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tiff" ContentType="image/tiff"/>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5.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730"/>
  <workbookPr showInkAnnotation="0" autoCompressPictures="0"/>
  <mc:AlternateContent xmlns:mc="http://schemas.openxmlformats.org/markup-compatibility/2006">
    <mc:Choice Requires="x15">
      <x15ac:absPath xmlns:x15ac="http://schemas.microsoft.com/office/spreadsheetml/2010/11/ac" url="C:\Users\iA\OneDrive - ETHZ\Thesis\PM\Data_Prep_ABM\"/>
    </mc:Choice>
  </mc:AlternateContent>
  <xr:revisionPtr revIDLastSave="4" documentId="11_FD0BDD5F7DB5D5D49B42078C78AECA3977A6F6A8" xr6:coauthVersionLast="36" xr6:coauthVersionMax="43" xr10:uidLastSave="{BF8E1E63-A3EC-4C19-B3EF-C42A6D1F456C}"/>
  <bookViews>
    <workbookView xWindow="2100" yWindow="1500" windowWidth="13830" windowHeight="7170" tabRatio="500" activeTab="1" xr2:uid="{00000000-000D-0000-FFFF-FFFF00000000}"/>
  </bookViews>
  <sheets>
    <sheet name="01_state_data" sheetId="2" r:id="rId1"/>
    <sheet name="02_inst_data" sheetId="17" r:id="rId2"/>
    <sheet name="03_PV_cost" sheetId="6" r:id="rId3"/>
    <sheet name="04_PV_eff" sheetId="8" r:id="rId4"/>
    <sheet name="05_elect_price_c&amp;i&amp;u" sheetId="20" r:id="rId5"/>
    <sheet name="05_elect_price_res" sheetId="27" r:id="rId6"/>
    <sheet name="07_RoW_DEP" sheetId="15" r:id="rId7"/>
    <sheet name="08_KEV-Bezüger 2016" sheetId="22" r:id="rId8"/>
    <sheet name="08_cat_prob" sheetId="28" r:id="rId9"/>
    <sheet name="09_interest_rate" sheetId="26" r:id="rId10"/>
    <sheet name="06_Inv_EIV" sheetId="25" r:id="rId11"/>
    <sheet name="06_FIT_KEV" sheetId="21" r:id="rId12"/>
    <sheet name="parameter_summary" sheetId="1" r:id="rId13"/>
    <sheet name="parameter_for_export" sheetId="29" r:id="rId14"/>
    <sheet name="PV_inf" sheetId="11" r:id="rId15"/>
    <sheet name="IndustrySupport" sheetId="14" r:id="rId16"/>
    <sheet name="GridCarbonIntensity" sheetId="13" r:id="rId17"/>
    <sheet name="InterestRate" sheetId="12" r:id="rId18"/>
    <sheet name="FIT" sheetId="9" r:id="rId19"/>
    <sheet name="PV_life" sheetId="7" r:id="rId20"/>
    <sheet name="POL_cost" sheetId="5" r:id="rId21"/>
    <sheet name="JOB" sheetId="4" r:id="rId22"/>
    <sheet name="DEP" sheetId="3" r:id="rId23"/>
    <sheet name="LAB" sheetId="16" r:id="rId24"/>
  </sheets>
  <externalReferences>
    <externalReference r:id="rId25"/>
  </externalReferences>
  <definedNames>
    <definedName name="_xlnm._FilterDatabase" localSheetId="7" hidden="1">'08_KEV-Bezüger 2016'!$A$1:$Q$12396</definedName>
    <definedName name="_xlnm._FilterDatabase" localSheetId="17" hidden="1">InterestRate!$D$9:$F$170</definedName>
    <definedName name="_xlnm._FilterDatabase" localSheetId="12" hidden="1">parameter_summary!$Z$88:$AA$114</definedName>
    <definedName name="_xlnm.Print_Area" localSheetId="7">'08_KEV-Bezüger 2016'!$A$1:$Q$12399</definedName>
  </definedNames>
  <calcPr calcId="191029"/>
  <extLst>
    <ext xmlns:x14="http://schemas.microsoft.com/office/spreadsheetml/2009/9/main" uri="{79F54976-1DA5-4618-B147-4CDE4B953A38}">
      <x14:workbookPr defaultImageDpi="330"/>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R21" i="20" l="1"/>
  <c r="S21" i="20"/>
  <c r="T21" i="20"/>
  <c r="U21" i="20"/>
  <c r="V21" i="20"/>
  <c r="W21" i="20"/>
  <c r="X21" i="20"/>
  <c r="Y21" i="20"/>
  <c r="Z21" i="20"/>
  <c r="AA21" i="20"/>
  <c r="AB21" i="20"/>
  <c r="AC21" i="20"/>
  <c r="AD21" i="20"/>
  <c r="AE21" i="20"/>
  <c r="AF21" i="20"/>
  <c r="AG21" i="20"/>
  <c r="AH21" i="20"/>
  <c r="AI21" i="20"/>
  <c r="AJ21" i="20"/>
  <c r="AK21" i="20"/>
  <c r="AL21" i="20"/>
  <c r="AM21" i="20"/>
  <c r="AN21" i="20"/>
  <c r="AO21" i="20"/>
  <c r="AP21" i="20"/>
  <c r="AQ21" i="20"/>
  <c r="AR21" i="20"/>
  <c r="AS21" i="20"/>
  <c r="AT21" i="20"/>
  <c r="AU21" i="20"/>
  <c r="AV21" i="20"/>
  <c r="AW21" i="20"/>
  <c r="AX21" i="20"/>
  <c r="AY21" i="20"/>
  <c r="AZ21" i="20"/>
  <c r="BA21" i="20"/>
  <c r="BB21" i="20"/>
  <c r="BC21" i="20"/>
  <c r="BD21" i="20"/>
  <c r="BE21" i="20"/>
  <c r="BF21" i="20"/>
  <c r="BG21" i="20"/>
  <c r="BH21" i="20"/>
  <c r="BI21" i="20"/>
  <c r="BJ21" i="20"/>
  <c r="BK21" i="20"/>
  <c r="BL21" i="20"/>
  <c r="BM21" i="20"/>
  <c r="BN21" i="20"/>
  <c r="BO21" i="20"/>
  <c r="BP21" i="20"/>
  <c r="BQ21" i="20"/>
  <c r="BR21" i="20"/>
  <c r="BS21" i="20"/>
  <c r="BT21" i="20"/>
  <c r="BU21" i="20"/>
  <c r="BV21" i="20"/>
  <c r="BW21" i="20"/>
  <c r="BX21" i="20"/>
  <c r="BY21" i="20"/>
  <c r="BZ21" i="20"/>
  <c r="CA21" i="20"/>
  <c r="CB21" i="20"/>
  <c r="CC21" i="20"/>
  <c r="CD21" i="20"/>
  <c r="CE21" i="20"/>
  <c r="CF21" i="20"/>
  <c r="CG21" i="20"/>
  <c r="CH21" i="20"/>
  <c r="CI21" i="20"/>
  <c r="CJ21" i="20"/>
  <c r="CK21" i="20"/>
  <c r="CL21" i="20"/>
  <c r="CM21" i="20"/>
  <c r="CN21" i="20"/>
  <c r="CO21" i="20"/>
  <c r="CP21" i="20"/>
  <c r="CQ21" i="20"/>
  <c r="CR21" i="20"/>
  <c r="CS21" i="20"/>
  <c r="CT21" i="20"/>
  <c r="CU21" i="20"/>
  <c r="CV21" i="20"/>
  <c r="CW21" i="20"/>
  <c r="CX21" i="20"/>
  <c r="CY21" i="20"/>
  <c r="CZ21" i="20"/>
  <c r="DA21" i="20"/>
  <c r="DB21" i="20"/>
  <c r="DC21" i="20"/>
  <c r="DD21" i="20"/>
  <c r="DE21" i="20"/>
  <c r="DF21" i="20"/>
  <c r="DG21" i="20"/>
  <c r="DH21" i="20"/>
  <c r="DI21" i="20"/>
  <c r="DJ21" i="20"/>
  <c r="DK21" i="20"/>
  <c r="DL21" i="20"/>
  <c r="DM21" i="20"/>
  <c r="DN21" i="20"/>
  <c r="DO21" i="20"/>
  <c r="DP21" i="20"/>
  <c r="DQ21" i="20"/>
  <c r="DR21" i="20"/>
  <c r="DS21" i="20"/>
  <c r="DT21" i="20"/>
  <c r="DU21" i="20"/>
  <c r="DV21" i="20"/>
  <c r="DW21" i="20"/>
  <c r="DX21" i="20"/>
  <c r="DY21" i="20"/>
  <c r="DZ21" i="20"/>
  <c r="EA21" i="20"/>
  <c r="EB21" i="20"/>
  <c r="EC21" i="20"/>
  <c r="ED21" i="20"/>
  <c r="EE21" i="20"/>
  <c r="EF21" i="20"/>
  <c r="EG21" i="20"/>
  <c r="EH21" i="20"/>
  <c r="EI21" i="20"/>
  <c r="EJ21" i="20"/>
  <c r="EK21" i="20"/>
  <c r="EL21" i="20"/>
  <c r="EM21" i="20"/>
  <c r="EN21" i="20"/>
  <c r="EO21" i="20"/>
  <c r="EP21" i="20"/>
  <c r="EQ21" i="20"/>
  <c r="ER21" i="20"/>
  <c r="ES21" i="20"/>
  <c r="ET21" i="20"/>
  <c r="EU21" i="20"/>
  <c r="EV21" i="20"/>
  <c r="EW21" i="20"/>
  <c r="EX21" i="20"/>
  <c r="EY21" i="20"/>
  <c r="EZ21" i="20"/>
  <c r="FA21" i="20"/>
  <c r="FB21" i="20"/>
  <c r="FC21" i="20"/>
  <c r="FD21" i="20"/>
  <c r="FE21" i="20"/>
  <c r="FF21" i="20"/>
  <c r="FG21" i="20"/>
  <c r="FH21" i="20"/>
  <c r="FI21" i="20"/>
  <c r="FJ21" i="20"/>
  <c r="FK21" i="20"/>
  <c r="FL21" i="20"/>
  <c r="FM21" i="20"/>
  <c r="FN21" i="20"/>
  <c r="FO21" i="20"/>
  <c r="FP21" i="20"/>
  <c r="FQ21" i="20"/>
  <c r="FR21" i="20"/>
  <c r="FS21" i="20"/>
  <c r="FT21" i="20"/>
  <c r="FU21" i="20"/>
  <c r="FV21" i="20"/>
  <c r="FW21" i="20"/>
  <c r="FX21" i="20"/>
  <c r="FY21" i="20"/>
  <c r="FZ21" i="20"/>
  <c r="GA21" i="20"/>
  <c r="GB21" i="20"/>
  <c r="GC21" i="20"/>
  <c r="GD21" i="20"/>
  <c r="GE21" i="20"/>
  <c r="GF21" i="20"/>
  <c r="GG21" i="20"/>
  <c r="GH21" i="20"/>
  <c r="GI21" i="20"/>
  <c r="GJ21" i="20"/>
  <c r="GK21" i="20"/>
  <c r="GL21" i="20"/>
  <c r="GM21" i="20"/>
  <c r="GN21" i="20"/>
  <c r="GO21" i="20"/>
  <c r="GP21" i="20"/>
  <c r="GQ21" i="20"/>
  <c r="GR21" i="20"/>
  <c r="GS21" i="20"/>
  <c r="GT21" i="20"/>
  <c r="GU21" i="20"/>
  <c r="GV21" i="20"/>
  <c r="GW21" i="20"/>
  <c r="GX21" i="20"/>
  <c r="GY21" i="20"/>
  <c r="GZ21" i="20"/>
  <c r="HA21" i="20"/>
  <c r="HB21" i="20"/>
  <c r="HC21" i="20"/>
  <c r="HD21" i="20"/>
  <c r="HE21" i="20"/>
  <c r="HF21" i="20"/>
  <c r="HG21" i="20"/>
  <c r="HH21" i="20"/>
  <c r="HI21" i="20"/>
  <c r="HJ21" i="20"/>
  <c r="HK21" i="20"/>
  <c r="HL21" i="20"/>
  <c r="HM21" i="20"/>
  <c r="HN21" i="20"/>
  <c r="HO21" i="20"/>
  <c r="HP21" i="20"/>
  <c r="HQ21" i="20"/>
  <c r="HR21" i="20"/>
  <c r="HS21" i="20"/>
  <c r="HT21" i="20"/>
  <c r="HU21" i="20"/>
  <c r="HV21" i="20"/>
  <c r="HW21" i="20"/>
  <c r="HX21" i="20"/>
  <c r="HY21" i="20"/>
  <c r="HZ21" i="20"/>
  <c r="IA21" i="20"/>
  <c r="IB21" i="20"/>
  <c r="IC21" i="20"/>
  <c r="ID21" i="20"/>
  <c r="IE21" i="20"/>
  <c r="IF21" i="20"/>
  <c r="IG21" i="20"/>
  <c r="IH21" i="20"/>
  <c r="II21" i="20"/>
  <c r="IJ21" i="20"/>
  <c r="IK21" i="20"/>
  <c r="IL21" i="20"/>
  <c r="IM21" i="20"/>
  <c r="IN21" i="20"/>
  <c r="IO21" i="20"/>
  <c r="IP21" i="20"/>
  <c r="IQ21" i="20"/>
  <c r="IR21" i="20"/>
  <c r="IS21" i="20"/>
  <c r="IT21" i="20"/>
  <c r="IU21" i="20"/>
  <c r="IV21" i="20"/>
  <c r="IW21" i="20"/>
  <c r="IX21" i="20"/>
  <c r="IY21" i="20"/>
  <c r="IZ21" i="20"/>
  <c r="JA21" i="20"/>
  <c r="JB21" i="20"/>
  <c r="JC21" i="20"/>
  <c r="JD21" i="20"/>
  <c r="JE21" i="20"/>
  <c r="JF21" i="20"/>
  <c r="JG21" i="20"/>
  <c r="JH21" i="20"/>
  <c r="JI21" i="20"/>
  <c r="JJ21" i="20"/>
  <c r="JK21" i="20"/>
  <c r="JL21" i="20"/>
  <c r="JM21" i="20"/>
  <c r="JN21" i="20"/>
  <c r="JO21" i="20"/>
  <c r="JP21" i="20"/>
  <c r="JQ21" i="20"/>
  <c r="JR21" i="20"/>
  <c r="JS21" i="20"/>
  <c r="JT21" i="20"/>
  <c r="JU21" i="20"/>
  <c r="JV21" i="20"/>
  <c r="JW21" i="20"/>
  <c r="JX21" i="20"/>
  <c r="JY21" i="20"/>
  <c r="JZ21" i="20"/>
  <c r="KA21" i="20"/>
  <c r="KB21" i="20"/>
  <c r="KC21" i="20"/>
  <c r="KD21" i="20"/>
  <c r="KE21" i="20"/>
  <c r="KF21" i="20"/>
  <c r="KG21" i="20"/>
  <c r="KH21" i="20"/>
  <c r="KI21" i="20"/>
  <c r="KJ21" i="20"/>
  <c r="KK21" i="20"/>
  <c r="KL21" i="20"/>
  <c r="KM21" i="20"/>
  <c r="KN21" i="20"/>
  <c r="KO21" i="20"/>
  <c r="KP21" i="20"/>
  <c r="KQ21" i="20"/>
  <c r="KR21" i="20"/>
  <c r="KS21" i="20"/>
  <c r="KT21" i="20"/>
  <c r="KU21" i="20"/>
  <c r="KV21" i="20"/>
  <c r="KW21" i="20"/>
  <c r="KX21" i="20"/>
  <c r="KY21" i="20"/>
  <c r="KZ21" i="20"/>
  <c r="LA21" i="20"/>
  <c r="LB21" i="20"/>
  <c r="LC21" i="20"/>
  <c r="LD21" i="20"/>
  <c r="LE21" i="20"/>
  <c r="LF21" i="20"/>
  <c r="LG21" i="20"/>
  <c r="LH21" i="20"/>
  <c r="LI21" i="20"/>
  <c r="LJ21" i="20"/>
  <c r="LK21" i="20"/>
  <c r="LL21" i="20"/>
  <c r="LM21" i="20"/>
  <c r="LN21" i="20"/>
  <c r="LO21" i="20"/>
  <c r="LP21" i="20"/>
  <c r="LQ21" i="20"/>
  <c r="LR21" i="20"/>
  <c r="LS21" i="20"/>
  <c r="LT21" i="20"/>
  <c r="LU21" i="20"/>
  <c r="LV21" i="20"/>
  <c r="LW21" i="20"/>
  <c r="LX21" i="20"/>
  <c r="LY21" i="20"/>
  <c r="LZ21" i="20"/>
  <c r="MA21" i="20"/>
  <c r="MB21" i="20"/>
  <c r="MC21" i="20"/>
  <c r="MD21" i="20"/>
  <c r="ME21" i="20"/>
  <c r="MF21" i="20"/>
  <c r="MG21" i="20"/>
  <c r="MH21" i="20"/>
  <c r="MI21" i="20"/>
  <c r="MJ21" i="20"/>
  <c r="MK21" i="20"/>
  <c r="ML21" i="20"/>
  <c r="MM21" i="20"/>
  <c r="MN21" i="20"/>
  <c r="MO21" i="20"/>
  <c r="MP21" i="20"/>
  <c r="MQ21" i="20"/>
  <c r="MR21" i="20"/>
  <c r="MS21" i="20"/>
  <c r="MT21" i="20"/>
  <c r="MU21" i="20"/>
  <c r="MV21" i="20"/>
  <c r="MW21" i="20"/>
  <c r="MX21" i="20"/>
  <c r="MY21" i="20"/>
  <c r="MZ21" i="20"/>
  <c r="NA21" i="20"/>
  <c r="NB21" i="20"/>
  <c r="NC21" i="20"/>
  <c r="ND21" i="20"/>
  <c r="NE21" i="20"/>
  <c r="NF21" i="20"/>
  <c r="NG21" i="20"/>
  <c r="NH21" i="20"/>
  <c r="NI21" i="20"/>
  <c r="NJ21" i="20"/>
  <c r="NK21" i="20"/>
  <c r="NL21" i="20"/>
  <c r="NM21" i="20"/>
  <c r="NN21" i="20"/>
  <c r="NO21" i="20"/>
  <c r="NP21" i="20"/>
  <c r="NQ21" i="20"/>
  <c r="NR21" i="20"/>
  <c r="NS21" i="20"/>
  <c r="NT21" i="20"/>
  <c r="NU21" i="20"/>
  <c r="NV21" i="20"/>
  <c r="NW21" i="20"/>
  <c r="NX21" i="20"/>
  <c r="NY21" i="20"/>
  <c r="NZ21" i="20"/>
  <c r="OA21" i="20"/>
  <c r="OB21" i="20"/>
  <c r="OC21" i="20"/>
  <c r="OD21" i="20"/>
  <c r="OE21" i="20"/>
  <c r="OF21" i="20"/>
  <c r="OG21" i="20"/>
  <c r="OH21" i="20"/>
  <c r="OI21" i="20"/>
  <c r="OJ21" i="20"/>
  <c r="OK21" i="20"/>
  <c r="OL21" i="20"/>
  <c r="OM21" i="20"/>
  <c r="ON21" i="20"/>
  <c r="OO21" i="20"/>
  <c r="OP21" i="20"/>
  <c r="OQ21" i="20"/>
  <c r="OR21" i="20"/>
  <c r="OS21" i="20"/>
  <c r="OT21" i="20"/>
  <c r="OU21" i="20"/>
  <c r="OV21" i="20"/>
  <c r="OW21" i="20"/>
  <c r="OX21" i="20"/>
  <c r="OY21" i="20"/>
  <c r="OZ21" i="20"/>
  <c r="PA21" i="20"/>
  <c r="PB21" i="20"/>
  <c r="PC21" i="20"/>
  <c r="PD21" i="20"/>
  <c r="PE21" i="20"/>
  <c r="PF21" i="20"/>
  <c r="PG21" i="20"/>
  <c r="PH21" i="20"/>
  <c r="PI21" i="20"/>
  <c r="PJ21" i="20"/>
  <c r="PK21" i="20"/>
  <c r="PL21" i="20"/>
  <c r="PM21" i="20"/>
  <c r="PN21" i="20"/>
  <c r="PO21" i="20"/>
  <c r="PP21" i="20"/>
  <c r="PQ21" i="20"/>
  <c r="PR21" i="20"/>
  <c r="PS21" i="20"/>
  <c r="PT21" i="20"/>
  <c r="PU21" i="20"/>
  <c r="PV21" i="20"/>
  <c r="PW21" i="20"/>
  <c r="PX21" i="20"/>
  <c r="PY21" i="20"/>
  <c r="PZ21" i="20"/>
  <c r="QA21" i="20"/>
  <c r="QB21" i="20"/>
  <c r="QC21" i="20"/>
  <c r="QD21" i="20"/>
  <c r="QE21" i="20"/>
  <c r="QF21" i="20"/>
  <c r="QG21" i="20"/>
  <c r="QH21" i="20"/>
  <c r="QI21" i="20"/>
  <c r="QJ21" i="20"/>
  <c r="QK21" i="20"/>
  <c r="QL21" i="20"/>
  <c r="QM21" i="20"/>
  <c r="QN21" i="20"/>
  <c r="QO21" i="20"/>
  <c r="QP21" i="20"/>
  <c r="QQ21" i="20"/>
  <c r="QR21" i="20"/>
  <c r="QS21" i="20"/>
  <c r="QT21" i="20"/>
  <c r="QU21" i="20"/>
  <c r="QV21" i="20"/>
  <c r="QW21" i="20"/>
  <c r="QX21" i="20"/>
  <c r="QY21" i="20"/>
  <c r="QZ21" i="20"/>
  <c r="RA21" i="20"/>
  <c r="RB21" i="20"/>
  <c r="RC21" i="20"/>
  <c r="RD21" i="20"/>
  <c r="RE21" i="20"/>
  <c r="RF21" i="20"/>
  <c r="RG21" i="20"/>
  <c r="RH21" i="20"/>
  <c r="RI21" i="20"/>
  <c r="RJ21" i="20"/>
  <c r="RK21" i="20"/>
  <c r="RL21" i="20"/>
  <c r="RM21" i="20"/>
  <c r="RN21" i="20"/>
  <c r="RO21" i="20"/>
  <c r="RP21" i="20"/>
  <c r="RQ21" i="20"/>
  <c r="RR21" i="20"/>
  <c r="RS21" i="20"/>
  <c r="RT21" i="20"/>
  <c r="RU21" i="20"/>
  <c r="RV21" i="20"/>
  <c r="RW21" i="20"/>
  <c r="RX21" i="20"/>
  <c r="RY21" i="20"/>
  <c r="RZ21" i="20"/>
  <c r="SA21" i="20"/>
  <c r="SB21" i="20"/>
  <c r="SC21" i="20"/>
  <c r="SD21" i="20"/>
  <c r="SE21" i="20"/>
  <c r="SF21" i="20"/>
  <c r="SG21" i="20"/>
  <c r="SH21" i="20"/>
  <c r="SI21" i="20"/>
  <c r="SJ21" i="20"/>
  <c r="SK21" i="20"/>
  <c r="SL21" i="20"/>
  <c r="SM21" i="20"/>
  <c r="SN21" i="20"/>
  <c r="SO21" i="20"/>
  <c r="SP21" i="20"/>
  <c r="SQ21" i="20"/>
  <c r="SR21" i="20"/>
  <c r="SS21" i="20"/>
  <c r="ST21" i="20"/>
  <c r="SU21" i="20"/>
  <c r="SV21" i="20"/>
  <c r="SW21" i="20"/>
  <c r="SX21" i="20"/>
  <c r="SY21" i="20"/>
  <c r="SZ21" i="20"/>
  <c r="TA21" i="20"/>
  <c r="TB21" i="20"/>
  <c r="TC21" i="20"/>
  <c r="TD21" i="20"/>
  <c r="TE21" i="20"/>
  <c r="TF21" i="20"/>
  <c r="TG21" i="20"/>
  <c r="TH21" i="20"/>
  <c r="TI21" i="20"/>
  <c r="TJ21" i="20"/>
  <c r="TK21" i="20"/>
  <c r="TL21" i="20"/>
  <c r="TM21" i="20"/>
  <c r="TN21" i="20"/>
  <c r="TO21" i="20"/>
  <c r="TP21" i="20"/>
  <c r="TQ21" i="20"/>
  <c r="TR21" i="20"/>
  <c r="TS21" i="20"/>
  <c r="TT21" i="20"/>
  <c r="TU21" i="20"/>
  <c r="TV21" i="20"/>
  <c r="TW21" i="20"/>
  <c r="TX21" i="20"/>
  <c r="TY21" i="20"/>
  <c r="TZ21" i="20"/>
  <c r="UA21" i="20"/>
  <c r="UB21" i="20"/>
  <c r="UC21" i="20"/>
  <c r="UD21" i="20"/>
  <c r="UE21" i="20"/>
  <c r="UF21" i="20"/>
  <c r="UG21" i="20"/>
  <c r="UH21" i="20"/>
  <c r="UI21" i="20"/>
  <c r="UJ21" i="20"/>
  <c r="UK21" i="20"/>
  <c r="UL21" i="20"/>
  <c r="UM21" i="20"/>
  <c r="UN21" i="20"/>
  <c r="UO21" i="20"/>
  <c r="UP21" i="20"/>
  <c r="UQ21" i="20"/>
  <c r="UR21" i="20"/>
  <c r="US21" i="20"/>
  <c r="UT21" i="20"/>
  <c r="UU21" i="20"/>
  <c r="UV21" i="20"/>
  <c r="UW21" i="20"/>
  <c r="UX21" i="20"/>
  <c r="UY21" i="20"/>
  <c r="UZ21" i="20"/>
  <c r="VA21" i="20"/>
  <c r="VB21" i="20"/>
  <c r="VC21" i="20"/>
  <c r="VD21" i="20"/>
  <c r="VE21" i="20"/>
  <c r="VF21" i="20"/>
  <c r="VG21" i="20"/>
  <c r="VH21" i="20"/>
  <c r="VI21" i="20"/>
  <c r="VJ21" i="20"/>
  <c r="VK21" i="20"/>
  <c r="VL21" i="20"/>
  <c r="VM21" i="20"/>
  <c r="VN21" i="20"/>
  <c r="VO21" i="20"/>
  <c r="VP21" i="20"/>
  <c r="VQ21" i="20"/>
  <c r="VR21" i="20"/>
  <c r="VS21" i="20"/>
  <c r="VT21" i="20"/>
  <c r="VU21" i="20"/>
  <c r="VV21" i="20"/>
  <c r="VW21" i="20"/>
  <c r="VX21" i="20"/>
  <c r="VY21" i="20"/>
  <c r="VZ21" i="20"/>
  <c r="WA21" i="20"/>
  <c r="WB21" i="20"/>
  <c r="WC21" i="20"/>
  <c r="WD21" i="20"/>
  <c r="WE21" i="20"/>
  <c r="WF21" i="20"/>
  <c r="WG21" i="20"/>
  <c r="WH21" i="20"/>
  <c r="WI21" i="20"/>
  <c r="WJ21" i="20"/>
  <c r="WK21" i="20"/>
  <c r="WL21" i="20"/>
  <c r="WM21" i="20"/>
  <c r="WN21" i="20"/>
  <c r="WO21" i="20"/>
  <c r="WP21" i="20"/>
  <c r="WQ21" i="20"/>
  <c r="WR21" i="20"/>
  <c r="WS21" i="20"/>
  <c r="WT21" i="20"/>
  <c r="WU21" i="20"/>
  <c r="WV21" i="20"/>
  <c r="WW21" i="20"/>
  <c r="WX21" i="20"/>
  <c r="WY21" i="20"/>
  <c r="WZ21" i="20"/>
  <c r="XA21" i="20"/>
  <c r="XB21" i="20"/>
  <c r="XC21" i="20"/>
  <c r="XD21" i="20"/>
  <c r="XE21" i="20"/>
  <c r="XF21" i="20"/>
  <c r="XG21" i="20"/>
  <c r="XH21" i="20"/>
  <c r="XI21" i="20"/>
  <c r="XJ21" i="20"/>
  <c r="XK21" i="20"/>
  <c r="XL21" i="20"/>
  <c r="XM21" i="20"/>
  <c r="XN21" i="20"/>
  <c r="XO21" i="20"/>
  <c r="XP21" i="20"/>
  <c r="XQ21" i="20"/>
  <c r="XR21" i="20"/>
  <c r="XS21" i="20"/>
  <c r="XT21" i="20"/>
  <c r="XU21" i="20"/>
  <c r="XV21" i="20"/>
  <c r="XW21" i="20"/>
  <c r="XX21" i="20"/>
  <c r="XY21" i="20"/>
  <c r="XZ21" i="20"/>
  <c r="YA21" i="20"/>
  <c r="YB21" i="20"/>
  <c r="YC21" i="20"/>
  <c r="YD21" i="20"/>
  <c r="YE21" i="20"/>
  <c r="YF21" i="20"/>
  <c r="YG21" i="20"/>
  <c r="YH21" i="20"/>
  <c r="YI21" i="20"/>
  <c r="YJ21" i="20"/>
  <c r="YK21" i="20"/>
  <c r="YL21" i="20"/>
  <c r="YM21" i="20"/>
  <c r="YN21" i="20"/>
  <c r="J21" i="20"/>
  <c r="K21" i="20"/>
  <c r="L21" i="20"/>
  <c r="M21" i="20"/>
  <c r="N21" i="20"/>
  <c r="O21" i="20"/>
  <c r="P21" i="20"/>
  <c r="Q21" i="20"/>
  <c r="F21" i="20"/>
  <c r="G21" i="20"/>
  <c r="H21" i="20"/>
  <c r="I21" i="20"/>
  <c r="E21" i="20"/>
  <c r="GN51" i="26" l="1"/>
  <c r="GN53" i="26" s="1"/>
  <c r="GO51" i="26"/>
  <c r="GO53" i="26" s="1"/>
  <c r="GP51" i="26"/>
  <c r="GP53" i="26" s="1"/>
  <c r="GQ51" i="26"/>
  <c r="GQ53" i="26" s="1"/>
  <c r="GR51" i="26"/>
  <c r="GR53" i="26" s="1"/>
  <c r="GS51" i="26"/>
  <c r="GS53" i="26" s="1"/>
  <c r="GT51" i="26"/>
  <c r="GT53" i="26" s="1"/>
  <c r="GU51" i="26"/>
  <c r="GU53" i="26" s="1"/>
  <c r="GV51" i="26"/>
  <c r="GV53" i="26" s="1"/>
  <c r="GW51" i="26"/>
  <c r="GW53" i="26" s="1"/>
  <c r="GX51" i="26"/>
  <c r="GX53" i="26" s="1"/>
  <c r="HM24" i="21" l="1"/>
  <c r="HN24" i="21"/>
  <c r="HO24" i="21"/>
  <c r="HP24" i="21"/>
  <c r="HQ24" i="21"/>
  <c r="HR24" i="21"/>
  <c r="HS24" i="21"/>
  <c r="HT24" i="21"/>
  <c r="HU24" i="21"/>
  <c r="HV24" i="21"/>
  <c r="HW24" i="21"/>
  <c r="HX24" i="21"/>
  <c r="HY24" i="21"/>
  <c r="HZ24" i="21"/>
  <c r="IA24" i="21"/>
  <c r="IB24" i="21"/>
  <c r="IC24" i="21"/>
  <c r="ID24" i="21"/>
  <c r="IE24" i="21"/>
  <c r="IF24" i="21"/>
  <c r="IG24" i="21"/>
  <c r="IH24" i="21"/>
  <c r="II24" i="21"/>
  <c r="IJ24" i="21"/>
  <c r="IK24" i="21"/>
  <c r="IL24" i="21"/>
  <c r="IM24" i="21"/>
  <c r="IN24" i="21"/>
  <c r="IO24" i="21"/>
  <c r="IP24" i="21"/>
  <c r="IQ24" i="21"/>
  <c r="IR24" i="21"/>
  <c r="IS24" i="21"/>
  <c r="IT24" i="21"/>
  <c r="IU24" i="21"/>
  <c r="IX24" i="21"/>
  <c r="IY24" i="21"/>
  <c r="IZ24" i="21"/>
  <c r="JA24" i="21"/>
  <c r="JB24" i="21"/>
  <c r="JC24" i="21"/>
  <c r="JD24" i="21"/>
  <c r="JE24" i="21"/>
  <c r="JF24" i="21"/>
  <c r="JG24" i="21"/>
  <c r="JT24" i="21"/>
  <c r="JU24" i="21"/>
  <c r="JV24" i="21"/>
  <c r="JW24" i="21"/>
  <c r="JX24" i="21"/>
  <c r="JY24" i="21"/>
  <c r="JZ24" i="21"/>
  <c r="KA24" i="21"/>
  <c r="KB24" i="21"/>
  <c r="KC24" i="21"/>
  <c r="KD24" i="21"/>
  <c r="KE24" i="21"/>
  <c r="KF24" i="21"/>
  <c r="KG24" i="21"/>
  <c r="KH24" i="21"/>
  <c r="KI24" i="21"/>
  <c r="KJ24" i="21"/>
  <c r="KK24" i="21"/>
  <c r="KL24" i="21"/>
  <c r="KM24" i="21"/>
  <c r="KN24" i="21"/>
  <c r="KO24" i="21"/>
  <c r="KP24" i="21"/>
  <c r="KQ24" i="21"/>
  <c r="KR24" i="21"/>
  <c r="KS24" i="21"/>
  <c r="KT24" i="21"/>
  <c r="KU24" i="21"/>
  <c r="KV24" i="21"/>
  <c r="KW24" i="21"/>
  <c r="KX24" i="21"/>
  <c r="KY24" i="21"/>
  <c r="KZ24" i="21"/>
  <c r="LA24" i="21"/>
  <c r="LB24" i="21"/>
  <c r="LC24" i="21"/>
  <c r="HM25" i="21"/>
  <c r="HN25" i="21"/>
  <c r="HO25" i="21"/>
  <c r="HP25" i="21"/>
  <c r="HQ25" i="21"/>
  <c r="HR25" i="21"/>
  <c r="HS25" i="21"/>
  <c r="HT25" i="21"/>
  <c r="HU25" i="21"/>
  <c r="HV25" i="21"/>
  <c r="HW25" i="21"/>
  <c r="HX25" i="21"/>
  <c r="HY25" i="21"/>
  <c r="HZ25" i="21"/>
  <c r="IA25" i="21"/>
  <c r="IB25" i="21"/>
  <c r="IC25" i="21"/>
  <c r="ID25" i="21"/>
  <c r="IE25" i="21"/>
  <c r="IF25" i="21"/>
  <c r="IG25" i="21"/>
  <c r="IH25" i="21"/>
  <c r="II25" i="21"/>
  <c r="IJ25" i="21"/>
  <c r="IK25" i="21"/>
  <c r="IL25" i="21"/>
  <c r="IM25" i="21"/>
  <c r="IN25" i="21"/>
  <c r="IO25" i="21"/>
  <c r="IP25" i="21"/>
  <c r="IQ25" i="21"/>
  <c r="IR25" i="21"/>
  <c r="IS25" i="21"/>
  <c r="IT25" i="21"/>
  <c r="IU25" i="21"/>
  <c r="IX25" i="21"/>
  <c r="IY25" i="21"/>
  <c r="IZ25" i="21"/>
  <c r="JA25" i="21"/>
  <c r="JB25" i="21"/>
  <c r="JC25" i="21"/>
  <c r="JD25" i="21"/>
  <c r="JE25" i="21"/>
  <c r="JF25" i="21"/>
  <c r="JG25" i="21"/>
  <c r="JT25" i="21"/>
  <c r="JU25" i="21"/>
  <c r="JV25" i="21"/>
  <c r="JW25" i="21"/>
  <c r="JX25" i="21"/>
  <c r="JY25" i="21"/>
  <c r="JZ25" i="21"/>
  <c r="KA25" i="21"/>
  <c r="KB25" i="21"/>
  <c r="KC25" i="21"/>
  <c r="KD25" i="21"/>
  <c r="KE25" i="21"/>
  <c r="KF25" i="21"/>
  <c r="KG25" i="21"/>
  <c r="KH25" i="21"/>
  <c r="KI25" i="21"/>
  <c r="KJ25" i="21"/>
  <c r="KK25" i="21"/>
  <c r="KL25" i="21"/>
  <c r="KM25" i="21"/>
  <c r="KN25" i="21"/>
  <c r="KO25" i="21"/>
  <c r="KP25" i="21"/>
  <c r="KQ25" i="21"/>
  <c r="KR25" i="21"/>
  <c r="KS25" i="21"/>
  <c r="KT25" i="21"/>
  <c r="KU25" i="21"/>
  <c r="KV25" i="21"/>
  <c r="KW25" i="21"/>
  <c r="KX25" i="21"/>
  <c r="KY25" i="21"/>
  <c r="KZ25" i="21"/>
  <c r="LA25" i="21"/>
  <c r="LB25" i="21"/>
  <c r="LC25" i="21"/>
  <c r="HM26" i="21"/>
  <c r="HN26" i="21"/>
  <c r="HO26" i="21"/>
  <c r="HP26" i="21"/>
  <c r="HQ26" i="21"/>
  <c r="HR26" i="21"/>
  <c r="HS26" i="21"/>
  <c r="HT26" i="21"/>
  <c r="HU26" i="21"/>
  <c r="HV26" i="21"/>
  <c r="HW26" i="21"/>
  <c r="HX26" i="21"/>
  <c r="HY26" i="21"/>
  <c r="HZ26" i="21"/>
  <c r="IA26" i="21"/>
  <c r="IB26" i="21"/>
  <c r="IC26" i="21"/>
  <c r="ID26" i="21"/>
  <c r="IE26" i="21"/>
  <c r="IF26" i="21"/>
  <c r="IG26" i="21"/>
  <c r="IH26" i="21"/>
  <c r="II26" i="21"/>
  <c r="IJ26" i="21"/>
  <c r="IK26" i="21"/>
  <c r="IL26" i="21"/>
  <c r="IM26" i="21"/>
  <c r="IN26" i="21"/>
  <c r="IO26" i="21"/>
  <c r="IP26" i="21"/>
  <c r="IQ26" i="21"/>
  <c r="IR26" i="21"/>
  <c r="IS26" i="21"/>
  <c r="IT26" i="21"/>
  <c r="IU26" i="21"/>
  <c r="IX26" i="21"/>
  <c r="IY26" i="21"/>
  <c r="IZ26" i="21"/>
  <c r="JA26" i="21"/>
  <c r="JB26" i="21"/>
  <c r="JC26" i="21"/>
  <c r="JD26" i="21"/>
  <c r="JE26" i="21"/>
  <c r="JF26" i="21"/>
  <c r="JG26" i="21"/>
  <c r="JT26" i="21"/>
  <c r="JU26" i="21"/>
  <c r="JV26" i="21"/>
  <c r="JW26" i="21"/>
  <c r="JX26" i="21"/>
  <c r="JY26" i="21"/>
  <c r="JZ26" i="21"/>
  <c r="KA26" i="21"/>
  <c r="KB26" i="21"/>
  <c r="KC26" i="21"/>
  <c r="KD26" i="21"/>
  <c r="KE26" i="21"/>
  <c r="KF26" i="21"/>
  <c r="KG26" i="21"/>
  <c r="KH26" i="21"/>
  <c r="KI26" i="21"/>
  <c r="KJ26" i="21"/>
  <c r="KK26" i="21"/>
  <c r="KL26" i="21"/>
  <c r="KM26" i="21"/>
  <c r="KN26" i="21"/>
  <c r="KO26" i="21"/>
  <c r="KP26" i="21"/>
  <c r="KQ26" i="21"/>
  <c r="KR26" i="21"/>
  <c r="KS26" i="21"/>
  <c r="KT26" i="21"/>
  <c r="KU26" i="21"/>
  <c r="KV26" i="21"/>
  <c r="KW26" i="21"/>
  <c r="KX26" i="21"/>
  <c r="KY26" i="21"/>
  <c r="KZ26" i="21"/>
  <c r="LA26" i="21"/>
  <c r="LB26" i="21"/>
  <c r="LC26" i="21"/>
  <c r="HM27" i="21"/>
  <c r="HN27" i="21"/>
  <c r="HO27" i="21"/>
  <c r="HP27" i="21"/>
  <c r="HQ27" i="21"/>
  <c r="HR27" i="21"/>
  <c r="HS27" i="21"/>
  <c r="HT27" i="21"/>
  <c r="HU27" i="21"/>
  <c r="HV27" i="21"/>
  <c r="HW27" i="21"/>
  <c r="HX27" i="21"/>
  <c r="HY27" i="21"/>
  <c r="HZ27" i="21"/>
  <c r="IA27" i="21"/>
  <c r="IB27" i="21"/>
  <c r="IC27" i="21"/>
  <c r="ID27" i="21"/>
  <c r="IE27" i="21"/>
  <c r="IF27" i="21"/>
  <c r="IG27" i="21"/>
  <c r="IH27" i="21"/>
  <c r="II27" i="21"/>
  <c r="IJ27" i="21"/>
  <c r="IK27" i="21"/>
  <c r="IL27" i="21"/>
  <c r="IM27" i="21"/>
  <c r="IN27" i="21"/>
  <c r="IO27" i="21"/>
  <c r="IP27" i="21"/>
  <c r="IQ27" i="21"/>
  <c r="IR27" i="21"/>
  <c r="IS27" i="21"/>
  <c r="IT27" i="21"/>
  <c r="IU27" i="21"/>
  <c r="IX27" i="21"/>
  <c r="IY27" i="21"/>
  <c r="IZ27" i="21"/>
  <c r="JA27" i="21"/>
  <c r="JB27" i="21"/>
  <c r="JC27" i="21"/>
  <c r="JD27" i="21"/>
  <c r="JE27" i="21"/>
  <c r="JF27" i="21"/>
  <c r="JG27" i="21"/>
  <c r="JT27" i="21"/>
  <c r="JU27" i="21"/>
  <c r="JV27" i="21"/>
  <c r="JW27" i="21"/>
  <c r="JX27" i="21"/>
  <c r="JY27" i="21"/>
  <c r="JZ27" i="21"/>
  <c r="KA27" i="21"/>
  <c r="KB27" i="21"/>
  <c r="KC27" i="21"/>
  <c r="KD27" i="21"/>
  <c r="KE27" i="21"/>
  <c r="KF27" i="21"/>
  <c r="KG27" i="21"/>
  <c r="KH27" i="21"/>
  <c r="KI27" i="21"/>
  <c r="KJ27" i="21"/>
  <c r="KK27" i="21"/>
  <c r="KL27" i="21"/>
  <c r="KM27" i="21"/>
  <c r="KN27" i="21"/>
  <c r="KO27" i="21"/>
  <c r="KP27" i="21"/>
  <c r="KQ27" i="21"/>
  <c r="KR27" i="21"/>
  <c r="KS27" i="21"/>
  <c r="KT27" i="21"/>
  <c r="KU27" i="21"/>
  <c r="KV27" i="21"/>
  <c r="KW27" i="21"/>
  <c r="KX27" i="21"/>
  <c r="KY27" i="21"/>
  <c r="KZ27" i="21"/>
  <c r="LA27" i="21"/>
  <c r="LB27" i="21"/>
  <c r="LC27" i="21"/>
  <c r="HM28" i="21"/>
  <c r="HN28" i="21"/>
  <c r="HO28" i="21"/>
  <c r="HP28" i="21"/>
  <c r="HQ28" i="21"/>
  <c r="HR28" i="21"/>
  <c r="HS28" i="21"/>
  <c r="HT28" i="21"/>
  <c r="HU28" i="21"/>
  <c r="HV28" i="21"/>
  <c r="HW28" i="21"/>
  <c r="HX28" i="21"/>
  <c r="HY28" i="21"/>
  <c r="HZ28" i="21"/>
  <c r="IA28" i="21"/>
  <c r="IB28" i="21"/>
  <c r="IC28" i="21"/>
  <c r="ID28" i="21"/>
  <c r="IE28" i="21"/>
  <c r="IF28" i="21"/>
  <c r="IG28" i="21"/>
  <c r="IH28" i="21"/>
  <c r="II28" i="21"/>
  <c r="IJ28" i="21"/>
  <c r="IK28" i="21"/>
  <c r="IL28" i="21"/>
  <c r="IM28" i="21"/>
  <c r="IN28" i="21"/>
  <c r="IO28" i="21"/>
  <c r="IP28" i="21"/>
  <c r="IQ28" i="21"/>
  <c r="IR28" i="21"/>
  <c r="IS28" i="21"/>
  <c r="IT28" i="21"/>
  <c r="IU28" i="21"/>
  <c r="IX28" i="21"/>
  <c r="IY28" i="21"/>
  <c r="IZ28" i="21"/>
  <c r="JA28" i="21"/>
  <c r="JB28" i="21"/>
  <c r="JC28" i="21"/>
  <c r="JD28" i="21"/>
  <c r="JE28" i="21"/>
  <c r="JF28" i="21"/>
  <c r="JG28" i="21"/>
  <c r="JT28" i="21"/>
  <c r="JU28" i="21"/>
  <c r="JV28" i="21"/>
  <c r="JW28" i="21"/>
  <c r="JX28" i="21"/>
  <c r="JY28" i="21"/>
  <c r="JZ28" i="21"/>
  <c r="KA28" i="21"/>
  <c r="KB28" i="21"/>
  <c r="KC28" i="21"/>
  <c r="KD28" i="21"/>
  <c r="KE28" i="21"/>
  <c r="KF28" i="21"/>
  <c r="KG28" i="21"/>
  <c r="KH28" i="21"/>
  <c r="KI28" i="21"/>
  <c r="KJ28" i="21"/>
  <c r="KK28" i="21"/>
  <c r="KL28" i="21"/>
  <c r="KM28" i="21"/>
  <c r="KN28" i="21"/>
  <c r="KO28" i="21"/>
  <c r="KP28" i="21"/>
  <c r="KQ28" i="21"/>
  <c r="KR28" i="21"/>
  <c r="KS28" i="21"/>
  <c r="KT28" i="21"/>
  <c r="KU28" i="21"/>
  <c r="KV28" i="21"/>
  <c r="KW28" i="21"/>
  <c r="KX28" i="21"/>
  <c r="KY28" i="21"/>
  <c r="KZ28" i="21"/>
  <c r="LA28" i="21"/>
  <c r="LB28" i="21"/>
  <c r="LC28" i="21"/>
  <c r="HM29" i="21"/>
  <c r="HN29" i="21"/>
  <c r="HO29" i="21"/>
  <c r="HP29" i="21"/>
  <c r="HQ29" i="21"/>
  <c r="HR29" i="21"/>
  <c r="HS29" i="21"/>
  <c r="HT29" i="21"/>
  <c r="HU29" i="21"/>
  <c r="HV29" i="21"/>
  <c r="HW29" i="21"/>
  <c r="HX29" i="21"/>
  <c r="HY29" i="21"/>
  <c r="HZ29" i="21"/>
  <c r="IA29" i="21"/>
  <c r="IB29" i="21"/>
  <c r="IC29" i="21"/>
  <c r="ID29" i="21"/>
  <c r="IE29" i="21"/>
  <c r="IF29" i="21"/>
  <c r="IG29" i="21"/>
  <c r="IH29" i="21"/>
  <c r="II29" i="21"/>
  <c r="IJ29" i="21"/>
  <c r="IK29" i="21"/>
  <c r="IL29" i="21"/>
  <c r="IM29" i="21"/>
  <c r="IN29" i="21"/>
  <c r="IO29" i="21"/>
  <c r="IP29" i="21"/>
  <c r="IQ29" i="21"/>
  <c r="IR29" i="21"/>
  <c r="IS29" i="21"/>
  <c r="IT29" i="21"/>
  <c r="IU29" i="21"/>
  <c r="IX29" i="21"/>
  <c r="IY29" i="21"/>
  <c r="IZ29" i="21"/>
  <c r="JA29" i="21"/>
  <c r="JB29" i="21"/>
  <c r="JC29" i="21"/>
  <c r="JD29" i="21"/>
  <c r="JE29" i="21"/>
  <c r="JF29" i="21"/>
  <c r="JG29" i="21"/>
  <c r="JT29" i="21"/>
  <c r="JU29" i="21"/>
  <c r="JV29" i="21"/>
  <c r="JW29" i="21"/>
  <c r="JX29" i="21"/>
  <c r="JY29" i="21"/>
  <c r="JZ29" i="21"/>
  <c r="KA29" i="21"/>
  <c r="KB29" i="21"/>
  <c r="KC29" i="21"/>
  <c r="KD29" i="21"/>
  <c r="KE29" i="21"/>
  <c r="KF29" i="21"/>
  <c r="KG29" i="21"/>
  <c r="KH29" i="21"/>
  <c r="KI29" i="21"/>
  <c r="KJ29" i="21"/>
  <c r="KK29" i="21"/>
  <c r="KL29" i="21"/>
  <c r="KM29" i="21"/>
  <c r="KN29" i="21"/>
  <c r="KO29" i="21"/>
  <c r="KP29" i="21"/>
  <c r="KQ29" i="21"/>
  <c r="KR29" i="21"/>
  <c r="KS29" i="21"/>
  <c r="KT29" i="21"/>
  <c r="KU29" i="21"/>
  <c r="KV29" i="21"/>
  <c r="KW29" i="21"/>
  <c r="KX29" i="21"/>
  <c r="KY29" i="21"/>
  <c r="KZ29" i="21"/>
  <c r="LA29" i="21"/>
  <c r="LB29" i="21"/>
  <c r="LC29" i="21"/>
  <c r="HM30" i="21"/>
  <c r="HN30" i="21"/>
  <c r="HO30" i="21"/>
  <c r="HP30" i="21"/>
  <c r="HQ30" i="21"/>
  <c r="HR30" i="21"/>
  <c r="HS30" i="21"/>
  <c r="HT30" i="21"/>
  <c r="HU30" i="21"/>
  <c r="HV30" i="21"/>
  <c r="HW30" i="21"/>
  <c r="HX30" i="21"/>
  <c r="HY30" i="21"/>
  <c r="HZ30" i="21"/>
  <c r="IA30" i="21"/>
  <c r="IB30" i="21"/>
  <c r="IC30" i="21"/>
  <c r="ID30" i="21"/>
  <c r="IE30" i="21"/>
  <c r="IF30" i="21"/>
  <c r="IG30" i="21"/>
  <c r="IH30" i="21"/>
  <c r="II30" i="21"/>
  <c r="IJ30" i="21"/>
  <c r="IK30" i="21"/>
  <c r="IL30" i="21"/>
  <c r="IM30" i="21"/>
  <c r="IN30" i="21"/>
  <c r="IO30" i="21"/>
  <c r="IP30" i="21"/>
  <c r="IQ30" i="21"/>
  <c r="IR30" i="21"/>
  <c r="IS30" i="21"/>
  <c r="IT30" i="21"/>
  <c r="IU30" i="21"/>
  <c r="IX30" i="21"/>
  <c r="IY30" i="21"/>
  <c r="IZ30" i="21"/>
  <c r="JA30" i="21"/>
  <c r="JB30" i="21"/>
  <c r="JC30" i="21"/>
  <c r="JD30" i="21"/>
  <c r="JE30" i="21"/>
  <c r="JF30" i="21"/>
  <c r="JG30" i="21"/>
  <c r="JT30" i="21"/>
  <c r="KI30" i="21"/>
  <c r="KJ30" i="21"/>
  <c r="KK30" i="21"/>
  <c r="KL30" i="21"/>
  <c r="KM30" i="21"/>
  <c r="KN30" i="21"/>
  <c r="KO30" i="21"/>
  <c r="KP30" i="21"/>
  <c r="KQ30" i="21"/>
  <c r="KR30" i="21"/>
  <c r="KS30" i="21"/>
  <c r="KT30" i="21"/>
  <c r="KU30" i="21"/>
  <c r="KV30" i="21"/>
  <c r="KW30" i="21"/>
  <c r="KX30" i="21"/>
  <c r="KY30" i="21"/>
  <c r="KZ30" i="21"/>
  <c r="LA30" i="21"/>
  <c r="LB30" i="21"/>
  <c r="LC30" i="21"/>
  <c r="HM31" i="21"/>
  <c r="HN31" i="21"/>
  <c r="HO31" i="21"/>
  <c r="HP31" i="21"/>
  <c r="HQ31" i="21"/>
  <c r="HR31" i="21"/>
  <c r="HS31" i="21"/>
  <c r="HT31" i="21"/>
  <c r="HU31" i="21"/>
  <c r="HV31" i="21"/>
  <c r="HW31" i="21"/>
  <c r="HX31" i="21"/>
  <c r="HY31" i="21"/>
  <c r="HZ31" i="21"/>
  <c r="IA31" i="21"/>
  <c r="IB31" i="21"/>
  <c r="IC31" i="21"/>
  <c r="ID31" i="21"/>
  <c r="IE31" i="21"/>
  <c r="IF31" i="21"/>
  <c r="IG31" i="21"/>
  <c r="IH31" i="21"/>
  <c r="II31" i="21"/>
  <c r="IJ31" i="21"/>
  <c r="IK31" i="21"/>
  <c r="IL31" i="21"/>
  <c r="IM31" i="21"/>
  <c r="IN31" i="21"/>
  <c r="IO31" i="21"/>
  <c r="IP31" i="21"/>
  <c r="IQ31" i="21"/>
  <c r="IR31" i="21"/>
  <c r="IS31" i="21"/>
  <c r="IT31" i="21"/>
  <c r="IU31" i="21"/>
  <c r="IX31" i="21"/>
  <c r="IY31" i="21"/>
  <c r="IZ31" i="21"/>
  <c r="JA31" i="21"/>
  <c r="JB31" i="21"/>
  <c r="JC31" i="21"/>
  <c r="JD31" i="21"/>
  <c r="JE31" i="21"/>
  <c r="JF31" i="21"/>
  <c r="JG31" i="21"/>
  <c r="HM32" i="21"/>
  <c r="HN32" i="21"/>
  <c r="HO32" i="21"/>
  <c r="HP32" i="21"/>
  <c r="HQ32" i="21"/>
  <c r="HR32" i="21"/>
  <c r="HS32" i="21"/>
  <c r="HT32" i="21"/>
  <c r="HU32" i="21"/>
  <c r="HV32" i="21"/>
  <c r="HW32" i="21"/>
  <c r="HX32" i="21"/>
  <c r="HY32" i="21"/>
  <c r="HZ32" i="21"/>
  <c r="IA32" i="21"/>
  <c r="IB32" i="21"/>
  <c r="IC32" i="21"/>
  <c r="ID32" i="21"/>
  <c r="IE32" i="21"/>
  <c r="IF32" i="21"/>
  <c r="IG32" i="21"/>
  <c r="IH32" i="21"/>
  <c r="II32" i="21"/>
  <c r="IJ32" i="21"/>
  <c r="IK32" i="21"/>
  <c r="IL32" i="21"/>
  <c r="IM32" i="21"/>
  <c r="IN32" i="21"/>
  <c r="IO32" i="21"/>
  <c r="IP32" i="21"/>
  <c r="IQ32" i="21"/>
  <c r="IR32" i="21"/>
  <c r="IS32" i="21"/>
  <c r="IT32" i="21"/>
  <c r="IU32" i="21"/>
  <c r="IX32" i="21"/>
  <c r="IY32" i="21"/>
  <c r="IZ32" i="21"/>
  <c r="JA32" i="21"/>
  <c r="JB32" i="21"/>
  <c r="JC32" i="21"/>
  <c r="JD32" i="21"/>
  <c r="JE32" i="21"/>
  <c r="JF32" i="21"/>
  <c r="JG32" i="21"/>
  <c r="HL25" i="21"/>
  <c r="HL26" i="21"/>
  <c r="HL28" i="21"/>
  <c r="HL29" i="21"/>
  <c r="HL31" i="21"/>
  <c r="HL32" i="21"/>
  <c r="HL30" i="21"/>
  <c r="HL27" i="21"/>
  <c r="HL24" i="21"/>
  <c r="HF31" i="1" l="1"/>
  <c r="HG31" i="1"/>
  <c r="HH31" i="1"/>
  <c r="HI31" i="1"/>
  <c r="HJ31" i="1"/>
  <c r="HK31" i="1"/>
  <c r="HL31" i="1"/>
  <c r="HM31" i="1"/>
  <c r="HN31" i="1"/>
  <c r="HO31" i="1"/>
  <c r="HP31" i="1"/>
  <c r="HQ31" i="1"/>
  <c r="HR31" i="1"/>
  <c r="HS31" i="1"/>
  <c r="HT31" i="1"/>
  <c r="HU31" i="1"/>
  <c r="HV31" i="1"/>
  <c r="HW31" i="1"/>
  <c r="HX31" i="1"/>
  <c r="HY31" i="1"/>
  <c r="HZ31" i="1"/>
  <c r="IA31" i="1"/>
  <c r="IB31" i="1"/>
  <c r="IC31" i="1"/>
  <c r="ID31" i="1"/>
  <c r="IE31" i="1"/>
  <c r="IF31" i="1"/>
  <c r="IG31" i="1"/>
  <c r="IH31" i="1"/>
  <c r="II31" i="1"/>
  <c r="IJ31" i="1"/>
  <c r="IK31" i="1"/>
  <c r="IL31" i="1"/>
  <c r="IM31" i="1"/>
  <c r="IN31" i="1"/>
  <c r="IO31" i="1"/>
  <c r="IP31" i="1"/>
  <c r="IQ31" i="1"/>
  <c r="IR31" i="1"/>
  <c r="IS31" i="1"/>
  <c r="IT31" i="1"/>
  <c r="IU31" i="1"/>
  <c r="IV31" i="1"/>
  <c r="IY31" i="1"/>
  <c r="IZ31" i="1"/>
  <c r="JA31" i="1"/>
  <c r="JB31" i="1"/>
  <c r="JC31" i="1"/>
  <c r="JD31" i="1"/>
  <c r="JE31" i="1"/>
  <c r="JF31" i="1"/>
  <c r="JG31" i="1"/>
  <c r="JH31" i="1"/>
  <c r="JU31" i="1"/>
  <c r="JV31" i="1"/>
  <c r="JW31" i="1"/>
  <c r="JX31" i="1"/>
  <c r="JY31" i="1"/>
  <c r="JZ31" i="1"/>
  <c r="KA31" i="1"/>
  <c r="KB31" i="1"/>
  <c r="KC31" i="1"/>
  <c r="KD31" i="1"/>
  <c r="KE31" i="1"/>
  <c r="KF31" i="1"/>
  <c r="KG31" i="1"/>
  <c r="KH31" i="1"/>
  <c r="KI31" i="1"/>
  <c r="KJ31" i="1"/>
  <c r="KK31" i="1"/>
  <c r="KL31" i="1"/>
  <c r="KM31" i="1"/>
  <c r="KN31" i="1"/>
  <c r="KO31" i="1"/>
  <c r="KP31" i="1"/>
  <c r="KQ31" i="1"/>
  <c r="KR31" i="1"/>
  <c r="KS31" i="1"/>
  <c r="KT31" i="1"/>
  <c r="KU31" i="1"/>
  <c r="KV31" i="1"/>
  <c r="KW31" i="1"/>
  <c r="KX31" i="1"/>
  <c r="KY31" i="1"/>
  <c r="KZ31" i="1"/>
  <c r="LA31" i="1"/>
  <c r="LB31" i="1"/>
  <c r="LC31" i="1"/>
  <c r="LD31" i="1"/>
  <c r="HF32" i="1"/>
  <c r="HG32" i="1"/>
  <c r="HH32" i="1"/>
  <c r="HI32" i="1"/>
  <c r="HJ32" i="1"/>
  <c r="HK32" i="1"/>
  <c r="HL32" i="1"/>
  <c r="HM32" i="1"/>
  <c r="HN32" i="1"/>
  <c r="HO32" i="1"/>
  <c r="HP32" i="1"/>
  <c r="HQ32" i="1"/>
  <c r="HR32" i="1"/>
  <c r="HS32" i="1"/>
  <c r="HT32" i="1"/>
  <c r="HU32" i="1"/>
  <c r="HV32" i="1"/>
  <c r="HW32" i="1"/>
  <c r="HX32" i="1"/>
  <c r="HY32" i="1"/>
  <c r="HZ32" i="1"/>
  <c r="IA32" i="1"/>
  <c r="IB32" i="1"/>
  <c r="IC32" i="1"/>
  <c r="ID32" i="1"/>
  <c r="IE32" i="1"/>
  <c r="IF32" i="1"/>
  <c r="IG32" i="1"/>
  <c r="IH32" i="1"/>
  <c r="II32" i="1"/>
  <c r="IJ32" i="1"/>
  <c r="IK32" i="1"/>
  <c r="IL32" i="1"/>
  <c r="IM32" i="1"/>
  <c r="IN32" i="1"/>
  <c r="IO32" i="1"/>
  <c r="IP32" i="1"/>
  <c r="IQ32" i="1"/>
  <c r="IR32" i="1"/>
  <c r="IS32" i="1"/>
  <c r="IT32" i="1"/>
  <c r="IU32" i="1"/>
  <c r="IV32" i="1"/>
  <c r="IY32" i="1"/>
  <c r="IZ32" i="1"/>
  <c r="JA32" i="1"/>
  <c r="JB32" i="1"/>
  <c r="JC32" i="1"/>
  <c r="JD32" i="1"/>
  <c r="JE32" i="1"/>
  <c r="JF32" i="1"/>
  <c r="JG32" i="1"/>
  <c r="JH32" i="1"/>
  <c r="JU32" i="1"/>
  <c r="JV32" i="1"/>
  <c r="JW32" i="1"/>
  <c r="JX32" i="1"/>
  <c r="JY32" i="1"/>
  <c r="JZ32" i="1"/>
  <c r="KA32" i="1"/>
  <c r="KB32" i="1"/>
  <c r="KC32" i="1"/>
  <c r="KD32" i="1"/>
  <c r="KE32" i="1"/>
  <c r="KF32" i="1"/>
  <c r="KG32" i="1"/>
  <c r="KH32" i="1"/>
  <c r="KI32" i="1"/>
  <c r="KJ32" i="1"/>
  <c r="KK32" i="1"/>
  <c r="KL32" i="1"/>
  <c r="KM32" i="1"/>
  <c r="KN32" i="1"/>
  <c r="KO32" i="1"/>
  <c r="KP32" i="1"/>
  <c r="KQ32" i="1"/>
  <c r="KR32" i="1"/>
  <c r="KS32" i="1"/>
  <c r="KT32" i="1"/>
  <c r="KU32" i="1"/>
  <c r="KV32" i="1"/>
  <c r="KW32" i="1"/>
  <c r="KX32" i="1"/>
  <c r="KY32" i="1"/>
  <c r="KZ32" i="1"/>
  <c r="LA32" i="1"/>
  <c r="LB32" i="1"/>
  <c r="LC32" i="1"/>
  <c r="LD32" i="1"/>
  <c r="HF33" i="1"/>
  <c r="HG33" i="1"/>
  <c r="HH33" i="1"/>
  <c r="HI33" i="1"/>
  <c r="HJ33" i="1"/>
  <c r="HK33" i="1"/>
  <c r="HL33" i="1"/>
  <c r="HM33" i="1"/>
  <c r="HN33" i="1"/>
  <c r="HO33" i="1"/>
  <c r="HP33" i="1"/>
  <c r="HQ33" i="1"/>
  <c r="HR33" i="1"/>
  <c r="HS33" i="1"/>
  <c r="HT33" i="1"/>
  <c r="HU33" i="1"/>
  <c r="HV33" i="1"/>
  <c r="HW33" i="1"/>
  <c r="HX33" i="1"/>
  <c r="HY33" i="1"/>
  <c r="HZ33" i="1"/>
  <c r="IA33" i="1"/>
  <c r="IB33" i="1"/>
  <c r="IC33" i="1"/>
  <c r="ID33" i="1"/>
  <c r="IE33" i="1"/>
  <c r="IF33" i="1"/>
  <c r="IG33" i="1"/>
  <c r="IH33" i="1"/>
  <c r="II33" i="1"/>
  <c r="IJ33" i="1"/>
  <c r="IK33" i="1"/>
  <c r="IL33" i="1"/>
  <c r="IM33" i="1"/>
  <c r="IN33" i="1"/>
  <c r="IO33" i="1"/>
  <c r="IP33" i="1"/>
  <c r="IQ33" i="1"/>
  <c r="IR33" i="1"/>
  <c r="IS33" i="1"/>
  <c r="IT33" i="1"/>
  <c r="IU33" i="1"/>
  <c r="IV33" i="1"/>
  <c r="IY33" i="1"/>
  <c r="IZ33" i="1"/>
  <c r="JA33" i="1"/>
  <c r="JB33" i="1"/>
  <c r="JC33" i="1"/>
  <c r="JD33" i="1"/>
  <c r="JE33" i="1"/>
  <c r="JF33" i="1"/>
  <c r="JG33" i="1"/>
  <c r="JH33" i="1"/>
  <c r="JU33" i="1"/>
  <c r="KJ33" i="1"/>
  <c r="KK33" i="1"/>
  <c r="KL33" i="1"/>
  <c r="KM33" i="1"/>
  <c r="KN33" i="1"/>
  <c r="KO33" i="1"/>
  <c r="KP33" i="1"/>
  <c r="KQ33" i="1"/>
  <c r="KR33" i="1"/>
  <c r="KS33" i="1"/>
  <c r="KT33" i="1"/>
  <c r="KU33" i="1"/>
  <c r="KV33" i="1"/>
  <c r="KW33" i="1"/>
  <c r="KX33" i="1"/>
  <c r="KY33" i="1"/>
  <c r="KZ33" i="1"/>
  <c r="LA33" i="1"/>
  <c r="LB33" i="1"/>
  <c r="LC33" i="1"/>
  <c r="LD33" i="1"/>
  <c r="HF34" i="1"/>
  <c r="HG34" i="1"/>
  <c r="HH34" i="1"/>
  <c r="HI34" i="1"/>
  <c r="HJ34" i="1"/>
  <c r="HK34" i="1"/>
  <c r="HL34" i="1"/>
  <c r="HM34" i="1"/>
  <c r="HN34" i="1"/>
  <c r="HO34" i="1"/>
  <c r="HP34" i="1"/>
  <c r="HQ34" i="1"/>
  <c r="HR34" i="1"/>
  <c r="HS34" i="1"/>
  <c r="HT34" i="1"/>
  <c r="HU34" i="1"/>
  <c r="HV34" i="1"/>
  <c r="HW34" i="1"/>
  <c r="HX34" i="1"/>
  <c r="HY34" i="1"/>
  <c r="HZ34" i="1"/>
  <c r="IA34" i="1"/>
  <c r="IB34" i="1"/>
  <c r="IC34" i="1"/>
  <c r="ID34" i="1"/>
  <c r="IE34" i="1"/>
  <c r="IF34" i="1"/>
  <c r="IG34" i="1"/>
  <c r="IH34" i="1"/>
  <c r="II34" i="1"/>
  <c r="IJ34" i="1"/>
  <c r="IK34" i="1"/>
  <c r="IL34" i="1"/>
  <c r="IM34" i="1"/>
  <c r="IN34" i="1"/>
  <c r="IO34" i="1"/>
  <c r="IP34" i="1"/>
  <c r="IQ34" i="1"/>
  <c r="IR34" i="1"/>
  <c r="IS34" i="1"/>
  <c r="IT34" i="1"/>
  <c r="IU34" i="1"/>
  <c r="IV34" i="1"/>
  <c r="IY34" i="1"/>
  <c r="IZ34" i="1"/>
  <c r="JA34" i="1"/>
  <c r="JB34" i="1"/>
  <c r="JC34" i="1"/>
  <c r="JD34" i="1"/>
  <c r="JE34" i="1"/>
  <c r="JF34" i="1"/>
  <c r="JG34" i="1"/>
  <c r="JH34" i="1"/>
  <c r="JU34" i="1"/>
  <c r="JV34" i="1"/>
  <c r="JW34" i="1"/>
  <c r="JX34" i="1"/>
  <c r="JY34" i="1"/>
  <c r="JZ34" i="1"/>
  <c r="KA34" i="1"/>
  <c r="KB34" i="1"/>
  <c r="KC34" i="1"/>
  <c r="KD34" i="1"/>
  <c r="KE34" i="1"/>
  <c r="KF34" i="1"/>
  <c r="KG34" i="1"/>
  <c r="KH34" i="1"/>
  <c r="KI34" i="1"/>
  <c r="KJ34" i="1"/>
  <c r="KK34" i="1"/>
  <c r="KL34" i="1"/>
  <c r="KM34" i="1"/>
  <c r="KN34" i="1"/>
  <c r="KO34" i="1"/>
  <c r="KP34" i="1"/>
  <c r="KQ34" i="1"/>
  <c r="KR34" i="1"/>
  <c r="KS34" i="1"/>
  <c r="KT34" i="1"/>
  <c r="KU34" i="1"/>
  <c r="KV34" i="1"/>
  <c r="KW34" i="1"/>
  <c r="KX34" i="1"/>
  <c r="KY34" i="1"/>
  <c r="KZ34" i="1"/>
  <c r="LA34" i="1"/>
  <c r="LB34" i="1"/>
  <c r="LC34" i="1"/>
  <c r="LD34" i="1"/>
  <c r="HF35" i="1"/>
  <c r="HG35" i="1"/>
  <c r="HH35" i="1"/>
  <c r="HI35" i="1"/>
  <c r="HJ35" i="1"/>
  <c r="HK35" i="1"/>
  <c r="HL35" i="1"/>
  <c r="HM35" i="1"/>
  <c r="HN35" i="1"/>
  <c r="HO35" i="1"/>
  <c r="HP35" i="1"/>
  <c r="HQ35" i="1"/>
  <c r="HR35" i="1"/>
  <c r="HS35" i="1"/>
  <c r="HT35" i="1"/>
  <c r="HU35" i="1"/>
  <c r="HV35" i="1"/>
  <c r="HW35" i="1"/>
  <c r="HX35" i="1"/>
  <c r="HY35" i="1"/>
  <c r="HZ35" i="1"/>
  <c r="IA35" i="1"/>
  <c r="IB35" i="1"/>
  <c r="IC35" i="1"/>
  <c r="ID35" i="1"/>
  <c r="IE35" i="1"/>
  <c r="IF35" i="1"/>
  <c r="IG35" i="1"/>
  <c r="IH35" i="1"/>
  <c r="II35" i="1"/>
  <c r="IJ35" i="1"/>
  <c r="IK35" i="1"/>
  <c r="IL35" i="1"/>
  <c r="IM35" i="1"/>
  <c r="IN35" i="1"/>
  <c r="IO35" i="1"/>
  <c r="IP35" i="1"/>
  <c r="IQ35" i="1"/>
  <c r="IR35" i="1"/>
  <c r="IS35" i="1"/>
  <c r="IT35" i="1"/>
  <c r="IU35" i="1"/>
  <c r="IV35" i="1"/>
  <c r="IY35" i="1"/>
  <c r="IZ35" i="1"/>
  <c r="JA35" i="1"/>
  <c r="JB35" i="1"/>
  <c r="JC35" i="1"/>
  <c r="JD35" i="1"/>
  <c r="JE35" i="1"/>
  <c r="JF35" i="1"/>
  <c r="JG35" i="1"/>
  <c r="JH35" i="1"/>
  <c r="JU35" i="1"/>
  <c r="JV35" i="1"/>
  <c r="JW35" i="1"/>
  <c r="JX35" i="1"/>
  <c r="JY35" i="1"/>
  <c r="JZ35" i="1"/>
  <c r="KA35" i="1"/>
  <c r="KB35" i="1"/>
  <c r="KC35" i="1"/>
  <c r="KD35" i="1"/>
  <c r="KE35" i="1"/>
  <c r="KF35" i="1"/>
  <c r="KG35" i="1"/>
  <c r="KH35" i="1"/>
  <c r="KI35" i="1"/>
  <c r="KJ35" i="1"/>
  <c r="KK35" i="1"/>
  <c r="KL35" i="1"/>
  <c r="KM35" i="1"/>
  <c r="KN35" i="1"/>
  <c r="KO35" i="1"/>
  <c r="KP35" i="1"/>
  <c r="KQ35" i="1"/>
  <c r="KR35" i="1"/>
  <c r="KS35" i="1"/>
  <c r="KT35" i="1"/>
  <c r="KU35" i="1"/>
  <c r="KV35" i="1"/>
  <c r="KW35" i="1"/>
  <c r="KX35" i="1"/>
  <c r="KY35" i="1"/>
  <c r="KZ35" i="1"/>
  <c r="LA35" i="1"/>
  <c r="LB35" i="1"/>
  <c r="LC35" i="1"/>
  <c r="LD35" i="1"/>
  <c r="HF36" i="1"/>
  <c r="HG36" i="1"/>
  <c r="HH36" i="1"/>
  <c r="HI36" i="1"/>
  <c r="HJ36" i="1"/>
  <c r="HK36" i="1"/>
  <c r="HL36" i="1"/>
  <c r="HM36" i="1"/>
  <c r="HN36" i="1"/>
  <c r="HO36" i="1"/>
  <c r="HP36" i="1"/>
  <c r="HQ36" i="1"/>
  <c r="HR36" i="1"/>
  <c r="HS36" i="1"/>
  <c r="HT36" i="1"/>
  <c r="HU36" i="1"/>
  <c r="HV36" i="1"/>
  <c r="HW36" i="1"/>
  <c r="HX36" i="1"/>
  <c r="HY36" i="1"/>
  <c r="HZ36" i="1"/>
  <c r="IA36" i="1"/>
  <c r="IB36" i="1"/>
  <c r="IC36" i="1"/>
  <c r="ID36" i="1"/>
  <c r="IE36" i="1"/>
  <c r="IF36" i="1"/>
  <c r="IG36" i="1"/>
  <c r="IH36" i="1"/>
  <c r="II36" i="1"/>
  <c r="IJ36" i="1"/>
  <c r="IK36" i="1"/>
  <c r="IL36" i="1"/>
  <c r="IM36" i="1"/>
  <c r="IN36" i="1"/>
  <c r="IO36" i="1"/>
  <c r="IP36" i="1"/>
  <c r="IQ36" i="1"/>
  <c r="IR36" i="1"/>
  <c r="IS36" i="1"/>
  <c r="IT36" i="1"/>
  <c r="IU36" i="1"/>
  <c r="IV36" i="1"/>
  <c r="IY36" i="1"/>
  <c r="IZ36" i="1"/>
  <c r="JA36" i="1"/>
  <c r="JB36" i="1"/>
  <c r="JC36" i="1"/>
  <c r="JD36" i="1"/>
  <c r="JE36" i="1"/>
  <c r="JF36" i="1"/>
  <c r="JG36" i="1"/>
  <c r="JH36" i="1"/>
  <c r="JU36" i="1"/>
  <c r="KJ36" i="1"/>
  <c r="KK36" i="1"/>
  <c r="KL36" i="1"/>
  <c r="KM36" i="1"/>
  <c r="KN36" i="1"/>
  <c r="KO36" i="1"/>
  <c r="KP36" i="1"/>
  <c r="KQ36" i="1"/>
  <c r="KR36" i="1"/>
  <c r="KS36" i="1"/>
  <c r="KT36" i="1"/>
  <c r="KU36" i="1"/>
  <c r="KV36" i="1"/>
  <c r="KW36" i="1"/>
  <c r="KX36" i="1"/>
  <c r="KY36" i="1"/>
  <c r="KZ36" i="1"/>
  <c r="LA36" i="1"/>
  <c r="LB36" i="1"/>
  <c r="LC36" i="1"/>
  <c r="LD36" i="1"/>
  <c r="HF37" i="1"/>
  <c r="HG37" i="1"/>
  <c r="HH37" i="1"/>
  <c r="HI37" i="1"/>
  <c r="HJ37" i="1"/>
  <c r="HK37" i="1"/>
  <c r="HL37" i="1"/>
  <c r="HM37" i="1"/>
  <c r="HN37" i="1"/>
  <c r="HO37" i="1"/>
  <c r="HP37" i="1"/>
  <c r="HQ37" i="1"/>
  <c r="HR37" i="1"/>
  <c r="HS37" i="1"/>
  <c r="HT37" i="1"/>
  <c r="HU37" i="1"/>
  <c r="HV37" i="1"/>
  <c r="HW37" i="1"/>
  <c r="HX37" i="1"/>
  <c r="HY37" i="1"/>
  <c r="HZ37" i="1"/>
  <c r="IA37" i="1"/>
  <c r="IB37" i="1"/>
  <c r="IC37" i="1"/>
  <c r="ID37" i="1"/>
  <c r="IE37" i="1"/>
  <c r="IF37" i="1"/>
  <c r="IG37" i="1"/>
  <c r="IH37" i="1"/>
  <c r="II37" i="1"/>
  <c r="IJ37" i="1"/>
  <c r="IK37" i="1"/>
  <c r="IL37" i="1"/>
  <c r="IM37" i="1"/>
  <c r="IN37" i="1"/>
  <c r="IO37" i="1"/>
  <c r="IP37" i="1"/>
  <c r="IQ37" i="1"/>
  <c r="IR37" i="1"/>
  <c r="IS37" i="1"/>
  <c r="IT37" i="1"/>
  <c r="IU37" i="1"/>
  <c r="IV37" i="1"/>
  <c r="IY37" i="1"/>
  <c r="IZ37" i="1"/>
  <c r="JA37" i="1"/>
  <c r="JB37" i="1"/>
  <c r="JC37" i="1"/>
  <c r="JD37" i="1"/>
  <c r="JE37" i="1"/>
  <c r="JF37" i="1"/>
  <c r="JG37" i="1"/>
  <c r="JH37" i="1"/>
  <c r="JU37" i="1"/>
  <c r="JV37" i="1"/>
  <c r="JW37" i="1"/>
  <c r="JX37" i="1"/>
  <c r="JY37" i="1"/>
  <c r="JZ37" i="1"/>
  <c r="KA37" i="1"/>
  <c r="KB37" i="1"/>
  <c r="KC37" i="1"/>
  <c r="KD37" i="1"/>
  <c r="KE37" i="1"/>
  <c r="KF37" i="1"/>
  <c r="KG37" i="1"/>
  <c r="KH37" i="1"/>
  <c r="KI37" i="1"/>
  <c r="KJ37" i="1"/>
  <c r="KK37" i="1"/>
  <c r="KL37" i="1"/>
  <c r="KM37" i="1"/>
  <c r="KN37" i="1"/>
  <c r="KO37" i="1"/>
  <c r="KP37" i="1"/>
  <c r="KQ37" i="1"/>
  <c r="KR37" i="1"/>
  <c r="KS37" i="1"/>
  <c r="KT37" i="1"/>
  <c r="KU37" i="1"/>
  <c r="KV37" i="1"/>
  <c r="KW37" i="1"/>
  <c r="KX37" i="1"/>
  <c r="KY37" i="1"/>
  <c r="KZ37" i="1"/>
  <c r="LA37" i="1"/>
  <c r="LB37" i="1"/>
  <c r="LC37" i="1"/>
  <c r="LD37" i="1"/>
  <c r="HF38" i="1"/>
  <c r="HG38" i="1"/>
  <c r="HH38" i="1"/>
  <c r="HI38" i="1"/>
  <c r="HJ38" i="1"/>
  <c r="HK38" i="1"/>
  <c r="HL38" i="1"/>
  <c r="HM38" i="1"/>
  <c r="HN38" i="1"/>
  <c r="HO38" i="1"/>
  <c r="HP38" i="1"/>
  <c r="HQ38" i="1"/>
  <c r="HR38" i="1"/>
  <c r="HS38" i="1"/>
  <c r="HT38" i="1"/>
  <c r="HU38" i="1"/>
  <c r="HV38" i="1"/>
  <c r="HW38" i="1"/>
  <c r="HX38" i="1"/>
  <c r="HY38" i="1"/>
  <c r="HZ38" i="1"/>
  <c r="IA38" i="1"/>
  <c r="IB38" i="1"/>
  <c r="IC38" i="1"/>
  <c r="ID38" i="1"/>
  <c r="IE38" i="1"/>
  <c r="IF38" i="1"/>
  <c r="IG38" i="1"/>
  <c r="IH38" i="1"/>
  <c r="II38" i="1"/>
  <c r="IJ38" i="1"/>
  <c r="IK38" i="1"/>
  <c r="IL38" i="1"/>
  <c r="IM38" i="1"/>
  <c r="IN38" i="1"/>
  <c r="IO38" i="1"/>
  <c r="IP38" i="1"/>
  <c r="IQ38" i="1"/>
  <c r="IR38" i="1"/>
  <c r="IS38" i="1"/>
  <c r="IT38" i="1"/>
  <c r="IU38" i="1"/>
  <c r="IV38" i="1"/>
  <c r="IY38" i="1"/>
  <c r="IZ38" i="1"/>
  <c r="JA38" i="1"/>
  <c r="JB38" i="1"/>
  <c r="JC38" i="1"/>
  <c r="JD38" i="1"/>
  <c r="JE38" i="1"/>
  <c r="JF38" i="1"/>
  <c r="JG38" i="1"/>
  <c r="JH38" i="1"/>
  <c r="JU38" i="1"/>
  <c r="JV38" i="1"/>
  <c r="JW38" i="1"/>
  <c r="JX38" i="1"/>
  <c r="JY38" i="1"/>
  <c r="JZ38" i="1"/>
  <c r="KA38" i="1"/>
  <c r="KB38" i="1"/>
  <c r="KC38" i="1"/>
  <c r="KD38" i="1"/>
  <c r="KE38" i="1"/>
  <c r="KF38" i="1"/>
  <c r="KG38" i="1"/>
  <c r="KH38" i="1"/>
  <c r="KI38" i="1"/>
  <c r="KJ38" i="1"/>
  <c r="KK38" i="1"/>
  <c r="KL38" i="1"/>
  <c r="KM38" i="1"/>
  <c r="KN38" i="1"/>
  <c r="KO38" i="1"/>
  <c r="KP38" i="1"/>
  <c r="KQ38" i="1"/>
  <c r="KR38" i="1"/>
  <c r="KS38" i="1"/>
  <c r="KT38" i="1"/>
  <c r="KU38" i="1"/>
  <c r="KV38" i="1"/>
  <c r="KW38" i="1"/>
  <c r="KX38" i="1"/>
  <c r="KY38" i="1"/>
  <c r="KZ38" i="1"/>
  <c r="LA38" i="1"/>
  <c r="LB38" i="1"/>
  <c r="LC38" i="1"/>
  <c r="LD38" i="1"/>
  <c r="HF39" i="1"/>
  <c r="HG39" i="1"/>
  <c r="HH39" i="1"/>
  <c r="HI39" i="1"/>
  <c r="HJ39" i="1"/>
  <c r="HK39" i="1"/>
  <c r="HL39" i="1"/>
  <c r="HM39" i="1"/>
  <c r="HN39" i="1"/>
  <c r="HO39" i="1"/>
  <c r="HP39" i="1"/>
  <c r="HQ39" i="1"/>
  <c r="HR39" i="1"/>
  <c r="HS39" i="1"/>
  <c r="HT39" i="1"/>
  <c r="HU39" i="1"/>
  <c r="HV39" i="1"/>
  <c r="HW39" i="1"/>
  <c r="HX39" i="1"/>
  <c r="HY39" i="1"/>
  <c r="HZ39" i="1"/>
  <c r="IA39" i="1"/>
  <c r="IB39" i="1"/>
  <c r="IC39" i="1"/>
  <c r="ID39" i="1"/>
  <c r="IE39" i="1"/>
  <c r="IF39" i="1"/>
  <c r="IG39" i="1"/>
  <c r="IH39" i="1"/>
  <c r="II39" i="1"/>
  <c r="IJ39" i="1"/>
  <c r="IK39" i="1"/>
  <c r="IL39" i="1"/>
  <c r="IM39" i="1"/>
  <c r="IN39" i="1"/>
  <c r="IO39" i="1"/>
  <c r="IP39" i="1"/>
  <c r="IQ39" i="1"/>
  <c r="IR39" i="1"/>
  <c r="IS39" i="1"/>
  <c r="IT39" i="1"/>
  <c r="IU39" i="1"/>
  <c r="IV39" i="1"/>
  <c r="IY39" i="1"/>
  <c r="IZ39" i="1"/>
  <c r="JA39" i="1"/>
  <c r="JB39" i="1"/>
  <c r="JC39" i="1"/>
  <c r="JD39" i="1"/>
  <c r="JE39" i="1"/>
  <c r="JF39" i="1"/>
  <c r="JG39" i="1"/>
  <c r="JH39" i="1"/>
  <c r="HF40" i="1"/>
  <c r="HG40" i="1"/>
  <c r="HH40" i="1"/>
  <c r="HI40" i="1"/>
  <c r="HJ40" i="1"/>
  <c r="HK40" i="1"/>
  <c r="HL40" i="1"/>
  <c r="HM40" i="1"/>
  <c r="HN40" i="1"/>
  <c r="HO40" i="1"/>
  <c r="HP40" i="1"/>
  <c r="HQ40" i="1"/>
  <c r="HR40" i="1"/>
  <c r="HS40" i="1"/>
  <c r="HT40" i="1"/>
  <c r="HU40" i="1"/>
  <c r="HV40" i="1"/>
  <c r="HW40" i="1"/>
  <c r="HX40" i="1"/>
  <c r="HY40" i="1"/>
  <c r="HZ40" i="1"/>
  <c r="IA40" i="1"/>
  <c r="IB40" i="1"/>
  <c r="IC40" i="1"/>
  <c r="ID40" i="1"/>
  <c r="IE40" i="1"/>
  <c r="IF40" i="1"/>
  <c r="IG40" i="1"/>
  <c r="IH40" i="1"/>
  <c r="II40" i="1"/>
  <c r="IJ40" i="1"/>
  <c r="IK40" i="1"/>
  <c r="IL40" i="1"/>
  <c r="IM40" i="1"/>
  <c r="IN40" i="1"/>
  <c r="IO40" i="1"/>
  <c r="IP40" i="1"/>
  <c r="IQ40" i="1"/>
  <c r="IR40" i="1"/>
  <c r="IS40" i="1"/>
  <c r="IT40" i="1"/>
  <c r="IU40" i="1"/>
  <c r="IV40" i="1"/>
  <c r="IY40" i="1"/>
  <c r="IZ40" i="1"/>
  <c r="JA40" i="1"/>
  <c r="JB40" i="1"/>
  <c r="JC40" i="1"/>
  <c r="JD40" i="1"/>
  <c r="JE40" i="1"/>
  <c r="JF40" i="1"/>
  <c r="JG40" i="1"/>
  <c r="JH40" i="1"/>
  <c r="JU40" i="1"/>
  <c r="JV40" i="1"/>
  <c r="JW40" i="1"/>
  <c r="JX40" i="1"/>
  <c r="JY40" i="1"/>
  <c r="JZ40" i="1"/>
  <c r="KA40" i="1"/>
  <c r="KB40" i="1"/>
  <c r="KC40" i="1"/>
  <c r="KD40" i="1"/>
  <c r="KE40" i="1"/>
  <c r="KF40" i="1"/>
  <c r="KG40" i="1"/>
  <c r="KH40" i="1"/>
  <c r="KI40" i="1"/>
  <c r="KJ40" i="1"/>
  <c r="KK40" i="1"/>
  <c r="KL40" i="1"/>
  <c r="KM40" i="1"/>
  <c r="KN40" i="1"/>
  <c r="KO40" i="1"/>
  <c r="KP40" i="1"/>
  <c r="KQ40" i="1"/>
  <c r="KR40" i="1"/>
  <c r="KS40" i="1"/>
  <c r="KT40" i="1"/>
  <c r="KU40" i="1"/>
  <c r="KV40" i="1"/>
  <c r="KW40" i="1"/>
  <c r="KX40" i="1"/>
  <c r="KY40" i="1"/>
  <c r="KZ40" i="1"/>
  <c r="LA40" i="1"/>
  <c r="LB40" i="1"/>
  <c r="LC40" i="1"/>
  <c r="LD40" i="1"/>
  <c r="HF41" i="1"/>
  <c r="HG41" i="1"/>
  <c r="HH41" i="1"/>
  <c r="HI41" i="1"/>
  <c r="HJ41" i="1"/>
  <c r="HK41" i="1"/>
  <c r="HL41" i="1"/>
  <c r="HM41" i="1"/>
  <c r="HN41" i="1"/>
  <c r="HO41" i="1"/>
  <c r="HP41" i="1"/>
  <c r="HQ41" i="1"/>
  <c r="HR41" i="1"/>
  <c r="HS41" i="1"/>
  <c r="HT41" i="1"/>
  <c r="HU41" i="1"/>
  <c r="HV41" i="1"/>
  <c r="HW41" i="1"/>
  <c r="HX41" i="1"/>
  <c r="HY41" i="1"/>
  <c r="HZ41" i="1"/>
  <c r="IA41" i="1"/>
  <c r="IB41" i="1"/>
  <c r="IC41" i="1"/>
  <c r="ID41" i="1"/>
  <c r="IE41" i="1"/>
  <c r="IF41" i="1"/>
  <c r="IG41" i="1"/>
  <c r="IH41" i="1"/>
  <c r="II41" i="1"/>
  <c r="IJ41" i="1"/>
  <c r="IK41" i="1"/>
  <c r="IL41" i="1"/>
  <c r="IM41" i="1"/>
  <c r="IN41" i="1"/>
  <c r="IO41" i="1"/>
  <c r="IP41" i="1"/>
  <c r="IQ41" i="1"/>
  <c r="IR41" i="1"/>
  <c r="IS41" i="1"/>
  <c r="IT41" i="1"/>
  <c r="IU41" i="1"/>
  <c r="IV41" i="1"/>
  <c r="IY41" i="1"/>
  <c r="IZ41" i="1"/>
  <c r="JA41" i="1"/>
  <c r="JB41" i="1"/>
  <c r="JC41" i="1"/>
  <c r="JD41" i="1"/>
  <c r="JE41" i="1"/>
  <c r="JF41" i="1"/>
  <c r="JG41" i="1"/>
  <c r="JH41" i="1"/>
  <c r="JU41" i="1"/>
  <c r="JV41" i="1"/>
  <c r="JW41" i="1"/>
  <c r="JX41" i="1"/>
  <c r="JY41" i="1"/>
  <c r="JZ41" i="1"/>
  <c r="KA41" i="1"/>
  <c r="KB41" i="1"/>
  <c r="KC41" i="1"/>
  <c r="KD41" i="1"/>
  <c r="KE41" i="1"/>
  <c r="KF41" i="1"/>
  <c r="KG41" i="1"/>
  <c r="KH41" i="1"/>
  <c r="KI41" i="1"/>
  <c r="KJ41" i="1"/>
  <c r="KK41" i="1"/>
  <c r="KL41" i="1"/>
  <c r="KM41" i="1"/>
  <c r="KN41" i="1"/>
  <c r="KO41" i="1"/>
  <c r="KP41" i="1"/>
  <c r="KQ41" i="1"/>
  <c r="KR41" i="1"/>
  <c r="KS41" i="1"/>
  <c r="KT41" i="1"/>
  <c r="KU41" i="1"/>
  <c r="KV41" i="1"/>
  <c r="KW41" i="1"/>
  <c r="KX41" i="1"/>
  <c r="KY41" i="1"/>
  <c r="KZ41" i="1"/>
  <c r="LA41" i="1"/>
  <c r="LB41" i="1"/>
  <c r="LC41" i="1"/>
  <c r="LD41" i="1"/>
  <c r="HF42" i="1"/>
  <c r="HG42" i="1"/>
  <c r="HH42" i="1"/>
  <c r="HI42" i="1"/>
  <c r="HJ42" i="1"/>
  <c r="HK42" i="1"/>
  <c r="HL42" i="1"/>
  <c r="HM42" i="1"/>
  <c r="HN42" i="1"/>
  <c r="HO42" i="1"/>
  <c r="HP42" i="1"/>
  <c r="HQ42" i="1"/>
  <c r="HR42" i="1"/>
  <c r="HS42" i="1"/>
  <c r="HT42" i="1"/>
  <c r="HU42" i="1"/>
  <c r="HV42" i="1"/>
  <c r="HW42" i="1"/>
  <c r="HX42" i="1"/>
  <c r="HY42" i="1"/>
  <c r="HZ42" i="1"/>
  <c r="IA42" i="1"/>
  <c r="IB42" i="1"/>
  <c r="IC42" i="1"/>
  <c r="ID42" i="1"/>
  <c r="IE42" i="1"/>
  <c r="IF42" i="1"/>
  <c r="IG42" i="1"/>
  <c r="IH42" i="1"/>
  <c r="II42" i="1"/>
  <c r="IJ42" i="1"/>
  <c r="IK42" i="1"/>
  <c r="IL42" i="1"/>
  <c r="IM42" i="1"/>
  <c r="IN42" i="1"/>
  <c r="IO42" i="1"/>
  <c r="IP42" i="1"/>
  <c r="IQ42" i="1"/>
  <c r="IR42" i="1"/>
  <c r="IS42" i="1"/>
  <c r="IT42" i="1"/>
  <c r="IU42" i="1"/>
  <c r="IV42" i="1"/>
  <c r="IY42" i="1"/>
  <c r="IZ42" i="1"/>
  <c r="JA42" i="1"/>
  <c r="JB42" i="1"/>
  <c r="JC42" i="1"/>
  <c r="JD42" i="1"/>
  <c r="JE42" i="1"/>
  <c r="JF42" i="1"/>
  <c r="JG42" i="1"/>
  <c r="JH42" i="1"/>
  <c r="HE36" i="1"/>
  <c r="HE35" i="1"/>
  <c r="HE34" i="1"/>
  <c r="HM43" i="1" l="1"/>
  <c r="HM44" i="1"/>
  <c r="HM45" i="1"/>
  <c r="HM46" i="1"/>
  <c r="HJ28" i="29" s="1"/>
  <c r="A28" i="29"/>
  <c r="A27" i="29"/>
  <c r="C43" i="1"/>
  <c r="E43" i="1"/>
  <c r="F43" i="1"/>
  <c r="G43" i="1"/>
  <c r="H43" i="1"/>
  <c r="I43" i="1"/>
  <c r="J43" i="1"/>
  <c r="K43" i="1"/>
  <c r="L43" i="1"/>
  <c r="M43" i="1"/>
  <c r="N43" i="1"/>
  <c r="O43" i="1"/>
  <c r="P43" i="1"/>
  <c r="Q43" i="1"/>
  <c r="R43" i="1"/>
  <c r="S43" i="1"/>
  <c r="T43" i="1"/>
  <c r="U43" i="1"/>
  <c r="V43" i="1"/>
  <c r="W43" i="1"/>
  <c r="X43" i="1"/>
  <c r="Y43" i="1"/>
  <c r="Z43" i="1"/>
  <c r="AA43" i="1"/>
  <c r="AB43" i="1"/>
  <c r="AC43" i="1"/>
  <c r="AD43" i="1"/>
  <c r="AE43" i="1"/>
  <c r="AF43" i="1"/>
  <c r="AG43" i="1"/>
  <c r="AH43" i="1"/>
  <c r="AI43" i="1"/>
  <c r="AJ43" i="1"/>
  <c r="AK43" i="1"/>
  <c r="AL43" i="1"/>
  <c r="AM43" i="1"/>
  <c r="AN43" i="1"/>
  <c r="AO43" i="1"/>
  <c r="AP43" i="1"/>
  <c r="AQ43" i="1"/>
  <c r="AR43" i="1"/>
  <c r="AS43" i="1"/>
  <c r="AT43" i="1"/>
  <c r="AU43" i="1"/>
  <c r="AV43" i="1"/>
  <c r="AW43" i="1"/>
  <c r="AX43" i="1"/>
  <c r="AY43" i="1"/>
  <c r="AZ43" i="1"/>
  <c r="BA43" i="1"/>
  <c r="BB43" i="1"/>
  <c r="BC43" i="1"/>
  <c r="BD43" i="1"/>
  <c r="BE43" i="1"/>
  <c r="BF43" i="1"/>
  <c r="BG43" i="1"/>
  <c r="BH43" i="1"/>
  <c r="BI43" i="1"/>
  <c r="BJ43" i="1"/>
  <c r="BK43" i="1"/>
  <c r="BL43" i="1"/>
  <c r="BM43" i="1"/>
  <c r="BN43" i="1"/>
  <c r="BO43" i="1"/>
  <c r="BP43" i="1"/>
  <c r="BQ43" i="1"/>
  <c r="BR43" i="1"/>
  <c r="BS43" i="1"/>
  <c r="BT43" i="1"/>
  <c r="BU43" i="1"/>
  <c r="BV43" i="1"/>
  <c r="BW43" i="1"/>
  <c r="BX43" i="1"/>
  <c r="BY43" i="1"/>
  <c r="BZ43" i="1"/>
  <c r="CA43" i="1"/>
  <c r="CB43" i="1"/>
  <c r="CC43" i="1"/>
  <c r="CD43" i="1"/>
  <c r="CE43" i="1"/>
  <c r="CF43" i="1"/>
  <c r="CG43" i="1"/>
  <c r="CH43" i="1"/>
  <c r="CI43" i="1"/>
  <c r="CJ43" i="1"/>
  <c r="CK43" i="1"/>
  <c r="CL43" i="1"/>
  <c r="CM43" i="1"/>
  <c r="CN43" i="1"/>
  <c r="CO43" i="1"/>
  <c r="CP43" i="1"/>
  <c r="CQ43" i="1"/>
  <c r="CR43" i="1"/>
  <c r="CS43" i="1"/>
  <c r="CT43" i="1"/>
  <c r="CU43" i="1"/>
  <c r="CV43" i="1"/>
  <c r="CW43" i="1"/>
  <c r="CX43" i="1"/>
  <c r="CY43" i="1"/>
  <c r="CZ43" i="1"/>
  <c r="DA43" i="1"/>
  <c r="DB43" i="1"/>
  <c r="DC43" i="1"/>
  <c r="DD43" i="1"/>
  <c r="DE43" i="1"/>
  <c r="DF43" i="1"/>
  <c r="DG43" i="1"/>
  <c r="DH43" i="1"/>
  <c r="DI43" i="1"/>
  <c r="DJ43" i="1"/>
  <c r="DK43" i="1"/>
  <c r="DL43" i="1"/>
  <c r="DM43" i="1"/>
  <c r="DN43" i="1"/>
  <c r="DO43" i="1"/>
  <c r="DP43" i="1"/>
  <c r="DQ43" i="1"/>
  <c r="DR43" i="1"/>
  <c r="DS43" i="1"/>
  <c r="DT43" i="1"/>
  <c r="DU43" i="1"/>
  <c r="DV43" i="1"/>
  <c r="DW43" i="1"/>
  <c r="DX43" i="1"/>
  <c r="DY43" i="1"/>
  <c r="DZ43" i="1"/>
  <c r="EA43" i="1"/>
  <c r="EB43" i="1"/>
  <c r="EC43" i="1"/>
  <c r="ED43" i="1"/>
  <c r="EE43" i="1"/>
  <c r="EF43" i="1"/>
  <c r="EG43" i="1"/>
  <c r="EH43" i="1"/>
  <c r="EI43" i="1"/>
  <c r="EJ43" i="1"/>
  <c r="EK43" i="1"/>
  <c r="EL43" i="1"/>
  <c r="EM43" i="1"/>
  <c r="EN43" i="1"/>
  <c r="EO43" i="1"/>
  <c r="EP43" i="1"/>
  <c r="EQ43" i="1"/>
  <c r="ER43" i="1"/>
  <c r="ES43" i="1"/>
  <c r="ET43" i="1"/>
  <c r="EU43" i="1"/>
  <c r="EV43" i="1"/>
  <c r="EW43" i="1"/>
  <c r="EX43" i="1"/>
  <c r="EY43" i="1"/>
  <c r="EZ43" i="1"/>
  <c r="FA43" i="1"/>
  <c r="FB43" i="1"/>
  <c r="FC43" i="1"/>
  <c r="FD43" i="1"/>
  <c r="FE43" i="1"/>
  <c r="FF43" i="1"/>
  <c r="FG43" i="1"/>
  <c r="FH43" i="1"/>
  <c r="FI43" i="1"/>
  <c r="FJ43" i="1"/>
  <c r="FK43" i="1"/>
  <c r="FL43" i="1"/>
  <c r="FM43" i="1"/>
  <c r="FN43" i="1"/>
  <c r="FO43" i="1"/>
  <c r="FP43" i="1"/>
  <c r="FQ43" i="1"/>
  <c r="FR43" i="1"/>
  <c r="FS43" i="1"/>
  <c r="FT43" i="1"/>
  <c r="FU43" i="1"/>
  <c r="FV43" i="1"/>
  <c r="FW43" i="1"/>
  <c r="FX43" i="1"/>
  <c r="FY43" i="1"/>
  <c r="FZ43" i="1"/>
  <c r="GA43" i="1"/>
  <c r="GB43" i="1"/>
  <c r="GC43" i="1"/>
  <c r="GD43" i="1"/>
  <c r="GE43" i="1"/>
  <c r="GF43" i="1"/>
  <c r="GG43" i="1"/>
  <c r="GH43" i="1"/>
  <c r="GI43" i="1"/>
  <c r="GJ43" i="1"/>
  <c r="GK43" i="1"/>
  <c r="GL43" i="1"/>
  <c r="GM43" i="1"/>
  <c r="GN43" i="1"/>
  <c r="GO43" i="1"/>
  <c r="GP43" i="1"/>
  <c r="GQ43" i="1"/>
  <c r="GR43" i="1"/>
  <c r="GS43" i="1"/>
  <c r="GT43" i="1"/>
  <c r="GU43" i="1"/>
  <c r="GV43" i="1"/>
  <c r="GW43" i="1"/>
  <c r="GX43" i="1"/>
  <c r="GY43" i="1"/>
  <c r="GZ43" i="1"/>
  <c r="HA43" i="1"/>
  <c r="HB43" i="1"/>
  <c r="HC43" i="1"/>
  <c r="HD43" i="1"/>
  <c r="HE43" i="1"/>
  <c r="HF43" i="1"/>
  <c r="HG43" i="1"/>
  <c r="HH43" i="1"/>
  <c r="HI43" i="1"/>
  <c r="HJ43" i="1"/>
  <c r="HK43" i="1"/>
  <c r="HL43" i="1"/>
  <c r="HJ27" i="29"/>
  <c r="HN43" i="1"/>
  <c r="HO43" i="1"/>
  <c r="HP43" i="1"/>
  <c r="HQ43" i="1"/>
  <c r="HR43" i="1"/>
  <c r="HS43" i="1"/>
  <c r="HT43" i="1"/>
  <c r="HU43" i="1"/>
  <c r="HV43" i="1"/>
  <c r="HW43" i="1"/>
  <c r="HX43" i="1"/>
  <c r="HY43" i="1"/>
  <c r="HZ43" i="1"/>
  <c r="IA43" i="1"/>
  <c r="IB43" i="1"/>
  <c r="IC43" i="1"/>
  <c r="ID43" i="1"/>
  <c r="IE43" i="1"/>
  <c r="IF43" i="1"/>
  <c r="IG43" i="1"/>
  <c r="IH43" i="1"/>
  <c r="II43" i="1"/>
  <c r="IJ43" i="1"/>
  <c r="IK43" i="1"/>
  <c r="IL43" i="1"/>
  <c r="IM43" i="1"/>
  <c r="IN43" i="1"/>
  <c r="IO43" i="1"/>
  <c r="IP43" i="1"/>
  <c r="IQ43" i="1"/>
  <c r="IR43" i="1"/>
  <c r="IS43" i="1"/>
  <c r="IT43" i="1"/>
  <c r="IU43" i="1"/>
  <c r="IV43" i="1"/>
  <c r="IW43" i="1"/>
  <c r="IX43" i="1"/>
  <c r="IY43" i="1"/>
  <c r="IZ43" i="1"/>
  <c r="JA43" i="1"/>
  <c r="JB43" i="1"/>
  <c r="JC43" i="1"/>
  <c r="JD43" i="1"/>
  <c r="JE43" i="1"/>
  <c r="JF43" i="1"/>
  <c r="JG43" i="1"/>
  <c r="JH43" i="1"/>
  <c r="JI43" i="1"/>
  <c r="JJ43" i="1"/>
  <c r="JK43" i="1"/>
  <c r="JL43" i="1"/>
  <c r="JM43" i="1"/>
  <c r="JN43" i="1"/>
  <c r="JO43" i="1"/>
  <c r="JP43" i="1"/>
  <c r="JQ43" i="1"/>
  <c r="JR43" i="1"/>
  <c r="JS43" i="1"/>
  <c r="JT43" i="1"/>
  <c r="JU43" i="1"/>
  <c r="JV43" i="1"/>
  <c r="JW43" i="1"/>
  <c r="JX43" i="1"/>
  <c r="JY43" i="1"/>
  <c r="JZ43" i="1"/>
  <c r="KA43" i="1"/>
  <c r="KB43" i="1"/>
  <c r="KC43" i="1"/>
  <c r="KD43" i="1"/>
  <c r="KE43" i="1"/>
  <c r="KF43" i="1"/>
  <c r="KG43" i="1"/>
  <c r="KH43" i="1"/>
  <c r="KI43" i="1"/>
  <c r="KJ43" i="1"/>
  <c r="KK43" i="1"/>
  <c r="KL43" i="1"/>
  <c r="KM43" i="1"/>
  <c r="KN43" i="1"/>
  <c r="KO43" i="1"/>
  <c r="KP43" i="1"/>
  <c r="KQ43" i="1"/>
  <c r="KR43" i="1"/>
  <c r="KS43" i="1"/>
  <c r="KT43" i="1"/>
  <c r="KU43" i="1"/>
  <c r="KV43" i="1"/>
  <c r="KW43" i="1"/>
  <c r="KX43" i="1"/>
  <c r="KY43" i="1"/>
  <c r="KZ43" i="1"/>
  <c r="LA43" i="1"/>
  <c r="LB43" i="1"/>
  <c r="LC43" i="1"/>
  <c r="LD43" i="1"/>
  <c r="C44" i="1"/>
  <c r="E44" i="1"/>
  <c r="F44" i="1"/>
  <c r="G44" i="1"/>
  <c r="H44" i="1"/>
  <c r="I44" i="1"/>
  <c r="J44" i="1"/>
  <c r="K44" i="1"/>
  <c r="L44" i="1"/>
  <c r="M44" i="1"/>
  <c r="N44" i="1"/>
  <c r="O44" i="1"/>
  <c r="P44" i="1"/>
  <c r="Q44" i="1"/>
  <c r="R44" i="1"/>
  <c r="S44" i="1"/>
  <c r="T44" i="1"/>
  <c r="U44" i="1"/>
  <c r="V44" i="1"/>
  <c r="W44" i="1"/>
  <c r="X44" i="1"/>
  <c r="Y44" i="1"/>
  <c r="Z44" i="1"/>
  <c r="AA44" i="1"/>
  <c r="AB44" i="1"/>
  <c r="AC44" i="1"/>
  <c r="AD44" i="1"/>
  <c r="AE44" i="1"/>
  <c r="AF44" i="1"/>
  <c r="AG44" i="1"/>
  <c r="AH44" i="1"/>
  <c r="AI44" i="1"/>
  <c r="AJ44" i="1"/>
  <c r="AK44" i="1"/>
  <c r="AL44" i="1"/>
  <c r="AM44" i="1"/>
  <c r="AN44" i="1"/>
  <c r="AO44" i="1"/>
  <c r="AP44" i="1"/>
  <c r="AQ44" i="1"/>
  <c r="AR44" i="1"/>
  <c r="AS44" i="1"/>
  <c r="AT44" i="1"/>
  <c r="AU44" i="1"/>
  <c r="AV44" i="1"/>
  <c r="AW44" i="1"/>
  <c r="AX44" i="1"/>
  <c r="AY44" i="1"/>
  <c r="AZ44" i="1"/>
  <c r="BA44" i="1"/>
  <c r="BB44" i="1"/>
  <c r="BC44" i="1"/>
  <c r="BD44" i="1"/>
  <c r="BE44" i="1"/>
  <c r="BF44" i="1"/>
  <c r="BG44" i="1"/>
  <c r="BH44" i="1"/>
  <c r="BI44" i="1"/>
  <c r="BJ44" i="1"/>
  <c r="BK44" i="1"/>
  <c r="BL44" i="1"/>
  <c r="BM44" i="1"/>
  <c r="BN44" i="1"/>
  <c r="BO44" i="1"/>
  <c r="BP44" i="1"/>
  <c r="BQ44" i="1"/>
  <c r="BR44" i="1"/>
  <c r="BS44" i="1"/>
  <c r="BT44" i="1"/>
  <c r="BU44" i="1"/>
  <c r="BV44" i="1"/>
  <c r="BW44" i="1"/>
  <c r="BX44" i="1"/>
  <c r="BY44" i="1"/>
  <c r="BZ44" i="1"/>
  <c r="CA44" i="1"/>
  <c r="CB44" i="1"/>
  <c r="CC44" i="1"/>
  <c r="CD44" i="1"/>
  <c r="CE44" i="1"/>
  <c r="CF44" i="1"/>
  <c r="CG44" i="1"/>
  <c r="CH44" i="1"/>
  <c r="CI44" i="1"/>
  <c r="CJ44" i="1"/>
  <c r="CK44" i="1"/>
  <c r="CL44" i="1"/>
  <c r="CM44" i="1"/>
  <c r="CN44" i="1"/>
  <c r="CO44" i="1"/>
  <c r="CP44" i="1"/>
  <c r="CQ44" i="1"/>
  <c r="CR44" i="1"/>
  <c r="CS44" i="1"/>
  <c r="CT44" i="1"/>
  <c r="CU44" i="1"/>
  <c r="CV44" i="1"/>
  <c r="CW44" i="1"/>
  <c r="CX44" i="1"/>
  <c r="CY44" i="1"/>
  <c r="CZ44" i="1"/>
  <c r="DA44" i="1"/>
  <c r="DB44" i="1"/>
  <c r="DC44" i="1"/>
  <c r="DD44" i="1"/>
  <c r="DE44" i="1"/>
  <c r="DF44" i="1"/>
  <c r="DG44" i="1"/>
  <c r="DH44" i="1"/>
  <c r="DI44" i="1"/>
  <c r="DJ44" i="1"/>
  <c r="DK44" i="1"/>
  <c r="DL44" i="1"/>
  <c r="DM44" i="1"/>
  <c r="DN44" i="1"/>
  <c r="DO44" i="1"/>
  <c r="DP44" i="1"/>
  <c r="DQ44" i="1"/>
  <c r="DR44" i="1"/>
  <c r="DS44" i="1"/>
  <c r="DT44" i="1"/>
  <c r="DU44" i="1"/>
  <c r="DV44" i="1"/>
  <c r="DW44" i="1"/>
  <c r="DX44" i="1"/>
  <c r="DY44" i="1"/>
  <c r="DZ44" i="1"/>
  <c r="EA44" i="1"/>
  <c r="EB44" i="1"/>
  <c r="EC44" i="1"/>
  <c r="ED44" i="1"/>
  <c r="EE44" i="1"/>
  <c r="EF44" i="1"/>
  <c r="EG44" i="1"/>
  <c r="EH44" i="1"/>
  <c r="EI44" i="1"/>
  <c r="EJ44" i="1"/>
  <c r="EK44" i="1"/>
  <c r="EL44" i="1"/>
  <c r="EM44" i="1"/>
  <c r="EN44" i="1"/>
  <c r="EO44" i="1"/>
  <c r="EP44" i="1"/>
  <c r="EQ44" i="1"/>
  <c r="ER44" i="1"/>
  <c r="ES44" i="1"/>
  <c r="ET44" i="1"/>
  <c r="EU44" i="1"/>
  <c r="EV44" i="1"/>
  <c r="EW44" i="1"/>
  <c r="EX44" i="1"/>
  <c r="EY44" i="1"/>
  <c r="EZ44" i="1"/>
  <c r="FA44" i="1"/>
  <c r="FB44" i="1"/>
  <c r="FC44" i="1"/>
  <c r="FD44" i="1"/>
  <c r="FE44" i="1"/>
  <c r="FF44" i="1"/>
  <c r="FG44" i="1"/>
  <c r="FH44" i="1"/>
  <c r="FI44" i="1"/>
  <c r="FJ44" i="1"/>
  <c r="FK44" i="1"/>
  <c r="FL44" i="1"/>
  <c r="FM44" i="1"/>
  <c r="FN44" i="1"/>
  <c r="FO44" i="1"/>
  <c r="FP44" i="1"/>
  <c r="FQ44" i="1"/>
  <c r="FR44" i="1"/>
  <c r="FS44" i="1"/>
  <c r="FT44" i="1"/>
  <c r="FU44" i="1"/>
  <c r="FV44" i="1"/>
  <c r="FW44" i="1"/>
  <c r="FX44" i="1"/>
  <c r="FY44" i="1"/>
  <c r="FZ44" i="1"/>
  <c r="GA44" i="1"/>
  <c r="GB44" i="1"/>
  <c r="GC44" i="1"/>
  <c r="GD44" i="1"/>
  <c r="GE44" i="1"/>
  <c r="GF44" i="1"/>
  <c r="GG44" i="1"/>
  <c r="GH44" i="1"/>
  <c r="GI44" i="1"/>
  <c r="GJ44" i="1"/>
  <c r="GK44" i="1"/>
  <c r="GL44" i="1"/>
  <c r="GM44" i="1"/>
  <c r="GN44" i="1"/>
  <c r="GO44" i="1"/>
  <c r="GP44" i="1"/>
  <c r="GQ44" i="1"/>
  <c r="GR44" i="1"/>
  <c r="GS44" i="1"/>
  <c r="GT44" i="1"/>
  <c r="GU44" i="1"/>
  <c r="GV44" i="1"/>
  <c r="GW44" i="1"/>
  <c r="GX44" i="1"/>
  <c r="GY44" i="1"/>
  <c r="GZ44" i="1"/>
  <c r="HA44" i="1"/>
  <c r="HB44" i="1"/>
  <c r="HC44" i="1"/>
  <c r="HD44" i="1"/>
  <c r="HE44" i="1"/>
  <c r="HF44" i="1"/>
  <c r="HG44" i="1"/>
  <c r="HH44" i="1"/>
  <c r="HI44" i="1"/>
  <c r="HJ44" i="1"/>
  <c r="HK44" i="1"/>
  <c r="HL44" i="1"/>
  <c r="HN44" i="1"/>
  <c r="HO44" i="1"/>
  <c r="HP44" i="1"/>
  <c r="HQ44" i="1"/>
  <c r="HR44" i="1"/>
  <c r="HS44" i="1"/>
  <c r="HT44" i="1"/>
  <c r="HU44" i="1"/>
  <c r="HV44" i="1"/>
  <c r="HW44" i="1"/>
  <c r="HX44" i="1"/>
  <c r="HY44" i="1"/>
  <c r="HZ44" i="1"/>
  <c r="IA44" i="1"/>
  <c r="IB44" i="1"/>
  <c r="IC44" i="1"/>
  <c r="ID44" i="1"/>
  <c r="IE44" i="1"/>
  <c r="IF44" i="1"/>
  <c r="IG44" i="1"/>
  <c r="IH44" i="1"/>
  <c r="II44" i="1"/>
  <c r="IJ44" i="1"/>
  <c r="IK44" i="1"/>
  <c r="IL44" i="1"/>
  <c r="IM44" i="1"/>
  <c r="IN44" i="1"/>
  <c r="IO44" i="1"/>
  <c r="IP44" i="1"/>
  <c r="IQ44" i="1"/>
  <c r="IR44" i="1"/>
  <c r="IS44" i="1"/>
  <c r="IT44" i="1"/>
  <c r="IU44" i="1"/>
  <c r="IV44" i="1"/>
  <c r="IW44" i="1"/>
  <c r="IX44" i="1"/>
  <c r="IY44" i="1"/>
  <c r="IZ44" i="1"/>
  <c r="JA44" i="1"/>
  <c r="JB44" i="1"/>
  <c r="JC44" i="1"/>
  <c r="JD44" i="1"/>
  <c r="JE44" i="1"/>
  <c r="JF44" i="1"/>
  <c r="JG44" i="1"/>
  <c r="JH44" i="1"/>
  <c r="JI44" i="1"/>
  <c r="JJ44" i="1"/>
  <c r="JK44" i="1"/>
  <c r="JL44" i="1"/>
  <c r="JM44" i="1"/>
  <c r="JN44" i="1"/>
  <c r="JO44" i="1"/>
  <c r="JP44" i="1"/>
  <c r="JQ44" i="1"/>
  <c r="JR44" i="1"/>
  <c r="JS44" i="1"/>
  <c r="JT44" i="1"/>
  <c r="JU44" i="1"/>
  <c r="JV44" i="1"/>
  <c r="JW44" i="1"/>
  <c r="JX44" i="1"/>
  <c r="JY44" i="1"/>
  <c r="JZ44" i="1"/>
  <c r="KA44" i="1"/>
  <c r="KB44" i="1"/>
  <c r="KC44" i="1"/>
  <c r="KD44" i="1"/>
  <c r="KE44" i="1"/>
  <c r="KF44" i="1"/>
  <c r="KG44" i="1"/>
  <c r="KH44" i="1"/>
  <c r="KI44" i="1"/>
  <c r="KJ44" i="1"/>
  <c r="KK44" i="1"/>
  <c r="KL44" i="1"/>
  <c r="KM44" i="1"/>
  <c r="KN44" i="1"/>
  <c r="KO44" i="1"/>
  <c r="KP44" i="1"/>
  <c r="KQ44" i="1"/>
  <c r="KR44" i="1"/>
  <c r="KS44" i="1"/>
  <c r="KT44" i="1"/>
  <c r="KU44" i="1"/>
  <c r="KV44" i="1"/>
  <c r="KW44" i="1"/>
  <c r="KX44" i="1"/>
  <c r="KY44" i="1"/>
  <c r="KZ44" i="1"/>
  <c r="LA44" i="1"/>
  <c r="LB44" i="1"/>
  <c r="LC44" i="1"/>
  <c r="LD44" i="1"/>
  <c r="C45" i="1"/>
  <c r="C46" i="1"/>
  <c r="C23" i="29" l="1"/>
  <c r="D23" i="29"/>
  <c r="E23" i="29"/>
  <c r="F23" i="29"/>
  <c r="G23" i="29"/>
  <c r="H23" i="29"/>
  <c r="I23" i="29"/>
  <c r="J23" i="29"/>
  <c r="K23" i="29"/>
  <c r="L23" i="29"/>
  <c r="M23" i="29"/>
  <c r="N23" i="29"/>
  <c r="O23" i="29"/>
  <c r="P23" i="29"/>
  <c r="Q23" i="29"/>
  <c r="R23" i="29"/>
  <c r="S23" i="29"/>
  <c r="T23" i="29"/>
  <c r="U23" i="29"/>
  <c r="V23" i="29"/>
  <c r="W23" i="29"/>
  <c r="X23" i="29"/>
  <c r="Y23" i="29"/>
  <c r="Z23" i="29"/>
  <c r="AA23" i="29"/>
  <c r="AB23" i="29"/>
  <c r="AC23" i="29"/>
  <c r="AD23" i="29"/>
  <c r="AE23" i="29"/>
  <c r="AF23" i="29"/>
  <c r="AG23" i="29"/>
  <c r="AH23" i="29"/>
  <c r="AI23" i="29"/>
  <c r="AJ23" i="29"/>
  <c r="AK23" i="29"/>
  <c r="AL23" i="29"/>
  <c r="AM23" i="29"/>
  <c r="AN23" i="29"/>
  <c r="AO23" i="29"/>
  <c r="AP23" i="29"/>
  <c r="AQ23" i="29"/>
  <c r="AR23" i="29"/>
  <c r="AS23" i="29"/>
  <c r="AT23" i="29"/>
  <c r="AU23" i="29"/>
  <c r="AV23" i="29"/>
  <c r="AW23" i="29"/>
  <c r="AX23" i="29"/>
  <c r="AY23" i="29"/>
  <c r="AZ23" i="29"/>
  <c r="BA23" i="29"/>
  <c r="BB23" i="29"/>
  <c r="BC23" i="29"/>
  <c r="BD23" i="29"/>
  <c r="BE23" i="29"/>
  <c r="BF23" i="29"/>
  <c r="BG23" i="29"/>
  <c r="BH23" i="29"/>
  <c r="BI23" i="29"/>
  <c r="BJ23" i="29"/>
  <c r="BK23" i="29"/>
  <c r="BL23" i="29"/>
  <c r="BM23" i="29"/>
  <c r="BN23" i="29"/>
  <c r="BO23" i="29"/>
  <c r="BP23" i="29"/>
  <c r="BQ23" i="29"/>
  <c r="BR23" i="29"/>
  <c r="BS23" i="29"/>
  <c r="BT23" i="29"/>
  <c r="BU23" i="29"/>
  <c r="BV23" i="29"/>
  <c r="BW23" i="29"/>
  <c r="BX23" i="29"/>
  <c r="BY23" i="29"/>
  <c r="BZ23" i="29"/>
  <c r="CA23" i="29"/>
  <c r="CB23" i="29"/>
  <c r="CC23" i="29"/>
  <c r="CD23" i="29"/>
  <c r="CE23" i="29"/>
  <c r="CF23" i="29"/>
  <c r="CG23" i="29"/>
  <c r="CH23" i="29"/>
  <c r="CI23" i="29"/>
  <c r="CJ23" i="29"/>
  <c r="CK23" i="29"/>
  <c r="CL23" i="29"/>
  <c r="CM23" i="29"/>
  <c r="CN23" i="29"/>
  <c r="CO23" i="29"/>
  <c r="CP23" i="29"/>
  <c r="CQ23" i="29"/>
  <c r="CR23" i="29"/>
  <c r="CS23" i="29"/>
  <c r="CT23" i="29"/>
  <c r="CU23" i="29"/>
  <c r="CV23" i="29"/>
  <c r="CW23" i="29"/>
  <c r="CX23" i="29"/>
  <c r="CY23" i="29"/>
  <c r="CZ23" i="29"/>
  <c r="DA23" i="29"/>
  <c r="DB23" i="29"/>
  <c r="DC23" i="29"/>
  <c r="DD23" i="29"/>
  <c r="DE23" i="29"/>
  <c r="DF23" i="29"/>
  <c r="DG23" i="29"/>
  <c r="DH23" i="29"/>
  <c r="DI23" i="29"/>
  <c r="DJ23" i="29"/>
  <c r="DK23" i="29"/>
  <c r="DL23" i="29"/>
  <c r="DM23" i="29"/>
  <c r="DN23" i="29"/>
  <c r="DO23" i="29"/>
  <c r="DP23" i="29"/>
  <c r="DQ23" i="29"/>
  <c r="DR23" i="29"/>
  <c r="DS23" i="29"/>
  <c r="DT23" i="29"/>
  <c r="DU23" i="29"/>
  <c r="DV23" i="29"/>
  <c r="DW23" i="29"/>
  <c r="DX23" i="29"/>
  <c r="DY23" i="29"/>
  <c r="DZ23" i="29"/>
  <c r="EA23" i="29"/>
  <c r="EB23" i="29"/>
  <c r="EC23" i="29"/>
  <c r="ED23" i="29"/>
  <c r="EE23" i="29"/>
  <c r="EF23" i="29"/>
  <c r="EG23" i="29"/>
  <c r="EH23" i="29"/>
  <c r="EI23" i="29"/>
  <c r="EJ23" i="29"/>
  <c r="EK23" i="29"/>
  <c r="EL23" i="29"/>
  <c r="EM23" i="29"/>
  <c r="EN23" i="29"/>
  <c r="EO23" i="29"/>
  <c r="EP23" i="29"/>
  <c r="EQ23" i="29"/>
  <c r="ER23" i="29"/>
  <c r="ES23" i="29"/>
  <c r="ET23" i="29"/>
  <c r="EU23" i="29"/>
  <c r="EV23" i="29"/>
  <c r="EW23" i="29"/>
  <c r="EX23" i="29"/>
  <c r="EY23" i="29"/>
  <c r="EZ23" i="29"/>
  <c r="FA23" i="29"/>
  <c r="FB23" i="29"/>
  <c r="FC23" i="29"/>
  <c r="FD23" i="29"/>
  <c r="FE23" i="29"/>
  <c r="FF23" i="29"/>
  <c r="FG23" i="29"/>
  <c r="FH23" i="29"/>
  <c r="FI23" i="29"/>
  <c r="FJ23" i="29"/>
  <c r="FK23" i="29"/>
  <c r="FL23" i="29"/>
  <c r="FM23" i="29"/>
  <c r="FN23" i="29"/>
  <c r="FO23" i="29"/>
  <c r="FP23" i="29"/>
  <c r="FQ23" i="29"/>
  <c r="FR23" i="29"/>
  <c r="FS23" i="29"/>
  <c r="FT23" i="29"/>
  <c r="FU23" i="29"/>
  <c r="FV23" i="29"/>
  <c r="FW23" i="29"/>
  <c r="FX23" i="29"/>
  <c r="FY23" i="29"/>
  <c r="FZ23" i="29"/>
  <c r="GA23" i="29"/>
  <c r="GB23" i="29"/>
  <c r="GC23" i="29"/>
  <c r="GD23" i="29"/>
  <c r="GE23" i="29"/>
  <c r="GF23" i="29"/>
  <c r="GG23" i="29"/>
  <c r="GH23" i="29"/>
  <c r="GI23" i="29"/>
  <c r="GJ23" i="29"/>
  <c r="GK23" i="29"/>
  <c r="GL23" i="29"/>
  <c r="GM23" i="29"/>
  <c r="GN23" i="29"/>
  <c r="GO23" i="29"/>
  <c r="GP23" i="29"/>
  <c r="GQ23" i="29"/>
  <c r="GR23" i="29"/>
  <c r="GS23" i="29"/>
  <c r="GT23" i="29"/>
  <c r="GU23" i="29"/>
  <c r="GV23" i="29"/>
  <c r="GW23" i="29"/>
  <c r="GX23" i="29"/>
  <c r="GY23" i="29"/>
  <c r="GZ23" i="29"/>
  <c r="HA23" i="29"/>
  <c r="C24" i="29"/>
  <c r="D24" i="29"/>
  <c r="E24" i="29"/>
  <c r="F24" i="29"/>
  <c r="G24" i="29"/>
  <c r="H24" i="29"/>
  <c r="I24" i="29"/>
  <c r="J24" i="29"/>
  <c r="K24" i="29"/>
  <c r="L24" i="29"/>
  <c r="M24" i="29"/>
  <c r="N24" i="29"/>
  <c r="O24" i="29"/>
  <c r="P24" i="29"/>
  <c r="Q24" i="29"/>
  <c r="R24" i="29"/>
  <c r="S24" i="29"/>
  <c r="T24" i="29"/>
  <c r="U24" i="29"/>
  <c r="V24" i="29"/>
  <c r="W24" i="29"/>
  <c r="X24" i="29"/>
  <c r="Y24" i="29"/>
  <c r="Z24" i="29"/>
  <c r="AA24" i="29"/>
  <c r="AB24" i="29"/>
  <c r="AC24" i="29"/>
  <c r="AD24" i="29"/>
  <c r="AE24" i="29"/>
  <c r="AF24" i="29"/>
  <c r="AG24" i="29"/>
  <c r="AH24" i="29"/>
  <c r="AI24" i="29"/>
  <c r="AJ24" i="29"/>
  <c r="AK24" i="29"/>
  <c r="AL24" i="29"/>
  <c r="AM24" i="29"/>
  <c r="AN24" i="29"/>
  <c r="AO24" i="29"/>
  <c r="AP24" i="29"/>
  <c r="AQ24" i="29"/>
  <c r="AR24" i="29"/>
  <c r="AS24" i="29"/>
  <c r="AT24" i="29"/>
  <c r="AU24" i="29"/>
  <c r="AV24" i="29"/>
  <c r="AW24" i="29"/>
  <c r="AX24" i="29"/>
  <c r="AY24" i="29"/>
  <c r="AZ24" i="29"/>
  <c r="BA24" i="29"/>
  <c r="BB24" i="29"/>
  <c r="BC24" i="29"/>
  <c r="BD24" i="29"/>
  <c r="BE24" i="29"/>
  <c r="BF24" i="29"/>
  <c r="BG24" i="29"/>
  <c r="BH24" i="29"/>
  <c r="BI24" i="29"/>
  <c r="BJ24" i="29"/>
  <c r="BK24" i="29"/>
  <c r="BL24" i="29"/>
  <c r="BM24" i="29"/>
  <c r="BN24" i="29"/>
  <c r="BO24" i="29"/>
  <c r="BP24" i="29"/>
  <c r="BQ24" i="29"/>
  <c r="BR24" i="29"/>
  <c r="BS24" i="29"/>
  <c r="BT24" i="29"/>
  <c r="BU24" i="29"/>
  <c r="BV24" i="29"/>
  <c r="BW24" i="29"/>
  <c r="BX24" i="29"/>
  <c r="BY24" i="29"/>
  <c r="BZ24" i="29"/>
  <c r="CA24" i="29"/>
  <c r="CB24" i="29"/>
  <c r="CC24" i="29"/>
  <c r="CD24" i="29"/>
  <c r="CE24" i="29"/>
  <c r="CF24" i="29"/>
  <c r="CG24" i="29"/>
  <c r="CH24" i="29"/>
  <c r="CI24" i="29"/>
  <c r="CJ24" i="29"/>
  <c r="CK24" i="29"/>
  <c r="CL24" i="29"/>
  <c r="CM24" i="29"/>
  <c r="CN24" i="29"/>
  <c r="CO24" i="29"/>
  <c r="CP24" i="29"/>
  <c r="CQ24" i="29"/>
  <c r="CR24" i="29"/>
  <c r="CS24" i="29"/>
  <c r="CT24" i="29"/>
  <c r="CU24" i="29"/>
  <c r="CV24" i="29"/>
  <c r="CW24" i="29"/>
  <c r="CX24" i="29"/>
  <c r="CY24" i="29"/>
  <c r="CZ24" i="29"/>
  <c r="DA24" i="29"/>
  <c r="DB24" i="29"/>
  <c r="DC24" i="29"/>
  <c r="DD24" i="29"/>
  <c r="DE24" i="29"/>
  <c r="DF24" i="29"/>
  <c r="DG24" i="29"/>
  <c r="DH24" i="29"/>
  <c r="DI24" i="29"/>
  <c r="DJ24" i="29"/>
  <c r="DK24" i="29"/>
  <c r="DL24" i="29"/>
  <c r="DM24" i="29"/>
  <c r="DN24" i="29"/>
  <c r="DO24" i="29"/>
  <c r="DP24" i="29"/>
  <c r="DQ24" i="29"/>
  <c r="DR24" i="29"/>
  <c r="DS24" i="29"/>
  <c r="DT24" i="29"/>
  <c r="DU24" i="29"/>
  <c r="DV24" i="29"/>
  <c r="DW24" i="29"/>
  <c r="DX24" i="29"/>
  <c r="DY24" i="29"/>
  <c r="DZ24" i="29"/>
  <c r="EA24" i="29"/>
  <c r="EB24" i="29"/>
  <c r="EC24" i="29"/>
  <c r="ED24" i="29"/>
  <c r="EE24" i="29"/>
  <c r="EF24" i="29"/>
  <c r="EG24" i="29"/>
  <c r="EH24" i="29"/>
  <c r="EI24" i="29"/>
  <c r="EJ24" i="29"/>
  <c r="EK24" i="29"/>
  <c r="EL24" i="29"/>
  <c r="EM24" i="29"/>
  <c r="EN24" i="29"/>
  <c r="EO24" i="29"/>
  <c r="EP24" i="29"/>
  <c r="EQ24" i="29"/>
  <c r="ER24" i="29"/>
  <c r="ES24" i="29"/>
  <c r="ET24" i="29"/>
  <c r="EU24" i="29"/>
  <c r="EV24" i="29"/>
  <c r="EW24" i="29"/>
  <c r="EX24" i="29"/>
  <c r="EY24" i="29"/>
  <c r="EZ24" i="29"/>
  <c r="FA24" i="29"/>
  <c r="FB24" i="29"/>
  <c r="FC24" i="29"/>
  <c r="FD24" i="29"/>
  <c r="FE24" i="29"/>
  <c r="FF24" i="29"/>
  <c r="FG24" i="29"/>
  <c r="FH24" i="29"/>
  <c r="FI24" i="29"/>
  <c r="FJ24" i="29"/>
  <c r="FK24" i="29"/>
  <c r="FL24" i="29"/>
  <c r="FM24" i="29"/>
  <c r="FZ24" i="29"/>
  <c r="GA24" i="29"/>
  <c r="GB24" i="29"/>
  <c r="GC24" i="29"/>
  <c r="GD24" i="29"/>
  <c r="GE24" i="29"/>
  <c r="GF24" i="29"/>
  <c r="GG24" i="29"/>
  <c r="GH24" i="29"/>
  <c r="GI24" i="29"/>
  <c r="GJ24" i="29"/>
  <c r="GK24" i="29"/>
  <c r="GL24" i="29"/>
  <c r="GM24" i="29"/>
  <c r="GN24" i="29"/>
  <c r="GO24" i="29"/>
  <c r="GP24" i="29"/>
  <c r="GQ24" i="29"/>
  <c r="GR24" i="29"/>
  <c r="GS24" i="29"/>
  <c r="GT24" i="29"/>
  <c r="GU24" i="29"/>
  <c r="GV24" i="29"/>
  <c r="GW24" i="29"/>
  <c r="GX24" i="29"/>
  <c r="GY24" i="29"/>
  <c r="GZ24" i="29"/>
  <c r="HA24" i="29"/>
  <c r="C25" i="29"/>
  <c r="D25" i="29"/>
  <c r="E25" i="29"/>
  <c r="F25" i="29"/>
  <c r="G25" i="29"/>
  <c r="H25" i="29"/>
  <c r="I25" i="29"/>
  <c r="J25" i="29"/>
  <c r="K25" i="29"/>
  <c r="L25" i="29"/>
  <c r="M25" i="29"/>
  <c r="N25" i="29"/>
  <c r="O25" i="29"/>
  <c r="P25" i="29"/>
  <c r="Q25" i="29"/>
  <c r="R25" i="29"/>
  <c r="S25" i="29"/>
  <c r="T25" i="29"/>
  <c r="U25" i="29"/>
  <c r="V25" i="29"/>
  <c r="W25" i="29"/>
  <c r="X25" i="29"/>
  <c r="Y25" i="29"/>
  <c r="Z25" i="29"/>
  <c r="AA25" i="29"/>
  <c r="AB25" i="29"/>
  <c r="AC25" i="29"/>
  <c r="AD25" i="29"/>
  <c r="AE25" i="29"/>
  <c r="AF25" i="29"/>
  <c r="AG25" i="29"/>
  <c r="AH25" i="29"/>
  <c r="AI25" i="29"/>
  <c r="AJ25" i="29"/>
  <c r="AK25" i="29"/>
  <c r="AL25" i="29"/>
  <c r="AM25" i="29"/>
  <c r="AN25" i="29"/>
  <c r="AO25" i="29"/>
  <c r="AP25" i="29"/>
  <c r="AQ25" i="29"/>
  <c r="AR25" i="29"/>
  <c r="AS25" i="29"/>
  <c r="AT25" i="29"/>
  <c r="AU25" i="29"/>
  <c r="AV25" i="29"/>
  <c r="AW25" i="29"/>
  <c r="AX25" i="29"/>
  <c r="AY25" i="29"/>
  <c r="AZ25" i="29"/>
  <c r="BA25" i="29"/>
  <c r="BB25" i="29"/>
  <c r="BC25" i="29"/>
  <c r="BD25" i="29"/>
  <c r="BE25" i="29"/>
  <c r="BF25" i="29"/>
  <c r="BG25" i="29"/>
  <c r="BH25" i="29"/>
  <c r="BI25" i="29"/>
  <c r="BJ25" i="29"/>
  <c r="BK25" i="29"/>
  <c r="BL25" i="29"/>
  <c r="BM25" i="29"/>
  <c r="BN25" i="29"/>
  <c r="BO25" i="29"/>
  <c r="BP25" i="29"/>
  <c r="BQ25" i="29"/>
  <c r="BR25" i="29"/>
  <c r="BS25" i="29"/>
  <c r="BT25" i="29"/>
  <c r="BU25" i="29"/>
  <c r="BV25" i="29"/>
  <c r="BW25" i="29"/>
  <c r="BX25" i="29"/>
  <c r="BY25" i="29"/>
  <c r="BZ25" i="29"/>
  <c r="CA25" i="29"/>
  <c r="CB25" i="29"/>
  <c r="CC25" i="29"/>
  <c r="CD25" i="29"/>
  <c r="CE25" i="29"/>
  <c r="CF25" i="29"/>
  <c r="CG25" i="29"/>
  <c r="CH25" i="29"/>
  <c r="CI25" i="29"/>
  <c r="CJ25" i="29"/>
  <c r="CK25" i="29"/>
  <c r="CL25" i="29"/>
  <c r="CM25" i="29"/>
  <c r="CN25" i="29"/>
  <c r="CO25" i="29"/>
  <c r="CP25" i="29"/>
  <c r="CQ25" i="29"/>
  <c r="CR25" i="29"/>
  <c r="CS25" i="29"/>
  <c r="CT25" i="29"/>
  <c r="CU25" i="29"/>
  <c r="CV25" i="29"/>
  <c r="CW25" i="29"/>
  <c r="CX25" i="29"/>
  <c r="CY25" i="29"/>
  <c r="CZ25" i="29"/>
  <c r="DA25" i="29"/>
  <c r="DB25" i="29"/>
  <c r="DC25" i="29"/>
  <c r="DD25" i="29"/>
  <c r="DE25" i="29"/>
  <c r="DF25" i="29"/>
  <c r="DG25" i="29"/>
  <c r="DH25" i="29"/>
  <c r="DI25" i="29"/>
  <c r="DJ25" i="29"/>
  <c r="DK25" i="29"/>
  <c r="DL25" i="29"/>
  <c r="DM25" i="29"/>
  <c r="DN25" i="29"/>
  <c r="DO25" i="29"/>
  <c r="DP25" i="29"/>
  <c r="DQ25" i="29"/>
  <c r="DR25" i="29"/>
  <c r="DS25" i="29"/>
  <c r="DT25" i="29"/>
  <c r="DU25" i="29"/>
  <c r="DV25" i="29"/>
  <c r="DW25" i="29"/>
  <c r="DX25" i="29"/>
  <c r="DY25" i="29"/>
  <c r="DZ25" i="29"/>
  <c r="EA25" i="29"/>
  <c r="EB25" i="29"/>
  <c r="EC25" i="29"/>
  <c r="ED25" i="29"/>
  <c r="EE25" i="29"/>
  <c r="EF25" i="29"/>
  <c r="EG25" i="29"/>
  <c r="EH25" i="29"/>
  <c r="EI25" i="29"/>
  <c r="EJ25" i="29"/>
  <c r="EK25" i="29"/>
  <c r="EL25" i="29"/>
  <c r="EM25" i="29"/>
  <c r="EN25" i="29"/>
  <c r="EO25" i="29"/>
  <c r="EP25" i="29"/>
  <c r="EQ25" i="29"/>
  <c r="ER25" i="29"/>
  <c r="ES25" i="29"/>
  <c r="ET25" i="29"/>
  <c r="EU25" i="29"/>
  <c r="EV25" i="29"/>
  <c r="EW25" i="29"/>
  <c r="EX25" i="29"/>
  <c r="EY25" i="29"/>
  <c r="EZ25" i="29"/>
  <c r="FA25" i="29"/>
  <c r="FB25" i="29"/>
  <c r="FC25" i="29"/>
  <c r="FD25" i="29"/>
  <c r="FE25" i="29"/>
  <c r="FF25" i="29"/>
  <c r="FG25" i="29"/>
  <c r="FH25" i="29"/>
  <c r="FI25" i="29"/>
  <c r="FJ25" i="29"/>
  <c r="FK25" i="29"/>
  <c r="FL25" i="29"/>
  <c r="FM25" i="29"/>
  <c r="FZ25" i="29"/>
  <c r="GA25" i="29"/>
  <c r="GB25" i="29"/>
  <c r="GC25" i="29"/>
  <c r="GD25" i="29"/>
  <c r="GE25" i="29"/>
  <c r="GF25" i="29"/>
  <c r="GG25" i="29"/>
  <c r="GH25" i="29"/>
  <c r="GI25" i="29"/>
  <c r="GJ25" i="29"/>
  <c r="GK25" i="29"/>
  <c r="GL25" i="29"/>
  <c r="GM25" i="29"/>
  <c r="GN25" i="29"/>
  <c r="GO25" i="29"/>
  <c r="GP25" i="29"/>
  <c r="GQ25" i="29"/>
  <c r="GR25" i="29"/>
  <c r="GS25" i="29"/>
  <c r="GT25" i="29"/>
  <c r="GU25" i="29"/>
  <c r="GV25" i="29"/>
  <c r="GW25" i="29"/>
  <c r="GX25" i="29"/>
  <c r="GY25" i="29"/>
  <c r="GZ25" i="29"/>
  <c r="HA25" i="29"/>
  <c r="C26" i="29"/>
  <c r="D26" i="29"/>
  <c r="E26" i="29"/>
  <c r="F26" i="29"/>
  <c r="G26" i="29"/>
  <c r="H26" i="29"/>
  <c r="I26" i="29"/>
  <c r="J26" i="29"/>
  <c r="K26" i="29"/>
  <c r="L26" i="29"/>
  <c r="M26" i="29"/>
  <c r="N26" i="29"/>
  <c r="O26" i="29"/>
  <c r="P26" i="29"/>
  <c r="Q26" i="29"/>
  <c r="R26" i="29"/>
  <c r="S26" i="29"/>
  <c r="T26" i="29"/>
  <c r="U26" i="29"/>
  <c r="V26" i="29"/>
  <c r="W26" i="29"/>
  <c r="X26" i="29"/>
  <c r="Y26" i="29"/>
  <c r="Z26" i="29"/>
  <c r="AA26" i="29"/>
  <c r="AB26" i="29"/>
  <c r="AC26" i="29"/>
  <c r="AD26" i="29"/>
  <c r="AE26" i="29"/>
  <c r="AF26" i="29"/>
  <c r="AG26" i="29"/>
  <c r="AH26" i="29"/>
  <c r="AI26" i="29"/>
  <c r="AJ26" i="29"/>
  <c r="AK26" i="29"/>
  <c r="AL26" i="29"/>
  <c r="AM26" i="29"/>
  <c r="AN26" i="29"/>
  <c r="AO26" i="29"/>
  <c r="AP26" i="29"/>
  <c r="AQ26" i="29"/>
  <c r="AR26" i="29"/>
  <c r="AS26" i="29"/>
  <c r="AT26" i="29"/>
  <c r="AU26" i="29"/>
  <c r="AV26" i="29"/>
  <c r="AW26" i="29"/>
  <c r="AX26" i="29"/>
  <c r="AY26" i="29"/>
  <c r="AZ26" i="29"/>
  <c r="BA26" i="29"/>
  <c r="BB26" i="29"/>
  <c r="BC26" i="29"/>
  <c r="BD26" i="29"/>
  <c r="BE26" i="29"/>
  <c r="BF26" i="29"/>
  <c r="BG26" i="29"/>
  <c r="BH26" i="29"/>
  <c r="BI26" i="29"/>
  <c r="BJ26" i="29"/>
  <c r="BK26" i="29"/>
  <c r="BL26" i="29"/>
  <c r="BM26" i="29"/>
  <c r="BN26" i="29"/>
  <c r="BO26" i="29"/>
  <c r="BP26" i="29"/>
  <c r="BQ26" i="29"/>
  <c r="BR26" i="29"/>
  <c r="BS26" i="29"/>
  <c r="BT26" i="29"/>
  <c r="BU26" i="29"/>
  <c r="BV26" i="29"/>
  <c r="BW26" i="29"/>
  <c r="BX26" i="29"/>
  <c r="BY26" i="29"/>
  <c r="BZ26" i="29"/>
  <c r="CA26" i="29"/>
  <c r="CB26" i="29"/>
  <c r="CC26" i="29"/>
  <c r="CD26" i="29"/>
  <c r="CE26" i="29"/>
  <c r="CF26" i="29"/>
  <c r="CG26" i="29"/>
  <c r="CH26" i="29"/>
  <c r="CI26" i="29"/>
  <c r="CJ26" i="29"/>
  <c r="CK26" i="29"/>
  <c r="CL26" i="29"/>
  <c r="CM26" i="29"/>
  <c r="CN26" i="29"/>
  <c r="CO26" i="29"/>
  <c r="CP26" i="29"/>
  <c r="CQ26" i="29"/>
  <c r="CR26" i="29"/>
  <c r="CS26" i="29"/>
  <c r="CT26" i="29"/>
  <c r="CU26" i="29"/>
  <c r="CV26" i="29"/>
  <c r="CW26" i="29"/>
  <c r="CX26" i="29"/>
  <c r="CY26" i="29"/>
  <c r="CZ26" i="29"/>
  <c r="DA26" i="29"/>
  <c r="DB26" i="29"/>
  <c r="DC26" i="29"/>
  <c r="DD26" i="29"/>
  <c r="DE26" i="29"/>
  <c r="DF26" i="29"/>
  <c r="DG26" i="29"/>
  <c r="DH26" i="29"/>
  <c r="DI26" i="29"/>
  <c r="DJ26" i="29"/>
  <c r="DK26" i="29"/>
  <c r="DL26" i="29"/>
  <c r="DM26" i="29"/>
  <c r="DN26" i="29"/>
  <c r="DO26" i="29"/>
  <c r="DP26" i="29"/>
  <c r="DQ26" i="29"/>
  <c r="DR26" i="29"/>
  <c r="DS26" i="29"/>
  <c r="DT26" i="29"/>
  <c r="DU26" i="29"/>
  <c r="DV26" i="29"/>
  <c r="DW26" i="29"/>
  <c r="DX26" i="29"/>
  <c r="DY26" i="29"/>
  <c r="DZ26" i="29"/>
  <c r="EA26" i="29"/>
  <c r="EB26" i="29"/>
  <c r="EC26" i="29"/>
  <c r="ED26" i="29"/>
  <c r="EE26" i="29"/>
  <c r="EF26" i="29"/>
  <c r="EG26" i="29"/>
  <c r="EH26" i="29"/>
  <c r="EI26" i="29"/>
  <c r="EJ26" i="29"/>
  <c r="EK26" i="29"/>
  <c r="EL26" i="29"/>
  <c r="EM26" i="29"/>
  <c r="EN26" i="29"/>
  <c r="EO26" i="29"/>
  <c r="EP26" i="29"/>
  <c r="EQ26" i="29"/>
  <c r="ER26" i="29"/>
  <c r="ES26" i="29"/>
  <c r="ET26" i="29"/>
  <c r="EU26" i="29"/>
  <c r="EV26" i="29"/>
  <c r="EW26" i="29"/>
  <c r="EX26" i="29"/>
  <c r="EY26" i="29"/>
  <c r="EZ26" i="29"/>
  <c r="FA26" i="29"/>
  <c r="FB26" i="29"/>
  <c r="FC26" i="29"/>
  <c r="FD26" i="29"/>
  <c r="FE26" i="29"/>
  <c r="FF26" i="29"/>
  <c r="FG26" i="29"/>
  <c r="FH26" i="29"/>
  <c r="FI26" i="29"/>
  <c r="FJ26" i="29"/>
  <c r="FK26" i="29"/>
  <c r="FL26" i="29"/>
  <c r="FM26" i="29"/>
  <c r="FZ26" i="29"/>
  <c r="GA26" i="29"/>
  <c r="GB26" i="29"/>
  <c r="GC26" i="29"/>
  <c r="GD26" i="29"/>
  <c r="GE26" i="29"/>
  <c r="GF26" i="29"/>
  <c r="GG26" i="29"/>
  <c r="GH26" i="29"/>
  <c r="GI26" i="29"/>
  <c r="GJ26" i="29"/>
  <c r="GK26" i="29"/>
  <c r="GL26" i="29"/>
  <c r="GM26" i="29"/>
  <c r="GN26" i="29"/>
  <c r="GO26" i="29"/>
  <c r="GP26" i="29"/>
  <c r="GQ26" i="29"/>
  <c r="GR26" i="29"/>
  <c r="GS26" i="29"/>
  <c r="GT26" i="29"/>
  <c r="GU26" i="29"/>
  <c r="GV26" i="29"/>
  <c r="GW26" i="29"/>
  <c r="GX26" i="29"/>
  <c r="GY26" i="29"/>
  <c r="GZ26" i="29"/>
  <c r="HA26" i="29"/>
  <c r="JI10" i="21"/>
  <c r="JI14" i="21"/>
  <c r="JI18" i="21"/>
  <c r="JJ18" i="21" s="1"/>
  <c r="JH7" i="21"/>
  <c r="JI7" i="21" s="1"/>
  <c r="JJ7" i="21" s="1"/>
  <c r="JK7" i="21" s="1"/>
  <c r="JL7" i="21" s="1"/>
  <c r="JM7" i="21" s="1"/>
  <c r="JN7" i="21" s="1"/>
  <c r="JO7" i="21" s="1"/>
  <c r="JP7" i="21" s="1"/>
  <c r="JQ7" i="21" s="1"/>
  <c r="JR7" i="21" s="1"/>
  <c r="JS7" i="21" s="1"/>
  <c r="JH8" i="21"/>
  <c r="JH9" i="21"/>
  <c r="JI9" i="21" s="1"/>
  <c r="JJ9" i="21" s="1"/>
  <c r="JH10" i="21"/>
  <c r="JH11" i="21"/>
  <c r="JI31" i="1" s="1"/>
  <c r="JH12" i="21"/>
  <c r="JI12" i="21" s="1"/>
  <c r="JJ12" i="21" s="1"/>
  <c r="JK12" i="21" s="1"/>
  <c r="JL12" i="21" s="1"/>
  <c r="JM12" i="21" s="1"/>
  <c r="JN12" i="21" s="1"/>
  <c r="JO12" i="21" s="1"/>
  <c r="JP12" i="21" s="1"/>
  <c r="JQ12" i="21" s="1"/>
  <c r="JR12" i="21" s="1"/>
  <c r="JS12" i="21" s="1"/>
  <c r="JH13" i="21"/>
  <c r="JI13" i="21" s="1"/>
  <c r="JH14" i="21"/>
  <c r="JH15" i="21"/>
  <c r="JH16" i="21"/>
  <c r="JI33" i="1" s="1"/>
  <c r="JH17" i="21"/>
  <c r="JI17" i="21" s="1"/>
  <c r="JJ17" i="21" s="1"/>
  <c r="JK17" i="21" s="1"/>
  <c r="JL17" i="21" s="1"/>
  <c r="JM17" i="21" s="1"/>
  <c r="JN17" i="21" s="1"/>
  <c r="JO17" i="21" s="1"/>
  <c r="JP17" i="21" s="1"/>
  <c r="JQ17" i="21" s="1"/>
  <c r="JR17" i="21" s="1"/>
  <c r="JS17" i="21" s="1"/>
  <c r="JH18" i="21"/>
  <c r="JH19" i="21"/>
  <c r="JH20" i="21"/>
  <c r="JH6" i="21"/>
  <c r="JI6" i="21" s="1"/>
  <c r="IW11" i="21"/>
  <c r="IW19" i="21"/>
  <c r="IV7" i="21"/>
  <c r="IW7" i="21" s="1"/>
  <c r="IV8" i="21"/>
  <c r="IW8" i="21" s="1"/>
  <c r="IV9" i="21"/>
  <c r="IW9" i="21" s="1"/>
  <c r="IV10" i="21"/>
  <c r="IV11" i="21"/>
  <c r="IV12" i="21"/>
  <c r="IW12" i="21" s="1"/>
  <c r="IV13" i="21"/>
  <c r="IW13" i="21" s="1"/>
  <c r="IV14" i="21"/>
  <c r="IV15" i="21"/>
  <c r="IW15" i="21" s="1"/>
  <c r="IV16" i="21"/>
  <c r="IW16" i="21" s="1"/>
  <c r="IV17" i="21"/>
  <c r="IW17" i="21" s="1"/>
  <c r="IV18" i="21"/>
  <c r="IV19" i="21"/>
  <c r="IV20" i="21"/>
  <c r="IW20" i="21" s="1"/>
  <c r="IV6" i="21"/>
  <c r="IW32" i="1" s="1"/>
  <c r="JK18" i="21" l="1"/>
  <c r="JK36" i="1"/>
  <c r="IW27" i="21"/>
  <c r="IX34" i="1"/>
  <c r="IX38" i="1"/>
  <c r="JK9" i="21"/>
  <c r="JK38" i="1"/>
  <c r="IX33" i="1"/>
  <c r="IX35" i="1"/>
  <c r="JH31" i="21"/>
  <c r="JI39" i="1"/>
  <c r="JH29" i="21"/>
  <c r="JI40" i="1"/>
  <c r="JJ37" i="1"/>
  <c r="IV32" i="21"/>
  <c r="IW42" i="1"/>
  <c r="IV24" i="21"/>
  <c r="IW35" i="1"/>
  <c r="IW31" i="21"/>
  <c r="IX39" i="1"/>
  <c r="IW29" i="21"/>
  <c r="IX40" i="1"/>
  <c r="JJ32" i="1"/>
  <c r="JJ34" i="1"/>
  <c r="IV29" i="21"/>
  <c r="IW40" i="1"/>
  <c r="IT26" i="29" s="1"/>
  <c r="IV30" i="21"/>
  <c r="IW36" i="1"/>
  <c r="IV28" i="21"/>
  <c r="IW37" i="1"/>
  <c r="IV26" i="21"/>
  <c r="IW41" i="1"/>
  <c r="IW6" i="21"/>
  <c r="IX32" i="1" s="1"/>
  <c r="JH32" i="21"/>
  <c r="JI42" i="1"/>
  <c r="JH24" i="21"/>
  <c r="JI35" i="1"/>
  <c r="JI19" i="21"/>
  <c r="JI15" i="21"/>
  <c r="JI11" i="21"/>
  <c r="JJ13" i="21"/>
  <c r="IW33" i="1"/>
  <c r="IT23" i="29" s="1"/>
  <c r="JH28" i="21"/>
  <c r="JI37" i="1"/>
  <c r="JJ14" i="21"/>
  <c r="IV27" i="21"/>
  <c r="IW34" i="1"/>
  <c r="IV25" i="21"/>
  <c r="IW38" i="1"/>
  <c r="IW32" i="21"/>
  <c r="IX42" i="1"/>
  <c r="JJ36" i="1"/>
  <c r="JI26" i="21"/>
  <c r="JJ41" i="1"/>
  <c r="IX31" i="1"/>
  <c r="JH30" i="21"/>
  <c r="JI36" i="1"/>
  <c r="JH26" i="21"/>
  <c r="JI41" i="1"/>
  <c r="JI25" i="21"/>
  <c r="JJ38" i="1"/>
  <c r="IV31" i="21"/>
  <c r="IW39" i="1"/>
  <c r="IW31" i="1"/>
  <c r="IW18" i="21"/>
  <c r="IW14" i="21"/>
  <c r="IW10" i="21"/>
  <c r="JI32" i="1"/>
  <c r="JH27" i="21"/>
  <c r="JI34" i="1"/>
  <c r="JH25" i="21"/>
  <c r="JI38" i="1"/>
  <c r="JI20" i="21"/>
  <c r="JI16" i="21"/>
  <c r="JI30" i="21" s="1"/>
  <c r="JI8" i="21"/>
  <c r="JJ10" i="21"/>
  <c r="JJ6" i="21"/>
  <c r="B23" i="29"/>
  <c r="JF26" i="29"/>
  <c r="JB26" i="29"/>
  <c r="IX26" i="29"/>
  <c r="IP26" i="29"/>
  <c r="IL26" i="29"/>
  <c r="IH26" i="29"/>
  <c r="ID26" i="29"/>
  <c r="HZ26" i="29"/>
  <c r="HV26" i="29"/>
  <c r="HR26" i="29"/>
  <c r="HN26" i="29"/>
  <c r="JC25" i="29"/>
  <c r="IY25" i="29"/>
  <c r="IQ25" i="29"/>
  <c r="IM25" i="29"/>
  <c r="II25" i="29"/>
  <c r="IE25" i="29"/>
  <c r="IA25" i="29"/>
  <c r="HW25" i="29"/>
  <c r="HS25" i="29"/>
  <c r="HO25" i="29"/>
  <c r="HK25" i="29"/>
  <c r="KZ23" i="29"/>
  <c r="KV23" i="29"/>
  <c r="KR23" i="29"/>
  <c r="KN23" i="29"/>
  <c r="KJ23" i="29"/>
  <c r="JD23" i="29"/>
  <c r="IZ23" i="29"/>
  <c r="IV23" i="29"/>
  <c r="IQ23" i="29"/>
  <c r="IM23" i="29"/>
  <c r="II23" i="29"/>
  <c r="IE23" i="29"/>
  <c r="IA23" i="29"/>
  <c r="HW23" i="29"/>
  <c r="HS23" i="29"/>
  <c r="HO23" i="29"/>
  <c r="HK23" i="29"/>
  <c r="HE31" i="1"/>
  <c r="HE32" i="1"/>
  <c r="HE33" i="1"/>
  <c r="HE37" i="1"/>
  <c r="HE38" i="1"/>
  <c r="HE39" i="1"/>
  <c r="HE40" i="1"/>
  <c r="HE41" i="1"/>
  <c r="HE42" i="1"/>
  <c r="JU17" i="21"/>
  <c r="JV33" i="1" s="1"/>
  <c r="JU18" i="21"/>
  <c r="HB23" i="29" l="1"/>
  <c r="IW24" i="21"/>
  <c r="JK6" i="21"/>
  <c r="JK25" i="21" s="1"/>
  <c r="JK32" i="1"/>
  <c r="JI31" i="21"/>
  <c r="JJ39" i="1"/>
  <c r="JG25" i="29" s="1"/>
  <c r="JJ19" i="21"/>
  <c r="JL9" i="21"/>
  <c r="JL38" i="1"/>
  <c r="JK10" i="21"/>
  <c r="JJ26" i="21"/>
  <c r="JK41" i="1"/>
  <c r="JK14" i="21"/>
  <c r="JK37" i="1"/>
  <c r="JJ27" i="21"/>
  <c r="JK34" i="1"/>
  <c r="JK13" i="21"/>
  <c r="JV18" i="21"/>
  <c r="JU30" i="21"/>
  <c r="JV36" i="1"/>
  <c r="JS24" i="29" s="1"/>
  <c r="JI32" i="21"/>
  <c r="JJ42" i="1"/>
  <c r="JJ20" i="21"/>
  <c r="IW30" i="21"/>
  <c r="IX36" i="1"/>
  <c r="JV17" i="21"/>
  <c r="JI24" i="21"/>
  <c r="JJ35" i="1"/>
  <c r="JJ8" i="21"/>
  <c r="IW26" i="21"/>
  <c r="IX41" i="1"/>
  <c r="JJ31" i="1"/>
  <c r="JJ11" i="21"/>
  <c r="JI28" i="21"/>
  <c r="IW25" i="21"/>
  <c r="JJ33" i="1"/>
  <c r="JJ16" i="21"/>
  <c r="IW28" i="21"/>
  <c r="IX37" i="1"/>
  <c r="IU25" i="29" s="1"/>
  <c r="JI29" i="21"/>
  <c r="JJ40" i="1"/>
  <c r="JJ15" i="21"/>
  <c r="JI27" i="21"/>
  <c r="JJ25" i="21"/>
  <c r="JL18" i="21"/>
  <c r="JL36" i="1"/>
  <c r="HL24" i="29"/>
  <c r="HP24" i="29"/>
  <c r="HT24" i="29"/>
  <c r="HX24" i="29"/>
  <c r="IB24" i="29"/>
  <c r="IF24" i="29"/>
  <c r="IJ24" i="29"/>
  <c r="IN24" i="29"/>
  <c r="IR24" i="29"/>
  <c r="IV24" i="29"/>
  <c r="IZ24" i="29"/>
  <c r="JD24" i="29"/>
  <c r="KJ24" i="29"/>
  <c r="KN24" i="29"/>
  <c r="KR24" i="29"/>
  <c r="KV24" i="29"/>
  <c r="KZ24" i="29"/>
  <c r="HL23" i="29"/>
  <c r="HP23" i="29"/>
  <c r="HT23" i="29"/>
  <c r="HX23" i="29"/>
  <c r="IB23" i="29"/>
  <c r="IF23" i="29"/>
  <c r="IJ23" i="29"/>
  <c r="IN23" i="29"/>
  <c r="IR23" i="29"/>
  <c r="IW23" i="29"/>
  <c r="JA23" i="29"/>
  <c r="JE23" i="29"/>
  <c r="KG23" i="29"/>
  <c r="KK23" i="29"/>
  <c r="KO23" i="29"/>
  <c r="KS23" i="29"/>
  <c r="KW23" i="29"/>
  <c r="LA23" i="29"/>
  <c r="HL25" i="29"/>
  <c r="HP25" i="29"/>
  <c r="HT25" i="29"/>
  <c r="HX25" i="29"/>
  <c r="IB25" i="29"/>
  <c r="IF25" i="29"/>
  <c r="IJ25" i="29"/>
  <c r="IN25" i="29"/>
  <c r="IR25" i="29"/>
  <c r="IV25" i="29"/>
  <c r="IZ25" i="29"/>
  <c r="JD25" i="29"/>
  <c r="HK26" i="29"/>
  <c r="HO26" i="29"/>
  <c r="HS26" i="29"/>
  <c r="HW26" i="29"/>
  <c r="IA26" i="29"/>
  <c r="IE26" i="29"/>
  <c r="II26" i="29"/>
  <c r="IM26" i="29"/>
  <c r="IQ26" i="29"/>
  <c r="IU26" i="29"/>
  <c r="IY26" i="29"/>
  <c r="JC26" i="29"/>
  <c r="JG26" i="29"/>
  <c r="HJ26" i="29"/>
  <c r="HI26" i="29"/>
  <c r="HI25" i="29"/>
  <c r="HE24" i="29"/>
  <c r="HE23" i="29"/>
  <c r="HD26" i="29"/>
  <c r="HH25" i="29"/>
  <c r="HH24" i="29"/>
  <c r="HH23" i="29"/>
  <c r="HQ24" i="29"/>
  <c r="HY24" i="29"/>
  <c r="IG24" i="29"/>
  <c r="IO24" i="29"/>
  <c r="IW24" i="29"/>
  <c r="JE24" i="29"/>
  <c r="KK24" i="29"/>
  <c r="KS24" i="29"/>
  <c r="LA24" i="29"/>
  <c r="HJ23" i="29"/>
  <c r="HJ25" i="29"/>
  <c r="HG26" i="29"/>
  <c r="HC26" i="29"/>
  <c r="HG25" i="29"/>
  <c r="HC25" i="29"/>
  <c r="HG24" i="29"/>
  <c r="HC24" i="29"/>
  <c r="HG23" i="29"/>
  <c r="HC23" i="29"/>
  <c r="HM23" i="29"/>
  <c r="HQ23" i="29"/>
  <c r="HU23" i="29"/>
  <c r="HY23" i="29"/>
  <c r="IC23" i="29"/>
  <c r="IG23" i="29"/>
  <c r="IK23" i="29"/>
  <c r="IO23" i="29"/>
  <c r="IS23" i="29"/>
  <c r="IX23" i="29"/>
  <c r="JB23" i="29"/>
  <c r="JF23" i="29"/>
  <c r="JR23" i="29"/>
  <c r="KH23" i="29"/>
  <c r="KL23" i="29"/>
  <c r="KP23" i="29"/>
  <c r="KT23" i="29"/>
  <c r="KX23" i="29"/>
  <c r="HN24" i="29"/>
  <c r="HR24" i="29"/>
  <c r="HV24" i="29"/>
  <c r="HZ24" i="29"/>
  <c r="ID24" i="29"/>
  <c r="IH24" i="29"/>
  <c r="IL24" i="29"/>
  <c r="IP24" i="29"/>
  <c r="IT24" i="29"/>
  <c r="IX24" i="29"/>
  <c r="JB24" i="29"/>
  <c r="JF24" i="29"/>
  <c r="JR24" i="29"/>
  <c r="KH24" i="29"/>
  <c r="KL24" i="29"/>
  <c r="KP24" i="29"/>
  <c r="KT24" i="29"/>
  <c r="KX24" i="29"/>
  <c r="HM25" i="29"/>
  <c r="HQ25" i="29"/>
  <c r="HU25" i="29"/>
  <c r="HY25" i="29"/>
  <c r="IC25" i="29"/>
  <c r="IG25" i="29"/>
  <c r="IK25" i="29"/>
  <c r="IO25" i="29"/>
  <c r="IS25" i="29"/>
  <c r="IW25" i="29"/>
  <c r="JA25" i="29"/>
  <c r="JE25" i="29"/>
  <c r="HL26" i="29"/>
  <c r="HP26" i="29"/>
  <c r="HT26" i="29"/>
  <c r="HX26" i="29"/>
  <c r="IB26" i="29"/>
  <c r="IF26" i="29"/>
  <c r="IJ26" i="29"/>
  <c r="IN26" i="29"/>
  <c r="IR26" i="29"/>
  <c r="IV26" i="29"/>
  <c r="IZ26" i="29"/>
  <c r="JD26" i="29"/>
  <c r="HE26" i="29"/>
  <c r="HE25" i="29"/>
  <c r="HI24" i="29"/>
  <c r="HI23" i="29"/>
  <c r="HH26" i="29"/>
  <c r="HD25" i="29"/>
  <c r="HD24" i="29"/>
  <c r="HD23" i="29"/>
  <c r="HM24" i="29"/>
  <c r="HU24" i="29"/>
  <c r="IC24" i="29"/>
  <c r="IK24" i="29"/>
  <c r="IS24" i="29"/>
  <c r="JA24" i="29"/>
  <c r="KG24" i="29"/>
  <c r="KO24" i="29"/>
  <c r="KW24" i="29"/>
  <c r="HJ24" i="29"/>
  <c r="HF26" i="29"/>
  <c r="HB26" i="29"/>
  <c r="HF25" i="29"/>
  <c r="HB25" i="29"/>
  <c r="HF24" i="29"/>
  <c r="HB24" i="29"/>
  <c r="HF23" i="29"/>
  <c r="HN23" i="29"/>
  <c r="HR23" i="29"/>
  <c r="HV23" i="29"/>
  <c r="HZ23" i="29"/>
  <c r="ID23" i="29"/>
  <c r="IH23" i="29"/>
  <c r="IL23" i="29"/>
  <c r="IP23" i="29"/>
  <c r="IU23" i="29"/>
  <c r="IY23" i="29"/>
  <c r="JC23" i="29"/>
  <c r="JG23" i="29"/>
  <c r="JS23" i="29"/>
  <c r="KI23" i="29"/>
  <c r="KM23" i="29"/>
  <c r="KQ23" i="29"/>
  <c r="KU23" i="29"/>
  <c r="KY23" i="29"/>
  <c r="HK24" i="29"/>
  <c r="HO24" i="29"/>
  <c r="HS24" i="29"/>
  <c r="HW24" i="29"/>
  <c r="IA24" i="29"/>
  <c r="IE24" i="29"/>
  <c r="II24" i="29"/>
  <c r="IM24" i="29"/>
  <c r="IQ24" i="29"/>
  <c r="IU24" i="29"/>
  <c r="IY24" i="29"/>
  <c r="JC24" i="29"/>
  <c r="JG24" i="29"/>
  <c r="KI24" i="29"/>
  <c r="KM24" i="29"/>
  <c r="KQ24" i="29"/>
  <c r="KU24" i="29"/>
  <c r="KY24" i="29"/>
  <c r="HN25" i="29"/>
  <c r="HR25" i="29"/>
  <c r="HV25" i="29"/>
  <c r="HZ25" i="29"/>
  <c r="ID25" i="29"/>
  <c r="IH25" i="29"/>
  <c r="IL25" i="29"/>
  <c r="IP25" i="29"/>
  <c r="IT25" i="29"/>
  <c r="IX25" i="29"/>
  <c r="JB25" i="29"/>
  <c r="JF25" i="29"/>
  <c r="HM26" i="29"/>
  <c r="HQ26" i="29"/>
  <c r="HU26" i="29"/>
  <c r="HY26" i="29"/>
  <c r="IC26" i="29"/>
  <c r="IG26" i="29"/>
  <c r="IK26" i="29"/>
  <c r="IO26" i="29"/>
  <c r="IS26" i="29"/>
  <c r="IW26" i="29"/>
  <c r="JA26" i="29"/>
  <c r="JE26" i="29"/>
  <c r="JK20" i="21" l="1"/>
  <c r="JJ32" i="21"/>
  <c r="JK42" i="1"/>
  <c r="JL14" i="21"/>
  <c r="JL37" i="1"/>
  <c r="JJ29" i="21"/>
  <c r="JK40" i="1"/>
  <c r="JH26" i="29" s="1"/>
  <c r="JK15" i="21"/>
  <c r="JW17" i="21"/>
  <c r="JW33" i="1"/>
  <c r="JT23" i="29" s="1"/>
  <c r="JW18" i="21"/>
  <c r="JV30" i="21"/>
  <c r="JW36" i="1"/>
  <c r="JT24" i="29" s="1"/>
  <c r="JM9" i="21"/>
  <c r="JM38" i="1"/>
  <c r="JM18" i="21"/>
  <c r="JM36" i="1"/>
  <c r="JK16" i="21"/>
  <c r="JK33" i="1"/>
  <c r="JJ30" i="21"/>
  <c r="JK11" i="21"/>
  <c r="JK31" i="1"/>
  <c r="JK8" i="21"/>
  <c r="JJ24" i="21"/>
  <c r="JK35" i="1"/>
  <c r="JH24" i="29" s="1"/>
  <c r="JL13" i="21"/>
  <c r="JL34" i="1"/>
  <c r="JJ28" i="21"/>
  <c r="JL10" i="21"/>
  <c r="JK26" i="21"/>
  <c r="JL41" i="1"/>
  <c r="JJ31" i="21"/>
  <c r="JK39" i="1"/>
  <c r="JH25" i="29" s="1"/>
  <c r="JK19" i="21"/>
  <c r="JL6" i="21"/>
  <c r="JL25" i="21" s="1"/>
  <c r="JL32" i="1"/>
  <c r="B6" i="29"/>
  <c r="C6" i="29"/>
  <c r="D6" i="29"/>
  <c r="E6" i="29"/>
  <c r="F6" i="29"/>
  <c r="G6" i="29"/>
  <c r="H6" i="29"/>
  <c r="I6" i="29"/>
  <c r="J6" i="29"/>
  <c r="K6" i="29"/>
  <c r="L6" i="29"/>
  <c r="M6" i="29"/>
  <c r="N6" i="29"/>
  <c r="O6" i="29"/>
  <c r="P6" i="29"/>
  <c r="Q6" i="29"/>
  <c r="R6" i="29"/>
  <c r="S6" i="29"/>
  <c r="T6" i="29"/>
  <c r="U6" i="29"/>
  <c r="V6" i="29"/>
  <c r="W6" i="29"/>
  <c r="X6" i="29"/>
  <c r="Y6" i="29"/>
  <c r="Z6" i="29"/>
  <c r="AA6" i="29"/>
  <c r="AB6" i="29"/>
  <c r="AC6" i="29"/>
  <c r="AD6" i="29"/>
  <c r="AE6" i="29"/>
  <c r="AF6" i="29"/>
  <c r="AG6" i="29"/>
  <c r="AH6" i="29"/>
  <c r="AI6" i="29"/>
  <c r="AJ6" i="29"/>
  <c r="AK6" i="29"/>
  <c r="AL6" i="29"/>
  <c r="AM6" i="29"/>
  <c r="AN6" i="29"/>
  <c r="AO6" i="29"/>
  <c r="AP6" i="29"/>
  <c r="AQ6" i="29"/>
  <c r="AR6" i="29"/>
  <c r="AS6" i="29"/>
  <c r="AT6" i="29"/>
  <c r="AU6" i="29"/>
  <c r="AV6" i="29"/>
  <c r="AW6" i="29"/>
  <c r="AX6" i="29"/>
  <c r="AY6" i="29"/>
  <c r="AZ6" i="29"/>
  <c r="BA6" i="29"/>
  <c r="BB6" i="29"/>
  <c r="BC6" i="29"/>
  <c r="BD6" i="29"/>
  <c r="BE6" i="29"/>
  <c r="BF6" i="29"/>
  <c r="BG6" i="29"/>
  <c r="BH6" i="29"/>
  <c r="BI6" i="29"/>
  <c r="BJ6" i="29"/>
  <c r="BK6" i="29"/>
  <c r="BL6" i="29"/>
  <c r="BM6" i="29"/>
  <c r="BN6" i="29"/>
  <c r="BO6" i="29"/>
  <c r="BP6" i="29"/>
  <c r="BQ6" i="29"/>
  <c r="BR6" i="29"/>
  <c r="BS6" i="29"/>
  <c r="BT6" i="29"/>
  <c r="BU6" i="29"/>
  <c r="BV6" i="29"/>
  <c r="BW6" i="29"/>
  <c r="BX6" i="29"/>
  <c r="BY6" i="29"/>
  <c r="BZ6" i="29"/>
  <c r="CA6" i="29"/>
  <c r="CB6" i="29"/>
  <c r="CC6" i="29"/>
  <c r="CD6" i="29"/>
  <c r="CE6" i="29"/>
  <c r="CF6" i="29"/>
  <c r="CG6" i="29"/>
  <c r="CH6" i="29"/>
  <c r="CI6" i="29"/>
  <c r="CJ6" i="29"/>
  <c r="CK6" i="29"/>
  <c r="CL6" i="29"/>
  <c r="CM6" i="29"/>
  <c r="CN6" i="29"/>
  <c r="CO6" i="29"/>
  <c r="CP6" i="29"/>
  <c r="CQ6" i="29"/>
  <c r="CR6" i="29"/>
  <c r="CS6" i="29"/>
  <c r="CT6" i="29"/>
  <c r="CU6" i="29"/>
  <c r="CV6" i="29"/>
  <c r="CW6" i="29"/>
  <c r="CX6" i="29"/>
  <c r="CY6" i="29"/>
  <c r="CZ6" i="29"/>
  <c r="DA6" i="29"/>
  <c r="DB6" i="29"/>
  <c r="DC6" i="29"/>
  <c r="DD6" i="29"/>
  <c r="DE6" i="29"/>
  <c r="DF6" i="29"/>
  <c r="DG6" i="29"/>
  <c r="DH6" i="29"/>
  <c r="DI6" i="29"/>
  <c r="DJ6" i="29"/>
  <c r="DK6" i="29"/>
  <c r="DL6" i="29"/>
  <c r="DM6" i="29"/>
  <c r="DN6" i="29"/>
  <c r="DO6" i="29"/>
  <c r="DP6" i="29"/>
  <c r="DQ6" i="29"/>
  <c r="DR6" i="29"/>
  <c r="DS6" i="29"/>
  <c r="DT6" i="29"/>
  <c r="DU6" i="29"/>
  <c r="DV6" i="29"/>
  <c r="DW6" i="29"/>
  <c r="DX6" i="29"/>
  <c r="DY6" i="29"/>
  <c r="DZ6" i="29"/>
  <c r="EA6" i="29"/>
  <c r="EB6" i="29"/>
  <c r="EC6" i="29"/>
  <c r="ED6" i="29"/>
  <c r="EE6" i="29"/>
  <c r="EF6" i="29"/>
  <c r="EG6" i="29"/>
  <c r="EH6" i="29"/>
  <c r="EI6" i="29"/>
  <c r="EJ6" i="29"/>
  <c r="EK6" i="29"/>
  <c r="EL6" i="29"/>
  <c r="EM6" i="29"/>
  <c r="EN6" i="29"/>
  <c r="EO6" i="29"/>
  <c r="EP6" i="29"/>
  <c r="EQ6" i="29"/>
  <c r="ER6" i="29"/>
  <c r="ES6" i="29"/>
  <c r="ET6" i="29"/>
  <c r="EU6" i="29"/>
  <c r="EV6" i="29"/>
  <c r="EW6" i="29"/>
  <c r="EX6" i="29"/>
  <c r="EY6" i="29"/>
  <c r="EZ6" i="29"/>
  <c r="FA6" i="29"/>
  <c r="FB6" i="29"/>
  <c r="FC6" i="29"/>
  <c r="FD6" i="29"/>
  <c r="FE6" i="29"/>
  <c r="FF6" i="29"/>
  <c r="FG6" i="29"/>
  <c r="FH6" i="29"/>
  <c r="FI6" i="29"/>
  <c r="FJ6" i="29"/>
  <c r="FK6" i="29"/>
  <c r="FL6" i="29"/>
  <c r="FM6" i="29"/>
  <c r="FN6" i="29"/>
  <c r="FO6" i="29"/>
  <c r="FP6" i="29"/>
  <c r="FQ6" i="29"/>
  <c r="FR6" i="29"/>
  <c r="FS6" i="29"/>
  <c r="FT6" i="29"/>
  <c r="FU6" i="29"/>
  <c r="FV6" i="29"/>
  <c r="FW6" i="29"/>
  <c r="FX6" i="29"/>
  <c r="FY6" i="29"/>
  <c r="FZ6" i="29"/>
  <c r="GA6" i="29"/>
  <c r="GB6" i="29"/>
  <c r="GC6" i="29"/>
  <c r="GD6" i="29"/>
  <c r="GE6" i="29"/>
  <c r="GF6" i="29"/>
  <c r="GG6" i="29"/>
  <c r="GH6" i="29"/>
  <c r="GI6" i="29"/>
  <c r="GJ6" i="29"/>
  <c r="GK6" i="29"/>
  <c r="GL6" i="29"/>
  <c r="GM6" i="29"/>
  <c r="GN6" i="29"/>
  <c r="GO6" i="29"/>
  <c r="GP6" i="29"/>
  <c r="GQ6" i="29"/>
  <c r="GR6" i="29"/>
  <c r="GS6" i="29"/>
  <c r="GT6" i="29"/>
  <c r="GU6" i="29"/>
  <c r="GV6" i="29"/>
  <c r="GW6" i="29"/>
  <c r="GX6" i="29"/>
  <c r="GY6" i="29"/>
  <c r="GZ6" i="29"/>
  <c r="HA6" i="29"/>
  <c r="HB6" i="29"/>
  <c r="HC6" i="29"/>
  <c r="HD6" i="29"/>
  <c r="HE6" i="29"/>
  <c r="HF6" i="29"/>
  <c r="HG6" i="29"/>
  <c r="HH6" i="29"/>
  <c r="HI6" i="29"/>
  <c r="HJ6" i="29"/>
  <c r="HK6" i="29"/>
  <c r="HL6" i="29"/>
  <c r="HM6" i="29"/>
  <c r="HN6" i="29"/>
  <c r="HO6" i="29"/>
  <c r="HP6" i="29"/>
  <c r="HQ6" i="29"/>
  <c r="HR6" i="29"/>
  <c r="HS6" i="29"/>
  <c r="HT6" i="29"/>
  <c r="HU6" i="29"/>
  <c r="HV6" i="29"/>
  <c r="HW6" i="29"/>
  <c r="HX6" i="29"/>
  <c r="HY6" i="29"/>
  <c r="HZ6" i="29"/>
  <c r="IA6" i="29"/>
  <c r="IB6" i="29"/>
  <c r="IC6" i="29"/>
  <c r="ID6" i="29"/>
  <c r="IE6" i="29"/>
  <c r="IF6" i="29"/>
  <c r="IG6" i="29"/>
  <c r="IH6" i="29"/>
  <c r="II6" i="29"/>
  <c r="IJ6" i="29"/>
  <c r="IK6" i="29"/>
  <c r="IL6" i="29"/>
  <c r="IM6" i="29"/>
  <c r="IN6" i="29"/>
  <c r="IO6" i="29"/>
  <c r="IP6" i="29"/>
  <c r="IQ6" i="29"/>
  <c r="IR6" i="29"/>
  <c r="IS6" i="29"/>
  <c r="IT6" i="29"/>
  <c r="IU6" i="29"/>
  <c r="IV6" i="29"/>
  <c r="IW6" i="29"/>
  <c r="IX6" i="29"/>
  <c r="IY6" i="29"/>
  <c r="IZ6" i="29"/>
  <c r="JA6" i="29"/>
  <c r="JB6" i="29"/>
  <c r="JC6" i="29"/>
  <c r="JD6" i="29"/>
  <c r="JE6" i="29"/>
  <c r="JF6" i="29"/>
  <c r="JG6" i="29"/>
  <c r="JH6" i="29"/>
  <c r="JI6" i="29"/>
  <c r="JJ6" i="29"/>
  <c r="JK6" i="29"/>
  <c r="JL6" i="29"/>
  <c r="JM6" i="29"/>
  <c r="JN6" i="29"/>
  <c r="JO6" i="29"/>
  <c r="JP6" i="29"/>
  <c r="JQ6" i="29"/>
  <c r="JR6" i="29"/>
  <c r="JS6" i="29"/>
  <c r="JT6" i="29"/>
  <c r="JU6" i="29"/>
  <c r="JV6" i="29"/>
  <c r="JW6" i="29"/>
  <c r="JX6" i="29"/>
  <c r="JY6" i="29"/>
  <c r="JZ6" i="29"/>
  <c r="KA6" i="29"/>
  <c r="KB6" i="29"/>
  <c r="KC6" i="29"/>
  <c r="KD6" i="29"/>
  <c r="KE6" i="29"/>
  <c r="KF6" i="29"/>
  <c r="KG6" i="29"/>
  <c r="KH6" i="29"/>
  <c r="KI6" i="29"/>
  <c r="KJ6" i="29"/>
  <c r="KK6" i="29"/>
  <c r="KL6" i="29"/>
  <c r="KM6" i="29"/>
  <c r="KN6" i="29"/>
  <c r="KO6" i="29"/>
  <c r="KP6" i="29"/>
  <c r="KQ6" i="29"/>
  <c r="KR6" i="29"/>
  <c r="KS6" i="29"/>
  <c r="KT6" i="29"/>
  <c r="KU6" i="29"/>
  <c r="KV6" i="29"/>
  <c r="KW6" i="29"/>
  <c r="KX6" i="29"/>
  <c r="KY6" i="29"/>
  <c r="KZ6" i="29"/>
  <c r="LA6" i="29"/>
  <c r="B7" i="29"/>
  <c r="C7" i="29"/>
  <c r="D7" i="29"/>
  <c r="E7" i="29"/>
  <c r="F7" i="29"/>
  <c r="G7" i="29"/>
  <c r="H7" i="29"/>
  <c r="I7" i="29"/>
  <c r="J7" i="29"/>
  <c r="K7" i="29"/>
  <c r="L7" i="29"/>
  <c r="M7" i="29"/>
  <c r="N7" i="29"/>
  <c r="O7" i="29"/>
  <c r="P7" i="29"/>
  <c r="Q7" i="29"/>
  <c r="R7" i="29"/>
  <c r="S7" i="29"/>
  <c r="T7" i="29"/>
  <c r="U7" i="29"/>
  <c r="V7" i="29"/>
  <c r="W7" i="29"/>
  <c r="X7" i="29"/>
  <c r="Y7" i="29"/>
  <c r="Z7" i="29"/>
  <c r="AA7" i="29"/>
  <c r="AB7" i="29"/>
  <c r="AC7" i="29"/>
  <c r="AD7" i="29"/>
  <c r="AE7" i="29"/>
  <c r="AF7" i="29"/>
  <c r="AG7" i="29"/>
  <c r="AH7" i="29"/>
  <c r="AI7" i="29"/>
  <c r="AJ7" i="29"/>
  <c r="AK7" i="29"/>
  <c r="AL7" i="29"/>
  <c r="AM7" i="29"/>
  <c r="AN7" i="29"/>
  <c r="AO7" i="29"/>
  <c r="AP7" i="29"/>
  <c r="AQ7" i="29"/>
  <c r="AR7" i="29"/>
  <c r="AS7" i="29"/>
  <c r="AT7" i="29"/>
  <c r="AU7" i="29"/>
  <c r="AV7" i="29"/>
  <c r="AW7" i="29"/>
  <c r="AX7" i="29"/>
  <c r="AY7" i="29"/>
  <c r="AZ7" i="29"/>
  <c r="BA7" i="29"/>
  <c r="BB7" i="29"/>
  <c r="BC7" i="29"/>
  <c r="BD7" i="29"/>
  <c r="BE7" i="29"/>
  <c r="BF7" i="29"/>
  <c r="BG7" i="29"/>
  <c r="BH7" i="29"/>
  <c r="BI7" i="29"/>
  <c r="BJ7" i="29"/>
  <c r="BK7" i="29"/>
  <c r="BL7" i="29"/>
  <c r="BM7" i="29"/>
  <c r="BN7" i="29"/>
  <c r="BO7" i="29"/>
  <c r="BP7" i="29"/>
  <c r="BQ7" i="29"/>
  <c r="BR7" i="29"/>
  <c r="BS7" i="29"/>
  <c r="BT7" i="29"/>
  <c r="BU7" i="29"/>
  <c r="BV7" i="29"/>
  <c r="BW7" i="29"/>
  <c r="BX7" i="29"/>
  <c r="BY7" i="29"/>
  <c r="BZ7" i="29"/>
  <c r="CA7" i="29"/>
  <c r="CB7" i="29"/>
  <c r="CC7" i="29"/>
  <c r="CD7" i="29"/>
  <c r="CE7" i="29"/>
  <c r="CF7" i="29"/>
  <c r="CG7" i="29"/>
  <c r="CH7" i="29"/>
  <c r="CI7" i="29"/>
  <c r="CJ7" i="29"/>
  <c r="CK7" i="29"/>
  <c r="CL7" i="29"/>
  <c r="CM7" i="29"/>
  <c r="CN7" i="29"/>
  <c r="CO7" i="29"/>
  <c r="CP7" i="29"/>
  <c r="CQ7" i="29"/>
  <c r="CR7" i="29"/>
  <c r="CS7" i="29"/>
  <c r="CT7" i="29"/>
  <c r="CU7" i="29"/>
  <c r="CV7" i="29"/>
  <c r="CW7" i="29"/>
  <c r="CX7" i="29"/>
  <c r="CY7" i="29"/>
  <c r="CZ7" i="29"/>
  <c r="DA7" i="29"/>
  <c r="DB7" i="29"/>
  <c r="DC7" i="29"/>
  <c r="DD7" i="29"/>
  <c r="DE7" i="29"/>
  <c r="DF7" i="29"/>
  <c r="DG7" i="29"/>
  <c r="DH7" i="29"/>
  <c r="DI7" i="29"/>
  <c r="DJ7" i="29"/>
  <c r="DK7" i="29"/>
  <c r="DL7" i="29"/>
  <c r="DM7" i="29"/>
  <c r="DN7" i="29"/>
  <c r="DO7" i="29"/>
  <c r="DP7" i="29"/>
  <c r="DQ7" i="29"/>
  <c r="DR7" i="29"/>
  <c r="DS7" i="29"/>
  <c r="DT7" i="29"/>
  <c r="DU7" i="29"/>
  <c r="DV7" i="29"/>
  <c r="DW7" i="29"/>
  <c r="DX7" i="29"/>
  <c r="DY7" i="29"/>
  <c r="DZ7" i="29"/>
  <c r="EA7" i="29"/>
  <c r="EB7" i="29"/>
  <c r="EC7" i="29"/>
  <c r="ED7" i="29"/>
  <c r="EE7" i="29"/>
  <c r="EF7" i="29"/>
  <c r="EG7" i="29"/>
  <c r="EH7" i="29"/>
  <c r="EI7" i="29"/>
  <c r="EJ7" i="29"/>
  <c r="EK7" i="29"/>
  <c r="EL7" i="29"/>
  <c r="EM7" i="29"/>
  <c r="EN7" i="29"/>
  <c r="EO7" i="29"/>
  <c r="EP7" i="29"/>
  <c r="EQ7" i="29"/>
  <c r="ER7" i="29"/>
  <c r="ES7" i="29"/>
  <c r="ET7" i="29"/>
  <c r="EU7" i="29"/>
  <c r="EV7" i="29"/>
  <c r="EW7" i="29"/>
  <c r="EX7" i="29"/>
  <c r="EY7" i="29"/>
  <c r="EZ7" i="29"/>
  <c r="FA7" i="29"/>
  <c r="FB7" i="29"/>
  <c r="FC7" i="29"/>
  <c r="FD7" i="29"/>
  <c r="FE7" i="29"/>
  <c r="FF7" i="29"/>
  <c r="FG7" i="29"/>
  <c r="FH7" i="29"/>
  <c r="FI7" i="29"/>
  <c r="FJ7" i="29"/>
  <c r="FK7" i="29"/>
  <c r="FL7" i="29"/>
  <c r="FM7" i="29"/>
  <c r="FN7" i="29"/>
  <c r="FO7" i="29"/>
  <c r="FP7" i="29"/>
  <c r="FQ7" i="29"/>
  <c r="FR7" i="29"/>
  <c r="FS7" i="29"/>
  <c r="FT7" i="29"/>
  <c r="FU7" i="29"/>
  <c r="FV7" i="29"/>
  <c r="FW7" i="29"/>
  <c r="FX7" i="29"/>
  <c r="FY7" i="29"/>
  <c r="FZ7" i="29"/>
  <c r="GA7" i="29"/>
  <c r="GB7" i="29"/>
  <c r="GC7" i="29"/>
  <c r="GD7" i="29"/>
  <c r="GE7" i="29"/>
  <c r="GF7" i="29"/>
  <c r="GG7" i="29"/>
  <c r="GH7" i="29"/>
  <c r="GI7" i="29"/>
  <c r="GJ7" i="29"/>
  <c r="GK7" i="29"/>
  <c r="GL7" i="29"/>
  <c r="GM7" i="29"/>
  <c r="GN7" i="29"/>
  <c r="GO7" i="29"/>
  <c r="GP7" i="29"/>
  <c r="GQ7" i="29"/>
  <c r="GR7" i="29"/>
  <c r="GS7" i="29"/>
  <c r="GT7" i="29"/>
  <c r="GU7" i="29"/>
  <c r="GV7" i="29"/>
  <c r="GW7" i="29"/>
  <c r="GX7" i="29"/>
  <c r="GY7" i="29"/>
  <c r="GZ7" i="29"/>
  <c r="HA7" i="29"/>
  <c r="HB7" i="29"/>
  <c r="HC7" i="29"/>
  <c r="HD7" i="29"/>
  <c r="HE7" i="29"/>
  <c r="HF7" i="29"/>
  <c r="HG7" i="29"/>
  <c r="HH7" i="29"/>
  <c r="HI7" i="29"/>
  <c r="HJ7" i="29"/>
  <c r="HK7" i="29"/>
  <c r="HL7" i="29"/>
  <c r="HM7" i="29"/>
  <c r="HN7" i="29"/>
  <c r="HO7" i="29"/>
  <c r="HP7" i="29"/>
  <c r="HQ7" i="29"/>
  <c r="HR7" i="29"/>
  <c r="HS7" i="29"/>
  <c r="HT7" i="29"/>
  <c r="HU7" i="29"/>
  <c r="HV7" i="29"/>
  <c r="HW7" i="29"/>
  <c r="HX7" i="29"/>
  <c r="HY7" i="29"/>
  <c r="HZ7" i="29"/>
  <c r="IA7" i="29"/>
  <c r="IB7" i="29"/>
  <c r="IC7" i="29"/>
  <c r="ID7" i="29"/>
  <c r="IE7" i="29"/>
  <c r="IF7" i="29"/>
  <c r="IG7" i="29"/>
  <c r="IH7" i="29"/>
  <c r="II7" i="29"/>
  <c r="IJ7" i="29"/>
  <c r="IK7" i="29"/>
  <c r="IL7" i="29"/>
  <c r="IM7" i="29"/>
  <c r="IN7" i="29"/>
  <c r="IO7" i="29"/>
  <c r="IP7" i="29"/>
  <c r="IQ7" i="29"/>
  <c r="IR7" i="29"/>
  <c r="IS7" i="29"/>
  <c r="IT7" i="29"/>
  <c r="IU7" i="29"/>
  <c r="IV7" i="29"/>
  <c r="IW7" i="29"/>
  <c r="IX7" i="29"/>
  <c r="IY7" i="29"/>
  <c r="IZ7" i="29"/>
  <c r="JA7" i="29"/>
  <c r="JB7" i="29"/>
  <c r="JC7" i="29"/>
  <c r="JD7" i="29"/>
  <c r="JE7" i="29"/>
  <c r="JF7" i="29"/>
  <c r="JG7" i="29"/>
  <c r="JH7" i="29"/>
  <c r="JI7" i="29"/>
  <c r="JJ7" i="29"/>
  <c r="JK7" i="29"/>
  <c r="JL7" i="29"/>
  <c r="JM7" i="29"/>
  <c r="JN7" i="29"/>
  <c r="JO7" i="29"/>
  <c r="JP7" i="29"/>
  <c r="JQ7" i="29"/>
  <c r="JR7" i="29"/>
  <c r="JS7" i="29"/>
  <c r="JT7" i="29"/>
  <c r="JU7" i="29"/>
  <c r="JV7" i="29"/>
  <c r="JW7" i="29"/>
  <c r="JX7" i="29"/>
  <c r="JY7" i="29"/>
  <c r="JZ7" i="29"/>
  <c r="KA7" i="29"/>
  <c r="KB7" i="29"/>
  <c r="KC7" i="29"/>
  <c r="KD7" i="29"/>
  <c r="KE7" i="29"/>
  <c r="KF7" i="29"/>
  <c r="KG7" i="29"/>
  <c r="KH7" i="29"/>
  <c r="KI7" i="29"/>
  <c r="KJ7" i="29"/>
  <c r="KK7" i="29"/>
  <c r="KL7" i="29"/>
  <c r="KM7" i="29"/>
  <c r="KN7" i="29"/>
  <c r="KO7" i="29"/>
  <c r="KP7" i="29"/>
  <c r="KQ7" i="29"/>
  <c r="KR7" i="29"/>
  <c r="KS7" i="29"/>
  <c r="KT7" i="29"/>
  <c r="KU7" i="29"/>
  <c r="KV7" i="29"/>
  <c r="KW7" i="29"/>
  <c r="KX7" i="29"/>
  <c r="KY7" i="29"/>
  <c r="KZ7" i="29"/>
  <c r="LA7" i="29"/>
  <c r="B8" i="29"/>
  <c r="C8" i="29"/>
  <c r="D8" i="29"/>
  <c r="E8" i="29"/>
  <c r="F8" i="29"/>
  <c r="G8" i="29"/>
  <c r="H8" i="29"/>
  <c r="I8" i="29"/>
  <c r="J8" i="29"/>
  <c r="K8" i="29"/>
  <c r="L8" i="29"/>
  <c r="M8" i="29"/>
  <c r="N8" i="29"/>
  <c r="O8" i="29"/>
  <c r="P8" i="29"/>
  <c r="Q8" i="29"/>
  <c r="R8" i="29"/>
  <c r="S8" i="29"/>
  <c r="T8" i="29"/>
  <c r="U8" i="29"/>
  <c r="V8" i="29"/>
  <c r="W8" i="29"/>
  <c r="X8" i="29"/>
  <c r="Y8" i="29"/>
  <c r="Z8" i="29"/>
  <c r="AA8" i="29"/>
  <c r="AB8" i="29"/>
  <c r="AC8" i="29"/>
  <c r="AD8" i="29"/>
  <c r="AE8" i="29"/>
  <c r="AF8" i="29"/>
  <c r="AG8" i="29"/>
  <c r="AH8" i="29"/>
  <c r="AI8" i="29"/>
  <c r="AJ8" i="29"/>
  <c r="AK8" i="29"/>
  <c r="AL8" i="29"/>
  <c r="AM8" i="29"/>
  <c r="AN8" i="29"/>
  <c r="AO8" i="29"/>
  <c r="AP8" i="29"/>
  <c r="AQ8" i="29"/>
  <c r="AR8" i="29"/>
  <c r="AS8" i="29"/>
  <c r="AT8" i="29"/>
  <c r="AU8" i="29"/>
  <c r="AV8" i="29"/>
  <c r="AW8" i="29"/>
  <c r="AX8" i="29"/>
  <c r="AY8" i="29"/>
  <c r="AZ8" i="29"/>
  <c r="BA8" i="29"/>
  <c r="BB8" i="29"/>
  <c r="BC8" i="29"/>
  <c r="BD8" i="29"/>
  <c r="BE8" i="29"/>
  <c r="BF8" i="29"/>
  <c r="BG8" i="29"/>
  <c r="BH8" i="29"/>
  <c r="BI8" i="29"/>
  <c r="BJ8" i="29"/>
  <c r="BK8" i="29"/>
  <c r="BL8" i="29"/>
  <c r="BM8" i="29"/>
  <c r="BN8" i="29"/>
  <c r="BO8" i="29"/>
  <c r="BP8" i="29"/>
  <c r="BQ8" i="29"/>
  <c r="BR8" i="29"/>
  <c r="BS8" i="29"/>
  <c r="BT8" i="29"/>
  <c r="BU8" i="29"/>
  <c r="BV8" i="29"/>
  <c r="BW8" i="29"/>
  <c r="BX8" i="29"/>
  <c r="BY8" i="29"/>
  <c r="BZ8" i="29"/>
  <c r="CA8" i="29"/>
  <c r="CB8" i="29"/>
  <c r="CC8" i="29"/>
  <c r="CD8" i="29"/>
  <c r="CE8" i="29"/>
  <c r="CF8" i="29"/>
  <c r="CG8" i="29"/>
  <c r="CH8" i="29"/>
  <c r="CI8" i="29"/>
  <c r="CJ8" i="29"/>
  <c r="CK8" i="29"/>
  <c r="CL8" i="29"/>
  <c r="CM8" i="29"/>
  <c r="CN8" i="29"/>
  <c r="CO8" i="29"/>
  <c r="CP8" i="29"/>
  <c r="CQ8" i="29"/>
  <c r="CR8" i="29"/>
  <c r="CS8" i="29"/>
  <c r="CT8" i="29"/>
  <c r="CU8" i="29"/>
  <c r="CV8" i="29"/>
  <c r="CW8" i="29"/>
  <c r="CX8" i="29"/>
  <c r="CY8" i="29"/>
  <c r="CZ8" i="29"/>
  <c r="DA8" i="29"/>
  <c r="DB8" i="29"/>
  <c r="DC8" i="29"/>
  <c r="DD8" i="29"/>
  <c r="DE8" i="29"/>
  <c r="DF8" i="29"/>
  <c r="DG8" i="29"/>
  <c r="DH8" i="29"/>
  <c r="DI8" i="29"/>
  <c r="DJ8" i="29"/>
  <c r="DK8" i="29"/>
  <c r="DL8" i="29"/>
  <c r="DM8" i="29"/>
  <c r="DN8" i="29"/>
  <c r="DO8" i="29"/>
  <c r="DP8" i="29"/>
  <c r="DQ8" i="29"/>
  <c r="DR8" i="29"/>
  <c r="DS8" i="29"/>
  <c r="DT8" i="29"/>
  <c r="DU8" i="29"/>
  <c r="DV8" i="29"/>
  <c r="DW8" i="29"/>
  <c r="DX8" i="29"/>
  <c r="DY8" i="29"/>
  <c r="DZ8" i="29"/>
  <c r="EA8" i="29"/>
  <c r="EB8" i="29"/>
  <c r="EC8" i="29"/>
  <c r="ED8" i="29"/>
  <c r="EE8" i="29"/>
  <c r="EF8" i="29"/>
  <c r="EG8" i="29"/>
  <c r="EH8" i="29"/>
  <c r="EI8" i="29"/>
  <c r="EJ8" i="29"/>
  <c r="EK8" i="29"/>
  <c r="EL8" i="29"/>
  <c r="EM8" i="29"/>
  <c r="EN8" i="29"/>
  <c r="EO8" i="29"/>
  <c r="EP8" i="29"/>
  <c r="EQ8" i="29"/>
  <c r="ER8" i="29"/>
  <c r="ES8" i="29"/>
  <c r="ET8" i="29"/>
  <c r="EU8" i="29"/>
  <c r="EV8" i="29"/>
  <c r="EW8" i="29"/>
  <c r="EX8" i="29"/>
  <c r="EY8" i="29"/>
  <c r="EZ8" i="29"/>
  <c r="FA8" i="29"/>
  <c r="FB8" i="29"/>
  <c r="FC8" i="29"/>
  <c r="FD8" i="29"/>
  <c r="FE8" i="29"/>
  <c r="FF8" i="29"/>
  <c r="FG8" i="29"/>
  <c r="FH8" i="29"/>
  <c r="FI8" i="29"/>
  <c r="FJ8" i="29"/>
  <c r="FK8" i="29"/>
  <c r="FL8" i="29"/>
  <c r="FM8" i="29"/>
  <c r="FN8" i="29"/>
  <c r="FO8" i="29"/>
  <c r="FP8" i="29"/>
  <c r="FQ8" i="29"/>
  <c r="FR8" i="29"/>
  <c r="FS8" i="29"/>
  <c r="FT8" i="29"/>
  <c r="FU8" i="29"/>
  <c r="FV8" i="29"/>
  <c r="FW8" i="29"/>
  <c r="FX8" i="29"/>
  <c r="FY8" i="29"/>
  <c r="FZ8" i="29"/>
  <c r="GA8" i="29"/>
  <c r="GB8" i="29"/>
  <c r="GC8" i="29"/>
  <c r="GD8" i="29"/>
  <c r="GE8" i="29"/>
  <c r="GF8" i="29"/>
  <c r="GG8" i="29"/>
  <c r="GH8" i="29"/>
  <c r="GI8" i="29"/>
  <c r="GJ8" i="29"/>
  <c r="GK8" i="29"/>
  <c r="GL8" i="29"/>
  <c r="GM8" i="29"/>
  <c r="GN8" i="29"/>
  <c r="GO8" i="29"/>
  <c r="GP8" i="29"/>
  <c r="GQ8" i="29"/>
  <c r="GR8" i="29"/>
  <c r="GS8" i="29"/>
  <c r="GT8" i="29"/>
  <c r="GU8" i="29"/>
  <c r="GV8" i="29"/>
  <c r="GW8" i="29"/>
  <c r="GX8" i="29"/>
  <c r="GY8" i="29"/>
  <c r="GZ8" i="29"/>
  <c r="HA8" i="29"/>
  <c r="HB8" i="29"/>
  <c r="HC8" i="29"/>
  <c r="HD8" i="29"/>
  <c r="HE8" i="29"/>
  <c r="HF8" i="29"/>
  <c r="HG8" i="29"/>
  <c r="HH8" i="29"/>
  <c r="HI8" i="29"/>
  <c r="HJ8" i="29"/>
  <c r="HK8" i="29"/>
  <c r="HL8" i="29"/>
  <c r="HM8" i="29"/>
  <c r="HN8" i="29"/>
  <c r="HO8" i="29"/>
  <c r="HP8" i="29"/>
  <c r="HQ8" i="29"/>
  <c r="HR8" i="29"/>
  <c r="HS8" i="29"/>
  <c r="HT8" i="29"/>
  <c r="HU8" i="29"/>
  <c r="HV8" i="29"/>
  <c r="HW8" i="29"/>
  <c r="HX8" i="29"/>
  <c r="HY8" i="29"/>
  <c r="HZ8" i="29"/>
  <c r="IA8" i="29"/>
  <c r="IB8" i="29"/>
  <c r="IC8" i="29"/>
  <c r="ID8" i="29"/>
  <c r="IE8" i="29"/>
  <c r="IF8" i="29"/>
  <c r="IG8" i="29"/>
  <c r="IH8" i="29"/>
  <c r="II8" i="29"/>
  <c r="IJ8" i="29"/>
  <c r="IK8" i="29"/>
  <c r="IL8" i="29"/>
  <c r="IM8" i="29"/>
  <c r="IN8" i="29"/>
  <c r="IO8" i="29"/>
  <c r="IP8" i="29"/>
  <c r="IQ8" i="29"/>
  <c r="IR8" i="29"/>
  <c r="IS8" i="29"/>
  <c r="IT8" i="29"/>
  <c r="IU8" i="29"/>
  <c r="IV8" i="29"/>
  <c r="IW8" i="29"/>
  <c r="IX8" i="29"/>
  <c r="IY8" i="29"/>
  <c r="IZ8" i="29"/>
  <c r="JA8" i="29"/>
  <c r="JB8" i="29"/>
  <c r="JC8" i="29"/>
  <c r="JD8" i="29"/>
  <c r="JE8" i="29"/>
  <c r="JF8" i="29"/>
  <c r="JG8" i="29"/>
  <c r="JH8" i="29"/>
  <c r="JI8" i="29"/>
  <c r="JJ8" i="29"/>
  <c r="JK8" i="29"/>
  <c r="JL8" i="29"/>
  <c r="JM8" i="29"/>
  <c r="JN8" i="29"/>
  <c r="JO8" i="29"/>
  <c r="JP8" i="29"/>
  <c r="JQ8" i="29"/>
  <c r="JR8" i="29"/>
  <c r="JS8" i="29"/>
  <c r="JT8" i="29"/>
  <c r="JU8" i="29"/>
  <c r="JV8" i="29"/>
  <c r="JW8" i="29"/>
  <c r="JX8" i="29"/>
  <c r="JY8" i="29"/>
  <c r="JZ8" i="29"/>
  <c r="KA8" i="29"/>
  <c r="KB8" i="29"/>
  <c r="KC8" i="29"/>
  <c r="KD8" i="29"/>
  <c r="KE8" i="29"/>
  <c r="KF8" i="29"/>
  <c r="KG8" i="29"/>
  <c r="KH8" i="29"/>
  <c r="KI8" i="29"/>
  <c r="KJ8" i="29"/>
  <c r="KK8" i="29"/>
  <c r="KL8" i="29"/>
  <c r="KM8" i="29"/>
  <c r="KN8" i="29"/>
  <c r="KO8" i="29"/>
  <c r="KP8" i="29"/>
  <c r="KQ8" i="29"/>
  <c r="KR8" i="29"/>
  <c r="KS8" i="29"/>
  <c r="KT8" i="29"/>
  <c r="KU8" i="29"/>
  <c r="KV8" i="29"/>
  <c r="KW8" i="29"/>
  <c r="KX8" i="29"/>
  <c r="KY8" i="29"/>
  <c r="KZ8" i="29"/>
  <c r="LA8" i="29"/>
  <c r="B9" i="29"/>
  <c r="C9" i="29"/>
  <c r="D9" i="29"/>
  <c r="E9" i="29"/>
  <c r="F9" i="29"/>
  <c r="G9" i="29"/>
  <c r="H9" i="29"/>
  <c r="I9" i="29"/>
  <c r="J9" i="29"/>
  <c r="K9" i="29"/>
  <c r="L9" i="29"/>
  <c r="M9" i="29"/>
  <c r="N9" i="29"/>
  <c r="O9" i="29"/>
  <c r="P9" i="29"/>
  <c r="Q9" i="29"/>
  <c r="R9" i="29"/>
  <c r="S9" i="29"/>
  <c r="T9" i="29"/>
  <c r="U9" i="29"/>
  <c r="V9" i="29"/>
  <c r="W9" i="29"/>
  <c r="X9" i="29"/>
  <c r="Y9" i="29"/>
  <c r="Z9" i="29"/>
  <c r="AA9" i="29"/>
  <c r="AB9" i="29"/>
  <c r="AC9" i="29"/>
  <c r="AD9" i="29"/>
  <c r="AE9" i="29"/>
  <c r="AF9" i="29"/>
  <c r="AG9" i="29"/>
  <c r="AH9" i="29"/>
  <c r="AI9" i="29"/>
  <c r="AJ9" i="29"/>
  <c r="AK9" i="29"/>
  <c r="AL9" i="29"/>
  <c r="AM9" i="29"/>
  <c r="AN9" i="29"/>
  <c r="AO9" i="29"/>
  <c r="AP9" i="29"/>
  <c r="AQ9" i="29"/>
  <c r="AR9" i="29"/>
  <c r="AS9" i="29"/>
  <c r="AT9" i="29"/>
  <c r="AU9" i="29"/>
  <c r="AV9" i="29"/>
  <c r="AW9" i="29"/>
  <c r="AX9" i="29"/>
  <c r="AY9" i="29"/>
  <c r="AZ9" i="29"/>
  <c r="BA9" i="29"/>
  <c r="BB9" i="29"/>
  <c r="BC9" i="29"/>
  <c r="BD9" i="29"/>
  <c r="BE9" i="29"/>
  <c r="BF9" i="29"/>
  <c r="BG9" i="29"/>
  <c r="BH9" i="29"/>
  <c r="BI9" i="29"/>
  <c r="BJ9" i="29"/>
  <c r="BK9" i="29"/>
  <c r="BL9" i="29"/>
  <c r="BM9" i="29"/>
  <c r="BN9" i="29"/>
  <c r="BO9" i="29"/>
  <c r="BP9" i="29"/>
  <c r="BQ9" i="29"/>
  <c r="BR9" i="29"/>
  <c r="BS9" i="29"/>
  <c r="BT9" i="29"/>
  <c r="BU9" i="29"/>
  <c r="BV9" i="29"/>
  <c r="BW9" i="29"/>
  <c r="BX9" i="29"/>
  <c r="BY9" i="29"/>
  <c r="BZ9" i="29"/>
  <c r="CA9" i="29"/>
  <c r="CB9" i="29"/>
  <c r="CC9" i="29"/>
  <c r="CD9" i="29"/>
  <c r="CE9" i="29"/>
  <c r="CF9" i="29"/>
  <c r="CG9" i="29"/>
  <c r="CH9" i="29"/>
  <c r="CI9" i="29"/>
  <c r="CJ9" i="29"/>
  <c r="CK9" i="29"/>
  <c r="CL9" i="29"/>
  <c r="CM9" i="29"/>
  <c r="CN9" i="29"/>
  <c r="CO9" i="29"/>
  <c r="CP9" i="29"/>
  <c r="CQ9" i="29"/>
  <c r="CR9" i="29"/>
  <c r="CS9" i="29"/>
  <c r="CT9" i="29"/>
  <c r="CU9" i="29"/>
  <c r="CV9" i="29"/>
  <c r="CW9" i="29"/>
  <c r="CX9" i="29"/>
  <c r="CY9" i="29"/>
  <c r="CZ9" i="29"/>
  <c r="DA9" i="29"/>
  <c r="DB9" i="29"/>
  <c r="DC9" i="29"/>
  <c r="DD9" i="29"/>
  <c r="DE9" i="29"/>
  <c r="DF9" i="29"/>
  <c r="DG9" i="29"/>
  <c r="DH9" i="29"/>
  <c r="DI9" i="29"/>
  <c r="DJ9" i="29"/>
  <c r="DK9" i="29"/>
  <c r="DL9" i="29"/>
  <c r="DM9" i="29"/>
  <c r="DN9" i="29"/>
  <c r="DO9" i="29"/>
  <c r="DP9" i="29"/>
  <c r="DQ9" i="29"/>
  <c r="DR9" i="29"/>
  <c r="DS9" i="29"/>
  <c r="DT9" i="29"/>
  <c r="DU9" i="29"/>
  <c r="DV9" i="29"/>
  <c r="DW9" i="29"/>
  <c r="DX9" i="29"/>
  <c r="DY9" i="29"/>
  <c r="DZ9" i="29"/>
  <c r="EA9" i="29"/>
  <c r="EB9" i="29"/>
  <c r="EC9" i="29"/>
  <c r="ED9" i="29"/>
  <c r="EE9" i="29"/>
  <c r="EF9" i="29"/>
  <c r="EG9" i="29"/>
  <c r="EH9" i="29"/>
  <c r="EI9" i="29"/>
  <c r="EJ9" i="29"/>
  <c r="EK9" i="29"/>
  <c r="EL9" i="29"/>
  <c r="EM9" i="29"/>
  <c r="EN9" i="29"/>
  <c r="EO9" i="29"/>
  <c r="EP9" i="29"/>
  <c r="EQ9" i="29"/>
  <c r="ER9" i="29"/>
  <c r="ES9" i="29"/>
  <c r="ET9" i="29"/>
  <c r="EU9" i="29"/>
  <c r="EV9" i="29"/>
  <c r="EW9" i="29"/>
  <c r="EX9" i="29"/>
  <c r="EY9" i="29"/>
  <c r="EZ9" i="29"/>
  <c r="FA9" i="29"/>
  <c r="FB9" i="29"/>
  <c r="FC9" i="29"/>
  <c r="FD9" i="29"/>
  <c r="FE9" i="29"/>
  <c r="FF9" i="29"/>
  <c r="FG9" i="29"/>
  <c r="FH9" i="29"/>
  <c r="FI9" i="29"/>
  <c r="FJ9" i="29"/>
  <c r="FK9" i="29"/>
  <c r="FL9" i="29"/>
  <c r="FM9" i="29"/>
  <c r="FN9" i="29"/>
  <c r="FO9" i="29"/>
  <c r="FP9" i="29"/>
  <c r="FQ9" i="29"/>
  <c r="FR9" i="29"/>
  <c r="FS9" i="29"/>
  <c r="FT9" i="29"/>
  <c r="FU9" i="29"/>
  <c r="FV9" i="29"/>
  <c r="FW9" i="29"/>
  <c r="FX9" i="29"/>
  <c r="FY9" i="29"/>
  <c r="FZ9" i="29"/>
  <c r="GA9" i="29"/>
  <c r="GB9" i="29"/>
  <c r="GC9" i="29"/>
  <c r="GD9" i="29"/>
  <c r="GE9" i="29"/>
  <c r="GF9" i="29"/>
  <c r="GG9" i="29"/>
  <c r="GH9" i="29"/>
  <c r="GI9" i="29"/>
  <c r="GJ9" i="29"/>
  <c r="GK9" i="29"/>
  <c r="GL9" i="29"/>
  <c r="GM9" i="29"/>
  <c r="GN9" i="29"/>
  <c r="GO9" i="29"/>
  <c r="GP9" i="29"/>
  <c r="GQ9" i="29"/>
  <c r="GR9" i="29"/>
  <c r="GS9" i="29"/>
  <c r="GT9" i="29"/>
  <c r="GU9" i="29"/>
  <c r="GV9" i="29"/>
  <c r="GW9" i="29"/>
  <c r="GX9" i="29"/>
  <c r="GY9" i="29"/>
  <c r="GZ9" i="29"/>
  <c r="HA9" i="29"/>
  <c r="HB9" i="29"/>
  <c r="HC9" i="29"/>
  <c r="HD9" i="29"/>
  <c r="HE9" i="29"/>
  <c r="HF9" i="29"/>
  <c r="HG9" i="29"/>
  <c r="HH9" i="29"/>
  <c r="HI9" i="29"/>
  <c r="HJ9" i="29"/>
  <c r="HK9" i="29"/>
  <c r="HL9" i="29"/>
  <c r="HM9" i="29"/>
  <c r="HN9" i="29"/>
  <c r="HO9" i="29"/>
  <c r="HP9" i="29"/>
  <c r="HQ9" i="29"/>
  <c r="HR9" i="29"/>
  <c r="HS9" i="29"/>
  <c r="HT9" i="29"/>
  <c r="HU9" i="29"/>
  <c r="HV9" i="29"/>
  <c r="HW9" i="29"/>
  <c r="HX9" i="29"/>
  <c r="HY9" i="29"/>
  <c r="HZ9" i="29"/>
  <c r="IA9" i="29"/>
  <c r="IB9" i="29"/>
  <c r="IC9" i="29"/>
  <c r="ID9" i="29"/>
  <c r="IE9" i="29"/>
  <c r="IF9" i="29"/>
  <c r="IG9" i="29"/>
  <c r="IH9" i="29"/>
  <c r="II9" i="29"/>
  <c r="IJ9" i="29"/>
  <c r="IK9" i="29"/>
  <c r="IL9" i="29"/>
  <c r="IM9" i="29"/>
  <c r="IN9" i="29"/>
  <c r="IO9" i="29"/>
  <c r="IP9" i="29"/>
  <c r="IQ9" i="29"/>
  <c r="IR9" i="29"/>
  <c r="IS9" i="29"/>
  <c r="IT9" i="29"/>
  <c r="IU9" i="29"/>
  <c r="IV9" i="29"/>
  <c r="IW9" i="29"/>
  <c r="IX9" i="29"/>
  <c r="IY9" i="29"/>
  <c r="IZ9" i="29"/>
  <c r="JA9" i="29"/>
  <c r="JB9" i="29"/>
  <c r="JC9" i="29"/>
  <c r="JD9" i="29"/>
  <c r="JE9" i="29"/>
  <c r="JF9" i="29"/>
  <c r="JG9" i="29"/>
  <c r="JH9" i="29"/>
  <c r="JI9" i="29"/>
  <c r="JJ9" i="29"/>
  <c r="JK9" i="29"/>
  <c r="JL9" i="29"/>
  <c r="JM9" i="29"/>
  <c r="JN9" i="29"/>
  <c r="JO9" i="29"/>
  <c r="JP9" i="29"/>
  <c r="JQ9" i="29"/>
  <c r="JR9" i="29"/>
  <c r="JS9" i="29"/>
  <c r="JT9" i="29"/>
  <c r="JU9" i="29"/>
  <c r="JV9" i="29"/>
  <c r="JW9" i="29"/>
  <c r="JX9" i="29"/>
  <c r="JY9" i="29"/>
  <c r="JZ9" i="29"/>
  <c r="KA9" i="29"/>
  <c r="KB9" i="29"/>
  <c r="KC9" i="29"/>
  <c r="KD9" i="29"/>
  <c r="KE9" i="29"/>
  <c r="KF9" i="29"/>
  <c r="KG9" i="29"/>
  <c r="KH9" i="29"/>
  <c r="KI9" i="29"/>
  <c r="KJ9" i="29"/>
  <c r="KK9" i="29"/>
  <c r="KL9" i="29"/>
  <c r="KM9" i="29"/>
  <c r="KN9" i="29"/>
  <c r="KO9" i="29"/>
  <c r="KP9" i="29"/>
  <c r="KQ9" i="29"/>
  <c r="KR9" i="29"/>
  <c r="KS9" i="29"/>
  <c r="KT9" i="29"/>
  <c r="KU9" i="29"/>
  <c r="KV9" i="29"/>
  <c r="KW9" i="29"/>
  <c r="KX9" i="29"/>
  <c r="KY9" i="29"/>
  <c r="KZ9" i="29"/>
  <c r="LA9" i="29"/>
  <c r="B10" i="29"/>
  <c r="C10" i="29"/>
  <c r="D10" i="29"/>
  <c r="E10" i="29"/>
  <c r="F10" i="29"/>
  <c r="G10" i="29"/>
  <c r="H10" i="29"/>
  <c r="I10" i="29"/>
  <c r="J10" i="29"/>
  <c r="K10" i="29"/>
  <c r="L10" i="29"/>
  <c r="M10" i="29"/>
  <c r="N10" i="29"/>
  <c r="O10" i="29"/>
  <c r="P10" i="29"/>
  <c r="Q10" i="29"/>
  <c r="R10" i="29"/>
  <c r="S10" i="29"/>
  <c r="T10" i="29"/>
  <c r="U10" i="29"/>
  <c r="V10" i="29"/>
  <c r="W10" i="29"/>
  <c r="X10" i="29"/>
  <c r="Y10" i="29"/>
  <c r="Z10" i="29"/>
  <c r="AA10" i="29"/>
  <c r="AB10" i="29"/>
  <c r="AC10" i="29"/>
  <c r="AD10" i="29"/>
  <c r="AE10" i="29"/>
  <c r="AF10" i="29"/>
  <c r="AG10" i="29"/>
  <c r="AH10" i="29"/>
  <c r="AI10" i="29"/>
  <c r="AJ10" i="29"/>
  <c r="AK10" i="29"/>
  <c r="AL10" i="29"/>
  <c r="AM10" i="29"/>
  <c r="AN10" i="29"/>
  <c r="AO10" i="29"/>
  <c r="AP10" i="29"/>
  <c r="AQ10" i="29"/>
  <c r="AR10" i="29"/>
  <c r="AS10" i="29"/>
  <c r="AT10" i="29"/>
  <c r="AU10" i="29"/>
  <c r="AV10" i="29"/>
  <c r="AW10" i="29"/>
  <c r="AX10" i="29"/>
  <c r="AY10" i="29"/>
  <c r="AZ10" i="29"/>
  <c r="BA10" i="29"/>
  <c r="BB10" i="29"/>
  <c r="BC10" i="29"/>
  <c r="BD10" i="29"/>
  <c r="BE10" i="29"/>
  <c r="BF10" i="29"/>
  <c r="BG10" i="29"/>
  <c r="BH10" i="29"/>
  <c r="BI10" i="29"/>
  <c r="BJ10" i="29"/>
  <c r="BK10" i="29"/>
  <c r="BL10" i="29"/>
  <c r="BM10" i="29"/>
  <c r="BN10" i="29"/>
  <c r="BO10" i="29"/>
  <c r="BP10" i="29"/>
  <c r="BQ10" i="29"/>
  <c r="BR10" i="29"/>
  <c r="BS10" i="29"/>
  <c r="BT10" i="29"/>
  <c r="BU10" i="29"/>
  <c r="BV10" i="29"/>
  <c r="BW10" i="29"/>
  <c r="BX10" i="29"/>
  <c r="BY10" i="29"/>
  <c r="BZ10" i="29"/>
  <c r="CA10" i="29"/>
  <c r="CB10" i="29"/>
  <c r="CC10" i="29"/>
  <c r="CD10" i="29"/>
  <c r="CE10" i="29"/>
  <c r="CF10" i="29"/>
  <c r="CG10" i="29"/>
  <c r="CH10" i="29"/>
  <c r="CI10" i="29"/>
  <c r="CJ10" i="29"/>
  <c r="CK10" i="29"/>
  <c r="CL10" i="29"/>
  <c r="CM10" i="29"/>
  <c r="CN10" i="29"/>
  <c r="CO10" i="29"/>
  <c r="CP10" i="29"/>
  <c r="CQ10" i="29"/>
  <c r="CR10" i="29"/>
  <c r="CS10" i="29"/>
  <c r="CT10" i="29"/>
  <c r="CU10" i="29"/>
  <c r="CV10" i="29"/>
  <c r="CW10" i="29"/>
  <c r="CX10" i="29"/>
  <c r="CY10" i="29"/>
  <c r="CZ10" i="29"/>
  <c r="DA10" i="29"/>
  <c r="DB10" i="29"/>
  <c r="DC10" i="29"/>
  <c r="DD10" i="29"/>
  <c r="DE10" i="29"/>
  <c r="DF10" i="29"/>
  <c r="DG10" i="29"/>
  <c r="DH10" i="29"/>
  <c r="DI10" i="29"/>
  <c r="DJ10" i="29"/>
  <c r="DK10" i="29"/>
  <c r="DL10" i="29"/>
  <c r="DM10" i="29"/>
  <c r="DN10" i="29"/>
  <c r="DO10" i="29"/>
  <c r="DP10" i="29"/>
  <c r="DQ10" i="29"/>
  <c r="DR10" i="29"/>
  <c r="DS10" i="29"/>
  <c r="DT10" i="29"/>
  <c r="DU10" i="29"/>
  <c r="DV10" i="29"/>
  <c r="DW10" i="29"/>
  <c r="DX10" i="29"/>
  <c r="DY10" i="29"/>
  <c r="DZ10" i="29"/>
  <c r="EA10" i="29"/>
  <c r="EB10" i="29"/>
  <c r="EC10" i="29"/>
  <c r="ED10" i="29"/>
  <c r="EE10" i="29"/>
  <c r="EF10" i="29"/>
  <c r="EG10" i="29"/>
  <c r="EH10" i="29"/>
  <c r="EI10" i="29"/>
  <c r="EJ10" i="29"/>
  <c r="EK10" i="29"/>
  <c r="EL10" i="29"/>
  <c r="EM10" i="29"/>
  <c r="EN10" i="29"/>
  <c r="EO10" i="29"/>
  <c r="EP10" i="29"/>
  <c r="EQ10" i="29"/>
  <c r="ER10" i="29"/>
  <c r="ES10" i="29"/>
  <c r="ET10" i="29"/>
  <c r="EU10" i="29"/>
  <c r="EV10" i="29"/>
  <c r="EW10" i="29"/>
  <c r="EX10" i="29"/>
  <c r="EY10" i="29"/>
  <c r="EZ10" i="29"/>
  <c r="FA10" i="29"/>
  <c r="FB10" i="29"/>
  <c r="FC10" i="29"/>
  <c r="FD10" i="29"/>
  <c r="FE10" i="29"/>
  <c r="FF10" i="29"/>
  <c r="FG10" i="29"/>
  <c r="FH10" i="29"/>
  <c r="FI10" i="29"/>
  <c r="FJ10" i="29"/>
  <c r="FK10" i="29"/>
  <c r="FL10" i="29"/>
  <c r="FM10" i="29"/>
  <c r="FN10" i="29"/>
  <c r="FO10" i="29"/>
  <c r="FP10" i="29"/>
  <c r="FQ10" i="29"/>
  <c r="FR10" i="29"/>
  <c r="FS10" i="29"/>
  <c r="FT10" i="29"/>
  <c r="FU10" i="29"/>
  <c r="FV10" i="29"/>
  <c r="FW10" i="29"/>
  <c r="FX10" i="29"/>
  <c r="FY10" i="29"/>
  <c r="FZ10" i="29"/>
  <c r="GA10" i="29"/>
  <c r="GB10" i="29"/>
  <c r="GC10" i="29"/>
  <c r="GD10" i="29"/>
  <c r="GE10" i="29"/>
  <c r="GF10" i="29"/>
  <c r="GG10" i="29"/>
  <c r="GH10" i="29"/>
  <c r="GI10" i="29"/>
  <c r="GJ10" i="29"/>
  <c r="GK10" i="29"/>
  <c r="GL10" i="29"/>
  <c r="GM10" i="29"/>
  <c r="GN10" i="29"/>
  <c r="GO10" i="29"/>
  <c r="GP10" i="29"/>
  <c r="GQ10" i="29"/>
  <c r="GR10" i="29"/>
  <c r="GS10" i="29"/>
  <c r="GT10" i="29"/>
  <c r="GU10" i="29"/>
  <c r="GV10" i="29"/>
  <c r="GW10" i="29"/>
  <c r="GX10" i="29"/>
  <c r="GY10" i="29"/>
  <c r="GZ10" i="29"/>
  <c r="HA10" i="29"/>
  <c r="HB10" i="29"/>
  <c r="HC10" i="29"/>
  <c r="HD10" i="29"/>
  <c r="HE10" i="29"/>
  <c r="HF10" i="29"/>
  <c r="HG10" i="29"/>
  <c r="HH10" i="29"/>
  <c r="HI10" i="29"/>
  <c r="HJ10" i="29"/>
  <c r="HK10" i="29"/>
  <c r="HL10" i="29"/>
  <c r="HM10" i="29"/>
  <c r="HN10" i="29"/>
  <c r="HO10" i="29"/>
  <c r="HP10" i="29"/>
  <c r="HQ10" i="29"/>
  <c r="HR10" i="29"/>
  <c r="HS10" i="29"/>
  <c r="HT10" i="29"/>
  <c r="HU10" i="29"/>
  <c r="HV10" i="29"/>
  <c r="HW10" i="29"/>
  <c r="HX10" i="29"/>
  <c r="HY10" i="29"/>
  <c r="HZ10" i="29"/>
  <c r="IA10" i="29"/>
  <c r="IB10" i="29"/>
  <c r="IC10" i="29"/>
  <c r="ID10" i="29"/>
  <c r="IE10" i="29"/>
  <c r="IF10" i="29"/>
  <c r="IG10" i="29"/>
  <c r="IH10" i="29"/>
  <c r="II10" i="29"/>
  <c r="IJ10" i="29"/>
  <c r="IK10" i="29"/>
  <c r="IL10" i="29"/>
  <c r="IM10" i="29"/>
  <c r="IN10" i="29"/>
  <c r="IO10" i="29"/>
  <c r="IP10" i="29"/>
  <c r="IQ10" i="29"/>
  <c r="IR10" i="29"/>
  <c r="IS10" i="29"/>
  <c r="IT10" i="29"/>
  <c r="IU10" i="29"/>
  <c r="IV10" i="29"/>
  <c r="IW10" i="29"/>
  <c r="IX10" i="29"/>
  <c r="IY10" i="29"/>
  <c r="IZ10" i="29"/>
  <c r="JA10" i="29"/>
  <c r="JB10" i="29"/>
  <c r="JC10" i="29"/>
  <c r="JD10" i="29"/>
  <c r="JE10" i="29"/>
  <c r="JF10" i="29"/>
  <c r="JG10" i="29"/>
  <c r="JH10" i="29"/>
  <c r="JI10" i="29"/>
  <c r="JJ10" i="29"/>
  <c r="JK10" i="29"/>
  <c r="JL10" i="29"/>
  <c r="JM10" i="29"/>
  <c r="JN10" i="29"/>
  <c r="JO10" i="29"/>
  <c r="JP10" i="29"/>
  <c r="JQ10" i="29"/>
  <c r="JR10" i="29"/>
  <c r="JS10" i="29"/>
  <c r="JT10" i="29"/>
  <c r="JU10" i="29"/>
  <c r="JV10" i="29"/>
  <c r="JW10" i="29"/>
  <c r="JX10" i="29"/>
  <c r="JY10" i="29"/>
  <c r="JZ10" i="29"/>
  <c r="KA10" i="29"/>
  <c r="KB10" i="29"/>
  <c r="KC10" i="29"/>
  <c r="KD10" i="29"/>
  <c r="KE10" i="29"/>
  <c r="KF10" i="29"/>
  <c r="KG10" i="29"/>
  <c r="KH10" i="29"/>
  <c r="KI10" i="29"/>
  <c r="KJ10" i="29"/>
  <c r="KK10" i="29"/>
  <c r="KL10" i="29"/>
  <c r="KM10" i="29"/>
  <c r="KN10" i="29"/>
  <c r="KO10" i="29"/>
  <c r="KP10" i="29"/>
  <c r="KQ10" i="29"/>
  <c r="KR10" i="29"/>
  <c r="KS10" i="29"/>
  <c r="KT10" i="29"/>
  <c r="KU10" i="29"/>
  <c r="KV10" i="29"/>
  <c r="KW10" i="29"/>
  <c r="KX10" i="29"/>
  <c r="KY10" i="29"/>
  <c r="KZ10" i="29"/>
  <c r="LA10" i="29"/>
  <c r="B11" i="29"/>
  <c r="C11" i="29"/>
  <c r="D11" i="29"/>
  <c r="E11" i="29"/>
  <c r="F11" i="29"/>
  <c r="G11" i="29"/>
  <c r="H11" i="29"/>
  <c r="I11" i="29"/>
  <c r="J11" i="29"/>
  <c r="K11" i="29"/>
  <c r="L11" i="29"/>
  <c r="M11" i="29"/>
  <c r="N11" i="29"/>
  <c r="O11" i="29"/>
  <c r="P11" i="29"/>
  <c r="Q11" i="29"/>
  <c r="R11" i="29"/>
  <c r="S11" i="29"/>
  <c r="T11" i="29"/>
  <c r="U11" i="29"/>
  <c r="V11" i="29"/>
  <c r="W11" i="29"/>
  <c r="X11" i="29"/>
  <c r="Y11" i="29"/>
  <c r="Z11" i="29"/>
  <c r="AA11" i="29"/>
  <c r="AB11" i="29"/>
  <c r="AC11" i="29"/>
  <c r="AD11" i="29"/>
  <c r="AE11" i="29"/>
  <c r="AF11" i="29"/>
  <c r="AG11" i="29"/>
  <c r="AH11" i="29"/>
  <c r="AI11" i="29"/>
  <c r="AJ11" i="29"/>
  <c r="AK11" i="29"/>
  <c r="AL11" i="29"/>
  <c r="AM11" i="29"/>
  <c r="AN11" i="29"/>
  <c r="AO11" i="29"/>
  <c r="AP11" i="29"/>
  <c r="AQ11" i="29"/>
  <c r="AR11" i="29"/>
  <c r="AS11" i="29"/>
  <c r="AT11" i="29"/>
  <c r="AU11" i="29"/>
  <c r="AV11" i="29"/>
  <c r="AW11" i="29"/>
  <c r="AX11" i="29"/>
  <c r="AY11" i="29"/>
  <c r="AZ11" i="29"/>
  <c r="BA11" i="29"/>
  <c r="BB11" i="29"/>
  <c r="BC11" i="29"/>
  <c r="BD11" i="29"/>
  <c r="BE11" i="29"/>
  <c r="BF11" i="29"/>
  <c r="BG11" i="29"/>
  <c r="BH11" i="29"/>
  <c r="BI11" i="29"/>
  <c r="BJ11" i="29"/>
  <c r="BK11" i="29"/>
  <c r="BL11" i="29"/>
  <c r="BM11" i="29"/>
  <c r="BN11" i="29"/>
  <c r="BO11" i="29"/>
  <c r="BP11" i="29"/>
  <c r="BQ11" i="29"/>
  <c r="BR11" i="29"/>
  <c r="BS11" i="29"/>
  <c r="BT11" i="29"/>
  <c r="BU11" i="29"/>
  <c r="BV11" i="29"/>
  <c r="BW11" i="29"/>
  <c r="BX11" i="29"/>
  <c r="BY11" i="29"/>
  <c r="BZ11" i="29"/>
  <c r="CA11" i="29"/>
  <c r="CB11" i="29"/>
  <c r="CC11" i="29"/>
  <c r="CD11" i="29"/>
  <c r="CE11" i="29"/>
  <c r="CF11" i="29"/>
  <c r="CG11" i="29"/>
  <c r="CH11" i="29"/>
  <c r="CI11" i="29"/>
  <c r="CJ11" i="29"/>
  <c r="CK11" i="29"/>
  <c r="CL11" i="29"/>
  <c r="CM11" i="29"/>
  <c r="CN11" i="29"/>
  <c r="CO11" i="29"/>
  <c r="CP11" i="29"/>
  <c r="CQ11" i="29"/>
  <c r="CR11" i="29"/>
  <c r="CS11" i="29"/>
  <c r="CT11" i="29"/>
  <c r="CU11" i="29"/>
  <c r="CV11" i="29"/>
  <c r="CW11" i="29"/>
  <c r="CX11" i="29"/>
  <c r="CY11" i="29"/>
  <c r="CZ11" i="29"/>
  <c r="DA11" i="29"/>
  <c r="DB11" i="29"/>
  <c r="DC11" i="29"/>
  <c r="DD11" i="29"/>
  <c r="DE11" i="29"/>
  <c r="DF11" i="29"/>
  <c r="DG11" i="29"/>
  <c r="DH11" i="29"/>
  <c r="DI11" i="29"/>
  <c r="DJ11" i="29"/>
  <c r="DK11" i="29"/>
  <c r="DL11" i="29"/>
  <c r="DM11" i="29"/>
  <c r="DN11" i="29"/>
  <c r="DO11" i="29"/>
  <c r="DP11" i="29"/>
  <c r="DQ11" i="29"/>
  <c r="DR11" i="29"/>
  <c r="DS11" i="29"/>
  <c r="DT11" i="29"/>
  <c r="DU11" i="29"/>
  <c r="DV11" i="29"/>
  <c r="DW11" i="29"/>
  <c r="DX11" i="29"/>
  <c r="DY11" i="29"/>
  <c r="DZ11" i="29"/>
  <c r="EA11" i="29"/>
  <c r="EB11" i="29"/>
  <c r="EC11" i="29"/>
  <c r="ED11" i="29"/>
  <c r="EE11" i="29"/>
  <c r="EF11" i="29"/>
  <c r="EG11" i="29"/>
  <c r="EH11" i="29"/>
  <c r="EI11" i="29"/>
  <c r="EJ11" i="29"/>
  <c r="EK11" i="29"/>
  <c r="EL11" i="29"/>
  <c r="EM11" i="29"/>
  <c r="EN11" i="29"/>
  <c r="EO11" i="29"/>
  <c r="EP11" i="29"/>
  <c r="EQ11" i="29"/>
  <c r="ER11" i="29"/>
  <c r="ES11" i="29"/>
  <c r="ET11" i="29"/>
  <c r="EU11" i="29"/>
  <c r="EV11" i="29"/>
  <c r="EW11" i="29"/>
  <c r="EX11" i="29"/>
  <c r="EY11" i="29"/>
  <c r="EZ11" i="29"/>
  <c r="FA11" i="29"/>
  <c r="FB11" i="29"/>
  <c r="FC11" i="29"/>
  <c r="FD11" i="29"/>
  <c r="FE11" i="29"/>
  <c r="FF11" i="29"/>
  <c r="FG11" i="29"/>
  <c r="FH11" i="29"/>
  <c r="FI11" i="29"/>
  <c r="FJ11" i="29"/>
  <c r="FK11" i="29"/>
  <c r="FL11" i="29"/>
  <c r="FM11" i="29"/>
  <c r="FN11" i="29"/>
  <c r="FO11" i="29"/>
  <c r="FP11" i="29"/>
  <c r="FQ11" i="29"/>
  <c r="FR11" i="29"/>
  <c r="FS11" i="29"/>
  <c r="FT11" i="29"/>
  <c r="FU11" i="29"/>
  <c r="FV11" i="29"/>
  <c r="FW11" i="29"/>
  <c r="FX11" i="29"/>
  <c r="FY11" i="29"/>
  <c r="FZ11" i="29"/>
  <c r="GA11" i="29"/>
  <c r="GB11" i="29"/>
  <c r="GC11" i="29"/>
  <c r="GD11" i="29"/>
  <c r="GE11" i="29"/>
  <c r="GF11" i="29"/>
  <c r="GG11" i="29"/>
  <c r="GH11" i="29"/>
  <c r="GI11" i="29"/>
  <c r="GJ11" i="29"/>
  <c r="GK11" i="29"/>
  <c r="GL11" i="29"/>
  <c r="GM11" i="29"/>
  <c r="GN11" i="29"/>
  <c r="GO11" i="29"/>
  <c r="GP11" i="29"/>
  <c r="GQ11" i="29"/>
  <c r="GR11" i="29"/>
  <c r="GS11" i="29"/>
  <c r="GT11" i="29"/>
  <c r="GU11" i="29"/>
  <c r="GV11" i="29"/>
  <c r="GW11" i="29"/>
  <c r="GX11" i="29"/>
  <c r="GY11" i="29"/>
  <c r="GZ11" i="29"/>
  <c r="HA11" i="29"/>
  <c r="HB11" i="29"/>
  <c r="HC11" i="29"/>
  <c r="HD11" i="29"/>
  <c r="HE11" i="29"/>
  <c r="HF11" i="29"/>
  <c r="HG11" i="29"/>
  <c r="HH11" i="29"/>
  <c r="HI11" i="29"/>
  <c r="HJ11" i="29"/>
  <c r="HK11" i="29"/>
  <c r="HL11" i="29"/>
  <c r="HM11" i="29"/>
  <c r="HN11" i="29"/>
  <c r="HO11" i="29"/>
  <c r="HP11" i="29"/>
  <c r="HQ11" i="29"/>
  <c r="HR11" i="29"/>
  <c r="HS11" i="29"/>
  <c r="HT11" i="29"/>
  <c r="HU11" i="29"/>
  <c r="HV11" i="29"/>
  <c r="HW11" i="29"/>
  <c r="HX11" i="29"/>
  <c r="HY11" i="29"/>
  <c r="HZ11" i="29"/>
  <c r="IA11" i="29"/>
  <c r="IB11" i="29"/>
  <c r="IC11" i="29"/>
  <c r="ID11" i="29"/>
  <c r="IE11" i="29"/>
  <c r="IF11" i="29"/>
  <c r="IG11" i="29"/>
  <c r="IH11" i="29"/>
  <c r="II11" i="29"/>
  <c r="IJ11" i="29"/>
  <c r="IK11" i="29"/>
  <c r="IL11" i="29"/>
  <c r="IM11" i="29"/>
  <c r="IN11" i="29"/>
  <c r="IO11" i="29"/>
  <c r="IP11" i="29"/>
  <c r="IQ11" i="29"/>
  <c r="IR11" i="29"/>
  <c r="IS11" i="29"/>
  <c r="IT11" i="29"/>
  <c r="IU11" i="29"/>
  <c r="IV11" i="29"/>
  <c r="IW11" i="29"/>
  <c r="IX11" i="29"/>
  <c r="IY11" i="29"/>
  <c r="IZ11" i="29"/>
  <c r="JA11" i="29"/>
  <c r="JB11" i="29"/>
  <c r="JC11" i="29"/>
  <c r="JD11" i="29"/>
  <c r="JE11" i="29"/>
  <c r="JF11" i="29"/>
  <c r="JG11" i="29"/>
  <c r="JH11" i="29"/>
  <c r="JI11" i="29"/>
  <c r="JJ11" i="29"/>
  <c r="JK11" i="29"/>
  <c r="JL11" i="29"/>
  <c r="JM11" i="29"/>
  <c r="JN11" i="29"/>
  <c r="JO11" i="29"/>
  <c r="JP11" i="29"/>
  <c r="JQ11" i="29"/>
  <c r="JR11" i="29"/>
  <c r="JS11" i="29"/>
  <c r="JT11" i="29"/>
  <c r="JU11" i="29"/>
  <c r="JV11" i="29"/>
  <c r="JW11" i="29"/>
  <c r="JX11" i="29"/>
  <c r="JY11" i="29"/>
  <c r="JZ11" i="29"/>
  <c r="KA11" i="29"/>
  <c r="KB11" i="29"/>
  <c r="KC11" i="29"/>
  <c r="KD11" i="29"/>
  <c r="KE11" i="29"/>
  <c r="KF11" i="29"/>
  <c r="KG11" i="29"/>
  <c r="KH11" i="29"/>
  <c r="KI11" i="29"/>
  <c r="KJ11" i="29"/>
  <c r="KK11" i="29"/>
  <c r="KL11" i="29"/>
  <c r="KM11" i="29"/>
  <c r="KN11" i="29"/>
  <c r="KO11" i="29"/>
  <c r="KP11" i="29"/>
  <c r="KQ11" i="29"/>
  <c r="KR11" i="29"/>
  <c r="KS11" i="29"/>
  <c r="KT11" i="29"/>
  <c r="KU11" i="29"/>
  <c r="KV11" i="29"/>
  <c r="KW11" i="29"/>
  <c r="KX11" i="29"/>
  <c r="KY11" i="29"/>
  <c r="KZ11" i="29"/>
  <c r="LA11" i="29"/>
  <c r="A6" i="29"/>
  <c r="A7" i="29"/>
  <c r="A8" i="29"/>
  <c r="A9" i="29"/>
  <c r="A10" i="29"/>
  <c r="A11" i="29"/>
  <c r="E24" i="1"/>
  <c r="E51" i="1"/>
  <c r="E52" i="1"/>
  <c r="E53" i="1"/>
  <c r="E57" i="1"/>
  <c r="E59" i="1"/>
  <c r="E71" i="1"/>
  <c r="E45" i="1"/>
  <c r="B27" i="29" s="1"/>
  <c r="E46" i="1"/>
  <c r="B28" i="29" s="1"/>
  <c r="JL11" i="21" l="1"/>
  <c r="JL31" i="1"/>
  <c r="JX18" i="21"/>
  <c r="JW30" i="21"/>
  <c r="JX36" i="1"/>
  <c r="JU24" i="29" s="1"/>
  <c r="JM6" i="21"/>
  <c r="JM32" i="1"/>
  <c r="JI24" i="29"/>
  <c r="JN9" i="21"/>
  <c r="JM25" i="21"/>
  <c r="JN38" i="1"/>
  <c r="JM14" i="21"/>
  <c r="JL28" i="21"/>
  <c r="JM37" i="1"/>
  <c r="JL19" i="21"/>
  <c r="JK31" i="21"/>
  <c r="JL39" i="1"/>
  <c r="JK27" i="21"/>
  <c r="JL8" i="21"/>
  <c r="JK24" i="21"/>
  <c r="JL35" i="1"/>
  <c r="JN18" i="21"/>
  <c r="JN36" i="1"/>
  <c r="JX17" i="21"/>
  <c r="JX33" i="1"/>
  <c r="JU23" i="29" s="1"/>
  <c r="JI25" i="29"/>
  <c r="JM10" i="21"/>
  <c r="JL26" i="21"/>
  <c r="JM41" i="1"/>
  <c r="JM13" i="21"/>
  <c r="JL27" i="21"/>
  <c r="JM34" i="1"/>
  <c r="JH23" i="29"/>
  <c r="JL16" i="21"/>
  <c r="JL33" i="1"/>
  <c r="JK30" i="21"/>
  <c r="JL15" i="21"/>
  <c r="JK29" i="21"/>
  <c r="JL40" i="1"/>
  <c r="JK28" i="21"/>
  <c r="JL20" i="21"/>
  <c r="JK32" i="21"/>
  <c r="JL42" i="1"/>
  <c r="T36" i="29"/>
  <c r="U36" i="29"/>
  <c r="T37" i="29"/>
  <c r="U37" i="29"/>
  <c r="P36" i="29"/>
  <c r="Q36" i="29"/>
  <c r="R36" i="29"/>
  <c r="S36" i="29"/>
  <c r="P37" i="29"/>
  <c r="Q37" i="29"/>
  <c r="R37" i="29"/>
  <c r="S37" i="29"/>
  <c r="JI26" i="29" l="1"/>
  <c r="JN14" i="21"/>
  <c r="JN37" i="1"/>
  <c r="JM16" i="21"/>
  <c r="JM33" i="1"/>
  <c r="JL30" i="21"/>
  <c r="JN13" i="21"/>
  <c r="JM27" i="21"/>
  <c r="JN34" i="1"/>
  <c r="JM8" i="21"/>
  <c r="JL24" i="21"/>
  <c r="JM35" i="1"/>
  <c r="JJ24" i="29" s="1"/>
  <c r="JM19" i="21"/>
  <c r="JL31" i="21"/>
  <c r="JM39" i="1"/>
  <c r="JY18" i="21"/>
  <c r="JX30" i="21"/>
  <c r="JY36" i="1"/>
  <c r="JV24" i="29" s="1"/>
  <c r="JN10" i="21"/>
  <c r="JM26" i="21"/>
  <c r="JN41" i="1"/>
  <c r="JM20" i="21"/>
  <c r="JL32" i="21"/>
  <c r="JM42" i="1"/>
  <c r="JM15" i="21"/>
  <c r="JL29" i="21"/>
  <c r="JM40" i="1"/>
  <c r="JO18" i="21"/>
  <c r="JO36" i="1"/>
  <c r="JJ25" i="29"/>
  <c r="JN6" i="21"/>
  <c r="JN25" i="21" s="1"/>
  <c r="JN32" i="1"/>
  <c r="JI23" i="29"/>
  <c r="JY17" i="21"/>
  <c r="JY33" i="1"/>
  <c r="JV23" i="29" s="1"/>
  <c r="JO9" i="21"/>
  <c r="JO38" i="1"/>
  <c r="JM11" i="21"/>
  <c r="JM28" i="21" s="1"/>
  <c r="JM31" i="1"/>
  <c r="JJ23" i="29" s="1"/>
  <c r="AV22" i="29"/>
  <c r="AW22" i="29"/>
  <c r="AX22" i="29"/>
  <c r="AY22" i="29"/>
  <c r="AZ22" i="29"/>
  <c r="BA22" i="29"/>
  <c r="BB22" i="29"/>
  <c r="BC22" i="29"/>
  <c r="BD22" i="29"/>
  <c r="JP18" i="21" l="1"/>
  <c r="JP36" i="1"/>
  <c r="JJ26" i="29"/>
  <c r="JO10" i="21"/>
  <c r="JN26" i="21"/>
  <c r="JO41" i="1"/>
  <c r="JO13" i="21"/>
  <c r="JO34" i="1"/>
  <c r="JO6" i="21"/>
  <c r="JO32" i="1"/>
  <c r="JZ18" i="21"/>
  <c r="JY30" i="21"/>
  <c r="JZ36" i="1"/>
  <c r="JW24" i="29" s="1"/>
  <c r="JN16" i="21"/>
  <c r="JN33" i="1"/>
  <c r="JM30" i="21"/>
  <c r="JP9" i="21"/>
  <c r="JP38" i="1"/>
  <c r="JN20" i="21"/>
  <c r="JM32" i="21"/>
  <c r="JN42" i="1"/>
  <c r="JN8" i="21"/>
  <c r="JM24" i="21"/>
  <c r="JN35" i="1"/>
  <c r="JK24" i="29" s="1"/>
  <c r="JZ17" i="21"/>
  <c r="JZ33" i="1"/>
  <c r="JW23" i="29" s="1"/>
  <c r="JN11" i="21"/>
  <c r="JN31" i="1"/>
  <c r="JK23" i="29" s="1"/>
  <c r="JN15" i="21"/>
  <c r="JM29" i="21"/>
  <c r="JN40" i="1"/>
  <c r="JK26" i="29" s="1"/>
  <c r="JN19" i="21"/>
  <c r="JM31" i="21"/>
  <c r="JN39" i="1"/>
  <c r="JK25" i="29" s="1"/>
  <c r="JO14" i="21"/>
  <c r="JO37" i="1"/>
  <c r="G119" i="1"/>
  <c r="H119" i="1"/>
  <c r="I119" i="1"/>
  <c r="J119" i="1"/>
  <c r="K119" i="1"/>
  <c r="L119" i="1"/>
  <c r="M119" i="1"/>
  <c r="N119" i="1"/>
  <c r="O119" i="1"/>
  <c r="P119" i="1"/>
  <c r="Q119" i="1"/>
  <c r="R119" i="1"/>
  <c r="S119" i="1"/>
  <c r="T119" i="1"/>
  <c r="U119" i="1"/>
  <c r="V119" i="1"/>
  <c r="W119" i="1"/>
  <c r="X119" i="1"/>
  <c r="Y119" i="1"/>
  <c r="Z119" i="1"/>
  <c r="AA119" i="1"/>
  <c r="AB119" i="1"/>
  <c r="AC119" i="1"/>
  <c r="AD119" i="1"/>
  <c r="AE119" i="1"/>
  <c r="AF119" i="1"/>
  <c r="AG119" i="1"/>
  <c r="AH119" i="1"/>
  <c r="AI119" i="1"/>
  <c r="AJ119" i="1"/>
  <c r="AK119" i="1"/>
  <c r="AL119" i="1"/>
  <c r="AM119" i="1"/>
  <c r="AN119" i="1"/>
  <c r="AO119" i="1"/>
  <c r="AP119" i="1"/>
  <c r="AQ119" i="1"/>
  <c r="AR119" i="1"/>
  <c r="AS119" i="1"/>
  <c r="AT119" i="1"/>
  <c r="AU119" i="1"/>
  <c r="AV119" i="1"/>
  <c r="AW119" i="1"/>
  <c r="AX119" i="1"/>
  <c r="AY119" i="1"/>
  <c r="AZ119" i="1"/>
  <c r="BA119" i="1"/>
  <c r="BB119" i="1"/>
  <c r="BC119" i="1"/>
  <c r="BD119" i="1"/>
  <c r="BE119" i="1"/>
  <c r="BF119" i="1"/>
  <c r="BG119" i="1"/>
  <c r="BH119" i="1"/>
  <c r="BI119" i="1"/>
  <c r="BJ119" i="1"/>
  <c r="BK119" i="1"/>
  <c r="BL119" i="1"/>
  <c r="BM119" i="1"/>
  <c r="BN119" i="1"/>
  <c r="BO119" i="1"/>
  <c r="BP119" i="1"/>
  <c r="BQ119" i="1"/>
  <c r="BR119" i="1"/>
  <c r="BS119" i="1"/>
  <c r="BT119" i="1"/>
  <c r="BU119" i="1"/>
  <c r="BV119" i="1"/>
  <c r="BW119" i="1"/>
  <c r="BX119" i="1"/>
  <c r="BY119" i="1"/>
  <c r="BZ119" i="1"/>
  <c r="CA119" i="1"/>
  <c r="CB119" i="1"/>
  <c r="CC119" i="1"/>
  <c r="CD119" i="1"/>
  <c r="CE119" i="1"/>
  <c r="CF119" i="1"/>
  <c r="CG119" i="1"/>
  <c r="CH119" i="1"/>
  <c r="CI119" i="1"/>
  <c r="CJ119" i="1"/>
  <c r="CK119" i="1"/>
  <c r="CL119" i="1"/>
  <c r="CM119" i="1"/>
  <c r="CN119" i="1"/>
  <c r="CO119" i="1"/>
  <c r="CP119" i="1"/>
  <c r="CQ119" i="1"/>
  <c r="CR119" i="1"/>
  <c r="CS119" i="1"/>
  <c r="CT119" i="1"/>
  <c r="CU119" i="1"/>
  <c r="CV119" i="1"/>
  <c r="CW119" i="1"/>
  <c r="CX119" i="1"/>
  <c r="CY119" i="1"/>
  <c r="CZ119" i="1"/>
  <c r="DA119" i="1"/>
  <c r="DB119" i="1"/>
  <c r="DC119" i="1"/>
  <c r="DD119" i="1"/>
  <c r="DE119" i="1"/>
  <c r="DF119" i="1"/>
  <c r="DG119" i="1"/>
  <c r="DH119" i="1"/>
  <c r="DI119" i="1"/>
  <c r="DJ119" i="1"/>
  <c r="DK119" i="1"/>
  <c r="DL119" i="1"/>
  <c r="DM119" i="1"/>
  <c r="DN119" i="1"/>
  <c r="DO119" i="1"/>
  <c r="DP119" i="1"/>
  <c r="DQ119" i="1"/>
  <c r="DR119" i="1"/>
  <c r="DS119" i="1"/>
  <c r="DT119" i="1"/>
  <c r="DU119" i="1"/>
  <c r="DV119" i="1"/>
  <c r="DW119" i="1"/>
  <c r="DX119" i="1"/>
  <c r="DY119" i="1"/>
  <c r="DZ119" i="1"/>
  <c r="EA119" i="1"/>
  <c r="EB119" i="1"/>
  <c r="EC119" i="1"/>
  <c r="ED119" i="1"/>
  <c r="EE119" i="1"/>
  <c r="EF119" i="1"/>
  <c r="EG119" i="1"/>
  <c r="EH119" i="1"/>
  <c r="EI119" i="1"/>
  <c r="EJ119" i="1"/>
  <c r="EK119" i="1"/>
  <c r="EL119" i="1"/>
  <c r="EM119" i="1"/>
  <c r="EN119" i="1"/>
  <c r="EO119" i="1"/>
  <c r="EP119" i="1"/>
  <c r="EQ119" i="1"/>
  <c r="ER119" i="1"/>
  <c r="ES119" i="1"/>
  <c r="ET119" i="1"/>
  <c r="EU119" i="1"/>
  <c r="EV119" i="1"/>
  <c r="EW119" i="1"/>
  <c r="EX119" i="1"/>
  <c r="EY119" i="1"/>
  <c r="EZ119" i="1"/>
  <c r="FA119" i="1"/>
  <c r="FB119" i="1"/>
  <c r="FC119" i="1"/>
  <c r="FD119" i="1"/>
  <c r="FE119" i="1"/>
  <c r="FF119" i="1"/>
  <c r="FG119" i="1"/>
  <c r="FH119" i="1"/>
  <c r="FI119" i="1"/>
  <c r="FJ119" i="1"/>
  <c r="FK119" i="1"/>
  <c r="FL119" i="1"/>
  <c r="FM119" i="1"/>
  <c r="FN119" i="1"/>
  <c r="FO119" i="1"/>
  <c r="FP119" i="1"/>
  <c r="FQ119" i="1"/>
  <c r="FR119" i="1"/>
  <c r="FS119" i="1"/>
  <c r="FT119" i="1"/>
  <c r="FU119" i="1"/>
  <c r="FV119" i="1"/>
  <c r="FW119" i="1"/>
  <c r="FX119" i="1"/>
  <c r="FY119" i="1"/>
  <c r="FZ119" i="1"/>
  <c r="GA119" i="1"/>
  <c r="GB119" i="1"/>
  <c r="GC119" i="1"/>
  <c r="GD119" i="1"/>
  <c r="GE119" i="1"/>
  <c r="GF119" i="1"/>
  <c r="GG119" i="1"/>
  <c r="GH119" i="1"/>
  <c r="GI119" i="1"/>
  <c r="GJ119" i="1"/>
  <c r="GK119" i="1"/>
  <c r="GL119" i="1"/>
  <c r="GM119" i="1"/>
  <c r="GN119" i="1"/>
  <c r="GO119" i="1"/>
  <c r="GP119" i="1"/>
  <c r="GQ119" i="1"/>
  <c r="GR119" i="1"/>
  <c r="GS119" i="1"/>
  <c r="GT119" i="1"/>
  <c r="GU119" i="1"/>
  <c r="GV119" i="1"/>
  <c r="GW119" i="1"/>
  <c r="GX119" i="1"/>
  <c r="GY119" i="1"/>
  <c r="GZ119" i="1"/>
  <c r="HA119" i="1"/>
  <c r="HB119" i="1"/>
  <c r="HC119" i="1"/>
  <c r="HD119" i="1"/>
  <c r="HE119" i="1"/>
  <c r="HF119" i="1"/>
  <c r="HG119" i="1"/>
  <c r="HH119" i="1"/>
  <c r="HI119" i="1"/>
  <c r="HJ119" i="1"/>
  <c r="HK119" i="1"/>
  <c r="HL119" i="1"/>
  <c r="HM119" i="1"/>
  <c r="HN119" i="1"/>
  <c r="HO119" i="1"/>
  <c r="HP119" i="1"/>
  <c r="HQ119" i="1"/>
  <c r="HR119" i="1"/>
  <c r="HS119" i="1"/>
  <c r="HT119" i="1"/>
  <c r="HU119" i="1"/>
  <c r="HV119" i="1"/>
  <c r="HW119" i="1"/>
  <c r="HX119" i="1"/>
  <c r="HY119" i="1"/>
  <c r="HZ119" i="1"/>
  <c r="IA119" i="1"/>
  <c r="IB119" i="1"/>
  <c r="IC119" i="1"/>
  <c r="ID119" i="1"/>
  <c r="IE119" i="1"/>
  <c r="IF119" i="1"/>
  <c r="IG119" i="1"/>
  <c r="IH119" i="1"/>
  <c r="II119" i="1"/>
  <c r="IJ119" i="1"/>
  <c r="IK119" i="1"/>
  <c r="IL119" i="1"/>
  <c r="IM119" i="1"/>
  <c r="IN119" i="1"/>
  <c r="IO119" i="1"/>
  <c r="IP119" i="1"/>
  <c r="IQ119" i="1"/>
  <c r="IR119" i="1"/>
  <c r="IS119" i="1"/>
  <c r="IT119" i="1"/>
  <c r="IU119" i="1"/>
  <c r="IV119" i="1"/>
  <c r="IW119" i="1"/>
  <c r="IX119" i="1"/>
  <c r="IY119" i="1"/>
  <c r="IZ119" i="1"/>
  <c r="JA119" i="1"/>
  <c r="JB119" i="1"/>
  <c r="JC119" i="1"/>
  <c r="JD119" i="1"/>
  <c r="JE119" i="1"/>
  <c r="JF119" i="1"/>
  <c r="JG119" i="1"/>
  <c r="JH119" i="1"/>
  <c r="JI119" i="1"/>
  <c r="JJ119" i="1"/>
  <c r="JK119" i="1"/>
  <c r="JL119" i="1"/>
  <c r="JM119" i="1"/>
  <c r="JN119" i="1"/>
  <c r="JO119" i="1"/>
  <c r="JP119" i="1"/>
  <c r="JQ119" i="1"/>
  <c r="JR119" i="1"/>
  <c r="JS119" i="1"/>
  <c r="JT119" i="1"/>
  <c r="JU119" i="1"/>
  <c r="JV119" i="1"/>
  <c r="JW119" i="1"/>
  <c r="JX119" i="1"/>
  <c r="JY119" i="1"/>
  <c r="JZ119" i="1"/>
  <c r="KA119" i="1"/>
  <c r="KB119" i="1"/>
  <c r="KC119" i="1"/>
  <c r="KD119" i="1"/>
  <c r="KE119" i="1"/>
  <c r="KF119" i="1"/>
  <c r="KG119" i="1"/>
  <c r="KH119" i="1"/>
  <c r="KI119" i="1"/>
  <c r="KJ119" i="1"/>
  <c r="KK119" i="1"/>
  <c r="KL119" i="1"/>
  <c r="KM119" i="1"/>
  <c r="KN119" i="1"/>
  <c r="KO119" i="1"/>
  <c r="KP119" i="1"/>
  <c r="KQ119" i="1"/>
  <c r="KR119" i="1"/>
  <c r="KS119" i="1"/>
  <c r="KT119" i="1"/>
  <c r="KU119" i="1"/>
  <c r="KV119" i="1"/>
  <c r="KW119" i="1"/>
  <c r="KX119" i="1"/>
  <c r="KY119" i="1"/>
  <c r="KZ119" i="1"/>
  <c r="LA119" i="1"/>
  <c r="LB119" i="1"/>
  <c r="LC119" i="1"/>
  <c r="LD119" i="1"/>
  <c r="LE119" i="1"/>
  <c r="F119" i="1"/>
  <c r="D12" i="29"/>
  <c r="E12" i="29"/>
  <c r="F12" i="29"/>
  <c r="G12" i="29"/>
  <c r="H12" i="29"/>
  <c r="I12" i="29"/>
  <c r="J12" i="29"/>
  <c r="K12" i="29"/>
  <c r="L12" i="29"/>
  <c r="M12" i="29"/>
  <c r="N12" i="29"/>
  <c r="O12" i="29"/>
  <c r="P12" i="29"/>
  <c r="Q12" i="29"/>
  <c r="R12" i="29"/>
  <c r="S12" i="29"/>
  <c r="T12" i="29"/>
  <c r="U12" i="29"/>
  <c r="V12" i="29"/>
  <c r="W12" i="29"/>
  <c r="X12" i="29"/>
  <c r="Y12" i="29"/>
  <c r="Z12" i="29"/>
  <c r="AA12" i="29"/>
  <c r="AB12" i="29"/>
  <c r="AC12" i="29"/>
  <c r="AD12" i="29"/>
  <c r="AE12" i="29"/>
  <c r="AF12" i="29"/>
  <c r="AG12" i="29"/>
  <c r="AH12" i="29"/>
  <c r="AI12" i="29"/>
  <c r="AJ12" i="29"/>
  <c r="AK12" i="29"/>
  <c r="AL12" i="29"/>
  <c r="AM12" i="29"/>
  <c r="AN12" i="29"/>
  <c r="AO12" i="29"/>
  <c r="AP12" i="29"/>
  <c r="AQ12" i="29"/>
  <c r="AR12" i="29"/>
  <c r="AS12" i="29"/>
  <c r="AT12" i="29"/>
  <c r="AU12" i="29"/>
  <c r="AV12" i="29"/>
  <c r="AW12" i="29"/>
  <c r="AX12" i="29"/>
  <c r="AY12" i="29"/>
  <c r="AZ12" i="29"/>
  <c r="BA12" i="29"/>
  <c r="BB12" i="29"/>
  <c r="BC12" i="29"/>
  <c r="BD12" i="29"/>
  <c r="BE12" i="29"/>
  <c r="BF12" i="29"/>
  <c r="BG12" i="29"/>
  <c r="BH12" i="29"/>
  <c r="BI12" i="29"/>
  <c r="BJ12" i="29"/>
  <c r="BK12" i="29"/>
  <c r="BL12" i="29"/>
  <c r="BM12" i="29"/>
  <c r="BN12" i="29"/>
  <c r="BO12" i="29"/>
  <c r="BP12" i="29"/>
  <c r="BQ12" i="29"/>
  <c r="BR12" i="29"/>
  <c r="BS12" i="29"/>
  <c r="BT12" i="29"/>
  <c r="BU12" i="29"/>
  <c r="BV12" i="29"/>
  <c r="BW12" i="29"/>
  <c r="BX12" i="29"/>
  <c r="BY12" i="29"/>
  <c r="BZ12" i="29"/>
  <c r="CA12" i="29"/>
  <c r="CB12" i="29"/>
  <c r="CC12" i="29"/>
  <c r="CD12" i="29"/>
  <c r="CE12" i="29"/>
  <c r="CF12" i="29"/>
  <c r="CG12" i="29"/>
  <c r="CH12" i="29"/>
  <c r="CI12" i="29"/>
  <c r="CJ12" i="29"/>
  <c r="CK12" i="29"/>
  <c r="CL12" i="29"/>
  <c r="CM12" i="29"/>
  <c r="CN12" i="29"/>
  <c r="CO12" i="29"/>
  <c r="CP12" i="29"/>
  <c r="CQ12" i="29"/>
  <c r="CR12" i="29"/>
  <c r="CS12" i="29"/>
  <c r="CT12" i="29"/>
  <c r="CU12" i="29"/>
  <c r="CV12" i="29"/>
  <c r="CW12" i="29"/>
  <c r="CX12" i="29"/>
  <c r="CY12" i="29"/>
  <c r="CZ12" i="29"/>
  <c r="DA12" i="29"/>
  <c r="DB12" i="29"/>
  <c r="DC12" i="29"/>
  <c r="DD12" i="29"/>
  <c r="DE12" i="29"/>
  <c r="DF12" i="29"/>
  <c r="DG12" i="29"/>
  <c r="DH12" i="29"/>
  <c r="DI12" i="29"/>
  <c r="DJ12" i="29"/>
  <c r="DK12" i="29"/>
  <c r="DL12" i="29"/>
  <c r="DM12" i="29"/>
  <c r="DN12" i="29"/>
  <c r="DO12" i="29"/>
  <c r="DP12" i="29"/>
  <c r="DQ12" i="29"/>
  <c r="DR12" i="29"/>
  <c r="DS12" i="29"/>
  <c r="DT12" i="29"/>
  <c r="DU12" i="29"/>
  <c r="DV12" i="29"/>
  <c r="DW12" i="29"/>
  <c r="DX12" i="29"/>
  <c r="DY12" i="29"/>
  <c r="DZ12" i="29"/>
  <c r="EA12" i="29"/>
  <c r="EB12" i="29"/>
  <c r="EC12" i="29"/>
  <c r="ED12" i="29"/>
  <c r="EE12" i="29"/>
  <c r="EF12" i="29"/>
  <c r="EG12" i="29"/>
  <c r="EH12" i="29"/>
  <c r="EI12" i="29"/>
  <c r="EJ12" i="29"/>
  <c r="EK12" i="29"/>
  <c r="EL12" i="29"/>
  <c r="EM12" i="29"/>
  <c r="EN12" i="29"/>
  <c r="EO12" i="29"/>
  <c r="EP12" i="29"/>
  <c r="EQ12" i="29"/>
  <c r="ER12" i="29"/>
  <c r="ES12" i="29"/>
  <c r="ET12" i="29"/>
  <c r="EU12" i="29"/>
  <c r="EV12" i="29"/>
  <c r="EW12" i="29"/>
  <c r="EX12" i="29"/>
  <c r="EY12" i="29"/>
  <c r="EZ12" i="29"/>
  <c r="FA12" i="29"/>
  <c r="FB12" i="29"/>
  <c r="FC12" i="29"/>
  <c r="FD12" i="29"/>
  <c r="FE12" i="29"/>
  <c r="FF12" i="29"/>
  <c r="FG12" i="29"/>
  <c r="FH12" i="29"/>
  <c r="FI12" i="29"/>
  <c r="FJ12" i="29"/>
  <c r="FK12" i="29"/>
  <c r="FL12" i="29"/>
  <c r="FM12" i="29"/>
  <c r="FN12" i="29"/>
  <c r="FO12" i="29"/>
  <c r="FP12" i="29"/>
  <c r="FQ12" i="29"/>
  <c r="FR12" i="29"/>
  <c r="FS12" i="29"/>
  <c r="FT12" i="29"/>
  <c r="FU12" i="29"/>
  <c r="FV12" i="29"/>
  <c r="FW12" i="29"/>
  <c r="FX12" i="29"/>
  <c r="FY12" i="29"/>
  <c r="FZ12" i="29"/>
  <c r="GA12" i="29"/>
  <c r="GB12" i="29"/>
  <c r="GC12" i="29"/>
  <c r="GD12" i="29"/>
  <c r="GE12" i="29"/>
  <c r="GF12" i="29"/>
  <c r="GG12" i="29"/>
  <c r="GH12" i="29"/>
  <c r="GI12" i="29"/>
  <c r="GJ12" i="29"/>
  <c r="GK12" i="29"/>
  <c r="GL12" i="29"/>
  <c r="GM12" i="29"/>
  <c r="GN12" i="29"/>
  <c r="GO12" i="29"/>
  <c r="GP12" i="29"/>
  <c r="GQ12" i="29"/>
  <c r="GR12" i="29"/>
  <c r="GS12" i="29"/>
  <c r="GT12" i="29"/>
  <c r="GU12" i="29"/>
  <c r="GV12" i="29"/>
  <c r="GW12" i="29"/>
  <c r="GX12" i="29"/>
  <c r="GY12" i="29"/>
  <c r="GZ12" i="29"/>
  <c r="HA12" i="29"/>
  <c r="HB12" i="29"/>
  <c r="HC12" i="29"/>
  <c r="HD12" i="29"/>
  <c r="HE12" i="29"/>
  <c r="HF12" i="29"/>
  <c r="HG12" i="29"/>
  <c r="HH12" i="29"/>
  <c r="HI12" i="29"/>
  <c r="HJ12" i="29"/>
  <c r="HK12" i="29"/>
  <c r="HL12" i="29"/>
  <c r="HM12" i="29"/>
  <c r="HN12" i="29"/>
  <c r="HO12" i="29"/>
  <c r="HP12" i="29"/>
  <c r="HQ12" i="29"/>
  <c r="HR12" i="29"/>
  <c r="HS12" i="29"/>
  <c r="HT12" i="29"/>
  <c r="HU12" i="29"/>
  <c r="HV12" i="29"/>
  <c r="HW12" i="29"/>
  <c r="HX12" i="29"/>
  <c r="HY12" i="29"/>
  <c r="HZ12" i="29"/>
  <c r="IA12" i="29"/>
  <c r="IB12" i="29"/>
  <c r="IC12" i="29"/>
  <c r="ID12" i="29"/>
  <c r="IE12" i="29"/>
  <c r="IF12" i="29"/>
  <c r="IG12" i="29"/>
  <c r="IH12" i="29"/>
  <c r="II12" i="29"/>
  <c r="IJ12" i="29"/>
  <c r="IK12" i="29"/>
  <c r="IL12" i="29"/>
  <c r="IM12" i="29"/>
  <c r="IN12" i="29"/>
  <c r="IO12" i="29"/>
  <c r="IP12" i="29"/>
  <c r="IQ12" i="29"/>
  <c r="IR12" i="29"/>
  <c r="IS12" i="29"/>
  <c r="IT12" i="29"/>
  <c r="IU12" i="29"/>
  <c r="IV12" i="29"/>
  <c r="IW12" i="29"/>
  <c r="IX12" i="29"/>
  <c r="IY12" i="29"/>
  <c r="IZ12" i="29"/>
  <c r="JA12" i="29"/>
  <c r="JB12" i="29"/>
  <c r="JC12" i="29"/>
  <c r="JD12" i="29"/>
  <c r="JE12" i="29"/>
  <c r="JF12" i="29"/>
  <c r="JG12" i="29"/>
  <c r="JH12" i="29"/>
  <c r="JI12" i="29"/>
  <c r="JJ12" i="29"/>
  <c r="JK12" i="29"/>
  <c r="JL12" i="29"/>
  <c r="JM12" i="29"/>
  <c r="JN12" i="29"/>
  <c r="JO12" i="29"/>
  <c r="JP12" i="29"/>
  <c r="JQ12" i="29"/>
  <c r="JR12" i="29"/>
  <c r="JS12" i="29"/>
  <c r="JT12" i="29"/>
  <c r="JU12" i="29"/>
  <c r="JV12" i="29"/>
  <c r="JW12" i="29"/>
  <c r="JX12" i="29"/>
  <c r="JY12" i="29"/>
  <c r="JZ12" i="29"/>
  <c r="KA12" i="29"/>
  <c r="KB12" i="29"/>
  <c r="KC12" i="29"/>
  <c r="KD12" i="29"/>
  <c r="KE12" i="29"/>
  <c r="KF12" i="29"/>
  <c r="KG12" i="29"/>
  <c r="KH12" i="29"/>
  <c r="KI12" i="29"/>
  <c r="KJ12" i="29"/>
  <c r="KK12" i="29"/>
  <c r="KL12" i="29"/>
  <c r="KM12" i="29"/>
  <c r="KN12" i="29"/>
  <c r="KO12" i="29"/>
  <c r="KP12" i="29"/>
  <c r="KQ12" i="29"/>
  <c r="KR12" i="29"/>
  <c r="KS12" i="29"/>
  <c r="KT12" i="29"/>
  <c r="KU12" i="29"/>
  <c r="KV12" i="29"/>
  <c r="KW12" i="29"/>
  <c r="KX12" i="29"/>
  <c r="KY12" i="29"/>
  <c r="KZ12" i="29"/>
  <c r="LA12" i="29"/>
  <c r="C12" i="29"/>
  <c r="B12" i="29"/>
  <c r="A12" i="29"/>
  <c r="JP13" i="21" l="1"/>
  <c r="JP34" i="1"/>
  <c r="JO11" i="21"/>
  <c r="JO31" i="1"/>
  <c r="JO20" i="21"/>
  <c r="JN32" i="21"/>
  <c r="JO42" i="1"/>
  <c r="JP14" i="21"/>
  <c r="JP37" i="1"/>
  <c r="JO19" i="21"/>
  <c r="JN31" i="21"/>
  <c r="JO39" i="1"/>
  <c r="JQ9" i="21"/>
  <c r="JQ38" i="1"/>
  <c r="JL25" i="29"/>
  <c r="JO8" i="21"/>
  <c r="JN24" i="21"/>
  <c r="JO35" i="1"/>
  <c r="KA18" i="21"/>
  <c r="JZ30" i="21"/>
  <c r="KA36" i="1"/>
  <c r="JX24" i="29" s="1"/>
  <c r="JL24" i="29"/>
  <c r="JP6" i="21"/>
  <c r="JP25" i="21" s="1"/>
  <c r="JP32" i="1"/>
  <c r="JN28" i="21"/>
  <c r="JO15" i="21"/>
  <c r="JN29" i="21"/>
  <c r="JO40" i="1"/>
  <c r="KA17" i="21"/>
  <c r="KA33" i="1"/>
  <c r="JX23" i="29" s="1"/>
  <c r="JO25" i="21"/>
  <c r="JO16" i="21"/>
  <c r="JO33" i="1"/>
  <c r="JN30" i="21"/>
  <c r="JN27" i="21"/>
  <c r="JP10" i="21"/>
  <c r="JO26" i="21"/>
  <c r="JP41" i="1"/>
  <c r="JQ18" i="21"/>
  <c r="JQ36" i="1"/>
  <c r="N66" i="1"/>
  <c r="JL26" i="29" l="1"/>
  <c r="JP8" i="21"/>
  <c r="JO24" i="21"/>
  <c r="JP35" i="1"/>
  <c r="JM24" i="29" s="1"/>
  <c r="JR9" i="21"/>
  <c r="JR38" i="1"/>
  <c r="JP19" i="21"/>
  <c r="JO31" i="21"/>
  <c r="JP39" i="1"/>
  <c r="JM25" i="29" s="1"/>
  <c r="JP11" i="21"/>
  <c r="JP31" i="1"/>
  <c r="JQ10" i="21"/>
  <c r="JP26" i="21"/>
  <c r="JQ41" i="1"/>
  <c r="JP16" i="21"/>
  <c r="JP33" i="1"/>
  <c r="JO30" i="21"/>
  <c r="JR18" i="21"/>
  <c r="JR36" i="1"/>
  <c r="JQ6" i="21"/>
  <c r="JQ32" i="1"/>
  <c r="KB18" i="21"/>
  <c r="KA30" i="21"/>
  <c r="KB36" i="1"/>
  <c r="JY24" i="29" s="1"/>
  <c r="JO28" i="21"/>
  <c r="JP20" i="21"/>
  <c r="JO32" i="21"/>
  <c r="JP42" i="1"/>
  <c r="JO27" i="21"/>
  <c r="KB17" i="21"/>
  <c r="KB33" i="1"/>
  <c r="JY23" i="29" s="1"/>
  <c r="JP15" i="21"/>
  <c r="JO29" i="21"/>
  <c r="JP40" i="1"/>
  <c r="JQ14" i="21"/>
  <c r="JP28" i="21"/>
  <c r="JQ37" i="1"/>
  <c r="JL23" i="29"/>
  <c r="JQ13" i="21"/>
  <c r="JP27" i="21"/>
  <c r="JQ34" i="1"/>
  <c r="G22" i="29"/>
  <c r="K42" i="29"/>
  <c r="L42" i="29"/>
  <c r="M42" i="29"/>
  <c r="N42" i="29"/>
  <c r="O42" i="29"/>
  <c r="P42" i="29"/>
  <c r="Q42" i="29"/>
  <c r="R42" i="29"/>
  <c r="S42" i="29"/>
  <c r="T42" i="29"/>
  <c r="U42" i="29"/>
  <c r="V42" i="29"/>
  <c r="W42" i="29"/>
  <c r="X42" i="29"/>
  <c r="Y42" i="29"/>
  <c r="Z42" i="29"/>
  <c r="AA42" i="29"/>
  <c r="AB42" i="29"/>
  <c r="AC42" i="29"/>
  <c r="AD42" i="29"/>
  <c r="AE42" i="29"/>
  <c r="AF42" i="29"/>
  <c r="AG42" i="29"/>
  <c r="AH42" i="29"/>
  <c r="AI42" i="29"/>
  <c r="AJ42" i="29"/>
  <c r="AK42" i="29"/>
  <c r="AL42" i="29"/>
  <c r="AM42" i="29"/>
  <c r="AN42" i="29"/>
  <c r="AO42" i="29"/>
  <c r="AP42" i="29"/>
  <c r="AQ42" i="29"/>
  <c r="AR42" i="29"/>
  <c r="AS42" i="29"/>
  <c r="AT42" i="29"/>
  <c r="AU42" i="29"/>
  <c r="AV42" i="29"/>
  <c r="AW42" i="29"/>
  <c r="AX42" i="29"/>
  <c r="AY42" i="29"/>
  <c r="AZ42" i="29"/>
  <c r="BA42" i="29"/>
  <c r="BB42" i="29"/>
  <c r="BC42" i="29"/>
  <c r="BD42" i="29"/>
  <c r="BE42" i="29"/>
  <c r="BF42" i="29"/>
  <c r="BG42" i="29"/>
  <c r="BH42" i="29"/>
  <c r="BI42" i="29"/>
  <c r="BJ42" i="29"/>
  <c r="BK42" i="29"/>
  <c r="BL42" i="29"/>
  <c r="BM42" i="29"/>
  <c r="BN42" i="29"/>
  <c r="BO42" i="29"/>
  <c r="BP42" i="29"/>
  <c r="BQ42" i="29"/>
  <c r="BR42" i="29"/>
  <c r="BS42" i="29"/>
  <c r="BT42" i="29"/>
  <c r="BU42" i="29"/>
  <c r="BV42" i="29"/>
  <c r="BW42" i="29"/>
  <c r="BX42" i="29"/>
  <c r="BY42" i="29"/>
  <c r="BZ42" i="29"/>
  <c r="CA42" i="29"/>
  <c r="CB42" i="29"/>
  <c r="CC42" i="29"/>
  <c r="CD42" i="29"/>
  <c r="CE42" i="29"/>
  <c r="CF42" i="29"/>
  <c r="CG42" i="29"/>
  <c r="CH42" i="29"/>
  <c r="CI42" i="29"/>
  <c r="CJ42" i="29"/>
  <c r="CK42" i="29"/>
  <c r="CL42" i="29"/>
  <c r="CM42" i="29"/>
  <c r="CN42" i="29"/>
  <c r="CO42" i="29"/>
  <c r="CP42" i="29"/>
  <c r="CQ42" i="29"/>
  <c r="CR42" i="29"/>
  <c r="CS42" i="29"/>
  <c r="CT42" i="29"/>
  <c r="CU42" i="29"/>
  <c r="CV42" i="29"/>
  <c r="CW42" i="29"/>
  <c r="CX42" i="29"/>
  <c r="CY42" i="29"/>
  <c r="CZ42" i="29"/>
  <c r="DA42" i="29"/>
  <c r="DB42" i="29"/>
  <c r="DC42" i="29"/>
  <c r="DD42" i="29"/>
  <c r="DE42" i="29"/>
  <c r="DF42" i="29"/>
  <c r="DG42" i="29"/>
  <c r="DH42" i="29"/>
  <c r="DI42" i="29"/>
  <c r="DJ42" i="29"/>
  <c r="DK42" i="29"/>
  <c r="DL42" i="29"/>
  <c r="DM42" i="29"/>
  <c r="DN42" i="29"/>
  <c r="DO42" i="29"/>
  <c r="DP42" i="29"/>
  <c r="DQ42" i="29"/>
  <c r="DR42" i="29"/>
  <c r="DS42" i="29"/>
  <c r="DT42" i="29"/>
  <c r="DU42" i="29"/>
  <c r="DV42" i="29"/>
  <c r="DW42" i="29"/>
  <c r="DX42" i="29"/>
  <c r="DY42" i="29"/>
  <c r="DZ42" i="29"/>
  <c r="EA42" i="29"/>
  <c r="EB42" i="29"/>
  <c r="EC42" i="29"/>
  <c r="ED42" i="29"/>
  <c r="EE42" i="29"/>
  <c r="EF42" i="29"/>
  <c r="EG42" i="29"/>
  <c r="EH42" i="29"/>
  <c r="EI42" i="29"/>
  <c r="EJ42" i="29"/>
  <c r="EK42" i="29"/>
  <c r="EL42" i="29"/>
  <c r="EM42" i="29"/>
  <c r="EN42" i="29"/>
  <c r="EO42" i="29"/>
  <c r="EP42" i="29"/>
  <c r="EQ42" i="29"/>
  <c r="ER42" i="29"/>
  <c r="ES42" i="29"/>
  <c r="ET42" i="29"/>
  <c r="EU42" i="29"/>
  <c r="EV42" i="29"/>
  <c r="EW42" i="29"/>
  <c r="EX42" i="29"/>
  <c r="EY42" i="29"/>
  <c r="EZ42" i="29"/>
  <c r="FA42" i="29"/>
  <c r="FB42" i="29"/>
  <c r="FC42" i="29"/>
  <c r="FD42" i="29"/>
  <c r="FE42" i="29"/>
  <c r="FF42" i="29"/>
  <c r="FG42" i="29"/>
  <c r="FH42" i="29"/>
  <c r="FI42" i="29"/>
  <c r="FJ42" i="29"/>
  <c r="FK42" i="29"/>
  <c r="FL42" i="29"/>
  <c r="FM42" i="29"/>
  <c r="FN42" i="29"/>
  <c r="FO42" i="29"/>
  <c r="FP42" i="29"/>
  <c r="FQ42" i="29"/>
  <c r="FR42" i="29"/>
  <c r="FS42" i="29"/>
  <c r="FT42" i="29"/>
  <c r="FU42" i="29"/>
  <c r="FV42" i="29"/>
  <c r="FW42" i="29"/>
  <c r="FX42" i="29"/>
  <c r="FY42" i="29"/>
  <c r="FZ42" i="29"/>
  <c r="GA42" i="29"/>
  <c r="GB42" i="29"/>
  <c r="GC42" i="29"/>
  <c r="GD42" i="29"/>
  <c r="GE42" i="29"/>
  <c r="GF42" i="29"/>
  <c r="GG42" i="29"/>
  <c r="GH42" i="29"/>
  <c r="GI42" i="29"/>
  <c r="GJ42" i="29"/>
  <c r="GK42" i="29"/>
  <c r="GL42" i="29"/>
  <c r="GM42" i="29"/>
  <c r="GN42" i="29"/>
  <c r="GO42" i="29"/>
  <c r="GP42" i="29"/>
  <c r="GQ42" i="29"/>
  <c r="GR42" i="29"/>
  <c r="GS42" i="29"/>
  <c r="GT42" i="29"/>
  <c r="GU42" i="29"/>
  <c r="GV42" i="29"/>
  <c r="GW42" i="29"/>
  <c r="GX42" i="29"/>
  <c r="GY42" i="29"/>
  <c r="GZ42" i="29"/>
  <c r="HA42" i="29"/>
  <c r="HB42" i="29"/>
  <c r="HC42" i="29"/>
  <c r="HD42" i="29"/>
  <c r="HE42" i="29"/>
  <c r="HF42" i="29"/>
  <c r="HG42" i="29"/>
  <c r="HH42" i="29"/>
  <c r="HI42" i="29"/>
  <c r="HJ42" i="29"/>
  <c r="HK42" i="29"/>
  <c r="HL42" i="29"/>
  <c r="HM42" i="29"/>
  <c r="HN42" i="29"/>
  <c r="HO42" i="29"/>
  <c r="HP42" i="29"/>
  <c r="HQ42" i="29"/>
  <c r="HR42" i="29"/>
  <c r="HS42" i="29"/>
  <c r="HT42" i="29"/>
  <c r="HU42" i="29"/>
  <c r="HV42" i="29"/>
  <c r="HW42" i="29"/>
  <c r="HX42" i="29"/>
  <c r="HY42" i="29"/>
  <c r="HZ42" i="29"/>
  <c r="IA42" i="29"/>
  <c r="IB42" i="29"/>
  <c r="IC42" i="29"/>
  <c r="ID42" i="29"/>
  <c r="IE42" i="29"/>
  <c r="IF42" i="29"/>
  <c r="IG42" i="29"/>
  <c r="IH42" i="29"/>
  <c r="II42" i="29"/>
  <c r="IJ42" i="29"/>
  <c r="IK42" i="29"/>
  <c r="IL42" i="29"/>
  <c r="IM42" i="29"/>
  <c r="IN42" i="29"/>
  <c r="IO42" i="29"/>
  <c r="IP42" i="29"/>
  <c r="IQ42" i="29"/>
  <c r="IR42" i="29"/>
  <c r="IS42" i="29"/>
  <c r="IT42" i="29"/>
  <c r="IU42" i="29"/>
  <c r="IV42" i="29"/>
  <c r="IW42" i="29"/>
  <c r="IX42" i="29"/>
  <c r="IY42" i="29"/>
  <c r="IZ42" i="29"/>
  <c r="JA42" i="29"/>
  <c r="JB42" i="29"/>
  <c r="JC42" i="29"/>
  <c r="JD42" i="29"/>
  <c r="JE42" i="29"/>
  <c r="JF42" i="29"/>
  <c r="JG42" i="29"/>
  <c r="JH42" i="29"/>
  <c r="JI42" i="29"/>
  <c r="JJ42" i="29"/>
  <c r="JK42" i="29"/>
  <c r="JL42" i="29"/>
  <c r="JM42" i="29"/>
  <c r="JN42" i="29"/>
  <c r="JO42" i="29"/>
  <c r="JP42" i="29"/>
  <c r="JQ42" i="29"/>
  <c r="JR42" i="29"/>
  <c r="JS42" i="29"/>
  <c r="JT42" i="29"/>
  <c r="JU42" i="29"/>
  <c r="JV42" i="29"/>
  <c r="JW42" i="29"/>
  <c r="JX42" i="29"/>
  <c r="JY42" i="29"/>
  <c r="JZ42" i="29"/>
  <c r="KA42" i="29"/>
  <c r="KB42" i="29"/>
  <c r="KC42" i="29"/>
  <c r="KD42" i="29"/>
  <c r="KE42" i="29"/>
  <c r="KF42" i="29"/>
  <c r="KG42" i="29"/>
  <c r="KH42" i="29"/>
  <c r="KI42" i="29"/>
  <c r="KJ42" i="29"/>
  <c r="KK42" i="29"/>
  <c r="KL42" i="29"/>
  <c r="KM42" i="29"/>
  <c r="KN42" i="29"/>
  <c r="KO42" i="29"/>
  <c r="KP42" i="29"/>
  <c r="KQ42" i="29"/>
  <c r="KR42" i="29"/>
  <c r="KS42" i="29"/>
  <c r="KT42" i="29"/>
  <c r="KU42" i="29"/>
  <c r="KV42" i="29"/>
  <c r="KW42" i="29"/>
  <c r="KX42" i="29"/>
  <c r="KY42" i="29"/>
  <c r="KZ42" i="29"/>
  <c r="LA42" i="29"/>
  <c r="LB42" i="29"/>
  <c r="LC42" i="29"/>
  <c r="LD42" i="29"/>
  <c r="LE42" i="29"/>
  <c r="LF42" i="29"/>
  <c r="LG42" i="29"/>
  <c r="LH42" i="29"/>
  <c r="LI42" i="29"/>
  <c r="LJ42" i="29"/>
  <c r="LK42" i="29"/>
  <c r="LL42" i="29"/>
  <c r="LM42" i="29"/>
  <c r="LN42" i="29"/>
  <c r="LO42" i="29"/>
  <c r="LP42" i="29"/>
  <c r="LQ42" i="29"/>
  <c r="LR42" i="29"/>
  <c r="LS42" i="29"/>
  <c r="LT42" i="29"/>
  <c r="LU42" i="29"/>
  <c r="LV42" i="29"/>
  <c r="LW42" i="29"/>
  <c r="LX42" i="29"/>
  <c r="LY42" i="29"/>
  <c r="LZ42" i="29"/>
  <c r="MA42" i="29"/>
  <c r="MB42" i="29"/>
  <c r="MC42" i="29"/>
  <c r="MD42" i="29"/>
  <c r="ME42" i="29"/>
  <c r="MF42" i="29"/>
  <c r="MG42" i="29"/>
  <c r="MH42" i="29"/>
  <c r="MI42" i="29"/>
  <c r="MJ42" i="29"/>
  <c r="MK42" i="29"/>
  <c r="ML42" i="29"/>
  <c r="MM42" i="29"/>
  <c r="MN42" i="29"/>
  <c r="MO42" i="29"/>
  <c r="MP42" i="29"/>
  <c r="MQ42" i="29"/>
  <c r="MR42" i="29"/>
  <c r="MS42" i="29"/>
  <c r="MT42" i="29"/>
  <c r="MU42" i="29"/>
  <c r="MV42" i="29"/>
  <c r="MW42" i="29"/>
  <c r="MX42" i="29"/>
  <c r="MY42" i="29"/>
  <c r="MZ42" i="29"/>
  <c r="NA42" i="29"/>
  <c r="NB42" i="29"/>
  <c r="NC42" i="29"/>
  <c r="ND42" i="29"/>
  <c r="NE42" i="29"/>
  <c r="NF42" i="29"/>
  <c r="NG42" i="29"/>
  <c r="NH42" i="29"/>
  <c r="NI42" i="29"/>
  <c r="NJ42" i="29"/>
  <c r="NK42" i="29"/>
  <c r="NL42" i="29"/>
  <c r="NM42" i="29"/>
  <c r="NN42" i="29"/>
  <c r="NO42" i="29"/>
  <c r="NP42" i="29"/>
  <c r="NQ42" i="29"/>
  <c r="NR42" i="29"/>
  <c r="NS42" i="29"/>
  <c r="NT42" i="29"/>
  <c r="NU42" i="29"/>
  <c r="NV42" i="29"/>
  <c r="NW42" i="29"/>
  <c r="NX42" i="29"/>
  <c r="NY42" i="29"/>
  <c r="NZ42" i="29"/>
  <c r="OA42" i="29"/>
  <c r="OB42" i="29"/>
  <c r="OC42" i="29"/>
  <c r="OD42" i="29"/>
  <c r="OE42" i="29"/>
  <c r="OF42" i="29"/>
  <c r="OG42" i="29"/>
  <c r="OH42" i="29"/>
  <c r="OI42" i="29"/>
  <c r="OJ42" i="29"/>
  <c r="OK42" i="29"/>
  <c r="OL42" i="29"/>
  <c r="OM42" i="29"/>
  <c r="ON42" i="29"/>
  <c r="OO42" i="29"/>
  <c r="OP42" i="29"/>
  <c r="OQ42" i="29"/>
  <c r="OR42" i="29"/>
  <c r="OS42" i="29"/>
  <c r="OT42" i="29"/>
  <c r="OU42" i="29"/>
  <c r="OV42" i="29"/>
  <c r="OW42" i="29"/>
  <c r="OX42" i="29"/>
  <c r="OY42" i="29"/>
  <c r="OZ42" i="29"/>
  <c r="PA42" i="29"/>
  <c r="PB42" i="29"/>
  <c r="PC42" i="29"/>
  <c r="PD42" i="29"/>
  <c r="PE42" i="29"/>
  <c r="PF42" i="29"/>
  <c r="PG42" i="29"/>
  <c r="PH42" i="29"/>
  <c r="PI42" i="29"/>
  <c r="PJ42" i="29"/>
  <c r="PK42" i="29"/>
  <c r="PL42" i="29"/>
  <c r="PM42" i="29"/>
  <c r="PN42" i="29"/>
  <c r="PO42" i="29"/>
  <c r="PP42" i="29"/>
  <c r="PQ42" i="29"/>
  <c r="PR42" i="29"/>
  <c r="PS42" i="29"/>
  <c r="PT42" i="29"/>
  <c r="PU42" i="29"/>
  <c r="PV42" i="29"/>
  <c r="PW42" i="29"/>
  <c r="PX42" i="29"/>
  <c r="PY42" i="29"/>
  <c r="PZ42" i="29"/>
  <c r="QA42" i="29"/>
  <c r="QB42" i="29"/>
  <c r="QC42" i="29"/>
  <c r="QD42" i="29"/>
  <c r="QE42" i="29"/>
  <c r="QF42" i="29"/>
  <c r="QG42" i="29"/>
  <c r="QH42" i="29"/>
  <c r="QI42" i="29"/>
  <c r="QJ42" i="29"/>
  <c r="QK42" i="29"/>
  <c r="QL42" i="29"/>
  <c r="QM42" i="29"/>
  <c r="QN42" i="29"/>
  <c r="QO42" i="29"/>
  <c r="QP42" i="29"/>
  <c r="QQ42" i="29"/>
  <c r="QR42" i="29"/>
  <c r="QS42" i="29"/>
  <c r="QT42" i="29"/>
  <c r="QU42" i="29"/>
  <c r="QV42" i="29"/>
  <c r="QW42" i="29"/>
  <c r="QX42" i="29"/>
  <c r="QY42" i="29"/>
  <c r="QZ42" i="29"/>
  <c r="RA42" i="29"/>
  <c r="RB42" i="29"/>
  <c r="RC42" i="29"/>
  <c r="RD42" i="29"/>
  <c r="RE42" i="29"/>
  <c r="RF42" i="29"/>
  <c r="RG42" i="29"/>
  <c r="RH42" i="29"/>
  <c r="RI42" i="29"/>
  <c r="RJ42" i="29"/>
  <c r="RK42" i="29"/>
  <c r="RL42" i="29"/>
  <c r="RM42" i="29"/>
  <c r="RN42" i="29"/>
  <c r="RO42" i="29"/>
  <c r="RP42" i="29"/>
  <c r="RQ42" i="29"/>
  <c r="RR42" i="29"/>
  <c r="RS42" i="29"/>
  <c r="RT42" i="29"/>
  <c r="RU42" i="29"/>
  <c r="RV42" i="29"/>
  <c r="RW42" i="29"/>
  <c r="RX42" i="29"/>
  <c r="RY42" i="29"/>
  <c r="RZ42" i="29"/>
  <c r="SA42" i="29"/>
  <c r="SB42" i="29"/>
  <c r="SC42" i="29"/>
  <c r="SD42" i="29"/>
  <c r="SE42" i="29"/>
  <c r="SF42" i="29"/>
  <c r="SG42" i="29"/>
  <c r="SH42" i="29"/>
  <c r="SI42" i="29"/>
  <c r="SJ42" i="29"/>
  <c r="SK42" i="29"/>
  <c r="SL42" i="29"/>
  <c r="SM42" i="29"/>
  <c r="SN42" i="29"/>
  <c r="SO42" i="29"/>
  <c r="SP42" i="29"/>
  <c r="SQ42" i="29"/>
  <c r="SR42" i="29"/>
  <c r="SS42" i="29"/>
  <c r="ST42" i="29"/>
  <c r="SU42" i="29"/>
  <c r="SV42" i="29"/>
  <c r="SW42" i="29"/>
  <c r="SX42" i="29"/>
  <c r="SY42" i="29"/>
  <c r="SZ42" i="29"/>
  <c r="TA42" i="29"/>
  <c r="TB42" i="29"/>
  <c r="TC42" i="29"/>
  <c r="TD42" i="29"/>
  <c r="TE42" i="29"/>
  <c r="TF42" i="29"/>
  <c r="TG42" i="29"/>
  <c r="TH42" i="29"/>
  <c r="TI42" i="29"/>
  <c r="TJ42" i="29"/>
  <c r="TK42" i="29"/>
  <c r="TL42" i="29"/>
  <c r="TM42" i="29"/>
  <c r="TN42" i="29"/>
  <c r="TO42" i="29"/>
  <c r="TP42" i="29"/>
  <c r="TQ42" i="29"/>
  <c r="TR42" i="29"/>
  <c r="TS42" i="29"/>
  <c r="TT42" i="29"/>
  <c r="TU42" i="29"/>
  <c r="TV42" i="29"/>
  <c r="TW42" i="29"/>
  <c r="TX42" i="29"/>
  <c r="TY42" i="29"/>
  <c r="TZ42" i="29"/>
  <c r="UA42" i="29"/>
  <c r="UB42" i="29"/>
  <c r="UC42" i="29"/>
  <c r="UD42" i="29"/>
  <c r="UE42" i="29"/>
  <c r="UF42" i="29"/>
  <c r="UG42" i="29"/>
  <c r="UH42" i="29"/>
  <c r="UI42" i="29"/>
  <c r="UJ42" i="29"/>
  <c r="UK42" i="29"/>
  <c r="UL42" i="29"/>
  <c r="UM42" i="29"/>
  <c r="UN42" i="29"/>
  <c r="UO42" i="29"/>
  <c r="UP42" i="29"/>
  <c r="UQ42" i="29"/>
  <c r="UR42" i="29"/>
  <c r="US42" i="29"/>
  <c r="UT42" i="29"/>
  <c r="UU42" i="29"/>
  <c r="UV42" i="29"/>
  <c r="UW42" i="29"/>
  <c r="UX42" i="29"/>
  <c r="UY42" i="29"/>
  <c r="UZ42" i="29"/>
  <c r="VA42" i="29"/>
  <c r="VB42" i="29"/>
  <c r="VC42" i="29"/>
  <c r="VD42" i="29"/>
  <c r="VE42" i="29"/>
  <c r="VF42" i="29"/>
  <c r="VG42" i="29"/>
  <c r="VH42" i="29"/>
  <c r="VI42" i="29"/>
  <c r="VJ42" i="29"/>
  <c r="VK42" i="29"/>
  <c r="VL42" i="29"/>
  <c r="VM42" i="29"/>
  <c r="VN42" i="29"/>
  <c r="VO42" i="29"/>
  <c r="VP42" i="29"/>
  <c r="VQ42" i="29"/>
  <c r="VR42" i="29"/>
  <c r="VS42" i="29"/>
  <c r="VT42" i="29"/>
  <c r="VU42" i="29"/>
  <c r="VV42" i="29"/>
  <c r="VW42" i="29"/>
  <c r="VX42" i="29"/>
  <c r="VY42" i="29"/>
  <c r="VZ42" i="29"/>
  <c r="WA42" i="29"/>
  <c r="WB42" i="29"/>
  <c r="WC42" i="29"/>
  <c r="WD42" i="29"/>
  <c r="WE42" i="29"/>
  <c r="WF42" i="29"/>
  <c r="WG42" i="29"/>
  <c r="WH42" i="29"/>
  <c r="WI42" i="29"/>
  <c r="WJ42" i="29"/>
  <c r="WK42" i="29"/>
  <c r="WL42" i="29"/>
  <c r="WM42" i="29"/>
  <c r="WN42" i="29"/>
  <c r="WO42" i="29"/>
  <c r="WP42" i="29"/>
  <c r="WQ42" i="29"/>
  <c r="WR42" i="29"/>
  <c r="WS42" i="29"/>
  <c r="WT42" i="29"/>
  <c r="WU42" i="29"/>
  <c r="WV42" i="29"/>
  <c r="WW42" i="29"/>
  <c r="WX42" i="29"/>
  <c r="WY42" i="29"/>
  <c r="WZ42" i="29"/>
  <c r="XA42" i="29"/>
  <c r="XB42" i="29"/>
  <c r="XC42" i="29"/>
  <c r="XD42" i="29"/>
  <c r="XE42" i="29"/>
  <c r="XF42" i="29"/>
  <c r="XG42" i="29"/>
  <c r="XH42" i="29"/>
  <c r="XI42" i="29"/>
  <c r="XJ42" i="29"/>
  <c r="XK42" i="29"/>
  <c r="XL42" i="29"/>
  <c r="XM42" i="29"/>
  <c r="XN42" i="29"/>
  <c r="XO42" i="29"/>
  <c r="XP42" i="29"/>
  <c r="XQ42" i="29"/>
  <c r="XR42" i="29"/>
  <c r="XS42" i="29"/>
  <c r="XT42" i="29"/>
  <c r="XU42" i="29"/>
  <c r="XV42" i="29"/>
  <c r="XW42" i="29"/>
  <c r="XX42" i="29"/>
  <c r="XY42" i="29"/>
  <c r="XZ42" i="29"/>
  <c r="YA42" i="29"/>
  <c r="YB42" i="29"/>
  <c r="YC42" i="29"/>
  <c r="YD42" i="29"/>
  <c r="YE42" i="29"/>
  <c r="YF42" i="29"/>
  <c r="YG42" i="29"/>
  <c r="YH42" i="29"/>
  <c r="YI42" i="29"/>
  <c r="YJ42" i="29"/>
  <c r="YK42" i="29"/>
  <c r="YL42" i="29"/>
  <c r="YM42" i="29"/>
  <c r="YN42" i="29"/>
  <c r="YO42" i="29"/>
  <c r="YP42" i="29"/>
  <c r="YQ42" i="29"/>
  <c r="YR42" i="29"/>
  <c r="YS42" i="29"/>
  <c r="YT42" i="29"/>
  <c r="YU42" i="29"/>
  <c r="YV42" i="29"/>
  <c r="YW42" i="29"/>
  <c r="YX42" i="29"/>
  <c r="YY42" i="29"/>
  <c r="YZ42" i="29"/>
  <c r="ZA42" i="29"/>
  <c r="ZB42" i="29"/>
  <c r="ZC42" i="29"/>
  <c r="ZD42" i="29"/>
  <c r="ZE42" i="29"/>
  <c r="ZF42" i="29"/>
  <c r="ZG42" i="29"/>
  <c r="ZH42" i="29"/>
  <c r="ZI42" i="29"/>
  <c r="ZJ42" i="29"/>
  <c r="ZK42" i="29"/>
  <c r="ZL42" i="29"/>
  <c r="ZM42" i="29"/>
  <c r="ZN42" i="29"/>
  <c r="ZO42" i="29"/>
  <c r="ZP42" i="29"/>
  <c r="ZQ42" i="29"/>
  <c r="ZR42" i="29"/>
  <c r="ZS42" i="29"/>
  <c r="ZT42" i="29"/>
  <c r="ZU42" i="29"/>
  <c r="ZV42" i="29"/>
  <c r="ZW42" i="29"/>
  <c r="ZX42" i="29"/>
  <c r="ZY42" i="29"/>
  <c r="ZZ42" i="29"/>
  <c r="AAA42" i="29"/>
  <c r="AAB42" i="29"/>
  <c r="AAC42" i="29"/>
  <c r="AAD42" i="29"/>
  <c r="AAE42" i="29"/>
  <c r="AAF42" i="29"/>
  <c r="AAG42" i="29"/>
  <c r="AAH42" i="29"/>
  <c r="AAI42" i="29"/>
  <c r="AAJ42" i="29"/>
  <c r="AAK42" i="29"/>
  <c r="AAL42" i="29"/>
  <c r="AAM42" i="29"/>
  <c r="AAN42" i="29"/>
  <c r="AAO42" i="29"/>
  <c r="AAP42" i="29"/>
  <c r="AAQ42" i="29"/>
  <c r="AAR42" i="29"/>
  <c r="AAS42" i="29"/>
  <c r="AAT42" i="29"/>
  <c r="AAU42" i="29"/>
  <c r="AAV42" i="29"/>
  <c r="AAW42" i="29"/>
  <c r="AAX42" i="29"/>
  <c r="AAY42" i="29"/>
  <c r="AAZ42" i="29"/>
  <c r="ABA42" i="29"/>
  <c r="ABB42" i="29"/>
  <c r="ABC42" i="29"/>
  <c r="ABD42" i="29"/>
  <c r="ABE42" i="29"/>
  <c r="ABF42" i="29"/>
  <c r="ABG42" i="29"/>
  <c r="ABH42" i="29"/>
  <c r="ABI42" i="29"/>
  <c r="ABJ42" i="29"/>
  <c r="ABK42" i="29"/>
  <c r="ABL42" i="29"/>
  <c r="ABM42" i="29"/>
  <c r="ABN42" i="29"/>
  <c r="ABO42" i="29"/>
  <c r="ABP42" i="29"/>
  <c r="ABQ42" i="29"/>
  <c r="ABR42" i="29"/>
  <c r="ABS42" i="29"/>
  <c r="ABT42" i="29"/>
  <c r="ABU42" i="29"/>
  <c r="ABV42" i="29"/>
  <c r="ABW42" i="29"/>
  <c r="ABX42" i="29"/>
  <c r="ABY42" i="29"/>
  <c r="ABZ42" i="29"/>
  <c r="ACA42" i="29"/>
  <c r="ACB42" i="29"/>
  <c r="ACC42" i="29"/>
  <c r="ACD42" i="29"/>
  <c r="ACE42" i="29"/>
  <c r="ACF42" i="29"/>
  <c r="ACG42" i="29"/>
  <c r="ACH42" i="29"/>
  <c r="ACI42" i="29"/>
  <c r="ACJ42" i="29"/>
  <c r="ACK42" i="29"/>
  <c r="ACL42" i="29"/>
  <c r="ACM42" i="29"/>
  <c r="ACN42" i="29"/>
  <c r="ACO42" i="29"/>
  <c r="ACP42" i="29"/>
  <c r="ACQ42" i="29"/>
  <c r="ACR42" i="29"/>
  <c r="ACS42" i="29"/>
  <c r="ACT42" i="29"/>
  <c r="ACU42" i="29"/>
  <c r="ACV42" i="29"/>
  <c r="ACW42" i="29"/>
  <c r="ACX42" i="29"/>
  <c r="ACY42" i="29"/>
  <c r="ACZ42" i="29"/>
  <c r="ADA42" i="29"/>
  <c r="ADB42" i="29"/>
  <c r="ADC42" i="29"/>
  <c r="ADD42" i="29"/>
  <c r="ADE42" i="29"/>
  <c r="ADF42" i="29"/>
  <c r="ADG42" i="29"/>
  <c r="ADH42" i="29"/>
  <c r="ADI42" i="29"/>
  <c r="ADJ42" i="29"/>
  <c r="ADK42" i="29"/>
  <c r="ADL42" i="29"/>
  <c r="ADM42" i="29"/>
  <c r="ADN42" i="29"/>
  <c r="ADO42" i="29"/>
  <c r="ADP42" i="29"/>
  <c r="ADQ42" i="29"/>
  <c r="ADR42" i="29"/>
  <c r="ADS42" i="29"/>
  <c r="ADT42" i="29"/>
  <c r="ADU42" i="29"/>
  <c r="ADV42" i="29"/>
  <c r="ADW42" i="29"/>
  <c r="ADX42" i="29"/>
  <c r="ADY42" i="29"/>
  <c r="ADZ42" i="29"/>
  <c r="AEA42" i="29"/>
  <c r="AEB42" i="29"/>
  <c r="AEC42" i="29"/>
  <c r="AED42" i="29"/>
  <c r="AEE42" i="29"/>
  <c r="AEF42" i="29"/>
  <c r="AEG42" i="29"/>
  <c r="AEH42" i="29"/>
  <c r="AEI42" i="29"/>
  <c r="AEJ42" i="29"/>
  <c r="AEK42" i="29"/>
  <c r="AEL42" i="29"/>
  <c r="AEM42" i="29"/>
  <c r="AEN42" i="29"/>
  <c r="AEO42" i="29"/>
  <c r="AEP42" i="29"/>
  <c r="AEQ42" i="29"/>
  <c r="AER42" i="29"/>
  <c r="AES42" i="29"/>
  <c r="AET42" i="29"/>
  <c r="AEU42" i="29"/>
  <c r="AEV42" i="29"/>
  <c r="AEW42" i="29"/>
  <c r="AEX42" i="29"/>
  <c r="AEY42" i="29"/>
  <c r="AEZ42" i="29"/>
  <c r="AFA42" i="29"/>
  <c r="AFB42" i="29"/>
  <c r="AFC42" i="29"/>
  <c r="AFD42" i="29"/>
  <c r="AFE42" i="29"/>
  <c r="AFF42" i="29"/>
  <c r="AFG42" i="29"/>
  <c r="AFH42" i="29"/>
  <c r="AFI42" i="29"/>
  <c r="AFJ42" i="29"/>
  <c r="AFK42" i="29"/>
  <c r="AFL42" i="29"/>
  <c r="AFM42" i="29"/>
  <c r="AFN42" i="29"/>
  <c r="AFO42" i="29"/>
  <c r="AFP42" i="29"/>
  <c r="AFQ42" i="29"/>
  <c r="AFR42" i="29"/>
  <c r="AFS42" i="29"/>
  <c r="AFT42" i="29"/>
  <c r="AFU42" i="29"/>
  <c r="AFV42" i="29"/>
  <c r="AFW42" i="29"/>
  <c r="AFX42" i="29"/>
  <c r="AFY42" i="29"/>
  <c r="AFZ42" i="29"/>
  <c r="AGA42" i="29"/>
  <c r="AGB42" i="29"/>
  <c r="AGC42" i="29"/>
  <c r="AGD42" i="29"/>
  <c r="AGE42" i="29"/>
  <c r="AGF42" i="29"/>
  <c r="AGG42" i="29"/>
  <c r="AGH42" i="29"/>
  <c r="AGI42" i="29"/>
  <c r="AGJ42" i="29"/>
  <c r="AGK42" i="29"/>
  <c r="AGL42" i="29"/>
  <c r="AGM42" i="29"/>
  <c r="AGN42" i="29"/>
  <c r="AGO42" i="29"/>
  <c r="AGP42" i="29"/>
  <c r="AGQ42" i="29"/>
  <c r="AGR42" i="29"/>
  <c r="AGS42" i="29"/>
  <c r="AGT42" i="29"/>
  <c r="AGU42" i="29"/>
  <c r="AGV42" i="29"/>
  <c r="AGW42" i="29"/>
  <c r="AGX42" i="29"/>
  <c r="AGY42" i="29"/>
  <c r="AGZ42" i="29"/>
  <c r="AHA42" i="29"/>
  <c r="AHB42" i="29"/>
  <c r="AHC42" i="29"/>
  <c r="AHD42" i="29"/>
  <c r="AHE42" i="29"/>
  <c r="AHF42" i="29"/>
  <c r="AHG42" i="29"/>
  <c r="AHH42" i="29"/>
  <c r="AHI42" i="29"/>
  <c r="AHJ42" i="29"/>
  <c r="AHK42" i="29"/>
  <c r="AHL42" i="29"/>
  <c r="AHM42" i="29"/>
  <c r="AHN42" i="29"/>
  <c r="AHO42" i="29"/>
  <c r="AHP42" i="29"/>
  <c r="AHQ42" i="29"/>
  <c r="AHR42" i="29"/>
  <c r="AHS42" i="29"/>
  <c r="AHT42" i="29"/>
  <c r="AHU42" i="29"/>
  <c r="AHV42" i="29"/>
  <c r="AHW42" i="29"/>
  <c r="AHX42" i="29"/>
  <c r="AHY42" i="29"/>
  <c r="AHZ42" i="29"/>
  <c r="AIA42" i="29"/>
  <c r="AIB42" i="29"/>
  <c r="AIC42" i="29"/>
  <c r="AID42" i="29"/>
  <c r="AIE42" i="29"/>
  <c r="AIF42" i="29"/>
  <c r="AIG42" i="29"/>
  <c r="AIH42" i="29"/>
  <c r="AII42" i="29"/>
  <c r="AIJ42" i="29"/>
  <c r="AIK42" i="29"/>
  <c r="AIL42" i="29"/>
  <c r="AIM42" i="29"/>
  <c r="AIN42" i="29"/>
  <c r="AIO42" i="29"/>
  <c r="AIP42" i="29"/>
  <c r="AIQ42" i="29"/>
  <c r="AIR42" i="29"/>
  <c r="AIS42" i="29"/>
  <c r="AIT42" i="29"/>
  <c r="AIU42" i="29"/>
  <c r="AIV42" i="29"/>
  <c r="AIW42" i="29"/>
  <c r="AIX42" i="29"/>
  <c r="AIY42" i="29"/>
  <c r="AIZ42" i="29"/>
  <c r="AJA42" i="29"/>
  <c r="AJB42" i="29"/>
  <c r="AJC42" i="29"/>
  <c r="AJD42" i="29"/>
  <c r="AJE42" i="29"/>
  <c r="AJF42" i="29"/>
  <c r="AJG42" i="29"/>
  <c r="AJH42" i="29"/>
  <c r="AJI42" i="29"/>
  <c r="AJJ42" i="29"/>
  <c r="AJK42" i="29"/>
  <c r="AJL42" i="29"/>
  <c r="AJM42" i="29"/>
  <c r="AJN42" i="29"/>
  <c r="AJO42" i="29"/>
  <c r="AJP42" i="29"/>
  <c r="AJQ42" i="29"/>
  <c r="AJR42" i="29"/>
  <c r="AJS42" i="29"/>
  <c r="AJT42" i="29"/>
  <c r="AJU42" i="29"/>
  <c r="AJV42" i="29"/>
  <c r="AJW42" i="29"/>
  <c r="AJX42" i="29"/>
  <c r="AJY42" i="29"/>
  <c r="AJZ42" i="29"/>
  <c r="AKA42" i="29"/>
  <c r="AKB42" i="29"/>
  <c r="AKC42" i="29"/>
  <c r="AKD42" i="29"/>
  <c r="AKE42" i="29"/>
  <c r="AKF42" i="29"/>
  <c r="AKG42" i="29"/>
  <c r="AKH42" i="29"/>
  <c r="AKI42" i="29"/>
  <c r="AKJ42" i="29"/>
  <c r="AKK42" i="29"/>
  <c r="AKL42" i="29"/>
  <c r="AKM42" i="29"/>
  <c r="AKN42" i="29"/>
  <c r="AKO42" i="29"/>
  <c r="AKP42" i="29"/>
  <c r="AKQ42" i="29"/>
  <c r="AKR42" i="29"/>
  <c r="AKS42" i="29"/>
  <c r="AKT42" i="29"/>
  <c r="AKU42" i="29"/>
  <c r="AKV42" i="29"/>
  <c r="AKW42" i="29"/>
  <c r="AKX42" i="29"/>
  <c r="AKY42" i="29"/>
  <c r="AKZ42" i="29"/>
  <c r="ALA42" i="29"/>
  <c r="ALB42" i="29"/>
  <c r="ALC42" i="29"/>
  <c r="ALD42" i="29"/>
  <c r="ALE42" i="29"/>
  <c r="ALF42" i="29"/>
  <c r="ALG42" i="29"/>
  <c r="ALH42" i="29"/>
  <c r="ALI42" i="29"/>
  <c r="ALJ42" i="29"/>
  <c r="ALK42" i="29"/>
  <c r="ALL42" i="29"/>
  <c r="ALM42" i="29"/>
  <c r="K43" i="29"/>
  <c r="L43" i="29"/>
  <c r="M43" i="29"/>
  <c r="N43" i="29"/>
  <c r="O43" i="29"/>
  <c r="P43" i="29"/>
  <c r="Q43" i="29"/>
  <c r="R43" i="29"/>
  <c r="S43" i="29"/>
  <c r="T43" i="29"/>
  <c r="U43" i="29"/>
  <c r="V43" i="29"/>
  <c r="W43" i="29"/>
  <c r="X43" i="29"/>
  <c r="Y43" i="29"/>
  <c r="Z43" i="29"/>
  <c r="AA43" i="29"/>
  <c r="AB43" i="29"/>
  <c r="AC43" i="29"/>
  <c r="AD43" i="29"/>
  <c r="AE43" i="29"/>
  <c r="AF43" i="29"/>
  <c r="AG43" i="29"/>
  <c r="AH43" i="29"/>
  <c r="AI43" i="29"/>
  <c r="AJ43" i="29"/>
  <c r="AK43" i="29"/>
  <c r="AL43" i="29"/>
  <c r="AM43" i="29"/>
  <c r="AN43" i="29"/>
  <c r="AO43" i="29"/>
  <c r="AP43" i="29"/>
  <c r="AQ43" i="29"/>
  <c r="AR43" i="29"/>
  <c r="AS43" i="29"/>
  <c r="AT43" i="29"/>
  <c r="AU43" i="29"/>
  <c r="AV43" i="29"/>
  <c r="AW43" i="29"/>
  <c r="AX43" i="29"/>
  <c r="AY43" i="29"/>
  <c r="AZ43" i="29"/>
  <c r="BA43" i="29"/>
  <c r="BB43" i="29"/>
  <c r="BC43" i="29"/>
  <c r="BD43" i="29"/>
  <c r="BE43" i="29"/>
  <c r="BF43" i="29"/>
  <c r="BG43" i="29"/>
  <c r="BH43" i="29"/>
  <c r="BI43" i="29"/>
  <c r="BJ43" i="29"/>
  <c r="BK43" i="29"/>
  <c r="BL43" i="29"/>
  <c r="BM43" i="29"/>
  <c r="BN43" i="29"/>
  <c r="BO43" i="29"/>
  <c r="BP43" i="29"/>
  <c r="BQ43" i="29"/>
  <c r="BR43" i="29"/>
  <c r="BS43" i="29"/>
  <c r="BT43" i="29"/>
  <c r="BU43" i="29"/>
  <c r="BV43" i="29"/>
  <c r="BW43" i="29"/>
  <c r="BX43" i="29"/>
  <c r="BY43" i="29"/>
  <c r="BZ43" i="29"/>
  <c r="CA43" i="29"/>
  <c r="CB43" i="29"/>
  <c r="CC43" i="29"/>
  <c r="CD43" i="29"/>
  <c r="CE43" i="29"/>
  <c r="CF43" i="29"/>
  <c r="CG43" i="29"/>
  <c r="CH43" i="29"/>
  <c r="CI43" i="29"/>
  <c r="CJ43" i="29"/>
  <c r="CK43" i="29"/>
  <c r="CL43" i="29"/>
  <c r="CM43" i="29"/>
  <c r="CN43" i="29"/>
  <c r="CO43" i="29"/>
  <c r="CP43" i="29"/>
  <c r="CQ43" i="29"/>
  <c r="CR43" i="29"/>
  <c r="CS43" i="29"/>
  <c r="CT43" i="29"/>
  <c r="CU43" i="29"/>
  <c r="CV43" i="29"/>
  <c r="CW43" i="29"/>
  <c r="CX43" i="29"/>
  <c r="CY43" i="29"/>
  <c r="CZ43" i="29"/>
  <c r="DA43" i="29"/>
  <c r="DB43" i="29"/>
  <c r="DC43" i="29"/>
  <c r="DD43" i="29"/>
  <c r="DE43" i="29"/>
  <c r="DF43" i="29"/>
  <c r="DG43" i="29"/>
  <c r="DH43" i="29"/>
  <c r="DI43" i="29"/>
  <c r="DJ43" i="29"/>
  <c r="DK43" i="29"/>
  <c r="DL43" i="29"/>
  <c r="DM43" i="29"/>
  <c r="DN43" i="29"/>
  <c r="DO43" i="29"/>
  <c r="DP43" i="29"/>
  <c r="DQ43" i="29"/>
  <c r="DR43" i="29"/>
  <c r="DS43" i="29"/>
  <c r="DT43" i="29"/>
  <c r="DU43" i="29"/>
  <c r="DV43" i="29"/>
  <c r="DW43" i="29"/>
  <c r="DX43" i="29"/>
  <c r="DY43" i="29"/>
  <c r="DZ43" i="29"/>
  <c r="EA43" i="29"/>
  <c r="EB43" i="29"/>
  <c r="EC43" i="29"/>
  <c r="ED43" i="29"/>
  <c r="EE43" i="29"/>
  <c r="EF43" i="29"/>
  <c r="EG43" i="29"/>
  <c r="EH43" i="29"/>
  <c r="EI43" i="29"/>
  <c r="EJ43" i="29"/>
  <c r="EK43" i="29"/>
  <c r="EL43" i="29"/>
  <c r="EM43" i="29"/>
  <c r="EN43" i="29"/>
  <c r="EO43" i="29"/>
  <c r="EP43" i="29"/>
  <c r="EQ43" i="29"/>
  <c r="ER43" i="29"/>
  <c r="ES43" i="29"/>
  <c r="ET43" i="29"/>
  <c r="EU43" i="29"/>
  <c r="EV43" i="29"/>
  <c r="EW43" i="29"/>
  <c r="EX43" i="29"/>
  <c r="EY43" i="29"/>
  <c r="EZ43" i="29"/>
  <c r="FA43" i="29"/>
  <c r="FB43" i="29"/>
  <c r="FC43" i="29"/>
  <c r="FD43" i="29"/>
  <c r="FE43" i="29"/>
  <c r="FF43" i="29"/>
  <c r="FG43" i="29"/>
  <c r="FH43" i="29"/>
  <c r="FI43" i="29"/>
  <c r="FJ43" i="29"/>
  <c r="FK43" i="29"/>
  <c r="FL43" i="29"/>
  <c r="FM43" i="29"/>
  <c r="FN43" i="29"/>
  <c r="FO43" i="29"/>
  <c r="FP43" i="29"/>
  <c r="FQ43" i="29"/>
  <c r="FR43" i="29"/>
  <c r="FS43" i="29"/>
  <c r="FT43" i="29"/>
  <c r="FU43" i="29"/>
  <c r="FV43" i="29"/>
  <c r="FW43" i="29"/>
  <c r="FX43" i="29"/>
  <c r="FY43" i="29"/>
  <c r="FZ43" i="29"/>
  <c r="GA43" i="29"/>
  <c r="GB43" i="29"/>
  <c r="GC43" i="29"/>
  <c r="GD43" i="29"/>
  <c r="GE43" i="29"/>
  <c r="GF43" i="29"/>
  <c r="GG43" i="29"/>
  <c r="GH43" i="29"/>
  <c r="GI43" i="29"/>
  <c r="GJ43" i="29"/>
  <c r="GK43" i="29"/>
  <c r="GL43" i="29"/>
  <c r="GM43" i="29"/>
  <c r="GN43" i="29"/>
  <c r="GO43" i="29"/>
  <c r="GP43" i="29"/>
  <c r="GQ43" i="29"/>
  <c r="GR43" i="29"/>
  <c r="GS43" i="29"/>
  <c r="GT43" i="29"/>
  <c r="GU43" i="29"/>
  <c r="GV43" i="29"/>
  <c r="GW43" i="29"/>
  <c r="GX43" i="29"/>
  <c r="GY43" i="29"/>
  <c r="GZ43" i="29"/>
  <c r="HA43" i="29"/>
  <c r="HB43" i="29"/>
  <c r="HC43" i="29"/>
  <c r="HD43" i="29"/>
  <c r="HE43" i="29"/>
  <c r="HF43" i="29"/>
  <c r="HG43" i="29"/>
  <c r="HH43" i="29"/>
  <c r="HI43" i="29"/>
  <c r="HJ43" i="29"/>
  <c r="HK43" i="29"/>
  <c r="HL43" i="29"/>
  <c r="HM43" i="29"/>
  <c r="HN43" i="29"/>
  <c r="HO43" i="29"/>
  <c r="HP43" i="29"/>
  <c r="HQ43" i="29"/>
  <c r="HR43" i="29"/>
  <c r="HS43" i="29"/>
  <c r="HT43" i="29"/>
  <c r="HU43" i="29"/>
  <c r="HV43" i="29"/>
  <c r="HW43" i="29"/>
  <c r="HX43" i="29"/>
  <c r="HY43" i="29"/>
  <c r="HZ43" i="29"/>
  <c r="IA43" i="29"/>
  <c r="IB43" i="29"/>
  <c r="IC43" i="29"/>
  <c r="ID43" i="29"/>
  <c r="IE43" i="29"/>
  <c r="IF43" i="29"/>
  <c r="IG43" i="29"/>
  <c r="IH43" i="29"/>
  <c r="II43" i="29"/>
  <c r="IJ43" i="29"/>
  <c r="IK43" i="29"/>
  <c r="IL43" i="29"/>
  <c r="IM43" i="29"/>
  <c r="IN43" i="29"/>
  <c r="IO43" i="29"/>
  <c r="IP43" i="29"/>
  <c r="IQ43" i="29"/>
  <c r="IR43" i="29"/>
  <c r="IS43" i="29"/>
  <c r="IT43" i="29"/>
  <c r="IU43" i="29"/>
  <c r="IV43" i="29"/>
  <c r="IW43" i="29"/>
  <c r="IX43" i="29"/>
  <c r="IY43" i="29"/>
  <c r="IZ43" i="29"/>
  <c r="JA43" i="29"/>
  <c r="JB43" i="29"/>
  <c r="JC43" i="29"/>
  <c r="JD43" i="29"/>
  <c r="JE43" i="29"/>
  <c r="JF43" i="29"/>
  <c r="JG43" i="29"/>
  <c r="JH43" i="29"/>
  <c r="JI43" i="29"/>
  <c r="JJ43" i="29"/>
  <c r="JK43" i="29"/>
  <c r="JL43" i="29"/>
  <c r="JM43" i="29"/>
  <c r="JN43" i="29"/>
  <c r="JO43" i="29"/>
  <c r="JP43" i="29"/>
  <c r="JQ43" i="29"/>
  <c r="JR43" i="29"/>
  <c r="JS43" i="29"/>
  <c r="JT43" i="29"/>
  <c r="JU43" i="29"/>
  <c r="JV43" i="29"/>
  <c r="JW43" i="29"/>
  <c r="JX43" i="29"/>
  <c r="JY43" i="29"/>
  <c r="JZ43" i="29"/>
  <c r="KA43" i="29"/>
  <c r="KB43" i="29"/>
  <c r="KC43" i="29"/>
  <c r="KD43" i="29"/>
  <c r="KE43" i="29"/>
  <c r="KF43" i="29"/>
  <c r="KG43" i="29"/>
  <c r="KH43" i="29"/>
  <c r="KI43" i="29"/>
  <c r="KJ43" i="29"/>
  <c r="KK43" i="29"/>
  <c r="KL43" i="29"/>
  <c r="KM43" i="29"/>
  <c r="KN43" i="29"/>
  <c r="KO43" i="29"/>
  <c r="KP43" i="29"/>
  <c r="KQ43" i="29"/>
  <c r="KR43" i="29"/>
  <c r="KS43" i="29"/>
  <c r="KT43" i="29"/>
  <c r="KU43" i="29"/>
  <c r="KV43" i="29"/>
  <c r="KW43" i="29"/>
  <c r="KX43" i="29"/>
  <c r="KY43" i="29"/>
  <c r="KZ43" i="29"/>
  <c r="LA43" i="29"/>
  <c r="LB43" i="29"/>
  <c r="LC43" i="29"/>
  <c r="LD43" i="29"/>
  <c r="LE43" i="29"/>
  <c r="LF43" i="29"/>
  <c r="LG43" i="29"/>
  <c r="LH43" i="29"/>
  <c r="LI43" i="29"/>
  <c r="LJ43" i="29"/>
  <c r="LK43" i="29"/>
  <c r="LL43" i="29"/>
  <c r="LM43" i="29"/>
  <c r="LN43" i="29"/>
  <c r="LO43" i="29"/>
  <c r="LP43" i="29"/>
  <c r="LQ43" i="29"/>
  <c r="LR43" i="29"/>
  <c r="LS43" i="29"/>
  <c r="LT43" i="29"/>
  <c r="LU43" i="29"/>
  <c r="LV43" i="29"/>
  <c r="LW43" i="29"/>
  <c r="LX43" i="29"/>
  <c r="LY43" i="29"/>
  <c r="LZ43" i="29"/>
  <c r="MA43" i="29"/>
  <c r="MB43" i="29"/>
  <c r="MC43" i="29"/>
  <c r="MD43" i="29"/>
  <c r="ME43" i="29"/>
  <c r="MF43" i="29"/>
  <c r="MG43" i="29"/>
  <c r="MH43" i="29"/>
  <c r="MI43" i="29"/>
  <c r="MJ43" i="29"/>
  <c r="MK43" i="29"/>
  <c r="ML43" i="29"/>
  <c r="MM43" i="29"/>
  <c r="MN43" i="29"/>
  <c r="MO43" i="29"/>
  <c r="MP43" i="29"/>
  <c r="MQ43" i="29"/>
  <c r="MR43" i="29"/>
  <c r="MS43" i="29"/>
  <c r="MT43" i="29"/>
  <c r="MU43" i="29"/>
  <c r="MV43" i="29"/>
  <c r="MW43" i="29"/>
  <c r="MX43" i="29"/>
  <c r="MY43" i="29"/>
  <c r="MZ43" i="29"/>
  <c r="NA43" i="29"/>
  <c r="NB43" i="29"/>
  <c r="NC43" i="29"/>
  <c r="ND43" i="29"/>
  <c r="NE43" i="29"/>
  <c r="NF43" i="29"/>
  <c r="NG43" i="29"/>
  <c r="NH43" i="29"/>
  <c r="NI43" i="29"/>
  <c r="NJ43" i="29"/>
  <c r="NK43" i="29"/>
  <c r="NL43" i="29"/>
  <c r="NM43" i="29"/>
  <c r="NN43" i="29"/>
  <c r="NO43" i="29"/>
  <c r="NP43" i="29"/>
  <c r="NQ43" i="29"/>
  <c r="NR43" i="29"/>
  <c r="NS43" i="29"/>
  <c r="NT43" i="29"/>
  <c r="NU43" i="29"/>
  <c r="NV43" i="29"/>
  <c r="NW43" i="29"/>
  <c r="NX43" i="29"/>
  <c r="NY43" i="29"/>
  <c r="NZ43" i="29"/>
  <c r="OA43" i="29"/>
  <c r="OB43" i="29"/>
  <c r="OC43" i="29"/>
  <c r="OD43" i="29"/>
  <c r="OE43" i="29"/>
  <c r="OF43" i="29"/>
  <c r="OG43" i="29"/>
  <c r="OH43" i="29"/>
  <c r="OI43" i="29"/>
  <c r="OJ43" i="29"/>
  <c r="OK43" i="29"/>
  <c r="OL43" i="29"/>
  <c r="OM43" i="29"/>
  <c r="ON43" i="29"/>
  <c r="OO43" i="29"/>
  <c r="OP43" i="29"/>
  <c r="OQ43" i="29"/>
  <c r="OR43" i="29"/>
  <c r="OS43" i="29"/>
  <c r="OT43" i="29"/>
  <c r="OU43" i="29"/>
  <c r="OV43" i="29"/>
  <c r="OW43" i="29"/>
  <c r="OX43" i="29"/>
  <c r="OY43" i="29"/>
  <c r="OZ43" i="29"/>
  <c r="PA43" i="29"/>
  <c r="PB43" i="29"/>
  <c r="PC43" i="29"/>
  <c r="PD43" i="29"/>
  <c r="PE43" i="29"/>
  <c r="PF43" i="29"/>
  <c r="PG43" i="29"/>
  <c r="PH43" i="29"/>
  <c r="PI43" i="29"/>
  <c r="PJ43" i="29"/>
  <c r="PK43" i="29"/>
  <c r="PL43" i="29"/>
  <c r="PM43" i="29"/>
  <c r="PN43" i="29"/>
  <c r="PO43" i="29"/>
  <c r="PP43" i="29"/>
  <c r="PQ43" i="29"/>
  <c r="PR43" i="29"/>
  <c r="PS43" i="29"/>
  <c r="PT43" i="29"/>
  <c r="PU43" i="29"/>
  <c r="PV43" i="29"/>
  <c r="PW43" i="29"/>
  <c r="PX43" i="29"/>
  <c r="PY43" i="29"/>
  <c r="PZ43" i="29"/>
  <c r="QA43" i="29"/>
  <c r="QB43" i="29"/>
  <c r="QC43" i="29"/>
  <c r="QD43" i="29"/>
  <c r="QE43" i="29"/>
  <c r="QF43" i="29"/>
  <c r="QG43" i="29"/>
  <c r="QH43" i="29"/>
  <c r="QI43" i="29"/>
  <c r="QJ43" i="29"/>
  <c r="QK43" i="29"/>
  <c r="QL43" i="29"/>
  <c r="QM43" i="29"/>
  <c r="QN43" i="29"/>
  <c r="QO43" i="29"/>
  <c r="QP43" i="29"/>
  <c r="QQ43" i="29"/>
  <c r="QR43" i="29"/>
  <c r="QS43" i="29"/>
  <c r="QT43" i="29"/>
  <c r="QU43" i="29"/>
  <c r="QV43" i="29"/>
  <c r="QW43" i="29"/>
  <c r="QX43" i="29"/>
  <c r="QY43" i="29"/>
  <c r="QZ43" i="29"/>
  <c r="RA43" i="29"/>
  <c r="RB43" i="29"/>
  <c r="RC43" i="29"/>
  <c r="RD43" i="29"/>
  <c r="RE43" i="29"/>
  <c r="RF43" i="29"/>
  <c r="RG43" i="29"/>
  <c r="RH43" i="29"/>
  <c r="RI43" i="29"/>
  <c r="RJ43" i="29"/>
  <c r="RK43" i="29"/>
  <c r="RL43" i="29"/>
  <c r="RM43" i="29"/>
  <c r="RN43" i="29"/>
  <c r="RO43" i="29"/>
  <c r="RP43" i="29"/>
  <c r="RQ43" i="29"/>
  <c r="RR43" i="29"/>
  <c r="RS43" i="29"/>
  <c r="RT43" i="29"/>
  <c r="RU43" i="29"/>
  <c r="RV43" i="29"/>
  <c r="RW43" i="29"/>
  <c r="RX43" i="29"/>
  <c r="RY43" i="29"/>
  <c r="RZ43" i="29"/>
  <c r="SA43" i="29"/>
  <c r="SB43" i="29"/>
  <c r="SC43" i="29"/>
  <c r="SD43" i="29"/>
  <c r="SE43" i="29"/>
  <c r="SF43" i="29"/>
  <c r="SG43" i="29"/>
  <c r="SH43" i="29"/>
  <c r="SI43" i="29"/>
  <c r="SJ43" i="29"/>
  <c r="SK43" i="29"/>
  <c r="SL43" i="29"/>
  <c r="SM43" i="29"/>
  <c r="SN43" i="29"/>
  <c r="SO43" i="29"/>
  <c r="SP43" i="29"/>
  <c r="SQ43" i="29"/>
  <c r="SR43" i="29"/>
  <c r="SS43" i="29"/>
  <c r="ST43" i="29"/>
  <c r="SU43" i="29"/>
  <c r="SV43" i="29"/>
  <c r="SW43" i="29"/>
  <c r="SX43" i="29"/>
  <c r="SY43" i="29"/>
  <c r="SZ43" i="29"/>
  <c r="TA43" i="29"/>
  <c r="TB43" i="29"/>
  <c r="TC43" i="29"/>
  <c r="TD43" i="29"/>
  <c r="TE43" i="29"/>
  <c r="TF43" i="29"/>
  <c r="TG43" i="29"/>
  <c r="TH43" i="29"/>
  <c r="TI43" i="29"/>
  <c r="TJ43" i="29"/>
  <c r="TK43" i="29"/>
  <c r="TL43" i="29"/>
  <c r="TM43" i="29"/>
  <c r="TN43" i="29"/>
  <c r="TO43" i="29"/>
  <c r="TP43" i="29"/>
  <c r="TQ43" i="29"/>
  <c r="TR43" i="29"/>
  <c r="TS43" i="29"/>
  <c r="TT43" i="29"/>
  <c r="TU43" i="29"/>
  <c r="TV43" i="29"/>
  <c r="TW43" i="29"/>
  <c r="TX43" i="29"/>
  <c r="TY43" i="29"/>
  <c r="TZ43" i="29"/>
  <c r="UA43" i="29"/>
  <c r="UB43" i="29"/>
  <c r="UC43" i="29"/>
  <c r="UD43" i="29"/>
  <c r="UE43" i="29"/>
  <c r="UF43" i="29"/>
  <c r="UG43" i="29"/>
  <c r="UH43" i="29"/>
  <c r="UI43" i="29"/>
  <c r="UJ43" i="29"/>
  <c r="UK43" i="29"/>
  <c r="UL43" i="29"/>
  <c r="UM43" i="29"/>
  <c r="UN43" i="29"/>
  <c r="UO43" i="29"/>
  <c r="UP43" i="29"/>
  <c r="UQ43" i="29"/>
  <c r="UR43" i="29"/>
  <c r="US43" i="29"/>
  <c r="UT43" i="29"/>
  <c r="UU43" i="29"/>
  <c r="UV43" i="29"/>
  <c r="UW43" i="29"/>
  <c r="UX43" i="29"/>
  <c r="UY43" i="29"/>
  <c r="UZ43" i="29"/>
  <c r="VA43" i="29"/>
  <c r="VB43" i="29"/>
  <c r="VC43" i="29"/>
  <c r="VD43" i="29"/>
  <c r="VE43" i="29"/>
  <c r="VF43" i="29"/>
  <c r="VG43" i="29"/>
  <c r="VH43" i="29"/>
  <c r="VI43" i="29"/>
  <c r="VJ43" i="29"/>
  <c r="VK43" i="29"/>
  <c r="VL43" i="29"/>
  <c r="VM43" i="29"/>
  <c r="VN43" i="29"/>
  <c r="VO43" i="29"/>
  <c r="VP43" i="29"/>
  <c r="VQ43" i="29"/>
  <c r="VR43" i="29"/>
  <c r="VS43" i="29"/>
  <c r="VT43" i="29"/>
  <c r="VU43" i="29"/>
  <c r="VV43" i="29"/>
  <c r="VW43" i="29"/>
  <c r="VX43" i="29"/>
  <c r="VY43" i="29"/>
  <c r="VZ43" i="29"/>
  <c r="WA43" i="29"/>
  <c r="WB43" i="29"/>
  <c r="WC43" i="29"/>
  <c r="WD43" i="29"/>
  <c r="WE43" i="29"/>
  <c r="WF43" i="29"/>
  <c r="WG43" i="29"/>
  <c r="WH43" i="29"/>
  <c r="WI43" i="29"/>
  <c r="WJ43" i="29"/>
  <c r="WK43" i="29"/>
  <c r="WL43" i="29"/>
  <c r="WM43" i="29"/>
  <c r="WN43" i="29"/>
  <c r="WO43" i="29"/>
  <c r="WP43" i="29"/>
  <c r="WQ43" i="29"/>
  <c r="WR43" i="29"/>
  <c r="WS43" i="29"/>
  <c r="WT43" i="29"/>
  <c r="WU43" i="29"/>
  <c r="WV43" i="29"/>
  <c r="WW43" i="29"/>
  <c r="WX43" i="29"/>
  <c r="WY43" i="29"/>
  <c r="WZ43" i="29"/>
  <c r="XA43" i="29"/>
  <c r="XB43" i="29"/>
  <c r="XC43" i="29"/>
  <c r="XD43" i="29"/>
  <c r="XE43" i="29"/>
  <c r="XF43" i="29"/>
  <c r="XG43" i="29"/>
  <c r="XH43" i="29"/>
  <c r="XI43" i="29"/>
  <c r="XJ43" i="29"/>
  <c r="XK43" i="29"/>
  <c r="XL43" i="29"/>
  <c r="XM43" i="29"/>
  <c r="XN43" i="29"/>
  <c r="XO43" i="29"/>
  <c r="XP43" i="29"/>
  <c r="XQ43" i="29"/>
  <c r="XR43" i="29"/>
  <c r="XS43" i="29"/>
  <c r="XT43" i="29"/>
  <c r="XU43" i="29"/>
  <c r="XV43" i="29"/>
  <c r="XW43" i="29"/>
  <c r="XX43" i="29"/>
  <c r="XY43" i="29"/>
  <c r="XZ43" i="29"/>
  <c r="YA43" i="29"/>
  <c r="YB43" i="29"/>
  <c r="YC43" i="29"/>
  <c r="YD43" i="29"/>
  <c r="YE43" i="29"/>
  <c r="YF43" i="29"/>
  <c r="YG43" i="29"/>
  <c r="YH43" i="29"/>
  <c r="YI43" i="29"/>
  <c r="YJ43" i="29"/>
  <c r="YK43" i="29"/>
  <c r="YL43" i="29"/>
  <c r="YM43" i="29"/>
  <c r="YN43" i="29"/>
  <c r="YO43" i="29"/>
  <c r="YP43" i="29"/>
  <c r="YQ43" i="29"/>
  <c r="YR43" i="29"/>
  <c r="YS43" i="29"/>
  <c r="YT43" i="29"/>
  <c r="YU43" i="29"/>
  <c r="YV43" i="29"/>
  <c r="YW43" i="29"/>
  <c r="YX43" i="29"/>
  <c r="YY43" i="29"/>
  <c r="YZ43" i="29"/>
  <c r="ZA43" i="29"/>
  <c r="ZB43" i="29"/>
  <c r="ZC43" i="29"/>
  <c r="ZD43" i="29"/>
  <c r="ZE43" i="29"/>
  <c r="ZF43" i="29"/>
  <c r="ZG43" i="29"/>
  <c r="ZH43" i="29"/>
  <c r="ZI43" i="29"/>
  <c r="ZJ43" i="29"/>
  <c r="ZK43" i="29"/>
  <c r="ZL43" i="29"/>
  <c r="ZM43" i="29"/>
  <c r="ZN43" i="29"/>
  <c r="ZO43" i="29"/>
  <c r="ZP43" i="29"/>
  <c r="ZQ43" i="29"/>
  <c r="ZR43" i="29"/>
  <c r="ZS43" i="29"/>
  <c r="ZT43" i="29"/>
  <c r="ZU43" i="29"/>
  <c r="ZV43" i="29"/>
  <c r="ZW43" i="29"/>
  <c r="ZX43" i="29"/>
  <c r="ZY43" i="29"/>
  <c r="ZZ43" i="29"/>
  <c r="AAA43" i="29"/>
  <c r="AAB43" i="29"/>
  <c r="AAC43" i="29"/>
  <c r="AAD43" i="29"/>
  <c r="AAE43" i="29"/>
  <c r="AAF43" i="29"/>
  <c r="AAG43" i="29"/>
  <c r="AAH43" i="29"/>
  <c r="AAI43" i="29"/>
  <c r="AAJ43" i="29"/>
  <c r="AAK43" i="29"/>
  <c r="AAL43" i="29"/>
  <c r="AAM43" i="29"/>
  <c r="AAN43" i="29"/>
  <c r="AAO43" i="29"/>
  <c r="AAP43" i="29"/>
  <c r="AAQ43" i="29"/>
  <c r="AAR43" i="29"/>
  <c r="AAS43" i="29"/>
  <c r="AAT43" i="29"/>
  <c r="AAU43" i="29"/>
  <c r="AAV43" i="29"/>
  <c r="AAW43" i="29"/>
  <c r="AAX43" i="29"/>
  <c r="AAY43" i="29"/>
  <c r="AAZ43" i="29"/>
  <c r="ABA43" i="29"/>
  <c r="ABB43" i="29"/>
  <c r="ABC43" i="29"/>
  <c r="ABD43" i="29"/>
  <c r="ABE43" i="29"/>
  <c r="ABF43" i="29"/>
  <c r="ABG43" i="29"/>
  <c r="ABH43" i="29"/>
  <c r="ABI43" i="29"/>
  <c r="ABJ43" i="29"/>
  <c r="ABK43" i="29"/>
  <c r="ABL43" i="29"/>
  <c r="ABM43" i="29"/>
  <c r="ABN43" i="29"/>
  <c r="ABO43" i="29"/>
  <c r="ABP43" i="29"/>
  <c r="ABQ43" i="29"/>
  <c r="ABR43" i="29"/>
  <c r="ABS43" i="29"/>
  <c r="ABT43" i="29"/>
  <c r="ABU43" i="29"/>
  <c r="ABV43" i="29"/>
  <c r="ABW43" i="29"/>
  <c r="ABX43" i="29"/>
  <c r="ABY43" i="29"/>
  <c r="ABZ43" i="29"/>
  <c r="ACA43" i="29"/>
  <c r="ACB43" i="29"/>
  <c r="ACC43" i="29"/>
  <c r="ACD43" i="29"/>
  <c r="ACE43" i="29"/>
  <c r="ACF43" i="29"/>
  <c r="ACG43" i="29"/>
  <c r="ACH43" i="29"/>
  <c r="ACI43" i="29"/>
  <c r="ACJ43" i="29"/>
  <c r="ACK43" i="29"/>
  <c r="ACL43" i="29"/>
  <c r="ACM43" i="29"/>
  <c r="ACN43" i="29"/>
  <c r="ACO43" i="29"/>
  <c r="ACP43" i="29"/>
  <c r="ACQ43" i="29"/>
  <c r="ACR43" i="29"/>
  <c r="ACS43" i="29"/>
  <c r="ACT43" i="29"/>
  <c r="ACU43" i="29"/>
  <c r="ACV43" i="29"/>
  <c r="ACW43" i="29"/>
  <c r="ACX43" i="29"/>
  <c r="ACY43" i="29"/>
  <c r="ACZ43" i="29"/>
  <c r="ADA43" i="29"/>
  <c r="ADB43" i="29"/>
  <c r="ADC43" i="29"/>
  <c r="ADD43" i="29"/>
  <c r="ADE43" i="29"/>
  <c r="ADF43" i="29"/>
  <c r="ADG43" i="29"/>
  <c r="ADH43" i="29"/>
  <c r="ADI43" i="29"/>
  <c r="ADJ43" i="29"/>
  <c r="ADK43" i="29"/>
  <c r="ADL43" i="29"/>
  <c r="ADM43" i="29"/>
  <c r="ADN43" i="29"/>
  <c r="ADO43" i="29"/>
  <c r="ADP43" i="29"/>
  <c r="ADQ43" i="29"/>
  <c r="ADR43" i="29"/>
  <c r="ADS43" i="29"/>
  <c r="ADT43" i="29"/>
  <c r="ADU43" i="29"/>
  <c r="ADV43" i="29"/>
  <c r="ADW43" i="29"/>
  <c r="ADX43" i="29"/>
  <c r="ADY43" i="29"/>
  <c r="ADZ43" i="29"/>
  <c r="AEA43" i="29"/>
  <c r="AEB43" i="29"/>
  <c r="AEC43" i="29"/>
  <c r="AED43" i="29"/>
  <c r="AEE43" i="29"/>
  <c r="AEF43" i="29"/>
  <c r="AEG43" i="29"/>
  <c r="AEH43" i="29"/>
  <c r="AEI43" i="29"/>
  <c r="AEJ43" i="29"/>
  <c r="AEK43" i="29"/>
  <c r="AEL43" i="29"/>
  <c r="AEM43" i="29"/>
  <c r="AEN43" i="29"/>
  <c r="AEO43" i="29"/>
  <c r="AEP43" i="29"/>
  <c r="AEQ43" i="29"/>
  <c r="AER43" i="29"/>
  <c r="AES43" i="29"/>
  <c r="AET43" i="29"/>
  <c r="AEU43" i="29"/>
  <c r="AEV43" i="29"/>
  <c r="AEW43" i="29"/>
  <c r="AEX43" i="29"/>
  <c r="AEY43" i="29"/>
  <c r="AEZ43" i="29"/>
  <c r="AFA43" i="29"/>
  <c r="AFB43" i="29"/>
  <c r="AFC43" i="29"/>
  <c r="AFD43" i="29"/>
  <c r="AFE43" i="29"/>
  <c r="AFF43" i="29"/>
  <c r="AFG43" i="29"/>
  <c r="AFH43" i="29"/>
  <c r="AFI43" i="29"/>
  <c r="AFJ43" i="29"/>
  <c r="AFK43" i="29"/>
  <c r="AFL43" i="29"/>
  <c r="AFM43" i="29"/>
  <c r="AFN43" i="29"/>
  <c r="AFO43" i="29"/>
  <c r="AFP43" i="29"/>
  <c r="AFQ43" i="29"/>
  <c r="AFR43" i="29"/>
  <c r="AFS43" i="29"/>
  <c r="AFT43" i="29"/>
  <c r="AFU43" i="29"/>
  <c r="AFV43" i="29"/>
  <c r="AFW43" i="29"/>
  <c r="AFX43" i="29"/>
  <c r="AFY43" i="29"/>
  <c r="AFZ43" i="29"/>
  <c r="AGA43" i="29"/>
  <c r="AGB43" i="29"/>
  <c r="AGC43" i="29"/>
  <c r="AGD43" i="29"/>
  <c r="AGE43" i="29"/>
  <c r="AGF43" i="29"/>
  <c r="AGG43" i="29"/>
  <c r="AGH43" i="29"/>
  <c r="AGI43" i="29"/>
  <c r="AGJ43" i="29"/>
  <c r="AGK43" i="29"/>
  <c r="AGL43" i="29"/>
  <c r="AGM43" i="29"/>
  <c r="AGN43" i="29"/>
  <c r="AGO43" i="29"/>
  <c r="AGP43" i="29"/>
  <c r="AGQ43" i="29"/>
  <c r="AGR43" i="29"/>
  <c r="AGS43" i="29"/>
  <c r="AGT43" i="29"/>
  <c r="AGU43" i="29"/>
  <c r="AGV43" i="29"/>
  <c r="AGW43" i="29"/>
  <c r="AGX43" i="29"/>
  <c r="AGY43" i="29"/>
  <c r="AGZ43" i="29"/>
  <c r="AHA43" i="29"/>
  <c r="AHB43" i="29"/>
  <c r="AHC43" i="29"/>
  <c r="AHD43" i="29"/>
  <c r="AHE43" i="29"/>
  <c r="AHF43" i="29"/>
  <c r="AHG43" i="29"/>
  <c r="AHH43" i="29"/>
  <c r="AHI43" i="29"/>
  <c r="AHJ43" i="29"/>
  <c r="AHK43" i="29"/>
  <c r="AHL43" i="29"/>
  <c r="AHM43" i="29"/>
  <c r="AHN43" i="29"/>
  <c r="AHO43" i="29"/>
  <c r="AHP43" i="29"/>
  <c r="AHQ43" i="29"/>
  <c r="AHR43" i="29"/>
  <c r="AHS43" i="29"/>
  <c r="AHT43" i="29"/>
  <c r="AHU43" i="29"/>
  <c r="AHV43" i="29"/>
  <c r="AHW43" i="29"/>
  <c r="AHX43" i="29"/>
  <c r="AHY43" i="29"/>
  <c r="AHZ43" i="29"/>
  <c r="AIA43" i="29"/>
  <c r="AIB43" i="29"/>
  <c r="AIC43" i="29"/>
  <c r="AID43" i="29"/>
  <c r="AIE43" i="29"/>
  <c r="AIF43" i="29"/>
  <c r="AIG43" i="29"/>
  <c r="AIH43" i="29"/>
  <c r="AII43" i="29"/>
  <c r="AIJ43" i="29"/>
  <c r="AIK43" i="29"/>
  <c r="AIL43" i="29"/>
  <c r="AIM43" i="29"/>
  <c r="AIN43" i="29"/>
  <c r="AIO43" i="29"/>
  <c r="AIP43" i="29"/>
  <c r="AIQ43" i="29"/>
  <c r="AIR43" i="29"/>
  <c r="AIS43" i="29"/>
  <c r="AIT43" i="29"/>
  <c r="AIU43" i="29"/>
  <c r="AIV43" i="29"/>
  <c r="AIW43" i="29"/>
  <c r="AIX43" i="29"/>
  <c r="AIY43" i="29"/>
  <c r="AIZ43" i="29"/>
  <c r="AJA43" i="29"/>
  <c r="AJB43" i="29"/>
  <c r="AJC43" i="29"/>
  <c r="AJD43" i="29"/>
  <c r="AJE43" i="29"/>
  <c r="AJF43" i="29"/>
  <c r="AJG43" i="29"/>
  <c r="AJH43" i="29"/>
  <c r="AJI43" i="29"/>
  <c r="AJJ43" i="29"/>
  <c r="AJK43" i="29"/>
  <c r="AJL43" i="29"/>
  <c r="AJM43" i="29"/>
  <c r="AJN43" i="29"/>
  <c r="AJO43" i="29"/>
  <c r="AJP43" i="29"/>
  <c r="AJQ43" i="29"/>
  <c r="AJR43" i="29"/>
  <c r="AJS43" i="29"/>
  <c r="AJT43" i="29"/>
  <c r="AJU43" i="29"/>
  <c r="AJV43" i="29"/>
  <c r="AJW43" i="29"/>
  <c r="AJX43" i="29"/>
  <c r="AJY43" i="29"/>
  <c r="AJZ43" i="29"/>
  <c r="AKA43" i="29"/>
  <c r="AKB43" i="29"/>
  <c r="AKC43" i="29"/>
  <c r="AKD43" i="29"/>
  <c r="AKE43" i="29"/>
  <c r="AKF43" i="29"/>
  <c r="AKG43" i="29"/>
  <c r="AKH43" i="29"/>
  <c r="AKI43" i="29"/>
  <c r="AKJ43" i="29"/>
  <c r="AKK43" i="29"/>
  <c r="AKL43" i="29"/>
  <c r="AKM43" i="29"/>
  <c r="AKN43" i="29"/>
  <c r="AKO43" i="29"/>
  <c r="AKP43" i="29"/>
  <c r="AKQ43" i="29"/>
  <c r="AKR43" i="29"/>
  <c r="AKS43" i="29"/>
  <c r="AKT43" i="29"/>
  <c r="AKU43" i="29"/>
  <c r="AKV43" i="29"/>
  <c r="AKW43" i="29"/>
  <c r="AKX43" i="29"/>
  <c r="AKY43" i="29"/>
  <c r="AKZ43" i="29"/>
  <c r="ALA43" i="29"/>
  <c r="ALB43" i="29"/>
  <c r="ALC43" i="29"/>
  <c r="ALD43" i="29"/>
  <c r="ALE43" i="29"/>
  <c r="ALF43" i="29"/>
  <c r="ALG43" i="29"/>
  <c r="ALH43" i="29"/>
  <c r="ALI43" i="29"/>
  <c r="ALJ43" i="29"/>
  <c r="ALK43" i="29"/>
  <c r="ALL43" i="29"/>
  <c r="ALM43" i="29"/>
  <c r="K29" i="29"/>
  <c r="L29" i="29"/>
  <c r="M29" i="29"/>
  <c r="N29" i="29"/>
  <c r="O29" i="29"/>
  <c r="P29" i="29"/>
  <c r="Q29" i="29"/>
  <c r="R29" i="29"/>
  <c r="S29" i="29"/>
  <c r="T29" i="29"/>
  <c r="U29" i="29"/>
  <c r="V29" i="29"/>
  <c r="W29" i="29"/>
  <c r="X29" i="29"/>
  <c r="Y29" i="29"/>
  <c r="Z29" i="29"/>
  <c r="AA29" i="29"/>
  <c r="AB29" i="29"/>
  <c r="AC29" i="29"/>
  <c r="AD29" i="29"/>
  <c r="AE29" i="29"/>
  <c r="AF29" i="29"/>
  <c r="AG29" i="29"/>
  <c r="AH29" i="29"/>
  <c r="AI29" i="29"/>
  <c r="AJ29" i="29"/>
  <c r="AK29" i="29"/>
  <c r="AL29" i="29"/>
  <c r="AM29" i="29"/>
  <c r="AN29" i="29"/>
  <c r="AO29" i="29"/>
  <c r="AP29" i="29"/>
  <c r="AQ29" i="29"/>
  <c r="AR29" i="29"/>
  <c r="AS29" i="29"/>
  <c r="AT29" i="29"/>
  <c r="AU29" i="29"/>
  <c r="AV29" i="29"/>
  <c r="AW29" i="29"/>
  <c r="AX29" i="29"/>
  <c r="AY29" i="29"/>
  <c r="AZ29" i="29"/>
  <c r="BA29" i="29"/>
  <c r="BB29" i="29"/>
  <c r="BC29" i="29"/>
  <c r="BD29" i="29"/>
  <c r="BE29" i="29"/>
  <c r="BF29" i="29"/>
  <c r="BG29" i="29"/>
  <c r="BH29" i="29"/>
  <c r="BI29" i="29"/>
  <c r="BJ29" i="29"/>
  <c r="BK29" i="29"/>
  <c r="BL29" i="29"/>
  <c r="BM29" i="29"/>
  <c r="BN29" i="29"/>
  <c r="BO29" i="29"/>
  <c r="BP29" i="29"/>
  <c r="BQ29" i="29"/>
  <c r="BR29" i="29"/>
  <c r="BS29" i="29"/>
  <c r="BT29" i="29"/>
  <c r="BU29" i="29"/>
  <c r="BV29" i="29"/>
  <c r="BW29" i="29"/>
  <c r="BX29" i="29"/>
  <c r="BY29" i="29"/>
  <c r="BZ29" i="29"/>
  <c r="CA29" i="29"/>
  <c r="CB29" i="29"/>
  <c r="CC29" i="29"/>
  <c r="CD29" i="29"/>
  <c r="CE29" i="29"/>
  <c r="CF29" i="29"/>
  <c r="CG29" i="29"/>
  <c r="CH29" i="29"/>
  <c r="CI29" i="29"/>
  <c r="CJ29" i="29"/>
  <c r="CK29" i="29"/>
  <c r="CL29" i="29"/>
  <c r="CM29" i="29"/>
  <c r="CN29" i="29"/>
  <c r="CO29" i="29"/>
  <c r="CP29" i="29"/>
  <c r="CQ29" i="29"/>
  <c r="CR29" i="29"/>
  <c r="CS29" i="29"/>
  <c r="CT29" i="29"/>
  <c r="CU29" i="29"/>
  <c r="CV29" i="29"/>
  <c r="CW29" i="29"/>
  <c r="CX29" i="29"/>
  <c r="CY29" i="29"/>
  <c r="CZ29" i="29"/>
  <c r="DA29" i="29"/>
  <c r="DB29" i="29"/>
  <c r="DC29" i="29"/>
  <c r="DD29" i="29"/>
  <c r="DE29" i="29"/>
  <c r="DF29" i="29"/>
  <c r="DG29" i="29"/>
  <c r="DH29" i="29"/>
  <c r="DI29" i="29"/>
  <c r="DJ29" i="29"/>
  <c r="DK29" i="29"/>
  <c r="DL29" i="29"/>
  <c r="DM29" i="29"/>
  <c r="DN29" i="29"/>
  <c r="DO29" i="29"/>
  <c r="DP29" i="29"/>
  <c r="DQ29" i="29"/>
  <c r="DR29" i="29"/>
  <c r="DS29" i="29"/>
  <c r="DT29" i="29"/>
  <c r="DU29" i="29"/>
  <c r="DV29" i="29"/>
  <c r="DW29" i="29"/>
  <c r="DX29" i="29"/>
  <c r="DY29" i="29"/>
  <c r="DZ29" i="29"/>
  <c r="EA29" i="29"/>
  <c r="EB29" i="29"/>
  <c r="EC29" i="29"/>
  <c r="ED29" i="29"/>
  <c r="EE29" i="29"/>
  <c r="EF29" i="29"/>
  <c r="EG29" i="29"/>
  <c r="EH29" i="29"/>
  <c r="EI29" i="29"/>
  <c r="EJ29" i="29"/>
  <c r="EK29" i="29"/>
  <c r="EL29" i="29"/>
  <c r="EM29" i="29"/>
  <c r="EN29" i="29"/>
  <c r="EO29" i="29"/>
  <c r="EP29" i="29"/>
  <c r="EQ29" i="29"/>
  <c r="ER29" i="29"/>
  <c r="ES29" i="29"/>
  <c r="ET29" i="29"/>
  <c r="EU29" i="29"/>
  <c r="EV29" i="29"/>
  <c r="EW29" i="29"/>
  <c r="EX29" i="29"/>
  <c r="EY29" i="29"/>
  <c r="EZ29" i="29"/>
  <c r="FA29" i="29"/>
  <c r="FB29" i="29"/>
  <c r="FC29" i="29"/>
  <c r="FD29" i="29"/>
  <c r="FE29" i="29"/>
  <c r="FF29" i="29"/>
  <c r="FG29" i="29"/>
  <c r="FH29" i="29"/>
  <c r="FI29" i="29"/>
  <c r="FJ29" i="29"/>
  <c r="FK29" i="29"/>
  <c r="FL29" i="29"/>
  <c r="FM29" i="29"/>
  <c r="FN29" i="29"/>
  <c r="FO29" i="29"/>
  <c r="FP29" i="29"/>
  <c r="FQ29" i="29"/>
  <c r="FR29" i="29"/>
  <c r="FS29" i="29"/>
  <c r="FT29" i="29"/>
  <c r="FU29" i="29"/>
  <c r="FV29" i="29"/>
  <c r="FW29" i="29"/>
  <c r="FX29" i="29"/>
  <c r="FY29" i="29"/>
  <c r="FZ29" i="29"/>
  <c r="GA29" i="29"/>
  <c r="GB29" i="29"/>
  <c r="GC29" i="29"/>
  <c r="GD29" i="29"/>
  <c r="GE29" i="29"/>
  <c r="GF29" i="29"/>
  <c r="GG29" i="29"/>
  <c r="GH29" i="29"/>
  <c r="GI29" i="29"/>
  <c r="GJ29" i="29"/>
  <c r="GK29" i="29"/>
  <c r="GL29" i="29"/>
  <c r="GM29" i="29"/>
  <c r="GN29" i="29"/>
  <c r="GO29" i="29"/>
  <c r="GP29" i="29"/>
  <c r="GQ29" i="29"/>
  <c r="GR29" i="29"/>
  <c r="GS29" i="29"/>
  <c r="GT29" i="29"/>
  <c r="GU29" i="29"/>
  <c r="GV29" i="29"/>
  <c r="GW29" i="29"/>
  <c r="GX29" i="29"/>
  <c r="GY29" i="29"/>
  <c r="GZ29" i="29"/>
  <c r="HA29" i="29"/>
  <c r="HB29" i="29"/>
  <c r="HC29" i="29"/>
  <c r="HD29" i="29"/>
  <c r="HE29" i="29"/>
  <c r="HF29" i="29"/>
  <c r="HG29" i="29"/>
  <c r="HH29" i="29"/>
  <c r="HI29" i="29"/>
  <c r="HJ29" i="29"/>
  <c r="HK29" i="29"/>
  <c r="HL29" i="29"/>
  <c r="HM29" i="29"/>
  <c r="HN29" i="29"/>
  <c r="HO29" i="29"/>
  <c r="HP29" i="29"/>
  <c r="HQ29" i="29"/>
  <c r="HR29" i="29"/>
  <c r="HS29" i="29"/>
  <c r="HT29" i="29"/>
  <c r="HU29" i="29"/>
  <c r="HV29" i="29"/>
  <c r="HW29" i="29"/>
  <c r="HX29" i="29"/>
  <c r="HY29" i="29"/>
  <c r="HZ29" i="29"/>
  <c r="IA29" i="29"/>
  <c r="IB29" i="29"/>
  <c r="IC29" i="29"/>
  <c r="ID29" i="29"/>
  <c r="IE29" i="29"/>
  <c r="IF29" i="29"/>
  <c r="IG29" i="29"/>
  <c r="IH29" i="29"/>
  <c r="II29" i="29"/>
  <c r="IJ29" i="29"/>
  <c r="IK29" i="29"/>
  <c r="IL29" i="29"/>
  <c r="IM29" i="29"/>
  <c r="IN29" i="29"/>
  <c r="IO29" i="29"/>
  <c r="IP29" i="29"/>
  <c r="IQ29" i="29"/>
  <c r="IR29" i="29"/>
  <c r="IS29" i="29"/>
  <c r="IT29" i="29"/>
  <c r="IU29" i="29"/>
  <c r="IV29" i="29"/>
  <c r="IW29" i="29"/>
  <c r="IX29" i="29"/>
  <c r="IY29" i="29"/>
  <c r="IZ29" i="29"/>
  <c r="JA29" i="29"/>
  <c r="JB29" i="29"/>
  <c r="JC29" i="29"/>
  <c r="JD29" i="29"/>
  <c r="JE29" i="29"/>
  <c r="JF29" i="29"/>
  <c r="JG29" i="29"/>
  <c r="JH29" i="29"/>
  <c r="JI29" i="29"/>
  <c r="JJ29" i="29"/>
  <c r="JK29" i="29"/>
  <c r="JL29" i="29"/>
  <c r="JM29" i="29"/>
  <c r="JN29" i="29"/>
  <c r="JO29" i="29"/>
  <c r="JP29" i="29"/>
  <c r="JQ29" i="29"/>
  <c r="JR29" i="29"/>
  <c r="JS29" i="29"/>
  <c r="JT29" i="29"/>
  <c r="JU29" i="29"/>
  <c r="JV29" i="29"/>
  <c r="JW29" i="29"/>
  <c r="JX29" i="29"/>
  <c r="JY29" i="29"/>
  <c r="JZ29" i="29"/>
  <c r="KA29" i="29"/>
  <c r="KB29" i="29"/>
  <c r="KC29" i="29"/>
  <c r="KD29" i="29"/>
  <c r="KE29" i="29"/>
  <c r="KF29" i="29"/>
  <c r="KG29" i="29"/>
  <c r="KH29" i="29"/>
  <c r="KI29" i="29"/>
  <c r="KJ29" i="29"/>
  <c r="KK29" i="29"/>
  <c r="KL29" i="29"/>
  <c r="KM29" i="29"/>
  <c r="KN29" i="29"/>
  <c r="KO29" i="29"/>
  <c r="KP29" i="29"/>
  <c r="KQ29" i="29"/>
  <c r="KR29" i="29"/>
  <c r="KS29" i="29"/>
  <c r="KT29" i="29"/>
  <c r="KU29" i="29"/>
  <c r="KV29" i="29"/>
  <c r="KW29" i="29"/>
  <c r="KX29" i="29"/>
  <c r="KY29" i="29"/>
  <c r="KZ29" i="29"/>
  <c r="LA29" i="29"/>
  <c r="K30" i="29"/>
  <c r="L30" i="29"/>
  <c r="M30" i="29"/>
  <c r="N30" i="29"/>
  <c r="O30" i="29"/>
  <c r="P30" i="29"/>
  <c r="Q30" i="29"/>
  <c r="R30" i="29"/>
  <c r="S30" i="29"/>
  <c r="T30" i="29"/>
  <c r="U30" i="29"/>
  <c r="V30" i="29"/>
  <c r="W30" i="29"/>
  <c r="X30" i="29"/>
  <c r="Y30" i="29"/>
  <c r="Z30" i="29"/>
  <c r="AA30" i="29"/>
  <c r="AB30" i="29"/>
  <c r="AC30" i="29"/>
  <c r="AD30" i="29"/>
  <c r="AE30" i="29"/>
  <c r="AF30" i="29"/>
  <c r="AG30" i="29"/>
  <c r="AH30" i="29"/>
  <c r="AI30" i="29"/>
  <c r="AJ30" i="29"/>
  <c r="AK30" i="29"/>
  <c r="AL30" i="29"/>
  <c r="AM30" i="29"/>
  <c r="AN30" i="29"/>
  <c r="AO30" i="29"/>
  <c r="AP30" i="29"/>
  <c r="AQ30" i="29"/>
  <c r="AR30" i="29"/>
  <c r="AS30" i="29"/>
  <c r="AT30" i="29"/>
  <c r="AU30" i="29"/>
  <c r="AV30" i="29"/>
  <c r="AW30" i="29"/>
  <c r="AX30" i="29"/>
  <c r="AY30" i="29"/>
  <c r="AZ30" i="29"/>
  <c r="BA30" i="29"/>
  <c r="BB30" i="29"/>
  <c r="BC30" i="29"/>
  <c r="BD30" i="29"/>
  <c r="BE30" i="29"/>
  <c r="BF30" i="29"/>
  <c r="BG30" i="29"/>
  <c r="BH30" i="29"/>
  <c r="BI30" i="29"/>
  <c r="BJ30" i="29"/>
  <c r="BK30" i="29"/>
  <c r="BL30" i="29"/>
  <c r="BM30" i="29"/>
  <c r="BN30" i="29"/>
  <c r="BO30" i="29"/>
  <c r="BP30" i="29"/>
  <c r="BQ30" i="29"/>
  <c r="BR30" i="29"/>
  <c r="BS30" i="29"/>
  <c r="BT30" i="29"/>
  <c r="BU30" i="29"/>
  <c r="BV30" i="29"/>
  <c r="BW30" i="29"/>
  <c r="BX30" i="29"/>
  <c r="BY30" i="29"/>
  <c r="BZ30" i="29"/>
  <c r="CA30" i="29"/>
  <c r="CB30" i="29"/>
  <c r="CC30" i="29"/>
  <c r="CD30" i="29"/>
  <c r="CE30" i="29"/>
  <c r="CF30" i="29"/>
  <c r="CG30" i="29"/>
  <c r="CH30" i="29"/>
  <c r="CI30" i="29"/>
  <c r="CJ30" i="29"/>
  <c r="CK30" i="29"/>
  <c r="CL30" i="29"/>
  <c r="CM30" i="29"/>
  <c r="CN30" i="29"/>
  <c r="CO30" i="29"/>
  <c r="CP30" i="29"/>
  <c r="CQ30" i="29"/>
  <c r="CR30" i="29"/>
  <c r="CS30" i="29"/>
  <c r="CT30" i="29"/>
  <c r="CU30" i="29"/>
  <c r="CV30" i="29"/>
  <c r="CW30" i="29"/>
  <c r="CX30" i="29"/>
  <c r="CY30" i="29"/>
  <c r="CZ30" i="29"/>
  <c r="DA30" i="29"/>
  <c r="DB30" i="29"/>
  <c r="DC30" i="29"/>
  <c r="DD30" i="29"/>
  <c r="DE30" i="29"/>
  <c r="DF30" i="29"/>
  <c r="DG30" i="29"/>
  <c r="DH30" i="29"/>
  <c r="DI30" i="29"/>
  <c r="DJ30" i="29"/>
  <c r="DK30" i="29"/>
  <c r="DL30" i="29"/>
  <c r="DM30" i="29"/>
  <c r="DN30" i="29"/>
  <c r="DO30" i="29"/>
  <c r="DP30" i="29"/>
  <c r="DQ30" i="29"/>
  <c r="DR30" i="29"/>
  <c r="DS30" i="29"/>
  <c r="DT30" i="29"/>
  <c r="DU30" i="29"/>
  <c r="DV30" i="29"/>
  <c r="DW30" i="29"/>
  <c r="DX30" i="29"/>
  <c r="DY30" i="29"/>
  <c r="DZ30" i="29"/>
  <c r="EA30" i="29"/>
  <c r="EB30" i="29"/>
  <c r="EC30" i="29"/>
  <c r="ED30" i="29"/>
  <c r="EE30" i="29"/>
  <c r="EF30" i="29"/>
  <c r="EG30" i="29"/>
  <c r="EH30" i="29"/>
  <c r="EI30" i="29"/>
  <c r="EJ30" i="29"/>
  <c r="EK30" i="29"/>
  <c r="EL30" i="29"/>
  <c r="EM30" i="29"/>
  <c r="EN30" i="29"/>
  <c r="EO30" i="29"/>
  <c r="EP30" i="29"/>
  <c r="EQ30" i="29"/>
  <c r="ER30" i="29"/>
  <c r="ES30" i="29"/>
  <c r="ET30" i="29"/>
  <c r="EU30" i="29"/>
  <c r="EV30" i="29"/>
  <c r="EW30" i="29"/>
  <c r="EX30" i="29"/>
  <c r="EY30" i="29"/>
  <c r="EZ30" i="29"/>
  <c r="FA30" i="29"/>
  <c r="FB30" i="29"/>
  <c r="FC30" i="29"/>
  <c r="FD30" i="29"/>
  <c r="FE30" i="29"/>
  <c r="FF30" i="29"/>
  <c r="FG30" i="29"/>
  <c r="FH30" i="29"/>
  <c r="FI30" i="29"/>
  <c r="FJ30" i="29"/>
  <c r="FK30" i="29"/>
  <c r="FL30" i="29"/>
  <c r="FM30" i="29"/>
  <c r="FN30" i="29"/>
  <c r="FO30" i="29"/>
  <c r="FP30" i="29"/>
  <c r="FQ30" i="29"/>
  <c r="FR30" i="29"/>
  <c r="FS30" i="29"/>
  <c r="FT30" i="29"/>
  <c r="FU30" i="29"/>
  <c r="FV30" i="29"/>
  <c r="FW30" i="29"/>
  <c r="FX30" i="29"/>
  <c r="FY30" i="29"/>
  <c r="FZ30" i="29"/>
  <c r="GA30" i="29"/>
  <c r="GB30" i="29"/>
  <c r="GC30" i="29"/>
  <c r="GD30" i="29"/>
  <c r="GE30" i="29"/>
  <c r="GF30" i="29"/>
  <c r="GG30" i="29"/>
  <c r="GH30" i="29"/>
  <c r="GI30" i="29"/>
  <c r="GJ30" i="29"/>
  <c r="GK30" i="29"/>
  <c r="GL30" i="29"/>
  <c r="GM30" i="29"/>
  <c r="GN30" i="29"/>
  <c r="GO30" i="29"/>
  <c r="GP30" i="29"/>
  <c r="GQ30" i="29"/>
  <c r="GR30" i="29"/>
  <c r="GS30" i="29"/>
  <c r="GT30" i="29"/>
  <c r="GU30" i="29"/>
  <c r="GV30" i="29"/>
  <c r="GW30" i="29"/>
  <c r="GX30" i="29"/>
  <c r="GY30" i="29"/>
  <c r="GZ30" i="29"/>
  <c r="HA30" i="29"/>
  <c r="HB30" i="29"/>
  <c r="HC30" i="29"/>
  <c r="HD30" i="29"/>
  <c r="HE30" i="29"/>
  <c r="HF30" i="29"/>
  <c r="HG30" i="29"/>
  <c r="HH30" i="29"/>
  <c r="HI30" i="29"/>
  <c r="HJ30" i="29"/>
  <c r="HK30" i="29"/>
  <c r="HL30" i="29"/>
  <c r="HM30" i="29"/>
  <c r="HN30" i="29"/>
  <c r="HO30" i="29"/>
  <c r="HP30" i="29"/>
  <c r="HQ30" i="29"/>
  <c r="HR30" i="29"/>
  <c r="HS30" i="29"/>
  <c r="HT30" i="29"/>
  <c r="HU30" i="29"/>
  <c r="HV30" i="29"/>
  <c r="HW30" i="29"/>
  <c r="HX30" i="29"/>
  <c r="HY30" i="29"/>
  <c r="HZ30" i="29"/>
  <c r="IA30" i="29"/>
  <c r="IB30" i="29"/>
  <c r="IC30" i="29"/>
  <c r="ID30" i="29"/>
  <c r="IE30" i="29"/>
  <c r="IF30" i="29"/>
  <c r="IG30" i="29"/>
  <c r="IH30" i="29"/>
  <c r="II30" i="29"/>
  <c r="IJ30" i="29"/>
  <c r="IK30" i="29"/>
  <c r="IL30" i="29"/>
  <c r="IM30" i="29"/>
  <c r="IN30" i="29"/>
  <c r="IO30" i="29"/>
  <c r="IP30" i="29"/>
  <c r="IQ30" i="29"/>
  <c r="IR30" i="29"/>
  <c r="IS30" i="29"/>
  <c r="IT30" i="29"/>
  <c r="IU30" i="29"/>
  <c r="IV30" i="29"/>
  <c r="IW30" i="29"/>
  <c r="IX30" i="29"/>
  <c r="IY30" i="29"/>
  <c r="IZ30" i="29"/>
  <c r="JA30" i="29"/>
  <c r="JB30" i="29"/>
  <c r="JC30" i="29"/>
  <c r="JD30" i="29"/>
  <c r="JE30" i="29"/>
  <c r="JF30" i="29"/>
  <c r="JG30" i="29"/>
  <c r="JH30" i="29"/>
  <c r="JI30" i="29"/>
  <c r="JJ30" i="29"/>
  <c r="JK30" i="29"/>
  <c r="JL30" i="29"/>
  <c r="JM30" i="29"/>
  <c r="JN30" i="29"/>
  <c r="JO30" i="29"/>
  <c r="JP30" i="29"/>
  <c r="JQ30" i="29"/>
  <c r="JR30" i="29"/>
  <c r="JS30" i="29"/>
  <c r="JT30" i="29"/>
  <c r="JU30" i="29"/>
  <c r="JV30" i="29"/>
  <c r="JW30" i="29"/>
  <c r="JX30" i="29"/>
  <c r="JY30" i="29"/>
  <c r="JZ30" i="29"/>
  <c r="KA30" i="29"/>
  <c r="KB30" i="29"/>
  <c r="KC30" i="29"/>
  <c r="KD30" i="29"/>
  <c r="KE30" i="29"/>
  <c r="KF30" i="29"/>
  <c r="KG30" i="29"/>
  <c r="KH30" i="29"/>
  <c r="KI30" i="29"/>
  <c r="KJ30" i="29"/>
  <c r="KK30" i="29"/>
  <c r="KL30" i="29"/>
  <c r="KM30" i="29"/>
  <c r="KN30" i="29"/>
  <c r="KO30" i="29"/>
  <c r="KP30" i="29"/>
  <c r="KQ30" i="29"/>
  <c r="KR30" i="29"/>
  <c r="KS30" i="29"/>
  <c r="KT30" i="29"/>
  <c r="KU30" i="29"/>
  <c r="KV30" i="29"/>
  <c r="KW30" i="29"/>
  <c r="KX30" i="29"/>
  <c r="KY30" i="29"/>
  <c r="KZ30" i="29"/>
  <c r="LA30" i="29"/>
  <c r="K31" i="29"/>
  <c r="L31" i="29"/>
  <c r="M31" i="29"/>
  <c r="N31" i="29"/>
  <c r="O31" i="29"/>
  <c r="P31" i="29"/>
  <c r="Q31" i="29"/>
  <c r="R31" i="29"/>
  <c r="S31" i="29"/>
  <c r="T31" i="29"/>
  <c r="U31" i="29"/>
  <c r="V31" i="29"/>
  <c r="W31" i="29"/>
  <c r="X31" i="29"/>
  <c r="Y31" i="29"/>
  <c r="Z31" i="29"/>
  <c r="AA31" i="29"/>
  <c r="AB31" i="29"/>
  <c r="AC31" i="29"/>
  <c r="AD31" i="29"/>
  <c r="AE31" i="29"/>
  <c r="AF31" i="29"/>
  <c r="AG31" i="29"/>
  <c r="AH31" i="29"/>
  <c r="AI31" i="29"/>
  <c r="AJ31" i="29"/>
  <c r="AK31" i="29"/>
  <c r="AL31" i="29"/>
  <c r="AM31" i="29"/>
  <c r="AN31" i="29"/>
  <c r="AO31" i="29"/>
  <c r="AP31" i="29"/>
  <c r="AQ31" i="29"/>
  <c r="AR31" i="29"/>
  <c r="AS31" i="29"/>
  <c r="AT31" i="29"/>
  <c r="AU31" i="29"/>
  <c r="AV31" i="29"/>
  <c r="AW31" i="29"/>
  <c r="AX31" i="29"/>
  <c r="AY31" i="29"/>
  <c r="AZ31" i="29"/>
  <c r="BA31" i="29"/>
  <c r="BB31" i="29"/>
  <c r="BC31" i="29"/>
  <c r="BD31" i="29"/>
  <c r="BE31" i="29"/>
  <c r="BF31" i="29"/>
  <c r="BG31" i="29"/>
  <c r="BH31" i="29"/>
  <c r="BI31" i="29"/>
  <c r="BJ31" i="29"/>
  <c r="BK31" i="29"/>
  <c r="BL31" i="29"/>
  <c r="BM31" i="29"/>
  <c r="BN31" i="29"/>
  <c r="BO31" i="29"/>
  <c r="BP31" i="29"/>
  <c r="BQ31" i="29"/>
  <c r="BR31" i="29"/>
  <c r="BS31" i="29"/>
  <c r="BT31" i="29"/>
  <c r="BU31" i="29"/>
  <c r="BV31" i="29"/>
  <c r="BW31" i="29"/>
  <c r="BX31" i="29"/>
  <c r="BY31" i="29"/>
  <c r="BZ31" i="29"/>
  <c r="CA31" i="29"/>
  <c r="CB31" i="29"/>
  <c r="CC31" i="29"/>
  <c r="CD31" i="29"/>
  <c r="CE31" i="29"/>
  <c r="CF31" i="29"/>
  <c r="CG31" i="29"/>
  <c r="CH31" i="29"/>
  <c r="CI31" i="29"/>
  <c r="CJ31" i="29"/>
  <c r="CK31" i="29"/>
  <c r="CL31" i="29"/>
  <c r="CM31" i="29"/>
  <c r="CN31" i="29"/>
  <c r="CO31" i="29"/>
  <c r="CP31" i="29"/>
  <c r="CQ31" i="29"/>
  <c r="CR31" i="29"/>
  <c r="CS31" i="29"/>
  <c r="CT31" i="29"/>
  <c r="CU31" i="29"/>
  <c r="CV31" i="29"/>
  <c r="CW31" i="29"/>
  <c r="CX31" i="29"/>
  <c r="CY31" i="29"/>
  <c r="CZ31" i="29"/>
  <c r="DA31" i="29"/>
  <c r="DB31" i="29"/>
  <c r="DC31" i="29"/>
  <c r="DD31" i="29"/>
  <c r="DE31" i="29"/>
  <c r="DF31" i="29"/>
  <c r="DG31" i="29"/>
  <c r="DH31" i="29"/>
  <c r="DI31" i="29"/>
  <c r="DJ31" i="29"/>
  <c r="DK31" i="29"/>
  <c r="DL31" i="29"/>
  <c r="DM31" i="29"/>
  <c r="DN31" i="29"/>
  <c r="DO31" i="29"/>
  <c r="DP31" i="29"/>
  <c r="DQ31" i="29"/>
  <c r="DR31" i="29"/>
  <c r="DS31" i="29"/>
  <c r="DT31" i="29"/>
  <c r="DU31" i="29"/>
  <c r="DV31" i="29"/>
  <c r="DW31" i="29"/>
  <c r="DX31" i="29"/>
  <c r="DY31" i="29"/>
  <c r="DZ31" i="29"/>
  <c r="EA31" i="29"/>
  <c r="EB31" i="29"/>
  <c r="EC31" i="29"/>
  <c r="ED31" i="29"/>
  <c r="EE31" i="29"/>
  <c r="EF31" i="29"/>
  <c r="EG31" i="29"/>
  <c r="EH31" i="29"/>
  <c r="EI31" i="29"/>
  <c r="EJ31" i="29"/>
  <c r="EK31" i="29"/>
  <c r="EL31" i="29"/>
  <c r="EM31" i="29"/>
  <c r="EN31" i="29"/>
  <c r="EO31" i="29"/>
  <c r="EP31" i="29"/>
  <c r="EQ31" i="29"/>
  <c r="ER31" i="29"/>
  <c r="ES31" i="29"/>
  <c r="ET31" i="29"/>
  <c r="EU31" i="29"/>
  <c r="EV31" i="29"/>
  <c r="EW31" i="29"/>
  <c r="EX31" i="29"/>
  <c r="EY31" i="29"/>
  <c r="EZ31" i="29"/>
  <c r="FA31" i="29"/>
  <c r="FB31" i="29"/>
  <c r="FC31" i="29"/>
  <c r="FD31" i="29"/>
  <c r="FE31" i="29"/>
  <c r="FF31" i="29"/>
  <c r="FG31" i="29"/>
  <c r="FH31" i="29"/>
  <c r="FI31" i="29"/>
  <c r="FJ31" i="29"/>
  <c r="FK31" i="29"/>
  <c r="FL31" i="29"/>
  <c r="FM31" i="29"/>
  <c r="FN31" i="29"/>
  <c r="FO31" i="29"/>
  <c r="FP31" i="29"/>
  <c r="FQ31" i="29"/>
  <c r="FR31" i="29"/>
  <c r="FS31" i="29"/>
  <c r="FT31" i="29"/>
  <c r="FU31" i="29"/>
  <c r="FV31" i="29"/>
  <c r="FW31" i="29"/>
  <c r="FX31" i="29"/>
  <c r="FY31" i="29"/>
  <c r="FZ31" i="29"/>
  <c r="GA31" i="29"/>
  <c r="GB31" i="29"/>
  <c r="GC31" i="29"/>
  <c r="GD31" i="29"/>
  <c r="GE31" i="29"/>
  <c r="GF31" i="29"/>
  <c r="GG31" i="29"/>
  <c r="GH31" i="29"/>
  <c r="GI31" i="29"/>
  <c r="GJ31" i="29"/>
  <c r="GK31" i="29"/>
  <c r="GL31" i="29"/>
  <c r="GM31" i="29"/>
  <c r="GN31" i="29"/>
  <c r="GO31" i="29"/>
  <c r="GP31" i="29"/>
  <c r="GQ31" i="29"/>
  <c r="GR31" i="29"/>
  <c r="GS31" i="29"/>
  <c r="GT31" i="29"/>
  <c r="GU31" i="29"/>
  <c r="GV31" i="29"/>
  <c r="GW31" i="29"/>
  <c r="GX31" i="29"/>
  <c r="GY31" i="29"/>
  <c r="GZ31" i="29"/>
  <c r="HA31" i="29"/>
  <c r="HB31" i="29"/>
  <c r="HC31" i="29"/>
  <c r="HD31" i="29"/>
  <c r="HE31" i="29"/>
  <c r="HF31" i="29"/>
  <c r="HG31" i="29"/>
  <c r="HH31" i="29"/>
  <c r="HI31" i="29"/>
  <c r="HJ31" i="29"/>
  <c r="HK31" i="29"/>
  <c r="HL31" i="29"/>
  <c r="HM31" i="29"/>
  <c r="HN31" i="29"/>
  <c r="HO31" i="29"/>
  <c r="HP31" i="29"/>
  <c r="HQ31" i="29"/>
  <c r="HR31" i="29"/>
  <c r="HS31" i="29"/>
  <c r="HT31" i="29"/>
  <c r="HU31" i="29"/>
  <c r="HV31" i="29"/>
  <c r="HW31" i="29"/>
  <c r="HX31" i="29"/>
  <c r="HY31" i="29"/>
  <c r="HZ31" i="29"/>
  <c r="IA31" i="29"/>
  <c r="IB31" i="29"/>
  <c r="IC31" i="29"/>
  <c r="ID31" i="29"/>
  <c r="IE31" i="29"/>
  <c r="IF31" i="29"/>
  <c r="IG31" i="29"/>
  <c r="IH31" i="29"/>
  <c r="II31" i="29"/>
  <c r="IJ31" i="29"/>
  <c r="IK31" i="29"/>
  <c r="IL31" i="29"/>
  <c r="IM31" i="29"/>
  <c r="IN31" i="29"/>
  <c r="IO31" i="29"/>
  <c r="IP31" i="29"/>
  <c r="IQ31" i="29"/>
  <c r="IR31" i="29"/>
  <c r="IS31" i="29"/>
  <c r="IT31" i="29"/>
  <c r="IU31" i="29"/>
  <c r="IV31" i="29"/>
  <c r="IW31" i="29"/>
  <c r="IX31" i="29"/>
  <c r="IY31" i="29"/>
  <c r="IZ31" i="29"/>
  <c r="JA31" i="29"/>
  <c r="JB31" i="29"/>
  <c r="JC31" i="29"/>
  <c r="JD31" i="29"/>
  <c r="JE31" i="29"/>
  <c r="JF31" i="29"/>
  <c r="JG31" i="29"/>
  <c r="JH31" i="29"/>
  <c r="JI31" i="29"/>
  <c r="JJ31" i="29"/>
  <c r="JK31" i="29"/>
  <c r="JL31" i="29"/>
  <c r="JM31" i="29"/>
  <c r="JN31" i="29"/>
  <c r="JO31" i="29"/>
  <c r="JP31" i="29"/>
  <c r="JQ31" i="29"/>
  <c r="JR31" i="29"/>
  <c r="JS31" i="29"/>
  <c r="JT31" i="29"/>
  <c r="JU31" i="29"/>
  <c r="JV31" i="29"/>
  <c r="JW31" i="29"/>
  <c r="JX31" i="29"/>
  <c r="JY31" i="29"/>
  <c r="JZ31" i="29"/>
  <c r="KA31" i="29"/>
  <c r="KB31" i="29"/>
  <c r="KC31" i="29"/>
  <c r="KD31" i="29"/>
  <c r="KE31" i="29"/>
  <c r="KF31" i="29"/>
  <c r="KG31" i="29"/>
  <c r="KH31" i="29"/>
  <c r="KI31" i="29"/>
  <c r="KJ31" i="29"/>
  <c r="KK31" i="29"/>
  <c r="KL31" i="29"/>
  <c r="KM31" i="29"/>
  <c r="KN31" i="29"/>
  <c r="KO31" i="29"/>
  <c r="KP31" i="29"/>
  <c r="KQ31" i="29"/>
  <c r="KR31" i="29"/>
  <c r="KS31" i="29"/>
  <c r="KT31" i="29"/>
  <c r="KU31" i="29"/>
  <c r="KV31" i="29"/>
  <c r="KW31" i="29"/>
  <c r="KX31" i="29"/>
  <c r="KY31" i="29"/>
  <c r="KZ31" i="29"/>
  <c r="LA31" i="29"/>
  <c r="K32" i="29"/>
  <c r="L32" i="29"/>
  <c r="M32" i="29"/>
  <c r="N32" i="29"/>
  <c r="O32" i="29"/>
  <c r="P32" i="29"/>
  <c r="Q32" i="29"/>
  <c r="R32" i="29"/>
  <c r="S32" i="29"/>
  <c r="T32" i="29"/>
  <c r="U32" i="29"/>
  <c r="V32" i="29"/>
  <c r="W32" i="29"/>
  <c r="X32" i="29"/>
  <c r="Y32" i="29"/>
  <c r="Z32" i="29"/>
  <c r="AA32" i="29"/>
  <c r="AB32" i="29"/>
  <c r="AC32" i="29"/>
  <c r="AD32" i="29"/>
  <c r="AE32" i="29"/>
  <c r="AF32" i="29"/>
  <c r="AG32" i="29"/>
  <c r="AH32" i="29"/>
  <c r="AI32" i="29"/>
  <c r="AJ32" i="29"/>
  <c r="AK32" i="29"/>
  <c r="AL32" i="29"/>
  <c r="AM32" i="29"/>
  <c r="AN32" i="29"/>
  <c r="AO32" i="29"/>
  <c r="AP32" i="29"/>
  <c r="AQ32" i="29"/>
  <c r="AR32" i="29"/>
  <c r="AS32" i="29"/>
  <c r="AT32" i="29"/>
  <c r="AU32" i="29"/>
  <c r="AV32" i="29"/>
  <c r="AW32" i="29"/>
  <c r="AX32" i="29"/>
  <c r="AY32" i="29"/>
  <c r="AZ32" i="29"/>
  <c r="BA32" i="29"/>
  <c r="BB32" i="29"/>
  <c r="BC32" i="29"/>
  <c r="BD32" i="29"/>
  <c r="BE32" i="29"/>
  <c r="BF32" i="29"/>
  <c r="BG32" i="29"/>
  <c r="BH32" i="29"/>
  <c r="BI32" i="29"/>
  <c r="BJ32" i="29"/>
  <c r="BK32" i="29"/>
  <c r="BL32" i="29"/>
  <c r="BM32" i="29"/>
  <c r="BN32" i="29"/>
  <c r="BO32" i="29"/>
  <c r="BP32" i="29"/>
  <c r="BQ32" i="29"/>
  <c r="BR32" i="29"/>
  <c r="BS32" i="29"/>
  <c r="BT32" i="29"/>
  <c r="BU32" i="29"/>
  <c r="BV32" i="29"/>
  <c r="BW32" i="29"/>
  <c r="BX32" i="29"/>
  <c r="BY32" i="29"/>
  <c r="BZ32" i="29"/>
  <c r="CA32" i="29"/>
  <c r="CB32" i="29"/>
  <c r="CC32" i="29"/>
  <c r="CD32" i="29"/>
  <c r="CE32" i="29"/>
  <c r="CF32" i="29"/>
  <c r="CG32" i="29"/>
  <c r="CH32" i="29"/>
  <c r="CI32" i="29"/>
  <c r="CJ32" i="29"/>
  <c r="CK32" i="29"/>
  <c r="CL32" i="29"/>
  <c r="CM32" i="29"/>
  <c r="CN32" i="29"/>
  <c r="CO32" i="29"/>
  <c r="CP32" i="29"/>
  <c r="CQ32" i="29"/>
  <c r="CR32" i="29"/>
  <c r="CS32" i="29"/>
  <c r="CT32" i="29"/>
  <c r="CU32" i="29"/>
  <c r="CV32" i="29"/>
  <c r="CW32" i="29"/>
  <c r="CX32" i="29"/>
  <c r="CY32" i="29"/>
  <c r="CZ32" i="29"/>
  <c r="DA32" i="29"/>
  <c r="DB32" i="29"/>
  <c r="DC32" i="29"/>
  <c r="DD32" i="29"/>
  <c r="DE32" i="29"/>
  <c r="DF32" i="29"/>
  <c r="DG32" i="29"/>
  <c r="DH32" i="29"/>
  <c r="DI32" i="29"/>
  <c r="DJ32" i="29"/>
  <c r="DK32" i="29"/>
  <c r="DL32" i="29"/>
  <c r="DM32" i="29"/>
  <c r="DN32" i="29"/>
  <c r="DO32" i="29"/>
  <c r="DP32" i="29"/>
  <c r="DQ32" i="29"/>
  <c r="DR32" i="29"/>
  <c r="DS32" i="29"/>
  <c r="DT32" i="29"/>
  <c r="DU32" i="29"/>
  <c r="DV32" i="29"/>
  <c r="DW32" i="29"/>
  <c r="DX32" i="29"/>
  <c r="DY32" i="29"/>
  <c r="DZ32" i="29"/>
  <c r="EA32" i="29"/>
  <c r="EB32" i="29"/>
  <c r="EC32" i="29"/>
  <c r="ED32" i="29"/>
  <c r="EE32" i="29"/>
  <c r="EF32" i="29"/>
  <c r="EG32" i="29"/>
  <c r="EH32" i="29"/>
  <c r="EI32" i="29"/>
  <c r="EJ32" i="29"/>
  <c r="EK32" i="29"/>
  <c r="EL32" i="29"/>
  <c r="EM32" i="29"/>
  <c r="EN32" i="29"/>
  <c r="EO32" i="29"/>
  <c r="EP32" i="29"/>
  <c r="EQ32" i="29"/>
  <c r="ER32" i="29"/>
  <c r="ES32" i="29"/>
  <c r="ET32" i="29"/>
  <c r="EU32" i="29"/>
  <c r="EV32" i="29"/>
  <c r="EW32" i="29"/>
  <c r="EX32" i="29"/>
  <c r="EY32" i="29"/>
  <c r="EZ32" i="29"/>
  <c r="FA32" i="29"/>
  <c r="FB32" i="29"/>
  <c r="FC32" i="29"/>
  <c r="FD32" i="29"/>
  <c r="FE32" i="29"/>
  <c r="FF32" i="29"/>
  <c r="FG32" i="29"/>
  <c r="FH32" i="29"/>
  <c r="FI32" i="29"/>
  <c r="FJ32" i="29"/>
  <c r="FK32" i="29"/>
  <c r="FL32" i="29"/>
  <c r="FM32" i="29"/>
  <c r="FN32" i="29"/>
  <c r="FO32" i="29"/>
  <c r="FP32" i="29"/>
  <c r="FQ32" i="29"/>
  <c r="FR32" i="29"/>
  <c r="FS32" i="29"/>
  <c r="FT32" i="29"/>
  <c r="FU32" i="29"/>
  <c r="FV32" i="29"/>
  <c r="FW32" i="29"/>
  <c r="FX32" i="29"/>
  <c r="FY32" i="29"/>
  <c r="FZ32" i="29"/>
  <c r="GA32" i="29"/>
  <c r="GB32" i="29"/>
  <c r="GC32" i="29"/>
  <c r="GD32" i="29"/>
  <c r="GE32" i="29"/>
  <c r="GF32" i="29"/>
  <c r="GG32" i="29"/>
  <c r="GH32" i="29"/>
  <c r="GI32" i="29"/>
  <c r="GJ32" i="29"/>
  <c r="GK32" i="29"/>
  <c r="GL32" i="29"/>
  <c r="GM32" i="29"/>
  <c r="GN32" i="29"/>
  <c r="GO32" i="29"/>
  <c r="GP32" i="29"/>
  <c r="GQ32" i="29"/>
  <c r="GR32" i="29"/>
  <c r="GS32" i="29"/>
  <c r="GT32" i="29"/>
  <c r="GU32" i="29"/>
  <c r="GV32" i="29"/>
  <c r="GW32" i="29"/>
  <c r="GX32" i="29"/>
  <c r="GY32" i="29"/>
  <c r="GZ32" i="29"/>
  <c r="HA32" i="29"/>
  <c r="HB32" i="29"/>
  <c r="HC32" i="29"/>
  <c r="HD32" i="29"/>
  <c r="HE32" i="29"/>
  <c r="HF32" i="29"/>
  <c r="HG32" i="29"/>
  <c r="HH32" i="29"/>
  <c r="HI32" i="29"/>
  <c r="HJ32" i="29"/>
  <c r="HK32" i="29"/>
  <c r="HL32" i="29"/>
  <c r="HM32" i="29"/>
  <c r="HN32" i="29"/>
  <c r="HO32" i="29"/>
  <c r="HP32" i="29"/>
  <c r="HQ32" i="29"/>
  <c r="HR32" i="29"/>
  <c r="HS32" i="29"/>
  <c r="HT32" i="29"/>
  <c r="HU32" i="29"/>
  <c r="HV32" i="29"/>
  <c r="HW32" i="29"/>
  <c r="HX32" i="29"/>
  <c r="HY32" i="29"/>
  <c r="HZ32" i="29"/>
  <c r="IA32" i="29"/>
  <c r="IB32" i="29"/>
  <c r="IC32" i="29"/>
  <c r="ID32" i="29"/>
  <c r="IE32" i="29"/>
  <c r="IF32" i="29"/>
  <c r="IG32" i="29"/>
  <c r="IH32" i="29"/>
  <c r="II32" i="29"/>
  <c r="IJ32" i="29"/>
  <c r="IK32" i="29"/>
  <c r="IL32" i="29"/>
  <c r="IM32" i="29"/>
  <c r="IN32" i="29"/>
  <c r="IO32" i="29"/>
  <c r="IP32" i="29"/>
  <c r="IQ32" i="29"/>
  <c r="IR32" i="29"/>
  <c r="IS32" i="29"/>
  <c r="IT32" i="29"/>
  <c r="IU32" i="29"/>
  <c r="IV32" i="29"/>
  <c r="IW32" i="29"/>
  <c r="IX32" i="29"/>
  <c r="IY32" i="29"/>
  <c r="IZ32" i="29"/>
  <c r="JA32" i="29"/>
  <c r="JB32" i="29"/>
  <c r="JC32" i="29"/>
  <c r="JD32" i="29"/>
  <c r="JE32" i="29"/>
  <c r="JF32" i="29"/>
  <c r="JG32" i="29"/>
  <c r="JH32" i="29"/>
  <c r="JI32" i="29"/>
  <c r="JJ32" i="29"/>
  <c r="JK32" i="29"/>
  <c r="JL32" i="29"/>
  <c r="JM32" i="29"/>
  <c r="JN32" i="29"/>
  <c r="JO32" i="29"/>
  <c r="JP32" i="29"/>
  <c r="JQ32" i="29"/>
  <c r="JR32" i="29"/>
  <c r="JS32" i="29"/>
  <c r="JT32" i="29"/>
  <c r="JU32" i="29"/>
  <c r="JV32" i="29"/>
  <c r="JW32" i="29"/>
  <c r="JX32" i="29"/>
  <c r="JY32" i="29"/>
  <c r="JZ32" i="29"/>
  <c r="KA32" i="29"/>
  <c r="KB32" i="29"/>
  <c r="KC32" i="29"/>
  <c r="KD32" i="29"/>
  <c r="KE32" i="29"/>
  <c r="KF32" i="29"/>
  <c r="KG32" i="29"/>
  <c r="KH32" i="29"/>
  <c r="KI32" i="29"/>
  <c r="KJ32" i="29"/>
  <c r="KK32" i="29"/>
  <c r="KL32" i="29"/>
  <c r="KM32" i="29"/>
  <c r="KN32" i="29"/>
  <c r="KO32" i="29"/>
  <c r="KP32" i="29"/>
  <c r="KQ32" i="29"/>
  <c r="KR32" i="29"/>
  <c r="KS32" i="29"/>
  <c r="KT32" i="29"/>
  <c r="KU32" i="29"/>
  <c r="KV32" i="29"/>
  <c r="KW32" i="29"/>
  <c r="KX32" i="29"/>
  <c r="KY32" i="29"/>
  <c r="KZ32" i="29"/>
  <c r="LA32" i="29"/>
  <c r="K22" i="29"/>
  <c r="L22" i="29"/>
  <c r="M22" i="29"/>
  <c r="N22" i="29"/>
  <c r="O22" i="29"/>
  <c r="P22" i="29"/>
  <c r="Q22" i="29"/>
  <c r="R22" i="29"/>
  <c r="S22" i="29"/>
  <c r="T22" i="29"/>
  <c r="U22" i="29"/>
  <c r="V22" i="29"/>
  <c r="W22" i="29"/>
  <c r="X22" i="29"/>
  <c r="Y22" i="29"/>
  <c r="Z22" i="29"/>
  <c r="AA22" i="29"/>
  <c r="AB22" i="29"/>
  <c r="AC22" i="29"/>
  <c r="AD22" i="29"/>
  <c r="AE22" i="29"/>
  <c r="AF22" i="29"/>
  <c r="AG22" i="29"/>
  <c r="AH22" i="29"/>
  <c r="AI22" i="29"/>
  <c r="AJ22" i="29"/>
  <c r="AK22" i="29"/>
  <c r="AL22" i="29"/>
  <c r="AM22" i="29"/>
  <c r="AN22" i="29"/>
  <c r="AO22" i="29"/>
  <c r="AP22" i="29"/>
  <c r="AQ22" i="29"/>
  <c r="AR22" i="29"/>
  <c r="AS22" i="29"/>
  <c r="AT22" i="29"/>
  <c r="AU22" i="29"/>
  <c r="K15" i="29"/>
  <c r="L15" i="29"/>
  <c r="M15" i="29"/>
  <c r="N15" i="29"/>
  <c r="O15" i="29"/>
  <c r="P15" i="29"/>
  <c r="Q15" i="29"/>
  <c r="R15" i="29"/>
  <c r="S15" i="29"/>
  <c r="T15" i="29"/>
  <c r="U15" i="29"/>
  <c r="V15" i="29"/>
  <c r="W15" i="29"/>
  <c r="X15" i="29"/>
  <c r="Y15" i="29"/>
  <c r="Z15" i="29"/>
  <c r="AA15" i="29"/>
  <c r="AB15" i="29"/>
  <c r="AC15" i="29"/>
  <c r="AD15" i="29"/>
  <c r="AE15" i="29"/>
  <c r="AF15" i="29"/>
  <c r="AG15" i="29"/>
  <c r="AH15" i="29"/>
  <c r="AI15" i="29"/>
  <c r="AJ15" i="29"/>
  <c r="AK15" i="29"/>
  <c r="AL15" i="29"/>
  <c r="AM15" i="29"/>
  <c r="AN15" i="29"/>
  <c r="AO15" i="29"/>
  <c r="AP15" i="29"/>
  <c r="AQ15" i="29"/>
  <c r="AR15" i="29"/>
  <c r="AS15" i="29"/>
  <c r="AT15" i="29"/>
  <c r="AU15" i="29"/>
  <c r="AV15" i="29"/>
  <c r="AW15" i="29"/>
  <c r="AX15" i="29"/>
  <c r="AY15" i="29"/>
  <c r="AZ15" i="29"/>
  <c r="BA15" i="29"/>
  <c r="BB15" i="29"/>
  <c r="BC15" i="29"/>
  <c r="BD15" i="29"/>
  <c r="BE15" i="29"/>
  <c r="BF15" i="29"/>
  <c r="BG15" i="29"/>
  <c r="BH15" i="29"/>
  <c r="BI15" i="29"/>
  <c r="BJ15" i="29"/>
  <c r="BK15" i="29"/>
  <c r="BL15" i="29"/>
  <c r="BM15" i="29"/>
  <c r="BN15" i="29"/>
  <c r="BO15" i="29"/>
  <c r="BP15" i="29"/>
  <c r="BQ15" i="29"/>
  <c r="BR15" i="29"/>
  <c r="BS15" i="29"/>
  <c r="BT15" i="29"/>
  <c r="BU15" i="29"/>
  <c r="BV15" i="29"/>
  <c r="BW15" i="29"/>
  <c r="BX15" i="29"/>
  <c r="BY15" i="29"/>
  <c r="BZ15" i="29"/>
  <c r="CA15" i="29"/>
  <c r="CB15" i="29"/>
  <c r="CC15" i="29"/>
  <c r="CD15" i="29"/>
  <c r="CE15" i="29"/>
  <c r="CF15" i="29"/>
  <c r="CG15" i="29"/>
  <c r="CH15" i="29"/>
  <c r="CI15" i="29"/>
  <c r="CJ15" i="29"/>
  <c r="CK15" i="29"/>
  <c r="CL15" i="29"/>
  <c r="CM15" i="29"/>
  <c r="CN15" i="29"/>
  <c r="CO15" i="29"/>
  <c r="CP15" i="29"/>
  <c r="CQ15" i="29"/>
  <c r="CR15" i="29"/>
  <c r="CS15" i="29"/>
  <c r="CT15" i="29"/>
  <c r="CU15" i="29"/>
  <c r="CV15" i="29"/>
  <c r="CW15" i="29"/>
  <c r="CX15" i="29"/>
  <c r="CY15" i="29"/>
  <c r="CZ15" i="29"/>
  <c r="DA15" i="29"/>
  <c r="DB15" i="29"/>
  <c r="DC15" i="29"/>
  <c r="DD15" i="29"/>
  <c r="DE15" i="29"/>
  <c r="DF15" i="29"/>
  <c r="DG15" i="29"/>
  <c r="DH15" i="29"/>
  <c r="DI15" i="29"/>
  <c r="DJ15" i="29"/>
  <c r="DK15" i="29"/>
  <c r="DL15" i="29"/>
  <c r="DM15" i="29"/>
  <c r="DN15" i="29"/>
  <c r="DO15" i="29"/>
  <c r="DP15" i="29"/>
  <c r="DQ15" i="29"/>
  <c r="DR15" i="29"/>
  <c r="DS15" i="29"/>
  <c r="DT15" i="29"/>
  <c r="DU15" i="29"/>
  <c r="DV15" i="29"/>
  <c r="DW15" i="29"/>
  <c r="DX15" i="29"/>
  <c r="DY15" i="29"/>
  <c r="DZ15" i="29"/>
  <c r="EA15" i="29"/>
  <c r="EB15" i="29"/>
  <c r="EC15" i="29"/>
  <c r="ED15" i="29"/>
  <c r="EE15" i="29"/>
  <c r="EF15" i="29"/>
  <c r="EG15" i="29"/>
  <c r="EH15" i="29"/>
  <c r="EI15" i="29"/>
  <c r="EJ15" i="29"/>
  <c r="EK15" i="29"/>
  <c r="EL15" i="29"/>
  <c r="EM15" i="29"/>
  <c r="EN15" i="29"/>
  <c r="EO15" i="29"/>
  <c r="EP15" i="29"/>
  <c r="EQ15" i="29"/>
  <c r="ER15" i="29"/>
  <c r="ES15" i="29"/>
  <c r="ET15" i="29"/>
  <c r="EU15" i="29"/>
  <c r="EV15" i="29"/>
  <c r="EW15" i="29"/>
  <c r="EX15" i="29"/>
  <c r="EY15" i="29"/>
  <c r="EZ15" i="29"/>
  <c r="FA15" i="29"/>
  <c r="FB15" i="29"/>
  <c r="FC15" i="29"/>
  <c r="FD15" i="29"/>
  <c r="FE15" i="29"/>
  <c r="FF15" i="29"/>
  <c r="FG15" i="29"/>
  <c r="FH15" i="29"/>
  <c r="FI15" i="29"/>
  <c r="FJ15" i="29"/>
  <c r="FK15" i="29"/>
  <c r="FL15" i="29"/>
  <c r="FM15" i="29"/>
  <c r="FN15" i="29"/>
  <c r="FO15" i="29"/>
  <c r="FP15" i="29"/>
  <c r="FQ15" i="29"/>
  <c r="FR15" i="29"/>
  <c r="FS15" i="29"/>
  <c r="FT15" i="29"/>
  <c r="FU15" i="29"/>
  <c r="FV15" i="29"/>
  <c r="FW15" i="29"/>
  <c r="FX15" i="29"/>
  <c r="FY15" i="29"/>
  <c r="FZ15" i="29"/>
  <c r="GA15" i="29"/>
  <c r="GB15" i="29"/>
  <c r="GC15" i="29"/>
  <c r="GD15" i="29"/>
  <c r="GE15" i="29"/>
  <c r="GF15" i="29"/>
  <c r="GG15" i="29"/>
  <c r="GH15" i="29"/>
  <c r="GI15" i="29"/>
  <c r="GJ15" i="29"/>
  <c r="GK15" i="29"/>
  <c r="GL15" i="29"/>
  <c r="GM15" i="29"/>
  <c r="GN15" i="29"/>
  <c r="GO15" i="29"/>
  <c r="GP15" i="29"/>
  <c r="GQ15" i="29"/>
  <c r="GR15" i="29"/>
  <c r="GS15" i="29"/>
  <c r="GT15" i="29"/>
  <c r="GU15" i="29"/>
  <c r="GV15" i="29"/>
  <c r="GW15" i="29"/>
  <c r="GX15" i="29"/>
  <c r="GY15" i="29"/>
  <c r="GZ15" i="29"/>
  <c r="HA15" i="29"/>
  <c r="HB15" i="29"/>
  <c r="HC15" i="29"/>
  <c r="HD15" i="29"/>
  <c r="HE15" i="29"/>
  <c r="HF15" i="29"/>
  <c r="HG15" i="29"/>
  <c r="HH15" i="29"/>
  <c r="HI15" i="29"/>
  <c r="HJ15" i="29"/>
  <c r="HK15" i="29"/>
  <c r="HL15" i="29"/>
  <c r="HM15" i="29"/>
  <c r="HN15" i="29"/>
  <c r="HO15" i="29"/>
  <c r="HP15" i="29"/>
  <c r="HQ15" i="29"/>
  <c r="HR15" i="29"/>
  <c r="HS15" i="29"/>
  <c r="HT15" i="29"/>
  <c r="HU15" i="29"/>
  <c r="HV15" i="29"/>
  <c r="HW15" i="29"/>
  <c r="HX15" i="29"/>
  <c r="HY15" i="29"/>
  <c r="HZ15" i="29"/>
  <c r="IA15" i="29"/>
  <c r="IB15" i="29"/>
  <c r="IC15" i="29"/>
  <c r="ID15" i="29"/>
  <c r="IE15" i="29"/>
  <c r="IF15" i="29"/>
  <c r="IG15" i="29"/>
  <c r="IH15" i="29"/>
  <c r="II15" i="29"/>
  <c r="IJ15" i="29"/>
  <c r="IK15" i="29"/>
  <c r="IL15" i="29"/>
  <c r="IM15" i="29"/>
  <c r="IN15" i="29"/>
  <c r="IO15" i="29"/>
  <c r="IP15" i="29"/>
  <c r="IQ15" i="29"/>
  <c r="IR15" i="29"/>
  <c r="IS15" i="29"/>
  <c r="IT15" i="29"/>
  <c r="IU15" i="29"/>
  <c r="IV15" i="29"/>
  <c r="IW15" i="29"/>
  <c r="IX15" i="29"/>
  <c r="IY15" i="29"/>
  <c r="IZ15" i="29"/>
  <c r="JA15" i="29"/>
  <c r="JB15" i="29"/>
  <c r="JC15" i="29"/>
  <c r="JD15" i="29"/>
  <c r="JE15" i="29"/>
  <c r="JF15" i="29"/>
  <c r="JG15" i="29"/>
  <c r="JH15" i="29"/>
  <c r="JI15" i="29"/>
  <c r="JJ15" i="29"/>
  <c r="JK15" i="29"/>
  <c r="JL15" i="29"/>
  <c r="JM15" i="29"/>
  <c r="JN15" i="29"/>
  <c r="JO15" i="29"/>
  <c r="JP15" i="29"/>
  <c r="JQ15" i="29"/>
  <c r="JR15" i="29"/>
  <c r="JS15" i="29"/>
  <c r="JT15" i="29"/>
  <c r="JU15" i="29"/>
  <c r="JV15" i="29"/>
  <c r="JW15" i="29"/>
  <c r="JX15" i="29"/>
  <c r="JY15" i="29"/>
  <c r="JZ15" i="29"/>
  <c r="KA15" i="29"/>
  <c r="KB15" i="29"/>
  <c r="KC15" i="29"/>
  <c r="KD15" i="29"/>
  <c r="KE15" i="29"/>
  <c r="KF15" i="29"/>
  <c r="KG15" i="29"/>
  <c r="KH15" i="29"/>
  <c r="KI15" i="29"/>
  <c r="KJ15" i="29"/>
  <c r="KK15" i="29"/>
  <c r="KL15" i="29"/>
  <c r="KM15" i="29"/>
  <c r="KN15" i="29"/>
  <c r="KO15" i="29"/>
  <c r="KP15" i="29"/>
  <c r="KQ15" i="29"/>
  <c r="KR15" i="29"/>
  <c r="KS15" i="29"/>
  <c r="KT15" i="29"/>
  <c r="KU15" i="29"/>
  <c r="KV15" i="29"/>
  <c r="KW15" i="29"/>
  <c r="KX15" i="29"/>
  <c r="KY15" i="29"/>
  <c r="KZ15" i="29"/>
  <c r="LA15" i="29"/>
  <c r="K16" i="29"/>
  <c r="L16" i="29"/>
  <c r="M16" i="29"/>
  <c r="N16" i="29"/>
  <c r="O16" i="29"/>
  <c r="P16" i="29"/>
  <c r="Q16" i="29"/>
  <c r="R16" i="29"/>
  <c r="S16" i="29"/>
  <c r="T16" i="29"/>
  <c r="U16" i="29"/>
  <c r="V16" i="29"/>
  <c r="W16" i="29"/>
  <c r="X16" i="29"/>
  <c r="Y16" i="29"/>
  <c r="Z16" i="29"/>
  <c r="AA16" i="29"/>
  <c r="AB16" i="29"/>
  <c r="AC16" i="29"/>
  <c r="AD16" i="29"/>
  <c r="AE16" i="29"/>
  <c r="AF16" i="29"/>
  <c r="AG16" i="29"/>
  <c r="AH16" i="29"/>
  <c r="AI16" i="29"/>
  <c r="AJ16" i="29"/>
  <c r="AK16" i="29"/>
  <c r="AL16" i="29"/>
  <c r="AM16" i="29"/>
  <c r="AN16" i="29"/>
  <c r="AO16" i="29"/>
  <c r="AP16" i="29"/>
  <c r="AQ16" i="29"/>
  <c r="AR16" i="29"/>
  <c r="AS16" i="29"/>
  <c r="AT16" i="29"/>
  <c r="AU16" i="29"/>
  <c r="AV16" i="29"/>
  <c r="AW16" i="29"/>
  <c r="AX16" i="29"/>
  <c r="AY16" i="29"/>
  <c r="AZ16" i="29"/>
  <c r="BA16" i="29"/>
  <c r="BB16" i="29"/>
  <c r="BC16" i="29"/>
  <c r="BD16" i="29"/>
  <c r="BE16" i="29"/>
  <c r="BF16" i="29"/>
  <c r="BG16" i="29"/>
  <c r="BH16" i="29"/>
  <c r="BI16" i="29"/>
  <c r="BJ16" i="29"/>
  <c r="BK16" i="29"/>
  <c r="BL16" i="29"/>
  <c r="BM16" i="29"/>
  <c r="BN16" i="29"/>
  <c r="BO16" i="29"/>
  <c r="BP16" i="29"/>
  <c r="BQ16" i="29"/>
  <c r="BR16" i="29"/>
  <c r="BS16" i="29"/>
  <c r="BT16" i="29"/>
  <c r="BU16" i="29"/>
  <c r="BV16" i="29"/>
  <c r="BW16" i="29"/>
  <c r="BX16" i="29"/>
  <c r="BY16" i="29"/>
  <c r="BZ16" i="29"/>
  <c r="CA16" i="29"/>
  <c r="CB16" i="29"/>
  <c r="CC16" i="29"/>
  <c r="CD16" i="29"/>
  <c r="CE16" i="29"/>
  <c r="CF16" i="29"/>
  <c r="CG16" i="29"/>
  <c r="CH16" i="29"/>
  <c r="CI16" i="29"/>
  <c r="CJ16" i="29"/>
  <c r="CK16" i="29"/>
  <c r="CL16" i="29"/>
  <c r="CM16" i="29"/>
  <c r="CN16" i="29"/>
  <c r="CO16" i="29"/>
  <c r="CP16" i="29"/>
  <c r="CQ16" i="29"/>
  <c r="CR16" i="29"/>
  <c r="CS16" i="29"/>
  <c r="CT16" i="29"/>
  <c r="CU16" i="29"/>
  <c r="CV16" i="29"/>
  <c r="CW16" i="29"/>
  <c r="CX16" i="29"/>
  <c r="CY16" i="29"/>
  <c r="CZ16" i="29"/>
  <c r="DA16" i="29"/>
  <c r="DB16" i="29"/>
  <c r="DC16" i="29"/>
  <c r="DD16" i="29"/>
  <c r="DE16" i="29"/>
  <c r="DF16" i="29"/>
  <c r="DG16" i="29"/>
  <c r="DH16" i="29"/>
  <c r="DI16" i="29"/>
  <c r="DJ16" i="29"/>
  <c r="DK16" i="29"/>
  <c r="DL16" i="29"/>
  <c r="DM16" i="29"/>
  <c r="DN16" i="29"/>
  <c r="DO16" i="29"/>
  <c r="DP16" i="29"/>
  <c r="DQ16" i="29"/>
  <c r="DR16" i="29"/>
  <c r="DS16" i="29"/>
  <c r="DT16" i="29"/>
  <c r="DU16" i="29"/>
  <c r="DV16" i="29"/>
  <c r="DW16" i="29"/>
  <c r="DX16" i="29"/>
  <c r="DY16" i="29"/>
  <c r="DZ16" i="29"/>
  <c r="EA16" i="29"/>
  <c r="EB16" i="29"/>
  <c r="EC16" i="29"/>
  <c r="ED16" i="29"/>
  <c r="EE16" i="29"/>
  <c r="EF16" i="29"/>
  <c r="EG16" i="29"/>
  <c r="EH16" i="29"/>
  <c r="EI16" i="29"/>
  <c r="EJ16" i="29"/>
  <c r="EK16" i="29"/>
  <c r="EL16" i="29"/>
  <c r="EM16" i="29"/>
  <c r="EN16" i="29"/>
  <c r="EO16" i="29"/>
  <c r="EP16" i="29"/>
  <c r="EQ16" i="29"/>
  <c r="ER16" i="29"/>
  <c r="ES16" i="29"/>
  <c r="ET16" i="29"/>
  <c r="EU16" i="29"/>
  <c r="EV16" i="29"/>
  <c r="EW16" i="29"/>
  <c r="EX16" i="29"/>
  <c r="EY16" i="29"/>
  <c r="EZ16" i="29"/>
  <c r="FA16" i="29"/>
  <c r="FB16" i="29"/>
  <c r="FC16" i="29"/>
  <c r="FD16" i="29"/>
  <c r="FE16" i="29"/>
  <c r="FF16" i="29"/>
  <c r="FG16" i="29"/>
  <c r="FH16" i="29"/>
  <c r="FI16" i="29"/>
  <c r="FJ16" i="29"/>
  <c r="FK16" i="29"/>
  <c r="FL16" i="29"/>
  <c r="FM16" i="29"/>
  <c r="FN16" i="29"/>
  <c r="FO16" i="29"/>
  <c r="FP16" i="29"/>
  <c r="FQ16" i="29"/>
  <c r="FR16" i="29"/>
  <c r="FS16" i="29"/>
  <c r="FT16" i="29"/>
  <c r="FU16" i="29"/>
  <c r="FV16" i="29"/>
  <c r="FW16" i="29"/>
  <c r="FX16" i="29"/>
  <c r="FY16" i="29"/>
  <c r="FZ16" i="29"/>
  <c r="GA16" i="29"/>
  <c r="GB16" i="29"/>
  <c r="GC16" i="29"/>
  <c r="GD16" i="29"/>
  <c r="GE16" i="29"/>
  <c r="GF16" i="29"/>
  <c r="GG16" i="29"/>
  <c r="GH16" i="29"/>
  <c r="GI16" i="29"/>
  <c r="GJ16" i="29"/>
  <c r="GK16" i="29"/>
  <c r="GL16" i="29"/>
  <c r="GM16" i="29"/>
  <c r="GN16" i="29"/>
  <c r="GO16" i="29"/>
  <c r="GP16" i="29"/>
  <c r="GQ16" i="29"/>
  <c r="GR16" i="29"/>
  <c r="GS16" i="29"/>
  <c r="GT16" i="29"/>
  <c r="GU16" i="29"/>
  <c r="GV16" i="29"/>
  <c r="GW16" i="29"/>
  <c r="GX16" i="29"/>
  <c r="GY16" i="29"/>
  <c r="GZ16" i="29"/>
  <c r="HA16" i="29"/>
  <c r="HB16" i="29"/>
  <c r="HC16" i="29"/>
  <c r="HD16" i="29"/>
  <c r="HE16" i="29"/>
  <c r="HF16" i="29"/>
  <c r="HG16" i="29"/>
  <c r="HH16" i="29"/>
  <c r="HI16" i="29"/>
  <c r="HJ16" i="29"/>
  <c r="HK16" i="29"/>
  <c r="HL16" i="29"/>
  <c r="HM16" i="29"/>
  <c r="HN16" i="29"/>
  <c r="HO16" i="29"/>
  <c r="HP16" i="29"/>
  <c r="HQ16" i="29"/>
  <c r="HR16" i="29"/>
  <c r="HS16" i="29"/>
  <c r="HT16" i="29"/>
  <c r="HU16" i="29"/>
  <c r="HV16" i="29"/>
  <c r="HW16" i="29"/>
  <c r="HX16" i="29"/>
  <c r="HY16" i="29"/>
  <c r="HZ16" i="29"/>
  <c r="IA16" i="29"/>
  <c r="IB16" i="29"/>
  <c r="IC16" i="29"/>
  <c r="ID16" i="29"/>
  <c r="IE16" i="29"/>
  <c r="IF16" i="29"/>
  <c r="IG16" i="29"/>
  <c r="IH16" i="29"/>
  <c r="II16" i="29"/>
  <c r="IJ16" i="29"/>
  <c r="IK16" i="29"/>
  <c r="IL16" i="29"/>
  <c r="IM16" i="29"/>
  <c r="IN16" i="29"/>
  <c r="IO16" i="29"/>
  <c r="IP16" i="29"/>
  <c r="IQ16" i="29"/>
  <c r="IR16" i="29"/>
  <c r="IS16" i="29"/>
  <c r="IT16" i="29"/>
  <c r="IU16" i="29"/>
  <c r="IV16" i="29"/>
  <c r="IW16" i="29"/>
  <c r="IX16" i="29"/>
  <c r="IY16" i="29"/>
  <c r="IZ16" i="29"/>
  <c r="JA16" i="29"/>
  <c r="JB16" i="29"/>
  <c r="JC16" i="29"/>
  <c r="JD16" i="29"/>
  <c r="JE16" i="29"/>
  <c r="JF16" i="29"/>
  <c r="JG16" i="29"/>
  <c r="JH16" i="29"/>
  <c r="JI16" i="29"/>
  <c r="JJ16" i="29"/>
  <c r="JK16" i="29"/>
  <c r="JL16" i="29"/>
  <c r="JM16" i="29"/>
  <c r="JN16" i="29"/>
  <c r="JO16" i="29"/>
  <c r="JP16" i="29"/>
  <c r="JQ16" i="29"/>
  <c r="JR16" i="29"/>
  <c r="JS16" i="29"/>
  <c r="JT16" i="29"/>
  <c r="JU16" i="29"/>
  <c r="JV16" i="29"/>
  <c r="JW16" i="29"/>
  <c r="JX16" i="29"/>
  <c r="JY16" i="29"/>
  <c r="JZ16" i="29"/>
  <c r="KA16" i="29"/>
  <c r="KB16" i="29"/>
  <c r="KC16" i="29"/>
  <c r="KD16" i="29"/>
  <c r="KE16" i="29"/>
  <c r="KF16" i="29"/>
  <c r="KG16" i="29"/>
  <c r="KH16" i="29"/>
  <c r="KI16" i="29"/>
  <c r="KJ16" i="29"/>
  <c r="KK16" i="29"/>
  <c r="KL16" i="29"/>
  <c r="KM16" i="29"/>
  <c r="KN16" i="29"/>
  <c r="KO16" i="29"/>
  <c r="KP16" i="29"/>
  <c r="KQ16" i="29"/>
  <c r="KR16" i="29"/>
  <c r="KS16" i="29"/>
  <c r="KT16" i="29"/>
  <c r="KU16" i="29"/>
  <c r="KV16" i="29"/>
  <c r="KW16" i="29"/>
  <c r="KX16" i="29"/>
  <c r="KY16" i="29"/>
  <c r="KZ16" i="29"/>
  <c r="LA16" i="29"/>
  <c r="K17" i="29"/>
  <c r="L17" i="29"/>
  <c r="M17" i="29"/>
  <c r="N17" i="29"/>
  <c r="O17" i="29"/>
  <c r="P17" i="29"/>
  <c r="Q17" i="29"/>
  <c r="R17" i="29"/>
  <c r="S17" i="29"/>
  <c r="T17" i="29"/>
  <c r="U17" i="29"/>
  <c r="V17" i="29"/>
  <c r="W17" i="29"/>
  <c r="X17" i="29"/>
  <c r="Y17" i="29"/>
  <c r="Z17" i="29"/>
  <c r="AA17" i="29"/>
  <c r="AB17" i="29"/>
  <c r="AC17" i="29"/>
  <c r="AD17" i="29"/>
  <c r="AE17" i="29"/>
  <c r="AF17" i="29"/>
  <c r="AG17" i="29"/>
  <c r="AH17" i="29"/>
  <c r="AI17" i="29"/>
  <c r="AJ17" i="29"/>
  <c r="AK17" i="29"/>
  <c r="AL17" i="29"/>
  <c r="AM17" i="29"/>
  <c r="AN17" i="29"/>
  <c r="AO17" i="29"/>
  <c r="AP17" i="29"/>
  <c r="AQ17" i="29"/>
  <c r="AR17" i="29"/>
  <c r="AS17" i="29"/>
  <c r="AT17" i="29"/>
  <c r="AU17" i="29"/>
  <c r="AV17" i="29"/>
  <c r="AW17" i="29"/>
  <c r="AX17" i="29"/>
  <c r="AY17" i="29"/>
  <c r="AZ17" i="29"/>
  <c r="BA17" i="29"/>
  <c r="BB17" i="29"/>
  <c r="BC17" i="29"/>
  <c r="BD17" i="29"/>
  <c r="BE17" i="29"/>
  <c r="BF17" i="29"/>
  <c r="BG17" i="29"/>
  <c r="BH17" i="29"/>
  <c r="BI17" i="29"/>
  <c r="BJ17" i="29"/>
  <c r="BK17" i="29"/>
  <c r="BL17" i="29"/>
  <c r="BM17" i="29"/>
  <c r="BN17" i="29"/>
  <c r="BO17" i="29"/>
  <c r="BP17" i="29"/>
  <c r="BQ17" i="29"/>
  <c r="BR17" i="29"/>
  <c r="BS17" i="29"/>
  <c r="BT17" i="29"/>
  <c r="BU17" i="29"/>
  <c r="BV17" i="29"/>
  <c r="BW17" i="29"/>
  <c r="BX17" i="29"/>
  <c r="BY17" i="29"/>
  <c r="BZ17" i="29"/>
  <c r="CA17" i="29"/>
  <c r="CB17" i="29"/>
  <c r="CC17" i="29"/>
  <c r="CD17" i="29"/>
  <c r="CE17" i="29"/>
  <c r="CF17" i="29"/>
  <c r="CG17" i="29"/>
  <c r="CH17" i="29"/>
  <c r="CI17" i="29"/>
  <c r="CJ17" i="29"/>
  <c r="CK17" i="29"/>
  <c r="CL17" i="29"/>
  <c r="CM17" i="29"/>
  <c r="CN17" i="29"/>
  <c r="CO17" i="29"/>
  <c r="CP17" i="29"/>
  <c r="CQ17" i="29"/>
  <c r="CR17" i="29"/>
  <c r="CS17" i="29"/>
  <c r="CT17" i="29"/>
  <c r="CU17" i="29"/>
  <c r="CV17" i="29"/>
  <c r="CW17" i="29"/>
  <c r="CX17" i="29"/>
  <c r="CY17" i="29"/>
  <c r="CZ17" i="29"/>
  <c r="DA17" i="29"/>
  <c r="DB17" i="29"/>
  <c r="DC17" i="29"/>
  <c r="DD17" i="29"/>
  <c r="DE17" i="29"/>
  <c r="DF17" i="29"/>
  <c r="DG17" i="29"/>
  <c r="DH17" i="29"/>
  <c r="DI17" i="29"/>
  <c r="DJ17" i="29"/>
  <c r="DK17" i="29"/>
  <c r="DL17" i="29"/>
  <c r="DM17" i="29"/>
  <c r="DN17" i="29"/>
  <c r="DO17" i="29"/>
  <c r="DP17" i="29"/>
  <c r="DQ17" i="29"/>
  <c r="DR17" i="29"/>
  <c r="DS17" i="29"/>
  <c r="DT17" i="29"/>
  <c r="DU17" i="29"/>
  <c r="DV17" i="29"/>
  <c r="DW17" i="29"/>
  <c r="DX17" i="29"/>
  <c r="DY17" i="29"/>
  <c r="DZ17" i="29"/>
  <c r="EA17" i="29"/>
  <c r="EB17" i="29"/>
  <c r="EC17" i="29"/>
  <c r="ED17" i="29"/>
  <c r="EE17" i="29"/>
  <c r="EF17" i="29"/>
  <c r="EG17" i="29"/>
  <c r="EH17" i="29"/>
  <c r="EI17" i="29"/>
  <c r="EJ17" i="29"/>
  <c r="EK17" i="29"/>
  <c r="EL17" i="29"/>
  <c r="EM17" i="29"/>
  <c r="EN17" i="29"/>
  <c r="EO17" i="29"/>
  <c r="EP17" i="29"/>
  <c r="EQ17" i="29"/>
  <c r="ER17" i="29"/>
  <c r="ES17" i="29"/>
  <c r="ET17" i="29"/>
  <c r="EU17" i="29"/>
  <c r="EV17" i="29"/>
  <c r="EW17" i="29"/>
  <c r="EX17" i="29"/>
  <c r="EY17" i="29"/>
  <c r="EZ17" i="29"/>
  <c r="FA17" i="29"/>
  <c r="FB17" i="29"/>
  <c r="FC17" i="29"/>
  <c r="FD17" i="29"/>
  <c r="FE17" i="29"/>
  <c r="FF17" i="29"/>
  <c r="FG17" i="29"/>
  <c r="FH17" i="29"/>
  <c r="FI17" i="29"/>
  <c r="FJ17" i="29"/>
  <c r="FK17" i="29"/>
  <c r="FL17" i="29"/>
  <c r="FM17" i="29"/>
  <c r="FN17" i="29"/>
  <c r="FO17" i="29"/>
  <c r="FP17" i="29"/>
  <c r="FQ17" i="29"/>
  <c r="FR17" i="29"/>
  <c r="FS17" i="29"/>
  <c r="FT17" i="29"/>
  <c r="FU17" i="29"/>
  <c r="FV17" i="29"/>
  <c r="FW17" i="29"/>
  <c r="FX17" i="29"/>
  <c r="FY17" i="29"/>
  <c r="FZ17" i="29"/>
  <c r="GA17" i="29"/>
  <c r="GB17" i="29"/>
  <c r="GC17" i="29"/>
  <c r="GD17" i="29"/>
  <c r="GE17" i="29"/>
  <c r="GF17" i="29"/>
  <c r="GG17" i="29"/>
  <c r="GH17" i="29"/>
  <c r="GI17" i="29"/>
  <c r="GJ17" i="29"/>
  <c r="GK17" i="29"/>
  <c r="GL17" i="29"/>
  <c r="GM17" i="29"/>
  <c r="GN17" i="29"/>
  <c r="GO17" i="29"/>
  <c r="GP17" i="29"/>
  <c r="GQ17" i="29"/>
  <c r="GR17" i="29"/>
  <c r="GS17" i="29"/>
  <c r="GT17" i="29"/>
  <c r="GU17" i="29"/>
  <c r="GV17" i="29"/>
  <c r="GW17" i="29"/>
  <c r="GX17" i="29"/>
  <c r="GY17" i="29"/>
  <c r="GZ17" i="29"/>
  <c r="HA17" i="29"/>
  <c r="HB17" i="29"/>
  <c r="HC17" i="29"/>
  <c r="HD17" i="29"/>
  <c r="HE17" i="29"/>
  <c r="HF17" i="29"/>
  <c r="HG17" i="29"/>
  <c r="HH17" i="29"/>
  <c r="HI17" i="29"/>
  <c r="HJ17" i="29"/>
  <c r="HK17" i="29"/>
  <c r="HL17" i="29"/>
  <c r="HM17" i="29"/>
  <c r="HN17" i="29"/>
  <c r="HO17" i="29"/>
  <c r="HP17" i="29"/>
  <c r="HQ17" i="29"/>
  <c r="HR17" i="29"/>
  <c r="HS17" i="29"/>
  <c r="HT17" i="29"/>
  <c r="HU17" i="29"/>
  <c r="HV17" i="29"/>
  <c r="HW17" i="29"/>
  <c r="HX17" i="29"/>
  <c r="HY17" i="29"/>
  <c r="HZ17" i="29"/>
  <c r="IA17" i="29"/>
  <c r="IB17" i="29"/>
  <c r="IC17" i="29"/>
  <c r="ID17" i="29"/>
  <c r="IE17" i="29"/>
  <c r="IF17" i="29"/>
  <c r="IG17" i="29"/>
  <c r="IH17" i="29"/>
  <c r="II17" i="29"/>
  <c r="IJ17" i="29"/>
  <c r="IK17" i="29"/>
  <c r="IL17" i="29"/>
  <c r="IM17" i="29"/>
  <c r="IN17" i="29"/>
  <c r="IO17" i="29"/>
  <c r="IP17" i="29"/>
  <c r="IQ17" i="29"/>
  <c r="IR17" i="29"/>
  <c r="IS17" i="29"/>
  <c r="IT17" i="29"/>
  <c r="IU17" i="29"/>
  <c r="IV17" i="29"/>
  <c r="IW17" i="29"/>
  <c r="IX17" i="29"/>
  <c r="IY17" i="29"/>
  <c r="IZ17" i="29"/>
  <c r="JA17" i="29"/>
  <c r="JB17" i="29"/>
  <c r="JC17" i="29"/>
  <c r="JD17" i="29"/>
  <c r="JE17" i="29"/>
  <c r="JF17" i="29"/>
  <c r="JG17" i="29"/>
  <c r="JH17" i="29"/>
  <c r="JI17" i="29"/>
  <c r="JJ17" i="29"/>
  <c r="JK17" i="29"/>
  <c r="JL17" i="29"/>
  <c r="JM17" i="29"/>
  <c r="JN17" i="29"/>
  <c r="JO17" i="29"/>
  <c r="JP17" i="29"/>
  <c r="JQ17" i="29"/>
  <c r="JR17" i="29"/>
  <c r="JS17" i="29"/>
  <c r="JT17" i="29"/>
  <c r="JU17" i="29"/>
  <c r="JV17" i="29"/>
  <c r="JW17" i="29"/>
  <c r="JX17" i="29"/>
  <c r="JY17" i="29"/>
  <c r="JZ17" i="29"/>
  <c r="KA17" i="29"/>
  <c r="KB17" i="29"/>
  <c r="KC17" i="29"/>
  <c r="KD17" i="29"/>
  <c r="KE17" i="29"/>
  <c r="KF17" i="29"/>
  <c r="KG17" i="29"/>
  <c r="KH17" i="29"/>
  <c r="KI17" i="29"/>
  <c r="KJ17" i="29"/>
  <c r="KK17" i="29"/>
  <c r="KL17" i="29"/>
  <c r="KM17" i="29"/>
  <c r="KN17" i="29"/>
  <c r="KO17" i="29"/>
  <c r="KP17" i="29"/>
  <c r="KQ17" i="29"/>
  <c r="KR17" i="29"/>
  <c r="KS17" i="29"/>
  <c r="KT17" i="29"/>
  <c r="KU17" i="29"/>
  <c r="KV17" i="29"/>
  <c r="KW17" i="29"/>
  <c r="KX17" i="29"/>
  <c r="KY17" i="29"/>
  <c r="KZ17" i="29"/>
  <c r="LA17" i="29"/>
  <c r="K4" i="29"/>
  <c r="L4" i="29"/>
  <c r="M4" i="29"/>
  <c r="N4" i="29"/>
  <c r="O4" i="29"/>
  <c r="P4" i="29"/>
  <c r="Q4" i="29"/>
  <c r="R4" i="29"/>
  <c r="S4" i="29"/>
  <c r="T4" i="29"/>
  <c r="U4" i="29"/>
  <c r="V4" i="29"/>
  <c r="W4" i="29"/>
  <c r="X4" i="29"/>
  <c r="Y4" i="29"/>
  <c r="Z4" i="29"/>
  <c r="AA4" i="29"/>
  <c r="C42" i="29"/>
  <c r="D42" i="29"/>
  <c r="E42" i="29"/>
  <c r="F42" i="29"/>
  <c r="G42" i="29"/>
  <c r="H42" i="29"/>
  <c r="I42" i="29"/>
  <c r="J42" i="29"/>
  <c r="C43" i="29"/>
  <c r="D43" i="29"/>
  <c r="E43" i="29"/>
  <c r="F43" i="29"/>
  <c r="G43" i="29"/>
  <c r="H43" i="29"/>
  <c r="I43" i="29"/>
  <c r="J43" i="29"/>
  <c r="B42" i="29"/>
  <c r="B43" i="29"/>
  <c r="A42" i="29"/>
  <c r="A43" i="29"/>
  <c r="A40" i="29"/>
  <c r="A41" i="29"/>
  <c r="A36" i="29"/>
  <c r="A37" i="29"/>
  <c r="A38" i="29"/>
  <c r="A39" i="29"/>
  <c r="A33" i="29"/>
  <c r="A34" i="29"/>
  <c r="A35" i="29"/>
  <c r="F29" i="29"/>
  <c r="G29" i="29"/>
  <c r="H29" i="29"/>
  <c r="I29" i="29"/>
  <c r="J29" i="29"/>
  <c r="F30" i="29"/>
  <c r="G30" i="29"/>
  <c r="H30" i="29"/>
  <c r="I30" i="29"/>
  <c r="J30" i="29"/>
  <c r="F31" i="29"/>
  <c r="G31" i="29"/>
  <c r="H31" i="29"/>
  <c r="I31" i="29"/>
  <c r="J31" i="29"/>
  <c r="F32" i="29"/>
  <c r="G32" i="29"/>
  <c r="H32" i="29"/>
  <c r="I32" i="29"/>
  <c r="J32" i="29"/>
  <c r="D29" i="29"/>
  <c r="E29" i="29"/>
  <c r="D30" i="29"/>
  <c r="E30" i="29"/>
  <c r="D31" i="29"/>
  <c r="E31" i="29"/>
  <c r="D32" i="29"/>
  <c r="E32" i="29"/>
  <c r="B29" i="29"/>
  <c r="C29" i="29"/>
  <c r="B30" i="29"/>
  <c r="C30" i="29"/>
  <c r="B31" i="29"/>
  <c r="C31" i="29"/>
  <c r="B32" i="29"/>
  <c r="C32" i="29"/>
  <c r="A29" i="29"/>
  <c r="A30" i="29"/>
  <c r="A31" i="29"/>
  <c r="A32" i="29"/>
  <c r="B26" i="29"/>
  <c r="B25" i="29"/>
  <c r="B24" i="29"/>
  <c r="C4" i="29"/>
  <c r="D4" i="29"/>
  <c r="E4" i="29"/>
  <c r="F4" i="29"/>
  <c r="G4" i="29"/>
  <c r="H4" i="29"/>
  <c r="I4" i="29"/>
  <c r="J4" i="29"/>
  <c r="C15" i="29"/>
  <c r="D15" i="29"/>
  <c r="E15" i="29"/>
  <c r="F15" i="29"/>
  <c r="G15" i="29"/>
  <c r="H15" i="29"/>
  <c r="I15" i="29"/>
  <c r="J15" i="29"/>
  <c r="C16" i="29"/>
  <c r="D16" i="29"/>
  <c r="E16" i="29"/>
  <c r="F16" i="29"/>
  <c r="G16" i="29"/>
  <c r="H16" i="29"/>
  <c r="I16" i="29"/>
  <c r="J16" i="29"/>
  <c r="C17" i="29"/>
  <c r="D17" i="29"/>
  <c r="E17" i="29"/>
  <c r="F17" i="29"/>
  <c r="G17" i="29"/>
  <c r="H17" i="29"/>
  <c r="I17" i="29"/>
  <c r="J17" i="29"/>
  <c r="C22" i="29"/>
  <c r="D22" i="29"/>
  <c r="E22" i="29"/>
  <c r="F22" i="29"/>
  <c r="H22" i="29"/>
  <c r="I22" i="29"/>
  <c r="J22" i="29"/>
  <c r="B1" i="29"/>
  <c r="B2" i="29"/>
  <c r="B3" i="29"/>
  <c r="B4" i="29"/>
  <c r="B15" i="29"/>
  <c r="B16" i="29"/>
  <c r="B17" i="29"/>
  <c r="B22" i="29"/>
  <c r="JQ15" i="21" l="1"/>
  <c r="JP29" i="21"/>
  <c r="JQ40" i="1"/>
  <c r="JR6" i="21"/>
  <c r="JR32" i="1"/>
  <c r="JR13" i="21"/>
  <c r="JR34" i="1"/>
  <c r="JR14" i="21"/>
  <c r="JR37" i="1"/>
  <c r="JR10" i="21"/>
  <c r="JQ26" i="21"/>
  <c r="JR41" i="1"/>
  <c r="JM26" i="29"/>
  <c r="KC17" i="21"/>
  <c r="KC33" i="1"/>
  <c r="JZ23" i="29" s="1"/>
  <c r="JQ20" i="21"/>
  <c r="JP32" i="21"/>
  <c r="JQ42" i="1"/>
  <c r="KC18" i="21"/>
  <c r="KB30" i="21"/>
  <c r="KC36" i="1"/>
  <c r="JZ24" i="29" s="1"/>
  <c r="JQ16" i="21"/>
  <c r="JQ33" i="1"/>
  <c r="JP30" i="21"/>
  <c r="JM23" i="29"/>
  <c r="JQ19" i="21"/>
  <c r="JP31" i="21"/>
  <c r="JQ39" i="1"/>
  <c r="JN25" i="29" s="1"/>
  <c r="JQ25" i="21"/>
  <c r="JQ8" i="21"/>
  <c r="JP24" i="21"/>
  <c r="JQ35" i="1"/>
  <c r="JN24" i="29" s="1"/>
  <c r="JS18" i="21"/>
  <c r="JS36" i="1"/>
  <c r="JQ11" i="21"/>
  <c r="JQ27" i="21" s="1"/>
  <c r="JQ31" i="1"/>
  <c r="JN23" i="29" s="1"/>
  <c r="JS9" i="21"/>
  <c r="JS38" i="1"/>
  <c r="A2" i="29"/>
  <c r="A3" i="29"/>
  <c r="A4" i="29"/>
  <c r="A5" i="29"/>
  <c r="A13" i="29"/>
  <c r="A14" i="29"/>
  <c r="A15" i="29"/>
  <c r="A16" i="29"/>
  <c r="A17" i="29"/>
  <c r="A18" i="29"/>
  <c r="A19" i="29"/>
  <c r="A20" i="29"/>
  <c r="A21" i="29"/>
  <c r="A22" i="29"/>
  <c r="A25" i="29"/>
  <c r="A26" i="29"/>
  <c r="A1" i="29"/>
  <c r="JR8" i="21" l="1"/>
  <c r="JQ24" i="21"/>
  <c r="JR35" i="1"/>
  <c r="JO24" i="29"/>
  <c r="JN26" i="29"/>
  <c r="JR11" i="21"/>
  <c r="JR31" i="1"/>
  <c r="JO23" i="29" s="1"/>
  <c r="JR19" i="21"/>
  <c r="JQ31" i="21"/>
  <c r="JR39" i="1"/>
  <c r="JO25" i="29" s="1"/>
  <c r="KD17" i="21"/>
  <c r="KD33" i="1"/>
  <c r="KA23" i="29" s="1"/>
  <c r="JS6" i="21"/>
  <c r="JT32" i="1" s="1"/>
  <c r="JS32" i="1"/>
  <c r="JR25" i="21"/>
  <c r="JT38" i="1"/>
  <c r="JR20" i="21"/>
  <c r="JQ32" i="21"/>
  <c r="JR42" i="1"/>
  <c r="JQ28" i="21"/>
  <c r="JS13" i="21"/>
  <c r="JR27" i="21"/>
  <c r="JS34" i="1"/>
  <c r="JR16" i="21"/>
  <c r="JR33" i="1"/>
  <c r="JQ30" i="21"/>
  <c r="JS10" i="21"/>
  <c r="JR26" i="21"/>
  <c r="JS41" i="1"/>
  <c r="JT36" i="1"/>
  <c r="KD18" i="21"/>
  <c r="KC30" i="21"/>
  <c r="KD36" i="1"/>
  <c r="KA24" i="29" s="1"/>
  <c r="JS14" i="21"/>
  <c r="JS37" i="1"/>
  <c r="JR15" i="21"/>
  <c r="JQ29" i="21"/>
  <c r="JR40" i="1"/>
  <c r="JO26" i="29" s="1"/>
  <c r="J71" i="1"/>
  <c r="K71" i="1"/>
  <c r="L71" i="1"/>
  <c r="M71" i="1"/>
  <c r="N71" i="1"/>
  <c r="O71" i="1"/>
  <c r="P71" i="1"/>
  <c r="Q71" i="1"/>
  <c r="R71" i="1"/>
  <c r="S71" i="1"/>
  <c r="T71" i="1"/>
  <c r="U71" i="1"/>
  <c r="V71" i="1"/>
  <c r="W71" i="1"/>
  <c r="X71" i="1"/>
  <c r="Y71" i="1"/>
  <c r="Z71" i="1"/>
  <c r="AA71" i="1"/>
  <c r="AB71" i="1"/>
  <c r="AC71" i="1"/>
  <c r="AD71" i="1"/>
  <c r="F71" i="1"/>
  <c r="G71" i="1"/>
  <c r="H71" i="1"/>
  <c r="I71" i="1"/>
  <c r="JS15" i="21" l="1"/>
  <c r="JR29" i="21"/>
  <c r="JS40" i="1"/>
  <c r="KE17" i="21"/>
  <c r="KE33" i="1"/>
  <c r="KB23" i="29" s="1"/>
  <c r="JT34" i="1"/>
  <c r="JS11" i="21"/>
  <c r="JT31" i="1" s="1"/>
  <c r="JS31" i="1"/>
  <c r="KE18" i="21"/>
  <c r="KD30" i="21"/>
  <c r="KE36" i="1"/>
  <c r="KB24" i="29" s="1"/>
  <c r="JS16" i="21"/>
  <c r="JS33" i="1"/>
  <c r="JR30" i="21"/>
  <c r="JP25" i="29"/>
  <c r="JS20" i="21"/>
  <c r="JR32" i="21"/>
  <c r="JS42" i="1"/>
  <c r="JR28" i="21"/>
  <c r="JT37" i="1"/>
  <c r="JS26" i="21"/>
  <c r="JT41" i="1"/>
  <c r="JS25" i="21"/>
  <c r="JS19" i="21"/>
  <c r="JR31" i="21"/>
  <c r="JS39" i="1"/>
  <c r="JS8" i="21"/>
  <c r="JR24" i="21"/>
  <c r="JS35" i="1"/>
  <c r="JP24" i="29" s="1"/>
  <c r="E66" i="1"/>
  <c r="AE71" i="1"/>
  <c r="AD2" i="15"/>
  <c r="JP26" i="29" l="1"/>
  <c r="JS31" i="21"/>
  <c r="JT39" i="1"/>
  <c r="JT19" i="21"/>
  <c r="JT20" i="21" s="1"/>
  <c r="JS24" i="21"/>
  <c r="JT35" i="1"/>
  <c r="JQ24" i="29" s="1"/>
  <c r="JQ25" i="29"/>
  <c r="KF18" i="21"/>
  <c r="KE30" i="21"/>
  <c r="KF36" i="1"/>
  <c r="KC24" i="29" s="1"/>
  <c r="JS27" i="21"/>
  <c r="KF17" i="21"/>
  <c r="KF33" i="1"/>
  <c r="KC23" i="29" s="1"/>
  <c r="JS28" i="21"/>
  <c r="JS32" i="21"/>
  <c r="JT42" i="1"/>
  <c r="JT33" i="1"/>
  <c r="JQ23" i="29" s="1"/>
  <c r="JS30" i="21"/>
  <c r="JP23" i="29"/>
  <c r="JS29" i="21"/>
  <c r="JT40" i="1"/>
  <c r="JQ26" i="29" l="1"/>
  <c r="KG17" i="21"/>
  <c r="KG33" i="1"/>
  <c r="KD23" i="29" s="1"/>
  <c r="JT32" i="21"/>
  <c r="JU42" i="1"/>
  <c r="JR26" i="29" s="1"/>
  <c r="JU20" i="21"/>
  <c r="KG18" i="21"/>
  <c r="KF30" i="21"/>
  <c r="KG36" i="1"/>
  <c r="KD24" i="29" s="1"/>
  <c r="JT31" i="21"/>
  <c r="JU39" i="1"/>
  <c r="JR25" i="29" s="1"/>
  <c r="JU19" i="21"/>
  <c r="KH18" i="21" l="1"/>
  <c r="KG30" i="21"/>
  <c r="KH36" i="1"/>
  <c r="KE24" i="29" s="1"/>
  <c r="JU31" i="21"/>
  <c r="JV39" i="1"/>
  <c r="JS25" i="29" s="1"/>
  <c r="JV19" i="21"/>
  <c r="JU32" i="21"/>
  <c r="JV42" i="1"/>
  <c r="JS26" i="29" s="1"/>
  <c r="JV20" i="21"/>
  <c r="KH17" i="21"/>
  <c r="KI33" i="1" s="1"/>
  <c r="KF23" i="29" s="1"/>
  <c r="KH33" i="1"/>
  <c r="KE23" i="29" s="1"/>
  <c r="AD4" i="15"/>
  <c r="O4" i="15"/>
  <c r="P4" i="15"/>
  <c r="Q4" i="15"/>
  <c r="R4" i="15"/>
  <c r="S4" i="15"/>
  <c r="T4" i="15"/>
  <c r="U4" i="15"/>
  <c r="V4" i="15"/>
  <c r="W4" i="15"/>
  <c r="X4" i="15"/>
  <c r="Y4" i="15"/>
  <c r="Z4" i="15"/>
  <c r="AA4" i="15"/>
  <c r="AB4" i="15"/>
  <c r="AC4" i="15"/>
  <c r="E4" i="15"/>
  <c r="F4" i="15"/>
  <c r="G4" i="15"/>
  <c r="H4" i="15"/>
  <c r="I4" i="15"/>
  <c r="J4" i="15"/>
  <c r="K4" i="15"/>
  <c r="L4" i="15"/>
  <c r="M4" i="15"/>
  <c r="N4" i="15"/>
  <c r="D4" i="15"/>
  <c r="AD5" i="15" l="1"/>
  <c r="AD8" i="15" s="1"/>
  <c r="AD7" i="15"/>
  <c r="LD42" i="15" s="1"/>
  <c r="JV31" i="21"/>
  <c r="JW39" i="1"/>
  <c r="JT25" i="29" s="1"/>
  <c r="JW19" i="21"/>
  <c r="JV32" i="21"/>
  <c r="JW42" i="1"/>
  <c r="JT26" i="29" s="1"/>
  <c r="JW20" i="21"/>
  <c r="KH30" i="21"/>
  <c r="KI36" i="1"/>
  <c r="KF24" i="29" s="1"/>
  <c r="B35" i="29"/>
  <c r="F53" i="1"/>
  <c r="C35" i="29" s="1"/>
  <c r="G53" i="1"/>
  <c r="D35" i="29" s="1"/>
  <c r="H53" i="1"/>
  <c r="E35" i="29" s="1"/>
  <c r="I53" i="1"/>
  <c r="F35" i="29" s="1"/>
  <c r="J53" i="1"/>
  <c r="G35" i="29" s="1"/>
  <c r="K53" i="1"/>
  <c r="H35" i="29" s="1"/>
  <c r="L53" i="1"/>
  <c r="I35" i="29" s="1"/>
  <c r="M53" i="1"/>
  <c r="J35" i="29" s="1"/>
  <c r="N53" i="1"/>
  <c r="K35" i="29" s="1"/>
  <c r="O53" i="1"/>
  <c r="L35" i="29" s="1"/>
  <c r="P53" i="1"/>
  <c r="M35" i="29" s="1"/>
  <c r="Q53" i="1"/>
  <c r="N35" i="29" s="1"/>
  <c r="R53" i="1"/>
  <c r="O35" i="29" s="1"/>
  <c r="S53" i="1"/>
  <c r="P35" i="29" s="1"/>
  <c r="T53" i="1"/>
  <c r="Q35" i="29" s="1"/>
  <c r="U53" i="1"/>
  <c r="R35" i="29" s="1"/>
  <c r="V53" i="1"/>
  <c r="S35" i="29" s="1"/>
  <c r="W53" i="1"/>
  <c r="T35" i="29" s="1"/>
  <c r="X53" i="1"/>
  <c r="U35" i="29" s="1"/>
  <c r="Y53" i="1"/>
  <c r="V35" i="29" s="1"/>
  <c r="Z53" i="1"/>
  <c r="W35" i="29" s="1"/>
  <c r="AA53" i="1"/>
  <c r="X35" i="29" s="1"/>
  <c r="AB53" i="1"/>
  <c r="Y35" i="29" s="1"/>
  <c r="AC53" i="1"/>
  <c r="Z35" i="29" s="1"/>
  <c r="AD53" i="1"/>
  <c r="AA35" i="29" s="1"/>
  <c r="AE53" i="1"/>
  <c r="AB35" i="29" s="1"/>
  <c r="AF53" i="1"/>
  <c r="AC35" i="29" s="1"/>
  <c r="AG53" i="1"/>
  <c r="AD35" i="29" s="1"/>
  <c r="AH53" i="1"/>
  <c r="AE35" i="29" s="1"/>
  <c r="AI53" i="1"/>
  <c r="AF35" i="29" s="1"/>
  <c r="AJ53" i="1"/>
  <c r="AG35" i="29" s="1"/>
  <c r="AK53" i="1"/>
  <c r="AH35" i="29" s="1"/>
  <c r="AL53" i="1"/>
  <c r="AI35" i="29" s="1"/>
  <c r="AM53" i="1"/>
  <c r="AJ35" i="29" s="1"/>
  <c r="AN53" i="1"/>
  <c r="AK35" i="29" s="1"/>
  <c r="AO53" i="1"/>
  <c r="AL35" i="29" s="1"/>
  <c r="AP53" i="1"/>
  <c r="AM35" i="29" s="1"/>
  <c r="AQ53" i="1"/>
  <c r="AN35" i="29" s="1"/>
  <c r="AR53" i="1"/>
  <c r="AO35" i="29" s="1"/>
  <c r="AS53" i="1"/>
  <c r="AP35" i="29" s="1"/>
  <c r="AT53" i="1"/>
  <c r="AQ35" i="29" s="1"/>
  <c r="AU53" i="1"/>
  <c r="AR35" i="29" s="1"/>
  <c r="AV53" i="1"/>
  <c r="AS35" i="29" s="1"/>
  <c r="AW53" i="1"/>
  <c r="AT35" i="29" s="1"/>
  <c r="AX53" i="1"/>
  <c r="AU35" i="29" s="1"/>
  <c r="AY53" i="1"/>
  <c r="AV35" i="29" s="1"/>
  <c r="AZ53" i="1"/>
  <c r="AW35" i="29" s="1"/>
  <c r="BA53" i="1"/>
  <c r="AX35" i="29" s="1"/>
  <c r="BB53" i="1"/>
  <c r="AY35" i="29" s="1"/>
  <c r="BC53" i="1"/>
  <c r="AZ35" i="29" s="1"/>
  <c r="BD53" i="1"/>
  <c r="BA35" i="29" s="1"/>
  <c r="BE53" i="1"/>
  <c r="BB35" i="29" s="1"/>
  <c r="BF53" i="1"/>
  <c r="BC35" i="29" s="1"/>
  <c r="BG53" i="1"/>
  <c r="BD35" i="29" s="1"/>
  <c r="BH53" i="1"/>
  <c r="BE35" i="29" s="1"/>
  <c r="BI53" i="1"/>
  <c r="BF35" i="29" s="1"/>
  <c r="BJ53" i="1"/>
  <c r="BG35" i="29" s="1"/>
  <c r="BK53" i="1"/>
  <c r="BH35" i="29" s="1"/>
  <c r="B34" i="29"/>
  <c r="F52" i="1"/>
  <c r="C34" i="29" s="1"/>
  <c r="G52" i="1"/>
  <c r="D34" i="29" s="1"/>
  <c r="H52" i="1"/>
  <c r="E34" i="29" s="1"/>
  <c r="I52" i="1"/>
  <c r="F34" i="29" s="1"/>
  <c r="J52" i="1"/>
  <c r="G34" i="29" s="1"/>
  <c r="K52" i="1"/>
  <c r="H34" i="29" s="1"/>
  <c r="L52" i="1"/>
  <c r="I34" i="29" s="1"/>
  <c r="M52" i="1"/>
  <c r="J34" i="29" s="1"/>
  <c r="N52" i="1"/>
  <c r="K34" i="29" s="1"/>
  <c r="O52" i="1"/>
  <c r="L34" i="29" s="1"/>
  <c r="P52" i="1"/>
  <c r="M34" i="29" s="1"/>
  <c r="Q52" i="1"/>
  <c r="N34" i="29" s="1"/>
  <c r="R52" i="1"/>
  <c r="O34" i="29" s="1"/>
  <c r="S52" i="1"/>
  <c r="P34" i="29" s="1"/>
  <c r="T52" i="1"/>
  <c r="Q34" i="29" s="1"/>
  <c r="U52" i="1"/>
  <c r="R34" i="29" s="1"/>
  <c r="V52" i="1"/>
  <c r="S34" i="29" s="1"/>
  <c r="W52" i="1"/>
  <c r="T34" i="29" s="1"/>
  <c r="X52" i="1"/>
  <c r="U34" i="29" s="1"/>
  <c r="Y52" i="1"/>
  <c r="V34" i="29" s="1"/>
  <c r="Z52" i="1"/>
  <c r="W34" i="29" s="1"/>
  <c r="AA52" i="1"/>
  <c r="X34" i="29" s="1"/>
  <c r="AB52" i="1"/>
  <c r="Y34" i="29" s="1"/>
  <c r="AC52" i="1"/>
  <c r="Z34" i="29" s="1"/>
  <c r="AD52" i="1"/>
  <c r="AA34" i="29" s="1"/>
  <c r="AE52" i="1"/>
  <c r="AB34" i="29" s="1"/>
  <c r="AF52" i="1"/>
  <c r="AC34" i="29" s="1"/>
  <c r="AG52" i="1"/>
  <c r="AD34" i="29" s="1"/>
  <c r="AH52" i="1"/>
  <c r="AE34" i="29" s="1"/>
  <c r="AI52" i="1"/>
  <c r="AF34" i="29" s="1"/>
  <c r="AJ52" i="1"/>
  <c r="AG34" i="29" s="1"/>
  <c r="AK52" i="1"/>
  <c r="AH34" i="29" s="1"/>
  <c r="AL52" i="1"/>
  <c r="AI34" i="29" s="1"/>
  <c r="AM52" i="1"/>
  <c r="AJ34" i="29" s="1"/>
  <c r="AN52" i="1"/>
  <c r="AK34" i="29" s="1"/>
  <c r="AO52" i="1"/>
  <c r="AL34" i="29" s="1"/>
  <c r="AP52" i="1"/>
  <c r="AM34" i="29" s="1"/>
  <c r="AQ52" i="1"/>
  <c r="AN34" i="29" s="1"/>
  <c r="AR52" i="1"/>
  <c r="AO34" i="29" s="1"/>
  <c r="AS52" i="1"/>
  <c r="AP34" i="29" s="1"/>
  <c r="AT52" i="1"/>
  <c r="AQ34" i="29" s="1"/>
  <c r="AU52" i="1"/>
  <c r="AR34" i="29" s="1"/>
  <c r="AV52" i="1"/>
  <c r="AS34" i="29" s="1"/>
  <c r="AW52" i="1"/>
  <c r="AT34" i="29" s="1"/>
  <c r="AX52" i="1"/>
  <c r="AU34" i="29" s="1"/>
  <c r="AY52" i="1"/>
  <c r="AV34" i="29" s="1"/>
  <c r="AZ52" i="1"/>
  <c r="AW34" i="29" s="1"/>
  <c r="BA52" i="1"/>
  <c r="AX34" i="29" s="1"/>
  <c r="BB52" i="1"/>
  <c r="AY34" i="29" s="1"/>
  <c r="BC52" i="1"/>
  <c r="AZ34" i="29" s="1"/>
  <c r="BD52" i="1"/>
  <c r="BA34" i="29" s="1"/>
  <c r="BE52" i="1"/>
  <c r="BB34" i="29" s="1"/>
  <c r="BF52" i="1"/>
  <c r="BC34" i="29" s="1"/>
  <c r="BG52" i="1"/>
  <c r="BD34" i="29" s="1"/>
  <c r="BH52" i="1"/>
  <c r="BE34" i="29" s="1"/>
  <c r="BI52" i="1"/>
  <c r="BF34" i="29" s="1"/>
  <c r="BJ52" i="1"/>
  <c r="BG34" i="29" s="1"/>
  <c r="BK52" i="1"/>
  <c r="BH34" i="29" s="1"/>
  <c r="B37" i="29"/>
  <c r="C37" i="29"/>
  <c r="D37" i="29"/>
  <c r="E37" i="29"/>
  <c r="F37" i="29"/>
  <c r="G37" i="29"/>
  <c r="H37" i="29"/>
  <c r="I37" i="29"/>
  <c r="J37" i="29"/>
  <c r="K37" i="29"/>
  <c r="L37" i="29"/>
  <c r="M37" i="29"/>
  <c r="N37" i="29"/>
  <c r="O37" i="29"/>
  <c r="B36" i="29"/>
  <c r="C36" i="29"/>
  <c r="D36" i="29"/>
  <c r="E36" i="29"/>
  <c r="F36" i="29"/>
  <c r="G36" i="29"/>
  <c r="H36" i="29"/>
  <c r="I36" i="29"/>
  <c r="J36" i="29"/>
  <c r="K36" i="29"/>
  <c r="L36" i="29"/>
  <c r="M36" i="29"/>
  <c r="N36" i="29"/>
  <c r="O36" i="29"/>
  <c r="B39" i="29"/>
  <c r="F57" i="1"/>
  <c r="C39" i="29" s="1"/>
  <c r="G57" i="1"/>
  <c r="D39" i="29" s="1"/>
  <c r="H57" i="1"/>
  <c r="E39" i="29" s="1"/>
  <c r="I57" i="1"/>
  <c r="F39" i="29" s="1"/>
  <c r="J57" i="1"/>
  <c r="G39" i="29" s="1"/>
  <c r="K57" i="1"/>
  <c r="H39" i="29" s="1"/>
  <c r="L57" i="1"/>
  <c r="I39" i="29" s="1"/>
  <c r="M57" i="1"/>
  <c r="J39" i="29" s="1"/>
  <c r="N57" i="1"/>
  <c r="K39" i="29" s="1"/>
  <c r="O57" i="1"/>
  <c r="L39" i="29" s="1"/>
  <c r="P57" i="1"/>
  <c r="M39" i="29" s="1"/>
  <c r="Q57" i="1"/>
  <c r="N39" i="29" s="1"/>
  <c r="R57" i="1"/>
  <c r="O39" i="29" s="1"/>
  <c r="S57" i="1"/>
  <c r="P39" i="29" s="1"/>
  <c r="T57" i="1"/>
  <c r="Q39" i="29" s="1"/>
  <c r="U57" i="1"/>
  <c r="R39" i="29" s="1"/>
  <c r="V57" i="1"/>
  <c r="S39" i="29" s="1"/>
  <c r="W57" i="1"/>
  <c r="T39" i="29" s="1"/>
  <c r="X57" i="1"/>
  <c r="U39" i="29" s="1"/>
  <c r="Y57" i="1"/>
  <c r="V39" i="29" s="1"/>
  <c r="Z57" i="1"/>
  <c r="W39" i="29" s="1"/>
  <c r="AA57" i="1"/>
  <c r="X39" i="29" s="1"/>
  <c r="AB57" i="1"/>
  <c r="Y39" i="29" s="1"/>
  <c r="AC57" i="1"/>
  <c r="Z39" i="29" s="1"/>
  <c r="AD57" i="1"/>
  <c r="AA39" i="29" s="1"/>
  <c r="AE57" i="1"/>
  <c r="AB39" i="29" s="1"/>
  <c r="AF57" i="1"/>
  <c r="AC39" i="29" s="1"/>
  <c r="AG57" i="1"/>
  <c r="AD39" i="29" s="1"/>
  <c r="AH57" i="1"/>
  <c r="AE39" i="29" s="1"/>
  <c r="AI57" i="1"/>
  <c r="AF39" i="29" s="1"/>
  <c r="AJ57" i="1"/>
  <c r="AG39" i="29" s="1"/>
  <c r="AK57" i="1"/>
  <c r="AH39" i="29" s="1"/>
  <c r="AL57" i="1"/>
  <c r="AI39" i="29" s="1"/>
  <c r="AM57" i="1"/>
  <c r="AJ39" i="29" s="1"/>
  <c r="AN57" i="1"/>
  <c r="AK39" i="29" s="1"/>
  <c r="AO57" i="1"/>
  <c r="AL39" i="29" s="1"/>
  <c r="AP57" i="1"/>
  <c r="AM39" i="29" s="1"/>
  <c r="AQ57" i="1"/>
  <c r="AN39" i="29" s="1"/>
  <c r="AR57" i="1"/>
  <c r="AO39" i="29" s="1"/>
  <c r="AS57" i="1"/>
  <c r="AP39" i="29" s="1"/>
  <c r="AT57" i="1"/>
  <c r="AQ39" i="29" s="1"/>
  <c r="AU57" i="1"/>
  <c r="AR39" i="29" s="1"/>
  <c r="AV57" i="1"/>
  <c r="AS39" i="29" s="1"/>
  <c r="AW57" i="1"/>
  <c r="AT39" i="29" s="1"/>
  <c r="AX57" i="1"/>
  <c r="AU39" i="29" s="1"/>
  <c r="AY57" i="1"/>
  <c r="AV39" i="29" s="1"/>
  <c r="AZ57" i="1"/>
  <c r="AW39" i="29" s="1"/>
  <c r="BA57" i="1"/>
  <c r="AX39" i="29" s="1"/>
  <c r="BB57" i="1"/>
  <c r="AY39" i="29" s="1"/>
  <c r="BC57" i="1"/>
  <c r="AZ39" i="29" s="1"/>
  <c r="BD57" i="1"/>
  <c r="BA39" i="29" s="1"/>
  <c r="BE57" i="1"/>
  <c r="BB39" i="29" s="1"/>
  <c r="BF57" i="1"/>
  <c r="BC39" i="29" s="1"/>
  <c r="BG57" i="1"/>
  <c r="BD39" i="29" s="1"/>
  <c r="BH57" i="1"/>
  <c r="BE39" i="29" s="1"/>
  <c r="BI57" i="1"/>
  <c r="BF39" i="29" s="1"/>
  <c r="BJ57" i="1"/>
  <c r="BG39" i="29" s="1"/>
  <c r="BK57" i="1"/>
  <c r="BH39" i="29" s="1"/>
  <c r="BL57" i="1"/>
  <c r="BI39" i="29" s="1"/>
  <c r="BM57" i="1"/>
  <c r="BJ39" i="29" s="1"/>
  <c r="BN57" i="1"/>
  <c r="BK39" i="29" s="1"/>
  <c r="BO57" i="1"/>
  <c r="BL39" i="29" s="1"/>
  <c r="BP57" i="1"/>
  <c r="BM39" i="29" s="1"/>
  <c r="BQ57" i="1"/>
  <c r="BN39" i="29" s="1"/>
  <c r="BR57" i="1"/>
  <c r="BO39" i="29" s="1"/>
  <c r="BS57" i="1"/>
  <c r="BP39" i="29" s="1"/>
  <c r="BT57" i="1"/>
  <c r="BQ39" i="29" s="1"/>
  <c r="BU57" i="1"/>
  <c r="BR39" i="29" s="1"/>
  <c r="BV57" i="1"/>
  <c r="BS39" i="29" s="1"/>
  <c r="BW57" i="1"/>
  <c r="BT39" i="29" s="1"/>
  <c r="BX57" i="1"/>
  <c r="BU39" i="29" s="1"/>
  <c r="BY57" i="1"/>
  <c r="BV39" i="29" s="1"/>
  <c r="BZ57" i="1"/>
  <c r="BW39" i="29" s="1"/>
  <c r="CA57" i="1"/>
  <c r="BX39" i="29" s="1"/>
  <c r="CB57" i="1"/>
  <c r="BY39" i="29" s="1"/>
  <c r="CC57" i="1"/>
  <c r="BZ39" i="29" s="1"/>
  <c r="CD57" i="1"/>
  <c r="CA39" i="29" s="1"/>
  <c r="CE57" i="1"/>
  <c r="CB39" i="29" s="1"/>
  <c r="CF57" i="1"/>
  <c r="CC39" i="29" s="1"/>
  <c r="CG57" i="1"/>
  <c r="CD39" i="29" s="1"/>
  <c r="R56" i="1"/>
  <c r="O38" i="29" s="1"/>
  <c r="AH56" i="1"/>
  <c r="AE38" i="29" s="1"/>
  <c r="AX56" i="1"/>
  <c r="AU38" i="29" s="1"/>
  <c r="BN56" i="1"/>
  <c r="BK38" i="29" s="1"/>
  <c r="CD56" i="1"/>
  <c r="CA38" i="29" s="1"/>
  <c r="B41" i="29"/>
  <c r="F59" i="1"/>
  <c r="C41" i="29" s="1"/>
  <c r="G59" i="1"/>
  <c r="D41" i="29" s="1"/>
  <c r="H59" i="1"/>
  <c r="E41" i="29" s="1"/>
  <c r="I59" i="1"/>
  <c r="F41" i="29" s="1"/>
  <c r="J59" i="1"/>
  <c r="G41" i="29" s="1"/>
  <c r="K59" i="1"/>
  <c r="H41" i="29" s="1"/>
  <c r="L59" i="1"/>
  <c r="I41" i="29" s="1"/>
  <c r="M59" i="1"/>
  <c r="J41" i="29" s="1"/>
  <c r="N59" i="1"/>
  <c r="K41" i="29" s="1"/>
  <c r="O59" i="1"/>
  <c r="L41" i="29" s="1"/>
  <c r="P59" i="1"/>
  <c r="M41" i="29" s="1"/>
  <c r="Q59" i="1"/>
  <c r="N41" i="29" s="1"/>
  <c r="R59" i="1"/>
  <c r="O41" i="29" s="1"/>
  <c r="S59" i="1"/>
  <c r="P41" i="29" s="1"/>
  <c r="T59" i="1"/>
  <c r="Q41" i="29" s="1"/>
  <c r="U59" i="1"/>
  <c r="R41" i="29" s="1"/>
  <c r="V59" i="1"/>
  <c r="S41" i="29" s="1"/>
  <c r="W59" i="1"/>
  <c r="T41" i="29" s="1"/>
  <c r="X59" i="1"/>
  <c r="U41" i="29" s="1"/>
  <c r="Y59" i="1"/>
  <c r="V41" i="29" s="1"/>
  <c r="Z59" i="1"/>
  <c r="W41" i="29" s="1"/>
  <c r="AA59" i="1"/>
  <c r="X41" i="29" s="1"/>
  <c r="AB59" i="1"/>
  <c r="Y41" i="29" s="1"/>
  <c r="AC59" i="1"/>
  <c r="Z41" i="29" s="1"/>
  <c r="AD59" i="1"/>
  <c r="AA41" i="29" s="1"/>
  <c r="AE59" i="1"/>
  <c r="AB41" i="29" s="1"/>
  <c r="AF59" i="1"/>
  <c r="AC41" i="29" s="1"/>
  <c r="AG59" i="1"/>
  <c r="AD41" i="29" s="1"/>
  <c r="AH59" i="1"/>
  <c r="AE41" i="29" s="1"/>
  <c r="H58" i="1"/>
  <c r="E40" i="29" s="1"/>
  <c r="P58" i="1"/>
  <c r="M40" i="29" s="1"/>
  <c r="X58" i="1"/>
  <c r="U40" i="29" s="1"/>
  <c r="AF58" i="1"/>
  <c r="AC40" i="29" s="1"/>
  <c r="AH18" i="28"/>
  <c r="AH58" i="1" s="1"/>
  <c r="AE40" i="29" s="1"/>
  <c r="AG18" i="28"/>
  <c r="AG58" i="1" s="1"/>
  <c r="AD40" i="29" s="1"/>
  <c r="AF18" i="28"/>
  <c r="AE18" i="28"/>
  <c r="AE58" i="1" s="1"/>
  <c r="AB40" i="29" s="1"/>
  <c r="AD18" i="28"/>
  <c r="AD58" i="1" s="1"/>
  <c r="AA40" i="29" s="1"/>
  <c r="AC18" i="28"/>
  <c r="AC58" i="1" s="1"/>
  <c r="Z40" i="29" s="1"/>
  <c r="AB18" i="28"/>
  <c r="AB58" i="1" s="1"/>
  <c r="Y40" i="29" s="1"/>
  <c r="AA18" i="28"/>
  <c r="AA58" i="1" s="1"/>
  <c r="X40" i="29" s="1"/>
  <c r="Z18" i="28"/>
  <c r="Z58" i="1" s="1"/>
  <c r="W40" i="29" s="1"/>
  <c r="Y18" i="28"/>
  <c r="Y58" i="1" s="1"/>
  <c r="V40" i="29" s="1"/>
  <c r="X18" i="28"/>
  <c r="W18" i="28"/>
  <c r="W58" i="1" s="1"/>
  <c r="T40" i="29" s="1"/>
  <c r="V18" i="28"/>
  <c r="V58" i="1" s="1"/>
  <c r="S40" i="29" s="1"/>
  <c r="U18" i="28"/>
  <c r="U58" i="1" s="1"/>
  <c r="R40" i="29" s="1"/>
  <c r="T18" i="28"/>
  <c r="T58" i="1" s="1"/>
  <c r="Q40" i="29" s="1"/>
  <c r="S18" i="28"/>
  <c r="S58" i="1" s="1"/>
  <c r="P40" i="29" s="1"/>
  <c r="R18" i="28"/>
  <c r="R58" i="1" s="1"/>
  <c r="O40" i="29" s="1"/>
  <c r="Q18" i="28"/>
  <c r="Q58" i="1" s="1"/>
  <c r="N40" i="29" s="1"/>
  <c r="P18" i="28"/>
  <c r="O18" i="28"/>
  <c r="O58" i="1" s="1"/>
  <c r="L40" i="29" s="1"/>
  <c r="N18" i="28"/>
  <c r="N58" i="1" s="1"/>
  <c r="K40" i="29" s="1"/>
  <c r="M18" i="28"/>
  <c r="M58" i="1" s="1"/>
  <c r="J40" i="29" s="1"/>
  <c r="L18" i="28"/>
  <c r="L58" i="1" s="1"/>
  <c r="I40" i="29" s="1"/>
  <c r="K18" i="28"/>
  <c r="K58" i="1" s="1"/>
  <c r="H40" i="29" s="1"/>
  <c r="J18" i="28"/>
  <c r="J58" i="1" s="1"/>
  <c r="G40" i="29" s="1"/>
  <c r="I18" i="28"/>
  <c r="I58" i="1" s="1"/>
  <c r="F40" i="29" s="1"/>
  <c r="H18" i="28"/>
  <c r="G18" i="28"/>
  <c r="G58" i="1" s="1"/>
  <c r="D40" i="29" s="1"/>
  <c r="F18" i="28"/>
  <c r="F58" i="1" s="1"/>
  <c r="C40" i="29" s="1"/>
  <c r="E18" i="28"/>
  <c r="AI17" i="28"/>
  <c r="CG13" i="28"/>
  <c r="CG56" i="1" s="1"/>
  <c r="CD38" i="29" s="1"/>
  <c r="CF13" i="28"/>
  <c r="CF56" i="1" s="1"/>
  <c r="CC38" i="29" s="1"/>
  <c r="CE13" i="28"/>
  <c r="CE56" i="1" s="1"/>
  <c r="CB38" i="29" s="1"/>
  <c r="CD13" i="28"/>
  <c r="CC13" i="28"/>
  <c r="CC56" i="1" s="1"/>
  <c r="BZ38" i="29" s="1"/>
  <c r="CB13" i="28"/>
  <c r="CB56" i="1" s="1"/>
  <c r="BY38" i="29" s="1"/>
  <c r="CA13" i="28"/>
  <c r="CA56" i="1" s="1"/>
  <c r="BX38" i="29" s="1"/>
  <c r="BZ13" i="28"/>
  <c r="BZ56" i="1" s="1"/>
  <c r="BW38" i="29" s="1"/>
  <c r="BY13" i="28"/>
  <c r="BY56" i="1" s="1"/>
  <c r="BV38" i="29" s="1"/>
  <c r="BX13" i="28"/>
  <c r="BX56" i="1" s="1"/>
  <c r="BU38" i="29" s="1"/>
  <c r="BW13" i="28"/>
  <c r="BW56" i="1" s="1"/>
  <c r="BT38" i="29" s="1"/>
  <c r="BV13" i="28"/>
  <c r="BV56" i="1" s="1"/>
  <c r="BS38" i="29" s="1"/>
  <c r="BU13" i="28"/>
  <c r="BU56" i="1" s="1"/>
  <c r="BR38" i="29" s="1"/>
  <c r="BT13" i="28"/>
  <c r="BT56" i="1" s="1"/>
  <c r="BQ38" i="29" s="1"/>
  <c r="BS13" i="28"/>
  <c r="BS56" i="1" s="1"/>
  <c r="BP38" i="29" s="1"/>
  <c r="BR13" i="28"/>
  <c r="BR56" i="1" s="1"/>
  <c r="BO38" i="29" s="1"/>
  <c r="BQ13" i="28"/>
  <c r="BQ56" i="1" s="1"/>
  <c r="BN38" i="29" s="1"/>
  <c r="BP13" i="28"/>
  <c r="BP56" i="1" s="1"/>
  <c r="BM38" i="29" s="1"/>
  <c r="BO13" i="28"/>
  <c r="BO56" i="1" s="1"/>
  <c r="BL38" i="29" s="1"/>
  <c r="BN13" i="28"/>
  <c r="BM13" i="28"/>
  <c r="BM56" i="1" s="1"/>
  <c r="BJ38" i="29" s="1"/>
  <c r="BL13" i="28"/>
  <c r="BL56" i="1" s="1"/>
  <c r="BI38" i="29" s="1"/>
  <c r="BK13" i="28"/>
  <c r="BK56" i="1" s="1"/>
  <c r="BH38" i="29" s="1"/>
  <c r="BJ13" i="28"/>
  <c r="BJ56" i="1" s="1"/>
  <c r="BG38" i="29" s="1"/>
  <c r="BI13" i="28"/>
  <c r="BI56" i="1" s="1"/>
  <c r="BF38" i="29" s="1"/>
  <c r="BH13" i="28"/>
  <c r="BH56" i="1" s="1"/>
  <c r="BE38" i="29" s="1"/>
  <c r="BG13" i="28"/>
  <c r="BG56" i="1" s="1"/>
  <c r="BD38" i="29" s="1"/>
  <c r="BF13" i="28"/>
  <c r="BF56" i="1" s="1"/>
  <c r="BC38" i="29" s="1"/>
  <c r="BE13" i="28"/>
  <c r="BE56" i="1" s="1"/>
  <c r="BB38" i="29" s="1"/>
  <c r="BD13" i="28"/>
  <c r="BD56" i="1" s="1"/>
  <c r="BA38" i="29" s="1"/>
  <c r="BC13" i="28"/>
  <c r="BC56" i="1" s="1"/>
  <c r="AZ38" i="29" s="1"/>
  <c r="BB13" i="28"/>
  <c r="BB56" i="1" s="1"/>
  <c r="AY38" i="29" s="1"/>
  <c r="BA13" i="28"/>
  <c r="BA56" i="1" s="1"/>
  <c r="AX38" i="29" s="1"/>
  <c r="AZ13" i="28"/>
  <c r="AZ56" i="1" s="1"/>
  <c r="AW38" i="29" s="1"/>
  <c r="AY13" i="28"/>
  <c r="AY56" i="1" s="1"/>
  <c r="AV38" i="29" s="1"/>
  <c r="AX13" i="28"/>
  <c r="AW13" i="28"/>
  <c r="AW56" i="1" s="1"/>
  <c r="AT38" i="29" s="1"/>
  <c r="AV13" i="28"/>
  <c r="AV56" i="1" s="1"/>
  <c r="AS38" i="29" s="1"/>
  <c r="AU13" i="28"/>
  <c r="AU56" i="1" s="1"/>
  <c r="AR38" i="29" s="1"/>
  <c r="AT13" i="28"/>
  <c r="AT56" i="1" s="1"/>
  <c r="AQ38" i="29" s="1"/>
  <c r="AS13" i="28"/>
  <c r="AS56" i="1" s="1"/>
  <c r="AP38" i="29" s="1"/>
  <c r="AR13" i="28"/>
  <c r="AR56" i="1" s="1"/>
  <c r="AO38" i="29" s="1"/>
  <c r="AQ13" i="28"/>
  <c r="AQ56" i="1" s="1"/>
  <c r="AN38" i="29" s="1"/>
  <c r="AP13" i="28"/>
  <c r="AP56" i="1" s="1"/>
  <c r="AM38" i="29" s="1"/>
  <c r="AO13" i="28"/>
  <c r="AO56" i="1" s="1"/>
  <c r="AL38" i="29" s="1"/>
  <c r="AN13" i="28"/>
  <c r="AN56" i="1" s="1"/>
  <c r="AK38" i="29" s="1"/>
  <c r="AM13" i="28"/>
  <c r="AM56" i="1" s="1"/>
  <c r="AJ38" i="29" s="1"/>
  <c r="AL13" i="28"/>
  <c r="AL56" i="1" s="1"/>
  <c r="AI38" i="29" s="1"/>
  <c r="AK13" i="28"/>
  <c r="AK56" i="1" s="1"/>
  <c r="AH38" i="29" s="1"/>
  <c r="AJ13" i="28"/>
  <c r="AJ56" i="1" s="1"/>
  <c r="AG38" i="29" s="1"/>
  <c r="AI13" i="28"/>
  <c r="AI56" i="1" s="1"/>
  <c r="AF38" i="29" s="1"/>
  <c r="AH13" i="28"/>
  <c r="AG13" i="28"/>
  <c r="AG56" i="1" s="1"/>
  <c r="AD38" i="29" s="1"/>
  <c r="AF13" i="28"/>
  <c r="AF56" i="1" s="1"/>
  <c r="AC38" i="29" s="1"/>
  <c r="AE13" i="28"/>
  <c r="AE56" i="1" s="1"/>
  <c r="AB38" i="29" s="1"/>
  <c r="AD13" i="28"/>
  <c r="AD56" i="1" s="1"/>
  <c r="AA38" i="29" s="1"/>
  <c r="AC13" i="28"/>
  <c r="AC56" i="1" s="1"/>
  <c r="Z38" i="29" s="1"/>
  <c r="AB13" i="28"/>
  <c r="AB56" i="1" s="1"/>
  <c r="Y38" i="29" s="1"/>
  <c r="AA13" i="28"/>
  <c r="Z13" i="28"/>
  <c r="Z56" i="1" s="1"/>
  <c r="W38" i="29" s="1"/>
  <c r="Y13" i="28"/>
  <c r="Y56" i="1" s="1"/>
  <c r="V38" i="29" s="1"/>
  <c r="X13" i="28"/>
  <c r="X56" i="1" s="1"/>
  <c r="U38" i="29" s="1"/>
  <c r="W13" i="28"/>
  <c r="W56" i="1" s="1"/>
  <c r="T38" i="29" s="1"/>
  <c r="V13" i="28"/>
  <c r="V56" i="1" s="1"/>
  <c r="S38" i="29" s="1"/>
  <c r="U13" i="28"/>
  <c r="U56" i="1" s="1"/>
  <c r="R38" i="29" s="1"/>
  <c r="T13" i="28"/>
  <c r="T56" i="1" s="1"/>
  <c r="Q38" i="29" s="1"/>
  <c r="S13" i="28"/>
  <c r="S56" i="1" s="1"/>
  <c r="P38" i="29" s="1"/>
  <c r="R13" i="28"/>
  <c r="Q13" i="28"/>
  <c r="Q56" i="1" s="1"/>
  <c r="N38" i="29" s="1"/>
  <c r="P13" i="28"/>
  <c r="P56" i="1" s="1"/>
  <c r="M38" i="29" s="1"/>
  <c r="O13" i="28"/>
  <c r="O56" i="1" s="1"/>
  <c r="L38" i="29" s="1"/>
  <c r="N13" i="28"/>
  <c r="N56" i="1" s="1"/>
  <c r="K38" i="29" s="1"/>
  <c r="M13" i="28"/>
  <c r="M56" i="1" s="1"/>
  <c r="J38" i="29" s="1"/>
  <c r="L13" i="28"/>
  <c r="L56" i="1" s="1"/>
  <c r="I38" i="29" s="1"/>
  <c r="K13" i="28"/>
  <c r="K56" i="1" s="1"/>
  <c r="H38" i="29" s="1"/>
  <c r="J13" i="28"/>
  <c r="J56" i="1" s="1"/>
  <c r="G38" i="29" s="1"/>
  <c r="I13" i="28"/>
  <c r="I56" i="1" s="1"/>
  <c r="F38" i="29" s="1"/>
  <c r="H13" i="28"/>
  <c r="H56" i="1" s="1"/>
  <c r="E38" i="29" s="1"/>
  <c r="G13" i="28"/>
  <c r="G56" i="1" s="1"/>
  <c r="D38" i="29" s="1"/>
  <c r="F13" i="28"/>
  <c r="F56" i="1" s="1"/>
  <c r="C38" i="29" s="1"/>
  <c r="E13" i="28"/>
  <c r="E56" i="1" s="1"/>
  <c r="B38" i="29" s="1"/>
  <c r="CH12" i="28"/>
  <c r="R8" i="28"/>
  <c r="Q8" i="28"/>
  <c r="P8" i="28"/>
  <c r="O8" i="28"/>
  <c r="N8" i="28"/>
  <c r="M8" i="28"/>
  <c r="L8" i="28"/>
  <c r="K8" i="28"/>
  <c r="J8" i="28"/>
  <c r="I8" i="28"/>
  <c r="S7" i="28"/>
  <c r="C7" i="28" s="1"/>
  <c r="BL3" i="28"/>
  <c r="BL2" i="28"/>
  <c r="AG25" i="1"/>
  <c r="AD19" i="29" s="1"/>
  <c r="AH25" i="1"/>
  <c r="AE19" i="29" s="1"/>
  <c r="AI25" i="1"/>
  <c r="AF19" i="29" s="1"/>
  <c r="AJ25" i="1"/>
  <c r="AG19" i="29" s="1"/>
  <c r="AK25" i="1"/>
  <c r="AH19" i="29" s="1"/>
  <c r="AL25" i="1"/>
  <c r="AI19" i="29" s="1"/>
  <c r="AM25" i="1"/>
  <c r="AJ19" i="29" s="1"/>
  <c r="AN25" i="1"/>
  <c r="AK19" i="29" s="1"/>
  <c r="AO25" i="1"/>
  <c r="AL19" i="29" s="1"/>
  <c r="AP25" i="1"/>
  <c r="AM19" i="29" s="1"/>
  <c r="AQ25" i="1"/>
  <c r="AN19" i="29" s="1"/>
  <c r="AR25" i="1"/>
  <c r="AO19" i="29" s="1"/>
  <c r="AS25" i="1"/>
  <c r="AP19" i="29" s="1"/>
  <c r="AT25" i="1"/>
  <c r="AQ19" i="29" s="1"/>
  <c r="AU25" i="1"/>
  <c r="AR19" i="29" s="1"/>
  <c r="AV25" i="1"/>
  <c r="AS19" i="29" s="1"/>
  <c r="AW25" i="1"/>
  <c r="AT19" i="29" s="1"/>
  <c r="AX25" i="1"/>
  <c r="AU19" i="29" s="1"/>
  <c r="AY25" i="1"/>
  <c r="AV19" i="29" s="1"/>
  <c r="AZ25" i="1"/>
  <c r="AW19" i="29" s="1"/>
  <c r="BA25" i="1"/>
  <c r="AX19" i="29" s="1"/>
  <c r="BB25" i="1"/>
  <c r="AY19" i="29" s="1"/>
  <c r="BC25" i="1"/>
  <c r="AZ19" i="29" s="1"/>
  <c r="BD25" i="1"/>
  <c r="BA19" i="29" s="1"/>
  <c r="BE25" i="1"/>
  <c r="BB19" i="29" s="1"/>
  <c r="BF25" i="1"/>
  <c r="BC19" i="29" s="1"/>
  <c r="BG25" i="1"/>
  <c r="BD19" i="29" s="1"/>
  <c r="BH25" i="1"/>
  <c r="BE19" i="29" s="1"/>
  <c r="BI25" i="1"/>
  <c r="BF19" i="29" s="1"/>
  <c r="BJ25" i="1"/>
  <c r="BG19" i="29" s="1"/>
  <c r="BK25" i="1"/>
  <c r="BH19" i="29" s="1"/>
  <c r="BL25" i="1"/>
  <c r="BI19" i="29" s="1"/>
  <c r="BM25" i="1"/>
  <c r="BJ19" i="29" s="1"/>
  <c r="BN25" i="1"/>
  <c r="BK19" i="29" s="1"/>
  <c r="BO25" i="1"/>
  <c r="BL19" i="29" s="1"/>
  <c r="BP25" i="1"/>
  <c r="BM19" i="29" s="1"/>
  <c r="BQ25" i="1"/>
  <c r="BN19" i="29" s="1"/>
  <c r="BR25" i="1"/>
  <c r="BO19" i="29" s="1"/>
  <c r="BS25" i="1"/>
  <c r="BP19" i="29" s="1"/>
  <c r="BT25" i="1"/>
  <c r="BQ19" i="29" s="1"/>
  <c r="BU25" i="1"/>
  <c r="BR19" i="29" s="1"/>
  <c r="BV25" i="1"/>
  <c r="BS19" i="29" s="1"/>
  <c r="BW25" i="1"/>
  <c r="BT19" i="29" s="1"/>
  <c r="BX25" i="1"/>
  <c r="BU19" i="29" s="1"/>
  <c r="BY25" i="1"/>
  <c r="BV19" i="29" s="1"/>
  <c r="BZ25" i="1"/>
  <c r="BW19" i="29" s="1"/>
  <c r="CA25" i="1"/>
  <c r="BX19" i="29" s="1"/>
  <c r="CB25" i="1"/>
  <c r="BY19" i="29" s="1"/>
  <c r="CC25" i="1"/>
  <c r="BZ19" i="29" s="1"/>
  <c r="CD25" i="1"/>
  <c r="CA19" i="29" s="1"/>
  <c r="CE25" i="1"/>
  <c r="CB19" i="29" s="1"/>
  <c r="CF25" i="1"/>
  <c r="CC19" i="29" s="1"/>
  <c r="CG25" i="1"/>
  <c r="CD19" i="29" s="1"/>
  <c r="CH25" i="1"/>
  <c r="CE19" i="29" s="1"/>
  <c r="CI25" i="1"/>
  <c r="CF19" i="29" s="1"/>
  <c r="CJ25" i="1"/>
  <c r="CG19" i="29" s="1"/>
  <c r="CK25" i="1"/>
  <c r="CH19" i="29" s="1"/>
  <c r="CL25" i="1"/>
  <c r="CI19" i="29" s="1"/>
  <c r="CM25" i="1"/>
  <c r="CJ19" i="29" s="1"/>
  <c r="CN25" i="1"/>
  <c r="CK19" i="29" s="1"/>
  <c r="CO25" i="1"/>
  <c r="CL19" i="29" s="1"/>
  <c r="CP25" i="1"/>
  <c r="CM19" i="29" s="1"/>
  <c r="CQ25" i="1"/>
  <c r="CN19" i="29" s="1"/>
  <c r="CR25" i="1"/>
  <c r="CO19" i="29" s="1"/>
  <c r="CS25" i="1"/>
  <c r="CP19" i="29" s="1"/>
  <c r="CT25" i="1"/>
  <c r="CQ19" i="29" s="1"/>
  <c r="CU25" i="1"/>
  <c r="CR19" i="29" s="1"/>
  <c r="CV25" i="1"/>
  <c r="CS19" i="29" s="1"/>
  <c r="CW25" i="1"/>
  <c r="CT19" i="29" s="1"/>
  <c r="CX25" i="1"/>
  <c r="CU19" i="29" s="1"/>
  <c r="CY25" i="1"/>
  <c r="CV19" i="29" s="1"/>
  <c r="CZ25" i="1"/>
  <c r="CW19" i="29" s="1"/>
  <c r="DA25" i="1"/>
  <c r="CX19" i="29" s="1"/>
  <c r="DB25" i="1"/>
  <c r="CY19" i="29" s="1"/>
  <c r="DC25" i="1"/>
  <c r="CZ19" i="29" s="1"/>
  <c r="DD25" i="1"/>
  <c r="DA19" i="29" s="1"/>
  <c r="DE25" i="1"/>
  <c r="DB19" i="29" s="1"/>
  <c r="DF25" i="1"/>
  <c r="DC19" i="29" s="1"/>
  <c r="DG25" i="1"/>
  <c r="DD19" i="29" s="1"/>
  <c r="DH25" i="1"/>
  <c r="DE19" i="29" s="1"/>
  <c r="DI25" i="1"/>
  <c r="DF19" i="29" s="1"/>
  <c r="DJ25" i="1"/>
  <c r="DG19" i="29" s="1"/>
  <c r="DK25" i="1"/>
  <c r="DH19" i="29" s="1"/>
  <c r="DL25" i="1"/>
  <c r="DI19" i="29" s="1"/>
  <c r="DM25" i="1"/>
  <c r="DJ19" i="29" s="1"/>
  <c r="DN25" i="1"/>
  <c r="DK19" i="29" s="1"/>
  <c r="DO25" i="1"/>
  <c r="DL19" i="29" s="1"/>
  <c r="DP25" i="1"/>
  <c r="DM19" i="29" s="1"/>
  <c r="DQ25" i="1"/>
  <c r="DN19" i="29" s="1"/>
  <c r="DR25" i="1"/>
  <c r="DO19" i="29" s="1"/>
  <c r="DS25" i="1"/>
  <c r="DP19" i="29" s="1"/>
  <c r="DT25" i="1"/>
  <c r="DQ19" i="29" s="1"/>
  <c r="DU25" i="1"/>
  <c r="DR19" i="29" s="1"/>
  <c r="DV25" i="1"/>
  <c r="DS19" i="29" s="1"/>
  <c r="DW25" i="1"/>
  <c r="DT19" i="29" s="1"/>
  <c r="DX25" i="1"/>
  <c r="DU19" i="29" s="1"/>
  <c r="DY25" i="1"/>
  <c r="DV19" i="29" s="1"/>
  <c r="DZ25" i="1"/>
  <c r="DW19" i="29" s="1"/>
  <c r="EA25" i="1"/>
  <c r="DX19" i="29" s="1"/>
  <c r="EB25" i="1"/>
  <c r="DY19" i="29" s="1"/>
  <c r="EC25" i="1"/>
  <c r="DZ19" i="29" s="1"/>
  <c r="ED25" i="1"/>
  <c r="EA19" i="29" s="1"/>
  <c r="EE25" i="1"/>
  <c r="EB19" i="29" s="1"/>
  <c r="EF25" i="1"/>
  <c r="EC19" i="29" s="1"/>
  <c r="EG25" i="1"/>
  <c r="ED19" i="29" s="1"/>
  <c r="EH25" i="1"/>
  <c r="EE19" i="29" s="1"/>
  <c r="EI25" i="1"/>
  <c r="EF19" i="29" s="1"/>
  <c r="EJ25" i="1"/>
  <c r="EG19" i="29" s="1"/>
  <c r="EK25" i="1"/>
  <c r="EH19" i="29" s="1"/>
  <c r="EL25" i="1"/>
  <c r="EI19" i="29" s="1"/>
  <c r="EM25" i="1"/>
  <c r="EJ19" i="29" s="1"/>
  <c r="EN25" i="1"/>
  <c r="EK19" i="29" s="1"/>
  <c r="EO25" i="1"/>
  <c r="EL19" i="29" s="1"/>
  <c r="EP25" i="1"/>
  <c r="EM19" i="29" s="1"/>
  <c r="EQ25" i="1"/>
  <c r="EN19" i="29" s="1"/>
  <c r="ER25" i="1"/>
  <c r="EO19" i="29" s="1"/>
  <c r="ES25" i="1"/>
  <c r="EP19" i="29" s="1"/>
  <c r="ET25" i="1"/>
  <c r="EQ19" i="29" s="1"/>
  <c r="EU25" i="1"/>
  <c r="ER19" i="29" s="1"/>
  <c r="EV25" i="1"/>
  <c r="ES19" i="29" s="1"/>
  <c r="EW25" i="1"/>
  <c r="ET19" i="29" s="1"/>
  <c r="EX25" i="1"/>
  <c r="EU19" i="29" s="1"/>
  <c r="EY25" i="1"/>
  <c r="EV19" i="29" s="1"/>
  <c r="EZ25" i="1"/>
  <c r="EW19" i="29" s="1"/>
  <c r="FA25" i="1"/>
  <c r="EX19" i="29" s="1"/>
  <c r="FB25" i="1"/>
  <c r="EY19" i="29" s="1"/>
  <c r="FC25" i="1"/>
  <c r="EZ19" i="29" s="1"/>
  <c r="FD25" i="1"/>
  <c r="FA19" i="29" s="1"/>
  <c r="FE25" i="1"/>
  <c r="FB19" i="29" s="1"/>
  <c r="FF25" i="1"/>
  <c r="FC19" i="29" s="1"/>
  <c r="FG25" i="1"/>
  <c r="FD19" i="29" s="1"/>
  <c r="FH25" i="1"/>
  <c r="FE19" i="29" s="1"/>
  <c r="FI25" i="1"/>
  <c r="FF19" i="29" s="1"/>
  <c r="FJ25" i="1"/>
  <c r="FG19" i="29" s="1"/>
  <c r="FK25" i="1"/>
  <c r="FH19" i="29" s="1"/>
  <c r="FL25" i="1"/>
  <c r="FI19" i="29" s="1"/>
  <c r="FM25" i="1"/>
  <c r="FJ19" i="29" s="1"/>
  <c r="FN25" i="1"/>
  <c r="FK19" i="29" s="1"/>
  <c r="FO25" i="1"/>
  <c r="FL19" i="29" s="1"/>
  <c r="FP25" i="1"/>
  <c r="FM19" i="29" s="1"/>
  <c r="FQ25" i="1"/>
  <c r="FN19" i="29" s="1"/>
  <c r="FR25" i="1"/>
  <c r="FO19" i="29" s="1"/>
  <c r="FS25" i="1"/>
  <c r="FP19" i="29" s="1"/>
  <c r="FT25" i="1"/>
  <c r="FQ19" i="29" s="1"/>
  <c r="FU25" i="1"/>
  <c r="FR19" i="29" s="1"/>
  <c r="FV25" i="1"/>
  <c r="FS19" i="29" s="1"/>
  <c r="FW25" i="1"/>
  <c r="FT19" i="29" s="1"/>
  <c r="FX25" i="1"/>
  <c r="FU19" i="29" s="1"/>
  <c r="FY25" i="1"/>
  <c r="FV19" i="29" s="1"/>
  <c r="FZ25" i="1"/>
  <c r="FW19" i="29" s="1"/>
  <c r="GA25" i="1"/>
  <c r="FX19" i="29" s="1"/>
  <c r="GB25" i="1"/>
  <c r="FY19" i="29" s="1"/>
  <c r="GC25" i="1"/>
  <c r="FZ19" i="29" s="1"/>
  <c r="GD25" i="1"/>
  <c r="GA19" i="29" s="1"/>
  <c r="GE25" i="1"/>
  <c r="GB19" i="29" s="1"/>
  <c r="GF25" i="1"/>
  <c r="GC19" i="29" s="1"/>
  <c r="GG25" i="1"/>
  <c r="GD19" i="29" s="1"/>
  <c r="GH25" i="1"/>
  <c r="GE19" i="29" s="1"/>
  <c r="GI25" i="1"/>
  <c r="GF19" i="29" s="1"/>
  <c r="GJ25" i="1"/>
  <c r="GG19" i="29" s="1"/>
  <c r="GK25" i="1"/>
  <c r="GH19" i="29" s="1"/>
  <c r="GL25" i="1"/>
  <c r="GI19" i="29" s="1"/>
  <c r="GM25" i="1"/>
  <c r="GJ19" i="29" s="1"/>
  <c r="GN25" i="1"/>
  <c r="GK19" i="29" s="1"/>
  <c r="GO25" i="1"/>
  <c r="GL19" i="29" s="1"/>
  <c r="GP25" i="1"/>
  <c r="GM19" i="29" s="1"/>
  <c r="GQ25" i="1"/>
  <c r="GN19" i="29" s="1"/>
  <c r="GR25" i="1"/>
  <c r="GO19" i="29" s="1"/>
  <c r="GS25" i="1"/>
  <c r="GP19" i="29" s="1"/>
  <c r="GT25" i="1"/>
  <c r="GQ19" i="29" s="1"/>
  <c r="GU25" i="1"/>
  <c r="GR19" i="29" s="1"/>
  <c r="GV25" i="1"/>
  <c r="GS19" i="29" s="1"/>
  <c r="GW25" i="1"/>
  <c r="GT19" i="29" s="1"/>
  <c r="GX25" i="1"/>
  <c r="GU19" i="29" s="1"/>
  <c r="GY25" i="1"/>
  <c r="GV19" i="29" s="1"/>
  <c r="GZ25" i="1"/>
  <c r="GW19" i="29" s="1"/>
  <c r="HA25" i="1"/>
  <c r="GX19" i="29" s="1"/>
  <c r="HB25" i="1"/>
  <c r="GY19" i="29" s="1"/>
  <c r="HC25" i="1"/>
  <c r="GZ19" i="29" s="1"/>
  <c r="HD25" i="1"/>
  <c r="HA19" i="29" s="1"/>
  <c r="HE25" i="1"/>
  <c r="HB19" i="29" s="1"/>
  <c r="HF25" i="1"/>
  <c r="HC19" i="29" s="1"/>
  <c r="HG25" i="1"/>
  <c r="HD19" i="29" s="1"/>
  <c r="HH25" i="1"/>
  <c r="HE19" i="29" s="1"/>
  <c r="HI25" i="1"/>
  <c r="HF19" i="29" s="1"/>
  <c r="HJ25" i="1"/>
  <c r="HG19" i="29" s="1"/>
  <c r="HK25" i="1"/>
  <c r="HH19" i="29" s="1"/>
  <c r="HL25" i="1"/>
  <c r="HI19" i="29" s="1"/>
  <c r="HM25" i="1"/>
  <c r="HJ19" i="29" s="1"/>
  <c r="HN25" i="1"/>
  <c r="HK19" i="29" s="1"/>
  <c r="HO25" i="1"/>
  <c r="HL19" i="29" s="1"/>
  <c r="HP25" i="1"/>
  <c r="HM19" i="29" s="1"/>
  <c r="HQ25" i="1"/>
  <c r="HN19" i="29" s="1"/>
  <c r="HR25" i="1"/>
  <c r="HO19" i="29" s="1"/>
  <c r="HS25" i="1"/>
  <c r="HP19" i="29" s="1"/>
  <c r="HT25" i="1"/>
  <c r="HQ19" i="29" s="1"/>
  <c r="HU25" i="1"/>
  <c r="HR19" i="29" s="1"/>
  <c r="HV25" i="1"/>
  <c r="HS19" i="29" s="1"/>
  <c r="HW25" i="1"/>
  <c r="HT19" i="29" s="1"/>
  <c r="HX25" i="1"/>
  <c r="HU19" i="29" s="1"/>
  <c r="HY25" i="1"/>
  <c r="HV19" i="29" s="1"/>
  <c r="HZ25" i="1"/>
  <c r="HW19" i="29" s="1"/>
  <c r="IA25" i="1"/>
  <c r="HX19" i="29" s="1"/>
  <c r="IB25" i="1"/>
  <c r="HY19" i="29" s="1"/>
  <c r="IC25" i="1"/>
  <c r="HZ19" i="29" s="1"/>
  <c r="ID25" i="1"/>
  <c r="IA19" i="29" s="1"/>
  <c r="IE25" i="1"/>
  <c r="IB19" i="29" s="1"/>
  <c r="IF25" i="1"/>
  <c r="IC19" i="29" s="1"/>
  <c r="IG25" i="1"/>
  <c r="ID19" i="29" s="1"/>
  <c r="IH25" i="1"/>
  <c r="IE19" i="29" s="1"/>
  <c r="II25" i="1"/>
  <c r="IF19" i="29" s="1"/>
  <c r="IJ25" i="1"/>
  <c r="IG19" i="29" s="1"/>
  <c r="IK25" i="1"/>
  <c r="IH19" i="29" s="1"/>
  <c r="IL25" i="1"/>
  <c r="II19" i="29" s="1"/>
  <c r="IM25" i="1"/>
  <c r="IJ19" i="29" s="1"/>
  <c r="IN25" i="1"/>
  <c r="IK19" i="29" s="1"/>
  <c r="IO25" i="1"/>
  <c r="IL19" i="29" s="1"/>
  <c r="IP25" i="1"/>
  <c r="IM19" i="29" s="1"/>
  <c r="IQ25" i="1"/>
  <c r="IN19" i="29" s="1"/>
  <c r="IR25" i="1"/>
  <c r="IO19" i="29" s="1"/>
  <c r="IS25" i="1"/>
  <c r="IP19" i="29" s="1"/>
  <c r="IT25" i="1"/>
  <c r="IQ19" i="29" s="1"/>
  <c r="IU25" i="1"/>
  <c r="IR19" i="29" s="1"/>
  <c r="IV25" i="1"/>
  <c r="IS19" i="29" s="1"/>
  <c r="IW25" i="1"/>
  <c r="IT19" i="29" s="1"/>
  <c r="IX25" i="1"/>
  <c r="IU19" i="29" s="1"/>
  <c r="IY25" i="1"/>
  <c r="IV19" i="29" s="1"/>
  <c r="IZ25" i="1"/>
  <c r="IW19" i="29" s="1"/>
  <c r="JA25" i="1"/>
  <c r="IX19" i="29" s="1"/>
  <c r="JB25" i="1"/>
  <c r="IY19" i="29" s="1"/>
  <c r="JC25" i="1"/>
  <c r="IZ19" i="29" s="1"/>
  <c r="JD25" i="1"/>
  <c r="JA19" i="29" s="1"/>
  <c r="JE25" i="1"/>
  <c r="JB19" i="29" s="1"/>
  <c r="JF25" i="1"/>
  <c r="JC19" i="29" s="1"/>
  <c r="JG25" i="1"/>
  <c r="JD19" i="29" s="1"/>
  <c r="JH25" i="1"/>
  <c r="JE19" i="29" s="1"/>
  <c r="JI25" i="1"/>
  <c r="JF19" i="29" s="1"/>
  <c r="JJ25" i="1"/>
  <c r="JG19" i="29" s="1"/>
  <c r="JK25" i="1"/>
  <c r="JH19" i="29" s="1"/>
  <c r="JL25" i="1"/>
  <c r="JI19" i="29" s="1"/>
  <c r="JM25" i="1"/>
  <c r="JJ19" i="29" s="1"/>
  <c r="JN25" i="1"/>
  <c r="JK19" i="29" s="1"/>
  <c r="JO25" i="1"/>
  <c r="JL19" i="29" s="1"/>
  <c r="JP25" i="1"/>
  <c r="JM19" i="29" s="1"/>
  <c r="JQ25" i="1"/>
  <c r="JN19" i="29" s="1"/>
  <c r="JR25" i="1"/>
  <c r="JO19" i="29" s="1"/>
  <c r="JS25" i="1"/>
  <c r="JP19" i="29" s="1"/>
  <c r="JT25" i="1"/>
  <c r="JQ19" i="29" s="1"/>
  <c r="JU25" i="1"/>
  <c r="JR19" i="29" s="1"/>
  <c r="JV25" i="1"/>
  <c r="JS19" i="29" s="1"/>
  <c r="JW25" i="1"/>
  <c r="JT19" i="29" s="1"/>
  <c r="JX25" i="1"/>
  <c r="JU19" i="29" s="1"/>
  <c r="JY25" i="1"/>
  <c r="JV19" i="29" s="1"/>
  <c r="JZ25" i="1"/>
  <c r="JW19" i="29" s="1"/>
  <c r="KA25" i="1"/>
  <c r="JX19" i="29" s="1"/>
  <c r="KB25" i="1"/>
  <c r="JY19" i="29" s="1"/>
  <c r="KC25" i="1"/>
  <c r="JZ19" i="29" s="1"/>
  <c r="KD25" i="1"/>
  <c r="KA19" i="29" s="1"/>
  <c r="KE25" i="1"/>
  <c r="KB19" i="29" s="1"/>
  <c r="KF25" i="1"/>
  <c r="KC19" i="29" s="1"/>
  <c r="KG25" i="1"/>
  <c r="KD19" i="29" s="1"/>
  <c r="KH25" i="1"/>
  <c r="KE19" i="29" s="1"/>
  <c r="KI25" i="1"/>
  <c r="KF19" i="29" s="1"/>
  <c r="KJ25" i="1"/>
  <c r="KG19" i="29" s="1"/>
  <c r="KK25" i="1"/>
  <c r="KH19" i="29" s="1"/>
  <c r="KL25" i="1"/>
  <c r="KI19" i="29" s="1"/>
  <c r="KM25" i="1"/>
  <c r="KJ19" i="29" s="1"/>
  <c r="KN25" i="1"/>
  <c r="KK19" i="29" s="1"/>
  <c r="KO25" i="1"/>
  <c r="KL19" i="29" s="1"/>
  <c r="KP25" i="1"/>
  <c r="KM19" i="29" s="1"/>
  <c r="KQ25" i="1"/>
  <c r="KN19" i="29" s="1"/>
  <c r="KR25" i="1"/>
  <c r="KO19" i="29" s="1"/>
  <c r="KS25" i="1"/>
  <c r="KP19" i="29" s="1"/>
  <c r="KT25" i="1"/>
  <c r="KQ19" i="29" s="1"/>
  <c r="KU25" i="1"/>
  <c r="KR19" i="29" s="1"/>
  <c r="KV25" i="1"/>
  <c r="KS19" i="29" s="1"/>
  <c r="KW25" i="1"/>
  <c r="KT19" i="29" s="1"/>
  <c r="KX25" i="1"/>
  <c r="KU19" i="29" s="1"/>
  <c r="KY25" i="1"/>
  <c r="KV19" i="29" s="1"/>
  <c r="KZ25" i="1"/>
  <c r="KW19" i="29" s="1"/>
  <c r="LA25" i="1"/>
  <c r="KX19" i="29" s="1"/>
  <c r="LB25" i="1"/>
  <c r="KY19" i="29" s="1"/>
  <c r="LC25" i="1"/>
  <c r="KZ19" i="29" s="1"/>
  <c r="LD25" i="1"/>
  <c r="LA19" i="29" s="1"/>
  <c r="AG26" i="1"/>
  <c r="AD20" i="29" s="1"/>
  <c r="AH26" i="1"/>
  <c r="AE20" i="29" s="1"/>
  <c r="AI26" i="1"/>
  <c r="AF20" i="29" s="1"/>
  <c r="AJ26" i="1"/>
  <c r="AG20" i="29" s="1"/>
  <c r="AK26" i="1"/>
  <c r="AH20" i="29" s="1"/>
  <c r="AL26" i="1"/>
  <c r="AI20" i="29" s="1"/>
  <c r="AM26" i="1"/>
  <c r="AJ20" i="29" s="1"/>
  <c r="AN26" i="1"/>
  <c r="AK20" i="29" s="1"/>
  <c r="AO26" i="1"/>
  <c r="AL20" i="29" s="1"/>
  <c r="AP26" i="1"/>
  <c r="AM20" i="29" s="1"/>
  <c r="AQ26" i="1"/>
  <c r="AN20" i="29" s="1"/>
  <c r="AR26" i="1"/>
  <c r="AO20" i="29" s="1"/>
  <c r="AS26" i="1"/>
  <c r="AP20" i="29" s="1"/>
  <c r="AT26" i="1"/>
  <c r="AQ20" i="29" s="1"/>
  <c r="AU26" i="1"/>
  <c r="AR20" i="29" s="1"/>
  <c r="AV26" i="1"/>
  <c r="AS20" i="29" s="1"/>
  <c r="AW26" i="1"/>
  <c r="AT20" i="29" s="1"/>
  <c r="AX26" i="1"/>
  <c r="AU20" i="29" s="1"/>
  <c r="AY26" i="1"/>
  <c r="AV20" i="29" s="1"/>
  <c r="AZ26" i="1"/>
  <c r="AW20" i="29" s="1"/>
  <c r="BA26" i="1"/>
  <c r="AX20" i="29" s="1"/>
  <c r="BB26" i="1"/>
  <c r="AY20" i="29" s="1"/>
  <c r="BC26" i="1"/>
  <c r="AZ20" i="29" s="1"/>
  <c r="BD26" i="1"/>
  <c r="BA20" i="29" s="1"/>
  <c r="BE26" i="1"/>
  <c r="BB20" i="29" s="1"/>
  <c r="BF26" i="1"/>
  <c r="BC20" i="29" s="1"/>
  <c r="BG26" i="1"/>
  <c r="BD20" i="29" s="1"/>
  <c r="BH26" i="1"/>
  <c r="BE20" i="29" s="1"/>
  <c r="BI26" i="1"/>
  <c r="BF20" i="29" s="1"/>
  <c r="BJ26" i="1"/>
  <c r="BG20" i="29" s="1"/>
  <c r="BK26" i="1"/>
  <c r="BH20" i="29" s="1"/>
  <c r="BL26" i="1"/>
  <c r="BI20" i="29" s="1"/>
  <c r="BM26" i="1"/>
  <c r="BJ20" i="29" s="1"/>
  <c r="BN26" i="1"/>
  <c r="BK20" i="29" s="1"/>
  <c r="BO26" i="1"/>
  <c r="BL20" i="29" s="1"/>
  <c r="BP26" i="1"/>
  <c r="BM20" i="29" s="1"/>
  <c r="BQ26" i="1"/>
  <c r="BN20" i="29" s="1"/>
  <c r="BR26" i="1"/>
  <c r="BO20" i="29" s="1"/>
  <c r="BS26" i="1"/>
  <c r="BP20" i="29" s="1"/>
  <c r="BT26" i="1"/>
  <c r="BQ20" i="29" s="1"/>
  <c r="BU26" i="1"/>
  <c r="BR20" i="29" s="1"/>
  <c r="BV26" i="1"/>
  <c r="BS20" i="29" s="1"/>
  <c r="BW26" i="1"/>
  <c r="BT20" i="29" s="1"/>
  <c r="BX26" i="1"/>
  <c r="BU20" i="29" s="1"/>
  <c r="BY26" i="1"/>
  <c r="BV20" i="29" s="1"/>
  <c r="BZ26" i="1"/>
  <c r="BW20" i="29" s="1"/>
  <c r="CA26" i="1"/>
  <c r="BX20" i="29" s="1"/>
  <c r="CB26" i="1"/>
  <c r="BY20" i="29" s="1"/>
  <c r="CC26" i="1"/>
  <c r="BZ20" i="29" s="1"/>
  <c r="CD26" i="1"/>
  <c r="CA20" i="29" s="1"/>
  <c r="CE26" i="1"/>
  <c r="CB20" i="29" s="1"/>
  <c r="CF26" i="1"/>
  <c r="CC20" i="29" s="1"/>
  <c r="CG26" i="1"/>
  <c r="CD20" i="29" s="1"/>
  <c r="CH26" i="1"/>
  <c r="CE20" i="29" s="1"/>
  <c r="CI26" i="1"/>
  <c r="CF20" i="29" s="1"/>
  <c r="CJ26" i="1"/>
  <c r="CG20" i="29" s="1"/>
  <c r="CK26" i="1"/>
  <c r="CH20" i="29" s="1"/>
  <c r="CL26" i="1"/>
  <c r="CI20" i="29" s="1"/>
  <c r="CM26" i="1"/>
  <c r="CJ20" i="29" s="1"/>
  <c r="CN26" i="1"/>
  <c r="CK20" i="29" s="1"/>
  <c r="CO26" i="1"/>
  <c r="CL20" i="29" s="1"/>
  <c r="CP26" i="1"/>
  <c r="CM20" i="29" s="1"/>
  <c r="CQ26" i="1"/>
  <c r="CN20" i="29" s="1"/>
  <c r="CR26" i="1"/>
  <c r="CO20" i="29" s="1"/>
  <c r="CS26" i="1"/>
  <c r="CP20" i="29" s="1"/>
  <c r="CT26" i="1"/>
  <c r="CQ20" i="29" s="1"/>
  <c r="CU26" i="1"/>
  <c r="CR20" i="29" s="1"/>
  <c r="CV26" i="1"/>
  <c r="CS20" i="29" s="1"/>
  <c r="CW26" i="1"/>
  <c r="CT20" i="29" s="1"/>
  <c r="CX26" i="1"/>
  <c r="CU20" i="29" s="1"/>
  <c r="CY26" i="1"/>
  <c r="CV20" i="29" s="1"/>
  <c r="CZ26" i="1"/>
  <c r="CW20" i="29" s="1"/>
  <c r="DA26" i="1"/>
  <c r="CX20" i="29" s="1"/>
  <c r="DB26" i="1"/>
  <c r="CY20" i="29" s="1"/>
  <c r="DC26" i="1"/>
  <c r="CZ20" i="29" s="1"/>
  <c r="DD26" i="1"/>
  <c r="DA20" i="29" s="1"/>
  <c r="DE26" i="1"/>
  <c r="DB20" i="29" s="1"/>
  <c r="DF26" i="1"/>
  <c r="DC20" i="29" s="1"/>
  <c r="DG26" i="1"/>
  <c r="DD20" i="29" s="1"/>
  <c r="DH26" i="1"/>
  <c r="DE20" i="29" s="1"/>
  <c r="DI26" i="1"/>
  <c r="DF20" i="29" s="1"/>
  <c r="DJ26" i="1"/>
  <c r="DG20" i="29" s="1"/>
  <c r="DK26" i="1"/>
  <c r="DH20" i="29" s="1"/>
  <c r="DL26" i="1"/>
  <c r="DI20" i="29" s="1"/>
  <c r="DM26" i="1"/>
  <c r="DJ20" i="29" s="1"/>
  <c r="DN26" i="1"/>
  <c r="DK20" i="29" s="1"/>
  <c r="DO26" i="1"/>
  <c r="DL20" i="29" s="1"/>
  <c r="DP26" i="1"/>
  <c r="DM20" i="29" s="1"/>
  <c r="DQ26" i="1"/>
  <c r="DN20" i="29" s="1"/>
  <c r="DR26" i="1"/>
  <c r="DO20" i="29" s="1"/>
  <c r="DS26" i="1"/>
  <c r="DP20" i="29" s="1"/>
  <c r="DT26" i="1"/>
  <c r="DQ20" i="29" s="1"/>
  <c r="DU26" i="1"/>
  <c r="DR20" i="29" s="1"/>
  <c r="DV26" i="1"/>
  <c r="DS20" i="29" s="1"/>
  <c r="DW26" i="1"/>
  <c r="DT20" i="29" s="1"/>
  <c r="DX26" i="1"/>
  <c r="DU20" i="29" s="1"/>
  <c r="DY26" i="1"/>
  <c r="DV20" i="29" s="1"/>
  <c r="DZ26" i="1"/>
  <c r="DW20" i="29" s="1"/>
  <c r="EA26" i="1"/>
  <c r="DX20" i="29" s="1"/>
  <c r="EB26" i="1"/>
  <c r="DY20" i="29" s="1"/>
  <c r="EC26" i="1"/>
  <c r="DZ20" i="29" s="1"/>
  <c r="ED26" i="1"/>
  <c r="EA20" i="29" s="1"/>
  <c r="EE26" i="1"/>
  <c r="EB20" i="29" s="1"/>
  <c r="EF26" i="1"/>
  <c r="EC20" i="29" s="1"/>
  <c r="EG26" i="1"/>
  <c r="ED20" i="29" s="1"/>
  <c r="EH26" i="1"/>
  <c r="EE20" i="29" s="1"/>
  <c r="EI26" i="1"/>
  <c r="EF20" i="29" s="1"/>
  <c r="EJ26" i="1"/>
  <c r="EG20" i="29" s="1"/>
  <c r="EK26" i="1"/>
  <c r="EH20" i="29" s="1"/>
  <c r="EL26" i="1"/>
  <c r="EI20" i="29" s="1"/>
  <c r="EM26" i="1"/>
  <c r="EJ20" i="29" s="1"/>
  <c r="EN26" i="1"/>
  <c r="EK20" i="29" s="1"/>
  <c r="EO26" i="1"/>
  <c r="EL20" i="29" s="1"/>
  <c r="EP26" i="1"/>
  <c r="EM20" i="29" s="1"/>
  <c r="EQ26" i="1"/>
  <c r="EN20" i="29" s="1"/>
  <c r="ER26" i="1"/>
  <c r="EO20" i="29" s="1"/>
  <c r="ES26" i="1"/>
  <c r="EP20" i="29" s="1"/>
  <c r="ET26" i="1"/>
  <c r="EQ20" i="29" s="1"/>
  <c r="EU26" i="1"/>
  <c r="ER20" i="29" s="1"/>
  <c r="EV26" i="1"/>
  <c r="ES20" i="29" s="1"/>
  <c r="EW26" i="1"/>
  <c r="ET20" i="29" s="1"/>
  <c r="EX26" i="1"/>
  <c r="EU20" i="29" s="1"/>
  <c r="EY26" i="1"/>
  <c r="EV20" i="29" s="1"/>
  <c r="EZ26" i="1"/>
  <c r="EW20" i="29" s="1"/>
  <c r="FA26" i="1"/>
  <c r="EX20" i="29" s="1"/>
  <c r="FB26" i="1"/>
  <c r="EY20" i="29" s="1"/>
  <c r="FC26" i="1"/>
  <c r="EZ20" i="29" s="1"/>
  <c r="FD26" i="1"/>
  <c r="FA20" i="29" s="1"/>
  <c r="FE26" i="1"/>
  <c r="FB20" i="29" s="1"/>
  <c r="FF26" i="1"/>
  <c r="FC20" i="29" s="1"/>
  <c r="FG26" i="1"/>
  <c r="FD20" i="29" s="1"/>
  <c r="FH26" i="1"/>
  <c r="FE20" i="29" s="1"/>
  <c r="FI26" i="1"/>
  <c r="FF20" i="29" s="1"/>
  <c r="FJ26" i="1"/>
  <c r="FG20" i="29" s="1"/>
  <c r="FK26" i="1"/>
  <c r="FH20" i="29" s="1"/>
  <c r="FL26" i="1"/>
  <c r="FI20" i="29" s="1"/>
  <c r="FM26" i="1"/>
  <c r="FJ20" i="29" s="1"/>
  <c r="FN26" i="1"/>
  <c r="FK20" i="29" s="1"/>
  <c r="FO26" i="1"/>
  <c r="FL20" i="29" s="1"/>
  <c r="FP26" i="1"/>
  <c r="FM20" i="29" s="1"/>
  <c r="FQ26" i="1"/>
  <c r="FN20" i="29" s="1"/>
  <c r="FR26" i="1"/>
  <c r="FO20" i="29" s="1"/>
  <c r="FS26" i="1"/>
  <c r="FP20" i="29" s="1"/>
  <c r="FT26" i="1"/>
  <c r="FQ20" i="29" s="1"/>
  <c r="FU26" i="1"/>
  <c r="FR20" i="29" s="1"/>
  <c r="FV26" i="1"/>
  <c r="FS20" i="29" s="1"/>
  <c r="FW26" i="1"/>
  <c r="FT20" i="29" s="1"/>
  <c r="FX26" i="1"/>
  <c r="FU20" i="29" s="1"/>
  <c r="FY26" i="1"/>
  <c r="FV20" i="29" s="1"/>
  <c r="FZ26" i="1"/>
  <c r="FW20" i="29" s="1"/>
  <c r="GA26" i="1"/>
  <c r="FX20" i="29" s="1"/>
  <c r="GB26" i="1"/>
  <c r="FY20" i="29" s="1"/>
  <c r="GC26" i="1"/>
  <c r="FZ20" i="29" s="1"/>
  <c r="GD26" i="1"/>
  <c r="GA20" i="29" s="1"/>
  <c r="GE26" i="1"/>
  <c r="GB20" i="29" s="1"/>
  <c r="GF26" i="1"/>
  <c r="GC20" i="29" s="1"/>
  <c r="GG26" i="1"/>
  <c r="GD20" i="29" s="1"/>
  <c r="GH26" i="1"/>
  <c r="GE20" i="29" s="1"/>
  <c r="GI26" i="1"/>
  <c r="GF20" i="29" s="1"/>
  <c r="GJ26" i="1"/>
  <c r="GG20" i="29" s="1"/>
  <c r="GK26" i="1"/>
  <c r="GH20" i="29" s="1"/>
  <c r="GL26" i="1"/>
  <c r="GI20" i="29" s="1"/>
  <c r="GM26" i="1"/>
  <c r="GJ20" i="29" s="1"/>
  <c r="GN26" i="1"/>
  <c r="GK20" i="29" s="1"/>
  <c r="GO26" i="1"/>
  <c r="GL20" i="29" s="1"/>
  <c r="GP26" i="1"/>
  <c r="GM20" i="29" s="1"/>
  <c r="GQ26" i="1"/>
  <c r="GN20" i="29" s="1"/>
  <c r="GR26" i="1"/>
  <c r="GO20" i="29" s="1"/>
  <c r="GS26" i="1"/>
  <c r="GP20" i="29" s="1"/>
  <c r="GT26" i="1"/>
  <c r="GQ20" i="29" s="1"/>
  <c r="GU26" i="1"/>
  <c r="GR20" i="29" s="1"/>
  <c r="GV26" i="1"/>
  <c r="GS20" i="29" s="1"/>
  <c r="GW26" i="1"/>
  <c r="GT20" i="29" s="1"/>
  <c r="GX26" i="1"/>
  <c r="GU20" i="29" s="1"/>
  <c r="GY26" i="1"/>
  <c r="GV20" i="29" s="1"/>
  <c r="GZ26" i="1"/>
  <c r="GW20" i="29" s="1"/>
  <c r="HA26" i="1"/>
  <c r="GX20" i="29" s="1"/>
  <c r="HB26" i="1"/>
  <c r="GY20" i="29" s="1"/>
  <c r="HC26" i="1"/>
  <c r="GZ20" i="29" s="1"/>
  <c r="HD26" i="1"/>
  <c r="HA20" i="29" s="1"/>
  <c r="HE26" i="1"/>
  <c r="HB20" i="29" s="1"/>
  <c r="HF26" i="1"/>
  <c r="HC20" i="29" s="1"/>
  <c r="HG26" i="1"/>
  <c r="HD20" i="29" s="1"/>
  <c r="HH26" i="1"/>
  <c r="HE20" i="29" s="1"/>
  <c r="HI26" i="1"/>
  <c r="HF20" i="29" s="1"/>
  <c r="HJ26" i="1"/>
  <c r="HG20" i="29" s="1"/>
  <c r="HK26" i="1"/>
  <c r="HH20" i="29" s="1"/>
  <c r="HL26" i="1"/>
  <c r="HI20" i="29" s="1"/>
  <c r="HM26" i="1"/>
  <c r="HJ20" i="29" s="1"/>
  <c r="HN26" i="1"/>
  <c r="HK20" i="29" s="1"/>
  <c r="HO26" i="1"/>
  <c r="HL20" i="29" s="1"/>
  <c r="HP26" i="1"/>
  <c r="HM20" i="29" s="1"/>
  <c r="HQ26" i="1"/>
  <c r="HN20" i="29" s="1"/>
  <c r="HR26" i="1"/>
  <c r="HO20" i="29" s="1"/>
  <c r="HS26" i="1"/>
  <c r="HP20" i="29" s="1"/>
  <c r="HT26" i="1"/>
  <c r="HQ20" i="29" s="1"/>
  <c r="HU26" i="1"/>
  <c r="HR20" i="29" s="1"/>
  <c r="HV26" i="1"/>
  <c r="HS20" i="29" s="1"/>
  <c r="HW26" i="1"/>
  <c r="HT20" i="29" s="1"/>
  <c r="HX26" i="1"/>
  <c r="HU20" i="29" s="1"/>
  <c r="HY26" i="1"/>
  <c r="HV20" i="29" s="1"/>
  <c r="HZ26" i="1"/>
  <c r="HW20" i="29" s="1"/>
  <c r="IA26" i="1"/>
  <c r="HX20" i="29" s="1"/>
  <c r="IB26" i="1"/>
  <c r="HY20" i="29" s="1"/>
  <c r="IC26" i="1"/>
  <c r="HZ20" i="29" s="1"/>
  <c r="ID26" i="1"/>
  <c r="IA20" i="29" s="1"/>
  <c r="IE26" i="1"/>
  <c r="IB20" i="29" s="1"/>
  <c r="IF26" i="1"/>
  <c r="IC20" i="29" s="1"/>
  <c r="IG26" i="1"/>
  <c r="ID20" i="29" s="1"/>
  <c r="IH26" i="1"/>
  <c r="IE20" i="29" s="1"/>
  <c r="II26" i="1"/>
  <c r="IF20" i="29" s="1"/>
  <c r="IJ26" i="1"/>
  <c r="IG20" i="29" s="1"/>
  <c r="IK26" i="1"/>
  <c r="IH20" i="29" s="1"/>
  <c r="IL26" i="1"/>
  <c r="II20" i="29" s="1"/>
  <c r="IM26" i="1"/>
  <c r="IJ20" i="29" s="1"/>
  <c r="IN26" i="1"/>
  <c r="IK20" i="29" s="1"/>
  <c r="IO26" i="1"/>
  <c r="IL20" i="29" s="1"/>
  <c r="IP26" i="1"/>
  <c r="IM20" i="29" s="1"/>
  <c r="IQ26" i="1"/>
  <c r="IN20" i="29" s="1"/>
  <c r="IR26" i="1"/>
  <c r="IO20" i="29" s="1"/>
  <c r="IS26" i="1"/>
  <c r="IP20" i="29" s="1"/>
  <c r="IT26" i="1"/>
  <c r="IQ20" i="29" s="1"/>
  <c r="IU26" i="1"/>
  <c r="IR20" i="29" s="1"/>
  <c r="IV26" i="1"/>
  <c r="IS20" i="29" s="1"/>
  <c r="IW26" i="1"/>
  <c r="IT20" i="29" s="1"/>
  <c r="IX26" i="1"/>
  <c r="IU20" i="29" s="1"/>
  <c r="IY26" i="1"/>
  <c r="IV20" i="29" s="1"/>
  <c r="IZ26" i="1"/>
  <c r="IW20" i="29" s="1"/>
  <c r="JA26" i="1"/>
  <c r="IX20" i="29" s="1"/>
  <c r="JB26" i="1"/>
  <c r="IY20" i="29" s="1"/>
  <c r="JC26" i="1"/>
  <c r="IZ20" i="29" s="1"/>
  <c r="JD26" i="1"/>
  <c r="JA20" i="29" s="1"/>
  <c r="JE26" i="1"/>
  <c r="JB20" i="29" s="1"/>
  <c r="JF26" i="1"/>
  <c r="JC20" i="29" s="1"/>
  <c r="JG26" i="1"/>
  <c r="JD20" i="29" s="1"/>
  <c r="JH26" i="1"/>
  <c r="JE20" i="29" s="1"/>
  <c r="JI26" i="1"/>
  <c r="JF20" i="29" s="1"/>
  <c r="JJ26" i="1"/>
  <c r="JG20" i="29" s="1"/>
  <c r="JK26" i="1"/>
  <c r="JH20" i="29" s="1"/>
  <c r="JL26" i="1"/>
  <c r="JI20" i="29" s="1"/>
  <c r="JM26" i="1"/>
  <c r="JJ20" i="29" s="1"/>
  <c r="JN26" i="1"/>
  <c r="JK20" i="29" s="1"/>
  <c r="JO26" i="1"/>
  <c r="JL20" i="29" s="1"/>
  <c r="JP26" i="1"/>
  <c r="JM20" i="29" s="1"/>
  <c r="JQ26" i="1"/>
  <c r="JN20" i="29" s="1"/>
  <c r="JR26" i="1"/>
  <c r="JO20" i="29" s="1"/>
  <c r="JS26" i="1"/>
  <c r="JP20" i="29" s="1"/>
  <c r="JT26" i="1"/>
  <c r="JQ20" i="29" s="1"/>
  <c r="JU26" i="1"/>
  <c r="JR20" i="29" s="1"/>
  <c r="JV26" i="1"/>
  <c r="JS20" i="29" s="1"/>
  <c r="JW26" i="1"/>
  <c r="JT20" i="29" s="1"/>
  <c r="JX26" i="1"/>
  <c r="JU20" i="29" s="1"/>
  <c r="JY26" i="1"/>
  <c r="JV20" i="29" s="1"/>
  <c r="JZ26" i="1"/>
  <c r="JW20" i="29" s="1"/>
  <c r="KA26" i="1"/>
  <c r="JX20" i="29" s="1"/>
  <c r="KB26" i="1"/>
  <c r="JY20" i="29" s="1"/>
  <c r="KC26" i="1"/>
  <c r="JZ20" i="29" s="1"/>
  <c r="KD26" i="1"/>
  <c r="KA20" i="29" s="1"/>
  <c r="KE26" i="1"/>
  <c r="KB20" i="29" s="1"/>
  <c r="KF26" i="1"/>
  <c r="KC20" i="29" s="1"/>
  <c r="KG26" i="1"/>
  <c r="KD20" i="29" s="1"/>
  <c r="KH26" i="1"/>
  <c r="KE20" i="29" s="1"/>
  <c r="KI26" i="1"/>
  <c r="KF20" i="29" s="1"/>
  <c r="KJ26" i="1"/>
  <c r="KG20" i="29" s="1"/>
  <c r="KK26" i="1"/>
  <c r="KH20" i="29" s="1"/>
  <c r="KL26" i="1"/>
  <c r="KI20" i="29" s="1"/>
  <c r="KM26" i="1"/>
  <c r="KJ20" i="29" s="1"/>
  <c r="KN26" i="1"/>
  <c r="KK20" i="29" s="1"/>
  <c r="KO26" i="1"/>
  <c r="KL20" i="29" s="1"/>
  <c r="KP26" i="1"/>
  <c r="KM20" i="29" s="1"/>
  <c r="KQ26" i="1"/>
  <c r="KN20" i="29" s="1"/>
  <c r="KR26" i="1"/>
  <c r="KO20" i="29" s="1"/>
  <c r="KS26" i="1"/>
  <c r="KP20" i="29" s="1"/>
  <c r="KT26" i="1"/>
  <c r="KQ20" i="29" s="1"/>
  <c r="KU26" i="1"/>
  <c r="KR20" i="29" s="1"/>
  <c r="KV26" i="1"/>
  <c r="KS20" i="29" s="1"/>
  <c r="KW26" i="1"/>
  <c r="KT20" i="29" s="1"/>
  <c r="KX26" i="1"/>
  <c r="KU20" i="29" s="1"/>
  <c r="KY26" i="1"/>
  <c r="KV20" i="29" s="1"/>
  <c r="KZ26" i="1"/>
  <c r="KW20" i="29" s="1"/>
  <c r="LA26" i="1"/>
  <c r="KX20" i="29" s="1"/>
  <c r="LB26" i="1"/>
  <c r="KY20" i="29" s="1"/>
  <c r="LC26" i="1"/>
  <c r="KZ20" i="29" s="1"/>
  <c r="LD26" i="1"/>
  <c r="LA20" i="29" s="1"/>
  <c r="DU27" i="1"/>
  <c r="DR21" i="29" s="1"/>
  <c r="DV27" i="1"/>
  <c r="DS21" i="29" s="1"/>
  <c r="DW27" i="1"/>
  <c r="DT21" i="29" s="1"/>
  <c r="DX27" i="1"/>
  <c r="DU21" i="29" s="1"/>
  <c r="DY27" i="1"/>
  <c r="DV21" i="29" s="1"/>
  <c r="DZ27" i="1"/>
  <c r="DW21" i="29" s="1"/>
  <c r="EA27" i="1"/>
  <c r="DX21" i="29" s="1"/>
  <c r="EB27" i="1"/>
  <c r="DY21" i="29" s="1"/>
  <c r="EC27" i="1"/>
  <c r="DZ21" i="29" s="1"/>
  <c r="ED27" i="1"/>
  <c r="EA21" i="29" s="1"/>
  <c r="EE27" i="1"/>
  <c r="EB21" i="29" s="1"/>
  <c r="EF27" i="1"/>
  <c r="EC21" i="29" s="1"/>
  <c r="EG27" i="1"/>
  <c r="ED21" i="29" s="1"/>
  <c r="EH27" i="1"/>
  <c r="EE21" i="29" s="1"/>
  <c r="EI27" i="1"/>
  <c r="EF21" i="29" s="1"/>
  <c r="EJ27" i="1"/>
  <c r="EG21" i="29" s="1"/>
  <c r="EK27" i="1"/>
  <c r="EH21" i="29" s="1"/>
  <c r="EL27" i="1"/>
  <c r="EI21" i="29" s="1"/>
  <c r="EM27" i="1"/>
  <c r="EJ21" i="29" s="1"/>
  <c r="EN27" i="1"/>
  <c r="EK21" i="29" s="1"/>
  <c r="EO27" i="1"/>
  <c r="EL21" i="29" s="1"/>
  <c r="EP27" i="1"/>
  <c r="EM21" i="29" s="1"/>
  <c r="EQ27" i="1"/>
  <c r="EN21" i="29" s="1"/>
  <c r="ER27" i="1"/>
  <c r="EO21" i="29" s="1"/>
  <c r="ES27" i="1"/>
  <c r="EP21" i="29" s="1"/>
  <c r="ET27" i="1"/>
  <c r="EQ21" i="29" s="1"/>
  <c r="EU27" i="1"/>
  <c r="ER21" i="29" s="1"/>
  <c r="EV27" i="1"/>
  <c r="ES21" i="29" s="1"/>
  <c r="EW27" i="1"/>
  <c r="ET21" i="29" s="1"/>
  <c r="EX27" i="1"/>
  <c r="EU21" i="29" s="1"/>
  <c r="EY27" i="1"/>
  <c r="EV21" i="29" s="1"/>
  <c r="EZ27" i="1"/>
  <c r="EW21" i="29" s="1"/>
  <c r="FA27" i="1"/>
  <c r="EX21" i="29" s="1"/>
  <c r="FB27" i="1"/>
  <c r="EY21" i="29" s="1"/>
  <c r="FC27" i="1"/>
  <c r="EZ21" i="29" s="1"/>
  <c r="FD27" i="1"/>
  <c r="FA21" i="29" s="1"/>
  <c r="FE27" i="1"/>
  <c r="FB21" i="29" s="1"/>
  <c r="FF27" i="1"/>
  <c r="FC21" i="29" s="1"/>
  <c r="FG27" i="1"/>
  <c r="FD21" i="29" s="1"/>
  <c r="FH27" i="1"/>
  <c r="FE21" i="29" s="1"/>
  <c r="FI27" i="1"/>
  <c r="FF21" i="29" s="1"/>
  <c r="FJ27" i="1"/>
  <c r="FG21" i="29" s="1"/>
  <c r="FK27" i="1"/>
  <c r="FH21" i="29" s="1"/>
  <c r="FL27" i="1"/>
  <c r="FI21" i="29" s="1"/>
  <c r="FM27" i="1"/>
  <c r="FJ21" i="29" s="1"/>
  <c r="FN27" i="1"/>
  <c r="FK21" i="29" s="1"/>
  <c r="FO27" i="1"/>
  <c r="FL21" i="29" s="1"/>
  <c r="FP27" i="1"/>
  <c r="FM21" i="29" s="1"/>
  <c r="FQ27" i="1"/>
  <c r="FN21" i="29" s="1"/>
  <c r="FR27" i="1"/>
  <c r="FO21" i="29" s="1"/>
  <c r="FS27" i="1"/>
  <c r="FP21" i="29" s="1"/>
  <c r="FT27" i="1"/>
  <c r="FQ21" i="29" s="1"/>
  <c r="FU27" i="1"/>
  <c r="FR21" i="29" s="1"/>
  <c r="FV27" i="1"/>
  <c r="FS21" i="29" s="1"/>
  <c r="FW27" i="1"/>
  <c r="FT21" i="29" s="1"/>
  <c r="FX27" i="1"/>
  <c r="FU21" i="29" s="1"/>
  <c r="FY27" i="1"/>
  <c r="FV21" i="29" s="1"/>
  <c r="FZ27" i="1"/>
  <c r="FW21" i="29" s="1"/>
  <c r="GA27" i="1"/>
  <c r="FX21" i="29" s="1"/>
  <c r="GB27" i="1"/>
  <c r="FY21" i="29" s="1"/>
  <c r="GC27" i="1"/>
  <c r="FZ21" i="29" s="1"/>
  <c r="GD27" i="1"/>
  <c r="GA21" i="29" s="1"/>
  <c r="GE27" i="1"/>
  <c r="GB21" i="29" s="1"/>
  <c r="GF27" i="1"/>
  <c r="GC21" i="29" s="1"/>
  <c r="GG27" i="1"/>
  <c r="GD21" i="29" s="1"/>
  <c r="GH27" i="1"/>
  <c r="GE21" i="29" s="1"/>
  <c r="GI27" i="1"/>
  <c r="GF21" i="29" s="1"/>
  <c r="GJ27" i="1"/>
  <c r="GG21" i="29" s="1"/>
  <c r="GK27" i="1"/>
  <c r="GH21" i="29" s="1"/>
  <c r="GL27" i="1"/>
  <c r="GI21" i="29" s="1"/>
  <c r="GM27" i="1"/>
  <c r="GJ21" i="29" s="1"/>
  <c r="GN27" i="1"/>
  <c r="GK21" i="29" s="1"/>
  <c r="GO27" i="1"/>
  <c r="GL21" i="29" s="1"/>
  <c r="GP27" i="1"/>
  <c r="GM21" i="29" s="1"/>
  <c r="GQ27" i="1"/>
  <c r="GN21" i="29" s="1"/>
  <c r="GR27" i="1"/>
  <c r="GO21" i="29" s="1"/>
  <c r="GS27" i="1"/>
  <c r="GP21" i="29" s="1"/>
  <c r="GT27" i="1"/>
  <c r="GQ21" i="29" s="1"/>
  <c r="GU27" i="1"/>
  <c r="GR21" i="29" s="1"/>
  <c r="GV27" i="1"/>
  <c r="GS21" i="29" s="1"/>
  <c r="GW27" i="1"/>
  <c r="GT21" i="29" s="1"/>
  <c r="GX27" i="1"/>
  <c r="GU21" i="29" s="1"/>
  <c r="GY27" i="1"/>
  <c r="GV21" i="29" s="1"/>
  <c r="GZ27" i="1"/>
  <c r="GW21" i="29" s="1"/>
  <c r="HA27" i="1"/>
  <c r="GX21" i="29" s="1"/>
  <c r="HB27" i="1"/>
  <c r="GY21" i="29" s="1"/>
  <c r="HC27" i="1"/>
  <c r="GZ21" i="29" s="1"/>
  <c r="HD27" i="1"/>
  <c r="HA21" i="29" s="1"/>
  <c r="HE27" i="1"/>
  <c r="HB21" i="29" s="1"/>
  <c r="HF27" i="1"/>
  <c r="HC21" i="29" s="1"/>
  <c r="HG27" i="1"/>
  <c r="HD21" i="29" s="1"/>
  <c r="HH27" i="1"/>
  <c r="HE21" i="29" s="1"/>
  <c r="HI27" i="1"/>
  <c r="HF21" i="29" s="1"/>
  <c r="HJ27" i="1"/>
  <c r="HG21" i="29" s="1"/>
  <c r="HK27" i="1"/>
  <c r="HH21" i="29" s="1"/>
  <c r="HL27" i="1"/>
  <c r="HI21" i="29" s="1"/>
  <c r="HM27" i="1"/>
  <c r="HJ21" i="29" s="1"/>
  <c r="HN27" i="1"/>
  <c r="HK21" i="29" s="1"/>
  <c r="HO27" i="1"/>
  <c r="HL21" i="29" s="1"/>
  <c r="HP27" i="1"/>
  <c r="HM21" i="29" s="1"/>
  <c r="HQ27" i="1"/>
  <c r="HN21" i="29" s="1"/>
  <c r="HR27" i="1"/>
  <c r="HO21" i="29" s="1"/>
  <c r="HS27" i="1"/>
  <c r="HP21" i="29" s="1"/>
  <c r="HT27" i="1"/>
  <c r="HQ21" i="29" s="1"/>
  <c r="HU27" i="1"/>
  <c r="HR21" i="29" s="1"/>
  <c r="HV27" i="1"/>
  <c r="HS21" i="29" s="1"/>
  <c r="HW27" i="1"/>
  <c r="HT21" i="29" s="1"/>
  <c r="HX27" i="1"/>
  <c r="HU21" i="29" s="1"/>
  <c r="HY27" i="1"/>
  <c r="HV21" i="29" s="1"/>
  <c r="HZ27" i="1"/>
  <c r="HW21" i="29" s="1"/>
  <c r="IA27" i="1"/>
  <c r="HX21" i="29" s="1"/>
  <c r="IB27" i="1"/>
  <c r="HY21" i="29" s="1"/>
  <c r="IC27" i="1"/>
  <c r="HZ21" i="29" s="1"/>
  <c r="ID27" i="1"/>
  <c r="IA21" i="29" s="1"/>
  <c r="IE27" i="1"/>
  <c r="IB21" i="29" s="1"/>
  <c r="IF27" i="1"/>
  <c r="IC21" i="29" s="1"/>
  <c r="IG27" i="1"/>
  <c r="ID21" i="29" s="1"/>
  <c r="IH27" i="1"/>
  <c r="IE21" i="29" s="1"/>
  <c r="II27" i="1"/>
  <c r="IF21" i="29" s="1"/>
  <c r="IJ27" i="1"/>
  <c r="IG21" i="29" s="1"/>
  <c r="IK27" i="1"/>
  <c r="IH21" i="29" s="1"/>
  <c r="IL27" i="1"/>
  <c r="II21" i="29" s="1"/>
  <c r="IM27" i="1"/>
  <c r="IJ21" i="29" s="1"/>
  <c r="IN27" i="1"/>
  <c r="IK21" i="29" s="1"/>
  <c r="IO27" i="1"/>
  <c r="IL21" i="29" s="1"/>
  <c r="IP27" i="1"/>
  <c r="IM21" i="29" s="1"/>
  <c r="IQ27" i="1"/>
  <c r="IN21" i="29" s="1"/>
  <c r="IR27" i="1"/>
  <c r="IO21" i="29" s="1"/>
  <c r="IS27" i="1"/>
  <c r="IP21" i="29" s="1"/>
  <c r="IT27" i="1"/>
  <c r="IQ21" i="29" s="1"/>
  <c r="IU27" i="1"/>
  <c r="IR21" i="29" s="1"/>
  <c r="IV27" i="1"/>
  <c r="IS21" i="29" s="1"/>
  <c r="IW27" i="1"/>
  <c r="IT21" i="29" s="1"/>
  <c r="IX27" i="1"/>
  <c r="IU21" i="29" s="1"/>
  <c r="IY27" i="1"/>
  <c r="IV21" i="29" s="1"/>
  <c r="IZ27" i="1"/>
  <c r="IW21" i="29" s="1"/>
  <c r="JA27" i="1"/>
  <c r="IX21" i="29" s="1"/>
  <c r="JB27" i="1"/>
  <c r="IY21" i="29" s="1"/>
  <c r="JC27" i="1"/>
  <c r="IZ21" i="29" s="1"/>
  <c r="JD27" i="1"/>
  <c r="JA21" i="29" s="1"/>
  <c r="JE27" i="1"/>
  <c r="JB21" i="29" s="1"/>
  <c r="JF27" i="1"/>
  <c r="JC21" i="29" s="1"/>
  <c r="JG27" i="1"/>
  <c r="JD21" i="29" s="1"/>
  <c r="JH27" i="1"/>
  <c r="JE21" i="29" s="1"/>
  <c r="JI27" i="1"/>
  <c r="JF21" i="29" s="1"/>
  <c r="JJ27" i="1"/>
  <c r="JG21" i="29" s="1"/>
  <c r="JK27" i="1"/>
  <c r="JH21" i="29" s="1"/>
  <c r="JL27" i="1"/>
  <c r="JI21" i="29" s="1"/>
  <c r="JM27" i="1"/>
  <c r="JJ21" i="29" s="1"/>
  <c r="JN27" i="1"/>
  <c r="JK21" i="29" s="1"/>
  <c r="JO27" i="1"/>
  <c r="JL21" i="29" s="1"/>
  <c r="JP27" i="1"/>
  <c r="JM21" i="29" s="1"/>
  <c r="JQ27" i="1"/>
  <c r="JN21" i="29" s="1"/>
  <c r="JR27" i="1"/>
  <c r="JO21" i="29" s="1"/>
  <c r="JS27" i="1"/>
  <c r="JP21" i="29" s="1"/>
  <c r="JT27" i="1"/>
  <c r="JQ21" i="29" s="1"/>
  <c r="JU27" i="1"/>
  <c r="JR21" i="29" s="1"/>
  <c r="JV27" i="1"/>
  <c r="JS21" i="29" s="1"/>
  <c r="JW27" i="1"/>
  <c r="JT21" i="29" s="1"/>
  <c r="JX27" i="1"/>
  <c r="JU21" i="29" s="1"/>
  <c r="JY27" i="1"/>
  <c r="JV21" i="29" s="1"/>
  <c r="JZ27" i="1"/>
  <c r="JW21" i="29" s="1"/>
  <c r="KA27" i="1"/>
  <c r="JX21" i="29" s="1"/>
  <c r="KB27" i="1"/>
  <c r="JY21" i="29" s="1"/>
  <c r="KC27" i="1"/>
  <c r="JZ21" i="29" s="1"/>
  <c r="KD27" i="1"/>
  <c r="KA21" i="29" s="1"/>
  <c r="KE27" i="1"/>
  <c r="KB21" i="29" s="1"/>
  <c r="KF27" i="1"/>
  <c r="KC21" i="29" s="1"/>
  <c r="KG27" i="1"/>
  <c r="KD21" i="29" s="1"/>
  <c r="KH27" i="1"/>
  <c r="KE21" i="29" s="1"/>
  <c r="KI27" i="1"/>
  <c r="KF21" i="29" s="1"/>
  <c r="KJ27" i="1"/>
  <c r="KG21" i="29" s="1"/>
  <c r="KK27" i="1"/>
  <c r="KH21" i="29" s="1"/>
  <c r="KL27" i="1"/>
  <c r="KI21" i="29" s="1"/>
  <c r="KM27" i="1"/>
  <c r="KJ21" i="29" s="1"/>
  <c r="KN27" i="1"/>
  <c r="KK21" i="29" s="1"/>
  <c r="KO27" i="1"/>
  <c r="KL21" i="29" s="1"/>
  <c r="KP27" i="1"/>
  <c r="KM21" i="29" s="1"/>
  <c r="KQ27" i="1"/>
  <c r="KN21" i="29" s="1"/>
  <c r="KR27" i="1"/>
  <c r="KO21" i="29" s="1"/>
  <c r="KS27" i="1"/>
  <c r="KP21" i="29" s="1"/>
  <c r="KT27" i="1"/>
  <c r="KQ21" i="29" s="1"/>
  <c r="KU27" i="1"/>
  <c r="KR21" i="29" s="1"/>
  <c r="KV27" i="1"/>
  <c r="KS21" i="29" s="1"/>
  <c r="KW27" i="1"/>
  <c r="KT21" i="29" s="1"/>
  <c r="KX27" i="1"/>
  <c r="KU21" i="29" s="1"/>
  <c r="KY27" i="1"/>
  <c r="KV21" i="29" s="1"/>
  <c r="KZ27" i="1"/>
  <c r="KW21" i="29" s="1"/>
  <c r="LA27" i="1"/>
  <c r="KX21" i="29" s="1"/>
  <c r="LB27" i="1"/>
  <c r="KY21" i="29" s="1"/>
  <c r="LC27" i="1"/>
  <c r="KZ21" i="29" s="1"/>
  <c r="LD27" i="1"/>
  <c r="LA21" i="29" s="1"/>
  <c r="F24" i="1"/>
  <c r="C18" i="29" s="1"/>
  <c r="G24" i="1"/>
  <c r="D18" i="29" s="1"/>
  <c r="H24" i="1"/>
  <c r="E18" i="29" s="1"/>
  <c r="I24" i="1"/>
  <c r="F18" i="29" s="1"/>
  <c r="J24" i="1"/>
  <c r="G18" i="29" s="1"/>
  <c r="K24" i="1"/>
  <c r="H18" i="29" s="1"/>
  <c r="L24" i="1"/>
  <c r="I18" i="29" s="1"/>
  <c r="M24" i="1"/>
  <c r="J18" i="29" s="1"/>
  <c r="N24" i="1"/>
  <c r="K18" i="29" s="1"/>
  <c r="O24" i="1"/>
  <c r="L18" i="29" s="1"/>
  <c r="P24" i="1"/>
  <c r="M18" i="29" s="1"/>
  <c r="Q24" i="1"/>
  <c r="N18" i="29" s="1"/>
  <c r="R24" i="1"/>
  <c r="O18" i="29" s="1"/>
  <c r="S24" i="1"/>
  <c r="P18" i="29" s="1"/>
  <c r="T24" i="1"/>
  <c r="Q18" i="29" s="1"/>
  <c r="U24" i="1"/>
  <c r="R18" i="29" s="1"/>
  <c r="V24" i="1"/>
  <c r="S18" i="29" s="1"/>
  <c r="W24" i="1"/>
  <c r="T18" i="29" s="1"/>
  <c r="X24" i="1"/>
  <c r="U18" i="29" s="1"/>
  <c r="Y24" i="1"/>
  <c r="V18" i="29" s="1"/>
  <c r="Z24" i="1"/>
  <c r="W18" i="29" s="1"/>
  <c r="AA24" i="1"/>
  <c r="X18" i="29" s="1"/>
  <c r="AB24" i="1"/>
  <c r="Y18" i="29" s="1"/>
  <c r="AC24" i="1"/>
  <c r="Z18" i="29" s="1"/>
  <c r="AD24" i="1"/>
  <c r="AA18" i="29" s="1"/>
  <c r="AE24" i="1"/>
  <c r="AB18" i="29" s="1"/>
  <c r="AF24" i="1"/>
  <c r="AC18" i="29" s="1"/>
  <c r="AG24" i="1"/>
  <c r="AD18" i="29" s="1"/>
  <c r="AH24" i="1"/>
  <c r="AE18" i="29" s="1"/>
  <c r="AI24" i="1"/>
  <c r="AF18" i="29" s="1"/>
  <c r="AJ24" i="1"/>
  <c r="AG18" i="29" s="1"/>
  <c r="AK24" i="1"/>
  <c r="AH18" i="29" s="1"/>
  <c r="AL24" i="1"/>
  <c r="AI18" i="29" s="1"/>
  <c r="AM24" i="1"/>
  <c r="AJ18" i="29" s="1"/>
  <c r="AN24" i="1"/>
  <c r="AK18" i="29" s="1"/>
  <c r="AO24" i="1"/>
  <c r="AL18" i="29" s="1"/>
  <c r="AP24" i="1"/>
  <c r="AM18" i="29" s="1"/>
  <c r="AQ24" i="1"/>
  <c r="AN18" i="29" s="1"/>
  <c r="AR24" i="1"/>
  <c r="AO18" i="29" s="1"/>
  <c r="AS24" i="1"/>
  <c r="AP18" i="29" s="1"/>
  <c r="AT24" i="1"/>
  <c r="AQ18" i="29" s="1"/>
  <c r="AU24" i="1"/>
  <c r="AR18" i="29" s="1"/>
  <c r="AV24" i="1"/>
  <c r="AS18" i="29" s="1"/>
  <c r="AW24" i="1"/>
  <c r="AT18" i="29" s="1"/>
  <c r="AX24" i="1"/>
  <c r="AU18" i="29" s="1"/>
  <c r="AY24" i="1"/>
  <c r="AV18" i="29" s="1"/>
  <c r="AZ24" i="1"/>
  <c r="AW18" i="29" s="1"/>
  <c r="BA24" i="1"/>
  <c r="AX18" i="29" s="1"/>
  <c r="BB24" i="1"/>
  <c r="AY18" i="29" s="1"/>
  <c r="BC24" i="1"/>
  <c r="AZ18" i="29" s="1"/>
  <c r="BD24" i="1"/>
  <c r="BA18" i="29" s="1"/>
  <c r="BE24" i="1"/>
  <c r="BB18" i="29" s="1"/>
  <c r="BF24" i="1"/>
  <c r="BC18" i="29" s="1"/>
  <c r="BG24" i="1"/>
  <c r="BD18" i="29" s="1"/>
  <c r="BH24" i="1"/>
  <c r="BE18" i="29" s="1"/>
  <c r="BI24" i="1"/>
  <c r="BF18" i="29" s="1"/>
  <c r="BJ24" i="1"/>
  <c r="BG18" i="29" s="1"/>
  <c r="BK24" i="1"/>
  <c r="BH18" i="29" s="1"/>
  <c r="BL24" i="1"/>
  <c r="BI18" i="29" s="1"/>
  <c r="BM24" i="1"/>
  <c r="BJ18" i="29" s="1"/>
  <c r="BN24" i="1"/>
  <c r="BK18" i="29" s="1"/>
  <c r="BO24" i="1"/>
  <c r="BL18" i="29" s="1"/>
  <c r="BP24" i="1"/>
  <c r="BM18" i="29" s="1"/>
  <c r="BQ24" i="1"/>
  <c r="BN18" i="29" s="1"/>
  <c r="BR24" i="1"/>
  <c r="BO18" i="29" s="1"/>
  <c r="BS24" i="1"/>
  <c r="BP18" i="29" s="1"/>
  <c r="BT24" i="1"/>
  <c r="BQ18" i="29" s="1"/>
  <c r="BU24" i="1"/>
  <c r="BR18" i="29" s="1"/>
  <c r="BV24" i="1"/>
  <c r="BS18" i="29" s="1"/>
  <c r="BW24" i="1"/>
  <c r="BT18" i="29" s="1"/>
  <c r="BX24" i="1"/>
  <c r="BU18" i="29" s="1"/>
  <c r="BY24" i="1"/>
  <c r="BV18" i="29" s="1"/>
  <c r="BZ24" i="1"/>
  <c r="BW18" i="29" s="1"/>
  <c r="CA24" i="1"/>
  <c r="BX18" i="29" s="1"/>
  <c r="CB24" i="1"/>
  <c r="BY18" i="29" s="1"/>
  <c r="CC24" i="1"/>
  <c r="BZ18" i="29" s="1"/>
  <c r="CD24" i="1"/>
  <c r="CA18" i="29" s="1"/>
  <c r="CE24" i="1"/>
  <c r="CB18" i="29" s="1"/>
  <c r="CF24" i="1"/>
  <c r="CC18" i="29" s="1"/>
  <c r="CG24" i="1"/>
  <c r="CD18" i="29" s="1"/>
  <c r="CH24" i="1"/>
  <c r="CE18" i="29" s="1"/>
  <c r="CI24" i="1"/>
  <c r="CF18" i="29" s="1"/>
  <c r="CJ24" i="1"/>
  <c r="CG18" i="29" s="1"/>
  <c r="CK24" i="1"/>
  <c r="CH18" i="29" s="1"/>
  <c r="CL24" i="1"/>
  <c r="CI18" i="29" s="1"/>
  <c r="CM24" i="1"/>
  <c r="CJ18" i="29" s="1"/>
  <c r="CN24" i="1"/>
  <c r="CK18" i="29" s="1"/>
  <c r="CO24" i="1"/>
  <c r="CL18" i="29" s="1"/>
  <c r="CP24" i="1"/>
  <c r="CM18" i="29" s="1"/>
  <c r="CQ24" i="1"/>
  <c r="CN18" i="29" s="1"/>
  <c r="CR24" i="1"/>
  <c r="CO18" i="29" s="1"/>
  <c r="CS24" i="1"/>
  <c r="CP18" i="29" s="1"/>
  <c r="CT24" i="1"/>
  <c r="CQ18" i="29" s="1"/>
  <c r="CU24" i="1"/>
  <c r="CR18" i="29" s="1"/>
  <c r="CV24" i="1"/>
  <c r="CS18" i="29" s="1"/>
  <c r="CW24" i="1"/>
  <c r="CT18" i="29" s="1"/>
  <c r="CX24" i="1"/>
  <c r="CU18" i="29" s="1"/>
  <c r="CY24" i="1"/>
  <c r="CV18" i="29" s="1"/>
  <c r="CZ24" i="1"/>
  <c r="CW18" i="29" s="1"/>
  <c r="DA24" i="1"/>
  <c r="CX18" i="29" s="1"/>
  <c r="DB24" i="1"/>
  <c r="CY18" i="29" s="1"/>
  <c r="DC24" i="1"/>
  <c r="CZ18" i="29" s="1"/>
  <c r="DD24" i="1"/>
  <c r="DA18" i="29" s="1"/>
  <c r="DE24" i="1"/>
  <c r="DB18" i="29" s="1"/>
  <c r="DF24" i="1"/>
  <c r="DC18" i="29" s="1"/>
  <c r="DG24" i="1"/>
  <c r="DD18" i="29" s="1"/>
  <c r="DH24" i="1"/>
  <c r="DE18" i="29" s="1"/>
  <c r="DI24" i="1"/>
  <c r="DF18" i="29" s="1"/>
  <c r="DJ24" i="1"/>
  <c r="DG18" i="29" s="1"/>
  <c r="DK24" i="1"/>
  <c r="DH18" i="29" s="1"/>
  <c r="DL24" i="1"/>
  <c r="DI18" i="29" s="1"/>
  <c r="DM24" i="1"/>
  <c r="DJ18" i="29" s="1"/>
  <c r="DN24" i="1"/>
  <c r="DK18" i="29" s="1"/>
  <c r="DO24" i="1"/>
  <c r="DL18" i="29" s="1"/>
  <c r="DP24" i="1"/>
  <c r="DM18" i="29" s="1"/>
  <c r="DQ24" i="1"/>
  <c r="DN18" i="29" s="1"/>
  <c r="DR24" i="1"/>
  <c r="DO18" i="29" s="1"/>
  <c r="DS24" i="1"/>
  <c r="DP18" i="29" s="1"/>
  <c r="DT24" i="1"/>
  <c r="DQ18" i="29" s="1"/>
  <c r="DU24" i="1"/>
  <c r="DR18" i="29" s="1"/>
  <c r="DV24" i="1"/>
  <c r="DS18" i="29" s="1"/>
  <c r="DW24" i="1"/>
  <c r="DT18" i="29" s="1"/>
  <c r="DX24" i="1"/>
  <c r="DU18" i="29" s="1"/>
  <c r="DY24" i="1"/>
  <c r="DV18" i="29" s="1"/>
  <c r="DZ24" i="1"/>
  <c r="DW18" i="29" s="1"/>
  <c r="EA24" i="1"/>
  <c r="DX18" i="29" s="1"/>
  <c r="EB24" i="1"/>
  <c r="DY18" i="29" s="1"/>
  <c r="EC24" i="1"/>
  <c r="DZ18" i="29" s="1"/>
  <c r="ED24" i="1"/>
  <c r="EA18" i="29" s="1"/>
  <c r="EE24" i="1"/>
  <c r="EB18" i="29" s="1"/>
  <c r="EF24" i="1"/>
  <c r="EC18" i="29" s="1"/>
  <c r="EG24" i="1"/>
  <c r="ED18" i="29" s="1"/>
  <c r="EH24" i="1"/>
  <c r="EE18" i="29" s="1"/>
  <c r="EI24" i="1"/>
  <c r="EF18" i="29" s="1"/>
  <c r="EJ24" i="1"/>
  <c r="EG18" i="29" s="1"/>
  <c r="EK24" i="1"/>
  <c r="EH18" i="29" s="1"/>
  <c r="EL24" i="1"/>
  <c r="EI18" i="29" s="1"/>
  <c r="EM24" i="1"/>
  <c r="EJ18" i="29" s="1"/>
  <c r="EN24" i="1"/>
  <c r="EK18" i="29" s="1"/>
  <c r="EO24" i="1"/>
  <c r="EL18" i="29" s="1"/>
  <c r="EP24" i="1"/>
  <c r="EM18" i="29" s="1"/>
  <c r="EQ24" i="1"/>
  <c r="EN18" i="29" s="1"/>
  <c r="ER24" i="1"/>
  <c r="EO18" i="29" s="1"/>
  <c r="ES24" i="1"/>
  <c r="EP18" i="29" s="1"/>
  <c r="ET24" i="1"/>
  <c r="EQ18" i="29" s="1"/>
  <c r="EU24" i="1"/>
  <c r="ER18" i="29" s="1"/>
  <c r="EV24" i="1"/>
  <c r="ES18" i="29" s="1"/>
  <c r="EW24" i="1"/>
  <c r="ET18" i="29" s="1"/>
  <c r="EX24" i="1"/>
  <c r="EU18" i="29" s="1"/>
  <c r="EY24" i="1"/>
  <c r="EV18" i="29" s="1"/>
  <c r="EZ24" i="1"/>
  <c r="EW18" i="29" s="1"/>
  <c r="FA24" i="1"/>
  <c r="EX18" i="29" s="1"/>
  <c r="FB24" i="1"/>
  <c r="EY18" i="29" s="1"/>
  <c r="FC24" i="1"/>
  <c r="EZ18" i="29" s="1"/>
  <c r="FD24" i="1"/>
  <c r="FA18" i="29" s="1"/>
  <c r="FE24" i="1"/>
  <c r="FB18" i="29" s="1"/>
  <c r="FF24" i="1"/>
  <c r="FC18" i="29" s="1"/>
  <c r="FG24" i="1"/>
  <c r="FD18" i="29" s="1"/>
  <c r="FH24" i="1"/>
  <c r="FE18" i="29" s="1"/>
  <c r="FI24" i="1"/>
  <c r="FF18" i="29" s="1"/>
  <c r="FJ24" i="1"/>
  <c r="FG18" i="29" s="1"/>
  <c r="FK24" i="1"/>
  <c r="FH18" i="29" s="1"/>
  <c r="FL24" i="1"/>
  <c r="FI18" i="29" s="1"/>
  <c r="FM24" i="1"/>
  <c r="FJ18" i="29" s="1"/>
  <c r="FN24" i="1"/>
  <c r="FK18" i="29" s="1"/>
  <c r="FO24" i="1"/>
  <c r="FL18" i="29" s="1"/>
  <c r="FP24" i="1"/>
  <c r="FM18" i="29" s="1"/>
  <c r="FQ24" i="1"/>
  <c r="FN18" i="29" s="1"/>
  <c r="FR24" i="1"/>
  <c r="FO18" i="29" s="1"/>
  <c r="FS24" i="1"/>
  <c r="FP18" i="29" s="1"/>
  <c r="FT24" i="1"/>
  <c r="FQ18" i="29" s="1"/>
  <c r="FU24" i="1"/>
  <c r="FR18" i="29" s="1"/>
  <c r="FV24" i="1"/>
  <c r="FS18" i="29" s="1"/>
  <c r="FW24" i="1"/>
  <c r="FT18" i="29" s="1"/>
  <c r="FX24" i="1"/>
  <c r="FU18" i="29" s="1"/>
  <c r="FY24" i="1"/>
  <c r="FV18" i="29" s="1"/>
  <c r="FZ24" i="1"/>
  <c r="FW18" i="29" s="1"/>
  <c r="GA24" i="1"/>
  <c r="FX18" i="29" s="1"/>
  <c r="GB24" i="1"/>
  <c r="FY18" i="29" s="1"/>
  <c r="GC24" i="1"/>
  <c r="FZ18" i="29" s="1"/>
  <c r="GD24" i="1"/>
  <c r="GA18" i="29" s="1"/>
  <c r="GE24" i="1"/>
  <c r="GB18" i="29" s="1"/>
  <c r="GF24" i="1"/>
  <c r="GC18" i="29" s="1"/>
  <c r="GG24" i="1"/>
  <c r="GD18" i="29" s="1"/>
  <c r="GH24" i="1"/>
  <c r="GE18" i="29" s="1"/>
  <c r="GI24" i="1"/>
  <c r="GF18" i="29" s="1"/>
  <c r="GJ24" i="1"/>
  <c r="GG18" i="29" s="1"/>
  <c r="GK24" i="1"/>
  <c r="GH18" i="29" s="1"/>
  <c r="GL24" i="1"/>
  <c r="GI18" i="29" s="1"/>
  <c r="GM24" i="1"/>
  <c r="GJ18" i="29" s="1"/>
  <c r="GN24" i="1"/>
  <c r="GK18" i="29" s="1"/>
  <c r="GO24" i="1"/>
  <c r="GL18" i="29" s="1"/>
  <c r="GP24" i="1"/>
  <c r="GM18" i="29" s="1"/>
  <c r="GQ24" i="1"/>
  <c r="GN18" i="29" s="1"/>
  <c r="GR24" i="1"/>
  <c r="GO18" i="29" s="1"/>
  <c r="GS24" i="1"/>
  <c r="GP18" i="29" s="1"/>
  <c r="GT24" i="1"/>
  <c r="GQ18" i="29" s="1"/>
  <c r="GU24" i="1"/>
  <c r="GR18" i="29" s="1"/>
  <c r="GV24" i="1"/>
  <c r="GS18" i="29" s="1"/>
  <c r="GW24" i="1"/>
  <c r="GT18" i="29" s="1"/>
  <c r="GX24" i="1"/>
  <c r="GU18" i="29" s="1"/>
  <c r="GY24" i="1"/>
  <c r="GV18" i="29" s="1"/>
  <c r="GZ24" i="1"/>
  <c r="GW18" i="29" s="1"/>
  <c r="HA24" i="1"/>
  <c r="GX18" i="29" s="1"/>
  <c r="HB24" i="1"/>
  <c r="GY18" i="29" s="1"/>
  <c r="HC24" i="1"/>
  <c r="GZ18" i="29" s="1"/>
  <c r="HD24" i="1"/>
  <c r="HA18" i="29" s="1"/>
  <c r="HE24" i="1"/>
  <c r="HB18" i="29" s="1"/>
  <c r="HF24" i="1"/>
  <c r="HC18" i="29" s="1"/>
  <c r="HG24" i="1"/>
  <c r="HD18" i="29" s="1"/>
  <c r="HH24" i="1"/>
  <c r="HE18" i="29" s="1"/>
  <c r="HI24" i="1"/>
  <c r="HF18" i="29" s="1"/>
  <c r="HJ24" i="1"/>
  <c r="HG18" i="29" s="1"/>
  <c r="HK24" i="1"/>
  <c r="HH18" i="29" s="1"/>
  <c r="HL24" i="1"/>
  <c r="HI18" i="29" s="1"/>
  <c r="HM24" i="1"/>
  <c r="HJ18" i="29" s="1"/>
  <c r="HN24" i="1"/>
  <c r="HK18" i="29" s="1"/>
  <c r="HO24" i="1"/>
  <c r="HL18" i="29" s="1"/>
  <c r="HP24" i="1"/>
  <c r="HM18" i="29" s="1"/>
  <c r="HQ24" i="1"/>
  <c r="HN18" i="29" s="1"/>
  <c r="HR24" i="1"/>
  <c r="HO18" i="29" s="1"/>
  <c r="HS24" i="1"/>
  <c r="HP18" i="29" s="1"/>
  <c r="HT24" i="1"/>
  <c r="HQ18" i="29" s="1"/>
  <c r="HU24" i="1"/>
  <c r="HR18" i="29" s="1"/>
  <c r="HV24" i="1"/>
  <c r="HS18" i="29" s="1"/>
  <c r="HW24" i="1"/>
  <c r="HT18" i="29" s="1"/>
  <c r="HX24" i="1"/>
  <c r="HU18" i="29" s="1"/>
  <c r="HY24" i="1"/>
  <c r="HV18" i="29" s="1"/>
  <c r="HZ24" i="1"/>
  <c r="HW18" i="29" s="1"/>
  <c r="IA24" i="1"/>
  <c r="HX18" i="29" s="1"/>
  <c r="IB24" i="1"/>
  <c r="HY18" i="29" s="1"/>
  <c r="IC24" i="1"/>
  <c r="HZ18" i="29" s="1"/>
  <c r="ID24" i="1"/>
  <c r="IA18" i="29" s="1"/>
  <c r="IE24" i="1"/>
  <c r="IB18" i="29" s="1"/>
  <c r="IF24" i="1"/>
  <c r="IC18" i="29" s="1"/>
  <c r="IG24" i="1"/>
  <c r="ID18" i="29" s="1"/>
  <c r="IH24" i="1"/>
  <c r="IE18" i="29" s="1"/>
  <c r="II24" i="1"/>
  <c r="IF18" i="29" s="1"/>
  <c r="IJ24" i="1"/>
  <c r="IG18" i="29" s="1"/>
  <c r="IK24" i="1"/>
  <c r="IH18" i="29" s="1"/>
  <c r="IL24" i="1"/>
  <c r="II18" i="29" s="1"/>
  <c r="IM24" i="1"/>
  <c r="IJ18" i="29" s="1"/>
  <c r="IN24" i="1"/>
  <c r="IK18" i="29" s="1"/>
  <c r="IO24" i="1"/>
  <c r="IL18" i="29" s="1"/>
  <c r="IP24" i="1"/>
  <c r="IM18" i="29" s="1"/>
  <c r="IQ24" i="1"/>
  <c r="IN18" i="29" s="1"/>
  <c r="IR24" i="1"/>
  <c r="IO18" i="29" s="1"/>
  <c r="IS24" i="1"/>
  <c r="IP18" i="29" s="1"/>
  <c r="IT24" i="1"/>
  <c r="IQ18" i="29" s="1"/>
  <c r="IU24" i="1"/>
  <c r="IR18" i="29" s="1"/>
  <c r="IV24" i="1"/>
  <c r="IS18" i="29" s="1"/>
  <c r="IW24" i="1"/>
  <c r="IT18" i="29" s="1"/>
  <c r="IX24" i="1"/>
  <c r="IU18" i="29" s="1"/>
  <c r="IY24" i="1"/>
  <c r="IV18" i="29" s="1"/>
  <c r="IZ24" i="1"/>
  <c r="IW18" i="29" s="1"/>
  <c r="JA24" i="1"/>
  <c r="IX18" i="29" s="1"/>
  <c r="JB24" i="1"/>
  <c r="IY18" i="29" s="1"/>
  <c r="JC24" i="1"/>
  <c r="IZ18" i="29" s="1"/>
  <c r="JD24" i="1"/>
  <c r="JA18" i="29" s="1"/>
  <c r="JE24" i="1"/>
  <c r="JB18" i="29" s="1"/>
  <c r="JF24" i="1"/>
  <c r="JC18" i="29" s="1"/>
  <c r="JG24" i="1"/>
  <c r="JD18" i="29" s="1"/>
  <c r="JH24" i="1"/>
  <c r="JE18" i="29" s="1"/>
  <c r="JI24" i="1"/>
  <c r="JF18" i="29" s="1"/>
  <c r="JJ24" i="1"/>
  <c r="JG18" i="29" s="1"/>
  <c r="JK24" i="1"/>
  <c r="JH18" i="29" s="1"/>
  <c r="JL24" i="1"/>
  <c r="JI18" i="29" s="1"/>
  <c r="JM24" i="1"/>
  <c r="JJ18" i="29" s="1"/>
  <c r="JN24" i="1"/>
  <c r="JK18" i="29" s="1"/>
  <c r="JO24" i="1"/>
  <c r="JL18" i="29" s="1"/>
  <c r="JP24" i="1"/>
  <c r="JM18" i="29" s="1"/>
  <c r="JQ24" i="1"/>
  <c r="JN18" i="29" s="1"/>
  <c r="JR24" i="1"/>
  <c r="JO18" i="29" s="1"/>
  <c r="JS24" i="1"/>
  <c r="JP18" i="29" s="1"/>
  <c r="JT24" i="1"/>
  <c r="JQ18" i="29" s="1"/>
  <c r="JU24" i="1"/>
  <c r="JR18" i="29" s="1"/>
  <c r="JV24" i="1"/>
  <c r="JS18" i="29" s="1"/>
  <c r="JW24" i="1"/>
  <c r="JT18" i="29" s="1"/>
  <c r="JX24" i="1"/>
  <c r="JU18" i="29" s="1"/>
  <c r="JY24" i="1"/>
  <c r="JV18" i="29" s="1"/>
  <c r="JZ24" i="1"/>
  <c r="JW18" i="29" s="1"/>
  <c r="KA24" i="1"/>
  <c r="JX18" i="29" s="1"/>
  <c r="KB24" i="1"/>
  <c r="JY18" i="29" s="1"/>
  <c r="KC24" i="1"/>
  <c r="JZ18" i="29" s="1"/>
  <c r="KD24" i="1"/>
  <c r="KA18" i="29" s="1"/>
  <c r="KE24" i="1"/>
  <c r="KB18" i="29" s="1"/>
  <c r="KF24" i="1"/>
  <c r="KC18" i="29" s="1"/>
  <c r="KG24" i="1"/>
  <c r="KD18" i="29" s="1"/>
  <c r="KH24" i="1"/>
  <c r="KE18" i="29" s="1"/>
  <c r="KI24" i="1"/>
  <c r="KF18" i="29" s="1"/>
  <c r="KJ24" i="1"/>
  <c r="KG18" i="29" s="1"/>
  <c r="KK24" i="1"/>
  <c r="KH18" i="29" s="1"/>
  <c r="KL24" i="1"/>
  <c r="KI18" i="29" s="1"/>
  <c r="KM24" i="1"/>
  <c r="KJ18" i="29" s="1"/>
  <c r="KN24" i="1"/>
  <c r="KK18" i="29" s="1"/>
  <c r="KO24" i="1"/>
  <c r="KL18" i="29" s="1"/>
  <c r="KP24" i="1"/>
  <c r="KM18" i="29" s="1"/>
  <c r="KQ24" i="1"/>
  <c r="KN18" i="29" s="1"/>
  <c r="KR24" i="1"/>
  <c r="KO18" i="29" s="1"/>
  <c r="KS24" i="1"/>
  <c r="KP18" i="29" s="1"/>
  <c r="KT24" i="1"/>
  <c r="KQ18" i="29" s="1"/>
  <c r="KU24" i="1"/>
  <c r="KR18" i="29" s="1"/>
  <c r="KV24" i="1"/>
  <c r="KS18" i="29" s="1"/>
  <c r="KW24" i="1"/>
  <c r="KT18" i="29" s="1"/>
  <c r="KX24" i="1"/>
  <c r="KU18" i="29" s="1"/>
  <c r="KY24" i="1"/>
  <c r="KV18" i="29" s="1"/>
  <c r="KZ24" i="1"/>
  <c r="KW18" i="29" s="1"/>
  <c r="LA24" i="1"/>
  <c r="KX18" i="29" s="1"/>
  <c r="LB24" i="1"/>
  <c r="KY18" i="29" s="1"/>
  <c r="LC24" i="1"/>
  <c r="KZ18" i="29" s="1"/>
  <c r="LD24" i="1"/>
  <c r="LA18" i="29" s="1"/>
  <c r="B18" i="29"/>
  <c r="H8" i="28" l="1"/>
  <c r="S8" i="28" s="1"/>
  <c r="CH13" i="28"/>
  <c r="AI18" i="28"/>
  <c r="E58" i="1"/>
  <c r="B40" i="29" s="1"/>
  <c r="AA56" i="1"/>
  <c r="X38" i="29" s="1"/>
  <c r="JW32" i="21"/>
  <c r="JX42" i="1"/>
  <c r="JU26" i="29" s="1"/>
  <c r="JX20" i="21"/>
  <c r="C2" i="28"/>
  <c r="JW31" i="21"/>
  <c r="JX39" i="1"/>
  <c r="JU25" i="29" s="1"/>
  <c r="JX19" i="21"/>
  <c r="C12" i="28"/>
  <c r="C17" i="28"/>
  <c r="JX31" i="21" l="1"/>
  <c r="JY39" i="1"/>
  <c r="JV25" i="29" s="1"/>
  <c r="JY19" i="21"/>
  <c r="JX32" i="21"/>
  <c r="JY42" i="1"/>
  <c r="JV26" i="29" s="1"/>
  <c r="JY20" i="21"/>
  <c r="F51" i="1"/>
  <c r="C33" i="29" s="1"/>
  <c r="G51" i="1"/>
  <c r="D33" i="29" s="1"/>
  <c r="H51" i="1"/>
  <c r="E33" i="29" s="1"/>
  <c r="I51" i="1"/>
  <c r="F33" i="29" s="1"/>
  <c r="J51" i="1"/>
  <c r="G33" i="29" s="1"/>
  <c r="K51" i="1"/>
  <c r="H33" i="29" s="1"/>
  <c r="L51" i="1"/>
  <c r="I33" i="29" s="1"/>
  <c r="M51" i="1"/>
  <c r="J33" i="29" s="1"/>
  <c r="N51" i="1"/>
  <c r="K33" i="29" s="1"/>
  <c r="O51" i="1"/>
  <c r="L33" i="29" s="1"/>
  <c r="P51" i="1"/>
  <c r="M33" i="29" s="1"/>
  <c r="Q51" i="1"/>
  <c r="N33" i="29" s="1"/>
  <c r="R51" i="1"/>
  <c r="O33" i="29" s="1"/>
  <c r="S51" i="1"/>
  <c r="P33" i="29" s="1"/>
  <c r="T51" i="1"/>
  <c r="Q33" i="29" s="1"/>
  <c r="U51" i="1"/>
  <c r="R33" i="29" s="1"/>
  <c r="V51" i="1"/>
  <c r="S33" i="29" s="1"/>
  <c r="W51" i="1"/>
  <c r="T33" i="29" s="1"/>
  <c r="X51" i="1"/>
  <c r="U33" i="29" s="1"/>
  <c r="Y51" i="1"/>
  <c r="V33" i="29" s="1"/>
  <c r="Z51" i="1"/>
  <c r="W33" i="29" s="1"/>
  <c r="AA51" i="1"/>
  <c r="X33" i="29" s="1"/>
  <c r="AB51" i="1"/>
  <c r="Y33" i="29" s="1"/>
  <c r="AC51" i="1"/>
  <c r="Z33" i="29" s="1"/>
  <c r="AD51" i="1"/>
  <c r="AA33" i="29" s="1"/>
  <c r="AE51" i="1"/>
  <c r="AB33" i="29" s="1"/>
  <c r="AF51" i="1"/>
  <c r="AC33" i="29" s="1"/>
  <c r="AG51" i="1"/>
  <c r="AD33" i="29" s="1"/>
  <c r="AH51" i="1"/>
  <c r="AE33" i="29" s="1"/>
  <c r="AI51" i="1"/>
  <c r="AF33" i="29" s="1"/>
  <c r="AJ51" i="1"/>
  <c r="AG33" i="29" s="1"/>
  <c r="AK51" i="1"/>
  <c r="AH33" i="29" s="1"/>
  <c r="AL51" i="1"/>
  <c r="AI33" i="29" s="1"/>
  <c r="AM51" i="1"/>
  <c r="AJ33" i="29" s="1"/>
  <c r="AN51" i="1"/>
  <c r="AK33" i="29" s="1"/>
  <c r="AO51" i="1"/>
  <c r="AL33" i="29" s="1"/>
  <c r="AP51" i="1"/>
  <c r="AM33" i="29" s="1"/>
  <c r="AQ51" i="1"/>
  <c r="AN33" i="29" s="1"/>
  <c r="AR51" i="1"/>
  <c r="AO33" i="29" s="1"/>
  <c r="AS51" i="1"/>
  <c r="AP33" i="29" s="1"/>
  <c r="AT51" i="1"/>
  <c r="AQ33" i="29" s="1"/>
  <c r="AU51" i="1"/>
  <c r="AR33" i="29" s="1"/>
  <c r="AV51" i="1"/>
  <c r="AS33" i="29" s="1"/>
  <c r="AW51" i="1"/>
  <c r="AT33" i="29" s="1"/>
  <c r="AX51" i="1"/>
  <c r="AU33" i="29" s="1"/>
  <c r="AY51" i="1"/>
  <c r="AV33" i="29" s="1"/>
  <c r="AZ51" i="1"/>
  <c r="AW33" i="29" s="1"/>
  <c r="BA51" i="1"/>
  <c r="AX33" i="29" s="1"/>
  <c r="BB51" i="1"/>
  <c r="AY33" i="29" s="1"/>
  <c r="BC51" i="1"/>
  <c r="AZ33" i="29" s="1"/>
  <c r="BD51" i="1"/>
  <c r="BA33" i="29" s="1"/>
  <c r="BE51" i="1"/>
  <c r="BB33" i="29" s="1"/>
  <c r="BF51" i="1"/>
  <c r="BC33" i="29" s="1"/>
  <c r="BG51" i="1"/>
  <c r="BD33" i="29" s="1"/>
  <c r="BH51" i="1"/>
  <c r="BE33" i="29" s="1"/>
  <c r="BI51" i="1"/>
  <c r="BF33" i="29" s="1"/>
  <c r="BJ51" i="1"/>
  <c r="BG33" i="29" s="1"/>
  <c r="BK51" i="1"/>
  <c r="BH33" i="29" s="1"/>
  <c r="BL51" i="1"/>
  <c r="BI33" i="29" s="1"/>
  <c r="BM51" i="1"/>
  <c r="BJ33" i="29" s="1"/>
  <c r="BN51" i="1"/>
  <c r="BK33" i="29" s="1"/>
  <c r="BO51" i="1"/>
  <c r="BL33" i="29" s="1"/>
  <c r="BP51" i="1"/>
  <c r="BM33" i="29" s="1"/>
  <c r="BQ51" i="1"/>
  <c r="BN33" i="29" s="1"/>
  <c r="BR51" i="1"/>
  <c r="BO33" i="29" s="1"/>
  <c r="BS51" i="1"/>
  <c r="BP33" i="29" s="1"/>
  <c r="BT51" i="1"/>
  <c r="BQ33" i="29" s="1"/>
  <c r="BU51" i="1"/>
  <c r="BR33" i="29" s="1"/>
  <c r="BV51" i="1"/>
  <c r="BS33" i="29" s="1"/>
  <c r="BW51" i="1"/>
  <c r="BT33" i="29" s="1"/>
  <c r="BX51" i="1"/>
  <c r="BU33" i="29" s="1"/>
  <c r="BY51" i="1"/>
  <c r="BV33" i="29" s="1"/>
  <c r="BZ51" i="1"/>
  <c r="BW33" i="29" s="1"/>
  <c r="CA51" i="1"/>
  <c r="BX33" i="29" s="1"/>
  <c r="CB51" i="1"/>
  <c r="BY33" i="29" s="1"/>
  <c r="CC51" i="1"/>
  <c r="BZ33" i="29" s="1"/>
  <c r="CD51" i="1"/>
  <c r="CA33" i="29" s="1"/>
  <c r="CE51" i="1"/>
  <c r="CB33" i="29" s="1"/>
  <c r="CF51" i="1"/>
  <c r="CC33" i="29" s="1"/>
  <c r="CG51" i="1"/>
  <c r="CD33" i="29" s="1"/>
  <c r="CH51" i="1"/>
  <c r="CE33" i="29" s="1"/>
  <c r="CI51" i="1"/>
  <c r="CF33" i="29" s="1"/>
  <c r="CJ51" i="1"/>
  <c r="CG33" i="29" s="1"/>
  <c r="CK51" i="1"/>
  <c r="CH33" i="29" s="1"/>
  <c r="CL51" i="1"/>
  <c r="CI33" i="29" s="1"/>
  <c r="CM51" i="1"/>
  <c r="CJ33" i="29" s="1"/>
  <c r="CN51" i="1"/>
  <c r="CK33" i="29" s="1"/>
  <c r="CO51" i="1"/>
  <c r="CL33" i="29" s="1"/>
  <c r="CP51" i="1"/>
  <c r="CM33" i="29" s="1"/>
  <c r="CQ51" i="1"/>
  <c r="CN33" i="29" s="1"/>
  <c r="CR51" i="1"/>
  <c r="CO33" i="29" s="1"/>
  <c r="CS51" i="1"/>
  <c r="CP33" i="29" s="1"/>
  <c r="CT51" i="1"/>
  <c r="CQ33" i="29" s="1"/>
  <c r="CU51" i="1"/>
  <c r="CR33" i="29" s="1"/>
  <c r="CV51" i="1"/>
  <c r="CS33" i="29" s="1"/>
  <c r="CW51" i="1"/>
  <c r="CT33" i="29" s="1"/>
  <c r="CX51" i="1"/>
  <c r="CU33" i="29" s="1"/>
  <c r="CY51" i="1"/>
  <c r="CV33" i="29" s="1"/>
  <c r="CZ51" i="1"/>
  <c r="CW33" i="29" s="1"/>
  <c r="DA51" i="1"/>
  <c r="CX33" i="29" s="1"/>
  <c r="DB51" i="1"/>
  <c r="CY33" i="29" s="1"/>
  <c r="DC51" i="1"/>
  <c r="CZ33" i="29" s="1"/>
  <c r="DD51" i="1"/>
  <c r="DA33" i="29" s="1"/>
  <c r="DE51" i="1"/>
  <c r="DB33" i="29" s="1"/>
  <c r="DF51" i="1"/>
  <c r="DC33" i="29" s="1"/>
  <c r="DG51" i="1"/>
  <c r="DD33" i="29" s="1"/>
  <c r="DH51" i="1"/>
  <c r="DE33" i="29" s="1"/>
  <c r="DI51" i="1"/>
  <c r="DF33" i="29" s="1"/>
  <c r="DJ51" i="1"/>
  <c r="DG33" i="29" s="1"/>
  <c r="DK51" i="1"/>
  <c r="DH33" i="29" s="1"/>
  <c r="DL51" i="1"/>
  <c r="DI33" i="29" s="1"/>
  <c r="DM51" i="1"/>
  <c r="DJ33" i="29" s="1"/>
  <c r="DN51" i="1"/>
  <c r="DK33" i="29" s="1"/>
  <c r="DO51" i="1"/>
  <c r="DL33" i="29" s="1"/>
  <c r="DP51" i="1"/>
  <c r="DM33" i="29" s="1"/>
  <c r="DQ51" i="1"/>
  <c r="DN33" i="29" s="1"/>
  <c r="DR51" i="1"/>
  <c r="DO33" i="29" s="1"/>
  <c r="DS51" i="1"/>
  <c r="DP33" i="29" s="1"/>
  <c r="DT51" i="1"/>
  <c r="DQ33" i="29" s="1"/>
  <c r="DU51" i="1"/>
  <c r="DR33" i="29" s="1"/>
  <c r="DV51" i="1"/>
  <c r="DS33" i="29" s="1"/>
  <c r="DW51" i="1"/>
  <c r="DT33" i="29" s="1"/>
  <c r="DX51" i="1"/>
  <c r="DU33" i="29" s="1"/>
  <c r="DY51" i="1"/>
  <c r="DV33" i="29" s="1"/>
  <c r="DZ51" i="1"/>
  <c r="DW33" i="29" s="1"/>
  <c r="EA51" i="1"/>
  <c r="DX33" i="29" s="1"/>
  <c r="EB51" i="1"/>
  <c r="DY33" i="29" s="1"/>
  <c r="EC51" i="1"/>
  <c r="DZ33" i="29" s="1"/>
  <c r="ED51" i="1"/>
  <c r="EA33" i="29" s="1"/>
  <c r="EE51" i="1"/>
  <c r="EB33" i="29" s="1"/>
  <c r="EF51" i="1"/>
  <c r="EC33" i="29" s="1"/>
  <c r="EG51" i="1"/>
  <c r="ED33" i="29" s="1"/>
  <c r="EH51" i="1"/>
  <c r="EE33" i="29" s="1"/>
  <c r="EI51" i="1"/>
  <c r="EF33" i="29" s="1"/>
  <c r="EJ51" i="1"/>
  <c r="EG33" i="29" s="1"/>
  <c r="EK51" i="1"/>
  <c r="EH33" i="29" s="1"/>
  <c r="EL51" i="1"/>
  <c r="EI33" i="29" s="1"/>
  <c r="EM51" i="1"/>
  <c r="EJ33" i="29" s="1"/>
  <c r="EN51" i="1"/>
  <c r="EK33" i="29" s="1"/>
  <c r="EO51" i="1"/>
  <c r="EL33" i="29" s="1"/>
  <c r="EP51" i="1"/>
  <c r="EM33" i="29" s="1"/>
  <c r="EQ51" i="1"/>
  <c r="EN33" i="29" s="1"/>
  <c r="ER51" i="1"/>
  <c r="EO33" i="29" s="1"/>
  <c r="ES51" i="1"/>
  <c r="EP33" i="29" s="1"/>
  <c r="ET51" i="1"/>
  <c r="EQ33" i="29" s="1"/>
  <c r="EU51" i="1"/>
  <c r="ER33" i="29" s="1"/>
  <c r="EV51" i="1"/>
  <c r="ES33" i="29" s="1"/>
  <c r="EW51" i="1"/>
  <c r="ET33" i="29" s="1"/>
  <c r="EX51" i="1"/>
  <c r="EU33" i="29" s="1"/>
  <c r="EY51" i="1"/>
  <c r="EV33" i="29" s="1"/>
  <c r="EZ51" i="1"/>
  <c r="EW33" i="29" s="1"/>
  <c r="FA51" i="1"/>
  <c r="EX33" i="29" s="1"/>
  <c r="FB51" i="1"/>
  <c r="EY33" i="29" s="1"/>
  <c r="FC51" i="1"/>
  <c r="EZ33" i="29" s="1"/>
  <c r="FD51" i="1"/>
  <c r="FA33" i="29" s="1"/>
  <c r="FE51" i="1"/>
  <c r="FB33" i="29" s="1"/>
  <c r="FF51" i="1"/>
  <c r="FC33" i="29" s="1"/>
  <c r="FG51" i="1"/>
  <c r="FD33" i="29" s="1"/>
  <c r="FH51" i="1"/>
  <c r="FE33" i="29" s="1"/>
  <c r="FI51" i="1"/>
  <c r="FF33" i="29" s="1"/>
  <c r="FJ51" i="1"/>
  <c r="FG33" i="29" s="1"/>
  <c r="FK51" i="1"/>
  <c r="FH33" i="29" s="1"/>
  <c r="FL51" i="1"/>
  <c r="FI33" i="29" s="1"/>
  <c r="FM51" i="1"/>
  <c r="FJ33" i="29" s="1"/>
  <c r="FN51" i="1"/>
  <c r="FK33" i="29" s="1"/>
  <c r="FO51" i="1"/>
  <c r="FL33" i="29" s="1"/>
  <c r="FP51" i="1"/>
  <c r="FM33" i="29" s="1"/>
  <c r="FQ51" i="1"/>
  <c r="FN33" i="29" s="1"/>
  <c r="FR51" i="1"/>
  <c r="FO33" i="29" s="1"/>
  <c r="FS51" i="1"/>
  <c r="FP33" i="29" s="1"/>
  <c r="FT51" i="1"/>
  <c r="FQ33" i="29" s="1"/>
  <c r="FU51" i="1"/>
  <c r="FR33" i="29" s="1"/>
  <c r="FV51" i="1"/>
  <c r="FS33" i="29" s="1"/>
  <c r="FW51" i="1"/>
  <c r="FT33" i="29" s="1"/>
  <c r="FX51" i="1"/>
  <c r="FU33" i="29" s="1"/>
  <c r="FY51" i="1"/>
  <c r="FV33" i="29" s="1"/>
  <c r="FZ51" i="1"/>
  <c r="FW33" i="29" s="1"/>
  <c r="GA51" i="1"/>
  <c r="FX33" i="29" s="1"/>
  <c r="GB51" i="1"/>
  <c r="FY33" i="29" s="1"/>
  <c r="GC51" i="1"/>
  <c r="FZ33" i="29" s="1"/>
  <c r="GD51" i="1"/>
  <c r="GA33" i="29" s="1"/>
  <c r="GE51" i="1"/>
  <c r="GB33" i="29" s="1"/>
  <c r="GF51" i="1"/>
  <c r="GC33" i="29" s="1"/>
  <c r="GG51" i="1"/>
  <c r="GD33" i="29" s="1"/>
  <c r="GH51" i="1"/>
  <c r="GE33" i="29" s="1"/>
  <c r="GI51" i="1"/>
  <c r="GF33" i="29" s="1"/>
  <c r="GJ51" i="1"/>
  <c r="GG33" i="29" s="1"/>
  <c r="GK51" i="1"/>
  <c r="GH33" i="29" s="1"/>
  <c r="GL51" i="1"/>
  <c r="GI33" i="29" s="1"/>
  <c r="GM51" i="1"/>
  <c r="GJ33" i="29" s="1"/>
  <c r="GN51" i="1"/>
  <c r="GK33" i="29" s="1"/>
  <c r="GO51" i="1"/>
  <c r="GL33" i="29" s="1"/>
  <c r="GP51" i="1"/>
  <c r="GM33" i="29" s="1"/>
  <c r="GQ51" i="1"/>
  <c r="GN33" i="29" s="1"/>
  <c r="GR51" i="1"/>
  <c r="GO33" i="29" s="1"/>
  <c r="GS51" i="1"/>
  <c r="GP33" i="29" s="1"/>
  <c r="GT51" i="1"/>
  <c r="GQ33" i="29" s="1"/>
  <c r="GU51" i="1"/>
  <c r="GR33" i="29" s="1"/>
  <c r="GV51" i="1"/>
  <c r="GS33" i="29" s="1"/>
  <c r="GW51" i="1"/>
  <c r="GT33" i="29" s="1"/>
  <c r="GX51" i="1"/>
  <c r="GU33" i="29" s="1"/>
  <c r="GY51" i="1"/>
  <c r="GV33" i="29" s="1"/>
  <c r="GZ51" i="1"/>
  <c r="GW33" i="29" s="1"/>
  <c r="HA51" i="1"/>
  <c r="GX33" i="29" s="1"/>
  <c r="HB51" i="1"/>
  <c r="GY33" i="29" s="1"/>
  <c r="HC51" i="1"/>
  <c r="GZ33" i="29" s="1"/>
  <c r="HD51" i="1"/>
  <c r="HA33" i="29" s="1"/>
  <c r="HE51" i="1"/>
  <c r="HB33" i="29" s="1"/>
  <c r="HF51" i="1"/>
  <c r="HC33" i="29" s="1"/>
  <c r="HG51" i="1"/>
  <c r="HD33" i="29" s="1"/>
  <c r="HH51" i="1"/>
  <c r="HE33" i="29" s="1"/>
  <c r="HI51" i="1"/>
  <c r="HF33" i="29" s="1"/>
  <c r="HJ51" i="1"/>
  <c r="HG33" i="29" s="1"/>
  <c r="HK51" i="1"/>
  <c r="HH33" i="29" s="1"/>
  <c r="HL51" i="1"/>
  <c r="HI33" i="29" s="1"/>
  <c r="HM51" i="1"/>
  <c r="HJ33" i="29" s="1"/>
  <c r="HN51" i="1"/>
  <c r="HK33" i="29" s="1"/>
  <c r="HO51" i="1"/>
  <c r="HL33" i="29" s="1"/>
  <c r="HP51" i="1"/>
  <c r="HM33" i="29" s="1"/>
  <c r="HQ51" i="1"/>
  <c r="HN33" i="29" s="1"/>
  <c r="HR51" i="1"/>
  <c r="HO33" i="29" s="1"/>
  <c r="HS51" i="1"/>
  <c r="HP33" i="29" s="1"/>
  <c r="HT51" i="1"/>
  <c r="HQ33" i="29" s="1"/>
  <c r="HU51" i="1"/>
  <c r="HR33" i="29" s="1"/>
  <c r="HV51" i="1"/>
  <c r="HS33" i="29" s="1"/>
  <c r="HW51" i="1"/>
  <c r="HT33" i="29" s="1"/>
  <c r="HX51" i="1"/>
  <c r="HU33" i="29" s="1"/>
  <c r="HY51" i="1"/>
  <c r="HV33" i="29" s="1"/>
  <c r="HZ51" i="1"/>
  <c r="HW33" i="29" s="1"/>
  <c r="IA51" i="1"/>
  <c r="HX33" i="29" s="1"/>
  <c r="IB51" i="1"/>
  <c r="HY33" i="29" s="1"/>
  <c r="IC51" i="1"/>
  <c r="HZ33" i="29" s="1"/>
  <c r="ID51" i="1"/>
  <c r="IA33" i="29" s="1"/>
  <c r="IE51" i="1"/>
  <c r="IB33" i="29" s="1"/>
  <c r="IF51" i="1"/>
  <c r="IC33" i="29" s="1"/>
  <c r="IG51" i="1"/>
  <c r="ID33" i="29" s="1"/>
  <c r="IH51" i="1"/>
  <c r="IE33" i="29" s="1"/>
  <c r="II51" i="1"/>
  <c r="IF33" i="29" s="1"/>
  <c r="IJ51" i="1"/>
  <c r="IG33" i="29" s="1"/>
  <c r="IK51" i="1"/>
  <c r="IH33" i="29" s="1"/>
  <c r="IL51" i="1"/>
  <c r="II33" i="29" s="1"/>
  <c r="IM51" i="1"/>
  <c r="IJ33" i="29" s="1"/>
  <c r="IN51" i="1"/>
  <c r="IK33" i="29" s="1"/>
  <c r="IO51" i="1"/>
  <c r="IL33" i="29" s="1"/>
  <c r="IP51" i="1"/>
  <c r="IM33" i="29" s="1"/>
  <c r="IQ51" i="1"/>
  <c r="IN33" i="29" s="1"/>
  <c r="IR51" i="1"/>
  <c r="IO33" i="29" s="1"/>
  <c r="IS51" i="1"/>
  <c r="IP33" i="29" s="1"/>
  <c r="IT51" i="1"/>
  <c r="IQ33" i="29" s="1"/>
  <c r="IU51" i="1"/>
  <c r="IR33" i="29" s="1"/>
  <c r="IV51" i="1"/>
  <c r="IS33" i="29" s="1"/>
  <c r="IW51" i="1"/>
  <c r="IT33" i="29" s="1"/>
  <c r="IX51" i="1"/>
  <c r="IU33" i="29" s="1"/>
  <c r="IY51" i="1"/>
  <c r="IV33" i="29" s="1"/>
  <c r="IZ51" i="1"/>
  <c r="IW33" i="29" s="1"/>
  <c r="JA51" i="1"/>
  <c r="IX33" i="29" s="1"/>
  <c r="JB51" i="1"/>
  <c r="IY33" i="29" s="1"/>
  <c r="JC51" i="1"/>
  <c r="IZ33" i="29" s="1"/>
  <c r="JD51" i="1"/>
  <c r="JA33" i="29" s="1"/>
  <c r="JE51" i="1"/>
  <c r="JB33" i="29" s="1"/>
  <c r="JF51" i="1"/>
  <c r="JC33" i="29" s="1"/>
  <c r="JG51" i="1"/>
  <c r="JD33" i="29" s="1"/>
  <c r="JH51" i="1"/>
  <c r="JE33" i="29" s="1"/>
  <c r="JI51" i="1"/>
  <c r="JF33" i="29" s="1"/>
  <c r="JJ51" i="1"/>
  <c r="JG33" i="29" s="1"/>
  <c r="JK51" i="1"/>
  <c r="JH33" i="29" s="1"/>
  <c r="JL51" i="1"/>
  <c r="JI33" i="29" s="1"/>
  <c r="JM51" i="1"/>
  <c r="JJ33" i="29" s="1"/>
  <c r="JN51" i="1"/>
  <c r="JK33" i="29" s="1"/>
  <c r="JO51" i="1"/>
  <c r="JL33" i="29" s="1"/>
  <c r="JP51" i="1"/>
  <c r="JM33" i="29" s="1"/>
  <c r="JQ51" i="1"/>
  <c r="JN33" i="29" s="1"/>
  <c r="JR51" i="1"/>
  <c r="JO33" i="29" s="1"/>
  <c r="JS51" i="1"/>
  <c r="JP33" i="29" s="1"/>
  <c r="JT51" i="1"/>
  <c r="JQ33" i="29" s="1"/>
  <c r="JU51" i="1"/>
  <c r="JR33" i="29" s="1"/>
  <c r="JV51" i="1"/>
  <c r="JS33" i="29" s="1"/>
  <c r="JW51" i="1"/>
  <c r="JT33" i="29" s="1"/>
  <c r="JX51" i="1"/>
  <c r="JU33" i="29" s="1"/>
  <c r="JY51" i="1"/>
  <c r="JV33" i="29" s="1"/>
  <c r="JZ51" i="1"/>
  <c r="JW33" i="29" s="1"/>
  <c r="KA51" i="1"/>
  <c r="JX33" i="29" s="1"/>
  <c r="KB51" i="1"/>
  <c r="JY33" i="29" s="1"/>
  <c r="KC51" i="1"/>
  <c r="JZ33" i="29" s="1"/>
  <c r="KD51" i="1"/>
  <c r="KA33" i="29" s="1"/>
  <c r="KE51" i="1"/>
  <c r="KB33" i="29" s="1"/>
  <c r="KF51" i="1"/>
  <c r="KC33" i="29" s="1"/>
  <c r="KG51" i="1"/>
  <c r="KD33" i="29" s="1"/>
  <c r="KH51" i="1"/>
  <c r="KE33" i="29" s="1"/>
  <c r="KI51" i="1"/>
  <c r="KF33" i="29" s="1"/>
  <c r="KJ51" i="1"/>
  <c r="KG33" i="29" s="1"/>
  <c r="KK51" i="1"/>
  <c r="KH33" i="29" s="1"/>
  <c r="KL51" i="1"/>
  <c r="KI33" i="29" s="1"/>
  <c r="KM51" i="1"/>
  <c r="KJ33" i="29" s="1"/>
  <c r="KN51" i="1"/>
  <c r="KK33" i="29" s="1"/>
  <c r="KO51" i="1"/>
  <c r="KL33" i="29" s="1"/>
  <c r="KP51" i="1"/>
  <c r="KM33" i="29" s="1"/>
  <c r="KQ51" i="1"/>
  <c r="KN33" i="29" s="1"/>
  <c r="KR51" i="1"/>
  <c r="KO33" i="29" s="1"/>
  <c r="KS51" i="1"/>
  <c r="KP33" i="29" s="1"/>
  <c r="KT51" i="1"/>
  <c r="KQ33" i="29" s="1"/>
  <c r="KU51" i="1"/>
  <c r="KR33" i="29" s="1"/>
  <c r="KV51" i="1"/>
  <c r="KS33" i="29" s="1"/>
  <c r="KW51" i="1"/>
  <c r="KT33" i="29" s="1"/>
  <c r="KX51" i="1"/>
  <c r="KU33" i="29" s="1"/>
  <c r="KY51" i="1"/>
  <c r="KV33" i="29" s="1"/>
  <c r="KZ51" i="1"/>
  <c r="KW33" i="29" s="1"/>
  <c r="LA51" i="1"/>
  <c r="KX33" i="29" s="1"/>
  <c r="LB51" i="1"/>
  <c r="KY33" i="29" s="1"/>
  <c r="LC51" i="1"/>
  <c r="KZ33" i="29" s="1"/>
  <c r="LD51" i="1"/>
  <c r="LA33" i="29" s="1"/>
  <c r="B33" i="29"/>
  <c r="JY31" i="21" l="1"/>
  <c r="JZ39" i="1"/>
  <c r="JW25" i="29" s="1"/>
  <c r="JZ19" i="21"/>
  <c r="JY32" i="21"/>
  <c r="JZ42" i="1"/>
  <c r="JW26" i="29" s="1"/>
  <c r="JZ20" i="21"/>
  <c r="K67" i="1"/>
  <c r="K68" i="1"/>
  <c r="K66" i="1"/>
  <c r="A1" i="26"/>
  <c r="JZ31" i="21" l="1"/>
  <c r="KA39" i="1"/>
  <c r="JX25" i="29" s="1"/>
  <c r="KA19" i="21"/>
  <c r="JZ32" i="21"/>
  <c r="KA42" i="1"/>
  <c r="JX26" i="29" s="1"/>
  <c r="KA20" i="21"/>
  <c r="N67" i="1"/>
  <c r="O66" i="1" s="1"/>
  <c r="KA31" i="21" l="1"/>
  <c r="KB39" i="1"/>
  <c r="JY25" i="29" s="1"/>
  <c r="KB19" i="21"/>
  <c r="KA32" i="21"/>
  <c r="KB42" i="1"/>
  <c r="JY26" i="29" s="1"/>
  <c r="KB20" i="21"/>
  <c r="F69" i="1"/>
  <c r="F66" i="1"/>
  <c r="F67" i="1"/>
  <c r="F68" i="1"/>
  <c r="KB31" i="21" l="1"/>
  <c r="KC39" i="1"/>
  <c r="JZ25" i="29" s="1"/>
  <c r="KC19" i="21"/>
  <c r="KB32" i="21"/>
  <c r="KC42" i="1"/>
  <c r="JZ26" i="29" s="1"/>
  <c r="KC20" i="21"/>
  <c r="KC31" i="21" l="1"/>
  <c r="KD39" i="1"/>
  <c r="KA25" i="29" s="1"/>
  <c r="KD19" i="21"/>
  <c r="KC32" i="21"/>
  <c r="KD42" i="1"/>
  <c r="KA26" i="29" s="1"/>
  <c r="KD20" i="21"/>
  <c r="G22" i="17"/>
  <c r="H22" i="17"/>
  <c r="I22" i="17"/>
  <c r="J22" i="17"/>
  <c r="K22" i="17"/>
  <c r="L22" i="17"/>
  <c r="M22" i="17"/>
  <c r="N22" i="17"/>
  <c r="O22" i="17"/>
  <c r="P22" i="17"/>
  <c r="Q22" i="17"/>
  <c r="R22" i="17"/>
  <c r="S22" i="17"/>
  <c r="T22" i="17"/>
  <c r="U22" i="17"/>
  <c r="V22" i="17"/>
  <c r="W22" i="17"/>
  <c r="X22" i="17"/>
  <c r="Y22" i="17"/>
  <c r="Z22" i="17"/>
  <c r="AA22" i="17"/>
  <c r="AB22" i="17"/>
  <c r="AC22" i="17"/>
  <c r="AD22" i="17"/>
  <c r="AE22" i="17"/>
  <c r="AF22" i="17"/>
  <c r="AG22" i="17"/>
  <c r="AH22" i="17"/>
  <c r="AI22" i="17"/>
  <c r="AJ22" i="17"/>
  <c r="AK22" i="17"/>
  <c r="AL22" i="17"/>
  <c r="AM22" i="17"/>
  <c r="AN22" i="17"/>
  <c r="AO22" i="17"/>
  <c r="AP22" i="17"/>
  <c r="AQ22" i="17"/>
  <c r="AR22" i="17"/>
  <c r="AS22" i="17"/>
  <c r="AT22" i="17"/>
  <c r="AU22" i="17"/>
  <c r="AV22" i="17"/>
  <c r="AW22" i="17"/>
  <c r="AX22" i="17"/>
  <c r="AY22" i="17"/>
  <c r="AZ22" i="17"/>
  <c r="BA22" i="17"/>
  <c r="BB22" i="17"/>
  <c r="BC22" i="17"/>
  <c r="BD22" i="17"/>
  <c r="BE22" i="17"/>
  <c r="BF22" i="17"/>
  <c r="BG22" i="17"/>
  <c r="BH22" i="17"/>
  <c r="BI22" i="17"/>
  <c r="BJ22" i="17"/>
  <c r="BK22" i="17"/>
  <c r="BL22" i="17"/>
  <c r="BM22" i="17"/>
  <c r="BN22" i="17"/>
  <c r="BO22" i="17"/>
  <c r="BP22" i="17"/>
  <c r="BQ22" i="17"/>
  <c r="BR22" i="17"/>
  <c r="BS22" i="17"/>
  <c r="BT22" i="17"/>
  <c r="BU22" i="17"/>
  <c r="BV22" i="17"/>
  <c r="BW22" i="17"/>
  <c r="BX22" i="17"/>
  <c r="BY22" i="17"/>
  <c r="BZ22" i="17"/>
  <c r="CA22" i="17"/>
  <c r="CB22" i="17"/>
  <c r="CC22" i="17"/>
  <c r="CD22" i="17"/>
  <c r="CE22" i="17"/>
  <c r="CF22" i="17"/>
  <c r="CG22" i="17"/>
  <c r="CH22" i="17"/>
  <c r="CI22" i="17"/>
  <c r="CJ22" i="17"/>
  <c r="CK22" i="17"/>
  <c r="CL22" i="17"/>
  <c r="CM22" i="17"/>
  <c r="CN22" i="17"/>
  <c r="CO22" i="17"/>
  <c r="CP22" i="17"/>
  <c r="CQ22" i="17"/>
  <c r="CR22" i="17"/>
  <c r="CS22" i="17"/>
  <c r="CT22" i="17"/>
  <c r="CU22" i="17"/>
  <c r="CV22" i="17"/>
  <c r="CW22" i="17"/>
  <c r="CX22" i="17"/>
  <c r="CY22" i="17"/>
  <c r="CZ22" i="17"/>
  <c r="DA22" i="17"/>
  <c r="DB22" i="17"/>
  <c r="DC22" i="17"/>
  <c r="DD22" i="17"/>
  <c r="DE22" i="17"/>
  <c r="DF22" i="17"/>
  <c r="DG22" i="17"/>
  <c r="DH22" i="17"/>
  <c r="DI22" i="17"/>
  <c r="DJ22" i="17"/>
  <c r="DK22" i="17"/>
  <c r="DL22" i="17"/>
  <c r="DM22" i="17"/>
  <c r="DN22" i="17"/>
  <c r="DO22" i="17"/>
  <c r="DP22" i="17"/>
  <c r="DQ22" i="17"/>
  <c r="DR22" i="17"/>
  <c r="DS22" i="17"/>
  <c r="DT22" i="17"/>
  <c r="DU22" i="17"/>
  <c r="DV22" i="17"/>
  <c r="DW22" i="17"/>
  <c r="DX22" i="17"/>
  <c r="DY22" i="17"/>
  <c r="DZ22" i="17"/>
  <c r="EA22" i="17"/>
  <c r="EB22" i="17"/>
  <c r="EC22" i="17"/>
  <c r="ED22" i="17"/>
  <c r="EE22" i="17"/>
  <c r="EF22" i="17"/>
  <c r="EG22" i="17"/>
  <c r="EH22" i="17"/>
  <c r="EI22" i="17"/>
  <c r="EJ22" i="17"/>
  <c r="EK22" i="17"/>
  <c r="EL22" i="17"/>
  <c r="EM22" i="17"/>
  <c r="EN22" i="17"/>
  <c r="EO22" i="17"/>
  <c r="EP22" i="17"/>
  <c r="EQ22" i="17"/>
  <c r="ER22" i="17"/>
  <c r="ES22" i="17"/>
  <c r="ET22" i="17"/>
  <c r="EU22" i="17"/>
  <c r="EV22" i="17"/>
  <c r="EW22" i="17"/>
  <c r="EX22" i="17"/>
  <c r="EY22" i="17"/>
  <c r="EZ22" i="17"/>
  <c r="FA22" i="17"/>
  <c r="FB22" i="17"/>
  <c r="FC22" i="17"/>
  <c r="FD22" i="17"/>
  <c r="FE22" i="17"/>
  <c r="FF22" i="17"/>
  <c r="FG22" i="17"/>
  <c r="FH22" i="17"/>
  <c r="FI22" i="17"/>
  <c r="FJ22" i="17"/>
  <c r="FK22" i="17"/>
  <c r="FL22" i="17"/>
  <c r="FM22" i="17"/>
  <c r="FN22" i="17"/>
  <c r="FO22" i="17"/>
  <c r="FP22" i="17"/>
  <c r="FQ22" i="17"/>
  <c r="FR22" i="17"/>
  <c r="FS22" i="17"/>
  <c r="FT22" i="17"/>
  <c r="FU22" i="17"/>
  <c r="FV22" i="17"/>
  <c r="FW22" i="17"/>
  <c r="FX22" i="17"/>
  <c r="FY22" i="17"/>
  <c r="FZ22" i="17"/>
  <c r="GA22" i="17"/>
  <c r="GB22" i="17"/>
  <c r="GC22" i="17"/>
  <c r="GD22" i="17"/>
  <c r="KD31" i="21" l="1"/>
  <c r="KE39" i="1"/>
  <c r="KB25" i="29" s="1"/>
  <c r="KE19" i="21"/>
  <c r="KD32" i="21"/>
  <c r="KE42" i="1"/>
  <c r="KB26" i="29" s="1"/>
  <c r="KE20" i="21"/>
  <c r="F45" i="1"/>
  <c r="C27" i="29" s="1"/>
  <c r="G45" i="1"/>
  <c r="D27" i="29" s="1"/>
  <c r="H45" i="1"/>
  <c r="E27" i="29" s="1"/>
  <c r="I45" i="1"/>
  <c r="F27" i="29" s="1"/>
  <c r="J45" i="1"/>
  <c r="G27" i="29" s="1"/>
  <c r="K45" i="1"/>
  <c r="H27" i="29" s="1"/>
  <c r="L45" i="1"/>
  <c r="I27" i="29" s="1"/>
  <c r="M45" i="1"/>
  <c r="J27" i="29" s="1"/>
  <c r="N45" i="1"/>
  <c r="K27" i="29" s="1"/>
  <c r="O45" i="1"/>
  <c r="L27" i="29" s="1"/>
  <c r="P45" i="1"/>
  <c r="M27" i="29" s="1"/>
  <c r="Q45" i="1"/>
  <c r="N27" i="29" s="1"/>
  <c r="R45" i="1"/>
  <c r="O27" i="29" s="1"/>
  <c r="S45" i="1"/>
  <c r="P27" i="29" s="1"/>
  <c r="T45" i="1"/>
  <c r="Q27" i="29" s="1"/>
  <c r="U45" i="1"/>
  <c r="R27" i="29" s="1"/>
  <c r="V45" i="1"/>
  <c r="S27" i="29" s="1"/>
  <c r="W45" i="1"/>
  <c r="T27" i="29" s="1"/>
  <c r="X45" i="1"/>
  <c r="U27" i="29" s="1"/>
  <c r="Y45" i="1"/>
  <c r="V27" i="29" s="1"/>
  <c r="Z45" i="1"/>
  <c r="W27" i="29" s="1"/>
  <c r="AA45" i="1"/>
  <c r="X27" i="29" s="1"/>
  <c r="AB45" i="1"/>
  <c r="Y27" i="29" s="1"/>
  <c r="AC45" i="1"/>
  <c r="Z27" i="29" s="1"/>
  <c r="AD45" i="1"/>
  <c r="AA27" i="29" s="1"/>
  <c r="AE45" i="1"/>
  <c r="AB27" i="29" s="1"/>
  <c r="AF45" i="1"/>
  <c r="AC27" i="29" s="1"/>
  <c r="AG45" i="1"/>
  <c r="AD27" i="29" s="1"/>
  <c r="AH45" i="1"/>
  <c r="AE27" i="29" s="1"/>
  <c r="AI45" i="1"/>
  <c r="AF27" i="29" s="1"/>
  <c r="AJ45" i="1"/>
  <c r="AG27" i="29" s="1"/>
  <c r="AK45" i="1"/>
  <c r="AH27" i="29" s="1"/>
  <c r="AL45" i="1"/>
  <c r="AI27" i="29" s="1"/>
  <c r="AM45" i="1"/>
  <c r="AJ27" i="29" s="1"/>
  <c r="AN45" i="1"/>
  <c r="AK27" i="29" s="1"/>
  <c r="AO45" i="1"/>
  <c r="AL27" i="29" s="1"/>
  <c r="AP45" i="1"/>
  <c r="AM27" i="29" s="1"/>
  <c r="AQ45" i="1"/>
  <c r="AN27" i="29" s="1"/>
  <c r="AR45" i="1"/>
  <c r="AO27" i="29" s="1"/>
  <c r="AS45" i="1"/>
  <c r="AP27" i="29" s="1"/>
  <c r="AT45" i="1"/>
  <c r="AQ27" i="29" s="1"/>
  <c r="AU45" i="1"/>
  <c r="AR27" i="29" s="1"/>
  <c r="AV45" i="1"/>
  <c r="AS27" i="29" s="1"/>
  <c r="AW45" i="1"/>
  <c r="AT27" i="29" s="1"/>
  <c r="AX45" i="1"/>
  <c r="AU27" i="29" s="1"/>
  <c r="AY45" i="1"/>
  <c r="AV27" i="29" s="1"/>
  <c r="AZ45" i="1"/>
  <c r="AW27" i="29" s="1"/>
  <c r="BA45" i="1"/>
  <c r="AX27" i="29" s="1"/>
  <c r="BB45" i="1"/>
  <c r="AY27" i="29" s="1"/>
  <c r="BC45" i="1"/>
  <c r="AZ27" i="29" s="1"/>
  <c r="BD45" i="1"/>
  <c r="BA27" i="29" s="1"/>
  <c r="BE45" i="1"/>
  <c r="BB27" i="29" s="1"/>
  <c r="BF45" i="1"/>
  <c r="BC27" i="29" s="1"/>
  <c r="BG45" i="1"/>
  <c r="BD27" i="29" s="1"/>
  <c r="BH45" i="1"/>
  <c r="BE27" i="29" s="1"/>
  <c r="BI45" i="1"/>
  <c r="BF27" i="29" s="1"/>
  <c r="BJ45" i="1"/>
  <c r="BG27" i="29" s="1"/>
  <c r="BK45" i="1"/>
  <c r="BH27" i="29" s="1"/>
  <c r="BL45" i="1"/>
  <c r="BI27" i="29" s="1"/>
  <c r="BM45" i="1"/>
  <c r="BJ27" i="29" s="1"/>
  <c r="BN45" i="1"/>
  <c r="BK27" i="29" s="1"/>
  <c r="BO45" i="1"/>
  <c r="BL27" i="29" s="1"/>
  <c r="BP45" i="1"/>
  <c r="BM27" i="29" s="1"/>
  <c r="BQ45" i="1"/>
  <c r="BN27" i="29" s="1"/>
  <c r="BR45" i="1"/>
  <c r="BO27" i="29" s="1"/>
  <c r="BS45" i="1"/>
  <c r="BP27" i="29" s="1"/>
  <c r="BT45" i="1"/>
  <c r="BQ27" i="29" s="1"/>
  <c r="BU45" i="1"/>
  <c r="BR27" i="29" s="1"/>
  <c r="BV45" i="1"/>
  <c r="BS27" i="29" s="1"/>
  <c r="BW45" i="1"/>
  <c r="BT27" i="29" s="1"/>
  <c r="BX45" i="1"/>
  <c r="BU27" i="29" s="1"/>
  <c r="BY45" i="1"/>
  <c r="BV27" i="29" s="1"/>
  <c r="BZ45" i="1"/>
  <c r="BW27" i="29" s="1"/>
  <c r="CA45" i="1"/>
  <c r="BX27" i="29" s="1"/>
  <c r="CB45" i="1"/>
  <c r="BY27" i="29" s="1"/>
  <c r="CC45" i="1"/>
  <c r="BZ27" i="29" s="1"/>
  <c r="CD45" i="1"/>
  <c r="CA27" i="29" s="1"/>
  <c r="CE45" i="1"/>
  <c r="CB27" i="29" s="1"/>
  <c r="CF45" i="1"/>
  <c r="CC27" i="29" s="1"/>
  <c r="CG45" i="1"/>
  <c r="CD27" i="29" s="1"/>
  <c r="CH45" i="1"/>
  <c r="CE27" i="29" s="1"/>
  <c r="CI45" i="1"/>
  <c r="CF27" i="29" s="1"/>
  <c r="CJ45" i="1"/>
  <c r="CG27" i="29" s="1"/>
  <c r="CK45" i="1"/>
  <c r="CH27" i="29" s="1"/>
  <c r="CL45" i="1"/>
  <c r="CI27" i="29" s="1"/>
  <c r="CM45" i="1"/>
  <c r="CJ27" i="29" s="1"/>
  <c r="CN45" i="1"/>
  <c r="CK27" i="29" s="1"/>
  <c r="CO45" i="1"/>
  <c r="CL27" i="29" s="1"/>
  <c r="CP45" i="1"/>
  <c r="CM27" i="29" s="1"/>
  <c r="CQ45" i="1"/>
  <c r="CN27" i="29" s="1"/>
  <c r="CR45" i="1"/>
  <c r="CO27" i="29" s="1"/>
  <c r="CS45" i="1"/>
  <c r="CP27" i="29" s="1"/>
  <c r="CT45" i="1"/>
  <c r="CQ27" i="29" s="1"/>
  <c r="CU45" i="1"/>
  <c r="CR27" i="29" s="1"/>
  <c r="CV45" i="1"/>
  <c r="CS27" i="29" s="1"/>
  <c r="CW45" i="1"/>
  <c r="CT27" i="29" s="1"/>
  <c r="CX45" i="1"/>
  <c r="CU27" i="29" s="1"/>
  <c r="CY45" i="1"/>
  <c r="CV27" i="29" s="1"/>
  <c r="CZ45" i="1"/>
  <c r="CW27" i="29" s="1"/>
  <c r="DA45" i="1"/>
  <c r="CX27" i="29" s="1"/>
  <c r="DB45" i="1"/>
  <c r="CY27" i="29" s="1"/>
  <c r="DC45" i="1"/>
  <c r="CZ27" i="29" s="1"/>
  <c r="DD45" i="1"/>
  <c r="DA27" i="29" s="1"/>
  <c r="DE45" i="1"/>
  <c r="DB27" i="29" s="1"/>
  <c r="DF45" i="1"/>
  <c r="DC27" i="29" s="1"/>
  <c r="DG45" i="1"/>
  <c r="DD27" i="29" s="1"/>
  <c r="DH45" i="1"/>
  <c r="DE27" i="29" s="1"/>
  <c r="DI45" i="1"/>
  <c r="DF27" i="29" s="1"/>
  <c r="DJ45" i="1"/>
  <c r="DG27" i="29" s="1"/>
  <c r="DK45" i="1"/>
  <c r="DH27" i="29" s="1"/>
  <c r="DL45" i="1"/>
  <c r="DI27" i="29" s="1"/>
  <c r="DM45" i="1"/>
  <c r="DJ27" i="29" s="1"/>
  <c r="DN45" i="1"/>
  <c r="DK27" i="29" s="1"/>
  <c r="DO45" i="1"/>
  <c r="DL27" i="29" s="1"/>
  <c r="DP45" i="1"/>
  <c r="DM27" i="29" s="1"/>
  <c r="DQ45" i="1"/>
  <c r="DN27" i="29" s="1"/>
  <c r="DR45" i="1"/>
  <c r="DO27" i="29" s="1"/>
  <c r="DS45" i="1"/>
  <c r="DP27" i="29" s="1"/>
  <c r="DT45" i="1"/>
  <c r="DQ27" i="29" s="1"/>
  <c r="DU45" i="1"/>
  <c r="DR27" i="29" s="1"/>
  <c r="DV45" i="1"/>
  <c r="DS27" i="29" s="1"/>
  <c r="DW45" i="1"/>
  <c r="DT27" i="29" s="1"/>
  <c r="DX45" i="1"/>
  <c r="DU27" i="29" s="1"/>
  <c r="DY45" i="1"/>
  <c r="DV27" i="29" s="1"/>
  <c r="DZ45" i="1"/>
  <c r="DW27" i="29" s="1"/>
  <c r="EA45" i="1"/>
  <c r="DX27" i="29" s="1"/>
  <c r="EB45" i="1"/>
  <c r="DY27" i="29" s="1"/>
  <c r="EC45" i="1"/>
  <c r="DZ27" i="29" s="1"/>
  <c r="ED45" i="1"/>
  <c r="EA27" i="29" s="1"/>
  <c r="EE45" i="1"/>
  <c r="EB27" i="29" s="1"/>
  <c r="EF45" i="1"/>
  <c r="EC27" i="29" s="1"/>
  <c r="EG45" i="1"/>
  <c r="ED27" i="29" s="1"/>
  <c r="EH45" i="1"/>
  <c r="EE27" i="29" s="1"/>
  <c r="EI45" i="1"/>
  <c r="EF27" i="29" s="1"/>
  <c r="EJ45" i="1"/>
  <c r="EG27" i="29" s="1"/>
  <c r="EK45" i="1"/>
  <c r="EH27" i="29" s="1"/>
  <c r="EL45" i="1"/>
  <c r="EI27" i="29" s="1"/>
  <c r="EM45" i="1"/>
  <c r="EJ27" i="29" s="1"/>
  <c r="EN45" i="1"/>
  <c r="EK27" i="29" s="1"/>
  <c r="EO45" i="1"/>
  <c r="EL27" i="29" s="1"/>
  <c r="EP45" i="1"/>
  <c r="EM27" i="29" s="1"/>
  <c r="EQ45" i="1"/>
  <c r="EN27" i="29" s="1"/>
  <c r="ER45" i="1"/>
  <c r="EO27" i="29" s="1"/>
  <c r="ES45" i="1"/>
  <c r="EP27" i="29" s="1"/>
  <c r="ET45" i="1"/>
  <c r="EQ27" i="29" s="1"/>
  <c r="EU45" i="1"/>
  <c r="ER27" i="29" s="1"/>
  <c r="EV45" i="1"/>
  <c r="ES27" i="29" s="1"/>
  <c r="EW45" i="1"/>
  <c r="ET27" i="29" s="1"/>
  <c r="EX45" i="1"/>
  <c r="EU27" i="29" s="1"/>
  <c r="EY45" i="1"/>
  <c r="EV27" i="29" s="1"/>
  <c r="EZ45" i="1"/>
  <c r="EW27" i="29" s="1"/>
  <c r="FA45" i="1"/>
  <c r="EX27" i="29" s="1"/>
  <c r="FB45" i="1"/>
  <c r="EY27" i="29" s="1"/>
  <c r="FC45" i="1"/>
  <c r="EZ27" i="29" s="1"/>
  <c r="FD45" i="1"/>
  <c r="FA27" i="29" s="1"/>
  <c r="FE45" i="1"/>
  <c r="FB27" i="29" s="1"/>
  <c r="FF45" i="1"/>
  <c r="FC27" i="29" s="1"/>
  <c r="FG45" i="1"/>
  <c r="FD27" i="29" s="1"/>
  <c r="FH45" i="1"/>
  <c r="FE27" i="29" s="1"/>
  <c r="FI45" i="1"/>
  <c r="FF27" i="29" s="1"/>
  <c r="FJ45" i="1"/>
  <c r="FG27" i="29" s="1"/>
  <c r="FK45" i="1"/>
  <c r="FH27" i="29" s="1"/>
  <c r="FL45" i="1"/>
  <c r="FI27" i="29" s="1"/>
  <c r="FM45" i="1"/>
  <c r="FJ27" i="29" s="1"/>
  <c r="FN45" i="1"/>
  <c r="FK27" i="29" s="1"/>
  <c r="FO45" i="1"/>
  <c r="FL27" i="29" s="1"/>
  <c r="FP45" i="1"/>
  <c r="FM27" i="29" s="1"/>
  <c r="FQ45" i="1"/>
  <c r="FN27" i="29" s="1"/>
  <c r="FR45" i="1"/>
  <c r="FO27" i="29" s="1"/>
  <c r="FS45" i="1"/>
  <c r="FP27" i="29" s="1"/>
  <c r="FT45" i="1"/>
  <c r="FQ27" i="29" s="1"/>
  <c r="FU45" i="1"/>
  <c r="FR27" i="29" s="1"/>
  <c r="FV45" i="1"/>
  <c r="FS27" i="29" s="1"/>
  <c r="FW45" i="1"/>
  <c r="FT27" i="29" s="1"/>
  <c r="FX45" i="1"/>
  <c r="FU27" i="29" s="1"/>
  <c r="FY45" i="1"/>
  <c r="FV27" i="29" s="1"/>
  <c r="FZ45" i="1"/>
  <c r="FW27" i="29" s="1"/>
  <c r="GA45" i="1"/>
  <c r="FX27" i="29" s="1"/>
  <c r="GB45" i="1"/>
  <c r="FY27" i="29" s="1"/>
  <c r="GC45" i="1"/>
  <c r="FZ27" i="29" s="1"/>
  <c r="GD45" i="1"/>
  <c r="GA27" i="29" s="1"/>
  <c r="GE45" i="1"/>
  <c r="GB27" i="29" s="1"/>
  <c r="GF45" i="1"/>
  <c r="GC27" i="29" s="1"/>
  <c r="GG45" i="1"/>
  <c r="GD27" i="29" s="1"/>
  <c r="GH45" i="1"/>
  <c r="GE27" i="29" s="1"/>
  <c r="GI45" i="1"/>
  <c r="GF27" i="29" s="1"/>
  <c r="GJ45" i="1"/>
  <c r="GG27" i="29" s="1"/>
  <c r="GK45" i="1"/>
  <c r="GH27" i="29" s="1"/>
  <c r="GL45" i="1"/>
  <c r="GI27" i="29" s="1"/>
  <c r="GM45" i="1"/>
  <c r="GJ27" i="29" s="1"/>
  <c r="GN45" i="1"/>
  <c r="GK27" i="29" s="1"/>
  <c r="GO45" i="1"/>
  <c r="GL27" i="29" s="1"/>
  <c r="GP45" i="1"/>
  <c r="GM27" i="29" s="1"/>
  <c r="GQ45" i="1"/>
  <c r="GN27" i="29" s="1"/>
  <c r="GR45" i="1"/>
  <c r="GO27" i="29" s="1"/>
  <c r="GS45" i="1"/>
  <c r="GP27" i="29" s="1"/>
  <c r="GT45" i="1"/>
  <c r="GQ27" i="29" s="1"/>
  <c r="GU45" i="1"/>
  <c r="GR27" i="29" s="1"/>
  <c r="GV45" i="1"/>
  <c r="GS27" i="29" s="1"/>
  <c r="GW45" i="1"/>
  <c r="GT27" i="29" s="1"/>
  <c r="GX45" i="1"/>
  <c r="GU27" i="29" s="1"/>
  <c r="GY45" i="1"/>
  <c r="GV27" i="29" s="1"/>
  <c r="GZ45" i="1"/>
  <c r="GW27" i="29" s="1"/>
  <c r="HA45" i="1"/>
  <c r="GX27" i="29" s="1"/>
  <c r="HB45" i="1"/>
  <c r="GY27" i="29" s="1"/>
  <c r="HC45" i="1"/>
  <c r="GZ27" i="29" s="1"/>
  <c r="HD45" i="1"/>
  <c r="HA27" i="29" s="1"/>
  <c r="HE45" i="1"/>
  <c r="HB27" i="29" s="1"/>
  <c r="HF45" i="1"/>
  <c r="HC27" i="29" s="1"/>
  <c r="HG45" i="1"/>
  <c r="HD27" i="29" s="1"/>
  <c r="HH45" i="1"/>
  <c r="HE27" i="29" s="1"/>
  <c r="HI45" i="1"/>
  <c r="HF27" i="29" s="1"/>
  <c r="HJ45" i="1"/>
  <c r="HG27" i="29" s="1"/>
  <c r="HK45" i="1"/>
  <c r="HH27" i="29" s="1"/>
  <c r="HL45" i="1"/>
  <c r="HI27" i="29" s="1"/>
  <c r="HN45" i="1"/>
  <c r="HK27" i="29" s="1"/>
  <c r="HO45" i="1"/>
  <c r="HL27" i="29" s="1"/>
  <c r="HP45" i="1"/>
  <c r="HM27" i="29" s="1"/>
  <c r="HQ45" i="1"/>
  <c r="HN27" i="29" s="1"/>
  <c r="HR45" i="1"/>
  <c r="HO27" i="29" s="1"/>
  <c r="HS45" i="1"/>
  <c r="HP27" i="29" s="1"/>
  <c r="HT45" i="1"/>
  <c r="HQ27" i="29" s="1"/>
  <c r="HU45" i="1"/>
  <c r="HR27" i="29" s="1"/>
  <c r="HV45" i="1"/>
  <c r="HS27" i="29" s="1"/>
  <c r="HW45" i="1"/>
  <c r="HT27" i="29" s="1"/>
  <c r="HX45" i="1"/>
  <c r="HU27" i="29" s="1"/>
  <c r="HY45" i="1"/>
  <c r="HV27" i="29" s="1"/>
  <c r="HZ45" i="1"/>
  <c r="HW27" i="29" s="1"/>
  <c r="IA45" i="1"/>
  <c r="HX27" i="29" s="1"/>
  <c r="IB45" i="1"/>
  <c r="HY27" i="29" s="1"/>
  <c r="IC45" i="1"/>
  <c r="HZ27" i="29" s="1"/>
  <c r="ID45" i="1"/>
  <c r="IA27" i="29" s="1"/>
  <c r="IE45" i="1"/>
  <c r="IB27" i="29" s="1"/>
  <c r="IF45" i="1"/>
  <c r="IC27" i="29" s="1"/>
  <c r="IG45" i="1"/>
  <c r="ID27" i="29" s="1"/>
  <c r="IH45" i="1"/>
  <c r="IE27" i="29" s="1"/>
  <c r="II45" i="1"/>
  <c r="IF27" i="29" s="1"/>
  <c r="IJ45" i="1"/>
  <c r="IG27" i="29" s="1"/>
  <c r="IK45" i="1"/>
  <c r="IH27" i="29" s="1"/>
  <c r="IL45" i="1"/>
  <c r="II27" i="29" s="1"/>
  <c r="IM45" i="1"/>
  <c r="IJ27" i="29" s="1"/>
  <c r="IN45" i="1"/>
  <c r="IK27" i="29" s="1"/>
  <c r="IO45" i="1"/>
  <c r="IL27" i="29" s="1"/>
  <c r="IP45" i="1"/>
  <c r="IM27" i="29" s="1"/>
  <c r="IQ45" i="1"/>
  <c r="IN27" i="29" s="1"/>
  <c r="IR45" i="1"/>
  <c r="IO27" i="29" s="1"/>
  <c r="IS45" i="1"/>
  <c r="IP27" i="29" s="1"/>
  <c r="IT45" i="1"/>
  <c r="IQ27" i="29" s="1"/>
  <c r="IU45" i="1"/>
  <c r="IR27" i="29" s="1"/>
  <c r="IV45" i="1"/>
  <c r="IS27" i="29" s="1"/>
  <c r="IW45" i="1"/>
  <c r="IT27" i="29" s="1"/>
  <c r="IX45" i="1"/>
  <c r="IU27" i="29" s="1"/>
  <c r="IY45" i="1"/>
  <c r="IV27" i="29" s="1"/>
  <c r="IZ45" i="1"/>
  <c r="IW27" i="29" s="1"/>
  <c r="JA45" i="1"/>
  <c r="IX27" i="29" s="1"/>
  <c r="JB45" i="1"/>
  <c r="IY27" i="29" s="1"/>
  <c r="JC45" i="1"/>
  <c r="IZ27" i="29" s="1"/>
  <c r="JD45" i="1"/>
  <c r="JA27" i="29" s="1"/>
  <c r="JE45" i="1"/>
  <c r="JB27" i="29" s="1"/>
  <c r="JF45" i="1"/>
  <c r="JC27" i="29" s="1"/>
  <c r="JG45" i="1"/>
  <c r="JD27" i="29" s="1"/>
  <c r="JH45" i="1"/>
  <c r="JE27" i="29" s="1"/>
  <c r="JI45" i="1"/>
  <c r="JF27" i="29" s="1"/>
  <c r="JJ45" i="1"/>
  <c r="JG27" i="29" s="1"/>
  <c r="JK45" i="1"/>
  <c r="JH27" i="29" s="1"/>
  <c r="JL45" i="1"/>
  <c r="JI27" i="29" s="1"/>
  <c r="JM45" i="1"/>
  <c r="JJ27" i="29" s="1"/>
  <c r="JN45" i="1"/>
  <c r="JK27" i="29" s="1"/>
  <c r="JO45" i="1"/>
  <c r="JL27" i="29" s="1"/>
  <c r="JP45" i="1"/>
  <c r="JM27" i="29" s="1"/>
  <c r="JQ45" i="1"/>
  <c r="JN27" i="29" s="1"/>
  <c r="JR45" i="1"/>
  <c r="JO27" i="29" s="1"/>
  <c r="JS45" i="1"/>
  <c r="JP27" i="29" s="1"/>
  <c r="JT45" i="1"/>
  <c r="JQ27" i="29" s="1"/>
  <c r="JU45" i="1"/>
  <c r="JR27" i="29" s="1"/>
  <c r="JV45" i="1"/>
  <c r="JS27" i="29" s="1"/>
  <c r="JW45" i="1"/>
  <c r="JT27" i="29" s="1"/>
  <c r="JX45" i="1"/>
  <c r="JU27" i="29" s="1"/>
  <c r="JY45" i="1"/>
  <c r="JV27" i="29" s="1"/>
  <c r="JZ45" i="1"/>
  <c r="JW27" i="29" s="1"/>
  <c r="KA45" i="1"/>
  <c r="JX27" i="29" s="1"/>
  <c r="KB45" i="1"/>
  <c r="JY27" i="29" s="1"/>
  <c r="KC45" i="1"/>
  <c r="JZ27" i="29" s="1"/>
  <c r="KD45" i="1"/>
  <c r="KA27" i="29" s="1"/>
  <c r="KE45" i="1"/>
  <c r="KB27" i="29" s="1"/>
  <c r="KF45" i="1"/>
  <c r="KC27" i="29" s="1"/>
  <c r="KG45" i="1"/>
  <c r="KD27" i="29" s="1"/>
  <c r="KH45" i="1"/>
  <c r="KE27" i="29" s="1"/>
  <c r="KI45" i="1"/>
  <c r="KF27" i="29" s="1"/>
  <c r="KJ45" i="1"/>
  <c r="KG27" i="29" s="1"/>
  <c r="KK45" i="1"/>
  <c r="KH27" i="29" s="1"/>
  <c r="KL45" i="1"/>
  <c r="KI27" i="29" s="1"/>
  <c r="KM45" i="1"/>
  <c r="KJ27" i="29" s="1"/>
  <c r="KN45" i="1"/>
  <c r="KK27" i="29" s="1"/>
  <c r="KO45" i="1"/>
  <c r="KL27" i="29" s="1"/>
  <c r="KP45" i="1"/>
  <c r="KM27" i="29" s="1"/>
  <c r="KQ45" i="1"/>
  <c r="KN27" i="29" s="1"/>
  <c r="KR45" i="1"/>
  <c r="KO27" i="29" s="1"/>
  <c r="KS45" i="1"/>
  <c r="KP27" i="29" s="1"/>
  <c r="KT45" i="1"/>
  <c r="KQ27" i="29" s="1"/>
  <c r="KU45" i="1"/>
  <c r="KR27" i="29" s="1"/>
  <c r="KV45" i="1"/>
  <c r="KS27" i="29" s="1"/>
  <c r="KW45" i="1"/>
  <c r="KT27" i="29" s="1"/>
  <c r="KX45" i="1"/>
  <c r="KU27" i="29" s="1"/>
  <c r="KY45" i="1"/>
  <c r="KV27" i="29" s="1"/>
  <c r="KZ45" i="1"/>
  <c r="KW27" i="29" s="1"/>
  <c r="LA45" i="1"/>
  <c r="KX27" i="29" s="1"/>
  <c r="LB45" i="1"/>
  <c r="KY27" i="29" s="1"/>
  <c r="LC45" i="1"/>
  <c r="KZ27" i="29" s="1"/>
  <c r="LD45" i="1"/>
  <c r="LA27" i="29" s="1"/>
  <c r="F46" i="1"/>
  <c r="C28" i="29" s="1"/>
  <c r="G46" i="1"/>
  <c r="D28" i="29" s="1"/>
  <c r="H46" i="1"/>
  <c r="E28" i="29" s="1"/>
  <c r="I46" i="1"/>
  <c r="F28" i="29" s="1"/>
  <c r="J46" i="1"/>
  <c r="G28" i="29" s="1"/>
  <c r="K46" i="1"/>
  <c r="H28" i="29" s="1"/>
  <c r="L46" i="1"/>
  <c r="I28" i="29" s="1"/>
  <c r="M46" i="1"/>
  <c r="J28" i="29" s="1"/>
  <c r="N46" i="1"/>
  <c r="K28" i="29" s="1"/>
  <c r="O46" i="1"/>
  <c r="L28" i="29" s="1"/>
  <c r="P46" i="1"/>
  <c r="M28" i="29" s="1"/>
  <c r="Q46" i="1"/>
  <c r="N28" i="29" s="1"/>
  <c r="R46" i="1"/>
  <c r="O28" i="29" s="1"/>
  <c r="S46" i="1"/>
  <c r="P28" i="29" s="1"/>
  <c r="T46" i="1"/>
  <c r="Q28" i="29" s="1"/>
  <c r="U46" i="1"/>
  <c r="R28" i="29" s="1"/>
  <c r="V46" i="1"/>
  <c r="S28" i="29" s="1"/>
  <c r="W46" i="1"/>
  <c r="T28" i="29" s="1"/>
  <c r="X46" i="1"/>
  <c r="U28" i="29" s="1"/>
  <c r="Y46" i="1"/>
  <c r="V28" i="29" s="1"/>
  <c r="Z46" i="1"/>
  <c r="W28" i="29" s="1"/>
  <c r="AA46" i="1"/>
  <c r="X28" i="29" s="1"/>
  <c r="AB46" i="1"/>
  <c r="Y28" i="29" s="1"/>
  <c r="AC46" i="1"/>
  <c r="Z28" i="29" s="1"/>
  <c r="AD46" i="1"/>
  <c r="AA28" i="29" s="1"/>
  <c r="AE46" i="1"/>
  <c r="AB28" i="29" s="1"/>
  <c r="AF46" i="1"/>
  <c r="AC28" i="29" s="1"/>
  <c r="AG46" i="1"/>
  <c r="AD28" i="29" s="1"/>
  <c r="AH46" i="1"/>
  <c r="AE28" i="29" s="1"/>
  <c r="AI46" i="1"/>
  <c r="AF28" i="29" s="1"/>
  <c r="AJ46" i="1"/>
  <c r="AG28" i="29" s="1"/>
  <c r="AK46" i="1"/>
  <c r="AH28" i="29" s="1"/>
  <c r="AL46" i="1"/>
  <c r="AI28" i="29" s="1"/>
  <c r="AM46" i="1"/>
  <c r="AJ28" i="29" s="1"/>
  <c r="AN46" i="1"/>
  <c r="AK28" i="29" s="1"/>
  <c r="AO46" i="1"/>
  <c r="AL28" i="29" s="1"/>
  <c r="AP46" i="1"/>
  <c r="AM28" i="29" s="1"/>
  <c r="AQ46" i="1"/>
  <c r="AN28" i="29" s="1"/>
  <c r="AR46" i="1"/>
  <c r="AO28" i="29" s="1"/>
  <c r="AS46" i="1"/>
  <c r="AP28" i="29" s="1"/>
  <c r="AT46" i="1"/>
  <c r="AQ28" i="29" s="1"/>
  <c r="AU46" i="1"/>
  <c r="AR28" i="29" s="1"/>
  <c r="AV46" i="1"/>
  <c r="AS28" i="29" s="1"/>
  <c r="AW46" i="1"/>
  <c r="AT28" i="29" s="1"/>
  <c r="AX46" i="1"/>
  <c r="AU28" i="29" s="1"/>
  <c r="AY46" i="1"/>
  <c r="AV28" i="29" s="1"/>
  <c r="AZ46" i="1"/>
  <c r="AW28" i="29" s="1"/>
  <c r="BA46" i="1"/>
  <c r="AX28" i="29" s="1"/>
  <c r="BB46" i="1"/>
  <c r="AY28" i="29" s="1"/>
  <c r="BC46" i="1"/>
  <c r="AZ28" i="29" s="1"/>
  <c r="BD46" i="1"/>
  <c r="BA28" i="29" s="1"/>
  <c r="BE46" i="1"/>
  <c r="BB28" i="29" s="1"/>
  <c r="BF46" i="1"/>
  <c r="BC28" i="29" s="1"/>
  <c r="BG46" i="1"/>
  <c r="BD28" i="29" s="1"/>
  <c r="BH46" i="1"/>
  <c r="BE28" i="29" s="1"/>
  <c r="BI46" i="1"/>
  <c r="BF28" i="29" s="1"/>
  <c r="BJ46" i="1"/>
  <c r="BG28" i="29" s="1"/>
  <c r="BK46" i="1"/>
  <c r="BH28" i="29" s="1"/>
  <c r="BL46" i="1"/>
  <c r="BI28" i="29" s="1"/>
  <c r="BM46" i="1"/>
  <c r="BJ28" i="29" s="1"/>
  <c r="BN46" i="1"/>
  <c r="BK28" i="29" s="1"/>
  <c r="BO46" i="1"/>
  <c r="BL28" i="29" s="1"/>
  <c r="BP46" i="1"/>
  <c r="BM28" i="29" s="1"/>
  <c r="BQ46" i="1"/>
  <c r="BN28" i="29" s="1"/>
  <c r="BR46" i="1"/>
  <c r="BO28" i="29" s="1"/>
  <c r="BS46" i="1"/>
  <c r="BP28" i="29" s="1"/>
  <c r="BT46" i="1"/>
  <c r="BQ28" i="29" s="1"/>
  <c r="BU46" i="1"/>
  <c r="BR28" i="29" s="1"/>
  <c r="BV46" i="1"/>
  <c r="BS28" i="29" s="1"/>
  <c r="BW46" i="1"/>
  <c r="BT28" i="29" s="1"/>
  <c r="BX46" i="1"/>
  <c r="BU28" i="29" s="1"/>
  <c r="BY46" i="1"/>
  <c r="BV28" i="29" s="1"/>
  <c r="BZ46" i="1"/>
  <c r="BW28" i="29" s="1"/>
  <c r="CA46" i="1"/>
  <c r="BX28" i="29" s="1"/>
  <c r="CB46" i="1"/>
  <c r="BY28" i="29" s="1"/>
  <c r="CC46" i="1"/>
  <c r="BZ28" i="29" s="1"/>
  <c r="CD46" i="1"/>
  <c r="CA28" i="29" s="1"/>
  <c r="CE46" i="1"/>
  <c r="CB28" i="29" s="1"/>
  <c r="CF46" i="1"/>
  <c r="CC28" i="29" s="1"/>
  <c r="CG46" i="1"/>
  <c r="CD28" i="29" s="1"/>
  <c r="CH46" i="1"/>
  <c r="CE28" i="29" s="1"/>
  <c r="CI46" i="1"/>
  <c r="CF28" i="29" s="1"/>
  <c r="CJ46" i="1"/>
  <c r="CG28" i="29" s="1"/>
  <c r="CK46" i="1"/>
  <c r="CH28" i="29" s="1"/>
  <c r="CL46" i="1"/>
  <c r="CI28" i="29" s="1"/>
  <c r="CM46" i="1"/>
  <c r="CJ28" i="29" s="1"/>
  <c r="CN46" i="1"/>
  <c r="CK28" i="29" s="1"/>
  <c r="CO46" i="1"/>
  <c r="CL28" i="29" s="1"/>
  <c r="CP46" i="1"/>
  <c r="CM28" i="29" s="1"/>
  <c r="CQ46" i="1"/>
  <c r="CN28" i="29" s="1"/>
  <c r="CR46" i="1"/>
  <c r="CO28" i="29" s="1"/>
  <c r="CS46" i="1"/>
  <c r="CP28" i="29" s="1"/>
  <c r="CT46" i="1"/>
  <c r="CQ28" i="29" s="1"/>
  <c r="CU46" i="1"/>
  <c r="CR28" i="29" s="1"/>
  <c r="CV46" i="1"/>
  <c r="CS28" i="29" s="1"/>
  <c r="CW46" i="1"/>
  <c r="CT28" i="29" s="1"/>
  <c r="CX46" i="1"/>
  <c r="CU28" i="29" s="1"/>
  <c r="CY46" i="1"/>
  <c r="CV28" i="29" s="1"/>
  <c r="CZ46" i="1"/>
  <c r="CW28" i="29" s="1"/>
  <c r="DA46" i="1"/>
  <c r="CX28" i="29" s="1"/>
  <c r="DB46" i="1"/>
  <c r="CY28" i="29" s="1"/>
  <c r="DC46" i="1"/>
  <c r="CZ28" i="29" s="1"/>
  <c r="DD46" i="1"/>
  <c r="DA28" i="29" s="1"/>
  <c r="DE46" i="1"/>
  <c r="DB28" i="29" s="1"/>
  <c r="DF46" i="1"/>
  <c r="DC28" i="29" s="1"/>
  <c r="DG46" i="1"/>
  <c r="DD28" i="29" s="1"/>
  <c r="DH46" i="1"/>
  <c r="DE28" i="29" s="1"/>
  <c r="DI46" i="1"/>
  <c r="DF28" i="29" s="1"/>
  <c r="DJ46" i="1"/>
  <c r="DG28" i="29" s="1"/>
  <c r="DK46" i="1"/>
  <c r="DH28" i="29" s="1"/>
  <c r="DL46" i="1"/>
  <c r="DI28" i="29" s="1"/>
  <c r="DM46" i="1"/>
  <c r="DJ28" i="29" s="1"/>
  <c r="DN46" i="1"/>
  <c r="DK28" i="29" s="1"/>
  <c r="DO46" i="1"/>
  <c r="DL28" i="29" s="1"/>
  <c r="DP46" i="1"/>
  <c r="DM28" i="29" s="1"/>
  <c r="DQ46" i="1"/>
  <c r="DN28" i="29" s="1"/>
  <c r="DR46" i="1"/>
  <c r="DO28" i="29" s="1"/>
  <c r="DS46" i="1"/>
  <c r="DP28" i="29" s="1"/>
  <c r="DT46" i="1"/>
  <c r="DQ28" i="29" s="1"/>
  <c r="DU46" i="1"/>
  <c r="DR28" i="29" s="1"/>
  <c r="DV46" i="1"/>
  <c r="DS28" i="29" s="1"/>
  <c r="DW46" i="1"/>
  <c r="DT28" i="29" s="1"/>
  <c r="DX46" i="1"/>
  <c r="DU28" i="29" s="1"/>
  <c r="DY46" i="1"/>
  <c r="DV28" i="29" s="1"/>
  <c r="DZ46" i="1"/>
  <c r="DW28" i="29" s="1"/>
  <c r="EA46" i="1"/>
  <c r="DX28" i="29" s="1"/>
  <c r="EB46" i="1"/>
  <c r="DY28" i="29" s="1"/>
  <c r="EC46" i="1"/>
  <c r="DZ28" i="29" s="1"/>
  <c r="ED46" i="1"/>
  <c r="EA28" i="29" s="1"/>
  <c r="EE46" i="1"/>
  <c r="EB28" i="29" s="1"/>
  <c r="EF46" i="1"/>
  <c r="EC28" i="29" s="1"/>
  <c r="EG46" i="1"/>
  <c r="ED28" i="29" s="1"/>
  <c r="EH46" i="1"/>
  <c r="EE28" i="29" s="1"/>
  <c r="EI46" i="1"/>
  <c r="EF28" i="29" s="1"/>
  <c r="EJ46" i="1"/>
  <c r="EG28" i="29" s="1"/>
  <c r="EK46" i="1"/>
  <c r="EH28" i="29" s="1"/>
  <c r="EL46" i="1"/>
  <c r="EI28" i="29" s="1"/>
  <c r="EM46" i="1"/>
  <c r="EJ28" i="29" s="1"/>
  <c r="EN46" i="1"/>
  <c r="EK28" i="29" s="1"/>
  <c r="EO46" i="1"/>
  <c r="EL28" i="29" s="1"/>
  <c r="EP46" i="1"/>
  <c r="EM28" i="29" s="1"/>
  <c r="EQ46" i="1"/>
  <c r="EN28" i="29" s="1"/>
  <c r="ER46" i="1"/>
  <c r="EO28" i="29" s="1"/>
  <c r="ES46" i="1"/>
  <c r="EP28" i="29" s="1"/>
  <c r="ET46" i="1"/>
  <c r="EQ28" i="29" s="1"/>
  <c r="EU46" i="1"/>
  <c r="ER28" i="29" s="1"/>
  <c r="EV46" i="1"/>
  <c r="ES28" i="29" s="1"/>
  <c r="EW46" i="1"/>
  <c r="ET28" i="29" s="1"/>
  <c r="EX46" i="1"/>
  <c r="EU28" i="29" s="1"/>
  <c r="EY46" i="1"/>
  <c r="EV28" i="29" s="1"/>
  <c r="EZ46" i="1"/>
  <c r="EW28" i="29" s="1"/>
  <c r="FA46" i="1"/>
  <c r="EX28" i="29" s="1"/>
  <c r="FB46" i="1"/>
  <c r="EY28" i="29" s="1"/>
  <c r="FC46" i="1"/>
  <c r="EZ28" i="29" s="1"/>
  <c r="FD46" i="1"/>
  <c r="FA28" i="29" s="1"/>
  <c r="FE46" i="1"/>
  <c r="FB28" i="29" s="1"/>
  <c r="FF46" i="1"/>
  <c r="FC28" i="29" s="1"/>
  <c r="FG46" i="1"/>
  <c r="FD28" i="29" s="1"/>
  <c r="FH46" i="1"/>
  <c r="FE28" i="29" s="1"/>
  <c r="FI46" i="1"/>
  <c r="FF28" i="29" s="1"/>
  <c r="FJ46" i="1"/>
  <c r="FG28" i="29" s="1"/>
  <c r="FK46" i="1"/>
  <c r="FH28" i="29" s="1"/>
  <c r="FL46" i="1"/>
  <c r="FI28" i="29" s="1"/>
  <c r="FM46" i="1"/>
  <c r="FJ28" i="29" s="1"/>
  <c r="FN46" i="1"/>
  <c r="FK28" i="29" s="1"/>
  <c r="FO46" i="1"/>
  <c r="FL28" i="29" s="1"/>
  <c r="FP46" i="1"/>
  <c r="FM28" i="29" s="1"/>
  <c r="FQ46" i="1"/>
  <c r="FN28" i="29" s="1"/>
  <c r="FR46" i="1"/>
  <c r="FO28" i="29" s="1"/>
  <c r="FS46" i="1"/>
  <c r="FP28" i="29" s="1"/>
  <c r="FT46" i="1"/>
  <c r="FQ28" i="29" s="1"/>
  <c r="FU46" i="1"/>
  <c r="FR28" i="29" s="1"/>
  <c r="FV46" i="1"/>
  <c r="FS28" i="29" s="1"/>
  <c r="FW46" i="1"/>
  <c r="FT28" i="29" s="1"/>
  <c r="FX46" i="1"/>
  <c r="FU28" i="29" s="1"/>
  <c r="FY46" i="1"/>
  <c r="FV28" i="29" s="1"/>
  <c r="FZ46" i="1"/>
  <c r="FW28" i="29" s="1"/>
  <c r="GA46" i="1"/>
  <c r="FX28" i="29" s="1"/>
  <c r="GB46" i="1"/>
  <c r="FY28" i="29" s="1"/>
  <c r="GC46" i="1"/>
  <c r="FZ28" i="29" s="1"/>
  <c r="GD46" i="1"/>
  <c r="GA28" i="29" s="1"/>
  <c r="GE46" i="1"/>
  <c r="GB28" i="29" s="1"/>
  <c r="GF46" i="1"/>
  <c r="GC28" i="29" s="1"/>
  <c r="GG46" i="1"/>
  <c r="GD28" i="29" s="1"/>
  <c r="GH46" i="1"/>
  <c r="GE28" i="29" s="1"/>
  <c r="GI46" i="1"/>
  <c r="GF28" i="29" s="1"/>
  <c r="GJ46" i="1"/>
  <c r="GG28" i="29" s="1"/>
  <c r="GK46" i="1"/>
  <c r="GH28" i="29" s="1"/>
  <c r="GL46" i="1"/>
  <c r="GI28" i="29" s="1"/>
  <c r="GM46" i="1"/>
  <c r="GJ28" i="29" s="1"/>
  <c r="GN46" i="1"/>
  <c r="GK28" i="29" s="1"/>
  <c r="GO46" i="1"/>
  <c r="GL28" i="29" s="1"/>
  <c r="GP46" i="1"/>
  <c r="GM28" i="29" s="1"/>
  <c r="GQ46" i="1"/>
  <c r="GN28" i="29" s="1"/>
  <c r="GR46" i="1"/>
  <c r="GO28" i="29" s="1"/>
  <c r="GS46" i="1"/>
  <c r="GP28" i="29" s="1"/>
  <c r="GT46" i="1"/>
  <c r="GQ28" i="29" s="1"/>
  <c r="GU46" i="1"/>
  <c r="GR28" i="29" s="1"/>
  <c r="GV46" i="1"/>
  <c r="GS28" i="29" s="1"/>
  <c r="GW46" i="1"/>
  <c r="GT28" i="29" s="1"/>
  <c r="GX46" i="1"/>
  <c r="GU28" i="29" s="1"/>
  <c r="GY46" i="1"/>
  <c r="GV28" i="29" s="1"/>
  <c r="GZ46" i="1"/>
  <c r="GW28" i="29" s="1"/>
  <c r="HA46" i="1"/>
  <c r="GX28" i="29" s="1"/>
  <c r="HB46" i="1"/>
  <c r="GY28" i="29" s="1"/>
  <c r="HC46" i="1"/>
  <c r="GZ28" i="29" s="1"/>
  <c r="HD46" i="1"/>
  <c r="HA28" i="29" s="1"/>
  <c r="HE46" i="1"/>
  <c r="HB28" i="29" s="1"/>
  <c r="HF46" i="1"/>
  <c r="HC28" i="29" s="1"/>
  <c r="HG46" i="1"/>
  <c r="HD28" i="29" s="1"/>
  <c r="HH46" i="1"/>
  <c r="HE28" i="29" s="1"/>
  <c r="HI46" i="1"/>
  <c r="HF28" i="29" s="1"/>
  <c r="HJ46" i="1"/>
  <c r="HG28" i="29" s="1"/>
  <c r="HK46" i="1"/>
  <c r="HH28" i="29" s="1"/>
  <c r="HL46" i="1"/>
  <c r="HI28" i="29" s="1"/>
  <c r="HN46" i="1"/>
  <c r="HK28" i="29" s="1"/>
  <c r="HO46" i="1"/>
  <c r="HL28" i="29" s="1"/>
  <c r="HP46" i="1"/>
  <c r="HM28" i="29" s="1"/>
  <c r="HQ46" i="1"/>
  <c r="HN28" i="29" s="1"/>
  <c r="HR46" i="1"/>
  <c r="HO28" i="29" s="1"/>
  <c r="HS46" i="1"/>
  <c r="HP28" i="29" s="1"/>
  <c r="HT46" i="1"/>
  <c r="HQ28" i="29" s="1"/>
  <c r="HU46" i="1"/>
  <c r="HR28" i="29" s="1"/>
  <c r="HV46" i="1"/>
  <c r="HS28" i="29" s="1"/>
  <c r="HW46" i="1"/>
  <c r="HT28" i="29" s="1"/>
  <c r="HX46" i="1"/>
  <c r="HU28" i="29" s="1"/>
  <c r="HY46" i="1"/>
  <c r="HV28" i="29" s="1"/>
  <c r="HZ46" i="1"/>
  <c r="HW28" i="29" s="1"/>
  <c r="IA46" i="1"/>
  <c r="HX28" i="29" s="1"/>
  <c r="IB46" i="1"/>
  <c r="HY28" i="29" s="1"/>
  <c r="IC46" i="1"/>
  <c r="HZ28" i="29" s="1"/>
  <c r="ID46" i="1"/>
  <c r="IA28" i="29" s="1"/>
  <c r="IE46" i="1"/>
  <c r="IB28" i="29" s="1"/>
  <c r="IF46" i="1"/>
  <c r="IC28" i="29" s="1"/>
  <c r="IG46" i="1"/>
  <c r="ID28" i="29" s="1"/>
  <c r="IH46" i="1"/>
  <c r="IE28" i="29" s="1"/>
  <c r="II46" i="1"/>
  <c r="IF28" i="29" s="1"/>
  <c r="IJ46" i="1"/>
  <c r="IG28" i="29" s="1"/>
  <c r="IK46" i="1"/>
  <c r="IH28" i="29" s="1"/>
  <c r="IL46" i="1"/>
  <c r="II28" i="29" s="1"/>
  <c r="IM46" i="1"/>
  <c r="IJ28" i="29" s="1"/>
  <c r="IN46" i="1"/>
  <c r="IK28" i="29" s="1"/>
  <c r="IO46" i="1"/>
  <c r="IL28" i="29" s="1"/>
  <c r="IP46" i="1"/>
  <c r="IM28" i="29" s="1"/>
  <c r="IQ46" i="1"/>
  <c r="IN28" i="29" s="1"/>
  <c r="IR46" i="1"/>
  <c r="IO28" i="29" s="1"/>
  <c r="IS46" i="1"/>
  <c r="IP28" i="29" s="1"/>
  <c r="IT46" i="1"/>
  <c r="IQ28" i="29" s="1"/>
  <c r="IU46" i="1"/>
  <c r="IR28" i="29" s="1"/>
  <c r="IV46" i="1"/>
  <c r="IS28" i="29" s="1"/>
  <c r="IW46" i="1"/>
  <c r="IT28" i="29" s="1"/>
  <c r="IX46" i="1"/>
  <c r="IU28" i="29" s="1"/>
  <c r="IY46" i="1"/>
  <c r="IV28" i="29" s="1"/>
  <c r="IZ46" i="1"/>
  <c r="IW28" i="29" s="1"/>
  <c r="JA46" i="1"/>
  <c r="IX28" i="29" s="1"/>
  <c r="JB46" i="1"/>
  <c r="IY28" i="29" s="1"/>
  <c r="JC46" i="1"/>
  <c r="IZ28" i="29" s="1"/>
  <c r="JD46" i="1"/>
  <c r="JA28" i="29" s="1"/>
  <c r="JE46" i="1"/>
  <c r="JB28" i="29" s="1"/>
  <c r="JF46" i="1"/>
  <c r="JC28" i="29" s="1"/>
  <c r="JG46" i="1"/>
  <c r="JD28" i="29" s="1"/>
  <c r="JH46" i="1"/>
  <c r="JE28" i="29" s="1"/>
  <c r="JI46" i="1"/>
  <c r="JF28" i="29" s="1"/>
  <c r="JJ46" i="1"/>
  <c r="JG28" i="29" s="1"/>
  <c r="JK46" i="1"/>
  <c r="JH28" i="29" s="1"/>
  <c r="JL46" i="1"/>
  <c r="JI28" i="29" s="1"/>
  <c r="JM46" i="1"/>
  <c r="JJ28" i="29" s="1"/>
  <c r="JN46" i="1"/>
  <c r="JK28" i="29" s="1"/>
  <c r="JO46" i="1"/>
  <c r="JL28" i="29" s="1"/>
  <c r="JP46" i="1"/>
  <c r="JM28" i="29" s="1"/>
  <c r="JQ46" i="1"/>
  <c r="JN28" i="29" s="1"/>
  <c r="JR46" i="1"/>
  <c r="JO28" i="29" s="1"/>
  <c r="JS46" i="1"/>
  <c r="JP28" i="29" s="1"/>
  <c r="JT46" i="1"/>
  <c r="JQ28" i="29" s="1"/>
  <c r="JU46" i="1"/>
  <c r="JR28" i="29" s="1"/>
  <c r="JV46" i="1"/>
  <c r="JS28" i="29" s="1"/>
  <c r="JW46" i="1"/>
  <c r="JT28" i="29" s="1"/>
  <c r="JX46" i="1"/>
  <c r="JU28" i="29" s="1"/>
  <c r="JY46" i="1"/>
  <c r="JV28" i="29" s="1"/>
  <c r="JZ46" i="1"/>
  <c r="JW28" i="29" s="1"/>
  <c r="KA46" i="1"/>
  <c r="JX28" i="29" s="1"/>
  <c r="KB46" i="1"/>
  <c r="JY28" i="29" s="1"/>
  <c r="KC46" i="1"/>
  <c r="JZ28" i="29" s="1"/>
  <c r="KD46" i="1"/>
  <c r="KA28" i="29" s="1"/>
  <c r="KE46" i="1"/>
  <c r="KB28" i="29" s="1"/>
  <c r="KF46" i="1"/>
  <c r="KC28" i="29" s="1"/>
  <c r="KG46" i="1"/>
  <c r="KD28" i="29" s="1"/>
  <c r="KH46" i="1"/>
  <c r="KE28" i="29" s="1"/>
  <c r="KI46" i="1"/>
  <c r="KF28" i="29" s="1"/>
  <c r="KJ46" i="1"/>
  <c r="KG28" i="29" s="1"/>
  <c r="KK46" i="1"/>
  <c r="KH28" i="29" s="1"/>
  <c r="KL46" i="1"/>
  <c r="KI28" i="29" s="1"/>
  <c r="KM46" i="1"/>
  <c r="KJ28" i="29" s="1"/>
  <c r="KN46" i="1"/>
  <c r="KK28" i="29" s="1"/>
  <c r="KO46" i="1"/>
  <c r="KL28" i="29" s="1"/>
  <c r="KP46" i="1"/>
  <c r="KM28" i="29" s="1"/>
  <c r="KQ46" i="1"/>
  <c r="KN28" i="29" s="1"/>
  <c r="KR46" i="1"/>
  <c r="KO28" i="29" s="1"/>
  <c r="KS46" i="1"/>
  <c r="KP28" i="29" s="1"/>
  <c r="KT46" i="1"/>
  <c r="KQ28" i="29" s="1"/>
  <c r="KU46" i="1"/>
  <c r="KR28" i="29" s="1"/>
  <c r="KV46" i="1"/>
  <c r="KS28" i="29" s="1"/>
  <c r="KW46" i="1"/>
  <c r="KT28" i="29" s="1"/>
  <c r="KX46" i="1"/>
  <c r="KU28" i="29" s="1"/>
  <c r="KY46" i="1"/>
  <c r="KV28" i="29" s="1"/>
  <c r="KZ46" i="1"/>
  <c r="KW28" i="29" s="1"/>
  <c r="LA46" i="1"/>
  <c r="KX28" i="29" s="1"/>
  <c r="LB46" i="1"/>
  <c r="KY28" i="29" s="1"/>
  <c r="LC46" i="1"/>
  <c r="KZ28" i="29" s="1"/>
  <c r="LD46" i="1"/>
  <c r="LA28" i="29" s="1"/>
  <c r="FQ35" i="1"/>
  <c r="FR35" i="1"/>
  <c r="FS35" i="1"/>
  <c r="FT35" i="1"/>
  <c r="FU35" i="1"/>
  <c r="FV35" i="1"/>
  <c r="FW35" i="1"/>
  <c r="FX35" i="1"/>
  <c r="FY35" i="1"/>
  <c r="FZ35" i="1"/>
  <c r="GA35" i="1"/>
  <c r="GB35" i="1"/>
  <c r="FQ38" i="1"/>
  <c r="FR38" i="1"/>
  <c r="FS38" i="1"/>
  <c r="FT38" i="1"/>
  <c r="FU38" i="1"/>
  <c r="FV38" i="1"/>
  <c r="FW38" i="1"/>
  <c r="FX38" i="1"/>
  <c r="FY38" i="1"/>
  <c r="FZ38" i="1"/>
  <c r="GA38" i="1"/>
  <c r="GB38" i="1"/>
  <c r="FQ41" i="1"/>
  <c r="FR41" i="1"/>
  <c r="FS41" i="1"/>
  <c r="FT41" i="1"/>
  <c r="FU41" i="1"/>
  <c r="FV41" i="1"/>
  <c r="FW41" i="1"/>
  <c r="FX41" i="1"/>
  <c r="FY41" i="1"/>
  <c r="FZ41" i="1"/>
  <c r="GA41" i="1"/>
  <c r="GB41" i="1"/>
  <c r="FQ34" i="1"/>
  <c r="FR34" i="1"/>
  <c r="FS34" i="1"/>
  <c r="FT34" i="1"/>
  <c r="FU34" i="1"/>
  <c r="FV34" i="1"/>
  <c r="FW34" i="1"/>
  <c r="FX34" i="1"/>
  <c r="FY34" i="1"/>
  <c r="FZ34" i="1"/>
  <c r="GA34" i="1"/>
  <c r="GB34" i="1"/>
  <c r="FQ37" i="1"/>
  <c r="FR37" i="1"/>
  <c r="FS37" i="1"/>
  <c r="FT37" i="1"/>
  <c r="FU37" i="1"/>
  <c r="FV37" i="1"/>
  <c r="FW37" i="1"/>
  <c r="FX37" i="1"/>
  <c r="FY37" i="1"/>
  <c r="FZ37" i="1"/>
  <c r="GA37" i="1"/>
  <c r="GB37" i="1"/>
  <c r="FQ40" i="1"/>
  <c r="FR40" i="1"/>
  <c r="FS40" i="1"/>
  <c r="FT40" i="1"/>
  <c r="FU40" i="1"/>
  <c r="FV40" i="1"/>
  <c r="FW40" i="1"/>
  <c r="FX40" i="1"/>
  <c r="FY40" i="1"/>
  <c r="FZ40" i="1"/>
  <c r="GA40" i="1"/>
  <c r="GB40" i="1"/>
  <c r="FQ36" i="1"/>
  <c r="FR36" i="1"/>
  <c r="FS36" i="1"/>
  <c r="FT36" i="1"/>
  <c r="FU36" i="1"/>
  <c r="FV36" i="1"/>
  <c r="FW36" i="1"/>
  <c r="FX36" i="1"/>
  <c r="FY36" i="1"/>
  <c r="FZ36" i="1"/>
  <c r="GA36" i="1"/>
  <c r="GB36" i="1"/>
  <c r="FQ39" i="1"/>
  <c r="FR39" i="1"/>
  <c r="FS39" i="1"/>
  <c r="FT39" i="1"/>
  <c r="FU39" i="1"/>
  <c r="FV39" i="1"/>
  <c r="FW39" i="1"/>
  <c r="FX39" i="1"/>
  <c r="FY39" i="1"/>
  <c r="FZ39" i="1"/>
  <c r="GA39" i="1"/>
  <c r="GB39" i="1"/>
  <c r="FQ42" i="1"/>
  <c r="FR42" i="1"/>
  <c r="FS42" i="1"/>
  <c r="FT42" i="1"/>
  <c r="FU42" i="1"/>
  <c r="FV42" i="1"/>
  <c r="FW42" i="1"/>
  <c r="FX42" i="1"/>
  <c r="FY42" i="1"/>
  <c r="FZ42" i="1"/>
  <c r="GA42" i="1"/>
  <c r="GB42" i="1"/>
  <c r="KE32" i="21" l="1"/>
  <c r="KF42" i="1"/>
  <c r="KC26" i="29" s="1"/>
  <c r="KF20" i="21"/>
  <c r="KE31" i="21"/>
  <c r="KF39" i="1"/>
  <c r="KC25" i="29" s="1"/>
  <c r="KF19" i="21"/>
  <c r="FW26" i="29"/>
  <c r="FS26" i="29"/>
  <c r="FO26" i="29"/>
  <c r="FW25" i="29"/>
  <c r="FS25" i="29"/>
  <c r="FO25" i="29"/>
  <c r="FW24" i="29"/>
  <c r="FS24" i="29"/>
  <c r="FO24" i="29"/>
  <c r="FV26" i="29"/>
  <c r="FR26" i="29"/>
  <c r="FN26" i="29"/>
  <c r="FV25" i="29"/>
  <c r="FR25" i="29"/>
  <c r="FN25" i="29"/>
  <c r="FV24" i="29"/>
  <c r="FR24" i="29"/>
  <c r="FN24" i="29"/>
  <c r="FY26" i="29"/>
  <c r="FU26" i="29"/>
  <c r="FQ26" i="29"/>
  <c r="FY25" i="29"/>
  <c r="FU25" i="29"/>
  <c r="FQ25" i="29"/>
  <c r="FY24" i="29"/>
  <c r="FU24" i="29"/>
  <c r="FQ24" i="29"/>
  <c r="FX26" i="29"/>
  <c r="FT26" i="29"/>
  <c r="FP26" i="29"/>
  <c r="FX25" i="29"/>
  <c r="FT25" i="29"/>
  <c r="FP25" i="29"/>
  <c r="FX24" i="29"/>
  <c r="FT24" i="29"/>
  <c r="FP24" i="29"/>
  <c r="I16" i="17"/>
  <c r="J16" i="17"/>
  <c r="K16" i="17"/>
  <c r="L16" i="17"/>
  <c r="M16" i="17"/>
  <c r="N16" i="17"/>
  <c r="O16" i="17"/>
  <c r="P16" i="17"/>
  <c r="Q16" i="17"/>
  <c r="R16" i="17"/>
  <c r="S16" i="17"/>
  <c r="T16" i="17"/>
  <c r="U16" i="17"/>
  <c r="V16" i="17"/>
  <c r="W16" i="17"/>
  <c r="X16" i="17"/>
  <c r="Y16" i="17"/>
  <c r="Z16" i="17"/>
  <c r="AA16" i="17"/>
  <c r="AB16" i="17"/>
  <c r="AC16" i="17"/>
  <c r="AD16" i="17"/>
  <c r="AE16" i="17"/>
  <c r="AF16" i="17"/>
  <c r="AG16" i="17"/>
  <c r="H16" i="17"/>
  <c r="K20" i="17" l="1"/>
  <c r="O20" i="17"/>
  <c r="G20" i="17"/>
  <c r="G24" i="17" s="1"/>
  <c r="J20" i="17"/>
  <c r="I20" i="17"/>
  <c r="H20" i="17"/>
  <c r="R20" i="17"/>
  <c r="Q20" i="17"/>
  <c r="P20" i="17"/>
  <c r="N20" i="17"/>
  <c r="M20" i="17"/>
  <c r="L20" i="17"/>
  <c r="FV20" i="17"/>
  <c r="FZ20" i="17"/>
  <c r="GD20" i="17"/>
  <c r="FY20" i="17"/>
  <c r="FW20" i="17"/>
  <c r="GA20" i="17"/>
  <c r="FS20" i="17"/>
  <c r="FU20" i="17"/>
  <c r="GC20" i="17"/>
  <c r="FT20" i="17"/>
  <c r="FX20" i="17"/>
  <c r="GB20" i="17"/>
  <c r="KX20" i="17"/>
  <c r="KU38" i="21" s="1"/>
  <c r="LB20" i="17"/>
  <c r="KY38" i="21" s="1"/>
  <c r="LF20" i="17"/>
  <c r="LC38" i="21" s="1"/>
  <c r="KW20" i="17"/>
  <c r="KT38" i="21" s="1"/>
  <c r="LA20" i="17"/>
  <c r="KX38" i="21" s="1"/>
  <c r="LE20" i="17"/>
  <c r="LB38" i="21" s="1"/>
  <c r="KY20" i="17"/>
  <c r="KV38" i="21" s="1"/>
  <c r="LC20" i="17"/>
  <c r="KZ38" i="21" s="1"/>
  <c r="KU20" i="17"/>
  <c r="KR38" i="21" s="1"/>
  <c r="KV20" i="17"/>
  <c r="KS38" i="21" s="1"/>
  <c r="KZ20" i="17"/>
  <c r="KW38" i="21" s="1"/>
  <c r="LD20" i="17"/>
  <c r="LA38" i="21" s="1"/>
  <c r="JB20" i="17"/>
  <c r="IY38" i="21" s="1"/>
  <c r="JF20" i="17"/>
  <c r="JC38" i="21" s="1"/>
  <c r="JJ20" i="17"/>
  <c r="JG38" i="21" s="1"/>
  <c r="JE20" i="17"/>
  <c r="JB38" i="21" s="1"/>
  <c r="JI20" i="17"/>
  <c r="JF38" i="21" s="1"/>
  <c r="JC20" i="17"/>
  <c r="IZ38" i="21" s="1"/>
  <c r="JG20" i="17"/>
  <c r="JD38" i="21" s="1"/>
  <c r="IY20" i="17"/>
  <c r="IV38" i="21" s="1"/>
  <c r="JA20" i="17"/>
  <c r="IX38" i="21" s="1"/>
  <c r="IZ20" i="17"/>
  <c r="IW38" i="21" s="1"/>
  <c r="JD20" i="17"/>
  <c r="JA38" i="21" s="1"/>
  <c r="JH20" i="17"/>
  <c r="JE38" i="21" s="1"/>
  <c r="HF20" i="17"/>
  <c r="HJ20" i="17"/>
  <c r="HN20" i="17"/>
  <c r="HI20" i="17"/>
  <c r="HG20" i="17"/>
  <c r="HK20" i="17"/>
  <c r="HC20" i="17"/>
  <c r="HE20" i="17"/>
  <c r="HM20" i="17"/>
  <c r="HD20" i="17"/>
  <c r="HH20" i="17"/>
  <c r="HL20" i="17"/>
  <c r="FJ20" i="17"/>
  <c r="FN20" i="17"/>
  <c r="FR20" i="17"/>
  <c r="FM20" i="17"/>
  <c r="FK20" i="17"/>
  <c r="FO20" i="17"/>
  <c r="FG20" i="17"/>
  <c r="FQ20" i="17"/>
  <c r="FH20" i="17"/>
  <c r="FL20" i="17"/>
  <c r="FP20" i="17"/>
  <c r="FI20" i="17"/>
  <c r="DN20" i="17"/>
  <c r="DR20" i="17"/>
  <c r="DV20" i="17"/>
  <c r="DQ20" i="17"/>
  <c r="DO20" i="17"/>
  <c r="DS20" i="17"/>
  <c r="DK20" i="17"/>
  <c r="DM20" i="17"/>
  <c r="DL20" i="17"/>
  <c r="DP20" i="17"/>
  <c r="DT20" i="17"/>
  <c r="DU20" i="17"/>
  <c r="BR20" i="17"/>
  <c r="BV20" i="17"/>
  <c r="BZ20" i="17"/>
  <c r="BU20" i="17"/>
  <c r="BS20" i="17"/>
  <c r="BW20" i="17"/>
  <c r="BO20" i="17"/>
  <c r="BQ20" i="17"/>
  <c r="BY20" i="17"/>
  <c r="BP20" i="17"/>
  <c r="BT20" i="17"/>
  <c r="BX20" i="17"/>
  <c r="W20" i="17"/>
  <c r="AA20" i="17"/>
  <c r="S20" i="17"/>
  <c r="Z20" i="17"/>
  <c r="Y20" i="17"/>
  <c r="X20" i="17"/>
  <c r="V20" i="17"/>
  <c r="U20" i="17"/>
  <c r="T20" i="17"/>
  <c r="AD20" i="17"/>
  <c r="AC20" i="17"/>
  <c r="AB20" i="17"/>
  <c r="KF32" i="21"/>
  <c r="KG42" i="1"/>
  <c r="KD26" i="29" s="1"/>
  <c r="KG20" i="21"/>
  <c r="HR20" i="17"/>
  <c r="HO38" i="21" s="1"/>
  <c r="HV20" i="17"/>
  <c r="HS38" i="21" s="1"/>
  <c r="HZ20" i="17"/>
  <c r="HW38" i="21" s="1"/>
  <c r="HQ20" i="17"/>
  <c r="HN38" i="21" s="1"/>
  <c r="HY20" i="17"/>
  <c r="HV38" i="21" s="1"/>
  <c r="HS20" i="17"/>
  <c r="HP38" i="21" s="1"/>
  <c r="HW20" i="17"/>
  <c r="HT38" i="21" s="1"/>
  <c r="HO20" i="17"/>
  <c r="HL38" i="21" s="1"/>
  <c r="HU20" i="17"/>
  <c r="HR38" i="21" s="1"/>
  <c r="HP20" i="17"/>
  <c r="HM38" i="21" s="1"/>
  <c r="HT20" i="17"/>
  <c r="HQ38" i="21" s="1"/>
  <c r="HX20" i="17"/>
  <c r="HU38" i="21" s="1"/>
  <c r="CD20" i="17"/>
  <c r="CH20" i="17"/>
  <c r="CL20" i="17"/>
  <c r="CG20" i="17"/>
  <c r="CE20" i="17"/>
  <c r="CI20" i="17"/>
  <c r="CA20" i="17"/>
  <c r="CC20" i="17"/>
  <c r="CB20" i="17"/>
  <c r="CF20" i="17"/>
  <c r="CJ20" i="17"/>
  <c r="CK20" i="17"/>
  <c r="KL20" i="17"/>
  <c r="KI38" i="21" s="1"/>
  <c r="KP20" i="17"/>
  <c r="KM38" i="21" s="1"/>
  <c r="KT20" i="17"/>
  <c r="KQ38" i="21" s="1"/>
  <c r="KK20" i="17"/>
  <c r="KH38" i="21" s="1"/>
  <c r="KO20" i="17"/>
  <c r="KL38" i="21" s="1"/>
  <c r="KS20" i="17"/>
  <c r="KP38" i="21" s="1"/>
  <c r="KM20" i="17"/>
  <c r="KJ38" i="21" s="1"/>
  <c r="KQ20" i="17"/>
  <c r="KN38" i="21" s="1"/>
  <c r="KI20" i="17"/>
  <c r="KF38" i="21" s="1"/>
  <c r="KJ20" i="17"/>
  <c r="KG38" i="21" s="1"/>
  <c r="KN20" i="17"/>
  <c r="KK38" i="21" s="1"/>
  <c r="KR20" i="17"/>
  <c r="KO38" i="21" s="1"/>
  <c r="IP20" i="17"/>
  <c r="IM38" i="21" s="1"/>
  <c r="IT20" i="17"/>
  <c r="IQ38" i="21" s="1"/>
  <c r="IX20" i="17"/>
  <c r="IU38" i="21" s="1"/>
  <c r="IO20" i="17"/>
  <c r="IL38" i="21" s="1"/>
  <c r="IW20" i="17"/>
  <c r="IT38" i="21" s="1"/>
  <c r="IQ20" i="17"/>
  <c r="IN38" i="21" s="1"/>
  <c r="IU20" i="17"/>
  <c r="IR38" i="21" s="1"/>
  <c r="IM20" i="17"/>
  <c r="IJ38" i="21" s="1"/>
  <c r="IN20" i="17"/>
  <c r="IK38" i="21" s="1"/>
  <c r="IR20" i="17"/>
  <c r="IO38" i="21" s="1"/>
  <c r="IV20" i="17"/>
  <c r="IS38" i="21" s="1"/>
  <c r="IS20" i="17"/>
  <c r="IP38" i="21" s="1"/>
  <c r="GT20" i="17"/>
  <c r="GX20" i="17"/>
  <c r="HB20" i="17"/>
  <c r="GS20" i="17"/>
  <c r="GU20" i="17"/>
  <c r="GY20" i="17"/>
  <c r="GQ20" i="17"/>
  <c r="HA20" i="17"/>
  <c r="GR20" i="17"/>
  <c r="GV20" i="17"/>
  <c r="GZ20" i="17"/>
  <c r="GW20" i="17"/>
  <c r="EX20" i="17"/>
  <c r="FB20" i="17"/>
  <c r="FF20" i="17"/>
  <c r="EW20" i="17"/>
  <c r="EY20" i="17"/>
  <c r="FC20" i="17"/>
  <c r="EU20" i="17"/>
  <c r="FA20" i="17"/>
  <c r="EV20" i="17"/>
  <c r="EZ20" i="17"/>
  <c r="FD20" i="17"/>
  <c r="FE20" i="17"/>
  <c r="DB20" i="17"/>
  <c r="DF20" i="17"/>
  <c r="DJ20" i="17"/>
  <c r="DA20" i="17"/>
  <c r="DI20" i="17"/>
  <c r="DC20" i="17"/>
  <c r="DG20" i="17"/>
  <c r="CY20" i="17"/>
  <c r="DE20" i="17"/>
  <c r="CZ20" i="17"/>
  <c r="DD20" i="17"/>
  <c r="DH20" i="17"/>
  <c r="BI20" i="17"/>
  <c r="BM20" i="17"/>
  <c r="BH20" i="17"/>
  <c r="BJ20" i="17"/>
  <c r="BN20" i="17"/>
  <c r="BG20" i="17"/>
  <c r="BK20" i="17"/>
  <c r="BC20" i="17"/>
  <c r="BL20" i="17"/>
  <c r="BF20" i="17"/>
  <c r="BE20" i="17"/>
  <c r="BD20" i="17"/>
  <c r="KF31" i="21"/>
  <c r="KG39" i="1"/>
  <c r="KD25" i="29" s="1"/>
  <c r="KG19" i="21"/>
  <c r="JN20" i="17"/>
  <c r="JK38" i="21" s="1"/>
  <c r="JR20" i="17"/>
  <c r="JO38" i="21" s="1"/>
  <c r="JV20" i="17"/>
  <c r="JS38" i="21" s="1"/>
  <c r="JM20" i="17"/>
  <c r="JJ38" i="21" s="1"/>
  <c r="JQ20" i="17"/>
  <c r="JN38" i="21" s="1"/>
  <c r="JU20" i="17"/>
  <c r="JR38" i="21" s="1"/>
  <c r="JO20" i="17"/>
  <c r="JL38" i="21" s="1"/>
  <c r="JS20" i="17"/>
  <c r="JP38" i="21" s="1"/>
  <c r="JK20" i="17"/>
  <c r="JH38" i="21" s="1"/>
  <c r="JL20" i="17"/>
  <c r="JI38" i="21" s="1"/>
  <c r="JP20" i="17"/>
  <c r="JM38" i="21" s="1"/>
  <c r="JT20" i="17"/>
  <c r="JQ38" i="21" s="1"/>
  <c r="DZ20" i="17"/>
  <c r="ED20" i="17"/>
  <c r="EH20" i="17"/>
  <c r="EG20" i="17"/>
  <c r="EA20" i="17"/>
  <c r="EE20" i="17"/>
  <c r="DW20" i="17"/>
  <c r="EC20" i="17"/>
  <c r="DX20" i="17"/>
  <c r="EB20" i="17"/>
  <c r="EF20" i="17"/>
  <c r="DY20" i="17"/>
  <c r="AE20" i="17"/>
  <c r="AM20" i="17"/>
  <c r="AI20" i="17"/>
  <c r="AP20" i="17"/>
  <c r="AO20" i="17"/>
  <c r="AN20" i="17"/>
  <c r="AL20" i="17"/>
  <c r="AK20" i="17"/>
  <c r="AJ20" i="17"/>
  <c r="AH20" i="17"/>
  <c r="AG20" i="17"/>
  <c r="AF20" i="17"/>
  <c r="JZ20" i="17"/>
  <c r="JW38" i="21" s="1"/>
  <c r="KD20" i="17"/>
  <c r="KA38" i="21" s="1"/>
  <c r="KH20" i="17"/>
  <c r="KE38" i="21" s="1"/>
  <c r="JY20" i="17"/>
  <c r="JV38" i="21" s="1"/>
  <c r="KC20" i="17"/>
  <c r="JZ38" i="21" s="1"/>
  <c r="KG20" i="17"/>
  <c r="KD38" i="21" s="1"/>
  <c r="KA20" i="17"/>
  <c r="JX38" i="21" s="1"/>
  <c r="KE20" i="17"/>
  <c r="KB38" i="21" s="1"/>
  <c r="JW20" i="17"/>
  <c r="JT38" i="21" s="1"/>
  <c r="JX20" i="17"/>
  <c r="JU38" i="21" s="1"/>
  <c r="KB20" i="17"/>
  <c r="JY38" i="21" s="1"/>
  <c r="KF20" i="17"/>
  <c r="KC38" i="21" s="1"/>
  <c r="ID20" i="17"/>
  <c r="IA38" i="21" s="1"/>
  <c r="IH20" i="17"/>
  <c r="IE38" i="21" s="1"/>
  <c r="IL20" i="17"/>
  <c r="II38" i="21" s="1"/>
  <c r="IG20" i="17"/>
  <c r="ID38" i="21" s="1"/>
  <c r="IE20" i="17"/>
  <c r="IB38" i="21" s="1"/>
  <c r="II20" i="17"/>
  <c r="IF38" i="21" s="1"/>
  <c r="IA20" i="17"/>
  <c r="HX38" i="21" s="1"/>
  <c r="IC20" i="17"/>
  <c r="HZ38" i="21" s="1"/>
  <c r="IK20" i="17"/>
  <c r="IH38" i="21" s="1"/>
  <c r="IB20" i="17"/>
  <c r="HY38" i="21" s="1"/>
  <c r="IF20" i="17"/>
  <c r="IC38" i="21" s="1"/>
  <c r="IJ20" i="17"/>
  <c r="IG38" i="21" s="1"/>
  <c r="GH20" i="17"/>
  <c r="GL20" i="17"/>
  <c r="GP20" i="17"/>
  <c r="GG20" i="17"/>
  <c r="GO20" i="17"/>
  <c r="GI20" i="17"/>
  <c r="GM20" i="17"/>
  <c r="GE20" i="17"/>
  <c r="GK20" i="17"/>
  <c r="GF20" i="17"/>
  <c r="GJ20" i="17"/>
  <c r="GN20" i="17"/>
  <c r="EL20" i="17"/>
  <c r="EP20" i="17"/>
  <c r="ET20" i="17"/>
  <c r="EK20" i="17"/>
  <c r="ES20" i="17"/>
  <c r="EM20" i="17"/>
  <c r="EQ20" i="17"/>
  <c r="EI20" i="17"/>
  <c r="EO20" i="17"/>
  <c r="EJ20" i="17"/>
  <c r="EN20" i="17"/>
  <c r="ER20" i="17"/>
  <c r="CP20" i="17"/>
  <c r="CT20" i="17"/>
  <c r="CX20" i="17"/>
  <c r="CW20" i="17"/>
  <c r="CQ20" i="17"/>
  <c r="CU20" i="17"/>
  <c r="CM20" i="17"/>
  <c r="CS20" i="17"/>
  <c r="CN20" i="17"/>
  <c r="CR20" i="17"/>
  <c r="CV20" i="17"/>
  <c r="CO20" i="17"/>
  <c r="AY20" i="17"/>
  <c r="AQ20" i="17"/>
  <c r="AU20" i="17"/>
  <c r="BB20" i="17"/>
  <c r="BA20" i="17"/>
  <c r="AZ20" i="17"/>
  <c r="AX20" i="17"/>
  <c r="AW20" i="17"/>
  <c r="AV20" i="17"/>
  <c r="AT20" i="17"/>
  <c r="AS20" i="17"/>
  <c r="AR20" i="17"/>
  <c r="LD17" i="1"/>
  <c r="LA13" i="29" s="1"/>
  <c r="LD24" i="21" l="1"/>
  <c r="KG32" i="21"/>
  <c r="KH42" i="1"/>
  <c r="KE26" i="29" s="1"/>
  <c r="KH20" i="21"/>
  <c r="E26" i="17"/>
  <c r="E9" i="1"/>
  <c r="B5" i="29" s="1"/>
  <c r="H24" i="17"/>
  <c r="KG31" i="21"/>
  <c r="KH39" i="1"/>
  <c r="KE25" i="29" s="1"/>
  <c r="KH19" i="21"/>
  <c r="AG14" i="20"/>
  <c r="AH14" i="20"/>
  <c r="AI14" i="20"/>
  <c r="AJ14" i="20"/>
  <c r="AK14" i="20"/>
  <c r="AL14" i="20"/>
  <c r="AM14" i="20"/>
  <c r="AN14" i="20"/>
  <c r="AO14" i="20"/>
  <c r="AP14" i="20"/>
  <c r="AQ14" i="20"/>
  <c r="AR14" i="20"/>
  <c r="AS14" i="20"/>
  <c r="AT14" i="20"/>
  <c r="AU14" i="20"/>
  <c r="AV14" i="20"/>
  <c r="AW14" i="20"/>
  <c r="AX14" i="20"/>
  <c r="AY14" i="20"/>
  <c r="AZ14" i="20"/>
  <c r="BA14" i="20"/>
  <c r="BB14" i="20"/>
  <c r="BC14" i="20"/>
  <c r="BD14" i="20"/>
  <c r="BE14" i="20"/>
  <c r="BF14" i="20"/>
  <c r="BG14" i="20"/>
  <c r="BH14" i="20"/>
  <c r="BI14" i="20"/>
  <c r="BJ14" i="20"/>
  <c r="BK14" i="20"/>
  <c r="BL14" i="20"/>
  <c r="BM14" i="20"/>
  <c r="BN14" i="20"/>
  <c r="BO14" i="20"/>
  <c r="BP14" i="20"/>
  <c r="BQ14" i="20"/>
  <c r="BR14" i="20"/>
  <c r="BS14" i="20"/>
  <c r="BT14" i="20"/>
  <c r="BU14" i="20"/>
  <c r="BV14" i="20"/>
  <c r="BW14" i="20"/>
  <c r="BX14" i="20"/>
  <c r="BY14" i="20"/>
  <c r="BZ14" i="20"/>
  <c r="CA14" i="20"/>
  <c r="CB14" i="20"/>
  <c r="CC14" i="20"/>
  <c r="CD14" i="20"/>
  <c r="CE14" i="20"/>
  <c r="CF14" i="20"/>
  <c r="CG14" i="20"/>
  <c r="CH14" i="20"/>
  <c r="CI14" i="20"/>
  <c r="CJ14" i="20"/>
  <c r="CK14" i="20"/>
  <c r="CL14" i="20"/>
  <c r="CM14" i="20"/>
  <c r="CN14" i="20"/>
  <c r="CO14" i="20"/>
  <c r="CP14" i="20"/>
  <c r="CQ14" i="20"/>
  <c r="CR14" i="20"/>
  <c r="CS14" i="20"/>
  <c r="CT14" i="20"/>
  <c r="CU14" i="20"/>
  <c r="CV14" i="20"/>
  <c r="CW14" i="20"/>
  <c r="CX14" i="20"/>
  <c r="CY14" i="20"/>
  <c r="CZ14" i="20"/>
  <c r="DA14" i="20"/>
  <c r="DB14" i="20"/>
  <c r="DC14" i="20"/>
  <c r="DD14" i="20"/>
  <c r="DE14" i="20"/>
  <c r="DF14" i="20"/>
  <c r="DG14" i="20"/>
  <c r="DH14" i="20"/>
  <c r="DI14" i="20"/>
  <c r="DJ14" i="20"/>
  <c r="DK14" i="20"/>
  <c r="DL14" i="20"/>
  <c r="DM14" i="20"/>
  <c r="DN14" i="20"/>
  <c r="DO14" i="20"/>
  <c r="DP14" i="20"/>
  <c r="DQ14" i="20"/>
  <c r="DR14" i="20"/>
  <c r="DS14" i="20"/>
  <c r="AG15" i="20"/>
  <c r="AH15" i="20"/>
  <c r="AI15" i="20"/>
  <c r="AJ15" i="20"/>
  <c r="AK15" i="20"/>
  <c r="AL15" i="20"/>
  <c r="AM15" i="20"/>
  <c r="AN15" i="20"/>
  <c r="AO15" i="20"/>
  <c r="AP15" i="20"/>
  <c r="AQ15" i="20"/>
  <c r="AR15" i="20"/>
  <c r="AS15" i="20"/>
  <c r="AT15" i="20"/>
  <c r="AU15" i="20"/>
  <c r="AV15" i="20"/>
  <c r="AW15" i="20"/>
  <c r="AX15" i="20"/>
  <c r="AY15" i="20"/>
  <c r="AZ15" i="20"/>
  <c r="BA15" i="20"/>
  <c r="BB15" i="20"/>
  <c r="BC15" i="20"/>
  <c r="BD15" i="20"/>
  <c r="BE15" i="20"/>
  <c r="BF15" i="20"/>
  <c r="BG15" i="20"/>
  <c r="BH15" i="20"/>
  <c r="BI15" i="20"/>
  <c r="BJ15" i="20"/>
  <c r="BK15" i="20"/>
  <c r="BL15" i="20"/>
  <c r="BM15" i="20"/>
  <c r="BN15" i="20"/>
  <c r="BO15" i="20"/>
  <c r="BP15" i="20"/>
  <c r="BQ15" i="20"/>
  <c r="BR15" i="20"/>
  <c r="BS15" i="20"/>
  <c r="BT15" i="20"/>
  <c r="BU15" i="20"/>
  <c r="BV15" i="20"/>
  <c r="BW15" i="20"/>
  <c r="BX15" i="20"/>
  <c r="BY15" i="20"/>
  <c r="BZ15" i="20"/>
  <c r="CA15" i="20"/>
  <c r="CB15" i="20"/>
  <c r="CC15" i="20"/>
  <c r="CD15" i="20"/>
  <c r="CE15" i="20"/>
  <c r="CF15" i="20"/>
  <c r="CG15" i="20"/>
  <c r="CH15" i="20"/>
  <c r="CI15" i="20"/>
  <c r="CJ15" i="20"/>
  <c r="CK15" i="20"/>
  <c r="CL15" i="20"/>
  <c r="CM15" i="20"/>
  <c r="CN15" i="20"/>
  <c r="CO15" i="20"/>
  <c r="CP15" i="20"/>
  <c r="CQ15" i="20"/>
  <c r="CR15" i="20"/>
  <c r="CS15" i="20"/>
  <c r="CT15" i="20"/>
  <c r="CU15" i="20"/>
  <c r="CV15" i="20"/>
  <c r="CW15" i="20"/>
  <c r="CX15" i="20"/>
  <c r="CY15" i="20"/>
  <c r="CZ15" i="20"/>
  <c r="DA15" i="20"/>
  <c r="DB15" i="20"/>
  <c r="DC15" i="20"/>
  <c r="DD15" i="20"/>
  <c r="DE15" i="20"/>
  <c r="DF15" i="20"/>
  <c r="DG15" i="20"/>
  <c r="DH15" i="20"/>
  <c r="DI15" i="20"/>
  <c r="DJ15" i="20"/>
  <c r="DK15" i="20"/>
  <c r="DL15" i="20"/>
  <c r="DM15" i="20"/>
  <c r="DN15" i="20"/>
  <c r="DO15" i="20"/>
  <c r="DP15" i="20"/>
  <c r="DQ15" i="20"/>
  <c r="DR15" i="20"/>
  <c r="DS15" i="20"/>
  <c r="AG16" i="20"/>
  <c r="AG27" i="1" s="1"/>
  <c r="AD21" i="29" s="1"/>
  <c r="AH16" i="20"/>
  <c r="AH27" i="1" s="1"/>
  <c r="AE21" i="29" s="1"/>
  <c r="AI16" i="20"/>
  <c r="AI27" i="1" s="1"/>
  <c r="AF21" i="29" s="1"/>
  <c r="AJ16" i="20"/>
  <c r="AJ27" i="1" s="1"/>
  <c r="AG21" i="29" s="1"/>
  <c r="AK16" i="20"/>
  <c r="AK27" i="1" s="1"/>
  <c r="AH21" i="29" s="1"/>
  <c r="AL16" i="20"/>
  <c r="AL27" i="1" s="1"/>
  <c r="AI21" i="29" s="1"/>
  <c r="AM16" i="20"/>
  <c r="AM27" i="1" s="1"/>
  <c r="AJ21" i="29" s="1"/>
  <c r="AN16" i="20"/>
  <c r="AN27" i="1" s="1"/>
  <c r="AK21" i="29" s="1"/>
  <c r="AO16" i="20"/>
  <c r="AO27" i="1" s="1"/>
  <c r="AL21" i="29" s="1"/>
  <c r="AP16" i="20"/>
  <c r="AP27" i="1" s="1"/>
  <c r="AM21" i="29" s="1"/>
  <c r="AQ16" i="20"/>
  <c r="AQ27" i="1" s="1"/>
  <c r="AN21" i="29" s="1"/>
  <c r="AR16" i="20"/>
  <c r="AR27" i="1" s="1"/>
  <c r="AO21" i="29" s="1"/>
  <c r="AS16" i="20"/>
  <c r="AS27" i="1" s="1"/>
  <c r="AP21" i="29" s="1"/>
  <c r="AT16" i="20"/>
  <c r="AT27" i="1" s="1"/>
  <c r="AQ21" i="29" s="1"/>
  <c r="AU16" i="20"/>
  <c r="AU27" i="1" s="1"/>
  <c r="AR21" i="29" s="1"/>
  <c r="AV16" i="20"/>
  <c r="AV27" i="1" s="1"/>
  <c r="AS21" i="29" s="1"/>
  <c r="AW16" i="20"/>
  <c r="AW27" i="1" s="1"/>
  <c r="AT21" i="29" s="1"/>
  <c r="AX16" i="20"/>
  <c r="AX27" i="1" s="1"/>
  <c r="AU21" i="29" s="1"/>
  <c r="AY16" i="20"/>
  <c r="AY27" i="1" s="1"/>
  <c r="AV21" i="29" s="1"/>
  <c r="AZ16" i="20"/>
  <c r="AZ27" i="1" s="1"/>
  <c r="AW21" i="29" s="1"/>
  <c r="BA16" i="20"/>
  <c r="BA27" i="1" s="1"/>
  <c r="AX21" i="29" s="1"/>
  <c r="BB16" i="20"/>
  <c r="BB27" i="1" s="1"/>
  <c r="AY21" i="29" s="1"/>
  <c r="BC16" i="20"/>
  <c r="BC27" i="1" s="1"/>
  <c r="AZ21" i="29" s="1"/>
  <c r="BD16" i="20"/>
  <c r="BD27" i="1" s="1"/>
  <c r="BA21" i="29" s="1"/>
  <c r="BE16" i="20"/>
  <c r="BE27" i="1" s="1"/>
  <c r="BB21" i="29" s="1"/>
  <c r="BF16" i="20"/>
  <c r="BF27" i="1" s="1"/>
  <c r="BC21" i="29" s="1"/>
  <c r="BG16" i="20"/>
  <c r="BG27" i="1" s="1"/>
  <c r="BD21" i="29" s="1"/>
  <c r="BH16" i="20"/>
  <c r="BH27" i="1" s="1"/>
  <c r="BE21" i="29" s="1"/>
  <c r="BI16" i="20"/>
  <c r="BI27" i="1" s="1"/>
  <c r="BF21" i="29" s="1"/>
  <c r="BJ16" i="20"/>
  <c r="BJ27" i="1" s="1"/>
  <c r="BG21" i="29" s="1"/>
  <c r="BK16" i="20"/>
  <c r="BK27" i="1" s="1"/>
  <c r="BH21" i="29" s="1"/>
  <c r="BL16" i="20"/>
  <c r="BL27" i="1" s="1"/>
  <c r="BI21" i="29" s="1"/>
  <c r="BM16" i="20"/>
  <c r="BM27" i="1" s="1"/>
  <c r="BJ21" i="29" s="1"/>
  <c r="BN16" i="20"/>
  <c r="BN27" i="1" s="1"/>
  <c r="BK21" i="29" s="1"/>
  <c r="BO16" i="20"/>
  <c r="BO27" i="1" s="1"/>
  <c r="BL21" i="29" s="1"/>
  <c r="BP16" i="20"/>
  <c r="BP27" i="1" s="1"/>
  <c r="BM21" i="29" s="1"/>
  <c r="BQ16" i="20"/>
  <c r="BQ27" i="1" s="1"/>
  <c r="BN21" i="29" s="1"/>
  <c r="BR16" i="20"/>
  <c r="BR27" i="1" s="1"/>
  <c r="BO21" i="29" s="1"/>
  <c r="BS16" i="20"/>
  <c r="BS27" i="1" s="1"/>
  <c r="BP21" i="29" s="1"/>
  <c r="BT16" i="20"/>
  <c r="BT27" i="1" s="1"/>
  <c r="BQ21" i="29" s="1"/>
  <c r="BU16" i="20"/>
  <c r="BU27" i="1" s="1"/>
  <c r="BR21" i="29" s="1"/>
  <c r="BV16" i="20"/>
  <c r="BV27" i="1" s="1"/>
  <c r="BS21" i="29" s="1"/>
  <c r="BW16" i="20"/>
  <c r="BW27" i="1" s="1"/>
  <c r="BT21" i="29" s="1"/>
  <c r="BX16" i="20"/>
  <c r="BX27" i="1" s="1"/>
  <c r="BU21" i="29" s="1"/>
  <c r="BY16" i="20"/>
  <c r="BY27" i="1" s="1"/>
  <c r="BV21" i="29" s="1"/>
  <c r="BZ16" i="20"/>
  <c r="BZ27" i="1" s="1"/>
  <c r="BW21" i="29" s="1"/>
  <c r="CA16" i="20"/>
  <c r="CA27" i="1" s="1"/>
  <c r="BX21" i="29" s="1"/>
  <c r="CB16" i="20"/>
  <c r="CB27" i="1" s="1"/>
  <c r="BY21" i="29" s="1"/>
  <c r="CC16" i="20"/>
  <c r="CC27" i="1" s="1"/>
  <c r="BZ21" i="29" s="1"/>
  <c r="CD16" i="20"/>
  <c r="CD27" i="1" s="1"/>
  <c r="CA21" i="29" s="1"/>
  <c r="CE16" i="20"/>
  <c r="CE27" i="1" s="1"/>
  <c r="CB21" i="29" s="1"/>
  <c r="CF16" i="20"/>
  <c r="CF27" i="1" s="1"/>
  <c r="CC21" i="29" s="1"/>
  <c r="CG16" i="20"/>
  <c r="CG27" i="1" s="1"/>
  <c r="CD21" i="29" s="1"/>
  <c r="CH16" i="20"/>
  <c r="CH27" i="1" s="1"/>
  <c r="CE21" i="29" s="1"/>
  <c r="CI16" i="20"/>
  <c r="CI27" i="1" s="1"/>
  <c r="CF21" i="29" s="1"/>
  <c r="CJ16" i="20"/>
  <c r="CJ27" i="1" s="1"/>
  <c r="CG21" i="29" s="1"/>
  <c r="CK16" i="20"/>
  <c r="CK27" i="1" s="1"/>
  <c r="CH21" i="29" s="1"/>
  <c r="CL16" i="20"/>
  <c r="CL27" i="1" s="1"/>
  <c r="CI21" i="29" s="1"/>
  <c r="CM16" i="20"/>
  <c r="CM27" i="1" s="1"/>
  <c r="CJ21" i="29" s="1"/>
  <c r="CN16" i="20"/>
  <c r="CN27" i="1" s="1"/>
  <c r="CK21" i="29" s="1"/>
  <c r="CO16" i="20"/>
  <c r="CO27" i="1" s="1"/>
  <c r="CL21" i="29" s="1"/>
  <c r="CP16" i="20"/>
  <c r="CP27" i="1" s="1"/>
  <c r="CM21" i="29" s="1"/>
  <c r="CQ16" i="20"/>
  <c r="CQ27" i="1" s="1"/>
  <c r="CN21" i="29" s="1"/>
  <c r="CR16" i="20"/>
  <c r="CR27" i="1" s="1"/>
  <c r="CO21" i="29" s="1"/>
  <c r="CS16" i="20"/>
  <c r="CS27" i="1" s="1"/>
  <c r="CP21" i="29" s="1"/>
  <c r="CT16" i="20"/>
  <c r="CT27" i="1" s="1"/>
  <c r="CQ21" i="29" s="1"/>
  <c r="CU16" i="20"/>
  <c r="CU27" i="1" s="1"/>
  <c r="CR21" i="29" s="1"/>
  <c r="CV16" i="20"/>
  <c r="CV27" i="1" s="1"/>
  <c r="CS21" i="29" s="1"/>
  <c r="CW16" i="20"/>
  <c r="CW27" i="1" s="1"/>
  <c r="CT21" i="29" s="1"/>
  <c r="CX16" i="20"/>
  <c r="CX27" i="1" s="1"/>
  <c r="CU21" i="29" s="1"/>
  <c r="CY16" i="20"/>
  <c r="CY27" i="1" s="1"/>
  <c r="CV21" i="29" s="1"/>
  <c r="CZ16" i="20"/>
  <c r="CZ27" i="1" s="1"/>
  <c r="CW21" i="29" s="1"/>
  <c r="DA16" i="20"/>
  <c r="DA27" i="1" s="1"/>
  <c r="CX21" i="29" s="1"/>
  <c r="DB16" i="20"/>
  <c r="DB27" i="1" s="1"/>
  <c r="CY21" i="29" s="1"/>
  <c r="DC16" i="20"/>
  <c r="DC27" i="1" s="1"/>
  <c r="CZ21" i="29" s="1"/>
  <c r="DD16" i="20"/>
  <c r="DD27" i="1" s="1"/>
  <c r="DA21" i="29" s="1"/>
  <c r="DE16" i="20"/>
  <c r="DE27" i="1" s="1"/>
  <c r="DB21" i="29" s="1"/>
  <c r="DF16" i="20"/>
  <c r="DF27" i="1" s="1"/>
  <c r="DC21" i="29" s="1"/>
  <c r="DG16" i="20"/>
  <c r="DG27" i="1" s="1"/>
  <c r="DD21" i="29" s="1"/>
  <c r="DH16" i="20"/>
  <c r="DH27" i="1" s="1"/>
  <c r="DE21" i="29" s="1"/>
  <c r="DI16" i="20"/>
  <c r="DI27" i="1" s="1"/>
  <c r="DF21" i="29" s="1"/>
  <c r="DJ16" i="20"/>
  <c r="DJ27" i="1" s="1"/>
  <c r="DG21" i="29" s="1"/>
  <c r="DK16" i="20"/>
  <c r="DK27" i="1" s="1"/>
  <c r="DH21" i="29" s="1"/>
  <c r="DL16" i="20"/>
  <c r="DL27" i="1" s="1"/>
  <c r="DI21" i="29" s="1"/>
  <c r="DM16" i="20"/>
  <c r="DM27" i="1" s="1"/>
  <c r="DJ21" i="29" s="1"/>
  <c r="DN16" i="20"/>
  <c r="DN27" i="1" s="1"/>
  <c r="DK21" i="29" s="1"/>
  <c r="DO16" i="20"/>
  <c r="DO27" i="1" s="1"/>
  <c r="DL21" i="29" s="1"/>
  <c r="DP16" i="20"/>
  <c r="DP27" i="1" s="1"/>
  <c r="DM21" i="29" s="1"/>
  <c r="DQ16" i="20"/>
  <c r="DQ27" i="1" s="1"/>
  <c r="DN21" i="29" s="1"/>
  <c r="DR16" i="20"/>
  <c r="DR27" i="1" s="1"/>
  <c r="DO21" i="29" s="1"/>
  <c r="DS16" i="20"/>
  <c r="DS27" i="1" s="1"/>
  <c r="DP21" i="29" s="1"/>
  <c r="DT16" i="20"/>
  <c r="DT27" i="1" s="1"/>
  <c r="DQ21" i="29" s="1"/>
  <c r="DT15" i="20"/>
  <c r="DT14" i="20"/>
  <c r="DY13" i="20"/>
  <c r="DZ13" i="20"/>
  <c r="EA13" i="20"/>
  <c r="EB13" i="20"/>
  <c r="EC13" i="20"/>
  <c r="ED13" i="20"/>
  <c r="EE13" i="20"/>
  <c r="EF13" i="20"/>
  <c r="EG13" i="20"/>
  <c r="EH13" i="20"/>
  <c r="EI13" i="20"/>
  <c r="EJ13" i="20"/>
  <c r="EK13" i="20"/>
  <c r="EL13" i="20"/>
  <c r="EM13" i="20"/>
  <c r="EN13" i="20"/>
  <c r="EO13" i="20"/>
  <c r="EP13" i="20"/>
  <c r="EQ13" i="20"/>
  <c r="ER13" i="20"/>
  <c r="ES13" i="20"/>
  <c r="ET13" i="20"/>
  <c r="EU13" i="20"/>
  <c r="EV13" i="20"/>
  <c r="EW13" i="20"/>
  <c r="EX13" i="20"/>
  <c r="EY13" i="20"/>
  <c r="EZ13" i="20"/>
  <c r="FA13" i="20"/>
  <c r="FB13" i="20"/>
  <c r="FC13" i="20"/>
  <c r="FD13" i="20"/>
  <c r="FE13" i="20"/>
  <c r="FF13" i="20"/>
  <c r="FG13" i="20"/>
  <c r="FH13" i="20"/>
  <c r="FI13" i="20"/>
  <c r="FJ13" i="20"/>
  <c r="FK13" i="20"/>
  <c r="FL13" i="20"/>
  <c r="FM13" i="20"/>
  <c r="FN13" i="20"/>
  <c r="FO13" i="20"/>
  <c r="FP13" i="20"/>
  <c r="FQ13" i="20"/>
  <c r="FR13" i="20"/>
  <c r="FS13" i="20"/>
  <c r="FT13" i="20"/>
  <c r="FU13" i="20"/>
  <c r="FV13" i="20"/>
  <c r="FW13" i="20"/>
  <c r="FX13" i="20"/>
  <c r="FY13" i="20"/>
  <c r="FZ13" i="20"/>
  <c r="GA13" i="20"/>
  <c r="GB13" i="20"/>
  <c r="GC13" i="20"/>
  <c r="GD13" i="20"/>
  <c r="GE13" i="20"/>
  <c r="GF13" i="20"/>
  <c r="GG13" i="20"/>
  <c r="GH13" i="20"/>
  <c r="GI13" i="20"/>
  <c r="GJ13" i="20"/>
  <c r="GK13" i="20"/>
  <c r="GL13" i="20"/>
  <c r="GM13" i="20"/>
  <c r="GN13" i="20"/>
  <c r="GO13" i="20"/>
  <c r="GP13" i="20"/>
  <c r="GQ13" i="20"/>
  <c r="GR13" i="20"/>
  <c r="GS13" i="20"/>
  <c r="GT13" i="20"/>
  <c r="GU13" i="20"/>
  <c r="GV13" i="20"/>
  <c r="GW13" i="20"/>
  <c r="GX13" i="20"/>
  <c r="GY13" i="20"/>
  <c r="GZ13" i="20"/>
  <c r="HA13" i="20"/>
  <c r="HB13" i="20"/>
  <c r="HC13" i="20"/>
  <c r="HD13" i="20"/>
  <c r="HE13" i="20"/>
  <c r="HF13" i="20"/>
  <c r="HG13" i="20"/>
  <c r="HH13" i="20"/>
  <c r="HI13" i="20"/>
  <c r="HJ13" i="20"/>
  <c r="HK13" i="20"/>
  <c r="HL13" i="20"/>
  <c r="HM13" i="20"/>
  <c r="HN13" i="20"/>
  <c r="HO13" i="20"/>
  <c r="HP13" i="20"/>
  <c r="HQ13" i="20"/>
  <c r="HR13" i="20"/>
  <c r="HS13" i="20"/>
  <c r="HT13" i="20"/>
  <c r="HU13" i="20"/>
  <c r="HV13" i="20"/>
  <c r="HW13" i="20"/>
  <c r="HX13" i="20"/>
  <c r="HY13" i="20"/>
  <c r="HZ13" i="20"/>
  <c r="IA13" i="20"/>
  <c r="IB13" i="20"/>
  <c r="IC13" i="20"/>
  <c r="ID13" i="20"/>
  <c r="IE13" i="20"/>
  <c r="IF13" i="20"/>
  <c r="IG13" i="20"/>
  <c r="IH13" i="20"/>
  <c r="II13" i="20"/>
  <c r="IJ13" i="20"/>
  <c r="IK13" i="20"/>
  <c r="IL13" i="20"/>
  <c r="IM13" i="20"/>
  <c r="IN13" i="20"/>
  <c r="IO13" i="20"/>
  <c r="IP13" i="20"/>
  <c r="IQ13" i="20"/>
  <c r="IR13" i="20"/>
  <c r="IS13" i="20"/>
  <c r="IT13" i="20"/>
  <c r="IU13" i="20"/>
  <c r="IV13" i="20"/>
  <c r="IW13" i="20"/>
  <c r="IX13" i="20"/>
  <c r="IY13" i="20"/>
  <c r="IZ13" i="20"/>
  <c r="JA13" i="20"/>
  <c r="JB13" i="20"/>
  <c r="JC13" i="20"/>
  <c r="JD13" i="20"/>
  <c r="JE13" i="20"/>
  <c r="JF13" i="20"/>
  <c r="JG13" i="20"/>
  <c r="JH13" i="20"/>
  <c r="JI13" i="20"/>
  <c r="JJ13" i="20"/>
  <c r="JK13" i="20"/>
  <c r="JL13" i="20"/>
  <c r="JM13" i="20"/>
  <c r="JN13" i="20"/>
  <c r="JO13" i="20"/>
  <c r="JP13" i="20"/>
  <c r="JQ13" i="20"/>
  <c r="JR13" i="20"/>
  <c r="JS13" i="20"/>
  <c r="JT13" i="20"/>
  <c r="JU13" i="20"/>
  <c r="JV13" i="20"/>
  <c r="JW13" i="20"/>
  <c r="JX13" i="20"/>
  <c r="JY13" i="20"/>
  <c r="JZ13" i="20"/>
  <c r="KA13" i="20"/>
  <c r="KB13" i="20"/>
  <c r="KC13" i="20"/>
  <c r="KD13" i="20"/>
  <c r="KE13" i="20"/>
  <c r="KF13" i="20"/>
  <c r="KG13" i="20"/>
  <c r="KH13" i="20"/>
  <c r="KI13" i="20"/>
  <c r="KJ13" i="20"/>
  <c r="KK13" i="20"/>
  <c r="KL13" i="20"/>
  <c r="KM13" i="20"/>
  <c r="KN13" i="20"/>
  <c r="KO13" i="20"/>
  <c r="KP13" i="20"/>
  <c r="KQ13" i="20"/>
  <c r="KR13" i="20"/>
  <c r="KS13" i="20"/>
  <c r="KT13" i="20"/>
  <c r="KU13" i="20"/>
  <c r="KV13" i="20"/>
  <c r="KW13" i="20"/>
  <c r="KX13" i="20"/>
  <c r="KY13" i="20"/>
  <c r="KZ13" i="20"/>
  <c r="LA13" i="20"/>
  <c r="LB13" i="20"/>
  <c r="LC13" i="20"/>
  <c r="LD13" i="20"/>
  <c r="DV13" i="20"/>
  <c r="DW13" i="20"/>
  <c r="DX13" i="20"/>
  <c r="DU13" i="20"/>
  <c r="AF6" i="20"/>
  <c r="DL6" i="20"/>
  <c r="CR6" i="20"/>
  <c r="CG6" i="20"/>
  <c r="BU6" i="20"/>
  <c r="BE6" i="20"/>
  <c r="AY6" i="20"/>
  <c r="AS6" i="20"/>
  <c r="AO6" i="20"/>
  <c r="AM6" i="20"/>
  <c r="Q6" i="20"/>
  <c r="U6" i="20"/>
  <c r="O6" i="20"/>
  <c r="KH32" i="21" l="1"/>
  <c r="KI42" i="1"/>
  <c r="KF26" i="29" s="1"/>
  <c r="F9" i="1"/>
  <c r="C5" i="29" s="1"/>
  <c r="I24" i="17"/>
  <c r="KH31" i="21"/>
  <c r="KI39" i="1"/>
  <c r="KF25" i="29" s="1"/>
  <c r="KI19" i="21"/>
  <c r="AJ6" i="20"/>
  <c r="CF6" i="20"/>
  <c r="CS6" i="20"/>
  <c r="L6" i="20"/>
  <c r="AW6" i="20"/>
  <c r="BP6" i="20"/>
  <c r="BQ6" i="20"/>
  <c r="BM6" i="20"/>
  <c r="Y6" i="20"/>
  <c r="AG6" i="20"/>
  <c r="AC6" i="20"/>
  <c r="DD6" i="20"/>
  <c r="DE6" i="20"/>
  <c r="DA6" i="20"/>
  <c r="CW6" i="20"/>
  <c r="AA6" i="20"/>
  <c r="CB6" i="20"/>
  <c r="CC6" i="20"/>
  <c r="CN6" i="20"/>
  <c r="CK6" i="20"/>
  <c r="M6" i="20"/>
  <c r="AK6" i="20"/>
  <c r="BA6" i="20"/>
  <c r="T6" i="20"/>
  <c r="X6" i="20"/>
  <c r="AR6" i="20"/>
  <c r="AV6" i="20"/>
  <c r="BY6" i="20"/>
  <c r="CO6" i="20"/>
  <c r="DI6" i="20"/>
  <c r="BH6" i="20"/>
  <c r="BI6" i="20"/>
  <c r="BD6" i="20"/>
  <c r="BT6" i="20"/>
  <c r="CZ6" i="20"/>
  <c r="N6" i="20"/>
  <c r="R6" i="20"/>
  <c r="Z6" i="20"/>
  <c r="AD6" i="20"/>
  <c r="AL6" i="20"/>
  <c r="AP6" i="20"/>
  <c r="AX6" i="20"/>
  <c r="BB6" i="20"/>
  <c r="BJ6" i="20"/>
  <c r="BN6" i="20"/>
  <c r="BV6" i="20"/>
  <c r="BZ6" i="20"/>
  <c r="CH6" i="20"/>
  <c r="CL6" i="20"/>
  <c r="CT6" i="20"/>
  <c r="CX6" i="20"/>
  <c r="DF6" i="20"/>
  <c r="DJ6" i="20"/>
  <c r="K6" i="20"/>
  <c r="I6" i="20" s="1"/>
  <c r="H6" i="20" s="1"/>
  <c r="G6" i="20" s="1"/>
  <c r="F6" i="20" s="1"/>
  <c r="E6" i="20" s="1"/>
  <c r="S6" i="20"/>
  <c r="W6" i="20"/>
  <c r="AE6" i="20"/>
  <c r="AI6" i="20"/>
  <c r="AQ6" i="20"/>
  <c r="AU6" i="20"/>
  <c r="BC6" i="20"/>
  <c r="BG6" i="20"/>
  <c r="BK6" i="20"/>
  <c r="BO6" i="20"/>
  <c r="BS6" i="20"/>
  <c r="BW6" i="20"/>
  <c r="CA6" i="20"/>
  <c r="CE6" i="20"/>
  <c r="CI6" i="20"/>
  <c r="CM6" i="20"/>
  <c r="CQ6" i="20"/>
  <c r="CU6" i="20"/>
  <c r="CY6" i="20"/>
  <c r="DC6" i="20"/>
  <c r="DG6" i="20"/>
  <c r="DK6" i="20"/>
  <c r="KI31" i="21" l="1"/>
  <c r="KJ39" i="1"/>
  <c r="KG25" i="29" s="1"/>
  <c r="KJ19" i="21"/>
  <c r="KI20" i="21"/>
  <c r="J24" i="17"/>
  <c r="G9" i="1"/>
  <c r="D5" i="29" s="1"/>
  <c r="AG34" i="20"/>
  <c r="AG31" i="20"/>
  <c r="AC8" i="20" s="1"/>
  <c r="AG35" i="20"/>
  <c r="AC12" i="20" s="1"/>
  <c r="AC26" i="1" s="1"/>
  <c r="Z20" i="29" s="1"/>
  <c r="AG30" i="20"/>
  <c r="AD7" i="20" s="1"/>
  <c r="AG32" i="20"/>
  <c r="AE9" i="20" s="1"/>
  <c r="AE25" i="1" s="1"/>
  <c r="AB19" i="29" s="1"/>
  <c r="AG36" i="20"/>
  <c r="AC13" i="20" s="1"/>
  <c r="AG33" i="20"/>
  <c r="AC10" i="20" s="1"/>
  <c r="AE8" i="20"/>
  <c r="AD13" i="20"/>
  <c r="KJ31" i="21" l="1"/>
  <c r="KK39" i="1"/>
  <c r="KH25" i="29" s="1"/>
  <c r="KK19" i="21"/>
  <c r="KI32" i="21"/>
  <c r="KJ42" i="1"/>
  <c r="KG26" i="29" s="1"/>
  <c r="KJ20" i="21"/>
  <c r="K24" i="17"/>
  <c r="H9" i="1"/>
  <c r="E5" i="29" s="1"/>
  <c r="AE12" i="20"/>
  <c r="AE26" i="1" s="1"/>
  <c r="AB20" i="29" s="1"/>
  <c r="AC14" i="20"/>
  <c r="AC15" i="20"/>
  <c r="AC16" i="20"/>
  <c r="AC27" i="1" s="1"/>
  <c r="Z21" i="29" s="1"/>
  <c r="AE16" i="20"/>
  <c r="AE27" i="1" s="1"/>
  <c r="AB21" i="29" s="1"/>
  <c r="AD12" i="20"/>
  <c r="AD26" i="1" s="1"/>
  <c r="AA20" i="29" s="1"/>
  <c r="AE10" i="20"/>
  <c r="AD10" i="20"/>
  <c r="AD8" i="20"/>
  <c r="AE13" i="20"/>
  <c r="AE7" i="20"/>
  <c r="E7" i="20"/>
  <c r="I7" i="20"/>
  <c r="M7" i="20"/>
  <c r="Q7" i="20"/>
  <c r="U7" i="20"/>
  <c r="Y7" i="20"/>
  <c r="AB7" i="20"/>
  <c r="AF7" i="20"/>
  <c r="F7" i="20"/>
  <c r="J7" i="20"/>
  <c r="N7" i="20"/>
  <c r="R7" i="20"/>
  <c r="V7" i="20"/>
  <c r="Z7" i="20"/>
  <c r="L7" i="20"/>
  <c r="P7" i="20"/>
  <c r="X7" i="20"/>
  <c r="G7" i="20"/>
  <c r="K7" i="20"/>
  <c r="O7" i="20"/>
  <c r="S7" i="20"/>
  <c r="W7" i="20"/>
  <c r="AA7" i="20"/>
  <c r="H7" i="20"/>
  <c r="T7" i="20"/>
  <c r="E11" i="20"/>
  <c r="I11" i="20"/>
  <c r="M11" i="20"/>
  <c r="Q11" i="20"/>
  <c r="U11" i="20"/>
  <c r="Y11" i="20"/>
  <c r="P11" i="20"/>
  <c r="AB11" i="20"/>
  <c r="F11" i="20"/>
  <c r="J11" i="20"/>
  <c r="N11" i="20"/>
  <c r="R11" i="20"/>
  <c r="V11" i="20"/>
  <c r="Z11" i="20"/>
  <c r="H11" i="20"/>
  <c r="X11" i="20"/>
  <c r="G11" i="20"/>
  <c r="K11" i="20"/>
  <c r="O11" i="20"/>
  <c r="S11" i="20"/>
  <c r="W11" i="20"/>
  <c r="AA11" i="20"/>
  <c r="L11" i="20"/>
  <c r="T11" i="20"/>
  <c r="AF11" i="20"/>
  <c r="H10" i="20"/>
  <c r="L10" i="20"/>
  <c r="P10" i="20"/>
  <c r="T10" i="20"/>
  <c r="X10" i="20"/>
  <c r="AB10" i="20"/>
  <c r="K10" i="20"/>
  <c r="S10" i="20"/>
  <c r="E10" i="20"/>
  <c r="I10" i="20"/>
  <c r="M10" i="20"/>
  <c r="Q10" i="20"/>
  <c r="U10" i="20"/>
  <c r="Y10" i="20"/>
  <c r="G10" i="20"/>
  <c r="W10" i="20"/>
  <c r="AF10" i="20"/>
  <c r="F10" i="20"/>
  <c r="J10" i="20"/>
  <c r="N10" i="20"/>
  <c r="R10" i="20"/>
  <c r="V10" i="20"/>
  <c r="Z10" i="20"/>
  <c r="O10" i="20"/>
  <c r="AA10" i="20"/>
  <c r="F12" i="20"/>
  <c r="F26" i="1" s="1"/>
  <c r="C20" i="29" s="1"/>
  <c r="J12" i="20"/>
  <c r="J26" i="1" s="1"/>
  <c r="G20" i="29" s="1"/>
  <c r="N12" i="20"/>
  <c r="N26" i="1" s="1"/>
  <c r="K20" i="29" s="1"/>
  <c r="R12" i="20"/>
  <c r="R26" i="1" s="1"/>
  <c r="O20" i="29" s="1"/>
  <c r="V12" i="20"/>
  <c r="V26" i="1" s="1"/>
  <c r="S20" i="29" s="1"/>
  <c r="Z12" i="20"/>
  <c r="Z26" i="1" s="1"/>
  <c r="W20" i="29" s="1"/>
  <c r="M12" i="20"/>
  <c r="M26" i="1" s="1"/>
  <c r="J20" i="29" s="1"/>
  <c r="Y12" i="20"/>
  <c r="Y26" i="1" s="1"/>
  <c r="V20" i="29" s="1"/>
  <c r="G12" i="20"/>
  <c r="G26" i="1" s="1"/>
  <c r="D20" i="29" s="1"/>
  <c r="K12" i="20"/>
  <c r="K26" i="1" s="1"/>
  <c r="H20" i="29" s="1"/>
  <c r="O12" i="20"/>
  <c r="O26" i="1" s="1"/>
  <c r="L20" i="29" s="1"/>
  <c r="S12" i="20"/>
  <c r="S26" i="1" s="1"/>
  <c r="P20" i="29" s="1"/>
  <c r="W12" i="20"/>
  <c r="W26" i="1" s="1"/>
  <c r="T20" i="29" s="1"/>
  <c r="AA12" i="20"/>
  <c r="AA26" i="1" s="1"/>
  <c r="X20" i="29" s="1"/>
  <c r="I12" i="20"/>
  <c r="I26" i="1" s="1"/>
  <c r="F20" i="29" s="1"/>
  <c r="U12" i="20"/>
  <c r="U26" i="1" s="1"/>
  <c r="R20" i="29" s="1"/>
  <c r="H12" i="20"/>
  <c r="H26" i="1" s="1"/>
  <c r="E20" i="29" s="1"/>
  <c r="L12" i="20"/>
  <c r="L26" i="1" s="1"/>
  <c r="I20" i="29" s="1"/>
  <c r="P12" i="20"/>
  <c r="P26" i="1" s="1"/>
  <c r="M20" i="29" s="1"/>
  <c r="T12" i="20"/>
  <c r="T26" i="1" s="1"/>
  <c r="Q20" i="29" s="1"/>
  <c r="X12" i="20"/>
  <c r="X26" i="1" s="1"/>
  <c r="U20" i="29" s="1"/>
  <c r="AB12" i="20"/>
  <c r="AB26" i="1" s="1"/>
  <c r="Y20" i="29" s="1"/>
  <c r="E12" i="20"/>
  <c r="E26" i="1" s="1"/>
  <c r="B20" i="29" s="1"/>
  <c r="Q12" i="20"/>
  <c r="Q26" i="1" s="1"/>
  <c r="N20" i="29" s="1"/>
  <c r="AF12" i="20"/>
  <c r="AF26" i="1" s="1"/>
  <c r="AC20" i="29" s="1"/>
  <c r="AC11" i="20"/>
  <c r="G9" i="20"/>
  <c r="G25" i="1" s="1"/>
  <c r="D19" i="29" s="1"/>
  <c r="K9" i="20"/>
  <c r="K25" i="1" s="1"/>
  <c r="H19" i="29" s="1"/>
  <c r="O9" i="20"/>
  <c r="O25" i="1" s="1"/>
  <c r="L19" i="29" s="1"/>
  <c r="S9" i="20"/>
  <c r="S25" i="1" s="1"/>
  <c r="P19" i="29" s="1"/>
  <c r="W9" i="20"/>
  <c r="W25" i="1" s="1"/>
  <c r="T19" i="29" s="1"/>
  <c r="AA9" i="20"/>
  <c r="AA25" i="1" s="1"/>
  <c r="X19" i="29" s="1"/>
  <c r="N9" i="20"/>
  <c r="N25" i="1" s="1"/>
  <c r="K19" i="29" s="1"/>
  <c r="Z9" i="20"/>
  <c r="Z25" i="1" s="1"/>
  <c r="W19" i="29" s="1"/>
  <c r="H9" i="20"/>
  <c r="H25" i="1" s="1"/>
  <c r="E19" i="29" s="1"/>
  <c r="L9" i="20"/>
  <c r="L25" i="1" s="1"/>
  <c r="I19" i="29" s="1"/>
  <c r="P9" i="20"/>
  <c r="P25" i="1" s="1"/>
  <c r="M19" i="29" s="1"/>
  <c r="T9" i="20"/>
  <c r="T25" i="1" s="1"/>
  <c r="Q19" i="29" s="1"/>
  <c r="X9" i="20"/>
  <c r="X25" i="1" s="1"/>
  <c r="U19" i="29" s="1"/>
  <c r="AB9" i="20"/>
  <c r="AB25" i="1" s="1"/>
  <c r="Y19" i="29" s="1"/>
  <c r="J9" i="20"/>
  <c r="J25" i="1" s="1"/>
  <c r="G19" i="29" s="1"/>
  <c r="V9" i="20"/>
  <c r="V25" i="1" s="1"/>
  <c r="S19" i="29" s="1"/>
  <c r="E9" i="20"/>
  <c r="E25" i="1" s="1"/>
  <c r="B19" i="29" s="1"/>
  <c r="I9" i="20"/>
  <c r="I25" i="1" s="1"/>
  <c r="F19" i="29" s="1"/>
  <c r="M9" i="20"/>
  <c r="M25" i="1" s="1"/>
  <c r="J19" i="29" s="1"/>
  <c r="Q9" i="20"/>
  <c r="Q25" i="1" s="1"/>
  <c r="N19" i="29" s="1"/>
  <c r="U9" i="20"/>
  <c r="U25" i="1" s="1"/>
  <c r="R19" i="29" s="1"/>
  <c r="Y9" i="20"/>
  <c r="Y25" i="1" s="1"/>
  <c r="V19" i="29" s="1"/>
  <c r="F9" i="20"/>
  <c r="F25" i="1" s="1"/>
  <c r="C19" i="29" s="1"/>
  <c r="R9" i="20"/>
  <c r="R25" i="1" s="1"/>
  <c r="O19" i="29" s="1"/>
  <c r="AF9" i="20"/>
  <c r="AF25" i="1" s="1"/>
  <c r="AC19" i="29" s="1"/>
  <c r="AD9" i="20"/>
  <c r="AD25" i="1" s="1"/>
  <c r="AA19" i="29" s="1"/>
  <c r="AD11" i="20"/>
  <c r="AE11" i="20"/>
  <c r="G13" i="20"/>
  <c r="K13" i="20"/>
  <c r="O13" i="20"/>
  <c r="S13" i="20"/>
  <c r="W13" i="20"/>
  <c r="AA13" i="20"/>
  <c r="J13" i="20"/>
  <c r="Z13" i="20"/>
  <c r="H13" i="20"/>
  <c r="L13" i="20"/>
  <c r="P13" i="20"/>
  <c r="T13" i="20"/>
  <c r="X13" i="20"/>
  <c r="AB13" i="20"/>
  <c r="F13" i="20"/>
  <c r="R13" i="20"/>
  <c r="E13" i="20"/>
  <c r="I13" i="20"/>
  <c r="M13" i="20"/>
  <c r="Q13" i="20"/>
  <c r="U13" i="20"/>
  <c r="Y13" i="20"/>
  <c r="N13" i="20"/>
  <c r="V13" i="20"/>
  <c r="AF13" i="20"/>
  <c r="F8" i="20"/>
  <c r="J8" i="20"/>
  <c r="N8" i="20"/>
  <c r="R8" i="20"/>
  <c r="V8" i="20"/>
  <c r="Z8" i="20"/>
  <c r="Y8" i="20"/>
  <c r="G8" i="20"/>
  <c r="K8" i="20"/>
  <c r="O8" i="20"/>
  <c r="S8" i="20"/>
  <c r="W8" i="20"/>
  <c r="AA8" i="20"/>
  <c r="I8" i="20"/>
  <c r="Q8" i="20"/>
  <c r="H8" i="20"/>
  <c r="L8" i="20"/>
  <c r="P8" i="20"/>
  <c r="T8" i="20"/>
  <c r="X8" i="20"/>
  <c r="AB8" i="20"/>
  <c r="E8" i="20"/>
  <c r="M8" i="20"/>
  <c r="U8" i="20"/>
  <c r="AF8" i="20"/>
  <c r="AC9" i="20"/>
  <c r="AC25" i="1" s="1"/>
  <c r="Z19" i="29" s="1"/>
  <c r="AC7" i="20"/>
  <c r="AE14" i="20" l="1"/>
  <c r="L24" i="17"/>
  <c r="I9" i="1"/>
  <c r="F5" i="29" s="1"/>
  <c r="KK31" i="21"/>
  <c r="KL39" i="1"/>
  <c r="KI25" i="29" s="1"/>
  <c r="KL19" i="21"/>
  <c r="AE15" i="20"/>
  <c r="KJ32" i="21"/>
  <c r="KK42" i="1"/>
  <c r="KH26" i="29" s="1"/>
  <c r="KK20" i="21"/>
  <c r="AF16" i="20"/>
  <c r="AF27" i="1" s="1"/>
  <c r="AC21" i="29" s="1"/>
  <c r="AF14" i="20"/>
  <c r="AF15" i="20"/>
  <c r="X16" i="20"/>
  <c r="X27" i="1" s="1"/>
  <c r="U21" i="29" s="1"/>
  <c r="X14" i="20"/>
  <c r="X15" i="20"/>
  <c r="H16" i="20"/>
  <c r="H27" i="1" s="1"/>
  <c r="E21" i="29" s="1"/>
  <c r="H15" i="20"/>
  <c r="H14" i="20"/>
  <c r="W16" i="20"/>
  <c r="W27" i="1" s="1"/>
  <c r="T21" i="29" s="1"/>
  <c r="W15" i="20"/>
  <c r="W14" i="20"/>
  <c r="G16" i="20"/>
  <c r="G27" i="1" s="1"/>
  <c r="D21" i="29" s="1"/>
  <c r="G15" i="20"/>
  <c r="G14" i="20"/>
  <c r="V15" i="20"/>
  <c r="V14" i="20"/>
  <c r="V16" i="20"/>
  <c r="V27" i="1" s="1"/>
  <c r="S21" i="29" s="1"/>
  <c r="F15" i="20"/>
  <c r="F14" i="20"/>
  <c r="F16" i="20"/>
  <c r="F27" i="1" s="1"/>
  <c r="C21" i="29" s="1"/>
  <c r="Q14" i="20"/>
  <c r="Q15" i="20"/>
  <c r="Q16" i="20"/>
  <c r="Q27" i="1" s="1"/>
  <c r="N21" i="29" s="1"/>
  <c r="T16" i="20"/>
  <c r="T27" i="1" s="1"/>
  <c r="Q21" i="29" s="1"/>
  <c r="T14" i="20"/>
  <c r="T15" i="20"/>
  <c r="U14" i="20"/>
  <c r="U15" i="20"/>
  <c r="U16" i="20"/>
  <c r="U27" i="1" s="1"/>
  <c r="R21" i="29" s="1"/>
  <c r="S16" i="20"/>
  <c r="S27" i="1" s="1"/>
  <c r="P21" i="29" s="1"/>
  <c r="S15" i="20"/>
  <c r="S14" i="20"/>
  <c r="Y14" i="20"/>
  <c r="Y16" i="20"/>
  <c r="Y27" i="1" s="1"/>
  <c r="V21" i="29" s="1"/>
  <c r="Y15" i="20"/>
  <c r="R15" i="20"/>
  <c r="R16" i="20"/>
  <c r="R27" i="1" s="1"/>
  <c r="O21" i="29" s="1"/>
  <c r="R14" i="20"/>
  <c r="AD15" i="20"/>
  <c r="AD14" i="20"/>
  <c r="AD16" i="20"/>
  <c r="AD27" i="1" s="1"/>
  <c r="AA21" i="29" s="1"/>
  <c r="E14" i="20"/>
  <c r="E15" i="20"/>
  <c r="E16" i="20"/>
  <c r="E27" i="1" s="1"/>
  <c r="B21" i="29" s="1"/>
  <c r="P14" i="20"/>
  <c r="P16" i="20"/>
  <c r="P27" i="1" s="1"/>
  <c r="M21" i="29" s="1"/>
  <c r="P15" i="20"/>
  <c r="I14" i="20"/>
  <c r="I16" i="20"/>
  <c r="I27" i="1" s="1"/>
  <c r="F21" i="29" s="1"/>
  <c r="I15" i="20"/>
  <c r="O16" i="20"/>
  <c r="O27" i="1" s="1"/>
  <c r="L21" i="29" s="1"/>
  <c r="O15" i="20"/>
  <c r="O14" i="20"/>
  <c r="M14" i="20"/>
  <c r="M15" i="20"/>
  <c r="M16" i="20"/>
  <c r="M27" i="1" s="1"/>
  <c r="J21" i="29" s="1"/>
  <c r="N15" i="20"/>
  <c r="N14" i="20"/>
  <c r="N16" i="20"/>
  <c r="N27" i="1" s="1"/>
  <c r="K21" i="29" s="1"/>
  <c r="AB16" i="20"/>
  <c r="AB27" i="1" s="1"/>
  <c r="Y21" i="29" s="1"/>
  <c r="AB14" i="20"/>
  <c r="AB15" i="20"/>
  <c r="L16" i="20"/>
  <c r="L27" i="1" s="1"/>
  <c r="I21" i="29" s="1"/>
  <c r="L14" i="20"/>
  <c r="L15" i="20"/>
  <c r="AA16" i="20"/>
  <c r="AA27" i="1" s="1"/>
  <c r="X21" i="29" s="1"/>
  <c r="AA15" i="20"/>
  <c r="AA14" i="20"/>
  <c r="K16" i="20"/>
  <c r="K27" i="1" s="1"/>
  <c r="H21" i="29" s="1"/>
  <c r="K15" i="20"/>
  <c r="K14" i="20"/>
  <c r="Z15" i="20"/>
  <c r="Z16" i="20"/>
  <c r="Z27" i="1" s="1"/>
  <c r="W21" i="29" s="1"/>
  <c r="Z14" i="20"/>
  <c r="J15" i="20"/>
  <c r="J16" i="20"/>
  <c r="J27" i="1" s="1"/>
  <c r="G21" i="29" s="1"/>
  <c r="J14" i="20"/>
  <c r="KK32" i="21" l="1"/>
  <c r="KL42" i="1"/>
  <c r="KI26" i="29" s="1"/>
  <c r="KL20" i="21"/>
  <c r="KL31" i="21"/>
  <c r="KM39" i="1"/>
  <c r="KJ25" i="29" s="1"/>
  <c r="KM19" i="21"/>
  <c r="M24" i="17"/>
  <c r="J9" i="1"/>
  <c r="G5" i="29" s="1"/>
  <c r="A8" i="5"/>
  <c r="AX38" i="16"/>
  <c r="AX39" i="16" s="1"/>
  <c r="AY38" i="16"/>
  <c r="AY39" i="16"/>
  <c r="AZ38" i="16"/>
  <c r="AZ39" i="16" s="1"/>
  <c r="BA38" i="16"/>
  <c r="BA39" i="16" s="1"/>
  <c r="BB38" i="16"/>
  <c r="BB39" i="16" s="1"/>
  <c r="BC38" i="16"/>
  <c r="BC39" i="16" s="1"/>
  <c r="BD38" i="16"/>
  <c r="BD39" i="16" s="1"/>
  <c r="BE38" i="16"/>
  <c r="BE39" i="16" s="1"/>
  <c r="BF38" i="16"/>
  <c r="BF39" i="16" s="1"/>
  <c r="BG38" i="16"/>
  <c r="BG39" i="16"/>
  <c r="BH38" i="16"/>
  <c r="BH39" i="16" s="1"/>
  <c r="BI38" i="16"/>
  <c r="BI39" i="16" s="1"/>
  <c r="BJ38" i="16"/>
  <c r="BJ39" i="16" s="1"/>
  <c r="BK38" i="16"/>
  <c r="BK39" i="16" s="1"/>
  <c r="BL38" i="16"/>
  <c r="BL39" i="16" s="1"/>
  <c r="BM38" i="16"/>
  <c r="BM39" i="16" s="1"/>
  <c r="BN38" i="16"/>
  <c r="BN39" i="16" s="1"/>
  <c r="BO38" i="16"/>
  <c r="BO39" i="16"/>
  <c r="BP38" i="16"/>
  <c r="BP39" i="16" s="1"/>
  <c r="BQ38" i="16"/>
  <c r="BQ39" i="16" s="1"/>
  <c r="AW38" i="16"/>
  <c r="AW39" i="16" s="1"/>
  <c r="AV38" i="16"/>
  <c r="AV39" i="16" s="1"/>
  <c r="AU38" i="16"/>
  <c r="AU39" i="16" s="1"/>
  <c r="AT38" i="16"/>
  <c r="AT39" i="16" s="1"/>
  <c r="AS38" i="16"/>
  <c r="AS39" i="16" s="1"/>
  <c r="AR38" i="16"/>
  <c r="BQ36" i="16"/>
  <c r="BP36" i="16"/>
  <c r="BO36" i="16"/>
  <c r="BN36" i="16"/>
  <c r="BM36" i="16"/>
  <c r="BL36" i="16"/>
  <c r="BK36" i="16"/>
  <c r="BJ36" i="16"/>
  <c r="BI36" i="16"/>
  <c r="BH36" i="16"/>
  <c r="BG36" i="16"/>
  <c r="BF36" i="16"/>
  <c r="BE36" i="16"/>
  <c r="BD36" i="16"/>
  <c r="BC36" i="16"/>
  <c r="BB36" i="16"/>
  <c r="BA36" i="16"/>
  <c r="AZ36" i="16"/>
  <c r="AY36" i="16"/>
  <c r="AX36" i="16"/>
  <c r="AW36" i="16"/>
  <c r="AV36" i="16"/>
  <c r="AU36" i="16"/>
  <c r="AT36" i="16"/>
  <c r="AS36" i="16"/>
  <c r="AR36" i="16"/>
  <c r="BQ35" i="16"/>
  <c r="BP35" i="16"/>
  <c r="BO35" i="16"/>
  <c r="BN35" i="16"/>
  <c r="BM35" i="16"/>
  <c r="BL35" i="16"/>
  <c r="BK35" i="16"/>
  <c r="BJ35" i="16"/>
  <c r="BI35" i="16"/>
  <c r="BH35" i="16"/>
  <c r="BG35" i="16"/>
  <c r="BF35" i="16"/>
  <c r="BE35" i="16"/>
  <c r="BD35" i="16"/>
  <c r="BC35" i="16"/>
  <c r="BB35" i="16"/>
  <c r="BA35" i="16"/>
  <c r="AZ35" i="16"/>
  <c r="AY35" i="16"/>
  <c r="AX35" i="16"/>
  <c r="AW35" i="16"/>
  <c r="AV35" i="16"/>
  <c r="AU35" i="16"/>
  <c r="AT35" i="16"/>
  <c r="AS35" i="16"/>
  <c r="AR35" i="16"/>
  <c r="BQ34" i="16"/>
  <c r="BP34" i="16"/>
  <c r="BO34" i="16"/>
  <c r="BN34" i="16"/>
  <c r="BM34" i="16"/>
  <c r="BL34" i="16"/>
  <c r="BK34" i="16"/>
  <c r="BJ34" i="16"/>
  <c r="BI34" i="16"/>
  <c r="BH34" i="16"/>
  <c r="BG34" i="16"/>
  <c r="BF34" i="16"/>
  <c r="BE34" i="16"/>
  <c r="BD34" i="16"/>
  <c r="BC34" i="16"/>
  <c r="BB34" i="16"/>
  <c r="BA34" i="16"/>
  <c r="AZ34" i="16"/>
  <c r="AY34" i="16"/>
  <c r="AX34" i="16"/>
  <c r="AW34" i="16"/>
  <c r="AV34" i="16"/>
  <c r="AU34" i="16"/>
  <c r="AT34" i="16"/>
  <c r="AS34" i="16"/>
  <c r="AR34" i="16"/>
  <c r="BD26" i="16"/>
  <c r="BL27" i="16" s="1"/>
  <c r="BM27" i="16"/>
  <c r="BJ27" i="16"/>
  <c r="BI27" i="16"/>
  <c r="BH27" i="16"/>
  <c r="BG27" i="16"/>
  <c r="BF27" i="16"/>
  <c r="BE27" i="16"/>
  <c r="BD27" i="16"/>
  <c r="BA27" i="16" s="1"/>
  <c r="AY27" i="16"/>
  <c r="AV27" i="16"/>
  <c r="AT27" i="16"/>
  <c r="AQ27" i="16"/>
  <c r="AN27" i="16"/>
  <c r="AL27" i="16"/>
  <c r="AJ27" i="16"/>
  <c r="AH27" i="16"/>
  <c r="AF27" i="16"/>
  <c r="AD27" i="16"/>
  <c r="AB27" i="16"/>
  <c r="Z27" i="16"/>
  <c r="X27" i="16"/>
  <c r="V27" i="16"/>
  <c r="T27" i="16"/>
  <c r="R27" i="16"/>
  <c r="P27" i="16"/>
  <c r="N27" i="16"/>
  <c r="L27" i="16"/>
  <c r="J27" i="16"/>
  <c r="H27" i="16"/>
  <c r="F27" i="16"/>
  <c r="D27" i="16"/>
  <c r="BM26" i="16"/>
  <c r="BL26" i="16"/>
  <c r="BK26" i="16"/>
  <c r="BJ26" i="16"/>
  <c r="BI26" i="16"/>
  <c r="BH26" i="16"/>
  <c r="BG26" i="16"/>
  <c r="BF26" i="16"/>
  <c r="BE26" i="16"/>
  <c r="BC26" i="16"/>
  <c r="BB26" i="16"/>
  <c r="BA26" i="16"/>
  <c r="AZ26" i="16"/>
  <c r="AY26" i="16"/>
  <c r="AX26" i="16"/>
  <c r="AW26" i="16"/>
  <c r="AV26" i="16"/>
  <c r="AU26" i="16"/>
  <c r="AT26" i="16"/>
  <c r="AS26" i="16"/>
  <c r="AR26" i="16"/>
  <c r="AQ26" i="16"/>
  <c r="AP26" i="16"/>
  <c r="AO26" i="16"/>
  <c r="AN26" i="16"/>
  <c r="AM26" i="16"/>
  <c r="AL26" i="16"/>
  <c r="AK26" i="16"/>
  <c r="AJ26" i="16"/>
  <c r="AI26" i="16"/>
  <c r="AH26" i="16"/>
  <c r="AG26" i="16"/>
  <c r="AF26" i="16"/>
  <c r="AE26" i="16"/>
  <c r="AD26" i="16"/>
  <c r="AC26" i="16"/>
  <c r="AB26" i="16"/>
  <c r="AA26" i="16"/>
  <c r="Z26" i="16"/>
  <c r="Y26" i="16"/>
  <c r="X26" i="16"/>
  <c r="W26" i="16"/>
  <c r="V26" i="16"/>
  <c r="U26" i="16"/>
  <c r="T26" i="16"/>
  <c r="S26" i="16"/>
  <c r="R26" i="16"/>
  <c r="Q26" i="16"/>
  <c r="P26" i="16"/>
  <c r="O26" i="16"/>
  <c r="N26" i="16"/>
  <c r="M26" i="16"/>
  <c r="L26" i="16"/>
  <c r="K26" i="16"/>
  <c r="J26" i="16"/>
  <c r="I26" i="16"/>
  <c r="H26" i="16"/>
  <c r="G26" i="16"/>
  <c r="F26" i="16"/>
  <c r="E26" i="16"/>
  <c r="D26" i="16"/>
  <c r="BQ5" i="16"/>
  <c r="BP5" i="16"/>
  <c r="BC5" i="16"/>
  <c r="BB5" i="16"/>
  <c r="BA5" i="16"/>
  <c r="AZ5" i="16"/>
  <c r="AY5" i="16"/>
  <c r="AX5" i="16"/>
  <c r="E24" i="6"/>
  <c r="E10" i="6" s="1"/>
  <c r="E26" i="6"/>
  <c r="E11" i="6" s="1"/>
  <c r="E28" i="6"/>
  <c r="E12" i="6" s="1"/>
  <c r="F24" i="6"/>
  <c r="F10" i="6" s="1"/>
  <c r="F14" i="6" s="1"/>
  <c r="F26" i="6"/>
  <c r="F11" i="6" s="1"/>
  <c r="F28" i="6"/>
  <c r="F12" i="6" s="1"/>
  <c r="G24" i="6"/>
  <c r="G10" i="6" s="1"/>
  <c r="G26" i="6"/>
  <c r="G11" i="6" s="1"/>
  <c r="G28" i="6"/>
  <c r="G12" i="6" s="1"/>
  <c r="H24" i="6"/>
  <c r="H10" i="6" s="1"/>
  <c r="H26" i="6"/>
  <c r="H11" i="6" s="1"/>
  <c r="H28" i="6"/>
  <c r="H12" i="6" s="1"/>
  <c r="I24" i="6"/>
  <c r="I10" i="6"/>
  <c r="I26" i="6"/>
  <c r="I11" i="6" s="1"/>
  <c r="I28" i="6"/>
  <c r="I12" i="6" s="1"/>
  <c r="J24" i="6"/>
  <c r="J10" i="6" s="1"/>
  <c r="J26" i="6"/>
  <c r="J11" i="6" s="1"/>
  <c r="J28" i="6"/>
  <c r="J12" i="6" s="1"/>
  <c r="K24" i="6"/>
  <c r="K10" i="6"/>
  <c r="K26" i="6"/>
  <c r="K11" i="6" s="1"/>
  <c r="K28" i="6"/>
  <c r="K12" i="6" s="1"/>
  <c r="L24" i="6"/>
  <c r="L10" i="6" s="1"/>
  <c r="L26" i="6"/>
  <c r="L11" i="6"/>
  <c r="L28" i="6"/>
  <c r="L12" i="6" s="1"/>
  <c r="M24" i="6"/>
  <c r="M10" i="6" s="1"/>
  <c r="M26" i="6"/>
  <c r="M11" i="6"/>
  <c r="M28" i="6"/>
  <c r="M12" i="6" s="1"/>
  <c r="N24" i="6"/>
  <c r="N10" i="6" s="1"/>
  <c r="N26" i="6"/>
  <c r="N11" i="6" s="1"/>
  <c r="N28" i="6"/>
  <c r="N12" i="6"/>
  <c r="O24" i="6"/>
  <c r="O10" i="6"/>
  <c r="O26" i="6"/>
  <c r="O11" i="6"/>
  <c r="O28" i="6"/>
  <c r="O12" i="6" s="1"/>
  <c r="P24" i="6"/>
  <c r="P10" i="6" s="1"/>
  <c r="P26" i="6"/>
  <c r="P11" i="6"/>
  <c r="P28" i="6"/>
  <c r="P12" i="6" s="1"/>
  <c r="Q24" i="6"/>
  <c r="Q10" i="6" s="1"/>
  <c r="Q26" i="6"/>
  <c r="Q11" i="6" s="1"/>
  <c r="Q28" i="6"/>
  <c r="Q12" i="6" s="1"/>
  <c r="R24" i="6"/>
  <c r="R10" i="6" s="1"/>
  <c r="R14" i="6" s="1"/>
  <c r="R26" i="6"/>
  <c r="R11" i="6" s="1"/>
  <c r="R28" i="6"/>
  <c r="R12" i="6"/>
  <c r="S24" i="6"/>
  <c r="S10" i="6" s="1"/>
  <c r="S26" i="6"/>
  <c r="S11" i="6" s="1"/>
  <c r="S28" i="6"/>
  <c r="S12" i="6" s="1"/>
  <c r="T24" i="6"/>
  <c r="T10" i="6" s="1"/>
  <c r="T26" i="6"/>
  <c r="T11" i="6" s="1"/>
  <c r="T28" i="6"/>
  <c r="T12" i="6" s="1"/>
  <c r="U24" i="6"/>
  <c r="U10" i="6"/>
  <c r="U26" i="6"/>
  <c r="U11" i="6"/>
  <c r="U28" i="6"/>
  <c r="U12" i="6"/>
  <c r="V24" i="6"/>
  <c r="V10" i="6"/>
  <c r="V26" i="6"/>
  <c r="V11" i="6" s="1"/>
  <c r="V28" i="6"/>
  <c r="V12" i="6" s="1"/>
  <c r="W24" i="6"/>
  <c r="W10" i="6"/>
  <c r="W26" i="6"/>
  <c r="W11" i="6" s="1"/>
  <c r="W28" i="6"/>
  <c r="W12" i="6" s="1"/>
  <c r="X24" i="6"/>
  <c r="X10" i="6" s="1"/>
  <c r="X26" i="6"/>
  <c r="X11" i="6"/>
  <c r="X28" i="6"/>
  <c r="X12" i="6" s="1"/>
  <c r="Y24" i="6"/>
  <c r="Y10" i="6" s="1"/>
  <c r="Y26" i="6"/>
  <c r="Y11" i="6"/>
  <c r="Y28" i="6"/>
  <c r="Y12" i="6" s="1"/>
  <c r="Z24" i="6"/>
  <c r="Z10" i="6" s="1"/>
  <c r="Z26" i="6"/>
  <c r="Z11" i="6" s="1"/>
  <c r="Z28" i="6"/>
  <c r="Z12" i="6"/>
  <c r="AA24" i="6"/>
  <c r="AA10" i="6" s="1"/>
  <c r="AA26" i="6"/>
  <c r="AA11" i="6" s="1"/>
  <c r="AA28" i="6"/>
  <c r="AA12" i="6" s="1"/>
  <c r="AB24" i="6"/>
  <c r="AB10" i="6" s="1"/>
  <c r="AB26" i="6"/>
  <c r="AB11" i="6" s="1"/>
  <c r="AB28" i="6"/>
  <c r="AB12" i="6" s="1"/>
  <c r="D24" i="6"/>
  <c r="D10" i="6"/>
  <c r="D26" i="6"/>
  <c r="D11" i="6" s="1"/>
  <c r="D28" i="6"/>
  <c r="D12" i="6" s="1"/>
  <c r="E14" i="14"/>
  <c r="F14" i="14"/>
  <c r="G14" i="14"/>
  <c r="H14" i="14"/>
  <c r="I14" i="14"/>
  <c r="J14" i="14"/>
  <c r="K14" i="14"/>
  <c r="L14" i="14"/>
  <c r="M14" i="14"/>
  <c r="N14" i="14"/>
  <c r="O14" i="14"/>
  <c r="P14" i="14"/>
  <c r="Q14" i="14"/>
  <c r="R14" i="14"/>
  <c r="S14" i="14"/>
  <c r="T14" i="14"/>
  <c r="U14" i="14"/>
  <c r="V14" i="14"/>
  <c r="W14" i="14"/>
  <c r="X14" i="14"/>
  <c r="Y14" i="14"/>
  <c r="Z14" i="14"/>
  <c r="AA14" i="14"/>
  <c r="AB14" i="14"/>
  <c r="AC14" i="14"/>
  <c r="D14" i="14"/>
  <c r="G5" i="15"/>
  <c r="G8" i="15" s="1"/>
  <c r="H5" i="15"/>
  <c r="H8" i="15" s="1"/>
  <c r="L5" i="15"/>
  <c r="M7" i="15"/>
  <c r="DH42" i="15" s="1"/>
  <c r="P5" i="15"/>
  <c r="P8" i="15" s="1"/>
  <c r="Q7" i="15"/>
  <c r="FD42" i="15" s="1"/>
  <c r="T5" i="15"/>
  <c r="T8" i="15" s="1"/>
  <c r="U7" i="15"/>
  <c r="GZ42" i="15" s="1"/>
  <c r="X5" i="15"/>
  <c r="X8" i="15" s="1"/>
  <c r="Y7" i="15"/>
  <c r="IV42" i="15" s="1"/>
  <c r="AB5" i="15"/>
  <c r="AB8" i="15" s="1"/>
  <c r="AC5" i="15"/>
  <c r="AC8" i="15" s="1"/>
  <c r="AC73" i="1" s="1"/>
  <c r="E2" i="15"/>
  <c r="D2" i="15" s="1"/>
  <c r="G3" i="15"/>
  <c r="H3" i="15"/>
  <c r="I3" i="15"/>
  <c r="J3" i="15"/>
  <c r="K3" i="15"/>
  <c r="L3" i="15"/>
  <c r="M3" i="15"/>
  <c r="G7" i="15"/>
  <c r="AN42" i="15" s="1"/>
  <c r="H7" i="15"/>
  <c r="AZ42" i="15" s="1"/>
  <c r="I7" i="15"/>
  <c r="BL42" i="15" s="1"/>
  <c r="K7" i="15"/>
  <c r="CJ42" i="15" s="1"/>
  <c r="AB7" i="15"/>
  <c r="KF42" i="15" s="1"/>
  <c r="AC7" i="15"/>
  <c r="KR42" i="15" s="1"/>
  <c r="D8" i="15"/>
  <c r="O7" i="15"/>
  <c r="EF42" i="15" s="1"/>
  <c r="S7" i="15"/>
  <c r="GB42" i="15" s="1"/>
  <c r="W7" i="15"/>
  <c r="HX42" i="15" s="1"/>
  <c r="AA7" i="15"/>
  <c r="JT42" i="15" s="1"/>
  <c r="KQ7" i="12"/>
  <c r="KP7" i="12"/>
  <c r="KO7" i="12"/>
  <c r="KN7" i="12"/>
  <c r="KM7" i="12"/>
  <c r="KL7" i="12"/>
  <c r="KK7" i="12"/>
  <c r="KJ7" i="12"/>
  <c r="KI7" i="12"/>
  <c r="KH7" i="12"/>
  <c r="KG7" i="12"/>
  <c r="KF7" i="12"/>
  <c r="KE7" i="12"/>
  <c r="KD7" i="12"/>
  <c r="KC7" i="12"/>
  <c r="KB7" i="12"/>
  <c r="KA7" i="12"/>
  <c r="JZ7" i="12"/>
  <c r="JY7" i="12"/>
  <c r="JX7" i="12"/>
  <c r="JW7" i="12"/>
  <c r="JV7" i="12"/>
  <c r="JU7" i="12"/>
  <c r="JT7" i="12"/>
  <c r="JS7" i="12"/>
  <c r="JR7" i="12"/>
  <c r="JQ7" i="12"/>
  <c r="JP7" i="12"/>
  <c r="JO7" i="12"/>
  <c r="JN7" i="12"/>
  <c r="JM7" i="12"/>
  <c r="JL7" i="12"/>
  <c r="JK7" i="12"/>
  <c r="JJ7" i="12"/>
  <c r="JI7" i="12"/>
  <c r="JH7" i="12"/>
  <c r="JG7" i="12"/>
  <c r="JF7" i="12"/>
  <c r="JE7" i="12"/>
  <c r="JD7" i="12"/>
  <c r="JC7" i="12"/>
  <c r="JB7" i="12"/>
  <c r="JA7" i="12"/>
  <c r="IZ7" i="12"/>
  <c r="IY7" i="12"/>
  <c r="IX7" i="12"/>
  <c r="IW7" i="12"/>
  <c r="IV7" i="12"/>
  <c r="IU7" i="12"/>
  <c r="IT7" i="12"/>
  <c r="IS7" i="12"/>
  <c r="IR7" i="12"/>
  <c r="IQ7" i="12"/>
  <c r="IP7" i="12"/>
  <c r="IO7" i="12"/>
  <c r="IN7" i="12"/>
  <c r="IM7" i="12"/>
  <c r="IL7" i="12"/>
  <c r="IK7" i="12"/>
  <c r="IJ7" i="12"/>
  <c r="II7" i="12"/>
  <c r="IH7" i="12"/>
  <c r="IG7" i="12"/>
  <c r="IF7" i="12"/>
  <c r="IE7" i="12"/>
  <c r="ID7" i="12"/>
  <c r="IC7" i="12"/>
  <c r="IB7" i="12"/>
  <c r="IA7" i="12"/>
  <c r="HZ7" i="12"/>
  <c r="HY7" i="12"/>
  <c r="HX7" i="12"/>
  <c r="HW7" i="12"/>
  <c r="HV7" i="12"/>
  <c r="HU7" i="12"/>
  <c r="HT7" i="12"/>
  <c r="HS7" i="12"/>
  <c r="HR7" i="12"/>
  <c r="HQ7" i="12"/>
  <c r="HP7" i="12"/>
  <c r="HO7" i="12"/>
  <c r="HN7" i="12"/>
  <c r="HM7" i="12"/>
  <c r="HL7" i="12"/>
  <c r="HK7" i="12"/>
  <c r="HJ7" i="12"/>
  <c r="HI7" i="12"/>
  <c r="HH7" i="12"/>
  <c r="HG7" i="12"/>
  <c r="HF7" i="12"/>
  <c r="HE7" i="12"/>
  <c r="HD7" i="12"/>
  <c r="HC7" i="12"/>
  <c r="HB7" i="12"/>
  <c r="HA7" i="12"/>
  <c r="GZ7" i="12"/>
  <c r="GY7" i="12"/>
  <c r="GX7" i="12"/>
  <c r="GW7" i="12"/>
  <c r="GV7" i="12"/>
  <c r="GU7" i="12"/>
  <c r="GT7" i="12"/>
  <c r="GS7" i="12"/>
  <c r="GR7" i="12"/>
  <c r="GQ7" i="12"/>
  <c r="GP7" i="12"/>
  <c r="GO7" i="12"/>
  <c r="GN7" i="12"/>
  <c r="GM7" i="12"/>
  <c r="GL7" i="12"/>
  <c r="GK7" i="12"/>
  <c r="GJ7" i="12"/>
  <c r="GI7" i="12"/>
  <c r="GH7" i="12"/>
  <c r="GG7" i="12"/>
  <c r="GF7" i="12"/>
  <c r="GE7" i="12"/>
  <c r="GD7" i="12"/>
  <c r="GC7" i="12"/>
  <c r="GB7" i="12"/>
  <c r="GA7" i="12"/>
  <c r="FZ7" i="12"/>
  <c r="FY7" i="12"/>
  <c r="FX7" i="12"/>
  <c r="FW7" i="12"/>
  <c r="FV7" i="12"/>
  <c r="FU7" i="12"/>
  <c r="FT7" i="12"/>
  <c r="FS7" i="12"/>
  <c r="FR7" i="12"/>
  <c r="FQ7" i="12"/>
  <c r="FP7" i="12"/>
  <c r="FO7" i="12"/>
  <c r="FN7" i="12"/>
  <c r="FM7" i="12"/>
  <c r="FL7" i="12"/>
  <c r="FK7" i="12"/>
  <c r="FJ7" i="12"/>
  <c r="FI7" i="12"/>
  <c r="FH7" i="12"/>
  <c r="FG7" i="12"/>
  <c r="FF7" i="12"/>
  <c r="FE7" i="12"/>
  <c r="FD7" i="12"/>
  <c r="FC7" i="12"/>
  <c r="FB7" i="12"/>
  <c r="FA7" i="12"/>
  <c r="EZ7" i="12"/>
  <c r="EY7" i="12"/>
  <c r="EX7" i="12"/>
  <c r="EW7" i="12"/>
  <c r="EV7" i="12"/>
  <c r="EU7" i="12"/>
  <c r="ET7" i="12"/>
  <c r="ES7" i="12"/>
  <c r="ER7" i="12"/>
  <c r="EQ7" i="12"/>
  <c r="EP7" i="12"/>
  <c r="EO7" i="12"/>
  <c r="EN7" i="12"/>
  <c r="EM7" i="12"/>
  <c r="EL7" i="12"/>
  <c r="EK7" i="12"/>
  <c r="EJ7" i="12"/>
  <c r="EI7" i="12"/>
  <c r="EH7" i="12"/>
  <c r="EG7" i="12"/>
  <c r="EF7" i="12"/>
  <c r="EE7" i="12"/>
  <c r="ED7" i="12"/>
  <c r="EC7" i="12"/>
  <c r="EB7" i="12"/>
  <c r="EA7" i="12"/>
  <c r="DZ7" i="12"/>
  <c r="DY7" i="12"/>
  <c r="DX7" i="12"/>
  <c r="DW7" i="12"/>
  <c r="DV7" i="12"/>
  <c r="DU7" i="12"/>
  <c r="DT7" i="12"/>
  <c r="DS7" i="12"/>
  <c r="DR7" i="12"/>
  <c r="DQ7" i="12"/>
  <c r="DP7" i="12"/>
  <c r="DO7" i="12"/>
  <c r="DN7" i="12"/>
  <c r="DM7" i="12"/>
  <c r="DL7" i="12"/>
  <c r="DK7" i="12"/>
  <c r="DJ7" i="12"/>
  <c r="DI7" i="12"/>
  <c r="DH7" i="12"/>
  <c r="DG7" i="12"/>
  <c r="DF7" i="12"/>
  <c r="DE7" i="12"/>
  <c r="DD7" i="12"/>
  <c r="DC7" i="12"/>
  <c r="DB7" i="12"/>
  <c r="DA7" i="12"/>
  <c r="CZ7" i="12"/>
  <c r="CY7" i="12"/>
  <c r="CX7" i="12"/>
  <c r="CW7" i="12"/>
  <c r="CV7" i="12"/>
  <c r="CU7" i="12"/>
  <c r="CT7" i="12"/>
  <c r="CS7" i="12"/>
  <c r="CR7" i="12"/>
  <c r="CQ7" i="12"/>
  <c r="CP7" i="12"/>
  <c r="CO7" i="12"/>
  <c r="CN7" i="12"/>
  <c r="CM7" i="12"/>
  <c r="CL7" i="12"/>
  <c r="CK7" i="12"/>
  <c r="CJ7" i="12"/>
  <c r="CI7" i="12"/>
  <c r="CH7" i="12"/>
  <c r="CG7" i="12"/>
  <c r="CF7" i="12"/>
  <c r="CE7" i="12"/>
  <c r="CD7" i="12"/>
  <c r="CC7" i="12"/>
  <c r="CB7" i="12"/>
  <c r="CA7" i="12"/>
  <c r="BZ7" i="12"/>
  <c r="BY7" i="12"/>
  <c r="BX7" i="12"/>
  <c r="BW7" i="12"/>
  <c r="BV7" i="12"/>
  <c r="E7" i="12"/>
  <c r="F7" i="12"/>
  <c r="G7" i="12"/>
  <c r="H7" i="12"/>
  <c r="I7" i="12"/>
  <c r="J7" i="12"/>
  <c r="K7" i="12"/>
  <c r="L7" i="12"/>
  <c r="M7" i="12"/>
  <c r="N7" i="12"/>
  <c r="O7" i="12"/>
  <c r="P7" i="12"/>
  <c r="Q7" i="12"/>
  <c r="R7" i="12"/>
  <c r="S7" i="12"/>
  <c r="T7" i="12"/>
  <c r="U7" i="12"/>
  <c r="V7" i="12"/>
  <c r="W7" i="12"/>
  <c r="X7" i="12"/>
  <c r="Y7" i="12"/>
  <c r="Z7" i="12"/>
  <c r="AA7" i="12"/>
  <c r="AB7" i="12"/>
  <c r="AC7" i="12"/>
  <c r="AD7" i="12"/>
  <c r="AE7" i="12"/>
  <c r="AF7" i="12"/>
  <c r="AG7" i="12"/>
  <c r="AH7" i="12"/>
  <c r="AI7" i="12"/>
  <c r="AJ7" i="12"/>
  <c r="AK7" i="12"/>
  <c r="AL7" i="12"/>
  <c r="AM7" i="12"/>
  <c r="AN7" i="12"/>
  <c r="AO7" i="12"/>
  <c r="AP7" i="12"/>
  <c r="AQ7" i="12"/>
  <c r="AR7" i="12"/>
  <c r="AS7" i="12"/>
  <c r="AT7" i="12"/>
  <c r="AU7" i="12"/>
  <c r="AV7" i="12"/>
  <c r="AW7" i="12"/>
  <c r="AX7" i="12"/>
  <c r="AY7" i="12"/>
  <c r="AZ7" i="12"/>
  <c r="BA7" i="12"/>
  <c r="BB7" i="12"/>
  <c r="BC7" i="12"/>
  <c r="BD7" i="12"/>
  <c r="BE7" i="12"/>
  <c r="BF7" i="12"/>
  <c r="BG7" i="12"/>
  <c r="BH7" i="12"/>
  <c r="BI7" i="12"/>
  <c r="BJ7" i="12"/>
  <c r="BK7" i="12"/>
  <c r="BL7" i="12"/>
  <c r="BM7" i="12"/>
  <c r="BN7" i="12"/>
  <c r="BO7" i="12"/>
  <c r="BP7" i="12"/>
  <c r="BQ7" i="12"/>
  <c r="BR7" i="12"/>
  <c r="BS7" i="12"/>
  <c r="BT7" i="12"/>
  <c r="BU7" i="12"/>
  <c r="D7" i="12"/>
  <c r="E9" i="11"/>
  <c r="F9" i="11"/>
  <c r="G9" i="11"/>
  <c r="H9" i="11"/>
  <c r="I9" i="11"/>
  <c r="J9" i="11"/>
  <c r="K9" i="11"/>
  <c r="L9" i="11"/>
  <c r="M9" i="11"/>
  <c r="N9" i="11"/>
  <c r="O9" i="11"/>
  <c r="P9" i="11"/>
  <c r="Q9" i="11"/>
  <c r="R9" i="11"/>
  <c r="S9" i="11"/>
  <c r="T9" i="11"/>
  <c r="U9" i="11"/>
  <c r="V9" i="11"/>
  <c r="W9" i="11"/>
  <c r="X9" i="11"/>
  <c r="Y9" i="11"/>
  <c r="Z9" i="11"/>
  <c r="AA9" i="11"/>
  <c r="AB9" i="11"/>
  <c r="D9" i="11"/>
  <c r="AC9" i="11"/>
  <c r="AD9" i="11"/>
  <c r="AD7" i="11"/>
  <c r="AC7" i="11"/>
  <c r="AB7" i="11"/>
  <c r="AA7" i="11"/>
  <c r="Z7" i="11"/>
  <c r="Y7" i="11"/>
  <c r="X7" i="11"/>
  <c r="W7" i="11"/>
  <c r="V7" i="11"/>
  <c r="U7" i="11"/>
  <c r="T7" i="11"/>
  <c r="S7" i="11"/>
  <c r="R7" i="11"/>
  <c r="Q7" i="11"/>
  <c r="P7" i="11"/>
  <c r="O7" i="11"/>
  <c r="N7" i="11"/>
  <c r="M7" i="11"/>
  <c r="L7" i="11"/>
  <c r="K7" i="11"/>
  <c r="J7" i="11"/>
  <c r="I7" i="11"/>
  <c r="A6" i="11"/>
  <c r="A5" i="11"/>
  <c r="A4" i="11"/>
  <c r="E3" i="9"/>
  <c r="F3" i="9"/>
  <c r="G3" i="9"/>
  <c r="H3" i="9"/>
  <c r="I3" i="9"/>
  <c r="J3" i="9"/>
  <c r="K3" i="9"/>
  <c r="L3" i="9"/>
  <c r="M3" i="9"/>
  <c r="N3" i="9"/>
  <c r="O3" i="9"/>
  <c r="P3" i="9"/>
  <c r="Q3" i="9"/>
  <c r="R3" i="9"/>
  <c r="S3" i="9"/>
  <c r="T3" i="9"/>
  <c r="U3" i="9"/>
  <c r="V3" i="9"/>
  <c r="W3" i="9"/>
  <c r="X3" i="9"/>
  <c r="Y3" i="9"/>
  <c r="Z3" i="9"/>
  <c r="AA3" i="9"/>
  <c r="AB3" i="9"/>
  <c r="AC3" i="9"/>
  <c r="AD3" i="9"/>
  <c r="AE3" i="9"/>
  <c r="AF3" i="9"/>
  <c r="AG3" i="9"/>
  <c r="AH3" i="9"/>
  <c r="AI3" i="9"/>
  <c r="AJ3" i="9"/>
  <c r="AK3" i="9"/>
  <c r="AL3" i="9"/>
  <c r="AM3" i="9"/>
  <c r="AN3" i="9"/>
  <c r="AO3" i="9"/>
  <c r="AP3" i="9"/>
  <c r="AQ3" i="9"/>
  <c r="AR3" i="9"/>
  <c r="AS3" i="9"/>
  <c r="AT3" i="9"/>
  <c r="AU3" i="9"/>
  <c r="AV3" i="9"/>
  <c r="AW3" i="9"/>
  <c r="AX3" i="9"/>
  <c r="AY3" i="9"/>
  <c r="AZ3" i="9"/>
  <c r="BA3" i="9"/>
  <c r="BB3" i="9"/>
  <c r="BC3" i="9"/>
  <c r="BD3" i="9"/>
  <c r="BE3" i="9"/>
  <c r="BF3" i="9"/>
  <c r="BG3" i="9"/>
  <c r="BH3" i="9"/>
  <c r="BI3" i="9"/>
  <c r="BJ3" i="9"/>
  <c r="BK3" i="9"/>
  <c r="BL3" i="9"/>
  <c r="BM3" i="9"/>
  <c r="BN3" i="9"/>
  <c r="BO3" i="9"/>
  <c r="BP3" i="9"/>
  <c r="BQ3" i="9"/>
  <c r="BR3" i="9"/>
  <c r="BS3" i="9"/>
  <c r="BT3" i="9"/>
  <c r="BU3" i="9"/>
  <c r="BV3" i="9"/>
  <c r="BW3" i="9"/>
  <c r="BX3" i="9"/>
  <c r="BY3" i="9"/>
  <c r="BZ3" i="9"/>
  <c r="CA3" i="9"/>
  <c r="CB3" i="9"/>
  <c r="CC3" i="9"/>
  <c r="CD3" i="9"/>
  <c r="CE3" i="9"/>
  <c r="CF3" i="9"/>
  <c r="CG3" i="9"/>
  <c r="CH3" i="9"/>
  <c r="CI3" i="9"/>
  <c r="CJ3" i="9"/>
  <c r="CK3" i="9"/>
  <c r="CL3" i="9"/>
  <c r="CM3" i="9"/>
  <c r="CN3" i="9"/>
  <c r="CO3" i="9"/>
  <c r="CP3" i="9"/>
  <c r="CQ3" i="9"/>
  <c r="CR3" i="9"/>
  <c r="CS3" i="9"/>
  <c r="CT3" i="9"/>
  <c r="CU3" i="9"/>
  <c r="CV3" i="9"/>
  <c r="CW3" i="9"/>
  <c r="CX3" i="9"/>
  <c r="CY3" i="9"/>
  <c r="CZ3" i="9"/>
  <c r="DA3" i="9"/>
  <c r="DB3" i="9"/>
  <c r="DC3" i="9"/>
  <c r="DD3" i="9"/>
  <c r="DE3" i="9"/>
  <c r="DF3" i="9"/>
  <c r="DG3" i="9"/>
  <c r="DH3" i="9"/>
  <c r="DI3" i="9"/>
  <c r="DJ3" i="9"/>
  <c r="DK3" i="9"/>
  <c r="DL3" i="9"/>
  <c r="DM3" i="9"/>
  <c r="DN3" i="9"/>
  <c r="DO3" i="9"/>
  <c r="DP3" i="9"/>
  <c r="DQ3" i="9"/>
  <c r="DR3" i="9"/>
  <c r="DS3" i="9"/>
  <c r="DT3" i="9"/>
  <c r="DU3" i="9"/>
  <c r="DV3" i="9"/>
  <c r="DW3" i="9"/>
  <c r="DX3" i="9"/>
  <c r="DY3" i="9"/>
  <c r="DZ3" i="9"/>
  <c r="EA3" i="9"/>
  <c r="EB3" i="9"/>
  <c r="EC3" i="9"/>
  <c r="ED3" i="9"/>
  <c r="EE3" i="9"/>
  <c r="EF3" i="9"/>
  <c r="EG3" i="9"/>
  <c r="EH3" i="9"/>
  <c r="EI3" i="9"/>
  <c r="EJ3" i="9"/>
  <c r="EK3" i="9"/>
  <c r="EL3" i="9"/>
  <c r="EM3" i="9"/>
  <c r="EN3" i="9"/>
  <c r="EO3" i="9"/>
  <c r="EP3" i="9"/>
  <c r="EQ3" i="9"/>
  <c r="E4" i="9"/>
  <c r="F4" i="9"/>
  <c r="G4" i="9"/>
  <c r="H4" i="9"/>
  <c r="I4" i="9"/>
  <c r="J4" i="9"/>
  <c r="K4" i="9"/>
  <c r="L4" i="9"/>
  <c r="M4" i="9"/>
  <c r="N4" i="9"/>
  <c r="O4" i="9"/>
  <c r="P4" i="9"/>
  <c r="Q4" i="9"/>
  <c r="R4" i="9"/>
  <c r="S4" i="9"/>
  <c r="T4" i="9"/>
  <c r="U4" i="9"/>
  <c r="V4" i="9"/>
  <c r="W4" i="9"/>
  <c r="X4" i="9"/>
  <c r="Y4" i="9"/>
  <c r="Z4" i="9"/>
  <c r="AA4" i="9"/>
  <c r="AB4" i="9"/>
  <c r="AC4" i="9"/>
  <c r="AD4" i="9"/>
  <c r="AE4" i="9"/>
  <c r="AF4" i="9"/>
  <c r="AG4" i="9"/>
  <c r="AH4" i="9"/>
  <c r="AI4" i="9"/>
  <c r="AJ4" i="9"/>
  <c r="AK4" i="9"/>
  <c r="AL4" i="9"/>
  <c r="AM4" i="9"/>
  <c r="AN4" i="9"/>
  <c r="AO4" i="9"/>
  <c r="AP4" i="9"/>
  <c r="AQ4" i="9"/>
  <c r="AR4" i="9"/>
  <c r="AS4" i="9"/>
  <c r="AT4" i="9"/>
  <c r="AU4" i="9"/>
  <c r="AV4" i="9"/>
  <c r="AW4" i="9"/>
  <c r="AX4" i="9"/>
  <c r="AY4" i="9"/>
  <c r="AZ4" i="9"/>
  <c r="BA4" i="9"/>
  <c r="BB4" i="9"/>
  <c r="BC4" i="9"/>
  <c r="BD4" i="9"/>
  <c r="BE4" i="9"/>
  <c r="BF4" i="9"/>
  <c r="BG4" i="9"/>
  <c r="BH4" i="9"/>
  <c r="BI4" i="9"/>
  <c r="BJ4" i="9"/>
  <c r="BK4" i="9"/>
  <c r="BL4" i="9"/>
  <c r="BM4" i="9"/>
  <c r="BN4" i="9"/>
  <c r="BO4" i="9"/>
  <c r="BP4" i="9"/>
  <c r="BQ4" i="9"/>
  <c r="BR4" i="9"/>
  <c r="BS4" i="9"/>
  <c r="BT4" i="9"/>
  <c r="BU4" i="9"/>
  <c r="BV4" i="9"/>
  <c r="BW4" i="9"/>
  <c r="BX4" i="9"/>
  <c r="BY4" i="9"/>
  <c r="BZ4" i="9"/>
  <c r="CA4" i="9"/>
  <c r="CB4" i="9"/>
  <c r="CC4" i="9"/>
  <c r="CD4" i="9"/>
  <c r="CE4" i="9"/>
  <c r="CF4" i="9"/>
  <c r="CG4" i="9"/>
  <c r="CH4" i="9"/>
  <c r="CI4" i="9"/>
  <c r="CJ4" i="9"/>
  <c r="CK4" i="9"/>
  <c r="CL4" i="9"/>
  <c r="CM4" i="9"/>
  <c r="CN4" i="9"/>
  <c r="CO4" i="9"/>
  <c r="CP4" i="9"/>
  <c r="CQ4" i="9"/>
  <c r="CR4" i="9"/>
  <c r="CS4" i="9"/>
  <c r="CT4" i="9"/>
  <c r="CU4" i="9"/>
  <c r="CV4" i="9"/>
  <c r="CW4" i="9"/>
  <c r="CX4" i="9"/>
  <c r="CY4" i="9"/>
  <c r="CZ4" i="9"/>
  <c r="DA4" i="9"/>
  <c r="DB4" i="9"/>
  <c r="DC4" i="9"/>
  <c r="DD4" i="9"/>
  <c r="DE4" i="9"/>
  <c r="DF4" i="9"/>
  <c r="DG4" i="9"/>
  <c r="DH4" i="9"/>
  <c r="DI4" i="9"/>
  <c r="DJ4" i="9"/>
  <c r="DK4" i="9"/>
  <c r="DL4" i="9"/>
  <c r="DM4" i="9"/>
  <c r="DN4" i="9"/>
  <c r="DO4" i="9"/>
  <c r="DP4" i="9"/>
  <c r="DQ4" i="9"/>
  <c r="DR4" i="9"/>
  <c r="DS4" i="9"/>
  <c r="DT4" i="9"/>
  <c r="DU4" i="9"/>
  <c r="DV4" i="9"/>
  <c r="DW4" i="9"/>
  <c r="DX4" i="9"/>
  <c r="DY4" i="9"/>
  <c r="DZ4" i="9"/>
  <c r="EA4" i="9"/>
  <c r="EB4" i="9"/>
  <c r="EC4" i="9"/>
  <c r="ED4" i="9"/>
  <c r="EE4" i="9"/>
  <c r="EF4" i="9"/>
  <c r="EG4" i="9"/>
  <c r="EH4" i="9"/>
  <c r="EI4" i="9"/>
  <c r="EJ4" i="9"/>
  <c r="EK4" i="9"/>
  <c r="EL4" i="9"/>
  <c r="EM4" i="9"/>
  <c r="EN4" i="9"/>
  <c r="EO4" i="9"/>
  <c r="EP4" i="9"/>
  <c r="EQ4" i="9"/>
  <c r="E5" i="9"/>
  <c r="F5" i="9"/>
  <c r="G5" i="9"/>
  <c r="H5" i="9"/>
  <c r="I5" i="9"/>
  <c r="J5" i="9"/>
  <c r="K5" i="9"/>
  <c r="L5" i="9"/>
  <c r="M5" i="9"/>
  <c r="N5" i="9"/>
  <c r="O5" i="9"/>
  <c r="P5" i="9"/>
  <c r="Q5" i="9"/>
  <c r="R5" i="9"/>
  <c r="S5" i="9"/>
  <c r="T5" i="9"/>
  <c r="U5" i="9"/>
  <c r="V5" i="9"/>
  <c r="W5" i="9"/>
  <c r="X5" i="9"/>
  <c r="Y5" i="9"/>
  <c r="Z5" i="9"/>
  <c r="AA5" i="9"/>
  <c r="AB5" i="9"/>
  <c r="AC5" i="9"/>
  <c r="AD5" i="9"/>
  <c r="AE5" i="9"/>
  <c r="AF5" i="9"/>
  <c r="AG5" i="9"/>
  <c r="AH5" i="9"/>
  <c r="AI5" i="9"/>
  <c r="AJ5" i="9"/>
  <c r="AK5" i="9"/>
  <c r="AL5" i="9"/>
  <c r="AM5" i="9"/>
  <c r="AN5" i="9"/>
  <c r="AO5" i="9"/>
  <c r="AP5" i="9"/>
  <c r="AQ5" i="9"/>
  <c r="AR5" i="9"/>
  <c r="AS5" i="9"/>
  <c r="AT5" i="9"/>
  <c r="AU5" i="9"/>
  <c r="AV5" i="9"/>
  <c r="AW5" i="9"/>
  <c r="AX5" i="9"/>
  <c r="AY5" i="9"/>
  <c r="AZ5" i="9"/>
  <c r="BA5" i="9"/>
  <c r="BB5" i="9"/>
  <c r="BC5" i="9"/>
  <c r="BD5" i="9"/>
  <c r="BE5" i="9"/>
  <c r="BF5" i="9"/>
  <c r="BG5" i="9"/>
  <c r="BH5" i="9"/>
  <c r="BI5" i="9"/>
  <c r="BJ5" i="9"/>
  <c r="BK5" i="9"/>
  <c r="BL5" i="9"/>
  <c r="BM5" i="9"/>
  <c r="BN5" i="9"/>
  <c r="BO5" i="9"/>
  <c r="BP5" i="9"/>
  <c r="BQ5" i="9"/>
  <c r="BR5" i="9"/>
  <c r="BS5" i="9"/>
  <c r="BT5" i="9"/>
  <c r="BU5" i="9"/>
  <c r="BV5" i="9"/>
  <c r="BW5" i="9"/>
  <c r="BX5" i="9"/>
  <c r="BY5" i="9"/>
  <c r="BZ5" i="9"/>
  <c r="CA5" i="9"/>
  <c r="CB5" i="9"/>
  <c r="CC5" i="9"/>
  <c r="CD5" i="9"/>
  <c r="CE5" i="9"/>
  <c r="CF5" i="9"/>
  <c r="CG5" i="9"/>
  <c r="CH5" i="9"/>
  <c r="CI5" i="9"/>
  <c r="CJ5" i="9"/>
  <c r="CK5" i="9"/>
  <c r="CL5" i="9"/>
  <c r="CM5" i="9"/>
  <c r="CN5" i="9"/>
  <c r="CO5" i="9"/>
  <c r="CP5" i="9"/>
  <c r="CQ5" i="9"/>
  <c r="CR5" i="9"/>
  <c r="CS5" i="9"/>
  <c r="CT5" i="9"/>
  <c r="CU5" i="9"/>
  <c r="CV5" i="9"/>
  <c r="CW5" i="9"/>
  <c r="CX5" i="9"/>
  <c r="CY5" i="9"/>
  <c r="CZ5" i="9"/>
  <c r="DA5" i="9"/>
  <c r="DB5" i="9"/>
  <c r="DC5" i="9"/>
  <c r="DD5" i="9"/>
  <c r="DE5" i="9"/>
  <c r="DF5" i="9"/>
  <c r="DG5" i="9"/>
  <c r="DH5" i="9"/>
  <c r="DI5" i="9"/>
  <c r="DJ5" i="9"/>
  <c r="DK5" i="9"/>
  <c r="DL5" i="9"/>
  <c r="DM5" i="9"/>
  <c r="DN5" i="9"/>
  <c r="DO5" i="9"/>
  <c r="DP5" i="9"/>
  <c r="DQ5" i="9"/>
  <c r="DR5" i="9"/>
  <c r="DS5" i="9"/>
  <c r="DT5" i="9"/>
  <c r="DU5" i="9"/>
  <c r="DV5" i="9"/>
  <c r="DW5" i="9"/>
  <c r="DX5" i="9"/>
  <c r="DY5" i="9"/>
  <c r="DZ5" i="9"/>
  <c r="EA5" i="9"/>
  <c r="EB5" i="9"/>
  <c r="EC5" i="9"/>
  <c r="ED5" i="9"/>
  <c r="EE5" i="9"/>
  <c r="EF5" i="9"/>
  <c r="EG5" i="9"/>
  <c r="EH5" i="9"/>
  <c r="EI5" i="9"/>
  <c r="EJ5" i="9"/>
  <c r="EK5" i="9"/>
  <c r="EL5" i="9"/>
  <c r="EM5" i="9"/>
  <c r="EN5" i="9"/>
  <c r="EO5" i="9"/>
  <c r="EP5" i="9"/>
  <c r="EQ5" i="9"/>
  <c r="D4" i="9"/>
  <c r="D5" i="9"/>
  <c r="D3" i="9"/>
  <c r="ER5" i="9"/>
  <c r="ER4" i="9"/>
  <c r="ER3" i="9"/>
  <c r="N4" i="8"/>
  <c r="N19" i="1" s="1"/>
  <c r="K14" i="29" s="1"/>
  <c r="O4" i="8"/>
  <c r="O19" i="1" s="1"/>
  <c r="L14" i="29" s="1"/>
  <c r="P4" i="8"/>
  <c r="P19" i="1" s="1"/>
  <c r="M14" i="29" s="1"/>
  <c r="Q4" i="8"/>
  <c r="Q19" i="1" s="1"/>
  <c r="N14" i="29" s="1"/>
  <c r="R4" i="8"/>
  <c r="R19" i="1" s="1"/>
  <c r="O14" i="29" s="1"/>
  <c r="S4" i="8"/>
  <c r="S19" i="1" s="1"/>
  <c r="P14" i="29" s="1"/>
  <c r="T4" i="8"/>
  <c r="T19" i="1" s="1"/>
  <c r="Q14" i="29" s="1"/>
  <c r="U4" i="8"/>
  <c r="U19" i="1" s="1"/>
  <c r="R14" i="29" s="1"/>
  <c r="V4" i="8"/>
  <c r="V19" i="1" s="1"/>
  <c r="S14" i="29" s="1"/>
  <c r="W4" i="8"/>
  <c r="W19" i="1" s="1"/>
  <c r="T14" i="29" s="1"/>
  <c r="X4" i="8"/>
  <c r="X19" i="1" s="1"/>
  <c r="U14" i="29" s="1"/>
  <c r="Y4" i="8"/>
  <c r="Y19" i="1" s="1"/>
  <c r="V14" i="29" s="1"/>
  <c r="Z4" i="8"/>
  <c r="Z19" i="1" s="1"/>
  <c r="W14" i="29" s="1"/>
  <c r="AA4" i="8"/>
  <c r="AA19" i="1" s="1"/>
  <c r="X14" i="29" s="1"/>
  <c r="AA22" i="8"/>
  <c r="Z22" i="8"/>
  <c r="Y22" i="8"/>
  <c r="X22" i="8"/>
  <c r="W22" i="8"/>
  <c r="V22" i="8"/>
  <c r="U22" i="8"/>
  <c r="T22" i="8"/>
  <c r="S22" i="8"/>
  <c r="R22" i="8"/>
  <c r="Q22" i="8"/>
  <c r="P22" i="8"/>
  <c r="O22" i="8"/>
  <c r="N22" i="8"/>
  <c r="J22" i="8"/>
  <c r="H22" i="8"/>
  <c r="G22" i="8"/>
  <c r="F22" i="8"/>
  <c r="E22" i="8"/>
  <c r="D22" i="8"/>
  <c r="AD6" i="8"/>
  <c r="AC6" i="8"/>
  <c r="AB6" i="8"/>
  <c r="AA6" i="8"/>
  <c r="Z6" i="8"/>
  <c r="Y6" i="8"/>
  <c r="X6" i="8"/>
  <c r="W6" i="8"/>
  <c r="V6" i="8"/>
  <c r="U6" i="8"/>
  <c r="T6" i="8"/>
  <c r="S6" i="8"/>
  <c r="R6" i="8"/>
  <c r="Q6" i="8"/>
  <c r="P6" i="8"/>
  <c r="O6" i="8"/>
  <c r="N6" i="8"/>
  <c r="J6" i="8"/>
  <c r="I6" i="8"/>
  <c r="H6" i="8"/>
  <c r="G6" i="8"/>
  <c r="F6" i="8"/>
  <c r="E6" i="8"/>
  <c r="D6" i="8"/>
  <c r="E8" i="6"/>
  <c r="F8" i="6"/>
  <c r="G8" i="6"/>
  <c r="H8" i="6"/>
  <c r="I8" i="6"/>
  <c r="J8" i="6"/>
  <c r="K8" i="6"/>
  <c r="L8" i="6"/>
  <c r="M8" i="6"/>
  <c r="N8" i="6"/>
  <c r="O8" i="6"/>
  <c r="P8" i="6"/>
  <c r="Q8" i="6"/>
  <c r="R8" i="6"/>
  <c r="S8" i="6"/>
  <c r="T8" i="6"/>
  <c r="U8" i="6"/>
  <c r="V8" i="6"/>
  <c r="W8" i="6"/>
  <c r="X8" i="6"/>
  <c r="Y8" i="6"/>
  <c r="Z8" i="6"/>
  <c r="AA8" i="6"/>
  <c r="AB8" i="6"/>
  <c r="D8" i="6"/>
  <c r="L3" i="4"/>
  <c r="M3" i="4"/>
  <c r="N24" i="4"/>
  <c r="N3" i="4" s="1"/>
  <c r="O24" i="4"/>
  <c r="O3" i="4" s="1"/>
  <c r="P24" i="4"/>
  <c r="P3" i="4" s="1"/>
  <c r="Q24" i="4"/>
  <c r="Q3" i="4" s="1"/>
  <c r="R24" i="4"/>
  <c r="R3" i="4" s="1"/>
  <c r="S24" i="4"/>
  <c r="S3" i="4"/>
  <c r="T24" i="4"/>
  <c r="T3" i="4" s="1"/>
  <c r="U24" i="4"/>
  <c r="U3" i="4" s="1"/>
  <c r="V24" i="4"/>
  <c r="V3" i="4" s="1"/>
  <c r="W3" i="4"/>
  <c r="X3" i="4"/>
  <c r="Y3" i="4"/>
  <c r="Z3" i="4"/>
  <c r="AA3" i="4"/>
  <c r="AB3" i="4"/>
  <c r="AC3" i="4"/>
  <c r="AA24" i="4"/>
  <c r="Z24" i="4"/>
  <c r="Y24" i="4"/>
  <c r="X24" i="4"/>
  <c r="W24" i="4"/>
  <c r="V12" i="4"/>
  <c r="U12" i="4"/>
  <c r="T12" i="4"/>
  <c r="S12" i="4"/>
  <c r="R12" i="4"/>
  <c r="Q12" i="4"/>
  <c r="P12" i="4"/>
  <c r="O12" i="4"/>
  <c r="N12" i="4"/>
  <c r="A12" i="4"/>
  <c r="V11" i="4"/>
  <c r="U11" i="4"/>
  <c r="T11" i="4"/>
  <c r="S11" i="4"/>
  <c r="R11" i="4"/>
  <c r="Q11" i="4"/>
  <c r="P11" i="4"/>
  <c r="O11" i="4"/>
  <c r="N11" i="4"/>
  <c r="A11" i="4"/>
  <c r="V10" i="4"/>
  <c r="U10" i="4"/>
  <c r="T10" i="4"/>
  <c r="S10" i="4"/>
  <c r="R10" i="4"/>
  <c r="Q10" i="4"/>
  <c r="P10" i="4"/>
  <c r="O10" i="4"/>
  <c r="N10" i="4"/>
  <c r="A10" i="4"/>
  <c r="V9" i="4"/>
  <c r="U9" i="4"/>
  <c r="T9" i="4"/>
  <c r="S9" i="4"/>
  <c r="R9" i="4"/>
  <c r="Q9" i="4"/>
  <c r="P9" i="4"/>
  <c r="O9" i="4"/>
  <c r="N9" i="4"/>
  <c r="A9" i="4"/>
  <c r="V8" i="4"/>
  <c r="U8" i="4"/>
  <c r="T8" i="4"/>
  <c r="S8" i="4"/>
  <c r="R8" i="4"/>
  <c r="Q8" i="4"/>
  <c r="P8" i="4"/>
  <c r="O8" i="4"/>
  <c r="N8" i="4"/>
  <c r="A8" i="4"/>
  <c r="V7" i="4"/>
  <c r="U7" i="4"/>
  <c r="T7" i="4"/>
  <c r="S7" i="4"/>
  <c r="R7" i="4"/>
  <c r="Q7" i="4"/>
  <c r="P7" i="4"/>
  <c r="O7" i="4"/>
  <c r="N7" i="4"/>
  <c r="V6" i="4"/>
  <c r="U6" i="4"/>
  <c r="T6" i="4"/>
  <c r="S6" i="4"/>
  <c r="R6" i="4"/>
  <c r="Q6" i="4"/>
  <c r="P6" i="4"/>
  <c r="O6" i="4"/>
  <c r="N6" i="4"/>
  <c r="A6" i="4"/>
  <c r="V5" i="4"/>
  <c r="U5" i="4"/>
  <c r="T5" i="4"/>
  <c r="S5" i="4"/>
  <c r="R5" i="4"/>
  <c r="Q5" i="4"/>
  <c r="P5" i="4"/>
  <c r="O5" i="4"/>
  <c r="N5" i="4"/>
  <c r="A5" i="4"/>
  <c r="V4" i="4"/>
  <c r="U4" i="4"/>
  <c r="T4" i="4"/>
  <c r="S4" i="4"/>
  <c r="R4" i="4"/>
  <c r="Q4" i="4"/>
  <c r="P4" i="4"/>
  <c r="O4" i="4"/>
  <c r="N4" i="4"/>
  <c r="A4" i="4"/>
  <c r="AD3" i="4"/>
  <c r="S14" i="6" l="1"/>
  <c r="AB4" i="8"/>
  <c r="AB19" i="1" s="1"/>
  <c r="Y14" i="29" s="1"/>
  <c r="F3" i="15"/>
  <c r="W14" i="6"/>
  <c r="E27" i="16"/>
  <c r="I27" i="16"/>
  <c r="M27" i="16"/>
  <c r="Q27" i="16"/>
  <c r="U27" i="16"/>
  <c r="Y27" i="16"/>
  <c r="AC27" i="16"/>
  <c r="AG27" i="16"/>
  <c r="AK27" i="16"/>
  <c r="AP27" i="16"/>
  <c r="AU27" i="16"/>
  <c r="AZ27" i="16"/>
  <c r="BB27" i="16"/>
  <c r="G27" i="16"/>
  <c r="K27" i="16"/>
  <c r="O27" i="16"/>
  <c r="S27" i="16"/>
  <c r="W27" i="16"/>
  <c r="AA27" i="16"/>
  <c r="AE27" i="16"/>
  <c r="AI27" i="16"/>
  <c r="AM27" i="16"/>
  <c r="AR27" i="16"/>
  <c r="AX27" i="16"/>
  <c r="BC27" i="16"/>
  <c r="BK27" i="16"/>
  <c r="D14" i="6"/>
  <c r="Z14" i="6"/>
  <c r="J14" i="6"/>
  <c r="HX17" i="1"/>
  <c r="HU13" i="29" s="1"/>
  <c r="KY42" i="15"/>
  <c r="KY17" i="1" s="1"/>
  <c r="KV13" i="29" s="1"/>
  <c r="KX42" i="15"/>
  <c r="KX17" i="1" s="1"/>
  <c r="KU13" i="29" s="1"/>
  <c r="KW42" i="15"/>
  <c r="KW17" i="1" s="1"/>
  <c r="KT13" i="29" s="1"/>
  <c r="KU42" i="15"/>
  <c r="KU17" i="1" s="1"/>
  <c r="KR13" i="29" s="1"/>
  <c r="KS42" i="15"/>
  <c r="KS17" i="1" s="1"/>
  <c r="KP13" i="29" s="1"/>
  <c r="KZ42" i="15"/>
  <c r="KZ17" i="1" s="1"/>
  <c r="KW13" i="29" s="1"/>
  <c r="KV42" i="15"/>
  <c r="KV17" i="1" s="1"/>
  <c r="KS13" i="29" s="1"/>
  <c r="LA42" i="15"/>
  <c r="LA17" i="1" s="1"/>
  <c r="KX13" i="29" s="1"/>
  <c r="KT42" i="15"/>
  <c r="KT17" i="1" s="1"/>
  <c r="KQ13" i="29" s="1"/>
  <c r="LB42" i="15"/>
  <c r="LB17" i="1" s="1"/>
  <c r="KY13" i="29" s="1"/>
  <c r="LC42" i="15"/>
  <c r="LC17" i="1" s="1"/>
  <c r="KZ13" i="29" s="1"/>
  <c r="KR17" i="1"/>
  <c r="KO13" i="29" s="1"/>
  <c r="BK42" i="15"/>
  <c r="BK17" i="1" s="1"/>
  <c r="BH13" i="29" s="1"/>
  <c r="BG42" i="15"/>
  <c r="BG17" i="1" s="1"/>
  <c r="BD13" i="29" s="1"/>
  <c r="BC42" i="15"/>
  <c r="BC17" i="1" s="1"/>
  <c r="AZ13" i="29" s="1"/>
  <c r="BJ42" i="15"/>
  <c r="BJ17" i="1" s="1"/>
  <c r="BG13" i="29" s="1"/>
  <c r="BF42" i="15"/>
  <c r="BF17" i="1" s="1"/>
  <c r="BC13" i="29" s="1"/>
  <c r="BB42" i="15"/>
  <c r="BB17" i="1" s="1"/>
  <c r="AY13" i="29" s="1"/>
  <c r="BI42" i="15"/>
  <c r="BI17" i="1" s="1"/>
  <c r="BF13" i="29" s="1"/>
  <c r="BE42" i="15"/>
  <c r="BE17" i="1" s="1"/>
  <c r="BB13" i="29" s="1"/>
  <c r="BA42" i="15"/>
  <c r="BA17" i="1" s="1"/>
  <c r="AX13" i="29" s="1"/>
  <c r="BH42" i="15"/>
  <c r="BH17" i="1" s="1"/>
  <c r="BE13" i="29" s="1"/>
  <c r="BD42" i="15"/>
  <c r="BD17" i="1" s="1"/>
  <c r="BA13" i="29" s="1"/>
  <c r="AZ17" i="1"/>
  <c r="AW13" i="29" s="1"/>
  <c r="GB17" i="1"/>
  <c r="FY13" i="29" s="1"/>
  <c r="KQ42" i="15"/>
  <c r="KQ17" i="1" s="1"/>
  <c r="KN13" i="29" s="1"/>
  <c r="KM42" i="15"/>
  <c r="KM17" i="1" s="1"/>
  <c r="KJ13" i="29" s="1"/>
  <c r="KI42" i="15"/>
  <c r="KI17" i="1" s="1"/>
  <c r="KF13" i="29" s="1"/>
  <c r="KO42" i="15"/>
  <c r="KO17" i="1" s="1"/>
  <c r="KL13" i="29" s="1"/>
  <c r="KK42" i="15"/>
  <c r="KK17" i="1" s="1"/>
  <c r="KH13" i="29" s="1"/>
  <c r="KG42" i="15"/>
  <c r="KG17" i="1" s="1"/>
  <c r="KD13" i="29" s="1"/>
  <c r="KP42" i="15"/>
  <c r="KP17" i="1" s="1"/>
  <c r="KM13" i="29" s="1"/>
  <c r="KL42" i="15"/>
  <c r="KL17" i="1" s="1"/>
  <c r="KI13" i="29" s="1"/>
  <c r="KH42" i="15"/>
  <c r="KH17" i="1" s="1"/>
  <c r="KE13" i="29" s="1"/>
  <c r="KJ42" i="15"/>
  <c r="KJ17" i="1" s="1"/>
  <c r="KG13" i="29" s="1"/>
  <c r="KN42" i="15"/>
  <c r="KN17" i="1" s="1"/>
  <c r="KK13" i="29" s="1"/>
  <c r="KF17" i="1"/>
  <c r="KC13" i="29" s="1"/>
  <c r="AX42" i="15"/>
  <c r="AX17" i="1" s="1"/>
  <c r="AU13" i="29" s="1"/>
  <c r="AT42" i="15"/>
  <c r="AT17" i="1" s="1"/>
  <c r="AQ13" i="29" s="1"/>
  <c r="AP42" i="15"/>
  <c r="AP17" i="1" s="1"/>
  <c r="AM13" i="29" s="1"/>
  <c r="AW42" i="15"/>
  <c r="AW17" i="1" s="1"/>
  <c r="AT13" i="29" s="1"/>
  <c r="AS42" i="15"/>
  <c r="AS17" i="1" s="1"/>
  <c r="AP13" i="29" s="1"/>
  <c r="AO42" i="15"/>
  <c r="AO17" i="1" s="1"/>
  <c r="AL13" i="29" s="1"/>
  <c r="AV42" i="15"/>
  <c r="AV17" i="1" s="1"/>
  <c r="AS13" i="29" s="1"/>
  <c r="AR42" i="15"/>
  <c r="AR17" i="1" s="1"/>
  <c r="AO13" i="29" s="1"/>
  <c r="AY42" i="15"/>
  <c r="AY17" i="1" s="1"/>
  <c r="AV13" i="29" s="1"/>
  <c r="AU42" i="15"/>
  <c r="AU17" i="1" s="1"/>
  <c r="AR13" i="29" s="1"/>
  <c r="AQ42" i="15"/>
  <c r="AQ17" i="1" s="1"/>
  <c r="AN13" i="29" s="1"/>
  <c r="AN17" i="1"/>
  <c r="AK13" i="29" s="1"/>
  <c r="IV17" i="1"/>
  <c r="IS13" i="29" s="1"/>
  <c r="FD17" i="1"/>
  <c r="FA13" i="29" s="1"/>
  <c r="AO27" i="16"/>
  <c r="AS27" i="16"/>
  <c r="AW27" i="16"/>
  <c r="N24" i="17"/>
  <c r="K9" i="1"/>
  <c r="H5" i="29" s="1"/>
  <c r="KL32" i="21"/>
  <c r="KM42" i="1"/>
  <c r="KJ26" i="29" s="1"/>
  <c r="KM20" i="21"/>
  <c r="EF17" i="1"/>
  <c r="EC13" i="29" s="1"/>
  <c r="CJ17" i="1"/>
  <c r="CG13" i="29" s="1"/>
  <c r="KM31" i="21"/>
  <c r="KN39" i="1"/>
  <c r="KK25" i="29" s="1"/>
  <c r="KN19" i="21"/>
  <c r="KD42" i="15"/>
  <c r="KD17" i="1" s="1"/>
  <c r="KA13" i="29" s="1"/>
  <c r="JZ42" i="15"/>
  <c r="JZ17" i="1" s="1"/>
  <c r="JW13" i="29" s="1"/>
  <c r="JV42" i="15"/>
  <c r="JV17" i="1" s="1"/>
  <c r="JS13" i="29" s="1"/>
  <c r="KB42" i="15"/>
  <c r="KB17" i="1" s="1"/>
  <c r="JY13" i="29" s="1"/>
  <c r="JX42" i="15"/>
  <c r="JX17" i="1" s="1"/>
  <c r="JU13" i="29" s="1"/>
  <c r="KC42" i="15"/>
  <c r="KC17" i="1" s="1"/>
  <c r="JZ13" i="29" s="1"/>
  <c r="JY42" i="15"/>
  <c r="JY17" i="1" s="1"/>
  <c r="JV13" i="29" s="1"/>
  <c r="JU42" i="15"/>
  <c r="JU17" i="1" s="1"/>
  <c r="JR13" i="29" s="1"/>
  <c r="KA42" i="15"/>
  <c r="KA17" i="1" s="1"/>
  <c r="JX13" i="29" s="1"/>
  <c r="JW42" i="15"/>
  <c r="JW17" i="1" s="1"/>
  <c r="JT13" i="29" s="1"/>
  <c r="KE42" i="15"/>
  <c r="KE17" i="1" s="1"/>
  <c r="KB13" i="29" s="1"/>
  <c r="JT17" i="1"/>
  <c r="JQ13" i="29" s="1"/>
  <c r="BL17" i="1"/>
  <c r="BI13" i="29" s="1"/>
  <c r="GZ17" i="1"/>
  <c r="GW13" i="29" s="1"/>
  <c r="DH17" i="1"/>
  <c r="DE13" i="29" s="1"/>
  <c r="E7" i="15"/>
  <c r="P42" i="15" s="1"/>
  <c r="O14" i="6"/>
  <c r="U14" i="6"/>
  <c r="M14" i="6"/>
  <c r="K14" i="6"/>
  <c r="AC4" i="8"/>
  <c r="AA14" i="6"/>
  <c r="D7" i="15"/>
  <c r="D42" i="15" s="1"/>
  <c r="E3" i="15"/>
  <c r="M4" i="8"/>
  <c r="AB14" i="6"/>
  <c r="T14" i="6"/>
  <c r="L14" i="6"/>
  <c r="E14" i="6"/>
  <c r="Y14" i="6"/>
  <c r="V14" i="6"/>
  <c r="Q14" i="6"/>
  <c r="N14" i="6"/>
  <c r="I14" i="6"/>
  <c r="BR39" i="16"/>
  <c r="X14" i="6"/>
  <c r="P14" i="6"/>
  <c r="H14" i="6"/>
  <c r="G14" i="6"/>
  <c r="C8" i="5"/>
  <c r="A9" i="5"/>
  <c r="L8" i="15"/>
  <c r="L73" i="1" s="1"/>
  <c r="F5" i="15"/>
  <c r="F8" i="15" s="1"/>
  <c r="Z5" i="15"/>
  <c r="Z8" i="15" s="1"/>
  <c r="Z73" i="1" s="1"/>
  <c r="V5" i="15"/>
  <c r="V8" i="15" s="1"/>
  <c r="V73" i="1" s="1"/>
  <c r="R5" i="15"/>
  <c r="R8" i="15" s="1"/>
  <c r="R73" i="1" s="1"/>
  <c r="N5" i="15"/>
  <c r="N8" i="15" s="1"/>
  <c r="J5" i="15"/>
  <c r="J8" i="15" s="1"/>
  <c r="J73" i="1" s="1"/>
  <c r="AB73" i="1"/>
  <c r="X73" i="1"/>
  <c r="T73" i="1"/>
  <c r="P73" i="1"/>
  <c r="H73" i="1"/>
  <c r="F73" i="1"/>
  <c r="G73" i="1"/>
  <c r="N73" i="1"/>
  <c r="X7" i="15"/>
  <c r="IJ42" i="15" s="1"/>
  <c r="T7" i="15"/>
  <c r="GN42" i="15" s="1"/>
  <c r="P7" i="15"/>
  <c r="ER42" i="15" s="1"/>
  <c r="EP42" i="15" s="1"/>
  <c r="EP17" i="1" s="1"/>
  <c r="EM13" i="29" s="1"/>
  <c r="L7" i="15"/>
  <c r="CV42" i="15" s="1"/>
  <c r="CT42" i="15" s="1"/>
  <c r="CT17" i="1" s="1"/>
  <c r="CQ13" i="29" s="1"/>
  <c r="AA5" i="15"/>
  <c r="AA8" i="15" s="1"/>
  <c r="Y5" i="15"/>
  <c r="Y8" i="15" s="1"/>
  <c r="W5" i="15"/>
  <c r="W8" i="15" s="1"/>
  <c r="U5" i="15"/>
  <c r="U8" i="15" s="1"/>
  <c r="S5" i="15"/>
  <c r="S8" i="15" s="1"/>
  <c r="Q5" i="15"/>
  <c r="Q8" i="15" s="1"/>
  <c r="O5" i="15"/>
  <c r="O8" i="15" s="1"/>
  <c r="M5" i="15"/>
  <c r="M8" i="15" s="1"/>
  <c r="K5" i="15"/>
  <c r="K8" i="15" s="1"/>
  <c r="I5" i="15"/>
  <c r="I8" i="15" s="1"/>
  <c r="J7" i="15"/>
  <c r="BX42" i="15" s="1"/>
  <c r="BP42" i="15" s="1"/>
  <c r="BP17" i="1" s="1"/>
  <c r="BM13" i="29" s="1"/>
  <c r="F7" i="15"/>
  <c r="AB42" i="15" s="1"/>
  <c r="E5" i="15"/>
  <c r="E8" i="15" s="1"/>
  <c r="E73" i="1" s="1"/>
  <c r="Z7" i="15"/>
  <c r="JH42" i="15" s="1"/>
  <c r="V7" i="15"/>
  <c r="HL42" i="15" s="1"/>
  <c r="HD42" i="15" s="1"/>
  <c r="HD17" i="1" s="1"/>
  <c r="HA13" i="29" s="1"/>
  <c r="R7" i="15"/>
  <c r="FP42" i="15" s="1"/>
  <c r="N7" i="15"/>
  <c r="DT42" i="15" s="1"/>
  <c r="DL42" i="15" s="1"/>
  <c r="DL17" i="1" s="1"/>
  <c r="DI13" i="29" s="1"/>
  <c r="IU42" i="15" l="1"/>
  <c r="IU17" i="1" s="1"/>
  <c r="IR13" i="29" s="1"/>
  <c r="IQ42" i="15"/>
  <c r="IQ17" i="1" s="1"/>
  <c r="IN13" i="29" s="1"/>
  <c r="IM42" i="15"/>
  <c r="IM17" i="1" s="1"/>
  <c r="IJ13" i="29" s="1"/>
  <c r="IS42" i="15"/>
  <c r="IS17" i="1" s="1"/>
  <c r="IP13" i="29" s="1"/>
  <c r="IO42" i="15"/>
  <c r="IO17" i="1" s="1"/>
  <c r="IL13" i="29" s="1"/>
  <c r="IK42" i="15"/>
  <c r="IK17" i="1" s="1"/>
  <c r="IH13" i="29" s="1"/>
  <c r="IT42" i="15"/>
  <c r="IT17" i="1" s="1"/>
  <c r="IQ13" i="29" s="1"/>
  <c r="IP42" i="15"/>
  <c r="IP17" i="1" s="1"/>
  <c r="IM13" i="29" s="1"/>
  <c r="IL42" i="15"/>
  <c r="IL17" i="1" s="1"/>
  <c r="II13" i="29" s="1"/>
  <c r="IR42" i="15"/>
  <c r="IR17" i="1" s="1"/>
  <c r="IO13" i="29" s="1"/>
  <c r="IN42" i="15"/>
  <c r="IN17" i="1" s="1"/>
  <c r="IK13" i="29" s="1"/>
  <c r="IJ17" i="1"/>
  <c r="IG13" i="29" s="1"/>
  <c r="FY42" i="15"/>
  <c r="FY17" i="1" s="1"/>
  <c r="FV13" i="29" s="1"/>
  <c r="FU42" i="15"/>
  <c r="FU17" i="1" s="1"/>
  <c r="FR13" i="29" s="1"/>
  <c r="FQ42" i="15"/>
  <c r="FQ17" i="1" s="1"/>
  <c r="FN13" i="29" s="1"/>
  <c r="GA42" i="15"/>
  <c r="GA17" i="1" s="1"/>
  <c r="FX13" i="29" s="1"/>
  <c r="FW42" i="15"/>
  <c r="FW17" i="1" s="1"/>
  <c r="FT13" i="29" s="1"/>
  <c r="FS42" i="15"/>
  <c r="FS17" i="1" s="1"/>
  <c r="FP13" i="29" s="1"/>
  <c r="FX42" i="15"/>
  <c r="FX17" i="1" s="1"/>
  <c r="FU13" i="29" s="1"/>
  <c r="FT42" i="15"/>
  <c r="FT17" i="1" s="1"/>
  <c r="FQ13" i="29" s="1"/>
  <c r="FR42" i="15"/>
  <c r="FR17" i="1" s="1"/>
  <c r="FO13" i="29" s="1"/>
  <c r="FZ42" i="15"/>
  <c r="FZ17" i="1" s="1"/>
  <c r="FW13" i="29" s="1"/>
  <c r="FV42" i="15"/>
  <c r="FV17" i="1" s="1"/>
  <c r="FS13" i="29" s="1"/>
  <c r="FP17" i="1"/>
  <c r="FM13" i="29" s="1"/>
  <c r="JQ42" i="15"/>
  <c r="JQ17" i="1" s="1"/>
  <c r="JN13" i="29" s="1"/>
  <c r="JM42" i="15"/>
  <c r="JM17" i="1" s="1"/>
  <c r="JJ13" i="29" s="1"/>
  <c r="JI42" i="15"/>
  <c r="JI17" i="1" s="1"/>
  <c r="JF13" i="29" s="1"/>
  <c r="JS42" i="15"/>
  <c r="JS17" i="1" s="1"/>
  <c r="JP13" i="29" s="1"/>
  <c r="JO42" i="15"/>
  <c r="JO17" i="1" s="1"/>
  <c r="JL13" i="29" s="1"/>
  <c r="JK42" i="15"/>
  <c r="JK17" i="1" s="1"/>
  <c r="JH13" i="29" s="1"/>
  <c r="JP42" i="15"/>
  <c r="JP17" i="1" s="1"/>
  <c r="JM13" i="29" s="1"/>
  <c r="JL42" i="15"/>
  <c r="JL17" i="1" s="1"/>
  <c r="JI13" i="29" s="1"/>
  <c r="JR42" i="15"/>
  <c r="JR17" i="1" s="1"/>
  <c r="JO13" i="29" s="1"/>
  <c r="JN42" i="15"/>
  <c r="JN17" i="1" s="1"/>
  <c r="JK13" i="29" s="1"/>
  <c r="JJ42" i="15"/>
  <c r="JJ17" i="1" s="1"/>
  <c r="JG13" i="29" s="1"/>
  <c r="JH17" i="1"/>
  <c r="JE13" i="29" s="1"/>
  <c r="GY42" i="15"/>
  <c r="GY17" i="1" s="1"/>
  <c r="GV13" i="29" s="1"/>
  <c r="GU42" i="15"/>
  <c r="GU17" i="1" s="1"/>
  <c r="GR13" i="29" s="1"/>
  <c r="GQ42" i="15"/>
  <c r="GQ17" i="1" s="1"/>
  <c r="GN13" i="29" s="1"/>
  <c r="GW42" i="15"/>
  <c r="GW17" i="1" s="1"/>
  <c r="GT13" i="29" s="1"/>
  <c r="GS42" i="15"/>
  <c r="GS17" i="1" s="1"/>
  <c r="GP13" i="29" s="1"/>
  <c r="GO42" i="15"/>
  <c r="GO17" i="1" s="1"/>
  <c r="GL13" i="29" s="1"/>
  <c r="GX42" i="15"/>
  <c r="GX17" i="1" s="1"/>
  <c r="GU13" i="29" s="1"/>
  <c r="GT42" i="15"/>
  <c r="GT17" i="1" s="1"/>
  <c r="GQ13" i="29" s="1"/>
  <c r="GP42" i="15"/>
  <c r="GP17" i="1" s="1"/>
  <c r="GM13" i="29" s="1"/>
  <c r="GV42" i="15"/>
  <c r="GV17" i="1" s="1"/>
  <c r="GS13" i="29" s="1"/>
  <c r="GR42" i="15"/>
  <c r="GR17" i="1" s="1"/>
  <c r="GO13" i="29" s="1"/>
  <c r="GN17" i="1"/>
  <c r="GK13" i="29" s="1"/>
  <c r="DK42" i="15"/>
  <c r="DK17" i="1" s="1"/>
  <c r="DH13" i="29" s="1"/>
  <c r="DN42" i="15"/>
  <c r="DN17" i="1" s="1"/>
  <c r="DK13" i="29" s="1"/>
  <c r="HC42" i="15"/>
  <c r="HC17" i="1" s="1"/>
  <c r="GZ13" i="29" s="1"/>
  <c r="HF42" i="15"/>
  <c r="HF17" i="1" s="1"/>
  <c r="HC13" i="29" s="1"/>
  <c r="BS42" i="15"/>
  <c r="BS17" i="1" s="1"/>
  <c r="BP13" i="29" s="1"/>
  <c r="BV42" i="15"/>
  <c r="BV17" i="1" s="1"/>
  <c r="BS13" i="29" s="1"/>
  <c r="KN31" i="21"/>
  <c r="KO39" i="1"/>
  <c r="KL25" i="29" s="1"/>
  <c r="KO19" i="21"/>
  <c r="CM42" i="15"/>
  <c r="CM17" i="1" s="1"/>
  <c r="CJ13" i="29" s="1"/>
  <c r="CO42" i="15"/>
  <c r="CO17" i="1" s="1"/>
  <c r="CL13" i="29" s="1"/>
  <c r="CL42" i="15"/>
  <c r="CL17" i="1" s="1"/>
  <c r="CI13" i="29" s="1"/>
  <c r="EM42" i="15"/>
  <c r="EM17" i="1" s="1"/>
  <c r="EJ13" i="29" s="1"/>
  <c r="EK42" i="15"/>
  <c r="EK17" i="1" s="1"/>
  <c r="EH13" i="29" s="1"/>
  <c r="EH42" i="15"/>
  <c r="EH17" i="1" s="1"/>
  <c r="EE13" i="29" s="1"/>
  <c r="FE42" i="15"/>
  <c r="FE17" i="1" s="1"/>
  <c r="FB13" i="29" s="1"/>
  <c r="FK42" i="15"/>
  <c r="FK17" i="1" s="1"/>
  <c r="FH13" i="29" s="1"/>
  <c r="FN42" i="15"/>
  <c r="FN17" i="1" s="1"/>
  <c r="FK13" i="29" s="1"/>
  <c r="JE42" i="15"/>
  <c r="JE17" i="1" s="1"/>
  <c r="JB13" i="29" s="1"/>
  <c r="JC42" i="15"/>
  <c r="JC17" i="1" s="1"/>
  <c r="IZ13" i="29" s="1"/>
  <c r="JF42" i="15"/>
  <c r="JF17" i="1" s="1"/>
  <c r="JC13" i="29" s="1"/>
  <c r="GM42" i="15"/>
  <c r="GM17" i="1" s="1"/>
  <c r="GJ13" i="29" s="1"/>
  <c r="GG42" i="15"/>
  <c r="GG17" i="1" s="1"/>
  <c r="GD13" i="29" s="1"/>
  <c r="GD42" i="15"/>
  <c r="GD17" i="1" s="1"/>
  <c r="GA13" i="29" s="1"/>
  <c r="IA42" i="15"/>
  <c r="IA17" i="1" s="1"/>
  <c r="HX13" i="29" s="1"/>
  <c r="IC42" i="15"/>
  <c r="IC17" i="1" s="1"/>
  <c r="HZ13" i="29" s="1"/>
  <c r="HZ42" i="15"/>
  <c r="HZ17" i="1" s="1"/>
  <c r="HW13" i="29" s="1"/>
  <c r="DI42" i="15"/>
  <c r="DI17" i="1" s="1"/>
  <c r="DF13" i="29" s="1"/>
  <c r="DO42" i="15"/>
  <c r="DO17" i="1" s="1"/>
  <c r="DL13" i="29" s="1"/>
  <c r="DR42" i="15"/>
  <c r="DR17" i="1" s="1"/>
  <c r="DO13" i="29" s="1"/>
  <c r="HE42" i="15"/>
  <c r="HE17" i="1" s="1"/>
  <c r="HB13" i="29" s="1"/>
  <c r="HG42" i="15"/>
  <c r="HG17" i="1" s="1"/>
  <c r="HD13" i="29" s="1"/>
  <c r="HJ42" i="15"/>
  <c r="HJ17" i="1" s="1"/>
  <c r="HG13" i="29" s="1"/>
  <c r="BU42" i="15"/>
  <c r="BU17" i="1" s="1"/>
  <c r="BR13" i="29" s="1"/>
  <c r="BW42" i="15"/>
  <c r="BW17" i="1" s="1"/>
  <c r="BT13" i="29" s="1"/>
  <c r="BO42" i="15"/>
  <c r="BO17" i="1" s="1"/>
  <c r="BL13" i="29" s="1"/>
  <c r="CQ42" i="15"/>
  <c r="CQ17" i="1" s="1"/>
  <c r="CN13" i="29" s="1"/>
  <c r="CS42" i="15"/>
  <c r="CS17" i="1" s="1"/>
  <c r="CP13" i="29" s="1"/>
  <c r="CP42" i="15"/>
  <c r="CP17" i="1" s="1"/>
  <c r="CM13" i="29" s="1"/>
  <c r="EQ42" i="15"/>
  <c r="EQ17" i="1" s="1"/>
  <c r="EN13" i="29" s="1"/>
  <c r="EO42" i="15"/>
  <c r="EO17" i="1" s="1"/>
  <c r="EL13" i="29" s="1"/>
  <c r="EL42" i="15"/>
  <c r="EL17" i="1" s="1"/>
  <c r="EI13" i="29" s="1"/>
  <c r="FI42" i="15"/>
  <c r="FI17" i="1" s="1"/>
  <c r="FF13" i="29" s="1"/>
  <c r="FO42" i="15"/>
  <c r="FO17" i="1" s="1"/>
  <c r="FL13" i="29" s="1"/>
  <c r="FH42" i="15"/>
  <c r="FH17" i="1" s="1"/>
  <c r="FE13" i="29" s="1"/>
  <c r="IW42" i="15"/>
  <c r="IW17" i="1" s="1"/>
  <c r="IT13" i="29" s="1"/>
  <c r="JG42" i="15"/>
  <c r="JG17" i="1" s="1"/>
  <c r="JD13" i="29" s="1"/>
  <c r="IZ42" i="15"/>
  <c r="IZ17" i="1" s="1"/>
  <c r="IW13" i="29" s="1"/>
  <c r="GE42" i="15"/>
  <c r="GE17" i="1" s="1"/>
  <c r="GB13" i="29" s="1"/>
  <c r="GK42" i="15"/>
  <c r="GK17" i="1" s="1"/>
  <c r="GH13" i="29" s="1"/>
  <c r="GH42" i="15"/>
  <c r="GH17" i="1" s="1"/>
  <c r="GE13" i="29" s="1"/>
  <c r="IE42" i="15"/>
  <c r="IE17" i="1" s="1"/>
  <c r="IB13" i="29" s="1"/>
  <c r="IG42" i="15"/>
  <c r="IG17" i="1" s="1"/>
  <c r="ID13" i="29" s="1"/>
  <c r="ID42" i="15"/>
  <c r="ID17" i="1" s="1"/>
  <c r="IA13" i="29" s="1"/>
  <c r="DM42" i="15"/>
  <c r="DM17" i="1" s="1"/>
  <c r="DJ13" i="29" s="1"/>
  <c r="DS42" i="15"/>
  <c r="DS17" i="1" s="1"/>
  <c r="DP13" i="29" s="1"/>
  <c r="HI42" i="15"/>
  <c r="HI17" i="1" s="1"/>
  <c r="HF13" i="29" s="1"/>
  <c r="HK42" i="15"/>
  <c r="HK17" i="1" s="1"/>
  <c r="HH13" i="29" s="1"/>
  <c r="BM42" i="15"/>
  <c r="BM17" i="1" s="1"/>
  <c r="BJ13" i="29" s="1"/>
  <c r="BN42" i="15"/>
  <c r="BN17" i="1" s="1"/>
  <c r="BK13" i="29" s="1"/>
  <c r="CU42" i="15"/>
  <c r="CU17" i="1" s="1"/>
  <c r="CR13" i="29" s="1"/>
  <c r="CN42" i="15"/>
  <c r="CN17" i="1" s="1"/>
  <c r="CK13" i="29" s="1"/>
  <c r="EI42" i="15"/>
  <c r="EI17" i="1" s="1"/>
  <c r="EF13" i="29" s="1"/>
  <c r="EJ42" i="15"/>
  <c r="EJ17" i="1" s="1"/>
  <c r="EG13" i="29" s="1"/>
  <c r="FM42" i="15"/>
  <c r="FM17" i="1" s="1"/>
  <c r="FJ13" i="29" s="1"/>
  <c r="FF42" i="15"/>
  <c r="FF17" i="1" s="1"/>
  <c r="FC13" i="29" s="1"/>
  <c r="FL42" i="15"/>
  <c r="FL17" i="1" s="1"/>
  <c r="FI13" i="29" s="1"/>
  <c r="JA42" i="15"/>
  <c r="JA17" i="1" s="1"/>
  <c r="IX13" i="29" s="1"/>
  <c r="IX42" i="15"/>
  <c r="IX17" i="1" s="1"/>
  <c r="IU13" i="29" s="1"/>
  <c r="JD42" i="15"/>
  <c r="JD17" i="1" s="1"/>
  <c r="JA13" i="29" s="1"/>
  <c r="GI42" i="15"/>
  <c r="GI17" i="1" s="1"/>
  <c r="GF13" i="29" s="1"/>
  <c r="GF42" i="15"/>
  <c r="GF17" i="1" s="1"/>
  <c r="GC13" i="29" s="1"/>
  <c r="GL42" i="15"/>
  <c r="GL17" i="1" s="1"/>
  <c r="GI13" i="29" s="1"/>
  <c r="II42" i="15"/>
  <c r="II17" i="1" s="1"/>
  <c r="IF13" i="29" s="1"/>
  <c r="IB42" i="15"/>
  <c r="IB17" i="1" s="1"/>
  <c r="HY13" i="29" s="1"/>
  <c r="IH42" i="15"/>
  <c r="IH17" i="1" s="1"/>
  <c r="IE13" i="29" s="1"/>
  <c r="EC42" i="15"/>
  <c r="EC17" i="1" s="1"/>
  <c r="DZ13" i="29" s="1"/>
  <c r="DY42" i="15"/>
  <c r="DY17" i="1" s="1"/>
  <c r="DV13" i="29" s="1"/>
  <c r="DU42" i="15"/>
  <c r="DU17" i="1" s="1"/>
  <c r="DR13" i="29" s="1"/>
  <c r="EE42" i="15"/>
  <c r="EE17" i="1" s="1"/>
  <c r="EB13" i="29" s="1"/>
  <c r="EA42" i="15"/>
  <c r="EA17" i="1" s="1"/>
  <c r="DX13" i="29" s="1"/>
  <c r="DW42" i="15"/>
  <c r="DW17" i="1" s="1"/>
  <c r="DT13" i="29" s="1"/>
  <c r="EB42" i="15"/>
  <c r="EB17" i="1" s="1"/>
  <c r="DY13" i="29" s="1"/>
  <c r="DX42" i="15"/>
  <c r="DX17" i="1" s="1"/>
  <c r="DU13" i="29" s="1"/>
  <c r="ED42" i="15"/>
  <c r="ED17" i="1" s="1"/>
  <c r="EA13" i="29" s="1"/>
  <c r="DZ42" i="15"/>
  <c r="DZ17" i="1" s="1"/>
  <c r="DW13" i="29" s="1"/>
  <c r="DV42" i="15"/>
  <c r="DV17" i="1" s="1"/>
  <c r="DS13" i="29" s="1"/>
  <c r="DT17" i="1"/>
  <c r="DQ13" i="29" s="1"/>
  <c r="AK42" i="15"/>
  <c r="AK17" i="1" s="1"/>
  <c r="AH13" i="29" s="1"/>
  <c r="AG42" i="15"/>
  <c r="AG17" i="1" s="1"/>
  <c r="AD13" i="29" s="1"/>
  <c r="AC42" i="15"/>
  <c r="AC17" i="1" s="1"/>
  <c r="Z13" i="29" s="1"/>
  <c r="AJ42" i="15"/>
  <c r="AJ17" i="1" s="1"/>
  <c r="AG13" i="29" s="1"/>
  <c r="AF42" i="15"/>
  <c r="AF17" i="1" s="1"/>
  <c r="AC13" i="29" s="1"/>
  <c r="AM42" i="15"/>
  <c r="AM17" i="1" s="1"/>
  <c r="AJ13" i="29" s="1"/>
  <c r="AI42" i="15"/>
  <c r="AI17" i="1" s="1"/>
  <c r="AF13" i="29" s="1"/>
  <c r="AE42" i="15"/>
  <c r="AE17" i="1" s="1"/>
  <c r="AB13" i="29" s="1"/>
  <c r="AH42" i="15"/>
  <c r="AH17" i="1" s="1"/>
  <c r="AE13" i="29" s="1"/>
  <c r="AD42" i="15"/>
  <c r="AD17" i="1" s="1"/>
  <c r="AA13" i="29" s="1"/>
  <c r="AL42" i="15"/>
  <c r="AL17" i="1" s="1"/>
  <c r="AI13" i="29" s="1"/>
  <c r="AB17" i="1"/>
  <c r="Y13" i="29" s="1"/>
  <c r="DG42" i="15"/>
  <c r="DG17" i="1" s="1"/>
  <c r="DD13" i="29" s="1"/>
  <c r="DC42" i="15"/>
  <c r="DC17" i="1" s="1"/>
  <c r="CZ13" i="29" s="1"/>
  <c r="CY42" i="15"/>
  <c r="CY17" i="1" s="1"/>
  <c r="CV13" i="29" s="1"/>
  <c r="DE42" i="15"/>
  <c r="DE17" i="1" s="1"/>
  <c r="DB13" i="29" s="1"/>
  <c r="DA42" i="15"/>
  <c r="DA17" i="1" s="1"/>
  <c r="CX13" i="29" s="1"/>
  <c r="CW42" i="15"/>
  <c r="CW17" i="1" s="1"/>
  <c r="CT13" i="29" s="1"/>
  <c r="DF42" i="15"/>
  <c r="DF17" i="1" s="1"/>
  <c r="DC13" i="29" s="1"/>
  <c r="DB42" i="15"/>
  <c r="DB17" i="1" s="1"/>
  <c r="CY13" i="29" s="1"/>
  <c r="CX42" i="15"/>
  <c r="CX17" i="1" s="1"/>
  <c r="CU13" i="29" s="1"/>
  <c r="CZ42" i="15"/>
  <c r="CZ17" i="1" s="1"/>
  <c r="CW13" i="29" s="1"/>
  <c r="DD42" i="15"/>
  <c r="DD17" i="1" s="1"/>
  <c r="DA13" i="29" s="1"/>
  <c r="CV17" i="1"/>
  <c r="CS13" i="29" s="1"/>
  <c r="HU42" i="15"/>
  <c r="HU17" i="1" s="1"/>
  <c r="HR13" i="29" s="1"/>
  <c r="HQ42" i="15"/>
  <c r="HQ17" i="1" s="1"/>
  <c r="HN13" i="29" s="1"/>
  <c r="HM42" i="15"/>
  <c r="HM17" i="1" s="1"/>
  <c r="HJ13" i="29" s="1"/>
  <c r="HW42" i="15"/>
  <c r="HW17" i="1" s="1"/>
  <c r="HT13" i="29" s="1"/>
  <c r="HS42" i="15"/>
  <c r="HS17" i="1" s="1"/>
  <c r="HP13" i="29" s="1"/>
  <c r="HO42" i="15"/>
  <c r="HO17" i="1" s="1"/>
  <c r="HL13" i="29" s="1"/>
  <c r="HT42" i="15"/>
  <c r="HT17" i="1" s="1"/>
  <c r="HQ13" i="29" s="1"/>
  <c r="HP42" i="15"/>
  <c r="HP17" i="1" s="1"/>
  <c r="HM13" i="29" s="1"/>
  <c r="HR42" i="15"/>
  <c r="HR17" i="1" s="1"/>
  <c r="HO13" i="29" s="1"/>
  <c r="HN42" i="15"/>
  <c r="HN17" i="1" s="1"/>
  <c r="HK13" i="29" s="1"/>
  <c r="HV42" i="15"/>
  <c r="HV17" i="1" s="1"/>
  <c r="HS13" i="29" s="1"/>
  <c r="HL17" i="1"/>
  <c r="HI13" i="29" s="1"/>
  <c r="CG42" i="15"/>
  <c r="CG17" i="1" s="1"/>
  <c r="CD13" i="29" s="1"/>
  <c r="CC42" i="15"/>
  <c r="CC17" i="1" s="1"/>
  <c r="BZ13" i="29" s="1"/>
  <c r="BY42" i="15"/>
  <c r="BY17" i="1" s="1"/>
  <c r="BV13" i="29" s="1"/>
  <c r="CI42" i="15"/>
  <c r="CI17" i="1" s="1"/>
  <c r="CF13" i="29" s="1"/>
  <c r="CE42" i="15"/>
  <c r="CE17" i="1" s="1"/>
  <c r="CB13" i="29" s="1"/>
  <c r="CA42" i="15"/>
  <c r="CA17" i="1" s="1"/>
  <c r="BX13" i="29" s="1"/>
  <c r="CF42" i="15"/>
  <c r="CF17" i="1" s="1"/>
  <c r="CC13" i="29" s="1"/>
  <c r="CB42" i="15"/>
  <c r="CB17" i="1" s="1"/>
  <c r="BY13" i="29" s="1"/>
  <c r="CH42" i="15"/>
  <c r="CH17" i="1" s="1"/>
  <c r="CE13" i="29" s="1"/>
  <c r="CD42" i="15"/>
  <c r="CD17" i="1" s="1"/>
  <c r="CA13" i="29" s="1"/>
  <c r="BZ42" i="15"/>
  <c r="BZ17" i="1" s="1"/>
  <c r="BW13" i="29" s="1"/>
  <c r="BX17" i="1"/>
  <c r="BU13" i="29" s="1"/>
  <c r="FC42" i="15"/>
  <c r="FC17" i="1" s="1"/>
  <c r="EZ13" i="29" s="1"/>
  <c r="EY42" i="15"/>
  <c r="EY17" i="1" s="1"/>
  <c r="EV13" i="29" s="1"/>
  <c r="EU42" i="15"/>
  <c r="EU17" i="1" s="1"/>
  <c r="ER13" i="29" s="1"/>
  <c r="FA42" i="15"/>
  <c r="FA17" i="1" s="1"/>
  <c r="EX13" i="29" s="1"/>
  <c r="EW42" i="15"/>
  <c r="EW17" i="1" s="1"/>
  <c r="ET13" i="29" s="1"/>
  <c r="ES42" i="15"/>
  <c r="ES17" i="1" s="1"/>
  <c r="EP13" i="29" s="1"/>
  <c r="FB42" i="15"/>
  <c r="FB17" i="1" s="1"/>
  <c r="EY13" i="29" s="1"/>
  <c r="EX42" i="15"/>
  <c r="EX17" i="1" s="1"/>
  <c r="EU13" i="29" s="1"/>
  <c r="ET42" i="15"/>
  <c r="ET17" i="1" s="1"/>
  <c r="EQ13" i="29" s="1"/>
  <c r="EZ42" i="15"/>
  <c r="EZ17" i="1" s="1"/>
  <c r="EW13" i="29" s="1"/>
  <c r="EV42" i="15"/>
  <c r="EV17" i="1" s="1"/>
  <c r="ES13" i="29" s="1"/>
  <c r="ER17" i="1"/>
  <c r="EO13" i="29" s="1"/>
  <c r="F42" i="15"/>
  <c r="F17" i="1" s="1"/>
  <c r="C13" i="29" s="1"/>
  <c r="J42" i="15"/>
  <c r="J17" i="1" s="1"/>
  <c r="G13" i="29" s="1"/>
  <c r="N42" i="15"/>
  <c r="N17" i="1" s="1"/>
  <c r="K13" i="29" s="1"/>
  <c r="G42" i="15"/>
  <c r="G17" i="1" s="1"/>
  <c r="D13" i="29" s="1"/>
  <c r="K42" i="15"/>
  <c r="K17" i="1" s="1"/>
  <c r="H13" i="29" s="1"/>
  <c r="O42" i="15"/>
  <c r="O17" i="1" s="1"/>
  <c r="L13" i="29" s="1"/>
  <c r="H42" i="15"/>
  <c r="H17" i="1" s="1"/>
  <c r="E13" i="29" s="1"/>
  <c r="L42" i="15"/>
  <c r="L17" i="1" s="1"/>
  <c r="I13" i="29" s="1"/>
  <c r="E42" i="15"/>
  <c r="E17" i="1" s="1"/>
  <c r="B13" i="29" s="1"/>
  <c r="I42" i="15"/>
  <c r="I17" i="1" s="1"/>
  <c r="F13" i="29" s="1"/>
  <c r="M42" i="15"/>
  <c r="M17" i="1" s="1"/>
  <c r="J13" i="29" s="1"/>
  <c r="X42" i="15"/>
  <c r="X17" i="1" s="1"/>
  <c r="U13" i="29" s="1"/>
  <c r="T42" i="15"/>
  <c r="T17" i="1" s="1"/>
  <c r="Q13" i="29" s="1"/>
  <c r="AA42" i="15"/>
  <c r="AA17" i="1" s="1"/>
  <c r="X13" i="29" s="1"/>
  <c r="W42" i="15"/>
  <c r="W17" i="1" s="1"/>
  <c r="T13" i="29" s="1"/>
  <c r="S42" i="15"/>
  <c r="S17" i="1" s="1"/>
  <c r="P13" i="29" s="1"/>
  <c r="Z42" i="15"/>
  <c r="Z17" i="1" s="1"/>
  <c r="W13" i="29" s="1"/>
  <c r="V42" i="15"/>
  <c r="V17" i="1" s="1"/>
  <c r="S13" i="29" s="1"/>
  <c r="R42" i="15"/>
  <c r="R17" i="1" s="1"/>
  <c r="O13" i="29" s="1"/>
  <c r="Q42" i="15"/>
  <c r="Q17" i="1" s="1"/>
  <c r="N13" i="29" s="1"/>
  <c r="Y42" i="15"/>
  <c r="Y17" i="1" s="1"/>
  <c r="V13" i="29" s="1"/>
  <c r="U42" i="15"/>
  <c r="U17" i="1" s="1"/>
  <c r="R13" i="29" s="1"/>
  <c r="P17" i="1"/>
  <c r="M13" i="29" s="1"/>
  <c r="DQ42" i="15"/>
  <c r="DQ17" i="1" s="1"/>
  <c r="DN13" i="29" s="1"/>
  <c r="DJ42" i="15"/>
  <c r="DJ17" i="1" s="1"/>
  <c r="DG13" i="29" s="1"/>
  <c r="DP42" i="15"/>
  <c r="DP17" i="1" s="1"/>
  <c r="DM13" i="29" s="1"/>
  <c r="HA42" i="15"/>
  <c r="HA17" i="1" s="1"/>
  <c r="GX13" i="29" s="1"/>
  <c r="HB42" i="15"/>
  <c r="HB17" i="1" s="1"/>
  <c r="GY13" i="29" s="1"/>
  <c r="HH42" i="15"/>
  <c r="HH17" i="1" s="1"/>
  <c r="HE13" i="29" s="1"/>
  <c r="BQ42" i="15"/>
  <c r="BQ17" i="1" s="1"/>
  <c r="BN13" i="29" s="1"/>
  <c r="BR42" i="15"/>
  <c r="BR17" i="1" s="1"/>
  <c r="BO13" i="29" s="1"/>
  <c r="BT42" i="15"/>
  <c r="BT17" i="1" s="1"/>
  <c r="BQ13" i="29" s="1"/>
  <c r="CK42" i="15"/>
  <c r="CK17" i="1" s="1"/>
  <c r="CH13" i="29" s="1"/>
  <c r="CR42" i="15"/>
  <c r="CR17" i="1" s="1"/>
  <c r="CO13" i="29" s="1"/>
  <c r="EG42" i="15"/>
  <c r="EG17" i="1" s="1"/>
  <c r="ED13" i="29" s="1"/>
  <c r="EN42" i="15"/>
  <c r="EN17" i="1" s="1"/>
  <c r="EK13" i="29" s="1"/>
  <c r="KM32" i="21"/>
  <c r="KN42" i="1"/>
  <c r="KK26" i="29" s="1"/>
  <c r="KN20" i="21"/>
  <c r="O24" i="17"/>
  <c r="L9" i="1"/>
  <c r="I5" i="29" s="1"/>
  <c r="FG42" i="15"/>
  <c r="FG17" i="1" s="1"/>
  <c r="FD13" i="29" s="1"/>
  <c r="FJ42" i="15"/>
  <c r="FJ17" i="1" s="1"/>
  <c r="FG13" i="29" s="1"/>
  <c r="IY42" i="15"/>
  <c r="IY17" i="1" s="1"/>
  <c r="IV13" i="29" s="1"/>
  <c r="JB42" i="15"/>
  <c r="JB17" i="1" s="1"/>
  <c r="IY13" i="29" s="1"/>
  <c r="GC42" i="15"/>
  <c r="GC17" i="1" s="1"/>
  <c r="FZ13" i="29" s="1"/>
  <c r="GJ42" i="15"/>
  <c r="GJ17" i="1" s="1"/>
  <c r="GG13" i="29" s="1"/>
  <c r="HY42" i="15"/>
  <c r="HY17" i="1" s="1"/>
  <c r="HV13" i="29" s="1"/>
  <c r="IF42" i="15"/>
  <c r="IF17" i="1" s="1"/>
  <c r="IC13" i="29" s="1"/>
  <c r="C9" i="5"/>
  <c r="A10" i="5"/>
  <c r="AC19" i="1"/>
  <c r="Z14" i="29" s="1"/>
  <c r="AD4" i="8"/>
  <c r="AD19" i="1" s="1"/>
  <c r="AA14" i="29" s="1"/>
  <c r="M19" i="1"/>
  <c r="J14" i="29" s="1"/>
  <c r="L4" i="8"/>
  <c r="M73" i="1"/>
  <c r="S73" i="1"/>
  <c r="O73" i="1"/>
  <c r="W73" i="1"/>
  <c r="K73" i="1"/>
  <c r="AA73" i="1"/>
  <c r="U73" i="1"/>
  <c r="I73" i="1"/>
  <c r="Q73" i="1"/>
  <c r="Y73" i="1"/>
  <c r="KN32" i="21" l="1"/>
  <c r="KO42" i="1"/>
  <c r="KL26" i="29" s="1"/>
  <c r="KO20" i="21"/>
  <c r="P24" i="17"/>
  <c r="M9" i="1"/>
  <c r="J5" i="29" s="1"/>
  <c r="KO31" i="21"/>
  <c r="KP39" i="1"/>
  <c r="KM25" i="29" s="1"/>
  <c r="KP19" i="21"/>
  <c r="L19" i="1"/>
  <c r="I14" i="29" s="1"/>
  <c r="K4" i="8"/>
  <c r="C10" i="5"/>
  <c r="A11" i="5"/>
  <c r="KP31" i="21" l="1"/>
  <c r="KQ39" i="1"/>
  <c r="KN25" i="29" s="1"/>
  <c r="KQ19" i="21"/>
  <c r="KO32" i="21"/>
  <c r="KP42" i="1"/>
  <c r="KM26" i="29" s="1"/>
  <c r="KP20" i="21"/>
  <c r="Q24" i="17"/>
  <c r="N9" i="1"/>
  <c r="K5" i="29" s="1"/>
  <c r="K19" i="1"/>
  <c r="H14" i="29" s="1"/>
  <c r="J4" i="8"/>
  <c r="C11" i="5"/>
  <c r="A12" i="5"/>
  <c r="R24" i="17" l="1"/>
  <c r="O9" i="1"/>
  <c r="L5" i="29" s="1"/>
  <c r="KQ31" i="21"/>
  <c r="KR39" i="1"/>
  <c r="KO25" i="29" s="1"/>
  <c r="KR19" i="21"/>
  <c r="KP32" i="21"/>
  <c r="KQ42" i="1"/>
  <c r="KN26" i="29" s="1"/>
  <c r="KQ20" i="21"/>
  <c r="J19" i="1"/>
  <c r="G14" i="29" s="1"/>
  <c r="I4" i="8"/>
  <c r="C12" i="5"/>
  <c r="A13" i="5"/>
  <c r="KQ32" i="21" l="1"/>
  <c r="KR42" i="1"/>
  <c r="KO26" i="29" s="1"/>
  <c r="KR20" i="21"/>
  <c r="KR31" i="21"/>
  <c r="KS39" i="1"/>
  <c r="KP25" i="29" s="1"/>
  <c r="KS19" i="21"/>
  <c r="S24" i="17"/>
  <c r="P9" i="1"/>
  <c r="M5" i="29" s="1"/>
  <c r="I19" i="1"/>
  <c r="F14" i="29" s="1"/>
  <c r="H4" i="8"/>
  <c r="C13" i="5"/>
  <c r="A14" i="5"/>
  <c r="T24" i="17" l="1"/>
  <c r="Q9" i="1"/>
  <c r="N5" i="29" s="1"/>
  <c r="KR32" i="21"/>
  <c r="KS42" i="1"/>
  <c r="KP26" i="29" s="1"/>
  <c r="KS20" i="21"/>
  <c r="KS31" i="21"/>
  <c r="KT39" i="1"/>
  <c r="KQ25" i="29" s="1"/>
  <c r="KT19" i="21"/>
  <c r="H19" i="1"/>
  <c r="E14" i="29" s="1"/>
  <c r="G4" i="8"/>
  <c r="C14" i="5"/>
  <c r="A15" i="5"/>
  <c r="KT31" i="21" l="1"/>
  <c r="KU39" i="1"/>
  <c r="KR25" i="29" s="1"/>
  <c r="KU19" i="21"/>
  <c r="KS32" i="21"/>
  <c r="KT42" i="1"/>
  <c r="KQ26" i="29" s="1"/>
  <c r="KT20" i="21"/>
  <c r="U24" i="17"/>
  <c r="R9" i="1"/>
  <c r="O5" i="29" s="1"/>
  <c r="G19" i="1"/>
  <c r="D14" i="29" s="1"/>
  <c r="F4" i="8"/>
  <c r="C15" i="5"/>
  <c r="A16" i="5"/>
  <c r="KU31" i="21" l="1"/>
  <c r="KV39" i="1"/>
  <c r="KS25" i="29" s="1"/>
  <c r="KV19" i="21"/>
  <c r="KT32" i="21"/>
  <c r="KU42" i="1"/>
  <c r="KR26" i="29" s="1"/>
  <c r="KU20" i="21"/>
  <c r="V24" i="17"/>
  <c r="S9" i="1"/>
  <c r="P5" i="29" s="1"/>
  <c r="F19" i="1"/>
  <c r="C14" i="29" s="1"/>
  <c r="E4" i="8"/>
  <c r="E19" i="1" s="1"/>
  <c r="C16" i="5"/>
  <c r="A17" i="5"/>
  <c r="W24" i="17" l="1"/>
  <c r="T9" i="1"/>
  <c r="Q5" i="29" s="1"/>
  <c r="KV31" i="21"/>
  <c r="KW39" i="1"/>
  <c r="KT25" i="29" s="1"/>
  <c r="KW19" i="21"/>
  <c r="KU32" i="21"/>
  <c r="KV42" i="1"/>
  <c r="KS26" i="29" s="1"/>
  <c r="KV20" i="21"/>
  <c r="B14" i="29"/>
  <c r="D4" i="8"/>
  <c r="C17" i="5"/>
  <c r="A18" i="5"/>
  <c r="KV32" i="21" l="1"/>
  <c r="KW42" i="1"/>
  <c r="KT26" i="29" s="1"/>
  <c r="KW20" i="21"/>
  <c r="KW31" i="21"/>
  <c r="KX39" i="1"/>
  <c r="KU25" i="29" s="1"/>
  <c r="KX19" i="21"/>
  <c r="X24" i="17"/>
  <c r="U9" i="1"/>
  <c r="R5" i="29" s="1"/>
  <c r="C18" i="5"/>
  <c r="A19" i="5"/>
  <c r="Y24" i="17" l="1"/>
  <c r="V9" i="1"/>
  <c r="S5" i="29" s="1"/>
  <c r="KW32" i="21"/>
  <c r="KX42" i="1"/>
  <c r="KU26" i="29" s="1"/>
  <c r="KX20" i="21"/>
  <c r="KX31" i="21"/>
  <c r="KY39" i="1"/>
  <c r="KV25" i="29" s="1"/>
  <c r="KY19" i="21"/>
  <c r="C19" i="5"/>
  <c r="A20" i="5"/>
  <c r="KY31" i="21" l="1"/>
  <c r="KZ39" i="1"/>
  <c r="KW25" i="29" s="1"/>
  <c r="KZ19" i="21"/>
  <c r="KX32" i="21"/>
  <c r="KY42" i="1"/>
  <c r="KV26" i="29" s="1"/>
  <c r="KY20" i="21"/>
  <c r="Z24" i="17"/>
  <c r="W9" i="1"/>
  <c r="T5" i="29" s="1"/>
  <c r="A21" i="5"/>
  <c r="C20" i="5"/>
  <c r="AA24" i="17" l="1"/>
  <c r="X9" i="1"/>
  <c r="U5" i="29" s="1"/>
  <c r="KZ31" i="21"/>
  <c r="LA39" i="1"/>
  <c r="KX25" i="29" s="1"/>
  <c r="LA19" i="21"/>
  <c r="KY32" i="21"/>
  <c r="KZ42" i="1"/>
  <c r="KW26" i="29" s="1"/>
  <c r="KZ20" i="21"/>
  <c r="C21" i="5"/>
  <c r="A22" i="5"/>
  <c r="KZ32" i="21" l="1"/>
  <c r="LA42" i="1"/>
  <c r="KX26" i="29" s="1"/>
  <c r="LA20" i="21"/>
  <c r="LA31" i="21"/>
  <c r="LB39" i="1"/>
  <c r="KY25" i="29" s="1"/>
  <c r="LB19" i="21"/>
  <c r="AB24" i="17"/>
  <c r="Y9" i="1"/>
  <c r="V5" i="29" s="1"/>
  <c r="C22" i="5"/>
  <c r="A23" i="5"/>
  <c r="AC24" i="17" l="1"/>
  <c r="Z9" i="1"/>
  <c r="W5" i="29" s="1"/>
  <c r="LA32" i="21"/>
  <c r="LB42" i="1"/>
  <c r="KY26" i="29" s="1"/>
  <c r="LB20" i="21"/>
  <c r="LB31" i="21"/>
  <c r="LC39" i="1"/>
  <c r="KZ25" i="29" s="1"/>
  <c r="LC19" i="21"/>
  <c r="C23" i="5"/>
  <c r="A24" i="5"/>
  <c r="LC31" i="21" l="1"/>
  <c r="LD25" i="21" s="1"/>
  <c r="LD39" i="1"/>
  <c r="LA25" i="29" s="1"/>
  <c r="LB32" i="21"/>
  <c r="LC42" i="1"/>
  <c r="KZ26" i="29" s="1"/>
  <c r="LC20" i="21"/>
  <c r="AD24" i="17"/>
  <c r="AA9" i="1"/>
  <c r="X5" i="29" s="1"/>
  <c r="A25" i="5"/>
  <c r="C24" i="5"/>
  <c r="AE24" i="17" l="1"/>
  <c r="AB9" i="1"/>
  <c r="Y5" i="29" s="1"/>
  <c r="LC32" i="21"/>
  <c r="LD26" i="21" s="1"/>
  <c r="LD42" i="1"/>
  <c r="LA26" i="29" s="1"/>
  <c r="C25" i="5"/>
  <c r="A26" i="5"/>
  <c r="AF24" i="17" l="1"/>
  <c r="AC9" i="1"/>
  <c r="Z5" i="29" s="1"/>
  <c r="C26" i="5"/>
  <c r="A27" i="5"/>
  <c r="AG24" i="17" l="1"/>
  <c r="AD9" i="1"/>
  <c r="AA5" i="29" s="1"/>
  <c r="C27" i="5"/>
  <c r="A28" i="5"/>
  <c r="AH24" i="17" l="1"/>
  <c r="AE9" i="1"/>
  <c r="AB5" i="29" s="1"/>
  <c r="C28" i="5"/>
  <c r="A29" i="5"/>
  <c r="AI24" i="17" l="1"/>
  <c r="AF9" i="1"/>
  <c r="AC5" i="29" s="1"/>
  <c r="C29" i="5"/>
  <c r="A30" i="5"/>
  <c r="AJ24" i="17" l="1"/>
  <c r="AG9" i="1"/>
  <c r="AD5" i="29" s="1"/>
  <c r="C30" i="5"/>
  <c r="A31" i="5"/>
  <c r="AK24" i="17" l="1"/>
  <c r="AH9" i="1"/>
  <c r="AE5" i="29" s="1"/>
  <c r="C31" i="5"/>
  <c r="A32" i="5"/>
  <c r="AL24" i="17" l="1"/>
  <c r="AI9" i="1"/>
  <c r="AF5" i="29" s="1"/>
  <c r="C32" i="5"/>
  <c r="A33" i="5"/>
  <c r="AM24" i="17" l="1"/>
  <c r="AJ9" i="1"/>
  <c r="AG5" i="29" s="1"/>
  <c r="C33" i="5"/>
  <c r="A34" i="5"/>
  <c r="AN24" i="17" l="1"/>
  <c r="AK9" i="1"/>
  <c r="AH5" i="29" s="1"/>
  <c r="C34" i="5"/>
  <c r="A35" i="5"/>
  <c r="AO24" i="17" l="1"/>
  <c r="AL9" i="1"/>
  <c r="AI5" i="29" s="1"/>
  <c r="C35" i="5"/>
  <c r="A36" i="5"/>
  <c r="AP24" i="17" l="1"/>
  <c r="AM9" i="1"/>
  <c r="AJ5" i="29" s="1"/>
  <c r="A37" i="5"/>
  <c r="C36" i="5"/>
  <c r="AQ24" i="17" l="1"/>
  <c r="AN9" i="1"/>
  <c r="AK5" i="29" s="1"/>
  <c r="C37" i="5"/>
  <c r="A38" i="5"/>
  <c r="AR24" i="17" l="1"/>
  <c r="AO9" i="1"/>
  <c r="AL5" i="29" s="1"/>
  <c r="C38" i="5"/>
  <c r="A39" i="5"/>
  <c r="AS24" i="17" l="1"/>
  <c r="AP9" i="1"/>
  <c r="AM5" i="29" s="1"/>
  <c r="C39" i="5"/>
  <c r="A40" i="5"/>
  <c r="AT24" i="17" l="1"/>
  <c r="AQ9" i="1"/>
  <c r="AN5" i="29" s="1"/>
  <c r="A41" i="5"/>
  <c r="C40" i="5"/>
  <c r="AU24" i="17" l="1"/>
  <c r="AR9" i="1"/>
  <c r="AO5" i="29" s="1"/>
  <c r="C41" i="5"/>
  <c r="A42" i="5"/>
  <c r="AV24" i="17" l="1"/>
  <c r="AS9" i="1"/>
  <c r="AP5" i="29" s="1"/>
  <c r="C42" i="5"/>
  <c r="A43" i="5"/>
  <c r="AW24" i="17" l="1"/>
  <c r="AT9" i="1"/>
  <c r="AQ5" i="29" s="1"/>
  <c r="C43" i="5"/>
  <c r="A44" i="5"/>
  <c r="AX24" i="17" l="1"/>
  <c r="AU9" i="1"/>
  <c r="AR5" i="29" s="1"/>
  <c r="C44" i="5"/>
  <c r="A45" i="5"/>
  <c r="AY24" i="17" l="1"/>
  <c r="AV9" i="1"/>
  <c r="AS5" i="29" s="1"/>
  <c r="C45" i="5"/>
  <c r="A46" i="5"/>
  <c r="AZ24" i="17" l="1"/>
  <c r="AW9" i="1"/>
  <c r="AT5" i="29" s="1"/>
  <c r="C46" i="5"/>
  <c r="A47" i="5"/>
  <c r="BA24" i="17" l="1"/>
  <c r="AX9" i="1"/>
  <c r="AU5" i="29" s="1"/>
  <c r="C47" i="5"/>
  <c r="A48" i="5"/>
  <c r="BB24" i="17" l="1"/>
  <c r="AY9" i="1"/>
  <c r="AV5" i="29" s="1"/>
  <c r="A49" i="5"/>
  <c r="C48" i="5"/>
  <c r="BC24" i="17" l="1"/>
  <c r="AZ9" i="1"/>
  <c r="AW5" i="29" s="1"/>
  <c r="C49" i="5"/>
  <c r="A50" i="5"/>
  <c r="BD24" i="17" l="1"/>
  <c r="BA9" i="1"/>
  <c r="AX5" i="29" s="1"/>
  <c r="C50" i="5"/>
  <c r="A51" i="5"/>
  <c r="BE24" i="17" l="1"/>
  <c r="BB9" i="1"/>
  <c r="AY5" i="29" s="1"/>
  <c r="C51" i="5"/>
  <c r="A52" i="5"/>
  <c r="BF24" i="17" l="1"/>
  <c r="BC9" i="1"/>
  <c r="AZ5" i="29" s="1"/>
  <c r="A53" i="5"/>
  <c r="C52" i="5"/>
  <c r="BG24" i="17" l="1"/>
  <c r="BD9" i="1"/>
  <c r="BA5" i="29" s="1"/>
  <c r="C53" i="5"/>
  <c r="A54" i="5"/>
  <c r="BH24" i="17" l="1"/>
  <c r="BE9" i="1"/>
  <c r="BB5" i="29" s="1"/>
  <c r="C54" i="5"/>
  <c r="A55" i="5"/>
  <c r="BI24" i="17" l="1"/>
  <c r="BF9" i="1"/>
  <c r="BC5" i="29" s="1"/>
  <c r="C55" i="5"/>
  <c r="A56" i="5"/>
  <c r="BJ24" i="17" l="1"/>
  <c r="BG9" i="1"/>
  <c r="BD5" i="29" s="1"/>
  <c r="A57" i="5"/>
  <c r="C56" i="5"/>
  <c r="BK24" i="17" l="1"/>
  <c r="BH9" i="1"/>
  <c r="BE5" i="29" s="1"/>
  <c r="C57" i="5"/>
  <c r="A58" i="5"/>
  <c r="BL24" i="17" l="1"/>
  <c r="BI9" i="1"/>
  <c r="BF5" i="29" s="1"/>
  <c r="C58" i="5"/>
  <c r="A59" i="5"/>
  <c r="BM24" i="17" l="1"/>
  <c r="BJ9" i="1"/>
  <c r="BG5" i="29" s="1"/>
  <c r="C59" i="5"/>
  <c r="A60" i="5"/>
  <c r="BN24" i="17" l="1"/>
  <c r="BK9" i="1"/>
  <c r="BH5" i="29" s="1"/>
  <c r="C60" i="5"/>
  <c r="A61" i="5"/>
  <c r="BO24" i="17" l="1"/>
  <c r="BL9" i="1"/>
  <c r="BI5" i="29" s="1"/>
  <c r="C61" i="5"/>
  <c r="A62" i="5"/>
  <c r="BP24" i="17" l="1"/>
  <c r="BM9" i="1"/>
  <c r="BJ5" i="29" s="1"/>
  <c r="C62" i="5"/>
  <c r="A63" i="5"/>
  <c r="BQ24" i="17" l="1"/>
  <c r="BN9" i="1"/>
  <c r="BK5" i="29" s="1"/>
  <c r="C63" i="5"/>
  <c r="A64" i="5"/>
  <c r="BR24" i="17" l="1"/>
  <c r="BO9" i="1"/>
  <c r="BL5" i="29" s="1"/>
  <c r="A65" i="5"/>
  <c r="C64" i="5"/>
  <c r="BS24" i="17" l="1"/>
  <c r="BP9" i="1"/>
  <c r="BM5" i="29" s="1"/>
  <c r="C65" i="5"/>
  <c r="A66" i="5"/>
  <c r="BT24" i="17" l="1"/>
  <c r="BQ9" i="1"/>
  <c r="BN5" i="29" s="1"/>
  <c r="C66" i="5"/>
  <c r="A67" i="5"/>
  <c r="BU24" i="17" l="1"/>
  <c r="BR9" i="1"/>
  <c r="BO5" i="29" s="1"/>
  <c r="C67" i="5"/>
  <c r="A68" i="5"/>
  <c r="BV24" i="17" l="1"/>
  <c r="BS9" i="1"/>
  <c r="BP5" i="29" s="1"/>
  <c r="A69" i="5"/>
  <c r="C68" i="5"/>
  <c r="BW24" i="17" l="1"/>
  <c r="BT9" i="1"/>
  <c r="BQ5" i="29" s="1"/>
  <c r="C69" i="5"/>
  <c r="A70" i="5"/>
  <c r="BX24" i="17" l="1"/>
  <c r="BU9" i="1"/>
  <c r="BR5" i="29" s="1"/>
  <c r="C70" i="5"/>
  <c r="A71" i="5"/>
  <c r="BY24" i="17" l="1"/>
  <c r="BV9" i="1"/>
  <c r="BS5" i="29" s="1"/>
  <c r="C71" i="5"/>
  <c r="A72" i="5"/>
  <c r="BZ24" i="17" l="1"/>
  <c r="BW9" i="1"/>
  <c r="BT5" i="29" s="1"/>
  <c r="A73" i="5"/>
  <c r="C72" i="5"/>
  <c r="CA24" i="17" l="1"/>
  <c r="BX9" i="1"/>
  <c r="BU5" i="29" s="1"/>
  <c r="C73" i="5"/>
  <c r="A74" i="5"/>
  <c r="CB24" i="17" l="1"/>
  <c r="BY9" i="1"/>
  <c r="BV5" i="29" s="1"/>
  <c r="C74" i="5"/>
  <c r="A75" i="5"/>
  <c r="CC24" i="17" l="1"/>
  <c r="BZ9" i="1"/>
  <c r="BW5" i="29" s="1"/>
  <c r="C75" i="5"/>
  <c r="A76" i="5"/>
  <c r="CD24" i="17" l="1"/>
  <c r="CA9" i="1"/>
  <c r="BX5" i="29" s="1"/>
  <c r="C76" i="5"/>
  <c r="A77" i="5"/>
  <c r="CE24" i="17" l="1"/>
  <c r="CB9" i="1"/>
  <c r="BY5" i="29" s="1"/>
  <c r="C77" i="5"/>
  <c r="A78" i="5"/>
  <c r="CF24" i="17" l="1"/>
  <c r="CC9" i="1"/>
  <c r="BZ5" i="29" s="1"/>
  <c r="C78" i="5"/>
  <c r="A79" i="5"/>
  <c r="CG24" i="17" l="1"/>
  <c r="CD9" i="1"/>
  <c r="CA5" i="29" s="1"/>
  <c r="C79" i="5"/>
  <c r="A80" i="5"/>
  <c r="CH24" i="17" l="1"/>
  <c r="CE9" i="1"/>
  <c r="CB5" i="29" s="1"/>
  <c r="A81" i="5"/>
  <c r="C80" i="5"/>
  <c r="CI24" i="17" l="1"/>
  <c r="CF9" i="1"/>
  <c r="CC5" i="29" s="1"/>
  <c r="C81" i="5"/>
  <c r="A82" i="5"/>
  <c r="CJ24" i="17" l="1"/>
  <c r="CG9" i="1"/>
  <c r="CD5" i="29" s="1"/>
  <c r="C82" i="5"/>
  <c r="A83" i="5"/>
  <c r="CK24" i="17" l="1"/>
  <c r="CH9" i="1"/>
  <c r="CE5" i="29" s="1"/>
  <c r="C83" i="5"/>
  <c r="A84" i="5"/>
  <c r="CL24" i="17" l="1"/>
  <c r="CI9" i="1"/>
  <c r="CF5" i="29" s="1"/>
  <c r="A85" i="5"/>
  <c r="C84" i="5"/>
  <c r="CM24" i="17" l="1"/>
  <c r="CJ9" i="1"/>
  <c r="CG5" i="29" s="1"/>
  <c r="C85" i="5"/>
  <c r="A86" i="5"/>
  <c r="CN24" i="17" l="1"/>
  <c r="CK9" i="1"/>
  <c r="CH5" i="29" s="1"/>
  <c r="C86" i="5"/>
  <c r="A87" i="5"/>
  <c r="CO24" i="17" l="1"/>
  <c r="CL9" i="1"/>
  <c r="CI5" i="29" s="1"/>
  <c r="C87" i="5"/>
  <c r="A88" i="5"/>
  <c r="CP24" i="17" l="1"/>
  <c r="CM9" i="1"/>
  <c r="CJ5" i="29" s="1"/>
  <c r="A89" i="5"/>
  <c r="C88" i="5"/>
  <c r="CQ24" i="17" l="1"/>
  <c r="CN9" i="1"/>
  <c r="CK5" i="29" s="1"/>
  <c r="C89" i="5"/>
  <c r="A90" i="5"/>
  <c r="CR24" i="17" l="1"/>
  <c r="CO9" i="1"/>
  <c r="CL5" i="29" s="1"/>
  <c r="C90" i="5"/>
  <c r="A91" i="5"/>
  <c r="CS24" i="17" l="1"/>
  <c r="CP9" i="1"/>
  <c r="CM5" i="29" s="1"/>
  <c r="C91" i="5"/>
  <c r="A92" i="5"/>
  <c r="CT24" i="17" l="1"/>
  <c r="CQ9" i="1"/>
  <c r="CN5" i="29" s="1"/>
  <c r="C92" i="5"/>
  <c r="A93" i="5"/>
  <c r="CU24" i="17" l="1"/>
  <c r="CR9" i="1"/>
  <c r="CO5" i="29" s="1"/>
  <c r="C93" i="5"/>
  <c r="A94" i="5"/>
  <c r="CV24" i="17" l="1"/>
  <c r="CS9" i="1"/>
  <c r="CP5" i="29" s="1"/>
  <c r="C94" i="5"/>
  <c r="A95" i="5"/>
  <c r="CW24" i="17" l="1"/>
  <c r="CT9" i="1"/>
  <c r="CQ5" i="29" s="1"/>
  <c r="C95" i="5"/>
  <c r="A96" i="5"/>
  <c r="CX24" i="17" l="1"/>
  <c r="CU9" i="1"/>
  <c r="CR5" i="29" s="1"/>
  <c r="A97" i="5"/>
  <c r="C96" i="5"/>
  <c r="CY24" i="17" l="1"/>
  <c r="CV9" i="1"/>
  <c r="CS5" i="29" s="1"/>
  <c r="C97" i="5"/>
  <c r="A98" i="5"/>
  <c r="CZ24" i="17" l="1"/>
  <c r="CW9" i="1"/>
  <c r="CT5" i="29" s="1"/>
  <c r="C98" i="5"/>
  <c r="A99" i="5"/>
  <c r="DA24" i="17" l="1"/>
  <c r="CX9" i="1"/>
  <c r="CU5" i="29" s="1"/>
  <c r="C99" i="5"/>
  <c r="A100" i="5"/>
  <c r="DB24" i="17" l="1"/>
  <c r="CY9" i="1"/>
  <c r="CV5" i="29" s="1"/>
  <c r="A101" i="5"/>
  <c r="C100" i="5"/>
  <c r="DC24" i="17" l="1"/>
  <c r="CZ9" i="1"/>
  <c r="CW5" i="29" s="1"/>
  <c r="C101" i="5"/>
  <c r="A102" i="5"/>
  <c r="DD24" i="17" l="1"/>
  <c r="DA9" i="1"/>
  <c r="CX5" i="29" s="1"/>
  <c r="C102" i="5"/>
  <c r="A103" i="5"/>
  <c r="DE24" i="17" l="1"/>
  <c r="DB9" i="1"/>
  <c r="CY5" i="29" s="1"/>
  <c r="C103" i="5"/>
  <c r="A104" i="5"/>
  <c r="DF24" i="17" l="1"/>
  <c r="DC9" i="1"/>
  <c r="CZ5" i="29" s="1"/>
  <c r="A105" i="5"/>
  <c r="C104" i="5"/>
  <c r="DG24" i="17" l="1"/>
  <c r="DD9" i="1"/>
  <c r="DA5" i="29" s="1"/>
  <c r="C105" i="5"/>
  <c r="A106" i="5"/>
  <c r="DH24" i="17" l="1"/>
  <c r="DE9" i="1"/>
  <c r="DB5" i="29" s="1"/>
  <c r="C106" i="5"/>
  <c r="A107" i="5"/>
  <c r="DI24" i="17" l="1"/>
  <c r="DF9" i="1"/>
  <c r="DC5" i="29" s="1"/>
  <c r="C107" i="5"/>
  <c r="A108" i="5"/>
  <c r="DJ24" i="17" l="1"/>
  <c r="DG9" i="1"/>
  <c r="DD5" i="29" s="1"/>
  <c r="C108" i="5"/>
  <c r="A109" i="5"/>
  <c r="DK24" i="17" l="1"/>
  <c r="DH9" i="1"/>
  <c r="DE5" i="29" s="1"/>
  <c r="C109" i="5"/>
  <c r="A110" i="5"/>
  <c r="DL24" i="17" l="1"/>
  <c r="DI9" i="1"/>
  <c r="DF5" i="29" s="1"/>
  <c r="C110" i="5"/>
  <c r="A111" i="5"/>
  <c r="DM24" i="17" l="1"/>
  <c r="DJ9" i="1"/>
  <c r="DG5" i="29" s="1"/>
  <c r="C111" i="5"/>
  <c r="A112" i="5"/>
  <c r="DN24" i="17" l="1"/>
  <c r="DK9" i="1"/>
  <c r="DH5" i="29" s="1"/>
  <c r="A113" i="5"/>
  <c r="C112" i="5"/>
  <c r="DO24" i="17" l="1"/>
  <c r="DL9" i="1"/>
  <c r="DI5" i="29" s="1"/>
  <c r="C113" i="5"/>
  <c r="A114" i="5"/>
  <c r="DP24" i="17" l="1"/>
  <c r="DM9" i="1"/>
  <c r="DJ5" i="29" s="1"/>
  <c r="C114" i="5"/>
  <c r="A115" i="5"/>
  <c r="DQ24" i="17" l="1"/>
  <c r="DN9" i="1"/>
  <c r="DK5" i="29" s="1"/>
  <c r="C115" i="5"/>
  <c r="A116" i="5"/>
  <c r="DR24" i="17" l="1"/>
  <c r="DO9" i="1"/>
  <c r="DL5" i="29" s="1"/>
  <c r="A117" i="5"/>
  <c r="C116" i="5"/>
  <c r="DS24" i="17" l="1"/>
  <c r="DP9" i="1"/>
  <c r="DM5" i="29" s="1"/>
  <c r="C117" i="5"/>
  <c r="A118" i="5"/>
  <c r="DT24" i="17" l="1"/>
  <c r="DQ9" i="1"/>
  <c r="DN5" i="29" s="1"/>
  <c r="C118" i="5"/>
  <c r="A119" i="5"/>
  <c r="DU24" i="17" l="1"/>
  <c r="DR9" i="1"/>
  <c r="DO5" i="29" s="1"/>
  <c r="C119" i="5"/>
  <c r="A120" i="5"/>
  <c r="DV24" i="17" l="1"/>
  <c r="DS9" i="1"/>
  <c r="DP5" i="29" s="1"/>
  <c r="A121" i="5"/>
  <c r="C120" i="5"/>
  <c r="DW24" i="17" l="1"/>
  <c r="DT9" i="1"/>
  <c r="DQ5" i="29" s="1"/>
  <c r="C121" i="5"/>
  <c r="A122" i="5"/>
  <c r="DX24" i="17" l="1"/>
  <c r="DU9" i="1"/>
  <c r="DR5" i="29" s="1"/>
  <c r="C122" i="5"/>
  <c r="A123" i="5"/>
  <c r="DY24" i="17" l="1"/>
  <c r="DV9" i="1"/>
  <c r="DS5" i="29" s="1"/>
  <c r="C123" i="5"/>
  <c r="A124" i="5"/>
  <c r="DZ24" i="17" l="1"/>
  <c r="DW9" i="1"/>
  <c r="DT5" i="29" s="1"/>
  <c r="C124" i="5"/>
  <c r="A125" i="5"/>
  <c r="EA24" i="17" l="1"/>
  <c r="DX9" i="1"/>
  <c r="DU5" i="29" s="1"/>
  <c r="C125" i="5"/>
  <c r="A126" i="5"/>
  <c r="EB24" i="17" l="1"/>
  <c r="DY9" i="1"/>
  <c r="DV5" i="29" s="1"/>
  <c r="C126" i="5"/>
  <c r="A127" i="5"/>
  <c r="EC24" i="17" l="1"/>
  <c r="DZ9" i="1"/>
  <c r="DW5" i="29" s="1"/>
  <c r="C127" i="5"/>
  <c r="A128" i="5"/>
  <c r="ED24" i="17" l="1"/>
  <c r="EA9" i="1"/>
  <c r="DX5" i="29" s="1"/>
  <c r="A129" i="5"/>
  <c r="C128" i="5"/>
  <c r="EE24" i="17" l="1"/>
  <c r="EB9" i="1"/>
  <c r="DY5" i="29" s="1"/>
  <c r="C129" i="5"/>
  <c r="A130" i="5"/>
  <c r="EF24" i="17" l="1"/>
  <c r="EC9" i="1"/>
  <c r="DZ5" i="29" s="1"/>
  <c r="C130" i="5"/>
  <c r="A131" i="5"/>
  <c r="EG24" i="17" l="1"/>
  <c r="ED9" i="1"/>
  <c r="EA5" i="29" s="1"/>
  <c r="C131" i="5"/>
  <c r="A132" i="5"/>
  <c r="EH24" i="17" l="1"/>
  <c r="EE9" i="1"/>
  <c r="EB5" i="29" s="1"/>
  <c r="A133" i="5"/>
  <c r="C132" i="5"/>
  <c r="EI24" i="17" l="1"/>
  <c r="EF9" i="1"/>
  <c r="EC5" i="29" s="1"/>
  <c r="C133" i="5"/>
  <c r="A134" i="5"/>
  <c r="EJ24" i="17" l="1"/>
  <c r="EG9" i="1"/>
  <c r="ED5" i="29" s="1"/>
  <c r="C134" i="5"/>
  <c r="A135" i="5"/>
  <c r="EK24" i="17" l="1"/>
  <c r="EH9" i="1"/>
  <c r="EE5" i="29" s="1"/>
  <c r="C135" i="5"/>
  <c r="A136" i="5"/>
  <c r="EL24" i="17" l="1"/>
  <c r="EI9" i="1"/>
  <c r="EF5" i="29" s="1"/>
  <c r="A137" i="5"/>
  <c r="C136" i="5"/>
  <c r="EM24" i="17" l="1"/>
  <c r="EJ9" i="1"/>
  <c r="EG5" i="29" s="1"/>
  <c r="C137" i="5"/>
  <c r="A138" i="5"/>
  <c r="EN24" i="17" l="1"/>
  <c r="EK9" i="1"/>
  <c r="EH5" i="29" s="1"/>
  <c r="C138" i="5"/>
  <c r="A139" i="5"/>
  <c r="EO24" i="17" l="1"/>
  <c r="EL9" i="1"/>
  <c r="EI5" i="29" s="1"/>
  <c r="C139" i="5"/>
  <c r="A140" i="5"/>
  <c r="EP24" i="17" l="1"/>
  <c r="EM9" i="1"/>
  <c r="EJ5" i="29" s="1"/>
  <c r="C140" i="5"/>
  <c r="A141" i="5"/>
  <c r="EQ24" i="17" l="1"/>
  <c r="EN9" i="1"/>
  <c r="EK5" i="29" s="1"/>
  <c r="C141" i="5"/>
  <c r="A142" i="5"/>
  <c r="ER24" i="17" l="1"/>
  <c r="EO9" i="1"/>
  <c r="EL5" i="29" s="1"/>
  <c r="C142" i="5"/>
  <c r="A143" i="5"/>
  <c r="ES24" i="17" l="1"/>
  <c r="EP9" i="1"/>
  <c r="EM5" i="29" s="1"/>
  <c r="C143" i="5"/>
  <c r="A144" i="5"/>
  <c r="ET24" i="17" l="1"/>
  <c r="EQ9" i="1"/>
  <c r="EN5" i="29" s="1"/>
  <c r="A145" i="5"/>
  <c r="C144" i="5"/>
  <c r="EU24" i="17" l="1"/>
  <c r="ER9" i="1"/>
  <c r="EO5" i="29" s="1"/>
  <c r="C145" i="5"/>
  <c r="A146" i="5"/>
  <c r="EV24" i="17" l="1"/>
  <c r="ES9" i="1"/>
  <c r="EP5" i="29" s="1"/>
  <c r="C146" i="5"/>
  <c r="A147" i="5"/>
  <c r="EW24" i="17" l="1"/>
  <c r="ET9" i="1"/>
  <c r="EQ5" i="29" s="1"/>
  <c r="C147" i="5"/>
  <c r="A148" i="5"/>
  <c r="EX24" i="17" l="1"/>
  <c r="EU9" i="1"/>
  <c r="ER5" i="29" s="1"/>
  <c r="A149" i="5"/>
  <c r="C148" i="5"/>
  <c r="EY24" i="17" l="1"/>
  <c r="EV9" i="1"/>
  <c r="ES5" i="29" s="1"/>
  <c r="C149" i="5"/>
  <c r="A150" i="5"/>
  <c r="EZ24" i="17" l="1"/>
  <c r="EW9" i="1"/>
  <c r="ET5" i="29" s="1"/>
  <c r="C150" i="5"/>
  <c r="A151" i="5"/>
  <c r="FA24" i="17" l="1"/>
  <c r="EX9" i="1"/>
  <c r="EU5" i="29" s="1"/>
  <c r="C151" i="5"/>
  <c r="A152" i="5"/>
  <c r="FB24" i="17" l="1"/>
  <c r="EY9" i="1"/>
  <c r="EV5" i="29" s="1"/>
  <c r="A153" i="5"/>
  <c r="C152" i="5"/>
  <c r="FC24" i="17" l="1"/>
  <c r="EZ9" i="1"/>
  <c r="EW5" i="29" s="1"/>
  <c r="C153" i="5"/>
  <c r="A154" i="5"/>
  <c r="FD24" i="17" l="1"/>
  <c r="FA9" i="1"/>
  <c r="EX5" i="29" s="1"/>
  <c r="C154" i="5"/>
  <c r="A155" i="5"/>
  <c r="FE24" i="17" l="1"/>
  <c r="FB9" i="1"/>
  <c r="EY5" i="29" s="1"/>
  <c r="C155" i="5"/>
  <c r="A156" i="5"/>
  <c r="FF24" i="17" l="1"/>
  <c r="FC9" i="1"/>
  <c r="EZ5" i="29" s="1"/>
  <c r="C156" i="5"/>
  <c r="A157" i="5"/>
  <c r="FG24" i="17" l="1"/>
  <c r="FD9" i="1"/>
  <c r="FA5" i="29" s="1"/>
  <c r="C157" i="5"/>
  <c r="A158" i="5"/>
  <c r="FH24" i="17" l="1"/>
  <c r="FE9" i="1"/>
  <c r="FB5" i="29" s="1"/>
  <c r="C158" i="5"/>
  <c r="A159" i="5"/>
  <c r="FI24" i="17" l="1"/>
  <c r="FF9" i="1"/>
  <c r="FC5" i="29" s="1"/>
  <c r="C159" i="5"/>
  <c r="A160" i="5"/>
  <c r="FJ24" i="17" l="1"/>
  <c r="FG9" i="1"/>
  <c r="FD5" i="29" s="1"/>
  <c r="A161" i="5"/>
  <c r="C160" i="5"/>
  <c r="FK24" i="17" l="1"/>
  <c r="FH9" i="1"/>
  <c r="FE5" i="29" s="1"/>
  <c r="C161" i="5"/>
  <c r="A162" i="5"/>
  <c r="FL24" i="17" l="1"/>
  <c r="FI9" i="1"/>
  <c r="FF5" i="29" s="1"/>
  <c r="C162" i="5"/>
  <c r="A163" i="5"/>
  <c r="FM24" i="17" l="1"/>
  <c r="FJ9" i="1"/>
  <c r="FG5" i="29" s="1"/>
  <c r="C163" i="5"/>
  <c r="A164" i="5"/>
  <c r="FN24" i="17" l="1"/>
  <c r="FK9" i="1"/>
  <c r="FH5" i="29" s="1"/>
  <c r="A165" i="5"/>
  <c r="C164" i="5"/>
  <c r="FO24" i="17" l="1"/>
  <c r="FL9" i="1"/>
  <c r="FI5" i="29" s="1"/>
  <c r="C165" i="5"/>
  <c r="A166" i="5"/>
  <c r="FP24" i="17" l="1"/>
  <c r="FM9" i="1"/>
  <c r="FJ5" i="29" s="1"/>
  <c r="C166" i="5"/>
  <c r="A167" i="5"/>
  <c r="FQ24" i="17" l="1"/>
  <c r="FN9" i="1"/>
  <c r="FK5" i="29" s="1"/>
  <c r="C167" i="5"/>
  <c r="A168" i="5"/>
  <c r="FR24" i="17" l="1"/>
  <c r="FO9" i="1"/>
  <c r="FL5" i="29" s="1"/>
  <c r="A169" i="5"/>
  <c r="C168" i="5"/>
  <c r="FS24" i="17" l="1"/>
  <c r="FP9" i="1"/>
  <c r="FM5" i="29" s="1"/>
  <c r="C169" i="5"/>
  <c r="A170" i="5"/>
  <c r="FT24" i="17" l="1"/>
  <c r="FQ9" i="1"/>
  <c r="FN5" i="29" s="1"/>
  <c r="C170" i="5"/>
  <c r="A171" i="5"/>
  <c r="FU24" i="17" l="1"/>
  <c r="FR9" i="1"/>
  <c r="FO5" i="29" s="1"/>
  <c r="C171" i="5"/>
  <c r="A172" i="5"/>
  <c r="FV24" i="17" l="1"/>
  <c r="FS9" i="1"/>
  <c r="FP5" i="29" s="1"/>
  <c r="C172" i="5"/>
  <c r="A173" i="5"/>
  <c r="FW24" i="17" l="1"/>
  <c r="FT9" i="1"/>
  <c r="FQ5" i="29" s="1"/>
  <c r="C173" i="5"/>
  <c r="A174" i="5"/>
  <c r="FX24" i="17" l="1"/>
  <c r="FU9" i="1"/>
  <c r="FR5" i="29" s="1"/>
  <c r="C174" i="5"/>
  <c r="A175" i="5"/>
  <c r="FY24" i="17" l="1"/>
  <c r="FV9" i="1"/>
  <c r="FS5" i="29" s="1"/>
  <c r="C175" i="5"/>
  <c r="A176" i="5"/>
  <c r="FZ24" i="17" l="1"/>
  <c r="FW9" i="1"/>
  <c r="FT5" i="29" s="1"/>
  <c r="A177" i="5"/>
  <c r="C176" i="5"/>
  <c r="GA24" i="17" l="1"/>
  <c r="FX9" i="1"/>
  <c r="FU5" i="29" s="1"/>
  <c r="C177" i="5"/>
  <c r="A178" i="5"/>
  <c r="GB24" i="17" l="1"/>
  <c r="FY9" i="1"/>
  <c r="FV5" i="29" s="1"/>
  <c r="C178" i="5"/>
  <c r="A179" i="5"/>
  <c r="GC24" i="17" l="1"/>
  <c r="FZ9" i="1"/>
  <c r="FW5" i="29" s="1"/>
  <c r="C179" i="5"/>
  <c r="A180" i="5"/>
  <c r="GD24" i="17" l="1"/>
  <c r="GA9" i="1"/>
  <c r="FX5" i="29" s="1"/>
  <c r="A181" i="5"/>
  <c r="C180" i="5"/>
  <c r="GE24" i="17" l="1"/>
  <c r="GB9" i="1"/>
  <c r="FY5" i="29" s="1"/>
  <c r="C181" i="5"/>
  <c r="A182" i="5"/>
  <c r="GF24" i="17" l="1"/>
  <c r="GC9" i="1"/>
  <c r="FZ5" i="29" s="1"/>
  <c r="C182" i="5"/>
  <c r="A183" i="5"/>
  <c r="GG24" i="17" l="1"/>
  <c r="GD9" i="1"/>
  <c r="GA5" i="29" s="1"/>
  <c r="C183" i="5"/>
  <c r="A184" i="5"/>
  <c r="GH24" i="17" l="1"/>
  <c r="GE9" i="1"/>
  <c r="GB5" i="29" s="1"/>
  <c r="A185" i="5"/>
  <c r="C184" i="5"/>
  <c r="GI24" i="17" l="1"/>
  <c r="GF9" i="1"/>
  <c r="GC5" i="29" s="1"/>
  <c r="C185" i="5"/>
  <c r="A186" i="5"/>
  <c r="GJ24" i="17" l="1"/>
  <c r="GG9" i="1"/>
  <c r="GD5" i="29" s="1"/>
  <c r="C186" i="5"/>
  <c r="A187" i="5"/>
  <c r="GK24" i="17" l="1"/>
  <c r="GH9" i="1"/>
  <c r="GE5" i="29" s="1"/>
  <c r="C187" i="5"/>
  <c r="A188" i="5"/>
  <c r="GL24" i="17" l="1"/>
  <c r="GI9" i="1"/>
  <c r="GF5" i="29" s="1"/>
  <c r="C188" i="5"/>
  <c r="A189" i="5"/>
  <c r="GM24" i="17" l="1"/>
  <c r="GJ9" i="1"/>
  <c r="GG5" i="29" s="1"/>
  <c r="C189" i="5"/>
  <c r="A190" i="5"/>
  <c r="GN24" i="17" l="1"/>
  <c r="GK9" i="1"/>
  <c r="GH5" i="29" s="1"/>
  <c r="C190" i="5"/>
  <c r="A191" i="5"/>
  <c r="GO24" i="17" l="1"/>
  <c r="GL9" i="1"/>
  <c r="GI5" i="29" s="1"/>
  <c r="C191" i="5"/>
  <c r="A192" i="5"/>
  <c r="GP24" i="17" l="1"/>
  <c r="GM9" i="1"/>
  <c r="GJ5" i="29" s="1"/>
  <c r="A193" i="5"/>
  <c r="C192" i="5"/>
  <c r="GQ24" i="17" l="1"/>
  <c r="GN9" i="1"/>
  <c r="GK5" i="29" s="1"/>
  <c r="C193" i="5"/>
  <c r="A194" i="5"/>
  <c r="GR24" i="17" l="1"/>
  <c r="GO9" i="1"/>
  <c r="GL5" i="29" s="1"/>
  <c r="C194" i="5"/>
  <c r="A195" i="5"/>
  <c r="GS24" i="17" l="1"/>
  <c r="GP9" i="1"/>
  <c r="GM5" i="29" s="1"/>
  <c r="C195" i="5"/>
  <c r="A196" i="5"/>
  <c r="GT24" i="17" l="1"/>
  <c r="GQ9" i="1"/>
  <c r="GN5" i="29" s="1"/>
  <c r="A197" i="5"/>
  <c r="C196" i="5"/>
  <c r="GU24" i="17" l="1"/>
  <c r="GR9" i="1"/>
  <c r="GO5" i="29" s="1"/>
  <c r="C197" i="5"/>
  <c r="A198" i="5"/>
  <c r="GV24" i="17" l="1"/>
  <c r="GS9" i="1"/>
  <c r="GP5" i="29" s="1"/>
  <c r="C198" i="5"/>
  <c r="A199" i="5"/>
  <c r="GW24" i="17" l="1"/>
  <c r="GT9" i="1"/>
  <c r="GQ5" i="29" s="1"/>
  <c r="C199" i="5"/>
  <c r="A200" i="5"/>
  <c r="GX24" i="17" l="1"/>
  <c r="GU9" i="1"/>
  <c r="GR5" i="29" s="1"/>
  <c r="A201" i="5"/>
  <c r="C200" i="5"/>
  <c r="GY24" i="17" l="1"/>
  <c r="GV9" i="1"/>
  <c r="GS5" i="29" s="1"/>
  <c r="C201" i="5"/>
  <c r="A202" i="5"/>
  <c r="GZ24" i="17" l="1"/>
  <c r="GW9" i="1"/>
  <c r="GT5" i="29" s="1"/>
  <c r="C202" i="5"/>
  <c r="A203" i="5"/>
  <c r="HA24" i="17" l="1"/>
  <c r="GX9" i="1"/>
  <c r="GU5" i="29" s="1"/>
  <c r="C203" i="5"/>
  <c r="A204" i="5"/>
  <c r="HB24" i="17" l="1"/>
  <c r="GY9" i="1"/>
  <c r="GV5" i="29" s="1"/>
  <c r="C204" i="5"/>
  <c r="A205" i="5"/>
  <c r="HC24" i="17" l="1"/>
  <c r="GZ9" i="1"/>
  <c r="GW5" i="29" s="1"/>
  <c r="C205" i="5"/>
  <c r="A206" i="5"/>
  <c r="HD24" i="17" l="1"/>
  <c r="HA9" i="1"/>
  <c r="GX5" i="29" s="1"/>
  <c r="C206" i="5"/>
  <c r="A207" i="5"/>
  <c r="HE24" i="17" l="1"/>
  <c r="HB9" i="1"/>
  <c r="GY5" i="29" s="1"/>
  <c r="C207" i="5"/>
  <c r="A208" i="5"/>
  <c r="HF24" i="17" l="1"/>
  <c r="HC9" i="1"/>
  <c r="GZ5" i="29" s="1"/>
  <c r="A209" i="5"/>
  <c r="C208" i="5"/>
  <c r="HG24" i="17" l="1"/>
  <c r="HD9" i="1"/>
  <c r="HA5" i="29" s="1"/>
  <c r="C209" i="5"/>
  <c r="A210" i="5"/>
  <c r="HH24" i="17" l="1"/>
  <c r="HE9" i="1"/>
  <c r="HB5" i="29" s="1"/>
  <c r="C210" i="5"/>
  <c r="A211" i="5"/>
  <c r="HI24" i="17" l="1"/>
  <c r="HF9" i="1"/>
  <c r="HC5" i="29" s="1"/>
  <c r="C211" i="5"/>
  <c r="A212" i="5"/>
  <c r="HJ24" i="17" l="1"/>
  <c r="HG9" i="1"/>
  <c r="HD5" i="29" s="1"/>
  <c r="A213" i="5"/>
  <c r="C212" i="5"/>
  <c r="HK24" i="17" l="1"/>
  <c r="HH9" i="1"/>
  <c r="HE5" i="29" s="1"/>
  <c r="C213" i="5"/>
  <c r="A214" i="5"/>
  <c r="HL24" i="17" l="1"/>
  <c r="HI9" i="1"/>
  <c r="HF5" i="29" s="1"/>
  <c r="C214" i="5"/>
  <c r="A215" i="5"/>
  <c r="HM24" i="17" l="1"/>
  <c r="HJ9" i="1"/>
  <c r="HG5" i="29" s="1"/>
  <c r="C215" i="5"/>
  <c r="A216" i="5"/>
  <c r="HN24" i="17" l="1"/>
  <c r="HK9" i="1"/>
  <c r="HH5" i="29" s="1"/>
  <c r="A217" i="5"/>
  <c r="C216" i="5"/>
  <c r="HO24" i="17" l="1"/>
  <c r="HL9" i="1"/>
  <c r="HI5" i="29" s="1"/>
  <c r="C217" i="5"/>
  <c r="A218" i="5"/>
  <c r="HP24" i="17" l="1"/>
  <c r="HM9" i="1"/>
  <c r="HJ5" i="29" s="1"/>
  <c r="C218" i="5"/>
  <c r="A219" i="5"/>
  <c r="HQ24" i="17" l="1"/>
  <c r="HN9" i="1"/>
  <c r="HK5" i="29" s="1"/>
  <c r="C219" i="5"/>
  <c r="A220" i="5"/>
  <c r="HR24" i="17" l="1"/>
  <c r="HO9" i="1"/>
  <c r="HL5" i="29" s="1"/>
  <c r="C220" i="5"/>
  <c r="A221" i="5"/>
  <c r="HS24" i="17" l="1"/>
  <c r="HP9" i="1"/>
  <c r="HM5" i="29" s="1"/>
  <c r="C221" i="5"/>
  <c r="A222" i="5"/>
  <c r="HT24" i="17" l="1"/>
  <c r="HQ9" i="1"/>
  <c r="HN5" i="29" s="1"/>
  <c r="C222" i="5"/>
  <c r="A223" i="5"/>
  <c r="HU24" i="17" l="1"/>
  <c r="HR9" i="1"/>
  <c r="HO5" i="29" s="1"/>
  <c r="C223" i="5"/>
  <c r="A224" i="5"/>
  <c r="HV24" i="17" l="1"/>
  <c r="HS9" i="1"/>
  <c r="HP5" i="29" s="1"/>
  <c r="A225" i="5"/>
  <c r="C224" i="5"/>
  <c r="HW24" i="17" l="1"/>
  <c r="HT9" i="1"/>
  <c r="HQ5" i="29" s="1"/>
  <c r="C225" i="5"/>
  <c r="A226" i="5"/>
  <c r="HX24" i="17" l="1"/>
  <c r="HU9" i="1"/>
  <c r="HR5" i="29" s="1"/>
  <c r="C226" i="5"/>
  <c r="A227" i="5"/>
  <c r="HY24" i="17" l="1"/>
  <c r="HV9" i="1"/>
  <c r="HS5" i="29" s="1"/>
  <c r="C227" i="5"/>
  <c r="A228" i="5"/>
  <c r="HZ24" i="17" l="1"/>
  <c r="HW9" i="1"/>
  <c r="HT5" i="29" s="1"/>
  <c r="A229" i="5"/>
  <c r="C228" i="5"/>
  <c r="IA24" i="17" l="1"/>
  <c r="HX9" i="1"/>
  <c r="HU5" i="29" s="1"/>
  <c r="C229" i="5"/>
  <c r="A230" i="5"/>
  <c r="IB24" i="17" l="1"/>
  <c r="HY9" i="1"/>
  <c r="HV5" i="29" s="1"/>
  <c r="C230" i="5"/>
  <c r="A231" i="5"/>
  <c r="IC24" i="17" l="1"/>
  <c r="HZ9" i="1"/>
  <c r="HW5" i="29" s="1"/>
  <c r="C231" i="5"/>
  <c r="A232" i="5"/>
  <c r="ID24" i="17" l="1"/>
  <c r="IA9" i="1"/>
  <c r="HX5" i="29" s="1"/>
  <c r="A233" i="5"/>
  <c r="C232" i="5"/>
  <c r="IE24" i="17" l="1"/>
  <c r="IB9" i="1"/>
  <c r="HY5" i="29" s="1"/>
  <c r="C233" i="5"/>
  <c r="A234" i="5"/>
  <c r="IF24" i="17" l="1"/>
  <c r="IC9" i="1"/>
  <c r="HZ5" i="29" s="1"/>
  <c r="C234" i="5"/>
  <c r="A235" i="5"/>
  <c r="IG24" i="17" l="1"/>
  <c r="ID9" i="1"/>
  <c r="IA5" i="29" s="1"/>
  <c r="C235" i="5"/>
  <c r="A236" i="5"/>
  <c r="IH24" i="17" l="1"/>
  <c r="IE9" i="1"/>
  <c r="IB5" i="29" s="1"/>
  <c r="C236" i="5"/>
  <c r="A237" i="5"/>
  <c r="II24" i="17" l="1"/>
  <c r="IF9" i="1"/>
  <c r="IC5" i="29" s="1"/>
  <c r="C237" i="5"/>
  <c r="A238" i="5"/>
  <c r="IJ24" i="17" l="1"/>
  <c r="IG9" i="1"/>
  <c r="ID5" i="29" s="1"/>
  <c r="C238" i="5"/>
  <c r="A239" i="5"/>
  <c r="IK24" i="17" l="1"/>
  <c r="IH9" i="1"/>
  <c r="IE5" i="29" s="1"/>
  <c r="C239" i="5"/>
  <c r="A240" i="5"/>
  <c r="IL24" i="17" l="1"/>
  <c r="II9" i="1"/>
  <c r="IF5" i="29" s="1"/>
  <c r="A241" i="5"/>
  <c r="C240" i="5"/>
  <c r="IM24" i="17" l="1"/>
  <c r="IJ9" i="1"/>
  <c r="IG5" i="29" s="1"/>
  <c r="C241" i="5"/>
  <c r="A242" i="5"/>
  <c r="IN24" i="17" l="1"/>
  <c r="IK9" i="1"/>
  <c r="IH5" i="29" s="1"/>
  <c r="C242" i="5"/>
  <c r="A243" i="5"/>
  <c r="IO24" i="17" l="1"/>
  <c r="IL9" i="1"/>
  <c r="II5" i="29" s="1"/>
  <c r="C243" i="5"/>
  <c r="A244" i="5"/>
  <c r="IP24" i="17" l="1"/>
  <c r="IM9" i="1"/>
  <c r="IJ5" i="29" s="1"/>
  <c r="A245" i="5"/>
  <c r="C244" i="5"/>
  <c r="IQ24" i="17" l="1"/>
  <c r="IN9" i="1"/>
  <c r="IK5" i="29" s="1"/>
  <c r="C245" i="5"/>
  <c r="A246" i="5"/>
  <c r="IR24" i="17" l="1"/>
  <c r="IO9" i="1"/>
  <c r="IL5" i="29" s="1"/>
  <c r="C246" i="5"/>
  <c r="A247" i="5"/>
  <c r="IS24" i="17" l="1"/>
  <c r="IP9" i="1"/>
  <c r="IM5" i="29" s="1"/>
  <c r="C247" i="5"/>
  <c r="A248" i="5"/>
  <c r="IT24" i="17" l="1"/>
  <c r="IQ9" i="1"/>
  <c r="IN5" i="29" s="1"/>
  <c r="A249" i="5"/>
  <c r="C248" i="5"/>
  <c r="IU24" i="17" l="1"/>
  <c r="IR9" i="1"/>
  <c r="IO5" i="29" s="1"/>
  <c r="C249" i="5"/>
  <c r="A250" i="5"/>
  <c r="IV24" i="17" l="1"/>
  <c r="IS9" i="1"/>
  <c r="IP5" i="29" s="1"/>
  <c r="C250" i="5"/>
  <c r="A251" i="5"/>
  <c r="IW24" i="17" l="1"/>
  <c r="IT9" i="1"/>
  <c r="IQ5" i="29" s="1"/>
  <c r="C251" i="5"/>
  <c r="A252" i="5"/>
  <c r="IX24" i="17" l="1"/>
  <c r="IU9" i="1"/>
  <c r="IR5" i="29" s="1"/>
  <c r="C252" i="5"/>
  <c r="A253" i="5"/>
  <c r="IY24" i="17" l="1"/>
  <c r="IV9" i="1"/>
  <c r="IS5" i="29" s="1"/>
  <c r="C253" i="5"/>
  <c r="A254" i="5"/>
  <c r="IZ24" i="17" l="1"/>
  <c r="IW9" i="1"/>
  <c r="IT5" i="29" s="1"/>
  <c r="C254" i="5"/>
  <c r="A255" i="5"/>
  <c r="JA24" i="17" l="1"/>
  <c r="IX9" i="1"/>
  <c r="IU5" i="29" s="1"/>
  <c r="C255" i="5"/>
  <c r="A256" i="5"/>
  <c r="JB24" i="17" l="1"/>
  <c r="IY9" i="1"/>
  <c r="IV5" i="29" s="1"/>
  <c r="A257" i="5"/>
  <c r="C256" i="5"/>
  <c r="JC24" i="17" l="1"/>
  <c r="IZ9" i="1"/>
  <c r="IW5" i="29" s="1"/>
  <c r="C257" i="5"/>
  <c r="A258" i="5"/>
  <c r="JD24" i="17" l="1"/>
  <c r="JA9" i="1"/>
  <c r="IX5" i="29" s="1"/>
  <c r="C258" i="5"/>
  <c r="A259" i="5"/>
  <c r="JE24" i="17" l="1"/>
  <c r="JB9" i="1"/>
  <c r="IY5" i="29" s="1"/>
  <c r="C259" i="5"/>
  <c r="A260" i="5"/>
  <c r="JF24" i="17" l="1"/>
  <c r="JC9" i="1"/>
  <c r="IZ5" i="29" s="1"/>
  <c r="A261" i="5"/>
  <c r="C260" i="5"/>
  <c r="JG24" i="17" l="1"/>
  <c r="JD9" i="1"/>
  <c r="JA5" i="29" s="1"/>
  <c r="C261" i="5"/>
  <c r="A262" i="5"/>
  <c r="JH24" i="17" l="1"/>
  <c r="JE9" i="1"/>
  <c r="JB5" i="29" s="1"/>
  <c r="C262" i="5"/>
  <c r="A263" i="5"/>
  <c r="JI24" i="17" l="1"/>
  <c r="JF9" i="1"/>
  <c r="JC5" i="29" s="1"/>
  <c r="C263" i="5"/>
  <c r="A264" i="5"/>
  <c r="JJ24" i="17" l="1"/>
  <c r="JG9" i="1"/>
  <c r="JD5" i="29" s="1"/>
  <c r="A265" i="5"/>
  <c r="C264" i="5"/>
  <c r="JK24" i="17" l="1"/>
  <c r="JH9" i="1"/>
  <c r="JE5" i="29" s="1"/>
  <c r="C265" i="5"/>
  <c r="A266" i="5"/>
  <c r="JL24" i="17" l="1"/>
  <c r="JI9" i="1"/>
  <c r="JF5" i="29" s="1"/>
  <c r="C266" i="5"/>
  <c r="A267" i="5"/>
  <c r="JM24" i="17" l="1"/>
  <c r="JJ9" i="1"/>
  <c r="JG5" i="29" s="1"/>
  <c r="C267" i="5"/>
  <c r="A268" i="5"/>
  <c r="JN24" i="17" l="1"/>
  <c r="JK9" i="1"/>
  <c r="JH5" i="29" s="1"/>
  <c r="C268" i="5"/>
  <c r="A269" i="5"/>
  <c r="JO24" i="17" l="1"/>
  <c r="JL9" i="1"/>
  <c r="JI5" i="29" s="1"/>
  <c r="C269" i="5"/>
  <c r="A270" i="5"/>
  <c r="JP24" i="17" l="1"/>
  <c r="JM9" i="1"/>
  <c r="JJ5" i="29" s="1"/>
  <c r="C270" i="5"/>
  <c r="A271" i="5"/>
  <c r="JQ24" i="17" l="1"/>
  <c r="JN9" i="1"/>
  <c r="JK5" i="29" s="1"/>
  <c r="C271" i="5"/>
  <c r="A272" i="5"/>
  <c r="JR24" i="17" l="1"/>
  <c r="JO9" i="1"/>
  <c r="JL5" i="29" s="1"/>
  <c r="A273" i="5"/>
  <c r="C272" i="5"/>
  <c r="JS24" i="17" l="1"/>
  <c r="JP9" i="1"/>
  <c r="JM5" i="29" s="1"/>
  <c r="C273" i="5"/>
  <c r="A274" i="5"/>
  <c r="JT24" i="17" l="1"/>
  <c r="JQ9" i="1"/>
  <c r="JN5" i="29" s="1"/>
  <c r="C274" i="5"/>
  <c r="A275" i="5"/>
  <c r="JU24" i="17" l="1"/>
  <c r="JR9" i="1"/>
  <c r="JO5" i="29" s="1"/>
  <c r="C275" i="5"/>
  <c r="A276" i="5"/>
  <c r="JV24" i="17" l="1"/>
  <c r="JS9" i="1"/>
  <c r="JP5" i="29" s="1"/>
  <c r="A277" i="5"/>
  <c r="C276" i="5"/>
  <c r="JW24" i="17" l="1"/>
  <c r="JT9" i="1"/>
  <c r="JQ5" i="29" s="1"/>
  <c r="C277" i="5"/>
  <c r="A278" i="5"/>
  <c r="JX24" i="17" l="1"/>
  <c r="JU9" i="1"/>
  <c r="JR5" i="29" s="1"/>
  <c r="C278" i="5"/>
  <c r="A279" i="5"/>
  <c r="JY24" i="17" l="1"/>
  <c r="JV9" i="1"/>
  <c r="JS5" i="29" s="1"/>
  <c r="C279" i="5"/>
  <c r="A280" i="5"/>
  <c r="JZ24" i="17" l="1"/>
  <c r="JW9" i="1"/>
  <c r="JT5" i="29" s="1"/>
  <c r="A281" i="5"/>
  <c r="C280" i="5"/>
  <c r="KA24" i="17" l="1"/>
  <c r="JX9" i="1"/>
  <c r="JU5" i="29" s="1"/>
  <c r="C281" i="5"/>
  <c r="A282" i="5"/>
  <c r="KB24" i="17" l="1"/>
  <c r="JY9" i="1"/>
  <c r="JV5" i="29" s="1"/>
  <c r="C282" i="5"/>
  <c r="A283" i="5"/>
  <c r="KC24" i="17" l="1"/>
  <c r="JZ9" i="1"/>
  <c r="JW5" i="29" s="1"/>
  <c r="C283" i="5"/>
  <c r="A284" i="5"/>
  <c r="KD24" i="17" l="1"/>
  <c r="KA9" i="1"/>
  <c r="JX5" i="29" s="1"/>
  <c r="C284" i="5"/>
  <c r="A285" i="5"/>
  <c r="KE24" i="17" l="1"/>
  <c r="KB9" i="1"/>
  <c r="JY5" i="29" s="1"/>
  <c r="C285" i="5"/>
  <c r="A286" i="5"/>
  <c r="KF24" i="17" l="1"/>
  <c r="KC9" i="1"/>
  <c r="JZ5" i="29" s="1"/>
  <c r="C286" i="5"/>
  <c r="A287" i="5"/>
  <c r="KG24" i="17" l="1"/>
  <c r="KD9" i="1"/>
  <c r="KA5" i="29" s="1"/>
  <c r="C287" i="5"/>
  <c r="A288" i="5"/>
  <c r="KH24" i="17" l="1"/>
  <c r="KE9" i="1"/>
  <c r="KB5" i="29" s="1"/>
  <c r="C288" i="5"/>
  <c r="A289" i="5"/>
  <c r="KI24" i="17" l="1"/>
  <c r="KF9" i="1"/>
  <c r="KC5" i="29" s="1"/>
  <c r="C289" i="5"/>
  <c r="A290" i="5"/>
  <c r="KJ24" i="17" l="1"/>
  <c r="KG9" i="1"/>
  <c r="KD5" i="29" s="1"/>
  <c r="C290" i="5"/>
  <c r="A291" i="5"/>
  <c r="KK24" i="17" l="1"/>
  <c r="KH9" i="1"/>
  <c r="KE5" i="29" s="1"/>
  <c r="C291" i="5"/>
  <c r="A292" i="5"/>
  <c r="KL24" i="17" l="1"/>
  <c r="KI9" i="1"/>
  <c r="KF5" i="29" s="1"/>
  <c r="C292" i="5"/>
  <c r="A293" i="5"/>
  <c r="KM24" i="17" l="1"/>
  <c r="KJ9" i="1"/>
  <c r="KG5" i="29" s="1"/>
  <c r="C293" i="5"/>
  <c r="A294" i="5"/>
  <c r="KN24" i="17" l="1"/>
  <c r="KK9" i="1"/>
  <c r="KH5" i="29" s="1"/>
  <c r="C294" i="5"/>
  <c r="A295" i="5"/>
  <c r="KO24" i="17" l="1"/>
  <c r="KL9" i="1"/>
  <c r="KI5" i="29" s="1"/>
  <c r="C295" i="5"/>
  <c r="A296" i="5"/>
  <c r="KP24" i="17" l="1"/>
  <c r="KM9" i="1"/>
  <c r="KJ5" i="29" s="1"/>
  <c r="C296" i="5"/>
  <c r="A297" i="5"/>
  <c r="KQ24" i="17" l="1"/>
  <c r="KN9" i="1"/>
  <c r="KK5" i="29" s="1"/>
  <c r="C297" i="5"/>
  <c r="A298" i="5"/>
  <c r="KR24" i="17" l="1"/>
  <c r="KO9" i="1"/>
  <c r="KL5" i="29" s="1"/>
  <c r="C298" i="5"/>
  <c r="A299" i="5"/>
  <c r="KS24" i="17" l="1"/>
  <c r="KP9" i="1"/>
  <c r="KM5" i="29" s="1"/>
  <c r="C299" i="5"/>
  <c r="A300" i="5"/>
  <c r="KT24" i="17" l="1"/>
  <c r="KQ9" i="1"/>
  <c r="KN5" i="29" s="1"/>
  <c r="C300" i="5"/>
  <c r="A301" i="5"/>
  <c r="KU24" i="17" l="1"/>
  <c r="KR9" i="1"/>
  <c r="KO5" i="29" s="1"/>
  <c r="C301" i="5"/>
  <c r="A302" i="5"/>
  <c r="KV24" i="17" l="1"/>
  <c r="KS9" i="1"/>
  <c r="KP5" i="29" s="1"/>
  <c r="C302" i="5"/>
  <c r="A303" i="5"/>
  <c r="KW24" i="17" l="1"/>
  <c r="KT9" i="1"/>
  <c r="KQ5" i="29" s="1"/>
  <c r="C303" i="5"/>
  <c r="A304" i="5"/>
  <c r="KX24" i="17" l="1"/>
  <c r="KU9" i="1"/>
  <c r="KR5" i="29" s="1"/>
  <c r="C304" i="5"/>
  <c r="A305" i="5"/>
  <c r="KY24" i="17" l="1"/>
  <c r="KV9" i="1"/>
  <c r="KS5" i="29" s="1"/>
  <c r="C305" i="5"/>
  <c r="A306" i="5"/>
  <c r="KZ24" i="17" l="1"/>
  <c r="KW9" i="1"/>
  <c r="KT5" i="29" s="1"/>
  <c r="C306" i="5"/>
  <c r="A307" i="5"/>
  <c r="LA24" i="17" l="1"/>
  <c r="KX9" i="1"/>
  <c r="KU5" i="29" s="1"/>
  <c r="C307" i="5"/>
  <c r="A308" i="5"/>
  <c r="LB24" i="17" l="1"/>
  <c r="KY9" i="1"/>
  <c r="KV5" i="29" s="1"/>
  <c r="C308" i="5"/>
  <c r="A309" i="5"/>
  <c r="LC24" i="17" l="1"/>
  <c r="KZ9" i="1"/>
  <c r="KW5" i="29" s="1"/>
  <c r="C309" i="5"/>
  <c r="A310" i="5"/>
  <c r="LD24" i="17" l="1"/>
  <c r="LA9" i="1"/>
  <c r="KX5" i="29" s="1"/>
  <c r="C310" i="5"/>
  <c r="A311" i="5"/>
  <c r="LE24" i="17" l="1"/>
  <c r="LB9" i="1"/>
  <c r="KY5" i="29" s="1"/>
  <c r="C311" i="5"/>
  <c r="A312" i="5"/>
  <c r="LF24" i="17" l="1"/>
  <c r="LD9" i="1" s="1"/>
  <c r="LA5" i="29" s="1"/>
  <c r="LC9" i="1"/>
  <c r="KZ5" i="29" s="1"/>
  <c r="C312" i="5"/>
  <c r="A313" i="5"/>
  <c r="C313" i="5" l="1"/>
  <c r="A314" i="5"/>
  <c r="C314" i="5" l="1"/>
  <c r="A315" i="5"/>
  <c r="C315" i="5" l="1"/>
  <c r="A316" i="5"/>
  <c r="C316" i="5" l="1"/>
  <c r="A317" i="5"/>
  <c r="C317" i="5" l="1"/>
  <c r="A318" i="5"/>
  <c r="C318" i="5" l="1"/>
  <c r="A319" i="5"/>
  <c r="C319" i="5"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MyOECD</author>
  </authors>
  <commentList>
    <comment ref="CU8" authorId="0" shapeId="0" xr:uid="{00000000-0006-0000-0900-000001000000}">
      <text>
        <r>
          <rPr>
            <sz val="9"/>
            <color indexed="8"/>
            <rFont val="Segoe UI"/>
            <family val="2"/>
          </rPr>
          <t xml:space="preserve">B: Break </t>
        </r>
      </text>
    </comment>
    <comment ref="AY18" authorId="0" shapeId="0" xr:uid="{00000000-0006-0000-0900-000002000000}">
      <text>
        <r>
          <rPr>
            <sz val="9"/>
            <color indexed="8"/>
            <rFont val="Segoe UI"/>
            <family val="2"/>
          </rPr>
          <t xml:space="preserve">B: Break </t>
        </r>
      </text>
    </comment>
    <comment ref="BK18" authorId="0" shapeId="0" xr:uid="{00000000-0006-0000-0900-000003000000}">
      <text>
        <r>
          <rPr>
            <sz val="9"/>
            <color indexed="8"/>
            <rFont val="Segoe UI"/>
            <family val="2"/>
          </rPr>
          <t xml:space="preserve">B: Break </t>
        </r>
      </text>
    </comment>
  </commentList>
</comments>
</file>

<file path=xl/sharedStrings.xml><?xml version="1.0" encoding="utf-8"?>
<sst xmlns="http://schemas.openxmlformats.org/spreadsheetml/2006/main" count="93105" uniqueCount="15353">
  <si>
    <t>attributes (as string in the text file)</t>
  </si>
  <si>
    <t>[MWp]</t>
  </si>
  <si>
    <t>https://en.wikipedia.org/wiki/Solar_power_in_Germany</t>
  </si>
  <si>
    <t>Cum PV installed capacity  Thuringia</t>
  </si>
  <si>
    <t>Cum PV installed capacity  Schleswig - Holstein</t>
  </si>
  <si>
    <t>Cum PV installed capacity  Saxony - Anhalt</t>
  </si>
  <si>
    <t>Cum PV installed capacity  Saxony</t>
  </si>
  <si>
    <t>Cum PV installed capacity  Saarland</t>
  </si>
  <si>
    <t>Cum PV installed capacity  Rhineland - Palatinate</t>
  </si>
  <si>
    <t>Cum PV installed capacity  North Rhine - Westphalia</t>
  </si>
  <si>
    <t>Cum PV installed capacity  Mecklenburg - Vorpommern</t>
  </si>
  <si>
    <t>Cum PV installed capacity  Lower Saxony</t>
  </si>
  <si>
    <t>Cum PV installed capacity  Hesse</t>
  </si>
  <si>
    <t>Cum PV installed capacity  Hamburg</t>
  </si>
  <si>
    <t>Cum PV installed capacity  Bremen</t>
  </si>
  <si>
    <t>Cum PV installed capacity  Brandenburg</t>
  </si>
  <si>
    <t>Cum PV installed capacity  Berlin</t>
  </si>
  <si>
    <t>Cum PV installed capacity  Bavaria</t>
  </si>
  <si>
    <t>Cum PV installed capacity  Baden - Wuerttemberg</t>
  </si>
  <si>
    <t>Year</t>
  </si>
  <si>
    <t>Detailed installed capacity in separate excel file (2009-2016)</t>
  </si>
  <si>
    <t>BWE</t>
  </si>
  <si>
    <t>Cumulative PV installed capacity</t>
  </si>
  <si>
    <t>Unit</t>
  </si>
  <si>
    <t>Source</t>
  </si>
  <si>
    <t>Variable</t>
  </si>
  <si>
    <t>Go to Sources</t>
  </si>
  <si>
    <t>Go to Index</t>
  </si>
  <si>
    <t>cumulative installed capacity (1991-2015) [MWp]</t>
  </si>
  <si>
    <t>German PV industry total jobs</t>
  </si>
  <si>
    <t>BSW</t>
  </si>
  <si>
    <t>[jobs]</t>
  </si>
  <si>
    <t>BSW_EuPD</t>
  </si>
  <si>
    <t>Supplier</t>
  </si>
  <si>
    <t>From 2009, it is a projection from BSW</t>
  </si>
  <si>
    <t>Silicon</t>
  </si>
  <si>
    <t>Wafer</t>
  </si>
  <si>
    <t>Cells</t>
  </si>
  <si>
    <t>Modules</t>
  </si>
  <si>
    <t>Modules (thin film)</t>
  </si>
  <si>
    <t>BOS</t>
  </si>
  <si>
    <t>Distributors</t>
  </si>
  <si>
    <t>Installer</t>
  </si>
  <si>
    <t>Total jobs</t>
  </si>
  <si>
    <t>Joern (BSW)</t>
  </si>
  <si>
    <t>Cost of EEG for PV</t>
  </si>
  <si>
    <t>BDEW_2016</t>
  </si>
  <si>
    <t>EUR million (nominal)</t>
  </si>
  <si>
    <t>parameter per state (line not in the file)</t>
  </si>
  <si>
    <t>Variable/Date</t>
  </si>
  <si>
    <t>PV System cost</t>
  </si>
  <si>
    <t>IEAPVPS &amp; BSW</t>
  </si>
  <si>
    <t>[EUR/W]</t>
  </si>
  <si>
    <t>Note1. Annual data until 2005, quarterly data onwards.</t>
  </si>
  <si>
    <t>Note2. Annual data is located in the last month of the year, quarterly averages are located in the last month of the quarter.</t>
  </si>
  <si>
    <t>annual data</t>
  </si>
  <si>
    <t>Typical module warranty</t>
  </si>
  <si>
    <t>NREL_Degr</t>
  </si>
  <si>
    <t>[Years]</t>
  </si>
  <si>
    <t>Note. Some firms have started offering 30-yr warranties (Canadian Solar), but they are the minority yet</t>
  </si>
  <si>
    <t>Mono-Si conversion efficiency</t>
  </si>
  <si>
    <t>PI_022013</t>
  </si>
  <si>
    <t>[%]</t>
  </si>
  <si>
    <t>Linear estimation</t>
  </si>
  <si>
    <t>Linear estimation 2.9% increament each year</t>
  </si>
  <si>
    <t>PV efficiency</t>
  </si>
  <si>
    <t>SmartGreenScans</t>
  </si>
  <si>
    <t>Sunpower, X-series</t>
  </si>
  <si>
    <t>Figure from Tracking the sun VIII (2015)</t>
  </si>
  <si>
    <t>Sunpower, E-series</t>
  </si>
  <si>
    <t>Sunpower, 1 gen</t>
  </si>
  <si>
    <t>HIT, Sanyo/Panasonic</t>
  </si>
  <si>
    <t>Mono-Si</t>
  </si>
  <si>
    <t>Multi-Si, Yingli</t>
  </si>
  <si>
    <t>Mono-Si (PI)</t>
  </si>
  <si>
    <t>Multi-Si (PI)</t>
  </si>
  <si>
    <t>CdTe FSLR</t>
  </si>
  <si>
    <t>CIGS Solar Frontier</t>
  </si>
  <si>
    <t>a-Si Oerlikon Solar Fabs</t>
  </si>
  <si>
    <t>Note 1. The average of all data has been taken, starting when a minimum of 2 or more data points where available.</t>
  </si>
  <si>
    <t>Note 2. In the original data, the efficiency of a panel is only reported when different from the previous year. To avoid the ups and downs in the average caused by the data discontinuity, it is assumed that the panel efficiency was kept at the same level in subsequent years, either indefinetely or until it was improved.</t>
  </si>
  <si>
    <t>Note 3. Although all the individual trends increase monotonically, the average shows years when the average efficiency seems to be lower. This is caused by the inclusion in that year of lower efficiency panels.</t>
  </si>
  <si>
    <t>Note 4. Data after 2013 are projections.</t>
  </si>
  <si>
    <t>PI_2ry</t>
  </si>
  <si>
    <t>PV efficiency - mono cSi</t>
  </si>
  <si>
    <t>PV efficiency - multi cSi</t>
  </si>
  <si>
    <t>PI_0220143</t>
  </si>
  <si>
    <t>Note. Fraunhofer ISE has newer values, but they are not shown (only the trend/curve is displayed).</t>
  </si>
  <si>
    <t>Note. Best in class module efficiencies are reported in the bi-annual "Solar cell efficiency tables", though no summary was found, it can be collected if needed.</t>
  </si>
  <si>
    <t>FIT rooftop &lt; 10kWp</t>
  </si>
  <si>
    <t>BNetzA</t>
  </si>
  <si>
    <t>EUR/kWh</t>
  </si>
  <si>
    <t>FIT rooftop 10-40kWp</t>
  </si>
  <si>
    <t>FIT ground mounted &gt; 40 kWp</t>
  </si>
  <si>
    <t>On building &lt;30 kWp</t>
  </si>
  <si>
    <t>cent EUR/kWh</t>
  </si>
  <si>
    <t>On building &lt;100 kWp</t>
  </si>
  <si>
    <t>On building &lt;1 MWp</t>
  </si>
  <si>
    <t>On building &gt;1 MWp</t>
  </si>
  <si>
    <t>Ground mounted (vorbelastete Flächen)</t>
  </si>
  <si>
    <t>Ground mounted (other)</t>
  </si>
  <si>
    <t>Self-consumption &lt;30 kWp &lt;30% self</t>
  </si>
  <si>
    <t>Self-consumption &lt;30 kWp &gt;30% self</t>
  </si>
  <si>
    <t>Self-consumption &lt;100 kWp &lt;30% self</t>
  </si>
  <si>
    <t>Self-consumption &lt;100 kWp &gt;30% self</t>
  </si>
  <si>
    <t>Self-consumption &lt;500 kWp &lt;30% self</t>
  </si>
  <si>
    <t>Self-consumption &lt;500 kWp &gt;30% self</t>
  </si>
  <si>
    <t>Rooftop &lt;10 kWp</t>
  </si>
  <si>
    <t>Rooftop &lt;40 kWp</t>
  </si>
  <si>
    <t>Rooftop &lt;1 MWp</t>
  </si>
  <si>
    <t>Rooftop &lt;10 MWp</t>
  </si>
  <si>
    <t>Open areas &lt;10 MWp</t>
  </si>
  <si>
    <t>Rooftop &lt;500 kWp</t>
  </si>
  <si>
    <t>Open spaces &lt;500 kWp</t>
  </si>
  <si>
    <t>1991-1999</t>
  </si>
  <si>
    <t>90% of consumer grid price</t>
  </si>
  <si>
    <t>2000-2003</t>
  </si>
  <si>
    <t>http://volker-quaschning.de/datserv/EEG-PV/index.php</t>
  </si>
  <si>
    <t>ab 1.4.2000</t>
  </si>
  <si>
    <t>1.1.2002</t>
  </si>
  <si>
    <t>1.1.2003</t>
  </si>
  <si>
    <t>ct/kWh</t>
  </si>
  <si>
    <t>LexisNexis_own</t>
  </si>
  <si>
    <t>[-]</t>
  </si>
  <si>
    <t>Informationskampagne</t>
  </si>
  <si>
    <t>solarenergie</t>
  </si>
  <si>
    <t>AND</t>
  </si>
  <si>
    <t>Whole body</t>
  </si>
  <si>
    <t>sonnenenergie</t>
  </si>
  <si>
    <t>photovoltaik</t>
  </si>
  <si>
    <t>Articles on info campaings for solar energy</t>
  </si>
  <si>
    <t>moving avarage</t>
  </si>
  <si>
    <t>normalized</t>
  </si>
  <si>
    <t>Information campaigns (0-1)</t>
  </si>
  <si>
    <t>source</t>
  </si>
  <si>
    <t>variable</t>
  </si>
  <si>
    <t>link</t>
  </si>
  <si>
    <t>Effektivzinssätze Banken DE / Bestände (altes Hochrechnungsverfahren) / Konsumentenkredite und sonstige Kredite an private Haushalte, Ursprungslaufzeit über 5 Jahre</t>
  </si>
  <si>
    <t>BBK01.SUS011:</t>
  </si>
  <si>
    <t>https://www.bundesbank.de/Navigation/DE/Statistiken/Zeitreihen_Datenbanken/Geld_und_Kapitalmaerkte/geld_und_kapitalmaerkte_details_value_node.html?tsId=BBK01.SUS011&amp;listId=www_s510_bk1_s_neu</t>
  </si>
  <si>
    <t>BBK01.SUD122</t>
  </si>
  <si>
    <t>https://www.bundesbank.de/Navigation/DE/Statistiken/Zeitreihen_Datenbanken/Geld_und_Kapitalmaerkte/geld_und_kapitalmaerkte_details_value_node.html?tsId=BBK01.SUD122&amp;listId=www_s510_ph4_neu</t>
  </si>
  <si>
    <t>Effektivzinssätze Banken DE / Neugeschäft / Sonstige Kredite an private Haushalte, anfängliche Zinsbindung über 5 Jahre</t>
  </si>
  <si>
    <t xml:space="preserve"> </t>
  </si>
  <si>
    <t>BBK01.SU0049:</t>
  </si>
  <si>
    <t>Sollzinsen Banken / Hypothekarkredite auf Wohngrundstücke zu Gleitzinsen, Effektivzins / Durchschnittssatz</t>
  </si>
  <si>
    <t>https://www.bundesbank.de/Navigation/DE/Statistiken/Zeitreihen_Datenbanken/Geld_und_Kapitalmaerkte/geld_und_kapitalmaerkte_details_value_node.html?tsId=BBK01.SU0049&amp;listId=www_s510_sh4</t>
  </si>
  <si>
    <t>BBK01.SUD006</t>
  </si>
  <si>
    <t>Effektivzinssätze Banken DE / Bestände / Wohnungsbaukredite an private Haushalte, Ursprungslaufzeit bis 1 Jahr</t>
  </si>
  <si>
    <t>https://www.bundesbank.de/Navigation/DE/Statistiken/Zeitreihen_Datenbanken/Geld_und_Kapitalmaerkte/geld_und_kapitalmaerkte_details_value_node.html?tsId=BBK01.SUD006&amp;listId=www_s510_bk1</t>
  </si>
  <si>
    <t>discount rates</t>
  </si>
  <si>
    <t>Self-consumption FIT</t>
  </si>
  <si>
    <t>2009-2012</t>
  </si>
  <si>
    <t>1.1.2009</t>
  </si>
  <si>
    <t>1.1.2010</t>
  </si>
  <si>
    <t>1.7.2010</t>
  </si>
  <si>
    <t>1.10.2010</t>
  </si>
  <si>
    <t>1.1.2011</t>
  </si>
  <si>
    <t>1.1.2012</t>
  </si>
  <si>
    <t>Country</t>
  </si>
  <si>
    <t>DE1990</t>
  </si>
  <si>
    <t>DE1991</t>
  </si>
  <si>
    <t>DE1992</t>
  </si>
  <si>
    <t>DE1993</t>
  </si>
  <si>
    <t>DE1994</t>
  </si>
  <si>
    <t>DE1995</t>
  </si>
  <si>
    <t>DE1996</t>
  </si>
  <si>
    <t>DE1997</t>
  </si>
  <si>
    <t>DE1998</t>
  </si>
  <si>
    <t>DE1999</t>
  </si>
  <si>
    <t>DE2000</t>
  </si>
  <si>
    <t>DE2001</t>
  </si>
  <si>
    <t>DE2002</t>
  </si>
  <si>
    <t>DE2003</t>
  </si>
  <si>
    <t>DE2004</t>
  </si>
  <si>
    <t>DE2005</t>
  </si>
  <si>
    <t>DE2006</t>
  </si>
  <si>
    <t>DE2007</t>
  </si>
  <si>
    <t>DE2008</t>
  </si>
  <si>
    <t>DE2009</t>
  </si>
  <si>
    <t>DE2010</t>
  </si>
  <si>
    <t>DE2011</t>
  </si>
  <si>
    <t>DE2012</t>
  </si>
  <si>
    <t>DE2013</t>
  </si>
  <si>
    <t>DE2014</t>
  </si>
  <si>
    <t>t CO2 per MWh</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</si>
  <si>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</si>
  <si>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</si>
  <si>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</si>
  <si>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</si>
  <si>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</si>
  <si>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</si>
  <si>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</si>
  <si>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</si>
  <si>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</si>
  <si>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</si>
  <si>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</si>
  <si>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</si>
  <si>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</si>
  <si>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</si>
  <si>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</si>
  <si>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</si>
  <si>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</si>
  <si>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</si>
  <si>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</si>
  <si>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</si>
  <si>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</si>
  <si>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</si>
  <si>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</si>
  <si>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</si>
  <si>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Production capacity subsidies</t>
  </si>
  <si>
    <t>[million EUR]</t>
  </si>
  <si>
    <t>Note. Grau et al. (2011) provides a summary of the "Investment support for manufacturing plants in Germany" (section 4.2, page 23), though it only provides for a snapshoot at 2008 total amount destined to this purpose.</t>
  </si>
  <si>
    <t>Cumulative installed capacity</t>
  </si>
  <si>
    <t>Annual installed capacity</t>
  </si>
  <si>
    <t>http://cleantechnica.com/2014/04/13/world-solar-power-capacity-increased-35-2013-charts/</t>
  </si>
  <si>
    <t>http://www.solarpowereurope.org/index.php?eID=tx_nawsecuredl&amp;u=0&amp;g=0&amp;t=1469867216&amp;hash=46192af59937b1617b306655a969574ec73f256a&amp;file=fileadmin/user_upload/documents/Publications/SPE16_Members_Directory_250416_high_res.pdf</t>
  </si>
  <si>
    <t>RoW cumulative</t>
  </si>
  <si>
    <t>RoW annual</t>
  </si>
  <si>
    <t>https://en.wikipedia.org/wiki/Growth_of_photovoltaics</t>
  </si>
  <si>
    <t xml:space="preserve">Sources: EPIA </t>
  </si>
  <si>
    <t>RoW annual installed capacity [MWp]</t>
  </si>
  <si>
    <t>Values in red are estimated</t>
  </si>
  <si>
    <t>http://www.erneuerbare-energien.de/EE/Redaktion/DE/Downloads/zeitreihen-zur-entwicklung-der-erneuerbaren-energien-in-deutschland-1990-2015.pdf;jsessionid=00CB2499729EBB2C1105EC96AD445FA9?__blob=publicationFile&amp;v=6</t>
  </si>
  <si>
    <t>Investmant allowance (IZ)</t>
  </si>
  <si>
    <t>Joint task cash grants (GRW) highest 07-13</t>
  </si>
  <si>
    <t>REGIONAL CASH INCENTIVES</t>
  </si>
  <si>
    <t>Länder</t>
  </si>
  <si>
    <t>Berlin, Brandenburg, Mecklenburg-Vorpommern, Sachsen, Sachsen-Anhalt und Thüringen</t>
  </si>
  <si>
    <t>Mehrheitlich ehem. Ostdeutschland</t>
  </si>
  <si>
    <t>REDUCED INTERST LOANS</t>
  </si>
  <si>
    <t>Enterpreneur Loan (KfW Unternehmerkredit)</t>
  </si>
  <si>
    <t>Special program (kfW Sonderprogramm)</t>
  </si>
  <si>
    <t>pv-sytem-price</t>
  </si>
  <si>
    <t>module-price</t>
  </si>
  <si>
    <t>Source:</t>
  </si>
  <si>
    <t>[EUR/W] nomial</t>
  </si>
  <si>
    <t>http://fxtop.com/en/historical-exchange-rates.php?YA=1&amp;C1=EUR&amp;C2=USD&amp;A=1&amp;YYYY1=1990&amp;MM1=01&amp;DD1=01&amp;YYYY2=2016&amp;MM2=11&amp;DD2=22&amp;LANG=en</t>
  </si>
  <si>
    <t>[$/W] nominal</t>
  </si>
  <si>
    <t>[EUR/W] nominal</t>
  </si>
  <si>
    <t>MSc thesis Alejandro 2016</t>
  </si>
  <si>
    <t>[Euro/W]</t>
  </si>
  <si>
    <t>system-price</t>
  </si>
  <si>
    <t>exchange rate Euro / USD</t>
  </si>
  <si>
    <t>for file</t>
  </si>
  <si>
    <t>BOS-price (inverter * 2)</t>
  </si>
  <si>
    <t>Global avarage values</t>
  </si>
  <si>
    <t>inverter-price</t>
  </si>
  <si>
    <t xml:space="preserve">Check </t>
  </si>
  <si>
    <t>NREL 2015</t>
  </si>
  <si>
    <t>Germany manufacturing labor cost</t>
  </si>
  <si>
    <t>ConfBoard</t>
  </si>
  <si>
    <t>USD/hour</t>
  </si>
  <si>
    <t>US manufacturing labor cost</t>
  </si>
  <si>
    <t>Chiina manufacturing labor cost</t>
  </si>
  <si>
    <t>ConfBoard + BLS_ILC</t>
  </si>
  <si>
    <t>Labour costs Industry Germany</t>
  </si>
  <si>
    <t>BDESVAQ5</t>
  </si>
  <si>
    <t>EUR/h</t>
  </si>
  <si>
    <t>Labour costs Electricity Germany</t>
  </si>
  <si>
    <t>BDESBKO6</t>
  </si>
  <si>
    <t>Labour costs Germany</t>
  </si>
  <si>
    <t>BDXWCUL.</t>
  </si>
  <si>
    <t>[2008=100]</t>
  </si>
  <si>
    <t>Not coherent, real cost?</t>
  </si>
  <si>
    <t>Labour costs China</t>
  </si>
  <si>
    <t>CHXWCUL.</t>
  </si>
  <si>
    <t>Labour costs US</t>
  </si>
  <si>
    <t>USXWCUL.</t>
  </si>
  <si>
    <t>BDYULCI.F</t>
  </si>
  <si>
    <t>[2010=100]</t>
  </si>
  <si>
    <t>NA</t>
  </si>
  <si>
    <t>US Electrical equipment hourly compensation costs (ISIC 27)</t>
  </si>
  <si>
    <t>BLS_ILS_T27</t>
  </si>
  <si>
    <t>USD/h</t>
  </si>
  <si>
    <t>DEU Electrical equipment hourly compensation costs (ISIC 27)</t>
  </si>
  <si>
    <t>MEX Electrical equipment hourly compensation costs (ISIC 27)</t>
  </si>
  <si>
    <t>China hourly manuf costs</t>
  </si>
  <si>
    <t>http://www.bls.gov/fls/ichcc.htm</t>
  </si>
  <si>
    <t>India hourly manuf costs</t>
  </si>
  <si>
    <t>BLS_ILS</t>
  </si>
  <si>
    <t>Mexico manufacturing labor cost</t>
  </si>
  <si>
    <t>China annual earnings</t>
  </si>
  <si>
    <t>http://www.bls.gov/fls/chinareport.pdf</t>
  </si>
  <si>
    <t>USD 2002/h</t>
  </si>
  <si>
    <t>United States</t>
  </si>
  <si>
    <t>http://www.bls.gov/news.release/prod4.toc.htm</t>
  </si>
  <si>
    <t>2002=100</t>
  </si>
  <si>
    <t>Germany</t>
  </si>
  <si>
    <t>Japan</t>
  </si>
  <si>
    <t>BLS_ISL</t>
  </si>
  <si>
    <t xml:space="preserve">The Conference Board https://www.conference-board.org/ilcprogram/#Compensation </t>
  </si>
  <si>
    <t>Mexico</t>
  </si>
  <si>
    <t>Taiwan</t>
  </si>
  <si>
    <t>China</t>
  </si>
  <si>
    <t>The Conference Board https://www.conference-board.org/ilcprogram/index.cfm?id=38269#Table4</t>
  </si>
  <si>
    <t>OX+ISL</t>
  </si>
  <si>
    <t>US</t>
  </si>
  <si>
    <t>Monthly working hours</t>
  </si>
  <si>
    <t>Monthly sallary USD</t>
  </si>
  <si>
    <t>Monthly sallary EURO</t>
  </si>
  <si>
    <t>year</t>
  </si>
  <si>
    <t>month</t>
  </si>
  <si>
    <t>Policy cost month</t>
  </si>
  <si>
    <t>Aargau</t>
  </si>
  <si>
    <t>Appenzell Ausserrhoden</t>
  </si>
  <si>
    <t>Basel-Landschaft</t>
  </si>
  <si>
    <t>Basel-Stadt</t>
  </si>
  <si>
    <t>Bern</t>
  </si>
  <si>
    <t>Freiburg</t>
  </si>
  <si>
    <t>Genf</t>
  </si>
  <si>
    <t>Glarus</t>
  </si>
  <si>
    <t>Graubünden</t>
  </si>
  <si>
    <t>Jura</t>
  </si>
  <si>
    <t>Luzern</t>
  </si>
  <si>
    <t>Neuenburg</t>
  </si>
  <si>
    <t>Nidwalden</t>
  </si>
  <si>
    <t>Obwalden</t>
  </si>
  <si>
    <t>Schaffhausen</t>
  </si>
  <si>
    <t>Schwyz</t>
  </si>
  <si>
    <t>Solothurn</t>
  </si>
  <si>
    <t>St. Gallen</t>
  </si>
  <si>
    <t>Tessin</t>
  </si>
  <si>
    <t>Thurgau</t>
  </si>
  <si>
    <t>Uri</t>
  </si>
  <si>
    <t>Waadt</t>
  </si>
  <si>
    <t>Wallis</t>
  </si>
  <si>
    <t>Zug</t>
  </si>
  <si>
    <t>Zürich</t>
  </si>
  <si>
    <t>Appenzell Innerrhoden</t>
  </si>
  <si>
    <t>Total</t>
  </si>
  <si>
    <t>Reine Wohngebäude</t>
  </si>
  <si>
    <t>Einfamilienhäuser</t>
  </si>
  <si>
    <t>Mehrfamilienhäuser</t>
  </si>
  <si>
    <t>Wohngebäude mit Nebennutzung</t>
  </si>
  <si>
    <t>Gebäude mit teilweiser Wohnnutzung</t>
  </si>
  <si>
    <t>01</t>
  </si>
  <si>
    <t>Bundesamt für Statistik</t>
  </si>
  <si>
    <t>https://www.bfs.admin.ch/bfs/de/home/statistiken/bau-wohnungswesen.assetdetail.3982429.html</t>
  </si>
  <si>
    <t>Citavi-Link:</t>
  </si>
  <si>
    <t>{Bundesamt für Statistik #142}</t>
  </si>
  <si>
    <t>Web-Link:</t>
  </si>
  <si>
    <t>Folder-Structure-Link:</t>
  </si>
  <si>
    <t>X:\Public\997 Collaboration\Rottmann, Fabian\03_Modelling\02_Model_Switzerland\01_State_Data</t>
  </si>
  <si>
    <t>02</t>
  </si>
  <si>
    <t>Schweizerische Statistik der erneuerbaren Energien:</t>
  </si>
  <si>
    <t>Detaildaten, Anhang B</t>
  </si>
  <si>
    <t>* Erläuterungen zur Codierung siehe Energieflussdiagramm</t>
  </si>
  <si>
    <t>Zeileninhalt*</t>
  </si>
  <si>
    <t>Technologie</t>
  </si>
  <si>
    <t>Zeileninhalt</t>
  </si>
  <si>
    <t>Einheit</t>
  </si>
  <si>
    <t>Herkunft</t>
  </si>
  <si>
    <t>Kommentar</t>
  </si>
  <si>
    <t>2.4 Photovoltaikanlagen</t>
  </si>
  <si>
    <t>2.4.1 Netzgekoppelte und Insel-Anlagen (Photovoltaik Total)</t>
  </si>
  <si>
    <t>A1</t>
  </si>
  <si>
    <t>Photovoltaikanl. (Netz+Insel)</t>
  </si>
  <si>
    <t>Anzahl Anlagen</t>
  </si>
  <si>
    <t>-</t>
  </si>
  <si>
    <t xml:space="preserve">k.A.  </t>
  </si>
  <si>
    <t>A3</t>
  </si>
  <si>
    <t>Install. elektr. Nennleist.</t>
  </si>
  <si>
    <t>MWp DC</t>
  </si>
  <si>
    <t>SWISSOLAR</t>
  </si>
  <si>
    <t>Gesamtbestand Ende Jahr</t>
  </si>
  <si>
    <t>D1</t>
  </si>
  <si>
    <t>D3</t>
  </si>
  <si>
    <t>Elektrizitätsproduktion</t>
  </si>
  <si>
    <t>GWh</t>
  </si>
  <si>
    <t>effektiver (d.h. nicht witterungsbereinigter) Ertrag</t>
  </si>
  <si>
    <t>F3</t>
  </si>
  <si>
    <t>Verkaufte el. Nennleist.</t>
  </si>
  <si>
    <t>kWp DC</t>
  </si>
  <si>
    <t>Im betrachteten Jahr verkaufte elektrische Nennleistung</t>
  </si>
  <si>
    <t>E83</t>
  </si>
  <si>
    <t>Datenherkunft</t>
  </si>
  <si>
    <t>Schweiz. Fachverband für Sonnenenergie SWISSOLAR: "Markterhebung Sonnenenergie 2016"; www.swissolar.ch</t>
  </si>
  <si>
    <t>http://www.bfe.admin.ch/themen/00526/00541/00543/index.html?lang=de&amp;dossier_id=00772</t>
  </si>
  <si>
    <t>{Bundesamt für Energie BFE #143}</t>
  </si>
  <si>
    <t>X:\Public\997 Collaboration\Rottmann, Fabian\03_Modelling\02_Model_Switzerland\02_Installation_Data</t>
  </si>
  <si>
    <t>03</t>
  </si>
  <si>
    <t>04</t>
  </si>
  <si>
    <t>05</t>
  </si>
  <si>
    <t>06</t>
  </si>
  <si>
    <t>H5</t>
  </si>
  <si>
    <t>5-Zimmer-Einfamilienhaus mit Elektroherd, Elektroboiler und Tumbler, 7'500 kWh/a, Anschluss 25 Ampère</t>
  </si>
  <si>
    <t>X:\Public\997 Collaboration\Rottmann, Fabian\03_Modelling\02_Model_Switzerland\05_Electricity_Cost</t>
  </si>
  <si>
    <t>{Bundesamt für Statistik #133}</t>
  </si>
  <si>
    <t>Bundesamt für Statistik (BFS)- LIK, Durchschnittspreise für Energie und Treibstoffe</t>
  </si>
  <si>
    <t>Soruce</t>
  </si>
  <si>
    <t>Jan-91</t>
  </si>
  <si>
    <t>Feb-91</t>
  </si>
  <si>
    <t>Mar-91</t>
  </si>
  <si>
    <t>Apr-91</t>
  </si>
  <si>
    <t>May-91</t>
  </si>
  <si>
    <t>Jun-91</t>
  </si>
  <si>
    <t>Jul-91</t>
  </si>
  <si>
    <t>Aug-91</t>
  </si>
  <si>
    <t>Sep-91</t>
  </si>
  <si>
    <t>Oct-91</t>
  </si>
  <si>
    <t>Nov-91</t>
  </si>
  <si>
    <t>Dec-91</t>
  </si>
  <si>
    <t>Jan-92</t>
  </si>
  <si>
    <t>Feb-92</t>
  </si>
  <si>
    <t>Mar-92</t>
  </si>
  <si>
    <t>Apr-92</t>
  </si>
  <si>
    <t>May-92</t>
  </si>
  <si>
    <t>Jun-92</t>
  </si>
  <si>
    <t>Jul-92</t>
  </si>
  <si>
    <t>Aug-92</t>
  </si>
  <si>
    <t>Sep-92</t>
  </si>
  <si>
    <t>Oct-92</t>
  </si>
  <si>
    <t>Nov-92</t>
  </si>
  <si>
    <t>Dec-92</t>
  </si>
  <si>
    <t>Jan-93</t>
  </si>
  <si>
    <t>Feb-93</t>
  </si>
  <si>
    <t>Mar-93</t>
  </si>
  <si>
    <t>Apr-93</t>
  </si>
  <si>
    <t>May-93</t>
  </si>
  <si>
    <t>Jun-93</t>
  </si>
  <si>
    <t>Jul-93</t>
  </si>
  <si>
    <t>Aug-93</t>
  </si>
  <si>
    <t>Sep-93</t>
  </si>
  <si>
    <t>Oct-93</t>
  </si>
  <si>
    <t>Nov-93</t>
  </si>
  <si>
    <t>Dec-93</t>
  </si>
  <si>
    <t>Jan-94</t>
  </si>
  <si>
    <t>Feb-94</t>
  </si>
  <si>
    <t>Mar-94</t>
  </si>
  <si>
    <t>Apr-94</t>
  </si>
  <si>
    <t>May-94</t>
  </si>
  <si>
    <t>Jun-94</t>
  </si>
  <si>
    <t>Jul-94</t>
  </si>
  <si>
    <t>Aug-94</t>
  </si>
  <si>
    <t>Sep-94</t>
  </si>
  <si>
    <t>Oct-94</t>
  </si>
  <si>
    <t>Nov-94</t>
  </si>
  <si>
    <t>Dec-94</t>
  </si>
  <si>
    <t>Jan-95</t>
  </si>
  <si>
    <t>Feb-95</t>
  </si>
  <si>
    <t>Mar-95</t>
  </si>
  <si>
    <t>Apr-95</t>
  </si>
  <si>
    <t>May-95</t>
  </si>
  <si>
    <t>Jun-95</t>
  </si>
  <si>
    <t>Jul-95</t>
  </si>
  <si>
    <t>Aug-95</t>
  </si>
  <si>
    <t>Sep-95</t>
  </si>
  <si>
    <t>Oct-95</t>
  </si>
  <si>
    <t>Nov-95</t>
  </si>
  <si>
    <t>Dec-95</t>
  </si>
  <si>
    <t>Jan-96</t>
  </si>
  <si>
    <t>Feb-96</t>
  </si>
  <si>
    <t>Mar-96</t>
  </si>
  <si>
    <t>Apr-96</t>
  </si>
  <si>
    <t>May-96</t>
  </si>
  <si>
    <t>Jun-96</t>
  </si>
  <si>
    <t>Jul-96</t>
  </si>
  <si>
    <t>Aug-96</t>
  </si>
  <si>
    <t>Sep-96</t>
  </si>
  <si>
    <t>Oct-96</t>
  </si>
  <si>
    <t>Nov-96</t>
  </si>
  <si>
    <t>Dec-96</t>
  </si>
  <si>
    <t>Jan-97</t>
  </si>
  <si>
    <t>Feb-97</t>
  </si>
  <si>
    <t>Mar-97</t>
  </si>
  <si>
    <t>Apr-97</t>
  </si>
  <si>
    <t>May-97</t>
  </si>
  <si>
    <t>Jun-97</t>
  </si>
  <si>
    <t>Jul-97</t>
  </si>
  <si>
    <t>Aug-97</t>
  </si>
  <si>
    <t>Sep-97</t>
  </si>
  <si>
    <t>Oct-97</t>
  </si>
  <si>
    <t>Nov-97</t>
  </si>
  <si>
    <t>Dec-97</t>
  </si>
  <si>
    <t>Jan-98</t>
  </si>
  <si>
    <t>Feb-98</t>
  </si>
  <si>
    <t>Mar-98</t>
  </si>
  <si>
    <t>Apr-98</t>
  </si>
  <si>
    <t>May-98</t>
  </si>
  <si>
    <t>Jun-98</t>
  </si>
  <si>
    <t>Jul-98</t>
  </si>
  <si>
    <t>Aug-98</t>
  </si>
  <si>
    <t>Sep-98</t>
  </si>
  <si>
    <t>Oct-98</t>
  </si>
  <si>
    <t>Nov-98</t>
  </si>
  <si>
    <t>Dec-98</t>
  </si>
  <si>
    <t>Jan-99</t>
  </si>
  <si>
    <t>Feb-99</t>
  </si>
  <si>
    <t>Mar-99</t>
  </si>
  <si>
    <t>Apr-99</t>
  </si>
  <si>
    <t>May-99</t>
  </si>
  <si>
    <t>Jun-99</t>
  </si>
  <si>
    <t>Jul-99</t>
  </si>
  <si>
    <t>Aug-99</t>
  </si>
  <si>
    <t>Sep-99</t>
  </si>
  <si>
    <t>Oct-99</t>
  </si>
  <si>
    <t>Nov-99</t>
  </si>
  <si>
    <t>Dec-99</t>
  </si>
  <si>
    <t>Jan-00</t>
  </si>
  <si>
    <t>Feb-00</t>
  </si>
  <si>
    <t>Mar-00</t>
  </si>
  <si>
    <t>Apr-00</t>
  </si>
  <si>
    <t>May-00</t>
  </si>
  <si>
    <t>Jun-00</t>
  </si>
  <si>
    <t>Jul-00</t>
  </si>
  <si>
    <t>Aug-00</t>
  </si>
  <si>
    <t>Sep-00</t>
  </si>
  <si>
    <t>Oct-00</t>
  </si>
  <si>
    <t>Nov-00</t>
  </si>
  <si>
    <t>Dec-00</t>
  </si>
  <si>
    <t>Jan-01</t>
  </si>
  <si>
    <t>Feb-01</t>
  </si>
  <si>
    <t>Mar-01</t>
  </si>
  <si>
    <t>Apr-01</t>
  </si>
  <si>
    <t>May-01</t>
  </si>
  <si>
    <t>Jun-01</t>
  </si>
  <si>
    <t>Jul-01</t>
  </si>
  <si>
    <t>Aug-01</t>
  </si>
  <si>
    <t>Sep-01</t>
  </si>
  <si>
    <t>Oct-01</t>
  </si>
  <si>
    <t>Nov-01</t>
  </si>
  <si>
    <t>Dec-01</t>
  </si>
  <si>
    <t>Jan-02</t>
  </si>
  <si>
    <t>Feb-02</t>
  </si>
  <si>
    <t>Mar-02</t>
  </si>
  <si>
    <t>Apr-02</t>
  </si>
  <si>
    <t>May-02</t>
  </si>
  <si>
    <t>Jun-02</t>
  </si>
  <si>
    <t>Jul-02</t>
  </si>
  <si>
    <t>Aug-02</t>
  </si>
  <si>
    <t>Sep-02</t>
  </si>
  <si>
    <t>Oct-02</t>
  </si>
  <si>
    <t>Nov-02</t>
  </si>
  <si>
    <t>Dec-02</t>
  </si>
  <si>
    <t>Jan-03</t>
  </si>
  <si>
    <t>Feb-03</t>
  </si>
  <si>
    <t>Mar-03</t>
  </si>
  <si>
    <t>Apr-03</t>
  </si>
  <si>
    <t>May-03</t>
  </si>
  <si>
    <t>Jun-03</t>
  </si>
  <si>
    <t>Jul-03</t>
  </si>
  <si>
    <t>Aug-03</t>
  </si>
  <si>
    <t>Sep-03</t>
  </si>
  <si>
    <t>Oct-03</t>
  </si>
  <si>
    <t>Nov-03</t>
  </si>
  <si>
    <t>Dec-03</t>
  </si>
  <si>
    <t>Jan-04</t>
  </si>
  <si>
    <t>Feb-04</t>
  </si>
  <si>
    <t>Mar-04</t>
  </si>
  <si>
    <t>Apr-04</t>
  </si>
  <si>
    <t>May-04</t>
  </si>
  <si>
    <t>Jun-04</t>
  </si>
  <si>
    <t>Jul-04</t>
  </si>
  <si>
    <t>Aug-04</t>
  </si>
  <si>
    <t>Sep-04</t>
  </si>
  <si>
    <t>Oct-04</t>
  </si>
  <si>
    <t>Nov-04</t>
  </si>
  <si>
    <t>Dec-04</t>
  </si>
  <si>
    <t>Jan-05</t>
  </si>
  <si>
    <t>Feb-05</t>
  </si>
  <si>
    <t>Mar-05</t>
  </si>
  <si>
    <t>Apr-05</t>
  </si>
  <si>
    <t>May-05</t>
  </si>
  <si>
    <t>Jun-05</t>
  </si>
  <si>
    <t>Jul-05</t>
  </si>
  <si>
    <t>Aug-05</t>
  </si>
  <si>
    <t>Sep-05</t>
  </si>
  <si>
    <t>Oct-05</t>
  </si>
  <si>
    <t>Nov-05</t>
  </si>
  <si>
    <t>Dec-05</t>
  </si>
  <si>
    <t>Jan-06</t>
  </si>
  <si>
    <t>Feb-06</t>
  </si>
  <si>
    <t>Mar-06</t>
  </si>
  <si>
    <t>Apr-06</t>
  </si>
  <si>
    <t>May-06</t>
  </si>
  <si>
    <t>Jun-06</t>
  </si>
  <si>
    <t>Jul-06</t>
  </si>
  <si>
    <t>Aug-06</t>
  </si>
  <si>
    <t>Sep-06</t>
  </si>
  <si>
    <t>Oct-06</t>
  </si>
  <si>
    <t>Nov-06</t>
  </si>
  <si>
    <t>Dec-06</t>
  </si>
  <si>
    <t>Jan-07</t>
  </si>
  <si>
    <t>Feb-07</t>
  </si>
  <si>
    <t>Mar-07</t>
  </si>
  <si>
    <t>Apr-07</t>
  </si>
  <si>
    <t>May-07</t>
  </si>
  <si>
    <t>Jun-07</t>
  </si>
  <si>
    <t>Jul-07</t>
  </si>
  <si>
    <t>Aug-07</t>
  </si>
  <si>
    <t>Sep-07</t>
  </si>
  <si>
    <t>Oct-07</t>
  </si>
  <si>
    <t>Nov-07</t>
  </si>
  <si>
    <t>Dec-07</t>
  </si>
  <si>
    <t>Jan-08</t>
  </si>
  <si>
    <t>Feb-08</t>
  </si>
  <si>
    <t>Mar-08</t>
  </si>
  <si>
    <t>Apr-08</t>
  </si>
  <si>
    <t>May-08</t>
  </si>
  <si>
    <t>Jun-08</t>
  </si>
  <si>
    <t>Jul-08</t>
  </si>
  <si>
    <t>Aug-08</t>
  </si>
  <si>
    <t>Sep-08</t>
  </si>
  <si>
    <t>Oct-08</t>
  </si>
  <si>
    <t>Nov-08</t>
  </si>
  <si>
    <t>Dec-08</t>
  </si>
  <si>
    <t>Jan-09</t>
  </si>
  <si>
    <t>Feb-09</t>
  </si>
  <si>
    <t>Mar-09</t>
  </si>
  <si>
    <t>Apr-09</t>
  </si>
  <si>
    <t>May-09</t>
  </si>
  <si>
    <t>Jun-09</t>
  </si>
  <si>
    <t>Jul-09</t>
  </si>
  <si>
    <t>Aug-09</t>
  </si>
  <si>
    <t>Sep-09</t>
  </si>
  <si>
    <t>Oct-09</t>
  </si>
  <si>
    <t>Nov-09</t>
  </si>
  <si>
    <t>Dec-09</t>
  </si>
  <si>
    <t>Jan-10</t>
  </si>
  <si>
    <t>Feb-10</t>
  </si>
  <si>
    <t>Mar-10</t>
  </si>
  <si>
    <t>Apr-10</t>
  </si>
  <si>
    <t>May-10</t>
  </si>
  <si>
    <t>Jun-10</t>
  </si>
  <si>
    <t>Jul-10</t>
  </si>
  <si>
    <t>Aug-10</t>
  </si>
  <si>
    <t>Sep-10</t>
  </si>
  <si>
    <t>Oct-10</t>
  </si>
  <si>
    <t>Nov-10</t>
  </si>
  <si>
    <t>Dec-10</t>
  </si>
  <si>
    <t>Jan-11</t>
  </si>
  <si>
    <t>Feb-11</t>
  </si>
  <si>
    <t>Mar-11</t>
  </si>
  <si>
    <t>Apr-11</t>
  </si>
  <si>
    <t>May-11</t>
  </si>
  <si>
    <t>Jun-11</t>
  </si>
  <si>
    <t>Jul-11</t>
  </si>
  <si>
    <t>Aug-11</t>
  </si>
  <si>
    <t>Sep-11</t>
  </si>
  <si>
    <t>Oct-11</t>
  </si>
  <si>
    <t>Nov-11</t>
  </si>
  <si>
    <t>Dec-11</t>
  </si>
  <si>
    <t>Jan-12</t>
  </si>
  <si>
    <t>Feb-12</t>
  </si>
  <si>
    <t>Mar-12</t>
  </si>
  <si>
    <t>Apr-12</t>
  </si>
  <si>
    <t>May-12</t>
  </si>
  <si>
    <t>Jun-12</t>
  </si>
  <si>
    <t>Jul-12</t>
  </si>
  <si>
    <t>Aug-12</t>
  </si>
  <si>
    <t>Sep-12</t>
  </si>
  <si>
    <t>Oct-12</t>
  </si>
  <si>
    <t>Nov-12</t>
  </si>
  <si>
    <t>Dec-12</t>
  </si>
  <si>
    <t>Jan-13</t>
  </si>
  <si>
    <t>Feb-13</t>
  </si>
  <si>
    <t>Mar-13</t>
  </si>
  <si>
    <t>Apr-13</t>
  </si>
  <si>
    <t>May-13</t>
  </si>
  <si>
    <t>Jun-13</t>
  </si>
  <si>
    <t>Jul-13</t>
  </si>
  <si>
    <t>Aug-13</t>
  </si>
  <si>
    <t>Sep-13</t>
  </si>
  <si>
    <t>Oct-13</t>
  </si>
  <si>
    <t>Nov-13</t>
  </si>
  <si>
    <t>Dec-13</t>
  </si>
  <si>
    <t>Jan-14</t>
  </si>
  <si>
    <t>Feb-14</t>
  </si>
  <si>
    <t>Mar-14</t>
  </si>
  <si>
    <t>Apr-14</t>
  </si>
  <si>
    <t>May-14</t>
  </si>
  <si>
    <t>Jun-14</t>
  </si>
  <si>
    <t>Jul-14</t>
  </si>
  <si>
    <t>Aug-14</t>
  </si>
  <si>
    <t>Sep-14</t>
  </si>
  <si>
    <t>Oct-14</t>
  </si>
  <si>
    <t>Nov-14</t>
  </si>
  <si>
    <t>Dec-14</t>
  </si>
  <si>
    <t>Jan-15</t>
  </si>
  <si>
    <t>Feb-15</t>
  </si>
  <si>
    <t>Mar-15</t>
  </si>
  <si>
    <t>Apr-15</t>
  </si>
  <si>
    <t>May-15</t>
  </si>
  <si>
    <t>Jun-15</t>
  </si>
  <si>
    <t>Jul-15</t>
  </si>
  <si>
    <t>Aug-15</t>
  </si>
  <si>
    <t>Sep-15</t>
  </si>
  <si>
    <t>Oct-15</t>
  </si>
  <si>
    <t>Nov-15</t>
  </si>
  <si>
    <t>Dec-15</t>
  </si>
  <si>
    <t>Jan-16</t>
  </si>
  <si>
    <t>Feb-16</t>
  </si>
  <si>
    <t>Mar-16</t>
  </si>
  <si>
    <t>Apr-16</t>
  </si>
  <si>
    <t>May-16</t>
  </si>
  <si>
    <t>Jun-16</t>
  </si>
  <si>
    <t>Jul-16</t>
  </si>
  <si>
    <t>Aug-16</t>
  </si>
  <si>
    <t>Sep-16</t>
  </si>
  <si>
    <t>Oct-16</t>
  </si>
  <si>
    <t>Nov-16</t>
  </si>
  <si>
    <t>Dec-16</t>
  </si>
  <si>
    <t>Switzerland</t>
  </si>
  <si>
    <t>[CHF / kWh]</t>
  </si>
  <si>
    <t>Bundesamt für Statistik (BFS) DP Energieträger Preise</t>
  </si>
  <si>
    <t>Type I: Industry electricity price (1991-2016: 8 MWh/a, max. 8 kW) - Excluding VAT</t>
  </si>
  <si>
    <t>Type II: Industry electricity price (1991-2016: 30 MWh/a, max. 15 kW) - Excluding VAT</t>
  </si>
  <si>
    <t>Type III: Industry electricity price (1991-2016: 150 MWh/a, max. 60 kW) - Excluding VAT</t>
  </si>
  <si>
    <t>Type IV: Industry electricity price (1991-2016: 500 MWh/a, max. 165 kW) - Excluding VAT</t>
  </si>
  <si>
    <t>Type V: Industry electricity price (1991-2016: 500 MWh/a, max. 165 kW) - high voltage - Excluding VAT</t>
  </si>
  <si>
    <t>Type VI: Industry electricity price (1991-2016: 1500 MWh/a, max. 430 kW) - high voltage - Excluding VAT</t>
  </si>
  <si>
    <t>Type VII: Industry electricity price (1991-2016: 15000 MWh/a, max. 5000 kW) - high voltage - Excluding VAT</t>
  </si>
  <si>
    <t>Type GEK 3-10: Industry electricity price (1991-2016: 3-10 GWh/a) - high voltage - Excluding VAT</t>
  </si>
  <si>
    <t>Type GEK 10-20: Industry electricity price (1991-2016: 10-20 GWh/a) - high voltage - Excluding VAT</t>
  </si>
  <si>
    <t>Type GEK &gt;20: Industry electricity price (1991-2016: &gt;20 GWh/a) - high voltage - Excluding VAT</t>
  </si>
  <si>
    <t>Ratio May-93 to Residential electricity price (1991-2016: 4 500 kWh / a) - All taxes and levies included:</t>
  </si>
  <si>
    <t>Interpolated / estimated Data:</t>
  </si>
  <si>
    <t>{Bundesamt für Statistik #145}</t>
  </si>
  <si>
    <t>https://www.bfs.admin.ch/bfs/de/home/statistiken/preise/landesindex-konsumentenpreise/lik-resultate.assetdetail.4682402.html</t>
  </si>
  <si>
    <t>Bundesamt für Statistik (BFS)- Produzentenpreisindex Industrietarife</t>
  </si>
  <si>
    <t>H3: Residential electricity price (1991-2016: 4 500 kWh / a) - All taxes and levies included</t>
  </si>
  <si>
    <t>http://www.bricklebrit.com/epex.html</t>
  </si>
  <si>
    <t>(freestanding)</t>
  </si>
  <si>
    <t>(built-on)</t>
  </si>
  <si>
    <t>(integrated)</t>
  </si>
  <si>
    <t>Bundesamt für Energie</t>
  </si>
  <si>
    <t>{Bundesamt für Energie BFE #121}</t>
  </si>
  <si>
    <t>http://www.bfe.admin.ch/themen/00612/02073/index.html?dossier_id=02166&amp;lang=de</t>
  </si>
  <si>
    <t>07</t>
  </si>
  <si>
    <t>08</t>
  </si>
  <si>
    <t>09</t>
  </si>
  <si>
    <t>global_parameters_Germany</t>
  </si>
  <si>
    <t>Anlage_Projekt-Bezeichnung</t>
  </si>
  <si>
    <t>Anlage_Energieträger</t>
  </si>
  <si>
    <t>Anlagentyp</t>
  </si>
  <si>
    <t>Leistung [kW]</t>
  </si>
  <si>
    <t>Produktion [kWh]**</t>
  </si>
  <si>
    <t>Vergütung 
2016 [CHF]</t>
  </si>
  <si>
    <t>Anmeldedatum</t>
  </si>
  <si>
    <t>Anlage_Inbetriebnahme</t>
  </si>
  <si>
    <t>Anlage_Vertragsende</t>
  </si>
  <si>
    <t>Anlage_Strasse</t>
  </si>
  <si>
    <t>Anlage_PLZ</t>
  </si>
  <si>
    <t>Anlage_Ort</t>
  </si>
  <si>
    <t>Anlage_Kanton</t>
  </si>
  <si>
    <t>Produzent_Firma</t>
  </si>
  <si>
    <t>Produzent_Anrede</t>
  </si>
  <si>
    <t>Produzent_Name</t>
  </si>
  <si>
    <t>Produzent_Vorname</t>
  </si>
  <si>
    <t>juristische Person</t>
  </si>
  <si>
    <t>Biomasse</t>
  </si>
  <si>
    <t>Klärgasanlage</t>
  </si>
  <si>
    <t>Le Bouveret</t>
  </si>
  <si>
    <t>VS</t>
  </si>
  <si>
    <t>natürliche Person</t>
  </si>
  <si>
    <t>übrige Biomasse - WKK-Anlage</t>
  </si>
  <si>
    <t>Les Ponts-de-Martel</t>
  </si>
  <si>
    <t>NE</t>
  </si>
  <si>
    <t>übrige Biomasse - Dampfprozess</t>
  </si>
  <si>
    <t>Gurmels</t>
  </si>
  <si>
    <t>FR</t>
  </si>
  <si>
    <t>Guschelmuth</t>
  </si>
  <si>
    <t>Oberbalm</t>
  </si>
  <si>
    <t>BE</t>
  </si>
  <si>
    <t>Bière</t>
  </si>
  <si>
    <t>VD</t>
  </si>
  <si>
    <t>Schüpbach</t>
  </si>
  <si>
    <t>Evionnaz</t>
  </si>
  <si>
    <t>Benken</t>
  </si>
  <si>
    <t>SG</t>
  </si>
  <si>
    <t>Schwarzenbach</t>
  </si>
  <si>
    <t>Murg</t>
  </si>
  <si>
    <t>Ste-Croix</t>
  </si>
  <si>
    <t>Chateau d'Oex</t>
  </si>
  <si>
    <t>Bünzen</t>
  </si>
  <si>
    <t>AG</t>
  </si>
  <si>
    <t>Reichenbach</t>
  </si>
  <si>
    <t>Villigen</t>
  </si>
  <si>
    <t>Bremblens</t>
  </si>
  <si>
    <t>Bühler</t>
  </si>
  <si>
    <t>AR</t>
  </si>
  <si>
    <t>Evolène</t>
  </si>
  <si>
    <t>Otelfingen</t>
  </si>
  <si>
    <t>ZH</t>
  </si>
  <si>
    <t>Flaach</t>
  </si>
  <si>
    <t>Dürrenroth</t>
  </si>
  <si>
    <t>Wolhusen</t>
  </si>
  <si>
    <t>LU</t>
  </si>
  <si>
    <t>Doppelschwand</t>
  </si>
  <si>
    <t>Susten</t>
  </si>
  <si>
    <t>Roggwil</t>
  </si>
  <si>
    <t>TG</t>
  </si>
  <si>
    <t>Kirchberg</t>
  </si>
  <si>
    <t>Unterlunkhofen</t>
  </si>
  <si>
    <t>Saint-Prex</t>
  </si>
  <si>
    <t>Berlingen</t>
  </si>
  <si>
    <t xml:space="preserve">Ehrendingen </t>
  </si>
  <si>
    <t>Bubikon</t>
  </si>
  <si>
    <t>Eschenbach</t>
  </si>
  <si>
    <t>Trub</t>
  </si>
  <si>
    <t>BHKW Gasspeicher ARA Bütschwil</t>
  </si>
  <si>
    <t>Kläranlage Mühlewies</t>
  </si>
  <si>
    <t>Bütschwil</t>
  </si>
  <si>
    <t>Abwasserverband Bütschwil</t>
  </si>
  <si>
    <t>Herr</t>
  </si>
  <si>
    <t>Brändle</t>
  </si>
  <si>
    <t>Roman</t>
  </si>
  <si>
    <t>BHKW Ökostrom Scherer S. Antonio</t>
  </si>
  <si>
    <t>Parzelle RFD 30</t>
  </si>
  <si>
    <t>S. Antonio</t>
  </si>
  <si>
    <t>TI</t>
  </si>
  <si>
    <t>Scherer</t>
  </si>
  <si>
    <t>Karl</t>
  </si>
  <si>
    <t>B Zweckverband ARA Andelfingen - Ersatz BHKW ARA</t>
  </si>
  <si>
    <t>Rütenen 1</t>
  </si>
  <si>
    <t>Andelfingen</t>
  </si>
  <si>
    <t>Zweckverband ARA Andelfingen</t>
  </si>
  <si>
    <t>Müller</t>
  </si>
  <si>
    <t>Peter</t>
  </si>
  <si>
    <t>Groupe chaleur force Tedom Lutry</t>
  </si>
  <si>
    <t>Route de Lavaux</t>
  </si>
  <si>
    <t>Lutry</t>
  </si>
  <si>
    <t>Commune de Lutry</t>
  </si>
  <si>
    <t>de Lutry</t>
  </si>
  <si>
    <t>Municipalite</t>
  </si>
  <si>
    <t>ARA Region Kerzers</t>
  </si>
  <si>
    <t>Im Erli</t>
  </si>
  <si>
    <t>Kerzers</t>
  </si>
  <si>
    <t>Pfister</t>
  </si>
  <si>
    <t>Biomasse Anlage Ara Oberseetal</t>
  </si>
  <si>
    <t>Industriestrasse 81</t>
  </si>
  <si>
    <t>Inwil</t>
  </si>
  <si>
    <t>Gemeindeverband ARA Oberseetal</t>
  </si>
  <si>
    <t>Buchmann</t>
  </si>
  <si>
    <t>Paul</t>
  </si>
  <si>
    <t>BHKW ARA Region Täuffelen</t>
  </si>
  <si>
    <t>Allmendstrasse 19</t>
  </si>
  <si>
    <t>Täuffelen</t>
  </si>
  <si>
    <t>ARA Region Täuffelen</t>
  </si>
  <si>
    <t>Wyss</t>
  </si>
  <si>
    <t>Albert</t>
  </si>
  <si>
    <t>BHKW Klärwerk Wald</t>
  </si>
  <si>
    <t>Rütistrasse 60</t>
  </si>
  <si>
    <t>Wald</t>
  </si>
  <si>
    <t>Gemeinde Wald ZH/Klärwerk</t>
  </si>
  <si>
    <t>Wyder</t>
  </si>
  <si>
    <t>B Biogasanlage Mooshof Ruswil Andreas Wyser Ruswil</t>
  </si>
  <si>
    <t xml:space="preserve">Mittler Moos </t>
  </si>
  <si>
    <t>Ruswil</t>
  </si>
  <si>
    <t>Mooshof Ruswil GmbH</t>
  </si>
  <si>
    <t>Wyser</t>
  </si>
  <si>
    <t>Andreas</t>
  </si>
  <si>
    <t>BHKW ARA Münsterlingen</t>
  </si>
  <si>
    <t>Kläranlage Rietwiesen 337</t>
  </si>
  <si>
    <t>Scherzingen</t>
  </si>
  <si>
    <t>Abwasserzweckverband Münsterlingen</t>
  </si>
  <si>
    <t>Füllemann</t>
  </si>
  <si>
    <t>Bruno</t>
  </si>
  <si>
    <t>Klärgasnutzung Abwasserverband Region Schöftland</t>
  </si>
  <si>
    <t xml:space="preserve">Peukmatten </t>
  </si>
  <si>
    <t>Schöftland</t>
  </si>
  <si>
    <t>Abwasserverband Region Schöftland</t>
  </si>
  <si>
    <t>Maurer</t>
  </si>
  <si>
    <t>Rudolf</t>
  </si>
  <si>
    <t>BHKW ARA Lützelau 2009 Weggis</t>
  </si>
  <si>
    <t>Kantonsstrasse 89</t>
  </si>
  <si>
    <t>Weggis</t>
  </si>
  <si>
    <t>Gemeindeverband ARA Weggis-Vitznau</t>
  </si>
  <si>
    <t>Geschäftsleitung</t>
  </si>
  <si>
    <t>BHKW ARA Ob. Simmental</t>
  </si>
  <si>
    <t xml:space="preserve">Thunstrasse </t>
  </si>
  <si>
    <t>Zweisimmen</t>
  </si>
  <si>
    <t>ARA-Verband Oberes Simmental c/o Gemeindeverwaltung Lenk</t>
  </si>
  <si>
    <t>Abbühl</t>
  </si>
  <si>
    <t>Roland</t>
  </si>
  <si>
    <t>BHKW ARA Moosmatten Mosen</t>
  </si>
  <si>
    <t>Altwiserstrasse 1</t>
  </si>
  <si>
    <t>Mosen</t>
  </si>
  <si>
    <t>Gemeindeverband ARA Hitzkirchertal</t>
  </si>
  <si>
    <t>Koller</t>
  </si>
  <si>
    <t>Hanspeter</t>
  </si>
  <si>
    <t>ARA Niederbüren - Ausbau</t>
  </si>
  <si>
    <t xml:space="preserve">Kläranlage </t>
  </si>
  <si>
    <t>Niederbüren</t>
  </si>
  <si>
    <t>Abwasserverband Niederbüren</t>
  </si>
  <si>
    <t>Hollenstein</t>
  </si>
  <si>
    <t>Niklaus</t>
  </si>
  <si>
    <t>B Erneuerung BHKW Abwasserverband SINS</t>
  </si>
  <si>
    <t xml:space="preserve">Giessenmatt </t>
  </si>
  <si>
    <t>Sins</t>
  </si>
  <si>
    <t>Abwasserverband SINS-AUW-ABTW</t>
  </si>
  <si>
    <t>Nietlisbach</t>
  </si>
  <si>
    <t>Fabian</t>
  </si>
  <si>
    <t xml:space="preserve">B ARA Region Kölliken - Erneuerung BHKW ARA </t>
  </si>
  <si>
    <t>Kanalweg 20</t>
  </si>
  <si>
    <t>Kölliken</t>
  </si>
  <si>
    <t>ARA Region Kölliken</t>
  </si>
  <si>
    <t>Baumann</t>
  </si>
  <si>
    <t>B Gemeinde Teufen - Erneuerung BHKW ARA Mühltobel</t>
  </si>
  <si>
    <t>Mühltobel 2330</t>
  </si>
  <si>
    <t>Teufen</t>
  </si>
  <si>
    <t>Gemeinde Teufen</t>
  </si>
  <si>
    <t>Püntener</t>
  </si>
  <si>
    <t>Kaspar</t>
  </si>
  <si>
    <t>B Abwasserverband Rehmatte Birmenstorf - Ersatz BHKW</t>
  </si>
  <si>
    <t>Ortsteil Müslen</t>
  </si>
  <si>
    <t>Birmenstorf</t>
  </si>
  <si>
    <t>Abwasserverband Rehmatte</t>
  </si>
  <si>
    <t>Huber</t>
  </si>
  <si>
    <t>Agrogas Furttal</t>
  </si>
  <si>
    <t>Brüederhofstrasse 3</t>
  </si>
  <si>
    <t>Dällikon</t>
  </si>
  <si>
    <t>Martina &amp; Simon Knöpfel</t>
  </si>
  <si>
    <t>Frau</t>
  </si>
  <si>
    <t>Knöpfel</t>
  </si>
  <si>
    <t>Martina</t>
  </si>
  <si>
    <t>BHKW Kläranlage Buchs</t>
  </si>
  <si>
    <t>Wiesenhofstrasse 20</t>
  </si>
  <si>
    <t>Buchs</t>
  </si>
  <si>
    <t>Kläranlage Buchs-Dällikon</t>
  </si>
  <si>
    <t>Berger</t>
  </si>
  <si>
    <t>Ernst</t>
  </si>
  <si>
    <t>AIMGPS STEP Romont - Echange des CCF</t>
  </si>
  <si>
    <t>Route de Massonnens 2</t>
  </si>
  <si>
    <t>Romont</t>
  </si>
  <si>
    <t>Station d'épuration AIMPGPS</t>
  </si>
  <si>
    <t>Périsset</t>
  </si>
  <si>
    <t>Marc-André</t>
  </si>
  <si>
    <t>B Gemeinde Regensdorf - Kläranlage Wüeri</t>
  </si>
  <si>
    <t>Althardstrasse 500</t>
  </si>
  <si>
    <t>Regensdorf</t>
  </si>
  <si>
    <t>Gemeinde Regensdorf</t>
  </si>
  <si>
    <t>Widmer</t>
  </si>
  <si>
    <t>B AEGN Autigny - Réhabilitation de la STEP AEGN</t>
  </si>
  <si>
    <t>Chemin des Esserts 21A</t>
  </si>
  <si>
    <t>Autigny</t>
  </si>
  <si>
    <t>AEGN</t>
  </si>
  <si>
    <t>Pasquier</t>
  </si>
  <si>
    <t>Nicolas</t>
  </si>
  <si>
    <t>BHKW ARA Region Murg</t>
  </si>
  <si>
    <t>Industriestrasse 2</t>
  </si>
  <si>
    <t>Wynau</t>
  </si>
  <si>
    <t>ARA Region Murg</t>
  </si>
  <si>
    <t>Schär</t>
  </si>
  <si>
    <t>Daniel</t>
  </si>
  <si>
    <t>BHKW ARA Guggersbach Zumholz - Ersatz</t>
  </si>
  <si>
    <t xml:space="preserve">Guggersbachstrasse </t>
  </si>
  <si>
    <t>Zumholz</t>
  </si>
  <si>
    <t>Abwasserverband Region Sense-Oberland</t>
  </si>
  <si>
    <t>Bapst</t>
  </si>
  <si>
    <t>B Steiner A. + Cie AG - Blockheizkraftwerk Ettiswil</t>
  </si>
  <si>
    <t>Sagimatt 6</t>
  </si>
  <si>
    <t>Ettiswil</t>
  </si>
  <si>
    <t>Steiner A. + Cie AG</t>
  </si>
  <si>
    <t>Steinger</t>
  </si>
  <si>
    <t>Urs</t>
  </si>
  <si>
    <t>B Zweckverband ARA Gossau Grüningen - Ersatz BHKW</t>
  </si>
  <si>
    <t>Heidenrietstrasse 9</t>
  </si>
  <si>
    <t>Gossau</t>
  </si>
  <si>
    <t>Zweckverband Abwasserreinigunganlage Gossau Grüningen</t>
  </si>
  <si>
    <t>Weiss</t>
  </si>
  <si>
    <t>Hansruedi</t>
  </si>
  <si>
    <t>B Gde. Flims - BHKW ARA</t>
  </si>
  <si>
    <t>Via Punt la Reisga 2</t>
  </si>
  <si>
    <t>Flims Dorf</t>
  </si>
  <si>
    <t>GR</t>
  </si>
  <si>
    <t>Gemeinde Flims - Abwasserreinigungsanlage</t>
  </si>
  <si>
    <t>Maranta</t>
  </si>
  <si>
    <t>Marco</t>
  </si>
  <si>
    <t>BHKW ARA Lotten</t>
  </si>
  <si>
    <t>Rupperswil</t>
  </si>
  <si>
    <t>ARA Lotten</t>
  </si>
  <si>
    <t>Bieri</t>
  </si>
  <si>
    <t>Roman Marco</t>
  </si>
  <si>
    <t>BHKW ARA Sempach Neuenkirch</t>
  </si>
  <si>
    <t>Seelandstrasse</t>
  </si>
  <si>
    <t>Sempach</t>
  </si>
  <si>
    <t>Gemeindeverband Abwasserreinigung Sempach-Neuenkirch</t>
  </si>
  <si>
    <t>Niederberger</t>
  </si>
  <si>
    <t>Jean-Paul</t>
  </si>
  <si>
    <t>CCF de la STEP d'Ollon</t>
  </si>
  <si>
    <t xml:space="preserve">Station d'épuration </t>
  </si>
  <si>
    <t>Ollon</t>
  </si>
  <si>
    <t xml:space="preserve">Commune d'Ollon </t>
  </si>
  <si>
    <t>Chollet - Syndic</t>
  </si>
  <si>
    <t>Jean-Luc</t>
  </si>
  <si>
    <t>Klärgasnutzung ARA Fehraltorf</t>
  </si>
  <si>
    <t xml:space="preserve">Undermülistrasse </t>
  </si>
  <si>
    <t>Fehraltorf</t>
  </si>
  <si>
    <t xml:space="preserve">Elektrizitätswerk Fehraltorf </t>
  </si>
  <si>
    <t>Wylenmann</t>
  </si>
  <si>
    <t>Thomas</t>
  </si>
  <si>
    <t>B Josef Gemperle Buhwil</t>
  </si>
  <si>
    <t>Buhwil 3</t>
  </si>
  <si>
    <t>Fischingen</t>
  </si>
  <si>
    <t>Herr u. Frau</t>
  </si>
  <si>
    <t>Gemperle Josef, Gemperle Katrin</t>
  </si>
  <si>
    <t>B Couplage chaleur force à la STEP de Roches</t>
  </si>
  <si>
    <t>Route Cantonale</t>
  </si>
  <si>
    <t>Roches</t>
  </si>
  <si>
    <t>SEME</t>
  </si>
  <si>
    <t>Freudiger</t>
  </si>
  <si>
    <t>Francis</t>
  </si>
  <si>
    <t>B Einwohnergemeinde Würenlingen - BHKW ARA Würenlingen</t>
  </si>
  <si>
    <t>Eichlihauweg</t>
  </si>
  <si>
    <t>Würenlingen</t>
  </si>
  <si>
    <t>Meier Mirco</t>
  </si>
  <si>
    <t>BHKW ARA Sot Ruinas</t>
  </si>
  <si>
    <t>Ara Sot Ruinas 535</t>
  </si>
  <si>
    <t>Scuol</t>
  </si>
  <si>
    <t>Zweckverband ARA Sot Ruinas c/o Bauamt Scuol</t>
  </si>
  <si>
    <t>Canal</t>
  </si>
  <si>
    <t>Eugen</t>
  </si>
  <si>
    <t>BHKW ARA Engelberg</t>
  </si>
  <si>
    <t>Engelbergerstrasse 125</t>
  </si>
  <si>
    <t>Engelberg</t>
  </si>
  <si>
    <t>OW</t>
  </si>
  <si>
    <t>Einwohnergemeinde Engelberg</t>
  </si>
  <si>
    <t>Schleiss</t>
  </si>
  <si>
    <t>Robert</t>
  </si>
  <si>
    <t>BHKW ARA Appenzell</t>
  </si>
  <si>
    <t>Mettlenstrasse 23</t>
  </si>
  <si>
    <t>Appenzell</t>
  </si>
  <si>
    <t>AI</t>
  </si>
  <si>
    <t>Amt für Umweltschutz</t>
  </si>
  <si>
    <t>Mark</t>
  </si>
  <si>
    <t>Fredy</t>
  </si>
  <si>
    <t>BHKW Kilian Aebischer Heitenried</t>
  </si>
  <si>
    <t>Selgiswil 5</t>
  </si>
  <si>
    <t>Heitenried</t>
  </si>
  <si>
    <t>Aebischer</t>
  </si>
  <si>
    <t>Kilian</t>
  </si>
  <si>
    <t>Biogasanlage Götschi Trubschachen</t>
  </si>
  <si>
    <t>Hinter Graben 363A</t>
  </si>
  <si>
    <t>Trubschachen</t>
  </si>
  <si>
    <t>Götschi Martin, Götschi Stefan</t>
  </si>
  <si>
    <t>Biomasse Christian Flach - Loorenhof - Dietlikon</t>
  </si>
  <si>
    <t>Loorenstrasse 40</t>
  </si>
  <si>
    <t>Dietlikon</t>
  </si>
  <si>
    <t>Flach</t>
  </si>
  <si>
    <t>Christian</t>
  </si>
  <si>
    <t>BHKW ARA Grubensteg Rüti</t>
  </si>
  <si>
    <t>ARA Grubensteg Grubensteg</t>
  </si>
  <si>
    <t>Rüti</t>
  </si>
  <si>
    <t>Gemeindekasse Rüti / Bauamt / ARA</t>
  </si>
  <si>
    <t>Friess</t>
  </si>
  <si>
    <t xml:space="preserve">Andreas </t>
  </si>
  <si>
    <t>ARA Stein am Rhein - Ersatz BHKW</t>
  </si>
  <si>
    <t>Hemishoferstrasse 93</t>
  </si>
  <si>
    <t>Stein am Rhein</t>
  </si>
  <si>
    <t>SH</t>
  </si>
  <si>
    <t>Abwasserverband Stein am Rhein</t>
  </si>
  <si>
    <t>Hadorn</t>
  </si>
  <si>
    <t>Harry</t>
  </si>
  <si>
    <t>CCF de la STEP d'Aigle</t>
  </si>
  <si>
    <t>Route d'Evian</t>
  </si>
  <si>
    <t>Aigle</t>
  </si>
  <si>
    <t>Commune d'Aigle</t>
  </si>
  <si>
    <t>Déglise</t>
  </si>
  <si>
    <t>BHKW ARA Region Meiringen</t>
  </si>
  <si>
    <t>Hausenstrasse</t>
  </si>
  <si>
    <t>Meiringen</t>
  </si>
  <si>
    <t>ARA Region Meiringen</t>
  </si>
  <si>
    <t>Zumbrunn</t>
  </si>
  <si>
    <t>Markus</t>
  </si>
  <si>
    <t>B Urs Dietrich Schüpfen - BHKW Bütschwil 205A</t>
  </si>
  <si>
    <t>Bütschwil 205A</t>
  </si>
  <si>
    <t>Schüpfen</t>
  </si>
  <si>
    <t>Dietrich</t>
  </si>
  <si>
    <t>BHKW Sunnmatt Studer Zwillikon</t>
  </si>
  <si>
    <t xml:space="preserve">Sunnmatt </t>
  </si>
  <si>
    <t>Zwillikon</t>
  </si>
  <si>
    <t>Studer</t>
  </si>
  <si>
    <t>*B BKW Energie AG - Biogasanlage Frutigen</t>
  </si>
  <si>
    <t>Chanderspitz Wengmatti</t>
  </si>
  <si>
    <t>Frutigen</t>
  </si>
  <si>
    <t>BKW Energie AG</t>
  </si>
  <si>
    <t>Spicher</t>
  </si>
  <si>
    <t>Patrick</t>
  </si>
  <si>
    <t>*B Biogasanlage Frutigland GmbH Frutigen</t>
  </si>
  <si>
    <t>Mike Schmid Olympiastrasse 15</t>
  </si>
  <si>
    <t>Biogasanlage Frutigland GmbH</t>
  </si>
  <si>
    <t>Allenbach</t>
  </si>
  <si>
    <t>Pius</t>
  </si>
  <si>
    <t>B Stadt Altstätten - BHKW ARA Altstätten</t>
  </si>
  <si>
    <t>Hinterdammstrasse 10</t>
  </si>
  <si>
    <t>Altstätten</t>
  </si>
  <si>
    <t>Stadt Altstätten - Abwasserreinigungsanlage</t>
  </si>
  <si>
    <t>Niedermann</t>
  </si>
  <si>
    <t>Martin</t>
  </si>
  <si>
    <t>Mikrogasturbine Capstone CR 65, ARA Seez</t>
  </si>
  <si>
    <t>Arastrasse</t>
  </si>
  <si>
    <t>Flums</t>
  </si>
  <si>
    <t>Abwasserverband Seez</t>
  </si>
  <si>
    <t>Bless</t>
  </si>
  <si>
    <t>Beat</t>
  </si>
  <si>
    <t>Mikrogasturbine Capstone CR65 Horgen</t>
  </si>
  <si>
    <t>Seegartenstrasse 90</t>
  </si>
  <si>
    <t>Horgen</t>
  </si>
  <si>
    <t>Gemeindeverwaltung Horgen</t>
  </si>
  <si>
    <t>Burch</t>
  </si>
  <si>
    <t>Hans</t>
  </si>
  <si>
    <t>Gasturbine ARA Richterswil</t>
  </si>
  <si>
    <t>Seestrasse 70</t>
  </si>
  <si>
    <t>Richterswil</t>
  </si>
  <si>
    <t>Gemeinde Richterswil</t>
  </si>
  <si>
    <t>BHKW ARA Bad Ragaz</t>
  </si>
  <si>
    <t>Heulösergangstrasse 24</t>
  </si>
  <si>
    <t>Bad Ragaz</t>
  </si>
  <si>
    <t>Politische Gemeinde Bad Ragaz</t>
  </si>
  <si>
    <t>Zai</t>
  </si>
  <si>
    <t>Klärgas-Mikrogasturbine ARA Kommission Hochdorf</t>
  </si>
  <si>
    <t>Nunwilstrasse 40</t>
  </si>
  <si>
    <t>Hochdorf</t>
  </si>
  <si>
    <t>Einwohnergemeinde Hochdorf</t>
  </si>
  <si>
    <t>Schwegler</t>
  </si>
  <si>
    <t>B Grass-Biogas und Service Zernez - Erweiterung 2011</t>
  </si>
  <si>
    <t>Sosa 184</t>
  </si>
  <si>
    <t>Zernez</t>
  </si>
  <si>
    <t>Grass-Biogas und Service</t>
  </si>
  <si>
    <t>Grass</t>
  </si>
  <si>
    <t>Filipp</t>
  </si>
  <si>
    <t>BHKW ARA Region Mellingen</t>
  </si>
  <si>
    <t>Militärstrasse 20</t>
  </si>
  <si>
    <t>Mellingen</t>
  </si>
  <si>
    <t>Abwasserverband Region Mellingen</t>
  </si>
  <si>
    <t>Gretener</t>
  </si>
  <si>
    <t>BHKW ARA Mannenberg</t>
  </si>
  <si>
    <t>Pfaeffikonerstrasse 47</t>
  </si>
  <si>
    <t>Effretikon</t>
  </si>
  <si>
    <t>Stadt Illnau-Effretikon</t>
  </si>
  <si>
    <t>Fuchs</t>
  </si>
  <si>
    <t>Dieter</t>
  </si>
  <si>
    <t>Biogasanlage Gutenswil</t>
  </si>
  <si>
    <t>Grindelweg</t>
  </si>
  <si>
    <t>Gutenswil</t>
  </si>
  <si>
    <t>EcoGas Gutenswil GmbH</t>
  </si>
  <si>
    <t>Kägi</t>
  </si>
  <si>
    <t>Jürg</t>
  </si>
  <si>
    <t>Biogasanlage Zuoz</t>
  </si>
  <si>
    <t>Villa Monod</t>
  </si>
  <si>
    <t>Zuoz</t>
  </si>
  <si>
    <t>ForzAgricula GmbH</t>
  </si>
  <si>
    <t>Casty</t>
  </si>
  <si>
    <t>Andri</t>
  </si>
  <si>
    <t>BHKW Reto Grossenbacher Reidermoos</t>
  </si>
  <si>
    <t>Spitzhubelstrasse 3</t>
  </si>
  <si>
    <t>Reidermoos</t>
  </si>
  <si>
    <t>Grossenbacher</t>
  </si>
  <si>
    <t>Reto</t>
  </si>
  <si>
    <t>Biogasanlage Davos</t>
  </si>
  <si>
    <t>Duchliweg 13</t>
  </si>
  <si>
    <t>Davos Dorf</t>
  </si>
  <si>
    <t>Davos Biogas GmbH</t>
  </si>
  <si>
    <t>Hoffmann</t>
  </si>
  <si>
    <t>Toni</t>
  </si>
  <si>
    <t>Station d'épuration de Marly</t>
  </si>
  <si>
    <t>route de la Gérine 128</t>
  </si>
  <si>
    <t>Marly</t>
  </si>
  <si>
    <t>Association Gérine-Nesslera</t>
  </si>
  <si>
    <t xml:space="preserve">Vonlanthen </t>
  </si>
  <si>
    <t>Gasnutzung Abwasserverband Hallwilersee Seengen</t>
  </si>
  <si>
    <t>Schaltt 553</t>
  </si>
  <si>
    <t>Seengen</t>
  </si>
  <si>
    <t>Abwasserverband Hallwilersee</t>
  </si>
  <si>
    <t>Rölli</t>
  </si>
  <si>
    <t>Theo</t>
  </si>
  <si>
    <t>Zweckverband ARA Küsnacht-Erlenbach-Zumikon - ARA KEZ</t>
  </si>
  <si>
    <t>Gartenstrasse 2</t>
  </si>
  <si>
    <t>Küsnacht</t>
  </si>
  <si>
    <t>Zweckverband ARA Küsnacht-Erlenbach-Zumikon</t>
  </si>
  <si>
    <t>Thrier</t>
  </si>
  <si>
    <t>Albi</t>
  </si>
  <si>
    <t>B SITSE Commugny - Station dépuration</t>
  </si>
  <si>
    <t xml:space="preserve">Chemin des Gèvres </t>
  </si>
  <si>
    <t>Commugny</t>
  </si>
  <si>
    <t>SITSE</t>
  </si>
  <si>
    <t>Kilchherr</t>
  </si>
  <si>
    <t>Pascal</t>
  </si>
  <si>
    <t>B Abwasserverband Region Möhlin  - Ersatz BHKW ARA Möhlintal</t>
  </si>
  <si>
    <t>Schwimmbadstrasse 20</t>
  </si>
  <si>
    <t>Möhlin</t>
  </si>
  <si>
    <t>Abwasserverband Region Möhlin</t>
  </si>
  <si>
    <t>Meyer</t>
  </si>
  <si>
    <t>B Abwasserverband Region Zurzach - BHKW ARA Bad Zurzach</t>
  </si>
  <si>
    <t>Barzstrasse</t>
  </si>
  <si>
    <t>Bad Zurzach</t>
  </si>
  <si>
    <t>Abwasserverband Region Zurzach</t>
  </si>
  <si>
    <t>Lehr</t>
  </si>
  <si>
    <t xml:space="preserve">B Abwasserverband ARA Landquart </t>
  </si>
  <si>
    <t>Rhyrütistrasse 1</t>
  </si>
  <si>
    <t>Landquart</t>
  </si>
  <si>
    <t>Abwasserverband ARA Landquart</t>
  </si>
  <si>
    <t>Bürkli-Wolf</t>
  </si>
  <si>
    <t>B Hansjörg &amp; Stefan Gansner Graltshausen - Erweiterung Biogas</t>
  </si>
  <si>
    <t>Hauptstrasse  16</t>
  </si>
  <si>
    <t>Graltshausen</t>
  </si>
  <si>
    <t>Gansner Stefan, Gansner Hansjörg</t>
  </si>
  <si>
    <t>B Abwasserverband Klettgau Hallau - ARA BHKW</t>
  </si>
  <si>
    <t>Trasadingerstrasse 22</t>
  </si>
  <si>
    <t>Hallau</t>
  </si>
  <si>
    <t>Abwasserverband Klettgau</t>
  </si>
  <si>
    <t>Bringolf</t>
  </si>
  <si>
    <t>Werner</t>
  </si>
  <si>
    <t>Kompogas-Anlage Langenthal</t>
  </si>
  <si>
    <t>Flughofstrasse 54</t>
  </si>
  <si>
    <t>Glattbrugg</t>
  </si>
  <si>
    <t>Axpo Kompogas AG</t>
  </si>
  <si>
    <t>Schramm</t>
  </si>
  <si>
    <t>Klaus</t>
  </si>
  <si>
    <t>Bestehende Biogasanlage mit Erneuerung / Ausbau 2008</t>
  </si>
  <si>
    <t>Schloss Watt</t>
  </si>
  <si>
    <t>Mörschwil</t>
  </si>
  <si>
    <t>Watt Energie GmbH</t>
  </si>
  <si>
    <t>Boschung</t>
  </si>
  <si>
    <t>Biogas ESR AG Hildisrieden</t>
  </si>
  <si>
    <t xml:space="preserve">Oeli </t>
  </si>
  <si>
    <t>Hildisrieden</t>
  </si>
  <si>
    <t>Biogas ESR AG</t>
  </si>
  <si>
    <t>Estermann</t>
  </si>
  <si>
    <t>Jakob</t>
  </si>
  <si>
    <t>Biogaz Karlen Frères Vuiteboeuf</t>
  </si>
  <si>
    <t>Rte de Vugelles 2</t>
  </si>
  <si>
    <t>Vuiteboeuf</t>
  </si>
  <si>
    <t>Karlen Frères</t>
  </si>
  <si>
    <t>Karlen</t>
  </si>
  <si>
    <t>Georges</t>
  </si>
  <si>
    <t>B Biogaz Step de Bieudron Nendaz</t>
  </si>
  <si>
    <t>Route de Riddes 369</t>
  </si>
  <si>
    <t>Nendaz</t>
  </si>
  <si>
    <t>Step Bieudron-Nendaz</t>
  </si>
  <si>
    <t>Theytaz</t>
  </si>
  <si>
    <t>Dominique</t>
  </si>
  <si>
    <t>BHKW Abwasserverband Saar</t>
  </si>
  <si>
    <t>Vilderweg 100</t>
  </si>
  <si>
    <t>Sargans</t>
  </si>
  <si>
    <t>Abwasserverband Saar</t>
  </si>
  <si>
    <t>Wärme-Kraftkoppelungsanlage</t>
  </si>
  <si>
    <t>Anetswilerstrasse 14</t>
  </si>
  <si>
    <t>Wängi</t>
  </si>
  <si>
    <t>Sprenger Bioenergie-Gewinnung</t>
  </si>
  <si>
    <t>Sprenger</t>
  </si>
  <si>
    <t>Biogasanlage Jordi</t>
  </si>
  <si>
    <t>Fohlenweidstrasse 8</t>
  </si>
  <si>
    <t>Fischbach-Göslikon</t>
  </si>
  <si>
    <t>Franz Jordi</t>
  </si>
  <si>
    <t>Gastroabfallrecycling</t>
  </si>
  <si>
    <t>BHKW Winzeler Thayngen</t>
  </si>
  <si>
    <t>Erlengasse 16</t>
  </si>
  <si>
    <t>Thayngen</t>
  </si>
  <si>
    <t>Winzeler GmbH</t>
  </si>
  <si>
    <t>Winzeler</t>
  </si>
  <si>
    <t>Andres</t>
  </si>
  <si>
    <t>BHKW ARA Sax</t>
  </si>
  <si>
    <t>Sax</t>
  </si>
  <si>
    <t>Bever</t>
  </si>
  <si>
    <t>Zweckgemeinschaft ARA Sax  Samedan / Bever</t>
  </si>
  <si>
    <t>Ellemunter</t>
  </si>
  <si>
    <t>B BHKW ARA Davos</t>
  </si>
  <si>
    <t>höfjistrasse 2</t>
  </si>
  <si>
    <t>Davos Glaris</t>
  </si>
  <si>
    <t>ARA Davos</t>
  </si>
  <si>
    <t>Tosch</t>
  </si>
  <si>
    <t>Alfred</t>
  </si>
  <si>
    <t>Biogaz Agricole Saugealles</t>
  </si>
  <si>
    <t>Route des Saugealles 1</t>
  </si>
  <si>
    <t>Cugy</t>
  </si>
  <si>
    <t>Services industriels de Lausanne (SiL)</t>
  </si>
  <si>
    <t>Vermot</t>
  </si>
  <si>
    <t>Norbert</t>
  </si>
  <si>
    <t>Biogasanlage Hawisa GmbH Rickenbach</t>
  </si>
  <si>
    <t>Hasenhusen 4</t>
  </si>
  <si>
    <t>Rickenbach</t>
  </si>
  <si>
    <t>Hawisa GmbH</t>
  </si>
  <si>
    <t>Erni</t>
  </si>
  <si>
    <t>B Schmid AG Eschlikon - Heissluftturbine</t>
  </si>
  <si>
    <t>Hörnlistrasse 12</t>
  </si>
  <si>
    <t>Eschlikon</t>
  </si>
  <si>
    <t>Schmid AG</t>
  </si>
  <si>
    <t>Vogel</t>
  </si>
  <si>
    <t xml:space="preserve">B Zweckverband Kläranlage Birmensdorf - Ersatz BHKW ARA </t>
  </si>
  <si>
    <t>Talstrasse 1</t>
  </si>
  <si>
    <t>Birmensdorf</t>
  </si>
  <si>
    <t>Zweckverband Kläranlage Birmensdorf</t>
  </si>
  <si>
    <t>Mathieu</t>
  </si>
  <si>
    <t>Stefan</t>
  </si>
  <si>
    <t>ARA Rotzwinkel - Ersatz BHKW</t>
  </si>
  <si>
    <t>Rotzlochstrasse 10</t>
  </si>
  <si>
    <t>Stans</t>
  </si>
  <si>
    <t>NW</t>
  </si>
  <si>
    <t>Abwasserverband Rotzwinkel</t>
  </si>
  <si>
    <t>Achermann</t>
  </si>
  <si>
    <t xml:space="preserve">B Zweckverband ARA Gäu Gunzgen - BHKW </t>
  </si>
  <si>
    <t>Klärstrasse 12</t>
  </si>
  <si>
    <t>Gunzgen</t>
  </si>
  <si>
    <t>SO</t>
  </si>
  <si>
    <t>Zweckverband Abwasserreinigung Gäu</t>
  </si>
  <si>
    <t>Bleuer</t>
  </si>
  <si>
    <t>Co-Vergärung Kronauer Wädenswil</t>
  </si>
  <si>
    <t xml:space="preserve">Widen </t>
  </si>
  <si>
    <t>Wädenswil</t>
  </si>
  <si>
    <t>Kronauer</t>
  </si>
  <si>
    <t>Balz</t>
  </si>
  <si>
    <t>B Josef Kilchmann Luzern - Biogasanlage</t>
  </si>
  <si>
    <t>Spitzhof</t>
  </si>
  <si>
    <t>Kilchmann</t>
  </si>
  <si>
    <t>Josef</t>
  </si>
  <si>
    <t>BHKW ARA Region Murten</t>
  </si>
  <si>
    <t>Hauptstrasse 153</t>
  </si>
  <si>
    <t>Muntelier</t>
  </si>
  <si>
    <t>ARA Region Murten</t>
  </si>
  <si>
    <t>Huser</t>
  </si>
  <si>
    <t>Heinz</t>
  </si>
  <si>
    <t>Biogasanlage Filinger Wagerswil</t>
  </si>
  <si>
    <t>Hinterdorf 14</t>
  </si>
  <si>
    <t>Wagerswil</t>
  </si>
  <si>
    <t>Fillinger</t>
  </si>
  <si>
    <t>BHKW Rapsöl Stähli Suberg</t>
  </si>
  <si>
    <t>Bernstrasse 29</t>
  </si>
  <si>
    <t>Suberg</t>
  </si>
  <si>
    <t>Stähli</t>
  </si>
  <si>
    <t>CCF Step de Profray Le Châble</t>
  </si>
  <si>
    <t>Chemin de Profray 5</t>
  </si>
  <si>
    <t>Le Châble</t>
  </si>
  <si>
    <t>Services Industriels de Bagnes (SIB)</t>
  </si>
  <si>
    <t>Di Natale</t>
  </si>
  <si>
    <t>Joël</t>
  </si>
  <si>
    <t>CCF Villars-s-Glâne</t>
  </si>
  <si>
    <t>Ste Apolline 20</t>
  </si>
  <si>
    <t>Villars-s-Glâne</t>
  </si>
  <si>
    <t>STEP Villars-s-Glâne</t>
  </si>
  <si>
    <t>Rolle</t>
  </si>
  <si>
    <t>Charles</t>
  </si>
  <si>
    <t>BHKW ARA Moos</t>
  </si>
  <si>
    <t>Grundholzstrasse 11</t>
  </si>
  <si>
    <t>Moos</t>
  </si>
  <si>
    <t>Abwasserverband Aachtal</t>
  </si>
  <si>
    <t>Zingg</t>
  </si>
  <si>
    <t>Christoph</t>
  </si>
  <si>
    <t>B ZossoEcoénergie SARL Cournillens</t>
  </si>
  <si>
    <t>Route de la Fusion 1</t>
  </si>
  <si>
    <t>Cournillens</t>
  </si>
  <si>
    <t>ZossoEcoénergie SARL</t>
  </si>
  <si>
    <t>Zosso</t>
  </si>
  <si>
    <t>Frédéric</t>
  </si>
  <si>
    <t>Energiekonzept ARA Brugg-Birrfeld</t>
  </si>
  <si>
    <t>Sommerau</t>
  </si>
  <si>
    <t>Windisch</t>
  </si>
  <si>
    <t>Abwasserverband Kläranlage Brugg-Birrfeld</t>
  </si>
  <si>
    <t>B Agreenergie SA - Chézard</t>
  </si>
  <si>
    <t>Grand-Rue 5</t>
  </si>
  <si>
    <t>Chézard</t>
  </si>
  <si>
    <t>Agreenergie SA</t>
  </si>
  <si>
    <t>Veuve</t>
  </si>
  <si>
    <t>Gérard</t>
  </si>
  <si>
    <t>Impianto di Cogenerazione Depuratione Chiasso</t>
  </si>
  <si>
    <t>Del Breggia 7</t>
  </si>
  <si>
    <t>Vacallo</t>
  </si>
  <si>
    <t>Consorzio depurazione acque chiasso e dintorni</t>
  </si>
  <si>
    <t>Airaghi</t>
  </si>
  <si>
    <t>Stefano</t>
  </si>
  <si>
    <t>BHKW ARA Altdorf</t>
  </si>
  <si>
    <t>Giessenstrasse 42</t>
  </si>
  <si>
    <t>Altdorf</t>
  </si>
  <si>
    <t>UR</t>
  </si>
  <si>
    <t>Abwasser Uri</t>
  </si>
  <si>
    <t>Geisser</t>
  </si>
  <si>
    <t>ARA Uster / Kläranlage Jungholz Uster</t>
  </si>
  <si>
    <t>Seestrasse 171</t>
  </si>
  <si>
    <t>Uster</t>
  </si>
  <si>
    <t>ARA Uster</t>
  </si>
  <si>
    <t>Weder</t>
  </si>
  <si>
    <t>BHKW ZSA</t>
  </si>
  <si>
    <t>Winterhalden</t>
  </si>
  <si>
    <t>Männedorf</t>
  </si>
  <si>
    <t>ZSA Pfannenstiel</t>
  </si>
  <si>
    <t>Stocker</t>
  </si>
  <si>
    <t>Hans Ulrich</t>
  </si>
  <si>
    <t>B Bucher Josef AG Escholzmatt - Holzvergaseranlage</t>
  </si>
  <si>
    <t>Hauptstrasse 131</t>
  </si>
  <si>
    <t>Escholzmatt</t>
  </si>
  <si>
    <t>Bucher Josef AG</t>
  </si>
  <si>
    <t>Bucher</t>
  </si>
  <si>
    <t>Hansjörg</t>
  </si>
  <si>
    <t>B Einsiedler Naturstrom AG Trachslau</t>
  </si>
  <si>
    <t>Chlösterliweg 11</t>
  </si>
  <si>
    <t>Trachslau</t>
  </si>
  <si>
    <t>SZ</t>
  </si>
  <si>
    <t>Einsiedler Naturstrom AG</t>
  </si>
  <si>
    <t>Grab</t>
  </si>
  <si>
    <t>Neubau Biogasanlage Riethof</t>
  </si>
  <si>
    <t>Riethof 4</t>
  </si>
  <si>
    <t>öko-energie gmbh riethof</t>
  </si>
  <si>
    <t>Michael</t>
  </si>
  <si>
    <t>Kompogas-Anlage Jona SG</t>
  </si>
  <si>
    <t>Engelhölzlistrasse 21</t>
  </si>
  <si>
    <t>Jona</t>
  </si>
  <si>
    <t>BHKW ARA Fischbach - Glatt</t>
  </si>
  <si>
    <t>Brunnenwiesenstrasse 40</t>
  </si>
  <si>
    <t>Niederglatt</t>
  </si>
  <si>
    <t>Zweckverband Abwasserreinigung Fischbach-Glatt</t>
  </si>
  <si>
    <t>Betriebsleitung</t>
  </si>
  <si>
    <t>BHKW ARA Jona</t>
  </si>
  <si>
    <t>Stampfstrasse 45</t>
  </si>
  <si>
    <t>Stadtverwaltung Jona-Rapperswil</t>
  </si>
  <si>
    <t>Walser</t>
  </si>
  <si>
    <t>Cuachet Energies SA Seigneux</t>
  </si>
  <si>
    <t>Cuachet 1</t>
  </si>
  <si>
    <t>Seigneux</t>
  </si>
  <si>
    <t>Cuachet Energies SA</t>
  </si>
  <si>
    <t>Menoud</t>
  </si>
  <si>
    <t>Marc</t>
  </si>
  <si>
    <t>B Paul Julen Zermatt - Ecogas Zermatt</t>
  </si>
  <si>
    <t>Zen Stecken</t>
  </si>
  <si>
    <t>Zermatt</t>
  </si>
  <si>
    <t>Julen</t>
  </si>
  <si>
    <t>B Palézieux Bio-énergies SA Palézieux-Village</t>
  </si>
  <si>
    <t>La Condémine 2</t>
  </si>
  <si>
    <t>Palézieux-Village</t>
  </si>
  <si>
    <t>Palézieux Bio-énergies SA</t>
  </si>
  <si>
    <t>Ramseyer</t>
  </si>
  <si>
    <t>Eric</t>
  </si>
  <si>
    <t>B Kompostieranlage Seeland AG Galmiz - SmartFerm</t>
  </si>
  <si>
    <t>Setzli 3</t>
  </si>
  <si>
    <t>Galmiz</t>
  </si>
  <si>
    <t>Kompostieranlage Seeland AG</t>
  </si>
  <si>
    <t>Haldimann</t>
  </si>
  <si>
    <t>B Ackermann &amp; Cie Bourrignon - Biogaz La Montaignatte</t>
  </si>
  <si>
    <t xml:space="preserve">La Burgisberg 8 </t>
  </si>
  <si>
    <t>Bourrignon</t>
  </si>
  <si>
    <t>JU</t>
  </si>
  <si>
    <t>Ackermann &amp; Cie</t>
  </si>
  <si>
    <t>Ackermann</t>
  </si>
  <si>
    <t>Christophe</t>
  </si>
  <si>
    <t>Biogasanlage Hopösche Ruswil</t>
  </si>
  <si>
    <t>Hopösche</t>
  </si>
  <si>
    <t>Biogas Hopösche Ruswil AG</t>
  </si>
  <si>
    <t>Blaser</t>
  </si>
  <si>
    <t>BHKW ARA Moossee-Urtenenbach in Hindelbank</t>
  </si>
  <si>
    <t>Holzmühle 1</t>
  </si>
  <si>
    <t>Hindelbank</t>
  </si>
  <si>
    <t>Gemeindeverband ARA Moossee-Urtenenbach</t>
  </si>
  <si>
    <t>Oberer</t>
  </si>
  <si>
    <t>ARA Abwasserverband Wohlen-Villmergen-Waltenschwil Anglikon (Wohlen AG)</t>
  </si>
  <si>
    <t>ARA Im Bettler</t>
  </si>
  <si>
    <t>Anglikon (Wohlen AG)</t>
  </si>
  <si>
    <t>Abwasserverband Wohlen-Villmergen-Waltenschwil</t>
  </si>
  <si>
    <t>Irniger</t>
  </si>
  <si>
    <t>B ARA Region Interlaken Ersatz BHKW</t>
  </si>
  <si>
    <t>Tschingeleystrasse 52</t>
  </si>
  <si>
    <t>Interlaken</t>
  </si>
  <si>
    <t>ARA Region Interlaken</t>
  </si>
  <si>
    <t>Abegglen</t>
  </si>
  <si>
    <t>Hans Peter</t>
  </si>
  <si>
    <t>Erneuerung BHKW 2009 ARA Lenzburg</t>
  </si>
  <si>
    <t>Langmatt 886</t>
  </si>
  <si>
    <t>Wildegg</t>
  </si>
  <si>
    <t>Abwasserverband Region Lenzburg</t>
  </si>
  <si>
    <t>Joos</t>
  </si>
  <si>
    <t>Marcel</t>
  </si>
  <si>
    <t>Biogaz STEP SEDE Soyhières</t>
  </si>
  <si>
    <t>Bois-du-Treuil 4</t>
  </si>
  <si>
    <t>Soyhières</t>
  </si>
  <si>
    <t>SEDE Syndicat d'épuration Delémont et Environs</t>
  </si>
  <si>
    <t>Theurillat</t>
  </si>
  <si>
    <t>Vincent</t>
  </si>
  <si>
    <t>BHKW Broch Rosenau Oberkirch</t>
  </si>
  <si>
    <t xml:space="preserve">Rosenau </t>
  </si>
  <si>
    <t>Oberkirch</t>
  </si>
  <si>
    <t>Biogasanlage Rosenau GmbH</t>
  </si>
  <si>
    <t>Broch</t>
  </si>
  <si>
    <t>Kapazitätserweiterung BHKW, ARA Bachwis</t>
  </si>
  <si>
    <t>Industriestrasse 50</t>
  </si>
  <si>
    <t>Fällanden</t>
  </si>
  <si>
    <t>Gemeinde Volketswil / ARA Bachwis</t>
  </si>
  <si>
    <t>BHKW Klärgasnutzung ARA Bischofszell</t>
  </si>
  <si>
    <t>Gihlstrasse</t>
  </si>
  <si>
    <t>Bischofszell</t>
  </si>
  <si>
    <t>AV Region Bischofszell</t>
  </si>
  <si>
    <t>Wehrli</t>
  </si>
  <si>
    <t>BHKW ARA Ergolz 1 Sissach</t>
  </si>
  <si>
    <t>Wuhrweg 54</t>
  </si>
  <si>
    <t>Sissach</t>
  </si>
  <si>
    <t>BL</t>
  </si>
  <si>
    <t>Amt für Industrielle Betriebe AIB</t>
  </si>
  <si>
    <t>Hubmann</t>
  </si>
  <si>
    <t>B Installation Biogaz Puidoux</t>
  </si>
  <si>
    <t>Route de Cremières 2</t>
  </si>
  <si>
    <t>Puidoux</t>
  </si>
  <si>
    <t>CCF de la STEP de l'ERM</t>
  </si>
  <si>
    <t>Rue de Lausanne 72</t>
  </si>
  <si>
    <t>Morges</t>
  </si>
  <si>
    <t>ERM - Epuration Région Morgienne</t>
  </si>
  <si>
    <t>Reverchon</t>
  </si>
  <si>
    <t>Tony</t>
  </si>
  <si>
    <t>B REAL Abwasser Emmen - Nassdampfturbine SVA</t>
  </si>
  <si>
    <t>Schlammverbrennungsanlage</t>
  </si>
  <si>
    <t>Buholzstrasse 32</t>
  </si>
  <si>
    <t>Emmen</t>
  </si>
  <si>
    <t>REAL Abwasser</t>
  </si>
  <si>
    <t>Kleiner</t>
  </si>
  <si>
    <t>Alexander</t>
  </si>
  <si>
    <t>BHKW Freibad Moos Schlieren</t>
  </si>
  <si>
    <t>Schulstrasse 48</t>
  </si>
  <si>
    <t>Schlieren</t>
  </si>
  <si>
    <t>Stadt Schlieren / Werke Versorgung und Anlagen</t>
  </si>
  <si>
    <t>Thoma</t>
  </si>
  <si>
    <t>Andre</t>
  </si>
  <si>
    <t>B BHKW Armin Müller-Flühler Ermensee</t>
  </si>
  <si>
    <t>Grundacher</t>
  </si>
  <si>
    <t>Ermensee</t>
  </si>
  <si>
    <t>Müller-Flühler</t>
  </si>
  <si>
    <t>Armin</t>
  </si>
  <si>
    <t>CCF + Microturbine STEP La Chaux-de-Fonds</t>
  </si>
  <si>
    <t>Combe des Moulins 27</t>
  </si>
  <si>
    <t>La Chaux-de-Fonds</t>
  </si>
  <si>
    <t>Ville de la Chaux-de-Fonds</t>
  </si>
  <si>
    <t>Vidal</t>
  </si>
  <si>
    <t>Jacques</t>
  </si>
  <si>
    <t>Entsorgung St. Gallen Wittenbach - ARA Hofen</t>
  </si>
  <si>
    <t>Arbonerstrasse 42</t>
  </si>
  <si>
    <t>Wittenbach</t>
  </si>
  <si>
    <t>Entsorgung St. Gallen</t>
  </si>
  <si>
    <t>Sonderegger</t>
  </si>
  <si>
    <t>BHKW 2 ARA Regio Grenchen</t>
  </si>
  <si>
    <t>Archstrasse 68</t>
  </si>
  <si>
    <t>Grenchen</t>
  </si>
  <si>
    <t>ARA Regio Grenchen</t>
  </si>
  <si>
    <t>Schläfli</t>
  </si>
  <si>
    <t>Benno</t>
  </si>
  <si>
    <t>B Abwasserverband Lauchetal-Murgtal -  BHKW ARA Matzingen</t>
  </si>
  <si>
    <t>Frauenfelderstrasse 103</t>
  </si>
  <si>
    <t>Matzingen</t>
  </si>
  <si>
    <t>Abwasserverband Lauchetal-Murgtal</t>
  </si>
  <si>
    <t>Geiser</t>
  </si>
  <si>
    <t xml:space="preserve">B Emmi Schweiz AG Dagmersellen Mikrogasturbine </t>
  </si>
  <si>
    <t>Stationsstrasse 21</t>
  </si>
  <si>
    <t>Dagmersellen</t>
  </si>
  <si>
    <t>Emmi Schweiz AG</t>
  </si>
  <si>
    <t>Schatt</t>
  </si>
  <si>
    <t>Gerold</t>
  </si>
  <si>
    <t>Kompogas-Anlage Utzenstorf</t>
  </si>
  <si>
    <t>Fabrikstrasse 18</t>
  </si>
  <si>
    <t>Utzenstorf</t>
  </si>
  <si>
    <t>Kompogas Utzenstorf AG c/o Axpo Kompogas AG</t>
  </si>
  <si>
    <t>Kobler</t>
  </si>
  <si>
    <t>Denis</t>
  </si>
  <si>
    <t>BHKW Rosenbergsau</t>
  </si>
  <si>
    <t>Rosenbergsau 11</t>
  </si>
  <si>
    <t>Au</t>
  </si>
  <si>
    <t>Zweckverband Abwasserwerk Rosenbergsau</t>
  </si>
  <si>
    <t>Schirinzi</t>
  </si>
  <si>
    <t>Maurizio</t>
  </si>
  <si>
    <t>*BHKW Ott Küssnacht am Rigi</t>
  </si>
  <si>
    <t>Brüschhalden 2</t>
  </si>
  <si>
    <t>Küssnacht am Rigi</t>
  </si>
  <si>
    <t>Ott</t>
  </si>
  <si>
    <t>Fuhr-und Kompostbetrieb</t>
  </si>
  <si>
    <t>Biogasanlage Gastro Star AG</t>
  </si>
  <si>
    <t>Dänikerstrasse 40</t>
  </si>
  <si>
    <t>Gastro Star AG</t>
  </si>
  <si>
    <t>Eggenschwiler</t>
  </si>
  <si>
    <t>Kornel</t>
  </si>
  <si>
    <t>B Biogasanlage Lampart Mauensee</t>
  </si>
  <si>
    <t>Bognau</t>
  </si>
  <si>
    <t>Mauensee</t>
  </si>
  <si>
    <t>Lampart A&amp;D Biogas &amp; Kompostierung</t>
  </si>
  <si>
    <t>Lampart</t>
  </si>
  <si>
    <t>B Abwasserreinigung Rontal Root - BHKW ARA Rontal</t>
  </si>
  <si>
    <t>Mühleweg 4</t>
  </si>
  <si>
    <t>Root</t>
  </si>
  <si>
    <t>Gemeindeverband Abwasserreinigung Rontal</t>
  </si>
  <si>
    <t>Graf</t>
  </si>
  <si>
    <t>Hans-Peter</t>
  </si>
  <si>
    <t>Klärgasanlage ARA Region Biel AG Biel</t>
  </si>
  <si>
    <t>Portstrasse 40</t>
  </si>
  <si>
    <t>Biel</t>
  </si>
  <si>
    <t>ARA Region Biel AG</t>
  </si>
  <si>
    <t>Birbaumer</t>
  </si>
  <si>
    <t>Stephan</t>
  </si>
  <si>
    <t>Bellechasse biogaz</t>
  </si>
  <si>
    <t>Bellechasse</t>
  </si>
  <si>
    <t>Sugiez</t>
  </si>
  <si>
    <t>Belgaz SA</t>
  </si>
  <si>
    <t>ARA Oberes Wiggertal Dagmersellen - Ersatz BHKW Klärgas</t>
  </si>
  <si>
    <t>Obere Wigger</t>
  </si>
  <si>
    <t>ARA Oberes Wiggertal</t>
  </si>
  <si>
    <t>Hodel</t>
  </si>
  <si>
    <t>Wendelin</t>
  </si>
  <si>
    <t>GBAC énergies SA Rances - Biogaz les Conduites</t>
  </si>
  <si>
    <t>Les Conduites-Dessus 1</t>
  </si>
  <si>
    <t>Rances</t>
  </si>
  <si>
    <t>GBAC énergies SA</t>
  </si>
  <si>
    <t>Guignard</t>
  </si>
  <si>
    <t>Claude</t>
  </si>
  <si>
    <t>Biogasanlage Reusshof</t>
  </si>
  <si>
    <t>Reusshof 13</t>
  </si>
  <si>
    <t>Oberrüti</t>
  </si>
  <si>
    <t>Josef Leu-Bühlmann</t>
  </si>
  <si>
    <t>Naturenergie</t>
  </si>
  <si>
    <t>Reusshof</t>
  </si>
  <si>
    <t>Biogasanlage Züger</t>
  </si>
  <si>
    <t>Bodenwiesweg 7</t>
  </si>
  <si>
    <t>Galgenen</t>
  </si>
  <si>
    <t>Züger Produktion + Recycling</t>
  </si>
  <si>
    <t>Züger</t>
  </si>
  <si>
    <t>Guido</t>
  </si>
  <si>
    <t>ARA Surental Egelmoos Triengen</t>
  </si>
  <si>
    <t xml:space="preserve">Egelmoos </t>
  </si>
  <si>
    <t>Triengen</t>
  </si>
  <si>
    <t>ARA Surental</t>
  </si>
  <si>
    <t>Lüthy</t>
  </si>
  <si>
    <t>René</t>
  </si>
  <si>
    <t>B Realta Biogas AG</t>
  </si>
  <si>
    <t>Justizvollzugsanstalt Realta</t>
  </si>
  <si>
    <t>Cazis</t>
  </si>
  <si>
    <t>Realta Biogas AG</t>
  </si>
  <si>
    <t>Salzgeber</t>
  </si>
  <si>
    <t>Padruot</t>
  </si>
  <si>
    <t>CCF STEP Châteauneuf/Sion</t>
  </si>
  <si>
    <t>Avenue Maurice-Troillet 180</t>
  </si>
  <si>
    <t>Sion</t>
  </si>
  <si>
    <t>Ville de Sion</t>
  </si>
  <si>
    <t>Joliat</t>
  </si>
  <si>
    <t xml:space="preserve">BHKW ARA Ergolz 2 Füllinsdorf </t>
  </si>
  <si>
    <t>Wölferstrasse 13</t>
  </si>
  <si>
    <t>Füllinsdorf</t>
  </si>
  <si>
    <t>Biogasanlage Biogas Ticino SA Cadenazzo</t>
  </si>
  <si>
    <t>A Ramel 8</t>
  </si>
  <si>
    <t>Cadenazzo</t>
  </si>
  <si>
    <t>Biogas Ticino SA</t>
  </si>
  <si>
    <t>Bassi</t>
  </si>
  <si>
    <t>BHKW David Maurer Diessbach</t>
  </si>
  <si>
    <t>Feldweg 28</t>
  </si>
  <si>
    <t>Diessbach</t>
  </si>
  <si>
    <t>BioEnergie Diessbach AG</t>
  </si>
  <si>
    <t>Biogasanlage Ormalingen</t>
  </si>
  <si>
    <t>Mühlemattstrasse 6</t>
  </si>
  <si>
    <t>Ormalingen</t>
  </si>
  <si>
    <t>Biopower Nordwestschweiz AG</t>
  </si>
  <si>
    <t>Wiesner</t>
  </si>
  <si>
    <t>Biogasanlage Mani Chur</t>
  </si>
  <si>
    <t>Deutsche Strasse 65</t>
  </si>
  <si>
    <t>Chur</t>
  </si>
  <si>
    <t>Halbmil Biogas GmbH</t>
  </si>
  <si>
    <t>Mani</t>
  </si>
  <si>
    <t>B agrino Remetschwil -landwirtschaftliche Biogasanlage</t>
  </si>
  <si>
    <t>Algier 20, Busslingen</t>
  </si>
  <si>
    <t>Remetschwil</t>
  </si>
  <si>
    <t>Agrino Imboden &amp; Peterhans</t>
  </si>
  <si>
    <t>Imboden</t>
  </si>
  <si>
    <t>Samuel</t>
  </si>
  <si>
    <t>B Sunnehofenergie GmbH Marthalen</t>
  </si>
  <si>
    <t>Sunnehof 1</t>
  </si>
  <si>
    <t>Marthalen</t>
  </si>
  <si>
    <t>Sunnehofenergie GmbH</t>
  </si>
  <si>
    <t>Wipf</t>
  </si>
  <si>
    <t>B ARA Frauenfeld - BHKW Erneuerung</t>
  </si>
  <si>
    <t>Haubitzenstrasse 40</t>
  </si>
  <si>
    <t>Frauenfeld</t>
  </si>
  <si>
    <t xml:space="preserve">Abwasserverband Region Frauenfeld </t>
  </si>
  <si>
    <t>Scheiwiller</t>
  </si>
  <si>
    <t>Bernhard</t>
  </si>
  <si>
    <t>B Biogasanlage Müller Energie GmbH Thayngen</t>
  </si>
  <si>
    <t>Reiatstrasse 51</t>
  </si>
  <si>
    <t>Müller Energie GmbH</t>
  </si>
  <si>
    <t>Müller-Studer</t>
  </si>
  <si>
    <t>Andrea</t>
  </si>
  <si>
    <t>B Synfarms Energie Roland Nussbaum - Densbüren</t>
  </si>
  <si>
    <t>Aemethof 368</t>
  </si>
  <si>
    <t>Densbüren</t>
  </si>
  <si>
    <t>Synfarms Energie</t>
  </si>
  <si>
    <t>Nussbaum</t>
  </si>
  <si>
    <t>B Agri Bio Val SA - Fleurier</t>
  </si>
  <si>
    <t>Clos-Donzel 11</t>
  </si>
  <si>
    <t>Fleurier</t>
  </si>
  <si>
    <t>Agri Bio Val SA</t>
  </si>
  <si>
    <t>Eschler</t>
  </si>
  <si>
    <t xml:space="preserve">Simon </t>
  </si>
  <si>
    <t>B Agrogaz Haute Sarine SA - Ferpicloz</t>
  </si>
  <si>
    <t>Impasse de la Tuilerie</t>
  </si>
  <si>
    <t>Ferpicloz</t>
  </si>
  <si>
    <t>AgroGaz Haute Sarine SA</t>
  </si>
  <si>
    <t>Kolly</t>
  </si>
  <si>
    <t>Biogas Visp</t>
  </si>
  <si>
    <t>Grosseye 12</t>
  </si>
  <si>
    <t>Visp</t>
  </si>
  <si>
    <t>Val Biogas GmbH</t>
  </si>
  <si>
    <t>Stalder</t>
  </si>
  <si>
    <t>Max</t>
  </si>
  <si>
    <t>Biogasanlage Wiggenhof Altishofen</t>
  </si>
  <si>
    <t>Wiggenhof 1</t>
  </si>
  <si>
    <t>Altishofen</t>
  </si>
  <si>
    <t>Biogas Altishofen GmbH</t>
  </si>
  <si>
    <t>Meinrad</t>
  </si>
  <si>
    <t>Seedorf Biogas SA Noréaz</t>
  </si>
  <si>
    <t xml:space="preserve">Domaine de Seedorf </t>
  </si>
  <si>
    <t>Noréaz</t>
  </si>
  <si>
    <t>Seedorf Energies SA Noréaz</t>
  </si>
  <si>
    <t>Schmitter</t>
  </si>
  <si>
    <t>Simon</t>
  </si>
  <si>
    <t>BHKW Abwasserverband Glarnerland ARA Bilten</t>
  </si>
  <si>
    <t>Tschachenstrasse 51</t>
  </si>
  <si>
    <t>Bilten</t>
  </si>
  <si>
    <t>GL</t>
  </si>
  <si>
    <t>Abwasserverband Glarnerland</t>
  </si>
  <si>
    <t>Biermann-Commerell</t>
  </si>
  <si>
    <t>K.</t>
  </si>
  <si>
    <t>BHKW BiEAG Hünenberg</t>
  </si>
  <si>
    <t>Fildernweg 5</t>
  </si>
  <si>
    <t>Hünenberg</t>
  </si>
  <si>
    <t>ZG</t>
  </si>
  <si>
    <t>BiEAG / Biomasse Energie AG</t>
  </si>
  <si>
    <t>Suter</t>
  </si>
  <si>
    <t>Biogasanlage Schürch Madiswil</t>
  </si>
  <si>
    <t>Steingasse 28</t>
  </si>
  <si>
    <t>Madiswil</t>
  </si>
  <si>
    <t>Biopower Schürch AG</t>
  </si>
  <si>
    <t>Schürch Jun.</t>
  </si>
  <si>
    <t>B Association Intercommunale Pour l'Epuration des Eaux du Bassin de la Sionge  - Station d'épuration</t>
  </si>
  <si>
    <t>Route du Gérigno 2</t>
  </si>
  <si>
    <t>Vuippens</t>
  </si>
  <si>
    <t>Association Intercommunale Pour l'Epuration des Eaux du Bassin de la Sionge (AIS)</t>
  </si>
  <si>
    <t>Vuarnoz</t>
  </si>
  <si>
    <t>B H.H. Käser GmbH Gasel - WKK-Anlage Holzvergaser</t>
  </si>
  <si>
    <t>Büschigasse 108</t>
  </si>
  <si>
    <t>Gasel</t>
  </si>
  <si>
    <t>H. H. Käser GmbH</t>
  </si>
  <si>
    <t>Käser</t>
  </si>
  <si>
    <t>B BHKW Gemeindeverband ARA-Region Lyss-Limpachtal Lyss</t>
  </si>
  <si>
    <t>Industriering 28</t>
  </si>
  <si>
    <t>Lyss</t>
  </si>
  <si>
    <t>Gemeindeverband ARA-Region Lyss-Limpachtal</t>
  </si>
  <si>
    <t>Wittwer</t>
  </si>
  <si>
    <t xml:space="preserve">B HKW Biogas AG Fricktal Naef Kaisten </t>
  </si>
  <si>
    <t>Rüti 486</t>
  </si>
  <si>
    <t>Kaisten</t>
  </si>
  <si>
    <t>Biogas AG Fricktal</t>
  </si>
  <si>
    <t>Naef</t>
  </si>
  <si>
    <t>Manfred</t>
  </si>
  <si>
    <t>EKZ Pflanzenöl Langhag</t>
  </si>
  <si>
    <t>Im Langhag 8</t>
  </si>
  <si>
    <t>Effretikon (Illnau)</t>
  </si>
  <si>
    <t>Elektrizitätswerke des Kantons Zürich (EKZ)</t>
  </si>
  <si>
    <t>Erismann</t>
  </si>
  <si>
    <t>BHKW ARA Au</t>
  </si>
  <si>
    <t>Rechenwaldstrasse 32</t>
  </si>
  <si>
    <t>ARA Au</t>
  </si>
  <si>
    <t>Tobler</t>
  </si>
  <si>
    <t>B BEBAG Bioenergiewerk Bätterkinden</t>
  </si>
  <si>
    <t>Industriestrasse 30</t>
  </si>
  <si>
    <t>Bätterkinden</t>
  </si>
  <si>
    <t>BEBAG Bioenergie Bätterkinden AG</t>
  </si>
  <si>
    <t>Fischer</t>
  </si>
  <si>
    <t>BHKW Erneuerung &amp; Leistungssteigerung ARA Sensetal Laupen</t>
  </si>
  <si>
    <t>Hirsriedweg</t>
  </si>
  <si>
    <t>Laupen</t>
  </si>
  <si>
    <t>ARA Sensetal</t>
  </si>
  <si>
    <t>Hostettler</t>
  </si>
  <si>
    <t>B CCF Step ERES Estavayer-le-Lac</t>
  </si>
  <si>
    <t>STEP Estavayer-le-Lac 1</t>
  </si>
  <si>
    <t>Estavayer-le-Lac</t>
  </si>
  <si>
    <t xml:space="preserve">ERES </t>
  </si>
  <si>
    <t>Krattinger</t>
  </si>
  <si>
    <t>B Vanils Energies SA Grandvillard - Biogaz</t>
  </si>
  <si>
    <t>Route des Auges 21A</t>
  </si>
  <si>
    <t>Grandvillard</t>
  </si>
  <si>
    <t>Vanils Energies SA</t>
  </si>
  <si>
    <t>Kröpfli</t>
  </si>
  <si>
    <t>B KELSAG Biopower AG Liesberg</t>
  </si>
  <si>
    <t>Delsbergstrasse 2A</t>
  </si>
  <si>
    <t>Liesberg</t>
  </si>
  <si>
    <t>KELSAG Biopower AG</t>
  </si>
  <si>
    <t>Schwyzer</t>
  </si>
  <si>
    <t xml:space="preserve">BHKW Wartmann Holzhof Bissegg </t>
  </si>
  <si>
    <t>Holzhof / Hüttlingerstrasse 22</t>
  </si>
  <si>
    <t>Bissegg</t>
  </si>
  <si>
    <t>Wartmann</t>
  </si>
  <si>
    <t>Otto</t>
  </si>
  <si>
    <t>BHKW ARA Birs</t>
  </si>
  <si>
    <t>Freulerstrasse 1</t>
  </si>
  <si>
    <t>Birsfelden</t>
  </si>
  <si>
    <t>Kompogas-Anlage Ottenbach</t>
  </si>
  <si>
    <t>Mülibach</t>
  </si>
  <si>
    <t>Ottenbach</t>
  </si>
  <si>
    <t>Ökopower AG</t>
  </si>
  <si>
    <t>Wanner</t>
  </si>
  <si>
    <t>BAWA Biogasanlage Walterswil</t>
  </si>
  <si>
    <t>Höhleweg 4</t>
  </si>
  <si>
    <t>Walterswil</t>
  </si>
  <si>
    <t>BAWA Biogas GmbH</t>
  </si>
  <si>
    <t>Barmettler</t>
  </si>
  <si>
    <t>Philipp</t>
  </si>
  <si>
    <t>BHKW Klärgas 1</t>
  </si>
  <si>
    <t>Reservatstrasse 5</t>
  </si>
  <si>
    <t>Dietikon</t>
  </si>
  <si>
    <t>Limeco</t>
  </si>
  <si>
    <t>Saxer</t>
  </si>
  <si>
    <t xml:space="preserve">BHKW Abwasserverband Aarau und Umgebung </t>
  </si>
  <si>
    <t>Neumattstrasse 72</t>
  </si>
  <si>
    <t>Aarau</t>
  </si>
  <si>
    <t>Abwasserverband Aarau und Umgebung</t>
  </si>
  <si>
    <t>Christmann</t>
  </si>
  <si>
    <t>ARA Neugut Dübendorf Neues BHKW</t>
  </si>
  <si>
    <t>Otto-Jaag-Strasse 15</t>
  </si>
  <si>
    <t>Dübendorf</t>
  </si>
  <si>
    <t>ARA Neugut</t>
  </si>
  <si>
    <t>Schachtler</t>
  </si>
  <si>
    <t>CCF STEP Noes</t>
  </si>
  <si>
    <t xml:space="preserve">STEP </t>
  </si>
  <si>
    <t>Noes</t>
  </si>
  <si>
    <t>Sierre-Energie SA</t>
  </si>
  <si>
    <t>Darioly</t>
  </si>
  <si>
    <t>B BHKW Schnyder Bösingen</t>
  </si>
  <si>
    <t>Uttewil 177</t>
  </si>
  <si>
    <t>Bösingen</t>
  </si>
  <si>
    <t>Schnyder</t>
  </si>
  <si>
    <t>Biogaz Meinrad Cotting &amp; Fils SA Villorsonnens</t>
  </si>
  <si>
    <t>Les Planches Gonrad 166</t>
  </si>
  <si>
    <t>Villorsonnens</t>
  </si>
  <si>
    <t>Meinrad Cotting &amp; Fils SA</t>
  </si>
  <si>
    <t>Cotting</t>
  </si>
  <si>
    <t>Bertrand</t>
  </si>
  <si>
    <t>Biogaz Mandement Millo Zeller &amp; Cie</t>
  </si>
  <si>
    <t>Route de Peney 82</t>
  </si>
  <si>
    <t>Vernier</t>
  </si>
  <si>
    <t>GE</t>
  </si>
  <si>
    <t>Biogaz Mandement</t>
  </si>
  <si>
    <t>Millo</t>
  </si>
  <si>
    <t>B Urs und Klaus Wittwer Süderen - Erweiterung Biogasanlage</t>
  </si>
  <si>
    <t>Vorder Schallenberg</t>
  </si>
  <si>
    <t>Süderen</t>
  </si>
  <si>
    <t xml:space="preserve">Wittwer Klaus, Wittwer Urs </t>
  </si>
  <si>
    <t>Biogasanlage BGL Bio Gas Lindau</t>
  </si>
  <si>
    <t>Nürensdorferstrasse 4</t>
  </si>
  <si>
    <t>Lindau</t>
  </si>
  <si>
    <t>BGL Bio Gas Lindau</t>
  </si>
  <si>
    <t>Frey</t>
  </si>
  <si>
    <t>Biogaz La Prairie Porrentruy</t>
  </si>
  <si>
    <t>Route de Courtedoux</t>
  </si>
  <si>
    <t>Porrentruy</t>
  </si>
  <si>
    <t>La Prairie Biogaz</t>
  </si>
  <si>
    <t>Roy</t>
  </si>
  <si>
    <t>Michel</t>
  </si>
  <si>
    <t>B Naturaenergie AG - Kägiswil</t>
  </si>
  <si>
    <t>Sonnenhof 1</t>
  </si>
  <si>
    <t>Kägiswil (OW)</t>
  </si>
  <si>
    <t>Naturaenergie AG</t>
  </si>
  <si>
    <t>Seiler</t>
  </si>
  <si>
    <t>ARA Worblental</t>
  </si>
  <si>
    <t>Arastrasse 50</t>
  </si>
  <si>
    <t>Worblaufen</t>
  </si>
  <si>
    <t>Streun</t>
  </si>
  <si>
    <t>*BHKW Sol-E Suisse Ittigen</t>
  </si>
  <si>
    <t>Langgasse 100</t>
  </si>
  <si>
    <t>Ittigen</t>
  </si>
  <si>
    <t>Biogas- und Solaranlage Ittigen</t>
  </si>
  <si>
    <t>*BHKW Peter Wyss Ittigen</t>
  </si>
  <si>
    <t>Energiezentrum Wintersried</t>
  </si>
  <si>
    <t>Wintersried</t>
  </si>
  <si>
    <t>Ibach</t>
  </si>
  <si>
    <t>AGRO Energie Schwyz AG</t>
  </si>
  <si>
    <t>Reichmuth</t>
  </si>
  <si>
    <t>Baptist</t>
  </si>
  <si>
    <t xml:space="preserve">B Alfred Müller AG Baar - Vergäranlage Allmig </t>
  </si>
  <si>
    <t>Neuhofstrasse 10 / Allmig</t>
  </si>
  <si>
    <t>Baar</t>
  </si>
  <si>
    <t>Alfred Müller AG</t>
  </si>
  <si>
    <t>Selebam</t>
  </si>
  <si>
    <t>B Kompogas-Anlage Wauwil</t>
  </si>
  <si>
    <t>Ettiswilerstrasse 3</t>
  </si>
  <si>
    <t>Wauwil</t>
  </si>
  <si>
    <t>Axpo Kompogas Wauwil AG c/o Axpo Kompogas AG</t>
  </si>
  <si>
    <t xml:space="preserve">Klaus </t>
  </si>
  <si>
    <t>B Aziende Industriali di Lugano SA (AIL SA) Bioggio - Potenziamento Biogas</t>
  </si>
  <si>
    <t>Molinazzo 1</t>
  </si>
  <si>
    <t>Bioggio</t>
  </si>
  <si>
    <t>Aziende Industriali di Lugano (AIL) SA</t>
  </si>
  <si>
    <t>Casalini</t>
  </si>
  <si>
    <t xml:space="preserve">Bio Eco Energie SA Gollion - Gazoporc Electricité </t>
  </si>
  <si>
    <t>En Pradez 1</t>
  </si>
  <si>
    <t>Gollion</t>
  </si>
  <si>
    <t>BioEcoEnergie SA</t>
  </si>
  <si>
    <t>Annen</t>
  </si>
  <si>
    <t>Willy</t>
  </si>
  <si>
    <t>Erneuerung BHKW-Anlage ARA Luzern</t>
  </si>
  <si>
    <t>Reusseggstrasse 15</t>
  </si>
  <si>
    <t>Emmenbrücke</t>
  </si>
  <si>
    <t xml:space="preserve">B COMEXOR Chevenez -Centrale à biogaz </t>
  </si>
  <si>
    <t>Les Collonges 71</t>
  </si>
  <si>
    <t>Chevenez</t>
  </si>
  <si>
    <t>COMEXOR</t>
  </si>
  <si>
    <t>Oeuvray-Riat</t>
  </si>
  <si>
    <t>CGN</t>
  </si>
  <si>
    <t xml:space="preserve">HHK ORC Anlage Hebbag Gelände August Brühwiler AG </t>
  </si>
  <si>
    <t>Sägereistrasse 3</t>
  </si>
  <si>
    <t>Bichelsee-Balterswil</t>
  </si>
  <si>
    <t>Hebbag AG c/o EKT Holding AG</t>
  </si>
  <si>
    <t>Mauchle</t>
  </si>
  <si>
    <t>Urban</t>
  </si>
  <si>
    <t>Kompogas-Anlage Klingnau</t>
  </si>
  <si>
    <t>Zelgli 10 a</t>
  </si>
  <si>
    <t>Klingnau</t>
  </si>
  <si>
    <t>Kompogas Bioriko AG</t>
  </si>
  <si>
    <t>Häfeli</t>
  </si>
  <si>
    <t>Walter</t>
  </si>
  <si>
    <t>B Kompogas-Anlage Aarberg</t>
  </si>
  <si>
    <t>Alte-Lyss-Strasse 31</t>
  </si>
  <si>
    <t>Aarberg</t>
  </si>
  <si>
    <t>Compostière Chavornay</t>
  </si>
  <si>
    <t>Le Grand Pâquier</t>
  </si>
  <si>
    <t>Chavornay</t>
  </si>
  <si>
    <t>B Groupe E Greenwatt SA Valbroye - Biogas</t>
  </si>
  <si>
    <t>Route de la Grande Raye 3</t>
  </si>
  <si>
    <t>Valbroye</t>
  </si>
  <si>
    <t>Groupe E Greenwatt SA</t>
  </si>
  <si>
    <t>Scacchi</t>
  </si>
  <si>
    <t>Laurent</t>
  </si>
  <si>
    <t>B Bio-Energ'Etique SA Claude Etique - Bure</t>
  </si>
  <si>
    <t>Route de Buix 76</t>
  </si>
  <si>
    <t>Bure</t>
  </si>
  <si>
    <t>Bio-Energ'Etique SA</t>
  </si>
  <si>
    <t>Etique</t>
  </si>
  <si>
    <t>BHKW HEZT Nesslau</t>
  </si>
  <si>
    <t>Stich 2533</t>
  </si>
  <si>
    <t>Nesslau</t>
  </si>
  <si>
    <t>St. Gallisch-Appenzellische Kraftwerke AG (SAK)</t>
  </si>
  <si>
    <t>Zuglian</t>
  </si>
  <si>
    <t>B SAK Wittenbach - Wärmeverbund Hofen</t>
  </si>
  <si>
    <t>Arbonstrasse 40a</t>
  </si>
  <si>
    <t>B SAK Speicher-Trogen - Wärmeverbund</t>
  </si>
  <si>
    <t>Wies 28</t>
  </si>
  <si>
    <t>Speicher</t>
  </si>
  <si>
    <t>B Agrogaz Lignerolle SA Lignerolle - Biogaz Agricole</t>
  </si>
  <si>
    <t>Le Vailloud 10</t>
  </si>
  <si>
    <t>Lignerolle</t>
  </si>
  <si>
    <t>Petermann</t>
  </si>
  <si>
    <t>Biogaz Düdingen</t>
  </si>
  <si>
    <t>Luggiwilstrasse 20</t>
  </si>
  <si>
    <t>Düdingen</t>
  </si>
  <si>
    <t>BioEnergie Duedingen AG</t>
  </si>
  <si>
    <t>Gliesche</t>
  </si>
  <si>
    <t>Aric</t>
  </si>
  <si>
    <t>Biogasanlage Gefu Productions AG Rickenbach</t>
  </si>
  <si>
    <t>Huebmattstrasse 4</t>
  </si>
  <si>
    <t>Gefu Oberle AG</t>
  </si>
  <si>
    <t>Oberle</t>
  </si>
  <si>
    <t>Jörg</t>
  </si>
  <si>
    <t>BHKW Vergärung Weiherhus Luzern</t>
  </si>
  <si>
    <t>Ruetihof</t>
  </si>
  <si>
    <t>Weiherhus-Kompost AG</t>
  </si>
  <si>
    <t>Meierhans</t>
  </si>
  <si>
    <t>B Abwasserverband ARA Morgental</t>
  </si>
  <si>
    <t>Bleichestrasse 45</t>
  </si>
  <si>
    <t>Steinach</t>
  </si>
  <si>
    <t>Abwasserverband Morgental</t>
  </si>
  <si>
    <t>Boller</t>
  </si>
  <si>
    <t>B Oekostrom ARA Thunersee</t>
  </si>
  <si>
    <t>Aarestrasse 62</t>
  </si>
  <si>
    <t>Uetendorf</t>
  </si>
  <si>
    <t>ARA Thunersee</t>
  </si>
  <si>
    <t>Bangerter</t>
  </si>
  <si>
    <t>Kompogas-Anlage Uzwil</t>
  </si>
  <si>
    <t>Niederuzwil</t>
  </si>
  <si>
    <t>Uzwil</t>
  </si>
  <si>
    <t>Kompogasanlage Oensingen ARA Mischtarif</t>
  </si>
  <si>
    <t>Fröschenlochstrasse 11</t>
  </si>
  <si>
    <t>Oensingen</t>
  </si>
  <si>
    <t>BV Kompostieranlage Oensingen AG c/o Axpo Kompogas AG</t>
  </si>
  <si>
    <t>Biogasanlage Schluckhals Spiez</t>
  </si>
  <si>
    <t xml:space="preserve">Betonstrasse </t>
  </si>
  <si>
    <t>Spiez</t>
  </si>
  <si>
    <t>Oberland Energie AG</t>
  </si>
  <si>
    <t>Matzke</t>
  </si>
  <si>
    <t>Horst</t>
  </si>
  <si>
    <t>Méthanisation Villeneuve</t>
  </si>
  <si>
    <t>Route du Jaquetan 2</t>
  </si>
  <si>
    <t>Villeneuve</t>
  </si>
  <si>
    <t>Satom SA</t>
  </si>
  <si>
    <t>Blatter</t>
  </si>
  <si>
    <t>Edi</t>
  </si>
  <si>
    <t>BHKW Vinora Jona</t>
  </si>
  <si>
    <t>Holzwiesstrasse 50</t>
  </si>
  <si>
    <t>HiQ Energy AG</t>
  </si>
  <si>
    <t>Schelbert</t>
  </si>
  <si>
    <t>HKW Zündholz Erlenhof Gossau</t>
  </si>
  <si>
    <t>Erlenhof</t>
  </si>
  <si>
    <t>Biogasanlage KBA Hard Beringen</t>
  </si>
  <si>
    <t xml:space="preserve">KBA Hard Hardweg </t>
  </si>
  <si>
    <t>Beringen</t>
  </si>
  <si>
    <t>Kläranlageverband SH, KBA Hard</t>
  </si>
  <si>
    <t>Franz</t>
  </si>
  <si>
    <t>B Leistungssteigerung BHKW Altenrhein</t>
  </si>
  <si>
    <t xml:space="preserve">Mennstrasse </t>
  </si>
  <si>
    <t>Altenrhein</t>
  </si>
  <si>
    <t>Abwasserverband Altenrhein</t>
  </si>
  <si>
    <t>Egli</t>
  </si>
  <si>
    <t>B Tschopp Holzindustrie AG - Holzkraftwerk ORC</t>
  </si>
  <si>
    <t>Gewerbezone 24</t>
  </si>
  <si>
    <t>Buttisholz</t>
  </si>
  <si>
    <t>Tschopp Holzindustrie AG</t>
  </si>
  <si>
    <t>Tschopp</t>
  </si>
  <si>
    <t>Ronald</t>
  </si>
  <si>
    <t>B Agro Energie Ibach - Energiezentrum Wintersried ORC</t>
  </si>
  <si>
    <t>Grossried 5</t>
  </si>
  <si>
    <t>Biogasanlage Recycling Energie AG Niederwil</t>
  </si>
  <si>
    <t>Tägerigerstrasse 2</t>
  </si>
  <si>
    <t>Niederwil-Nesselnbach</t>
  </si>
  <si>
    <t>Recycling Energie AG</t>
  </si>
  <si>
    <t>Humbel</t>
  </si>
  <si>
    <t>Zweckverband Abfallverwertung Horgen - KVA Horgen</t>
  </si>
  <si>
    <t>Kehrrichtverbrennungsanlage</t>
  </si>
  <si>
    <t>Zugerstrasse 165</t>
  </si>
  <si>
    <t>Zweckverband für Abfallverwertung im Bezirk Horgen</t>
  </si>
  <si>
    <t>Wild</t>
  </si>
  <si>
    <t>Romano</t>
  </si>
  <si>
    <t>Centrale thermique à bois Enerbois</t>
  </si>
  <si>
    <t>Chemin de Forchy 18</t>
  </si>
  <si>
    <t>Rueyres</t>
  </si>
  <si>
    <t>Enerbois SA</t>
  </si>
  <si>
    <t>Pedrini</t>
  </si>
  <si>
    <t>Mattia</t>
  </si>
  <si>
    <t xml:space="preserve">RSA Papierfabrik Utzenstorf </t>
  </si>
  <si>
    <t xml:space="preserve">Fabrikstrasse </t>
  </si>
  <si>
    <t xml:space="preserve">Papierfabrik Utzenstorf </t>
  </si>
  <si>
    <t>Probst</t>
  </si>
  <si>
    <t>Alain</t>
  </si>
  <si>
    <t>B KVA Thermische Anlagen Bazenheid</t>
  </si>
  <si>
    <t>Zwizachstrasse 26</t>
  </si>
  <si>
    <t>Bazenheid</t>
  </si>
  <si>
    <t>Zweckverband Abfallverwertung Bazenheid</t>
  </si>
  <si>
    <t xml:space="preserve">Bianculli </t>
  </si>
  <si>
    <t xml:space="preserve">Claudio </t>
  </si>
  <si>
    <t>B Holzheizkraftwerk Aubrugg AG Wallisellen</t>
  </si>
  <si>
    <t>Herzogenmühle 2</t>
  </si>
  <si>
    <t>Wallisellen</t>
  </si>
  <si>
    <t>HHKW Aubrugg AG</t>
  </si>
  <si>
    <t>Jenni</t>
  </si>
  <si>
    <t>Rolf</t>
  </si>
  <si>
    <t>B GEKAL Buchs - KVA 2010</t>
  </si>
  <si>
    <t>Im Lostorf 11</t>
  </si>
  <si>
    <t>Gemeindeverband für Kehrichtbeseitigung</t>
  </si>
  <si>
    <t>Schumacher</t>
  </si>
  <si>
    <t>KVA Forsthaus Bern</t>
  </si>
  <si>
    <t>Murtenstrasse 100</t>
  </si>
  <si>
    <t>Energie Wasser Bern</t>
  </si>
  <si>
    <t>Gonschiorek</t>
  </si>
  <si>
    <t>Impianto Cantonale di Termovalorizzazione dei Rifiuti</t>
  </si>
  <si>
    <t>Strada Dell'Argine 5</t>
  </si>
  <si>
    <t>Giubiasco</t>
  </si>
  <si>
    <t>Azienda Cantonale dei Rifiuti</t>
  </si>
  <si>
    <t>Ittig</t>
  </si>
  <si>
    <t>B ERZ Zürich - KHKW Hagenholz</t>
  </si>
  <si>
    <t>Hagenholzstrasse 110</t>
  </si>
  <si>
    <t>ERZ</t>
  </si>
  <si>
    <t>Leitzinger</t>
  </si>
  <si>
    <t>KVA Basel / Holzkraftwerk Basel (KEV-Anteil KVA)</t>
  </si>
  <si>
    <t>Hagenaustrasse 40/70</t>
  </si>
  <si>
    <t>Basel</t>
  </si>
  <si>
    <t>BS</t>
  </si>
  <si>
    <t>Industrielle Werke Basel (IWB)</t>
  </si>
  <si>
    <t>Lambert</t>
  </si>
  <si>
    <t>Aline</t>
  </si>
  <si>
    <t>Satom, Bois en UIOM Agrandissement</t>
  </si>
  <si>
    <t>Z.I. Boeuferrant 2</t>
  </si>
  <si>
    <t>Monthey</t>
  </si>
  <si>
    <t>Biomassekraftwerk Domat/Ems</t>
  </si>
  <si>
    <t>Reichenauerstrasse A</t>
  </si>
  <si>
    <t>Domat/Ems</t>
  </si>
  <si>
    <t>Axpo Tegra AG</t>
  </si>
  <si>
    <t>Niggli</t>
  </si>
  <si>
    <t>Mario</t>
  </si>
  <si>
    <t>B TRIDEL SA Lausanne</t>
  </si>
  <si>
    <t>Rue du Vallon 35</t>
  </si>
  <si>
    <t>Lausanne</t>
  </si>
  <si>
    <t>Tridel SA</t>
  </si>
  <si>
    <t>Nellen</t>
  </si>
  <si>
    <t>B KEBAG Zuchwil - Neue Kondendationsturbine</t>
  </si>
  <si>
    <t>Emmenspitz</t>
  </si>
  <si>
    <t>Zuchwil</t>
  </si>
  <si>
    <t>KEBAG AG</t>
  </si>
  <si>
    <t>Juchli</t>
  </si>
  <si>
    <t>KVA Ersatz Verbrennungslinie 1 und 4. Rauchgasreinigungsstufe</t>
  </si>
  <si>
    <t>Scheideggstrasse 50</t>
  </si>
  <si>
    <t>Winterthur</t>
  </si>
  <si>
    <t>Stadtwerk Winterthur</t>
  </si>
  <si>
    <t>Bodenmann</t>
  </si>
  <si>
    <t>Emil</t>
  </si>
  <si>
    <t>Holzheizkraftwerk Forsthaus</t>
  </si>
  <si>
    <t>KVA Renergia Zentralschweiz AG Root</t>
  </si>
  <si>
    <t xml:space="preserve">Perlenstrasse </t>
  </si>
  <si>
    <t>Renergia Zentralschweiz AG</t>
  </si>
  <si>
    <t>Schnieper</t>
  </si>
  <si>
    <t>Arthur</t>
  </si>
  <si>
    <t>Photovoltaik</t>
  </si>
  <si>
    <t>Integrierte Anlage</t>
  </si>
  <si>
    <t>Villnachern</t>
  </si>
  <si>
    <t>Angebaute Anlage</t>
  </si>
  <si>
    <t>Grimisuat</t>
  </si>
  <si>
    <t>Schwarzenberg</t>
  </si>
  <si>
    <t>Walenstadtberg</t>
  </si>
  <si>
    <t>Hausen</t>
  </si>
  <si>
    <t>Le Locle</t>
  </si>
  <si>
    <t>Gams</t>
  </si>
  <si>
    <t>Othmarsingen AG</t>
  </si>
  <si>
    <t>Bellinzona</t>
  </si>
  <si>
    <t>Donneloye</t>
  </si>
  <si>
    <t>St.-Légier-la Chiésaz</t>
  </si>
  <si>
    <t>Malters</t>
  </si>
  <si>
    <t>Berg</t>
  </si>
  <si>
    <t>Trélex</t>
  </si>
  <si>
    <t>Camorino</t>
  </si>
  <si>
    <t>Matran</t>
  </si>
  <si>
    <t>Linthal</t>
  </si>
  <si>
    <t>Mathon</t>
  </si>
  <si>
    <t>Guggisberg</t>
  </si>
  <si>
    <t>Penthaz</t>
  </si>
  <si>
    <t>Portalban</t>
  </si>
  <si>
    <t>Nierlet-les-Bois</t>
  </si>
  <si>
    <t>Braunwald</t>
  </si>
  <si>
    <t>Vordemwald</t>
  </si>
  <si>
    <t>Bleienbach</t>
  </si>
  <si>
    <t>Herznach</t>
  </si>
  <si>
    <t>Corsier</t>
  </si>
  <si>
    <t>Ilanz</t>
  </si>
  <si>
    <t>Nennigkofen</t>
  </si>
  <si>
    <t>Genève</t>
  </si>
  <si>
    <t>Pedrinate</t>
  </si>
  <si>
    <t>Castel San Pietro</t>
  </si>
  <si>
    <t>Niederbipp</t>
  </si>
  <si>
    <t>St.Niklausen</t>
  </si>
  <si>
    <t>Menzingen</t>
  </si>
  <si>
    <t>Arlesheim</t>
  </si>
  <si>
    <t>Berneck</t>
  </si>
  <si>
    <t>Bramois</t>
  </si>
  <si>
    <t>Naters</t>
  </si>
  <si>
    <t>Gstaad</t>
  </si>
  <si>
    <t>Schmitten</t>
  </si>
  <si>
    <t>Olten</t>
  </si>
  <si>
    <t>Langendorf</t>
  </si>
  <si>
    <t xml:space="preserve">La Sage </t>
  </si>
  <si>
    <t>Freistehende Anlage</t>
  </si>
  <si>
    <t>Hasliberg Reuti</t>
  </si>
  <si>
    <t>Kilchberg</t>
  </si>
  <si>
    <t>Bürglen</t>
  </si>
  <si>
    <t>Auw</t>
  </si>
  <si>
    <t>Wildhaus</t>
  </si>
  <si>
    <t>Kräiligen</t>
  </si>
  <si>
    <t>Wettswil</t>
  </si>
  <si>
    <t>Le Mont-sur-Lausanne</t>
  </si>
  <si>
    <t>Amsteg</t>
  </si>
  <si>
    <t>Innerberg</t>
  </si>
  <si>
    <t>Comano</t>
  </si>
  <si>
    <t>Villars-le-Terroir</t>
  </si>
  <si>
    <t>Hettiswil</t>
  </si>
  <si>
    <t>Egliswil</t>
  </si>
  <si>
    <t>Wimmis</t>
  </si>
  <si>
    <t>Le Sentier</t>
  </si>
  <si>
    <t>Zell</t>
  </si>
  <si>
    <t>Pamigny</t>
  </si>
  <si>
    <t>Fahrwangen</t>
  </si>
  <si>
    <t>Hunzenschwil</t>
  </si>
  <si>
    <t>Faido</t>
  </si>
  <si>
    <t>St-Livre</t>
  </si>
  <si>
    <t>Trin</t>
  </si>
  <si>
    <t>Lugnorre</t>
  </si>
  <si>
    <t>Canobbio</t>
  </si>
  <si>
    <t>Villard-sur-Chamby</t>
  </si>
  <si>
    <t>Löhningen</t>
  </si>
  <si>
    <t>Maienfeld</t>
  </si>
  <si>
    <t>Belp</t>
  </si>
  <si>
    <t>Uttigen</t>
  </si>
  <si>
    <t>Rüttenen</t>
  </si>
  <si>
    <t>Wengi</t>
  </si>
  <si>
    <t>Kaltbrunn</t>
  </si>
  <si>
    <t>Athenaz</t>
  </si>
  <si>
    <t>Steinhausen</t>
  </si>
  <si>
    <t>Beinwil Freiamt</t>
  </si>
  <si>
    <t>Wattenwil</t>
  </si>
  <si>
    <t>Monts-de-Corsier</t>
  </si>
  <si>
    <t>Peney-Le-Jorat</t>
  </si>
  <si>
    <t>Nyon</t>
  </si>
  <si>
    <t>Oberohrigen</t>
  </si>
  <si>
    <t>Vullierens</t>
  </si>
  <si>
    <t>Küblis</t>
  </si>
  <si>
    <t>Dürnten</t>
  </si>
  <si>
    <t>Rothrist</t>
  </si>
  <si>
    <t>Ecublens</t>
  </si>
  <si>
    <t>Eriswil</t>
  </si>
  <si>
    <t>Ferenbalm</t>
  </si>
  <si>
    <t>Agarone</t>
  </si>
  <si>
    <t>Tägertschi</t>
  </si>
  <si>
    <t>Wittnau</t>
  </si>
  <si>
    <t>Epalinges</t>
  </si>
  <si>
    <t>Avrt-Dt-Pont</t>
  </si>
  <si>
    <t>La Sagne</t>
  </si>
  <si>
    <t>Thun</t>
  </si>
  <si>
    <t>Münsingen</t>
  </si>
  <si>
    <t>Thierachern</t>
  </si>
  <si>
    <t>Bevaix</t>
  </si>
  <si>
    <t>Mollis</t>
  </si>
  <si>
    <t>Blonay</t>
  </si>
  <si>
    <t>Laufen</t>
  </si>
  <si>
    <t>Villaz-La-Sage</t>
  </si>
  <si>
    <t>Billens</t>
  </si>
  <si>
    <t>Vesin</t>
  </si>
  <si>
    <t>Sevelen</t>
  </si>
  <si>
    <t>Zäziwil</t>
  </si>
  <si>
    <t>Reinach</t>
  </si>
  <si>
    <t>Aettenschwil</t>
  </si>
  <si>
    <t>Saxon</t>
  </si>
  <si>
    <t>Termen</t>
  </si>
  <si>
    <t>Chêne-Bourg</t>
  </si>
  <si>
    <t>Obermumpf</t>
  </si>
  <si>
    <t>Eggerberg</t>
  </si>
  <si>
    <t>Zollikofen</t>
  </si>
  <si>
    <t>Gelterkinden</t>
  </si>
  <si>
    <t>Rorschach</t>
  </si>
  <si>
    <t>Uznach</t>
  </si>
  <si>
    <t>Läufelfingen</t>
  </si>
  <si>
    <t>Lavigny</t>
  </si>
  <si>
    <t>Beinwil am See</t>
  </si>
  <si>
    <t>Oppligen</t>
  </si>
  <si>
    <t>Uerikon</t>
  </si>
  <si>
    <t>Martigny</t>
  </si>
  <si>
    <t>Spreitenbach</t>
  </si>
  <si>
    <t>Wohlen AG</t>
  </si>
  <si>
    <t>Willisau</t>
  </si>
  <si>
    <t>Sils im Domleschg</t>
  </si>
  <si>
    <t>Wiesenberg</t>
  </si>
  <si>
    <t>Wallenbuch</t>
  </si>
  <si>
    <t>Cordast</t>
  </si>
  <si>
    <t>Wettingen</t>
  </si>
  <si>
    <t>Rothwald</t>
  </si>
  <si>
    <t>Biel-Bienne</t>
  </si>
  <si>
    <t>Chamoson</t>
  </si>
  <si>
    <t>Boenigen</t>
  </si>
  <si>
    <t>Hüntwangen</t>
  </si>
  <si>
    <t>Savièse</t>
  </si>
  <si>
    <t>Niederhelfenschwil</t>
  </si>
  <si>
    <t>Givrins</t>
  </si>
  <si>
    <t>Aeschi</t>
  </si>
  <si>
    <t>Plan-les-Ouates</t>
  </si>
  <si>
    <t>Diessenhofen</t>
  </si>
  <si>
    <t>Ennetmoos</t>
  </si>
  <si>
    <t>Mugena-Alto Malcantone</t>
  </si>
  <si>
    <t>Auslikon</t>
  </si>
  <si>
    <t>Claro</t>
  </si>
  <si>
    <t>Bernhardzell</t>
  </si>
  <si>
    <t>Auboranges</t>
  </si>
  <si>
    <t>Grandvaux</t>
  </si>
  <si>
    <t>Châbles</t>
  </si>
  <si>
    <t>Burgdorf</t>
  </si>
  <si>
    <t>Riniken</t>
  </si>
  <si>
    <t>Genestrerio</t>
  </si>
  <si>
    <t>Courtelary</t>
  </si>
  <si>
    <t>Ottoberg</t>
  </si>
  <si>
    <t>Sassel</t>
  </si>
  <si>
    <t>Gümmenen / Mauss</t>
  </si>
  <si>
    <t>Hinwil</t>
  </si>
  <si>
    <t>Pailly</t>
  </si>
  <si>
    <t>Starrkirch-Wil</t>
  </si>
  <si>
    <t>Zuzwil</t>
  </si>
  <si>
    <t>Münchenbuchsee</t>
  </si>
  <si>
    <t>Biberstein</t>
  </si>
  <si>
    <t>Huttwil</t>
  </si>
  <si>
    <t>Brugg</t>
  </si>
  <si>
    <t>Geuensee</t>
  </si>
  <si>
    <t>Coinsins</t>
  </si>
  <si>
    <t>Sigigen</t>
  </si>
  <si>
    <t>St. Maurice</t>
  </si>
  <si>
    <t>Panex</t>
  </si>
  <si>
    <t>Yverdon-les-Bains</t>
  </si>
  <si>
    <t>Veyrier</t>
  </si>
  <si>
    <t>Grosshöchstetten</t>
  </si>
  <si>
    <t>Krattigen</t>
  </si>
  <si>
    <t>Bellwald</t>
  </si>
  <si>
    <t>Steffisburg</t>
  </si>
  <si>
    <t>Les Prés d'Orvin</t>
  </si>
  <si>
    <t>Chaumont</t>
  </si>
  <si>
    <t>Bavois</t>
  </si>
  <si>
    <t>Kriens</t>
  </si>
  <si>
    <t>Frümsen</t>
  </si>
  <si>
    <t>Le Landeron</t>
  </si>
  <si>
    <t>Le Lieu</t>
  </si>
  <si>
    <t>Ebikon</t>
  </si>
  <si>
    <t>Corbeyrier</t>
  </si>
  <si>
    <t>Grandcour</t>
  </si>
  <si>
    <t>Bedano</t>
  </si>
  <si>
    <t>Thal</t>
  </si>
  <si>
    <t>Spiegel bei Bern</t>
  </si>
  <si>
    <t>Mont-Pélerin</t>
  </si>
  <si>
    <t>Crans-près-Céligny</t>
  </si>
  <si>
    <t>Uitikon</t>
  </si>
  <si>
    <t>Langnau i.E.</t>
  </si>
  <si>
    <t>Bauma</t>
  </si>
  <si>
    <t>Waldenburg</t>
  </si>
  <si>
    <t>Boudry</t>
  </si>
  <si>
    <t>Allschwil</t>
  </si>
  <si>
    <t>Adelboden</t>
  </si>
  <si>
    <t>Arbedo</t>
  </si>
  <si>
    <t>Hombrechtikon</t>
  </si>
  <si>
    <t>Thônex</t>
  </si>
  <si>
    <t>Jouxtens-Mézery</t>
  </si>
  <si>
    <t>Sementina</t>
  </si>
  <si>
    <t>Martigny-Croix</t>
  </si>
  <si>
    <t>Bex</t>
  </si>
  <si>
    <t>Golaten</t>
  </si>
  <si>
    <t>Boulens</t>
  </si>
  <si>
    <t>Courgevaux</t>
  </si>
  <si>
    <t>Oberdiessbach</t>
  </si>
  <si>
    <t>Ardon</t>
  </si>
  <si>
    <t>Oberwil</t>
  </si>
  <si>
    <t>Locarno</t>
  </si>
  <si>
    <t>champlan</t>
  </si>
  <si>
    <t>Echallens</t>
  </si>
  <si>
    <t>Brent</t>
  </si>
  <si>
    <t>Lütisburg</t>
  </si>
  <si>
    <t>Russikon</t>
  </si>
  <si>
    <t>Greppen</t>
  </si>
  <si>
    <t>Lenk</t>
  </si>
  <si>
    <t>St-Légier-La Chiésaz</t>
  </si>
  <si>
    <t>Courtételle</t>
  </si>
  <si>
    <t>Schneisingen</t>
  </si>
  <si>
    <t>Bolligen</t>
  </si>
  <si>
    <t>Hilterfingen</t>
  </si>
  <si>
    <t>Bignasco</t>
  </si>
  <si>
    <t>Mittelhäusern</t>
  </si>
  <si>
    <t>Schliern</t>
  </si>
  <si>
    <t>Staad</t>
  </si>
  <si>
    <t>Sonvilier</t>
  </si>
  <si>
    <t>Watt</t>
  </si>
  <si>
    <t>Grabs</t>
  </si>
  <si>
    <t>Gryon</t>
  </si>
  <si>
    <t>Veysonnaz</t>
  </si>
  <si>
    <t xml:space="preserve">Leysin </t>
  </si>
  <si>
    <t>Magden</t>
  </si>
  <si>
    <t>Unterbäch</t>
  </si>
  <si>
    <t>Orsières</t>
  </si>
  <si>
    <t>Zofingen</t>
  </si>
  <si>
    <t>Seltisberg</t>
  </si>
  <si>
    <t>Niederdorf</t>
  </si>
  <si>
    <t>Lampenberg</t>
  </si>
  <si>
    <t>Denges</t>
  </si>
  <si>
    <t>Gais</t>
  </si>
  <si>
    <t>Granois Savièse</t>
  </si>
  <si>
    <t>Mönchaltorf</t>
  </si>
  <si>
    <t>Lauperswil</t>
  </si>
  <si>
    <t>Duillier</t>
  </si>
  <si>
    <t>La Tour-de-Peilz</t>
  </si>
  <si>
    <t>Illnau</t>
  </si>
  <si>
    <t>Bovernier</t>
  </si>
  <si>
    <t>Sorens</t>
  </si>
  <si>
    <t>Feuerthalen</t>
  </si>
  <si>
    <t>Rorschacherberg</t>
  </si>
  <si>
    <t>Uetikon am See</t>
  </si>
  <si>
    <t>Bellach</t>
  </si>
  <si>
    <t>Capriasca</t>
  </si>
  <si>
    <t>Bremgarten</t>
  </si>
  <si>
    <t>Suhr</t>
  </si>
  <si>
    <t>Oberdorf</t>
  </si>
  <si>
    <t>Oberurnen</t>
  </si>
  <si>
    <t>Ascona</t>
  </si>
  <si>
    <t>Attalens</t>
  </si>
  <si>
    <t>Calonico</t>
  </si>
  <si>
    <t>Châtel-St-Denis</t>
  </si>
  <si>
    <t>Chavannes-des-Bois</t>
  </si>
  <si>
    <t>Brenles</t>
  </si>
  <si>
    <t>Gümligen</t>
  </si>
  <si>
    <t>Safnern</t>
  </si>
  <si>
    <t>Adliswil</t>
  </si>
  <si>
    <t>Chardonne</t>
  </si>
  <si>
    <t>Montreux</t>
  </si>
  <si>
    <t>Ürzlikon</t>
  </si>
  <si>
    <t>Walzenhausen</t>
  </si>
  <si>
    <t>Vésenaz</t>
  </si>
  <si>
    <t>Langenthal</t>
  </si>
  <si>
    <t>Burgistein</t>
  </si>
  <si>
    <t>Grindelwald</t>
  </si>
  <si>
    <t>Les Loges</t>
  </si>
  <si>
    <t>Zunzgen</t>
  </si>
  <si>
    <t>Bärau</t>
  </si>
  <si>
    <t>Salavaux</t>
  </si>
  <si>
    <t>Confignon</t>
  </si>
  <si>
    <t>Wetzikon</t>
  </si>
  <si>
    <t>St.Gallen</t>
  </si>
  <si>
    <t>Romanshorn</t>
  </si>
  <si>
    <t>Montalchez</t>
  </si>
  <si>
    <t>Fribourg</t>
  </si>
  <si>
    <t>Prilly</t>
  </si>
  <si>
    <t>Granges-près-Marnand</t>
  </si>
  <si>
    <t>Salvan</t>
  </si>
  <si>
    <t>Cousset</t>
  </si>
  <si>
    <t>Rossens</t>
  </si>
  <si>
    <t>Rodersdorf</t>
  </si>
  <si>
    <t>Rothenburg</t>
  </si>
  <si>
    <t>Yvonand</t>
  </si>
  <si>
    <t>Orvin</t>
  </si>
  <si>
    <t>Neftenbach</t>
  </si>
  <si>
    <t>Walenstadt</t>
  </si>
  <si>
    <t>Unterentfelden</t>
  </si>
  <si>
    <t>Corzoneso Piano</t>
  </si>
  <si>
    <t>Netstal</t>
  </si>
  <si>
    <t>Kriechenwil</t>
  </si>
  <si>
    <t>Payerne</t>
  </si>
  <si>
    <t>Bournens</t>
  </si>
  <si>
    <t>Guemligen bei Bern</t>
  </si>
  <si>
    <t>Taverne</t>
  </si>
  <si>
    <t>Treycovagnes</t>
  </si>
  <si>
    <t>Colombier</t>
  </si>
  <si>
    <t>Belfaux</t>
  </si>
  <si>
    <t>Flamatt</t>
  </si>
  <si>
    <t>Agra</t>
  </si>
  <si>
    <t>Vionnaz</t>
  </si>
  <si>
    <t>Niederbuchsiten</t>
  </si>
  <si>
    <t>Gommiswald</t>
  </si>
  <si>
    <t>Saignelegier</t>
  </si>
  <si>
    <t>Pratteln</t>
  </si>
  <si>
    <t>Pampigny</t>
  </si>
  <si>
    <t>Bubendorf</t>
  </si>
  <si>
    <t>Chavannes-de-Bogis</t>
  </si>
  <si>
    <t>Muttenz</t>
  </si>
  <si>
    <t>Blumenstein</t>
  </si>
  <si>
    <t>Penthalaz</t>
  </si>
  <si>
    <t>Hittnau</t>
  </si>
  <si>
    <t>Belprahon</t>
  </si>
  <si>
    <t>Bottmingen</t>
  </si>
  <si>
    <t>Liestal</t>
  </si>
  <si>
    <t>Essertines-sur-Rolle</t>
  </si>
  <si>
    <t>Moutier</t>
  </si>
  <si>
    <t>Ganterschwil</t>
  </si>
  <si>
    <t>Wohlen</t>
  </si>
  <si>
    <t>Gerzensee</t>
  </si>
  <si>
    <t>Mézières VD</t>
  </si>
  <si>
    <t>Veltheim</t>
  </si>
  <si>
    <t>Malvaglia</t>
  </si>
  <si>
    <t>Grand-Lancy</t>
  </si>
  <si>
    <t>Full-Reuenthal</t>
  </si>
  <si>
    <t>Froideville</t>
  </si>
  <si>
    <t>Ettingen</t>
  </si>
  <si>
    <t>Jegenstorf</t>
  </si>
  <si>
    <t>Grafenried</t>
  </si>
  <si>
    <t>Buckten</t>
  </si>
  <si>
    <t>Bättwil</t>
  </si>
  <si>
    <t>Asuel</t>
  </si>
  <si>
    <t>Mont-sur-Rolle</t>
  </si>
  <si>
    <t>Vuarrens</t>
  </si>
  <si>
    <t>Schliern b. Köniz</t>
  </si>
  <si>
    <t>Unterägeri</t>
  </si>
  <si>
    <t>Ziefen</t>
  </si>
  <si>
    <t>Saxonne Ayent</t>
  </si>
  <si>
    <t>Le Paquier</t>
  </si>
  <si>
    <t>Neudorf</t>
  </si>
  <si>
    <t>Delemont</t>
  </si>
  <si>
    <t>Châtel</t>
  </si>
  <si>
    <t>Gerra Verzasca</t>
  </si>
  <si>
    <t>Flüelen</t>
  </si>
  <si>
    <t>Reckingen</t>
  </si>
  <si>
    <t>Lully</t>
  </si>
  <si>
    <t>Vaglio</t>
  </si>
  <si>
    <t>Erstfeld</t>
  </si>
  <si>
    <t>Pfäfers</t>
  </si>
  <si>
    <t>Choëx</t>
  </si>
  <si>
    <t>Widnau</t>
  </si>
  <si>
    <t>Sierre</t>
  </si>
  <si>
    <t>Corcelles-Le-Jorat</t>
  </si>
  <si>
    <t>Liebefeld</t>
  </si>
  <si>
    <t>Urswil</t>
  </si>
  <si>
    <t>Kastanienbaum</t>
  </si>
  <si>
    <t>Astano</t>
  </si>
  <si>
    <t>Binningen</t>
  </si>
  <si>
    <t>Elsau</t>
  </si>
  <si>
    <t>Flanthey</t>
  </si>
  <si>
    <t>Neuchâtel</t>
  </si>
  <si>
    <t>Zuzgen</t>
  </si>
  <si>
    <t>Oberschan</t>
  </si>
  <si>
    <t>Pregassona</t>
  </si>
  <si>
    <t>Couvet</t>
  </si>
  <si>
    <t>Münchwilen</t>
  </si>
  <si>
    <t>Sörenberg</t>
  </si>
  <si>
    <t>Le Mont Lausanne</t>
  </si>
  <si>
    <t>Luven</t>
  </si>
  <si>
    <t>Brunnen</t>
  </si>
  <si>
    <t>Trimmis</t>
  </si>
  <si>
    <t>Seon</t>
  </si>
  <si>
    <t>Konolfingen</t>
  </si>
  <si>
    <t>Thürnen</t>
  </si>
  <si>
    <t>Montagny-près-Yverdon</t>
  </si>
  <si>
    <t>Rüfenacht</t>
  </si>
  <si>
    <t>Bernex</t>
  </si>
  <si>
    <t>Ueken</t>
  </si>
  <si>
    <t>Campello</t>
  </si>
  <si>
    <t>Kallnach</t>
  </si>
  <si>
    <t>Seedorf</t>
  </si>
  <si>
    <t>Meikirch</t>
  </si>
  <si>
    <t>Grub</t>
  </si>
  <si>
    <t>Mörigen</t>
  </si>
  <si>
    <t>Lausen</t>
  </si>
  <si>
    <t>Udligenswil</t>
  </si>
  <si>
    <t>Oberhofen</t>
  </si>
  <si>
    <t>Niederteufen</t>
  </si>
  <si>
    <t>Grône</t>
  </si>
  <si>
    <t>Hérémence</t>
  </si>
  <si>
    <t>Tramelan</t>
  </si>
  <si>
    <t>St-Cierges</t>
  </si>
  <si>
    <t>Meride</t>
  </si>
  <si>
    <t>Poliez-Pittet</t>
  </si>
  <si>
    <t>Crissier</t>
  </si>
  <si>
    <t>Savigny</t>
  </si>
  <si>
    <t>Romanel-sur-Lausanne</t>
  </si>
  <si>
    <t>Frauenkappelen</t>
  </si>
  <si>
    <t>Romanel sur Lausanne</t>
  </si>
  <si>
    <t>Cheseaux-sur-Lausanne</t>
  </si>
  <si>
    <t>Brittnau</t>
  </si>
  <si>
    <t>Undervelier</t>
  </si>
  <si>
    <t>Corpataux</t>
  </si>
  <si>
    <t>Fretereules</t>
  </si>
  <si>
    <t>La Tour-De-Peilz</t>
  </si>
  <si>
    <t>Saint-Livres</t>
  </si>
  <si>
    <t>Sünikon</t>
  </si>
  <si>
    <t>Bursins</t>
  </si>
  <si>
    <t>Mont-Soleil</t>
  </si>
  <si>
    <t>Marin-Epagnier</t>
  </si>
  <si>
    <t>Bennwil</t>
  </si>
  <si>
    <t>Solduno</t>
  </si>
  <si>
    <t>Rossinière</t>
  </si>
  <si>
    <t>Saint-Maurice</t>
  </si>
  <si>
    <t>Biberist</t>
  </si>
  <si>
    <t>Cugnasco</t>
  </si>
  <si>
    <t>Sembrancher</t>
  </si>
  <si>
    <t>Zollbrück</t>
  </si>
  <si>
    <t>Amden</t>
  </si>
  <si>
    <t>Orpund</t>
  </si>
  <si>
    <t>Cureglia</t>
  </si>
  <si>
    <t>Uetliburg</t>
  </si>
  <si>
    <t>Rebstein</t>
  </si>
  <si>
    <t>Bôle</t>
  </si>
  <si>
    <t>Liddes</t>
  </si>
  <si>
    <t>Vauffelin</t>
  </si>
  <si>
    <t>Frieswil</t>
  </si>
  <si>
    <t>Gebertingen</t>
  </si>
  <si>
    <t>Euthal</t>
  </si>
  <si>
    <t>Seftigen</t>
  </si>
  <si>
    <t>Rüdlingen</t>
  </si>
  <si>
    <t>Gsteig</t>
  </si>
  <si>
    <t>Le Vaud</t>
  </si>
  <si>
    <t>Oberriet</t>
  </si>
  <si>
    <t>Basse-Nendaz</t>
  </si>
  <si>
    <t>Lanzenneunforn</t>
  </si>
  <si>
    <t>Pfäffikon</t>
  </si>
  <si>
    <t>Ammerswil</t>
  </si>
  <si>
    <t>Tatroz</t>
  </si>
  <si>
    <t>Putz</t>
  </si>
  <si>
    <t>Gorgier</t>
  </si>
  <si>
    <t>Bonaduz</t>
  </si>
  <si>
    <t>Wangs</t>
  </si>
  <si>
    <t>Nods</t>
  </si>
  <si>
    <t>Herzogenbuchsee</t>
  </si>
  <si>
    <t>Freienwil</t>
  </si>
  <si>
    <t>Collex</t>
  </si>
  <si>
    <t>Blignoud-Ayent</t>
  </si>
  <si>
    <t>Arcegno</t>
  </si>
  <si>
    <t>Neuenhof</t>
  </si>
  <si>
    <t>St-Martin</t>
  </si>
  <si>
    <t>Dottikon</t>
  </si>
  <si>
    <t>Studen</t>
  </si>
  <si>
    <t>Morrens</t>
  </si>
  <si>
    <t>Heimenschwand</t>
  </si>
  <si>
    <t>Goldiwil</t>
  </si>
  <si>
    <t>Wollerau</t>
  </si>
  <si>
    <t>Ovronnaz</t>
  </si>
  <si>
    <t>Unterseen</t>
  </si>
  <si>
    <t>Derendingen</t>
  </si>
  <si>
    <t>Isérables</t>
  </si>
  <si>
    <t>Fully</t>
  </si>
  <si>
    <t>Lanzenhäusern</t>
  </si>
  <si>
    <t>Lohn-Ammannsegg</t>
  </si>
  <si>
    <t xml:space="preserve">Münchenbuchsee </t>
  </si>
  <si>
    <t>Itingen</t>
  </si>
  <si>
    <t>Gwatt</t>
  </si>
  <si>
    <t>Reichenbach im Kandertal/BE</t>
  </si>
  <si>
    <t>Osco</t>
  </si>
  <si>
    <t>Ueberstorf</t>
  </si>
  <si>
    <t>Siebnen</t>
  </si>
  <si>
    <t>Domdidier</t>
  </si>
  <si>
    <t>Maisprach</t>
  </si>
  <si>
    <t>Spiegel</t>
  </si>
  <si>
    <t>Daillon</t>
  </si>
  <si>
    <t>Lutzenberg</t>
  </si>
  <si>
    <t>Tegna</t>
  </si>
  <si>
    <t>Zihlschlacht</t>
  </si>
  <si>
    <t>Cottens</t>
  </si>
  <si>
    <t>Uttingen</t>
  </si>
  <si>
    <t>Aven</t>
  </si>
  <si>
    <t>Einigen</t>
  </si>
  <si>
    <t>Heiligenschwendi</t>
  </si>
  <si>
    <t>Rossemaison</t>
  </si>
  <si>
    <t>Le Prévoux</t>
  </si>
  <si>
    <t>La Sarraz</t>
  </si>
  <si>
    <t>Baulmes</t>
  </si>
  <si>
    <t>CHigny</t>
  </si>
  <si>
    <t>Ermatingen</t>
  </si>
  <si>
    <t>Estavayer-Le-Lac</t>
  </si>
  <si>
    <t>Collombey</t>
  </si>
  <si>
    <t>Brissago</t>
  </si>
  <si>
    <t>Landschlacht</t>
  </si>
  <si>
    <t>Reutigen</t>
  </si>
  <si>
    <t>Amsoldingen</t>
  </si>
  <si>
    <t>Vallorbe</t>
  </si>
  <si>
    <t>Küttigen</t>
  </si>
  <si>
    <t>Boll</t>
  </si>
  <si>
    <t>Waltenschwil</t>
  </si>
  <si>
    <t>Lucens</t>
  </si>
  <si>
    <t>Homberg b. Thun</t>
  </si>
  <si>
    <t>Gossens</t>
  </si>
  <si>
    <t>Le Pont</t>
  </si>
  <si>
    <t>Gansingen</t>
  </si>
  <si>
    <t>Rheineck</t>
  </si>
  <si>
    <t>Theilingen</t>
  </si>
  <si>
    <t>Elm</t>
  </si>
  <si>
    <t>Rüti bei Büren</t>
  </si>
  <si>
    <t>Hirschthal</t>
  </si>
  <si>
    <t>Bannwil</t>
  </si>
  <si>
    <t>Brenzikofen</t>
  </si>
  <si>
    <t>Aarburg</t>
  </si>
  <si>
    <t>Bettlach</t>
  </si>
  <si>
    <t>Hornussen</t>
  </si>
  <si>
    <t>Saanen</t>
  </si>
  <si>
    <t>Boltigen</t>
  </si>
  <si>
    <t>St. Urban</t>
  </si>
  <si>
    <t>Gurzelen</t>
  </si>
  <si>
    <t>Glattfelden</t>
  </si>
  <si>
    <t>Lausanne 27</t>
  </si>
  <si>
    <t>Muri bei Bern</t>
  </si>
  <si>
    <t>Hünibach</t>
  </si>
  <si>
    <t>Ringgenberg</t>
  </si>
  <si>
    <t>Avry-sur-Matran</t>
  </si>
  <si>
    <t>Schnottwil</t>
  </si>
  <si>
    <t>Kappelen</t>
  </si>
  <si>
    <t>Lätti</t>
  </si>
  <si>
    <t>Iragna</t>
  </si>
  <si>
    <t>Wichtrach</t>
  </si>
  <si>
    <t>Wolfhausen</t>
  </si>
  <si>
    <t>Crana</t>
  </si>
  <si>
    <t>Féchy</t>
  </si>
  <si>
    <t>Pierrafortscha</t>
  </si>
  <si>
    <t>Rechthalten</t>
  </si>
  <si>
    <t>Gattikon</t>
  </si>
  <si>
    <t>Scherz</t>
  </si>
  <si>
    <t>Vérossaz</t>
  </si>
  <si>
    <t>Chermignon</t>
  </si>
  <si>
    <t>Arosio</t>
  </si>
  <si>
    <t>Leysin</t>
  </si>
  <si>
    <t>Airolo</t>
  </si>
  <si>
    <t>Delémont</t>
  </si>
  <si>
    <t>Les Bois</t>
  </si>
  <si>
    <t>Ursy</t>
  </si>
  <si>
    <t>Verscio</t>
  </si>
  <si>
    <t>Echandens</t>
  </si>
  <si>
    <t>Eschenz</t>
  </si>
  <si>
    <t>Mies</t>
  </si>
  <si>
    <t>Rüderswil</t>
  </si>
  <si>
    <t>Farnern</t>
  </si>
  <si>
    <t>Montlingen</t>
  </si>
  <si>
    <t>Denezy</t>
  </si>
  <si>
    <t>Rheinfelden</t>
  </si>
  <si>
    <t>St-Prex</t>
  </si>
  <si>
    <t>Coldrerio</t>
  </si>
  <si>
    <t>Elfingen</t>
  </si>
  <si>
    <t>Genthod</t>
  </si>
  <si>
    <t>Rüschegg</t>
  </si>
  <si>
    <t>Dinhard</t>
  </si>
  <si>
    <t>Vercorin</t>
  </si>
  <si>
    <t>Mümliswil</t>
  </si>
  <si>
    <t>Schwarzenburg</t>
  </si>
  <si>
    <t>Vaumarcus</t>
  </si>
  <si>
    <t>Vessy</t>
  </si>
  <si>
    <t>Nottwil</t>
  </si>
  <si>
    <t>Ersigen</t>
  </si>
  <si>
    <t>Schindellegi</t>
  </si>
  <si>
    <t>La Croix (Lutry)</t>
  </si>
  <si>
    <t>Luterbach</t>
  </si>
  <si>
    <t>Visperterminen</t>
  </si>
  <si>
    <t>Rothenfluh</t>
  </si>
  <si>
    <t>Vandoeuvres</t>
  </si>
  <si>
    <t>Höfen bei Thun</t>
  </si>
  <si>
    <t>Fislisbach</t>
  </si>
  <si>
    <t>Soral</t>
  </si>
  <si>
    <t>Marbach</t>
  </si>
  <si>
    <t>Gerlafingen</t>
  </si>
  <si>
    <t>Felsberg</t>
  </si>
  <si>
    <t>Riehen</t>
  </si>
  <si>
    <t>Grafenort</t>
  </si>
  <si>
    <t>Känerkinden</t>
  </si>
  <si>
    <t>La Conversion</t>
  </si>
  <si>
    <t>Gondiswil</t>
  </si>
  <si>
    <t>Selzach</t>
  </si>
  <si>
    <t>Waldkirch</t>
  </si>
  <si>
    <t>Vignogn</t>
  </si>
  <si>
    <t>Hirzel</t>
  </si>
  <si>
    <t>Porza</t>
  </si>
  <si>
    <t>Le Muids</t>
  </si>
  <si>
    <t>Knutwil / St. Erhard</t>
  </si>
  <si>
    <t>Leissigen</t>
  </si>
  <si>
    <t>Zeiningen</t>
  </si>
  <si>
    <t>Corseaux</t>
  </si>
  <si>
    <t>Lenzburg</t>
  </si>
  <si>
    <t>Erlenbach</t>
  </si>
  <si>
    <t>Nax</t>
  </si>
  <si>
    <t>Oberlunkhofen</t>
  </si>
  <si>
    <t>Rebeuvelier</t>
  </si>
  <si>
    <t>Avry</t>
  </si>
  <si>
    <t>Maladers</t>
  </si>
  <si>
    <t>Corcelles</t>
  </si>
  <si>
    <t>Gysenstein</t>
  </si>
  <si>
    <t>Winkel</t>
  </si>
  <si>
    <t>Embrach</t>
  </si>
  <si>
    <t>Goumois</t>
  </si>
  <si>
    <t>Strengelbach</t>
  </si>
  <si>
    <t>Zetzwil</t>
  </si>
  <si>
    <t>Avry-devant-Pont</t>
  </si>
  <si>
    <t>Plagne</t>
  </si>
  <si>
    <t>Schenkon</t>
  </si>
  <si>
    <t>Rüegsauschachen</t>
  </si>
  <si>
    <t>Vouvry</t>
  </si>
  <si>
    <t>Gümmenen</t>
  </si>
  <si>
    <t>Menznau</t>
  </si>
  <si>
    <t>Buchrain</t>
  </si>
  <si>
    <t>Ballwil</t>
  </si>
  <si>
    <t>Lostorf</t>
  </si>
  <si>
    <t>Echarlens</t>
  </si>
  <si>
    <t>Tann</t>
  </si>
  <si>
    <t>Urtenen</t>
  </si>
  <si>
    <t>Sutz</t>
  </si>
  <si>
    <t>Anzonico</t>
  </si>
  <si>
    <t>Rovio</t>
  </si>
  <si>
    <t>Conches</t>
  </si>
  <si>
    <t>Forst bei Längenbühl</t>
  </si>
  <si>
    <t>Gy</t>
  </si>
  <si>
    <t>Heimberg</t>
  </si>
  <si>
    <t>Lüchingen</t>
  </si>
  <si>
    <t>Rhäzüns</t>
  </si>
  <si>
    <t>Merligen</t>
  </si>
  <si>
    <t>Walchwil</t>
  </si>
  <si>
    <t>Le Chaux-de-fonds</t>
  </si>
  <si>
    <t>Bichwil</t>
  </si>
  <si>
    <t>Veyras</t>
  </si>
  <si>
    <t>Zullwil</t>
  </si>
  <si>
    <t>Rosshäusern</t>
  </si>
  <si>
    <t>Drône Savièse</t>
  </si>
  <si>
    <t>Cortiasco</t>
  </si>
  <si>
    <t>Wabern</t>
  </si>
  <si>
    <t>Bützberg</t>
  </si>
  <si>
    <t>Chatel-st-Denis</t>
  </si>
  <si>
    <t>Schwellbrunn</t>
  </si>
  <si>
    <t>Grüt (Gossau)</t>
  </si>
  <si>
    <t>Lenggenwil</t>
  </si>
  <si>
    <t>Wiesendangen</t>
  </si>
  <si>
    <t>Nesselnbach</t>
  </si>
  <si>
    <t>BEX</t>
  </si>
  <si>
    <t>Grossdietwil</t>
  </si>
  <si>
    <t>Yverdon</t>
  </si>
  <si>
    <t>Münchenwiler</t>
  </si>
  <si>
    <t>Schänis</t>
  </si>
  <si>
    <t>Bülach</t>
  </si>
  <si>
    <t>Mase</t>
  </si>
  <si>
    <t>Ramsen</t>
  </si>
  <si>
    <t>Oberbüren</t>
  </si>
  <si>
    <t>Niederscherli</t>
  </si>
  <si>
    <t>Subingen</t>
  </si>
  <si>
    <t>Le Levron</t>
  </si>
  <si>
    <t>Haute-Nendaz</t>
  </si>
  <si>
    <t>Balterswil</t>
  </si>
  <si>
    <t>Monible</t>
  </si>
  <si>
    <t>Le Brassus</t>
  </si>
  <si>
    <t>Neu St. Johann</t>
  </si>
  <si>
    <t>Aarwangen</t>
  </si>
  <si>
    <t>Mezieres</t>
  </si>
  <si>
    <t>Les Charbonnieres</t>
  </si>
  <si>
    <t>Brione s/Minusio</t>
  </si>
  <si>
    <t>Lommiswil</t>
  </si>
  <si>
    <t>Jaberg</t>
  </si>
  <si>
    <t>Sigriswil</t>
  </si>
  <si>
    <t>Langenbühl</t>
  </si>
  <si>
    <t>Aeschlen</t>
  </si>
  <si>
    <t>Latterbach</t>
  </si>
  <si>
    <t>Helgisried-Rohrbach</t>
  </si>
  <si>
    <t>Volleges</t>
  </si>
  <si>
    <t>Prangins</t>
  </si>
  <si>
    <t>Urtenen-Schönbühl</t>
  </si>
  <si>
    <t>Tannay</t>
  </si>
  <si>
    <t>Bassecourt</t>
  </si>
  <si>
    <t>Boniswil</t>
  </si>
  <si>
    <t>Flawil</t>
  </si>
  <si>
    <t>Merlingen</t>
  </si>
  <si>
    <t>Lohn</t>
  </si>
  <si>
    <t>Grolley</t>
  </si>
  <si>
    <t>Schmiedrued-Walde</t>
  </si>
  <si>
    <t>Chigny</t>
  </si>
  <si>
    <t>Rapperswil</t>
  </si>
  <si>
    <t>Ringoldswil</t>
  </si>
  <si>
    <t>Mägenwil</t>
  </si>
  <si>
    <t>Le Pâquier</t>
  </si>
  <si>
    <t>Noville</t>
  </si>
  <si>
    <t>Fräschels</t>
  </si>
  <si>
    <t>Birr</t>
  </si>
  <si>
    <t>Kallern</t>
  </si>
  <si>
    <t>Moosseedorf</t>
  </si>
  <si>
    <t>Menziken</t>
  </si>
  <si>
    <t>Einsiedeln</t>
  </si>
  <si>
    <t>Gunten</t>
  </si>
  <si>
    <t>Beatenberg</t>
  </si>
  <si>
    <t>Frenkendorf</t>
  </si>
  <si>
    <t>Coffrane</t>
  </si>
  <si>
    <t>Chez-Le-Bart</t>
  </si>
  <si>
    <t>Serneus</t>
  </si>
  <si>
    <t>Uhwiesen</t>
  </si>
  <si>
    <t>Samstagern</t>
  </si>
  <si>
    <t>Anglikon</t>
  </si>
  <si>
    <t>Cortaillod</t>
  </si>
  <si>
    <t>Chambrelien</t>
  </si>
  <si>
    <t>Lignières</t>
  </si>
  <si>
    <t>Gempenach</t>
  </si>
  <si>
    <t>Fruthwilen</t>
  </si>
  <si>
    <t>Toffen</t>
  </si>
  <si>
    <t>Les Geneveys-sur-Coffrane</t>
  </si>
  <si>
    <t>Wernetshausen</t>
  </si>
  <si>
    <t>Eriz</t>
  </si>
  <si>
    <t>Grossaffoltern</t>
  </si>
  <si>
    <t>Moosleerau</t>
  </si>
  <si>
    <t>Rancate</t>
  </si>
  <si>
    <t>Wil</t>
  </si>
  <si>
    <t>Ravoire</t>
  </si>
  <si>
    <t>Schwanden</t>
  </si>
  <si>
    <t>Saviese</t>
  </si>
  <si>
    <t>Kriegstetten</t>
  </si>
  <si>
    <t>Herisau</t>
  </si>
  <si>
    <t>Hilterfinden</t>
  </si>
  <si>
    <t>Ennenda</t>
  </si>
  <si>
    <t>Kerns</t>
  </si>
  <si>
    <t>Gingins</t>
  </si>
  <si>
    <t>La Chaux-De-Fonds</t>
  </si>
  <si>
    <t>Lüscherz</t>
  </si>
  <si>
    <t>Rudolfstetten</t>
  </si>
  <si>
    <t>Längenbühl</t>
  </si>
  <si>
    <t>Neuendorf</t>
  </si>
  <si>
    <t>Wisen</t>
  </si>
  <si>
    <t>Uettligen</t>
  </si>
  <si>
    <t>Remigen</t>
  </si>
  <si>
    <t>Lengnau</t>
  </si>
  <si>
    <t>Agiez</t>
  </si>
  <si>
    <t>Tavannes</t>
  </si>
  <si>
    <t>Huémoz</t>
  </si>
  <si>
    <t>Celerina</t>
  </si>
  <si>
    <t>Meyrin</t>
  </si>
  <si>
    <t>Aegerten</t>
  </si>
  <si>
    <t>Contra</t>
  </si>
  <si>
    <t>Corminboeuf</t>
  </si>
  <si>
    <t>Bussigny-près-Lausanne</t>
  </si>
  <si>
    <t>Carabbia</t>
  </si>
  <si>
    <t>Masein</t>
  </si>
  <si>
    <t>Mergoscia</t>
  </si>
  <si>
    <t>Wermatswil</t>
  </si>
  <si>
    <t>Lovens</t>
  </si>
  <si>
    <t>Davesco Soragno</t>
  </si>
  <si>
    <t>Villaz-St-Pierre</t>
  </si>
  <si>
    <t>St-Légier-Chiésaz</t>
  </si>
  <si>
    <t>Seewis i.P.</t>
  </si>
  <si>
    <t>Zollikon</t>
  </si>
  <si>
    <t>Bönigen</t>
  </si>
  <si>
    <t>Neuenegg</t>
  </si>
  <si>
    <t>Caslano</t>
  </si>
  <si>
    <t>Brütten</t>
  </si>
  <si>
    <t>Oberwil b. Büren</t>
  </si>
  <si>
    <t>Koelliken</t>
  </si>
  <si>
    <t>Alberswil</t>
  </si>
  <si>
    <t>Bonstetten</t>
  </si>
  <si>
    <t>Lonay</t>
  </si>
  <si>
    <t>Chêne-Pâquier</t>
  </si>
  <si>
    <t>Corcelles-Cormondrèche</t>
  </si>
  <si>
    <t>Hauterive</t>
  </si>
  <si>
    <t>Bourguillon</t>
  </si>
  <si>
    <t>Tscheppach</t>
  </si>
  <si>
    <t>Viganello</t>
  </si>
  <si>
    <t>Hermance</t>
  </si>
  <si>
    <t>Langenbruck</t>
  </si>
  <si>
    <t>Leuk-Stadt</t>
  </si>
  <si>
    <t>Balsthal</t>
  </si>
  <si>
    <t>Finsterhennen</t>
  </si>
  <si>
    <t>Gossau ZH</t>
  </si>
  <si>
    <t>Finsterwald b. Entlebuch</t>
  </si>
  <si>
    <t>Chenaux</t>
  </si>
  <si>
    <t>Chénens</t>
  </si>
  <si>
    <t>Marsens</t>
  </si>
  <si>
    <t>Zufikon</t>
  </si>
  <si>
    <t>Saint-Blaise</t>
  </si>
  <si>
    <t>Barzheim</t>
  </si>
  <si>
    <t>Tägerwilen</t>
  </si>
  <si>
    <t>Laufenburg</t>
  </si>
  <si>
    <t>Clarens</t>
  </si>
  <si>
    <t>Koppigen</t>
  </si>
  <si>
    <t>Etoy</t>
  </si>
  <si>
    <t>Sursee</t>
  </si>
  <si>
    <t>St. Aubin-Sauges</t>
  </si>
  <si>
    <t>Middes</t>
  </si>
  <si>
    <t>Bottighofen</t>
  </si>
  <si>
    <t>Wangenried</t>
  </si>
  <si>
    <t>Les Breuleux</t>
  </si>
  <si>
    <t>Niederrickenbach</t>
  </si>
  <si>
    <t>Utzigen</t>
  </si>
  <si>
    <t>Innerberg BE</t>
  </si>
  <si>
    <t>Eiken</t>
  </si>
  <si>
    <t>Oberrohrdorf</t>
  </si>
  <si>
    <t>Minusio</t>
  </si>
  <si>
    <t>Ostermundigen</t>
  </si>
  <si>
    <t>Mörel-Filet</t>
  </si>
  <si>
    <t>Vicques</t>
  </si>
  <si>
    <t>Malleray</t>
  </si>
  <si>
    <t>Vuibroye</t>
  </si>
  <si>
    <t>Kirchleerau</t>
  </si>
  <si>
    <t>Aeschlen b. Oberdiessbach</t>
  </si>
  <si>
    <t>Meggen</t>
  </si>
  <si>
    <t>Les Cullayes</t>
  </si>
  <si>
    <t>Champvent</t>
  </si>
  <si>
    <t>Reichenbach i.K.</t>
  </si>
  <si>
    <t>Montherod</t>
  </si>
  <si>
    <t>Adligenswil</t>
  </si>
  <si>
    <t>Tenniken</t>
  </si>
  <si>
    <t>Villars-le-Grand</t>
  </si>
  <si>
    <t>Tamins</t>
  </si>
  <si>
    <t>Messen</t>
  </si>
  <si>
    <t>Conthey</t>
  </si>
  <si>
    <t>Dättlikon</t>
  </si>
  <si>
    <t>Gebenstorf</t>
  </si>
  <si>
    <t>Bäretswil</t>
  </si>
  <si>
    <t>Origlio</t>
  </si>
  <si>
    <t>Schönengrund</t>
  </si>
  <si>
    <t>Vuadens</t>
  </si>
  <si>
    <t>Obergösgen</t>
  </si>
  <si>
    <t>Degersheim</t>
  </si>
  <si>
    <t>Neuhausen</t>
  </si>
  <si>
    <t>Sala Capriasca</t>
  </si>
  <si>
    <t>Kreuzlingen</t>
  </si>
  <si>
    <t>Bächli</t>
  </si>
  <si>
    <t>Fontnas</t>
  </si>
  <si>
    <t>Wolfhalden</t>
  </si>
  <si>
    <t>Bassersdorf</t>
  </si>
  <si>
    <t>Arisdorf</t>
  </si>
  <si>
    <t>Medeglia-Monteceneri</t>
  </si>
  <si>
    <t>Mels</t>
  </si>
  <si>
    <t>Guntalingen</t>
  </si>
  <si>
    <t>Heimiswil</t>
  </si>
  <si>
    <t>Unterwasser</t>
  </si>
  <si>
    <t>Ayer</t>
  </si>
  <si>
    <t>Birrwil</t>
  </si>
  <si>
    <t>Habsburg</t>
  </si>
  <si>
    <t>Lüterswil</t>
  </si>
  <si>
    <t>Falera</t>
  </si>
  <si>
    <t>Giswil</t>
  </si>
  <si>
    <t>Safenwil</t>
  </si>
  <si>
    <t>Tenero</t>
  </si>
  <si>
    <t>Trimbach</t>
  </si>
  <si>
    <t>Staufen</t>
  </si>
  <si>
    <t>Obfelden</t>
  </si>
  <si>
    <t>Montagnola</t>
  </si>
  <si>
    <t>Carona</t>
  </si>
  <si>
    <t>Mühlehorn</t>
  </si>
  <si>
    <t>Umiken</t>
  </si>
  <si>
    <t>Hägendorf</t>
  </si>
  <si>
    <t>Arogno</t>
  </si>
  <si>
    <t>Muhen</t>
  </si>
  <si>
    <t>Breganzona</t>
  </si>
  <si>
    <t>Carouge</t>
  </si>
  <si>
    <t>Röschenz</t>
  </si>
  <si>
    <t>Etziken</t>
  </si>
  <si>
    <t>Mirchel</t>
  </si>
  <si>
    <t>Riedholz</t>
  </si>
  <si>
    <t>L'Orient</t>
  </si>
  <si>
    <t>Wengen</t>
  </si>
  <si>
    <t>Les Monts-de-Corsier</t>
  </si>
  <si>
    <t>Deitingen</t>
  </si>
  <si>
    <t>Magliaso</t>
  </si>
  <si>
    <t>Rossrüti</t>
  </si>
  <si>
    <t>Eischoll</t>
  </si>
  <si>
    <t>Les Granges</t>
  </si>
  <si>
    <t>Oberstammheim</t>
  </si>
  <si>
    <t>Muggio</t>
  </si>
  <si>
    <t>Hohenrain</t>
  </si>
  <si>
    <t>Duggingen</t>
  </si>
  <si>
    <t>Haag</t>
  </si>
  <si>
    <t>Corsier-sur-Vevey</t>
  </si>
  <si>
    <t>Dürrenäsch</t>
  </si>
  <si>
    <t>Montricher</t>
  </si>
  <si>
    <t>St. Pantaleon</t>
  </si>
  <si>
    <t>Hundwil</t>
  </si>
  <si>
    <t>Lützelflüh</t>
  </si>
  <si>
    <t>Winterthur-Dättnau</t>
  </si>
  <si>
    <t>Gontenschwil</t>
  </si>
  <si>
    <t>Couve</t>
  </si>
  <si>
    <t>Daillens</t>
  </si>
  <si>
    <t>Rothenturm</t>
  </si>
  <si>
    <t>Nassen</t>
  </si>
  <si>
    <t>Ried</t>
  </si>
  <si>
    <t>Weiach</t>
  </si>
  <si>
    <t>Rheinau</t>
  </si>
  <si>
    <t>Vufflens-la-Ville</t>
  </si>
  <si>
    <t>Senarclens</t>
  </si>
  <si>
    <t>La Croix/Lutry</t>
  </si>
  <si>
    <t>Büetigen</t>
  </si>
  <si>
    <t>Wegenstetten</t>
  </si>
  <si>
    <t>Mollie-Margot</t>
  </si>
  <si>
    <t>Grangettes</t>
  </si>
  <si>
    <t>Troistorrents</t>
  </si>
  <si>
    <t>Bärschwil</t>
  </si>
  <si>
    <t>La Rippe</t>
  </si>
  <si>
    <t>Näfels</t>
  </si>
  <si>
    <t>Engelburg</t>
  </si>
  <si>
    <t>Zeihen</t>
  </si>
  <si>
    <t>Sennwald</t>
  </si>
  <si>
    <t>Oberflachs</t>
  </si>
  <si>
    <t>Oberkulm</t>
  </si>
  <si>
    <t>Liedertswil</t>
  </si>
  <si>
    <t>Büron</t>
  </si>
  <si>
    <t>Haegglingen</t>
  </si>
  <si>
    <t>Mendrisio</t>
  </si>
  <si>
    <t>Affoltern am Albis</t>
  </si>
  <si>
    <t>Champfèr</t>
  </si>
  <si>
    <t>Altbüron</t>
  </si>
  <si>
    <t>Wilen</t>
  </si>
  <si>
    <t>Saulcy</t>
  </si>
  <si>
    <t>Raperswilen</t>
  </si>
  <si>
    <t>Zuckenriet</t>
  </si>
  <si>
    <t>Zizers</t>
  </si>
  <si>
    <t>Curaglia</t>
  </si>
  <si>
    <t>Güttingen</t>
  </si>
  <si>
    <t>Henniez</t>
  </si>
  <si>
    <t>Cossonay-Ville</t>
  </si>
  <si>
    <t>Cheseaux-Noréaz</t>
  </si>
  <si>
    <t>Spiegel b. Bern</t>
  </si>
  <si>
    <t>St. Stephan</t>
  </si>
  <si>
    <t>Chatel-St-Denis</t>
  </si>
  <si>
    <t>Les Granges sur Salvan</t>
  </si>
  <si>
    <t>Horn</t>
  </si>
  <si>
    <t>Engollon</t>
  </si>
  <si>
    <t>Ruschein</t>
  </si>
  <si>
    <t>Gipf-Oberfrick</t>
  </si>
  <si>
    <t>Onex</t>
  </si>
  <si>
    <t>Rottenschwil</t>
  </si>
  <si>
    <t>Penthéréaz</t>
  </si>
  <si>
    <t>Hersberg</t>
  </si>
  <si>
    <t>Plan-Les-Ouates</t>
  </si>
  <si>
    <t>Ausserbinn</t>
  </si>
  <si>
    <t>Matten</t>
  </si>
  <si>
    <t>Grüt</t>
  </si>
  <si>
    <t>Saas Grund</t>
  </si>
  <si>
    <t>Villaraboud</t>
  </si>
  <si>
    <t>Dornach</t>
  </si>
  <si>
    <t>Meilen</t>
  </si>
  <si>
    <t>Möriken</t>
  </si>
  <si>
    <t>Wilchingen</t>
  </si>
  <si>
    <t>Estavayer-le-Gibloux</t>
  </si>
  <si>
    <t>Ammerzwil</t>
  </si>
  <si>
    <t>Kestenholz</t>
  </si>
  <si>
    <t>Dussnang</t>
  </si>
  <si>
    <t>Aire-la-Ville</t>
  </si>
  <si>
    <t>Vulliens</t>
  </si>
  <si>
    <t>Courtedoux</t>
  </si>
  <si>
    <t>Gordola</t>
  </si>
  <si>
    <t>Grandfontaine</t>
  </si>
  <si>
    <t>Turbenthal</t>
  </si>
  <si>
    <t>Dachsen</t>
  </si>
  <si>
    <t>Lumino</t>
  </si>
  <si>
    <t>Onnens</t>
  </si>
  <si>
    <t>Châtel-s-Monts.</t>
  </si>
  <si>
    <t>Courfaivre</t>
  </si>
  <si>
    <t>Cudrefin</t>
  </si>
  <si>
    <t>Cormondrèche</t>
  </si>
  <si>
    <t>Sévaz</t>
  </si>
  <si>
    <t>Ayent / Fortunau</t>
  </si>
  <si>
    <t>Valangin</t>
  </si>
  <si>
    <t>Brione sopra Minusio</t>
  </si>
  <si>
    <t>Oftringen</t>
  </si>
  <si>
    <t>La Croix-sur-Lutry</t>
  </si>
  <si>
    <t>Dielsdorf</t>
  </si>
  <si>
    <t>Oberentfelden</t>
  </si>
  <si>
    <t>Münchenstein</t>
  </si>
  <si>
    <t>Riva san Vitale</t>
  </si>
  <si>
    <t>Vex</t>
  </si>
  <si>
    <t>Gimel</t>
  </si>
  <si>
    <t>Les Bioux</t>
  </si>
  <si>
    <t>Iseo</t>
  </si>
  <si>
    <t>Kyburg-Buchegg</t>
  </si>
  <si>
    <t>Dompierre</t>
  </si>
  <si>
    <t>Benzenschwil</t>
  </si>
  <si>
    <t>Kleinandelfingen</t>
  </si>
  <si>
    <t>Icogne</t>
  </si>
  <si>
    <t>Rüthi</t>
  </si>
  <si>
    <t>Bergün</t>
  </si>
  <si>
    <t>Barbengo</t>
  </si>
  <si>
    <t>Wiler</t>
  </si>
  <si>
    <t>Vevey</t>
  </si>
  <si>
    <t>Lugano</t>
  </si>
  <si>
    <t>Arconciel</t>
  </si>
  <si>
    <t>L'Isle</t>
  </si>
  <si>
    <t>Feusisberg</t>
  </si>
  <si>
    <t>Faoug</t>
  </si>
  <si>
    <t>Châtonnaye</t>
  </si>
  <si>
    <t>Banco di Bedigliola</t>
  </si>
  <si>
    <t>Schalunen</t>
  </si>
  <si>
    <t>Grosssaffoltern</t>
  </si>
  <si>
    <t>Aubonne</t>
  </si>
  <si>
    <t>St-Légier</t>
  </si>
  <si>
    <t>Vufflens-le-Château</t>
  </si>
  <si>
    <t>Würenlos</t>
  </si>
  <si>
    <t>Les Vieux-Prés</t>
  </si>
  <si>
    <t>Birgisch</t>
  </si>
  <si>
    <t>Courroux</t>
  </si>
  <si>
    <t>Arbaz</t>
  </si>
  <si>
    <t>Stettlen</t>
  </si>
  <si>
    <t>Chêne Bougeries</t>
  </si>
  <si>
    <t>Frick</t>
  </si>
  <si>
    <t>L'Auberson</t>
  </si>
  <si>
    <t>Seewis Dorf</t>
  </si>
  <si>
    <t>Oberstalden</t>
  </si>
  <si>
    <t>Brügglen</t>
  </si>
  <si>
    <t>Wavre</t>
  </si>
  <si>
    <t>Satigny</t>
  </si>
  <si>
    <t>Ins</t>
  </si>
  <si>
    <t>Orbe</t>
  </si>
  <si>
    <t>Gossau SG</t>
  </si>
  <si>
    <t>Riaz</t>
  </si>
  <si>
    <t>Schmerikon</t>
  </si>
  <si>
    <t>LA TOUR-DE-TREME</t>
  </si>
  <si>
    <t>Langnau am Albis</t>
  </si>
  <si>
    <t>Weinfelden</t>
  </si>
  <si>
    <t>Saignelégier</t>
  </si>
  <si>
    <t>Dalpe</t>
  </si>
  <si>
    <t>Beinwil a.See</t>
  </si>
  <si>
    <t>Granois(Savièse)</t>
  </si>
  <si>
    <t>Oberhelfenschwil</t>
  </si>
  <si>
    <t>Quarten</t>
  </si>
  <si>
    <t>Hinterforst</t>
  </si>
  <si>
    <t>Bowil</t>
  </si>
  <si>
    <t>Melano</t>
  </si>
  <si>
    <t>Baden</t>
  </si>
  <si>
    <t>Opfikon</t>
  </si>
  <si>
    <t>Lavorgo</t>
  </si>
  <si>
    <t>Chéserex</t>
  </si>
  <si>
    <t>Bergdietikon</t>
  </si>
  <si>
    <t>Erlinsbach</t>
  </si>
  <si>
    <t>Allenwinden</t>
  </si>
  <si>
    <t>Oeschgen</t>
  </si>
  <si>
    <t>Fontaines</t>
  </si>
  <si>
    <t>Chez-le-Bart</t>
  </si>
  <si>
    <t>Dombresson</t>
  </si>
  <si>
    <t>Rochefort</t>
  </si>
  <si>
    <t>Oberdürnten</t>
  </si>
  <si>
    <t>St-Aubin-Sauges</t>
  </si>
  <si>
    <t>Vernate</t>
  </si>
  <si>
    <t>Reitnau</t>
  </si>
  <si>
    <t>Wünnewil</t>
  </si>
  <si>
    <t>Coméraz Grimisuat</t>
  </si>
  <si>
    <t>Niedergösgen</t>
  </si>
  <si>
    <t>Montezillon</t>
  </si>
  <si>
    <t>Wislikofen</t>
  </si>
  <si>
    <t>Vaulruz</t>
  </si>
  <si>
    <t>Balgach</t>
  </si>
  <si>
    <t>Feldis</t>
  </si>
  <si>
    <t>Hinterfultigen</t>
  </si>
  <si>
    <t>Fraubrunnen</t>
  </si>
  <si>
    <t>Etzgen</t>
  </si>
  <si>
    <t>Poschiavo</t>
  </si>
  <si>
    <t>Kaufdorf</t>
  </si>
  <si>
    <t>Le Cerneux-Péquignot</t>
  </si>
  <si>
    <t>Corzoneso</t>
  </si>
  <si>
    <t>Untervaz</t>
  </si>
  <si>
    <t>Wohlenschwil</t>
  </si>
  <si>
    <t>Courgenay</t>
  </si>
  <si>
    <t>Flurlingen</t>
  </si>
  <si>
    <t>Montpreveyres</t>
  </si>
  <si>
    <t>Altnau</t>
  </si>
  <si>
    <t>Niederhünigen</t>
  </si>
  <si>
    <t>Vattiz</t>
  </si>
  <si>
    <t>Hessigkofen</t>
  </si>
  <si>
    <t>Oberaegeri</t>
  </si>
  <si>
    <t>Morschach</t>
  </si>
  <si>
    <t>Cadro</t>
  </si>
  <si>
    <t>Oberburg</t>
  </si>
  <si>
    <t>Schafisheim</t>
  </si>
  <si>
    <t>Biel-Benken</t>
  </si>
  <si>
    <t>Ehrendingen</t>
  </si>
  <si>
    <t>Schüpfheim</t>
  </si>
  <si>
    <t>Goldach</t>
  </si>
  <si>
    <t>Diepflingen</t>
  </si>
  <si>
    <t>Kloten</t>
  </si>
  <si>
    <t>Berschis</t>
  </si>
  <si>
    <t>Concise</t>
  </si>
  <si>
    <t>La Cure</t>
  </si>
  <si>
    <t>Erlach</t>
  </si>
  <si>
    <t>Noiraigue</t>
  </si>
  <si>
    <t>Widen</t>
  </si>
  <si>
    <t>Oberschrot</t>
  </si>
  <si>
    <t>Bussigny pres Lausanne</t>
  </si>
  <si>
    <t>Aedermannsdorf</t>
  </si>
  <si>
    <t>Augst</t>
  </si>
  <si>
    <t>Monte Carasso</t>
  </si>
  <si>
    <t>Denneloye</t>
  </si>
  <si>
    <t>Muri</t>
  </si>
  <si>
    <t>Aesch</t>
  </si>
  <si>
    <t>Ohringen</t>
  </si>
  <si>
    <t>Andwil</t>
  </si>
  <si>
    <t>Stein</t>
  </si>
  <si>
    <t>Bergdietikon AG</t>
  </si>
  <si>
    <t>Premploz</t>
  </si>
  <si>
    <t>Mauborget</t>
  </si>
  <si>
    <t>Rueschegg</t>
  </si>
  <si>
    <t>Ermenswil</t>
  </si>
  <si>
    <t>Grosswangen</t>
  </si>
  <si>
    <t>Rieden</t>
  </si>
  <si>
    <t>Giebenach</t>
  </si>
  <si>
    <t>Flumenthal</t>
  </si>
  <si>
    <t>Staffelbach</t>
  </si>
  <si>
    <t>San Vittore</t>
  </si>
  <si>
    <t>Riggisberg</t>
  </si>
  <si>
    <t>Obergoldbach</t>
  </si>
  <si>
    <t>Oekingen</t>
  </si>
  <si>
    <t>Krauchthal</t>
  </si>
  <si>
    <t>Lyssach</t>
  </si>
  <si>
    <t>Märwil</t>
  </si>
  <si>
    <t>Carabietta</t>
  </si>
  <si>
    <t>Pfungen</t>
  </si>
  <si>
    <t>Glis</t>
  </si>
  <si>
    <t>Gähwil</t>
  </si>
  <si>
    <t>Bretonnieres</t>
  </si>
  <si>
    <t>Tafers</t>
  </si>
  <si>
    <t>Senzach</t>
  </si>
  <si>
    <t>Murist</t>
  </si>
  <si>
    <t>Gland</t>
  </si>
  <si>
    <t>Friltschen</t>
  </si>
  <si>
    <t>Thunstetten</t>
  </si>
  <si>
    <t>Thalheim</t>
  </si>
  <si>
    <t>Dintikon</t>
  </si>
  <si>
    <t>Unterstammheim</t>
  </si>
  <si>
    <t>Kleinlützel</t>
  </si>
  <si>
    <t>Wynigen</t>
  </si>
  <si>
    <t>St-George</t>
  </si>
  <si>
    <t>Plan les Ouates</t>
  </si>
  <si>
    <t>Lauenen</t>
  </si>
  <si>
    <t>Flühli</t>
  </si>
  <si>
    <t>Brittern</t>
  </si>
  <si>
    <t>Meisterschwanden</t>
  </si>
  <si>
    <t>Chandolin</t>
  </si>
  <si>
    <t>Rumisberg</t>
  </si>
  <si>
    <t>Merzligen</t>
  </si>
  <si>
    <t>Hölstein</t>
  </si>
  <si>
    <t>Häggenschwil</t>
  </si>
  <si>
    <t>Courchapoix</t>
  </si>
  <si>
    <t>Hünenberg See</t>
  </si>
  <si>
    <t>Ormallingen</t>
  </si>
  <si>
    <t>Neschwil</t>
  </si>
  <si>
    <t>La Chaux</t>
  </si>
  <si>
    <t>Rougemont</t>
  </si>
  <si>
    <t>Wikon</t>
  </si>
  <si>
    <t>Corgémont</t>
  </si>
  <si>
    <t>Wohlen bei Bern</t>
  </si>
  <si>
    <t>Heiden</t>
  </si>
  <si>
    <t>Vétroz</t>
  </si>
  <si>
    <t>Anwil</t>
  </si>
  <si>
    <t>Calfreisen</t>
  </si>
  <si>
    <t>Linden</t>
  </si>
  <si>
    <t>Oberägeri</t>
  </si>
  <si>
    <t>Sedrun-Bugnei</t>
  </si>
  <si>
    <t>Tägerig</t>
  </si>
  <si>
    <t>La Tzoumaz</t>
  </si>
  <si>
    <t>Ortschwaben</t>
  </si>
  <si>
    <t>Aeugst</t>
  </si>
  <si>
    <t>Coppet</t>
  </si>
  <si>
    <t>Däniken</t>
  </si>
  <si>
    <t>Vinzel</t>
  </si>
  <si>
    <t>Orzens</t>
  </si>
  <si>
    <t>Unterkulm</t>
  </si>
  <si>
    <t>Schleitheim</t>
  </si>
  <si>
    <t>Berikon</t>
  </si>
  <si>
    <t>Gachnang</t>
  </si>
  <si>
    <t>Vezia</t>
  </si>
  <si>
    <t>Fahy</t>
  </si>
  <si>
    <t>Silvaplana</t>
  </si>
  <si>
    <t>Schwendi</t>
  </si>
  <si>
    <t>Weissenburg</t>
  </si>
  <si>
    <t>Balerna</t>
  </si>
  <si>
    <t>Ayent</t>
  </si>
  <si>
    <t>Nussbaumen</t>
  </si>
  <si>
    <t>Gutenburg</t>
  </si>
  <si>
    <t>Gränichen</t>
  </si>
  <si>
    <t>Besenbüren</t>
  </si>
  <si>
    <t>Jens</t>
  </si>
  <si>
    <t>St.German</t>
  </si>
  <si>
    <t>Ringwil-Hinwil</t>
  </si>
  <si>
    <t>Haldenstein</t>
  </si>
  <si>
    <t>Eggiwil</t>
  </si>
  <si>
    <t>Tuggen</t>
  </si>
  <si>
    <t>Eich</t>
  </si>
  <si>
    <t>Versoix</t>
  </si>
  <si>
    <t>Nenzlingen</t>
  </si>
  <si>
    <t>Metzerlen</t>
  </si>
  <si>
    <t>Moudon</t>
  </si>
  <si>
    <t>Rovray</t>
  </si>
  <si>
    <t>Saint-Ursanne</t>
  </si>
  <si>
    <t>Fanas</t>
  </si>
  <si>
    <t>Thun-Allmendingen</t>
  </si>
  <si>
    <t xml:space="preserve">Worb </t>
  </si>
  <si>
    <t>Teuffenthal</t>
  </si>
  <si>
    <t>Spiezwiler</t>
  </si>
  <si>
    <t>Malans</t>
  </si>
  <si>
    <t>Wangen</t>
  </si>
  <si>
    <t>Bleiken</t>
  </si>
  <si>
    <t>Charrat</t>
  </si>
  <si>
    <t>Weite</t>
  </si>
  <si>
    <t>Walperswil</t>
  </si>
  <si>
    <t>Appenzell Steinegg</t>
  </si>
  <si>
    <t>Hochwald</t>
  </si>
  <si>
    <t>Cham</t>
  </si>
  <si>
    <t>Giez</t>
  </si>
  <si>
    <t>Boveresse</t>
  </si>
  <si>
    <t>Werdenberg</t>
  </si>
  <si>
    <t>Develier</t>
  </si>
  <si>
    <t>Niederlenz</t>
  </si>
  <si>
    <t>Daeniken</t>
  </si>
  <si>
    <t>Novaggio</t>
  </si>
  <si>
    <t>Wölflinswil</t>
  </si>
  <si>
    <t>Wolfwil</t>
  </si>
  <si>
    <t>Appenzell Schlatt</t>
  </si>
  <si>
    <t>Courtaman</t>
  </si>
  <si>
    <t>Carrouge</t>
  </si>
  <si>
    <t>Gungzen</t>
  </si>
  <si>
    <t>Biogno Beride</t>
  </si>
  <si>
    <t>Arnegg</t>
  </si>
  <si>
    <t>Mettmenstetten</t>
  </si>
  <si>
    <t>Bossonnens</t>
  </si>
  <si>
    <t>Halten</t>
  </si>
  <si>
    <t>Peseux</t>
  </si>
  <si>
    <t>Siat</t>
  </si>
  <si>
    <t>Montsevelier</t>
  </si>
  <si>
    <t>Estavayer-le-lac</t>
  </si>
  <si>
    <t>St. Sulpice</t>
  </si>
  <si>
    <t xml:space="preserve">Ottikon </t>
  </si>
  <si>
    <t>Weisslingen</t>
  </si>
  <si>
    <t>Salez</t>
  </si>
  <si>
    <t>Villars su Glane</t>
  </si>
  <si>
    <t>Cologny</t>
  </si>
  <si>
    <t>Epsach</t>
  </si>
  <si>
    <t>Hasle bei Burdorf</t>
  </si>
  <si>
    <t>Bassins</t>
  </si>
  <si>
    <t>Gonten</t>
  </si>
  <si>
    <t>Kienberg</t>
  </si>
  <si>
    <t>Rain</t>
  </si>
  <si>
    <t>Allmendingen</t>
  </si>
  <si>
    <t>Vilters</t>
  </si>
  <si>
    <t xml:space="preserve">Hünenberg </t>
  </si>
  <si>
    <t>Nunningen</t>
  </si>
  <si>
    <t>Schachen b. Reute</t>
  </si>
  <si>
    <t>Bullet</t>
  </si>
  <si>
    <t>Reconvilier</t>
  </si>
  <si>
    <t>Rotkreuz</t>
  </si>
  <si>
    <t>Brigels</t>
  </si>
  <si>
    <t>Mont-la-Ville</t>
  </si>
  <si>
    <t>Steckborn</t>
  </si>
  <si>
    <t>Servion</t>
  </si>
  <si>
    <t>Stäfa</t>
  </si>
  <si>
    <t xml:space="preserve">Vuadens </t>
  </si>
  <si>
    <t>Jongny</t>
  </si>
  <si>
    <t>Riddes</t>
  </si>
  <si>
    <t>Höfen</t>
  </si>
  <si>
    <t>Ittingen</t>
  </si>
  <si>
    <t>Ebnat-Kappel</t>
  </si>
  <si>
    <t>Oggio</t>
  </si>
  <si>
    <t>Vucherens</t>
  </si>
  <si>
    <t>Villmergen</t>
  </si>
  <si>
    <t>Diepoldsau</t>
  </si>
  <si>
    <t>Oulens-sous-Echallens</t>
  </si>
  <si>
    <t>Oberhofen am Thunersee</t>
  </si>
  <si>
    <t>La Tour de Treme</t>
  </si>
  <si>
    <t>Pfäffikon ZH</t>
  </si>
  <si>
    <t>Oetwil a.d. Limmat</t>
  </si>
  <si>
    <t>Merishausen</t>
  </si>
  <si>
    <t>Niederhuenigen</t>
  </si>
  <si>
    <t>Bellerive</t>
  </si>
  <si>
    <t>Hinterkappelen</t>
  </si>
  <si>
    <t>Pignia</t>
  </si>
  <si>
    <t>Wallenwil</t>
  </si>
  <si>
    <t>Fresens</t>
  </si>
  <si>
    <t>Mühlethurnen</t>
  </si>
  <si>
    <t>Reigoldswil</t>
  </si>
  <si>
    <t>Champex-lac</t>
  </si>
  <si>
    <t>Camignolo</t>
  </si>
  <si>
    <t>Port</t>
  </si>
  <si>
    <t>St. Antoni</t>
  </si>
  <si>
    <t>St-Triphon</t>
  </si>
  <si>
    <t>Egerkingen</t>
  </si>
  <si>
    <t>Unterterzen</t>
  </si>
  <si>
    <t>Les Reussilles</t>
  </si>
  <si>
    <t>Bellmund</t>
  </si>
  <si>
    <t>Bichelsee</t>
  </si>
  <si>
    <t>Oltingen</t>
  </si>
  <si>
    <t>Rüfenach</t>
  </si>
  <si>
    <t>S. Nazzaro</t>
  </si>
  <si>
    <t>Diegten</t>
  </si>
  <si>
    <t>Zweideln</t>
  </si>
  <si>
    <t>Rümligen</t>
  </si>
  <si>
    <t>Azmoos</t>
  </si>
  <si>
    <t>Torgon</t>
  </si>
  <si>
    <t>L'Abbaye</t>
  </si>
  <si>
    <t>Disentis</t>
  </si>
  <si>
    <t>Cressier</t>
  </si>
  <si>
    <t>Crassier</t>
  </si>
  <si>
    <t>Aurigeno</t>
  </si>
  <si>
    <t>Noflen</t>
  </si>
  <si>
    <t>Aeugst am Albis</t>
  </si>
  <si>
    <t>Aran</t>
  </si>
  <si>
    <t>Feldbrunnen</t>
  </si>
  <si>
    <t>Horriwil</t>
  </si>
  <si>
    <t>Albligen</t>
  </si>
  <si>
    <t>Genolier</t>
  </si>
  <si>
    <t>Rancate-Mendrisio</t>
  </si>
  <si>
    <t>Grandson</t>
  </si>
  <si>
    <t>St. Martin</t>
  </si>
  <si>
    <t>Champlan</t>
  </si>
  <si>
    <t>Rohrbach</t>
  </si>
  <si>
    <t>Fankhaus</t>
  </si>
  <si>
    <t>Valchava</t>
  </si>
  <si>
    <t>Röthenbach</t>
  </si>
  <si>
    <t>Mosnang</t>
  </si>
  <si>
    <t>Birrhard</t>
  </si>
  <si>
    <t>Gunzwil</t>
  </si>
  <si>
    <t>Sent</t>
  </si>
  <si>
    <t>Seewen</t>
  </si>
  <si>
    <t>Heerbrugg</t>
  </si>
  <si>
    <t>Niederönz</t>
  </si>
  <si>
    <t>Schmidigen-Mühleweg</t>
  </si>
  <si>
    <t>Losone</t>
  </si>
  <si>
    <t>Henau</t>
  </si>
  <si>
    <t>Gempen</t>
  </si>
  <si>
    <t>Meierskappel</t>
  </si>
  <si>
    <t>Müswangen</t>
  </si>
  <si>
    <t>Rafz</t>
  </si>
  <si>
    <t>Büren</t>
  </si>
  <si>
    <t>Oberuzwil</t>
  </si>
  <si>
    <t>Arni</t>
  </si>
  <si>
    <t>Abtwil</t>
  </si>
  <si>
    <t>Prêles</t>
  </si>
  <si>
    <t>Kägiswil</t>
  </si>
  <si>
    <t>Niedergesteln</t>
  </si>
  <si>
    <t>Corbierres</t>
  </si>
  <si>
    <t>Boudevilliers</t>
  </si>
  <si>
    <t>Hauptwil</t>
  </si>
  <si>
    <t>Bitsch</t>
  </si>
  <si>
    <t>Combremont-le-Grand</t>
  </si>
  <si>
    <t>Aclens</t>
  </si>
  <si>
    <t>Urdorf</t>
  </si>
  <si>
    <t>St. Niklausen</t>
  </si>
  <si>
    <t>Orselina</t>
  </si>
  <si>
    <t>St. Gallenkappel</t>
  </si>
  <si>
    <t>Wienacht</t>
  </si>
  <si>
    <t>Vallon</t>
  </si>
  <si>
    <t>Arch</t>
  </si>
  <si>
    <t>Elgg</t>
  </si>
  <si>
    <t>Etagnières</t>
  </si>
  <si>
    <t>Figino</t>
  </si>
  <si>
    <t>Embd</t>
  </si>
  <si>
    <t>Baldegg</t>
  </si>
  <si>
    <t>Beckenried</t>
  </si>
  <si>
    <t>Köniz</t>
  </si>
  <si>
    <t>Soulce</t>
  </si>
  <si>
    <t>Kriessern</t>
  </si>
  <si>
    <t>Herrliberg</t>
  </si>
  <si>
    <t>Arzo</t>
  </si>
  <si>
    <t>Titterten</t>
  </si>
  <si>
    <t>La Chaux-du-Milieu</t>
  </si>
  <si>
    <t>Jenaz</t>
  </si>
  <si>
    <t>Murten</t>
  </si>
  <si>
    <t>Auenstein</t>
  </si>
  <si>
    <t>Langnau</t>
  </si>
  <si>
    <t>Tscherlach</t>
  </si>
  <si>
    <t>Untersiggenthal</t>
  </si>
  <si>
    <t>Les Hauts-Geneveys</t>
  </si>
  <si>
    <t>Rüegsau</t>
  </si>
  <si>
    <t>Oberhasli</t>
  </si>
  <si>
    <t>Erlinsbach SO</t>
  </si>
  <si>
    <t>Hitzkirch</t>
  </si>
  <si>
    <t>Giffers</t>
  </si>
  <si>
    <t>Gals</t>
  </si>
  <si>
    <t>Chamby</t>
  </si>
  <si>
    <t>St-Imier</t>
  </si>
  <si>
    <t xml:space="preserve">Hüntwangen </t>
  </si>
  <si>
    <t>Jenins</t>
  </si>
  <si>
    <t>Amriswil</t>
  </si>
  <si>
    <t>Saillon</t>
  </si>
  <si>
    <t>Wolfertswil</t>
  </si>
  <si>
    <t>La Tour-de-Trême</t>
  </si>
  <si>
    <t>Neuenkirch</t>
  </si>
  <si>
    <t>Homberg</t>
  </si>
  <si>
    <t>Buchillon</t>
  </si>
  <si>
    <t>Savagnier</t>
  </si>
  <si>
    <t>Buch am Irchel</t>
  </si>
  <si>
    <t>Alten</t>
  </si>
  <si>
    <t>Uerzlikon</t>
  </si>
  <si>
    <t>Holziken</t>
  </si>
  <si>
    <t>Pleigne</t>
  </si>
  <si>
    <t>Grellingen</t>
  </si>
  <si>
    <t>Savièse - Granois</t>
  </si>
  <si>
    <t>Oberbuchsiten (SO)</t>
  </si>
  <si>
    <t>Blankenburg</t>
  </si>
  <si>
    <t>Buus</t>
  </si>
  <si>
    <t>Mamishaus</t>
  </si>
  <si>
    <t>Detligen</t>
  </si>
  <si>
    <t>Courcelon</t>
  </si>
  <si>
    <t>Appenzell AI</t>
  </si>
  <si>
    <t>Ried-Brig</t>
  </si>
  <si>
    <t>Willerzell</t>
  </si>
  <si>
    <t>Hubersdorf</t>
  </si>
  <si>
    <t>Zurzach Bad</t>
  </si>
  <si>
    <t>Bözberg</t>
  </si>
  <si>
    <t>Buswil b. Melchnau</t>
  </si>
  <si>
    <t>Oberegg</t>
  </si>
  <si>
    <t>Fontenais</t>
  </si>
  <si>
    <t>Lugano-Massagno</t>
  </si>
  <si>
    <t>Künten</t>
  </si>
  <si>
    <t>Aeschiried</t>
  </si>
  <si>
    <t>Schattdorf</t>
  </si>
  <si>
    <t>Esmonts</t>
  </si>
  <si>
    <t>Chavannes-le-Veyron</t>
  </si>
  <si>
    <t>Bargen</t>
  </si>
  <si>
    <t>Weesen</t>
  </si>
  <si>
    <t>Vuisternens-en-Ogoz</t>
  </si>
  <si>
    <t>Corcelles-près-Payerne</t>
  </si>
  <si>
    <t>Boncourt</t>
  </si>
  <si>
    <t>Bürg Neuhaus</t>
  </si>
  <si>
    <t>Bottens</t>
  </si>
  <si>
    <t>Le-Mont-sur-Lausanne</t>
  </si>
  <si>
    <t>Seeberg</t>
  </si>
  <si>
    <t>Menières</t>
  </si>
  <si>
    <t>Mühlrüti</t>
  </si>
  <si>
    <t>Jonschwil</t>
  </si>
  <si>
    <t>Alchenflüh</t>
  </si>
  <si>
    <t>Arnex-sur-Orbe</t>
  </si>
  <si>
    <t>Hausen am Albis</t>
  </si>
  <si>
    <t>Siders</t>
  </si>
  <si>
    <t>Eggersriet</t>
  </si>
  <si>
    <t>Wengi b. Frutigen/BE</t>
  </si>
  <si>
    <t>Winznau</t>
  </si>
  <si>
    <t>Recherswil</t>
  </si>
  <si>
    <t>Dorf</t>
  </si>
  <si>
    <t>Watt-Regensdorf</t>
  </si>
  <si>
    <t>Goldingen</t>
  </si>
  <si>
    <t>Cavigliano</t>
  </si>
  <si>
    <t>Vellerat</t>
  </si>
  <si>
    <t>Buchs SG</t>
  </si>
  <si>
    <t>Ballaigues</t>
  </si>
  <si>
    <t>Küssnacht</t>
  </si>
  <si>
    <t>Fescoggia</t>
  </si>
  <si>
    <t>Vira</t>
  </si>
  <si>
    <t>Berolle</t>
  </si>
  <si>
    <t>Eclépens</t>
  </si>
  <si>
    <t>Raron</t>
  </si>
  <si>
    <t>Sachseln</t>
  </si>
  <si>
    <t>Horw</t>
  </si>
  <si>
    <t>Döttingen</t>
  </si>
  <si>
    <t>Hagenbuch</t>
  </si>
  <si>
    <t>Matten bei Interlaken</t>
  </si>
  <si>
    <t>Fuldera</t>
  </si>
  <si>
    <t>Therwil</t>
  </si>
  <si>
    <t>Hedingen</t>
  </si>
  <si>
    <t>Farvagny</t>
  </si>
  <si>
    <t>Vinelz</t>
  </si>
  <si>
    <t>Biembach im Emmental</t>
  </si>
  <si>
    <t>Oulens</t>
  </si>
  <si>
    <t>Feldmeilen</t>
  </si>
  <si>
    <t>Ottikon</t>
  </si>
  <si>
    <t>Grasswil</t>
  </si>
  <si>
    <t>Lavey</t>
  </si>
  <si>
    <t>Klosters</t>
  </si>
  <si>
    <t>Corcelles-le-Jorat</t>
  </si>
  <si>
    <t>Plasselb</t>
  </si>
  <si>
    <t>Les Brenets</t>
  </si>
  <si>
    <t>Uetikon</t>
  </si>
  <si>
    <t>Lamboing</t>
  </si>
  <si>
    <t>Brügg</t>
  </si>
  <si>
    <t>S-chanf</t>
  </si>
  <si>
    <t>Limpach</t>
  </si>
  <si>
    <t>Cagiallo</t>
  </si>
  <si>
    <t>Kiesen</t>
  </si>
  <si>
    <t>Lupsingen</t>
  </si>
  <si>
    <t>Schwendibach</t>
  </si>
  <si>
    <t>Isenthal</t>
  </si>
  <si>
    <t>Arbon</t>
  </si>
  <si>
    <t>S-Chanf</t>
  </si>
  <si>
    <t>Brislach</t>
  </si>
  <si>
    <t>Lieli</t>
  </si>
  <si>
    <t>Domat Ems</t>
  </si>
  <si>
    <t>Chexbres</t>
  </si>
  <si>
    <t>Rosswald</t>
  </si>
  <si>
    <t>Endingen</t>
  </si>
  <si>
    <t>Wiedlisbach</t>
  </si>
  <si>
    <t>Schönenberg</t>
  </si>
  <si>
    <t>Wattwil</t>
  </si>
  <si>
    <t>Hochfelden</t>
  </si>
  <si>
    <t>Sarmenstorf</t>
  </si>
  <si>
    <t>Bolken</t>
  </si>
  <si>
    <t>Küttigkofen</t>
  </si>
  <si>
    <t>Wangen bei Olten</t>
  </si>
  <si>
    <t>Niederrohrdorf</t>
  </si>
  <si>
    <t>Därligen</t>
  </si>
  <si>
    <t>Fetigny</t>
  </si>
  <si>
    <t>Stels-Fajauna</t>
  </si>
  <si>
    <t>Merlischachen</t>
  </si>
  <si>
    <t>Dotzigen</t>
  </si>
  <si>
    <t>Sevaz</t>
  </si>
  <si>
    <t xml:space="preserve">Les Bioux </t>
  </si>
  <si>
    <t>Yens</t>
  </si>
  <si>
    <t>Obergesteln</t>
  </si>
  <si>
    <t>Alchenstorf</t>
  </si>
  <si>
    <t>Lichtensteig</t>
  </si>
  <si>
    <t>Langwiesen</t>
  </si>
  <si>
    <t>Trin-Mulin</t>
  </si>
  <si>
    <t>Lüsslingen</t>
  </si>
  <si>
    <t>Pfeffingen</t>
  </si>
  <si>
    <t>Oberaach</t>
  </si>
  <si>
    <t>Schongau</t>
  </si>
  <si>
    <t>Nuglar</t>
  </si>
  <si>
    <t>Kleindöttingen</t>
  </si>
  <si>
    <t>Niederried</t>
  </si>
  <si>
    <t>Tennwil</t>
  </si>
  <si>
    <t>Salins</t>
  </si>
  <si>
    <t>Covrroux</t>
  </si>
  <si>
    <t>Chez-le-bart</t>
  </si>
  <si>
    <t>Uebeschi</t>
  </si>
  <si>
    <t>Autavaux</t>
  </si>
  <si>
    <t>Ebmatingen</t>
  </si>
  <si>
    <t>Krauchtal</t>
  </si>
  <si>
    <t>Bulle</t>
  </si>
  <si>
    <t>Saclentz Nendaz</t>
  </si>
  <si>
    <t>Tremona</t>
  </si>
  <si>
    <t>Grüningen</t>
  </si>
  <si>
    <t>Oberiberg</t>
  </si>
  <si>
    <t>Schlierbach</t>
  </si>
  <si>
    <t>Hellikon</t>
  </si>
  <si>
    <t>Fiez</t>
  </si>
  <si>
    <t>Niederurnen</t>
  </si>
  <si>
    <t>Pany</t>
  </si>
  <si>
    <t>Mörel</t>
  </si>
  <si>
    <t>Müntschemier</t>
  </si>
  <si>
    <t>Rüeggisberg</t>
  </si>
  <si>
    <t>Hagneck</t>
  </si>
  <si>
    <t>Hüttwilen</t>
  </si>
  <si>
    <t>Chapelle-sur-Moudon</t>
  </si>
  <si>
    <t>Schwarzenegg</t>
  </si>
  <si>
    <t>Fontanezier</t>
  </si>
  <si>
    <t>Moghegno</t>
  </si>
  <si>
    <t>Pohlern</t>
  </si>
  <si>
    <t>Zollbrueck</t>
  </si>
  <si>
    <t>Diemtigen</t>
  </si>
  <si>
    <t>Gwatt (Thun)</t>
  </si>
  <si>
    <t>Affoltern</t>
  </si>
  <si>
    <t>Le Mont-Pélerin</t>
  </si>
  <si>
    <t>Grüsch</t>
  </si>
  <si>
    <t>Othmarsingen</t>
  </si>
  <si>
    <t>Interlaken-Unterseen</t>
  </si>
  <si>
    <t>Villargiroud</t>
  </si>
  <si>
    <t>Begnins</t>
  </si>
  <si>
    <t>Turtmann</t>
  </si>
  <si>
    <t>La Croix sur Lutry</t>
  </si>
  <si>
    <t>Kollbrun</t>
  </si>
  <si>
    <t>Graenichen</t>
  </si>
  <si>
    <t>Vauderens</t>
  </si>
  <si>
    <t>Zeglingen</t>
  </si>
  <si>
    <t>San Bernardino</t>
  </si>
  <si>
    <t>Seewis</t>
  </si>
  <si>
    <t>Himmelried</t>
  </si>
  <si>
    <t xml:space="preserve">Naters </t>
  </si>
  <si>
    <t>Scharans</t>
  </si>
  <si>
    <t>Corcelles-près-Concise</t>
  </si>
  <si>
    <t>St-Maurice</t>
  </si>
  <si>
    <t>Dino</t>
  </si>
  <si>
    <t>Bürchen</t>
  </si>
  <si>
    <t>Rüschegg-Gambach</t>
  </si>
  <si>
    <t>Oberwangen</t>
  </si>
  <si>
    <t>Oetwil am See</t>
  </si>
  <si>
    <t>Plaffeien</t>
  </si>
  <si>
    <t>Riffenmatt</t>
  </si>
  <si>
    <t>Biglen</t>
  </si>
  <si>
    <t>Senèdes</t>
  </si>
  <si>
    <t>Ependes</t>
  </si>
  <si>
    <t>Mauren</t>
  </si>
  <si>
    <t>St-Aubin-Sauge</t>
  </si>
  <si>
    <t>Unterendingen</t>
  </si>
  <si>
    <t>Breitenbach</t>
  </si>
  <si>
    <t>Busswil</t>
  </si>
  <si>
    <t>St-Léonard</t>
  </si>
  <si>
    <t>Wittwil</t>
  </si>
  <si>
    <t>Hasle b. B.</t>
  </si>
  <si>
    <t>Crans-Montana</t>
  </si>
  <si>
    <t>Rubigen</t>
  </si>
  <si>
    <t>Oberdorf BL</t>
  </si>
  <si>
    <t>Salgesch</t>
  </si>
  <si>
    <t>St-Livres</t>
  </si>
  <si>
    <t>Neunkirch</t>
  </si>
  <si>
    <t>Weissbad</t>
  </si>
  <si>
    <t>Ramlinsburg</t>
  </si>
  <si>
    <t>Biezwil</t>
  </si>
  <si>
    <t>Dittingen</t>
  </si>
  <si>
    <t>Tarasp</t>
  </si>
  <si>
    <t>Villars sur Ollon</t>
  </si>
  <si>
    <t>Wolfenschiessen</t>
  </si>
  <si>
    <t>Buonas</t>
  </si>
  <si>
    <t>Massonnens</t>
  </si>
  <si>
    <t>Trey</t>
  </si>
  <si>
    <t>Wagen</t>
  </si>
  <si>
    <t>Urnäsch</t>
  </si>
  <si>
    <t>Oberfrittenbach</t>
  </si>
  <si>
    <t>Les Monts de Pully</t>
  </si>
  <si>
    <t>Aeschi bei Spiez</t>
  </si>
  <si>
    <t>Dicken</t>
  </si>
  <si>
    <t>Oberrieden</t>
  </si>
  <si>
    <t>Murgenthal</t>
  </si>
  <si>
    <t>Ernetschwil</t>
  </si>
  <si>
    <t>Lüterkofen</t>
  </si>
  <si>
    <t>Speicherschwendi</t>
  </si>
  <si>
    <t>Ronco sopra Ascona</t>
  </si>
  <si>
    <t>Chancy</t>
  </si>
  <si>
    <t xml:space="preserve">Wilen bei Wil </t>
  </si>
  <si>
    <t>Untereggen</t>
  </si>
  <si>
    <t>Pura</t>
  </si>
  <si>
    <t>Sulzbach</t>
  </si>
  <si>
    <t xml:space="preserve">Oberwil-Lieli </t>
  </si>
  <si>
    <t>Essert-Pittet</t>
  </si>
  <si>
    <t>Coeuve</t>
  </si>
  <si>
    <t>Betschwanden</t>
  </si>
  <si>
    <t>Montbrelloz</t>
  </si>
  <si>
    <t>Zauggenried</t>
  </si>
  <si>
    <t>Liebefeld Köniz</t>
  </si>
  <si>
    <t>Aadorf</t>
  </si>
  <si>
    <t>Goumoens-la-Ville</t>
  </si>
  <si>
    <t>Steinmaur</t>
  </si>
  <si>
    <t>Freienbach</t>
  </si>
  <si>
    <t>Randogne</t>
  </si>
  <si>
    <t>Rünenberg</t>
  </si>
  <si>
    <t>Schongau LU</t>
  </si>
  <si>
    <t>Schönenwerd</t>
  </si>
  <si>
    <t>Sessa</t>
  </si>
  <si>
    <t>Niedergampel</t>
  </si>
  <si>
    <t xml:space="preserve">Schüpfen </t>
  </si>
  <si>
    <t>Rehetobel</t>
  </si>
  <si>
    <t>Hämikon</t>
  </si>
  <si>
    <t>Guntershausen</t>
  </si>
  <si>
    <t>Hüniken</t>
  </si>
  <si>
    <t>Lüterkofen-Ichertswil</t>
  </si>
  <si>
    <t>Corpataux-Magnedens</t>
  </si>
  <si>
    <t>Essertines-sur-Yverdon</t>
  </si>
  <si>
    <t>Acquarossa-Corzoneso</t>
  </si>
  <si>
    <t>Ftan</t>
  </si>
  <si>
    <t>Ennetbaden</t>
  </si>
  <si>
    <t>L'Abergement</t>
  </si>
  <si>
    <t>Trogen</t>
  </si>
  <si>
    <t>Staldenried</t>
  </si>
  <si>
    <t>Meinisberg</t>
  </si>
  <si>
    <t>Grund bei Gstaad</t>
  </si>
  <si>
    <t>Martigny-Combe</t>
  </si>
  <si>
    <t>Pomy</t>
  </si>
  <si>
    <t>Huemoz</t>
  </si>
  <si>
    <t>Rothenburg LU</t>
  </si>
  <si>
    <t>Effetikon</t>
  </si>
  <si>
    <t>Hauteville</t>
  </si>
  <si>
    <t>Gwatt/Thun</t>
  </si>
  <si>
    <t>Schötz</t>
  </si>
  <si>
    <t>Oberhof</t>
  </si>
  <si>
    <t>Bottenwil</t>
  </si>
  <si>
    <t>Steg in Tösstal</t>
  </si>
  <si>
    <t>Obergerlafingen</t>
  </si>
  <si>
    <t>St. Silvester</t>
  </si>
  <si>
    <t xml:space="preserve">Zweisimmen </t>
  </si>
  <si>
    <t>Attiswil</t>
  </si>
  <si>
    <t>Obernau</t>
  </si>
  <si>
    <t>Attinghausen</t>
  </si>
  <si>
    <t>Ried-Mörel</t>
  </si>
  <si>
    <t>Walliswil bei Wangen</t>
  </si>
  <si>
    <t xml:space="preserve">Raron </t>
  </si>
  <si>
    <t>Äschi</t>
  </si>
  <si>
    <t>Ausserberg</t>
  </si>
  <si>
    <t>Mühlethal</t>
  </si>
  <si>
    <t>Krummenau</t>
  </si>
  <si>
    <t>Medeglia</t>
  </si>
  <si>
    <t>Uitikon-Waldegg</t>
  </si>
  <si>
    <t>La Lécherette</t>
  </si>
  <si>
    <t>Intragna</t>
  </si>
  <si>
    <t>Tentlingen</t>
  </si>
  <si>
    <t>Chermignon Bas</t>
  </si>
  <si>
    <t>Steg</t>
  </si>
  <si>
    <t>Waldstatt</t>
  </si>
  <si>
    <t>Cartigny</t>
  </si>
  <si>
    <t>Stüsslingen</t>
  </si>
  <si>
    <t>Niederwil</t>
  </si>
  <si>
    <t>Brünisried</t>
  </si>
  <si>
    <t>Steinen</t>
  </si>
  <si>
    <t>Bibern</t>
  </si>
  <si>
    <t>Davos Wiesen</t>
  </si>
  <si>
    <t>Volketswil</t>
  </si>
  <si>
    <t>Bressaucourt</t>
  </si>
  <si>
    <t>Granges Veveyse</t>
  </si>
  <si>
    <t>Chezard-St-Martin</t>
  </si>
  <si>
    <t>Rehetobel / Grub</t>
  </si>
  <si>
    <t>Villars sur Glâne</t>
  </si>
  <si>
    <t>Beromünster</t>
  </si>
  <si>
    <t>Dörflingen</t>
  </si>
  <si>
    <t>Igis</t>
  </si>
  <si>
    <t>Baldingen</t>
  </si>
  <si>
    <t>Agno</t>
  </si>
  <si>
    <t>Alosen</t>
  </si>
  <si>
    <t>Hergiswil</t>
  </si>
  <si>
    <t>Säriswil</t>
  </si>
  <si>
    <t>Birmenstorf AG</t>
  </si>
  <si>
    <t>Tschlin</t>
  </si>
  <si>
    <t>Saas</t>
  </si>
  <si>
    <t>Ebnet</t>
  </si>
  <si>
    <t>Nürensdorf</t>
  </si>
  <si>
    <t>Sumiswald</t>
  </si>
  <si>
    <t>Schangnau</t>
  </si>
  <si>
    <t>Bérolle</t>
  </si>
  <si>
    <t>Weiningen</t>
  </si>
  <si>
    <t>Morbio Superiore</t>
  </si>
  <si>
    <t>Renens</t>
  </si>
  <si>
    <t>Villarvolard</t>
  </si>
  <si>
    <t>Ipsach</t>
  </si>
  <si>
    <t>Bretzwil</t>
  </si>
  <si>
    <t>Gravesano</t>
  </si>
  <si>
    <t>Piazzogna</t>
  </si>
  <si>
    <t>Wilen bei Wollerau</t>
  </si>
  <si>
    <t>Corgénont</t>
  </si>
  <si>
    <t>Siblingen</t>
  </si>
  <si>
    <t>Tomils</t>
  </si>
  <si>
    <t>Treiten</t>
  </si>
  <si>
    <t>Kräilingen</t>
  </si>
  <si>
    <t>Ecuvillens</t>
  </si>
  <si>
    <t>Müstair</t>
  </si>
  <si>
    <t>Cumbel</t>
  </si>
  <si>
    <t>Kehrsatz</t>
  </si>
  <si>
    <t>Rüschegg-Heubach</t>
  </si>
  <si>
    <t xml:space="preserve">Allschwil </t>
  </si>
  <si>
    <t>Eggenwil</t>
  </si>
  <si>
    <t>Grabserberg</t>
  </si>
  <si>
    <t>Unterengstringen</t>
  </si>
  <si>
    <t>Roggliswil</t>
  </si>
  <si>
    <t>Olivone</t>
  </si>
  <si>
    <t>Euseigne</t>
  </si>
  <si>
    <t>Wileroltigen</t>
  </si>
  <si>
    <t>Wuppenau</t>
  </si>
  <si>
    <t>Paspels</t>
  </si>
  <si>
    <t>Jouxtens</t>
  </si>
  <si>
    <t>Reiden</t>
  </si>
  <si>
    <t>Forel (Lavaux)</t>
  </si>
  <si>
    <t>Stansstad</t>
  </si>
  <si>
    <t>Aesch b. Neftenbach</t>
  </si>
  <si>
    <t xml:space="preserve">Reichenbach i. K. </t>
  </si>
  <si>
    <t>Yverdon les Bains</t>
  </si>
  <si>
    <t>Vendlincourt</t>
  </si>
  <si>
    <t>Rüschegg Gambach</t>
  </si>
  <si>
    <t>Brüttelen</t>
  </si>
  <si>
    <t>Chamblon</t>
  </si>
  <si>
    <t>Brienz</t>
  </si>
  <si>
    <t>Luzein</t>
  </si>
  <si>
    <t>Suscévaz</t>
  </si>
  <si>
    <t>Ennetbürgen</t>
  </si>
  <si>
    <t>Mont Soleil</t>
  </si>
  <si>
    <t>Pieterlen</t>
  </si>
  <si>
    <t>Hasle</t>
  </si>
  <si>
    <t>Höri</t>
  </si>
  <si>
    <t>Spiringen</t>
  </si>
  <si>
    <t>Belmont</t>
  </si>
  <si>
    <t>Biembach</t>
  </si>
  <si>
    <t>Les Bayards</t>
  </si>
  <si>
    <t>Wenslingen</t>
  </si>
  <si>
    <t>Knonau</t>
  </si>
  <si>
    <t>Morat</t>
  </si>
  <si>
    <t>Reutlingen/Winterthur</t>
  </si>
  <si>
    <t>Rümlang</t>
  </si>
  <si>
    <t>Lens</t>
  </si>
  <si>
    <t>Leimbach</t>
  </si>
  <si>
    <t>Le Bémont</t>
  </si>
  <si>
    <t>Freimettigen</t>
  </si>
  <si>
    <t>St. Margrethen</t>
  </si>
  <si>
    <t>Räterschen</t>
  </si>
  <si>
    <t>Walliswil b. Wangen</t>
  </si>
  <si>
    <t>Bennau</t>
  </si>
  <si>
    <t>Trasadingen</t>
  </si>
  <si>
    <t>Obersaxen Giraniga</t>
  </si>
  <si>
    <t>Sciernes-d'Albeuve</t>
  </si>
  <si>
    <t>Baltschieder</t>
  </si>
  <si>
    <t>Lenzerheide</t>
  </si>
  <si>
    <t>Zimmerwald</t>
  </si>
  <si>
    <t>Lotzwil</t>
  </si>
  <si>
    <t>Mathod</t>
  </si>
  <si>
    <t>Riva San Vitale</t>
  </si>
  <si>
    <t>Chandolin sur Sierre</t>
  </si>
  <si>
    <t>Fontainemlon</t>
  </si>
  <si>
    <t>Silenen</t>
  </si>
  <si>
    <t>Winterberg</t>
  </si>
  <si>
    <t>Mannens</t>
  </si>
  <si>
    <t>Steinebrunn</t>
  </si>
  <si>
    <t>Wald / AR</t>
  </si>
  <si>
    <t>Eigenthal</t>
  </si>
  <si>
    <t>Epagny</t>
  </si>
  <si>
    <t>St. German</t>
  </si>
  <si>
    <t>Vitznau</t>
  </si>
  <si>
    <t>Attelwil</t>
  </si>
  <si>
    <t>Riken</t>
  </si>
  <si>
    <t>Oey</t>
  </si>
  <si>
    <t>Gumefens</t>
  </si>
  <si>
    <t>Fürstenaubruck</t>
  </si>
  <si>
    <t>Val-D'Illiez</t>
  </si>
  <si>
    <t>Rüschegg Heubach</t>
  </si>
  <si>
    <t>Obersaxen Meierhof</t>
  </si>
  <si>
    <t>Lü</t>
  </si>
  <si>
    <t>Bettenhausen</t>
  </si>
  <si>
    <t>Scheuern</t>
  </si>
  <si>
    <t>Castaneda</t>
  </si>
  <si>
    <t>Castagnola</t>
  </si>
  <si>
    <t>Châtillon</t>
  </si>
  <si>
    <t>Olsberg</t>
  </si>
  <si>
    <t>San Vitale</t>
  </si>
  <si>
    <t>Schöfflisdorf</t>
  </si>
  <si>
    <t>Obersaxen</t>
  </si>
  <si>
    <t>Enges</t>
  </si>
  <si>
    <t>Cademario</t>
  </si>
  <si>
    <t>Mézières</t>
  </si>
  <si>
    <t>Agriswil</t>
  </si>
  <si>
    <t>Fideris</t>
  </si>
  <si>
    <t>Reussbühl</t>
  </si>
  <si>
    <t>Goldau</t>
  </si>
  <si>
    <t>Vallamand-Dessous</t>
  </si>
  <si>
    <t>Yverdon-Les-Bains</t>
  </si>
  <si>
    <t>Saint-Oyens</t>
  </si>
  <si>
    <t>Tschugg</t>
  </si>
  <si>
    <t>Founex</t>
  </si>
  <si>
    <t>Siselen</t>
  </si>
  <si>
    <t>Gunzwil / Bäch</t>
  </si>
  <si>
    <t>Sternenberg</t>
  </si>
  <si>
    <t>Hofstetten</t>
  </si>
  <si>
    <t>Hinwil-Hadlikon</t>
  </si>
  <si>
    <t>Forch</t>
  </si>
  <si>
    <t>Huetten</t>
  </si>
  <si>
    <t>Cormerod</t>
  </si>
  <si>
    <t>Summaprada</t>
  </si>
  <si>
    <t>Muraz</t>
  </si>
  <si>
    <t>Lipperswil</t>
  </si>
  <si>
    <t>Schiers</t>
  </si>
  <si>
    <t>Alpnach</t>
  </si>
  <si>
    <t>Reudlen-Reichenbach</t>
  </si>
  <si>
    <t>Wilderswil</t>
  </si>
  <si>
    <t>Matzendorf</t>
  </si>
  <si>
    <t>Fulenbach</t>
  </si>
  <si>
    <t>Thörishaus</t>
  </si>
  <si>
    <t>Lenk im Simmental</t>
  </si>
  <si>
    <t>Boswil</t>
  </si>
  <si>
    <t xml:space="preserve">Münsigen </t>
  </si>
  <si>
    <t>Bonvillars</t>
  </si>
  <si>
    <t>Murzelen</t>
  </si>
  <si>
    <t>Stettfurt</t>
  </si>
  <si>
    <t>Vers-chez-Perrin</t>
  </si>
  <si>
    <t>Tegerfelden</t>
  </si>
  <si>
    <t>Marbach SG</t>
  </si>
  <si>
    <t>Mont-Pèlerin</t>
  </si>
  <si>
    <t>Hondrich</t>
  </si>
  <si>
    <t>Kirchdorf</t>
  </si>
  <si>
    <t>Rohr</t>
  </si>
  <si>
    <t>Bellikon</t>
  </si>
  <si>
    <t>Schlatt TG</t>
  </si>
  <si>
    <t>Oberbipp</t>
  </si>
  <si>
    <t>Treyvaux</t>
  </si>
  <si>
    <t>Villars-sur-Glâne</t>
  </si>
  <si>
    <t>Appenzell-Steinegg</t>
  </si>
  <si>
    <t>St. Ursanne</t>
  </si>
  <si>
    <t>Maroggia</t>
  </si>
  <si>
    <t>Les Ponts de Martel</t>
  </si>
  <si>
    <t>Uvrier</t>
  </si>
  <si>
    <t>Uffikon</t>
  </si>
  <si>
    <t>Rüschlikon</t>
  </si>
  <si>
    <t>Altendorf</t>
  </si>
  <si>
    <t>Hellbühl</t>
  </si>
  <si>
    <t>Aeugstertal</t>
  </si>
  <si>
    <t>Uerkheim</t>
  </si>
  <si>
    <t>Mendrisio - Rancate</t>
  </si>
  <si>
    <t>Seewis-Dorf</t>
  </si>
  <si>
    <t>Uttwil</t>
  </si>
  <si>
    <t>Schluein</t>
  </si>
  <si>
    <t>Pensier</t>
  </si>
  <si>
    <t>Illgau</t>
  </si>
  <si>
    <t>Römerswil</t>
  </si>
  <si>
    <t>Hermetschwil-Staffeln</t>
  </si>
  <si>
    <t>la Croix</t>
  </si>
  <si>
    <t>Sévery</t>
  </si>
  <si>
    <t>Herbligen</t>
  </si>
  <si>
    <t>Hasle bei Burgdorf</t>
  </si>
  <si>
    <t>Sattel</t>
  </si>
  <si>
    <t>Ricken</t>
  </si>
  <si>
    <t>Sulgen</t>
  </si>
  <si>
    <t>Les Rasses</t>
  </si>
  <si>
    <t>Poliez-le-Grand</t>
  </si>
  <si>
    <t>Chambésy</t>
  </si>
  <si>
    <t>Geroldswil</t>
  </si>
  <si>
    <t>Château d'Oex</t>
  </si>
  <si>
    <t>Leibstadt</t>
  </si>
  <si>
    <t>Andeer</t>
  </si>
  <si>
    <t>Villars-Ste-Croix</t>
  </si>
  <si>
    <t>Nebikon</t>
  </si>
  <si>
    <t>Schwarzhäusern</t>
  </si>
  <si>
    <t>Matt</t>
  </si>
  <si>
    <t>Rombach</t>
  </si>
  <si>
    <t>Charmey</t>
  </si>
  <si>
    <t>Rheinsulz</t>
  </si>
  <si>
    <t>Brüttisellen</t>
  </si>
  <si>
    <t>Züberwangen</t>
  </si>
  <si>
    <t>Genestrerio-Mendrisio</t>
  </si>
  <si>
    <t>Olsberg AG</t>
  </si>
  <si>
    <t>Flims Waldhaus</t>
  </si>
  <si>
    <t>Hottwil</t>
  </si>
  <si>
    <t>Cuarnens</t>
  </si>
  <si>
    <t>Holderbank</t>
  </si>
  <si>
    <t>Filzbach</t>
  </si>
  <si>
    <t>Schachen</t>
  </si>
  <si>
    <t>Rennaz</t>
  </si>
  <si>
    <t>Bözen</t>
  </si>
  <si>
    <t>Novazzano</t>
  </si>
  <si>
    <t>Gretzenbach</t>
  </si>
  <si>
    <t>Muri b. Bern</t>
  </si>
  <si>
    <t>Niederwil SO</t>
  </si>
  <si>
    <t>Mund</t>
  </si>
  <si>
    <t>Les Moulins</t>
  </si>
  <si>
    <t>Ruvigliana</t>
  </si>
  <si>
    <t>Bauen</t>
  </si>
  <si>
    <t>Bussy</t>
  </si>
  <si>
    <t>Niederösch</t>
  </si>
  <si>
    <t>Gampelen</t>
  </si>
  <si>
    <t xml:space="preserve">Altstätten </t>
  </si>
  <si>
    <t>Hosenruck</t>
  </si>
  <si>
    <t>Wil (AG)</t>
  </si>
  <si>
    <t xml:space="preserve">Müswangen </t>
  </si>
  <si>
    <t>Schwanden i.E.</t>
  </si>
  <si>
    <t>Rorbas</t>
  </si>
  <si>
    <t>Altwis</t>
  </si>
  <si>
    <t>Waltensburg</t>
  </si>
  <si>
    <t>Tannenheim Flumserberg</t>
  </si>
  <si>
    <t>Schinznach-Dorf</t>
  </si>
  <si>
    <t>Attikon</t>
  </si>
  <si>
    <t>Feutersoey</t>
  </si>
  <si>
    <t>Bettingen</t>
  </si>
  <si>
    <t>Samedan</t>
  </si>
  <si>
    <t>St-Oyens</t>
  </si>
  <si>
    <t>Laax</t>
  </si>
  <si>
    <t>Schocherswil</t>
  </si>
  <si>
    <t>Evilard</t>
  </si>
  <si>
    <t>Vesenaz</t>
  </si>
  <si>
    <t>Rikon</t>
  </si>
  <si>
    <t>Rekingen</t>
  </si>
  <si>
    <t>Oberweningen</t>
  </si>
  <si>
    <t>Grand-Saconnex</t>
  </si>
  <si>
    <t>Heimenhausen</t>
  </si>
  <si>
    <t>Härkingen</t>
  </si>
  <si>
    <t>Petit-Lancy</t>
  </si>
  <si>
    <t>Schinznach Dorf</t>
  </si>
  <si>
    <t>Surcuolm</t>
  </si>
  <si>
    <t>Schwadernau</t>
  </si>
  <si>
    <t>Mürren</t>
  </si>
  <si>
    <t>Hefenhofen</t>
  </si>
  <si>
    <t>Henggart</t>
  </si>
  <si>
    <t>Saint-Légier-Chiésaz</t>
  </si>
  <si>
    <t>Horboden</t>
  </si>
  <si>
    <t>Semsales</t>
  </si>
  <si>
    <t>Oberoenz</t>
  </si>
  <si>
    <t>Hersiwil</t>
  </si>
  <si>
    <t>Gudo</t>
  </si>
  <si>
    <t>Wasen im Emmental</t>
  </si>
  <si>
    <t>Adlikon</t>
  </si>
  <si>
    <t>Rümikon</t>
  </si>
  <si>
    <t>S. Pietro die Stabio</t>
  </si>
  <si>
    <t>Odogno</t>
  </si>
  <si>
    <t>La Vraconnaz</t>
  </si>
  <si>
    <t>Krailigen</t>
  </si>
  <si>
    <t>Walkringen</t>
  </si>
  <si>
    <t>Ponte Tresa</t>
  </si>
  <si>
    <t>Neuhaus</t>
  </si>
  <si>
    <t>Koblenz</t>
  </si>
  <si>
    <t>Nusshof</t>
  </si>
  <si>
    <t>Lienz</t>
  </si>
  <si>
    <t>Stalden</t>
  </si>
  <si>
    <t>Etzelkofen</t>
  </si>
  <si>
    <t>Boppelsen</t>
  </si>
  <si>
    <t>Remaufens</t>
  </si>
  <si>
    <t>Grünenmatt</t>
  </si>
  <si>
    <t>Fläsch</t>
  </si>
  <si>
    <t>Les Enfers</t>
  </si>
  <si>
    <t>Goumoens-le-Jux</t>
  </si>
  <si>
    <t>Acquarossa</t>
  </si>
  <si>
    <t>Mesocco</t>
  </si>
  <si>
    <t>Tolochenaz</t>
  </si>
  <si>
    <t>Flumserberg</t>
  </si>
  <si>
    <t>Chêne-Bougeries</t>
  </si>
  <si>
    <t>Asp</t>
  </si>
  <si>
    <t>Raat-Windlach</t>
  </si>
  <si>
    <t>Hemishofen</t>
  </si>
  <si>
    <t>Neuheim</t>
  </si>
  <si>
    <t>Chesières</t>
  </si>
  <si>
    <t>Ossingen</t>
  </si>
  <si>
    <t>Jonen</t>
  </si>
  <si>
    <t>Bern-Riedbach</t>
  </si>
  <si>
    <t>Lavin</t>
  </si>
  <si>
    <t>Prez-vers-Siviriez</t>
  </si>
  <si>
    <t>Curtilles</t>
  </si>
  <si>
    <t>Travers</t>
  </si>
  <si>
    <t>Ramersberg</t>
  </si>
  <si>
    <t>Hettlingen</t>
  </si>
  <si>
    <t>Châtel-sur-Montsalvens</t>
  </si>
  <si>
    <t>Mogelsberg</t>
  </si>
  <si>
    <t>Kienersrüti</t>
  </si>
  <si>
    <t>Büren zum Hof</t>
  </si>
  <si>
    <t>Brig</t>
  </si>
  <si>
    <t>Chermignon d'en bas</t>
  </si>
  <si>
    <t>Eglisau</t>
  </si>
  <si>
    <t>Oberhofen AG</t>
  </si>
  <si>
    <t>Hohentannen</t>
  </si>
  <si>
    <t>Wagenhausen</t>
  </si>
  <si>
    <t>Thörigen</t>
  </si>
  <si>
    <t>Hausen a. A.</t>
  </si>
  <si>
    <t>Littau</t>
  </si>
  <si>
    <t>Hausen b. Brugg</t>
  </si>
  <si>
    <t>Grand - Lancy</t>
  </si>
  <si>
    <t>Wengi bei Frutigen</t>
  </si>
  <si>
    <t>Les Acacias</t>
  </si>
  <si>
    <t>Wilen-Gottshaus</t>
  </si>
  <si>
    <t>Hüswil</t>
  </si>
  <si>
    <t>Brienzwiler</t>
  </si>
  <si>
    <t>Brunnadern</t>
  </si>
  <si>
    <t>Schönried</t>
  </si>
  <si>
    <t>Hauenstein</t>
  </si>
  <si>
    <t>Suchy</t>
  </si>
  <si>
    <t>Apples</t>
  </si>
  <si>
    <t>Trübbach</t>
  </si>
  <si>
    <t>Fontainemelon</t>
  </si>
  <si>
    <t>Büttikon</t>
  </si>
  <si>
    <t>Pompaples</t>
  </si>
  <si>
    <t>Danis</t>
  </si>
  <si>
    <t>St. Erhard</t>
  </si>
  <si>
    <t>Fischbach</t>
  </si>
  <si>
    <t>Thundorf</t>
  </si>
  <si>
    <t>Wangen b. Olten</t>
  </si>
  <si>
    <t>Büren a. A.</t>
  </si>
  <si>
    <t>Provence</t>
  </si>
  <si>
    <t>Flond</t>
  </si>
  <si>
    <t>Gilly</t>
  </si>
  <si>
    <t>Gossliwil</t>
  </si>
  <si>
    <t>Lustdorf</t>
  </si>
  <si>
    <t>Böbikon</t>
  </si>
  <si>
    <t>Corcelles-sur-Chavornay</t>
  </si>
  <si>
    <t>Mendriso</t>
  </si>
  <si>
    <t>Seelisberg</t>
  </si>
  <si>
    <t>Werthenstein-Ruswil</t>
  </si>
  <si>
    <t>Toffen BE</t>
  </si>
  <si>
    <t>Schlossrued</t>
  </si>
  <si>
    <t>Binz</t>
  </si>
  <si>
    <t>Obersteckholz</t>
  </si>
  <si>
    <t>Aumont</t>
  </si>
  <si>
    <t>Curio</t>
  </si>
  <si>
    <t>Schwerzenbach</t>
  </si>
  <si>
    <t>Mugena</t>
  </si>
  <si>
    <t>Happerswil</t>
  </si>
  <si>
    <t>Mammern</t>
  </si>
  <si>
    <t>Entlebuch</t>
  </si>
  <si>
    <t>Hendschiken</t>
  </si>
  <si>
    <t>Préverenges</t>
  </si>
  <si>
    <t>Rütihof</t>
  </si>
  <si>
    <t>Effingen</t>
  </si>
  <si>
    <t>Waltalingen</t>
  </si>
  <si>
    <t>Montet (Glâne)</t>
  </si>
  <si>
    <t>Oberbuchsiten</t>
  </si>
  <si>
    <t>Posieux</t>
  </si>
  <si>
    <t>Pully</t>
  </si>
  <si>
    <t>Pfaffnau</t>
  </si>
  <si>
    <t>Buch</t>
  </si>
  <si>
    <t>Stabio</t>
  </si>
  <si>
    <t>Mariastein</t>
  </si>
  <si>
    <t>Sirnach</t>
  </si>
  <si>
    <t>Klosters-Dorf</t>
  </si>
  <si>
    <t>Welschenrohr</t>
  </si>
  <si>
    <t>Schlosswil</t>
  </si>
  <si>
    <t xml:space="preserve">Bühler </t>
  </si>
  <si>
    <t>Wiler b. Utzenstorf</t>
  </si>
  <si>
    <t>Weingarten</t>
  </si>
  <si>
    <t>Perrefitte</t>
  </si>
  <si>
    <t>Hoffeld</t>
  </si>
  <si>
    <t>Sorengo</t>
  </si>
  <si>
    <t>Cornol</t>
  </si>
  <si>
    <t>Appenzell Enggenhütten</t>
  </si>
  <si>
    <t>Kleindietwil</t>
  </si>
  <si>
    <t>Maur</t>
  </si>
  <si>
    <t>Donat</t>
  </si>
  <si>
    <t>Hagendorn</t>
  </si>
  <si>
    <t>Oberschaan</t>
  </si>
  <si>
    <t>Dettighofen</t>
  </si>
  <si>
    <t>Saules</t>
  </si>
  <si>
    <t>Dierikon</t>
  </si>
  <si>
    <t>Fiesch</t>
  </si>
  <si>
    <t>Witterswil</t>
  </si>
  <si>
    <t>Lobsigen</t>
  </si>
  <si>
    <t>Chailly-Montreux</t>
  </si>
  <si>
    <t>Rothenthurm</t>
  </si>
  <si>
    <t>Mont-Tramelan</t>
  </si>
  <si>
    <t>Court</t>
  </si>
  <si>
    <t>Wiler bei Utzenstorf</t>
  </si>
  <si>
    <t>Trin Mulin</t>
  </si>
  <si>
    <t>Wangen b. Dübendorf</t>
  </si>
  <si>
    <t>Cardo</t>
  </si>
  <si>
    <t>Zweidlen</t>
  </si>
  <si>
    <t>Biasca</t>
  </si>
  <si>
    <t>Uzwil SG</t>
  </si>
  <si>
    <t>Chermignon-d'en-Bas</t>
  </si>
  <si>
    <t>Mettendorf</t>
  </si>
  <si>
    <t>Vrin</t>
  </si>
  <si>
    <t>First</t>
  </si>
  <si>
    <t>Stels</t>
  </si>
  <si>
    <t>Romanel-sur-lausanne</t>
  </si>
  <si>
    <t>Mühledorf</t>
  </si>
  <si>
    <t>Beinwil</t>
  </si>
  <si>
    <t>Aathal-Seegräben</t>
  </si>
  <si>
    <t>Ranflüh</t>
  </si>
  <si>
    <t>Valzeina</t>
  </si>
  <si>
    <t>Bächli-Hemberg</t>
  </si>
  <si>
    <t>Tecknau</t>
  </si>
  <si>
    <t>Buch bei Kümmertshausen</t>
  </si>
  <si>
    <t>Egg</t>
  </si>
  <si>
    <t>La Neuveville</t>
  </si>
  <si>
    <t>Au-Wädenswil</t>
  </si>
  <si>
    <t>Granges-Paccot</t>
  </si>
  <si>
    <t>Richenthal</t>
  </si>
  <si>
    <t>Tenna</t>
  </si>
  <si>
    <t>Pratval</t>
  </si>
  <si>
    <t>Bremgarten b. Bern</t>
  </si>
  <si>
    <t>Kleingurmels</t>
  </si>
  <si>
    <t>Kirchlindach</t>
  </si>
  <si>
    <t>Lachen</t>
  </si>
  <si>
    <t>Esslingen</t>
  </si>
  <si>
    <t>Miège</t>
  </si>
  <si>
    <t>Grünen</t>
  </si>
  <si>
    <t>Siviriez</t>
  </si>
  <si>
    <t>Niederweningen</t>
  </si>
  <si>
    <t>Latsch</t>
  </si>
  <si>
    <t>Oberneunforn</t>
  </si>
  <si>
    <t>Le Châtelard</t>
  </si>
  <si>
    <t>Rickenbach bei Wil</t>
  </si>
  <si>
    <t>Wilihof</t>
  </si>
  <si>
    <t>Feldbach</t>
  </si>
  <si>
    <t>Lumbrein</t>
  </si>
  <si>
    <t>Alterswil</t>
  </si>
  <si>
    <t>Liesberg Dorf</t>
  </si>
  <si>
    <t>Hasle-Rüegsau</t>
  </si>
  <si>
    <t>Le Noirmont</t>
  </si>
  <si>
    <t>Segnas</t>
  </si>
  <si>
    <t>Lömmenschwil</t>
  </si>
  <si>
    <t>Weier im Emmental</t>
  </si>
  <si>
    <t>Gibswil-Ried</t>
  </si>
  <si>
    <t>La Comballaz</t>
  </si>
  <si>
    <t>Kobelwald</t>
  </si>
  <si>
    <t>Ulmiz</t>
  </si>
  <si>
    <t>Landiswil</t>
  </si>
  <si>
    <t>Seegräben</t>
  </si>
  <si>
    <t>Steinerberg</t>
  </si>
  <si>
    <t>Signau</t>
  </si>
  <si>
    <t>Chevilly</t>
  </si>
  <si>
    <t>Haslen</t>
  </si>
  <si>
    <t>Rickenbach ZH</t>
  </si>
  <si>
    <t>Illhart</t>
  </si>
  <si>
    <t>Rizenbach</t>
  </si>
  <si>
    <t>Aetingen</t>
  </si>
  <si>
    <t>Reichenburg</t>
  </si>
  <si>
    <t>Renan</t>
  </si>
  <si>
    <t>Auswil</t>
  </si>
  <si>
    <t>Le Sépey</t>
  </si>
  <si>
    <t>Wohlen b. Bern</t>
  </si>
  <si>
    <t>Thusis</t>
  </si>
  <si>
    <t>Ennetbüren</t>
  </si>
  <si>
    <t>Melchsee-Frutt</t>
  </si>
  <si>
    <t>Arezen</t>
  </si>
  <si>
    <t>Bronschhofen</t>
  </si>
  <si>
    <t>Zillis</t>
  </si>
  <si>
    <t>Braunwald GL</t>
  </si>
  <si>
    <t>Alpnachstad</t>
  </si>
  <si>
    <t>Eschikofen</t>
  </si>
  <si>
    <t>Werthenstein</t>
  </si>
  <si>
    <t>Trimstein</t>
  </si>
  <si>
    <t>Gletterens</t>
  </si>
  <si>
    <t>Niederneunforn</t>
  </si>
  <si>
    <t>Villeret</t>
  </si>
  <si>
    <t>Eppenberg</t>
  </si>
  <si>
    <t>La Tanne</t>
  </si>
  <si>
    <t>Buttwil</t>
  </si>
  <si>
    <t>Anières</t>
  </si>
  <si>
    <t>Le Crêt-près-Semsales</t>
  </si>
  <si>
    <t>Büchslen</t>
  </si>
  <si>
    <t>Finsterwald</t>
  </si>
  <si>
    <t>Niederhasli</t>
  </si>
  <si>
    <t>Greifensee</t>
  </si>
  <si>
    <t>Worb</t>
  </si>
  <si>
    <t>Kandersteg</t>
  </si>
  <si>
    <t>Gsteig b. Gstaad</t>
  </si>
  <si>
    <t>Sool</t>
  </si>
  <si>
    <t xml:space="preserve">Mühlethurnen </t>
  </si>
  <si>
    <t>Hasle b. Burgdorf</t>
  </si>
  <si>
    <t>Lax</t>
  </si>
  <si>
    <t>Ried bei Kerzers</t>
  </si>
  <si>
    <t>Belpberg</t>
  </si>
  <si>
    <t>Schmidrued</t>
  </si>
  <si>
    <t>Gadmen</t>
  </si>
  <si>
    <t>Bouloz</t>
  </si>
  <si>
    <t>Churwalden</t>
  </si>
  <si>
    <t>Mötschwil</t>
  </si>
  <si>
    <t>Malix</t>
  </si>
  <si>
    <t>Kleinwangen</t>
  </si>
  <si>
    <t>Tartar</t>
  </si>
  <si>
    <t>Wilen bei Wil</t>
  </si>
  <si>
    <t>Hofstetten SO</t>
  </si>
  <si>
    <t>Laupersdorf</t>
  </si>
  <si>
    <t>St-Sulpice</t>
  </si>
  <si>
    <t>Engwilen</t>
  </si>
  <si>
    <t>Basadingen</t>
  </si>
  <si>
    <t>Geneve</t>
  </si>
  <si>
    <t>Dietfurt</t>
  </si>
  <si>
    <t>Hämikon-Berg</t>
  </si>
  <si>
    <t>Stoos</t>
  </si>
  <si>
    <t>Hugelshofen</t>
  </si>
  <si>
    <t>Arth</t>
  </si>
  <si>
    <t>Filisur</t>
  </si>
  <si>
    <t>Arisdorf /BL</t>
  </si>
  <si>
    <t>Boningen</t>
  </si>
  <si>
    <t>Neukirch</t>
  </si>
  <si>
    <t>Panthaz</t>
  </si>
  <si>
    <t>Fully VS</t>
  </si>
  <si>
    <t>Corban</t>
  </si>
  <si>
    <t>Schwanden-Sigriswil</t>
  </si>
  <si>
    <t>Leutwil</t>
  </si>
  <si>
    <t>Roche</t>
  </si>
  <si>
    <t>Wilen b. Neunforn</t>
  </si>
  <si>
    <t xml:space="preserve">Herisau </t>
  </si>
  <si>
    <t>Gerra di Sotto</t>
  </si>
  <si>
    <t>Villarlod</t>
  </si>
  <si>
    <t>Vielbringen</t>
  </si>
  <si>
    <t>Glashütten</t>
  </si>
  <si>
    <t>Oberemgstringen</t>
  </si>
  <si>
    <t>Wasen</t>
  </si>
  <si>
    <t xml:space="preserve">Appenzell-Eggerstanden </t>
  </si>
  <si>
    <t>Romoos</t>
  </si>
  <si>
    <t>Nebikon LU</t>
  </si>
  <si>
    <t>Puplinge</t>
  </si>
  <si>
    <t>Areuse</t>
  </si>
  <si>
    <t>Avusy</t>
  </si>
  <si>
    <t>Heldswil</t>
  </si>
  <si>
    <t>Châtelaine</t>
  </si>
  <si>
    <t>Wahlen</t>
  </si>
  <si>
    <t>Le Crêt</t>
  </si>
  <si>
    <t>Wangen an der Aare</t>
  </si>
  <si>
    <t>Bäriswil</t>
  </si>
  <si>
    <t>Meinier</t>
  </si>
  <si>
    <t>Rüschegg-Ganbach</t>
  </si>
  <si>
    <t>Aïre</t>
  </si>
  <si>
    <t>Hörhausen</t>
  </si>
  <si>
    <t xml:space="preserve">Marbach </t>
  </si>
  <si>
    <t>Paradiso</t>
  </si>
  <si>
    <t>Vuissens</t>
  </si>
  <si>
    <t>Sonvico</t>
  </si>
  <si>
    <t>Gisikon</t>
  </si>
  <si>
    <t>La Roche</t>
  </si>
  <si>
    <t>Massagno</t>
  </si>
  <si>
    <t>Hemberg</t>
  </si>
  <si>
    <t>Li Curt</t>
  </si>
  <si>
    <t>Freidorf</t>
  </si>
  <si>
    <t>Valeyres-sous-Ursins</t>
  </si>
  <si>
    <t>Ürikon</t>
  </si>
  <si>
    <t>Röthenbach i.E.</t>
  </si>
  <si>
    <t>Alpnach Dorf</t>
  </si>
  <si>
    <t>Guemlingen</t>
  </si>
  <si>
    <t>Busswil bei Büren</t>
  </si>
  <si>
    <t>Walde</t>
  </si>
  <si>
    <t>Eysins</t>
  </si>
  <si>
    <t>Egg SZ</t>
  </si>
  <si>
    <t>Egnach</t>
  </si>
  <si>
    <t>La-Chaux-De-Fonds</t>
  </si>
  <si>
    <t>Arzier</t>
  </si>
  <si>
    <t>Kappel</t>
  </si>
  <si>
    <t>Sarnen</t>
  </si>
  <si>
    <t>Saas i. P.</t>
  </si>
  <si>
    <t>Obbürgen NW</t>
  </si>
  <si>
    <t>Vallamand</t>
  </si>
  <si>
    <t>Bettwil</t>
  </si>
  <si>
    <t>Mitlödi</t>
  </si>
  <si>
    <t>Menzberg</t>
  </si>
  <si>
    <t>Vaz/Obervaz</t>
  </si>
  <si>
    <t>Cully</t>
  </si>
  <si>
    <t>Gruesch</t>
  </si>
  <si>
    <t>Winistorf</t>
  </si>
  <si>
    <t>Yverdon Le Bains</t>
  </si>
  <si>
    <t>Schafhausen</t>
  </si>
  <si>
    <t>St.Moritz</t>
  </si>
  <si>
    <t>Oberwil im Simmental</t>
  </si>
  <si>
    <t>Gräslikon</t>
  </si>
  <si>
    <t>Hofstetten b. Brienz</t>
  </si>
  <si>
    <t>Buochs</t>
  </si>
  <si>
    <t>Scharnachtal</t>
  </si>
  <si>
    <t>Rüdtligen</t>
  </si>
  <si>
    <t>Lütisburg / Unterrindal</t>
  </si>
  <si>
    <t>Nidfurn</t>
  </si>
  <si>
    <t>Morbio Inferiore</t>
  </si>
  <si>
    <t>Villars-sur-Fontenais</t>
  </si>
  <si>
    <t>Furna</t>
  </si>
  <si>
    <t>Kesswil</t>
  </si>
  <si>
    <t>Trüllikon</t>
  </si>
  <si>
    <t>Glovelier</t>
  </si>
  <si>
    <t>Rona</t>
  </si>
  <si>
    <t>Kümmertshausen</t>
  </si>
  <si>
    <t>Gruenenmatt</t>
  </si>
  <si>
    <t>Davos</t>
  </si>
  <si>
    <t>Törbel</t>
  </si>
  <si>
    <t>Höchstetten</t>
  </si>
  <si>
    <t>Willadingen</t>
  </si>
  <si>
    <t>Le Mont</t>
  </si>
  <si>
    <t>Präz</t>
  </si>
  <si>
    <t>Montfaucon</t>
  </si>
  <si>
    <t>Degen</t>
  </si>
  <si>
    <t>Wila</t>
  </si>
  <si>
    <t>Lützelflüh-Goldbach</t>
  </si>
  <si>
    <t>Donzhausen</t>
  </si>
  <si>
    <t>Chiasso</t>
  </si>
  <si>
    <t>Hergiswil b. Willisau</t>
  </si>
  <si>
    <t>Le Cerneux-Veusil</t>
  </si>
  <si>
    <t>Eichberg</t>
  </si>
  <si>
    <t>Oschwand</t>
  </si>
  <si>
    <t>Hellsau</t>
  </si>
  <si>
    <t>Samnaun-Compatsch</t>
  </si>
  <si>
    <t>Oberthal</t>
  </si>
  <si>
    <t>Thierrens</t>
  </si>
  <si>
    <t>Oberwil bei Zug</t>
  </si>
  <si>
    <t>Oberbütschel</t>
  </si>
  <si>
    <t>Avers-Puent</t>
  </si>
  <si>
    <t>Engishofen</t>
  </si>
  <si>
    <t>Knutwil</t>
  </si>
  <si>
    <t>Altikon</t>
  </si>
  <si>
    <t>Schlatt</t>
  </si>
  <si>
    <t>Schuders</t>
  </si>
  <si>
    <t>Braunau</t>
  </si>
  <si>
    <t>Opfershofen</t>
  </si>
  <si>
    <t>Ardez</t>
  </si>
  <si>
    <t>Kueblis</t>
  </si>
  <si>
    <t>Dänikon</t>
  </si>
  <si>
    <t>Lourtier</t>
  </si>
  <si>
    <t>Schüpfheim bei Windlach</t>
  </si>
  <si>
    <t>Chalais</t>
  </si>
  <si>
    <t>Kernenried</t>
  </si>
  <si>
    <t>Le Lignon</t>
  </si>
  <si>
    <t>Gelfingen</t>
  </si>
  <si>
    <t>Lechelles</t>
  </si>
  <si>
    <t>Sulz</t>
  </si>
  <si>
    <t>Gohl (BE)</t>
  </si>
  <si>
    <t xml:space="preserve">Gutenburg </t>
  </si>
  <si>
    <t>Spiegel b.Bern</t>
  </si>
  <si>
    <t>Mellikon</t>
  </si>
  <si>
    <t>Schmidrüti</t>
  </si>
  <si>
    <t>Davos Clavadel</t>
  </si>
  <si>
    <t>Kappel am Albis</t>
  </si>
  <si>
    <t>Illighausen</t>
  </si>
  <si>
    <t>Buttenried</t>
  </si>
  <si>
    <t>Aesch LU</t>
  </si>
  <si>
    <t>Enggistein</t>
  </si>
  <si>
    <t>Birwinken</t>
  </si>
  <si>
    <t>Les Mosses</t>
  </si>
  <si>
    <t>Röthenbach i. E.</t>
  </si>
  <si>
    <t>Flumserberg Bergheim</t>
  </si>
  <si>
    <t>Buch bei Frauenfeld</t>
  </si>
  <si>
    <t>Stierva</t>
  </si>
  <si>
    <t>Buchen</t>
  </si>
  <si>
    <t>Homburg</t>
  </si>
  <si>
    <t>Engwang</t>
  </si>
  <si>
    <t>Erschwil</t>
  </si>
  <si>
    <t>Reichenbach im Kandertal</t>
  </si>
  <si>
    <t>Chevroux</t>
  </si>
  <si>
    <t>Walliswil</t>
  </si>
  <si>
    <t>Gross</t>
  </si>
  <si>
    <t>Birri</t>
  </si>
  <si>
    <t>Egg b. Einsiedeln</t>
  </si>
  <si>
    <t>Gorduno</t>
  </si>
  <si>
    <t>Inkwil</t>
  </si>
  <si>
    <t>Les Charbonnières</t>
  </si>
  <si>
    <t>Horgenberg</t>
  </si>
  <si>
    <t>Bonau</t>
  </si>
  <si>
    <t>Trun</t>
  </si>
  <si>
    <t>Unterhörstetten</t>
  </si>
  <si>
    <t>Maseltrangen</t>
  </si>
  <si>
    <t>Rivera</t>
  </si>
  <si>
    <t>Rifferswil</t>
  </si>
  <si>
    <t>Müllheim</t>
  </si>
  <si>
    <t>Wyssachen</t>
  </si>
  <si>
    <t>Hinterrhein</t>
  </si>
  <si>
    <t xml:space="preserve">Brislach </t>
  </si>
  <si>
    <t>Oeschenbach</t>
  </si>
  <si>
    <t>Dreien</t>
  </si>
  <si>
    <t>Häfelfingen</t>
  </si>
  <si>
    <t>Chandolin-près-Saviese</t>
  </si>
  <si>
    <t>Bertschikon</t>
  </si>
  <si>
    <t>Cumpadials</t>
  </si>
  <si>
    <t>Fahrni</t>
  </si>
  <si>
    <t>Melchnau</t>
  </si>
  <si>
    <t>Helsighausen</t>
  </si>
  <si>
    <t>Alterswilen</t>
  </si>
  <si>
    <t>Ascharina</t>
  </si>
  <si>
    <t>Praden</t>
  </si>
  <si>
    <t>PV Alain Salzmann Bavois</t>
  </si>
  <si>
    <t>Champs-de-Villars 4</t>
  </si>
  <si>
    <t>Salzmann</t>
  </si>
  <si>
    <t>PV Walter Marti  Weinfelden</t>
  </si>
  <si>
    <t>Unterhard 621</t>
  </si>
  <si>
    <t>Marti</t>
  </si>
  <si>
    <t>PV Stefan Krapf Bernhardzell</t>
  </si>
  <si>
    <t>Engi 1</t>
  </si>
  <si>
    <t>Krapf</t>
  </si>
  <si>
    <t>PV Christian Otti Oberwil b. Bueren</t>
  </si>
  <si>
    <t>Rütistrasse 29</t>
  </si>
  <si>
    <t>Oberwil b. Bueren</t>
  </si>
  <si>
    <t>Otti</t>
  </si>
  <si>
    <t>PV Hans Jörg Maurer Vordemwald</t>
  </si>
  <si>
    <t>Leidenberg 405</t>
  </si>
  <si>
    <t>Hans Jörg</t>
  </si>
  <si>
    <t>PV Willi Bach Saanen</t>
  </si>
  <si>
    <t>Rübeldorfstrasse 102</t>
  </si>
  <si>
    <t>Bach</t>
  </si>
  <si>
    <t>Willi</t>
  </si>
  <si>
    <t>PV-Anlage Cohen</t>
  </si>
  <si>
    <t>Chemin de Vannez 33 D</t>
  </si>
  <si>
    <t>Cohen</t>
  </si>
  <si>
    <t>Sabine</t>
  </si>
  <si>
    <t>PV Hans &amp; Caroline Eberle Bischofszell - Käserei</t>
  </si>
  <si>
    <t>Käserei Oberegg 435</t>
  </si>
  <si>
    <t xml:space="preserve">Eberle Caroline, Eberle Hans </t>
  </si>
  <si>
    <t>PV Gregor Gut-Barmettler Dallenwil - Garage</t>
  </si>
  <si>
    <t>Engelbergstrasse 13</t>
  </si>
  <si>
    <t>Dallenwil</t>
  </si>
  <si>
    <t>Gut-Barmettler</t>
  </si>
  <si>
    <t>Gregor</t>
  </si>
  <si>
    <t>PV Hanspeter Eisenhut Lömmenschwil</t>
  </si>
  <si>
    <t>alte Konstanzerstrasse 11</t>
  </si>
  <si>
    <t>Eisenhut</t>
  </si>
  <si>
    <t>PV Commune d'Echandens - Nouveau Collège</t>
  </si>
  <si>
    <t>Chemin du Chaney 77</t>
  </si>
  <si>
    <t>Commune d'Echandens</t>
  </si>
  <si>
    <t>Ceppi</t>
  </si>
  <si>
    <t xml:space="preserve">Laurent </t>
  </si>
  <si>
    <t>PV Raffaelo Radicchi La Chaux-de-Fonds - Sareg</t>
  </si>
  <si>
    <t>Avenue Léopold-Robert 146</t>
  </si>
  <si>
    <t>Radicchi</t>
  </si>
  <si>
    <t>Raffaello</t>
  </si>
  <si>
    <t>PV Felix Höhener Ramsen</t>
  </si>
  <si>
    <t>Moskau 292</t>
  </si>
  <si>
    <t>Höhener</t>
  </si>
  <si>
    <t>Felix</t>
  </si>
  <si>
    <t>PV Hanspeter Stalder Subingen</t>
  </si>
  <si>
    <t>Unterfeld 1</t>
  </si>
  <si>
    <t>PV Erich Bloch Wisen</t>
  </si>
  <si>
    <t>Sennhof 44</t>
  </si>
  <si>
    <t>Bloch</t>
  </si>
  <si>
    <t>Erich</t>
  </si>
  <si>
    <t>PV Interlego AG Baar - Anlage vorZug</t>
  </si>
  <si>
    <t>Oberneuhofstrasse 12</t>
  </si>
  <si>
    <t>INTERLEGO AG</t>
  </si>
  <si>
    <t>PV Martha und Ernst Uhlmann Neuendorf</t>
  </si>
  <si>
    <t>Fulenbacherstrasse 86</t>
  </si>
  <si>
    <t>Uhlmann</t>
  </si>
  <si>
    <t>Martha &amp; Ernst</t>
  </si>
  <si>
    <t>PV Beat Gerber Bärau - Wagenschopf</t>
  </si>
  <si>
    <t>Vordergiebel 615</t>
  </si>
  <si>
    <t>Gerber</t>
  </si>
  <si>
    <t>PV Societé AGEPA Le Lignon - Atelier Protegé</t>
  </si>
  <si>
    <t>Route du Bois-des-Frères 52</t>
  </si>
  <si>
    <t>Societé AGEPA</t>
  </si>
  <si>
    <t>Nicole</t>
  </si>
  <si>
    <t>Jean-Claude</t>
  </si>
  <si>
    <t>PV Werner Isch Aetigkofen</t>
  </si>
  <si>
    <t>Britternstrasse 4</t>
  </si>
  <si>
    <t>Aetigkofen</t>
  </si>
  <si>
    <t>Isch</t>
  </si>
  <si>
    <t>PV Martin Lüdi Hellsau</t>
  </si>
  <si>
    <t>Dorfstrasse 6a</t>
  </si>
  <si>
    <t>Lüdi</t>
  </si>
  <si>
    <t>PV Mons Kraftwerke GmbH Oberriet</t>
  </si>
  <si>
    <t>Onderegg</t>
  </si>
  <si>
    <t>Mons Kraftwerke AG</t>
  </si>
  <si>
    <t>Grabherr</t>
  </si>
  <si>
    <t>PV Kessler Werkzeugbau AG Trasadingen</t>
  </si>
  <si>
    <t>Wassergass 12</t>
  </si>
  <si>
    <t>Kessler Werkzeugbau AG</t>
  </si>
  <si>
    <t>Kessler</t>
  </si>
  <si>
    <t>PV Manfred Baumgartner Kriessern</t>
  </si>
  <si>
    <t>Lindenmad</t>
  </si>
  <si>
    <t>Baumgartner</t>
  </si>
  <si>
    <t>PV Gebhard Buob Rorschacherberg</t>
  </si>
  <si>
    <t>Hofstrasse 61</t>
  </si>
  <si>
    <t>Buob</t>
  </si>
  <si>
    <t>Gebhard</t>
  </si>
  <si>
    <t>Photovoltaikanlage Klaus</t>
  </si>
  <si>
    <t>Holzergeten 12</t>
  </si>
  <si>
    <t>PV Elektrizitätsversorgung Benken - Werkgebäude</t>
  </si>
  <si>
    <t>Rudolfingerstrasse 6</t>
  </si>
  <si>
    <t>Elektrizitätsversorgung Benken (ZH)</t>
  </si>
  <si>
    <t xml:space="preserve">PV Sozialversicherungszentrum TG Frauenfeld </t>
  </si>
  <si>
    <t>St. Gallerstrasse 13</t>
  </si>
  <si>
    <t>Sozialversicherungszentrum TG</t>
  </si>
  <si>
    <t>Grütter</t>
  </si>
  <si>
    <t xml:space="preserve">Kurt </t>
  </si>
  <si>
    <t>PV Jean-Louis Fragnière Avry-devant-Pont</t>
  </si>
  <si>
    <t>Route de Rusille 39</t>
  </si>
  <si>
    <t>Fragnière</t>
  </si>
  <si>
    <t>Jean-Louis</t>
  </si>
  <si>
    <t>PV Herbert Heer Märstetten</t>
  </si>
  <si>
    <t>Kreuzlingerstrasse 9</t>
  </si>
  <si>
    <t>Märstetten</t>
  </si>
  <si>
    <t>Heer</t>
  </si>
  <si>
    <t>Herbert</t>
  </si>
  <si>
    <t>PV Hans Emmenegger Neuenkirch</t>
  </si>
  <si>
    <t>Rippertschwand 12</t>
  </si>
  <si>
    <t>Emmenegger</t>
  </si>
  <si>
    <t>PV Christian Tschirren Stehrenberg</t>
  </si>
  <si>
    <t>Niederhof 9</t>
  </si>
  <si>
    <t>Stehrenberg</t>
  </si>
  <si>
    <t>Tschirren</t>
  </si>
  <si>
    <t>PV Luzerner Kantonalbank Luzern</t>
  </si>
  <si>
    <t>Pilatusstrasse 14</t>
  </si>
  <si>
    <t>ewl Verkauf AG</t>
  </si>
  <si>
    <t>Gassmann</t>
  </si>
  <si>
    <t>PV Pius Flury Schwarzenbach</t>
  </si>
  <si>
    <t>Grüt 1</t>
  </si>
  <si>
    <t>Flury</t>
  </si>
  <si>
    <t>PV Familienheim-Genossenschaft Zürich - Grünmatt Haus 3</t>
  </si>
  <si>
    <t>Baumhaldenstrasse 41/51</t>
  </si>
  <si>
    <t>Familienheim-Genossenschaft Zürich</t>
  </si>
  <si>
    <t>Aeberli</t>
  </si>
  <si>
    <t>PV Peter Willi Pusserein</t>
  </si>
  <si>
    <t>Egga 300</t>
  </si>
  <si>
    <t>Pusserein</t>
  </si>
  <si>
    <t>PV Rolf Aebi Seeberg - Landwirtschaftliches Oekonomiegebäude</t>
  </si>
  <si>
    <t>Seestrasse 11</t>
  </si>
  <si>
    <t>Aebi</t>
  </si>
  <si>
    <t>PV Matthias Schaffner-Gysin Anwil - Solarpark Ammel</t>
  </si>
  <si>
    <t>Dorfstrasse 3</t>
  </si>
  <si>
    <t>Schaffner-Gysin</t>
  </si>
  <si>
    <t>Matthias</t>
  </si>
  <si>
    <t>PV Hans Zbinden AG Pieterlen</t>
  </si>
  <si>
    <t>Moosstrasse 7</t>
  </si>
  <si>
    <t>Hans Zbinden AG</t>
  </si>
  <si>
    <t>Dobler</t>
  </si>
  <si>
    <t>PV Beat Seiler Madiswil</t>
  </si>
  <si>
    <t>Hasweid 178</t>
  </si>
  <si>
    <t>PV Bruno Schneeberger Thörigen</t>
  </si>
  <si>
    <t>Bachstrasse 16</t>
  </si>
  <si>
    <t>Schneeberger</t>
  </si>
  <si>
    <t>PV Daniel Dardel Schüpfen</t>
  </si>
  <si>
    <t>Schwanden 60</t>
  </si>
  <si>
    <t>Dardel</t>
  </si>
  <si>
    <t>PV Sonja Dober Küssnacht am Rigi</t>
  </si>
  <si>
    <t>Eichholternweg 28</t>
  </si>
  <si>
    <t>Dober Sonja, Schmied Sonja</t>
  </si>
  <si>
    <t>PV Koni Meier Herisau</t>
  </si>
  <si>
    <t>Buechschachen 2234</t>
  </si>
  <si>
    <t>Meier</t>
  </si>
  <si>
    <t>Konrad</t>
  </si>
  <si>
    <t>PV Matthias Rutishauser Lengwil</t>
  </si>
  <si>
    <t>Lengwilerstrasse 17</t>
  </si>
  <si>
    <t>Dettighofen (Lengwil)</t>
  </si>
  <si>
    <t>Rutishauser</t>
  </si>
  <si>
    <t>PV Trachsel Getränke Frutigen</t>
  </si>
  <si>
    <t>Parallelstrasse 38</t>
  </si>
  <si>
    <t>Trachsel Getränke</t>
  </si>
  <si>
    <t>Trachsel</t>
  </si>
  <si>
    <t>PV Arthur Koch Hellbühl</t>
  </si>
  <si>
    <t>Untergeitigen 3</t>
  </si>
  <si>
    <t>Koch</t>
  </si>
  <si>
    <t>PV Gerhard Rüsi Ellighausen</t>
  </si>
  <si>
    <t>Alte Poststrasse 1</t>
  </si>
  <si>
    <t>Ellighausen</t>
  </si>
  <si>
    <t>Rüsi</t>
  </si>
  <si>
    <t>Gerhard</t>
  </si>
  <si>
    <t>PV Jann Grädel Wiliberg</t>
  </si>
  <si>
    <t>Bergstrasse 12</t>
  </si>
  <si>
    <t>Wiliberg</t>
  </si>
  <si>
    <t>Grädel</t>
  </si>
  <si>
    <t>Jann</t>
  </si>
  <si>
    <t>PV PoWare GmbH Nottwil</t>
  </si>
  <si>
    <t xml:space="preserve">Halden </t>
  </si>
  <si>
    <t>PoWare GmbH</t>
  </si>
  <si>
    <t>PV Municipalité de Corgémont - Salle de spectacles</t>
  </si>
  <si>
    <t>Rue des Collèges 1</t>
  </si>
  <si>
    <t>Municipalité de Corgémont</t>
  </si>
  <si>
    <t>Greub</t>
  </si>
  <si>
    <t>PV Daniel Steinmann Rüti</t>
  </si>
  <si>
    <t xml:space="preserve">Oberwies </t>
  </si>
  <si>
    <t>Steinmann</t>
  </si>
  <si>
    <t>PV Bruno Kuratli Krummenau</t>
  </si>
  <si>
    <t>Hof 1</t>
  </si>
  <si>
    <t>Kuratli</t>
  </si>
  <si>
    <t>PV Martin Hänggärtner Kriegstetten</t>
  </si>
  <si>
    <t>Kürzenmatthof 265</t>
  </si>
  <si>
    <t>Hänggärtner</t>
  </si>
  <si>
    <t>PV Rolf Kaufmann Unterseen - verschie. Hausdächer</t>
  </si>
  <si>
    <t>Obere Goldey 63</t>
  </si>
  <si>
    <t>Kaufmann</t>
  </si>
  <si>
    <t>PV Wendelin Böni Amden - Stall Port</t>
  </si>
  <si>
    <t>Port 2104</t>
  </si>
  <si>
    <t>Böni</t>
  </si>
  <si>
    <t xml:space="preserve">PV Feuerschaugemeinde Appenzell </t>
  </si>
  <si>
    <t>Blattenheimatstrasse 3</t>
  </si>
  <si>
    <t>Feuerschaugemeinde Appenzell</t>
  </si>
  <si>
    <t>PV Gerold Spescha Surcuolm</t>
  </si>
  <si>
    <t>Via Sansandrisch 31</t>
  </si>
  <si>
    <t>Spescha</t>
  </si>
  <si>
    <t>PV Säulizucht Chrimberg AG Mosnang</t>
  </si>
  <si>
    <t>Chrimberg</t>
  </si>
  <si>
    <t>Säulizucht Chrimberg AG</t>
  </si>
  <si>
    <t>PV Walter Amseler Wölflinswil</t>
  </si>
  <si>
    <t>Rosegghof 130</t>
  </si>
  <si>
    <t>Amsler</t>
  </si>
  <si>
    <t>PV Peter Röthlisberger Graben</t>
  </si>
  <si>
    <t>Kleinholz 7</t>
  </si>
  <si>
    <t>Graben</t>
  </si>
  <si>
    <t>Röthlisberger</t>
  </si>
  <si>
    <t>PV Daniel Bard Chavannes-Sous-Orsonnens</t>
  </si>
  <si>
    <t>Route des Granges 6</t>
  </si>
  <si>
    <t>Chavannes-Sous-Orsonnens</t>
  </si>
  <si>
    <t>Bard</t>
  </si>
  <si>
    <t>PV Fritz Wyss AG Säriswil</t>
  </si>
  <si>
    <t>Wahlendorfstrasse 20 B</t>
  </si>
  <si>
    <t>Fritz Wyss AG</t>
  </si>
  <si>
    <t>PV Ruth &amp; Albrecht Schenk-Muster Kirchlindach</t>
  </si>
  <si>
    <t>Heimenhausstrasse 19</t>
  </si>
  <si>
    <t>Schenk-Muster Ruth, Schenk-Muster Albrecht</t>
  </si>
  <si>
    <t>PV Leibundgut AG Mühle Langnau</t>
  </si>
  <si>
    <t>Hinterdorfstrasse 27</t>
  </si>
  <si>
    <t>Leibundgut &amp; Co. Mühle</t>
  </si>
  <si>
    <t>Gerber-Bähler</t>
  </si>
  <si>
    <t>Fritz</t>
  </si>
  <si>
    <t>PV Daniel Filliger Ufhusen</t>
  </si>
  <si>
    <t>Steinernstrasse 1</t>
  </si>
  <si>
    <t>Ufhusen</t>
  </si>
  <si>
    <t>Filliger</t>
  </si>
  <si>
    <t>PV Hansrudolf Lauper Gasel</t>
  </si>
  <si>
    <t>Witschernweg 61b</t>
  </si>
  <si>
    <t>Lauper</t>
  </si>
  <si>
    <t>Hansrudolf</t>
  </si>
  <si>
    <t>*PV Schlatter GmbH Hohlenbaumstr. 88/90/92 Schaffhausen</t>
  </si>
  <si>
    <t>Hohlenbaumstrasse 88/90/92</t>
  </si>
  <si>
    <t xml:space="preserve">Dronjak Milica,    </t>
  </si>
  <si>
    <t>*PV RCS EDV Dienstleistungen GmbH Schaffhausen</t>
  </si>
  <si>
    <t>RCS EDV Dienstleistungen GmbH</t>
  </si>
  <si>
    <t>Friedli</t>
  </si>
  <si>
    <t>PV Theo Michel Dottikon - Ährenweg</t>
  </si>
  <si>
    <t>Ährenweg 3</t>
  </si>
  <si>
    <t>PV Wina Solar AG Ettigen - Zimmermann</t>
  </si>
  <si>
    <t>Brühlstrasse 7</t>
  </si>
  <si>
    <t>Winasolar AG</t>
  </si>
  <si>
    <t>PV Walter Tresch Erstfeld - Schweinestall Herrenschachen</t>
  </si>
  <si>
    <t>Herrenschachen 1</t>
  </si>
  <si>
    <t>Tresch</t>
  </si>
  <si>
    <t>PV Räbsamen Gähwil</t>
  </si>
  <si>
    <t>Gauchen 1722</t>
  </si>
  <si>
    <t>Räbsamen-Breitenmoser Franz, Räbsamen Lucia</t>
  </si>
  <si>
    <t>PV Hans-Jörg Meier Waldkirch</t>
  </si>
  <si>
    <t xml:space="preserve">Hohfirst </t>
  </si>
  <si>
    <t>Hans-Jörg</t>
  </si>
  <si>
    <t>PV Murer Jona</t>
  </si>
  <si>
    <t>Unt. Rüssel 1</t>
  </si>
  <si>
    <t>Murer</t>
  </si>
  <si>
    <t>PV Soltracting AG Peter Schürch Sempach</t>
  </si>
  <si>
    <t xml:space="preserve">Allmend </t>
  </si>
  <si>
    <t>Soltracting AG</t>
  </si>
  <si>
    <t>Schürch</t>
  </si>
  <si>
    <t>PVA BZZ Turnhalle Zofingen - 1021 103</t>
  </si>
  <si>
    <t>Strengelbachstrasse 14</t>
  </si>
  <si>
    <t>Kanton Aargau</t>
  </si>
  <si>
    <t>PV Allinfo AG Burgdorf</t>
  </si>
  <si>
    <t>Buchmattstrasse 11</t>
  </si>
  <si>
    <t>Allinfo AG</t>
  </si>
  <si>
    <t>Scheidegger</t>
  </si>
  <si>
    <t>PV STWEG Schwandstrasse 1F Thierachern</t>
  </si>
  <si>
    <t>Schwandstrasse 1f</t>
  </si>
  <si>
    <t>STWEG Schwandstrasse 1F</t>
  </si>
  <si>
    <t>PV Björn Brezger Ökostrom GmbH Schaffhausen - Ebnatpark 2</t>
  </si>
  <si>
    <t>Ebnatstrasse 127</t>
  </si>
  <si>
    <t>Björn Brezger Ökostrom GmbH</t>
  </si>
  <si>
    <t>Brezger</t>
  </si>
  <si>
    <t>Björn</t>
  </si>
  <si>
    <t>PV Hansjakob &amp; Klara Winzeler Thayngen</t>
  </si>
  <si>
    <t>Bohlstrasse 5</t>
  </si>
  <si>
    <t>Winzeler Klara, Winzeler Hansjakob</t>
  </si>
  <si>
    <t>PV Hans Bandi Oberwil b. Büren - Dach Wohnhaus</t>
  </si>
  <si>
    <t>Im Dorf 28</t>
  </si>
  <si>
    <t>Schreinerei Hans Bandi</t>
  </si>
  <si>
    <t>Bandi</t>
  </si>
  <si>
    <t>PV Daniel Arn Grossaffoltern - Anlage Ottiswil</t>
  </si>
  <si>
    <t>Ottiswil 7</t>
  </si>
  <si>
    <t>Arn</t>
  </si>
  <si>
    <t>PV Markus Aebi Hellsau</t>
  </si>
  <si>
    <t>Dorfstrasse 5</t>
  </si>
  <si>
    <t>PV Christian Flach - Freilaufstall -  Dietlikon</t>
  </si>
  <si>
    <t>PV Charles Claris Commugny - Habitation</t>
  </si>
  <si>
    <t>Chemin du Martinet</t>
  </si>
  <si>
    <t>Claris</t>
  </si>
  <si>
    <t>PV Anton Kaeser Bösingen - Scheunendach Uttewil</t>
  </si>
  <si>
    <t>Uttewil 790</t>
  </si>
  <si>
    <t>Kaeser</t>
  </si>
  <si>
    <t>Anton</t>
  </si>
  <si>
    <t>PV Anton Bucher-Bechtler Küsnacht - Villa im Erb</t>
  </si>
  <si>
    <t>Erbstrasse 11</t>
  </si>
  <si>
    <t>Bucher-Bechtler</t>
  </si>
  <si>
    <t>PV Berufs- und Weiterbildungszentrum Rorschach-Rheintal Altstätten - Schulhaus</t>
  </si>
  <si>
    <t>Bildstrasse 8</t>
  </si>
  <si>
    <t>Berufs- und Weiterbildungszentrum Rorschach-Rheintal</t>
  </si>
  <si>
    <t>Hohns</t>
  </si>
  <si>
    <t>Ferdinand</t>
  </si>
  <si>
    <t>PV Peter Vögeli Selzach - WH</t>
  </si>
  <si>
    <t>Brügglistrasse 30</t>
  </si>
  <si>
    <t>Vögeli</t>
  </si>
  <si>
    <t>PV Werner Willi Hellbühl</t>
  </si>
  <si>
    <t>Road Atlanta</t>
  </si>
  <si>
    <t>PV Marius Schmid Lengnau</t>
  </si>
  <si>
    <t>Landstrasse 35</t>
  </si>
  <si>
    <t>Schmid</t>
  </si>
  <si>
    <t>Marius</t>
  </si>
  <si>
    <t>PV Hans Schüttel Hirschthal</t>
  </si>
  <si>
    <t>Talstrasse 95</t>
  </si>
  <si>
    <t>Schüttel</t>
  </si>
  <si>
    <t>PV Gemeinnützige Wohnbaugenossenschaft Winterthur - Hörnlistrasse 40 - 44 Winterthur</t>
  </si>
  <si>
    <t>Hörnlistrasse 40 - 44</t>
  </si>
  <si>
    <t>Gemeinnützige Wohnbaugenossenschaft Winterthur</t>
  </si>
  <si>
    <t>Ralph</t>
  </si>
  <si>
    <t>PV Gemeindehaus Grünau Wattwil</t>
  </si>
  <si>
    <t>Günaustrasse 7</t>
  </si>
  <si>
    <t>toggenburg energie finanz ag</t>
  </si>
  <si>
    <t>Hüppi</t>
  </si>
  <si>
    <t>PV FAIRPLAY SOLAIRE Sàrl Château d'Oex</t>
  </si>
  <si>
    <t>Route des Mosses 6</t>
  </si>
  <si>
    <t>FAIRPLAY SOLAIRE Sàrl</t>
  </si>
  <si>
    <t>Rochat</t>
  </si>
  <si>
    <t>Jacques-Louis</t>
  </si>
  <si>
    <t>PV Primo Energien AG Mittelhäusern</t>
  </si>
  <si>
    <t>Grossgschneitstrasse 54e</t>
  </si>
  <si>
    <t>Primo Energien AG</t>
  </si>
  <si>
    <t>Fankhauser</t>
  </si>
  <si>
    <t>PV Société électrique de la Vallée de Joux S.A. - SEVJ SA L'Orient - Halle C Réseau</t>
  </si>
  <si>
    <t>Rue du Pont-Neuf 24</t>
  </si>
  <si>
    <t>Société Electrique de la Vallée de Joux S.A. - SEVJ SA</t>
  </si>
  <si>
    <t>Bourqui</t>
  </si>
  <si>
    <t>PV Franz &amp; Beatrice Held Bigenthal</t>
  </si>
  <si>
    <t>Huppenmattweid 278a</t>
  </si>
  <si>
    <t>Bigenthal</t>
  </si>
  <si>
    <t>Held Beatrice, Held Franz</t>
  </si>
  <si>
    <t>PV Hansueli Zurlinden Holderbank</t>
  </si>
  <si>
    <t>Sebelenweg 14</t>
  </si>
  <si>
    <t>Zurlinden</t>
  </si>
  <si>
    <t>Hansueli</t>
  </si>
  <si>
    <t>PV Ruth Schurter Rorbas - solarstrom ab scheunendach</t>
  </si>
  <si>
    <t>Irchelstrasse 20</t>
  </si>
  <si>
    <t>Schurter</t>
  </si>
  <si>
    <t>Ruth</t>
  </si>
  <si>
    <t>PV Hanspeter Schurter Rorbas</t>
  </si>
  <si>
    <t>PV Bildungszentrum Technik Frauenfeld</t>
  </si>
  <si>
    <t>Kurzenerchingerstrasse 8</t>
  </si>
  <si>
    <t>Kantonales Hochbauamt TG</t>
  </si>
  <si>
    <t>Doguoglu</t>
  </si>
  <si>
    <t>Erol</t>
  </si>
  <si>
    <t>PV Tannewäg AG Rafz - Remise</t>
  </si>
  <si>
    <t>Badener-Landstrasse 25</t>
  </si>
  <si>
    <t>PV Rudolf Iseli Urtenen-Schönbühl - A09982-MFH</t>
  </si>
  <si>
    <t>Mattstettenstrasse 16</t>
  </si>
  <si>
    <t>Iseli</t>
  </si>
  <si>
    <t>PV Christoph Burri Buttisholz - Scheune</t>
  </si>
  <si>
    <t>Hetzligen 1</t>
  </si>
  <si>
    <t>Burri</t>
  </si>
  <si>
    <t xml:space="preserve">PV Josef Flury Halten </t>
  </si>
  <si>
    <t>Ischlagstrasse 2</t>
  </si>
  <si>
    <t>PV Eva Herzog Bretzwil - Pferdestall</t>
  </si>
  <si>
    <t>Hof Felken 34a</t>
  </si>
  <si>
    <t>Herzog</t>
  </si>
  <si>
    <t>Eva</t>
  </si>
  <si>
    <t>PV Marlies &amp; Pius Waldispühl Inwil</t>
  </si>
  <si>
    <t xml:space="preserve">Bärenweid Pfaffwil </t>
  </si>
  <si>
    <t>Waldispühl Marlies, Waldispühl Pius</t>
  </si>
  <si>
    <t>PVA Buelhof-Solar Ruoss Buttikon</t>
  </si>
  <si>
    <t>Buelhof 1</t>
  </si>
  <si>
    <t>Buttikon</t>
  </si>
  <si>
    <t>Ruoss</t>
  </si>
  <si>
    <t>Erhard</t>
  </si>
  <si>
    <t>PV Urs Keller Nesslau - Solardach Niederhaufen</t>
  </si>
  <si>
    <t>Niederhaufen 1</t>
  </si>
  <si>
    <t>Keller</t>
  </si>
  <si>
    <t>PV Ruth Waber-Niederhauser Kiesen</t>
  </si>
  <si>
    <t>Wasenstrasse 14</t>
  </si>
  <si>
    <t>Waber-Niederhauser</t>
  </si>
  <si>
    <t>PV Christoph Meili Pfyn</t>
  </si>
  <si>
    <t>Ziegelhütte 3</t>
  </si>
  <si>
    <t>Pfyn</t>
  </si>
  <si>
    <t>Meili</t>
  </si>
  <si>
    <t>PV Dominique Savioz Ayent</t>
  </si>
  <si>
    <t>Route de la Poà 14</t>
  </si>
  <si>
    <t>Savioz</t>
  </si>
  <si>
    <t>PV Christian Casura Oberentfelden - Tierklinik</t>
  </si>
  <si>
    <t>Muhenstrasse 56</t>
  </si>
  <si>
    <t>Casura</t>
  </si>
  <si>
    <t>PV Fuchs Immo Concept GmbH Uttwil - Werkhalle Schefer</t>
  </si>
  <si>
    <t>Kesswilerstrasse 33</t>
  </si>
  <si>
    <t>Fuchs Immo Concept GmbH</t>
  </si>
  <si>
    <t>PV Simon Küng Ruswil - Scheune mit Anbauten</t>
  </si>
  <si>
    <t>Elischwand 1</t>
  </si>
  <si>
    <t>Küng</t>
  </si>
  <si>
    <t>PV AEW Energie AG Rheinfelden - WBGZ</t>
  </si>
  <si>
    <t>Roberstenstrasse 10</t>
  </si>
  <si>
    <t>AEW Energie AG</t>
  </si>
  <si>
    <t>Rey</t>
  </si>
  <si>
    <t>PV Hanspeter Hirsbrunner Romanel-sur-Lausanne</t>
  </si>
  <si>
    <t>Route de Neuchatel 2</t>
  </si>
  <si>
    <t>Romanel-Sur-Lausanne</t>
  </si>
  <si>
    <t>Hirsbrunner</t>
  </si>
  <si>
    <t>PV Werner Wölfli Attelwil - Remise</t>
  </si>
  <si>
    <t>Hauptstrasse 5</t>
  </si>
  <si>
    <t>Wölfli</t>
  </si>
  <si>
    <t>PV Gemeinde Pfeffingen - MZH</t>
  </si>
  <si>
    <t>Byfangweg 1</t>
  </si>
  <si>
    <t>Gemeinde Pfeffingen</t>
  </si>
  <si>
    <t>von Euw</t>
  </si>
  <si>
    <t>PV Hansueli Kübler Siblingen - D1</t>
  </si>
  <si>
    <t>Hauptstrasse 47</t>
  </si>
  <si>
    <t>Kübler</t>
  </si>
  <si>
    <t>PV Walter Stucki Höchstetten</t>
  </si>
  <si>
    <t>Willadingenstrasse 1</t>
  </si>
  <si>
    <t>Stucki</t>
  </si>
  <si>
    <t>PV René Birbaum Wallenbuch</t>
  </si>
  <si>
    <t>Murtenstrasse 36a</t>
  </si>
  <si>
    <t>Birbaum</t>
  </si>
  <si>
    <t>PV Stefan Brändli Berg</t>
  </si>
  <si>
    <t>Ottenbergerstrasse 17</t>
  </si>
  <si>
    <t>Brändli</t>
  </si>
  <si>
    <t>PV Schreinerei Zimmerei Küchenbau Stein am Rhein</t>
  </si>
  <si>
    <t>Degerfelderstrasse 3</t>
  </si>
  <si>
    <t>Schreinerei Zimmerei Küchenbau</t>
  </si>
  <si>
    <t>Metzger</t>
  </si>
  <si>
    <t>PV Oekozentrum Langenbruck - OeZL 2</t>
  </si>
  <si>
    <t>Schwengiweg 12</t>
  </si>
  <si>
    <t>Solarspar</t>
  </si>
  <si>
    <t>Chrétien</t>
  </si>
  <si>
    <t xml:space="preserve">PV Josef Stadelmann Rottenschwil </t>
  </si>
  <si>
    <t>Seeacker 3</t>
  </si>
  <si>
    <t>Stadelmann</t>
  </si>
  <si>
    <t xml:space="preserve">Josef </t>
  </si>
  <si>
    <t>PV Bruno Sigrist Menznau</t>
  </si>
  <si>
    <t xml:space="preserve">Unterschlechten </t>
  </si>
  <si>
    <t>Sigrist</t>
  </si>
  <si>
    <t>PV Jakob Frischknecht Krummenau</t>
  </si>
  <si>
    <t>Unterstein 91</t>
  </si>
  <si>
    <t>Frischknecht</t>
  </si>
  <si>
    <t>PV David Dyntar Horw</t>
  </si>
  <si>
    <t>Stadelstrasse 9</t>
  </si>
  <si>
    <t>Dyntar</t>
  </si>
  <si>
    <t>David</t>
  </si>
  <si>
    <t>PV VOCA Solar Basel</t>
  </si>
  <si>
    <t>Dornacherstrasse 192</t>
  </si>
  <si>
    <t>VOCA Solar</t>
  </si>
  <si>
    <t>PV Daniel Bütler Hägendorf</t>
  </si>
  <si>
    <t>Santelhof</t>
  </si>
  <si>
    <t>Bütler</t>
  </si>
  <si>
    <t>PV Reithalle Hüttwilen</t>
  </si>
  <si>
    <t>Steinegg 5</t>
  </si>
  <si>
    <t xml:space="preserve">Solarstrom-Pool Thurgau </t>
  </si>
  <si>
    <t>Marchetti</t>
  </si>
  <si>
    <t>Judith</t>
  </si>
  <si>
    <t>WBG Meisenweg Burgdorf - 1</t>
  </si>
  <si>
    <t>Meiefeldstrasse 29/31</t>
  </si>
  <si>
    <t>WBG Meisenweg</t>
  </si>
  <si>
    <t>Winkler</t>
  </si>
  <si>
    <t>WBG Meisenweg Burgdorf - 2</t>
  </si>
  <si>
    <t>Meiefeldstrasse 33/35</t>
  </si>
  <si>
    <t>PV Ulrich Eisenhut Häggenschwil</t>
  </si>
  <si>
    <t>Wetzensberg</t>
  </si>
  <si>
    <t>Ulrich</t>
  </si>
  <si>
    <t>PV Rolf Brunner Züberwangen</t>
  </si>
  <si>
    <t>St. Gallerstrasse 6</t>
  </si>
  <si>
    <t>SMW Schrauben- und Metallwarenhandel AG</t>
  </si>
  <si>
    <t>Brunner</t>
  </si>
  <si>
    <t>PV Christian Badertscher Zollbrück</t>
  </si>
  <si>
    <t>Obere Schwand 497 A</t>
  </si>
  <si>
    <t>Badertscher-Christen</t>
  </si>
  <si>
    <t>PV Erwin Niederberger Unterägeri</t>
  </si>
  <si>
    <t>Ruchgmeind 2</t>
  </si>
  <si>
    <t>Erwin</t>
  </si>
  <si>
    <t>PV Varioprint AG Heiden - Bürogebäude</t>
  </si>
  <si>
    <t>Mittelbissaustrasse 7a</t>
  </si>
  <si>
    <t>Varioprint AG</t>
  </si>
  <si>
    <t>Hutter</t>
  </si>
  <si>
    <t>PV Roland &amp; Mira Schmid Schüpfheim - Geflügelhalle</t>
  </si>
  <si>
    <t>Wilischwand</t>
  </si>
  <si>
    <t>Schmid Mira, Schmid Roland</t>
  </si>
  <si>
    <t xml:space="preserve">PV Solarenergie - Bethesda-2 - Küsnacht </t>
  </si>
  <si>
    <t>Rietstrasse 25</t>
  </si>
  <si>
    <t>Solarenergie Zürisee Genossenschaft</t>
  </si>
  <si>
    <t>Leutenegger</t>
  </si>
  <si>
    <t>PV Heinz Stucki Noflen</t>
  </si>
  <si>
    <t xml:space="preserve">Hubmatt </t>
  </si>
  <si>
    <t>PV Ueli Hänni Ormalingen</t>
  </si>
  <si>
    <t>Tschuppisstrasse 4</t>
  </si>
  <si>
    <t>Hänni</t>
  </si>
  <si>
    <t>Ueli</t>
  </si>
  <si>
    <t>PV Schindellegi Dreifachturnhalle Maihof</t>
  </si>
  <si>
    <t>Schulhausstrasse 10</t>
  </si>
  <si>
    <t>Dreifachturnhalle Maihof</t>
  </si>
  <si>
    <t>Elektrizitätswerk Schindellegi</t>
  </si>
  <si>
    <t>Häsler-Fuchs</t>
  </si>
  <si>
    <t>Cäcilia</t>
  </si>
  <si>
    <t>PV Bernhard Wüthrich Trub - Wagenschopf</t>
  </si>
  <si>
    <t>Unter Brandösch 145d / 145b</t>
  </si>
  <si>
    <t>Wüthrich</t>
  </si>
  <si>
    <t>PV Roland und Renee Hofmann Aarberg</t>
  </si>
  <si>
    <t>Kappelenstrasse 7A</t>
  </si>
  <si>
    <t>Hofmann Roland, Hofmann Renee</t>
  </si>
  <si>
    <t>PV Primo Energien AG Selzach - Vögeli Schopf</t>
  </si>
  <si>
    <t>Brügglistrasse 30a</t>
  </si>
  <si>
    <t>PV Daniel Steiner Büren zum Hof - Anlage 2 Scheune 20c</t>
  </si>
  <si>
    <t>Ausserdorf 20</t>
  </si>
  <si>
    <t>Steiner</t>
  </si>
  <si>
    <t>PV Hans Gugelmann Niederurnen</t>
  </si>
  <si>
    <t>Windeggstrasse 3</t>
  </si>
  <si>
    <t>Gugelmann</t>
  </si>
  <si>
    <t>PV Fritz Rupf Salez -  Laufstall</t>
  </si>
  <si>
    <t>Haagerstrasse 27</t>
  </si>
  <si>
    <t>Rupf</t>
  </si>
  <si>
    <t>PV Fritz Schär Tschugg</t>
  </si>
  <si>
    <t>Unterdorf 9</t>
  </si>
  <si>
    <t>Fritz Schär CleanPower</t>
  </si>
  <si>
    <t>PV Thomas Schläfli Deitingen - Wagenschopf</t>
  </si>
  <si>
    <t>Mühlerain 1</t>
  </si>
  <si>
    <t>PV Ulrich Giger Ulisbach</t>
  </si>
  <si>
    <t>Uebrich</t>
  </si>
  <si>
    <t>Ulisbach</t>
  </si>
  <si>
    <t>Giger</t>
  </si>
  <si>
    <t>*PV Brunner + Imboden AG Affoltern - Hühnerhaus</t>
  </si>
  <si>
    <t>Weid 2</t>
  </si>
  <si>
    <t>Brunner + Imboden AG</t>
  </si>
  <si>
    <t>Spieler</t>
  </si>
  <si>
    <t>*PV SPIMA Affoltern - Weid 2</t>
  </si>
  <si>
    <t>SPIMA</t>
  </si>
  <si>
    <t>PV Marcel Minder Härkingen</t>
  </si>
  <si>
    <t>Gunzgenstrasse 29</t>
  </si>
  <si>
    <t>Minder</t>
  </si>
  <si>
    <t>PV Otto Allemann-Vogel Corcelles</t>
  </si>
  <si>
    <t>Route de Raimeux 195</t>
  </si>
  <si>
    <t>Allemann-Vogel</t>
  </si>
  <si>
    <t>PV Silvia &amp; Kurt Baumberger Sumiswald</t>
  </si>
  <si>
    <t>Teussenhaus 638</t>
  </si>
  <si>
    <t>Baumberger Silvia, Baumberger Kurt</t>
  </si>
  <si>
    <t>PV IMMO VISION AG Riehen - Hörnliallee</t>
  </si>
  <si>
    <t>Hörnliallee 69</t>
  </si>
  <si>
    <t>Roth Hans-Rudolf, Schröer Ulrike</t>
  </si>
  <si>
    <t>PV Willy Stöckli Scherz</t>
  </si>
  <si>
    <t>Unterdorf 58</t>
  </si>
  <si>
    <t>Stöckli</t>
  </si>
  <si>
    <t>PV Ueli Senn Eschenz</t>
  </si>
  <si>
    <t>Hauptstrasse 126</t>
  </si>
  <si>
    <t>Senn</t>
  </si>
  <si>
    <t>PV Peter Jenni-Brun Entlebuch</t>
  </si>
  <si>
    <t>Lustenberg 1</t>
  </si>
  <si>
    <t>Jenni-Brun</t>
  </si>
  <si>
    <t>PVA Wehrli Neuer Schopf Lanzenhäusern</t>
  </si>
  <si>
    <t>Ofenhalten 21</t>
  </si>
  <si>
    <t>PV Beat Friedli Grasswil - Neuhaus</t>
  </si>
  <si>
    <t>Neuhaus 6-8</t>
  </si>
  <si>
    <t xml:space="preserve">PV Martin Schärz Hondrich </t>
  </si>
  <si>
    <t>Dachstein 2</t>
  </si>
  <si>
    <t>Schärz</t>
  </si>
  <si>
    <t xml:space="preserve">PV Lukas Birrer - Dach Sägerei Typ angebaut - Hergiswil </t>
  </si>
  <si>
    <t>Hübeli 10</t>
  </si>
  <si>
    <t>Birrer</t>
  </si>
  <si>
    <t>Lukas</t>
  </si>
  <si>
    <t>Photovoltaikanlage Werkhof Urs Treier</t>
  </si>
  <si>
    <t xml:space="preserve">Grimselstrasse </t>
  </si>
  <si>
    <t>Einwohnergemeinde Gipf-Oberfrick</t>
  </si>
  <si>
    <t>Treier</t>
  </si>
  <si>
    <t>PV Ulrich Siegrist Bowil</t>
  </si>
  <si>
    <t>Schwendimatt</t>
  </si>
  <si>
    <t>Siegrist</t>
  </si>
  <si>
    <t>PV MW Energie AG Ebersecken - P007 Fischer</t>
  </si>
  <si>
    <t>Untergoldbach</t>
  </si>
  <si>
    <t>Ebersecken</t>
  </si>
  <si>
    <t>MW Energie AG</t>
  </si>
  <si>
    <t>Michael A.</t>
  </si>
  <si>
    <t>*PVA Russi Projekt GOMS12a2RUSS Fieschertal</t>
  </si>
  <si>
    <t>Rossmatte B</t>
  </si>
  <si>
    <t>Fieschertal</t>
  </si>
  <si>
    <t>Russi u. Söhne Fiesch-Fieschertal AG</t>
  </si>
  <si>
    <t>Russi</t>
  </si>
  <si>
    <t>*PV Russi Metallbau AG Fieschertal</t>
  </si>
  <si>
    <t>Russi Metallbau AG</t>
  </si>
  <si>
    <t>Volken</t>
  </si>
  <si>
    <t>Emanuel</t>
  </si>
  <si>
    <t>PV Renate und Gustav Möckli-Keller Schlatt</t>
  </si>
  <si>
    <t>Dickihof 1</t>
  </si>
  <si>
    <t>Möckli-Keller Renate , Möckli-Keller Gustav</t>
  </si>
  <si>
    <t>PV Reinhard Kunz Meinisberg</t>
  </si>
  <si>
    <t>Hauptstrasse 42</t>
  </si>
  <si>
    <t>Kunz</t>
  </si>
  <si>
    <t>Reinhard</t>
  </si>
  <si>
    <t>PV Ri Realim SA Vernier</t>
  </si>
  <si>
    <t>Route de Pré-Bois 6</t>
  </si>
  <si>
    <t>Ri Realim SA</t>
  </si>
  <si>
    <t>Ohayon</t>
  </si>
  <si>
    <t>Dan</t>
  </si>
  <si>
    <t>PV Forschungsinstitut für Biol. Landbau Frick - FiBL</t>
  </si>
  <si>
    <t>Ackerstrasse 21</t>
  </si>
  <si>
    <t>Forschungsinstitut für Biol. Landbau</t>
  </si>
  <si>
    <t>PV Bruno Schwaller Recherswil - Scheune</t>
  </si>
  <si>
    <t>Waldstrasse 60</t>
  </si>
  <si>
    <t>Schwaller</t>
  </si>
  <si>
    <t>PV Hansruedi Luginbühl Aeschi - Scheune</t>
  </si>
  <si>
    <t>Niederdorfstrasse 95</t>
  </si>
  <si>
    <t>Luginbühl</t>
  </si>
  <si>
    <t>PV Franz Sidler-Lauff Grosswangen</t>
  </si>
  <si>
    <t>Eiholz 2</t>
  </si>
  <si>
    <t>Sidler-Lauff</t>
  </si>
  <si>
    <t>PV Armin Renggli-Galliker Gunzwil - Angebaute Anlage</t>
  </si>
  <si>
    <t>Emmenwil 1</t>
  </si>
  <si>
    <t>Renggli-Galliker</t>
  </si>
  <si>
    <t>PV Daniela Imhof Brig</t>
  </si>
  <si>
    <t>Termerweg 140</t>
  </si>
  <si>
    <t>Imhof</t>
  </si>
  <si>
    <t>Daniela</t>
  </si>
  <si>
    <t>PV Roman Schmidli Römerswil</t>
  </si>
  <si>
    <t>Ehrenbolgen 3</t>
  </si>
  <si>
    <t>Schmidli</t>
  </si>
  <si>
    <t>PV Hanspeter Roth Ohmstal - Scheune</t>
  </si>
  <si>
    <t>Chällerweid 18</t>
  </si>
  <si>
    <t>Ohmstal</t>
  </si>
  <si>
    <t>Roth</t>
  </si>
  <si>
    <t xml:space="preserve">PV Lukas Birrer - Sägerei Scheune/Büro Typ integriert - Hergiswil </t>
  </si>
  <si>
    <t>Hüblei 10</t>
  </si>
  <si>
    <t>PV-Anlage Urs Sägesser 32.56 kWp</t>
  </si>
  <si>
    <t>Steinisweg 37</t>
  </si>
  <si>
    <t>Sägesser</t>
  </si>
  <si>
    <t>*PV Essertines sur Yverdon</t>
  </si>
  <si>
    <t>Grande Salle</t>
  </si>
  <si>
    <t>Romande Energie SA</t>
  </si>
  <si>
    <t>Waehlti</t>
  </si>
  <si>
    <t>Julien</t>
  </si>
  <si>
    <t>Romande Energie Renouvelable SA</t>
  </si>
  <si>
    <t>Etienne</t>
  </si>
  <si>
    <t>PV Andreas Schauli Zeiningen</t>
  </si>
  <si>
    <t>Höhenhof 857</t>
  </si>
  <si>
    <t>Schauli</t>
  </si>
  <si>
    <t>PV Druckzentrum Vögeli AG Langnau</t>
  </si>
  <si>
    <t>Sägestrasse 23a</t>
  </si>
  <si>
    <t>Vögeli AG Druckzentrum</t>
  </si>
  <si>
    <t xml:space="preserve">PV Markus Fahrni - Hühnerscheune - Ruswil </t>
  </si>
  <si>
    <t>Schützenberg 1</t>
  </si>
  <si>
    <t>PV Fischer Electric AG Orpund</t>
  </si>
  <si>
    <t>Industriestrasse West 2</t>
  </si>
  <si>
    <t>Fischer Electric AG</t>
  </si>
  <si>
    <t>PV Bruno Federer Berneck</t>
  </si>
  <si>
    <t>Rathausplatz 11a</t>
  </si>
  <si>
    <t>Federer</t>
  </si>
  <si>
    <t>PV Hansueli Vogt-Roth Seewil</t>
  </si>
  <si>
    <t>Schwandenstrasse 14</t>
  </si>
  <si>
    <t>Seewil</t>
  </si>
  <si>
    <t>Vogt-Roth</t>
  </si>
  <si>
    <t>PV Sirotec GmbH Rehetobel - Dach Kast Transporte</t>
  </si>
  <si>
    <t>Heidenerstrasse 51</t>
  </si>
  <si>
    <t>Sirotec GmbH</t>
  </si>
  <si>
    <t>PV JG Immobilien AG Itingen</t>
  </si>
  <si>
    <t>Zelgliweg 12</t>
  </si>
  <si>
    <t>JG Immobilien AG</t>
  </si>
  <si>
    <t>Jaggi</t>
  </si>
  <si>
    <t>PV Bürgergemeinde Grossaffoltern - Fernheizzentrale</t>
  </si>
  <si>
    <t>Farnigasse 11a</t>
  </si>
  <si>
    <t>Bürgergemeinde Grossaffoltern</t>
  </si>
  <si>
    <t>Ursula</t>
  </si>
  <si>
    <t>PV Lukas Wüthrich Ruswil</t>
  </si>
  <si>
    <t xml:space="preserve">Grissenegg </t>
  </si>
  <si>
    <t>PV Veronika &amp; Rudolf Bühler Heimenhausen - bühlenergie.1</t>
  </si>
  <si>
    <t>Riedgasse 9</t>
  </si>
  <si>
    <t>Bühler-Wettstein Vroni , Bühler-Wettstein Ruedi</t>
  </si>
  <si>
    <t>PV Schweizer Naturstrom AG - Kriens</t>
  </si>
  <si>
    <t>Horwerstrasse 24</t>
  </si>
  <si>
    <t>Schweizer Naturstrom AG</t>
  </si>
  <si>
    <t>Durot</t>
  </si>
  <si>
    <t>Richard</t>
  </si>
  <si>
    <t xml:space="preserve">PV AEW Energie Rheinfelden - Alters- und Pflegeheim </t>
  </si>
  <si>
    <t>Lindenstrasse 6</t>
  </si>
  <si>
    <t>PV Roland Nussbaum Densbüren</t>
  </si>
  <si>
    <t>PV Andreas Lieberherr Ennetbühl</t>
  </si>
  <si>
    <t>Nüsslisbühl 951</t>
  </si>
  <si>
    <t>Ennetbühl</t>
  </si>
  <si>
    <t>Lieberherr</t>
  </si>
  <si>
    <t>PV Hans &amp; Petra Willimann Schenkon</t>
  </si>
  <si>
    <t>Tann 10</t>
  </si>
  <si>
    <t>Willimann Petra, Willimann Hans</t>
  </si>
  <si>
    <t>PV Arturo Dormann Quartino - Ines</t>
  </si>
  <si>
    <t>Via Monte Ceneri</t>
  </si>
  <si>
    <t>Quartino</t>
  </si>
  <si>
    <t>Dormann</t>
  </si>
  <si>
    <t>Arturo</t>
  </si>
  <si>
    <t>PV Richard Andermatt-Röllin Allenwinden</t>
  </si>
  <si>
    <t>Andermatt-Röllin</t>
  </si>
  <si>
    <t>PV Edy Gassmann Wilihof</t>
  </si>
  <si>
    <t>Bursthof 1</t>
  </si>
  <si>
    <t>Edy</t>
  </si>
  <si>
    <t>PV Peter Eggenberger Gams</t>
  </si>
  <si>
    <t>Gula 565</t>
  </si>
  <si>
    <t>Eggenberger</t>
  </si>
  <si>
    <t>PV Sandra &amp; Raphael Pfyl-Triaca - Im Basi - Dietikon</t>
  </si>
  <si>
    <t>Alte Kindhauserstrasse 7</t>
  </si>
  <si>
    <t>Pfyl-Triaca Sandra, Pfyl-Triaca Raphael</t>
  </si>
  <si>
    <t xml:space="preserve">PV Gemeinderat Einwohnergemeinde Stein  - Saalbau </t>
  </si>
  <si>
    <t>Schulstrasse 32</t>
  </si>
  <si>
    <t>Einwohnergemeinde Stein Gemeinderat</t>
  </si>
  <si>
    <t>PV Martin Kägi Wil - Feldhof</t>
  </si>
  <si>
    <t>Feldhof 2</t>
  </si>
  <si>
    <t>PV Urs Gredig Schwellbrunn</t>
  </si>
  <si>
    <t>Stoss 248</t>
  </si>
  <si>
    <t>Gredig</t>
  </si>
  <si>
    <t>PV Fritz Wyss Niederbuchsiten</t>
  </si>
  <si>
    <t>Dorfstrasse 58</t>
  </si>
  <si>
    <t>PV Fredy Kaufmann Länghof Wauwil  - Schweinescheune</t>
  </si>
  <si>
    <t>Länghof 107 B</t>
  </si>
  <si>
    <t>PV Peter Odermatt Stans</t>
  </si>
  <si>
    <t>Gross Milchbrunnen 2</t>
  </si>
  <si>
    <t>Odermatt</t>
  </si>
  <si>
    <t>PV Fredy Odermatt Ennetmoos</t>
  </si>
  <si>
    <t xml:space="preserve">Blaettli </t>
  </si>
  <si>
    <t>PV Franz Buchmann Urswil - Schrägdach Scheune</t>
  </si>
  <si>
    <t>Heuschloss 1504</t>
  </si>
  <si>
    <t>PV Ocean Capital AG Haslen</t>
  </si>
  <si>
    <t>Hinterhaslen 31</t>
  </si>
  <si>
    <t>Ocean Capital AG</t>
  </si>
  <si>
    <t>Dörig</t>
  </si>
  <si>
    <t>PV Felix Würth Hagenwil b. Amriswil</t>
  </si>
  <si>
    <t>Bilchenstrasse</t>
  </si>
  <si>
    <t>Hagenwil b. Amriswil</t>
  </si>
  <si>
    <t>Würth</t>
  </si>
  <si>
    <t>PV Jörg &amp; Juliane Dahl Zesiger Merzligen</t>
  </si>
  <si>
    <t>Bäumlisackerweg 3</t>
  </si>
  <si>
    <t>Zesiger</t>
  </si>
  <si>
    <t>PV SOWA AG Au</t>
  </si>
  <si>
    <t>Hauptstrasse 143</t>
  </si>
  <si>
    <t>SOWA AG</t>
  </si>
  <si>
    <t>PV EKZ UW Kloten Balsberg</t>
  </si>
  <si>
    <t>Flughofstrasse 100</t>
  </si>
  <si>
    <t>PVA Solarstrom-Pool Schmidgasse 34 Frauenfeld (L1)</t>
  </si>
  <si>
    <t>Schmidgasse 34</t>
  </si>
  <si>
    <t>PV Hans Rüedi Ortschwaben - Halle 170 E</t>
  </si>
  <si>
    <t>Bernstrasse 170</t>
  </si>
  <si>
    <t>Rüedi</t>
  </si>
  <si>
    <t>PV Gion Flurin Cabalzar - Projekt Dach Stall angebaut - Lumbrein</t>
  </si>
  <si>
    <t>Vigela 112 D</t>
  </si>
  <si>
    <t>Cabalzar</t>
  </si>
  <si>
    <t>Gion Flurin</t>
  </si>
  <si>
    <t>PV Pius Galliker Ruswil - Scheune</t>
  </si>
  <si>
    <t>Sal</t>
  </si>
  <si>
    <t>Galliker</t>
  </si>
  <si>
    <t>PV Solar Genossenschaft Hägglingen Hägglingen</t>
  </si>
  <si>
    <t>Werkstrasse 5</t>
  </si>
  <si>
    <t>Hägglingen</t>
  </si>
  <si>
    <t>Solar Genossenschaft Hägglingen</t>
  </si>
  <si>
    <t>Adrian</t>
  </si>
  <si>
    <t>PV Reto Segmüller Marbach - Fulmadhof</t>
  </si>
  <si>
    <t xml:space="preserve">Fulmadhof </t>
  </si>
  <si>
    <t>Segmüller</t>
  </si>
  <si>
    <t>PV Othmar Stöckli Menznau</t>
  </si>
  <si>
    <t>Unter-Kalchtaren 2</t>
  </si>
  <si>
    <t>Othmar</t>
  </si>
  <si>
    <t>PV Werner Bieri Wolhusen</t>
  </si>
  <si>
    <t>Sedelweid 1</t>
  </si>
  <si>
    <t>bieri-solar GmbH</t>
  </si>
  <si>
    <t>PV Claude Lavarini Boudry</t>
  </si>
  <si>
    <t>Route de Grandson 30-32</t>
  </si>
  <si>
    <t>Lavarini</t>
  </si>
  <si>
    <t>PV Fritz Sahli Uettligen</t>
  </si>
  <si>
    <t>Schüpfenried 36</t>
  </si>
  <si>
    <t>Sahli</t>
  </si>
  <si>
    <t>PV Jürg Friederich Suberg - Bauernhaus</t>
  </si>
  <si>
    <t>Martinsmatt 50 &amp; 50a</t>
  </si>
  <si>
    <t>Friederich Jürg, Friederich Patrick</t>
  </si>
  <si>
    <t>PV Hubert Furrer Schongau</t>
  </si>
  <si>
    <t>Rüedikerweg 2</t>
  </si>
  <si>
    <t>Furrer</t>
  </si>
  <si>
    <t>Hubert</t>
  </si>
  <si>
    <t>PV Christian Buffat Poliez-Pittet</t>
  </si>
  <si>
    <t>Chemin du Méregniau 21</t>
  </si>
  <si>
    <t>Buffat</t>
  </si>
  <si>
    <t>PV Felix Honegger Hinwil - Anbau</t>
  </si>
  <si>
    <t>Schaugengasse</t>
  </si>
  <si>
    <t>Honegger</t>
  </si>
  <si>
    <t>PV Electro-Sol SA L'Isle</t>
  </si>
  <si>
    <t>Rue des Artisans 2</t>
  </si>
  <si>
    <t>Electro-Sol SA</t>
  </si>
  <si>
    <t>Thonney</t>
  </si>
  <si>
    <t>PV Immobilien Stadt Basel - Schrägdach Wohnhaus - Wittlingerstrasse 140-142</t>
  </si>
  <si>
    <t>Wittlingerstrasse 140/142</t>
  </si>
  <si>
    <t>Immobilien Basel Stadt</t>
  </si>
  <si>
    <t>PV Wolfram &amp; Silvia Marwik Ranft - Zeughaus</t>
  </si>
  <si>
    <t>Ranft</t>
  </si>
  <si>
    <t>Marwik Wolfram, Marwik Silvia</t>
  </si>
  <si>
    <t>PV Peter Zaugg Wyssachen - Schrägdach</t>
  </si>
  <si>
    <t>Hägsbach 81</t>
  </si>
  <si>
    <t>Peter Zaugg</t>
  </si>
  <si>
    <t>Zaugg</t>
  </si>
  <si>
    <t>PV VBLEI  Pratteln - Demo-Anlage</t>
  </si>
  <si>
    <t>Hertnerstrasse 11</t>
  </si>
  <si>
    <t>VBLEI</t>
  </si>
  <si>
    <t>PV Eliane Freymond Villy - Nouveau Toit Photovoltaique</t>
  </si>
  <si>
    <t>Palud 4</t>
  </si>
  <si>
    <t>Villy</t>
  </si>
  <si>
    <t>Freymond</t>
  </si>
  <si>
    <t>Eliane</t>
  </si>
  <si>
    <t>PV Fribat Elektrowicklerei AG Schötz</t>
  </si>
  <si>
    <t>Luzernerstrasse 62</t>
  </si>
  <si>
    <t>Fribat Elektrowicklerei AG</t>
  </si>
  <si>
    <t>Fries</t>
  </si>
  <si>
    <t>PV Primo Energie AG Selzach - Bäriswilstrasse 30</t>
  </si>
  <si>
    <t>Bäriswilstrasse 30</t>
  </si>
  <si>
    <t>PV Dorli Kehrli Gadmen - Scheunendach</t>
  </si>
  <si>
    <t>Hofstatt 1</t>
  </si>
  <si>
    <t>Kehrli</t>
  </si>
  <si>
    <t>Dorli</t>
  </si>
  <si>
    <t>PVA Werkhofdach Feuerwehrmagazin EW Rothrist AG Rothrist</t>
  </si>
  <si>
    <t>Bernstrasse 108</t>
  </si>
  <si>
    <t>EW Rothrist AG</t>
  </si>
  <si>
    <t>Roberto</t>
  </si>
  <si>
    <t>PV Oberallmeindkorporation Schwyz Rickenbach - Alpstall</t>
  </si>
  <si>
    <t xml:space="preserve">Grossenboden </t>
  </si>
  <si>
    <t>Oberallmeindkorporation Schwyz</t>
  </si>
  <si>
    <t>Wiget</t>
  </si>
  <si>
    <t>PV Beat Burren Gasel - Indach Anlage</t>
  </si>
  <si>
    <t>Mengenstorf 138</t>
  </si>
  <si>
    <t>Burren</t>
  </si>
  <si>
    <t>PV Roland Bühler Halden</t>
  </si>
  <si>
    <t>PV Lötscher Sins</t>
  </si>
  <si>
    <t>Höfen 1</t>
  </si>
  <si>
    <t>Loetscher</t>
  </si>
  <si>
    <t>PV EES Energy GmbH Etziken</t>
  </si>
  <si>
    <t>Oberdorfstrasse 17C</t>
  </si>
  <si>
    <t>EES Energy GmbH</t>
  </si>
  <si>
    <t>Jäggi</t>
  </si>
  <si>
    <t>PV Toni Höllrigl Cresta (Avers)</t>
  </si>
  <si>
    <t>Teifi 90D</t>
  </si>
  <si>
    <t>Cresta (Avers)</t>
  </si>
  <si>
    <t>Höllrigl</t>
  </si>
  <si>
    <t>PV Martin Brodmann Dornach - Werkhalle</t>
  </si>
  <si>
    <t>Weidenstrasse 27</t>
  </si>
  <si>
    <t>Brodmann</t>
  </si>
  <si>
    <t xml:space="preserve">PV Adrian Liechti Rapperswil </t>
  </si>
  <si>
    <t>Zimlisberg 411</t>
  </si>
  <si>
    <t>Liechti</t>
  </si>
  <si>
    <t>PV Anlage für Plusenergie-MFH-Abtwil SG</t>
  </si>
  <si>
    <t>Sonnenbergstrasse 21</t>
  </si>
  <si>
    <t>Abtwil SG</t>
  </si>
  <si>
    <t>STWEG Sonnenbergstr.21</t>
  </si>
  <si>
    <t>Truog</t>
  </si>
  <si>
    <t>PV Peter Galliker-Steiger Schlierbach - Höchweid</t>
  </si>
  <si>
    <t>Höchweid</t>
  </si>
  <si>
    <t>Galliker-Steiger</t>
  </si>
  <si>
    <t xml:space="preserve">Peter </t>
  </si>
  <si>
    <t>PV Marianne &amp; Peter Wüthrich-Bolzli Affoltern im Emmental</t>
  </si>
  <si>
    <t>Dorfstrasse 1</t>
  </si>
  <si>
    <t>Affoltern im Emmental</t>
  </si>
  <si>
    <t>Wüthrich-Bolzli Peter, Wüthrich-Bolzli Marianne</t>
  </si>
  <si>
    <t>PV Solarus Genossenschaft für Sonnenenergie Russikon</t>
  </si>
  <si>
    <t>Madetswilerstrasse 31</t>
  </si>
  <si>
    <t>Solarus Genossenschaft für Sonnenenergie</t>
  </si>
  <si>
    <t>PVA Georg Widmer Sempach-Station</t>
  </si>
  <si>
    <t>Rankhof 2</t>
  </si>
  <si>
    <t>Sempach-Station</t>
  </si>
  <si>
    <t>Widmer-Risi</t>
  </si>
  <si>
    <t>Georg</t>
  </si>
  <si>
    <t>PV Stefan Hafner Uffikon</t>
  </si>
  <si>
    <t>Tellenberg 8</t>
  </si>
  <si>
    <t>Hafner</t>
  </si>
  <si>
    <t>PV Genossenschaft der Pfarrgemeinde Heiliggeist Basel - St. Theresien Schulhaus</t>
  </si>
  <si>
    <t>Thiersteineralee 55 &amp; 57</t>
  </si>
  <si>
    <t>Genossenschaft der Pfarrgemeinde Heiliggeist</t>
  </si>
  <si>
    <t>Holinger</t>
  </si>
  <si>
    <t>PV Reto Häusermann Egliswil</t>
  </si>
  <si>
    <t>Engestrasse 3</t>
  </si>
  <si>
    <t>Häusermann</t>
  </si>
  <si>
    <t>PV Georges Kastl Kaisten</t>
  </si>
  <si>
    <t>Alti Rüti 214</t>
  </si>
  <si>
    <t>Kastl</t>
  </si>
  <si>
    <t>PV EKZ UW Opfikon (Glattbrugg)</t>
  </si>
  <si>
    <t>Zunstrasse 15</t>
  </si>
  <si>
    <t xml:space="preserve">PV Walter Steiner Aubonne </t>
  </si>
  <si>
    <t>La Vignettaz 30</t>
  </si>
  <si>
    <t>PV Pia von Arx-Zeltner Neuendorf</t>
  </si>
  <si>
    <t>Umgangweg 25</t>
  </si>
  <si>
    <t>von Arx</t>
  </si>
  <si>
    <t>Pia</t>
  </si>
  <si>
    <t>PV Commune de Cugy - Construction d'une déchtterie et dépôt</t>
  </si>
  <si>
    <t>Rue du village 13</t>
  </si>
  <si>
    <t>Commune de Cugy</t>
  </si>
  <si>
    <t>Sterchi</t>
  </si>
  <si>
    <t>Jean-Pierre</t>
  </si>
  <si>
    <t>PV Künzle Holzbau GmbH Mettlen</t>
  </si>
  <si>
    <t>Wilerstrasse 6</t>
  </si>
  <si>
    <t>Mettlen</t>
  </si>
  <si>
    <t>Künzle Holzbau GmbH</t>
  </si>
  <si>
    <t>Künzle</t>
  </si>
  <si>
    <t>PV Christian Mäder-Haldemann Mühleberg</t>
  </si>
  <si>
    <t>Grossmühleberg 210</t>
  </si>
  <si>
    <t>Mühleberg</t>
  </si>
  <si>
    <t>Mäder-Haldemann</t>
  </si>
  <si>
    <t>PV Paul Haldemann Gurzelen</t>
  </si>
  <si>
    <t>Gürbmättli 91a</t>
  </si>
  <si>
    <t>Haldemann</t>
  </si>
  <si>
    <t>PV IBB Energie AG Lupfig</t>
  </si>
  <si>
    <t>Fuchshaldenweg 10</t>
  </si>
  <si>
    <t>Lupfig</t>
  </si>
  <si>
    <t>IBB Energie AG</t>
  </si>
  <si>
    <t>Zebert</t>
  </si>
  <si>
    <t>PV Daniel Wehrli Lanzenhäusern - alter Schopf</t>
  </si>
  <si>
    <t>Ofenhalten 2</t>
  </si>
  <si>
    <t>PV Hans-Jörg Walther Uettligen</t>
  </si>
  <si>
    <t>Bergmatt 3</t>
  </si>
  <si>
    <t>Walther</t>
  </si>
  <si>
    <t>PV SPV Berufsschule Ziegelbrücke - Autounterstand</t>
  </si>
  <si>
    <t>Berufsschulareal 1</t>
  </si>
  <si>
    <t>Ziegelbrücke</t>
  </si>
  <si>
    <t>Kantonale Berufsschule</t>
  </si>
  <si>
    <t>Trümpi</t>
  </si>
  <si>
    <t>PV Einwohnergemeinde Wittnau</t>
  </si>
  <si>
    <t>Schulstrasse 6</t>
  </si>
  <si>
    <t>Einwohnergemeinde Wittnau</t>
  </si>
  <si>
    <t>PV SOLENG GmbH Buchs</t>
  </si>
  <si>
    <t>Hostetgass 27</t>
  </si>
  <si>
    <t>SOLENG GmbH</t>
  </si>
  <si>
    <t>Engler</t>
  </si>
  <si>
    <t>PV Immobilien Stadt Basel - Magdenstrasse 11+13 + 15-17</t>
  </si>
  <si>
    <t>Magdenstrasse 11+13 15-17</t>
  </si>
  <si>
    <t>PV Martin Hunger Präz - Variante 1 Scheunendach</t>
  </si>
  <si>
    <t>Grundstück 4327, Raschlegnas</t>
  </si>
  <si>
    <t>Präz / Plaun</t>
  </si>
  <si>
    <t>Hunger</t>
  </si>
  <si>
    <t>PV Pius Granwehr Abtwil</t>
  </si>
  <si>
    <t>Tonisberg 90</t>
  </si>
  <si>
    <t>Granwehr</t>
  </si>
  <si>
    <t>PV Anton Hartmann Küblis - Stall Neu</t>
  </si>
  <si>
    <t>Plaus</t>
  </si>
  <si>
    <t>Hartmann</t>
  </si>
  <si>
    <t>PV Gemeinde Laufenburg - Stadthalle</t>
  </si>
  <si>
    <t>Spitalstrasse 11</t>
  </si>
  <si>
    <t>Gemeinde Laufenburg</t>
  </si>
  <si>
    <t>Maier</t>
  </si>
  <si>
    <t>PV Schweizer Naturstrom AG Kriens - Grossfeld 1</t>
  </si>
  <si>
    <t>Horwerstrasse 3a</t>
  </si>
  <si>
    <t>PV Korporation Zug - Vordergeissboden 2</t>
  </si>
  <si>
    <t>Vordergeissboden 2</t>
  </si>
  <si>
    <t>Korporation Zug</t>
  </si>
  <si>
    <t>Schwerzmann</t>
  </si>
  <si>
    <t>PV Robert Pelican Surrein</t>
  </si>
  <si>
    <t>Via Bubretsch 380L</t>
  </si>
  <si>
    <t>Surrein</t>
  </si>
  <si>
    <t>Pelican</t>
  </si>
  <si>
    <t>PV Herbert Eggli Walenstadt</t>
  </si>
  <si>
    <t>Büntenstrasse 25</t>
  </si>
  <si>
    <t>Eggli</t>
  </si>
  <si>
    <t>PV Familienheim-Genossenschaft Zürich - FGZ Siedlung Grünmatt Haus 2</t>
  </si>
  <si>
    <t>Baumhaldenstrasse 21/31</t>
  </si>
  <si>
    <t>PV Dominik Thürig Eich - Hundgellen</t>
  </si>
  <si>
    <t>Hundgellen 62</t>
  </si>
  <si>
    <t>Thürig</t>
  </si>
  <si>
    <t>Dominik</t>
  </si>
  <si>
    <t>PV Philipp Freimann Zug</t>
  </si>
  <si>
    <t>Letzi 25</t>
  </si>
  <si>
    <t>Freimann</t>
  </si>
  <si>
    <t>PV Stanislas Brahier Lajoux</t>
  </si>
  <si>
    <t>Es Tennements 13</t>
  </si>
  <si>
    <t>Lajoux</t>
  </si>
  <si>
    <t>Brahier</t>
  </si>
  <si>
    <t>Stanislas</t>
  </si>
  <si>
    <t>PV Ernst Iseli Eriswil - Wagenschopf</t>
  </si>
  <si>
    <t>Kirchhalde 5</t>
  </si>
  <si>
    <t>PV Catherine Söderström Rougemont</t>
  </si>
  <si>
    <t>Chemin de Chavalets 24</t>
  </si>
  <si>
    <t>Söderström</t>
  </si>
  <si>
    <t>Catherine</t>
  </si>
  <si>
    <t>PV Lehner Gossau</t>
  </si>
  <si>
    <t>Albertschwil 588</t>
  </si>
  <si>
    <t>Lehner</t>
  </si>
  <si>
    <t>PV Alteno Contracting AG Münchenstein - Walzwerk 2</t>
  </si>
  <si>
    <t>Tramstrasse 66</t>
  </si>
  <si>
    <t>Alteno Solar AG</t>
  </si>
  <si>
    <t>PV Gian Demarmels Pignia</t>
  </si>
  <si>
    <t>Clis 26</t>
  </si>
  <si>
    <t>Demarmels</t>
  </si>
  <si>
    <t>Gian</t>
  </si>
  <si>
    <t>PV Gewerbehalle 1 Trübbach</t>
  </si>
  <si>
    <t xml:space="preserve">Fuchsbüelstrasse </t>
  </si>
  <si>
    <t>Targa-Tech AG</t>
  </si>
  <si>
    <t>Zimmermann</t>
  </si>
  <si>
    <t>PV Samuel Bütikofer Kleinbösingen</t>
  </si>
  <si>
    <t>Feldmattstrasse 40</t>
  </si>
  <si>
    <t>Kleinbösingen</t>
  </si>
  <si>
    <t>Bütikofer</t>
  </si>
  <si>
    <t>PV BE Netz AG Ebikon - Schulhaus Höfli</t>
  </si>
  <si>
    <t>Oberdierikonerstrasse 25</t>
  </si>
  <si>
    <t>BE Netz AG</t>
  </si>
  <si>
    <t>Kottmann</t>
  </si>
  <si>
    <t>PV Gemeinde Bergdietikon - Schulhaus 1</t>
  </si>
  <si>
    <t>Kirchstrasse 10</t>
  </si>
  <si>
    <t>Gemeinde Bergdietikon</t>
  </si>
  <si>
    <t>Gian Marco</t>
  </si>
  <si>
    <t>PV Arno und Tina Maria Ritz Sent - Wirschaftsgebäude</t>
  </si>
  <si>
    <t>Tufera</t>
  </si>
  <si>
    <t xml:space="preserve">Ritz Tina Maria, Ritz Arno </t>
  </si>
  <si>
    <t>PV Hans Kneubühler Ebersecken</t>
  </si>
  <si>
    <t>Kället 1</t>
  </si>
  <si>
    <t>Kneubühler</t>
  </si>
  <si>
    <t>PV Josef Vogel Ebnet - Pfennigsloch</t>
  </si>
  <si>
    <t>Pfennigsloch</t>
  </si>
  <si>
    <t>PV Werner Zobrist Hendschiken</t>
  </si>
  <si>
    <t>Dottikerstrasse 11</t>
  </si>
  <si>
    <t>Zobrist</t>
  </si>
  <si>
    <t>PV Trägerverein Bünzpark Waltenschwil - Pflegewohngruppe Bünzpark</t>
  </si>
  <si>
    <t>Grottenweg 4</t>
  </si>
  <si>
    <t>Trägerverein Bünzpark</t>
  </si>
  <si>
    <t>Füglistaler</t>
  </si>
  <si>
    <t>PV Madlen Vonarburg Egolzwil - Unterfeld</t>
  </si>
  <si>
    <t>Egolzwil</t>
  </si>
  <si>
    <t>Vonarburg</t>
  </si>
  <si>
    <t>Madlen</t>
  </si>
  <si>
    <t>PV Fesseler Solar Invest Bern - Libellenweg</t>
  </si>
  <si>
    <t>Libellenweg 10</t>
  </si>
  <si>
    <t>Fesseler Solar Invest</t>
  </si>
  <si>
    <t>Fesseler</t>
  </si>
  <si>
    <t>PV go Solar GmbH Basel - Schulhaus Gellert Turnhalle</t>
  </si>
  <si>
    <t>Emmanuel Büchelstrasse 15</t>
  </si>
  <si>
    <t>go Solar GmbH</t>
  </si>
  <si>
    <t>Lüthi</t>
  </si>
  <si>
    <t>Annette</t>
  </si>
  <si>
    <t>PV Einwohnergemeinde Zeiningen</t>
  </si>
  <si>
    <t>Sportplatz Unter Reben</t>
  </si>
  <si>
    <t>Einwohnergemeinde Zeiningen</t>
  </si>
  <si>
    <t>Trautwein</t>
  </si>
  <si>
    <t>PV Dubach Holzbau AG Hüswil</t>
  </si>
  <si>
    <t>Bernstrasse 11</t>
  </si>
  <si>
    <t>Dubach</t>
  </si>
  <si>
    <t>PV Schneider Holzbau AG Degersheim</t>
  </si>
  <si>
    <t>Hauptstrasse 137</t>
  </si>
  <si>
    <t>Schneider Holzbau AG</t>
  </si>
  <si>
    <t>Schneider</t>
  </si>
  <si>
    <t>PV Daniel Thali Hämikon</t>
  </si>
  <si>
    <t>Linden 10</t>
  </si>
  <si>
    <t>Thali</t>
  </si>
  <si>
    <t xml:space="preserve">Daniel </t>
  </si>
  <si>
    <t>PV HPS, Liestal</t>
  </si>
  <si>
    <t>Standweg 9</t>
  </si>
  <si>
    <t>ADEV Solarstrom AG</t>
  </si>
  <si>
    <t>Appenzeller</t>
  </si>
  <si>
    <t>PV Einwohnergemeinde Kallern - Schulhaus</t>
  </si>
  <si>
    <t>Schulstrasse 10</t>
  </si>
  <si>
    <t>Einwohnergemeinde Kallern</t>
  </si>
  <si>
    <t>Claudia</t>
  </si>
  <si>
    <t>PV Roland Wismer Rickenbach - Schweinescheune</t>
  </si>
  <si>
    <t xml:space="preserve">Hinter Sterenberg </t>
  </si>
  <si>
    <t>Wismer</t>
  </si>
  <si>
    <t>PV Familienheim-Genossenschaft Zürich Zürich - Siedlung Grünmatt Haus 1</t>
  </si>
  <si>
    <t>Baumhaldenstrasse 01/11</t>
  </si>
  <si>
    <t>PV Familienheim-Genossenschaft Zürich Zürich - FGZ Siedlung Grünmatt Haus 4</t>
  </si>
  <si>
    <t>Baumhaldenstrasse 61/71</t>
  </si>
  <si>
    <t>PV Elektroplan Buchs &amp; Grossen AG Frutigen</t>
  </si>
  <si>
    <t>Rollstrasse 24</t>
  </si>
  <si>
    <t>Elektroplan Buchs &amp; Grossen AG</t>
  </si>
  <si>
    <t>Grossen</t>
  </si>
  <si>
    <t>PV Thomas Rudolf Thun</t>
  </si>
  <si>
    <t>Schubertstrasse 8</t>
  </si>
  <si>
    <t>PV Werner Kehrli Mettmenstetten - Lagerhalle</t>
  </si>
  <si>
    <t>Sidenrain 3361</t>
  </si>
  <si>
    <t>PV ewl Verkauf AG - Schurter AG -  Luzern</t>
  </si>
  <si>
    <t xml:space="preserve">Werkhofstrasse 8 </t>
  </si>
  <si>
    <t>PV Walter Sibold Full-Reuenthal</t>
  </si>
  <si>
    <t>Holzackerstrasse 91</t>
  </si>
  <si>
    <t>Sibold</t>
  </si>
  <si>
    <t>PV Bion Gewerbehaus AG St.Gallen</t>
  </si>
  <si>
    <t>Bionstrasse 4</t>
  </si>
  <si>
    <t>Bion Gewerbehaus AG</t>
  </si>
  <si>
    <t>Vogt</t>
  </si>
  <si>
    <t>Kurt</t>
  </si>
  <si>
    <t>PV Christian Schwarz Taegerwilen - Pfaffenbueel</t>
  </si>
  <si>
    <t>Pfaffenbueel</t>
  </si>
  <si>
    <t>Taegerwilen</t>
  </si>
  <si>
    <t>Schwarz</t>
  </si>
  <si>
    <t>PV Christian Heiniger Eriswil - Stöckli/Garage</t>
  </si>
  <si>
    <t>Hitzenberg 25</t>
  </si>
  <si>
    <t>Heiniger</t>
  </si>
  <si>
    <t>PV Daniel Zaugg Schwendibach</t>
  </si>
  <si>
    <t>Güetli 21</t>
  </si>
  <si>
    <t>*PV Schürch-Egli AG Sempach - Büro Allmend</t>
  </si>
  <si>
    <t>Allmend 45</t>
  </si>
  <si>
    <t>Schürch Egli AG</t>
  </si>
  <si>
    <t>*PV Stefan Egli Immobilien AG Sempach - Büro Allmend</t>
  </si>
  <si>
    <t>Stefan Egli Immobilien AG</t>
  </si>
  <si>
    <t xml:space="preserve">PV MBR Thurgau AG Lichtensteig </t>
  </si>
  <si>
    <t xml:space="preserve">Sonnenberg </t>
  </si>
  <si>
    <t>MBRsolar AG</t>
  </si>
  <si>
    <t>Brühwiler</t>
  </si>
  <si>
    <t>PV Dürig+Partner AG Jegenstorf</t>
  </si>
  <si>
    <t>Brüggackerstrasse 4</t>
  </si>
  <si>
    <t>Dürig+Partner AG</t>
  </si>
  <si>
    <t>PV Claude &amp; Katharina Marchand Seigneux</t>
  </si>
  <si>
    <t>Le Vieux Billard 3</t>
  </si>
  <si>
    <t>Marchand Claude, Marchand Katharina</t>
  </si>
  <si>
    <t>PV Windmess GmbH Finsterwald</t>
  </si>
  <si>
    <t xml:space="preserve">Tubenmoos </t>
  </si>
  <si>
    <t>WindMess GmbH</t>
  </si>
  <si>
    <t>Aregger</t>
  </si>
  <si>
    <t>PV Bruno Filliger Ufhusen</t>
  </si>
  <si>
    <t>Steinernweid 1</t>
  </si>
  <si>
    <t>PV Immobilien Basel Stadt - Schrägdach Wohnhaus - Bäumlihofstrasse 54-58</t>
  </si>
  <si>
    <t>Bäumlihofstrasse 54-58</t>
  </si>
  <si>
    <t>PV Immobilien Basel Stadt - Schrägdach Wohnhaus Bäumlihofstrasse 62-66</t>
  </si>
  <si>
    <t>Bäumlihofstrasse 62-66</t>
  </si>
  <si>
    <t>PV Verein Sonnenkraft Arlesheim - Werkhof</t>
  </si>
  <si>
    <t>Dornwydenweg 7</t>
  </si>
  <si>
    <t>Verein Sonnenkraft</t>
  </si>
  <si>
    <t>Rosenmund</t>
  </si>
  <si>
    <t>Jonas</t>
  </si>
  <si>
    <t>PV Services Industriels de Genève (SIG) Carouge - 14 Pictet 1</t>
  </si>
  <si>
    <t>Route des Acacias 60</t>
  </si>
  <si>
    <t>Services Industriels de Genève (SIG)</t>
  </si>
  <si>
    <t>Chatelanat</t>
  </si>
  <si>
    <t>PV Lanowa AG Hohenrain - Scheune</t>
  </si>
  <si>
    <t>Oberebersol 63</t>
  </si>
  <si>
    <t>Lanowa AG</t>
  </si>
  <si>
    <t>Lang</t>
  </si>
  <si>
    <t>Benjamin</t>
  </si>
  <si>
    <t>PV Urs Renggli-Koller Finsterwald</t>
  </si>
  <si>
    <t xml:space="preserve">Stöckli </t>
  </si>
  <si>
    <t>Renggli-Koller</t>
  </si>
  <si>
    <t>PV Atmosclear Investment SA Genève</t>
  </si>
  <si>
    <t>Avenue Louis-Casai 80</t>
  </si>
  <si>
    <t>Atmosclear SA</t>
  </si>
  <si>
    <t>Bell</t>
  </si>
  <si>
    <t>Graham</t>
  </si>
  <si>
    <t>PV Xaver Meyer Villmergen</t>
  </si>
  <si>
    <t>Unterdorfstrasse 26</t>
  </si>
  <si>
    <t>Xaver</t>
  </si>
  <si>
    <t>PV Thomas Hofstetter Grosswangen</t>
  </si>
  <si>
    <t>Hofstetter</t>
  </si>
  <si>
    <t>PV Josef Hubli Oberiberg - Stalldach</t>
  </si>
  <si>
    <t>Moosstrasse 25</t>
  </si>
  <si>
    <t>Hubli</t>
  </si>
  <si>
    <t>PV Franz Held Kaltacker - PV Reinhard</t>
  </si>
  <si>
    <t>Hub 472c (Parz. 427)</t>
  </si>
  <si>
    <t>Kaltacker</t>
  </si>
  <si>
    <t>Held</t>
  </si>
  <si>
    <t>Eisenbahner-Baugenossenschaft beider Basel (EBG) Birsfelden</t>
  </si>
  <si>
    <t>Sonnenbergstrasse 34-38</t>
  </si>
  <si>
    <t>Eisenbahner-Baugenossenschaft beider Basel (EBG)</t>
  </si>
  <si>
    <t>Marioni</t>
  </si>
  <si>
    <t>Rinaldo</t>
  </si>
  <si>
    <t xml:space="preserve">Eisenbahner-Baugenossenschaft beider Basel (EBG) Birsfelden </t>
  </si>
  <si>
    <t>Friedhofstrasse  27-31</t>
  </si>
  <si>
    <t xml:space="preserve">PV Commune d'Aigle - College Michel Major - Morges </t>
  </si>
  <si>
    <t>Avenue des Ormonts 7</t>
  </si>
  <si>
    <t>PV Rochat La Lecherette</t>
  </si>
  <si>
    <t xml:space="preserve">Grange Sur l'Haut  </t>
  </si>
  <si>
    <t>La Lecherette</t>
  </si>
  <si>
    <t>Rochat Solaire SA</t>
  </si>
  <si>
    <t>PV PPE Zurbruegg-Affolter Penthalaz</t>
  </si>
  <si>
    <t>Route de Daillens 8</t>
  </si>
  <si>
    <t>PPE Zurbruegg-Affolter</t>
  </si>
  <si>
    <t>Affolter</t>
  </si>
  <si>
    <t>PV Erich Bloch Wisen Scheunendach</t>
  </si>
  <si>
    <t>PV Tridel SA Lausanne</t>
  </si>
  <si>
    <t>PV Luzia &amp; Armin Krummenacher Eschenbach</t>
  </si>
  <si>
    <t>Hirs 2</t>
  </si>
  <si>
    <t>Krummenacher Luzia , Krummenacher Armin</t>
  </si>
  <si>
    <t>PV Jean-Pierre Macheret Vuisternens-en-Ogoz</t>
  </si>
  <si>
    <t>Route de Villarlod 50</t>
  </si>
  <si>
    <t>Macheret</t>
  </si>
  <si>
    <t>PV NRG B AG Heiden - Tannenberg 664 Waldkirch</t>
  </si>
  <si>
    <t>Tannenberg 664</t>
  </si>
  <si>
    <t>NRG B AG</t>
  </si>
  <si>
    <t>Romeo</t>
  </si>
  <si>
    <t>PV Matter Metallbau AG Littau - Solaire</t>
  </si>
  <si>
    <t>Staldenhof 6</t>
  </si>
  <si>
    <t>Matter Metallbau AG</t>
  </si>
  <si>
    <t>Unternährer</t>
  </si>
  <si>
    <t>PVA Seeland Bräu Nidau</t>
  </si>
  <si>
    <t>Uferweg 5</t>
  </si>
  <si>
    <t>Nidau</t>
  </si>
  <si>
    <t>Hans Rudolf Suter (Seeland Bräu)</t>
  </si>
  <si>
    <t>PV EcoRenova AG Romanshorn - MFH Alleestrasse 1</t>
  </si>
  <si>
    <t>Alleestrasse 44</t>
  </si>
  <si>
    <t>EcoRenova AG</t>
  </si>
  <si>
    <t>Viridén</t>
  </si>
  <si>
    <t>PV Patrimonium Anlagestiftung Meyrin</t>
  </si>
  <si>
    <t>Avenue de Mategnin 67-69</t>
  </si>
  <si>
    <t>Patrimonium Anlagestiftung</t>
  </si>
  <si>
    <t>Budinsky</t>
  </si>
  <si>
    <t>PV Josef Josef Ineichen-Estermann Altwis</t>
  </si>
  <si>
    <t>Oberdorf 4</t>
  </si>
  <si>
    <t>Ineichen-Estermann</t>
  </si>
  <si>
    <t>PV Josef &amp; Anita Bossard - Habermacher Geiss</t>
  </si>
  <si>
    <t>Studenweid 5</t>
  </si>
  <si>
    <t>Geiss</t>
  </si>
  <si>
    <t>Bossard - Habermacher Josef, Bossard - Habermacher Anita</t>
  </si>
  <si>
    <t>PV Reiner &amp; Annemarie Gysel Wilchingen</t>
  </si>
  <si>
    <t>Sägereistrasse 7</t>
  </si>
  <si>
    <t>Gysel-Lampert Annemarie, Gysel-Lampert Reiner</t>
  </si>
  <si>
    <t>PV Franz Helfenstein Emmen</t>
  </si>
  <si>
    <t xml:space="preserve">Oberhasli </t>
  </si>
  <si>
    <t>Helfenstein</t>
  </si>
  <si>
    <t>PV BE Netz AG Ebikon -  Feuerwehrmagazin</t>
  </si>
  <si>
    <t>Dorfstrasse 15a (Parzelle 84)</t>
  </si>
  <si>
    <t>PV Familienheim-Genossenschaft Zürich - Solarkraftwerk Grünmatt Haus 11</t>
  </si>
  <si>
    <t>Grünmattstrasse 40</t>
  </si>
  <si>
    <t>PV Emmental Versicherung Ittigen</t>
  </si>
  <si>
    <t>untere Zollgasse 125-139</t>
  </si>
  <si>
    <t>Emmental Versicherung</t>
  </si>
  <si>
    <t>Rainer</t>
  </si>
  <si>
    <t>PV André Kissling Wolfwil - Weierhof</t>
  </si>
  <si>
    <t>Weierhof 1A &amp; 1B</t>
  </si>
  <si>
    <t>Kissling</t>
  </si>
  <si>
    <t>André</t>
  </si>
  <si>
    <t>PV Hans-Jörg Pfister Zweisimmen</t>
  </si>
  <si>
    <t>Galgenbühlweg 1b</t>
  </si>
  <si>
    <t>PV Jürg Schaub Ormalingen</t>
  </si>
  <si>
    <t>Hauptstrasse 183</t>
  </si>
  <si>
    <t>Schaub</t>
  </si>
  <si>
    <t>PV SI-REN SA Lausanne - 012_Manège Châlet-à-Gobet_PV</t>
  </si>
  <si>
    <t>Route de Berne 304</t>
  </si>
  <si>
    <t>SI-REN SA</t>
  </si>
  <si>
    <t>Mesple</t>
  </si>
  <si>
    <t>PV LenzPORTAL AG Lenzburg</t>
  </si>
  <si>
    <t>Bahnhofstrasse 41</t>
  </si>
  <si>
    <t>LenzPORTAL AG</t>
  </si>
  <si>
    <t>Remund</t>
  </si>
  <si>
    <t xml:space="preserve">Rahel </t>
  </si>
  <si>
    <t>PV Gemeindewerke Rüti</t>
  </si>
  <si>
    <t>Werkstrasse 27</t>
  </si>
  <si>
    <t xml:space="preserve">Gemeindewerke Rüti (gwr) </t>
  </si>
  <si>
    <t xml:space="preserve"> Grünenfelder </t>
  </si>
  <si>
    <t>PV Sanjo Liegenschaften AG Bennau - Kraftwerk B Plusenergiehaus</t>
  </si>
  <si>
    <t>Bennauerstrasse 4</t>
  </si>
  <si>
    <t>Sanjo Liegenschaften AG</t>
  </si>
  <si>
    <t xml:space="preserve">Joseph M. </t>
  </si>
  <si>
    <t>PV Stefan Ulrich Unterstammheim</t>
  </si>
  <si>
    <t>Hopfengut</t>
  </si>
  <si>
    <t>PV-Anlage Reich Stall DKT</t>
  </si>
  <si>
    <t xml:space="preserve">Siedlung Lindenhof </t>
  </si>
  <si>
    <t>Dorfkorporation Trübbach</t>
  </si>
  <si>
    <t>PV Abwasserverband Morgental Steinach</t>
  </si>
  <si>
    <t>PV Xaver Stocker Neudorf</t>
  </si>
  <si>
    <t>Elmenringen 2</t>
  </si>
  <si>
    <t>PV EES Energy GmbH Etziken - Industriestrasse</t>
  </si>
  <si>
    <t>Industriestrasse 15</t>
  </si>
  <si>
    <t>PV Pierre Baudet Choulex</t>
  </si>
  <si>
    <t>Route de Chevrier 10</t>
  </si>
  <si>
    <t>Choulex</t>
  </si>
  <si>
    <t>Baudet</t>
  </si>
  <si>
    <t>Pierre</t>
  </si>
  <si>
    <t>PV Società cooperativa Caseificio Valposchiavo San Carlo</t>
  </si>
  <si>
    <t>Li Gleri</t>
  </si>
  <si>
    <t>San Carlo</t>
  </si>
  <si>
    <t>Società cooperativa Caseificio Valposchiavo</t>
  </si>
  <si>
    <t>Beti</t>
  </si>
  <si>
    <t>Cornelio</t>
  </si>
  <si>
    <t>PV Gertrud &amp; Hans Häseli Wittnau - Rotelhof</t>
  </si>
  <si>
    <t>Rotelhof</t>
  </si>
  <si>
    <t>Häseli Gertrud, Häseli Hans</t>
  </si>
  <si>
    <t>PV Jost Schmidiger Schüpfheim</t>
  </si>
  <si>
    <t>Chratzerestrasse 22</t>
  </si>
  <si>
    <t>Schmidiger</t>
  </si>
  <si>
    <t>Jost</t>
  </si>
  <si>
    <t>PV Jürg Flükiger Dürrenroth - Einstellhalle</t>
  </si>
  <si>
    <t>Hueben 111F</t>
  </si>
  <si>
    <t>Flükiger</t>
  </si>
  <si>
    <t>PV Hotel Bellavista Thomas Blatter Arosa</t>
  </si>
  <si>
    <t xml:space="preserve">Untere Waldpromenade Blatter's Bellavista Hotel </t>
  </si>
  <si>
    <t>Arosa</t>
  </si>
  <si>
    <t xml:space="preserve">Bellavista Arosa AG - Blatter's Bellavista Hotel </t>
  </si>
  <si>
    <t>PV Dionys &amp; Ursula Schöpfer-Jungo Wünnewil</t>
  </si>
  <si>
    <t>Dietisberg 22</t>
  </si>
  <si>
    <t>Schöpfer-Jungo Ursula, Schöpfer-Jungo Dionys</t>
  </si>
  <si>
    <t>PV Richard &amp; Rita Brusa Grosswangen</t>
  </si>
  <si>
    <t>Innerdorf 6</t>
  </si>
  <si>
    <t>Brusa Richard, Brusa Richard</t>
  </si>
  <si>
    <t>PV Anton Ottiger Rickenbach</t>
  </si>
  <si>
    <t>Vorder-Sterenberg</t>
  </si>
  <si>
    <t>Ottiger</t>
  </si>
  <si>
    <t>PV Sun Valley Sàrl Les Ponts de Martel</t>
  </si>
  <si>
    <t>Martel Dernier 7</t>
  </si>
  <si>
    <t>Sun Valley Sàrl</t>
  </si>
  <si>
    <t>Jean-Mairet</t>
  </si>
  <si>
    <t>PV Bernhard Bütschi Saanenmöser</t>
  </si>
  <si>
    <t>Rellerliweg 4</t>
  </si>
  <si>
    <t>Saanenmöser</t>
  </si>
  <si>
    <t>Bütschi</t>
  </si>
  <si>
    <t xml:space="preserve">PV Michel Glauser Champvent </t>
  </si>
  <si>
    <t>Sur la Ville 5</t>
  </si>
  <si>
    <t>Glauser</t>
  </si>
  <si>
    <t>PV SWL ENERGIE AG Lenzburg</t>
  </si>
  <si>
    <t>Werkhofstrasse 10</t>
  </si>
  <si>
    <t>SWL ENERGIE AG</t>
  </si>
  <si>
    <t>Marquardt</t>
  </si>
  <si>
    <t>Sandro</t>
  </si>
  <si>
    <t>PV Peter &amp; Barbara Züttel-Meier Heimisbach - Ökonomiegebäude</t>
  </si>
  <si>
    <t>Ober Rothenbühl 104</t>
  </si>
  <si>
    <t>Heimisbach</t>
  </si>
  <si>
    <t>Züttel-Meier Peter, Züttel-Meier Barbara</t>
  </si>
  <si>
    <t>PV Solar Genossenschaft Zentralschweiz Gersau</t>
  </si>
  <si>
    <t xml:space="preserve">Rigi-Scheidegg </t>
  </si>
  <si>
    <t>Gersau</t>
  </si>
  <si>
    <t>Solar Genossenschaft Zentralschweiz</t>
  </si>
  <si>
    <t>Ming</t>
  </si>
  <si>
    <t>PV SUNinvest AG Illnau - Schulhaus Hagen</t>
  </si>
  <si>
    <t>Hagenstrasse 24-29</t>
  </si>
  <si>
    <t>SUNinvest AG</t>
  </si>
  <si>
    <t>Hefti</t>
  </si>
  <si>
    <t>Giorgio</t>
  </si>
  <si>
    <t>PV Paul Martin Rüesch Davos Clavadel - Viehstall</t>
  </si>
  <si>
    <t xml:space="preserve">Eggali </t>
  </si>
  <si>
    <t>Rüesch</t>
  </si>
  <si>
    <t>Paul Martin</t>
  </si>
  <si>
    <t>PV Martin Gräzer Egg</t>
  </si>
  <si>
    <t>Waldweg 1</t>
  </si>
  <si>
    <t>Gräzer</t>
  </si>
  <si>
    <t>PV Franz Leimgruber Wölflinswil</t>
  </si>
  <si>
    <t>Ebnethof 225</t>
  </si>
  <si>
    <t>Leimgruber</t>
  </si>
  <si>
    <t>PV Beat &amp; Evi Schär Wolfisberg</t>
  </si>
  <si>
    <t>Waldengässli 14B</t>
  </si>
  <si>
    <t>Wolfisberg</t>
  </si>
  <si>
    <t>Beat &amp; Evi</t>
  </si>
  <si>
    <t>PV Aziende Municipalizzate Bellinzona AMB Bellinzona</t>
  </si>
  <si>
    <t xml:space="preserve">Via Zorzi </t>
  </si>
  <si>
    <t>Aziende Municipalizzate Bellinzona AMB</t>
  </si>
  <si>
    <t>Bardelli</t>
  </si>
  <si>
    <t>Lorenzo</t>
  </si>
  <si>
    <t>PV Genossenschaft Skilift Tenna - Talstation</t>
  </si>
  <si>
    <t>Skilift Tenna Mast 1+2+3</t>
  </si>
  <si>
    <t>Genossenschaft Skilift Tenna</t>
  </si>
  <si>
    <t>Schaufelberger</t>
  </si>
  <si>
    <t>PV Rudolf Zesiger-Zurbrügg Bargen - Solarstromanlage auf Dach</t>
  </si>
  <si>
    <t>Beundenweg 3a</t>
  </si>
  <si>
    <t>Zesiger-Zurbrügg</t>
  </si>
  <si>
    <t>PV Eric Duc Chavannes sur Moudon</t>
  </si>
  <si>
    <t>Route Grande Salle 3</t>
  </si>
  <si>
    <t>Chavannes sur Moudon</t>
  </si>
  <si>
    <t>Duc</t>
  </si>
  <si>
    <t>PV Urs Wölfli Schmiedrued</t>
  </si>
  <si>
    <t>Nütziweid 100</t>
  </si>
  <si>
    <t>Schmiedrued</t>
  </si>
  <si>
    <t>Urs Wöflli</t>
  </si>
  <si>
    <t>PV Christian &amp; Elisabeth Fux Ried-Mörel - Oberried Komplettanlage</t>
  </si>
  <si>
    <t>Oberried 128</t>
  </si>
  <si>
    <t>Fux</t>
  </si>
  <si>
    <t>*PV Romande Energie SA Rolle</t>
  </si>
  <si>
    <t>Z.I. La Pièce 7-9</t>
  </si>
  <si>
    <t>*PV Romande Energie Renouvelable SA Rolle</t>
  </si>
  <si>
    <t>PV Gemeindewerke Horgen -Käpfnach</t>
  </si>
  <si>
    <t>Seestrasse 335</t>
  </si>
  <si>
    <t>Gemeindewerke Horgen</t>
  </si>
  <si>
    <t>Ochsner</t>
  </si>
  <si>
    <t>Manuela</t>
  </si>
  <si>
    <t>PV Werner Wölfli Attelwil - 10 kWp, 2. Etappe</t>
  </si>
  <si>
    <t>PV Franz Wobmann Schwarzenberg - Scheune</t>
  </si>
  <si>
    <t>Boden</t>
  </si>
  <si>
    <t>Wobmann</t>
  </si>
  <si>
    <t>PV Mermoud Poliez-le-Grand</t>
  </si>
  <si>
    <t>Route d' Oron 1</t>
  </si>
  <si>
    <t>Poliez-Le-Grand</t>
  </si>
  <si>
    <t>Mermoud</t>
  </si>
  <si>
    <t>Phillippe</t>
  </si>
  <si>
    <t>PV Herbert Sterki Günsberg - D1</t>
  </si>
  <si>
    <t>Bubengasse 27</t>
  </si>
  <si>
    <t>Günsberg</t>
  </si>
  <si>
    <t>Sterki</t>
  </si>
  <si>
    <t>PV Erich Stettler Kürziweg</t>
  </si>
  <si>
    <t>Kürziweg Parzelle 5</t>
  </si>
  <si>
    <t>Stettler</t>
  </si>
  <si>
    <t>PV Meier Stels</t>
  </si>
  <si>
    <t>Hof Parz.10</t>
  </si>
  <si>
    <t>PV Edwin Juon Tenna</t>
  </si>
  <si>
    <t>Ausserberg 58</t>
  </si>
  <si>
    <t>Juon</t>
  </si>
  <si>
    <t>Edwin</t>
  </si>
  <si>
    <t>*PV Mathias Moser Oberuzwil</t>
  </si>
  <si>
    <t>Moser</t>
  </si>
  <si>
    <t>Mathias</t>
  </si>
  <si>
    <t>PV Zubler Handling AG Uzwil</t>
  </si>
  <si>
    <t>Brumoostrasse 9a</t>
  </si>
  <si>
    <t>Zubler Handling AG</t>
  </si>
  <si>
    <t>PV WinaSolar AG Ettingen - Schrägdach</t>
  </si>
  <si>
    <t>Brühlstrasse 47</t>
  </si>
  <si>
    <t>PV Roland Brun Rodersdorf</t>
  </si>
  <si>
    <t>Mühlestrasse 27</t>
  </si>
  <si>
    <t>Brun</t>
  </si>
  <si>
    <t>PV Markus Brägger Lenggenwil</t>
  </si>
  <si>
    <t>Steglihof 3</t>
  </si>
  <si>
    <t>Brägger</t>
  </si>
  <si>
    <t>PV Schilta AG Ennenda - Solardach</t>
  </si>
  <si>
    <t>Wiesstrasse 2</t>
  </si>
  <si>
    <t>Schilta AG</t>
  </si>
  <si>
    <t>Gmür</t>
  </si>
  <si>
    <t xml:space="preserve">PV Martin Feller - Gerberhofstrom - Attiswil </t>
  </si>
  <si>
    <t>Gerberhof 23</t>
  </si>
  <si>
    <t>Feller</t>
  </si>
  <si>
    <t>PV Laboratorium Dr. G. Bichsel AG Interlaken</t>
  </si>
  <si>
    <t>Weissenaustrasse 73</t>
  </si>
  <si>
    <t>Bichsel</t>
  </si>
  <si>
    <t>Tobias</t>
  </si>
  <si>
    <t>PV EcoRenova AG Romanshorn - MFH Alleestrasse</t>
  </si>
  <si>
    <t>PV Diakonat Bethesda Basel - Trakt E</t>
  </si>
  <si>
    <t>Gellertstrasse 146</t>
  </si>
  <si>
    <t>Stiftung Diakonat Bethesda</t>
  </si>
  <si>
    <t>PV Passepartout Moosseedorf</t>
  </si>
  <si>
    <t>Sandstrasse 5</t>
  </si>
  <si>
    <t>PV Berger Metallbau Langnau - Neubau Produktionshalle</t>
  </si>
  <si>
    <t>Schlossstrasse 26</t>
  </si>
  <si>
    <t>Berger Metallbau AG</t>
  </si>
  <si>
    <t>PV Ville de Monthey - Batiment Communal</t>
  </si>
  <si>
    <t>Pl. de l'hotel de ville 2</t>
  </si>
  <si>
    <t>Ville de Monthey</t>
  </si>
  <si>
    <t>Grassi</t>
  </si>
  <si>
    <t>Frank</t>
  </si>
  <si>
    <t>PV Marcel Egli Ruswil - Scheune mit Anbauten</t>
  </si>
  <si>
    <t>Neuhus</t>
  </si>
  <si>
    <t>PV Genossenschaft Elektra Jegenstorf</t>
  </si>
  <si>
    <t>Bernstrasse 40</t>
  </si>
  <si>
    <t>Genossenschaft Elektra Jegenstorf</t>
  </si>
  <si>
    <t>Jan</t>
  </si>
  <si>
    <t>PV Martine Domini Chézard-Saint-Martin</t>
  </si>
  <si>
    <t>Route de Creuse 4</t>
  </si>
  <si>
    <t>Chézard-Saint-Martin</t>
  </si>
  <si>
    <t>Domini</t>
  </si>
  <si>
    <t>Martine</t>
  </si>
  <si>
    <t>PV Be Netz AG Ebikon - Schulhaus Zentral 2a</t>
  </si>
  <si>
    <t>Rütihof Parzelle 394</t>
  </si>
  <si>
    <t>PV Christian Binggeli Oberkirch</t>
  </si>
  <si>
    <t>Brand</t>
  </si>
  <si>
    <t>Binggeli</t>
  </si>
  <si>
    <t>PV Andreas Pünter Seehof</t>
  </si>
  <si>
    <t>Bächlen 32</t>
  </si>
  <si>
    <t>Seehof</t>
  </si>
  <si>
    <t>Pünter</t>
  </si>
  <si>
    <t>PV Alexander Messmer Tenna</t>
  </si>
  <si>
    <t>Innerberg 11</t>
  </si>
  <si>
    <t>Messmer</t>
  </si>
  <si>
    <t>PV Flavius Laim Alvaneu Dorf</t>
  </si>
  <si>
    <t xml:space="preserve">Hof Quarta </t>
  </si>
  <si>
    <t>Alvaneu Dorf</t>
  </si>
  <si>
    <t>Laim</t>
  </si>
  <si>
    <t>Flavius</t>
  </si>
  <si>
    <t>PVA-SF-Dachersatz Schulweg 20 Schafisheim</t>
  </si>
  <si>
    <t>Schulweg 20</t>
  </si>
  <si>
    <t>Elektrizitätswerk Schafisheim</t>
  </si>
  <si>
    <t>PV Sepp Brunner Eich</t>
  </si>
  <si>
    <t>Seestrasse 7</t>
  </si>
  <si>
    <t>Sepp</t>
  </si>
  <si>
    <t>PV Niklaus Sanitär AG - 101568.1 Flachdach</t>
  </si>
  <si>
    <t>Bernstrasse 60</t>
  </si>
  <si>
    <t xml:space="preserve">Niklaus Sanitär AG  </t>
  </si>
  <si>
    <t>PV Beate &amp; Rolf Bäni Rohrbachgraben - Olten</t>
  </si>
  <si>
    <t>Längi 10</t>
  </si>
  <si>
    <t>Rohrbachgraben</t>
  </si>
  <si>
    <t>Bäni Beate, Bäni Rolf</t>
  </si>
  <si>
    <t>PV Heinrich Dätwyler Staffelbach - Scheunendach</t>
  </si>
  <si>
    <t>Stammrain 70</t>
  </si>
  <si>
    <t>Dätwyler</t>
  </si>
  <si>
    <t>Heinrich</t>
  </si>
  <si>
    <t>PV Marcel Weiss Sulz - Brügglihof</t>
  </si>
  <si>
    <t>Brügglihof 368</t>
  </si>
  <si>
    <t>PV Schule Flaachtal</t>
  </si>
  <si>
    <t>Schulhausstrasse 9</t>
  </si>
  <si>
    <t>Schule Flaachtal</t>
  </si>
  <si>
    <t>Altherr</t>
  </si>
  <si>
    <t>PV Familienheim-Genossenschaft Zürich - FGZ Siedlung Grünmatt Haus 10</t>
  </si>
  <si>
    <t>Grünmattstrasse 37, 43, 51</t>
  </si>
  <si>
    <t>PV Hansjürg &amp; Barbara Rütschi Givisiez</t>
  </si>
  <si>
    <t>Route du Chateau-d'Affry 3</t>
  </si>
  <si>
    <t>Givisiez</t>
  </si>
  <si>
    <t>Rutschi Barbara, Rutschi Hansjürg</t>
  </si>
  <si>
    <t>PV Roland  und Sandra Grütter Seeberg</t>
  </si>
  <si>
    <t>Leinackerstrasse 5</t>
  </si>
  <si>
    <t>Grütter Roland, Grütter Sandra</t>
  </si>
  <si>
    <t>PV Albin Fuchs-Hubli Euthal</t>
  </si>
  <si>
    <t>Haldeli</t>
  </si>
  <si>
    <t>Fuchs-Hubli</t>
  </si>
  <si>
    <t>Albin</t>
  </si>
  <si>
    <t>PV Jakob Winteler-Tresch Mollis</t>
  </si>
  <si>
    <t>Schluchen 1</t>
  </si>
  <si>
    <t>Winteler-Tresch</t>
  </si>
  <si>
    <t>PV Thomas Meier Pany</t>
  </si>
  <si>
    <t>Chrüzhof</t>
  </si>
  <si>
    <t>PV Beat Küng Muri</t>
  </si>
  <si>
    <t>Söriken 11</t>
  </si>
  <si>
    <t>PV Johann Schneider Kräiligen - Viehscheune &amp; Fahrzeughalle</t>
  </si>
  <si>
    <t>Waldhofweg 16 +16d</t>
  </si>
  <si>
    <t>Johann</t>
  </si>
  <si>
    <t>PV Soltracting AG Sempach</t>
  </si>
  <si>
    <t>Alpenblick</t>
  </si>
  <si>
    <t>PV Korporation Zug - 3214a - Weidlistrasse</t>
  </si>
  <si>
    <t>Weidlistrasse</t>
  </si>
  <si>
    <t>PV Hansruedi Schaad Hasliberg Wasserschwendi</t>
  </si>
  <si>
    <t>Stein 240a</t>
  </si>
  <si>
    <t>Hasliberg Wasserwendi</t>
  </si>
  <si>
    <t>Schaad</t>
  </si>
  <si>
    <t>PV Andreas Perler Wünnewil</t>
  </si>
  <si>
    <t>Elswil 8</t>
  </si>
  <si>
    <t>Perler</t>
  </si>
  <si>
    <t>PV Urs Galliker Mauensee</t>
  </si>
  <si>
    <t>Breiten Gausmatte 1</t>
  </si>
  <si>
    <t>Galliker Energie AG</t>
  </si>
  <si>
    <t>PV György Donath Neftenbach - Claisberg</t>
  </si>
  <si>
    <t>Claisbergstrasse 4</t>
  </si>
  <si>
    <t>Donath</t>
  </si>
  <si>
    <t>György</t>
  </si>
  <si>
    <t>PV Energieallianz Linth Mollis - Frefel 35</t>
  </si>
  <si>
    <t>Netstalerstrasse 42</t>
  </si>
  <si>
    <t>Energieallianz Linth</t>
  </si>
  <si>
    <t>Rohrer</t>
  </si>
  <si>
    <t>PV Peter Burkard Schenkon - Schweinestall</t>
  </si>
  <si>
    <t>Zopfenberg</t>
  </si>
  <si>
    <t>Burkard</t>
  </si>
  <si>
    <t>PV Guido Hollenstein Rossrüti</t>
  </si>
  <si>
    <t>Boxloo 463</t>
  </si>
  <si>
    <t>PV Werner Rutz St. Peterzell</t>
  </si>
  <si>
    <t>Oberstofel 418</t>
  </si>
  <si>
    <t>St. Peterzell</t>
  </si>
  <si>
    <t>Rutz</t>
  </si>
  <si>
    <t>EPSIC II Bonvin</t>
  </si>
  <si>
    <t>Route de Genève 63</t>
  </si>
  <si>
    <t>Sunseed SA</t>
  </si>
  <si>
    <t>PV Alteno Solar AG Basel - Murbacherstrasse</t>
  </si>
  <si>
    <t>Murbacherstrasse 34</t>
  </si>
  <si>
    <t>PV Hansueli Lüscher Leutwil</t>
  </si>
  <si>
    <t>Häglisrainstrasse 15</t>
  </si>
  <si>
    <t>Lüscher</t>
  </si>
  <si>
    <t>PV Stefan Meier Böbikon</t>
  </si>
  <si>
    <t>Brachweg 4</t>
  </si>
  <si>
    <t>PV SUVA Immobilien Baar WE 2601 Baufeld 5 Baar</t>
  </si>
  <si>
    <t xml:space="preserve">Baarermatte </t>
  </si>
  <si>
    <t>SUVA Immobilien Baar WE 2601 Baufeld 5</t>
  </si>
  <si>
    <t>Arpagaus</t>
  </si>
  <si>
    <t>Rico</t>
  </si>
  <si>
    <t>PV Hans Breitenmoser Lienz</t>
  </si>
  <si>
    <t>Feldstrasse</t>
  </si>
  <si>
    <t>Breitenmoser</t>
  </si>
  <si>
    <t>PV German Hallenbarter Obergesteln - GOMS1HALL</t>
  </si>
  <si>
    <t>Furkastrasse</t>
  </si>
  <si>
    <t>German Hallenbarter</t>
  </si>
  <si>
    <t>Hallenbarter</t>
  </si>
  <si>
    <t>German</t>
  </si>
  <si>
    <t>PV Werner Brunner Ganterschwil</t>
  </si>
  <si>
    <t xml:space="preserve">Tobel </t>
  </si>
  <si>
    <t>PV Rhiienergie AG Domat/Ems - Unterwerk Vial</t>
  </si>
  <si>
    <t>Vial Parzelle 4720</t>
  </si>
  <si>
    <t>Rhiienergie AG</t>
  </si>
  <si>
    <t>Sven</t>
  </si>
  <si>
    <t>PV Le Ceras La Chaux-de-Fonds</t>
  </si>
  <si>
    <t>Rue du douze septembre 11</t>
  </si>
  <si>
    <t>Le Ceras</t>
  </si>
  <si>
    <t>Jean-François</t>
  </si>
  <si>
    <t>PV Mons Kraftwerke GmbH Sennwald</t>
  </si>
  <si>
    <t>Lögert 15</t>
  </si>
  <si>
    <t>PV Rolf Inauen Haslen - Freiland Tracker Süd</t>
  </si>
  <si>
    <t>Vorderhaslen  33</t>
  </si>
  <si>
    <t>Inauen</t>
  </si>
  <si>
    <t>PV Urs Marthaler Mühleberg - Wagenschopf</t>
  </si>
  <si>
    <t>Brandstrasse 31b</t>
  </si>
  <si>
    <t>Marthaler</t>
  </si>
  <si>
    <t>PV Philipp Renggli Finsterwald bei Entlebuch</t>
  </si>
  <si>
    <t>Geuggelhusen</t>
  </si>
  <si>
    <t>Finsterwald bei Entlebuch</t>
  </si>
  <si>
    <t>Renggli</t>
  </si>
  <si>
    <t>PV Edwin Kugler Steinebrunn</t>
  </si>
  <si>
    <t xml:space="preserve">Ackermannshub </t>
  </si>
  <si>
    <t>Kugler</t>
  </si>
  <si>
    <t>PV Malermeisterverband Basel-Stadt</t>
  </si>
  <si>
    <t>Lyonstrasse 10</t>
  </si>
  <si>
    <t>Malermeisterverband Basel-Stadt</t>
  </si>
  <si>
    <t>Ziörjen</t>
  </si>
  <si>
    <t>PV EKT AG Müllheim - UW Hasli</t>
  </si>
  <si>
    <t>Grüneckstrasse 2</t>
  </si>
  <si>
    <t>EKT AG</t>
  </si>
  <si>
    <t>Gaus</t>
  </si>
  <si>
    <t>PV David Fankhauser Herznach</t>
  </si>
  <si>
    <t>Sonnweid 145</t>
  </si>
  <si>
    <t>PV Oskar Schenk GmbH Schwarzenburg</t>
  </si>
  <si>
    <t>Feldmoosstrasse 6</t>
  </si>
  <si>
    <t>Oskar Schenk GmbH</t>
  </si>
  <si>
    <t>Schenk</t>
  </si>
  <si>
    <t>Oskar</t>
  </si>
  <si>
    <t>PV Christian Fischbacher Reute - Produktionshalle Süd</t>
  </si>
  <si>
    <t>Dorf 42</t>
  </si>
  <si>
    <t>Reute</t>
  </si>
  <si>
    <t>Fischbacher</t>
  </si>
  <si>
    <t>PV Beat Fenner Forch</t>
  </si>
  <si>
    <t>Hans Roelli Strasse 27</t>
  </si>
  <si>
    <t>Scheuren - Forch</t>
  </si>
  <si>
    <t>Fenner</t>
  </si>
  <si>
    <t xml:space="preserve">PV EBL (Genossenschaft Elektra Baselland) Liestal </t>
  </si>
  <si>
    <t>Schauenburgerstrasse  60</t>
  </si>
  <si>
    <t>EBL (Genossenschaft Elektra Baselland)</t>
  </si>
  <si>
    <t>Felice</t>
  </si>
  <si>
    <t>PV Ueli Moser Untersteckholz</t>
  </si>
  <si>
    <t>Kleben 17B</t>
  </si>
  <si>
    <t>Untersteckholz</t>
  </si>
  <si>
    <t>PV Josef Eicher Engelburg</t>
  </si>
  <si>
    <t>Höchi 398</t>
  </si>
  <si>
    <t>Eicher</t>
  </si>
  <si>
    <t>PV-SH-Aufstockung Schafisheim</t>
  </si>
  <si>
    <t>PV Katharina Grieder Pfäffikon</t>
  </si>
  <si>
    <t>Loorenstrasse 2</t>
  </si>
  <si>
    <t>Grieder</t>
  </si>
  <si>
    <t>Katharina</t>
  </si>
  <si>
    <t>PV Kurt Leu Weinfelden</t>
  </si>
  <si>
    <t>Ottenberg 5</t>
  </si>
  <si>
    <t>Leu</t>
  </si>
  <si>
    <t>PV Josef Friedrich Rütihof</t>
  </si>
  <si>
    <t>Müslen 7</t>
  </si>
  <si>
    <t>Friedrich</t>
  </si>
  <si>
    <t>*PV Romande Energie SA Préverenges - Collège</t>
  </si>
  <si>
    <t>Chemin du Collège 4</t>
  </si>
  <si>
    <t>*PV Romande Energie Renouvelable SA Préverenges - Collège</t>
  </si>
  <si>
    <t>PV Bernhard Bärtsch-Walser Furna</t>
  </si>
  <si>
    <t>Quadera 44</t>
  </si>
  <si>
    <t>Bärtsch-Walser</t>
  </si>
  <si>
    <t>PV Fredy Schneiter Hofstetten</t>
  </si>
  <si>
    <t>Mariasteinstrasse 57</t>
  </si>
  <si>
    <t>Schneiter</t>
  </si>
  <si>
    <t>PV Amacker GmbH Krummenau - Halle Sägerei</t>
  </si>
  <si>
    <t>Hof 1929</t>
  </si>
  <si>
    <t>Amacker GmbH</t>
  </si>
  <si>
    <t>Amacker</t>
  </si>
  <si>
    <t>PV Andreas Wyssbrod Rubigen - Zweifamilienhaus</t>
  </si>
  <si>
    <t>Stöcklimattweg 6</t>
  </si>
  <si>
    <t>Wyssbrod</t>
  </si>
  <si>
    <t>PV Martin Rüedi Guntmadingen</t>
  </si>
  <si>
    <t>Zelgliweg 2 (Prz. 49)</t>
  </si>
  <si>
    <t>Guntmadingen</t>
  </si>
  <si>
    <t>PV KOMAX AG Rotkreuz</t>
  </si>
  <si>
    <t>Riedstrasse 18</t>
  </si>
  <si>
    <t xml:space="preserve">KOMAX AG </t>
  </si>
  <si>
    <t>Infanger</t>
  </si>
  <si>
    <t>PV IG Ziegenstallstrom Gohl</t>
  </si>
  <si>
    <t>Vorder Stoss 675</t>
  </si>
  <si>
    <t>Gohl</t>
  </si>
  <si>
    <t>Ramseier Christian, Bähler Beat</t>
  </si>
  <si>
    <t>PV Gemeindeverwaltung Riehen</t>
  </si>
  <si>
    <t>Haselrain 65</t>
  </si>
  <si>
    <t>Gemeindeverwaltung Riehen</t>
  </si>
  <si>
    <t>Wälchli</t>
  </si>
  <si>
    <t>PV Martina Jenny Entlebuch</t>
  </si>
  <si>
    <t>Vorderbrunnen 2</t>
  </si>
  <si>
    <t>Jenny</t>
  </si>
  <si>
    <t>PV Commune de Villars-sur-Glâne - Ecole des Rochettes</t>
  </si>
  <si>
    <t>Route du Soleil 10</t>
  </si>
  <si>
    <t>Commune de Villars-sur-Glâne</t>
  </si>
  <si>
    <t>PV Ernst Niederer-Spoehl Pierrafortscha</t>
  </si>
  <si>
    <t>Route de Granges sur-Marly 30</t>
  </si>
  <si>
    <t>Niederer-Spoehl</t>
  </si>
  <si>
    <t>PV Beni Fehr Klosters</t>
  </si>
  <si>
    <t>Monbielerstrasse 32</t>
  </si>
  <si>
    <t>Fehr</t>
  </si>
  <si>
    <t>Beni</t>
  </si>
  <si>
    <t>PV EKT AG Kreuzlingen - UW Kreuzlingen-Ost</t>
  </si>
  <si>
    <t>Alte St. Gallenstrasse 40</t>
  </si>
  <si>
    <t>PV Bernhard Gutknecht Kerzers</t>
  </si>
  <si>
    <t>Aegertenhof 1</t>
  </si>
  <si>
    <t>Gutknecht</t>
  </si>
  <si>
    <t>PV Post Immobilien AG Locarno 1</t>
  </si>
  <si>
    <t>Piazza Grande 3</t>
  </si>
  <si>
    <t>Poste Immobilier SA</t>
  </si>
  <si>
    <t>Management und Services AG</t>
  </si>
  <si>
    <t>PV Walter Boltshauser Griesenberg</t>
  </si>
  <si>
    <t>Schlossstrasse 21</t>
  </si>
  <si>
    <t>Griesenberg</t>
  </si>
  <si>
    <t>Boltshauser</t>
  </si>
  <si>
    <t>PV Thurwerke AG Wattwil - Wenkenrütistrasse 9</t>
  </si>
  <si>
    <t>Wenkenrütistrasse 9</t>
  </si>
  <si>
    <t>Thurwerke AG</t>
  </si>
  <si>
    <t>PV Barbla &amp; Grazian Conrad-Roner Scuol</t>
  </si>
  <si>
    <t>Ravagl 267</t>
  </si>
  <si>
    <t>Conrad-Roner Barbla, Conrad-Roner Grazian</t>
  </si>
  <si>
    <t>PV Familienheim-Genossenschaft Zürich Zürich - FGZ Siedlung Grünmatt Haus 8</t>
  </si>
  <si>
    <t>Grünmattstrasse 3, 5, 7</t>
  </si>
  <si>
    <t>PV Familienheim-Genossenschaft Zürich Zürich - FGZ Siedlung Grünmatt Haus 9</t>
  </si>
  <si>
    <t>Grünmattstrasse 11, 17, 27</t>
  </si>
  <si>
    <t>PV Peter Küng Diemtigen - Scheune</t>
  </si>
  <si>
    <t>Styg 19</t>
  </si>
  <si>
    <t>PV August Schleh-Hedinger Wetzikon</t>
  </si>
  <si>
    <t>Motorenstrasse 91</t>
  </si>
  <si>
    <t>Schleh-Hedinger</t>
  </si>
  <si>
    <t>August</t>
  </si>
  <si>
    <t>PV Rudolf Kummer Limpach</t>
  </si>
  <si>
    <t>Bätterkindenstrasse 21</t>
  </si>
  <si>
    <t>Kummer</t>
  </si>
  <si>
    <t>PV Credimex AG Alpnach Dorf</t>
  </si>
  <si>
    <t>Untere Gründlistrasse 7</t>
  </si>
  <si>
    <t>Credimex AG</t>
  </si>
  <si>
    <t>Imholz</t>
  </si>
  <si>
    <t>PV Renercon Anlagen AG Mettmenstetten</t>
  </si>
  <si>
    <t xml:space="preserve">Waldmatt </t>
  </si>
  <si>
    <t>Renercon Anlagen AG</t>
  </si>
  <si>
    <t>PV Werner Rüttimann Hohenrain</t>
  </si>
  <si>
    <t>Oberebersol 6</t>
  </si>
  <si>
    <t>Rüttimann</t>
  </si>
  <si>
    <t>PV Dr. Joerg Bodenmüller Aesch bei Neftenbach</t>
  </si>
  <si>
    <t>Im Buck 3</t>
  </si>
  <si>
    <t>Aesch bei Neftenbach</t>
  </si>
  <si>
    <t>Bodenmüller</t>
  </si>
  <si>
    <t>Joerg</t>
  </si>
  <si>
    <t>PV Karl Laimbacher Schwyz</t>
  </si>
  <si>
    <t>Obdorf 37</t>
  </si>
  <si>
    <t>Laimbacher</t>
  </si>
  <si>
    <t>PV Philip Morris International Management SA Lausanne</t>
  </si>
  <si>
    <t>Avenue De Cour 107</t>
  </si>
  <si>
    <t>Philip Morris International Management SA</t>
  </si>
  <si>
    <t>Chettrit</t>
  </si>
  <si>
    <t>Armand</t>
  </si>
  <si>
    <t>PV Daniel Steiner Büren zum Hof - Anlage 1 Scheune 20e</t>
  </si>
  <si>
    <t>Ausserdorf 20E</t>
  </si>
  <si>
    <t xml:space="preserve">Grange viticole </t>
  </si>
  <si>
    <t>Route de l'allondon 31</t>
  </si>
  <si>
    <t>Domaine ROCHAIX S.A.</t>
  </si>
  <si>
    <t>Rochaix</t>
  </si>
  <si>
    <t>Brigitte</t>
  </si>
  <si>
    <t xml:space="preserve">PV Beat Moser Worb - Bächelmatt </t>
  </si>
  <si>
    <t>Richigenstrasse 20</t>
  </si>
  <si>
    <t>Moser Beat, Moser Katrin</t>
  </si>
  <si>
    <t>PV Ueli Straumann Fehren - Dach Geräteschopf</t>
  </si>
  <si>
    <t>Hof Stutz 13</t>
  </si>
  <si>
    <t>Fehren</t>
  </si>
  <si>
    <t>Straumann</t>
  </si>
  <si>
    <t>PV Hess Immobilien AG Amriswil - Polizeischule</t>
  </si>
  <si>
    <t>Nordstrasse 15</t>
  </si>
  <si>
    <t>Hess Immobilien AG</t>
  </si>
  <si>
    <t>Mayer</t>
  </si>
  <si>
    <t>PV Olivier Martin Froideville</t>
  </si>
  <si>
    <t>Chemin des Baccalins 2</t>
  </si>
  <si>
    <t>Olivier</t>
  </si>
  <si>
    <t>PV BE Netz AG Ebikon - Gemeindehaus 1</t>
  </si>
  <si>
    <t>Riedmattstrasse 14</t>
  </si>
  <si>
    <t>PV Adrian Schlatter Sünikon - Mirmenhof</t>
  </si>
  <si>
    <t>Mirmenhof 1</t>
  </si>
  <si>
    <t>Schlatter</t>
  </si>
  <si>
    <t>PVA BBZN Hohenrain</t>
  </si>
  <si>
    <t>Sennweidstrasse 10</t>
  </si>
  <si>
    <t>Berufsbildungszentrum Natur + Ernährung BBZN</t>
  </si>
  <si>
    <t>Gut</t>
  </si>
  <si>
    <t>PV EV Energieversorgung Biberist - Schulhaus Mühlematt</t>
  </si>
  <si>
    <t>Mülemattstrasse 21</t>
  </si>
  <si>
    <t>EV Energieversorgung Biberist</t>
  </si>
  <si>
    <t>PV Urs Zindel-Sutter Trimmis</t>
  </si>
  <si>
    <t>Deutsche Strasse 10</t>
  </si>
  <si>
    <t>Zindel-Sutter</t>
  </si>
  <si>
    <t>PV Kanti Halde Chur</t>
  </si>
  <si>
    <t>Arosastrasse 2</t>
  </si>
  <si>
    <t>Hochbauamt Graubünden</t>
  </si>
  <si>
    <t>Dünner</t>
  </si>
  <si>
    <t>PV Fondation Michalski Montricher</t>
  </si>
  <si>
    <t>Bois-Désert 1</t>
  </si>
  <si>
    <t>Fondation Jan Michalski pour l'écriture et la littérature</t>
  </si>
  <si>
    <t>Michalski-Hoffmann</t>
  </si>
  <si>
    <t>Vera</t>
  </si>
  <si>
    <t xml:space="preserve">PV Fernand Devaud Bellach </t>
  </si>
  <si>
    <t>Allmendstrasse 1</t>
  </si>
  <si>
    <t>Devaud Immobilien AG</t>
  </si>
  <si>
    <t>Devaud</t>
  </si>
  <si>
    <t>Fernand</t>
  </si>
  <si>
    <t>PV Peter Wirth Dussnang</t>
  </si>
  <si>
    <t>Buchholz 2</t>
  </si>
  <si>
    <t>Wirth</t>
  </si>
  <si>
    <t>PV Fideikomiss Müller Zug - Roostmatt 14</t>
  </si>
  <si>
    <t>Untere Roostmatt 14</t>
  </si>
  <si>
    <t>Fideikomiss Müller</t>
  </si>
  <si>
    <t>Luka</t>
  </si>
  <si>
    <t>PV Beda Feier Riedholz</t>
  </si>
  <si>
    <t>Vögelisholz 1</t>
  </si>
  <si>
    <t>Feier</t>
  </si>
  <si>
    <t>Beda</t>
  </si>
  <si>
    <t>PV Martin Stucker Oberthal</t>
  </si>
  <si>
    <t>Schmitte 15</t>
  </si>
  <si>
    <t>Stucker</t>
  </si>
  <si>
    <t>PV Zaugg Belp AG - Dach Lagerhalle</t>
  </si>
  <si>
    <t>Fahrhubelweg 7</t>
  </si>
  <si>
    <t>Zaugg Belp AG</t>
  </si>
  <si>
    <t>PV Thomas &amp; Martin Blum Pfaffnau</t>
  </si>
  <si>
    <t>Burghof 120</t>
  </si>
  <si>
    <t>Blum Thomas, Blum Martin</t>
  </si>
  <si>
    <t>PV-Anlage Sturzenegger</t>
  </si>
  <si>
    <t>Feldweg 1</t>
  </si>
  <si>
    <t>Sturzenegger</t>
  </si>
  <si>
    <t>PV-Anlage Füglistaller</t>
  </si>
  <si>
    <t>Altenburg 2</t>
  </si>
  <si>
    <t>Füglistaller</t>
  </si>
  <si>
    <t>PV Jörg Beeli Lohn</t>
  </si>
  <si>
    <t>Garnev 26</t>
  </si>
  <si>
    <t>Beeli</t>
  </si>
  <si>
    <t>PV Gorgi &amp; Gorgi  - Ueli Suter Hedingen</t>
  </si>
  <si>
    <t>Hof-Ismatt 794</t>
  </si>
  <si>
    <t>Gorgi &amp; Gorgi GmbH</t>
  </si>
  <si>
    <t>Gorgi</t>
  </si>
  <si>
    <t>Mauro</t>
  </si>
  <si>
    <t>*PV Willi Dolf Mathon</t>
  </si>
  <si>
    <t>Biohof Muntsulegl 40</t>
  </si>
  <si>
    <t>Dolf</t>
  </si>
  <si>
    <t>*PV bioDolf Mathon</t>
  </si>
  <si>
    <t>Benedikt</t>
  </si>
  <si>
    <t>PV EKT AG Arbon - UW Arbon</t>
  </si>
  <si>
    <t>Niederfeld 50</t>
  </si>
  <si>
    <t>PV Josef Durrer-Ettlin Kerns</t>
  </si>
  <si>
    <t>Siebeneichstrasse 28</t>
  </si>
  <si>
    <t>Durrer-Ettlin</t>
  </si>
  <si>
    <t>PV Ruth Moor Gstaad</t>
  </si>
  <si>
    <t>Grubenstrasse 55</t>
  </si>
  <si>
    <t>Moor</t>
  </si>
  <si>
    <t>PV Martin Baumgartner Kirchlindach</t>
  </si>
  <si>
    <t>Diemerswilstrasse 1b</t>
  </si>
  <si>
    <t>PV Elektrizitätswerk des Bezirks Schwyz AG Ibach - Anlage L42</t>
  </si>
  <si>
    <t>Landsgemeindestrasse 42, 44a, 44a und 48</t>
  </si>
  <si>
    <t>Elektrizitätswerk des Bezirks Schwyz AG</t>
  </si>
  <si>
    <t>Caprez</t>
  </si>
  <si>
    <t>Christof</t>
  </si>
  <si>
    <t>PV Association Jolliet Frédéric &amp; Pierre-Yves Jordan Domdidier</t>
  </si>
  <si>
    <t>Les Granges 18</t>
  </si>
  <si>
    <t>Association Jolliet Frédéric &amp; Jordan Pierre-Yves</t>
  </si>
  <si>
    <t>Jolliet</t>
  </si>
  <si>
    <t>PV Hansruedi &amp; Agnes Rubin Herznach - Scheune</t>
  </si>
  <si>
    <t>Kornberg 73</t>
  </si>
  <si>
    <t>Rubin</t>
  </si>
  <si>
    <t>Hansruedi &amp; Agnes</t>
  </si>
  <si>
    <t>PV Urs Wymann Oberburg - WymannSolar20</t>
  </si>
  <si>
    <t>Obere Oschwandstrasse 28</t>
  </si>
  <si>
    <t>Wymann</t>
  </si>
  <si>
    <t>PV Rudolf Spielmann-Reber Fankhaus</t>
  </si>
  <si>
    <t>Horgasse 299</t>
  </si>
  <si>
    <t>Spielmann-Reber</t>
  </si>
  <si>
    <t>PV Hüsler Nest AG Oberbipp</t>
  </si>
  <si>
    <t>Murmeliweg 6</t>
  </si>
  <si>
    <t>Hüsler Nest AG</t>
  </si>
  <si>
    <t>Grogg</t>
  </si>
  <si>
    <t>PVA HPZ Ekkharthof Sonderschulheim Kreuzlingen</t>
  </si>
  <si>
    <t>Schützenstrasse 17</t>
  </si>
  <si>
    <t>Ekkharthof (P-12137)</t>
  </si>
  <si>
    <t>Stickl</t>
  </si>
  <si>
    <t>Elisabeth</t>
  </si>
  <si>
    <t>PV Martin Flückiger Grünenmatt - Scheune</t>
  </si>
  <si>
    <t>Buchrütti 690a</t>
  </si>
  <si>
    <t>Flückiger</t>
  </si>
  <si>
    <t>PV Thomas Frei Kienberg</t>
  </si>
  <si>
    <t>Schilthof 260</t>
  </si>
  <si>
    <t>Frei</t>
  </si>
  <si>
    <t>PV Baumschule Reichenbach Hausen</t>
  </si>
  <si>
    <t>Schonau 1 (Parz. 661)</t>
  </si>
  <si>
    <t>Baumschulen Reichenbach</t>
  </si>
  <si>
    <t>PV Reto Zanetti Li Curt</t>
  </si>
  <si>
    <t>Annunziata 681b</t>
  </si>
  <si>
    <t>Zanetti</t>
  </si>
  <si>
    <t>PV Hans Ulrich Fankhauser Huttwil - Hallendach</t>
  </si>
  <si>
    <t>Tschäppel 30</t>
  </si>
  <si>
    <t>PV Samuel Schwab Wattenwil</t>
  </si>
  <si>
    <t>Moosacker 941</t>
  </si>
  <si>
    <t>Schwab</t>
  </si>
  <si>
    <t>PV Einwohnergemeinde Walperswil - Mehrzweckhalle</t>
  </si>
  <si>
    <t>Schulweg 1</t>
  </si>
  <si>
    <t>Einwohnergemeinde Walperswil</t>
  </si>
  <si>
    <t>Périat</t>
  </si>
  <si>
    <t>PV Guido Horber Gossau - Aufdach</t>
  </si>
  <si>
    <t>Brüewil 602</t>
  </si>
  <si>
    <t>Horber</t>
  </si>
  <si>
    <t>*PV Baur AG Frieswil</t>
  </si>
  <si>
    <t>Gummen 1D</t>
  </si>
  <si>
    <t>Baur</t>
  </si>
  <si>
    <t>Baur AG</t>
  </si>
  <si>
    <t>PV Ueli Schlatter Otelfingen - Feldscheune Muren</t>
  </si>
  <si>
    <t>Näprunnenstrasse 8</t>
  </si>
  <si>
    <t>PV Raiffeisen Surselva Ilanz - Neubau RF Ilanz</t>
  </si>
  <si>
    <t>Glennerstrasse 7</t>
  </si>
  <si>
    <t>Raiffeisen Surselva</t>
  </si>
  <si>
    <t>Casutt</t>
  </si>
  <si>
    <t>Gabriel</t>
  </si>
  <si>
    <t>PV Bernhard Wüthrich Trub</t>
  </si>
  <si>
    <t>Mildbach 200</t>
  </si>
  <si>
    <t>PV Konrad Leu Hemmental</t>
  </si>
  <si>
    <t>Im Gehren 23</t>
  </si>
  <si>
    <t>Hemmental</t>
  </si>
  <si>
    <t>PV Xaver Heller Büron</t>
  </si>
  <si>
    <t>Heller</t>
  </si>
  <si>
    <t>PV Berney Les Bioux</t>
  </si>
  <si>
    <t xml:space="preserve">Chez Besson </t>
  </si>
  <si>
    <t>Berney</t>
  </si>
  <si>
    <t>Louis-Francois</t>
  </si>
  <si>
    <t>PV Hansueli Albrecht Stadel</t>
  </si>
  <si>
    <t>Im Chellerloo 718</t>
  </si>
  <si>
    <t>Stadel</t>
  </si>
  <si>
    <t>Albrecht</t>
  </si>
  <si>
    <t>PV Armin Brühwiler Tobel - Thor</t>
  </si>
  <si>
    <t>Thor 2</t>
  </si>
  <si>
    <t>Tobel</t>
  </si>
  <si>
    <t>PV Fuchs Immo Concept GmbH Wilen-Gottshaus - II</t>
  </si>
  <si>
    <t>Lauften 4</t>
  </si>
  <si>
    <t>PV Reto &amp; Marlis Bamert Tuggen</t>
  </si>
  <si>
    <t>Ebnet 4</t>
  </si>
  <si>
    <t xml:space="preserve">Bamert Marlis &amp; Reto, Bamert Reto </t>
  </si>
  <si>
    <t>PV GM Solaire SA Mex - Wicki</t>
  </si>
  <si>
    <t>Chemin des Vaux 2</t>
  </si>
  <si>
    <t>Mex</t>
  </si>
  <si>
    <t>GM Solaire SA</t>
  </si>
  <si>
    <t>Gard</t>
  </si>
  <si>
    <t>Lous-Philippe</t>
  </si>
  <si>
    <t>PV Rehalp-Verwaltung GHC-bhz Zürich</t>
  </si>
  <si>
    <t>Bachweg 5</t>
  </si>
  <si>
    <t>Rehalp-Verwaltungs AG</t>
  </si>
  <si>
    <t>Schenker-Basler</t>
  </si>
  <si>
    <t>Susan</t>
  </si>
  <si>
    <t>PV Genossenschaft Migros Basel - M-Parc Dreispitz Migros Reklamewand</t>
  </si>
  <si>
    <t>Münchensteinerstrasse 200</t>
  </si>
  <si>
    <t>Genossenschaft Migros</t>
  </si>
  <si>
    <t>PV David Brunner Buttisholz</t>
  </si>
  <si>
    <t>Graben 3</t>
  </si>
  <si>
    <t>PV Ville de Monthey - SED2 - La Tonkinelle</t>
  </si>
  <si>
    <t>l'avenue de la Gare 58</t>
  </si>
  <si>
    <t>PV Josef Zemp Entlebuch</t>
  </si>
  <si>
    <t>Juch</t>
  </si>
  <si>
    <t>Zemp</t>
  </si>
  <si>
    <t>PV Ringier AG Merlischachen</t>
  </si>
  <si>
    <t>Gütschweg 8</t>
  </si>
  <si>
    <t>Ringier</t>
  </si>
  <si>
    <t>PV Anton Wälti Affeltrangen</t>
  </si>
  <si>
    <t xml:space="preserve">Lärchenhof </t>
  </si>
  <si>
    <t>Affeltrangen</t>
  </si>
  <si>
    <t>Wälti</t>
  </si>
  <si>
    <t xml:space="preserve">*PV - Collège du Léman - Renens </t>
  </si>
  <si>
    <t>Rue du Léman 10</t>
  </si>
  <si>
    <t>PV Benediktus-Verein Uznach - Werkstattsgebäude</t>
  </si>
  <si>
    <t>St. Otmarsberg 1</t>
  </si>
  <si>
    <t>Benediktus-Verein</t>
  </si>
  <si>
    <t>Bisquolm</t>
  </si>
  <si>
    <t>PV Haltiner AG Holz &amp; Baubedarf Altstätten</t>
  </si>
  <si>
    <t>Oberrieterstrasse  23</t>
  </si>
  <si>
    <t>Haltiner AG Holz &amp; Baubedarf</t>
  </si>
  <si>
    <t>Haltiner</t>
  </si>
  <si>
    <t>PV Christoph Sieber Büren zum Hof</t>
  </si>
  <si>
    <t>Ausserdorf 10</t>
  </si>
  <si>
    <t>Sieber</t>
  </si>
  <si>
    <t>PV Roland &amp; Mira Schmid Schüpfheim - Zusammenschluss</t>
  </si>
  <si>
    <t>PV BWZ Toggenburg Wattwil</t>
  </si>
  <si>
    <t>Bahnhofstrasse 29</t>
  </si>
  <si>
    <t>Berufs- und Weiterbildungszentrum Toggenburg</t>
  </si>
  <si>
    <t>Forster</t>
  </si>
  <si>
    <t>PV Hans Berger Rosshäusern - Einstellhalle</t>
  </si>
  <si>
    <t>Bärfischenhaus 7</t>
  </si>
  <si>
    <t>PV NetZulg AG Steffisburg - Sonnenfeldstr. 10+12</t>
  </si>
  <si>
    <t>Sonnenfeldstrasse 10+12</t>
  </si>
  <si>
    <t>NetZulg AG</t>
  </si>
  <si>
    <t>Gander</t>
  </si>
  <si>
    <t>PV Hanspeter Keller Horn</t>
  </si>
  <si>
    <t>Aachstrasse 20</t>
  </si>
  <si>
    <t>PV Hof Faleina Stuls/Stugl - Dach</t>
  </si>
  <si>
    <t>Hof Faleina 1</t>
  </si>
  <si>
    <t>Stuls/Stugl</t>
  </si>
  <si>
    <t>Hof Faleina</t>
  </si>
  <si>
    <t>Collenberg</t>
  </si>
  <si>
    <t>Gion</t>
  </si>
  <si>
    <t>PV Matthias Tanner Oberhelfenschwil - Stall Ebnet</t>
  </si>
  <si>
    <t>Freudenbergstrasse 530</t>
  </si>
  <si>
    <t>Tanner</t>
  </si>
  <si>
    <t>PV Martin Brack Hornussen - Geflügelstrom 49</t>
  </si>
  <si>
    <t>Oeschenbrunnenhof 528</t>
  </si>
  <si>
    <t>Brack</t>
  </si>
  <si>
    <t>PV Dieter &amp; Edith Plattner Oeschgen - Gehrenhof</t>
  </si>
  <si>
    <t>Gehrenhof 258</t>
  </si>
  <si>
    <t xml:space="preserve">Plattner Edith, Plattner Dieter </t>
  </si>
  <si>
    <t>PV Roger Graf Wildberg</t>
  </si>
  <si>
    <t>Tössegg</t>
  </si>
  <si>
    <t>Wildberg</t>
  </si>
  <si>
    <t>Roger</t>
  </si>
  <si>
    <t>PV Jachen Andri Schmidt Sent - Wirtschaftsgebäude</t>
  </si>
  <si>
    <t>Prade 242F</t>
  </si>
  <si>
    <t>Schmidt</t>
  </si>
  <si>
    <t>Jachen Andri</t>
  </si>
  <si>
    <t>PV Heinz Berger Salez</t>
  </si>
  <si>
    <t>Kirchweg 5</t>
  </si>
  <si>
    <t>PV Matthias Sidler Zwillikon</t>
  </si>
  <si>
    <t>Ottenbacherstrasse 12</t>
  </si>
  <si>
    <t>Sidler</t>
  </si>
  <si>
    <t>PVA Kunz Oeschseite</t>
  </si>
  <si>
    <t>Schlündistrasse 5</t>
  </si>
  <si>
    <t>Oeschseite</t>
  </si>
  <si>
    <t>PV Urs Marti Häusernmoos - Schattscheuer 1</t>
  </si>
  <si>
    <t>Schattscheuer 1</t>
  </si>
  <si>
    <t>Häusernmoos</t>
  </si>
  <si>
    <t>PV Josef Hodel-Stocker Zell</t>
  </si>
  <si>
    <t>Inner Stocki</t>
  </si>
  <si>
    <t>Zell LU</t>
  </si>
  <si>
    <t>Hodel-Stocker</t>
  </si>
  <si>
    <t>PV Solarverein Auf's Dach Wilen - Stalldach Eulenhof</t>
  </si>
  <si>
    <t>Haltenweg 41</t>
  </si>
  <si>
    <t>Solarverein Auf's Dach</t>
  </si>
  <si>
    <t>Ruesch</t>
  </si>
  <si>
    <t>Florian</t>
  </si>
  <si>
    <t>PV Beatrice &amp; Franz Hidber Steckborn</t>
  </si>
  <si>
    <t>Sandtöbelistrasse 10</t>
  </si>
  <si>
    <t>Hidber Beatrice, Hidber Franz</t>
  </si>
  <si>
    <t>PV Hans Keller Schocherswil</t>
  </si>
  <si>
    <t>Lochershaus 2</t>
  </si>
  <si>
    <t>PV Peter Küchler Kägiswil</t>
  </si>
  <si>
    <t>Breitacher 1</t>
  </si>
  <si>
    <t>Küchler</t>
  </si>
  <si>
    <t>PV Christian Rüfenacht Longirod</t>
  </si>
  <si>
    <t xml:space="preserve">Les Cottieres </t>
  </si>
  <si>
    <t>Longirod</t>
  </si>
  <si>
    <t xml:space="preserve">PV Ulrich Peter Aarberg </t>
  </si>
  <si>
    <t>Hinteres Grafenmoos 3</t>
  </si>
  <si>
    <t>PV Urs Spycher Oberbalm</t>
  </si>
  <si>
    <t>Dorfgasse 9</t>
  </si>
  <si>
    <t>Spycher</t>
  </si>
  <si>
    <t>PVA Burla 2</t>
  </si>
  <si>
    <t>Hauptstrasse 132</t>
  </si>
  <si>
    <t>Burla</t>
  </si>
  <si>
    <t xml:space="preserve">PV Renzo Giovanoli Bondo </t>
  </si>
  <si>
    <t>Casa Scüdela 9a</t>
  </si>
  <si>
    <t xml:space="preserve">Bondo </t>
  </si>
  <si>
    <t>Giovanoli</t>
  </si>
  <si>
    <t>Renzo</t>
  </si>
  <si>
    <t>PV Georg Pfister Oetwil am See - Anlage 1</t>
  </si>
  <si>
    <t>Rinderweid 8</t>
  </si>
  <si>
    <t>PV Anton Bächli Würenlingen - Eichenhof</t>
  </si>
  <si>
    <t>Eichenhof 1</t>
  </si>
  <si>
    <t>PV Stockwerkeigentümergemeinschaft Lützelflüh-Goldbach</t>
  </si>
  <si>
    <t>Gewerbestrasse 3 &amp; 3a</t>
  </si>
  <si>
    <t>Stockwerkeigentümergemeinschaft Gewerbestrasse 3 &amp; 3a</t>
  </si>
  <si>
    <t>Galli</t>
  </si>
  <si>
    <t>PV Grégoire &amp; Ester Cueni Quartino</t>
  </si>
  <si>
    <t>Via Monte Ceneri 14</t>
  </si>
  <si>
    <t>Cueni</t>
  </si>
  <si>
    <t>Grégoire</t>
  </si>
  <si>
    <t>PV Wyss Fulenbach - Wohnhaus</t>
  </si>
  <si>
    <t>Fahrweg 8</t>
  </si>
  <si>
    <t>*PV Romande Energie SA Chailly-Montreux - AUBORT</t>
  </si>
  <si>
    <t>Rue Châtaigniers 19</t>
  </si>
  <si>
    <t>PV Urs Fischbacher Ganterschwil</t>
  </si>
  <si>
    <t>Wisenau 145</t>
  </si>
  <si>
    <t>PV Roland Werner Wäldi</t>
  </si>
  <si>
    <t>Waldhof</t>
  </si>
  <si>
    <t>Wäldi</t>
  </si>
  <si>
    <t>PV L'Aubier SA Montezillon</t>
  </si>
  <si>
    <t>Les Murailles 5</t>
  </si>
  <si>
    <t>L'AUBIER SA</t>
  </si>
  <si>
    <t>Desaules</t>
  </si>
  <si>
    <t>PV Andreas Liesch Stierva</t>
  </si>
  <si>
    <t>Dira 17A</t>
  </si>
  <si>
    <t>Liesch</t>
  </si>
  <si>
    <t>PV Matthias Lottenbach Rudolfingen</t>
  </si>
  <si>
    <t>Gishalde 1 + 3</t>
  </si>
  <si>
    <t>Rudolfingen</t>
  </si>
  <si>
    <t>Lottenbach</t>
  </si>
  <si>
    <t>PV André Gisiger Bassecourt</t>
  </si>
  <si>
    <t>Berlincourt 80</t>
  </si>
  <si>
    <t>Gisiger</t>
  </si>
  <si>
    <t>PV Municipio di Croglio Castelrotto - Scuola Media dell'infanzia</t>
  </si>
  <si>
    <t>Via Bordonzozzi</t>
  </si>
  <si>
    <t>Castelrotto</t>
  </si>
  <si>
    <t>Municipio di Croglio</t>
  </si>
  <si>
    <t>Andina</t>
  </si>
  <si>
    <t>Mirja</t>
  </si>
  <si>
    <t>PV Edgar Durschei Segnas</t>
  </si>
  <si>
    <t>Via Ansauna 2</t>
  </si>
  <si>
    <t>Durschei</t>
  </si>
  <si>
    <t>Edgar</t>
  </si>
  <si>
    <t xml:space="preserve">PV Gemeinde Nufenen - Alp Steinigboda </t>
  </si>
  <si>
    <t>Alp Steinigboda Pzn.500</t>
  </si>
  <si>
    <t>Nufenen</t>
  </si>
  <si>
    <t>Gemeinde Nufenen</t>
  </si>
  <si>
    <t>PV Stefan Langenauer Wollerau - lpva02</t>
  </si>
  <si>
    <t>Allenwindenstrasse 9</t>
  </si>
  <si>
    <t>Langenauer Stefan, Langenauer Uta Maria</t>
  </si>
  <si>
    <t>PV Christian Müller Baechli - Gasthaus Frohwies</t>
  </si>
  <si>
    <t>Wisstrasse 42</t>
  </si>
  <si>
    <t>Baechli</t>
  </si>
  <si>
    <t>PV Peter Bernhard Büttenhardt</t>
  </si>
  <si>
    <t>Braatihof 119</t>
  </si>
  <si>
    <t>Büttenhardt</t>
  </si>
  <si>
    <t>PV Johann Davatz-Mathis Fanas</t>
  </si>
  <si>
    <t>Curtinastrassel 6</t>
  </si>
  <si>
    <t>Davatz-Mathis</t>
  </si>
  <si>
    <t>PV Werner Weyermann Auswil - Scheunendach</t>
  </si>
  <si>
    <t>Wyssbachstrasse 29A</t>
  </si>
  <si>
    <t>Weyermann</t>
  </si>
  <si>
    <t>PV Margrit Braun Niederuzwil</t>
  </si>
  <si>
    <t>Meisenstrasse 5</t>
  </si>
  <si>
    <t>Braun</t>
  </si>
  <si>
    <t>Margrit</t>
  </si>
  <si>
    <t>PV Richard Kobler Oberriet - Stall</t>
  </si>
  <si>
    <t>Hub 20</t>
  </si>
  <si>
    <t xml:space="preserve">Richard </t>
  </si>
  <si>
    <t>PV Andreas Flükiger Lützelflüh - Bifang 20</t>
  </si>
  <si>
    <t>Bifang 20</t>
  </si>
  <si>
    <t>PV Walter Steiner Uster</t>
  </si>
  <si>
    <t>Tüllacker 2</t>
  </si>
  <si>
    <t>PV Hanspeter Rothen Oberbalm</t>
  </si>
  <si>
    <t>Borisried 217a</t>
  </si>
  <si>
    <t>Rothen</t>
  </si>
  <si>
    <t>PV Simon Sutter-Klucker Schiers - Stalldach</t>
  </si>
  <si>
    <t>Saneus 443</t>
  </si>
  <si>
    <t>Sutter-Klucker</t>
  </si>
  <si>
    <t>PV René Caduff Vattiz</t>
  </si>
  <si>
    <t>Vattiz 17</t>
  </si>
  <si>
    <t>Caduff</t>
  </si>
  <si>
    <t>PV Elektrizitäts- und Wasserwerk Sevelen - Schulanlage Galstramm</t>
  </si>
  <si>
    <t>Birkenweg 2</t>
  </si>
  <si>
    <t>Elektrizitäts- und Wasserwerk Sevelen</t>
  </si>
  <si>
    <t>Pratzner</t>
  </si>
  <si>
    <t>PV Urs Reut Mauren - Scheunendach Süd</t>
  </si>
  <si>
    <t>Dorfstrasse 6</t>
  </si>
  <si>
    <t>Reut</t>
  </si>
  <si>
    <t>PV Ueli Siegenthaler Bubikon</t>
  </si>
  <si>
    <t>Laufenrietstrasse 33</t>
  </si>
  <si>
    <t>Siegenthaler</t>
  </si>
  <si>
    <t>PV Wegmüller Hans Holzbau AG Selzach</t>
  </si>
  <si>
    <t>Haagstrasse 17</t>
  </si>
  <si>
    <t>Wegmüller Hans Holzbau AG</t>
  </si>
  <si>
    <t>Wegmüller</t>
  </si>
  <si>
    <t>Hansuli</t>
  </si>
  <si>
    <t>PV Christoph Schenker Däniken</t>
  </si>
  <si>
    <t>Chrummacher 7</t>
  </si>
  <si>
    <t>Schenker</t>
  </si>
  <si>
    <t>PV Jürg Schmidlin Bösingen</t>
  </si>
  <si>
    <t>Industriestrasse 214</t>
  </si>
  <si>
    <t>Schmidlin AG</t>
  </si>
  <si>
    <t>Schmidlin</t>
  </si>
  <si>
    <t>PV Michael Telley Torny-le-Grand</t>
  </si>
  <si>
    <t>Route du Centre</t>
  </si>
  <si>
    <t>Torny-le-Grand</t>
  </si>
  <si>
    <t>Telley</t>
  </si>
  <si>
    <t>PV SIE SA Crissier - BACRI solaire</t>
  </si>
  <si>
    <t>Cordy 10</t>
  </si>
  <si>
    <t>SIE SA Service intercommunal de l'électricité</t>
  </si>
  <si>
    <t>Fabbri</t>
  </si>
  <si>
    <t>Alessandro</t>
  </si>
  <si>
    <t>PV Volksschulgemeinde Eschlikon</t>
  </si>
  <si>
    <t>Stationsstrasse 29</t>
  </si>
  <si>
    <t>Volksschulgemeinde Eschlikon</t>
  </si>
  <si>
    <t>Koller-Brunner</t>
  </si>
  <si>
    <t>Susann</t>
  </si>
  <si>
    <t>PV Josef &amp; Thomas Gerber Dagmersellen</t>
  </si>
  <si>
    <t>Kätzigen 5</t>
  </si>
  <si>
    <t>Gerber Josef , Gerber Thomas</t>
  </si>
  <si>
    <t>PV Urs Stierli Urdorf</t>
  </si>
  <si>
    <t xml:space="preserve">Möhrenhof </t>
  </si>
  <si>
    <t>Stierli</t>
  </si>
  <si>
    <t xml:space="preserve">PV Regionalwerke AG Baden - Nordhaus 1+3 </t>
  </si>
  <si>
    <t>Nordhaus 1+3</t>
  </si>
  <si>
    <t>Regionalwerke AG Baden</t>
  </si>
  <si>
    <t>Hurter</t>
  </si>
  <si>
    <t>PV Peter Jung Neftenbach</t>
  </si>
  <si>
    <t>Irchelstrasse 100</t>
  </si>
  <si>
    <t>Jung</t>
  </si>
  <si>
    <t>PV EKT AG Frauenfeld - UW Frauenfeld-Ost</t>
  </si>
  <si>
    <t>Langfeldstrasse 109a</t>
  </si>
  <si>
    <t>PV Willy Buhlmann Blonay</t>
  </si>
  <si>
    <t xml:space="preserve">Chemin de la Poneyre </t>
  </si>
  <si>
    <t>Buhlmann</t>
  </si>
  <si>
    <t>PVA Hermann Salzmann Uettligen</t>
  </si>
  <si>
    <t>Bützenmattweg 21</t>
  </si>
  <si>
    <t>Herrmann Maria, Herrmann Kaspar</t>
  </si>
  <si>
    <t>PV Kirchgemeinde Trüllikon</t>
  </si>
  <si>
    <t>Schlossgasse 6</t>
  </si>
  <si>
    <t>Kirchgemeinde Trüllikon</t>
  </si>
  <si>
    <t>Stewart</t>
  </si>
  <si>
    <t>Violette</t>
  </si>
  <si>
    <t>PV Kornhaus Verwaltungs AG Spreitenbach -  Bahnhofstrasse 100</t>
  </si>
  <si>
    <t>Bahnhofstrasse 100</t>
  </si>
  <si>
    <t>Kornhaus Verwaltungs AG</t>
  </si>
  <si>
    <t>Diego</t>
  </si>
  <si>
    <t>PV IBB Strom AG Brugg - BWZ Brugg</t>
  </si>
  <si>
    <t>Annerstrasse 12</t>
  </si>
  <si>
    <t>PV Karl Wegmüller Regensdorf - Watt</t>
  </si>
  <si>
    <t>Niederhaslistrasse 119</t>
  </si>
  <si>
    <t>Regensdorf-Watt</t>
  </si>
  <si>
    <t>PV Immobilien Basel-Stadt - Itelpfad Haus 1.1</t>
  </si>
  <si>
    <t>Itelpfad 1/3</t>
  </si>
  <si>
    <t>Finanzdepartement des Kanton Basel-Stadt / Immobilien Basel-Stadt</t>
  </si>
  <si>
    <t>Koechlin</t>
  </si>
  <si>
    <t>PV Immobilien Basel-Stadt - Itelpfad Haus 2.1</t>
  </si>
  <si>
    <t>Itelpfad 2/4</t>
  </si>
  <si>
    <t>PV Eugen Bär Baar</t>
  </si>
  <si>
    <t>Alte Kappelerstrasse 1 &amp; 3</t>
  </si>
  <si>
    <t>Herren</t>
  </si>
  <si>
    <t xml:space="preserve">Bär Martin, Bär Eugen </t>
  </si>
  <si>
    <t>PV Erbengemeinschaft P. Hug Wilen bei Wil</t>
  </si>
  <si>
    <t>Dorfstrasse 21</t>
  </si>
  <si>
    <t>Erbengemeinschaft P. Hug</t>
  </si>
  <si>
    <t>Hug</t>
  </si>
  <si>
    <t>PV Commune de Semsales</t>
  </si>
  <si>
    <t>Grand-Rue 16</t>
  </si>
  <si>
    <t>Pauli</t>
  </si>
  <si>
    <t>Stéphane</t>
  </si>
  <si>
    <t>PV Jean Oppliger - La Tuilerie 34 ajoutée - Le Cerneux-Veusil</t>
  </si>
  <si>
    <t>La Tuilerie 34</t>
  </si>
  <si>
    <t>Oppliger</t>
  </si>
  <si>
    <t>Jean</t>
  </si>
  <si>
    <t>PV Betriebsgemeinschaft Obermatt-Grod Alosen</t>
  </si>
  <si>
    <t>Obermatt</t>
  </si>
  <si>
    <t>Betriebsgemeinschaft Obermatt-Grod</t>
  </si>
  <si>
    <t>Pirmin</t>
  </si>
  <si>
    <t>PV Hans &amp; Elisabeth Jost-Meister Sumiswald - Schostro 2</t>
  </si>
  <si>
    <t>Schonegg 603b</t>
  </si>
  <si>
    <t>Jost-Meister</t>
  </si>
  <si>
    <t>PV Geschwistergemeinschaft Linder St. Gallen</t>
  </si>
  <si>
    <t>Brandstrasse 40</t>
  </si>
  <si>
    <t>Linder Elisabeth, Linder Andreas</t>
  </si>
  <si>
    <t>PV SISTAG AG Eschenbach</t>
  </si>
  <si>
    <t>Alte Kantonsstrasse 7</t>
  </si>
  <si>
    <t>SISTAG AG</t>
  </si>
  <si>
    <t>PV Michael Heeb Rüthi</t>
  </si>
  <si>
    <t>Breiten 1</t>
  </si>
  <si>
    <t>Heeb</t>
  </si>
  <si>
    <t>PV Werkhalle Werder Turgi</t>
  </si>
  <si>
    <t>Landstrasse 19 / Ahornweg</t>
  </si>
  <si>
    <t>Wil bei Turgi</t>
  </si>
  <si>
    <t>e-nap GmbH</t>
  </si>
  <si>
    <t>PV-Anlage Vinzens Luven, 47.3 kW</t>
  </si>
  <si>
    <t xml:space="preserve">Crestas 1 </t>
  </si>
  <si>
    <t xml:space="preserve">Vinzens-Loher Gion Peter, Vinzens-Loher Corina </t>
  </si>
  <si>
    <t>PV Ernst Koller Gais</t>
  </si>
  <si>
    <t>Oberzwislen 21</t>
  </si>
  <si>
    <t>PV Mario Schelling Affoltern am Albis</t>
  </si>
  <si>
    <t>Lindenmoosstrasse 6</t>
  </si>
  <si>
    <t>Schelling</t>
  </si>
  <si>
    <t>PV David Jörg Tamins - Platta</t>
  </si>
  <si>
    <t>Platta</t>
  </si>
  <si>
    <t>PV Stefan Hurni Detligen - Ostermanigen 1</t>
  </si>
  <si>
    <t>Ostermanigen 91</t>
  </si>
  <si>
    <t>Hurni</t>
  </si>
  <si>
    <t>PV Immobilien Basel-Stadt - Itelpfad Haus 1.2</t>
  </si>
  <si>
    <t>Itelpfad 5/7</t>
  </si>
  <si>
    <t>PV Immobilien Basel-Stadt - Itelpfad Haus 2.2</t>
  </si>
  <si>
    <t>Itelpfad 6/8</t>
  </si>
  <si>
    <t>PV Domaine des Abeilles d Or Satigny</t>
  </si>
  <si>
    <t>Chemin du Paradis 0E 02</t>
  </si>
  <si>
    <t>Domaine des Abeilles d'Or</t>
  </si>
  <si>
    <t>Desbaillets</t>
  </si>
  <si>
    <t>PV Otto Halter Giswil</t>
  </si>
  <si>
    <t>Unterlinden 1</t>
  </si>
  <si>
    <t>Halter-Furrer</t>
  </si>
  <si>
    <t>PV Josef Schönenberger Wuppenau</t>
  </si>
  <si>
    <t>Wiesengrundstrasse 1</t>
  </si>
  <si>
    <t>Schönenberger</t>
  </si>
  <si>
    <t>PV Daniel Seifert Sevelen - Böschnihof</t>
  </si>
  <si>
    <t>Ranser Rheinweg Böschnihof 2470</t>
  </si>
  <si>
    <t>Seifert</t>
  </si>
  <si>
    <t>PV Korporation Sempach - Restaurant Seeland</t>
  </si>
  <si>
    <t>Korporation Sempach</t>
  </si>
  <si>
    <t>Ineichen</t>
  </si>
  <si>
    <t>Joe</t>
  </si>
  <si>
    <t>PV Martin Huber Oerlingen</t>
  </si>
  <si>
    <t>Im Saum 1</t>
  </si>
  <si>
    <t>Oerlingen</t>
  </si>
  <si>
    <t>PV Martin Brunnschweiler Oberstetten</t>
  </si>
  <si>
    <t>Spitzburgstrasse 9</t>
  </si>
  <si>
    <t>Oberstetten</t>
  </si>
  <si>
    <t>Brunnschweiler</t>
  </si>
  <si>
    <t>PV Beatrice &amp; Franz Held Lützelflüh - Waldhaus</t>
  </si>
  <si>
    <t>Waldhaus 16</t>
  </si>
  <si>
    <t>PV Beat Knuchel Bätterkinden</t>
  </si>
  <si>
    <t>Wiesenweg 2</t>
  </si>
  <si>
    <t>Knuchel</t>
  </si>
  <si>
    <t>Pruntrut Roy PV - La Prairie Biogaz</t>
  </si>
  <si>
    <t>PV Bote der Urschweiz AG Seewen</t>
  </si>
  <si>
    <t>Steinbislin 11</t>
  </si>
  <si>
    <t>Bote der Urschweiz AG</t>
  </si>
  <si>
    <t>Triner</t>
  </si>
  <si>
    <t>Hugo</t>
  </si>
  <si>
    <t>PV Edwin Bischof L'Aiguille Les Bois</t>
  </si>
  <si>
    <t>Sous-le-Mont 7</t>
  </si>
  <si>
    <t>Bischof</t>
  </si>
  <si>
    <t>PV Werner Kenel Arth</t>
  </si>
  <si>
    <t>Erliweg 16</t>
  </si>
  <si>
    <t>Kenel-Inderbitzin</t>
  </si>
  <si>
    <t>PV G.M. Solaire SA Sion - chandoline</t>
  </si>
  <si>
    <t>Route de Riddes 73</t>
  </si>
  <si>
    <t>PV Bernhard Gasche Bolken</t>
  </si>
  <si>
    <t>Moosmattweg 1D</t>
  </si>
  <si>
    <t>Gasche</t>
  </si>
  <si>
    <t>PV 1.103 / Aarhof Bellach</t>
  </si>
  <si>
    <t>Wächterweg 3</t>
  </si>
  <si>
    <t>Genossenschaft OPTIMA-SOLAR Solothurn</t>
  </si>
  <si>
    <t>Lee Walther</t>
  </si>
  <si>
    <t>Karin</t>
  </si>
  <si>
    <t>PV Les hôpitaux universitaires de Genève - Collonge Bellerive</t>
  </si>
  <si>
    <t>Chemin de la Savonnière 11 - 13</t>
  </si>
  <si>
    <t>Collonge Bellerive</t>
  </si>
  <si>
    <t>Les hôpitaux universitaires de Genève</t>
  </si>
  <si>
    <t>Bottallo</t>
  </si>
  <si>
    <t>PV EKZ Thalwil - GuK Haus A</t>
  </si>
  <si>
    <t>Schützenstrasse 3+5</t>
  </si>
  <si>
    <t>Thalwil</t>
  </si>
  <si>
    <t>PV Albert Meyer Altnau - Scheune</t>
  </si>
  <si>
    <t>Seezelgstrasse 24</t>
  </si>
  <si>
    <t>PV Josef Bossard</t>
  </si>
  <si>
    <t>Alznach 1</t>
  </si>
  <si>
    <t>Bossard</t>
  </si>
  <si>
    <t>PV Birseck Solar AG Münchenstein - MZG 13</t>
  </si>
  <si>
    <t>Weidenstrasse 13</t>
  </si>
  <si>
    <t>Birseck Solar AG</t>
  </si>
  <si>
    <t xml:space="preserve">PV AMB Bellinzona - Progetto SM2 </t>
  </si>
  <si>
    <t>Via al Maglio</t>
  </si>
  <si>
    <t>PV Klas Niggli Grüsch</t>
  </si>
  <si>
    <t>Landstrass 457A</t>
  </si>
  <si>
    <t>Klas</t>
  </si>
  <si>
    <t>PV Benno Pfyl Schwyz - Aufzuchtstall</t>
  </si>
  <si>
    <t>Obdorf 1</t>
  </si>
  <si>
    <t>Pfyl</t>
  </si>
  <si>
    <t>PV Rheinunternehmen Widnau - Werkhof</t>
  </si>
  <si>
    <t>Rheinbaustrasse 2</t>
  </si>
  <si>
    <t>Rheinunternehmen</t>
  </si>
  <si>
    <t>Claudio</t>
  </si>
  <si>
    <t>*PV Jakob Hofstetter Wildhaus - Scheune</t>
  </si>
  <si>
    <t>Brüggli 372</t>
  </si>
  <si>
    <t>*PV Peter Hofstetter Wildhaus - Scheune</t>
  </si>
  <si>
    <t>PV Solarfokus GmbH Murzelen</t>
  </si>
  <si>
    <t>Murzelenstrasse 11A</t>
  </si>
  <si>
    <t>Solarfokus GmbH</t>
  </si>
  <si>
    <t>Tschannen</t>
  </si>
  <si>
    <t>PV Servipier AG - Maison onésienne Onex</t>
  </si>
  <si>
    <t>Rue des Evaux 2</t>
  </si>
  <si>
    <t>Servipier AG</t>
  </si>
  <si>
    <t>Jospin</t>
  </si>
  <si>
    <t>PV Solarspar - Pferdestall Schönegg - Tenniken</t>
  </si>
  <si>
    <t>Hof Schönegg 106</t>
  </si>
  <si>
    <t>PV Manuel Kiener Eggiwil - Solarstrom ab Einstelhalle</t>
  </si>
  <si>
    <t>Ober-Heidbühl 440</t>
  </si>
  <si>
    <t>Kiener</t>
  </si>
  <si>
    <t>Manuel</t>
  </si>
  <si>
    <t>PV Marie-Gabrielle von Weber Rickenbach SZ - Urenmatt</t>
  </si>
  <si>
    <t>Urenmatt</t>
  </si>
  <si>
    <t>Rickenbach SZ</t>
  </si>
  <si>
    <t>von Weber</t>
  </si>
  <si>
    <t>Marie-Gabrielle</t>
  </si>
  <si>
    <t>PV Societad Ovra electrica Lumbrein - Alp da Lumbrein</t>
  </si>
  <si>
    <t>Societad Ovra electrica Lumbrein</t>
  </si>
  <si>
    <t>Derungs</t>
  </si>
  <si>
    <t>PV Viktoria Annexbau Peter Gfeller Bern</t>
  </si>
  <si>
    <t>Viktoriastrasse 73</t>
  </si>
  <si>
    <t>Gfeller</t>
  </si>
  <si>
    <t>PV EESP-2 Lausanne</t>
  </si>
  <si>
    <t>Chemin des Abeilles 14</t>
  </si>
  <si>
    <t>Ecole d'Étude Sociales et Pédagogiques Lausanne</t>
  </si>
  <si>
    <t>Goussebaire</t>
  </si>
  <si>
    <t>PV Stefan Hess Märstetten</t>
  </si>
  <si>
    <t>Hugelshoferstrasse 1</t>
  </si>
  <si>
    <t>Hess</t>
  </si>
  <si>
    <t>PV Aliette &amp; Eddy Rey Oulens-Sur-Lucens</t>
  </si>
  <si>
    <t>Le Chêne 1</t>
  </si>
  <si>
    <t>Oulens-Sur-Lucens</t>
  </si>
  <si>
    <t>Rey Eddy, Rey Aliette</t>
  </si>
  <si>
    <t>PV H. Lenz AG Niederuzwil</t>
  </si>
  <si>
    <t>Hirzenstrasse  2</t>
  </si>
  <si>
    <t>H. Lenz AG</t>
  </si>
  <si>
    <t>Lenz</t>
  </si>
  <si>
    <t>Heiner</t>
  </si>
  <si>
    <t>PV Walter Bisig Wagen</t>
  </si>
  <si>
    <t>Rietwiesenstrasse 55</t>
  </si>
  <si>
    <t>Bisig</t>
  </si>
  <si>
    <t>PV Roland Artho St. Gallenkappel</t>
  </si>
  <si>
    <t>Bauwil</t>
  </si>
  <si>
    <t>Artho</t>
  </si>
  <si>
    <t>PV Immobilien Basel Stadt - Schrägdach Wohnhaus - Magdenstrasse 21-25</t>
  </si>
  <si>
    <t>Magdenstrasse 21-25</t>
  </si>
  <si>
    <t>PV Burkart Landmaschinen GmbH Rain</t>
  </si>
  <si>
    <t xml:space="preserve">Rainmüli </t>
  </si>
  <si>
    <t>Burkart Landmaschinen GmbH</t>
  </si>
  <si>
    <t>Burkart</t>
  </si>
  <si>
    <t>PV Arthur Germann Steinach</t>
  </si>
  <si>
    <t>Bildzelgstrasse</t>
  </si>
  <si>
    <t>Germann</t>
  </si>
  <si>
    <t>PV nef-naturbuur Oetwil am See</t>
  </si>
  <si>
    <t>Neuhus 840</t>
  </si>
  <si>
    <t>nef-naturbuur</t>
  </si>
  <si>
    <t>Nef-Minikus</t>
  </si>
  <si>
    <t>PV Feuerwehrgebäude Marthalen</t>
  </si>
  <si>
    <t>Fleudenbühl Kat. Nr. 4</t>
  </si>
  <si>
    <t>Politische Gemeinde Marthalen</t>
  </si>
  <si>
    <t>PV Alteno Solar AG Basel - Gundeldingerfeld</t>
  </si>
  <si>
    <t>PV Theodor Schädeli Uettligen</t>
  </si>
  <si>
    <t>Oberdettigenstrasse 9B</t>
  </si>
  <si>
    <t>Schädeli</t>
  </si>
  <si>
    <t>Theodor</t>
  </si>
  <si>
    <t>PV Duri Roner-Andri Zernez - D1</t>
  </si>
  <si>
    <t>Sosa 99</t>
  </si>
  <si>
    <t>Roner-Andri</t>
  </si>
  <si>
    <t>Duri</t>
  </si>
  <si>
    <t>PV Instituto per Anziani Brissago - Risparmio Energetico</t>
  </si>
  <si>
    <t>Via San Giorgio  4</t>
  </si>
  <si>
    <t>Casa San Giorgio</t>
  </si>
  <si>
    <t>Berta</t>
  </si>
  <si>
    <t>Giuseppe</t>
  </si>
  <si>
    <t>PV Jürg &amp; Diana Lüdi Biel-Benken</t>
  </si>
  <si>
    <t>Therwilerstrasse 72</t>
  </si>
  <si>
    <t>Lüdi Jürg, Lüdi Diana</t>
  </si>
  <si>
    <t>PV Paul Nessensohn Lengwil</t>
  </si>
  <si>
    <t>Bachstrasse 2</t>
  </si>
  <si>
    <t>Lengwil</t>
  </si>
  <si>
    <t>Nessensohn</t>
  </si>
  <si>
    <t>PV Pfiroporcs GmbH Altishofen</t>
  </si>
  <si>
    <t>Wiggerhof 1</t>
  </si>
  <si>
    <t>Pfiroporcs GmbH</t>
  </si>
  <si>
    <t>PV Ernst Suter Schwyz - Ämserberg Haggen</t>
  </si>
  <si>
    <t>Emsenberg Haggen</t>
  </si>
  <si>
    <t>PV Service cantonal des ponts et chaussées Les Hauts-Geneveys - HG</t>
  </si>
  <si>
    <t>Domaine public cantonal</t>
  </si>
  <si>
    <t>Service cantonal des ponts et chaussées</t>
  </si>
  <si>
    <t>Merlotti</t>
  </si>
  <si>
    <t>PV Drechslerei Stich AG Kleinlützel</t>
  </si>
  <si>
    <t>Schulstrasse 339</t>
  </si>
  <si>
    <t>Drechslerei Stich AG</t>
  </si>
  <si>
    <t>Alex</t>
  </si>
  <si>
    <t>PV Oliver Leumann Andwil</t>
  </si>
  <si>
    <t>Dorfstrasse 9</t>
  </si>
  <si>
    <t>Leumann</t>
  </si>
  <si>
    <t>Oliver</t>
  </si>
  <si>
    <t>PV Marquart Immobilien und Beratung AG Tscherlach</t>
  </si>
  <si>
    <t>Gewerbestrasse 9</t>
  </si>
  <si>
    <t>Marquart Immobilien und Beratung AG</t>
  </si>
  <si>
    <t>Marquart</t>
  </si>
  <si>
    <t>PV Andreas &amp; Annamarie Krähenbühl-Lang Zäziwil</t>
  </si>
  <si>
    <t>Langnaustrasse 22</t>
  </si>
  <si>
    <t xml:space="preserve">Krähenbühl-Lang Annamarie, Krähenbühl-Lang Andreas </t>
  </si>
  <si>
    <t>PV Crevoisier et Rérat SA Porrentruy</t>
  </si>
  <si>
    <t>Chemin des Grandes-Vies 5</t>
  </si>
  <si>
    <t>CREVOISIER &amp; RERAT S.A.</t>
  </si>
  <si>
    <t>Rérat</t>
  </si>
  <si>
    <t>Jean-Denis</t>
  </si>
  <si>
    <t>PV Aqua Solar AG Büsserach</t>
  </si>
  <si>
    <t>Breitenbachstrasse 28</t>
  </si>
  <si>
    <t>Büsserach</t>
  </si>
  <si>
    <t>Aqua Solar AG</t>
  </si>
  <si>
    <t>PV Immo Treier AG Schinznach-Dorf - Lagerhalle</t>
  </si>
  <si>
    <t>Nebenbachweg 8</t>
  </si>
  <si>
    <t>Immo Treier AG</t>
  </si>
  <si>
    <t>PV Daniel &amp; Paula Maurer Uttigen</t>
  </si>
  <si>
    <t>Seilerweg 7</t>
  </si>
  <si>
    <t xml:space="preserve">Maurer Daniel, Maurer Paula </t>
  </si>
  <si>
    <t xml:space="preserve">PV Jean-Alfred Burdet Mathod </t>
  </si>
  <si>
    <t xml:space="preserve">Dessous la Vy </t>
  </si>
  <si>
    <t>Burdet</t>
  </si>
  <si>
    <t>Jean-Alfred</t>
  </si>
  <si>
    <t>PV LWA Adelboden - Oey Talstation</t>
  </si>
  <si>
    <t>Bodenstrasse 2</t>
  </si>
  <si>
    <t>Licht- und Wasserwerk Adelboden AG (LWA)</t>
  </si>
  <si>
    <t>Aellig</t>
  </si>
  <si>
    <t>PV Roland Wismer Rickenbach</t>
  </si>
  <si>
    <t>Hinter Sterenberg</t>
  </si>
  <si>
    <t>PV Elie Grosjean Saules</t>
  </si>
  <si>
    <t>Oeuches Dessus 26</t>
  </si>
  <si>
    <t>Grosjean</t>
  </si>
  <si>
    <t>Elie</t>
  </si>
  <si>
    <t>Communde de Cartigny</t>
  </si>
  <si>
    <t>rue du Trabli 5</t>
  </si>
  <si>
    <t>Commune de Cartigny</t>
  </si>
  <si>
    <t>Jaquenoud</t>
  </si>
  <si>
    <t>PV Werner &amp; Doris Peter Berg am Irchel</t>
  </si>
  <si>
    <t>Püntstrasse 7</t>
  </si>
  <si>
    <t>Berg am Irchel</t>
  </si>
  <si>
    <t xml:space="preserve">Peter Doris, Peter Werner </t>
  </si>
  <si>
    <t>PV Synthes GmbH Zuchwil</t>
  </si>
  <si>
    <t>Luzernstrasse 21</t>
  </si>
  <si>
    <t>Synthes GmbH</t>
  </si>
  <si>
    <t>*PV sur bât. Romande Energie Morges</t>
  </si>
  <si>
    <t>Rue de Lausanne 53</t>
  </si>
  <si>
    <t>PV Werkhof Bon Rhä Tamins</t>
  </si>
  <si>
    <t>Crest Ault.</t>
  </si>
  <si>
    <t>PVA GZK Immobilien / Kurt Ziemer Port</t>
  </si>
  <si>
    <t>Allmendstrasse 11</t>
  </si>
  <si>
    <t>GZK Immobilien AG</t>
  </si>
  <si>
    <t>Ziemer</t>
  </si>
  <si>
    <t>PV ECA Yverdon-les-Bains - CEI 3</t>
  </si>
  <si>
    <t>Bâtiment CEI III</t>
  </si>
  <si>
    <t>Etablissement cantonal d'assurance contre l'incendie et les éléments naturels du canton de Vaud (ECA)</t>
  </si>
  <si>
    <t>Becker</t>
  </si>
  <si>
    <t>Rémi</t>
  </si>
  <si>
    <t>PV Roland Blaesi-Blumenthal Lenzerheide - Wohnhaus Landwirtschaft</t>
  </si>
  <si>
    <t>Voa Tgantieni 7</t>
  </si>
  <si>
    <t>Blaesi-Blumenthal</t>
  </si>
  <si>
    <t>PV Jean-Marc Genevay Bassins - 16</t>
  </si>
  <si>
    <t>Rue de la Ravière 16</t>
  </si>
  <si>
    <t>Jean-Marc Genevay</t>
  </si>
  <si>
    <t>Genevay</t>
  </si>
  <si>
    <t>Jean-Marc</t>
  </si>
  <si>
    <t>PV Reto Hübscher Cham - Scheunendach Hof</t>
  </si>
  <si>
    <t>Oberwil 24</t>
  </si>
  <si>
    <t>Hübscher</t>
  </si>
  <si>
    <t>PV Guggisberg Dachtechnik AG Wabern - Werkgasse 20/24</t>
  </si>
  <si>
    <t>Werkstrasse 20 &amp; 24</t>
  </si>
  <si>
    <t>Guggisberg Dachtechnik AG</t>
  </si>
  <si>
    <t>PV Elenkavest AG Schwanden</t>
  </si>
  <si>
    <t>Allmendschwandstrasse 61</t>
  </si>
  <si>
    <t>Elenkavest AG</t>
  </si>
  <si>
    <t>Kambli</t>
  </si>
  <si>
    <t>Rafael</t>
  </si>
  <si>
    <t>PV Carrosserie Pfister AG Herisau</t>
  </si>
  <si>
    <t>Industriestrasse 10</t>
  </si>
  <si>
    <t>Carrosserie Pfister AG</t>
  </si>
  <si>
    <t>PV Eduard Schibli Schinznach-Dorf</t>
  </si>
  <si>
    <t>Wallbach 13</t>
  </si>
  <si>
    <t>Schibli</t>
  </si>
  <si>
    <t>Eduard</t>
  </si>
  <si>
    <t>PVA Gasser Lungern</t>
  </si>
  <si>
    <t>Hinterseestrasse 12</t>
  </si>
  <si>
    <t>Lungern</t>
  </si>
  <si>
    <t>Gasser</t>
  </si>
  <si>
    <t>PV Vidmar AG Liebefeld</t>
  </si>
  <si>
    <t>Könizstrasse 161</t>
  </si>
  <si>
    <t>Vidmar AG</t>
  </si>
  <si>
    <t>Brüschweiler</t>
  </si>
  <si>
    <t>PV Adrian Baumgartner Schneisingen - Scheune</t>
  </si>
  <si>
    <t>Widen 4</t>
  </si>
  <si>
    <t>PV BEW Photovoltaic Sàrl - Galilée 4</t>
  </si>
  <si>
    <t>Galilée 4</t>
  </si>
  <si>
    <t>Yverdon-les-bains</t>
  </si>
  <si>
    <t>BEW-Photovoltaic Sàrl</t>
  </si>
  <si>
    <t>PV Stefan Traber Uesslingen</t>
  </si>
  <si>
    <t>Obergasse 13</t>
  </si>
  <si>
    <t>Uesslingen</t>
  </si>
  <si>
    <t>Traber</t>
  </si>
  <si>
    <t>PV Andreas Lang Oberegg</t>
  </si>
  <si>
    <t>Eschenmoos 1227</t>
  </si>
  <si>
    <t>PV Jean-Michel Besson Grimisuat</t>
  </si>
  <si>
    <t>Route d'Arbaz 59</t>
  </si>
  <si>
    <t>Besson</t>
  </si>
  <si>
    <t>Jean-Michel</t>
  </si>
  <si>
    <t>PV Andrea Locher Riazzino</t>
  </si>
  <si>
    <t>Zona industriale Bolla 1455</t>
  </si>
  <si>
    <t>Riazzino</t>
  </si>
  <si>
    <t>Locher</t>
  </si>
  <si>
    <t xml:space="preserve">PV Karl Laffer Bärschwil </t>
  </si>
  <si>
    <t>Grindelstrasse 502</t>
  </si>
  <si>
    <t>Laffer</t>
  </si>
  <si>
    <t>PV Walter Eugster Thundorf</t>
  </si>
  <si>
    <t xml:space="preserve">Rohracker </t>
  </si>
  <si>
    <t>Eugster</t>
  </si>
  <si>
    <t>PV Hans Wyss Dieterswil</t>
  </si>
  <si>
    <t>Kirchweg 3a</t>
  </si>
  <si>
    <t>Dieterswil</t>
  </si>
  <si>
    <t>PV Katharina &amp; Giuseppe Fent Wil</t>
  </si>
  <si>
    <t>Hofbergstrasse 21</t>
  </si>
  <si>
    <t>Katharina &amp; Giuseppe Fent</t>
  </si>
  <si>
    <t>Fent</t>
  </si>
  <si>
    <t>PV Stiftung Kulturhalle Lyss</t>
  </si>
  <si>
    <t>Werdtstrasse 17</t>
  </si>
  <si>
    <t xml:space="preserve">Stiftung Kulturhalle Lyss </t>
  </si>
  <si>
    <t>Herrmann</t>
  </si>
  <si>
    <t xml:space="preserve">PV Markus Niedermann Baar </t>
  </si>
  <si>
    <t>Inwilerstrasse 30</t>
  </si>
  <si>
    <t>PV Bepro AG Güttingen</t>
  </si>
  <si>
    <t>Römerweg 2</t>
  </si>
  <si>
    <t>Bepro AG</t>
  </si>
  <si>
    <t>Bilgery</t>
  </si>
  <si>
    <t>PV Transportus AG Emmenbrücke - Betriebsgebäude</t>
  </si>
  <si>
    <t>Reusseggstrasse 7</t>
  </si>
  <si>
    <t>Transportus AG Luzern</t>
  </si>
  <si>
    <t>PV Parkhaus Kesselturm AG Luzern</t>
  </si>
  <si>
    <t>Burgerstrasse 20</t>
  </si>
  <si>
    <t>Parkhaus Kesselturm AG</t>
  </si>
  <si>
    <t>Greter</t>
  </si>
  <si>
    <t>PV Werner Kenel Arth - Rufiberg</t>
  </si>
  <si>
    <t>Rufibergstrasse 60</t>
  </si>
  <si>
    <t>PV Hansruedi Mann Selzach</t>
  </si>
  <si>
    <t>Brügglistrasse 24a</t>
  </si>
  <si>
    <t>Mann</t>
  </si>
  <si>
    <t>PV Walter Egloff Tägerwilen</t>
  </si>
  <si>
    <t>Nagelshausen</t>
  </si>
  <si>
    <t>Egloff</t>
  </si>
  <si>
    <t>PV Urs Escher Hofstatt - Scheunendach</t>
  </si>
  <si>
    <t xml:space="preserve">Breitmatt </t>
  </si>
  <si>
    <t>Hofstatt</t>
  </si>
  <si>
    <t>Escher</t>
  </si>
  <si>
    <t>PV Josef Schlatter Hüttwilen</t>
  </si>
  <si>
    <t>Hauptstrasse 39</t>
  </si>
  <si>
    <t>PVA ZSSAG Pavillions Allmendli Erlenbach</t>
  </si>
  <si>
    <t>Schulhausstrasse 68</t>
  </si>
  <si>
    <t>Zürichsee Solarstrom AG</t>
  </si>
  <si>
    <t>Vontobel (TNC Consulting AG)</t>
  </si>
  <si>
    <t>PV Armin Schweizer Rafz</t>
  </si>
  <si>
    <t>Waldegg 1026</t>
  </si>
  <si>
    <t>Schweizer</t>
  </si>
  <si>
    <t>PV Laurent Collet Suchy - Hangar agricole</t>
  </si>
  <si>
    <t>Rue de la Scierie</t>
  </si>
  <si>
    <t>Collet</t>
  </si>
  <si>
    <t>PV BAG-E sagl Bedigliora - Ballerini</t>
  </si>
  <si>
    <t>Banghesso (mappale 8)</t>
  </si>
  <si>
    <t>Bedigliora</t>
  </si>
  <si>
    <t>BAG-E sagl</t>
  </si>
  <si>
    <t>Ballerini</t>
  </si>
  <si>
    <t>Gianluca</t>
  </si>
  <si>
    <t>PV Verein Solar Endingen Endingen - Bez</t>
  </si>
  <si>
    <t>Lochstrasse 8</t>
  </si>
  <si>
    <t>Verein Solar Endingen</t>
  </si>
  <si>
    <t>PV Erich &amp; Daniela Walder Buch am Irchel</t>
  </si>
  <si>
    <t>Bebikon 15</t>
  </si>
  <si>
    <t>Walder Daniela, Walder Erich</t>
  </si>
  <si>
    <t>PV Keller-Moser Bau AG Unterstammheim - Verladehalle</t>
  </si>
  <si>
    <t>Wetti 8</t>
  </si>
  <si>
    <t>Keller-Moser Bau AG</t>
  </si>
  <si>
    <t>*PV Romande Energie SA Thônex - Centrale solaire de Caran d'Ache</t>
  </si>
  <si>
    <t>Chemin du Foron 19</t>
  </si>
  <si>
    <t>*PV Romande Energie Renouvelable SA Thônex - Centrale solaire de Caran d'Ache</t>
  </si>
  <si>
    <t>PV Stefan Langenegger Baar</t>
  </si>
  <si>
    <t xml:space="preserve">Huobhof </t>
  </si>
  <si>
    <t>Langenegger</t>
  </si>
  <si>
    <t>PV Erwin Perler Wünnewil</t>
  </si>
  <si>
    <t>Schlösslistrasse 10</t>
  </si>
  <si>
    <t>PV Markus Künzle Ebnat-Kappel</t>
  </si>
  <si>
    <t>Howartstrasse 22</t>
  </si>
  <si>
    <t>Künzli</t>
  </si>
  <si>
    <t>PV Pieder Caviezel Surcuolm</t>
  </si>
  <si>
    <t>Via Cavegn 23</t>
  </si>
  <si>
    <t>Caviezel</t>
  </si>
  <si>
    <t>Pieder</t>
  </si>
  <si>
    <t>PV Korporation Zug - 3120a - Chollerhof</t>
  </si>
  <si>
    <t>Chollerhof (Parz. Nr.: 3120a) 3120a</t>
  </si>
  <si>
    <t>PV Marcel Savoy Granges</t>
  </si>
  <si>
    <t>Rte. de Pra-Charbon 7</t>
  </si>
  <si>
    <t>Granges</t>
  </si>
  <si>
    <t>Savoy</t>
  </si>
  <si>
    <t>PV Josef Hofstetter Wildhaus</t>
  </si>
  <si>
    <t>Loog 1830</t>
  </si>
  <si>
    <t>PV Arthur Eberle St.Gallen</t>
  </si>
  <si>
    <t>Letzistrasse 35</t>
  </si>
  <si>
    <t>Eberle</t>
  </si>
  <si>
    <t>PV Alois Thoma Gähwil</t>
  </si>
  <si>
    <t>Tannen 1657</t>
  </si>
  <si>
    <t>Alois</t>
  </si>
  <si>
    <t>PV Bruno Giger Zuckenriet</t>
  </si>
  <si>
    <t>Letten</t>
  </si>
  <si>
    <t>PV Elmar &amp; Armin Hardegger Gossau</t>
  </si>
  <si>
    <t>Muelt 134</t>
  </si>
  <si>
    <t>Hardegger Elmar , Hardegger Armin</t>
  </si>
  <si>
    <t>PV Rudolf Feller Grenchen - Lebernstrasse 47</t>
  </si>
  <si>
    <t>Lebernstrasse 47</t>
  </si>
  <si>
    <t>PV Soltermann Solar GmbH Schangnau</t>
  </si>
  <si>
    <t>Weggli 113d&amp;e</t>
  </si>
  <si>
    <t>Schangnau I.E.</t>
  </si>
  <si>
    <t>Soltermann Solar GmbH</t>
  </si>
  <si>
    <t>Soltermann</t>
  </si>
  <si>
    <t>*PV Schürch Egli AG Sempach - Gewerbehalle Allmend</t>
  </si>
  <si>
    <t>Allmend 49</t>
  </si>
  <si>
    <t>*PV Stefan Egli Immobilien AG Sempach - Gewerbehalle Allmend</t>
  </si>
  <si>
    <t>PV Familienheim-Genossenschaft Zürich - Solarkraftwerk Grünmatt Haus 13</t>
  </si>
  <si>
    <t>Grünmattstrasse 42-64</t>
  </si>
  <si>
    <t>PV AET (Azienda Elettrica Ticinese) Camorino - AET9 CMB</t>
  </si>
  <si>
    <t>Via Monda 2</t>
  </si>
  <si>
    <t>AET (Azienda Elettrica Ticinese)</t>
  </si>
  <si>
    <t>De Marchi</t>
  </si>
  <si>
    <t>PV Ernst Iseli Madiswil - Wagenschopf Ryser</t>
  </si>
  <si>
    <t>Hübeli 97</t>
  </si>
  <si>
    <t>PV Roland Rütschi Dätwil</t>
  </si>
  <si>
    <t>Weierstrasse 1</t>
  </si>
  <si>
    <t>Dätwil</t>
  </si>
  <si>
    <t>Rütschi</t>
  </si>
  <si>
    <t>PVA Füglistaller Wohlenschwil</t>
  </si>
  <si>
    <t>Nüeltsche 1</t>
  </si>
  <si>
    <t>PV Atmosclear SA Renens - Florissant 30</t>
  </si>
  <si>
    <t>Avenue de Florissant 30-32</t>
  </si>
  <si>
    <t>PV Freiburghaus Neuenegg - Scheunendach</t>
  </si>
  <si>
    <t>Fluehhof 20</t>
  </si>
  <si>
    <t>Freiburghaus</t>
  </si>
  <si>
    <t>PV Franz Flückiger AG Langenthal - Anbau, Unterstand</t>
  </si>
  <si>
    <t>Dennliweg 19</t>
  </si>
  <si>
    <t>Franz Flückiger AG</t>
  </si>
  <si>
    <t>Dominic</t>
  </si>
  <si>
    <t>PV OPEO S.A. Le Mont-sur-Lausanne - Opeo Solaire</t>
  </si>
  <si>
    <t>en Budron C6</t>
  </si>
  <si>
    <t>OPEO S.A.</t>
  </si>
  <si>
    <t>PV Philipp Heuberger Bözen - Walternhof</t>
  </si>
  <si>
    <t>Walternhof 1</t>
  </si>
  <si>
    <t>Heuberger</t>
  </si>
  <si>
    <t>PV MM Bau GmbH Maienfeld - Landwirtschaftsgebäude</t>
  </si>
  <si>
    <t>Pardellgasse</t>
  </si>
  <si>
    <t>MM Bau GmbH</t>
  </si>
  <si>
    <t>Mehli</t>
  </si>
  <si>
    <t>PV Biogärtnerei Emanuel Zimmermann &amp; co. Horw</t>
  </si>
  <si>
    <t xml:space="preserve">Oberwil </t>
  </si>
  <si>
    <t>Biogärtnerei Emanuel Zimmermann &amp; co.</t>
  </si>
  <si>
    <t>PV Alteno Solar AG Basel - Oberwilerstrasse</t>
  </si>
  <si>
    <t>Oberwilerstrasse 159, Dächer 153-159</t>
  </si>
  <si>
    <t>PV Kurt Wernli Thalheim</t>
  </si>
  <si>
    <t>Wernli</t>
  </si>
  <si>
    <t>PV Christian Eggenberger Gams</t>
  </si>
  <si>
    <t>Gula 2150</t>
  </si>
  <si>
    <t>PV Hansjörg Dütschler Ebnat-Kappel - Anlage auf Stall</t>
  </si>
  <si>
    <t>Buechenstrasse 51</t>
  </si>
  <si>
    <t>Dütschler</t>
  </si>
  <si>
    <t>PV Rütihof Geflügel GmbH Haslen - Solardach Aufzuchtstall Halten</t>
  </si>
  <si>
    <t>Hinterhaslen 31d</t>
  </si>
  <si>
    <t>Rütihof Geflügel GmbH</t>
  </si>
  <si>
    <t>PV Martin Schlatter Beringen</t>
  </si>
  <si>
    <t>Schleitheimerstrasse 21</t>
  </si>
  <si>
    <t>PV Andy Vogel-Kappeler Wäldi - Heizzentrale</t>
  </si>
  <si>
    <t>Schulstrasse 2</t>
  </si>
  <si>
    <t>Vogel-Kappeler Simone, Vogel-Kappeler Andy</t>
  </si>
  <si>
    <t>PV Jean Oppliger - La Chaux-d'Abel 70 Sauser - La Ferrière</t>
  </si>
  <si>
    <t>La Chaux-d'Abel 70</t>
  </si>
  <si>
    <t>La Ferrière</t>
  </si>
  <si>
    <t>PV Georges Boog Hünenberg</t>
  </si>
  <si>
    <t>Birkenhof 1</t>
  </si>
  <si>
    <t>Boog</t>
  </si>
  <si>
    <t>PV Martin Flury Deitingen</t>
  </si>
  <si>
    <t>Mattenhof 1A</t>
  </si>
  <si>
    <t>PV Service électrique intercommunal S.A. Saint-Pierre-de-Clage / Chamoson</t>
  </si>
  <si>
    <t>Route de Merdesson</t>
  </si>
  <si>
    <t>Saint-Pierre-de-Clage / Chamoson</t>
  </si>
  <si>
    <t>Service électrique intercommunal S.A. - SEIC</t>
  </si>
  <si>
    <t>Clivaz</t>
  </si>
  <si>
    <t>Paul-Alain</t>
  </si>
  <si>
    <t>PV Plattner und Partner AG Herznach - Remisendach</t>
  </si>
  <si>
    <t>Kornberg 318</t>
  </si>
  <si>
    <t>Plattner und Partner AG</t>
  </si>
  <si>
    <t>Plattner</t>
  </si>
  <si>
    <t>PV EKT Arbon - UW Wängi</t>
  </si>
  <si>
    <t>Annagarten, Murgstrasse 25</t>
  </si>
  <si>
    <t>PV Etat de Genève, Office des bâtiments Genève - SIG SOLAR 04 - CO-Cayla</t>
  </si>
  <si>
    <t>Chemin William-Lescaze 8</t>
  </si>
  <si>
    <t>Etat de Genève, Office des bâtiments</t>
  </si>
  <si>
    <t>DF Direction financière</t>
  </si>
  <si>
    <t>c/o</t>
  </si>
  <si>
    <t>PV AET 11 Castel S. Pietro</t>
  </si>
  <si>
    <t xml:space="preserve">Via Vigino </t>
  </si>
  <si>
    <t>Castel S. Pietro</t>
  </si>
  <si>
    <t>PV Jürg &amp; Monica Kläger Bern</t>
  </si>
  <si>
    <t>Zentweg 26</t>
  </si>
  <si>
    <t>Kläger</t>
  </si>
  <si>
    <t>Monica</t>
  </si>
  <si>
    <t>PV Bernhard Huber Kleinwangen</t>
  </si>
  <si>
    <t>Ferrenstrasse 23</t>
  </si>
  <si>
    <t>PV Thomas Rüttimann Abtwil</t>
  </si>
  <si>
    <t>Ballwilerstrasse 9</t>
  </si>
  <si>
    <t>PV Frutiger SA Vaud Savigny</t>
  </si>
  <si>
    <t>Chemin Publoz 5</t>
  </si>
  <si>
    <t>Frutiger SA Vaud</t>
  </si>
  <si>
    <t>Briffod</t>
  </si>
  <si>
    <t>PV Pirmin Schmidlin Geuensee</t>
  </si>
  <si>
    <t xml:space="preserve">Eschenhof </t>
  </si>
  <si>
    <t>PV Genossenschaft Luposol Lupsingen - Schulhaus</t>
  </si>
  <si>
    <t>Liestalerstrasse 36a (Parz. 104)</t>
  </si>
  <si>
    <t>Genossenschaft LupoSol</t>
  </si>
  <si>
    <t>Ballmer</t>
  </si>
  <si>
    <t>PV Allenbach Holzbau und Solartechnik AG Frutigen</t>
  </si>
  <si>
    <t>Hauptstrasse 220</t>
  </si>
  <si>
    <t>Allenbach Holzbau und Solartechnik AG</t>
  </si>
  <si>
    <t>PV Beat Loosli Holzbau AG Willisau</t>
  </si>
  <si>
    <t>Ettiswilerstrasse 31</t>
  </si>
  <si>
    <t>Beat Loosli Holzbau AG</t>
  </si>
  <si>
    <t>Loosli</t>
  </si>
  <si>
    <t>PV Gemeindeverwaltung Unterägeri - Schulhaus Acher</t>
  </si>
  <si>
    <t>Alte Landstrasse 112b</t>
  </si>
  <si>
    <t>Unteraegeri</t>
  </si>
  <si>
    <t>Gemeindeverwaltung Unterägeri</t>
  </si>
  <si>
    <t>PV Sunmove AG Selzach - Brügglistrasse 24</t>
  </si>
  <si>
    <t>Brügglistrasse 24</t>
  </si>
  <si>
    <t>SunMove AG</t>
  </si>
  <si>
    <t>Lehmann</t>
  </si>
  <si>
    <t>PV Simon Höllrigl Cresta (Avers) - I</t>
  </si>
  <si>
    <t>Pürt</t>
  </si>
  <si>
    <t>PV Thierry Chatelain Mont-Crosin</t>
  </si>
  <si>
    <t>Son-Cernion 339</t>
  </si>
  <si>
    <t>Mont-Crosin</t>
  </si>
  <si>
    <t>Chatelain</t>
  </si>
  <si>
    <t>Thierry</t>
  </si>
  <si>
    <t>Photovoltaikanlage Baumann</t>
  </si>
  <si>
    <t>Haspel</t>
  </si>
  <si>
    <t>Muolen</t>
  </si>
  <si>
    <t>Urs Baumann</t>
  </si>
  <si>
    <t>PV Christoph Troxler Hildisrieden</t>
  </si>
  <si>
    <t xml:space="preserve">Eiholz </t>
  </si>
  <si>
    <t>Troxler</t>
  </si>
  <si>
    <t>PV Allgemeine Baugenossenschaft Luzern - MFH Weinbergli</t>
  </si>
  <si>
    <t>Weinberglistrasse 29 - 35</t>
  </si>
  <si>
    <t>Allgemeine Baugenossenschaft Luzern (ABL)</t>
  </si>
  <si>
    <t xml:space="preserve">PV Politische Gemeinde Sennwald </t>
  </si>
  <si>
    <t xml:space="preserve">Nöllerli </t>
  </si>
  <si>
    <t>Politische Gemeinde Sennwald</t>
  </si>
  <si>
    <t>Kindler</t>
  </si>
  <si>
    <t>PV Christoph Zinsli Valendas</t>
  </si>
  <si>
    <t>Valendas</t>
  </si>
  <si>
    <t>Zinsli</t>
  </si>
  <si>
    <t xml:space="preserve">PV Andreas Steiner Oberthal </t>
  </si>
  <si>
    <t>Winkel 123</t>
  </si>
  <si>
    <t>PV André Seeholzer Emmen</t>
  </si>
  <si>
    <t>Berg 17</t>
  </si>
  <si>
    <t>Seeholzer</t>
  </si>
  <si>
    <t>PV Meinrad Koch Gonten</t>
  </si>
  <si>
    <t>Rüeggerstrasse 8</t>
  </si>
  <si>
    <t>PV Carlo Vanoli AG Samstagern - Wollerau</t>
  </si>
  <si>
    <t>Vorder Bruggeten 1</t>
  </si>
  <si>
    <t>Carlo Vanoli AG</t>
  </si>
  <si>
    <t>PV Gregor Rominger Hörhausen</t>
  </si>
  <si>
    <t>Seelwiesenstrasse 2</t>
  </si>
  <si>
    <t>Rominger Gregor, Rominger Gregor</t>
  </si>
  <si>
    <t>PV Hubertus Spescha Pigniu</t>
  </si>
  <si>
    <t>Casa 29A</t>
  </si>
  <si>
    <t>Pigniu</t>
  </si>
  <si>
    <t>Spescha-Cajochen</t>
  </si>
  <si>
    <t>Hubertus</t>
  </si>
  <si>
    <t>PV Gasser Gartenkulturen GmbH Männedorf</t>
  </si>
  <si>
    <t>Trachterholzstrasse 12</t>
  </si>
  <si>
    <t>Gasser Gartenkulturen GmbH</t>
  </si>
  <si>
    <t>PV Zweckverband ARA Meilen - Flachdach Biofiltration</t>
  </si>
  <si>
    <t>Alte Landstrasse 142</t>
  </si>
  <si>
    <t>Zweckverband ARA  Meilen-Herrliberg-Uetikon am See</t>
  </si>
  <si>
    <t>Noger</t>
  </si>
  <si>
    <t>PV Peter Amstutz Rebévelier</t>
  </si>
  <si>
    <t>Rebévelier 23</t>
  </si>
  <si>
    <t>Rebévelier</t>
  </si>
  <si>
    <t>Amstutz</t>
  </si>
  <si>
    <t>PV ELEKTRA Genossenschaft Abtwil Abtwil</t>
  </si>
  <si>
    <t>Schulhausstrasse</t>
  </si>
  <si>
    <t>ELEKTRA Genossenschaft Abtwil</t>
  </si>
  <si>
    <t>Rony</t>
  </si>
  <si>
    <t>PV Alfred Ulrich Siegenthaler Diessbach</t>
  </si>
  <si>
    <t>Dotzigenstrasse 28</t>
  </si>
  <si>
    <t>Alfred Ulrich</t>
  </si>
  <si>
    <t>PV Hans &amp; Elisabeth Jost-Meister Sumiswald - Schonegg</t>
  </si>
  <si>
    <t>Bützen 603/Schonegg</t>
  </si>
  <si>
    <t>PV Benno Pfyl - Stall - Schwyz</t>
  </si>
  <si>
    <t>PV Adrian Rudolf Neuendorf</t>
  </si>
  <si>
    <t>Stumpenrainweg 10</t>
  </si>
  <si>
    <t>Adrian Rudolf</t>
  </si>
  <si>
    <t>PV Swissradies Ried bei Kerzers - Gärtnerei</t>
  </si>
  <si>
    <t>Eggimattweg 3</t>
  </si>
  <si>
    <t>Swissradies</t>
  </si>
  <si>
    <t>Bart</t>
  </si>
  <si>
    <t>PV Daniel Carigiet Tavanasa</t>
  </si>
  <si>
    <t>Plaun Tavanasa 4635</t>
  </si>
  <si>
    <t>Tavanasa</t>
  </si>
  <si>
    <t>Carigiet</t>
  </si>
  <si>
    <t>PV Konrad Roth Erlen</t>
  </si>
  <si>
    <t>Engishoferstrasse 10</t>
  </si>
  <si>
    <t>Erlen</t>
  </si>
  <si>
    <t>PV Solargenossenschaft Bergli Knonau</t>
  </si>
  <si>
    <t>Alpenblickstrasse 1 / Weidstrasse 18</t>
  </si>
  <si>
    <t>Solargenossenschaft Bergli</t>
  </si>
  <si>
    <t>Moosberger</t>
  </si>
  <si>
    <t>PV Kornhaus Verwaltungs AG Lausanne - Rue de Genève 77</t>
  </si>
  <si>
    <t>Rue de Genève 77</t>
  </si>
  <si>
    <t>PV Hans Kocher Trimmis</t>
  </si>
  <si>
    <t>Bielzicrap (Parzelle 1132)</t>
  </si>
  <si>
    <t>Kocher</t>
  </si>
  <si>
    <t>PV Stiftung Gott Hilft Zizers</t>
  </si>
  <si>
    <t xml:space="preserve">Riedhof </t>
  </si>
  <si>
    <t>Stiftung Gott Hilft</t>
  </si>
  <si>
    <t>PV Korporation Zug - 1014c - Hintergeissboden</t>
  </si>
  <si>
    <t>Hintergeissboden 1</t>
  </si>
  <si>
    <t>PV Urs Jenni Ins</t>
  </si>
  <si>
    <t>Murtenstrasse 50</t>
  </si>
  <si>
    <t>PV Hanspeter Eisenhut Freidorf</t>
  </si>
  <si>
    <t>Wilen 33</t>
  </si>
  <si>
    <t>PV Mattenhof Reto Leugger</t>
  </si>
  <si>
    <t xml:space="preserve">Mattenhof </t>
  </si>
  <si>
    <t>Leugger</t>
  </si>
  <si>
    <t>PV MFH Miarelli, Lenzburg</t>
  </si>
  <si>
    <t>Hardstrasse 1</t>
  </si>
  <si>
    <t>PV Volta Haus AG Basel</t>
  </si>
  <si>
    <t>Saint-Louis Strasse 31</t>
  </si>
  <si>
    <t>Volta Haus AG</t>
  </si>
  <si>
    <t>Wegmann</t>
  </si>
  <si>
    <t xml:space="preserve">PV Thomas Isenring Nussbaumen </t>
  </si>
  <si>
    <t>Mattenhof 200</t>
  </si>
  <si>
    <t>Isenring</t>
  </si>
  <si>
    <t>PV Alois Pfister Goldingen - Schweinemastanlage</t>
  </si>
  <si>
    <t>Bürgstrasse 952</t>
  </si>
  <si>
    <t>PV Josef Muff Neuenkirch - Rosenmatt</t>
  </si>
  <si>
    <t>Rosenmatt 4</t>
  </si>
  <si>
    <t>Muff</t>
  </si>
  <si>
    <t>PV Einfache Gesselschaft - Alfred Jost Wohlen</t>
  </si>
  <si>
    <t>Hofenstrasse 111</t>
  </si>
  <si>
    <t>Einfache Gesellschaft</t>
  </si>
  <si>
    <t>PV Gemeinde Stäfa Uerikon - Werkhof Töbeli</t>
  </si>
  <si>
    <t>Laubisrütistrasse 94</t>
  </si>
  <si>
    <t>Gemeindeverwaltung Stäfa</t>
  </si>
  <si>
    <t>PV Helvetia Schweizerische Versicherungsgesellschaft AG Basel</t>
  </si>
  <si>
    <t>Steinengraben 41</t>
  </si>
  <si>
    <t>Helvetia Schweizerische Lebensversicherungsgesellschaft AG</t>
  </si>
  <si>
    <t>Lokai</t>
  </si>
  <si>
    <t>Till</t>
  </si>
  <si>
    <t>PV Einwohnergemeinde der Stadt Basel -Liestalerstrasse 50-56</t>
  </si>
  <si>
    <t>Liestalerstrasse 50-56</t>
  </si>
  <si>
    <t>PV Daniel Josef Schreiber Wegenstetten - Laufstall</t>
  </si>
  <si>
    <t>Buechmatt 348</t>
  </si>
  <si>
    <t>Schreiber</t>
  </si>
  <si>
    <t>Daniel Josef</t>
  </si>
  <si>
    <t>PV Werkbetriebe Frauenfeld</t>
  </si>
  <si>
    <t>Industriestrasse 14</t>
  </si>
  <si>
    <t>Werkbetriebe Frauenfeld</t>
  </si>
  <si>
    <t>PV Anton Hartmann Küblis - Stall Altbau</t>
  </si>
  <si>
    <t>Plaus 53A</t>
  </si>
  <si>
    <t>PV Thomas Heller Gempen</t>
  </si>
  <si>
    <t>Baumgarten 1</t>
  </si>
  <si>
    <t>Heller-Buess</t>
  </si>
  <si>
    <t>PV Peter Gilgen Meienried</t>
  </si>
  <si>
    <t>Dorfstrasse 4a</t>
  </si>
  <si>
    <t>Meienried</t>
  </si>
  <si>
    <t>Gilgen</t>
  </si>
  <si>
    <t>PV Sandra &amp; Bruna Ferrazzini Mendrisio</t>
  </si>
  <si>
    <t>Via Borromini 18 a</t>
  </si>
  <si>
    <t>Ferrazzini Sandra , Ferrazzini Bruna</t>
  </si>
  <si>
    <t>PV Air Five AG Schenkon</t>
  </si>
  <si>
    <t>Parkstrasse 1a</t>
  </si>
  <si>
    <t>Air Five AG</t>
  </si>
  <si>
    <t>Grüter</t>
  </si>
  <si>
    <t>PV Wipfli AG Flueelen</t>
  </si>
  <si>
    <t>Bahnhofstrasse 28</t>
  </si>
  <si>
    <t>Flueelen</t>
  </si>
  <si>
    <t>Wipfli AG</t>
  </si>
  <si>
    <t>Wipfli</t>
  </si>
  <si>
    <t>PV Josef Kottmann - angebaut - Beromuenster</t>
  </si>
  <si>
    <t xml:space="preserve">Buechweid </t>
  </si>
  <si>
    <t>Beromuenster</t>
  </si>
  <si>
    <t xml:space="preserve">PV IG Solarstrom Oberuzwil - Schilliger </t>
  </si>
  <si>
    <t>Toggenburgerstrasse 30</t>
  </si>
  <si>
    <t>*PV Romande Energie SA Grandson - Salle des Quais</t>
  </si>
  <si>
    <t>Chemin du Lac 43</t>
  </si>
  <si>
    <t>*PV Romande Energie Renouvelable SA Grandson - Salle des Quais</t>
  </si>
  <si>
    <t>PV Erwin Schärer Wängi</t>
  </si>
  <si>
    <t>Landstrasse 36</t>
  </si>
  <si>
    <t>Schärer</t>
  </si>
  <si>
    <t>PV Bernhard Näf Guntershausen b. Aadorf</t>
  </si>
  <si>
    <t>Kleinbasel 24</t>
  </si>
  <si>
    <t>Guntershausen b. Aadorf</t>
  </si>
  <si>
    <t>Näf</t>
  </si>
  <si>
    <t>PV Ernst Bosshard Uitikon</t>
  </si>
  <si>
    <t>Zopfstrasse 15</t>
  </si>
  <si>
    <t>Bosshard</t>
  </si>
  <si>
    <t>PV Robert Haas Jonen - Scheunendach</t>
  </si>
  <si>
    <t>Bachmatt 1</t>
  </si>
  <si>
    <t>Haas</t>
  </si>
  <si>
    <t>PV Urs Flammer Zuzwil</t>
  </si>
  <si>
    <t>Riethof / Zuckenrieterstrasse 38A</t>
  </si>
  <si>
    <t>Flammer</t>
  </si>
  <si>
    <t>PV Edgar Ueberschlag Merlischachen</t>
  </si>
  <si>
    <t>Burghof 6</t>
  </si>
  <si>
    <t>Ueberschlag</t>
  </si>
  <si>
    <t>PV Hansruedi Schlecht Mühleberg</t>
  </si>
  <si>
    <t>Hornweg 13</t>
  </si>
  <si>
    <t>Schlecht</t>
  </si>
  <si>
    <t>PV Markus Bühler Pfyn</t>
  </si>
  <si>
    <t>Breitenbühl 1</t>
  </si>
  <si>
    <t>PV Ulrich Tschannen Detligen</t>
  </si>
  <si>
    <t>Matzwil 146D</t>
  </si>
  <si>
    <t>PV Josef Felder Ebnet</t>
  </si>
  <si>
    <t>Grabenhof 1</t>
  </si>
  <si>
    <t>Felder</t>
  </si>
  <si>
    <t>PV Dorfkorporation Azmoos - Schulhaus + Turnhalle Seidenbaum</t>
  </si>
  <si>
    <t>Seidenbaumstrasse 1</t>
  </si>
  <si>
    <t>Dorfkorporation Azmoos</t>
  </si>
  <si>
    <t>PV RUWIT Immobilien AG Wittenbach</t>
  </si>
  <si>
    <t>Industriestrasse 4</t>
  </si>
  <si>
    <t>RUWIT Immobilien AG</t>
  </si>
  <si>
    <t>PV Energiegenossenschaft Elgg</t>
  </si>
  <si>
    <t>Oberhofstrasse 6</t>
  </si>
  <si>
    <t>Energiegenossenschaft Elgg</t>
  </si>
  <si>
    <t>Güttinger</t>
  </si>
  <si>
    <t>PV Peter Stähli Schüpfen</t>
  </si>
  <si>
    <t>Leimerenstrasse 2a</t>
  </si>
  <si>
    <t>PV Straub Hydraulik AG Belp</t>
  </si>
  <si>
    <t>Jägerheimweg  264C</t>
  </si>
  <si>
    <t>Straub Hydraulik AG</t>
  </si>
  <si>
    <t>Straub</t>
  </si>
  <si>
    <t>PV Paul Fankhauser Oschwand</t>
  </si>
  <si>
    <t>Spychweid 1</t>
  </si>
  <si>
    <t>PV Heinz Nüesch Balgach</t>
  </si>
  <si>
    <t>Krummenseesiedlungsstrasse 40</t>
  </si>
  <si>
    <t>Nüesch</t>
  </si>
  <si>
    <t>PV Christian Fischler Davos Dorf 2</t>
  </si>
  <si>
    <t>Dischmastrasse 32</t>
  </si>
  <si>
    <t>Fischler</t>
  </si>
  <si>
    <t>PV Werner Gschwind Hofstetten</t>
  </si>
  <si>
    <t>Sennmatt 3</t>
  </si>
  <si>
    <t>Gschwind</t>
  </si>
  <si>
    <t>PV Urs Bobst Oensingen</t>
  </si>
  <si>
    <t>Bifang 20 / 14</t>
  </si>
  <si>
    <t>Bobst</t>
  </si>
  <si>
    <t>PV AGERE SA Chiasso - Palestre</t>
  </si>
  <si>
    <t>via soave</t>
  </si>
  <si>
    <t>Agere SA</t>
  </si>
  <si>
    <t>Agustoni</t>
  </si>
  <si>
    <t>PV Bernhard Gysel Wilchingen - Trasadingerstr. 20</t>
  </si>
  <si>
    <t>Trasadingerstrasse 20</t>
  </si>
  <si>
    <t>Gysel</t>
  </si>
  <si>
    <t>PV Korporation Zug - 0122c - Weidhof</t>
  </si>
  <si>
    <t>Weidhof</t>
  </si>
  <si>
    <t xml:space="preserve">PV Alters und Pflegeheim - Spannort - Erstfeld </t>
  </si>
  <si>
    <t>Spannortweg 2</t>
  </si>
  <si>
    <t>Spannort Wohnen Begleiten Pflegen</t>
  </si>
  <si>
    <t>Staub</t>
  </si>
  <si>
    <t>PV Hubmann Transport GmbH Wuppenau</t>
  </si>
  <si>
    <t>Wiesengrund 1</t>
  </si>
  <si>
    <t>Hubmann Transport GmbH</t>
  </si>
  <si>
    <t>PV Paul Halter Surcuolm</t>
  </si>
  <si>
    <t xml:space="preserve">Via Sansandrisch / Stall Muriec </t>
  </si>
  <si>
    <t>Halter</t>
  </si>
  <si>
    <t>PV Sarasin Anlagenstiftung Bern - Bildungszentrum Pflege Bern</t>
  </si>
  <si>
    <t>Freiburgstrasse 133</t>
  </si>
  <si>
    <t>Sarasin Anlagenstiftung</t>
  </si>
  <si>
    <t>Glanzmann</t>
  </si>
  <si>
    <t>PV Max Jucker Russikon</t>
  </si>
  <si>
    <t>Wilhof</t>
  </si>
  <si>
    <t>Jucker</t>
  </si>
  <si>
    <t>*PV PMA AG Uster</t>
  </si>
  <si>
    <t>Aathalstrasse 90</t>
  </si>
  <si>
    <t>PMA AG</t>
  </si>
  <si>
    <t>Krauer</t>
  </si>
  <si>
    <t xml:space="preserve">Bruno </t>
  </si>
  <si>
    <t>*PV ABB Immobilien AG Uster</t>
  </si>
  <si>
    <t>ABB Immobilien AG</t>
  </si>
  <si>
    <t>Kluge</t>
  </si>
  <si>
    <t>Sandra</t>
  </si>
  <si>
    <t>PV Valisun AG Ruswil</t>
  </si>
  <si>
    <t>Neu-Sonnhalde 1</t>
  </si>
  <si>
    <t>Valisun AG</t>
  </si>
  <si>
    <t>Josef-Urs</t>
  </si>
  <si>
    <t>PV Hansruedi Born Niederbipp - 1E</t>
  </si>
  <si>
    <t>Brunnenhof 1b</t>
  </si>
  <si>
    <t>Born</t>
  </si>
  <si>
    <t>PV Heinz Furrer Lausen - Zusammenschluss</t>
  </si>
  <si>
    <t>Kanalstrasse 1</t>
  </si>
  <si>
    <t>PV Migros-Pensionskasse Rheinfelden - Pappelnweg 42c, Haus A - Weiherfeld A</t>
  </si>
  <si>
    <t>Pappelnweg 42c, Haus A</t>
  </si>
  <si>
    <t>Migros-Pensionskasse</t>
  </si>
  <si>
    <t>PV Adrian Bühlmann Hirzel</t>
  </si>
  <si>
    <t>Rübgarten 1</t>
  </si>
  <si>
    <t>Bühlmann</t>
  </si>
  <si>
    <t>PV Markus Bieri Entlebuch</t>
  </si>
  <si>
    <t>Unteregg 1</t>
  </si>
  <si>
    <t>PV THO Immo AG Herisau</t>
  </si>
  <si>
    <t>Bahnhofstrasse 25</t>
  </si>
  <si>
    <t>THO Immo AG</t>
  </si>
  <si>
    <t>Thomann</t>
  </si>
  <si>
    <t>PV Esther &amp; Lukas Maurer-Ammann Frauenfeld</t>
  </si>
  <si>
    <t>Niederwil 5</t>
  </si>
  <si>
    <t>Maurer-Ammann Lukas, Maurer-Ammann Esther</t>
  </si>
  <si>
    <t>PV Werner Zwicker Andwil</t>
  </si>
  <si>
    <t>Lindenstrasse 11</t>
  </si>
  <si>
    <t>Zwicker</t>
  </si>
  <si>
    <t>PV Beat Gisler Mümliswil-Ramiswil - Solar Scheunendach</t>
  </si>
  <si>
    <t>Vorderes Hagli 93</t>
  </si>
  <si>
    <t>Mümliswil-Ramiswil</t>
  </si>
  <si>
    <t>Gisler</t>
  </si>
  <si>
    <t xml:space="preserve">PV Thomas Heggli Benzenschwil </t>
  </si>
  <si>
    <t>Hohlweid 1</t>
  </si>
  <si>
    <t>Heggli</t>
  </si>
  <si>
    <t>PV Sekundarschulgemeinde Bonstetten - Sporthalle Schachen</t>
  </si>
  <si>
    <t>Schuelrain 3</t>
  </si>
  <si>
    <t>Sekundarschulgemeinde Bonstetten</t>
  </si>
  <si>
    <t>A.</t>
  </si>
  <si>
    <t>PV Hans Schläpfer Trogen</t>
  </si>
  <si>
    <t>Rehhagen 1</t>
  </si>
  <si>
    <t>Schläpfer</t>
  </si>
  <si>
    <t>PV Felix Zihlmann Escholzmatt - Scheunendach</t>
  </si>
  <si>
    <t>Glichenberg 3</t>
  </si>
  <si>
    <t>Zihlmann</t>
  </si>
  <si>
    <t>*PV Halle de Novasalles Aigle</t>
  </si>
  <si>
    <t>Route Novasalles</t>
  </si>
  <si>
    <t>PV Markus Eggenschwiler Mümliswil</t>
  </si>
  <si>
    <t>Voeder Reckenkien 102</t>
  </si>
  <si>
    <t>PVA Maschinenhalle von Ballmoos 1 Lyssach</t>
  </si>
  <si>
    <t>Dorfstrasse 45D</t>
  </si>
  <si>
    <t>von Ballmoos</t>
  </si>
  <si>
    <t>*PV Hans-Rudolf Matzinger Bachs</t>
  </si>
  <si>
    <t>Tiergarten 5</t>
  </si>
  <si>
    <t>Bachs</t>
  </si>
  <si>
    <t>Hans-Rudolf Matzinger</t>
  </si>
  <si>
    <t>Matzinger</t>
  </si>
  <si>
    <t>Hans-Rudolf</t>
  </si>
  <si>
    <t>*PV Manuela Hauser-Matzinger Bachs</t>
  </si>
  <si>
    <t>Hauser-Matzinger</t>
  </si>
  <si>
    <t>PV Stefan Weber Laufen</t>
  </si>
  <si>
    <t>Neuer Fichtenhof 1</t>
  </si>
  <si>
    <t>Weber</t>
  </si>
  <si>
    <t>PV EGH  - Zollweid 1</t>
  </si>
  <si>
    <t>Zollweid 1</t>
  </si>
  <si>
    <t>EGH Elektro-Genossenschaft Hünenberg</t>
  </si>
  <si>
    <t>PV Communauté d'Exploitation Valangin - Centrale solaire nouvelle ferme</t>
  </si>
  <si>
    <t>La Borcaderie 4</t>
  </si>
  <si>
    <t>Communauté d'Exploitation</t>
  </si>
  <si>
    <t>Balmer</t>
  </si>
  <si>
    <t>Luc</t>
  </si>
  <si>
    <t>PV KMS Management AG Kriens - Gewerbehaus Imholz</t>
  </si>
  <si>
    <t>Zumhofstrasse 10</t>
  </si>
  <si>
    <t>KMS Management AG</t>
  </si>
  <si>
    <t>PV Bernhard Wüthrich Trub - Spycher und Einstellhalle</t>
  </si>
  <si>
    <t>Unter Brandösch 145a &amp; 152</t>
  </si>
  <si>
    <t>PV Sunseed SA - Philippe Germain - St-Georges</t>
  </si>
  <si>
    <t xml:space="preserve">Les Bugnonets </t>
  </si>
  <si>
    <t>PV Sara Morerod-Dupertuis La Comballaz</t>
  </si>
  <si>
    <t>Les Voëttes</t>
  </si>
  <si>
    <t>Morerod</t>
  </si>
  <si>
    <t>Sara</t>
  </si>
  <si>
    <t>PV Anton Schönenberger Gähwil</t>
  </si>
  <si>
    <t>Oetwil 3192</t>
  </si>
  <si>
    <t>PV Christian Michel Hilfikon - Mutterkuhstall</t>
  </si>
  <si>
    <t>Sandbühl 25</t>
  </si>
  <si>
    <t>Hilfikon</t>
  </si>
  <si>
    <t>PV Solargenossenschaft-Linth Benken</t>
  </si>
  <si>
    <t>Unterhaldenstrasse 40</t>
  </si>
  <si>
    <t>Solargenossenschaft-Linth</t>
  </si>
  <si>
    <t>PV Simon Erhard Furna</t>
  </si>
  <si>
    <t>Platta 118</t>
  </si>
  <si>
    <t>PV Schulhaus Turmmatte Naters</t>
  </si>
  <si>
    <t>Schulhausstrasse 6</t>
  </si>
  <si>
    <t>EnBAG Bortel AG</t>
  </si>
  <si>
    <t>Burgener</t>
  </si>
  <si>
    <t>PV Ueli Liechti Ersigen</t>
  </si>
  <si>
    <t>Dorfstrasse 25</t>
  </si>
  <si>
    <t xml:space="preserve">PV Einwohnergemeinde Gipf-Oberfrick - Mehrzweckhalle  </t>
  </si>
  <si>
    <t xml:space="preserve">Hüttenweg </t>
  </si>
  <si>
    <t>PV Markus Joos Arezen - Solar Sommergaden</t>
  </si>
  <si>
    <t>Sommergaden 491</t>
  </si>
  <si>
    <t>PV Denis Pasche Demoret</t>
  </si>
  <si>
    <t>Route de Prahins 10</t>
  </si>
  <si>
    <t>Démoret</t>
  </si>
  <si>
    <t>Pasche</t>
  </si>
  <si>
    <t>PV Reto Bächtold Schleitheim - Maschinenhalle</t>
  </si>
  <si>
    <t>Alte Beggingerstrasse 50</t>
  </si>
  <si>
    <t>Bächtold</t>
  </si>
  <si>
    <t>PV Albert Neff-Rusch Fleckenmoos</t>
  </si>
  <si>
    <t>Fleckenmoos 1</t>
  </si>
  <si>
    <t>Neff-Rusch</t>
  </si>
  <si>
    <t>*PV Samuel &amp; Maya Reusser Hindelbank</t>
  </si>
  <si>
    <t>Sumpf 3</t>
  </si>
  <si>
    <t>Reusser Samuel, Reusser Maya</t>
  </si>
  <si>
    <t>*PV Agrones GmbH Hindelbank</t>
  </si>
  <si>
    <t>Agrones GmbH</t>
  </si>
  <si>
    <t>Reusser</t>
  </si>
  <si>
    <t>PV Bendicht Zimmermann Hinterfultigen</t>
  </si>
  <si>
    <t>Waizacker 1</t>
  </si>
  <si>
    <t>Bendicht</t>
  </si>
  <si>
    <t>PV Hans Rudolf Mühlheim Schwadernau</t>
  </si>
  <si>
    <t>Mattenweg 5</t>
  </si>
  <si>
    <t>Mühlheim</t>
  </si>
  <si>
    <t>PV Anlage Tentan AG</t>
  </si>
  <si>
    <t>Im Dellenboden Parz. 341</t>
  </si>
  <si>
    <t>PV Carli Tuor-Bearth - Marias Sud 415 A - Rabius</t>
  </si>
  <si>
    <t>Marias Sud 415 A</t>
  </si>
  <si>
    <t>Rabius</t>
  </si>
  <si>
    <t>Tuor-Bearth</t>
  </si>
  <si>
    <t>Carli</t>
  </si>
  <si>
    <t>PV Jakob &amp; Monika Spielmann-Ingold Messen</t>
  </si>
  <si>
    <t>Bernweg 4</t>
  </si>
  <si>
    <t xml:space="preserve">Spielmann - Ingold Jakob, Spielmann - Ingold Monika </t>
  </si>
  <si>
    <t xml:space="preserve">PV 4E GmbH Steckborn </t>
  </si>
  <si>
    <t>Seestrasse 174</t>
  </si>
  <si>
    <t>4E GmbH</t>
  </si>
  <si>
    <t>Engeler</t>
  </si>
  <si>
    <t>PV Ruth &amp; Gerhard Stampfli Aeschi</t>
  </si>
  <si>
    <t>Hintergasse  18/18a</t>
  </si>
  <si>
    <t>Stampfli Gerhard, Stampfli Ruth</t>
  </si>
  <si>
    <t>PV Christian Michel Hilfikon - Hennenstall</t>
  </si>
  <si>
    <t>Sandbühl 21</t>
  </si>
  <si>
    <t>PV Paul Humair Grenchen</t>
  </si>
  <si>
    <t>Zelgweg 41 + 41a</t>
  </si>
  <si>
    <t>Humair</t>
  </si>
  <si>
    <t>PV Aéroport International de Genève Le Grand-Saconnex - Satellite 10</t>
  </si>
  <si>
    <t>Route de l'Aéroport 15</t>
  </si>
  <si>
    <t>Le Grand-Saconnex</t>
  </si>
  <si>
    <t>Aéroport International de Genève</t>
  </si>
  <si>
    <t>Diserens</t>
  </si>
  <si>
    <t>Pierre-Yves</t>
  </si>
  <si>
    <t>PV Hans &amp; Agatha Mahr Kaltbrunn</t>
  </si>
  <si>
    <t>Langwies 5</t>
  </si>
  <si>
    <t>Mahr Hans &amp; Agatha, Mahr Agatha</t>
  </si>
  <si>
    <t>PV Franz Held Sumiswald - Wicke 773 D</t>
  </si>
  <si>
    <t>Wicke 773 D</t>
  </si>
  <si>
    <t>PV Blipack AG Wittenbach - Schrägdach Gewerbehalle</t>
  </si>
  <si>
    <t>Industriestrasse  10</t>
  </si>
  <si>
    <t>Blipack AG</t>
  </si>
  <si>
    <t>Eigenmann</t>
  </si>
  <si>
    <t>PV Gebhard Seiler Remetschwil</t>
  </si>
  <si>
    <t>Sonnengut / Algier 129</t>
  </si>
  <si>
    <t>PVA Frey-Meier Scheune Klosterhof Muri</t>
  </si>
  <si>
    <t>Klosterhof 1</t>
  </si>
  <si>
    <t>Frey-Meier Iris, Frey Lukas</t>
  </si>
  <si>
    <t>PV Hans Schurtenberger - Scheune - Hohenrain</t>
  </si>
  <si>
    <t>Neugrüt</t>
  </si>
  <si>
    <t>Schurtenberger</t>
  </si>
  <si>
    <t xml:space="preserve">PV Laufstall Mittlerer Homberg, Ormalingen </t>
  </si>
  <si>
    <t>Mittlerer Homberg 187</t>
  </si>
  <si>
    <t>PV Sunmove AG Hauenstein - Neumatt 1a</t>
  </si>
  <si>
    <t>Neumatt 1a</t>
  </si>
  <si>
    <t>PV Jürg Keller Dättlikon</t>
  </si>
  <si>
    <t>Im Boden 2</t>
  </si>
  <si>
    <t>PV ARA Sempach-Neuenkirch - Dächer ARA</t>
  </si>
  <si>
    <t>Seelandstrasse 5</t>
  </si>
  <si>
    <t>PV Eisenbahner-Baugenossenschaft beider Basel (EBG) Basel</t>
  </si>
  <si>
    <t>General Guisan-Strasse 107 / Oberalpstrasse 24</t>
  </si>
  <si>
    <t>PV Dora-Jäger Bonaduz - Stalldach</t>
  </si>
  <si>
    <t>Gurgs 149</t>
  </si>
  <si>
    <t>Dora - Jäger</t>
  </si>
  <si>
    <t xml:space="preserve">PV Toni &amp; Helene Bucher Wolhusen </t>
  </si>
  <si>
    <t>Rosseihof 1</t>
  </si>
  <si>
    <t>Bucher Helene, Bucher Toni</t>
  </si>
  <si>
    <t>PV Kurt Widmer Kloten</t>
  </si>
  <si>
    <t>Dorfstrasse 71</t>
  </si>
  <si>
    <t>PV Sebastian Huber Kirchberg - Stallneubau</t>
  </si>
  <si>
    <t>Salengrund 2722</t>
  </si>
  <si>
    <t xml:space="preserve">Sebastian </t>
  </si>
  <si>
    <t>PV Dr. med. Franz Roessler Trogen</t>
  </si>
  <si>
    <t>Blatten 5</t>
  </si>
  <si>
    <t>Roessler</t>
  </si>
  <si>
    <t>PV Kurt Gschwend Eichberg - Solarstrom ab Hausdach</t>
  </si>
  <si>
    <t>Oberaustrasse 61</t>
  </si>
  <si>
    <t>Gschwend</t>
  </si>
  <si>
    <t>PV Engeli Immobilien GmbH Amriswil</t>
  </si>
  <si>
    <t>Traubenstrasse 1</t>
  </si>
  <si>
    <t>Engeli Immobilien GmbH</t>
  </si>
  <si>
    <t>Engeli</t>
  </si>
  <si>
    <t>Ruedi</t>
  </si>
  <si>
    <t>PV Ruedi Gehri Sax - Schweinezucht</t>
  </si>
  <si>
    <t>Erlen 596</t>
  </si>
  <si>
    <t>Gehri</t>
  </si>
  <si>
    <t>PV Solar Zukunft Fislisbach - Leematten III / 1</t>
  </si>
  <si>
    <t>Birmenstorferstrasse 11</t>
  </si>
  <si>
    <t>Solar Zukunft Fislisbach</t>
  </si>
  <si>
    <t>Mahler</t>
  </si>
  <si>
    <t>PV Guido Wigger Obernau</t>
  </si>
  <si>
    <t>Ober-Hackenrain 146</t>
  </si>
  <si>
    <t>Wigger</t>
  </si>
  <si>
    <t>PV Korporation Zug - 3120b - Chollerhof</t>
  </si>
  <si>
    <t>Chollerhof (Assek. Nr.: 3120b) 3120b</t>
  </si>
  <si>
    <t>PV Urs Hess Kleindietwil - Eichholz</t>
  </si>
  <si>
    <t>Eichholz 8d</t>
  </si>
  <si>
    <t>PV Niklaus Seiler Kägiswil</t>
  </si>
  <si>
    <t>PV Peter Jenni Eggiwil</t>
  </si>
  <si>
    <t>Aebnit 283</t>
  </si>
  <si>
    <t>PV Die Sonnenstrom AG Chur</t>
  </si>
  <si>
    <t>Industriestrasse 19</t>
  </si>
  <si>
    <t>Die Sonnenstrom AG</t>
  </si>
  <si>
    <t>PV Sägerei Streiff AG Schwanden - Holzlager</t>
  </si>
  <si>
    <t>Herrenstrasse</t>
  </si>
  <si>
    <t>Sägerei Streiff AG</t>
  </si>
  <si>
    <t>Streiff</t>
  </si>
  <si>
    <t>PV Christoph Heggli Spreitenbach - Heitersberg</t>
  </si>
  <si>
    <t>Heitersberg</t>
  </si>
  <si>
    <t>PV Pierre-Alain Schweizer Aigle</t>
  </si>
  <si>
    <t>Chemin des Iles</t>
  </si>
  <si>
    <t xml:space="preserve">Pierre-Alain </t>
  </si>
  <si>
    <t>PV Alban Meier Leibstadt</t>
  </si>
  <si>
    <t>Bäumliweg 32</t>
  </si>
  <si>
    <t>Alban</t>
  </si>
  <si>
    <t>PV Stephan Häfelfinger Sissach</t>
  </si>
  <si>
    <t>Laimackerweg 2</t>
  </si>
  <si>
    <t>Häfelfinger</t>
  </si>
  <si>
    <t>PV Robert Schnider Obersaxen</t>
  </si>
  <si>
    <t>Chlinga 4</t>
  </si>
  <si>
    <t>Schnider</t>
  </si>
  <si>
    <t>PV Meier Immobilien AG Zell -  Schreinerei</t>
  </si>
  <si>
    <t>Berghofstrasse 2</t>
  </si>
  <si>
    <t>Meier Immobilien AG</t>
  </si>
  <si>
    <t>PV Andreas Zuber Selzach</t>
  </si>
  <si>
    <t>Längmatten 49</t>
  </si>
  <si>
    <t>Andreas Zuber</t>
  </si>
  <si>
    <t>Zuber</t>
  </si>
  <si>
    <t>PV Solarspar Basel - Dornacherstrasse 210</t>
  </si>
  <si>
    <t>Dornacherstrasse 210</t>
  </si>
  <si>
    <t>PV IG Appenzeller Naturstrom Genossenschaft - DeStaCo AG Hallendach - Oberegg</t>
  </si>
  <si>
    <t>Feldlistrasse 14</t>
  </si>
  <si>
    <t>IG Appenzeller Naturstrom Genossenschaft</t>
  </si>
  <si>
    <t>Geiger</t>
  </si>
  <si>
    <t>PV Roland Biedermann Oberried - Rütihof</t>
  </si>
  <si>
    <t>Rynberg</t>
  </si>
  <si>
    <t>Oberried am Brienzersee</t>
  </si>
  <si>
    <t>Biedermann</t>
  </si>
  <si>
    <t>PV Coop Genossenschaft Basel - Th14 Solar</t>
  </si>
  <si>
    <t>Thiersteinerallee 14</t>
  </si>
  <si>
    <t>Coop Genossenschaft</t>
  </si>
  <si>
    <t>Ebneter</t>
  </si>
  <si>
    <t>Leo</t>
  </si>
  <si>
    <t>PV Bimag Steuerungstechnik AG Ins</t>
  </si>
  <si>
    <t>Rämismatte 11</t>
  </si>
  <si>
    <t>Bimag Steuerungstechnik AG</t>
  </si>
  <si>
    <t>PV Hans Grob Krinau</t>
  </si>
  <si>
    <t>Berg 324</t>
  </si>
  <si>
    <t>Krinau</t>
  </si>
  <si>
    <t>Grob</t>
  </si>
  <si>
    <t>PV Andreas Huber Lenggenwil</t>
  </si>
  <si>
    <t>Neufeld 1188</t>
  </si>
  <si>
    <t>PV Ernst Lüscher Maschwanden</t>
  </si>
  <si>
    <t>Dörflistrasse 1</t>
  </si>
  <si>
    <t>Maschwanden</t>
  </si>
  <si>
    <t>PV Rolf Örtli Glarus - Im Büel</t>
  </si>
  <si>
    <t xml:space="preserve">Im Büel </t>
  </si>
  <si>
    <t>Örtli</t>
  </si>
  <si>
    <t>PV AEW Energie AG Rheinfelden - Parkhaus Kurzentrum</t>
  </si>
  <si>
    <t>Roberstenstrasse 31</t>
  </si>
  <si>
    <t>PV Fahrsilozubehör Buchs</t>
  </si>
  <si>
    <t xml:space="preserve">Stöck </t>
  </si>
  <si>
    <t>Fahrsilozubehör</t>
  </si>
  <si>
    <t>PV Beat Meier Frauenfeld - Scheune</t>
  </si>
  <si>
    <t>Im Ifang, Erzenholz</t>
  </si>
  <si>
    <t>PV Helvetia Solar AG Genthod - Cretegny</t>
  </si>
  <si>
    <t>Route de Malagny 31</t>
  </si>
  <si>
    <t>Helvetia Solar AG</t>
  </si>
  <si>
    <t>Würmli</t>
  </si>
  <si>
    <t>PV Beat Hess AG Ipsach</t>
  </si>
  <si>
    <t>Keltenstrasse 3</t>
  </si>
  <si>
    <t>Beat Hess AG</t>
  </si>
  <si>
    <t>Esther</t>
  </si>
  <si>
    <t>PV Stadtrat Einwohnergemeinde Sempach - Schulhaus Tormatt</t>
  </si>
  <si>
    <t>Feldweg 2</t>
  </si>
  <si>
    <t>Holenstein</t>
  </si>
  <si>
    <t>PV Hansjürg Balmer Mühleberg</t>
  </si>
  <si>
    <t>Wehrstrasse 7</t>
  </si>
  <si>
    <t>Hansjürg</t>
  </si>
  <si>
    <t>PV Wirth Immobilien AG Hermetschwil-Staffeln - 1109135</t>
  </si>
  <si>
    <t>Im Spilhof 3 / 3 A</t>
  </si>
  <si>
    <t>Wirth Immobilien AG</t>
  </si>
  <si>
    <t>PV Roman Regenscheit Herdern</t>
  </si>
  <si>
    <t>Wiesentalstrasse 11</t>
  </si>
  <si>
    <t>Herdern</t>
  </si>
  <si>
    <t>Regenscheit</t>
  </si>
  <si>
    <t>PV Die Sonnenstrom AG Rueun</t>
  </si>
  <si>
    <t>Hof Gula 144</t>
  </si>
  <si>
    <t>Rueun</t>
  </si>
  <si>
    <t>PV Fritz Dick Ueberstorf</t>
  </si>
  <si>
    <t>Geretsried 30</t>
  </si>
  <si>
    <t>Dick</t>
  </si>
  <si>
    <t>PV Toenet Stuppan Ftan - Wirtschaftsgebäude</t>
  </si>
  <si>
    <t>Portas 153</t>
  </si>
  <si>
    <t>Stuppan</t>
  </si>
  <si>
    <t>Toenet</t>
  </si>
  <si>
    <t>PV Enaio AG Wiedlisbach</t>
  </si>
  <si>
    <t>Eichholzstrasse 1</t>
  </si>
  <si>
    <t>Enaio AG</t>
  </si>
  <si>
    <t>PV Egon Scherrer Egnach</t>
  </si>
  <si>
    <t>Buch 13</t>
  </si>
  <si>
    <t>Scherrer</t>
  </si>
  <si>
    <t>Egon</t>
  </si>
  <si>
    <t>PV Heidi &amp; Peter Schibli Oberriet</t>
  </si>
  <si>
    <t>Kellenstrasse 5</t>
  </si>
  <si>
    <t>Schibli Peter, Schibli Heidi</t>
  </si>
  <si>
    <t>PV Ruedi Imhof Wangs</t>
  </si>
  <si>
    <t>Bahnhofstrasse 17a</t>
  </si>
  <si>
    <t>PV Hauseigentümer Coop Walter Imhof Naters</t>
  </si>
  <si>
    <t>Furkastrasse 18</t>
  </si>
  <si>
    <t>Hauseigentümer Coop</t>
  </si>
  <si>
    <t>PV Service cantonal des ponts et chaussées La Chaux-de-Fonds - MS</t>
  </si>
  <si>
    <t>PV Philipp Schmid-Stäuble Wittnau - Chilchmethof</t>
  </si>
  <si>
    <t>Chilchmethof 430</t>
  </si>
  <si>
    <t>Schmid-Stäub</t>
  </si>
  <si>
    <t>PV Cora &amp; Benjamin Weber Wernetshausen</t>
  </si>
  <si>
    <t>Unterbachstrasse 34</t>
  </si>
  <si>
    <t>Weber-Ness Cora, Weber-Ness Benjamin</t>
  </si>
  <si>
    <t>PV Frutiger AG Thun - Frutigenstrasse 37</t>
  </si>
  <si>
    <t>Frutigenstrasse 37</t>
  </si>
  <si>
    <t>Frutiger AG</t>
  </si>
  <si>
    <t>Bärtschi</t>
  </si>
  <si>
    <t>PV Peter Schmid Baar - Scheune</t>
  </si>
  <si>
    <t>Oberinkenberg</t>
  </si>
  <si>
    <t>PV Peter Mathys Seeberg - Geflügelstrom 51</t>
  </si>
  <si>
    <t>Mööslistrasse 4a</t>
  </si>
  <si>
    <t>Mathys</t>
  </si>
  <si>
    <t>PV Josef Meili Hörhausen</t>
  </si>
  <si>
    <t>Mühleweg 19</t>
  </si>
  <si>
    <t>PV Thomas Muri Schötz - Solarstrom ab Stalldach</t>
  </si>
  <si>
    <t>Feldhof 1</t>
  </si>
  <si>
    <t>PV Jean-Yves Zermatten Trogne</t>
  </si>
  <si>
    <t>Route de la Bergerie 37</t>
  </si>
  <si>
    <t>Trogne</t>
  </si>
  <si>
    <t>Zermatten</t>
  </si>
  <si>
    <t>Jean-Yves</t>
  </si>
  <si>
    <t>PV Armin Kälin Schwyz</t>
  </si>
  <si>
    <t xml:space="preserve">Obdorf </t>
  </si>
  <si>
    <t>Kälin</t>
  </si>
  <si>
    <t>PV Groupe E Greenwatt SA Düdingen - Migros</t>
  </si>
  <si>
    <t>Gänsebergstrasse</t>
  </si>
  <si>
    <t>PV 1.100 / Ingold Ichertswil</t>
  </si>
  <si>
    <t>Sägestrasse 8</t>
  </si>
  <si>
    <t>Ichertswil</t>
  </si>
  <si>
    <t>PV Uertekorporation Dallenwil</t>
  </si>
  <si>
    <t>Städtlistrasse 38</t>
  </si>
  <si>
    <t>Uertekorporation Dallenwil</t>
  </si>
  <si>
    <t>PV Commune du Chenit Le Brassus - Grand Plat de Bise</t>
  </si>
  <si>
    <t>Chalet des Grands Plats de Bise</t>
  </si>
  <si>
    <t>Commune du Chenit</t>
  </si>
  <si>
    <t>Piguet</t>
  </si>
  <si>
    <t xml:space="preserve">PV Fritz Rothen Lanzenhäusern </t>
  </si>
  <si>
    <t>Rossmattweg 23</t>
  </si>
  <si>
    <t>Rothen Fritz , Rothen Erika</t>
  </si>
  <si>
    <t>PV Simon Grossenbacher Lotzwil - Neubau</t>
  </si>
  <si>
    <t>Huttwilstrasse 46</t>
  </si>
  <si>
    <t>PV Alpnach-Sonnenstrom AG Giswil</t>
  </si>
  <si>
    <t>Im Gorgen 2</t>
  </si>
  <si>
    <t>Alpnach-Sonnenstrom AG</t>
  </si>
  <si>
    <t>PV Alfons Keller Mörschwil</t>
  </si>
  <si>
    <t>Lehn 896</t>
  </si>
  <si>
    <t>Moerschwil</t>
  </si>
  <si>
    <t>Alfons</t>
  </si>
  <si>
    <t>PV Sonnenstrom Wetzikon GmbH Wetzikon - Industrie</t>
  </si>
  <si>
    <t>Strandbadstrasse 90</t>
  </si>
  <si>
    <t>Sonnenstrom Wetzikon GmbH</t>
  </si>
  <si>
    <t>Weilenmann</t>
  </si>
  <si>
    <t>Elmar</t>
  </si>
  <si>
    <t>PV Stefan Sauter Beggingen - Scheune</t>
  </si>
  <si>
    <t>Dorfstrasse 81</t>
  </si>
  <si>
    <t>Beggingen</t>
  </si>
  <si>
    <t>Sauter</t>
  </si>
  <si>
    <t>PV Beat Reinhard Rüegsbach</t>
  </si>
  <si>
    <t>Scheidegg 326</t>
  </si>
  <si>
    <t>Rüegsbach</t>
  </si>
  <si>
    <t>PV Fritz Kobel Veltheim - Stallungen</t>
  </si>
  <si>
    <t>Auschachenhof 549</t>
  </si>
  <si>
    <t>Kobel</t>
  </si>
  <si>
    <t>PV Peider Andri Saluz Lavin</t>
  </si>
  <si>
    <t>Quadratschas / Pragliver 166</t>
  </si>
  <si>
    <t>Saluz</t>
  </si>
  <si>
    <t>Peider Andri</t>
  </si>
  <si>
    <t>PV Genossenschaft Windenergieanlage Diegenstal GWD Rickenbach</t>
  </si>
  <si>
    <t>Diegenstal 4 (Parz. 0772)</t>
  </si>
  <si>
    <t>Genossenschaft Windenergieanlage Diegenstal GWD</t>
  </si>
  <si>
    <t>PV Ri Realim SA Vernier - bâtiment G-H</t>
  </si>
  <si>
    <t>Chemin de Blandonnet 10</t>
  </si>
  <si>
    <t>PV Peter Meister Bühlikofen</t>
  </si>
  <si>
    <t>Bühlikofen 3</t>
  </si>
  <si>
    <t>Meister</t>
  </si>
  <si>
    <t>PV Thomas Butz Niederuzwil</t>
  </si>
  <si>
    <t>Thurau 2109</t>
  </si>
  <si>
    <t>Butz</t>
  </si>
  <si>
    <t>PV Arthur Aliesch-Walser Fanas -  Stall</t>
  </si>
  <si>
    <t>Pöschisstrasse 1</t>
  </si>
  <si>
    <t>Aliesch-Walser</t>
  </si>
  <si>
    <t>PV Flims Electric AG Laax</t>
  </si>
  <si>
    <t>Via Stradun 21</t>
  </si>
  <si>
    <t>Flims Electric AG</t>
  </si>
  <si>
    <t>Maron</t>
  </si>
  <si>
    <t>PV Solarspar Breitenbach - Breitenbach 1</t>
  </si>
  <si>
    <t>Birslacherstrasse 27</t>
  </si>
  <si>
    <t>PV Markus Bieri Edlibach</t>
  </si>
  <si>
    <t>Edlibach</t>
  </si>
  <si>
    <t>PV Politische Gemeinde Gommiswald</t>
  </si>
  <si>
    <t>Rietwiesstrasse 11</t>
  </si>
  <si>
    <t>Politische Gemeinde Gommiswald</t>
  </si>
  <si>
    <t>Ziegler</t>
  </si>
  <si>
    <t>PVA Ziegelhus Bernhard Vaucher</t>
  </si>
  <si>
    <t>Ziegelhus 1A</t>
  </si>
  <si>
    <t>Vaucher</t>
  </si>
  <si>
    <t>Bernard</t>
  </si>
  <si>
    <t>PV Martin Klingler Flawil</t>
  </si>
  <si>
    <t>Bubental</t>
  </si>
  <si>
    <t>Klingler</t>
  </si>
  <si>
    <t>PV Echenard SA Bex -1</t>
  </si>
  <si>
    <t>Z.I. En Vannel C</t>
  </si>
  <si>
    <t>Echenard SA</t>
  </si>
  <si>
    <t>Echenard</t>
  </si>
  <si>
    <t>PV Jachen Zanetti Sent - Heustadel Ost-West</t>
  </si>
  <si>
    <t>Saglina 22-B-G</t>
  </si>
  <si>
    <t>Jachen</t>
  </si>
  <si>
    <t>PV PEKA Pinselfabrik AG Ebnat-Kappel</t>
  </si>
  <si>
    <t>Industriestrasse 41</t>
  </si>
  <si>
    <t>PEKA Pinselfabrik AG</t>
  </si>
  <si>
    <t>Nüssli</t>
  </si>
  <si>
    <t>PV Sonnenkraft Solar GmbH Rafz - Chüeweg</t>
  </si>
  <si>
    <t>Chüeweg 1258</t>
  </si>
  <si>
    <t>Sonnenkraft Solar GmbH</t>
  </si>
  <si>
    <t>Erika</t>
  </si>
  <si>
    <t>PV Rolf Schärer Mühlau</t>
  </si>
  <si>
    <t>Krähenbühl 3</t>
  </si>
  <si>
    <t>Mühlau</t>
  </si>
  <si>
    <t>Schärer-Maltese</t>
  </si>
  <si>
    <t>PV Elettricità Bronz SA Cadro - Scuole Elementari</t>
  </si>
  <si>
    <t>Via Centro Scolastico</t>
  </si>
  <si>
    <t>Elettricità Bronz SA</t>
  </si>
  <si>
    <t>Bronz</t>
  </si>
  <si>
    <t>Egidio</t>
  </si>
  <si>
    <t xml:space="preserve">PV Markus Wettstein Wald - Oekonomiegebäude </t>
  </si>
  <si>
    <t>Unterbachstrasse 1</t>
  </si>
  <si>
    <t>Wettstein</t>
  </si>
  <si>
    <t>PV Denise &amp; Daniel Spuhler Mellikon</t>
  </si>
  <si>
    <t>Unterer Berghof 90</t>
  </si>
  <si>
    <t xml:space="preserve">Spuhler Denise, Spuhler Daniel </t>
  </si>
  <si>
    <t>PV machsol GmbH LainVaz/Obervaz - Grischa</t>
  </si>
  <si>
    <t xml:space="preserve">Lain </t>
  </si>
  <si>
    <t>Hassler-Buchli Marie, Hassler-Buchli Christian</t>
  </si>
  <si>
    <t>PV Markus Leuenberger Rohrbach</t>
  </si>
  <si>
    <t>Walke 3</t>
  </si>
  <si>
    <t>Leuenberger</t>
  </si>
  <si>
    <t>PV Gemeindewerke Pfäffikon</t>
  </si>
  <si>
    <t xml:space="preserve">Mettlenstrasse </t>
  </si>
  <si>
    <t xml:space="preserve">Gemeindewerke Pfäffikon </t>
  </si>
  <si>
    <t>Tönett</t>
  </si>
  <si>
    <t>Dumeng</t>
  </si>
  <si>
    <t>PV Beat Wigger Marbach - Lauihof</t>
  </si>
  <si>
    <t>Lauihof 1</t>
  </si>
  <si>
    <t>PV Ernst Iseli Rohrbach - Minder Hintergass</t>
  </si>
  <si>
    <t>Hintergasse 14</t>
  </si>
  <si>
    <t>PV Christoph Frischknecht Tuttwil</t>
  </si>
  <si>
    <t>Hüslistrasse 5</t>
  </si>
  <si>
    <t>Tuttwil</t>
  </si>
  <si>
    <t>PV Stiftung Diakoniewerk Neumünster Zollikerberg - Westflügel Spital</t>
  </si>
  <si>
    <t>Trichtenhauserstrasse 20</t>
  </si>
  <si>
    <t>Zollikerberg</t>
  </si>
  <si>
    <t>Stiftung Diakoniewerk Neumünster</t>
  </si>
  <si>
    <t>Zweifel</t>
  </si>
  <si>
    <t>PV Ville de Genève Perly-Certoux - Horticole des Bornaches</t>
  </si>
  <si>
    <t>Route de Certoux 162</t>
  </si>
  <si>
    <t>Perly-Certoux</t>
  </si>
  <si>
    <t>Ville de Genève - Service de l'Énergie</t>
  </si>
  <si>
    <t>Cerda</t>
  </si>
  <si>
    <t>Valérie</t>
  </si>
  <si>
    <t>PV Lorenz Brülisauer Haslen</t>
  </si>
  <si>
    <t>Unterhaslen 1</t>
  </si>
  <si>
    <t>Brülisauer</t>
  </si>
  <si>
    <t>Lorenz</t>
  </si>
  <si>
    <t>PV Knecht + Sutter AG Leibstadt - Flachdach Gewerbegebäude</t>
  </si>
  <si>
    <t>Krummackerweg 575</t>
  </si>
  <si>
    <t>Knecht + Sutter AG</t>
  </si>
  <si>
    <t>*PV Donnet-Monay Troistorrents</t>
  </si>
  <si>
    <t>Route de Troistorrents 20</t>
  </si>
  <si>
    <t>Donnet-Monay</t>
  </si>
  <si>
    <t>*PV Donnet-Monay &amp; Fils SA Troistorrents</t>
  </si>
  <si>
    <t>Donnet-Monay &amp; Fils SA</t>
  </si>
  <si>
    <t>PV Baumat AG - Daniel Annaheim - Wichtrach</t>
  </si>
  <si>
    <t>Thalgutstrasse 2</t>
  </si>
  <si>
    <t>Baumat AG</t>
  </si>
  <si>
    <t>Annaheim</t>
  </si>
  <si>
    <t>PV Gemüsebau Gempenach -14 Gewächshaus</t>
  </si>
  <si>
    <t>PV Holinger-Bikle Immobilien Bubendorf - Landi</t>
  </si>
  <si>
    <t>Grüngenstrasse 3</t>
  </si>
  <si>
    <t>Bikle</t>
  </si>
  <si>
    <t>PV Markus Baumgartner Mörschwil</t>
  </si>
  <si>
    <t>Fahrnstrasse 11</t>
  </si>
  <si>
    <t>PV Bernhard Peter Hörstetten</t>
  </si>
  <si>
    <t>Reute 6</t>
  </si>
  <si>
    <t>PV Martin Neidhart Ramsen</t>
  </si>
  <si>
    <t>Wilen 11</t>
  </si>
  <si>
    <t>Neidhart</t>
  </si>
  <si>
    <t>PV Hug AG Malters - Dach Verwaltungsgebäude</t>
  </si>
  <si>
    <t>Neumühlestrasse 4</t>
  </si>
  <si>
    <t>Hug AG</t>
  </si>
  <si>
    <t>PV Familienheim-Genossenschaft Zürich - Solarkraftwerk Grünmatt Haus 12</t>
  </si>
  <si>
    <t>PV AEW Energie AG Untersiggenthal - RC Turgi 1</t>
  </si>
  <si>
    <t>Schöneggstrasse 20</t>
  </si>
  <si>
    <t>PV Anl. Gewerbehaus Neumatten</t>
  </si>
  <si>
    <t>Hauptstrasse 15</t>
  </si>
  <si>
    <t>PV Groupe E Greenwatt SA Marin - Migros</t>
  </si>
  <si>
    <t>Rue Fleur-de-Lys 26</t>
  </si>
  <si>
    <t>PV Luzi Gadient Flumserberg</t>
  </si>
  <si>
    <t>Ackerwiese</t>
  </si>
  <si>
    <t>Gadient</t>
  </si>
  <si>
    <t>Luzi</t>
  </si>
  <si>
    <t>PV Oro Isolations SA Romanel-sur-Lausanne - Dépôt</t>
  </si>
  <si>
    <t>Z.I. Praz-Roussy  4</t>
  </si>
  <si>
    <t>Oro Isolations SA</t>
  </si>
  <si>
    <t>Oro</t>
  </si>
  <si>
    <t xml:space="preserve">Nicolas </t>
  </si>
  <si>
    <t>PV-Anlage Schmid, Prada, Küblis</t>
  </si>
  <si>
    <t>Prada 112A</t>
  </si>
  <si>
    <t>PV Markus Häfliger Ebersecken -Scheune</t>
  </si>
  <si>
    <t>Baschihof Esch 46</t>
  </si>
  <si>
    <t>Häfliger-Wandeler</t>
  </si>
  <si>
    <t>PV Urs Buchli Arezen</t>
  </si>
  <si>
    <t>Riedgarden 107 / Bühl</t>
  </si>
  <si>
    <t>Buchli</t>
  </si>
  <si>
    <t>PV Daniel Grand Puidoux - Chapelle au Soleil Bonvin</t>
  </si>
  <si>
    <t>Chemin de la Chapelle 15</t>
  </si>
  <si>
    <t>Grand</t>
  </si>
  <si>
    <t>PV Dumeng &amp; Susanna Schucany Ftan</t>
  </si>
  <si>
    <t>Vichava 8</t>
  </si>
  <si>
    <t>Schucany Susanna, Schucany Dumeng</t>
  </si>
  <si>
    <t>PV STFW Schw. Technische Fachschule Winterthur</t>
  </si>
  <si>
    <t>Schlosstalstrasse 95</t>
  </si>
  <si>
    <t>STFW Schw. Technische Fachschule Winterthur</t>
  </si>
  <si>
    <t>PV Veronika Fleischli-Buchmann Ballwil - Fuhr Energie</t>
  </si>
  <si>
    <t>Fuhr 1</t>
  </si>
  <si>
    <t>Fleischli-Buchmann</t>
  </si>
  <si>
    <t>Veronika</t>
  </si>
  <si>
    <t>PV Alfred Müller AG Schlieren - Gartenstadt</t>
  </si>
  <si>
    <t>Badenerstrasse 30</t>
  </si>
  <si>
    <t>PV Berglandprodukte Betriebsgemeinschaft Birri &amp; Schweizer Ernen</t>
  </si>
  <si>
    <t>Biue 2</t>
  </si>
  <si>
    <t>Ernen</t>
  </si>
  <si>
    <t>Berglandprodukte Betriebsgemeinschaft Birri &amp; Schweizer</t>
  </si>
  <si>
    <t>PV Anselm Artho Goldingen</t>
  </si>
  <si>
    <t>Hubertingerstrasse 6</t>
  </si>
  <si>
    <t>Anselm</t>
  </si>
  <si>
    <t>PV Nyfarm AG - Hallendach - Eriswil</t>
  </si>
  <si>
    <t>Birkenweg 3</t>
  </si>
  <si>
    <t>Nyfarm AG</t>
  </si>
  <si>
    <t>Nyffenegger</t>
  </si>
  <si>
    <t>PV Energiefabrik AG Ebnat-Kappel -Schulhaus Gill</t>
  </si>
  <si>
    <t>Badistrasse 31</t>
  </si>
  <si>
    <t>Energiefabrik AG</t>
  </si>
  <si>
    <t>Fässler</t>
  </si>
  <si>
    <t>PV Walter Bircher Schönried</t>
  </si>
  <si>
    <t>Moosweg 23</t>
  </si>
  <si>
    <t>Bircher</t>
  </si>
  <si>
    <t>PV Current AG Samedan - Muottas Muragl</t>
  </si>
  <si>
    <t xml:space="preserve">Muottas Muragl </t>
  </si>
  <si>
    <t>Current AG</t>
  </si>
  <si>
    <t>Sandven</t>
  </si>
  <si>
    <t>Per</t>
  </si>
  <si>
    <t>PV Martin Meister Matzendorf -  D1</t>
  </si>
  <si>
    <t>Untere Bultern 1</t>
  </si>
  <si>
    <t>PV Beda Rutzer Flumserberg- Ackerwiese 1260</t>
  </si>
  <si>
    <t>Ackerwiesenstrasse 17</t>
  </si>
  <si>
    <t>Rutzer</t>
  </si>
  <si>
    <t>PV Peter Ziehli Mötschwil</t>
  </si>
  <si>
    <t>Maiacher 28</t>
  </si>
  <si>
    <t>Ziehli Peter, Ziehli Marianne</t>
  </si>
  <si>
    <t>PVA Turnhalle Hagendorn TH</t>
  </si>
  <si>
    <t>Lorzenweidstrasse 81</t>
  </si>
  <si>
    <t>WWZ Energie AG</t>
  </si>
  <si>
    <t>Tschanz</t>
  </si>
  <si>
    <t>PV Ziegelbrücke Energie AG - C/O F&amp; C Jenny AG Ziegelbrücke - Loft Z25</t>
  </si>
  <si>
    <t>Spinnereistrasse 8</t>
  </si>
  <si>
    <t>Ziegelbrücke Energie AG</t>
  </si>
  <si>
    <t>Caspar</t>
  </si>
  <si>
    <t>PV Landi Oberrheintal Altstätten</t>
  </si>
  <si>
    <t>Oberrieterstrasse 87</t>
  </si>
  <si>
    <t>Landi Oberrheintal</t>
  </si>
  <si>
    <t>Zeller</t>
  </si>
  <si>
    <t>PV Gemeinde Ballwil - Schulhaus</t>
  </si>
  <si>
    <t>Ambar 9</t>
  </si>
  <si>
    <t>Gemeinde Ballwil</t>
  </si>
  <si>
    <t>PV Technopôle Le Noirmont</t>
  </si>
  <si>
    <t>Sous la Velle</t>
  </si>
  <si>
    <t xml:space="preserve">Le Noirmont </t>
  </si>
  <si>
    <t>PV regiosol AG Elsau - Werkgebäude</t>
  </si>
  <si>
    <t>Auwiesenstrasse 11</t>
  </si>
  <si>
    <t>regiosol AG</t>
  </si>
  <si>
    <t>Althaus</t>
  </si>
  <si>
    <t>PV Gemeinde Hildisrieden - Schulhaus</t>
  </si>
  <si>
    <t>Sempacherstasse 7</t>
  </si>
  <si>
    <t>Gemeinde Hildisrieden</t>
  </si>
  <si>
    <t>Wolf</t>
  </si>
  <si>
    <t>PV Christian Eugster Au</t>
  </si>
  <si>
    <t>Böschenstrasse 4</t>
  </si>
  <si>
    <t>PV Franz Rohrer Adligenswil</t>
  </si>
  <si>
    <t>Vorderdallenbach</t>
  </si>
  <si>
    <t>PV Migros-Pensionskasse Rheinfelden - Pappelnweg 38b, Haus B - Weiherfeld B</t>
  </si>
  <si>
    <t>Pappelnweg 38b, Haus B</t>
  </si>
  <si>
    <t>PV Jean-Bernard Schenewey Belfaux</t>
  </si>
  <si>
    <t>Route de Misery 46</t>
  </si>
  <si>
    <t>Schenewey</t>
  </si>
  <si>
    <t>Jean-Bernard</t>
  </si>
  <si>
    <t>PV Martin &amp; Anna-Luisa Maag Sünikon</t>
  </si>
  <si>
    <t>Regensbergerstrasse 21</t>
  </si>
  <si>
    <t>Maag</t>
  </si>
  <si>
    <t>PVA Custer-Heiniger Andhausen Blumenau</t>
  </si>
  <si>
    <t>Andhauserstrasse 79</t>
  </si>
  <si>
    <t>Andhausen</t>
  </si>
  <si>
    <t>Custer-Heiniger</t>
  </si>
  <si>
    <t>PV Erwin Gisler Ernetschwil</t>
  </si>
  <si>
    <t>Gommiswalderstrasse 10</t>
  </si>
  <si>
    <t>PV Christian Müller Weite - Erlenhof</t>
  </si>
  <si>
    <t>Rheinweg 2</t>
  </si>
  <si>
    <t>Müller und Partner</t>
  </si>
  <si>
    <t>PV Peter Hafner-Steingruber Gossau - PV auf Scheunendach Remisen</t>
  </si>
  <si>
    <t>Gapf 345</t>
  </si>
  <si>
    <t>Hafner-Steingruber</t>
  </si>
  <si>
    <t>PVA Gafner Fahrzeughalle Uetendorf</t>
  </si>
  <si>
    <t>Zelgstrasse 87</t>
  </si>
  <si>
    <t>Gafner Immobilien AG</t>
  </si>
  <si>
    <t>Gafner</t>
  </si>
  <si>
    <t xml:space="preserve">PV Kollektivgesellschaft Haab Walser - Solardach Sternen - Bachs </t>
  </si>
  <si>
    <t>Sternenstrasse 14</t>
  </si>
  <si>
    <t>Kollektivgesellschaft Haab Walser</t>
  </si>
  <si>
    <t>Haab</t>
  </si>
  <si>
    <t>PV SEW Solar Elektrizitätswerk Lyss - Erweiterung GIB Lyss</t>
  </si>
  <si>
    <t>Bürenstrasse 29</t>
  </si>
  <si>
    <t xml:space="preserve">SEW Solar Elektrizitätswerk Genossenschaft </t>
  </si>
  <si>
    <t>Sutter</t>
  </si>
  <si>
    <t>PV Wippel Frei Gartenbau und Erdbau AG Thayngen</t>
  </si>
  <si>
    <t>Wippelstrasse 1</t>
  </si>
  <si>
    <t>Frei Gartenbau und Erdbau AG</t>
  </si>
  <si>
    <t>PV Martin Hadorn Bremgarten</t>
  </si>
  <si>
    <t>Chutzenstrasse 27</t>
  </si>
  <si>
    <t>PV Eugen Schmid Bischofszell</t>
  </si>
  <si>
    <t>Rehalp 3</t>
  </si>
  <si>
    <t>PV Katholische Kirche Heiden</t>
  </si>
  <si>
    <t>Gruberstrasse 9</t>
  </si>
  <si>
    <t>Katholische Kirche Heiden</t>
  </si>
  <si>
    <t>Ritter</t>
  </si>
  <si>
    <t xml:space="preserve">PV R. Arnold AG Schattdorf - Werkhalle </t>
  </si>
  <si>
    <t>Rüttistrasse 61</t>
  </si>
  <si>
    <t>R. Arnold Immo AG</t>
  </si>
  <si>
    <t>Arnold</t>
  </si>
  <si>
    <t>PV GAM Investment Management AG Marly</t>
  </si>
  <si>
    <t>Route du Confin 21-23</t>
  </si>
  <si>
    <t>GAM Investment Management AG</t>
  </si>
  <si>
    <t>Haulbert</t>
  </si>
  <si>
    <t>Agnès</t>
  </si>
  <si>
    <t xml:space="preserve">PV Bernhard &amp; Regina Wyss Aetigkofen </t>
  </si>
  <si>
    <t>Chriebenweg 1</t>
  </si>
  <si>
    <t>Wyss Bernhard, Wyss Regina</t>
  </si>
  <si>
    <t>PV Bergkäserei Aschwanden Seelisberg</t>
  </si>
  <si>
    <t>Zingelstrasse 3</t>
  </si>
  <si>
    <t>Bergkäserei Aschwanden</t>
  </si>
  <si>
    <t>Aschwanden</t>
  </si>
  <si>
    <t>Heidi</t>
  </si>
  <si>
    <t>PV EKZ Thalwil - GuK Haus B</t>
  </si>
  <si>
    <t>Schützenstrasse 7</t>
  </si>
  <si>
    <t>PV Elektro-Bildungs-Zentrum Effretikon</t>
  </si>
  <si>
    <t>Bungertenstrasse 47</t>
  </si>
  <si>
    <t>Elektro-Bildungs-Zentrum</t>
  </si>
  <si>
    <t>Alder</t>
  </si>
  <si>
    <t>PV Bernhard Gamper Dättlikon</t>
  </si>
  <si>
    <t>Kalchhofstrasse 2</t>
  </si>
  <si>
    <t>Gamper</t>
  </si>
  <si>
    <t>PV Monika &amp; Urs Binggeli Mamishaus - Dach1</t>
  </si>
  <si>
    <t>Hostatt 359e</t>
  </si>
  <si>
    <t>Binggeli Urs, Binggeli Monika</t>
  </si>
  <si>
    <t>PV Ruedi Achermann Ennetmoos</t>
  </si>
  <si>
    <t>Fuchsenloch</t>
  </si>
  <si>
    <t>PV Fahrsilozubehör Buchs - Bosshard Buchs</t>
  </si>
  <si>
    <t>PV Käserei Studer AG Hatswil</t>
  </si>
  <si>
    <t>Romanshornerstrasse 253</t>
  </si>
  <si>
    <t>Hatswil</t>
  </si>
  <si>
    <t>Käserei Studer AG</t>
  </si>
  <si>
    <t>PV Urs Dubach Heitenried</t>
  </si>
  <si>
    <t>Lehwil 21</t>
  </si>
  <si>
    <t>PV Otto Weishaupt Gossau</t>
  </si>
  <si>
    <t>Feldhof 3985</t>
  </si>
  <si>
    <t>Otto Weishaupt</t>
  </si>
  <si>
    <t>Weishaupt</t>
  </si>
  <si>
    <t>PV Swiss Photovoltaik GmbH Rüthi - Moorhof</t>
  </si>
  <si>
    <t>Moorhof 1</t>
  </si>
  <si>
    <t>Swiss Photovoltaik GmbH</t>
  </si>
  <si>
    <t>PV Kurt Niederhauser Gals</t>
  </si>
  <si>
    <t>Lätscheletweg 3 &amp; 4</t>
  </si>
  <si>
    <t>Niederhauser</t>
  </si>
  <si>
    <t>PV Christian Stritt Tafers</t>
  </si>
  <si>
    <t>Freiburgstrasse 4</t>
  </si>
  <si>
    <t>Stritt</t>
  </si>
  <si>
    <t>Chrisitian</t>
  </si>
  <si>
    <t>PV Hutter Natursteine AG Diepoldsau</t>
  </si>
  <si>
    <t>Hohenemserstrasse 37</t>
  </si>
  <si>
    <t>Hutter Natursteine AG</t>
  </si>
  <si>
    <t>PV Bernhard Wenk Wildhaus - Hofstetter (Scheune 2176)</t>
  </si>
  <si>
    <t>Boselen 1720</t>
  </si>
  <si>
    <t>Wenk</t>
  </si>
  <si>
    <t xml:space="preserve">PV Alain Baumberger Longirod </t>
  </si>
  <si>
    <t>Chemin des Resses 6</t>
  </si>
  <si>
    <t>Baumberger</t>
  </si>
  <si>
    <t>PV Michael Schneider Mattstetten</t>
  </si>
  <si>
    <t>Schürguet 8</t>
  </si>
  <si>
    <t>Mattstetten</t>
  </si>
  <si>
    <t>PV Bürgler Kölliken - Hochuli AG</t>
  </si>
  <si>
    <t>Hardstrasse Geb. Nr. 1</t>
  </si>
  <si>
    <t>Hochuli AG</t>
  </si>
  <si>
    <t>Bürgler</t>
  </si>
  <si>
    <t>PV Jörg Streckeisen Berg TG</t>
  </si>
  <si>
    <t>Andhauserstrasse 77</t>
  </si>
  <si>
    <t>Berg TG</t>
  </si>
  <si>
    <t>Streckeisen</t>
  </si>
  <si>
    <t>PV Gemeinde Oberuzwil - MZG Turnhalle Egger</t>
  </si>
  <si>
    <t>Morgenstrasse 30</t>
  </si>
  <si>
    <t>Gemeinde Oberuzwil</t>
  </si>
  <si>
    <t>Egger</t>
  </si>
  <si>
    <t>Cornel</t>
  </si>
  <si>
    <t>PV Simon Thomann Utzenstorf</t>
  </si>
  <si>
    <t>Eystrasse 52</t>
  </si>
  <si>
    <t>PV Beat Filliger-Portmann Ufhusen - Geflügelhalle</t>
  </si>
  <si>
    <t>Lochmühle 1</t>
  </si>
  <si>
    <t>Filliger-Portmann</t>
  </si>
  <si>
    <t>PV Beni Oswald Kirchberg</t>
  </si>
  <si>
    <t>Sackgrütli 401</t>
  </si>
  <si>
    <t>Oswald</t>
  </si>
  <si>
    <t xml:space="preserve">PV Hansruedi Herzog Aesch </t>
  </si>
  <si>
    <t>Waldegg</t>
  </si>
  <si>
    <t>PV Ernst Daepp Oppligen - Biohof</t>
  </si>
  <si>
    <t>Dorfstrasse 7</t>
  </si>
  <si>
    <t>Daepp</t>
  </si>
  <si>
    <t>PV S. Flückiger AG Auswil</t>
  </si>
  <si>
    <t>Huttwilstrasse 58</t>
  </si>
  <si>
    <t>S. Flückiger AG</t>
  </si>
  <si>
    <t>Johann S.</t>
  </si>
  <si>
    <t xml:space="preserve">PV Commune de Cottens </t>
  </si>
  <si>
    <t>Rue du Centre 20</t>
  </si>
  <si>
    <t>Commune de Cottens</t>
  </si>
  <si>
    <t>Maillard</t>
  </si>
  <si>
    <t xml:space="preserve">Valérie </t>
  </si>
  <si>
    <t>PV EFA Energie Freiamt AG Muri - Feuerwehrgebäude</t>
  </si>
  <si>
    <t>Wiliweg 4</t>
  </si>
  <si>
    <t>EFA Energie Freiamt AG</t>
  </si>
  <si>
    <t>PV Ville de Sion - Halle du feu / Aéroport</t>
  </si>
  <si>
    <t>Rue de l'Aéroport 60</t>
  </si>
  <si>
    <t>Dubois</t>
  </si>
  <si>
    <t>Philippe</t>
  </si>
  <si>
    <t>PV Fred Walther Pampigny</t>
  </si>
  <si>
    <t>La Ferme a (Parz. 142)</t>
  </si>
  <si>
    <t>Fred</t>
  </si>
  <si>
    <t>PV Arthur Ziegler Herrenhof - Solarenergie ab Scheunendach</t>
  </si>
  <si>
    <t>Tobelstrasse 5</t>
  </si>
  <si>
    <t>Herrenhof</t>
  </si>
  <si>
    <t>PV Actelion Pharmaceuticals Ltd Allschwil - Business Center</t>
  </si>
  <si>
    <t>Hegenheimermattweg 95</t>
  </si>
  <si>
    <t>Actelion Pharmaceuticals Ltd</t>
  </si>
  <si>
    <t>Gaiser</t>
  </si>
  <si>
    <t>PV Beat Riedweg Schongau - Biohofladen</t>
  </si>
  <si>
    <t>Mettmenstrasse 4 &amp; 9</t>
  </si>
  <si>
    <t>Riedweg</t>
  </si>
  <si>
    <t>PV Bach &amp; Perreten Holzbau Gstaad</t>
  </si>
  <si>
    <t>Mettlen 7</t>
  </si>
  <si>
    <t>Bach &amp; Perreten Holzbau AG</t>
  </si>
  <si>
    <t>PV Generationsgemeinschaft Schwager David &amp; Beat Wängi</t>
  </si>
  <si>
    <t>Höchi</t>
  </si>
  <si>
    <t>Generationsgemeinschaft Schwager David &amp; Beat</t>
  </si>
  <si>
    <t>Schwager</t>
  </si>
  <si>
    <t>PV Solarspar Bonstetten - Sekundarschule</t>
  </si>
  <si>
    <t>Schachenrain 1</t>
  </si>
  <si>
    <t>PV Sonja &amp; Peter Hofer Seedorf - Unterdorf-Sonne</t>
  </si>
  <si>
    <t>Lindenhof Unterdorf 22&amp;22A</t>
  </si>
  <si>
    <t>Hofer Sonja, Hofer Peter</t>
  </si>
  <si>
    <t xml:space="preserve">PV Sägewerk Berger Steffisburg - Schwäbismattweg 12 </t>
  </si>
  <si>
    <t>Schwäbismattweg 12</t>
  </si>
  <si>
    <t>Sägewerk Berger</t>
  </si>
  <si>
    <t>PV Ackermann Metallbau AG Mels</t>
  </si>
  <si>
    <t>Zeughausstrasse 48</t>
  </si>
  <si>
    <t>Ackermann Metallbau AG</t>
  </si>
  <si>
    <t>PVA ZSSAG Sporthalle/Turnhalle Allmendli Erlenbach</t>
  </si>
  <si>
    <t>Im Allmendli 1</t>
  </si>
  <si>
    <t>PV Alfred Dettling Oberiberg</t>
  </si>
  <si>
    <t>Laburgstrasse 58</t>
  </si>
  <si>
    <t>Dettling</t>
  </si>
  <si>
    <t>PV Christof Eisenring Wolfertswil</t>
  </si>
  <si>
    <t>Spilberg</t>
  </si>
  <si>
    <t>Eisenring</t>
  </si>
  <si>
    <t>PV Bauernhof, Homburg</t>
  </si>
  <si>
    <t>Eugerswilerstrasse 23</t>
  </si>
  <si>
    <t>PV Matthias Schatzmann Seon</t>
  </si>
  <si>
    <t>Retterswil 9</t>
  </si>
  <si>
    <t>Schatzmann</t>
  </si>
  <si>
    <t>PV Guido Horber Gossau</t>
  </si>
  <si>
    <t>PV Commune Yverdon-les-Bains - Collège du Cheminet salle de gymnastique - Yverdon-les-Bains</t>
  </si>
  <si>
    <t>Rue du Cheminet 29</t>
  </si>
  <si>
    <t>Service des Energies Yverdon-les-Bains SEY</t>
  </si>
  <si>
    <t>Badoux</t>
  </si>
  <si>
    <t>PV Cédric Schwab Les Ponts-de-Martel</t>
  </si>
  <si>
    <t>La Molta Dessous 3</t>
  </si>
  <si>
    <t>Cédric</t>
  </si>
  <si>
    <t>PV Inauen Holzbau AG Schönengrund</t>
  </si>
  <si>
    <t>Hauptstrasse 60</t>
  </si>
  <si>
    <t>Inauen Holzbau AG</t>
  </si>
  <si>
    <t>PV Stegemann Maler AG Andelfingen</t>
  </si>
  <si>
    <t>Industriestrasse</t>
  </si>
  <si>
    <t>Stegemann Maler AG</t>
  </si>
  <si>
    <t>Stegemann</t>
  </si>
  <si>
    <t>*PV Chappuis Puidoux</t>
  </si>
  <si>
    <t xml:space="preserve">Chemin des Murailles </t>
  </si>
  <si>
    <t>*PV Bât Schreder à Carrouge</t>
  </si>
  <si>
    <t>Ecorcheboeuf 16</t>
  </si>
  <si>
    <t>PV Genossenschaft Elektra Jegenstorf Lohn-Ammannsegg - Stucki</t>
  </si>
  <si>
    <t>Rütifeldstrasse 4</t>
  </si>
  <si>
    <t>PV Rico Kuster Diepoldsau</t>
  </si>
  <si>
    <t>Rheinhofstrasse 31</t>
  </si>
  <si>
    <t>Kuster</t>
  </si>
  <si>
    <t>PV Reto Raselli Le Prese</t>
  </si>
  <si>
    <t>Cantone 769</t>
  </si>
  <si>
    <t>Le Prese</t>
  </si>
  <si>
    <t>Raselli</t>
  </si>
  <si>
    <t>PV Daniel Tschumper Wattwil</t>
  </si>
  <si>
    <t>Heid 817</t>
  </si>
  <si>
    <t>Tschumper</t>
  </si>
  <si>
    <t>PV Jürg Hänni Grossaffoltern - Maschinenhalle</t>
  </si>
  <si>
    <t>Hof 2</t>
  </si>
  <si>
    <t>PV Thomas Thalmann Reinach AG</t>
  </si>
  <si>
    <t>Homberg 336</t>
  </si>
  <si>
    <t>Thalmann</t>
  </si>
  <si>
    <t>PV Energieversorgung Raron AG Raron - Hangar Raron</t>
  </si>
  <si>
    <t>Obri Blaggere</t>
  </si>
  <si>
    <t>Energieversorgung Raron AG</t>
  </si>
  <si>
    <t>Schmidhalter</t>
  </si>
  <si>
    <t xml:space="preserve">Fabian </t>
  </si>
  <si>
    <t>PV Andermatt Schmidhof AG Baar</t>
  </si>
  <si>
    <t xml:space="preserve">Schmidhof </t>
  </si>
  <si>
    <t>Andermatt Schmidhof AG</t>
  </si>
  <si>
    <t>Andermatt</t>
  </si>
  <si>
    <t>PV SH Power Schaffhausen - Mühlenstrasse 19+21</t>
  </si>
  <si>
    <t>Mühlenstrasse 19 + 21</t>
  </si>
  <si>
    <t>Städt. Werke Schaffhausen u. Neuhausen am Rheinfall (SH Power)</t>
  </si>
  <si>
    <t>PV Josef Kopp Zweisimmen</t>
  </si>
  <si>
    <t>Gewerbestrasse 1 a</t>
  </si>
  <si>
    <t>Kopp</t>
  </si>
  <si>
    <t>PV EFA Energie Freiamt AG Muri - Neuhof</t>
  </si>
  <si>
    <t xml:space="preserve">Neuhof </t>
  </si>
  <si>
    <t>PV Josef Stutz Zell</t>
  </si>
  <si>
    <t xml:space="preserve">Bröntenhof </t>
  </si>
  <si>
    <t>Stutz</t>
  </si>
  <si>
    <t>PV Peter Kramer Galmiz</t>
  </si>
  <si>
    <t>Moosgasse 2a</t>
  </si>
  <si>
    <t>Kramer</t>
  </si>
  <si>
    <t>PV Roger Meier Klingnau</t>
  </si>
  <si>
    <t>Brühlstrasse 25</t>
  </si>
  <si>
    <t>PV Christian Obrecht-Gassmann Paspels</t>
  </si>
  <si>
    <t>Alt Sins 50-A</t>
  </si>
  <si>
    <t>Obrecht-Gassmann</t>
  </si>
  <si>
    <t>PVA Schulhaus Eichmatt</t>
  </si>
  <si>
    <t>Eichmattstrasse 11</t>
  </si>
  <si>
    <t>PV Herbert Meier Hasli Solar</t>
  </si>
  <si>
    <t>Mettmenhaslistrasse 30</t>
  </si>
  <si>
    <t>PV Stefan Britschgi Diepoldsau</t>
  </si>
  <si>
    <t>Fahrmaadhof 1216</t>
  </si>
  <si>
    <t>Britschgi</t>
  </si>
  <si>
    <t>PV Rhiienergie AG Domat/Ems - Freizeitanlage VIAL</t>
  </si>
  <si>
    <t>Vial</t>
  </si>
  <si>
    <t>Domat / Ems</t>
  </si>
  <si>
    <t>PV Urs Bühler Steinach</t>
  </si>
  <si>
    <t>Haslenstrasse 377</t>
  </si>
  <si>
    <t>*PV Romande Energie SA - Martial Buffat Vuarrens</t>
  </si>
  <si>
    <t>La Croix 25</t>
  </si>
  <si>
    <t>*PV Romande Energie Renouvelable SA - Martial Buffat Vuarrens</t>
  </si>
  <si>
    <t>PV Jérôme Laedermann Le Mont-sur-Lausanne - Exploitation agricole</t>
  </si>
  <si>
    <t>Route de Penau 72</t>
  </si>
  <si>
    <t>Le Monr-sur-Lausanne</t>
  </si>
  <si>
    <t>Laedermann</t>
  </si>
  <si>
    <t>Jérôme</t>
  </si>
  <si>
    <t>PV Josef Schaller Steinhuserberg</t>
  </si>
  <si>
    <t>Schruffenegg</t>
  </si>
  <si>
    <t>Steinhuserberg</t>
  </si>
  <si>
    <t>Schaller</t>
  </si>
  <si>
    <t>PV Werner Kernen Wohlen b. Bern</t>
  </si>
  <si>
    <t>Ballmoosweg 41</t>
  </si>
  <si>
    <t>Kernen</t>
  </si>
  <si>
    <t>PV Jakob Suhner Engelburg</t>
  </si>
  <si>
    <t>Breitschachenstrasse 35</t>
  </si>
  <si>
    <t>Suhner</t>
  </si>
  <si>
    <t>PV SQS Zollikofen</t>
  </si>
  <si>
    <t>Bernstrasse 103</t>
  </si>
  <si>
    <t>SQS</t>
  </si>
  <si>
    <t>PV Kantonsschule Baden - Gebäude 6, 1016 107</t>
  </si>
  <si>
    <t>Seminarstrasse 3</t>
  </si>
  <si>
    <t>PV Tobias Währer Rüedisbach</t>
  </si>
  <si>
    <t>Breitenegg 299A</t>
  </si>
  <si>
    <t>Rüedisbach</t>
  </si>
  <si>
    <t>Währer</t>
  </si>
  <si>
    <t>PV Martin Studinger Dulliken</t>
  </si>
  <si>
    <t>Sandrain 32</t>
  </si>
  <si>
    <t>Dulliken</t>
  </si>
  <si>
    <t>Studinger</t>
  </si>
  <si>
    <t>PV ETV villiger Dürnten - Stromlokal Weidli</t>
  </si>
  <si>
    <t>Tannägertenstrasse 26c</t>
  </si>
  <si>
    <t>ETV villiger</t>
  </si>
  <si>
    <t>Villiger</t>
  </si>
  <si>
    <t>PV Fritz Heinz Cresta (Avers)</t>
  </si>
  <si>
    <t>Parzelle Nr. 1968</t>
  </si>
  <si>
    <t>PVA Gahler St.Gallen</t>
  </si>
  <si>
    <t>Sonderstrasse 29</t>
  </si>
  <si>
    <t>Gahler</t>
  </si>
  <si>
    <t>PV Walter Wäckerlin Zuzwil - Gewerbehaus</t>
  </si>
  <si>
    <t>Herbergstrasse 11</t>
  </si>
  <si>
    <t>Wäckerlin</t>
  </si>
  <si>
    <t>PV BE Netz AG Ebikon - Werkhof Parzelle 90</t>
  </si>
  <si>
    <t>Dorfstrasse 15</t>
  </si>
  <si>
    <t>PV Ruedi Graf Heiden</t>
  </si>
  <si>
    <t>Gmeindweg 6</t>
  </si>
  <si>
    <t>PV Gemperle Energie GmbH Sins - Businesspark Giessenmatt</t>
  </si>
  <si>
    <t>Giessenmatt 1</t>
  </si>
  <si>
    <t>Gemperle Energie GmbH</t>
  </si>
  <si>
    <t>PV IG-Solarstrom-Seeblick Steckborn - Cloos Haus 1</t>
  </si>
  <si>
    <t>Haldenstrasse 9 - 19</t>
  </si>
  <si>
    <t>IG-Solarstrom-Seeblick</t>
  </si>
  <si>
    <t>PV Grossmorgen AG Einisiedeln</t>
  </si>
  <si>
    <t>Spitalstrasse 5/7</t>
  </si>
  <si>
    <t>Grossmorgen AG</t>
  </si>
  <si>
    <t>Kaus</t>
  </si>
  <si>
    <t>PV Hans Leuenberger Lamboing - Scheunendach</t>
  </si>
  <si>
    <t>Grubmatt 22</t>
  </si>
  <si>
    <t>PV Sennhof AG Russikon</t>
  </si>
  <si>
    <t>Grosswisstrasse 20</t>
  </si>
  <si>
    <t>Sennhof AG</t>
  </si>
  <si>
    <t>PV Peter Zimmermann Trasadingen</t>
  </si>
  <si>
    <t>Ziggenhof</t>
  </si>
  <si>
    <t>PV Bergbauernhof Cimalmotto</t>
  </si>
  <si>
    <t>Munt la Reita 1</t>
  </si>
  <si>
    <t>Cimalmotto</t>
  </si>
  <si>
    <t>Bergbauernhof</t>
  </si>
  <si>
    <t>PV Jakob Kunz Wald</t>
  </si>
  <si>
    <t>Sennenbergstrasse 46</t>
  </si>
  <si>
    <t>PV Sandra &amp; Markus Lehmann Wohlen</t>
  </si>
  <si>
    <t>Büttikerstrasse 90</t>
  </si>
  <si>
    <t>Lehmann Sandra, Lehmann Markus</t>
  </si>
  <si>
    <t>PV Centre professionnel de Delémont</t>
  </si>
  <si>
    <t>Rue de la Jeunesse 32</t>
  </si>
  <si>
    <t>EDJ Energie du Jura SA</t>
  </si>
  <si>
    <t>Faehndrich</t>
  </si>
  <si>
    <t>PV Pierre Bermane Favrod-Coune Les Moulins</t>
  </si>
  <si>
    <t>Au Crêt</t>
  </si>
  <si>
    <t>Favrod-Coune</t>
  </si>
  <si>
    <t>PV Centre professionnel de Porrentruy</t>
  </si>
  <si>
    <t>Rue de la Maltière 33</t>
  </si>
  <si>
    <t>PV Hans-Peter Streit Steinhuserberg</t>
  </si>
  <si>
    <t xml:space="preserve">Hasenschwand </t>
  </si>
  <si>
    <t>Streit</t>
  </si>
  <si>
    <t>PV Edouard Fulliquet Petit-Lancy</t>
  </si>
  <si>
    <t>Chemin du Gué 69</t>
  </si>
  <si>
    <t>Fulliquet</t>
  </si>
  <si>
    <t>Edouard</t>
  </si>
  <si>
    <t>PV Atmosclear SA Echandens</t>
  </si>
  <si>
    <t>Route de la Chocolatière 21</t>
  </si>
  <si>
    <t>PV Solarspar Basel - Sauter 2</t>
  </si>
  <si>
    <t>Im Surinam 55</t>
  </si>
  <si>
    <t>PV Walter &amp; Yvette Windlin-Wettstein Kerns</t>
  </si>
  <si>
    <t>Haltenstrasse 46</t>
  </si>
  <si>
    <t>Windlin-Wettstein Yvette, Windlin-Wettstein Walter</t>
  </si>
  <si>
    <t>PV Andreas Frei Wohlen b. Bern</t>
  </si>
  <si>
    <t>Illiswilstrasse 24b</t>
  </si>
  <si>
    <t>PV J.H. Keller AG Würenlos</t>
  </si>
  <si>
    <t>Grosszelgstrasse 17</t>
  </si>
  <si>
    <t>J. H. Keller AG</t>
  </si>
  <si>
    <t>Patrik</t>
  </si>
  <si>
    <t>PV Andreas Pollett-Seifert Fanas</t>
  </si>
  <si>
    <t>Plandadeinstrasse 14A</t>
  </si>
  <si>
    <t>Pollett-Seifert</t>
  </si>
  <si>
    <t>PV Rolf Suter Aesch</t>
  </si>
  <si>
    <t>Lielistrasse 4</t>
  </si>
  <si>
    <t>PV Franz Zumbühl Stans</t>
  </si>
  <si>
    <t>Mittlerer Milchbrunnen</t>
  </si>
  <si>
    <t>Zumbühl</t>
  </si>
  <si>
    <t>PV Fredi Mosberger Gossau - Scheune</t>
  </si>
  <si>
    <t xml:space="preserve">Mittlere Zelg </t>
  </si>
  <si>
    <t>Mosberger</t>
  </si>
  <si>
    <t>PV Franz Herger Altdorf - Scheune &amp; Überdachung Güllensilo</t>
  </si>
  <si>
    <t>Grenzgasse 8</t>
  </si>
  <si>
    <t>Herger</t>
  </si>
  <si>
    <t>PV Peter Schneider Murzelen</t>
  </si>
  <si>
    <t>Steinisweg 14</t>
  </si>
  <si>
    <t>PV Hasli Liegenschaften AG Olten - Liegenschaften 5</t>
  </si>
  <si>
    <t>Haslistrasse 70</t>
  </si>
  <si>
    <t>Hasli Liegenschaften AG</t>
  </si>
  <si>
    <t>Borner</t>
  </si>
  <si>
    <t>PV Wietlisbach-Hof Dottikon</t>
  </si>
  <si>
    <t>Rotenbühlstrasse 14</t>
  </si>
  <si>
    <t>Wietlisbach</t>
  </si>
  <si>
    <t>PV Gemeinde Sirnach - Feuerwehrdepot / Werkhof</t>
  </si>
  <si>
    <t>Kettstrasse 28</t>
  </si>
  <si>
    <t>Gemeinde Sirnach</t>
  </si>
  <si>
    <t>PV Daniel Mosimann Ursenbach</t>
  </si>
  <si>
    <t>Stockmatt 111</t>
  </si>
  <si>
    <t>Ursenbach</t>
  </si>
  <si>
    <t>Mosimann</t>
  </si>
  <si>
    <t>PV Commune de Saxon Saxon</t>
  </si>
  <si>
    <t>Rue de Gottefrey 44</t>
  </si>
  <si>
    <t>Commune de Saxon</t>
  </si>
  <si>
    <t>Bonvin</t>
  </si>
  <si>
    <t>PV Somiral Power Provider Sarl La Chaux-De-Fonds</t>
  </si>
  <si>
    <t>Rue de l'Eclair 8</t>
  </si>
  <si>
    <t>Somiral Power Provider Sarl</t>
  </si>
  <si>
    <t>El Kaissi</t>
  </si>
  <si>
    <t>Adnan</t>
  </si>
  <si>
    <t>PV Sanjo Green E AG Trachslau - Biogasanlage</t>
  </si>
  <si>
    <t>Sanjo Green E AG</t>
  </si>
  <si>
    <t xml:space="preserve">PV Lotti Vogel Kesswil </t>
  </si>
  <si>
    <t>Breitfeldstrasse 3</t>
  </si>
  <si>
    <t>Erbengemeinschaft Markus Vogel sel.</t>
  </si>
  <si>
    <t>Lotti</t>
  </si>
  <si>
    <t>PV Hans Ochsner Ottikon</t>
  </si>
  <si>
    <t>Schmiedgasse 21</t>
  </si>
  <si>
    <t>Ottikon b. Kempthal</t>
  </si>
  <si>
    <t>PV Thomas Oehen Lieli - Geflügelstrom 42</t>
  </si>
  <si>
    <t>Bergstrasse 9</t>
  </si>
  <si>
    <t>Oehen</t>
  </si>
  <si>
    <t>PV Michael Lenherr Gams - Frolwinggel</t>
  </si>
  <si>
    <t>Frolwinggel 1536</t>
  </si>
  <si>
    <t>Lenherr</t>
  </si>
  <si>
    <t>PV Emanuel Mahler Seengen</t>
  </si>
  <si>
    <t>Eichberg 32</t>
  </si>
  <si>
    <t>PV Politische Gemeinde Gommiswald Ernetschwil - Mehrzweckhalle</t>
  </si>
  <si>
    <t>Gommiswalderstrasse 2</t>
  </si>
  <si>
    <t>PV Mario von Allmen Unterseen - APAWI-1</t>
  </si>
  <si>
    <t>Muehleholzstrasse 12</t>
  </si>
  <si>
    <t>von Allmen</t>
  </si>
  <si>
    <t>PV Hansjürg Fahrni Oberthal</t>
  </si>
  <si>
    <t>Reutegraben 49</t>
  </si>
  <si>
    <t>PV Kornhaus Verwaltungs AG Brugg - Bodenackerstrasse</t>
  </si>
  <si>
    <t>Bodenackerstrasse 46</t>
  </si>
  <si>
    <t>PV Paul Aeschimann Schwarzenbach</t>
  </si>
  <si>
    <t>Rotmatt 5A</t>
  </si>
  <si>
    <t>Aeschimann</t>
  </si>
  <si>
    <t xml:space="preserve">PV Immobiliengesellschaft Marco AG Gunzgen </t>
  </si>
  <si>
    <t>Mittelgäustrasse 79</t>
  </si>
  <si>
    <t>Immobiliengesellschaft Marco AG</t>
  </si>
  <si>
    <t>Marbet</t>
  </si>
  <si>
    <t xml:space="preserve">Urs </t>
  </si>
  <si>
    <t>PV Bareiss Schreinerei + Wohnen Thayngen - Halle 7</t>
  </si>
  <si>
    <t>Sonnenweg 7</t>
  </si>
  <si>
    <t>Bareiss Schreinerei + Wohnen</t>
  </si>
  <si>
    <t xml:space="preserve">Bareiss </t>
  </si>
  <si>
    <t xml:space="preserve">Christian </t>
  </si>
  <si>
    <t>PV AEW Energie AG Dottikon - Schulanlage Risi</t>
  </si>
  <si>
    <t>Ammerswilerstrasse 4</t>
  </si>
  <si>
    <t>PV Baumat AG Gwatt</t>
  </si>
  <si>
    <t>Eisenbahnstrasse 91</t>
  </si>
  <si>
    <t>PV Elektrizitätswerk Niederhelfenschwil Zuckenriet - Oberstufe Sproochbrugg</t>
  </si>
  <si>
    <t>Sproochbrugg</t>
  </si>
  <si>
    <t>Elektrizitätswerk Niederhelfenschwil</t>
  </si>
  <si>
    <t>Keel</t>
  </si>
  <si>
    <t>Lucas</t>
  </si>
  <si>
    <t>PV Landi Riedtwil Genossenschaft K1028LR-PV</t>
  </si>
  <si>
    <t>Hauptstrasse 43</t>
  </si>
  <si>
    <t>Riedtwil</t>
  </si>
  <si>
    <t>Landi Riedtwil Genossenschaft</t>
  </si>
  <si>
    <t>Rentsch</t>
  </si>
  <si>
    <t>Hannes</t>
  </si>
  <si>
    <t>PV Urs Lenz Niederwil - Scheune und Wohnhaus</t>
  </si>
  <si>
    <t>Langmatt 1089</t>
  </si>
  <si>
    <t>PV Hans Bischof Mörschwil</t>
  </si>
  <si>
    <t xml:space="preserve">Bitziweg </t>
  </si>
  <si>
    <t>PV Ernst &amp; Hanspeter Lehmann Oberwil bei Büren</t>
  </si>
  <si>
    <t>Holigasse 10</t>
  </si>
  <si>
    <t>Oberwil bei Büren</t>
  </si>
  <si>
    <t>Lehmann Ernst, Lehmann Hanspeter</t>
  </si>
  <si>
    <t>PV Pascal Bregy Turtmann</t>
  </si>
  <si>
    <t>Kirchstrasse 18</t>
  </si>
  <si>
    <t>Bregy</t>
  </si>
  <si>
    <t>PV Martin &amp; Lise-Marie Kaempf Corcelles</t>
  </si>
  <si>
    <t>La Hauteur 55</t>
  </si>
  <si>
    <t>Kaempf Martin, Kaempf Lise-Marie</t>
  </si>
  <si>
    <t>PV Landwirt Armin Kamer- Solarstrom ab Scheunendach</t>
  </si>
  <si>
    <t>Römerhofweg 1</t>
  </si>
  <si>
    <t>Kamer</t>
  </si>
  <si>
    <t>PV Pirmin Wandeler Ruswil</t>
  </si>
  <si>
    <t>Ziswil</t>
  </si>
  <si>
    <t>Wandeler</t>
  </si>
  <si>
    <t>PV Peider Michael-Hodel Donat</t>
  </si>
  <si>
    <t xml:space="preserve">Pluragns Sura 92 </t>
  </si>
  <si>
    <t>Michael-Hodel</t>
  </si>
  <si>
    <t>Peider</t>
  </si>
  <si>
    <t>PV Thomas Isler Wohlen</t>
  </si>
  <si>
    <t>Fischbacherstrassse</t>
  </si>
  <si>
    <t>Isler</t>
  </si>
  <si>
    <t>PV Valisun AG Ruswil - Lax</t>
  </si>
  <si>
    <t>PV Peter Heim Gais</t>
  </si>
  <si>
    <t>Oberzwislen 12</t>
  </si>
  <si>
    <t>Heim</t>
  </si>
  <si>
    <t>PV Eric von Graffenried Mühledorf - Unter Längmoos</t>
  </si>
  <si>
    <t>Unter Längmoos 5</t>
  </si>
  <si>
    <t>Von Graffenried</t>
  </si>
  <si>
    <t>PV Hans Peter Heimberg Lobsigen - Ökonomiegebäude</t>
  </si>
  <si>
    <t>Chasseralweg 4</t>
  </si>
  <si>
    <t>PV Georges Hüglin Bussnang</t>
  </si>
  <si>
    <t>Neuberg 11</t>
  </si>
  <si>
    <t>Oberbussnang</t>
  </si>
  <si>
    <t>Hüglin</t>
  </si>
  <si>
    <t>PV Alpnach-Sonnenstrom AG Sursee - Kantonsschule</t>
  </si>
  <si>
    <t>Moosgasse 11a</t>
  </si>
  <si>
    <t xml:space="preserve">PV Sungate Invest Opfikon - Schulhaus Lättenwiesen </t>
  </si>
  <si>
    <t>Giebeleichstrasse 52, 56</t>
  </si>
  <si>
    <t>Sungate Invest Opfikon</t>
  </si>
  <si>
    <t>PV Robert Egli Rehetobel</t>
  </si>
  <si>
    <t>Sägholzstrasse 63</t>
  </si>
  <si>
    <t>PV Fritz Baumann Hirzel</t>
  </si>
  <si>
    <t>Widenbach 9</t>
  </si>
  <si>
    <t>PV Thomas Strub Hauenstein</t>
  </si>
  <si>
    <t>Rankbrünnelistrasse 1</t>
  </si>
  <si>
    <t>Thomas Strub</t>
  </si>
  <si>
    <t>Strub</t>
  </si>
  <si>
    <t>PV Erika Hüsler-Stocker Beromünster</t>
  </si>
  <si>
    <t xml:space="preserve">Tannhof </t>
  </si>
  <si>
    <t>Hüsler-Stocker</t>
  </si>
  <si>
    <t>PV Gionin Caduff Vattiz</t>
  </si>
  <si>
    <t>Vattiz 199</t>
  </si>
  <si>
    <t>Gionin</t>
  </si>
  <si>
    <t>PV Linder AG Linden - Schlegwegstrasse 2c</t>
  </si>
  <si>
    <t>Schlegwegstrasse 2c</t>
  </si>
  <si>
    <t>Linder AG</t>
  </si>
  <si>
    <t>Linder</t>
  </si>
  <si>
    <t>PV Hans Krebs Neuenegg</t>
  </si>
  <si>
    <t>Freiburghaus 288</t>
  </si>
  <si>
    <t>Krebs</t>
  </si>
  <si>
    <t>PV Binswanger AG Brunnegg</t>
  </si>
  <si>
    <t xml:space="preserve">Brunnegg </t>
  </si>
  <si>
    <t>Gutsbetrieb Brunnegg Binswanger AG</t>
  </si>
  <si>
    <t>Binswanger</t>
  </si>
  <si>
    <t>PV Architekturbüro Hanspeter Fiechter - MFH Bodenacker Gebäude 1</t>
  </si>
  <si>
    <t>Tecknauerstrasse 60</t>
  </si>
  <si>
    <t>Architekturbüro Hanspeter Fiechter</t>
  </si>
  <si>
    <t>Fiechter</t>
  </si>
  <si>
    <t>PV Daniel Fischer Geltwil</t>
  </si>
  <si>
    <t>Isenbergschwil 42</t>
  </si>
  <si>
    <t>Geltwil</t>
  </si>
  <si>
    <t>PV Einwohnergemeinde Affoltern i. E. Affoltern</t>
  </si>
  <si>
    <t>Schulhausstrasse 4</t>
  </si>
  <si>
    <t>Einwohnergemeinde Affoltern i. E.</t>
  </si>
  <si>
    <t>Affoltern i. E.</t>
  </si>
  <si>
    <t>i.V. Gemeinderat</t>
  </si>
  <si>
    <t>PV Sepp Schmid Baar</t>
  </si>
  <si>
    <t>Islisberg 1</t>
  </si>
  <si>
    <t>PV Bernhard Gemmet Ried-Brig - La Ferme Gemmet</t>
  </si>
  <si>
    <t>Biela 2</t>
  </si>
  <si>
    <t>Gemmet</t>
  </si>
  <si>
    <t>PV Toni Ettlin Kerns</t>
  </si>
  <si>
    <t>Bordstrasse 2</t>
  </si>
  <si>
    <t>Ettlin</t>
  </si>
  <si>
    <t>PV Heinz von Niederhäuser St. Ursen - integriert</t>
  </si>
  <si>
    <t>Römerswil 2F</t>
  </si>
  <si>
    <t>St. Ursen</t>
  </si>
  <si>
    <t>Niederhäuser</t>
  </si>
  <si>
    <t>PV Lorenz Studer Kappel - Reitstall</t>
  </si>
  <si>
    <t>Gunzgertal 3</t>
  </si>
  <si>
    <t>PV Energiegenossenschaft Elgg - Dach Maschinenhalle</t>
  </si>
  <si>
    <t>Obermühle 2</t>
  </si>
  <si>
    <t>PV Ernst Huber Aesch bei Neftenbach</t>
  </si>
  <si>
    <t xml:space="preserve">Im Asp </t>
  </si>
  <si>
    <t>Solarpower Aesch GmbH</t>
  </si>
  <si>
    <t>PV Friedrich Rufer Mosimann Deisswil</t>
  </si>
  <si>
    <t>Deisswil</t>
  </si>
  <si>
    <t>Rufer Mosimann</t>
  </si>
  <si>
    <t>PV Alex Libiszewski Hittnau</t>
  </si>
  <si>
    <t>Jakob-Stutzstrasse 95</t>
  </si>
  <si>
    <t>Libiszewski</t>
  </si>
  <si>
    <t>*PV Collège du Marais Gimel</t>
  </si>
  <si>
    <t>Avenue de la Rosière</t>
  </si>
  <si>
    <t>PV Solarus Genossenschaft für Sonnenenergie - Riedhus Russikon</t>
  </si>
  <si>
    <t>Riedweg 7</t>
  </si>
  <si>
    <t>PV École de Bellevue</t>
  </si>
  <si>
    <t>Chemin de la Menuiserie 10</t>
  </si>
  <si>
    <t>Bellevue</t>
  </si>
  <si>
    <t>Commune de Bellevue</t>
  </si>
  <si>
    <t>Dominé</t>
  </si>
  <si>
    <t>Steve</t>
  </si>
  <si>
    <t>PV TvA Consulting AG Langnau - Vrenihus I</t>
  </si>
  <si>
    <t>Hasli 4</t>
  </si>
  <si>
    <t>TvA Consulting AG</t>
  </si>
  <si>
    <t>PV Baumann Haustechnik GmbH Fulenbach</t>
  </si>
  <si>
    <t>Industrie Allmend 31</t>
  </si>
  <si>
    <t>Baumann Haustechnik GmbH</t>
  </si>
  <si>
    <t>PV Antoine Gaillard La Roche</t>
  </si>
  <si>
    <t>Route de la Praz 51a</t>
  </si>
  <si>
    <t>Gaillard</t>
  </si>
  <si>
    <t>Antoine</t>
  </si>
  <si>
    <t>PV Thomas Frei Uesslingen</t>
  </si>
  <si>
    <t>Trottenhof Iselisberg</t>
  </si>
  <si>
    <t>PV Hanspeter Zürcher Homburg</t>
  </si>
  <si>
    <t>Klingenbergstrasse 5</t>
  </si>
  <si>
    <t>Zürcher</t>
  </si>
  <si>
    <t xml:space="preserve">PV Fraumatt, Liestal </t>
  </si>
  <si>
    <t>Fraumattstrasse 32</t>
  </si>
  <si>
    <t>PV Marcel Hügli Hergiswil</t>
  </si>
  <si>
    <t>Untersaalen</t>
  </si>
  <si>
    <t>Hügli</t>
  </si>
  <si>
    <t>PV Jürg Kälin Trachslau</t>
  </si>
  <si>
    <t>Eigenstrasse 3 (Parz. 1348)</t>
  </si>
  <si>
    <t>PV ZSSAG Oberer Hitzberg Erlenbach</t>
  </si>
  <si>
    <t>Schulhausstrasse 63/65</t>
  </si>
  <si>
    <t>PV Peter Mosberger Senior Gossau</t>
  </si>
  <si>
    <t>Rütistrasse 5495</t>
  </si>
  <si>
    <t>Mosberger Senior</t>
  </si>
  <si>
    <t>PV Wirth Holzbau AG Schwanden</t>
  </si>
  <si>
    <t>Hauptstrasse 158</t>
  </si>
  <si>
    <t>Holzbau Wirth AG</t>
  </si>
  <si>
    <t>PV WS Sanplan AG Beromünster - Gewerbegebäude Bürgermoos</t>
  </si>
  <si>
    <t>Industriestrasse 16</t>
  </si>
  <si>
    <t>WS Sanplan AG</t>
  </si>
  <si>
    <t>Wey</t>
  </si>
  <si>
    <t>PV Hiwi-Märt AG Hinwil</t>
  </si>
  <si>
    <t>Gossauerstrasse 14</t>
  </si>
  <si>
    <t>Hiwi-Märt AG</t>
  </si>
  <si>
    <t>PV Xaver Jost-Gjotas Gunzwil</t>
  </si>
  <si>
    <t>Büel 2</t>
  </si>
  <si>
    <t>PV Jakob Spörndli Löhningen</t>
  </si>
  <si>
    <t>Grosswiesen 504</t>
  </si>
  <si>
    <t>Spörndli</t>
  </si>
  <si>
    <t>PV Jean-François Krummen Cremin</t>
  </si>
  <si>
    <t>Rue des Fêtes 5b</t>
  </si>
  <si>
    <t>Cremin</t>
  </si>
  <si>
    <t>Krummen</t>
  </si>
  <si>
    <t>PV Zweckverband Abwasserwerk Rosenbergsau Au SG</t>
  </si>
  <si>
    <t>Rosenbergsaustrasse 11</t>
  </si>
  <si>
    <t>PV Hans Michael Molinis</t>
  </si>
  <si>
    <t xml:space="preserve">Pardanies </t>
  </si>
  <si>
    <t>Molinis</t>
  </si>
  <si>
    <t>PV Robert Dubler AG Waltenschwil</t>
  </si>
  <si>
    <t>Sandackerstrasse 1</t>
  </si>
  <si>
    <t>Robert Dubler AG</t>
  </si>
  <si>
    <t>Dubler</t>
  </si>
  <si>
    <t>PV Alfred Kobel Eschenz - Weierhof</t>
  </si>
  <si>
    <t xml:space="preserve">Weierhof </t>
  </si>
  <si>
    <t>PV H. + R. Scherrer AG Grämigen - Lütisburg-Station</t>
  </si>
  <si>
    <t>Grämigen</t>
  </si>
  <si>
    <t>Lütisburg-Station</t>
  </si>
  <si>
    <t>H. + R. Scherrer AG</t>
  </si>
  <si>
    <t>PV Andreas Kofmel-Althaus Deitingen</t>
  </si>
  <si>
    <t>Blingackerhof 1b</t>
  </si>
  <si>
    <t>Kofmel-Althaus</t>
  </si>
  <si>
    <t>PV Marius Egli Wietzikon b. Sirnach</t>
  </si>
  <si>
    <t>Anwil 105</t>
  </si>
  <si>
    <t>Wiezikon b. Sirnach</t>
  </si>
  <si>
    <t>PV Kurt Müller Greifensee - Tumigerhof</t>
  </si>
  <si>
    <t>Tumigerhof</t>
  </si>
  <si>
    <t>PV Jakob Messerli Burgistein</t>
  </si>
  <si>
    <t>Weier 91</t>
  </si>
  <si>
    <t>Messerli</t>
  </si>
  <si>
    <t>PV Davos Biogas GmbH Davos Dorf - Anlage Remise</t>
  </si>
  <si>
    <t>PV Franz Achermann-Felber Rengg - Scheune Mittler Rotmoos</t>
  </si>
  <si>
    <t>Under Rotmoos 1</t>
  </si>
  <si>
    <t>Rengg</t>
  </si>
  <si>
    <t>Achermann-Felber</t>
  </si>
  <si>
    <t>PV Hans &amp; Christine Amsler Bözen</t>
  </si>
  <si>
    <t>Söhrenhof 122</t>
  </si>
  <si>
    <t>Amsler Christine, Amsler Hans</t>
  </si>
  <si>
    <t>Moosgasse 11 (Parz. 591)</t>
  </si>
  <si>
    <t>PV Hans Mösli Gais</t>
  </si>
  <si>
    <t>Rietli 727</t>
  </si>
  <si>
    <t>Mösli</t>
  </si>
  <si>
    <t>PV Roland Nüesch Teufen</t>
  </si>
  <si>
    <t>Wies-Tobel 2525</t>
  </si>
  <si>
    <t>PV Petra &amp; Philipp Hegglin-Hübscher Auw</t>
  </si>
  <si>
    <t>Grosskellerhof</t>
  </si>
  <si>
    <t>Hegglin-Hübscher Petra , Hegglin-Hübscher Philipp</t>
  </si>
  <si>
    <t>PV Walter Schmidiger Schachen - Werkstatt</t>
  </si>
  <si>
    <t>Bären 1</t>
  </si>
  <si>
    <t>PV Franco Isepponi Le Prese  edificio 775A</t>
  </si>
  <si>
    <t>Cantone 775</t>
  </si>
  <si>
    <t>Isepponi</t>
  </si>
  <si>
    <t>Franco</t>
  </si>
  <si>
    <t>PV Andreas Itiin Ormalingen</t>
  </si>
  <si>
    <t>Siedlung im Leim Parz.Nr. 8</t>
  </si>
  <si>
    <t>Itin</t>
  </si>
  <si>
    <t>PV Matthias Sigrist Heiligenschwendi</t>
  </si>
  <si>
    <t>Hubelweid 334</t>
  </si>
  <si>
    <t>PV Helvetia Solar AG Gy</t>
  </si>
  <si>
    <t>Chemin de Beaupré 51</t>
  </si>
  <si>
    <t>PV Beat Furer Dotzigen</t>
  </si>
  <si>
    <t>Lättgrubenweg 30</t>
  </si>
  <si>
    <t>Furer</t>
  </si>
  <si>
    <t>PV Johannes Eichenberger Beinwil am See</t>
  </si>
  <si>
    <t>Zihlstrasse 81</t>
  </si>
  <si>
    <t>Eichenberger</t>
  </si>
  <si>
    <t>Johannes</t>
  </si>
  <si>
    <t>PV Ulrich Oehrli Schönried</t>
  </si>
  <si>
    <t>Löchlistrasse 9</t>
  </si>
  <si>
    <t>Oehrli</t>
  </si>
  <si>
    <t>PV Fritz Hüsler Neudorf - Geflügelstrom 43</t>
  </si>
  <si>
    <t>Römerhof</t>
  </si>
  <si>
    <t>Hüsler</t>
  </si>
  <si>
    <t>PV Fritz Andreas Reusser-Binkert Eriz</t>
  </si>
  <si>
    <t>Rufenen 171a</t>
  </si>
  <si>
    <t>Reusser-Binkert</t>
  </si>
  <si>
    <t>Fritz Andreas</t>
  </si>
  <si>
    <t>PV Thomas Reinhard Rüttenen</t>
  </si>
  <si>
    <t>Galmis 3a</t>
  </si>
  <si>
    <t>PV Reto Schaufelberger Fischenthal</t>
  </si>
  <si>
    <t>Unterreinsberg 1</t>
  </si>
  <si>
    <t>Fischenthal</t>
  </si>
  <si>
    <t>PV Meihowa Plus Waldkirch</t>
  </si>
  <si>
    <t>Hohfirst 701</t>
  </si>
  <si>
    <t>Meihowa Plus</t>
  </si>
  <si>
    <t>PV Solarinvest Zweisimmen</t>
  </si>
  <si>
    <t>Solarinvest Zweisimmen</t>
  </si>
  <si>
    <t>*PV Moser Energie Oberuzwil</t>
  </si>
  <si>
    <t>Moser Energie</t>
  </si>
  <si>
    <t>PV Groupe E Greenwatt SA Cernier - Site Biogaz</t>
  </si>
  <si>
    <t>Route de Fontaines</t>
  </si>
  <si>
    <t>Cernier</t>
  </si>
  <si>
    <t>PV Schule Zentrum</t>
  </si>
  <si>
    <t>Zürichstrasse 137</t>
  </si>
  <si>
    <t>Schule Küsnacht</t>
  </si>
  <si>
    <t>Thöni</t>
  </si>
  <si>
    <t>Sigrid</t>
  </si>
  <si>
    <t xml:space="preserve">PV Société de Fromagerie coopérative du Gros-de-Vaud Essertines </t>
  </si>
  <si>
    <t>Route de Corcelles 21</t>
  </si>
  <si>
    <t>Société de Fromagerie coopérative du Gros-de-Vaud</t>
  </si>
  <si>
    <t>Leibundgut</t>
  </si>
  <si>
    <t>PV Beat &amp; Maria Glanzmann Menznau</t>
  </si>
  <si>
    <t>Obertreien</t>
  </si>
  <si>
    <t>Glanzmann-Schurtenberger Beat, Glanzmann-Schurtenberger Maria</t>
  </si>
  <si>
    <t xml:space="preserve">PV Verein Enertopia Wädenswil -  Einsiedlerstrasse 29/34 </t>
  </si>
  <si>
    <t>Einsiedlerstrasse 34</t>
  </si>
  <si>
    <t>Verein Enertopia</t>
  </si>
  <si>
    <t>PV Gutshof Enggistein - solarstrom ab pferdestall</t>
  </si>
  <si>
    <t>Gutshof 701</t>
  </si>
  <si>
    <t>PV Simon Hertig Ranflüh - Scheunendach</t>
  </si>
  <si>
    <t>Thanstrasse 8</t>
  </si>
  <si>
    <t>Hertig</t>
  </si>
  <si>
    <t>PV Theophil Müller Grüningen</t>
  </si>
  <si>
    <t>Holzhusen 10</t>
  </si>
  <si>
    <t>Theophil</t>
  </si>
  <si>
    <t>PV Simon Schiess Hüttlingen</t>
  </si>
  <si>
    <t>Geigenhof 8</t>
  </si>
  <si>
    <t>Hüttlingen</t>
  </si>
  <si>
    <t>Schiess</t>
  </si>
  <si>
    <t>PV NetZulg AG Steffisburg - Bernstrasse 138</t>
  </si>
  <si>
    <t>Bernstrasse 138</t>
  </si>
  <si>
    <t>PV Niklaus &amp; Katharina Baumann Herbligen</t>
  </si>
  <si>
    <t>Hauptstrasse 8</t>
  </si>
  <si>
    <t>Baumann Niklaus, Baumann Katharina</t>
  </si>
  <si>
    <t>PV ck-Lohnarbeiten AG Schinznach-Dorf</t>
  </si>
  <si>
    <t>Talbachweg 2</t>
  </si>
  <si>
    <t>ck-Lohnarbeiten AG</t>
  </si>
  <si>
    <t>PV Migros-Pensionskasse Rheinfelden - Pappelnweg 34a, Haus D - Weiherfeld D</t>
  </si>
  <si>
    <t>Pappelnweg 34a, Haus D</t>
  </si>
  <si>
    <t xml:space="preserve">PV SI Fully - Solaire Ecole </t>
  </si>
  <si>
    <t>Rue de la Poste 38</t>
  </si>
  <si>
    <t>Services Industriels de la Commune de Fully</t>
  </si>
  <si>
    <t>Valloton-Clivaz</t>
  </si>
  <si>
    <t>Christiane</t>
  </si>
  <si>
    <t>PV Viktor Hollenstein Lütisburg</t>
  </si>
  <si>
    <t>Speerstrasse 20</t>
  </si>
  <si>
    <t>Viktor</t>
  </si>
  <si>
    <t>PV Pneu Service Guntalingen - Tannholz</t>
  </si>
  <si>
    <t>Tannholz</t>
  </si>
  <si>
    <t>Pneu Service</t>
  </si>
  <si>
    <t>Vetterli</t>
  </si>
  <si>
    <t>PV Andreas Juon Küblis</t>
  </si>
  <si>
    <t>Fasmaraus 12B-B</t>
  </si>
  <si>
    <t>PV Baumschule und Gartenbau Birmenstorf</t>
  </si>
  <si>
    <t>Pilgerweg 2</t>
  </si>
  <si>
    <t xml:space="preserve">Toni Suter Baumschule-Gartenbau </t>
  </si>
  <si>
    <t>PV Erich Achermann Buttisholz</t>
  </si>
  <si>
    <t>Guggenhusen 3</t>
  </si>
  <si>
    <t>PV Marco Jehli Jenaz</t>
  </si>
  <si>
    <t>Boda 310B</t>
  </si>
  <si>
    <t>Jehli</t>
  </si>
  <si>
    <t>PV Heinz von Niederhäuser - Scheune Römerswil 2A - St. Ursen</t>
  </si>
  <si>
    <t>Römerswil 2A</t>
  </si>
  <si>
    <t>PV Hans Bösch Wetzikon</t>
  </si>
  <si>
    <t>Sonnenbergstrasse 16</t>
  </si>
  <si>
    <t>Bösch</t>
  </si>
  <si>
    <t>PV Daniel Reinhart Rüttenen</t>
  </si>
  <si>
    <t>Galmis 9a</t>
  </si>
  <si>
    <t>Reinhart</t>
  </si>
  <si>
    <t>PV Blue Hold AG Solothurn - PC CIS / Raiffeisenhalle</t>
  </si>
  <si>
    <t>Hans Huber-Strasse 43</t>
  </si>
  <si>
    <t>Blue Hold AG</t>
  </si>
  <si>
    <t>PV Andreas Neyerlin Wahlen</t>
  </si>
  <si>
    <t>In Veltis Rütti 3</t>
  </si>
  <si>
    <t>Neyerlin</t>
  </si>
  <si>
    <t>PV Peter Schürch Sonterswil</t>
  </si>
  <si>
    <t>Weihershüslistrasse 11</t>
  </si>
  <si>
    <t>Sonterswil</t>
  </si>
  <si>
    <t>Ida</t>
  </si>
  <si>
    <t>PV Martin Alder Gossau</t>
  </si>
  <si>
    <t>Mult 137</t>
  </si>
  <si>
    <t>PV Willy Imhof Lax</t>
  </si>
  <si>
    <t>Zillwaldstrasse 6</t>
  </si>
  <si>
    <t>PV Herbert Sulzmann Lamboing</t>
  </si>
  <si>
    <t>Twannberg 16</t>
  </si>
  <si>
    <t>Sulzmann</t>
  </si>
  <si>
    <t>PV BE Netz AG Kriens - Amlehn</t>
  </si>
  <si>
    <t>Amlehnstrasse 29</t>
  </si>
  <si>
    <t>PV Andreas Johner Heitenried</t>
  </si>
  <si>
    <t>Mülimatta 82</t>
  </si>
  <si>
    <t>Johner</t>
  </si>
  <si>
    <t>PV Theo Rüegg Bauma</t>
  </si>
  <si>
    <t>Bliggenswilerstrasse  318</t>
  </si>
  <si>
    <t>Rüegg</t>
  </si>
  <si>
    <t>PV Adrian Odermatt Doppelschwand Werkhalle</t>
  </si>
  <si>
    <t>Pfrundmatte 2</t>
  </si>
  <si>
    <t>Doppleschwand</t>
  </si>
  <si>
    <t>PV Walter Knutti La Ferrière</t>
  </si>
  <si>
    <t>La Chapelle 72</t>
  </si>
  <si>
    <t>Knutti</t>
  </si>
  <si>
    <t>PV Reto Wildhaber Flums</t>
  </si>
  <si>
    <t xml:space="preserve">Gafzelle </t>
  </si>
  <si>
    <t>Wildhaber</t>
  </si>
  <si>
    <t>PV ZSSAG Thomas Vontobel Uetikon</t>
  </si>
  <si>
    <t>Holländerstrasse 73</t>
  </si>
  <si>
    <t>PV Planteams.ch AG Kärgiswil - Galileo-Str 4</t>
  </si>
  <si>
    <t>Galileo-Strasse 4</t>
  </si>
  <si>
    <t>Planteams.ch AG</t>
  </si>
  <si>
    <t>Lussi</t>
  </si>
  <si>
    <t>Hampi</t>
  </si>
  <si>
    <t>PV KSZ Elektra Baselland Liestal</t>
  </si>
  <si>
    <t>Oberemattstrasse 13</t>
  </si>
  <si>
    <t>PV BEW Photovoltaic Sàrl Yverdon-les-bains - Galilée 2</t>
  </si>
  <si>
    <t>Galilée 2</t>
  </si>
  <si>
    <t>PV Hans Schöpfer Schüpfheim - Althus</t>
  </si>
  <si>
    <t xml:space="preserve">Althus </t>
  </si>
  <si>
    <t>Schöpfer</t>
  </si>
  <si>
    <t>PV Ernst Berger Eschlikon</t>
  </si>
  <si>
    <t>Fliegenast 31</t>
  </si>
  <si>
    <t>PVA Liniger Agro SA Vich</t>
  </si>
  <si>
    <t xml:space="preserve">Route de l'Etraz </t>
  </si>
  <si>
    <t>Vich</t>
  </si>
  <si>
    <t>Liniger-Agro SA / Vich</t>
  </si>
  <si>
    <t>Liniger</t>
  </si>
  <si>
    <t>Corinne</t>
  </si>
  <si>
    <t>PV Einfache Gesellschaft Solarenergie Burach Ennetmoos</t>
  </si>
  <si>
    <t>Burach</t>
  </si>
  <si>
    <t>Einfache Gesellschaft Solarenergie Burach</t>
  </si>
  <si>
    <t>*PV Ueli Kuhn Bisikon</t>
  </si>
  <si>
    <t>Hauptstrasse 6</t>
  </si>
  <si>
    <t>Bisikon</t>
  </si>
  <si>
    <t>Kuhn</t>
  </si>
  <si>
    <t>Energie 360° AG</t>
  </si>
  <si>
    <t>PV Beat Müller Salenhof Steinmaur</t>
  </si>
  <si>
    <t>Salenstrasse 2</t>
  </si>
  <si>
    <t>PV Hübscher &amp; Co. Holzbau Beringen</t>
  </si>
  <si>
    <t>Guntmadingerstrasse 14</t>
  </si>
  <si>
    <t>Hübscher &amp; Co.</t>
  </si>
  <si>
    <t>PV SIG - Firmenich SA Meyrin</t>
  </si>
  <si>
    <t>Rue de la Bergère 7</t>
  </si>
  <si>
    <t>PV Beat Gätzi Maur</t>
  </si>
  <si>
    <t>Kreuzbühl</t>
  </si>
  <si>
    <t>Gätzi</t>
  </si>
  <si>
    <t>PV Swiss Clean Power AG Roggwil- Solarstrom ab Geschäftshaus</t>
  </si>
  <si>
    <t>St. Urbanstrasse 31</t>
  </si>
  <si>
    <t>Swiss Clean Power AG</t>
  </si>
  <si>
    <t>Phillot</t>
  </si>
  <si>
    <t>*PV Jakob Sturzenegger Wald</t>
  </si>
  <si>
    <t>Girtannen 259</t>
  </si>
  <si>
    <t>*PV Stefan Sturzenegger Wald</t>
  </si>
  <si>
    <t>PV Fredi Klee Oberegg - Stall</t>
  </si>
  <si>
    <t>Mitlehn 10-14</t>
  </si>
  <si>
    <t>Klee</t>
  </si>
  <si>
    <t>Fredi</t>
  </si>
  <si>
    <t>PV Apfelcar AG Märstetten - Apfelstrom</t>
  </si>
  <si>
    <t>Gillhofstrasse 17</t>
  </si>
  <si>
    <t>Apfelcar AG</t>
  </si>
  <si>
    <t>Madörin</t>
  </si>
  <si>
    <t>PV Peter Philipp Untervaz</t>
  </si>
  <si>
    <t>Grafis 26</t>
  </si>
  <si>
    <t>PV Rudolf &amp; Philipp Speiser Anwil - Aeschbrunnhof</t>
  </si>
  <si>
    <t>Aeschbrunnhof 75</t>
  </si>
  <si>
    <t>Speiser Rudolf, Speiser Philipp</t>
  </si>
  <si>
    <t>PV Kornhaus Verwaltungs AG Genf - Avenue de Chatelaine 85</t>
  </si>
  <si>
    <t>Avenue de Chatelaine 85</t>
  </si>
  <si>
    <t>PV Benno Zuern Au - Emserenhof</t>
  </si>
  <si>
    <t>Emserenhof Eberweg 2109</t>
  </si>
  <si>
    <t>Zuern</t>
  </si>
  <si>
    <t>PV Rütihof Fritz Tritten Uetikon</t>
  </si>
  <si>
    <t>Chnollistrasse 23</t>
  </si>
  <si>
    <t>Rütihof Uetikon</t>
  </si>
  <si>
    <t>Tritten</t>
  </si>
  <si>
    <t>PV Alain Martin Assens - Hangar En Rogeney</t>
  </si>
  <si>
    <t>En Rogeny 560</t>
  </si>
  <si>
    <t>Assens</t>
  </si>
  <si>
    <t>Alain Martin</t>
  </si>
  <si>
    <t>PV Bahman Miremad Grimisuat</t>
  </si>
  <si>
    <t>Combes d'En Bas 6</t>
  </si>
  <si>
    <t>Miremad</t>
  </si>
  <si>
    <t>Bahman</t>
  </si>
  <si>
    <t>PV BE Baustoffe Einsiedeln AG Einsiedeln</t>
  </si>
  <si>
    <t>Schnabelsbergstrasse 10</t>
  </si>
  <si>
    <t>BE Baustoffe Einsiedeln AG</t>
  </si>
  <si>
    <t>Schönbächler</t>
  </si>
  <si>
    <t>PV Nestlé Nespresso SA Avenches</t>
  </si>
  <si>
    <t>Route du Lac 1</t>
  </si>
  <si>
    <t>Avenches</t>
  </si>
  <si>
    <t>Nestlé Nespresso SA</t>
  </si>
  <si>
    <t>Wagner</t>
  </si>
  <si>
    <t>PV Dalaval GmbH Müstair - Somvih 110 B-D</t>
  </si>
  <si>
    <t>Somvih 110 B-D</t>
  </si>
  <si>
    <t>Dalaval GmbH</t>
  </si>
  <si>
    <t>Caratsch</t>
  </si>
  <si>
    <t>Gian Chasper</t>
  </si>
  <si>
    <t>*PV Josef Kathriner Stalden</t>
  </si>
  <si>
    <t>Rütimos 1</t>
  </si>
  <si>
    <t>Kathriner</t>
  </si>
  <si>
    <t>*PV Stefan Kathriner Stalden</t>
  </si>
  <si>
    <t>PV Peter Hofstetter Widmen</t>
  </si>
  <si>
    <t xml:space="preserve">Widmen </t>
  </si>
  <si>
    <t>PV Etawatt AG Iselisberg</t>
  </si>
  <si>
    <t>Iselisbergstrasse 17</t>
  </si>
  <si>
    <t>Iselisberg</t>
  </si>
  <si>
    <t>Etawatt AG</t>
  </si>
  <si>
    <t>D'Ascanio</t>
  </si>
  <si>
    <t>Tonino</t>
  </si>
  <si>
    <t>PV BC Baumann Consulting AG Biezwil</t>
  </si>
  <si>
    <t>Holengasse 75</t>
  </si>
  <si>
    <t>BC Baumann Consulting AG</t>
  </si>
  <si>
    <t>Hans-Jürg</t>
  </si>
  <si>
    <t>PV Mauro Vassella Poschiavo</t>
  </si>
  <si>
    <t>Via di Curtin 187B</t>
  </si>
  <si>
    <t>Vassella</t>
  </si>
  <si>
    <t>PV André Birrer Hofstatt</t>
  </si>
  <si>
    <t xml:space="preserve">Mastweid </t>
  </si>
  <si>
    <t>PV Usimédur SA Orvin - Flachdach</t>
  </si>
  <si>
    <t>L'Echelette 6</t>
  </si>
  <si>
    <t>Usimédur SA</t>
  </si>
  <si>
    <t>PV Hanspeter Wenger Uebeschi</t>
  </si>
  <si>
    <t>Hubel 103</t>
  </si>
  <si>
    <t>Wenger</t>
  </si>
  <si>
    <t>PV Peter Gredig-Fausch Seewis Dorf - Scheunendach</t>
  </si>
  <si>
    <t>Zur Mur 47</t>
  </si>
  <si>
    <t>Gredig-Fausch</t>
  </si>
  <si>
    <t>PV Karl Gessinger AG Bad Ragaz - Postauto_SW</t>
  </si>
  <si>
    <t>Rheinstrasse 9</t>
  </si>
  <si>
    <t>Karl Gessinger AG</t>
  </si>
  <si>
    <t>Gessinger</t>
  </si>
  <si>
    <t>PV EKZ Oberembrach - Schauberg 1</t>
  </si>
  <si>
    <t>Schauberg 1</t>
  </si>
  <si>
    <t>Oberembrach</t>
  </si>
  <si>
    <t>PV Services Industriels de Genève (SIG) Le Lignon - SOLAR 8.2</t>
  </si>
  <si>
    <t>site du Lignon</t>
  </si>
  <si>
    <t>PV Etzel Invest Spreitenbach - Mullermobilia</t>
  </si>
  <si>
    <t>Güterstrasse 10</t>
  </si>
  <si>
    <t>Etzel Invest AG</t>
  </si>
  <si>
    <t>PV Gemeinde Malans - Eschergut</t>
  </si>
  <si>
    <t>Lehengasse 4</t>
  </si>
  <si>
    <t>Gemeinde Malans</t>
  </si>
  <si>
    <t>Pitschi</t>
  </si>
  <si>
    <t>PV Gemüsebau Kistler Rieden</t>
  </si>
  <si>
    <t>Salenstrasse 26</t>
  </si>
  <si>
    <t>Gemüsebau Kistler</t>
  </si>
  <si>
    <t>Kistler</t>
  </si>
  <si>
    <t>PV Heinz Schenker Eppenberg</t>
  </si>
  <si>
    <t>Entfelderstrasse 22</t>
  </si>
  <si>
    <t>PV Walter &amp; Anita Herren-Brauen Rosshäusern</t>
  </si>
  <si>
    <t>Breite 101 D</t>
  </si>
  <si>
    <t xml:space="preserve">Herren-Brauen Anita, Herren-Brauen Walter </t>
  </si>
  <si>
    <t>PV Andreas Mühlheim Scheuren</t>
  </si>
  <si>
    <t>Bodenacherweg 2a</t>
  </si>
  <si>
    <t>Scheuren</t>
  </si>
  <si>
    <t>PV Mathe Degelo Giswil</t>
  </si>
  <si>
    <t>Rössligasse 2</t>
  </si>
  <si>
    <t>Degelo</t>
  </si>
  <si>
    <t>Mathe</t>
  </si>
  <si>
    <t>PV Hugo Hofer Hüttlingen</t>
  </si>
  <si>
    <t xml:space="preserve">Neuwies </t>
  </si>
  <si>
    <t>Hofer</t>
  </si>
  <si>
    <t>PV Paul Sauter SIFAG Münchenstein</t>
  </si>
  <si>
    <t>Bruderholzstrasse 45</t>
  </si>
  <si>
    <t>SIFAG AG</t>
  </si>
  <si>
    <t>PV Fritz Kunz Burgdorf - Scheunendach</t>
  </si>
  <si>
    <t>Ey 6</t>
  </si>
  <si>
    <t>PV Albert Steger - Ökonomiegebäude - Altstätten</t>
  </si>
  <si>
    <t>Eichbergstrasse 42</t>
  </si>
  <si>
    <t>Steger</t>
  </si>
  <si>
    <t>PV Forces Motrices de Martigny-Bourg SA (FMMB) Martigny - Rehabilitation Centrale</t>
  </si>
  <si>
    <t>Place St. Michel 1</t>
  </si>
  <si>
    <t>Forces Motrices de Martigny-Bourg SA (FMMB)</t>
  </si>
  <si>
    <t>Rouge</t>
  </si>
  <si>
    <t>PV BE Netz AG Inwil - Turnhalle Schulhaus</t>
  </si>
  <si>
    <t>Hauptstrasse 49</t>
  </si>
  <si>
    <t>PV Buhler Electricite SA Monthey - Centrale solaire en toiture</t>
  </si>
  <si>
    <t>Boeuferrant-Sud 19</t>
  </si>
  <si>
    <t>Bühler Electricité SA</t>
  </si>
  <si>
    <t>Rogivue</t>
  </si>
  <si>
    <t>PV Ueli Schärz Aeschi</t>
  </si>
  <si>
    <t>Ryffenbühlweg 1</t>
  </si>
  <si>
    <t>PV Ernst Bachmann Winterthur - Halle Freihof + Werkstatt</t>
  </si>
  <si>
    <t>Reutlingerweg 71</t>
  </si>
  <si>
    <t>Bachmann</t>
  </si>
  <si>
    <t>PV OWM AG Root</t>
  </si>
  <si>
    <t>Leisibachstrasse 7</t>
  </si>
  <si>
    <t>OWM AG</t>
  </si>
  <si>
    <t>Schnell</t>
  </si>
  <si>
    <t>PV Wyrsch Bruno GmbH Buochs</t>
  </si>
  <si>
    <t>Unter Agglisbrunnen 2</t>
  </si>
  <si>
    <t>Wyrsch</t>
  </si>
  <si>
    <t>PV Atmosclear SA Meyrin</t>
  </si>
  <si>
    <t>Avenue de Vaudagne 29-31</t>
  </si>
  <si>
    <t>PV Peter Boog St.Erhard - Brämmatt</t>
  </si>
  <si>
    <t xml:space="preserve">Brämmatt </t>
  </si>
  <si>
    <t>PV Sunseed SA - Les Prises Rural 1 Provence</t>
  </si>
  <si>
    <t xml:space="preserve">Les Prises </t>
  </si>
  <si>
    <t>PV Lukas Villiger Alikon - Scheune</t>
  </si>
  <si>
    <t>Alikon / Sins</t>
  </si>
  <si>
    <t>PV Lustenberger AG Werthenstein - Stäghüsli Hallendach</t>
  </si>
  <si>
    <t>Stäghüsli 1</t>
  </si>
  <si>
    <t>Lustenberger AG</t>
  </si>
  <si>
    <t xml:space="preserve">PV Bruno &amp; Daniela Schwander-Guisolan Rothenburg </t>
  </si>
  <si>
    <t xml:space="preserve">Rüti </t>
  </si>
  <si>
    <t>Schwander-Guisolan</t>
  </si>
  <si>
    <t>PV Korporation Zug - Forstmagazin</t>
  </si>
  <si>
    <t>Vordergeissboden 4</t>
  </si>
  <si>
    <t>PV Andreas Roth Kesswil</t>
  </si>
  <si>
    <t xml:space="preserve">Rietwiesenstrasse </t>
  </si>
  <si>
    <t>PV Albert Rusterholz Schönenberg</t>
  </si>
  <si>
    <t>Unteres Neugut</t>
  </si>
  <si>
    <t>Rusterholz</t>
  </si>
  <si>
    <t>PV EnAlpin AG Stalden - Ackersand</t>
  </si>
  <si>
    <t xml:space="preserve">Ackersand </t>
  </si>
  <si>
    <t>EnAlpin AG</t>
  </si>
  <si>
    <t>PV EnAlpin AG Stalden - Abgottspon</t>
  </si>
  <si>
    <t>Ackersand</t>
  </si>
  <si>
    <t>PV Walter Steiner Büren zum Hof - Indach 5C</t>
  </si>
  <si>
    <t>Guetacher 5c</t>
  </si>
  <si>
    <t>PV Kurt Haltinner Altstätten</t>
  </si>
  <si>
    <t>Hagenfurt 1</t>
  </si>
  <si>
    <t>Haltinner</t>
  </si>
  <si>
    <t>PV Markus Gsell Winden</t>
  </si>
  <si>
    <t>Balgen 6</t>
  </si>
  <si>
    <t>Winden</t>
  </si>
  <si>
    <t>Gsell</t>
  </si>
  <si>
    <t>PV Energie Oberhofen AG Oberhofen - Halle am Riedbach</t>
  </si>
  <si>
    <t>Richtstattstrasse 12</t>
  </si>
  <si>
    <t>Energie Oberhofen AG</t>
  </si>
  <si>
    <t>Sarina</t>
  </si>
  <si>
    <t>PV Franz Denzler Birmensdorf</t>
  </si>
  <si>
    <t>Bemer 1</t>
  </si>
  <si>
    <t>Denzler</t>
  </si>
  <si>
    <t>PV Felix Rickenbach Benken</t>
  </si>
  <si>
    <t>Rädliboden</t>
  </si>
  <si>
    <t>PV Migros-Pensionskasse Rheinfelden - Pappelnweg 40a, Haus C - Weiherfeld C</t>
  </si>
  <si>
    <t>Pappelnweg 40a, Haus C</t>
  </si>
  <si>
    <t>PV Olivier Scheidegger Tramelan</t>
  </si>
  <si>
    <t>Prés aux Liattes 2</t>
  </si>
  <si>
    <t>PV Jean Oppliger Projet Les Barrières 4 Noirmont</t>
  </si>
  <si>
    <t>Les Barrières 4</t>
  </si>
  <si>
    <t>Jura-Energie Sàrl</t>
  </si>
  <si>
    <t xml:space="preserve">PV Konrad &amp; Anita Laube Wislikofen </t>
  </si>
  <si>
    <t>Mühlebach 145</t>
  </si>
  <si>
    <t xml:space="preserve">Laube Anita, Laube Konrad </t>
  </si>
  <si>
    <t>PV Solried Immobilien AG Matzendorf</t>
  </si>
  <si>
    <t>Thalweg 1</t>
  </si>
  <si>
    <t>Solried Immobilien AG</t>
  </si>
  <si>
    <t>PV KIBAG Kies Seewen AG</t>
  </si>
  <si>
    <t xml:space="preserve">Im Acherli </t>
  </si>
  <si>
    <t>KIBAG Kies Seewen AG</t>
  </si>
  <si>
    <t>Desax</t>
  </si>
  <si>
    <t>PV Jean Oppliger - La Chaux-d'Abel 37 Fritz - Le Cerneux-Veusil</t>
  </si>
  <si>
    <t>La Chaux-d'Abel 37</t>
  </si>
  <si>
    <t>PV Otmar Angehrn Steinach - Solaranlage Haslen</t>
  </si>
  <si>
    <t>Haslen 373</t>
  </si>
  <si>
    <t>Angehrn</t>
  </si>
  <si>
    <t>Otmar</t>
  </si>
  <si>
    <t>PV Bertrand Perritaz Villarlod</t>
  </si>
  <si>
    <t>Route de la Glâne 10A</t>
  </si>
  <si>
    <t>Perritaz</t>
  </si>
  <si>
    <t>PV Josias Jenny Klosters Dorf - Viehstall Hoff</t>
  </si>
  <si>
    <t>Gandaweg 183c</t>
  </si>
  <si>
    <t>Klosters Dorf</t>
  </si>
  <si>
    <t>Josias</t>
  </si>
  <si>
    <t>PV Gemeindeverwaltung Nürensdorf - Turnhalle</t>
  </si>
  <si>
    <t>Hatzenbühlstrasse 35</t>
  </si>
  <si>
    <t>Gemeindeverwaltung Nürensdorf</t>
  </si>
  <si>
    <t>PV Anita Triaca &amp; Fabian Brandenberger - Stallneubau</t>
  </si>
  <si>
    <t>alte Kindhauserstrasse 4</t>
  </si>
  <si>
    <t>Triaca Anita, Brandenberger Fabian</t>
  </si>
  <si>
    <t>PV Adolf &amp; Andrea Häfliger-Meier Ebersecken - Rinderstall</t>
  </si>
  <si>
    <t>Esch 10</t>
  </si>
  <si>
    <t>Häfliger-Meier</t>
  </si>
  <si>
    <t>Adolf</t>
  </si>
  <si>
    <t>PV-Anlage Barmettler BAWA Biogas GmbH Walterswil</t>
  </si>
  <si>
    <t>Hennenbühl 10</t>
  </si>
  <si>
    <t>PV Josef Thalmann Zignau</t>
  </si>
  <si>
    <t>Via Plaun Vricla 2</t>
  </si>
  <si>
    <t>Zignau</t>
  </si>
  <si>
    <t>PV Albert Köpfli Hellbühl - Scheune</t>
  </si>
  <si>
    <t xml:space="preserve">Schwand </t>
  </si>
  <si>
    <t>Köpfli</t>
  </si>
  <si>
    <t>*PV John Sutin Genolier</t>
  </si>
  <si>
    <t xml:space="preserve">Ferme Inca ch. Planta </t>
  </si>
  <si>
    <t>Sutin</t>
  </si>
  <si>
    <t>John</t>
  </si>
  <si>
    <t>*PV Marie-Sophie Le Breton Genolier</t>
  </si>
  <si>
    <t>Le Breton</t>
  </si>
  <si>
    <t>Marie-Sophie</t>
  </si>
  <si>
    <t>PV Urs Beck Sursee</t>
  </si>
  <si>
    <t>Luzernstrasse 3</t>
  </si>
  <si>
    <t>Beck</t>
  </si>
  <si>
    <t>PV Groupe E Greenwatt SA Villaz-St-Pierre - CPA</t>
  </si>
  <si>
    <t xml:space="preserve">Zi le Vivier </t>
  </si>
  <si>
    <t>PV Herbert Riem Kiesen</t>
  </si>
  <si>
    <t>Professoreistrasse 8</t>
  </si>
  <si>
    <t>Riem</t>
  </si>
  <si>
    <t>PV Daniel Murer Recherswil</t>
  </si>
  <si>
    <t>Nordringstrasse 1</t>
  </si>
  <si>
    <t>Daniel Murer</t>
  </si>
  <si>
    <t xml:space="preserve">PV Peter Fischer Schleitheim - Lindenhof </t>
  </si>
  <si>
    <t>Beggingerstrasse 644</t>
  </si>
  <si>
    <t>PV Gion Tumasch Beeli-Conrad Farden - auf Stalldach</t>
  </si>
  <si>
    <t>Farden</t>
  </si>
  <si>
    <t>Beeli-Conrad</t>
  </si>
  <si>
    <t>Gion Tumasch</t>
  </si>
  <si>
    <t>PV Stiftung Abendrot Basel -Gü 133 OSO/WNW Hinterhaus</t>
  </si>
  <si>
    <t>Güterstrasse 133</t>
  </si>
  <si>
    <t>Stiftung Abendrot</t>
  </si>
  <si>
    <t>Allan</t>
  </si>
  <si>
    <t>Alexandra</t>
  </si>
  <si>
    <t>PV Erwin Egger Mörschwil</t>
  </si>
  <si>
    <t>Reggenschwilerstrasse 32</t>
  </si>
  <si>
    <t>PV Armand Bernhardsgrütter Visperterminen - Riedhofstrom</t>
  </si>
  <si>
    <t>Landwirtschaft</t>
  </si>
  <si>
    <t>Bernhardsgrütter</t>
  </si>
  <si>
    <t>PV Giusep Ignazi Gliott Laax</t>
  </si>
  <si>
    <t>Via Pardatsch 12</t>
  </si>
  <si>
    <t>Gliott</t>
  </si>
  <si>
    <t>Giusep Ignazi</t>
  </si>
  <si>
    <t>PV Heizplan AG Trübbach</t>
  </si>
  <si>
    <t>Fuchsbüelstrasse 4</t>
  </si>
  <si>
    <t>Heizplan AG</t>
  </si>
  <si>
    <t>PV Hanspeter Hegglin-Niedermann Menzingen</t>
  </si>
  <si>
    <t xml:space="preserve">Grund </t>
  </si>
  <si>
    <t>Hegglin-Niedermann</t>
  </si>
  <si>
    <t>PV Toni Habermacher Rickenbach</t>
  </si>
  <si>
    <t>Mullwil</t>
  </si>
  <si>
    <t>Habermacher</t>
  </si>
  <si>
    <t>PV Werner Gsell Engishofen</t>
  </si>
  <si>
    <t>Hauptstrasse 23</t>
  </si>
  <si>
    <t>PV Daniel Wyss Mettmenstetten - Scheune und Schopf</t>
  </si>
  <si>
    <t>PV Notker Brandes Jonschwil</t>
  </si>
  <si>
    <t>Neuhofstrasse 6</t>
  </si>
  <si>
    <t>Brandes</t>
  </si>
  <si>
    <t>Notker</t>
  </si>
  <si>
    <t>PV Walter Frei Weiningen</t>
  </si>
  <si>
    <t>Länglistrasse 5</t>
  </si>
  <si>
    <t>PV Manuel Waber Kiesen - Scheune</t>
  </si>
  <si>
    <t>Tannenhofstrasse 3A</t>
  </si>
  <si>
    <t>Waber</t>
  </si>
  <si>
    <t>PV Robert Rüegg Ricketwil</t>
  </si>
  <si>
    <t>Räterschenstrasse 66</t>
  </si>
  <si>
    <t>Ricketwil</t>
  </si>
  <si>
    <t>PV Markus Stähli Rapperswil - Zimlisberg</t>
  </si>
  <si>
    <t>Zimlisberg 433d</t>
  </si>
  <si>
    <t xml:space="preserve">PV Mons Kraftwerke AG Rüthi </t>
  </si>
  <si>
    <t>Oberfeld 2</t>
  </si>
  <si>
    <t>PV BE Netz AG Ebikon - Alters-/Plegeheim Höchweid</t>
  </si>
  <si>
    <t>Höchweidstrasse 36</t>
  </si>
  <si>
    <t>PV Alteno Contracting AG Muttenz - Schulhaus Donnerbaum</t>
  </si>
  <si>
    <t>Schanzweg 20</t>
  </si>
  <si>
    <t>PV Alfred Caspar Schmitten</t>
  </si>
  <si>
    <t>Perfurka 57B</t>
  </si>
  <si>
    <t>PV Armin Helg Waldkirch</t>
  </si>
  <si>
    <t>Leh 401</t>
  </si>
  <si>
    <t>Helg</t>
  </si>
  <si>
    <t>PV Lukas Wiesner Bottmingen</t>
  </si>
  <si>
    <t>Mittleri Rüti 3</t>
  </si>
  <si>
    <t>PV Heizplan AG Gams - Solarpark</t>
  </si>
  <si>
    <t>Gulastrasse</t>
  </si>
  <si>
    <t>PV Ilario Godenzi Li Curt</t>
  </si>
  <si>
    <t>San Antonio</t>
  </si>
  <si>
    <t>Ilario</t>
  </si>
  <si>
    <t>Godenzi</t>
  </si>
  <si>
    <t>PV Willy Niederberger Risch</t>
  </si>
  <si>
    <t>Stockeri 10a</t>
  </si>
  <si>
    <t>Risch (ZG)</t>
  </si>
  <si>
    <t>PV Franz Kopp Dotzigen 1</t>
  </si>
  <si>
    <t>Langeten 11</t>
  </si>
  <si>
    <t>PV Sepp Sennhauser Rossrüti</t>
  </si>
  <si>
    <t>Hölzli 514</t>
  </si>
  <si>
    <t>Sennhauser</t>
  </si>
  <si>
    <t>PV Markus Käslin Fahrwangen - Maschinenhalle</t>
  </si>
  <si>
    <t>Waidhof</t>
  </si>
  <si>
    <t>Käslin</t>
  </si>
  <si>
    <t xml:space="preserve">PV HPS, Münchenstein </t>
  </si>
  <si>
    <t>Lärchenstrasse  7</t>
  </si>
  <si>
    <t>PV Stefan Fleischlin Sempach</t>
  </si>
  <si>
    <t>St. Anna</t>
  </si>
  <si>
    <t>Fleischlin</t>
  </si>
  <si>
    <t>PV Dominik Buser Erlinsbach</t>
  </si>
  <si>
    <t>Gugenstrasse 40</t>
  </si>
  <si>
    <t>Buser</t>
  </si>
  <si>
    <t>PV Jakob Gahlinger Oberbüren - Scheunendach</t>
  </si>
  <si>
    <t>Ebersol 140</t>
  </si>
  <si>
    <t>Gahlinger</t>
  </si>
  <si>
    <t>PV Hansulrich Baumann Diessbach</t>
  </si>
  <si>
    <t>Hübeliweg 33</t>
  </si>
  <si>
    <t>Hansulrich</t>
  </si>
  <si>
    <t>PV Urs Dietrich Schüpfen</t>
  </si>
  <si>
    <t>Bütschwil 205</t>
  </si>
  <si>
    <t>PV Philipp &amp; Niklaus Zaugg - KEV angebaut - Iffwil</t>
  </si>
  <si>
    <t>Moosgasse 21</t>
  </si>
  <si>
    <t>Iffwil</t>
  </si>
  <si>
    <t>Zaugg Niklaus, Zaugg Philipp</t>
  </si>
  <si>
    <t>*PV Emanuele Ganga Sementina - Solten</t>
  </si>
  <si>
    <t>Via Ticino 18</t>
  </si>
  <si>
    <t>Ganga</t>
  </si>
  <si>
    <t>Emanuele</t>
  </si>
  <si>
    <t>*PV Enea Biaggini Sementina - Solten</t>
  </si>
  <si>
    <t>Biaggini</t>
  </si>
  <si>
    <t>Enea</t>
  </si>
  <si>
    <t>PV Bernasconi ImmoInvest SA Meyrin</t>
  </si>
  <si>
    <t>Rue de Veyrot 2</t>
  </si>
  <si>
    <t>Bernasconi ImmoInvest SA</t>
  </si>
  <si>
    <t>Bernasconi</t>
  </si>
  <si>
    <t>Sylvio</t>
  </si>
  <si>
    <t>PV Afimag AG Ettiswil</t>
  </si>
  <si>
    <t>Rütimatt 12</t>
  </si>
  <si>
    <t>Afimag AG</t>
  </si>
  <si>
    <t>PV David Misteli Zielebach</t>
  </si>
  <si>
    <t>Leimenweg 1</t>
  </si>
  <si>
    <t>Zielebach</t>
  </si>
  <si>
    <t>Misteli</t>
  </si>
  <si>
    <t>PV Walter Strupler Weinfelden</t>
  </si>
  <si>
    <t>Bettelbrünneliweg 25</t>
  </si>
  <si>
    <t>Strupler</t>
  </si>
  <si>
    <t>PV Peter Steimer Wettingen</t>
  </si>
  <si>
    <t>Fohrhölzli 11</t>
  </si>
  <si>
    <t>Steimer</t>
  </si>
  <si>
    <t xml:space="preserve">PV Stettler AG Stanztechnik Wolfwil </t>
  </si>
  <si>
    <t>Im Bännli 4</t>
  </si>
  <si>
    <t>Stettler AG Stanztechnik</t>
  </si>
  <si>
    <t>PV KEBAG Zuchwil - auf Bunkerdach</t>
  </si>
  <si>
    <t>Emmenspitz 14</t>
  </si>
  <si>
    <t>PV Peter &amp; Marianne Ziehli Mötschwil - Kuhstall</t>
  </si>
  <si>
    <t>Maiacker 28a</t>
  </si>
  <si>
    <t>PV Anita Triaca &amp; Fabian Brandenberger Dietikon - Maschinenhalle</t>
  </si>
  <si>
    <t>Alte Kindhauserstrasse 3</t>
  </si>
  <si>
    <t>*PV Solarspar Spreitenbach - Laufstalldach</t>
  </si>
  <si>
    <t>Raiackerstrasse 7</t>
  </si>
  <si>
    <t>*PV Guido Weber Spreitenbach - Laufstalldach</t>
  </si>
  <si>
    <t>PV Reto Flury Aeschi</t>
  </si>
  <si>
    <t>Hasenacker 13</t>
  </si>
  <si>
    <t xml:space="preserve">PV Pua Andri Sent </t>
  </si>
  <si>
    <t>Tanter Vias 562</t>
  </si>
  <si>
    <t>Pua</t>
  </si>
  <si>
    <t>PV Otto Mathys AG Unterentfelden</t>
  </si>
  <si>
    <t>Marchweg 6</t>
  </si>
  <si>
    <t>Otto Mathys AG</t>
  </si>
  <si>
    <t>PV Kilian Lang Retschwil</t>
  </si>
  <si>
    <t>Stäfligen 5</t>
  </si>
  <si>
    <t>Retschwil</t>
  </si>
  <si>
    <t>PV Andres Kunz Uster</t>
  </si>
  <si>
    <t>Strandbadweg 5</t>
  </si>
  <si>
    <t>PV Marcel &amp; Nadine Hulmann Saulcy</t>
  </si>
  <si>
    <t>Champ de la Croix 2</t>
  </si>
  <si>
    <t>Hulmann Marcel, Hulmann Nadine</t>
  </si>
  <si>
    <t>PV Martin Kägi Wil</t>
  </si>
  <si>
    <t>Hüntwangerweg 6 a</t>
  </si>
  <si>
    <t>PV Häfeli-Brügger AG Klingnau  - Industrie Zelgli</t>
  </si>
  <si>
    <t>Zelgli 10A</t>
  </si>
  <si>
    <t>Häfeli-Brügger AG</t>
  </si>
  <si>
    <t>PV Fatem Solar Villars-Ste-Croix</t>
  </si>
  <si>
    <t>La Pierreire 6</t>
  </si>
  <si>
    <t>Fatem SA</t>
  </si>
  <si>
    <t>Lionel</t>
  </si>
  <si>
    <t>PV Elektrizitäts- und Wasserwerk Wettingen - EWW Werkhof</t>
  </si>
  <si>
    <t>Fohrhölzlistrasse 11</t>
  </si>
  <si>
    <t>Elektrizitäts- und Wasserwerk Wettingen</t>
  </si>
  <si>
    <t>Wiederkehr</t>
  </si>
  <si>
    <t>PV Toni Durrer Oberegg</t>
  </si>
  <si>
    <t>Rüteggstrasse 34</t>
  </si>
  <si>
    <t>Durrer</t>
  </si>
  <si>
    <t>PV Allianz Suisse Immobilien AG Winterthur</t>
  </si>
  <si>
    <t>Else-Jüblin-Strasse 91-111</t>
  </si>
  <si>
    <t>Allianz Suisse Immobilien AG</t>
  </si>
  <si>
    <t>PV Eulachhof Winterthur</t>
  </si>
  <si>
    <t>Barbara Reinhart-Str. 28-46 / Elsezüblinstr. 115</t>
  </si>
  <si>
    <t>Profond Vorsorgeeinrichtung</t>
  </si>
  <si>
    <t>Abate</t>
  </si>
  <si>
    <t>Isabel</t>
  </si>
  <si>
    <t>PV Daniel &amp; Salome Schütz-Eberhart Rohrmatt</t>
  </si>
  <si>
    <t>Hinteregglen 1</t>
  </si>
  <si>
    <t>Rohrmatt</t>
  </si>
  <si>
    <t>Schütz-Eberhart Salome, Schütz Daniel</t>
  </si>
  <si>
    <t>PV BZA AG -  Messerli Erlenbach</t>
  </si>
  <si>
    <t>Ringoldingen 411</t>
  </si>
  <si>
    <t xml:space="preserve">BZA AG </t>
  </si>
  <si>
    <t>Dünhaupt</t>
  </si>
  <si>
    <t>Laura</t>
  </si>
  <si>
    <t>PV Gottlieb Trachsler Gontenschwil</t>
  </si>
  <si>
    <t>Dorfstrasse 277</t>
  </si>
  <si>
    <t>Trachsler</t>
  </si>
  <si>
    <t>Gottlieb</t>
  </si>
  <si>
    <t>PV AESL - Manège Eric Vulliez - Chavanne-de-Bogis</t>
  </si>
  <si>
    <t>Rte de la Sallivaz 5</t>
  </si>
  <si>
    <t>AESL</t>
  </si>
  <si>
    <t>PV Marcel Strässler Belp - Geflügelfarm Weidhof</t>
  </si>
  <si>
    <t>Viehweidstrasse 85</t>
  </si>
  <si>
    <t>Strässler</t>
  </si>
  <si>
    <t>PV Georg Kaiser Biberist</t>
  </si>
  <si>
    <t>Hofweg 2a,c</t>
  </si>
  <si>
    <t>Kaiser</t>
  </si>
  <si>
    <t xml:space="preserve">PV Gemeinde Steinhausen - Sunnegrund I </t>
  </si>
  <si>
    <t>Blickensdorferstrasse 2a</t>
  </si>
  <si>
    <t>Gemeinde Steinhausen</t>
  </si>
  <si>
    <t>Doris</t>
  </si>
  <si>
    <t>PV Hermann Mühlheim Zimmerarbeiten + Innenausbau Scheuren - Bodenacherweg 2c</t>
  </si>
  <si>
    <t>Bodenacherweg 2c</t>
  </si>
  <si>
    <t>Hermann Mühlheim Zimmerarbeiten + Innenausbau</t>
  </si>
  <si>
    <t>Hermann</t>
  </si>
  <si>
    <t>PV MIDOR AG Meilen Werk 4</t>
  </si>
  <si>
    <t>Bruechstrasse 70</t>
  </si>
  <si>
    <t>Midor AG</t>
  </si>
  <si>
    <t>Stifter</t>
  </si>
  <si>
    <t>PV Alois Künzle Gossau</t>
  </si>
  <si>
    <t>Rüti 143</t>
  </si>
  <si>
    <t>Alois Künzle</t>
  </si>
  <si>
    <t>PV Adrian Arni Bangerten</t>
  </si>
  <si>
    <t>Zuzwilstrasse 6</t>
  </si>
  <si>
    <t>Bangerten b. Dieterswil</t>
  </si>
  <si>
    <t>PV Eugen Eichmann Tann</t>
  </si>
  <si>
    <t>Tobelstrasse 21</t>
  </si>
  <si>
    <t>Eichmann Eugen, Eichmann Eugen</t>
  </si>
  <si>
    <t>PV Pilatus Aircraft Ltd Stans - Pilatuswerke</t>
  </si>
  <si>
    <t>Ennetbürgenstrasse 141</t>
  </si>
  <si>
    <t>Pilatus Aircraft Ltd</t>
  </si>
  <si>
    <t>PV Ernst Güttinger Neftenbach - 1</t>
  </si>
  <si>
    <t>Hinterhubstrasse 2</t>
  </si>
  <si>
    <t>PV Walter Bührer-Hiltbrunner Bibern</t>
  </si>
  <si>
    <t>Weinbergstrasse 16</t>
  </si>
  <si>
    <t>Bührer-Hiltbrunner</t>
  </si>
  <si>
    <t>PV Ackeret Polopferdepension GmbH Seuzach</t>
  </si>
  <si>
    <t>Rietstrasse 36</t>
  </si>
  <si>
    <t>Seuzach</t>
  </si>
  <si>
    <t>Ackeret Polopferdepension GmbH</t>
  </si>
  <si>
    <t>Ackeret</t>
  </si>
  <si>
    <t>PV SI-REN SA Lausanne - 002_Boscal_PV</t>
  </si>
  <si>
    <t>Route des Corbessières 4</t>
  </si>
  <si>
    <t>PV Samuel Stauffer &amp; Cie. Thioleyres - Halle de stockage</t>
  </si>
  <si>
    <t>Les Douzilles 6</t>
  </si>
  <si>
    <t>Les Thioleyres</t>
  </si>
  <si>
    <t>Stauffer</t>
  </si>
  <si>
    <t xml:space="preserve">PV Roland Häner Bretzwil </t>
  </si>
  <si>
    <t>Steinmatt 25</t>
  </si>
  <si>
    <t>Häner</t>
  </si>
  <si>
    <t>PV Lucia &amp; Benno Fleischli-Bucheli Eschenbach</t>
  </si>
  <si>
    <t>Dellenhaus 1</t>
  </si>
  <si>
    <t>Fleischli-Bucheli Benno, Fleischli-Bucheli Lucia</t>
  </si>
  <si>
    <t>PVA Bärtschi Bau AG Frutigen</t>
  </si>
  <si>
    <t>Schwandistrasse 29</t>
  </si>
  <si>
    <t>Bärtschi Bau AG</t>
  </si>
  <si>
    <t>Zumkehr</t>
  </si>
  <si>
    <t>PV Solaire Salle de Gym Fully</t>
  </si>
  <si>
    <t>PV Hans &amp; Marlies Wyss-Fischer Malters</t>
  </si>
  <si>
    <t>Ammergehrigen 1</t>
  </si>
  <si>
    <t>Wyss-Fischer Marliese, Wyss (-Fischer) Hans</t>
  </si>
  <si>
    <t>PV Martin Meier Noflen - Scheune</t>
  </si>
  <si>
    <t>beim Schulhaus 35d</t>
  </si>
  <si>
    <t>PV Konrad Guthauser Aesch - Scheune</t>
  </si>
  <si>
    <t>Ess</t>
  </si>
  <si>
    <t>Guthauser</t>
  </si>
  <si>
    <t>PV Walker Solarstrom AG Ried-Mörel - Stall Wyl</t>
  </si>
  <si>
    <t>Wylstrasse 12</t>
  </si>
  <si>
    <t>Walker Solarstrom AG</t>
  </si>
  <si>
    <t>Walker</t>
  </si>
  <si>
    <t>PV Chalet Schuwey AG Im Fang</t>
  </si>
  <si>
    <t>Hauptstrasse 151</t>
  </si>
  <si>
    <t>Im Fang</t>
  </si>
  <si>
    <t>Chalet Schuwey AG</t>
  </si>
  <si>
    <t>Schuwey</t>
  </si>
  <si>
    <t>PV Rolf Nützi Recherswil</t>
  </si>
  <si>
    <t>Hubelmattweg 17</t>
  </si>
  <si>
    <t>Nützi</t>
  </si>
  <si>
    <t>PV Nicca AG Donat - biowurst.ch/solar</t>
  </si>
  <si>
    <t>Turvasch 60A</t>
  </si>
  <si>
    <t>Nicca AG</t>
  </si>
  <si>
    <t>Nicca</t>
  </si>
  <si>
    <t>PV Nicolas Bersier Cugy</t>
  </si>
  <si>
    <t>Route de Bussy 61</t>
  </si>
  <si>
    <t>Bersier</t>
  </si>
  <si>
    <t>PV Adrian Arpagaus Falera - Viehstall</t>
  </si>
  <si>
    <t>Cuschanera 249</t>
  </si>
  <si>
    <t>PV Andreas Ritter Sumiswald</t>
  </si>
  <si>
    <t>Ober Gammenthal 798</t>
  </si>
  <si>
    <t>PV Philipp Erni Sempach</t>
  </si>
  <si>
    <t>Benziwinkel</t>
  </si>
  <si>
    <t>PV Hans Eschenmoser Weinfelden - Siedlung</t>
  </si>
  <si>
    <t>Thurfeldstrasse 44</t>
  </si>
  <si>
    <t>Eschenmoser</t>
  </si>
  <si>
    <t>PV Hansueli Nohl</t>
  </si>
  <si>
    <t>Nohlbuck 3</t>
  </si>
  <si>
    <t>Nohl</t>
  </si>
  <si>
    <t>PV Urban Weber Zuzwil</t>
  </si>
  <si>
    <t xml:space="preserve">Landbachstrasse / Rütihof </t>
  </si>
  <si>
    <t>PV High-Bridge GmbH Kerns - Beef-Solar</t>
  </si>
  <si>
    <t>Hostettgass 2</t>
  </si>
  <si>
    <t>High-Bridge GmbH</t>
  </si>
  <si>
    <t>von Deschwanden</t>
  </si>
  <si>
    <t>PV Ruedi Weber Menziken - Trolerhof</t>
  </si>
  <si>
    <t>Trolerhof</t>
  </si>
  <si>
    <t xml:space="preserve">PV Agere SA Balerna </t>
  </si>
  <si>
    <t>Via San Gottardo 90a</t>
  </si>
  <si>
    <t>PV entürliberg GmbH Lommiswil - von Burg</t>
  </si>
  <si>
    <t>Schauenburgstrasse 15f</t>
  </si>
  <si>
    <t>entürliberg GmbH</t>
  </si>
  <si>
    <t>Von Burg</t>
  </si>
  <si>
    <t>PV Ursin Riedi Morissen</t>
  </si>
  <si>
    <t>Gebäude 108</t>
  </si>
  <si>
    <t>Morissen</t>
  </si>
  <si>
    <t>Riedi</t>
  </si>
  <si>
    <t>Ursin</t>
  </si>
  <si>
    <t>PV KRATS AG Davos Dorf - Büel</t>
  </si>
  <si>
    <t>Dischmastrasse 29</t>
  </si>
  <si>
    <t>KRATS AG</t>
  </si>
  <si>
    <t>PV Cridec SA Eclépens</t>
  </si>
  <si>
    <t>Z.I. Les Portettes</t>
  </si>
  <si>
    <t>Cridec SA</t>
  </si>
  <si>
    <t>Richoz</t>
  </si>
  <si>
    <t>PV GAM Investment Management AG - Renens</t>
  </si>
  <si>
    <t>Avenue de Prefaully 48 - 56</t>
  </si>
  <si>
    <t>*PV Fruits du roi SA Etoy</t>
  </si>
  <si>
    <t>En Pallatex 5</t>
  </si>
  <si>
    <t>Fruits du roi SA</t>
  </si>
  <si>
    <t>Thury</t>
  </si>
  <si>
    <t>François</t>
  </si>
  <si>
    <t>*PV Thury Fruits SA Etoy</t>
  </si>
  <si>
    <t>Thury Fruits SA</t>
  </si>
  <si>
    <t>PV Politische Gemeinde Müllheim - Rosengartenstrasse 16</t>
  </si>
  <si>
    <t>Rosengartenstrasse 16</t>
  </si>
  <si>
    <t>Politische Gemeinde Müllheim</t>
  </si>
  <si>
    <t>PV Hugo Breitler Basadingen</t>
  </si>
  <si>
    <t>Unterdorf 16</t>
  </si>
  <si>
    <t>Breitler</t>
  </si>
  <si>
    <t>PV Pascal Randin Rances - Hangar</t>
  </si>
  <si>
    <t>Sur la Cheneau</t>
  </si>
  <si>
    <t>Randin</t>
  </si>
  <si>
    <t>PV Reinhard Hug Pfyn - Emmerig</t>
  </si>
  <si>
    <t>Emmerig</t>
  </si>
  <si>
    <t>PV Volken Handels AG Reckingen - Werkhalle</t>
  </si>
  <si>
    <t>Volken Handels AG</t>
  </si>
  <si>
    <t>PV Hofmann + Reymond Steffisburg</t>
  </si>
  <si>
    <t>Bernstrasse 117</t>
  </si>
  <si>
    <t>Hofmann + Reymond</t>
  </si>
  <si>
    <t>Hofmann</t>
  </si>
  <si>
    <t>PV Eiferlinge Power GmbH Rain - Garagendach</t>
  </si>
  <si>
    <t>Eiferlinge</t>
  </si>
  <si>
    <t>Eiferlinge Power GmbH</t>
  </si>
  <si>
    <t>Rigert</t>
  </si>
  <si>
    <t>PV Urs Huser Dietschwil</t>
  </si>
  <si>
    <t>Laufenstrasse 3068</t>
  </si>
  <si>
    <t>Dietschwil</t>
  </si>
  <si>
    <t>PV Stefan &amp; Sandra Thoma-Huber - Sonnenhof - Müselbach</t>
  </si>
  <si>
    <t>Sonnenhof 2993</t>
  </si>
  <si>
    <t>Müselbach</t>
  </si>
  <si>
    <t>Thoma-Huber Sandra, Thoma-Huber Stefan</t>
  </si>
  <si>
    <t>PV Lukas Etter Herrliberg</t>
  </si>
  <si>
    <t>Rütibüelstrasse 44.1</t>
  </si>
  <si>
    <t>Etter</t>
  </si>
  <si>
    <t>PV Rieben Verwaltungs AG Necker</t>
  </si>
  <si>
    <t>Oberhelfenschwilerstrasse 6</t>
  </si>
  <si>
    <t>Necker</t>
  </si>
  <si>
    <t>Rieben Verwaltungs AG</t>
  </si>
  <si>
    <t>Rieben</t>
  </si>
  <si>
    <t>PV Genossenschaft Säulistrom 1</t>
  </si>
  <si>
    <t>Bahnhofplatz 11</t>
  </si>
  <si>
    <t>Genossenschaft Säulistrom</t>
  </si>
  <si>
    <t>PV ÖKOTECH Systembau AG Oberriet</t>
  </si>
  <si>
    <t>Kobelwies 10</t>
  </si>
  <si>
    <t>ÖKOTECH Systembau AG</t>
  </si>
  <si>
    <t>PV Bernhard Winzeler-Rüegg Thayngen</t>
  </si>
  <si>
    <t>Barzheimerstrasse 160</t>
  </si>
  <si>
    <t>Winzeler-Rüegg</t>
  </si>
  <si>
    <t>PV Adrian Zehnder Eriswil - Scheunendach &amp; Wagenschopf</t>
  </si>
  <si>
    <t>Kueng 7A</t>
  </si>
  <si>
    <t>Zehnder</t>
  </si>
  <si>
    <t>PV Fuchs Wohnbau AG Wuppenau - Werkhalle</t>
  </si>
  <si>
    <t>Bachweg 1</t>
  </si>
  <si>
    <t>Fuchs Wohnbau AG</t>
  </si>
  <si>
    <t>PV Gebr. Nater AG Hauptwil - Schrägdach Gewerbehalle</t>
  </si>
  <si>
    <t>Gebr. Nater Betriebs AG</t>
  </si>
  <si>
    <t>Nater</t>
  </si>
  <si>
    <t>PV Dalaval GmbH Müstair - 5</t>
  </si>
  <si>
    <t>Fallet Elmar Schonz</t>
  </si>
  <si>
    <t>PV Yves Fontannaz Rennaz - 329 Fontannaz NL</t>
  </si>
  <si>
    <t xml:space="preserve">Les Six-Poses </t>
  </si>
  <si>
    <t>Fontannaz</t>
  </si>
  <si>
    <t>Yves</t>
  </si>
  <si>
    <t>PV Anton Kernen Diemtigen</t>
  </si>
  <si>
    <t>Bergli 83</t>
  </si>
  <si>
    <t>PV Gemeinde Steinhausen - Sunnegrund II</t>
  </si>
  <si>
    <t>Blickensdorferstrasse 17</t>
  </si>
  <si>
    <t>PV Kirchberg AG Kirchberg - 33A</t>
  </si>
  <si>
    <t>Industrie Neuhof 33A</t>
  </si>
  <si>
    <t>PV Kirchberg AG</t>
  </si>
  <si>
    <t>Gutzwiller</t>
  </si>
  <si>
    <t>Clément</t>
  </si>
  <si>
    <t>PV ForzAGricula GmbH Zuoz</t>
  </si>
  <si>
    <t>Stalla Pundschermaun</t>
  </si>
  <si>
    <t>PV Fuchs Immo Concept GmbH Samedan</t>
  </si>
  <si>
    <t>Cho d'Punt 11</t>
  </si>
  <si>
    <t>PV Lagerhaus Dreispitz AG Basel - Mirko Tozzo</t>
  </si>
  <si>
    <t>Mailand-Strasse 31</t>
  </si>
  <si>
    <t>Lagerhaus Dreispitz AG</t>
  </si>
  <si>
    <t>Tozzo</t>
  </si>
  <si>
    <t>Mirko</t>
  </si>
  <si>
    <t>PV Bernhard Stäheli Herdern</t>
  </si>
  <si>
    <t>Berghofstrasse 8</t>
  </si>
  <si>
    <t>Stäheli</t>
  </si>
  <si>
    <t>PV Bruno Nötzli Pfäffikon</t>
  </si>
  <si>
    <t>Stollenweg 3</t>
  </si>
  <si>
    <t>Nötzli</t>
  </si>
  <si>
    <t>PV Gilles Gallandat Rovray</t>
  </si>
  <si>
    <t>Le Murgi</t>
  </si>
  <si>
    <t>Gallandat</t>
  </si>
  <si>
    <t>Gilles</t>
  </si>
  <si>
    <t>PV Max Zumstein Attiswil</t>
  </si>
  <si>
    <t>Erlenmattstrasse 3</t>
  </si>
  <si>
    <t>Max Zumstein AG</t>
  </si>
  <si>
    <t>Zumstein</t>
  </si>
  <si>
    <t>PV Energise SA Cortaillod - Fenix 200</t>
  </si>
  <si>
    <t>Route de Boudry 26</t>
  </si>
  <si>
    <t>Energise SA</t>
  </si>
  <si>
    <t>Dequand</t>
  </si>
  <si>
    <t>Dimitri</t>
  </si>
  <si>
    <t>PV Fredi Louis Neu St.Johann</t>
  </si>
  <si>
    <t>Unterhusen 967</t>
  </si>
  <si>
    <t>Louis</t>
  </si>
  <si>
    <t>PV Werner Schnüriger-Haas Kriens</t>
  </si>
  <si>
    <t>Ehrendingerstrasse</t>
  </si>
  <si>
    <t>Schnüriger-Haas</t>
  </si>
  <si>
    <t>PV Klosterhof Disentis</t>
  </si>
  <si>
    <t>Salaplauna PZ 2883</t>
  </si>
  <si>
    <t>Disentis/Mustér</t>
  </si>
  <si>
    <t>PV Josef Schär Günsberg - Boxenlaufstall</t>
  </si>
  <si>
    <t>Gasse 46</t>
  </si>
  <si>
    <t>Schärfarm</t>
  </si>
  <si>
    <t>PV EKZ Dietikon - Bau 2, 7, 10</t>
  </si>
  <si>
    <t>Überlandstrasse 2</t>
  </si>
  <si>
    <t>PV Jürg Grünenwald Matten - Dach Scheune</t>
  </si>
  <si>
    <t>Fermel 20</t>
  </si>
  <si>
    <t>Matten i/s</t>
  </si>
  <si>
    <t>Grünenwald</t>
  </si>
  <si>
    <t>PV-Anlage Nussbaumer Wisen</t>
  </si>
  <si>
    <t xml:space="preserve">Zelgli 181 </t>
  </si>
  <si>
    <t>Nussbaumer</t>
  </si>
  <si>
    <t>PV Gemeinde Diepoldsau - Schulhaus Kleewies</t>
  </si>
  <si>
    <t>Kleewiesstrasse 16</t>
  </si>
  <si>
    <t>Gemeinde Diepoldsau</t>
  </si>
  <si>
    <t>PV Ziegelbrücke Energie AG - Alte Spinnerei</t>
  </si>
  <si>
    <t>Spinnereistrasse 2-6</t>
  </si>
  <si>
    <t>PV Peter Cotting Aeschi bei Spiez - Neubau Remise</t>
  </si>
  <si>
    <t>Emdthalstrasse 1d</t>
  </si>
  <si>
    <t>PV Daniel Stüdi  - Sunne-Puur - Deitingen</t>
  </si>
  <si>
    <t>Bahnhofstrasse 21</t>
  </si>
  <si>
    <t>Stüdi</t>
  </si>
  <si>
    <t>PV Herbert Schneider AG Münsingen</t>
  </si>
  <si>
    <t>Erlenauweg 13</t>
  </si>
  <si>
    <t>Herbert Schneider AG</t>
  </si>
  <si>
    <t>PV Mehrzweckhalle 1-7 / Sek.Schule 1-3 Tägerwilen</t>
  </si>
  <si>
    <t>Palmenweg 2 + 6</t>
  </si>
  <si>
    <t>Solarverein Tägerwilen</t>
  </si>
  <si>
    <t>PV Blumenhaus Helg Bassadingen - Gewächshaus</t>
  </si>
  <si>
    <t>Klostergasse 10</t>
  </si>
  <si>
    <t>Blumenhaus Helg</t>
  </si>
  <si>
    <t>Ignaz</t>
  </si>
  <si>
    <t>PV Samuel Liechti Gohl</t>
  </si>
  <si>
    <t>Langenegg 665</t>
  </si>
  <si>
    <t>PV Fuchs Immo Concept GmbH Wuppenau - Lagerhalle</t>
  </si>
  <si>
    <t>Bachweg 3</t>
  </si>
  <si>
    <t>PV Hans Gfeller Utzigen</t>
  </si>
  <si>
    <t>Schönlehn 122</t>
  </si>
  <si>
    <t>PV Wohnstudio Haller AG Schönbühl</t>
  </si>
  <si>
    <t>Bernstrasse 93</t>
  </si>
  <si>
    <t>Schönbühl</t>
  </si>
  <si>
    <t>Wohnstudio Haller AG</t>
  </si>
  <si>
    <t>Haller</t>
  </si>
  <si>
    <t xml:space="preserve">Fritz </t>
  </si>
  <si>
    <t xml:space="preserve">PV Arthur Bongni Seehof </t>
  </si>
  <si>
    <t xml:space="preserve">Schürli </t>
  </si>
  <si>
    <t>Bongni</t>
  </si>
  <si>
    <t>PV Pius Roos Unterkulm</t>
  </si>
  <si>
    <t>Wannenhofstrasse 40</t>
  </si>
  <si>
    <t>Roos</t>
  </si>
  <si>
    <t>PV Rolf Thalmann Amriswil - Scheunendach</t>
  </si>
  <si>
    <t>Radmühlestrasse 24</t>
  </si>
  <si>
    <t>PV Hälg Markenschuhe AG Herisau - Schuh- und Outdoormarkt</t>
  </si>
  <si>
    <t>Alpsteinstrasse 83</t>
  </si>
  <si>
    <t>Hälg Markenschuhe AG</t>
  </si>
  <si>
    <t>Zuberbühler</t>
  </si>
  <si>
    <t>PV Fortus AG Winterthur - Schulhaus Rychenberg</t>
  </si>
  <si>
    <t>Talackerstrasse 17</t>
  </si>
  <si>
    <t>Fedrizzi</t>
  </si>
  <si>
    <t>PV Albert Truninger Müllheim</t>
  </si>
  <si>
    <t>Riethalde</t>
  </si>
  <si>
    <t>Truninger</t>
  </si>
  <si>
    <t>PV Coop Tägerwilen</t>
  </si>
  <si>
    <t>Bahnhofstrasse 6</t>
  </si>
  <si>
    <t>Fischer Immobilien AG</t>
  </si>
  <si>
    <t>PV Viehscheune, Alberswil</t>
  </si>
  <si>
    <t>Allmendstrasse 163</t>
  </si>
  <si>
    <t>PV Werner Kipfer Säriswil</t>
  </si>
  <si>
    <t>Staatsstrasse 81A</t>
  </si>
  <si>
    <t>Kipfer</t>
  </si>
  <si>
    <t>PV Holz- und Elementbau Krattiger GmbH Lustdorf</t>
  </si>
  <si>
    <t>Hessenbohlstrasse 14</t>
  </si>
  <si>
    <t>Holz- und Elementbau Krattiger GmbH</t>
  </si>
  <si>
    <t>Krattiger</t>
  </si>
  <si>
    <t>PV Martin Wüthrich Landiswil</t>
  </si>
  <si>
    <t>Hinteregg</t>
  </si>
  <si>
    <t>PV Otto u. Joh. Honegger AG Wald - Bleiche Wald</t>
  </si>
  <si>
    <t>Jonastrasse 11</t>
  </si>
  <si>
    <t>Otto &amp; Joh. Honegger AG</t>
  </si>
  <si>
    <t>PV Reto Gautschi Herbetswil - Scheune/Rinderstall</t>
  </si>
  <si>
    <t>Kellenrain 300</t>
  </si>
  <si>
    <t>Herbetswil</t>
  </si>
  <si>
    <t>Gautschi</t>
  </si>
  <si>
    <t>PV Nicolas Ramser Schnottwil</t>
  </si>
  <si>
    <t>Kappeli 2</t>
  </si>
  <si>
    <t>Ramser</t>
  </si>
  <si>
    <t>PV Urs Däpp Oppligen - Schweinestall</t>
  </si>
  <si>
    <t>Dorfstrasse 24C</t>
  </si>
  <si>
    <t>Däpp</t>
  </si>
  <si>
    <t>PV Il Girasole Azienda Agricola Biologica di Compagnoni S. Carlo</t>
  </si>
  <si>
    <t>Privilasco 403</t>
  </si>
  <si>
    <t>S. Carlo</t>
  </si>
  <si>
    <t>Il Girasole Azienda Agricola Biologica di Compagnoni</t>
  </si>
  <si>
    <t>Compagnoni</t>
  </si>
  <si>
    <t>PV Stromwerk AG Herisau</t>
  </si>
  <si>
    <t>Sturzenegg 2132</t>
  </si>
  <si>
    <t>Stromwerk AG</t>
  </si>
  <si>
    <t>Benny</t>
  </si>
  <si>
    <t>PV Peter und Ursula Kunz Münchringen</t>
  </si>
  <si>
    <t>Hauptstrasse 9</t>
  </si>
  <si>
    <t>Münchringen</t>
  </si>
  <si>
    <t>PV Rolf Bischofberger Büriswilen</t>
  </si>
  <si>
    <t>Obereggerstrasse 52</t>
  </si>
  <si>
    <t>Büriswilen</t>
  </si>
  <si>
    <t>Bischofberger</t>
  </si>
  <si>
    <t>PV Kurt Krebs Oberbalm</t>
  </si>
  <si>
    <t>Weier 18</t>
  </si>
  <si>
    <t>PV Heini Kocherhans Bissegg</t>
  </si>
  <si>
    <t>Aachstrasse 1</t>
  </si>
  <si>
    <t>Kocherhans</t>
  </si>
  <si>
    <t>Heini</t>
  </si>
  <si>
    <t>PV Thomas &amp;  Martina Tinner Haag</t>
  </si>
  <si>
    <t>Rossmad 1</t>
  </si>
  <si>
    <t>Haag SG</t>
  </si>
  <si>
    <t>Tinner-Gubser Thomas, Tinner-Gubser Martina</t>
  </si>
  <si>
    <t>PV Peter Spühler-Bossert Wasterkingen</t>
  </si>
  <si>
    <t>In der Chürzi 179</t>
  </si>
  <si>
    <t>Wasterkingen</t>
  </si>
  <si>
    <t>Spühler-Bossert</t>
  </si>
  <si>
    <t>PV F. Ramseier AG Zollbrück - razo-energie</t>
  </si>
  <si>
    <t xml:space="preserve">Hinter Ebnit </t>
  </si>
  <si>
    <t>F. Ramseier AG</t>
  </si>
  <si>
    <t>Ramseier</t>
  </si>
  <si>
    <t>PV Einfache Gesellschaft Hontas Lumbrein</t>
  </si>
  <si>
    <t>Caltgera</t>
  </si>
  <si>
    <t>Einfache Gesellschaft Hontas</t>
  </si>
  <si>
    <t>PV Adrian Müller Kägiswil - Geflügelstall Kernmatt</t>
  </si>
  <si>
    <t>Kernmatte 1</t>
  </si>
  <si>
    <t>PV Carl &amp; Käthi Dosch-Ott Cunter</t>
  </si>
  <si>
    <t>Oberdorf 54</t>
  </si>
  <si>
    <t>Cunter</t>
  </si>
  <si>
    <t>Dosch-Ott Carl , Dosch-Ott Käthi</t>
  </si>
  <si>
    <t>PV Andreas &amp; Katharina Wiedmer Säriswil - Geflügelstall</t>
  </si>
  <si>
    <t>Herrenbrünnmatt 9</t>
  </si>
  <si>
    <t xml:space="preserve">Wiedmer Andreas, Wiedmer Katharina </t>
  </si>
  <si>
    <t>PV Hügi AG Nebikon - LKW-Einstellhalle</t>
  </si>
  <si>
    <t>Egolzwilerstrasse 2</t>
  </si>
  <si>
    <t>Hügi Energy AG</t>
  </si>
  <si>
    <t>Hügi</t>
  </si>
  <si>
    <t>PV H &amp; Z SA Bernex</t>
  </si>
  <si>
    <t>Chemin de Lagnon</t>
  </si>
  <si>
    <t>H &amp; Z SA</t>
  </si>
  <si>
    <t>Hennard</t>
  </si>
  <si>
    <t>PV Christian Hunziker Othmarsingen - Zusammenschluss &amp; Erweiterung</t>
  </si>
  <si>
    <t>Lenzburgerstrasse 27</t>
  </si>
  <si>
    <t>Hunziker</t>
  </si>
  <si>
    <t>PV Beat Betschart Trachslau</t>
  </si>
  <si>
    <t>Scheune Austrasse 8</t>
  </si>
  <si>
    <t>Betschart</t>
  </si>
  <si>
    <t>PVA Fasel Alterswil / Sonnendach Geriwil</t>
  </si>
  <si>
    <t>Hauptstrasse 104a</t>
  </si>
  <si>
    <t>Fasel</t>
  </si>
  <si>
    <t>PV Markus Fust Dreien</t>
  </si>
  <si>
    <t>Brunnen -</t>
  </si>
  <si>
    <t>Fust</t>
  </si>
  <si>
    <t>PV AEW Energie AG Rütihof - Schöni</t>
  </si>
  <si>
    <t>Müslen 3</t>
  </si>
  <si>
    <t>PV Anton Schmutz Ueberstorf - Einstellhalle</t>
  </si>
  <si>
    <t>Hostettle 6F</t>
  </si>
  <si>
    <t>Schmutz</t>
  </si>
  <si>
    <t>PV Peter Stäuble Sulz</t>
  </si>
  <si>
    <t>Berghof 352</t>
  </si>
  <si>
    <t>Stäuble</t>
  </si>
  <si>
    <t>Dorf 21</t>
  </si>
  <si>
    <t>PV Markus Müller Muolen - auf Stalldach</t>
  </si>
  <si>
    <t>Usserstadel 256</t>
  </si>
  <si>
    <t>PV GUNEP GmbH Laupersdorf - Montageart vertikal</t>
  </si>
  <si>
    <t>Untere Brühlmatt 714</t>
  </si>
  <si>
    <t>GUNEP GmbH</t>
  </si>
  <si>
    <t>PV Josef Jud Kaltbrunn - Tschiri</t>
  </si>
  <si>
    <t xml:space="preserve">Tschiriguet </t>
  </si>
  <si>
    <t>Jud</t>
  </si>
  <si>
    <t>PV GRABSolar AG Grabs - Markthalle/Wertstoffsammelstelle</t>
  </si>
  <si>
    <t>Marktplatz</t>
  </si>
  <si>
    <t>GRABSolar AG</t>
  </si>
  <si>
    <t>Rusterholtz</t>
  </si>
  <si>
    <t>PV Urs Gfeller Sédeilles</t>
  </si>
  <si>
    <t>Route de Romont 8</t>
  </si>
  <si>
    <t>Sédeilles</t>
  </si>
  <si>
    <t>PV Hans Bieri Ottoberg</t>
  </si>
  <si>
    <t>Feldhof 3</t>
  </si>
  <si>
    <t>PV Oskar Häfeli Sulz - Scheune Stallungen Stäuble</t>
  </si>
  <si>
    <t>Erdbrust 2</t>
  </si>
  <si>
    <t>PV Coop CWK Winterthur HRL</t>
  </si>
  <si>
    <t>St. Gallerstrasse 180</t>
  </si>
  <si>
    <t>Steinfels Swiss</t>
  </si>
  <si>
    <t>PV Genossenschaft Solécole - Kantonsschule Küsnacht Klassentrakt</t>
  </si>
  <si>
    <t>Dorfstrasse 30</t>
  </si>
  <si>
    <t>Genossenschaft Solécole, c/o Kantonsschule Küsnacht</t>
  </si>
  <si>
    <t>PV Robert &amp; Martin Haas Ruswil</t>
  </si>
  <si>
    <t>Ober Merzeberg 1</t>
  </si>
  <si>
    <t xml:space="preserve">Haas Martin, Haas Robert </t>
  </si>
  <si>
    <t>PV S+P Clever Reinforcement AG Seewen</t>
  </si>
  <si>
    <t>Seewernstrasse 127</t>
  </si>
  <si>
    <t>S&amp;P Clever Reinforcement Company AG</t>
  </si>
  <si>
    <t>*PV Sunergic SA Vevey - Nestlé E2V La Tour-de-Peilz</t>
  </si>
  <si>
    <t>Rue dEntre-deux-Villes 10</t>
  </si>
  <si>
    <t>Sunergic SA</t>
  </si>
  <si>
    <t>Lugt</t>
  </si>
  <si>
    <t>Nico</t>
  </si>
  <si>
    <t>*PV ONE CREATION Coopéerative Vevey - Nestlé E2V La Tour-de-Peilz</t>
  </si>
  <si>
    <t>ONE CREATION Coopéerative</t>
  </si>
  <si>
    <t>Ferrari</t>
  </si>
  <si>
    <t>PV Urs Schaller-Tüscher Dotzigen - Maschinenhalle</t>
  </si>
  <si>
    <t>Riedweg 50</t>
  </si>
  <si>
    <t>Schaller-Tüscher</t>
  </si>
  <si>
    <t>PV Vroni &amp; Ruedi Bühler-Wettstein Heimenhausen</t>
  </si>
  <si>
    <t>Riedgasse 9b</t>
  </si>
  <si>
    <t>PV Benno Keist Richenthal</t>
  </si>
  <si>
    <t>Renzligen 1</t>
  </si>
  <si>
    <t>Keist</t>
  </si>
  <si>
    <t>PV Philippe Meylan L'Orient</t>
  </si>
  <si>
    <t>Sur-le-Crêt 2</t>
  </si>
  <si>
    <t>Meylan</t>
  </si>
  <si>
    <t>PV Rose-Marie Messer Avry</t>
  </si>
  <si>
    <t>Route de Corjolens 24</t>
  </si>
  <si>
    <t>Messer</t>
  </si>
  <si>
    <t>Rose-Marie</t>
  </si>
  <si>
    <t>PV EKZ Hittnau - MZH</t>
  </si>
  <si>
    <t>Jakob Stutz-Strasse 60</t>
  </si>
  <si>
    <t>PV J. H. Keller AG Würenlos - Grundstrasse 2</t>
  </si>
  <si>
    <t>Grundstrasse 2</t>
  </si>
  <si>
    <t>PVA Hans Turbenthal Scheune Neubrunn</t>
  </si>
  <si>
    <t>Neubrunn</t>
  </si>
  <si>
    <t>PV Ernst Iseli - Wagenschopf - Madiswil (integriert)</t>
  </si>
  <si>
    <t>Wyssbach 162 / Grunholz</t>
  </si>
  <si>
    <t>PV Markus &amp; Patricia Kessler Montlingen - Ponyhof Letzau</t>
  </si>
  <si>
    <t>Kriessernstrasse 12</t>
  </si>
  <si>
    <t>Kessler Markus, Kessler Patricia</t>
  </si>
  <si>
    <t>PV Max Schwarz AG Villigen - Agroexterna</t>
  </si>
  <si>
    <t>Innere Bünte 265</t>
  </si>
  <si>
    <t>Max Schwarz AG</t>
  </si>
  <si>
    <t>Schwarz-Zurkinden</t>
  </si>
  <si>
    <t>PV Barbara &amp; Peter Scherrer Freidorf - Erchenwil</t>
  </si>
  <si>
    <t>Erchenwilstrasse 9</t>
  </si>
  <si>
    <t>Scherrer Peter, Scherrer Barbara</t>
  </si>
  <si>
    <t>PV Josef Bisang-Kaufmann Eschenbach</t>
  </si>
  <si>
    <t>Houlern 2</t>
  </si>
  <si>
    <t>Bisang-Kaufmann</t>
  </si>
  <si>
    <t>PV Hanro, Liestal</t>
  </si>
  <si>
    <t>Benzburweg 18</t>
  </si>
  <si>
    <t>PV Patrice Marmy Estavayer-le-Lac - Exploitation agricole</t>
  </si>
  <si>
    <t>La Corbière 2b</t>
  </si>
  <si>
    <t>Marmy</t>
  </si>
  <si>
    <t>Patrice</t>
  </si>
  <si>
    <t>PV Lukas Frei Knonau</t>
  </si>
  <si>
    <t xml:space="preserve">Margel </t>
  </si>
  <si>
    <t>EWS Energie AG Solar Winkel</t>
  </si>
  <si>
    <t>Winkelstrasse 50</t>
  </si>
  <si>
    <t>EWS Energie AG</t>
  </si>
  <si>
    <t>PV SunnySun SA Romairon - Soleil</t>
  </si>
  <si>
    <t>Rue au Tronchet</t>
  </si>
  <si>
    <t>Romairon</t>
  </si>
  <si>
    <t>SunnySun SA</t>
  </si>
  <si>
    <t>PV Daniel Baumgartner Schüpfen</t>
  </si>
  <si>
    <t>Grossfeld 1</t>
  </si>
  <si>
    <t>Daniel Baumgartner</t>
  </si>
  <si>
    <t>PV AMAG Automobil- und Motoren AG Winterthur - Neubau</t>
  </si>
  <si>
    <t>Zürcherstrasse 240</t>
  </si>
  <si>
    <t>AMAG Automobil- und Motoren AG</t>
  </si>
  <si>
    <t>Cantentin</t>
  </si>
  <si>
    <t>Irfan</t>
  </si>
  <si>
    <t>PV Einwohnergemeinde Villigen - Schulanlage Erbslet Villigen</t>
  </si>
  <si>
    <t>Schulstrasse 19</t>
  </si>
  <si>
    <t>Einwohnergemeinde Villigen</t>
  </si>
  <si>
    <t>PV Verein IG SOLE Lengnau - Werkhof</t>
  </si>
  <si>
    <t>Landstrasse 64</t>
  </si>
  <si>
    <t>Genossenschaft Solarenergie Lengnau</t>
  </si>
  <si>
    <t>PV Martin Zülli Erlach</t>
  </si>
  <si>
    <t>Brüelmatte 1a &amp; 1b</t>
  </si>
  <si>
    <t>Zülli</t>
  </si>
  <si>
    <t xml:space="preserve">PV Stiftung Alterszentrum Schiffländi Gränichen </t>
  </si>
  <si>
    <t>Bahnhofstrasse 15</t>
  </si>
  <si>
    <t>Stiftung Alterszentrum Schiffländi</t>
  </si>
  <si>
    <t>PV CREA Energy Invest AG Säriswil</t>
  </si>
  <si>
    <t>Zelgliweg 19A</t>
  </si>
  <si>
    <t>CREA Energy Invest AG</t>
  </si>
  <si>
    <t>PV Thomas Steinmann AG Saas - Werkhalle</t>
  </si>
  <si>
    <t>Trunstrasse 4</t>
  </si>
  <si>
    <t>Saas im Prättigau</t>
  </si>
  <si>
    <t>Thomas Steinmann AG Spenglerei + Bedachungen</t>
  </si>
  <si>
    <t>PV Immo Treier AG Schinznach Dorf - Bürogebäude</t>
  </si>
  <si>
    <t>PV BZA AG - Stefan Gilgen Oberwangen</t>
  </si>
  <si>
    <t>Wannenhubelstrasse 128</t>
  </si>
  <si>
    <t>PV Susanne Forrer &amp; Peter Abderhalden Unterwasser</t>
  </si>
  <si>
    <t>Sändli 14</t>
  </si>
  <si>
    <t>Forrer Susanne, Abderhalden Peter</t>
  </si>
  <si>
    <t>PV Ausbildungzentrum Schweizer Fleischwirtschaft</t>
  </si>
  <si>
    <t>Schachenstrasse 43</t>
  </si>
  <si>
    <t>Ausbildungszentrum Schweizer Fleischwirtschaft - ABZ Spiez</t>
  </si>
  <si>
    <t>Zahner</t>
  </si>
  <si>
    <t>PV Hodel Boll</t>
  </si>
  <si>
    <t>Vechigen Dorf 14</t>
  </si>
  <si>
    <t>PV Sunseed SA Palézieux - Hockenjos</t>
  </si>
  <si>
    <t>Rue du Serix 2A</t>
  </si>
  <si>
    <t>PV Elektrowührich &amp; Flückiger GmbH Dürrenroth - MZH Chipf</t>
  </si>
  <si>
    <t>Dorfstrasse 34</t>
  </si>
  <si>
    <t>Elektro Wüthrich &amp; Flückiger GmbH</t>
  </si>
  <si>
    <t>PV Sébastien Gonvers Lussy</t>
  </si>
  <si>
    <t>Chemin de Conche 1</t>
  </si>
  <si>
    <t>Lussy-sur-Morges</t>
  </si>
  <si>
    <t>Gonvers</t>
  </si>
  <si>
    <t>Sébastien</t>
  </si>
  <si>
    <t>PV Peter Jenni Scheunen</t>
  </si>
  <si>
    <t>Brunnrain 3a &amp; 3d</t>
  </si>
  <si>
    <t>Scheunen</t>
  </si>
  <si>
    <t>PV Möbel Portmann AG Schüpfheim - Hauptgebäude</t>
  </si>
  <si>
    <t>Hindervormüli 1</t>
  </si>
  <si>
    <t>Möbel Portmann AG</t>
  </si>
  <si>
    <t>Portmann</t>
  </si>
  <si>
    <t xml:space="preserve">PV Gemeinde Meggen - Meggenhorn </t>
  </si>
  <si>
    <t>Meggenhornstrasse 54</t>
  </si>
  <si>
    <t>Gemeinde Meggen</t>
  </si>
  <si>
    <t>Theiler</t>
  </si>
  <si>
    <t>PV Swiss Clean Power AG Langenthal - Solarstrom ab Fitnesscenter</t>
  </si>
  <si>
    <t>Bleienbachstrasse 17</t>
  </si>
  <si>
    <t>PV Eischoll Energie AG - Solaranlage MZH Turnhalle</t>
  </si>
  <si>
    <t>Kummackerstrasse 8</t>
  </si>
  <si>
    <t>Eischoll Energie AG</t>
  </si>
  <si>
    <t>PV Dettling Immo AG Brunnen</t>
  </si>
  <si>
    <t>Hertistrasse 26</t>
  </si>
  <si>
    <t>Dettling Immo AG</t>
  </si>
  <si>
    <t>PV Jürg Lauper Seedorf</t>
  </si>
  <si>
    <t>Saumweg 7</t>
  </si>
  <si>
    <t>PV Rudolf Anderegg Rumisberg</t>
  </si>
  <si>
    <t>Arispangweg 1</t>
  </si>
  <si>
    <t>Anderegg</t>
  </si>
  <si>
    <t>PV Werner Wacker Seon - Anlage 8211</t>
  </si>
  <si>
    <t>Oholten 25</t>
  </si>
  <si>
    <t>Wacker</t>
  </si>
  <si>
    <t>PV Hans-Walter Bodenmann Herisau</t>
  </si>
  <si>
    <t>Schochenberg 2827</t>
  </si>
  <si>
    <t>Hans-Walter</t>
  </si>
  <si>
    <t>PV Hans Berger Rosshäusern - Maststall</t>
  </si>
  <si>
    <t>Bärfischenhaus 7d</t>
  </si>
  <si>
    <t>PV Dalaval GmbH Valchava - Dalaval 33</t>
  </si>
  <si>
    <t>Parzelle 1459 / 827408 165435</t>
  </si>
  <si>
    <t>PV Marcel Inauen Rossrüti</t>
  </si>
  <si>
    <t>Schiben 1251</t>
  </si>
  <si>
    <t>PV Martin Niggli Niederbuchsiten</t>
  </si>
  <si>
    <t>Schweissacker 7</t>
  </si>
  <si>
    <t>PV Remo Erne Hettenschwil</t>
  </si>
  <si>
    <t>Mandacherstrasse 2</t>
  </si>
  <si>
    <t>Hettenschwil</t>
  </si>
  <si>
    <t>Erne</t>
  </si>
  <si>
    <t>Remo</t>
  </si>
  <si>
    <t>PV Hanspeter Tschudin Gelterkinden</t>
  </si>
  <si>
    <t>Unteri Allersegg 10</t>
  </si>
  <si>
    <t xml:space="preserve">Tschudin </t>
  </si>
  <si>
    <t>PV Andreas Schwaller St. Antoni</t>
  </si>
  <si>
    <t>Zum Holz 80A</t>
  </si>
  <si>
    <t>St.Antoni</t>
  </si>
  <si>
    <t>PV Ruetschi Technology</t>
  </si>
  <si>
    <t>Fabrikstrasse 35</t>
  </si>
  <si>
    <t>Ruetschi Technology AG</t>
  </si>
  <si>
    <t>Ruetschi</t>
  </si>
  <si>
    <t>PV Afimag AG Willisau</t>
  </si>
  <si>
    <t>Schlossfeldstrasse 8</t>
  </si>
  <si>
    <t>PV Commune de Matran - Halle de Sport</t>
  </si>
  <si>
    <t>Route de l'école 12</t>
  </si>
  <si>
    <t>Commune de Matran</t>
  </si>
  <si>
    <t>Tona</t>
  </si>
  <si>
    <t>Yvan</t>
  </si>
  <si>
    <t>PV Oswald &amp; Esther Perler-Vonlanthen St. Antoni</t>
  </si>
  <si>
    <t>Guglenberg 4</t>
  </si>
  <si>
    <t>Perler-Vonlanthen Esther, Perler-Vonlanthen Oswald</t>
  </si>
  <si>
    <t xml:space="preserve">PV Gemeinde Meggen - Gemeindesaal </t>
  </si>
  <si>
    <t>Am Dorfplatz 3</t>
  </si>
  <si>
    <t>PV Martin Vollenweider Hauptikon</t>
  </si>
  <si>
    <t>Aemmetweid</t>
  </si>
  <si>
    <t>Hauptikon</t>
  </si>
  <si>
    <t>Vollenweider</t>
  </si>
  <si>
    <t>PV Gorgi &amp; Gorgi Sonne &amp; Strom Hittnau - Dach Fabrikationshalle Holzbau Jampen</t>
  </si>
  <si>
    <t>Industriestrasse 3</t>
  </si>
  <si>
    <t>PV Peter Z'Rotz Gorgier - Ferme du Château</t>
  </si>
  <si>
    <t xml:space="preserve">Ferme du Château </t>
  </si>
  <si>
    <t>Z'Rotz</t>
  </si>
  <si>
    <t>PV Sun Valley Langenthal AG Bützberg - Mehrzweckhalle</t>
  </si>
  <si>
    <t>Sonnhaldestrasse 23</t>
  </si>
  <si>
    <t>Sun Valley Langenthal AG</t>
  </si>
  <si>
    <t>PV Ueli Köfler Zwillikon - Zimmerei Köfler</t>
  </si>
  <si>
    <t>Hofibachstrasse 15</t>
  </si>
  <si>
    <t>Köfler</t>
  </si>
  <si>
    <t>PV Luzia &amp; Armin Krummenacher Rothenburg - Zusammenschluss KEV 30001 &amp; KEV 30002</t>
  </si>
  <si>
    <t>Rigihof 1</t>
  </si>
  <si>
    <t>PV Markus Elliker Steinmaur</t>
  </si>
  <si>
    <t>Schopfstrasse 18</t>
  </si>
  <si>
    <t>Elliker</t>
  </si>
  <si>
    <t>PV Pascal Reichlin Steinerberg</t>
  </si>
  <si>
    <t>Schwandeggweg 6</t>
  </si>
  <si>
    <t>Reichlin</t>
  </si>
  <si>
    <t>PV Stephan Herzog Möhlin - Neuhof</t>
  </si>
  <si>
    <t>Neuhof 1400</t>
  </si>
  <si>
    <t>PV Aziende Industriali Mendrisio, Sezione Elettricità - Scuole Canavee</t>
  </si>
  <si>
    <t>Viale Canavee</t>
  </si>
  <si>
    <t>Aziende Industriali Mendrisio (AIM)</t>
  </si>
  <si>
    <t>De Gottardi</t>
  </si>
  <si>
    <t>Filippo</t>
  </si>
  <si>
    <t>PV Bezirk Schwyz - MPS Rothenthurm</t>
  </si>
  <si>
    <t>Müllerstrasse 12 (Chilematt 64)</t>
  </si>
  <si>
    <t>Bezirk Schwyz - Ressort Liegenschaften</t>
  </si>
  <si>
    <t xml:space="preserve">Dany </t>
  </si>
  <si>
    <t>PV Gut Rheinau GmbH - Laufstall</t>
  </si>
  <si>
    <t>Zum Pflug 5</t>
  </si>
  <si>
    <t>Gut Rheinau GmbH</t>
  </si>
  <si>
    <t>PV STWEG im Lot Uster - Flachdächer MFH</t>
  </si>
  <si>
    <t>Im Lot 10-14</t>
  </si>
  <si>
    <t>STWEG im Lot c/o H&amp;B Real Estate AG</t>
  </si>
  <si>
    <t>Schneebeli</t>
  </si>
  <si>
    <t>PV GLB-Seeland Gümligen - Feldstrasse 37</t>
  </si>
  <si>
    <t>Feldstrasse 37</t>
  </si>
  <si>
    <t>GLB-Seeland</t>
  </si>
  <si>
    <t>Mori</t>
  </si>
  <si>
    <t xml:space="preserve">PV Gerber Tiefbau Madiswil </t>
  </si>
  <si>
    <t>Grossmattstrasse 10</t>
  </si>
  <si>
    <t>Gerber Tiefbau</t>
  </si>
  <si>
    <t>PV Hans Siegenthaler Schangnau - Schopf und Schweinestall</t>
  </si>
  <si>
    <t>Bühl 74c und 74b</t>
  </si>
  <si>
    <t>PV Sol-E Suisse AG  Aeschi b. Spiez - Projekt Cotting</t>
  </si>
  <si>
    <t>Auf der Mauer 6</t>
  </si>
  <si>
    <t>PV Franz Wirz-Egli Kaltbrunn</t>
  </si>
  <si>
    <t>Gublenstrasse 1345</t>
  </si>
  <si>
    <t>Wirz-Egli</t>
  </si>
  <si>
    <t>PV BKW Energie AG Sevelen</t>
  </si>
  <si>
    <t>Schul &amp; Sportanlage Gadretsch 17</t>
  </si>
  <si>
    <t>PV Alteno Contracting AG Therwil - Schulhaus Mühleboden</t>
  </si>
  <si>
    <t>Schulgasse 1</t>
  </si>
  <si>
    <t>PV Genossenschaft Feriendorf Fiesch - GOMS9aSPOR</t>
  </si>
  <si>
    <t>Sport- und Feriencenter</t>
  </si>
  <si>
    <t>Genossenschaft Feriendorf Fiesch</t>
  </si>
  <si>
    <t>PV Markus Simmler Buchberg - Wohnhaus und Remise</t>
  </si>
  <si>
    <t xml:space="preserve">Lindenhof  </t>
  </si>
  <si>
    <t>Buchberg</t>
  </si>
  <si>
    <t>Markus Simmler</t>
  </si>
  <si>
    <t>Simmler</t>
  </si>
  <si>
    <t>PV Bruno Kägi Affeltrangen</t>
  </si>
  <si>
    <t>Tannanhof/Bahnhofstrasse 26</t>
  </si>
  <si>
    <t>PV Matthias Ackermann Fehren</t>
  </si>
  <si>
    <t>Hauptstrasse 27</t>
  </si>
  <si>
    <t>PV Giger Gemüsebau Sevelen</t>
  </si>
  <si>
    <t>Auhof 1689</t>
  </si>
  <si>
    <t>Giger Gemüsebau</t>
  </si>
  <si>
    <t>PV Walter Glättli Bonstetten</t>
  </si>
  <si>
    <t>Grundstrasse 20</t>
  </si>
  <si>
    <t>Glättli</t>
  </si>
  <si>
    <t>PV Atmosclear SA Aigle - Patrimonium Asset Management SA</t>
  </si>
  <si>
    <t>Chemin Pre d'Emoz 23-25-27</t>
  </si>
  <si>
    <t>PV M. Looser Landmaschinen GmbH Grabs</t>
  </si>
  <si>
    <t>Gewerbestrasse 4</t>
  </si>
  <si>
    <t>M. Looser Landmaschinen GmbH</t>
  </si>
  <si>
    <t>Looser</t>
  </si>
  <si>
    <t>PV Albert Zeder Schlatt Leuggern</t>
  </si>
  <si>
    <t>Schlatt Leuggern</t>
  </si>
  <si>
    <t>Zeder</t>
  </si>
  <si>
    <t>PV Lindenhof Invest AG Wattwil - Risi</t>
  </si>
  <si>
    <t>Büelstrasse 3359</t>
  </si>
  <si>
    <t>Lindenhof Invest AG</t>
  </si>
  <si>
    <t>Colruyt</t>
  </si>
  <si>
    <t>PV Commune de Siviriez - Déchetterie</t>
  </si>
  <si>
    <t>Au Village-Dechetterie</t>
  </si>
  <si>
    <t>Sivieriez</t>
  </si>
  <si>
    <t>Commune de Siviriez</t>
  </si>
  <si>
    <t>Claudine</t>
  </si>
  <si>
    <t>PV Albert Thoma Wolfhausen</t>
  </si>
  <si>
    <t>Geissbergholzstrasse 11</t>
  </si>
  <si>
    <t xml:space="preserve">PV GLB Seeland Lyss - Dachdeckerhalle </t>
  </si>
  <si>
    <t>Grenzstrasse 35</t>
  </si>
  <si>
    <t>PV Gemeindeverwaltung Nürensdorf - Schulhaus</t>
  </si>
  <si>
    <t>Hatzenbühlstrasse 25</t>
  </si>
  <si>
    <t>PV Hansjörg Lüscher Erlinsbach</t>
  </si>
  <si>
    <t>Bandweg 731</t>
  </si>
  <si>
    <t>PV Hevo Holz AG Altishofen</t>
  </si>
  <si>
    <t>Unterdorfstrasse 28</t>
  </si>
  <si>
    <t>Hevo Holz AG</t>
  </si>
  <si>
    <t>Gemperle</t>
  </si>
  <si>
    <t>PV Chapuis Romanel-sur-Morges - Hangar Agricole</t>
  </si>
  <si>
    <t>Route de Cossonay 5</t>
  </si>
  <si>
    <t>Romanel-sur-Morges</t>
  </si>
  <si>
    <t>Chapuis</t>
  </si>
  <si>
    <t>Jean-Pascal</t>
  </si>
  <si>
    <t>PV IG-Solar-Moos GmbH - Emil Scheurer Wolfertswil - Hühnerstall/Kuhstall</t>
  </si>
  <si>
    <t>Moos 970</t>
  </si>
  <si>
    <t>IG-Solar-Moos GmbH</t>
  </si>
  <si>
    <t>Dux</t>
  </si>
  <si>
    <t>Dunja</t>
  </si>
  <si>
    <t>PV Riviera Carburant Lavage SA St-Legier - Crepuscule</t>
  </si>
  <si>
    <t>Chemin de la Veyre d'en Haut 13</t>
  </si>
  <si>
    <t>Riviera Carburant Lavage SA</t>
  </si>
  <si>
    <t>Deillon</t>
  </si>
  <si>
    <t>PV Raymond Rossier Echallens - Chemin de l'Usine 13</t>
  </si>
  <si>
    <t>Chemin de l'Usine 13</t>
  </si>
  <si>
    <t>Rossier</t>
  </si>
  <si>
    <t>Raymond</t>
  </si>
  <si>
    <t>PV Thomas Helfenstein Buttisholz - Schweinescheune</t>
  </si>
  <si>
    <t>Neuhus 4</t>
  </si>
  <si>
    <t>PV Anton Furrer-Amrein Gunzwil</t>
  </si>
  <si>
    <t xml:space="preserve">Hübeli </t>
  </si>
  <si>
    <t>Furrer-Amrein</t>
  </si>
  <si>
    <t xml:space="preserve">PV Beat Kämpfen - Wohnsiedlung Sunny Watt </t>
  </si>
  <si>
    <t>Haldensteinstrasse 26-42</t>
  </si>
  <si>
    <t>Kämpfen</t>
  </si>
  <si>
    <t>PV Alfons Scherrer Sirnach</t>
  </si>
  <si>
    <t>Wiesengrund 190</t>
  </si>
  <si>
    <t>PV Atmosclear SA Renens - Censuy</t>
  </si>
  <si>
    <t>Avenue Du Censuy 18-26</t>
  </si>
  <si>
    <t>PV Michael Nufer Alpnachstad</t>
  </si>
  <si>
    <t>Niederstad 24</t>
  </si>
  <si>
    <t>Nufer</t>
  </si>
  <si>
    <t>PV Lukas Frei Rupperswil - Shed Dach Fabrikhalle</t>
  </si>
  <si>
    <t>Obermatt 1 D</t>
  </si>
  <si>
    <t>PV Sarah Challandes Yvonand</t>
  </si>
  <si>
    <t>Casino 11</t>
  </si>
  <si>
    <t>Challandes</t>
  </si>
  <si>
    <t>Sarah</t>
  </si>
  <si>
    <t>PV Martin Haab Mettmenstetten</t>
  </si>
  <si>
    <t>Schürmatt 532</t>
  </si>
  <si>
    <t xml:space="preserve">PV Rütihof Eier Hasler  - Geflügelstall </t>
  </si>
  <si>
    <t>Vorderhaslen 33b</t>
  </si>
  <si>
    <t>Rütihof Eier</t>
  </si>
  <si>
    <t>PV Bonaventur Kuhn-Schmid Bünzen</t>
  </si>
  <si>
    <t>Risleweg 4</t>
  </si>
  <si>
    <t>Kuhn-Schmid</t>
  </si>
  <si>
    <t>Bonaventur</t>
  </si>
  <si>
    <t>PV Remo Konrad Jonen</t>
  </si>
  <si>
    <t>Luegetehof 1</t>
  </si>
  <si>
    <t>PV Robert Girardet Buchillon</t>
  </si>
  <si>
    <t>Route de Chanivaz 27</t>
  </si>
  <si>
    <t>Girardet</t>
  </si>
  <si>
    <t>PV Achermann Living AG Oberdorf - Flachdach Gewerbehaus Aa-Gwärb</t>
  </si>
  <si>
    <t>Aawasserstrasse 2</t>
  </si>
  <si>
    <t>Achermann Living AG</t>
  </si>
  <si>
    <t>PV Hadorn Kompost Obergurzelen - Solarstrom ab Hallendach</t>
  </si>
  <si>
    <t>Obergurzelen 30</t>
  </si>
  <si>
    <t>Obergurzelen</t>
  </si>
  <si>
    <t>Hadorn Kompost</t>
  </si>
  <si>
    <t>PV Andreas Rieder-Jörg Fanas</t>
  </si>
  <si>
    <t>Plandadeinstrasse 18a</t>
  </si>
  <si>
    <t>Rieder-Jörg</t>
  </si>
  <si>
    <t>PV Altersheim - und Pflegeheim Santa Rita Ried-Brig</t>
  </si>
  <si>
    <t>Alti Gassa 40</t>
  </si>
  <si>
    <t>Alters- und Plegeheim Santa Rita</t>
  </si>
  <si>
    <t>Eyer</t>
  </si>
  <si>
    <t>PV Hans-Peter Baumann St. Gallen</t>
  </si>
  <si>
    <t>Letzistrasse 19/21</t>
  </si>
  <si>
    <t>PV Rukop AG Aarwangen</t>
  </si>
  <si>
    <t>Bützbergstrasse 2</t>
  </si>
  <si>
    <t>Rukop AG</t>
  </si>
  <si>
    <t>PV Peterhans Schibli und Co. AG Fislisbach</t>
  </si>
  <si>
    <t>Bernardastrasse 38</t>
  </si>
  <si>
    <t>Peterhans, Schibli &amp; Cie AG</t>
  </si>
  <si>
    <t>Peterhans</t>
  </si>
  <si>
    <t>PV Stefan Wyss Fulenbach - Stalldach</t>
  </si>
  <si>
    <t>Fahrweg 8A</t>
  </si>
  <si>
    <t xml:space="preserve">PV go Solar GmbH Basel -  Merian Schulhaus </t>
  </si>
  <si>
    <t>Emanuel Büchelstrasse 45</t>
  </si>
  <si>
    <t>PV Félix Luder Curtilles</t>
  </si>
  <si>
    <t>Chemin de Prévondens 29</t>
  </si>
  <si>
    <t>Luder</t>
  </si>
  <si>
    <t>PV Carosserie G.Hug sarl Bussy</t>
  </si>
  <si>
    <t>Les Maréchets 141</t>
  </si>
  <si>
    <t>Carosserie G.Hug sarl</t>
  </si>
  <si>
    <t>Gérald</t>
  </si>
  <si>
    <t>PV Primus Cajochen Ruschein - Acla Gronda</t>
  </si>
  <si>
    <t>Acla Gronda</t>
  </si>
  <si>
    <t>Cajochen</t>
  </si>
  <si>
    <t>Primus</t>
  </si>
  <si>
    <t>PV Peter Egli Bäretswil</t>
  </si>
  <si>
    <t>Maiwinkelstrasse 3</t>
  </si>
  <si>
    <t xml:space="preserve">PV ewl Verkauf AG - Bocciodromo Luzern </t>
  </si>
  <si>
    <t>Schäferweg 21</t>
  </si>
  <si>
    <t>PV Gemperle Immobilien AG &amp; Surber Immobilien AG Sirnach</t>
  </si>
  <si>
    <t>Lenzbühlstrasse 2</t>
  </si>
  <si>
    <t>Gemperle Immobilien AG &amp; Surber Immobilien AG</t>
  </si>
  <si>
    <t>PV Rafael Ittig Bellwald - Baschber</t>
  </si>
  <si>
    <t>Baschber 1</t>
  </si>
  <si>
    <t>PV Ueli Appert Udligenswil</t>
  </si>
  <si>
    <t>Hasli</t>
  </si>
  <si>
    <t>Appert</t>
  </si>
  <si>
    <t>PV EDZ AG - Kanalstrasse 48</t>
  </si>
  <si>
    <t>Kanalstrasse 48</t>
  </si>
  <si>
    <t>Büren an der Aare</t>
  </si>
  <si>
    <t>EDZ AG</t>
  </si>
  <si>
    <t>PV Daniel Morgenthaler Ursenbach</t>
  </si>
  <si>
    <t>Mösli 5c</t>
  </si>
  <si>
    <t>Morgenthaler</t>
  </si>
  <si>
    <t>PV Grobau Thomas Grob Nesslau</t>
  </si>
  <si>
    <t>Berstel</t>
  </si>
  <si>
    <t>Grobau, Thomas Grob</t>
  </si>
  <si>
    <t>PV ED Vetter AG Lommis</t>
  </si>
  <si>
    <t>Matzingerstrasse 2</t>
  </si>
  <si>
    <t>Lommis</t>
  </si>
  <si>
    <t>ED Vetter AG</t>
  </si>
  <si>
    <t>Vetter</t>
  </si>
  <si>
    <t>PV Bersier Frères Corminboeuf</t>
  </si>
  <si>
    <t>Chemin des Buissons 1</t>
  </si>
  <si>
    <t>Bersier Frères</t>
  </si>
  <si>
    <t>Jean-Daniel</t>
  </si>
  <si>
    <t>PV Solarspar Baldegg - Mittelschule Seetal 1</t>
  </si>
  <si>
    <t>Alte Klosterstrasse 15</t>
  </si>
  <si>
    <t>PV Bruno Rusch Gontenbad - D1</t>
  </si>
  <si>
    <t>Höhestrasse 19c</t>
  </si>
  <si>
    <t>Gontenbad</t>
  </si>
  <si>
    <t>Rusch</t>
  </si>
  <si>
    <t xml:space="preserve">PV Beat Hofer Seewen - Stall Beuggen </t>
  </si>
  <si>
    <t>Beuggen 4</t>
  </si>
  <si>
    <t>PV Pascal &amp; Petra Heim-Eigensatz Neuendorf</t>
  </si>
  <si>
    <t>Widenfeldweg 1</t>
  </si>
  <si>
    <t>Heim Pascal, Heim-Eigensatz Petra</t>
  </si>
  <si>
    <t>PV Rohner Gartenbau AG Fällanden</t>
  </si>
  <si>
    <t>In der Breiti 12</t>
  </si>
  <si>
    <t>Rohner Gartenbau AG</t>
  </si>
  <si>
    <t>Rohner</t>
  </si>
  <si>
    <t>PV Riviera Carburant Lavage SA St-Legier - Aurore</t>
  </si>
  <si>
    <t>PV Carole &amp; Andreas Grünig Saanenmöser - Honeggscheune</t>
  </si>
  <si>
    <t>Honeggstrasse 14</t>
  </si>
  <si>
    <t>Grünig Carole , Grünig Andreas</t>
  </si>
  <si>
    <t>PV Hans Stöckli Lanzenhäusern - Angebauter Teil</t>
  </si>
  <si>
    <t>Nydegg 87</t>
  </si>
  <si>
    <t>Lanzenhausern</t>
  </si>
  <si>
    <t>PV Zaugg AG Rohrbach - Schlosserei</t>
  </si>
  <si>
    <t>Walke 8</t>
  </si>
  <si>
    <t>Zaugg AG Rohrbach</t>
  </si>
  <si>
    <t>PV Commune de Yens -  Bourdon</t>
  </si>
  <si>
    <t>Chemin du Rossé 3</t>
  </si>
  <si>
    <t>Commune de Yens</t>
  </si>
  <si>
    <t>Bourdon</t>
  </si>
  <si>
    <t>PV Andreas Dormann Emmenbrücke</t>
  </si>
  <si>
    <t xml:space="preserve">Schluchenhof </t>
  </si>
  <si>
    <t>PV Korporation Hünenberg</t>
  </si>
  <si>
    <t>Fildern 3</t>
  </si>
  <si>
    <t>Korporation Hünenberg</t>
  </si>
  <si>
    <t>PV Bernhard Staub Murzelen - Scheune</t>
  </si>
  <si>
    <t>Murzelenstrasse 51D</t>
  </si>
  <si>
    <t>Reismühle Brunnen - Division der Coop Genossenschaft</t>
  </si>
  <si>
    <t>Industriestrasse 1</t>
  </si>
  <si>
    <t>Haf Karl, Marty Gerhard</t>
  </si>
  <si>
    <t>PV BE Netz AG Ebikon - Clubgebäude FC Ebikon</t>
  </si>
  <si>
    <t>Rischstrasse 13</t>
  </si>
  <si>
    <t>PV Franz Studer Schüpfheim - Dach Maschinenhalle</t>
  </si>
  <si>
    <t>Brügghof 2</t>
  </si>
  <si>
    <t>PV Lukas Maag Basadingen</t>
  </si>
  <si>
    <t>Eschenbuck 1</t>
  </si>
  <si>
    <t>PV Korporation Zug - Brunegg Unterstand, Scheune alt und Stall</t>
  </si>
  <si>
    <t>Brunegg</t>
  </si>
  <si>
    <t>PV Thomas Jost-Inniger Allmendingen - Sonnenkraftwerk</t>
  </si>
  <si>
    <t>Thunstrasse 24</t>
  </si>
  <si>
    <t>Jost-Inniger</t>
  </si>
  <si>
    <t>PV Elektrizitäts-Genossenschaft Benzenschwil - Betriebsgebäude Stierli Heiner</t>
  </si>
  <si>
    <t>Herdmattenstrasse 40</t>
  </si>
  <si>
    <t>Elektrizitäts-Genossenschaft Benzenschwil</t>
  </si>
  <si>
    <t>Räber</t>
  </si>
  <si>
    <t xml:space="preserve">Hanny </t>
  </si>
  <si>
    <t>PV Landwirt Holzhandel Merishausen - Scheunendach</t>
  </si>
  <si>
    <t>Im Hofacker 4</t>
  </si>
  <si>
    <t>Landwirt Holzhandel</t>
  </si>
  <si>
    <t>PV Josef Trottmann Rottenschwil</t>
  </si>
  <si>
    <t>Allmendstrasse 5</t>
  </si>
  <si>
    <t>Trottmann</t>
  </si>
  <si>
    <t>PV SunnySun SA Villeret</t>
  </si>
  <si>
    <t>Les Champs du Clos 63</t>
  </si>
  <si>
    <t>PV Suncontract GmbH Basel - Flachdach &amp; Vordach Süd</t>
  </si>
  <si>
    <t>Schlachthofstrasse 18</t>
  </si>
  <si>
    <t>Suncontract GmbH</t>
  </si>
  <si>
    <t>Kubli</t>
  </si>
  <si>
    <t>PV Thür Cargo AG Altstätten - Roland und Anita Thür</t>
  </si>
  <si>
    <t>Unterfeldstrasse 10/12</t>
  </si>
  <si>
    <t>Thür Roland, Thür Anita</t>
  </si>
  <si>
    <t>PV Valser Solargenossenschaft, c/o Schmid + Berni Treuhand Vals</t>
  </si>
  <si>
    <t>Abfüllwerk 519</t>
  </si>
  <si>
    <t>Vals</t>
  </si>
  <si>
    <t>Valser Solargenossenschaft, c/o Schmid + Berni Treuhand</t>
  </si>
  <si>
    <t>Berni</t>
  </si>
  <si>
    <t>PV Ueli Braem Chandon - Rural + Hangar</t>
  </si>
  <si>
    <t>Route de Vuaty 51</t>
  </si>
  <si>
    <t>Chandon</t>
  </si>
  <si>
    <t>Braem</t>
  </si>
  <si>
    <t>PV Groupe E Connect SA Matran</t>
  </si>
  <si>
    <t>Rte du Madelain 4</t>
  </si>
  <si>
    <t>Groupe E Connect SA</t>
  </si>
  <si>
    <t>Bourquenoud</t>
  </si>
  <si>
    <t xml:space="preserve">PV Josef Steinmann-Buob Fischbach - Wohnhaus/Stöckli, Reiferswil </t>
  </si>
  <si>
    <t>Reiferswil 1</t>
  </si>
  <si>
    <t>Steinmann-Buob</t>
  </si>
  <si>
    <t xml:space="preserve">PV Hans &amp; Petra Willimann Schenkon - Tann </t>
  </si>
  <si>
    <t>PV Rollomatic SA Nicolas Wyss</t>
  </si>
  <si>
    <t xml:space="preserve">ZI Prés-Bugnons </t>
  </si>
  <si>
    <t>ROLLOMATIC SA</t>
  </si>
  <si>
    <t xml:space="preserve">PV Hans Werner Allschwil </t>
  </si>
  <si>
    <t>Herrenweg 72</t>
  </si>
  <si>
    <t>PV Sepp Huber Schweizersholz - Sonnenhügel</t>
  </si>
  <si>
    <t>Heubergstrasse 3</t>
  </si>
  <si>
    <t>Schweizersholz</t>
  </si>
  <si>
    <t>PV Peter Widmer-Stirnimann Malters - Pouletmasthalle</t>
  </si>
  <si>
    <t>Unter-Rothen</t>
  </si>
  <si>
    <t>Widmer-Stirnimann</t>
  </si>
  <si>
    <t>PV ETAWATT AG Löhningen - D1</t>
  </si>
  <si>
    <t>Burg 236</t>
  </si>
  <si>
    <t>PV Kaspar Ziltener Innerthal</t>
  </si>
  <si>
    <t>Sennegg</t>
  </si>
  <si>
    <t>Innerthal</t>
  </si>
  <si>
    <t>Ziltener</t>
  </si>
  <si>
    <t>PV Service Electrique Intercommunal (SEIC) S.A. Vernayaz  - bâtiment rural</t>
  </si>
  <si>
    <t>Clos du Rhône (parcelle 1133)</t>
  </si>
  <si>
    <t>Vernayaz</t>
  </si>
  <si>
    <t>PV Jean-Noel Moret Charrat -  Halle agricole</t>
  </si>
  <si>
    <t>Route du Grand Botzat 61</t>
  </si>
  <si>
    <t>Moret</t>
  </si>
  <si>
    <t>Jean-Noel</t>
  </si>
  <si>
    <t>PV Robert Baumli Rain</t>
  </si>
  <si>
    <t xml:space="preserve">Oberbueche </t>
  </si>
  <si>
    <t>Baumli</t>
  </si>
  <si>
    <t>PV Markus Müller Sempach-Station</t>
  </si>
  <si>
    <t>Trutigen</t>
  </si>
  <si>
    <t>PV Agroservice M+H GmbH Urdorf</t>
  </si>
  <si>
    <t>Birmensdorferstrasse 170 (Parz. 2076)</t>
  </si>
  <si>
    <t>Agroservice M+H GmbH</t>
  </si>
  <si>
    <t>PV Christof Dick Schnottwil</t>
  </si>
  <si>
    <t>Sagihof 1</t>
  </si>
  <si>
    <t>PV Genossenschaft Solar Regio Weinfelden – Eishalle</t>
  </si>
  <si>
    <t>Lauligstrasse 6</t>
  </si>
  <si>
    <t>Genossenschaft Solar Regio Weinfelden</t>
  </si>
  <si>
    <t>Portmann-Imhof</t>
  </si>
  <si>
    <t>PV Alpiq Hydro Aare AG Boningen</t>
  </si>
  <si>
    <t>Aarburgerstrasse 264</t>
  </si>
  <si>
    <t>Alpiq Hydro Aare AG</t>
  </si>
  <si>
    <t>PV Tennis und Squash Grüze AG Winterthur</t>
  </si>
  <si>
    <t>im Hölderli 9</t>
  </si>
  <si>
    <t>Tennis und Squash 'Grüze' AG</t>
  </si>
  <si>
    <t>PV Peter Weiss Bonstetten</t>
  </si>
  <si>
    <t>Dachenmassstrasse 50</t>
  </si>
  <si>
    <t>PV Huber Kunststoff AG Gossau</t>
  </si>
  <si>
    <t>Hofmattstrasse 16a</t>
  </si>
  <si>
    <t>Huber Kunststoff AG</t>
  </si>
  <si>
    <t>PV Daniel Thaddey Fischingen</t>
  </si>
  <si>
    <t>Hauptstrasse 1</t>
  </si>
  <si>
    <t>Thaddey</t>
  </si>
  <si>
    <t>PV Serge Bonny Villars-le-Grand</t>
  </si>
  <si>
    <t>Chemin de Rosset 3</t>
  </si>
  <si>
    <t>Bonny</t>
  </si>
  <si>
    <t>Serge</t>
  </si>
  <si>
    <t>PV Migros-Pensionskasse Rheinfelden - Pappelnweg 36d, Haus E - Weiherfeld E</t>
  </si>
  <si>
    <t>Pappelnweg 36d, Haus E</t>
  </si>
  <si>
    <t>PV Prematic AG Affeltrangen</t>
  </si>
  <si>
    <t>Märwilerstrasse 43</t>
  </si>
  <si>
    <t>Prematic AG</t>
  </si>
  <si>
    <t>PV Valentin Sutter Fanas</t>
  </si>
  <si>
    <t>Kapitelhofstrasse</t>
  </si>
  <si>
    <t>Valentin</t>
  </si>
  <si>
    <t>PV Werkhof St.Gallen Winkeln</t>
  </si>
  <si>
    <t>Bildweiherstrasse 9</t>
  </si>
  <si>
    <t>St.Gallen-Winkeln</t>
  </si>
  <si>
    <t>PV Peter Kipp Reutlingen</t>
  </si>
  <si>
    <t>Fallenstettenweg 45</t>
  </si>
  <si>
    <t>Winterthur Reutlingen</t>
  </si>
  <si>
    <t>Kipp</t>
  </si>
  <si>
    <t>PV Hans-Peter Clénin Tamins</t>
  </si>
  <si>
    <t>Crestis</t>
  </si>
  <si>
    <t>Clénin</t>
  </si>
  <si>
    <t>PV Birseck Solar AG Aesch BL - Industrie 121</t>
  </si>
  <si>
    <t>Industriestrasse 121</t>
  </si>
  <si>
    <t>PV Ivan Rüegg Mönchaltdorf - Remise</t>
  </si>
  <si>
    <t>Breitacherstrasse 1</t>
  </si>
  <si>
    <t>Ivan</t>
  </si>
  <si>
    <t>PV Service électrique intercommunal S.A. - SEIC Leytron</t>
  </si>
  <si>
    <t>Rue de l'industrie</t>
  </si>
  <si>
    <t>Leytron</t>
  </si>
  <si>
    <t>PV Gottfried Gachnang Horgenberg</t>
  </si>
  <si>
    <t>Maurenmoosstrasse 42</t>
  </si>
  <si>
    <t>Gottfried</t>
  </si>
  <si>
    <t>PV IG Appenzeller Naturstrom Genossenschaft - Turnhalle Oberegg</t>
  </si>
  <si>
    <t>Sönderli 2</t>
  </si>
  <si>
    <t>PV Sirotec GmbH Jonschwil - Scheune</t>
  </si>
  <si>
    <t>Neuhofstrasse 647</t>
  </si>
  <si>
    <t>PV Ueli Wüest Kappel am Albis - Scheune &amp; Remise</t>
  </si>
  <si>
    <t>Waldhof 600</t>
  </si>
  <si>
    <t>Wüest</t>
  </si>
  <si>
    <t>PV Gemeindeverwaltung Berg</t>
  </si>
  <si>
    <t>Säntisstrasse 6</t>
  </si>
  <si>
    <t>Gemeindeverwaltung Berg</t>
  </si>
  <si>
    <t>Soller</t>
  </si>
  <si>
    <t>PV Swisscom Schweiz AG Zürich - Herdern I</t>
  </si>
  <si>
    <t>Aargauerstrasse 10</t>
  </si>
  <si>
    <t>Swisscom Schweiz AG</t>
  </si>
  <si>
    <t>Kreienbühl</t>
  </si>
  <si>
    <t>Ralf</t>
  </si>
  <si>
    <t>PV-Analge Morga</t>
  </si>
  <si>
    <t>Kapplerstrasse 60</t>
  </si>
  <si>
    <t>Morga AG</t>
  </si>
  <si>
    <t>PV Nicole Ritz Balgach</t>
  </si>
  <si>
    <t>Wiesenhof</t>
  </si>
  <si>
    <t>Ritz</t>
  </si>
  <si>
    <t>PV Fritz Maurer Knonau</t>
  </si>
  <si>
    <t>Vorderuttenberg 2</t>
  </si>
  <si>
    <t>PV Emil Mettler Speicher</t>
  </si>
  <si>
    <t>Holderschwendi 18</t>
  </si>
  <si>
    <t>Mettler</t>
  </si>
  <si>
    <t>PV Fritz &amp; Urs Jäger AG Turtmann</t>
  </si>
  <si>
    <t>Kantonsstrasse 32</t>
  </si>
  <si>
    <t>Fritz &amp; Urs Jäger AG</t>
  </si>
  <si>
    <t>PV Halag Chemie AG Aadorf</t>
  </si>
  <si>
    <t>Weiernstrasse 30</t>
  </si>
  <si>
    <t>Halag Chemie AG</t>
  </si>
  <si>
    <t>PV Thomas Schmid Niederneunforn - Stall</t>
  </si>
  <si>
    <t>Altikerstrasse 27</t>
  </si>
  <si>
    <t>PV AMM Künzli Thun Glas- und Metallbau AG Thun-Allmendingen - Tempelstrasse 9</t>
  </si>
  <si>
    <t>Tempelstrasse 9</t>
  </si>
  <si>
    <t>AMM Künzli Thun Glas- und Metallbau AG</t>
  </si>
  <si>
    <t>PV Oskar Würth-Waespe Freidorf - Scheunendach</t>
  </si>
  <si>
    <t>Zwingensteinhub 17</t>
  </si>
  <si>
    <t>Würth-Waespe</t>
  </si>
  <si>
    <t>PV Viridis Power SA St. Antonino - Colombera</t>
  </si>
  <si>
    <t>Via al Ticino 6</t>
  </si>
  <si>
    <t>S. Antonino</t>
  </si>
  <si>
    <t>Viridis Power SA</t>
  </si>
  <si>
    <t>PV Thomas Brunner Frieswil</t>
  </si>
  <si>
    <t>Salvisbergstrasse 21</t>
  </si>
  <si>
    <t xml:space="preserve">Detligen </t>
  </si>
  <si>
    <t>PV Freddy Tribolet Tschugg - Jörimätteli</t>
  </si>
  <si>
    <t>Unterdorf 13</t>
  </si>
  <si>
    <t>Tribolet</t>
  </si>
  <si>
    <t>Freddy</t>
  </si>
  <si>
    <t>PV Helvetia Solar AG - Markus Marthaler Hubelgasse 71a - Lyssach</t>
  </si>
  <si>
    <t>Hubelgasse 71a</t>
  </si>
  <si>
    <t>PV Anita &amp; Bruno Maurer Opfikon - Feldhof</t>
  </si>
  <si>
    <t xml:space="preserve">Reservoirstrasse </t>
  </si>
  <si>
    <t>Maurer - Knecht Anita, Maurer - Knecht Bruno</t>
  </si>
  <si>
    <t>PV Hansueli Graf Oberhallau</t>
  </si>
  <si>
    <t>Wiesengrundstrasse 2</t>
  </si>
  <si>
    <t>Oberhallau</t>
  </si>
  <si>
    <t>PV Etienne Marchon Vuisternens-en-Ogoz</t>
  </si>
  <si>
    <t>Route de Bulle 24</t>
  </si>
  <si>
    <t>Marchon</t>
  </si>
  <si>
    <t>PV Jakob AG Trubschachen - Seilerei</t>
  </si>
  <si>
    <t>Jakob AG</t>
  </si>
  <si>
    <t xml:space="preserve">PV BBZW Sporthalle, Sursee </t>
  </si>
  <si>
    <t>Kottenmatte 4</t>
  </si>
  <si>
    <t>PV Thomas Caderas Luven</t>
  </si>
  <si>
    <t>Via Sumvitg 40</t>
  </si>
  <si>
    <t>Caderas</t>
  </si>
  <si>
    <t>PV Johann Georg Dönz Sarn - Viehstall Sendas</t>
  </si>
  <si>
    <t>Sendas 1</t>
  </si>
  <si>
    <t>Sarn</t>
  </si>
  <si>
    <t>Dönz</t>
  </si>
  <si>
    <t>Johann Georg</t>
  </si>
  <si>
    <t>PV Luchsinger U. Holz GmbH Mitlödi - Männweg</t>
  </si>
  <si>
    <t xml:space="preserve">Männweg 2 </t>
  </si>
  <si>
    <t>Luchsinger U. Holz GmbH</t>
  </si>
  <si>
    <t>Luchsinger-Elmer</t>
  </si>
  <si>
    <t>PV Landi Sense-Oberland Plaffeien</t>
  </si>
  <si>
    <t>Telmoos 5A</t>
  </si>
  <si>
    <t>Landi Sense-Oberland</t>
  </si>
  <si>
    <t>Baeriswyl</t>
  </si>
  <si>
    <t>PV AEW Energie AG / Regional-Center Rheinfelden</t>
  </si>
  <si>
    <t>Riburgerstrasse 5</t>
  </si>
  <si>
    <t>PV Adrian Halter Sarnen</t>
  </si>
  <si>
    <t>Kägiswilerstrasse 47</t>
  </si>
  <si>
    <t>PV Andreas Widmer Lindenhof Däniken</t>
  </si>
  <si>
    <t>Lindenhof 15</t>
  </si>
  <si>
    <t>Widmer Lindenhof</t>
  </si>
  <si>
    <t>PV Alain Jaquier Dizy</t>
  </si>
  <si>
    <t>Le Boulevard 7b</t>
  </si>
  <si>
    <t>Dizy</t>
  </si>
  <si>
    <t>Jaquier</t>
  </si>
  <si>
    <t>PV Glatt Solar GmbH Flawil - Eigenmann AG</t>
  </si>
  <si>
    <t>Glatthaldenstrasse 20</t>
  </si>
  <si>
    <t>Glatt Solar GmbH</t>
  </si>
  <si>
    <t>PV NetZulg AG Steffisburg - Autohaus</t>
  </si>
  <si>
    <t>Bernstrasse 119</t>
  </si>
  <si>
    <t>PV Anton Keiser Neuheim</t>
  </si>
  <si>
    <t>Unterblachen</t>
  </si>
  <si>
    <t>Keiser</t>
  </si>
  <si>
    <t>PV Andreas Halter Braunau - Ueterschen 132</t>
  </si>
  <si>
    <t>Ueterschen 132</t>
  </si>
  <si>
    <t>PV Willy Reist Alchenstorf</t>
  </si>
  <si>
    <t>Dorfstrasse 127B</t>
  </si>
  <si>
    <t>Reist</t>
  </si>
  <si>
    <t>PV Georges Martin Puidoux</t>
  </si>
  <si>
    <t>PV Bernhard Koch - Kallern 1</t>
  </si>
  <si>
    <t>Posthof 201</t>
  </si>
  <si>
    <t>PV Micha Stauffer Buch bei Märwil</t>
  </si>
  <si>
    <t>Unterdorf 5</t>
  </si>
  <si>
    <t>Buch bei Märwil</t>
  </si>
  <si>
    <t>Micha</t>
  </si>
  <si>
    <t>PV G. Baumgartner AG Zug - ZugPoint</t>
  </si>
  <si>
    <t>Theilerstrasse 5</t>
  </si>
  <si>
    <t>G. Baumgartner AG</t>
  </si>
  <si>
    <t>PV Thomas Helfenstein Buttisholz - Scheune</t>
  </si>
  <si>
    <t>Photovoltaik Guggisberg</t>
  </si>
  <si>
    <t>Wald 108</t>
  </si>
  <si>
    <t>PV Stromwerk AG Hagenbuch</t>
  </si>
  <si>
    <t>Hagenstal 27</t>
  </si>
  <si>
    <t>Industrie Neuhof 33B</t>
  </si>
  <si>
    <t>PV Söhrenhof Naturgenuss GmbH Bözen</t>
  </si>
  <si>
    <t>Söhrenhof 2</t>
  </si>
  <si>
    <t>Söhrenhof Naturgenuss GmbH</t>
  </si>
  <si>
    <t>PV Paul Koller Niederrohrdorf</t>
  </si>
  <si>
    <t>Bodenacher 562</t>
  </si>
  <si>
    <t>PV Grison Grandevent - Photovoltaïque sur rural</t>
  </si>
  <si>
    <t>Vers Chez Grison 1</t>
  </si>
  <si>
    <t>Grandevent</t>
  </si>
  <si>
    <t>Grison</t>
  </si>
  <si>
    <t>Rüetschi</t>
  </si>
  <si>
    <t>PV Genossenschaft Ökodorf Sennrüti Degersheim</t>
  </si>
  <si>
    <t>Sennrütistrasse 23</t>
  </si>
  <si>
    <t>Genossenschaft Ökodorf Sennrüti</t>
  </si>
  <si>
    <t>Hirschi</t>
  </si>
  <si>
    <t>PV H. Mahr AG Benken</t>
  </si>
  <si>
    <t>Stationsstrasse 2/6</t>
  </si>
  <si>
    <t>H. Mahr AG</t>
  </si>
  <si>
    <t>Mahr</t>
  </si>
  <si>
    <t>*PV Romande Energie SA Froideville - Collège du Platane</t>
  </si>
  <si>
    <t>Collège du Platane</t>
  </si>
  <si>
    <t>PV Andreas Zingg Gossau</t>
  </si>
  <si>
    <t xml:space="preserve">Blumenau </t>
  </si>
  <si>
    <t>PV Alois Müller Winikon</t>
  </si>
  <si>
    <t>Allmend 1</t>
  </si>
  <si>
    <t>Winikon</t>
  </si>
  <si>
    <t>PV Martin Schlatter Otelfingen - Steinbrüggli</t>
  </si>
  <si>
    <t xml:space="preserve">Steinbrüggli </t>
  </si>
  <si>
    <t>PV Gemeinde Köniz - Schulhaus</t>
  </si>
  <si>
    <t>Schwarzenburgstrasse 319</t>
  </si>
  <si>
    <t>Gemeinde Köniz</t>
  </si>
  <si>
    <t>Küenzi</t>
  </si>
  <si>
    <t>PV BBZW Hauptgebäude, Sursee</t>
  </si>
  <si>
    <t>PV Hans &amp; Lisbeth Blum-Bachmann Ruswil</t>
  </si>
  <si>
    <t>Gumpertschwand</t>
  </si>
  <si>
    <t>Blum-Bachmann</t>
  </si>
  <si>
    <t>Hans &amp; Lisbeth</t>
  </si>
  <si>
    <t>PV LANDI Buchsi Thörigen - D4</t>
  </si>
  <si>
    <t>Buchsistrasse 10b</t>
  </si>
  <si>
    <t>LANDI Buchsi Genossenschaft</t>
  </si>
  <si>
    <t>PV Hans-Jürg Eberhard Schnottwil</t>
  </si>
  <si>
    <t>Bächelacher 2</t>
  </si>
  <si>
    <t>Eberhard</t>
  </si>
  <si>
    <t>PV Schneeberger Haustechnik Wichtrach - Turnhalle Stadelfeld</t>
  </si>
  <si>
    <t>Stadelfeldstrasse  14</t>
  </si>
  <si>
    <t>Schneeberger Haustechnik</t>
  </si>
  <si>
    <t>PV Groupe E-Greenwatt SA Fleurier - Site Biogaz</t>
  </si>
  <si>
    <t>Clos Donzel</t>
  </si>
  <si>
    <t>PV Swiss Clean Power AG Langenthal - Solarstrom Garagebetrieb</t>
  </si>
  <si>
    <t>Bleienbachstrasse 54</t>
  </si>
  <si>
    <t>PV Valisun AG Aeschi bei Spiez</t>
  </si>
  <si>
    <t>Niederdorfstrasse 5</t>
  </si>
  <si>
    <t>PV Schulgemeinde Appenzell - Gringel</t>
  </si>
  <si>
    <t>Unterrainstrasse 7</t>
  </si>
  <si>
    <t>Schulgemeinde Appenzell</t>
  </si>
  <si>
    <t>PV Verkehrshaus der Schweiz (VHS) Luzern</t>
  </si>
  <si>
    <t>Lidostrasse 5</t>
  </si>
  <si>
    <t>PV Walter Schätti-Stucki Tuggen</t>
  </si>
  <si>
    <t>Müslihof 2</t>
  </si>
  <si>
    <t>Schätti-Stucki</t>
  </si>
  <si>
    <t>PV Werner Weber Liestal</t>
  </si>
  <si>
    <t>Neuhof 33a</t>
  </si>
  <si>
    <t>PV Arno Langenegger Eichberg</t>
  </si>
  <si>
    <t>Wannenstrasse 368</t>
  </si>
  <si>
    <t>Arno</t>
  </si>
  <si>
    <t>PV Solarspar Wangen b. Dübendorf</t>
  </si>
  <si>
    <t>Roswies 11</t>
  </si>
  <si>
    <t>PV Technische Betriebe Seon - Werkhof</t>
  </si>
  <si>
    <t>Mühleweg 3</t>
  </si>
  <si>
    <t>Technische Betriebe Seon</t>
  </si>
  <si>
    <t>Härri</t>
  </si>
  <si>
    <t>PV Bruno Heer Esslingen - Lindenstrom</t>
  </si>
  <si>
    <t>Linden 4</t>
  </si>
  <si>
    <t>PV Bachsäge Schneider, Diegten</t>
  </si>
  <si>
    <t>Scheune Bachsäge 1</t>
  </si>
  <si>
    <t>PV Schär + Trojahn AG Niederwangen</t>
  </si>
  <si>
    <t>Bahngässli 17</t>
  </si>
  <si>
    <t>Niederwangen</t>
  </si>
  <si>
    <t>Schär + Trojahn AG</t>
  </si>
  <si>
    <t>Trojahn</t>
  </si>
  <si>
    <t>PV ARKAS Generalbauunternehmen AG Krummenau</t>
  </si>
  <si>
    <t>Hof 1232</t>
  </si>
  <si>
    <t>ARKAS Generalbauunternehmen AG</t>
  </si>
  <si>
    <t>Marty</t>
  </si>
  <si>
    <t>PV Olivier Coucet Corcelles-près-Payerne</t>
  </si>
  <si>
    <t>Rue des Jordils 25</t>
  </si>
  <si>
    <t>Coucet</t>
  </si>
  <si>
    <t>PV Putt AG Subingen</t>
  </si>
  <si>
    <t>Gewerbestrasse 7</t>
  </si>
  <si>
    <t>Putt AG</t>
  </si>
  <si>
    <t>Stampfli</t>
  </si>
  <si>
    <t>PV Buchmann Hochdorf</t>
  </si>
  <si>
    <t xml:space="preserve">Feldmatt </t>
  </si>
  <si>
    <t>PV Grasag AG Ettiswil</t>
  </si>
  <si>
    <t>Grosswangerstrasse 39</t>
  </si>
  <si>
    <t>Grasag AG</t>
  </si>
  <si>
    <t>Vonwyl</t>
  </si>
  <si>
    <t>PV Rynag AG Uzwil</t>
  </si>
  <si>
    <t>Brunmoosstrasse 9</t>
  </si>
  <si>
    <t>Rynag AG</t>
  </si>
  <si>
    <t>Raymann</t>
  </si>
  <si>
    <t>PV Ignaz Plaz Savognin</t>
  </si>
  <si>
    <t>Veia Saletscha 4</t>
  </si>
  <si>
    <t>Savognin</t>
  </si>
  <si>
    <t>Plaz</t>
  </si>
  <si>
    <t>PV DF Energie GmbH Laupersdorf - Chäppelisackerstrom</t>
  </si>
  <si>
    <t>Käppelisacker 2</t>
  </si>
  <si>
    <t>DF Energie GmbH</t>
  </si>
  <si>
    <t>Däster</t>
  </si>
  <si>
    <t>PV Zweifel Pomy-Chips AG Spreitenbach - Logistikzentrum</t>
  </si>
  <si>
    <t>Kesselstrasse 5</t>
  </si>
  <si>
    <t>Zweifel Pomy-Chips AG</t>
  </si>
  <si>
    <t>Burger</t>
  </si>
  <si>
    <t>PV Rolf Knüsel Meierskappel - Amrynhof Dächer Scheune</t>
  </si>
  <si>
    <t>Amrynhof 1</t>
  </si>
  <si>
    <t>Knüsel</t>
  </si>
  <si>
    <t>PV LANDI Reba AG Aesch</t>
  </si>
  <si>
    <t>Nordring 2</t>
  </si>
  <si>
    <t>LANDI Reba AG</t>
  </si>
  <si>
    <t>Bavaud</t>
  </si>
  <si>
    <t>Gilbert</t>
  </si>
  <si>
    <t>PV Fuchs Immo Concept GmbH Chur</t>
  </si>
  <si>
    <t>Grossbruggerweg 1</t>
  </si>
  <si>
    <t>PV Ville de Monthey - College du Reposieux</t>
  </si>
  <si>
    <t>Route du Tonkin 28</t>
  </si>
  <si>
    <t>PV Josef Popp Horn - Lagerhalle</t>
  </si>
  <si>
    <t>Feldstrasse 3</t>
  </si>
  <si>
    <t>Popp</t>
  </si>
  <si>
    <t>PV Peter Schmid Rossrüti</t>
  </si>
  <si>
    <t>Uerental</t>
  </si>
  <si>
    <t>PV Luzi Cadonau Waltensburg</t>
  </si>
  <si>
    <t>Scuein</t>
  </si>
  <si>
    <t>Cadonau</t>
  </si>
  <si>
    <t>PV Landshut Solar GmbH Utzenstorf - Landshut 1</t>
  </si>
  <si>
    <t>Industriering 7</t>
  </si>
  <si>
    <t>Landshut Solar GmbH</t>
  </si>
  <si>
    <t>Stüdeli</t>
  </si>
  <si>
    <t xml:space="preserve">PV Rita Kägi-Feller &amp; Urs Feller Unterwasser - Tennishalle </t>
  </si>
  <si>
    <t>Rüedi 2263</t>
  </si>
  <si>
    <t>Aklas AG</t>
  </si>
  <si>
    <t>PV Martin Langenegger Stoos - Stall Neubau</t>
  </si>
  <si>
    <t>Kehlenberg</t>
  </si>
  <si>
    <t>Martin Langenegger</t>
  </si>
  <si>
    <t>PV Florian &amp; Urs Schären Attiswil - Kleinrütteli Solar</t>
  </si>
  <si>
    <t>Kleinrütteli 1</t>
  </si>
  <si>
    <t>Schären</t>
  </si>
  <si>
    <t>PV Daniel Schöpfer Escholzmatt - Scheune &amp; Remise</t>
  </si>
  <si>
    <t>Widmenmatte</t>
  </si>
  <si>
    <t>PV Commune de Siviriez - Déchetterie II Mauron</t>
  </si>
  <si>
    <t>Impase de la Cuadra 44 et 44a</t>
  </si>
  <si>
    <t>PV Daniel Echenard Chessel</t>
  </si>
  <si>
    <t>Beau-Crêt 21</t>
  </si>
  <si>
    <t>Chessel</t>
  </si>
  <si>
    <t>AET6 PonteDiga Melide</t>
  </si>
  <si>
    <t>Ponte Diga</t>
  </si>
  <si>
    <t>Melide</t>
  </si>
  <si>
    <t>PV Ruedi Maurer Fällanden</t>
  </si>
  <si>
    <t>Zürichstrasse 28</t>
  </si>
  <si>
    <t>PV Einwohnergemeinde Frick - Turnhallendach</t>
  </si>
  <si>
    <t>Schulstrasse 51</t>
  </si>
  <si>
    <t>Einwohnergemeinde Frick</t>
  </si>
  <si>
    <t>Harri</t>
  </si>
  <si>
    <t>PV Christian Wolf Homburg</t>
  </si>
  <si>
    <t>Müllheimerstrasse 20</t>
  </si>
  <si>
    <t>PV Sanjo Liegenschaften AG Samstagern</t>
  </si>
  <si>
    <t>Weberrütistrasse 2</t>
  </si>
  <si>
    <t>PV Walter König-Ess Tägerwilen</t>
  </si>
  <si>
    <t xml:space="preserve">Im obere Binder </t>
  </si>
  <si>
    <t>König-Ess</t>
  </si>
  <si>
    <t>*PV Romande Energie SA Bussigny - Steiner</t>
  </si>
  <si>
    <t>Route de la Chaux 5</t>
  </si>
  <si>
    <t>Bussigny</t>
  </si>
  <si>
    <t>PV Thomas Müller Unterlunkhofen</t>
  </si>
  <si>
    <t>Oberhuserhof 99</t>
  </si>
  <si>
    <t>PV Elektrizitätswerk Rümlang Genossenschaft - Schulhaus Rümlang</t>
  </si>
  <si>
    <t>Rümelbachstrasse 30</t>
  </si>
  <si>
    <t>Elektrizitätswerk Rümlang Genossenschaft</t>
  </si>
  <si>
    <t>PV Markus Heeb Lienz-Plona</t>
  </si>
  <si>
    <t>Däzzen</t>
  </si>
  <si>
    <t>Lienz Plona</t>
  </si>
  <si>
    <t>PV SIG SOLAR 19 - Serbeco</t>
  </si>
  <si>
    <t>Chemin du Pré-Salomon 25</t>
  </si>
  <si>
    <t>PV Louis Python Arconciel</t>
  </si>
  <si>
    <t>Route de Treyvaux 94a</t>
  </si>
  <si>
    <t>Python</t>
  </si>
  <si>
    <t>PV Walker Solarstrom AG Naters - Stall Gugel</t>
  </si>
  <si>
    <t>Hauptstrasse 91</t>
  </si>
  <si>
    <t>impianto fotovoltaico-Soldini Sudacciai SA Bioggio</t>
  </si>
  <si>
    <t>Industria 1</t>
  </si>
  <si>
    <t>PV Wärmeverbund Sagiweg Busswil bei Melchnau</t>
  </si>
  <si>
    <t>Gjuch 1</t>
  </si>
  <si>
    <t>Busswil bei Melchnau</t>
  </si>
  <si>
    <t>Wärmeverbund Sagiweg Melchnau</t>
  </si>
  <si>
    <t>Duppenthaler</t>
  </si>
  <si>
    <t>PV StuData GmbH Grafenried</t>
  </si>
  <si>
    <t>Buchhof 30a</t>
  </si>
  <si>
    <t>stuData GmbH</t>
  </si>
  <si>
    <t>PV Walter &amp; Alexander Remund Rizenbach - Halle &amp; Werkstatt</t>
  </si>
  <si>
    <t>Schulstrasse 109</t>
  </si>
  <si>
    <t>Remund Walter, Remund Alexander</t>
  </si>
  <si>
    <t>PV Andreas Hitz-Märki Untersiggenthal</t>
  </si>
  <si>
    <t>Weideppstrasse 2</t>
  </si>
  <si>
    <t>Hitz-Märki</t>
  </si>
  <si>
    <t>PV Kurt Birrer Menznau</t>
  </si>
  <si>
    <t>Twerenegg 1</t>
  </si>
  <si>
    <t>PV Alois Lötscher Gisikon</t>
  </si>
  <si>
    <t>Rossweid</t>
  </si>
  <si>
    <t>Lötscher</t>
  </si>
  <si>
    <t>PV Biohof Fluofeld Oberarth - Hühnerstall</t>
  </si>
  <si>
    <t>Alter Pilgerweg 4</t>
  </si>
  <si>
    <t>Oberarth</t>
  </si>
  <si>
    <t>Biohof Fluofeld</t>
  </si>
  <si>
    <t>PV Josef Bättig Kottwil - Geflügelstrom 39</t>
  </si>
  <si>
    <t>Seewagen 17</t>
  </si>
  <si>
    <t>Kottwil</t>
  </si>
  <si>
    <t>Bättig</t>
  </si>
  <si>
    <t>PV Soltracting AG Habschwanden - Lustenberger Söpp</t>
  </si>
  <si>
    <t>Buchmatt</t>
  </si>
  <si>
    <t>Habschwanden</t>
  </si>
  <si>
    <t>PV David Reutimann Esslingen</t>
  </si>
  <si>
    <t>Im Mittleren Aemet 3</t>
  </si>
  <si>
    <t>Reutimann</t>
  </si>
  <si>
    <t>PV IWB Energie Schweiz AG - Aktivkohlegebäude</t>
  </si>
  <si>
    <t>Schorenweg 150</t>
  </si>
  <si>
    <t>IWB Energie Schweiz AG</t>
  </si>
  <si>
    <t>PV Martin Züger Andwil</t>
  </si>
  <si>
    <t>Rüti 230</t>
  </si>
  <si>
    <t>PV Lukas Lämmler Niederglatt</t>
  </si>
  <si>
    <t>Lehmgrub 2843</t>
  </si>
  <si>
    <t>Lämmler</t>
  </si>
  <si>
    <t>PV Genossenschaft Elektra Jegenstorf Brügglen - Wyss D1</t>
  </si>
  <si>
    <t>Hauptstrasse 76</t>
  </si>
  <si>
    <t>PV Andreas Riesen Oberscherli</t>
  </si>
  <si>
    <t>Haltli 31</t>
  </si>
  <si>
    <t>Oberscherli</t>
  </si>
  <si>
    <t>Riesen</t>
  </si>
  <si>
    <t>PV Ivo Schwizer Frauenfeld</t>
  </si>
  <si>
    <t>Oberwil 61</t>
  </si>
  <si>
    <t>Schwizer</t>
  </si>
  <si>
    <t>Ivo</t>
  </si>
  <si>
    <t>PV Schweizer Naturstrom Obernau - Lehnhof</t>
  </si>
  <si>
    <t xml:space="preserve">Lehnhof </t>
  </si>
  <si>
    <t>PV Einwohnergemeinde Lyssach - Schulhaus 2 / MZA</t>
  </si>
  <si>
    <t>Schulhausstrasse 15</t>
  </si>
  <si>
    <t>Einwohnergemeinde Lyssach</t>
  </si>
  <si>
    <t>PV Andreas Frey-Mathis Oberentfelden</t>
  </si>
  <si>
    <t>Tanngasse 55</t>
  </si>
  <si>
    <t>Frey-Mathis</t>
  </si>
  <si>
    <t>PV MW Energie AG Ruswil - P006 Wandeler</t>
  </si>
  <si>
    <t>Neuboden 1</t>
  </si>
  <si>
    <t>PV Andreas Obrecht-Gadient Paspels</t>
  </si>
  <si>
    <t>Grava 93A-A</t>
  </si>
  <si>
    <t>Obrecht-Gadient</t>
  </si>
  <si>
    <t>PV Armin Müller-Flühler Ermensee</t>
  </si>
  <si>
    <t xml:space="preserve">Grundacher </t>
  </si>
  <si>
    <t>PV Guy Haenggeli Boussens</t>
  </si>
  <si>
    <t>Impasse de Chevrine 3</t>
  </si>
  <si>
    <t>Boussens</t>
  </si>
  <si>
    <t>Haenggeli</t>
  </si>
  <si>
    <t>Guy</t>
  </si>
  <si>
    <t>PV CH Cavallino Sàrl Plan-Les-Ouates - Modena Cars</t>
  </si>
  <si>
    <t>Chemin des Aulx 21</t>
  </si>
  <si>
    <t>CH Cavallino Sàrl</t>
  </si>
  <si>
    <t>Gangloff</t>
  </si>
  <si>
    <t>PV Peter Hegglin Edlibach</t>
  </si>
  <si>
    <t>Nussli 3</t>
  </si>
  <si>
    <t>Hegglin</t>
  </si>
  <si>
    <t>PV Luregn Antoni Projer-Huber Vella</t>
  </si>
  <si>
    <t>Quadras 207 &amp; 244A</t>
  </si>
  <si>
    <t>Vella</t>
  </si>
  <si>
    <t>Projer-Huber</t>
  </si>
  <si>
    <t>Luregn Antoni</t>
  </si>
  <si>
    <t>PV Urs Gerber Lengnau - Scheunendach</t>
  </si>
  <si>
    <t>Himmelreich 181</t>
  </si>
  <si>
    <t>PV Frederic &amp; Pierre-Andre Gutknecht Yvorne</t>
  </si>
  <si>
    <t>Route de Lausanne 19</t>
  </si>
  <si>
    <t>Yvorne</t>
  </si>
  <si>
    <t>Gutknecht Frederic , Gutknecht Pierre-Anore</t>
  </si>
  <si>
    <t xml:space="preserve">PV Andreas Frei Hettiswil </t>
  </si>
  <si>
    <t>Dorfstrasse 23</t>
  </si>
  <si>
    <t>PV Daniel Huber Remise Langenmoos Bergdietikon</t>
  </si>
  <si>
    <t>Langenmoos 137</t>
  </si>
  <si>
    <t xml:space="preserve">PV Alpnach-Sonnenstrom AG Egolzwil - Strafanstalt </t>
  </si>
  <si>
    <t xml:space="preserve">Wauwilermoos </t>
  </si>
  <si>
    <t>PV Fabien &amp; Doris Roth Sonvilier</t>
  </si>
  <si>
    <t>Les Places 176</t>
  </si>
  <si>
    <t>Roth-Neuweiler Doris, Roth-Neuweiler Fabien</t>
  </si>
  <si>
    <t>PV Friedrich &amp; Christina Blatter Wängi</t>
  </si>
  <si>
    <t>Ebenholz</t>
  </si>
  <si>
    <t xml:space="preserve">Blatter-Ehrbar Christina, Blatter-Ehrbar Fritz </t>
  </si>
  <si>
    <t>PV Sybil &amp; Christian Lüthi Neukirch</t>
  </si>
  <si>
    <t>Attenreute 6</t>
  </si>
  <si>
    <t>Neukirch (Egnach)</t>
  </si>
  <si>
    <t>Lüthi Sybil, Lüthi Christian</t>
  </si>
  <si>
    <t>PV Pius Oser Schönebuch - Stalldach Längehof</t>
  </si>
  <si>
    <t>Längeweg 30</t>
  </si>
  <si>
    <t>Schönenbuch</t>
  </si>
  <si>
    <t>Oser</t>
  </si>
  <si>
    <t>PV Bruno Bucher Kerns</t>
  </si>
  <si>
    <t>Siebeneichstrasse 24</t>
  </si>
  <si>
    <t>Bodenpower GmbH</t>
  </si>
  <si>
    <t>PV Peter Eichenberger-Oester &amp; Jean-Jacques Fasnacht Uhwiesen</t>
  </si>
  <si>
    <t>Im Brand 1</t>
  </si>
  <si>
    <t>Eichenberger-Oester Peter, Fasnacht Jean-Jacques</t>
  </si>
  <si>
    <t>PV Déesse AG Oetwil am See ZH</t>
  </si>
  <si>
    <t>Oetwil</t>
  </si>
  <si>
    <t>Déesse AG</t>
  </si>
  <si>
    <t>Weidmann</t>
  </si>
  <si>
    <t>PV Ralf Bucher Mühlau</t>
  </si>
  <si>
    <t>Schorenstrasse 13</t>
  </si>
  <si>
    <t>PV Schlosserei Andreas Rohrer AG Kägiswil</t>
  </si>
  <si>
    <t>Galileo-Strasse 6</t>
  </si>
  <si>
    <t>Schlosserei Andreas Rohrer AG</t>
  </si>
  <si>
    <t>PV Heribert Rudaz Schmitten</t>
  </si>
  <si>
    <t>Obertützenberg 7</t>
  </si>
  <si>
    <t>Rudaz</t>
  </si>
  <si>
    <t>Heribert</t>
  </si>
  <si>
    <t>PV Michael Raguth Tscharner-Casutt Scheid</t>
  </si>
  <si>
    <t>Streglia 1</t>
  </si>
  <si>
    <t>Scheid</t>
  </si>
  <si>
    <t>Raguth Tscharner-Casutt</t>
  </si>
  <si>
    <t>PV Alice Giclat &amp; François Devenoge Dizy</t>
  </si>
  <si>
    <t>Route de Cossonay</t>
  </si>
  <si>
    <t>Giclat</t>
  </si>
  <si>
    <t>Alice</t>
  </si>
  <si>
    <t>PV Swiss Photovoltaik GmbH Altstätten - Willi Josef</t>
  </si>
  <si>
    <t>Bannriet 5</t>
  </si>
  <si>
    <t>PV André Koenig Lyss</t>
  </si>
  <si>
    <t>Südstrasse 11</t>
  </si>
  <si>
    <t>Koenig</t>
  </si>
  <si>
    <t>PV von Atzigen AG Kägiswil</t>
  </si>
  <si>
    <t>Kanalstrasse 18</t>
  </si>
  <si>
    <t>von Atzigen AG</t>
  </si>
  <si>
    <t>von Atzigen</t>
  </si>
  <si>
    <t>PV Vinzenz Meyer-Flühler Willisau</t>
  </si>
  <si>
    <t>Hinter-Wellsberg 3</t>
  </si>
  <si>
    <t>Meyer-Flühler</t>
  </si>
  <si>
    <t>Vinzenz</t>
  </si>
  <si>
    <t>PV Blue Hold AG Balsthal - Viehstalldach neben Wohnhaus / Winistörfer</t>
  </si>
  <si>
    <t>Gyswilerweg 3</t>
  </si>
  <si>
    <t>PV Gion-Peter &amp; Corina Vinzens-Loher Schnaus</t>
  </si>
  <si>
    <t>Foppa Sut / Plaun Sura</t>
  </si>
  <si>
    <t>Schnaus</t>
  </si>
  <si>
    <t>PV Mottiez Fleurs Collonges</t>
  </si>
  <si>
    <t>Le Revasson 18</t>
  </si>
  <si>
    <t>Collonges</t>
  </si>
  <si>
    <t>Mottiez Fleurs &amp; Paysages SA</t>
  </si>
  <si>
    <t>Mottiez</t>
  </si>
  <si>
    <t>PV Zweckverband Abfallverwertung Bazenheid - Sobag</t>
  </si>
  <si>
    <t>Zwizacherstrasse 19</t>
  </si>
  <si>
    <t>PV Peter Blöchlinger Benken</t>
  </si>
  <si>
    <t>Büchelstrasse 8</t>
  </si>
  <si>
    <t>Blöchlinger</t>
  </si>
  <si>
    <t>PV Tecnofil AG Gränichen - II</t>
  </si>
  <si>
    <t>Nordstrasse 3</t>
  </si>
  <si>
    <t>Tecnofil AG</t>
  </si>
  <si>
    <t>Boner</t>
  </si>
  <si>
    <t>PV Post Immobilien AG Yverdon-les-Bains</t>
  </si>
  <si>
    <t>Av. de la Gare 6</t>
  </si>
  <si>
    <t>PV Urs Baumberger Raperswilen</t>
  </si>
  <si>
    <t>Ifangstrasse 28</t>
  </si>
  <si>
    <t>PV Schnider Solar AG Bonstetten</t>
  </si>
  <si>
    <t>Am Lochenweiher 16</t>
  </si>
  <si>
    <t>Schnider Solar AG</t>
  </si>
  <si>
    <t>PV Niklaus Meier Bettwiesen</t>
  </si>
  <si>
    <t>Anet 11</t>
  </si>
  <si>
    <t>Bettwiesen</t>
  </si>
  <si>
    <t xml:space="preserve">PV Soleil leVent Lajoux </t>
  </si>
  <si>
    <t>Les Cerniers de Saulcy 1F</t>
  </si>
  <si>
    <t>Soleil leVent</t>
  </si>
  <si>
    <t>Krummenacher</t>
  </si>
  <si>
    <t>PV Franz Zürcher Edlibach - Scheunendach</t>
  </si>
  <si>
    <t>Lüthärtigen 5</t>
  </si>
  <si>
    <t>Zürcher-Egloff Franz, Zürcher-Egloff Jeanette</t>
  </si>
  <si>
    <t>PV Promotech SA Le Noirmont</t>
  </si>
  <si>
    <t>Rue du Stade 2c</t>
  </si>
  <si>
    <t>Promotech SA</t>
  </si>
  <si>
    <t>Martinet</t>
  </si>
  <si>
    <t>Jean-Robert</t>
  </si>
  <si>
    <t>PV Fürobe Energie GmbH Rickenbach</t>
  </si>
  <si>
    <t xml:space="preserve">Niederwil </t>
  </si>
  <si>
    <t>Fürobe Energie GmbH</t>
  </si>
  <si>
    <t>Feierabend</t>
  </si>
  <si>
    <t>Monika</t>
  </si>
  <si>
    <t>PV Daniel Strassburger Steckborn</t>
  </si>
  <si>
    <t xml:space="preserve">Im Kapf </t>
  </si>
  <si>
    <t>Strassburger</t>
  </si>
  <si>
    <t>PV Hervé Yerly Cottens</t>
  </si>
  <si>
    <t>Route des Rialets 1</t>
  </si>
  <si>
    <t>Yerly</t>
  </si>
  <si>
    <t>Herve</t>
  </si>
  <si>
    <t xml:space="preserve">PV Aqua Solar AG Meltingen - GZG </t>
  </si>
  <si>
    <t>Ellenbach109</t>
  </si>
  <si>
    <t>Meltingen</t>
  </si>
  <si>
    <t>PV Dany Kreiner Bubikon</t>
  </si>
  <si>
    <t>Wandhüslenstrasse 1</t>
  </si>
  <si>
    <t>Kreiner</t>
  </si>
  <si>
    <t>Dany</t>
  </si>
  <si>
    <t>PV Armin Moor Steinmaur</t>
  </si>
  <si>
    <t>Eggstrasse 39</t>
  </si>
  <si>
    <t>PV Peter Althaus Bätterkinden</t>
  </si>
  <si>
    <t>Bubenbergstrasse 21</t>
  </si>
  <si>
    <t>PV Barbara &amp; Pascal Märki Rüfenach - Hallendach</t>
  </si>
  <si>
    <t>Riedweg 2</t>
  </si>
  <si>
    <t>Märki Barbara, Märki Barbara</t>
  </si>
  <si>
    <t>PV Heinz Schibli Otelfingen - Stall</t>
  </si>
  <si>
    <t xml:space="preserve">Näppbrunnenhof </t>
  </si>
  <si>
    <t>PV Michael Felder Weggis - Geflügelmaststall</t>
  </si>
  <si>
    <t>Girstein Kantonsstrasse</t>
  </si>
  <si>
    <t>PV Florian Savary Granges-Marnand</t>
  </si>
  <si>
    <t>Route de Villeneuve 22</t>
  </si>
  <si>
    <t>Granges-prés-Marnad</t>
  </si>
  <si>
    <t>Savary</t>
  </si>
  <si>
    <t>PV - Sunmore AG - Gröli Rodersdorf GB Nr. 146</t>
  </si>
  <si>
    <t>Rennweg 21A, 21B</t>
  </si>
  <si>
    <t>PV Hans Baumann Hirzel</t>
  </si>
  <si>
    <t>Chalbisau 2</t>
  </si>
  <si>
    <t>PV Xaver Schuler Schwyz</t>
  </si>
  <si>
    <t>Oberes Herrenfeld</t>
  </si>
  <si>
    <t>Schuler</t>
  </si>
  <si>
    <t>PV Robert &amp; Tobias Peterhans Buttisholz</t>
  </si>
  <si>
    <t>Hetzlige 1</t>
  </si>
  <si>
    <t>Peterhans Robert, Peterhans Tobias</t>
  </si>
  <si>
    <t>PV Hans Fischer Schachen</t>
  </si>
  <si>
    <t xml:space="preserve">Schönenboden </t>
  </si>
  <si>
    <t>PV Josef Schelbert Baar</t>
  </si>
  <si>
    <t>Unter Zimbel</t>
  </si>
  <si>
    <t>PV EWK Energie AG Kölliken - Werkhof</t>
  </si>
  <si>
    <t>Risigasse 2</t>
  </si>
  <si>
    <t>EWK Energie AG</t>
  </si>
  <si>
    <t>Sommer</t>
  </si>
  <si>
    <t>PV Hinterberg, Bretzwil</t>
  </si>
  <si>
    <t>Hinterberg 26</t>
  </si>
  <si>
    <t>PV Thomas Boltshauser Ottoberg</t>
  </si>
  <si>
    <t>Dattenhubstrasse 7</t>
  </si>
  <si>
    <t>PV GLB-Seeland Langenthal - Werkhof</t>
  </si>
  <si>
    <t>Murgenthalstrasse 70a (Parzelle 4294)</t>
  </si>
  <si>
    <t>PV Scherrer Bautech Engineering Henggart - PV Erweiterung Halle</t>
  </si>
  <si>
    <t>Seewadelstrasse 8a</t>
  </si>
  <si>
    <t>Scherrer Bautech Engineering</t>
  </si>
  <si>
    <t>PV Bettens solaire Michel &amp; Jenny Tille Château-d'Oex</t>
  </si>
  <si>
    <t>En Bettens</t>
  </si>
  <si>
    <t>Château-d'Oex</t>
  </si>
  <si>
    <t>Bettens solaire Château d'Oex Sàrl</t>
  </si>
  <si>
    <t>PV Ernst Flückiger Rüttenen - Werkstatt</t>
  </si>
  <si>
    <t>Fallernhof 1</t>
  </si>
  <si>
    <t>PV Markus Hunkeler Schötz</t>
  </si>
  <si>
    <t>Buttenberg 4</t>
  </si>
  <si>
    <t>Hunkeler</t>
  </si>
  <si>
    <t>PV Lindenhof Buchberg</t>
  </si>
  <si>
    <t xml:space="preserve">Lindenhof </t>
  </si>
  <si>
    <t>PV LT Farm Müllheim</t>
  </si>
  <si>
    <t>Thurstrasse 10</t>
  </si>
  <si>
    <t>Häberlin</t>
  </si>
  <si>
    <t>PV Michael Baur Säriswil</t>
  </si>
  <si>
    <t>Heidmoosweg 15</t>
  </si>
  <si>
    <t>PV Elektrizitätswerk Schwyz AG Rothenthurm - Mehrzweckgebäude</t>
  </si>
  <si>
    <t>Müllernstrasse 10</t>
  </si>
  <si>
    <t>Elektrizitätswerk Schwyz AG (EWS)</t>
  </si>
  <si>
    <t>Gwerder</t>
  </si>
  <si>
    <t>PV Manfred Widmer Ocourt</t>
  </si>
  <si>
    <t>Au Village 101a</t>
  </si>
  <si>
    <t>Ocourt</t>
  </si>
  <si>
    <t>PV Jean-Yves Billaud Orzens</t>
  </si>
  <si>
    <t>Route de la Vieille Eglise</t>
  </si>
  <si>
    <t>Jean-Yves Billaud</t>
  </si>
  <si>
    <t>Billaud</t>
  </si>
  <si>
    <t>PV René Gubler Frauenfeld</t>
  </si>
  <si>
    <t>Hertenstrasse 147</t>
  </si>
  <si>
    <t>Gubler</t>
  </si>
  <si>
    <t>PV Sebastian Meier Hagendorn - Scheunendach</t>
  </si>
  <si>
    <t>Frauenthal</t>
  </si>
  <si>
    <t>Sebastian</t>
  </si>
  <si>
    <t>PV Jürg von Wartburg-Leisi Rüttenen - Lindenhof</t>
  </si>
  <si>
    <t>Lindenhof 52</t>
  </si>
  <si>
    <t>von Wartburg-Leisi</t>
  </si>
  <si>
    <t>PV Hauri AG Staffelbach</t>
  </si>
  <si>
    <t>Birkenweg 315</t>
  </si>
  <si>
    <t>Hauri AG</t>
  </si>
  <si>
    <t>Hauri</t>
  </si>
  <si>
    <t>PV Kernser Edelpilze GmbH Kerns</t>
  </si>
  <si>
    <t>Steinistrasse 10</t>
  </si>
  <si>
    <t>Kernser Edelpilze GmbH</t>
  </si>
  <si>
    <t>Häcki</t>
  </si>
  <si>
    <t>PV Helvetia Solar AG Limpach - THG-Limpach</t>
  </si>
  <si>
    <t>Schachen 2</t>
  </si>
  <si>
    <t>PV Jakob Gebhard Wildegg</t>
  </si>
  <si>
    <t>Hardhof</t>
  </si>
  <si>
    <t>PV Peter Scherrer Lömmenschwil - Scheune</t>
  </si>
  <si>
    <t>Alte Konstanzerstrasse 1A</t>
  </si>
  <si>
    <t>PV Einfache Gesellschaft Solarenergie BAB Buochs - Parzelle 807</t>
  </si>
  <si>
    <t>Flurhofstrasse 11</t>
  </si>
  <si>
    <t>Einfache Gesellschaft Solarenergie BAB</t>
  </si>
  <si>
    <t>PV Genossenschaft Elektra Jegenstorf Ruppoldsried - Neubau Pouletmasthalle</t>
  </si>
  <si>
    <t>Mattenweg 20a</t>
  </si>
  <si>
    <t>Ruppoldsried</t>
  </si>
  <si>
    <t>PV Daniel Jud Hörhausen</t>
  </si>
  <si>
    <t>Sonnenbergweg 2</t>
  </si>
  <si>
    <t>PV Genossenschaft Windenergieanlage Diegenstal GWD Sempach</t>
  </si>
  <si>
    <t>Wenischwand 4</t>
  </si>
  <si>
    <t>PV Ladner Schreinerei AG Domat/Ems - Plong Mulin</t>
  </si>
  <si>
    <t>Burgaisa 4</t>
  </si>
  <si>
    <t>Ladner Schreinerei AG</t>
  </si>
  <si>
    <t>Ladner</t>
  </si>
  <si>
    <t>Andy</t>
  </si>
  <si>
    <t>PV Martin Büeler Seewen</t>
  </si>
  <si>
    <t>Schlagstrasse 118</t>
  </si>
  <si>
    <t>Büeler</t>
  </si>
  <si>
    <t>PV Soltermann Solar GmbH Schneisingen</t>
  </si>
  <si>
    <t xml:space="preserve">Waldhof </t>
  </si>
  <si>
    <t xml:space="preserve">PV Stella Brandenberger AG Pratteln </t>
  </si>
  <si>
    <t>Dürrenhübelstrasse 7</t>
  </si>
  <si>
    <t>Stella Brandenberger Transport AG</t>
  </si>
  <si>
    <t>Brandenberger</t>
  </si>
  <si>
    <t xml:space="preserve">PV Peter Uhlmann Huttwil </t>
  </si>
  <si>
    <t>Luzernstrasse 86</t>
  </si>
  <si>
    <t xml:space="preserve">PV Landwirt Thomas Helfer Pensier </t>
  </si>
  <si>
    <t>Grimoine 20</t>
  </si>
  <si>
    <t>Helfer</t>
  </si>
  <si>
    <t>PV Tecnofil AG Gränichen - Neubau Gewerbehaus</t>
  </si>
  <si>
    <t>PV Elektra Walzenhausen - KNAG</t>
  </si>
  <si>
    <t>Gaismoos 470</t>
  </si>
  <si>
    <t>Elektra Walzenhausen</t>
  </si>
  <si>
    <t>Frunz</t>
  </si>
  <si>
    <t>PV Willi Schweizer Bächli - Landwirtschaftsgebäude</t>
  </si>
  <si>
    <t>Urnäscherstrasse 59</t>
  </si>
  <si>
    <t>PV Balmhus GmbH Meikirch</t>
  </si>
  <si>
    <t>Säriswilstrasse 3</t>
  </si>
  <si>
    <t>Balmhus GmbH</t>
  </si>
  <si>
    <t>PV Yves Scherrer Rances - Exploitation agricole</t>
  </si>
  <si>
    <t>Les Conduites Dessous</t>
  </si>
  <si>
    <t>Schaerrer</t>
  </si>
  <si>
    <t>PV Anthamatten Immobilier SA Vétroz</t>
  </si>
  <si>
    <t>Route cantonale 2</t>
  </si>
  <si>
    <t>Anthamatten Immobilier SA</t>
  </si>
  <si>
    <t>Anthamatten</t>
  </si>
  <si>
    <t>PV Hansjakob Scherer-Leuthold Samstagern - Oekonomiegebäude</t>
  </si>
  <si>
    <t>Faelmis 6</t>
  </si>
  <si>
    <t>Scherer-Leuthold</t>
  </si>
  <si>
    <t>Hansjakob</t>
  </si>
  <si>
    <t>PV EBL Pratteln - Grosswärmeverbund</t>
  </si>
  <si>
    <t>Netzibodenstrasse 6</t>
  </si>
  <si>
    <t xml:space="preserve">PV Franz Achermann-Felber - Mittler Rotmoos - Rengg </t>
  </si>
  <si>
    <t>Mittler Rotmoos</t>
  </si>
  <si>
    <t>Reng</t>
  </si>
  <si>
    <t>PV Union Sportive Les Ponts-de-Martel - Installation du Bugnon</t>
  </si>
  <si>
    <t>Patinoire du Bugnon</t>
  </si>
  <si>
    <t>Union Sportive</t>
  </si>
  <si>
    <t>Ducommun</t>
  </si>
  <si>
    <t>Eddy</t>
  </si>
  <si>
    <t>PV Hansjürg Balmer Rosshäusern</t>
  </si>
  <si>
    <t>Ledistrasse 3 und 3f</t>
  </si>
  <si>
    <t>PV Peter Zoller Homburg</t>
  </si>
  <si>
    <t>Alte Landstrasse 19</t>
  </si>
  <si>
    <t>Zoller</t>
  </si>
  <si>
    <t>PV CPV/CAP Pensionskasse Coop Basel - Voltastrasse 98-106/Saint-Louis-Strasse 24-26</t>
  </si>
  <si>
    <t>Voltastrasse 98-106</t>
  </si>
  <si>
    <t>CPV/CAP Pensionskasse Coop</t>
  </si>
  <si>
    <t>Zampieri</t>
  </si>
  <si>
    <t>Danilo</t>
  </si>
  <si>
    <t xml:space="preserve">PV Solar Zukunft Fislisbach </t>
  </si>
  <si>
    <t>Turnhalle Leematten III</t>
  </si>
  <si>
    <t>PV Heinz Anderegg Hinwil</t>
  </si>
  <si>
    <t>Betzikerstrasse 24</t>
  </si>
  <si>
    <t>PV Eco Energie Etoy SA Ropraz - RAMUZ</t>
  </si>
  <si>
    <t>Chemin des Meilleries</t>
  </si>
  <si>
    <t>Ropraz</t>
  </si>
  <si>
    <t>Eco Energie Etoy Société coopérative à Lully VD</t>
  </si>
  <si>
    <t>Calame</t>
  </si>
  <si>
    <t>Francois</t>
  </si>
  <si>
    <t>PV Gemeindeverwaltung Moosseedorf - Schulhaus Staffel 1</t>
  </si>
  <si>
    <t>Schulhausstrasse 23</t>
  </si>
  <si>
    <t>Gemeindeverwaltung Moosseedorf</t>
  </si>
  <si>
    <t>Glücki</t>
  </si>
  <si>
    <t>PV Hansueli Brunner Frieswil</t>
  </si>
  <si>
    <t>Viehschauplatz 1</t>
  </si>
  <si>
    <t>PV Paul Küchler Sarnen - Eschli-Hühnerstall-West</t>
  </si>
  <si>
    <t>Eschliweg 9</t>
  </si>
  <si>
    <t>PV Werner Kaufmann Knutwil</t>
  </si>
  <si>
    <t>Eriswil 1</t>
  </si>
  <si>
    <t>PV Rolf Müller Ruswil - Scheune und Gerätehalle</t>
  </si>
  <si>
    <t>Althus</t>
  </si>
  <si>
    <t>PV Rolf Vetterli Alterswilen</t>
  </si>
  <si>
    <t xml:space="preserve">Im Blahi 2 </t>
  </si>
  <si>
    <t>PV Fridolin Bühler Weesen</t>
  </si>
  <si>
    <t>Brändliberg / Freuerbergstrasse 741</t>
  </si>
  <si>
    <t>Fridolin</t>
  </si>
  <si>
    <t xml:space="preserve">PV Shed-Hangar, Flugplatz Grenchen </t>
  </si>
  <si>
    <t>Flugplatzstrasse 67</t>
  </si>
  <si>
    <t>PV Schweizer Naturstrom AG Obernau - Garage Bolzern Durot</t>
  </si>
  <si>
    <t>Rengglochstrasse 19</t>
  </si>
  <si>
    <t>PV Biolandbau Guggenbüel Illnau</t>
  </si>
  <si>
    <t>Im Guggenbühl 1</t>
  </si>
  <si>
    <t>Biolandbau Guggenbüel</t>
  </si>
  <si>
    <t>Reichling</t>
  </si>
  <si>
    <t>PV Balz Kronauer Wädenswil - Remise-Widen</t>
  </si>
  <si>
    <t>PV Orolux SA Le Noirmont - bâtiment 3 &amp; 4</t>
  </si>
  <si>
    <t>Rue Clos Frésard 10</t>
  </si>
  <si>
    <t>Orolux SA</t>
  </si>
  <si>
    <t>Loichat</t>
  </si>
  <si>
    <t>Jaques</t>
  </si>
  <si>
    <t>PV Ruedi Altwegg Schönenberg</t>
  </si>
  <si>
    <t>Feldstrasse 21</t>
  </si>
  <si>
    <t>Altwegg</t>
  </si>
  <si>
    <t>PV IG Appenzeller Naturstrom Genossenschaft Appenzell</t>
  </si>
  <si>
    <t>Mettlenstrasse 21</t>
  </si>
  <si>
    <t xml:space="preserve">PV Gemeinde Hofstetten-Flüh Hofstetten - Mehrzweckhalle Mammut </t>
  </si>
  <si>
    <t>Büneweg 2</t>
  </si>
  <si>
    <t>Gemeinde Hofstetten - Flüh</t>
  </si>
  <si>
    <t>Benz</t>
  </si>
  <si>
    <t>PV Primo Energien AG Selzach</t>
  </si>
  <si>
    <t>Industriestrasse 1b</t>
  </si>
  <si>
    <t>PV Urs K. Weilenmann Buch am Irchel - Stalldach</t>
  </si>
  <si>
    <t>Bebikon 20</t>
  </si>
  <si>
    <t>Urs K.</t>
  </si>
  <si>
    <t>PV Hasler Josef Maschinenbau AG</t>
  </si>
  <si>
    <t>Hofstrasse 20</t>
  </si>
  <si>
    <t>Hasler Josef Maschinenbau AG</t>
  </si>
  <si>
    <t>Hasler</t>
  </si>
  <si>
    <t>PV Gemeinde Steinhausen - Turnhalle</t>
  </si>
  <si>
    <t>Turnhalle Sunnegrund</t>
  </si>
  <si>
    <t>PV Andreas Ballif Lamboing - Lechenhof</t>
  </si>
  <si>
    <t>Twannberg 13</t>
  </si>
  <si>
    <t>Ballif</t>
  </si>
  <si>
    <t>PV Walter Schneider Würenlingen</t>
  </si>
  <si>
    <t>Biffighof</t>
  </si>
  <si>
    <t>PV Yamagishi Verein Hagenbuch</t>
  </si>
  <si>
    <t>Halde</t>
  </si>
  <si>
    <t>Yamagishi Verein</t>
  </si>
  <si>
    <t>PV Beat Pfyl Schwyz - Dach Scheune &amp; Gaden</t>
  </si>
  <si>
    <t>PV Viehhandel Scherrer Trübbach</t>
  </si>
  <si>
    <t>Heuwiese 11</t>
  </si>
  <si>
    <t>Franz-Josef</t>
  </si>
  <si>
    <t>PV Michael Mathys Affeltrangen</t>
  </si>
  <si>
    <t>Grossenegg</t>
  </si>
  <si>
    <t>PV Urs Müller Kallern - Husmatte</t>
  </si>
  <si>
    <t>Husmatte 15</t>
  </si>
  <si>
    <t>*PV Romande Energie SA Gland - UICN</t>
  </si>
  <si>
    <t>Rue Mauverney 28</t>
  </si>
  <si>
    <t>PV Ernst Fillinger Wagerswil</t>
  </si>
  <si>
    <t>PV Politische Gemeinde Tägerwilen - Hertlerhalle</t>
  </si>
  <si>
    <t>Lohstampfestrasse 7-9</t>
  </si>
  <si>
    <t>Politische Gemeinde Tägerwilen Elektrizitätswerk</t>
  </si>
  <si>
    <t>PV Yamagishi Verein Hagenbuch - 2</t>
  </si>
  <si>
    <t>Schneitbergstasse 12</t>
  </si>
  <si>
    <t>PV Willy Aeberhard Roche</t>
  </si>
  <si>
    <t>En Chambon 5</t>
  </si>
  <si>
    <t>Aeberhard</t>
  </si>
  <si>
    <t xml:space="preserve">PV SunMove AG Unterramsern </t>
  </si>
  <si>
    <t>Hauptstrasse 10</t>
  </si>
  <si>
    <t>Unterramsern</t>
  </si>
  <si>
    <t>PV Afimag AG Willisau - Kantonsschule</t>
  </si>
  <si>
    <t>Schlossfeldstrasse 4</t>
  </si>
  <si>
    <t>PV Hans Frei Niederwil</t>
  </si>
  <si>
    <t>Bürerwald 1823</t>
  </si>
  <si>
    <t>PV Fritz Glauser Châtonnaye</t>
  </si>
  <si>
    <t>Route de Villarimboud 27</t>
  </si>
  <si>
    <t>PV Energie Thun AG Gwatt - Meier Systems AG (C.F.L.-Lohnerstrasse 29)</t>
  </si>
  <si>
    <t>C. F. L.-Lohnerstrasse 29</t>
  </si>
  <si>
    <t>Energie Thun AG</t>
  </si>
  <si>
    <t>Kropf</t>
  </si>
  <si>
    <t>PV Alexandre Gagnaux Cugy - Installation int.</t>
  </si>
  <si>
    <t>Le Sècheron</t>
  </si>
  <si>
    <t>Gagnaux</t>
  </si>
  <si>
    <t>Alexandre</t>
  </si>
  <si>
    <t>PV Dombes SA Les Acacias</t>
  </si>
  <si>
    <t>Route des Acacias 43</t>
  </si>
  <si>
    <t>Dombes SA</t>
  </si>
  <si>
    <t>PV Hans Horat-Scheuber Schwyz</t>
  </si>
  <si>
    <t>Schwandacher Haggen</t>
  </si>
  <si>
    <t>Horat</t>
  </si>
  <si>
    <t>PV Anlage Sek. Langnau</t>
  </si>
  <si>
    <t>Höheweg 10a</t>
  </si>
  <si>
    <t>Energie Plus!</t>
  </si>
  <si>
    <t>Kast</t>
  </si>
  <si>
    <t>PV Beat Ottiger Kriens</t>
  </si>
  <si>
    <t xml:space="preserve">Eggenhof </t>
  </si>
  <si>
    <t>PV Dorfkorporation Azmoos - Neubau Lagerhalle</t>
  </si>
  <si>
    <t>Seidenbaumstrasse 50</t>
  </si>
  <si>
    <t>PV Jörg Walker Bettlach</t>
  </si>
  <si>
    <t>Hofstrasse 30b</t>
  </si>
  <si>
    <t>PV Piger Immobilien AG Wettingen - Schwimmbadstr. 41/43</t>
  </si>
  <si>
    <t>Schwimmbadstrasse 41 + 43</t>
  </si>
  <si>
    <t>Piger Immobilien AG</t>
  </si>
  <si>
    <t>PV UKBB Basel</t>
  </si>
  <si>
    <t>Spitalstrasse 33</t>
  </si>
  <si>
    <t>*PV Thurwerke AG Lichtensteig - Wärmeverbund Wattwil</t>
  </si>
  <si>
    <t>Floozstrasse 6</t>
  </si>
  <si>
    <t>PV Rolf Hofmann Aeugst - Neubau Oekonomiegebäude</t>
  </si>
  <si>
    <t>Weid 1</t>
  </si>
  <si>
    <t>PV Landi Surb Genossenschaft Klingnau</t>
  </si>
  <si>
    <t>Zelgli 6</t>
  </si>
  <si>
    <t>Landi Surb Genossenschaft</t>
  </si>
  <si>
    <t>Brechbühl</t>
  </si>
  <si>
    <t>PV Ernst Sutter AG Bazenheid</t>
  </si>
  <si>
    <t>Neue Industriestrasse 60</t>
  </si>
  <si>
    <t>Ernst Sutter AG</t>
  </si>
  <si>
    <t>Martinetti</t>
  </si>
  <si>
    <t>PV Cand-Landi Grandson</t>
  </si>
  <si>
    <t>Rue du Grandsonnet 3</t>
  </si>
  <si>
    <t>Cand-Landi SA</t>
  </si>
  <si>
    <t>PV Fridolin Anderhalden Stalden - Fang</t>
  </si>
  <si>
    <t>Fang</t>
  </si>
  <si>
    <t>Anderhalden</t>
  </si>
  <si>
    <t xml:space="preserve">PV Bühler AG Wolhusen </t>
  </si>
  <si>
    <t>Hackenrüti 22</t>
  </si>
  <si>
    <t>Urs Bühler AG</t>
  </si>
  <si>
    <t>PV G. Hedinger AG  - Sägereihalle - Wilchingen</t>
  </si>
  <si>
    <t>Sägereistrasse 222</t>
  </si>
  <si>
    <t>G. Hedinger AG</t>
  </si>
  <si>
    <t>Rüger</t>
  </si>
  <si>
    <t>PV Urs Knecht Brütten</t>
  </si>
  <si>
    <t>Eichacker 1</t>
  </si>
  <si>
    <t>Knecht</t>
  </si>
  <si>
    <t>PV W. &amp; O. Geiser AG Roggwil - Pultdach</t>
  </si>
  <si>
    <t>Hintergasse 29</t>
  </si>
  <si>
    <t>W. &amp; O. Geiser AG</t>
  </si>
  <si>
    <t>PV Landi Thun Steffisburg</t>
  </si>
  <si>
    <t>Glockentalstrasse 50</t>
  </si>
  <si>
    <t>Landi Thun</t>
  </si>
  <si>
    <t>PV Andreas Bichsel Trubschachen</t>
  </si>
  <si>
    <t>Schärischachen 805</t>
  </si>
  <si>
    <t>PV Betriebsgemeinschaft Häfliger / Wey Rickenbach - Ziegelhof</t>
  </si>
  <si>
    <t>Ziegelhof</t>
  </si>
  <si>
    <t>Betriebsgemeinschaft Häfliger / Wey</t>
  </si>
  <si>
    <t>PV EV Energieversorgung Biberist - Dreifachturnhalle Biberist</t>
  </si>
  <si>
    <t>Schachenstrasse 6</t>
  </si>
  <si>
    <t>PV Alfred Schnellmann Wangen - Kählholz</t>
  </si>
  <si>
    <t xml:space="preserve">Kählholz </t>
  </si>
  <si>
    <t>Schnellmann</t>
  </si>
  <si>
    <t xml:space="preserve">PV Hagero AG Grafenried </t>
  </si>
  <si>
    <t>Buchhof 60</t>
  </si>
  <si>
    <t>Hagero AG</t>
  </si>
  <si>
    <t>PV BZA AG Uffikon - Fellmann-Wildi</t>
  </si>
  <si>
    <t>Rehhalden 10</t>
  </si>
  <si>
    <t>PV Avipool Vesin</t>
  </si>
  <si>
    <t>Le Lat 99a</t>
  </si>
  <si>
    <t>Avipool Vesin</t>
  </si>
  <si>
    <t>Wuergler</t>
  </si>
  <si>
    <t>PV Raymond Emonet SA</t>
  </si>
  <si>
    <t>Rue du Village 20</t>
  </si>
  <si>
    <t>Raymond Emonet SA</t>
  </si>
  <si>
    <t>Emonet</t>
  </si>
  <si>
    <t>PV Häberli Kirchlindach Gross</t>
  </si>
  <si>
    <t>Mittelstrasse 59+59b</t>
  </si>
  <si>
    <t>Häberli</t>
  </si>
  <si>
    <t>PV Lukas Hüsler Rickenbach - Stall</t>
  </si>
  <si>
    <t>PV Michel &amp; Magadis Richardet Ferme Chalabruz Moudon</t>
  </si>
  <si>
    <t xml:space="preserve">Ferme de Chalabruz </t>
  </si>
  <si>
    <t>Richardet Michel  , Richardet Magadis</t>
  </si>
  <si>
    <t>PV Korporation Alpnach Alpnach Dorf</t>
  </si>
  <si>
    <t>Chilcherlistrasse 1</t>
  </si>
  <si>
    <t>Korporation Alpnach</t>
  </si>
  <si>
    <t>Wallimann</t>
  </si>
  <si>
    <t xml:space="preserve">PV Marie-Françoise Dafflon Villarsel-le-Gibloux </t>
  </si>
  <si>
    <t>Chemin du Bugnon 118</t>
  </si>
  <si>
    <t>Villarsel-le-Gibloux</t>
  </si>
  <si>
    <t>Dafflon</t>
  </si>
  <si>
    <t>Marie-Françoise</t>
  </si>
  <si>
    <t>PV Josef Oeler Altstätten</t>
  </si>
  <si>
    <t>Warmensberg 16</t>
  </si>
  <si>
    <t>Oeler</t>
  </si>
  <si>
    <t xml:space="preserve">PV Sägewerk Berger Steffisburg - Schwäbismattweg 1 </t>
  </si>
  <si>
    <t>Schwäbismattweg 1</t>
  </si>
  <si>
    <t>PV Nicolas Cattin Miécourt</t>
  </si>
  <si>
    <t>Le Voitet 130a</t>
  </si>
  <si>
    <t>Miécourt</t>
  </si>
  <si>
    <t>Cattin</t>
  </si>
  <si>
    <t>PV Beat Schuler Steinen</t>
  </si>
  <si>
    <t>Stalden 1</t>
  </si>
  <si>
    <t>PV Jürg Keller Winterberg</t>
  </si>
  <si>
    <t>Kleinikon 5</t>
  </si>
  <si>
    <t>Landwirt Jürg Keller</t>
  </si>
  <si>
    <t xml:space="preserve">PV Thomas Heggli - Schweinestall Aufdach - Benzenschwil </t>
  </si>
  <si>
    <t>PV Silvan Eberle Wittenbach</t>
  </si>
  <si>
    <t>Lachen 5</t>
  </si>
  <si>
    <t>Silvan</t>
  </si>
  <si>
    <t>PV B&amp;H energie GmbH Steinmaur</t>
  </si>
  <si>
    <t>B&amp;H energie GmbH</t>
  </si>
  <si>
    <t>Büchler</t>
  </si>
  <si>
    <t xml:space="preserve">Alexander </t>
  </si>
  <si>
    <t>PV Swiss Clean Power AG Langenthal - Solarstrom ab Geschäftsgebäude</t>
  </si>
  <si>
    <t>Lotzwilstrasse 66</t>
  </si>
  <si>
    <t xml:space="preserve">*PV Fuchs Immo Concept GmbH Tägerwilen - Hauptstrasse </t>
  </si>
  <si>
    <t>Hauptstrasse 127</t>
  </si>
  <si>
    <t>*PV Brenner Log AG Tägerwilen - Hauptstrasse</t>
  </si>
  <si>
    <t>Brenner Log AG</t>
  </si>
  <si>
    <t>Brenner</t>
  </si>
  <si>
    <t>PV Ueli Bach Turbach</t>
  </si>
  <si>
    <t>Pfündli 149</t>
  </si>
  <si>
    <t>Turbach</t>
  </si>
  <si>
    <t>PV Sonnenhof Solar Adlikon</t>
  </si>
  <si>
    <t xml:space="preserve">Sonnenhof </t>
  </si>
  <si>
    <t>Sonnenhof Solar</t>
  </si>
  <si>
    <t>Sybille</t>
  </si>
  <si>
    <t>PV Richard Reinhard Amriswil</t>
  </si>
  <si>
    <t>Weiherhofstrasse 19</t>
  </si>
  <si>
    <t>PV Donatsch Söhne AG Landquart - Halle 4</t>
  </si>
  <si>
    <t>Sägenstrasse  14 / Sacklöser 701</t>
  </si>
  <si>
    <t>Donatsch Söhne AG</t>
  </si>
  <si>
    <t>Donatsch</t>
  </si>
  <si>
    <t>PV Energie Thun AG - Zaugg Bau AG (Allmendingen-Allee 4)</t>
  </si>
  <si>
    <t>Allmendingen Allee 4</t>
  </si>
  <si>
    <t>PV Coop Genossenschaft Castione - VZ</t>
  </si>
  <si>
    <t>Via Industrie 8</t>
  </si>
  <si>
    <t>Castione</t>
  </si>
  <si>
    <t>PV Fritz Stettler-Hübscher Frauenfeld</t>
  </si>
  <si>
    <t>Strass 8</t>
  </si>
  <si>
    <t>Stettler-Hübscher Fritz, Stettler - Hübscher Judith</t>
  </si>
  <si>
    <t>PV Roland Fröhli Harenwilen</t>
  </si>
  <si>
    <t>Heldstrasse 4</t>
  </si>
  <si>
    <t>Harenwilen</t>
  </si>
  <si>
    <t>Fröhli</t>
  </si>
  <si>
    <t>PV Immobiliare Vedeggio SA Manno - Edificio Commerciale Piazzetta Agustoni</t>
  </si>
  <si>
    <t xml:space="preserve">Via Violino </t>
  </si>
  <si>
    <t>Manno</t>
  </si>
  <si>
    <t>Immobiliare Vedeggio SA</t>
  </si>
  <si>
    <t>Cesare</t>
  </si>
  <si>
    <t>PV Bernhard Wasem Wattenwil</t>
  </si>
  <si>
    <t>Gmeisstrasse 12 &amp; 12b</t>
  </si>
  <si>
    <t>Wasem</t>
  </si>
  <si>
    <t>PV Hans-Jörg &amp; Ulrich Angst - Halle agricole Savolar - Illarsaz-Muraz</t>
  </si>
  <si>
    <t>Route de Savolar 28/30</t>
  </si>
  <si>
    <t>Muraz (Collombey)</t>
  </si>
  <si>
    <t>Angst Hans-Jörg, Angst Ulrich</t>
  </si>
  <si>
    <t>PV Thomas Niederöst Schweizersholz</t>
  </si>
  <si>
    <t>Brugglenstrasse 13</t>
  </si>
  <si>
    <t>Thomas Niederöst</t>
  </si>
  <si>
    <t>PV SolAreal AG Niederscherli</t>
  </si>
  <si>
    <t>Schwarzenburgstrasse 844a</t>
  </si>
  <si>
    <t>SolAreal AG</t>
  </si>
  <si>
    <t>Blum</t>
  </si>
  <si>
    <t>PV Davide Tunesi Riazzino - Capannone 2</t>
  </si>
  <si>
    <t>Via Cantonale</t>
  </si>
  <si>
    <t>Tunesi</t>
  </si>
  <si>
    <t>Davide</t>
  </si>
  <si>
    <t xml:space="preserve">PV Primo Energien AG Schwarzenburg - Werner Beyeler </t>
  </si>
  <si>
    <t>Stiersackerstrasse 1</t>
  </si>
  <si>
    <t>PV FAIRPLAY SOLAIRE Sàrl Puidoux - Halle Tennis Centre FairPlay</t>
  </si>
  <si>
    <t>Centre Fairplay CP 47</t>
  </si>
  <si>
    <t>PV Didier Erard St-Brais</t>
  </si>
  <si>
    <t>Enson-la-Fin 3</t>
  </si>
  <si>
    <t>St-Brais</t>
  </si>
  <si>
    <t>Erard</t>
  </si>
  <si>
    <t>Didier</t>
  </si>
  <si>
    <t>PV Etienne Klopfenstein Corgemont</t>
  </si>
  <si>
    <t>Chemin du Doyen Morel 25</t>
  </si>
  <si>
    <t>Corgemont</t>
  </si>
  <si>
    <t>Klopfenstein</t>
  </si>
  <si>
    <t>PV Paul Bollhalder Engelburg</t>
  </si>
  <si>
    <t>Moos 485</t>
  </si>
  <si>
    <t>Bollhalder</t>
  </si>
  <si>
    <t>PV Max Grimmer Knonau - Scheune &amp; Liegehalle</t>
  </si>
  <si>
    <t>Baareggstrasse 1</t>
  </si>
  <si>
    <t>Grimmer</t>
  </si>
  <si>
    <t>PV Tobe GmbH Ennetmoos Werkhalle</t>
  </si>
  <si>
    <t>Kernserstrasse 41</t>
  </si>
  <si>
    <t>Tobe GmbH</t>
  </si>
  <si>
    <t>Christen</t>
  </si>
  <si>
    <t>PV BE Netz AG Horw - Schulhaus Allmend</t>
  </si>
  <si>
    <t>Schulhausstrasse 1</t>
  </si>
  <si>
    <t>PV Peter Bühlmann Ruswil</t>
  </si>
  <si>
    <t xml:space="preserve">Schürmatt </t>
  </si>
  <si>
    <t>PV OBG Forstbetrieb Untersiggenthal - Forstschopf Rotchrüz</t>
  </si>
  <si>
    <t>Staldenstrasse 99</t>
  </si>
  <si>
    <t>OBG Forstbetrieb</t>
  </si>
  <si>
    <t>Hitz</t>
  </si>
  <si>
    <t>PV ARA Neugut Dübendorf - Schlammtrocknung</t>
  </si>
  <si>
    <t>PV Markus Kobler Oberriet</t>
  </si>
  <si>
    <t>Fischbächli 1</t>
  </si>
  <si>
    <t>PV SEIC S.A. Vérossaz - Christian Voeffray</t>
  </si>
  <si>
    <t>Route de Vésenaud 12</t>
  </si>
  <si>
    <t>PV Alois Morger-Meier Eschenbach</t>
  </si>
  <si>
    <t>Fätzikonerstrasse 33</t>
  </si>
  <si>
    <t>Morger-Meier</t>
  </si>
  <si>
    <t>PV Simon Küng  Ruswil</t>
  </si>
  <si>
    <t>Elischwand</t>
  </si>
  <si>
    <t>PV ThyssenKrupp AG Oberegg - Shed-Dächer</t>
  </si>
  <si>
    <t>Feldlistrasse 4</t>
  </si>
  <si>
    <t>ThyssenKrupp Presta AG</t>
  </si>
  <si>
    <t>PV Ernst Arnold Kulmerau</t>
  </si>
  <si>
    <t>Tannacher 2</t>
  </si>
  <si>
    <t>Kulmerau</t>
  </si>
  <si>
    <t>PV Cedric Roulet Bonvillars - 160 kW</t>
  </si>
  <si>
    <t>Aux Vuillerens</t>
  </si>
  <si>
    <t>Roulet</t>
  </si>
  <si>
    <t>Cedric</t>
  </si>
  <si>
    <t>PV Swiss Solar City AG Seon - Liesch Stierva</t>
  </si>
  <si>
    <t>Oholten 16</t>
  </si>
  <si>
    <t>Swiss Solar City AG</t>
  </si>
  <si>
    <t>Hohn</t>
  </si>
  <si>
    <t>PV Beatrice &amp; Franz Held - Hauptanlage Löhli - Sumiswald</t>
  </si>
  <si>
    <t>Löhli 645B</t>
  </si>
  <si>
    <t>PV Andreas Maurer Trüllikon</t>
  </si>
  <si>
    <t>Bruggbüel 535</t>
  </si>
  <si>
    <t xml:space="preserve">PV Hangar Ost, Flugplatz Grenchen </t>
  </si>
  <si>
    <t>Flughafenstrasse 117</t>
  </si>
  <si>
    <t>PV Ryser, Im Buech, Oberwil</t>
  </si>
  <si>
    <t>Im Buech 1</t>
  </si>
  <si>
    <t>PV Chestonag Automation AG Seengen</t>
  </si>
  <si>
    <t>Wächterweg 4</t>
  </si>
  <si>
    <t>Chestonag Automation AG</t>
  </si>
  <si>
    <t>Bruderer</t>
  </si>
  <si>
    <t>PV Josef Scherer-Leisibach - Div. Gebäude</t>
  </si>
  <si>
    <t>Nunwil</t>
  </si>
  <si>
    <t>Scherer-Leisibach</t>
  </si>
  <si>
    <t>PV Fuchs Immo Concept Bissegg</t>
  </si>
  <si>
    <t>Sonnenhofstrasse 1</t>
  </si>
  <si>
    <t>PV Dorfkorporation Bronschhofen Bronschhofen</t>
  </si>
  <si>
    <t>720123 / 260237</t>
  </si>
  <si>
    <t>Dorfkorporation Bronschhofen</t>
  </si>
  <si>
    <t>PV Kurt Walther Kirchlindach</t>
  </si>
  <si>
    <t>Buchsistrasse 5</t>
  </si>
  <si>
    <t>PV Jean-Claude Hostettmann Monible</t>
  </si>
  <si>
    <t xml:space="preserve">Les Grands-Champs </t>
  </si>
  <si>
    <t>Hostettmann</t>
  </si>
  <si>
    <t>PV Helvetia Solar AG Limpach - Kummer 02</t>
  </si>
  <si>
    <t>Schachenstrasse 1A + 1B</t>
  </si>
  <si>
    <t>PV EW Obwalden Kerns</t>
  </si>
  <si>
    <t>Stanserstrasse 113</t>
  </si>
  <si>
    <t>EW Obwalden</t>
  </si>
  <si>
    <t>PV Korporation Zug - 1012b - Schindellegi - Feld 2</t>
  </si>
  <si>
    <t>Schindellegi (Parz. Nr.: 1012b - Feld 2) 1012b</t>
  </si>
  <si>
    <t xml:space="preserve">PV BUNORM AG Aarwangen </t>
  </si>
  <si>
    <t>Industriestrasse 8</t>
  </si>
  <si>
    <t>BUNORM AG</t>
  </si>
  <si>
    <t>PV Lussolin AG Madiswil - Kopf</t>
  </si>
  <si>
    <t>Wyssbach 166</t>
  </si>
  <si>
    <t>Lussolin AG</t>
  </si>
  <si>
    <t>PV Solarspar Baldegg - Mittelschule Seetal 2</t>
  </si>
  <si>
    <t>PV Anita &amp; Josef Diener Kulmerau</t>
  </si>
  <si>
    <t>Morgenstern 1</t>
  </si>
  <si>
    <t>Diener</t>
  </si>
  <si>
    <t>PV André Staudenmann Vuarrens - Champ à la Guille</t>
  </si>
  <si>
    <t>Route de Fey 35</t>
  </si>
  <si>
    <t>Staudenmann</t>
  </si>
  <si>
    <t>PV Christian Streit Aubonne</t>
  </si>
  <si>
    <t>Es-Bons 6</t>
  </si>
  <si>
    <t>PV Paul Widmer Oberkulm - Scheunendach</t>
  </si>
  <si>
    <t>Bergstrasse 7</t>
  </si>
  <si>
    <t>PV Hermann Ulmann Oberegg</t>
  </si>
  <si>
    <t>Kellenbergstrasse 34</t>
  </si>
  <si>
    <t>Ulmann</t>
  </si>
  <si>
    <t>PV Josef Bircher Malters</t>
  </si>
  <si>
    <t xml:space="preserve">Stollen </t>
  </si>
  <si>
    <t>PV Karl Moser Tägerschen</t>
  </si>
  <si>
    <t>Haslen 1</t>
  </si>
  <si>
    <t>Tägerschen</t>
  </si>
  <si>
    <t>PV Claude Charbon Treytorrens - Gvz-Rossat</t>
  </si>
  <si>
    <t>Chemin de Nuvilly 22</t>
  </si>
  <si>
    <t>Treytorrens</t>
  </si>
  <si>
    <t>Charbon</t>
  </si>
  <si>
    <t>PV Michael Müller Eschlikon</t>
  </si>
  <si>
    <t>Riethof</t>
  </si>
  <si>
    <t>PV Brigitta Züst Wernetshausen  - Hof Looren - Stall</t>
  </si>
  <si>
    <t>Bodenholzstrasse 72</t>
  </si>
  <si>
    <t>Züst</t>
  </si>
  <si>
    <t>Brigitta</t>
  </si>
  <si>
    <t xml:space="preserve">PV Solarkraftwerk Ruppenhof Rudolfingen </t>
  </si>
  <si>
    <t xml:space="preserve">Ruppenhof </t>
  </si>
  <si>
    <t>Einfache Gesellschaft Solarkraftwerk Ruppenhof Rudolfingen</t>
  </si>
  <si>
    <t xml:space="preserve">Roland </t>
  </si>
  <si>
    <t>PV Ville de Monthey - Centre Sportif Reposieux</t>
  </si>
  <si>
    <t>PV Jean Oppliger Le Cerneux-Veusil</t>
  </si>
  <si>
    <t>Cerneux-Veusil 139</t>
  </si>
  <si>
    <t>PV Christian Hofer Bannwil - Solaranlage Hofer</t>
  </si>
  <si>
    <t>Grabenstrasse 12</t>
  </si>
  <si>
    <t>PV Dalaval GmbH Müstair - 6</t>
  </si>
  <si>
    <t>Palü d'Aint 226A</t>
  </si>
  <si>
    <t>PV Daniel Janzi Zweisimmen - Süd-Ost + Nord-West Dach</t>
  </si>
  <si>
    <t>Äussere Gasse 5</t>
  </si>
  <si>
    <t>Janzi Hansueli, Janzi Hansueli</t>
  </si>
  <si>
    <t>PV Bruno Zähnler Waldkirch</t>
  </si>
  <si>
    <t>Mooshueb 420</t>
  </si>
  <si>
    <t>Zähnler</t>
  </si>
  <si>
    <t>PV Politische Gemeinde Schmerikon - Schulhaus</t>
  </si>
  <si>
    <t>Birkenstrasse 7</t>
  </si>
  <si>
    <t>Politische Gemeinde Schmerikon</t>
  </si>
  <si>
    <t>Brunschwiler</t>
  </si>
  <si>
    <t>Félix</t>
  </si>
  <si>
    <t>PV Sanjo Liegenschaften AG Wolfhausen - Überbauung Lochrüti Wolfhausen</t>
  </si>
  <si>
    <t>Lochrütistrasse 12-28</t>
  </si>
  <si>
    <t xml:space="preserve">PV BZA AG Kestenholz - Markus Köpfli </t>
  </si>
  <si>
    <t>Im Holz 1</t>
  </si>
  <si>
    <t>PV Pius Strickler Menzingen - Scheune</t>
  </si>
  <si>
    <t>Chnächtlischwand 1</t>
  </si>
  <si>
    <t>Strickler</t>
  </si>
  <si>
    <t xml:space="preserve">PV BZA AG Obergoldbach </t>
  </si>
  <si>
    <t>Dorf 99f</t>
  </si>
  <si>
    <t>PV Gemperle Energie GmbH Sins</t>
  </si>
  <si>
    <t>Alte Landstrasse 3</t>
  </si>
  <si>
    <t>PV Benno Schildknecht Amriswil</t>
  </si>
  <si>
    <t>Schulhalde 6</t>
  </si>
  <si>
    <t>Hagenwil bei Amriswil</t>
  </si>
  <si>
    <t>Schildknecht</t>
  </si>
  <si>
    <t>PV Konrad Ita-Streit Oberstammheim</t>
  </si>
  <si>
    <t>Im Gässli 237</t>
  </si>
  <si>
    <t>Ita-Streit</t>
  </si>
  <si>
    <t>PV Martin Burri Etzelkofen</t>
  </si>
  <si>
    <t>Hauptstrasse 16</t>
  </si>
  <si>
    <t>Buri</t>
  </si>
  <si>
    <t>PV Daniel Maag Oberglatt - Neue Scheune</t>
  </si>
  <si>
    <t>Grundstrasse 23</t>
  </si>
  <si>
    <t>Oberglatt</t>
  </si>
  <si>
    <t>PV Werner Schläpfer Wilen-Gottshaus</t>
  </si>
  <si>
    <t>Horb 1</t>
  </si>
  <si>
    <t>PV Furrer Sonneweid Gunzwil</t>
  </si>
  <si>
    <t xml:space="preserve">Sonneweid </t>
  </si>
  <si>
    <t xml:space="preserve">Furrer-Unternährer Irene, Furrer-Unternährer Stephan </t>
  </si>
  <si>
    <t>PV Stefan Tellenbach Moosseedorf</t>
  </si>
  <si>
    <t>Lochackerweg 9</t>
  </si>
  <si>
    <t>Tellenbach</t>
  </si>
  <si>
    <t>PV Kurt Huber Muri</t>
  </si>
  <si>
    <t xml:space="preserve">Gammerstall </t>
  </si>
  <si>
    <t>PV Ruedi Abächerli Giswil</t>
  </si>
  <si>
    <t>Schwandacher 1</t>
  </si>
  <si>
    <t>Abächerli</t>
  </si>
  <si>
    <t>PV Patrik Gämperli Jonschwil</t>
  </si>
  <si>
    <t xml:space="preserve">Bettenau </t>
  </si>
  <si>
    <t>Gämperli</t>
  </si>
  <si>
    <t>PV Immobreiti AG Wohlen</t>
  </si>
  <si>
    <t>Breitistrasse 8</t>
  </si>
  <si>
    <t>Immobreiti AG</t>
  </si>
  <si>
    <t>PV Swiss Clean Power AG Bannwil - Solarstrom Gewerbehalle</t>
  </si>
  <si>
    <t>Neufeldweg 2</t>
  </si>
  <si>
    <t>*PV Alfred Müller Stans</t>
  </si>
  <si>
    <t>Mühlebachstrasse 3</t>
  </si>
  <si>
    <t>*PV Stephan Müller &amp; Karen Jäger-Müller Stans</t>
  </si>
  <si>
    <t>Jäger-Müller Karen, Müller Stephan</t>
  </si>
  <si>
    <t>PV Pirmin Neff Gonten - Badpeterlis</t>
  </si>
  <si>
    <t>Dorfstrasse 17a</t>
  </si>
  <si>
    <t>Neff</t>
  </si>
  <si>
    <t>PV Die Sonnenstrom AG Rodels</t>
  </si>
  <si>
    <t>Bahnhofstrasse 20</t>
  </si>
  <si>
    <t>Rodels</t>
  </si>
  <si>
    <t xml:space="preserve">PV Elektra Baselland Pratteln - Aquabasilea </t>
  </si>
  <si>
    <t>Hardstrasse 55</t>
  </si>
  <si>
    <t>PV Andreas Winzeler Thayngen</t>
  </si>
  <si>
    <t>PV Werner Burri Opfersei Hergiswil</t>
  </si>
  <si>
    <t>Opfersei 5</t>
  </si>
  <si>
    <t>*PV Energie 360° AG Trélex - Exploitation agricole</t>
  </si>
  <si>
    <t>Route de Gingins 14-16</t>
  </si>
  <si>
    <t>*PV Somiral Power Provider Sarl Trélex - Exploitation agricole</t>
  </si>
  <si>
    <t>PV Christoph Schüpbach Belpberg - Hünerstall</t>
  </si>
  <si>
    <t>Oberhäusern 35b &amp; 35g</t>
  </si>
  <si>
    <t>PV HUMA Immobilien AG Grafenried - Indachanlage, Montageart Vertikal</t>
  </si>
  <si>
    <t>Sägeweg 19</t>
  </si>
  <si>
    <t>HUMA Immobilien AG</t>
  </si>
  <si>
    <t>Mäder</t>
  </si>
  <si>
    <t>PV Rudolf Tappolet Buch</t>
  </si>
  <si>
    <t>Tappolet-Weg 141</t>
  </si>
  <si>
    <t>Tappolet</t>
  </si>
  <si>
    <t>PV Fritz Hegg Unterbözberg</t>
  </si>
  <si>
    <t>Kirchbözberg 2</t>
  </si>
  <si>
    <t>Hegg</t>
  </si>
  <si>
    <t>PV Frauenkloster St. Andreas Kägiswil</t>
  </si>
  <si>
    <t xml:space="preserve">Neuheim </t>
  </si>
  <si>
    <t>Frauenkloster St. Andreas</t>
  </si>
  <si>
    <t>PV Hanspeter Baur Wettswil</t>
  </si>
  <si>
    <t>Ettenbergstrasse 35</t>
  </si>
  <si>
    <t>PV Jean-Pierre Corpataux Noréaz</t>
  </si>
  <si>
    <t>Route des Arbognes 110</t>
  </si>
  <si>
    <t>PV Philippe Erni Sempach - Einstellhalle &amp; Scheune</t>
  </si>
  <si>
    <t xml:space="preserve">Benziwinkel </t>
  </si>
  <si>
    <t>PV SunMove AG Messen</t>
  </si>
  <si>
    <t>Schulhausweg 2</t>
  </si>
  <si>
    <t>PV Hannes Wildhaber Hedingen - Jagerstall</t>
  </si>
  <si>
    <t>Eichmatt 1</t>
  </si>
  <si>
    <t>PV MBRsolar AG Wängi – Scherrerholz Solarbaum</t>
  </si>
  <si>
    <t>Frauenfelderstrasse 12</t>
  </si>
  <si>
    <t>PV Daniel von Ah Flüeli-Ranft</t>
  </si>
  <si>
    <t>Hohflue 4</t>
  </si>
  <si>
    <t>Flüeli-Ranft</t>
  </si>
  <si>
    <t>von Ah</t>
  </si>
  <si>
    <t>PV Josué Cuenin Epauvillers</t>
  </si>
  <si>
    <t>La Paturatte 60</t>
  </si>
  <si>
    <t>Epauvillers</t>
  </si>
  <si>
    <t>Cuenin</t>
  </si>
  <si>
    <t>Josué</t>
  </si>
  <si>
    <t>PV Roth Bedachungen Fassaden AG Ebnat-Kappel - Werkhof</t>
  </si>
  <si>
    <t>Kapplerstrasse 85</t>
  </si>
  <si>
    <t>Roth Bedachungen Fassaden AG</t>
  </si>
  <si>
    <t>PV Peter Zemp Menznau</t>
  </si>
  <si>
    <t>Gassmeshus</t>
  </si>
  <si>
    <t>PV Werner Bühlmann Emmen</t>
  </si>
  <si>
    <t xml:space="preserve">Rottertswil </t>
  </si>
  <si>
    <t>PV Otto Riedo St. Ursen - Schopf</t>
  </si>
  <si>
    <t>Etiwil 7</t>
  </si>
  <si>
    <t>Riedo</t>
  </si>
  <si>
    <t>PV Walter Bühler Oetwil a.d. Limmat - Stall</t>
  </si>
  <si>
    <t>Dorfstrasse 17</t>
  </si>
  <si>
    <t>Oetwil a. d. Limmat</t>
  </si>
  <si>
    <t>PV Von Arx SA Peseux</t>
  </si>
  <si>
    <t>Rue des Chansons 37</t>
  </si>
  <si>
    <t>Von Arx SA</t>
  </si>
  <si>
    <t>Proserpi</t>
  </si>
  <si>
    <t>Gianni</t>
  </si>
  <si>
    <t>PV Rolf Rickenbacher Sissach - G7</t>
  </si>
  <si>
    <t>Rickenbacher</t>
  </si>
  <si>
    <t>PV BZA AG Waltenschwil</t>
  </si>
  <si>
    <t xml:space="preserve">Gugelhof </t>
  </si>
  <si>
    <t>PV Martin Wirth Mörschwil</t>
  </si>
  <si>
    <t>Strussehus 18</t>
  </si>
  <si>
    <t>PV Ferme les 3 Epis PV Aigle - Loewensberger</t>
  </si>
  <si>
    <t>Chemin du Châtelard 33</t>
  </si>
  <si>
    <t xml:space="preserve">Ferme des Trois Epis Sàrl </t>
  </si>
  <si>
    <t>Loewensberger</t>
  </si>
  <si>
    <t xml:space="preserve">PV Urs Meier Waltenschwil </t>
  </si>
  <si>
    <t>Eichhof</t>
  </si>
  <si>
    <t>PV Theo Hemmi Lenzerheide - Remise Raschainas</t>
  </si>
  <si>
    <t>Voa Tgantieni 7 / Parzelle 4064</t>
  </si>
  <si>
    <t>Hemmi</t>
  </si>
  <si>
    <t>PV SIGE Centre technique La Veyre St-Légier</t>
  </si>
  <si>
    <t>Chemin de la Veyre d'En Haut B8</t>
  </si>
  <si>
    <t>SIGE Service Intercommunal de Gestion</t>
  </si>
  <si>
    <t>Higy</t>
  </si>
  <si>
    <t>PV Urs Krummenacher Fenkrieden</t>
  </si>
  <si>
    <t>Dorfstrasse 25 &amp; 756</t>
  </si>
  <si>
    <t>Fenkrieden</t>
  </si>
  <si>
    <t>PV Jean-Jaques Duperrex Knonau</t>
  </si>
  <si>
    <t xml:space="preserve">Stöckweid </t>
  </si>
  <si>
    <t>Duperrex</t>
  </si>
  <si>
    <t>Jean-Jaques</t>
  </si>
  <si>
    <t>PV Innopark Thun</t>
  </si>
  <si>
    <t>Militärstrasse 6</t>
  </si>
  <si>
    <t>Innopark Thun AG</t>
  </si>
  <si>
    <t>PV Josef Huber Bettwil</t>
  </si>
  <si>
    <t>Tannenhof 178B</t>
  </si>
  <si>
    <t>PV Sägereiwerk Fässler</t>
  </si>
  <si>
    <t>Hüttenstrasse 2A</t>
  </si>
  <si>
    <t>PV Müller Gebäude AG Steinmaur</t>
  </si>
  <si>
    <t>Im Galli / Salenstrasse</t>
  </si>
  <si>
    <t>Müller Gebäude AG</t>
  </si>
  <si>
    <t>PV Fondation sur la Croix St.Ursanne</t>
  </si>
  <si>
    <t xml:space="preserve">Sur la croix </t>
  </si>
  <si>
    <t>St.Ursanne</t>
  </si>
  <si>
    <t>Fondation Sur-la-Croix</t>
  </si>
  <si>
    <t>PV Peter Fäh Berg</t>
  </si>
  <si>
    <t>Birwinkerstrasse 16</t>
  </si>
  <si>
    <t>Fäh</t>
  </si>
  <si>
    <t>PV Robert Portmann Buttisholz - Scheune</t>
  </si>
  <si>
    <t>Meienberg 5</t>
  </si>
  <si>
    <t>PV Urs Berger Bern</t>
  </si>
  <si>
    <t>Bottigenstrasse 179A</t>
  </si>
  <si>
    <t>PV Eco Energie Etoy Provence - Jeanmonod</t>
  </si>
  <si>
    <t>Route de la Côte</t>
  </si>
  <si>
    <t>PV Koni Krummenacher-Studer Hasle</t>
  </si>
  <si>
    <t>Ennetemmen</t>
  </si>
  <si>
    <t>Krummenacher-Studer</t>
  </si>
  <si>
    <t>Koni</t>
  </si>
  <si>
    <t>PV Walter Giger Teufen - Stalldach Unterbach</t>
  </si>
  <si>
    <t>Unterbach 1101</t>
  </si>
  <si>
    <t>PV Maxon Motor AG Sachseln - mmag TC3</t>
  </si>
  <si>
    <t>Brünigstrasse 222</t>
  </si>
  <si>
    <t>Maxon Motor AG</t>
  </si>
  <si>
    <t>PV Guido Kretz Wolfertswil</t>
  </si>
  <si>
    <t>Moos-Ruer 1431</t>
  </si>
  <si>
    <t>Kretz</t>
  </si>
  <si>
    <t>PV Landi Tannzapfenland Dussnang</t>
  </si>
  <si>
    <t>Tanneggerstrasse 4</t>
  </si>
  <si>
    <t>Landi Tannzapfenland</t>
  </si>
  <si>
    <t>PV Karl Hug Buch</t>
  </si>
  <si>
    <t>Schüppelstrasse 16</t>
  </si>
  <si>
    <t>PV Erich &amp; Christine Müller Schupfart - Widhaghof</t>
  </si>
  <si>
    <t>Turnhallenstrasse 413</t>
  </si>
  <si>
    <t>Schupfart</t>
  </si>
  <si>
    <t xml:space="preserve">Müller Christine, Müller Erich </t>
  </si>
  <si>
    <t>PV Ernst Waber Kiesen</t>
  </si>
  <si>
    <t>Neuhof 14</t>
  </si>
  <si>
    <t>PV Gebrüder Märki Solar Rüfenach - Vieh- &amp; Maschinenscheune</t>
  </si>
  <si>
    <t>Gebrüder Märki Solar</t>
  </si>
  <si>
    <t>Märki</t>
  </si>
  <si>
    <t>PV Jürg &amp; Regula Beglinger Andelfingen - II</t>
  </si>
  <si>
    <t>Im Oerli 1</t>
  </si>
  <si>
    <t>Beglinger Jürg, Beglinger Regula</t>
  </si>
  <si>
    <t>PV Frank &amp; Silvia Baumann Oberwangen - Einstellhalle/Pferdestall</t>
  </si>
  <si>
    <t>Neueneggstrasse 160g</t>
  </si>
  <si>
    <t>Baumann Frank , Baumann Silvia</t>
  </si>
  <si>
    <t>PV Peter Steiner Ettiswil</t>
  </si>
  <si>
    <t>Riedbrugg 12</t>
  </si>
  <si>
    <t>PV EKZ - BZG Pfäffikon</t>
  </si>
  <si>
    <t>Hörnlistrasse 77</t>
  </si>
  <si>
    <t>PV Matthias Schmid Buch</t>
  </si>
  <si>
    <t>Käsereistrasse 14</t>
  </si>
  <si>
    <t>PV Nicole Josuran Horn - Pferdestall</t>
  </si>
  <si>
    <t>Farbstrasse 8</t>
  </si>
  <si>
    <t>Josuran</t>
  </si>
  <si>
    <t>PV Ueli Schlatter Otelfingen</t>
  </si>
  <si>
    <t>Dammstrasse 6</t>
  </si>
  <si>
    <t>PV Fred Zülli Erlach - Brüelgatterweg</t>
  </si>
  <si>
    <t>Brüelgatterweg 6 &amp; 8</t>
  </si>
  <si>
    <t>PV Sigmund von Wattenwyl Oberdiessbach</t>
  </si>
  <si>
    <t>Schlossstrasse 54/56/58</t>
  </si>
  <si>
    <t xml:space="preserve">von Wattenwyl Sigmund, von Wattenwyl Sigmund </t>
  </si>
  <si>
    <t xml:space="preserve">PV Alex Gemperle AG Lupfig - Datacenter </t>
  </si>
  <si>
    <t>Industriestrasse  33</t>
  </si>
  <si>
    <t>Alex Gemperle AG</t>
  </si>
  <si>
    <t>PV Commune de Moudon - Ateliers et bureaux Voirie</t>
  </si>
  <si>
    <t>En Bronjon</t>
  </si>
  <si>
    <t>Commune de Moudon</t>
  </si>
  <si>
    <t>Vauthey</t>
  </si>
  <si>
    <t>PV Gion-Peder &amp; Corina Vinzens-Loher Crestas</t>
  </si>
  <si>
    <t>Crestas 1</t>
  </si>
  <si>
    <t>PV Beat Guyer Bülach - Heimgarten</t>
  </si>
  <si>
    <t>Heimgarten 580</t>
  </si>
  <si>
    <t>Guyer</t>
  </si>
  <si>
    <t>PV Josef Lang Erlinsbach - Stall</t>
  </si>
  <si>
    <t>Mäuseacker 1</t>
  </si>
  <si>
    <t>PV Peter Kistler Reichenburg - Halle Süd-Ost Gemüsebau</t>
  </si>
  <si>
    <t>Neulandstrasse 1</t>
  </si>
  <si>
    <t>PV Georg Keiser Neuheim</t>
  </si>
  <si>
    <t>Oberblachen</t>
  </si>
  <si>
    <t>PV Bernhard Billing Wildensbuch</t>
  </si>
  <si>
    <t>Breitestrasse 10</t>
  </si>
  <si>
    <t>Wildensbuch</t>
  </si>
  <si>
    <t>Billing</t>
  </si>
  <si>
    <t>PV Jakob Tschopp Mauensee</t>
  </si>
  <si>
    <t>PV Niklaus &amp; Albert Grüter Hohenrain - Scheune</t>
  </si>
  <si>
    <t xml:space="preserve">Günikon </t>
  </si>
  <si>
    <t>Grüter Niklaus , Grüter Albert</t>
  </si>
  <si>
    <t>PV Helvetia Solar AG Jegenstorf - Bütikofer</t>
  </si>
  <si>
    <t>Iffwilstrasse 70</t>
  </si>
  <si>
    <t>PV flaticoma GmbH Rickenbach - Hasenhusen</t>
  </si>
  <si>
    <t>Hasenhusen 6</t>
  </si>
  <si>
    <t>flaticoma GmbH</t>
  </si>
  <si>
    <t>Magnus</t>
  </si>
  <si>
    <t>PV Bion Gewerbehaus AG Niederwil - Moos</t>
  </si>
  <si>
    <t>Im Dorf 23 (Parz. 766)</t>
  </si>
  <si>
    <t>PV Heinz Künzi Erlach</t>
  </si>
  <si>
    <t>Insstrasse 50a &amp; 50b &amp; 50d</t>
  </si>
  <si>
    <t>Künzi</t>
  </si>
  <si>
    <t>PV Heinz Ziegler Schönholzerswilen</t>
  </si>
  <si>
    <t>Unterleutenegg 2</t>
  </si>
  <si>
    <t>Schönholzerswilen</t>
  </si>
  <si>
    <t>PV Christian Vetsch Sevelen</t>
  </si>
  <si>
    <t>Pfrundriet/Stella</t>
  </si>
  <si>
    <t>Vetsch</t>
  </si>
  <si>
    <t>PV Markus Bättig Wauwil</t>
  </si>
  <si>
    <t>Falläsch</t>
  </si>
  <si>
    <t>PV HoKuRe Energie AG Seon</t>
  </si>
  <si>
    <t>Staufferstrasse 2</t>
  </si>
  <si>
    <t>HoKuRe Energie GmbH</t>
  </si>
  <si>
    <t>PV Fuchs Immo Concept GmbH Mauren</t>
  </si>
  <si>
    <t>Dorfstrasse 20</t>
  </si>
  <si>
    <t>PV Urban Grünenfelder Niederbüren</t>
  </si>
  <si>
    <t>Schmitteli 365</t>
  </si>
  <si>
    <t>Grünenfelder</t>
  </si>
  <si>
    <t>PV Ackermann &amp; Cie Bourrignon - Solaire porcherie</t>
  </si>
  <si>
    <t>La Burgisberg 8</t>
  </si>
  <si>
    <t>PV Peter Kaufmann-Burri Wilihof - Kirchhalde</t>
  </si>
  <si>
    <t>Kirchhlade</t>
  </si>
  <si>
    <t>Kaufmann-Burri</t>
  </si>
  <si>
    <t>*PV Paul Nüesch Widnau</t>
  </si>
  <si>
    <t>Tratthof 1509</t>
  </si>
  <si>
    <t>*PV Peter &amp; Mathias Nüesch Widnau</t>
  </si>
  <si>
    <t>Nüesch Peter, Nüesch Mathias</t>
  </si>
  <si>
    <t>AMAG Buchs Photovoltaikanlage</t>
  </si>
  <si>
    <t>Dällikerstrasse 30</t>
  </si>
  <si>
    <t>AMAG Automobil und Motoren AG - Teile und Zubehör</t>
  </si>
  <si>
    <t>PV EKZ Contracting AG, Erneuerbare Energien - Grossviehstall LBBZ Plantahof</t>
  </si>
  <si>
    <t>Kantonsstrasse 17</t>
  </si>
  <si>
    <t>EKZ CONTRACTING AG</t>
  </si>
  <si>
    <t>PV Stadelmann Zelte GmbH Bremgarten</t>
  </si>
  <si>
    <t>Wohlerstrasse 41</t>
  </si>
  <si>
    <t>Stadelmann Zelte GmbH</t>
  </si>
  <si>
    <t>PV EKZ Wädenswil - Tuwag</t>
  </si>
  <si>
    <t>Einsiedlerstrasse 29</t>
  </si>
  <si>
    <t>PV Franz Blaser Rotkreuz</t>
  </si>
  <si>
    <t>Rütihof 3</t>
  </si>
  <si>
    <t>PV Karl Vetterli Rheinklingen</t>
  </si>
  <si>
    <t>Hauptstrasse 4</t>
  </si>
  <si>
    <t>Rheinklingen</t>
  </si>
  <si>
    <t xml:space="preserve">PV Christoph Bachmann Altikon - Geflügelstall </t>
  </si>
  <si>
    <t>Neunfornerstrasse 56</t>
  </si>
  <si>
    <t>PV Stefan Süess Dintikon - Variante 2</t>
  </si>
  <si>
    <t>Bergstrasse 98</t>
  </si>
  <si>
    <t>Süess</t>
  </si>
  <si>
    <t>PV Ernst Boner Malans - Rosenhof</t>
  </si>
  <si>
    <t>Baguggiweg 19</t>
  </si>
  <si>
    <t>PV Baugenossenschaft Rotach Zürich - Wohnsiedlung Triemli 1/Ersatzneubauten</t>
  </si>
  <si>
    <t>Birmensdorferstasse 432 - 447</t>
  </si>
  <si>
    <t>Baugenossenschaft Rotach Zürich</t>
  </si>
  <si>
    <t>PV Walter Stierli Fischbach-Göslikon</t>
  </si>
  <si>
    <t>Fohlenweidstrasse 6</t>
  </si>
  <si>
    <t>PV BZA AG Jaun - Schuwey</t>
  </si>
  <si>
    <t>Hauptstrasse 55 (Im Fang 14)</t>
  </si>
  <si>
    <t>Jaun</t>
  </si>
  <si>
    <t>PV Dominique &amp; Nathalie Zamofing Posieux</t>
  </si>
  <si>
    <t>Route de Matran 68a, Les Esserts-Manins</t>
  </si>
  <si>
    <t xml:space="preserve">Zamofing Nathalie, Zamofing Dominique </t>
  </si>
  <si>
    <t>Hofstetstrasse 14</t>
  </si>
  <si>
    <t>PV 2Elios Sàrl Thierrens - Route de St-Cierges</t>
  </si>
  <si>
    <t>Route de St-Cierges 10</t>
  </si>
  <si>
    <t>2 Elios Sàrl</t>
  </si>
  <si>
    <t>Piot</t>
  </si>
  <si>
    <t>Enguerrand</t>
  </si>
  <si>
    <t>PV Bauernhofevent Gmbh Sigigen - Laufstall</t>
  </si>
  <si>
    <t>Oberamsig</t>
  </si>
  <si>
    <t>Bauernhofevent Gmbh</t>
  </si>
  <si>
    <t>PV AEW Energie AG Lenzburg - AEW-RC Lenzburg 2</t>
  </si>
  <si>
    <t>Sägestrasse 6</t>
  </si>
  <si>
    <t>PV Triage Forestier du Vallon Réchy</t>
  </si>
  <si>
    <t>Chemin des Clous 2</t>
  </si>
  <si>
    <t>Réchy</t>
  </si>
  <si>
    <t>Triage Forestier du Vallon</t>
  </si>
  <si>
    <t>Largey</t>
  </si>
  <si>
    <t>PV JPF Construction SA Pasquier Le Pâquier</t>
  </si>
  <si>
    <t>Rue des Granges 64</t>
  </si>
  <si>
    <t>JPF Construction SA</t>
  </si>
  <si>
    <t>Bächler</t>
  </si>
  <si>
    <t>PV Jean-Pierre Bernard Cossonay</t>
  </si>
  <si>
    <t xml:space="preserve">Route de la Vallée </t>
  </si>
  <si>
    <t>Cossonay</t>
  </si>
  <si>
    <t>PV Appenzeller Alpenbitter AG Appenzell</t>
  </si>
  <si>
    <t>Weissbadstrasse 27</t>
  </si>
  <si>
    <t>Appenzeller Alpenbitter AG</t>
  </si>
  <si>
    <t>PV Bruno Huber-Rüegg Tuggen</t>
  </si>
  <si>
    <t>Kirchweid 1</t>
  </si>
  <si>
    <t>Huber-Rüegg</t>
  </si>
  <si>
    <t>PV Katrin &amp; Josef Gemperle Fischingen</t>
  </si>
  <si>
    <t xml:space="preserve">PV BBZW Emmen, Emmenbrücke </t>
  </si>
  <si>
    <t>Oberhofstrasse 45</t>
  </si>
  <si>
    <t>PV Anton Burkart Auw</t>
  </si>
  <si>
    <t xml:space="preserve">Billerhof </t>
  </si>
  <si>
    <t>PV Sonsofsun SA Pailly - Henrioud</t>
  </si>
  <si>
    <t>Chemin de Bellevue</t>
  </si>
  <si>
    <t>Sonsofsun SA</t>
  </si>
  <si>
    <t>PV Stromwerk AG Dussnang</t>
  </si>
  <si>
    <t>Essenheidstrasse 2a (Parzelle 1151)</t>
  </si>
  <si>
    <t>PV BZA AG - Objekt Josef Emmenegger - Waltenschwil</t>
  </si>
  <si>
    <t>Gugelhof 1</t>
  </si>
  <si>
    <t>PV Roland Fleischli Hildisrieden</t>
  </si>
  <si>
    <t xml:space="preserve">Holzmatt </t>
  </si>
  <si>
    <t>Fleischli</t>
  </si>
  <si>
    <t>PV Post Immobilien AG Sion - BPES</t>
  </si>
  <si>
    <t>Rue de la Blancherie 4</t>
  </si>
  <si>
    <t>PV Samvaz SA Châtel-St.-Denis - Solaire Arena</t>
  </si>
  <si>
    <t>Pra de Plan 25</t>
  </si>
  <si>
    <t>Châtel-St.-Denis</t>
  </si>
  <si>
    <t>Samvaz SA</t>
  </si>
  <si>
    <t>Jeanneret</t>
  </si>
  <si>
    <t>PV BE Netz AG Ebikon - Schulhaus Feldmatt 1</t>
  </si>
  <si>
    <t>Rankstrasse 2</t>
  </si>
  <si>
    <t>PV Pierre-Alain Etter Puidoux</t>
  </si>
  <si>
    <t>La Crosse</t>
  </si>
  <si>
    <t>Pierre-Alain</t>
  </si>
  <si>
    <t>PV Joseph Baume SA Le Noirmont</t>
  </si>
  <si>
    <t>Sous-la-Velle 1</t>
  </si>
  <si>
    <t>Joseph Baume SA</t>
  </si>
  <si>
    <t>Baume</t>
  </si>
  <si>
    <t>PV Georg &amp; Kaspar Müller Steckborn</t>
  </si>
  <si>
    <t xml:space="preserve">Höfli </t>
  </si>
  <si>
    <t>Müller Georg, Müller Kaspar</t>
  </si>
  <si>
    <t xml:space="preserve">PV MGH Giesserei, Winterthur </t>
  </si>
  <si>
    <t>Ida-Sträuli-Strasse 65</t>
  </si>
  <si>
    <t>PV Franz Stalder Oschwand - Stalder-Soleil</t>
  </si>
  <si>
    <t>Lochhof 5</t>
  </si>
  <si>
    <t>PV Jörg Friedli Wohlenschwil</t>
  </si>
  <si>
    <t>Moosweg 5</t>
  </si>
  <si>
    <t>PV Briner Logistik AG Winterthur</t>
  </si>
  <si>
    <t>Industriestrasse 18</t>
  </si>
  <si>
    <t>Briner Logistik AG</t>
  </si>
  <si>
    <t>PV Bendicht Glauser Tägertschi - Tiefmoos</t>
  </si>
  <si>
    <t>Tiefmoos 4e</t>
  </si>
  <si>
    <t>Professoreistrasse 10</t>
  </si>
  <si>
    <t>PV regiosol AG i.G. Effretikon - Regiosol 1</t>
  </si>
  <si>
    <t>Im Langhag 2</t>
  </si>
  <si>
    <t>PV Philipp Hegglin Hünenberg</t>
  </si>
  <si>
    <t>Oberbösch 1</t>
  </si>
  <si>
    <t>PV Wiederkehr Pneuhaus AG Grosswangen</t>
  </si>
  <si>
    <t>Gewerbe Mooshof 1</t>
  </si>
  <si>
    <t>Wiederkehr Pneuhaus AG</t>
  </si>
  <si>
    <t>PV Walter Gisler Gunzwil</t>
  </si>
  <si>
    <t>Erlose 4</t>
  </si>
  <si>
    <t>Walter Gisler</t>
  </si>
  <si>
    <t>PV Hans Stöckli Lanzenhäusern - integrierter Teil</t>
  </si>
  <si>
    <t>PV BG-Etiwilhof St. Ursen - BG Riedo-Zbinden</t>
  </si>
  <si>
    <t>BG-Etwilhof</t>
  </si>
  <si>
    <t>PV Rhiienergie AG Domat/Ems - Heineken</t>
  </si>
  <si>
    <t>Paleu Sura 4</t>
  </si>
  <si>
    <t>PV Roger Galley Ecuvillens</t>
  </si>
  <si>
    <t>Chemin des Longs-Praz 11</t>
  </si>
  <si>
    <t>Galley</t>
  </si>
  <si>
    <t xml:space="preserve">PV Eco Energie Etoy Société coopérative Villars-le-Grand - halle agri </t>
  </si>
  <si>
    <t>Rue du Bornalet</t>
  </si>
  <si>
    <t>PV Gallus Schafer Düdingen</t>
  </si>
  <si>
    <t>Kastels 6b</t>
  </si>
  <si>
    <t>Schafer</t>
  </si>
  <si>
    <t>Gallus</t>
  </si>
  <si>
    <t>PV Innerdorf Solar GmbH Grosswangen</t>
  </si>
  <si>
    <t>Innerdorf 10</t>
  </si>
  <si>
    <t>Innerdorf Solar GmbH</t>
  </si>
  <si>
    <t>Holzmann</t>
  </si>
  <si>
    <t>PV JK Horsepark AG Dürrenroth - Reithalle Chipf</t>
  </si>
  <si>
    <t>Chipf 3D</t>
  </si>
  <si>
    <t>JK Horsepark AG</t>
  </si>
  <si>
    <t>PV Martha und Ernst Uhlmann Härkingen</t>
  </si>
  <si>
    <t>Lammweg 34</t>
  </si>
  <si>
    <t>PV Philippe Bally Vaulion</t>
  </si>
  <si>
    <t>Chemin du Collège 24</t>
  </si>
  <si>
    <t>Vaulion</t>
  </si>
  <si>
    <t>Bally</t>
  </si>
  <si>
    <t>PV BE Netz AG Ebikon - Schulhaus Wydenhof 1</t>
  </si>
  <si>
    <t>Schulhausstrasse 22</t>
  </si>
  <si>
    <t>PV Alteno Solar AG - Schulanlage Engerfeld Rheinfelden Variante 3</t>
  </si>
  <si>
    <t>Engerfeldstrasse 18</t>
  </si>
  <si>
    <t xml:space="preserve">PV Sunseed SA Romainmôtier </t>
  </si>
  <si>
    <t>Route de Moiry</t>
  </si>
  <si>
    <t>Romainmôtier</t>
  </si>
  <si>
    <t>PV UWYTEC GmbH Münchenbuchsee</t>
  </si>
  <si>
    <t>Bielstrasse 32</t>
  </si>
  <si>
    <t>UWYTEC GmbH</t>
  </si>
  <si>
    <t>Utiger</t>
  </si>
  <si>
    <t>PV Landi Thun Mühlethurnen - Lagerhaus</t>
  </si>
  <si>
    <t>Bahnhofstrasse 45</t>
  </si>
  <si>
    <t>PV Andreas Hodel Luthern - Dach 1</t>
  </si>
  <si>
    <t>Hinter-Gernet</t>
  </si>
  <si>
    <t>Luthern</t>
  </si>
  <si>
    <t>PV Adrian Thurnherr Nussbaumen</t>
  </si>
  <si>
    <t>Altwingerten 2</t>
  </si>
  <si>
    <t>Thurnheer</t>
  </si>
  <si>
    <t>PV Daniel Dyntar Horw - Scheune &amp; Remise</t>
  </si>
  <si>
    <t>Unterknolligen</t>
  </si>
  <si>
    <t>PV Landi Stammertal Unterstammheim - Neubau Landiladen</t>
  </si>
  <si>
    <t>Amtsacker 2</t>
  </si>
  <si>
    <t>Landi Stammertal</t>
  </si>
  <si>
    <t>Maugweiler</t>
  </si>
  <si>
    <t>PV Maxon Motor AG Sachseln</t>
  </si>
  <si>
    <t>Brünigstrasse 220</t>
  </si>
  <si>
    <t>PV HIAG Immobilien Schweiz AG Windisch</t>
  </si>
  <si>
    <t xml:space="preserve">Kunz Areal Rekrutierungszentrum </t>
  </si>
  <si>
    <t>HIAG Immobilien Schweiz AG</t>
  </si>
  <si>
    <t>Binder</t>
  </si>
  <si>
    <t>Sonia</t>
  </si>
  <si>
    <t>PV Andreas Wyss Hessigkofen</t>
  </si>
  <si>
    <t>Erlenhof 1</t>
  </si>
  <si>
    <t>PV Daniel Röllin Menzingen</t>
  </si>
  <si>
    <t>Lindenberghof 34 F</t>
  </si>
  <si>
    <t>Röllin</t>
  </si>
  <si>
    <t>PV Paul Frauchiger Lengnau</t>
  </si>
  <si>
    <t>Schützenhausweg 1</t>
  </si>
  <si>
    <t>Frauchiger-Roth</t>
  </si>
  <si>
    <t>PV Othmar Zehnder Niederbüren - Rätenberg 338,341</t>
  </si>
  <si>
    <t>Rätenberg</t>
  </si>
  <si>
    <t>PV Joël Morerod Aigle - Morérod Charpente SA</t>
  </si>
  <si>
    <t>PV Betriebsgemeinschaft Bämperli &amp; Thalmann Jonschwil</t>
  </si>
  <si>
    <t>Bettenaustrasse 488</t>
  </si>
  <si>
    <t>Thalmann Othmar, Thalmann Madeleine</t>
  </si>
  <si>
    <t>PV Weber Sonnenenergie GmbH Liestal - Neuhof 33</t>
  </si>
  <si>
    <t>Neuhof 33c</t>
  </si>
  <si>
    <t>Weber Sonnenenergie GmbH</t>
  </si>
  <si>
    <t>PV Agrimonia GmbH Bachenbülach</t>
  </si>
  <si>
    <t>Niederglatterstrasse 626</t>
  </si>
  <si>
    <t>Bachenbülach</t>
  </si>
  <si>
    <t>Agrimonia GmbH</t>
  </si>
  <si>
    <t>Galeuchet</t>
  </si>
  <si>
    <t>*PV Energie 360° AG Villars-Ste-Croix - Exploitation agricole</t>
  </si>
  <si>
    <t>Au Village</t>
  </si>
  <si>
    <t>*PV Somiral Power Provider Sarl Villars-Ste-Croix - Exploitation agricole</t>
  </si>
  <si>
    <t>PV Betriebsgemeinschaft Engeli Friltschen</t>
  </si>
  <si>
    <t>Warth 142</t>
  </si>
  <si>
    <t>Betriebsgemeinschaft Engeli</t>
  </si>
  <si>
    <t xml:space="preserve">Hans </t>
  </si>
  <si>
    <t>PV Böbner Energie AG Ebnet</t>
  </si>
  <si>
    <t xml:space="preserve">Unterfuhren </t>
  </si>
  <si>
    <t>Böbner Energie AG</t>
  </si>
  <si>
    <t>Böbner</t>
  </si>
  <si>
    <t xml:space="preserve">Stefan </t>
  </si>
  <si>
    <t>PV Eisstadion Herti Zug</t>
  </si>
  <si>
    <t>General-Guisan-Strasse 4</t>
  </si>
  <si>
    <t>PV Hartwag AG Buchs - Lagergebäude</t>
  </si>
  <si>
    <t>Furtbachstrasse 3</t>
  </si>
  <si>
    <t>Hartwag AG</t>
  </si>
  <si>
    <t>Seiz</t>
  </si>
  <si>
    <t>PV Rochat Solaire SA 323 TC la Veyre St. Légier</t>
  </si>
  <si>
    <t>Chemin de la Veyre</t>
  </si>
  <si>
    <t>St. Légier</t>
  </si>
  <si>
    <t>PV NRG B AG - MZA Wies 1A - Heiden</t>
  </si>
  <si>
    <t>Wiesstrasse 1A</t>
  </si>
  <si>
    <t>PV Bürgergemeinde Oensingen - Lagerhaus</t>
  </si>
  <si>
    <t>Brüggmatt 3</t>
  </si>
  <si>
    <t>Forstbetrieb der Bürgergemeinde Oensingen</t>
  </si>
  <si>
    <t>Grunder</t>
  </si>
  <si>
    <t>Rosmarie</t>
  </si>
  <si>
    <t>PV AEW Energie AG Jonen</t>
  </si>
  <si>
    <t>Mattenhof 1</t>
  </si>
  <si>
    <t>PV Niklaus Wolfisberg Hohenrain - H+S</t>
  </si>
  <si>
    <t>Oberhilti 2</t>
  </si>
  <si>
    <t xml:space="preserve">PV EBL Liestal - Autobus AG </t>
  </si>
  <si>
    <t>Industriestrasse 13</t>
  </si>
  <si>
    <t>PV J &amp; H Südhang GmbH Eschenbach - Geflügelstrom32</t>
  </si>
  <si>
    <t>Rutzigen 1</t>
  </si>
  <si>
    <t>J &amp; H Südhang GmbH</t>
  </si>
  <si>
    <t>PV Traugott Villiger Oberwil-Lieli</t>
  </si>
  <si>
    <t>Kirchweg 53</t>
  </si>
  <si>
    <t>Oberwil-Lieli</t>
  </si>
  <si>
    <t>Traugott</t>
  </si>
  <si>
    <t>PV Birseck Solar AG Nunningen - GZG</t>
  </si>
  <si>
    <t>Grellingerstrasse 23</t>
  </si>
  <si>
    <t>PV Jürg Reusser Enggistein</t>
  </si>
  <si>
    <t xml:space="preserve">PV Rogantini Gips Chur </t>
  </si>
  <si>
    <t>Pulvermühlestrasse 82</t>
  </si>
  <si>
    <t>Rogantini Gips</t>
  </si>
  <si>
    <t>Rogantini</t>
  </si>
  <si>
    <t>Fabio</t>
  </si>
  <si>
    <t>PV Walter Jäissli Niederbipp - Lagerhalle &amp; Stall</t>
  </si>
  <si>
    <t>Grabenmattweg 1</t>
  </si>
  <si>
    <t>Jäissli</t>
  </si>
  <si>
    <t>PV Stutzer &amp; Co AG Villars-Sainte-Croix</t>
  </si>
  <si>
    <t>La Croix-du-Péage 20</t>
  </si>
  <si>
    <t>Stutzer &amp; Co AG</t>
  </si>
  <si>
    <t>Signer</t>
  </si>
  <si>
    <t>PV Andreas Bucher Rain - Dachsanierung Scheune</t>
  </si>
  <si>
    <t>Underotige</t>
  </si>
  <si>
    <t>PV Energieversorgung Raron AG Raron - Späni Industriehallen</t>
  </si>
  <si>
    <t>Basper Industriezone</t>
  </si>
  <si>
    <t>PV EKZ Contracting AG Egg - Kälin</t>
  </si>
  <si>
    <t>Untere Obereggstrasse 4</t>
  </si>
  <si>
    <t>PV Peter Bühlmann-Troxler Emmenbrücke</t>
  </si>
  <si>
    <t>Innenrain 163</t>
  </si>
  <si>
    <t>Bühlmann-Troxler</t>
  </si>
  <si>
    <t>PV Urs Bisang Lütenbühl - Scheunendach</t>
  </si>
  <si>
    <t>Lütenbühl 1</t>
  </si>
  <si>
    <t>Bisang</t>
  </si>
  <si>
    <t>PV Andreas Senn Oberbüren - Schopf</t>
  </si>
  <si>
    <t>Rüti 1100</t>
  </si>
  <si>
    <t>PV Risch Tscharner Alvaneu-Dorf - Stalldach</t>
  </si>
  <si>
    <t>Sax 195-A</t>
  </si>
  <si>
    <t>Alvaneu-Dorf</t>
  </si>
  <si>
    <t>Tscharner</t>
  </si>
  <si>
    <t>Risch</t>
  </si>
  <si>
    <t>PV NAGEL Agroénergie Sàrl Charmoille - hangar</t>
  </si>
  <si>
    <t>Misrez</t>
  </si>
  <si>
    <t>Charmoille</t>
  </si>
  <si>
    <t>NAGEL Agroénergie Sàrl</t>
  </si>
  <si>
    <t>Nagel</t>
  </si>
  <si>
    <t>Fabrice</t>
  </si>
  <si>
    <t>PV Felix Fischer Merenschwand</t>
  </si>
  <si>
    <t xml:space="preserve">Heugaden </t>
  </si>
  <si>
    <t>Merenschwand</t>
  </si>
  <si>
    <t>PV Baumet AG Oberriet</t>
  </si>
  <si>
    <t>Rietstrasse 7</t>
  </si>
  <si>
    <t xml:space="preserve">Baumet AG </t>
  </si>
  <si>
    <t>PV Verein Solarstrom Hasle b. Burgdorf - MZH Dach</t>
  </si>
  <si>
    <t>Friedhofweg 1</t>
  </si>
  <si>
    <t>Verein Solarstrom Hasle</t>
  </si>
  <si>
    <t>Burkhalter</t>
  </si>
  <si>
    <t>PV Andreas Furrer Henggart</t>
  </si>
  <si>
    <t xml:space="preserve">Wydenbuck </t>
  </si>
  <si>
    <t>PV Kevin Forestier Thierrens - Exploitation agricole</t>
  </si>
  <si>
    <t>Route d'Ogens 6A</t>
  </si>
  <si>
    <t>Forestier</t>
  </si>
  <si>
    <t>Kevin</t>
  </si>
  <si>
    <t>PV SI-REN SA Lausanne - 005_Aéroport Blécherette I_PV</t>
  </si>
  <si>
    <t>Avenue du Grey 117</t>
  </si>
  <si>
    <t>PV Urban Schwager Balterswil</t>
  </si>
  <si>
    <t>Rietwies</t>
  </si>
  <si>
    <t>PV Kompostieranlage Schneider Zielebach - Kompostieranlage</t>
  </si>
  <si>
    <t>Dorfstrasse 4</t>
  </si>
  <si>
    <t>Kompostieranlage Schneider</t>
  </si>
  <si>
    <t>PV Thomas Gerber Dagmersellen</t>
  </si>
  <si>
    <t>Kätzigen 1</t>
  </si>
  <si>
    <t>PV Lerch Crans Pres Celigny</t>
  </si>
  <si>
    <t>Chemin des Croisonniers 1</t>
  </si>
  <si>
    <t>Lerch</t>
  </si>
  <si>
    <t>PV Würth Management AG Rorschach - WATZ</t>
  </si>
  <si>
    <t>Churerstrasse 10</t>
  </si>
  <si>
    <t>Würth Management AG</t>
  </si>
  <si>
    <t>PV MW Energie AG Eschenbach - P003 Bächler</t>
  </si>
  <si>
    <t>Rutzigen 2</t>
  </si>
  <si>
    <t>PV Martin Schurter Ossingen</t>
  </si>
  <si>
    <t>Thurhof 1</t>
  </si>
  <si>
    <t>PV Hansruedi Tanner Neukirch</t>
  </si>
  <si>
    <t>Hegi 2</t>
  </si>
  <si>
    <t>PV EKZ Embrach - Breiti</t>
  </si>
  <si>
    <t>Schützenhausstrasse 20</t>
  </si>
  <si>
    <t>PV Urs Blaser Hinwil</t>
  </si>
  <si>
    <t>Obererlosenstrasse 8</t>
  </si>
  <si>
    <t>PV Beat Niklaus Hindelbank</t>
  </si>
  <si>
    <t>Hubelweg 6</t>
  </si>
  <si>
    <t xml:space="preserve">PV Ernst Bänninger Embrach </t>
  </si>
  <si>
    <t>Sunnerai 132</t>
  </si>
  <si>
    <t>Bänninger</t>
  </si>
  <si>
    <t>*PV Energie 360° AG Les Monts de Pully</t>
  </si>
  <si>
    <t>Chemin de la Pierre 2</t>
  </si>
  <si>
    <t>*PV Somiral Power Provider Sarl Les Monts de Pully</t>
  </si>
  <si>
    <t>PV Otto Bühlmann Emmenbrücke - SCHEUNENDACH</t>
  </si>
  <si>
    <t>Ober-Wolfisbühl</t>
  </si>
  <si>
    <t>PV Groupe E Greenwatt SA Henniez - Nestlé Waters Rte de la Gare 1</t>
  </si>
  <si>
    <t>Avenue de la Gare 1</t>
  </si>
  <si>
    <t>PV Einfache Gesellschaft Sonnenstrom Rhiienergie Trin - Via Prada</t>
  </si>
  <si>
    <t>Via Prada 3</t>
  </si>
  <si>
    <t>Einfache Gesellschaft Sonnenstrom Rhiienergie</t>
  </si>
  <si>
    <t>Capaul</t>
  </si>
  <si>
    <t>PV Matthias Borer Meltingen</t>
  </si>
  <si>
    <t>Listenmatt</t>
  </si>
  <si>
    <t>Borer</t>
  </si>
  <si>
    <t>PV Blaise Binder Brent-Fontanivent</t>
  </si>
  <si>
    <t>Route de Neyex</t>
  </si>
  <si>
    <t>Blaise</t>
  </si>
  <si>
    <t>PV Werner Stadler Langrickenbach</t>
  </si>
  <si>
    <t>Dünnershaus 24</t>
  </si>
  <si>
    <t>Langrickenbach</t>
  </si>
  <si>
    <t>Stadler</t>
  </si>
  <si>
    <t>PV Detech SA Le Noirmont</t>
  </si>
  <si>
    <t>Sous-la-Velle 9</t>
  </si>
  <si>
    <t>Detech SA</t>
  </si>
  <si>
    <t>PV K &amp; K Energy GmbH Berken</t>
  </si>
  <si>
    <t>Oberberken 6L</t>
  </si>
  <si>
    <t>Berken</t>
  </si>
  <si>
    <t>K &amp; K Energy GmbH</t>
  </si>
  <si>
    <t>PV St. Gallisch-Appenzellische Kraftwerke AG (SAK) Niederbüren - Annen</t>
  </si>
  <si>
    <t>Iltisberg</t>
  </si>
  <si>
    <t>PV AEW Energie AG Aristau</t>
  </si>
  <si>
    <t>Muristrasse 12</t>
  </si>
  <si>
    <t>Aristau</t>
  </si>
  <si>
    <t>PV Stiftung der Eric Schweizer AG Steffisburg</t>
  </si>
  <si>
    <t>Maienstrasse 10</t>
  </si>
  <si>
    <t>Stiftung der Eric Schweizer AG</t>
  </si>
  <si>
    <t>PV Haas Holz AG Walliswil bei Wangen</t>
  </si>
  <si>
    <t>Haas Holz AG</t>
  </si>
  <si>
    <t>PV Peter Kaufmann-Burri Wilihof - Schweine Abferkelstall</t>
  </si>
  <si>
    <t>Dorfstrasse 10</t>
  </si>
  <si>
    <t>PV Pius Stäger Steinach</t>
  </si>
  <si>
    <t>Schulstrasse 62</t>
  </si>
  <si>
    <t>Stäger</t>
  </si>
  <si>
    <t>PV Bruno Hegglin Menzingen</t>
  </si>
  <si>
    <t>Holzäusernstrasse 22</t>
  </si>
  <si>
    <t>PV Donatsch Söhne AG Landquart - Halle 1</t>
  </si>
  <si>
    <t>Sägenstrasse 14</t>
  </si>
  <si>
    <t>PV Truninger AG Langendorf</t>
  </si>
  <si>
    <t>TRUNINGER AG</t>
  </si>
  <si>
    <t>PV Eco Energie Etoy Société coopérative Forel-Lavaux - MASSARD</t>
  </si>
  <si>
    <t>Chemin du Caudrey 3</t>
  </si>
  <si>
    <t>Forel-Lavaux</t>
  </si>
  <si>
    <t>PV Christof Stutz Sirnach</t>
  </si>
  <si>
    <t>Weidhof 2</t>
  </si>
  <si>
    <t>PV Olympica Sport AG Brig-Glis</t>
  </si>
  <si>
    <t>Industriestrasse 94</t>
  </si>
  <si>
    <t>Brig-Glis</t>
  </si>
  <si>
    <t>Olympica Sport AG</t>
  </si>
  <si>
    <t>PV St. Gallisch-Appenzellische Kraftwerke AG Jonschwil - Werkhalle</t>
  </si>
  <si>
    <t>Werkstrasse 4</t>
  </si>
  <si>
    <t>PV Cathy &amp; Christian Roeske-Kroh Pratteln</t>
  </si>
  <si>
    <t>Dürrenhübelstrasse 9</t>
  </si>
  <si>
    <t>Cathy &amp; Christian Roeske-Kroh</t>
  </si>
  <si>
    <t>Roeske-Kroh</t>
  </si>
  <si>
    <t>Cathy</t>
  </si>
  <si>
    <t>PV Oscar &amp; Anna Schwenk Mauensee - 2</t>
  </si>
  <si>
    <t>Bergfeld</t>
  </si>
  <si>
    <t>Schwenk Anna, Schwenk Oscar</t>
  </si>
  <si>
    <t>PV Pletscher + Co. AG Schleitheim - Dachfläche Produktion</t>
  </si>
  <si>
    <t>Oberwiesenweg 5</t>
  </si>
  <si>
    <t>Pletscher + Co. AG</t>
  </si>
  <si>
    <t>Guldimann</t>
  </si>
  <si>
    <t>PV MM Bau GmbH Jenins</t>
  </si>
  <si>
    <t>Rossried 486A (Reithalle Parzelle 1841)</t>
  </si>
  <si>
    <t>PV Sieber Holzbau AG Triengen - Hallendach</t>
  </si>
  <si>
    <t>Kantonsstrasse 95</t>
  </si>
  <si>
    <t>Sieber Holzbau AG</t>
  </si>
  <si>
    <t>Hochuli</t>
  </si>
  <si>
    <t>PV Planzer Transport AG Satigny - Toit sud</t>
  </si>
  <si>
    <t>Rue des Moulières 5</t>
  </si>
  <si>
    <t>Planzer Transport AG</t>
  </si>
  <si>
    <t>Ricklin</t>
  </si>
  <si>
    <t xml:space="preserve">Lukas </t>
  </si>
  <si>
    <t>PV Koller Thermopic AG Eschenbach</t>
  </si>
  <si>
    <t>Houlern 1</t>
  </si>
  <si>
    <t>Koller Thermopic AG</t>
  </si>
  <si>
    <t>PV Soller AG Neukirch-Egnach - Häuser 1 - 5</t>
  </si>
  <si>
    <t>Riedernstrasse 8</t>
  </si>
  <si>
    <t>Neukirch-Egnach</t>
  </si>
  <si>
    <t>Soller AG</t>
  </si>
  <si>
    <t>PV Christian Meier Kleinwangen</t>
  </si>
  <si>
    <t>Sonnenhof</t>
  </si>
  <si>
    <t>Meier Christian, Meier Christian</t>
  </si>
  <si>
    <t>Industriestrasse 7</t>
  </si>
  <si>
    <t>PV Dünki Solar GmbH Rafz - HWG Gebäude</t>
  </si>
  <si>
    <t>Eichrütenen</t>
  </si>
  <si>
    <t>Dünki Solar GmbH</t>
  </si>
  <si>
    <t>Dünki</t>
  </si>
  <si>
    <t>PV Städtische Betriebe Olten (sbo) - Feuerwehrmagazin / Werkhof Olten</t>
  </si>
  <si>
    <t>Werkhofstrasse 9</t>
  </si>
  <si>
    <t>Städtische Betriebe Olten (sbo)</t>
  </si>
  <si>
    <t>PV Sun Valley Sàrl Le Cerneux-Péquignot - Faivre-Rosselet</t>
  </si>
  <si>
    <t>Les Roussottes</t>
  </si>
  <si>
    <t>PV Fankhauser Tiefbau AG Lyss</t>
  </si>
  <si>
    <t>Bernstrasse 102a + 102b</t>
  </si>
  <si>
    <t>Fankhauser Tiefbau AG</t>
  </si>
  <si>
    <t>PV Swiss Photovoltaik GmbH Mettmenstetten</t>
  </si>
  <si>
    <t>Herferswil 80</t>
  </si>
  <si>
    <t>PV Joos Clément Hinterforst</t>
  </si>
  <si>
    <t>Eichbergstrasse 60</t>
  </si>
  <si>
    <t>PV Otto &amp; Yvo Riedo St. Ursen</t>
  </si>
  <si>
    <t>Riedo Otto, Riedo Yvo</t>
  </si>
  <si>
    <t>PV Guido Vonarburg Ruswil</t>
  </si>
  <si>
    <t>Recketschwand 3</t>
  </si>
  <si>
    <t>PV Markus Glaus Fischingen - Geflügelstrom 36</t>
  </si>
  <si>
    <t>Buomberg</t>
  </si>
  <si>
    <t>Glaus</t>
  </si>
  <si>
    <t>PV 3Soft AG Unterseen</t>
  </si>
  <si>
    <t>Wyden 16/25/27</t>
  </si>
  <si>
    <t>3Soft AG</t>
  </si>
  <si>
    <t>PV Guido Häfliger Willisau</t>
  </si>
  <si>
    <t>Ober-Hofstetten 2</t>
  </si>
  <si>
    <t>Häfliger</t>
  </si>
  <si>
    <t xml:space="preserve">Guido </t>
  </si>
  <si>
    <t>PV Max Schwarz AG Villigen - Erbslet</t>
  </si>
  <si>
    <t xml:space="preserve">PV Cyril Tappolet Schaffhausen </t>
  </si>
  <si>
    <t>Gennersbrunnerstrasse 7101C</t>
  </si>
  <si>
    <t>Cyril</t>
  </si>
  <si>
    <t>PV BE Netz AG Ebikon - Schulhaus Zentral 1a + 2. Etappe</t>
  </si>
  <si>
    <t>Schulhausstrasse 2</t>
  </si>
  <si>
    <t>PV Espark AG Baden-Dättwil - Espark Halen</t>
  </si>
  <si>
    <t>Oberrordorferstrasse 1</t>
  </si>
  <si>
    <t>Baden-Dättwil</t>
  </si>
  <si>
    <t>Espark AG</t>
  </si>
  <si>
    <t>Gianni B</t>
  </si>
  <si>
    <t>Tarzia</t>
  </si>
  <si>
    <t>PV Eugen Schönbächler Einsiedeln</t>
  </si>
  <si>
    <t>Alte Etzelstrasse 35</t>
  </si>
  <si>
    <t>PV Stefan Trachsel Rüeggisberg - Laufstall</t>
  </si>
  <si>
    <t>Hangenbachweg 6</t>
  </si>
  <si>
    <t>PV glarnerSach Näfels</t>
  </si>
  <si>
    <t>Oberurnerstrasse 14</t>
  </si>
  <si>
    <t>glarnerSach</t>
  </si>
  <si>
    <t>Leisinger</t>
  </si>
  <si>
    <t>PV Polymere Compound AG Konolfingen</t>
  </si>
  <si>
    <t>Emmentalstrasse 45</t>
  </si>
  <si>
    <t>Polymere Compound AG</t>
  </si>
  <si>
    <t>PV Arthur Röösli-Romàn Hohenrain</t>
  </si>
  <si>
    <t>Günikon 35</t>
  </si>
  <si>
    <t>Röösli-Romàn</t>
  </si>
  <si>
    <t xml:space="preserve">PV Affentranger Bau AG Altbüron </t>
  </si>
  <si>
    <t>Kreuzmatte 2</t>
  </si>
  <si>
    <t>Affentranger Bau AG</t>
  </si>
  <si>
    <t>Affentranger</t>
  </si>
  <si>
    <t>PV Aqua Solar AG Büsserach - AS3a</t>
  </si>
  <si>
    <t>Industriering 66</t>
  </si>
  <si>
    <t>PV Swiss Clean Power AG Huttwil</t>
  </si>
  <si>
    <t>Dörfli 6</t>
  </si>
  <si>
    <t>PV Andermatt Service AG Grossdietwil</t>
  </si>
  <si>
    <t>Stahlermatten 6</t>
  </si>
  <si>
    <t>Andermatt Service AG</t>
  </si>
  <si>
    <t>PV Keller Beromünster AG Bermomünster</t>
  </si>
  <si>
    <t>Keller Beromünster AG</t>
  </si>
  <si>
    <t>PV René Helfenstein Sempach</t>
  </si>
  <si>
    <t>Sennhof 1</t>
  </si>
  <si>
    <t>PV KÜHNI AG Ramsei - Bürohaus</t>
  </si>
  <si>
    <t>Emmentalstrasse 102</t>
  </si>
  <si>
    <t>Ramsei</t>
  </si>
  <si>
    <t>Zimmerei Kühni AG</t>
  </si>
  <si>
    <t>PV Werner &amp; Verena Klauser-Hauri Reitnau</t>
  </si>
  <si>
    <t>Feldlimoos 194</t>
  </si>
  <si>
    <t>Klauser-Hauri Verena, Klauser-Hauri Werner</t>
  </si>
  <si>
    <t>PV Entreprise Agricole Joël Peter Missy</t>
  </si>
  <si>
    <t>Route des Vernettes 22</t>
  </si>
  <si>
    <t>Missy</t>
  </si>
  <si>
    <t>Entreprise Agricole Joël Peter</t>
  </si>
  <si>
    <t>*PV Romande Energie SA Vevey - Collège Jean Kratzer II</t>
  </si>
  <si>
    <t>Rue du Collège 10</t>
  </si>
  <si>
    <t>*PV Romande Energie Renouvelable SA Vevey - Collège Jean Kratzer II</t>
  </si>
  <si>
    <t>PV Wartmann Holzhof Bissegg</t>
  </si>
  <si>
    <t>Holzhof-Turtalstrasse 22</t>
  </si>
  <si>
    <t>Amlikon-Bissegg</t>
  </si>
  <si>
    <t xml:space="preserve">PV Elektrisola Feindraht AG - Unisolaranlage EF - Escholzmatt </t>
  </si>
  <si>
    <t>Hauptstrasse 35</t>
  </si>
  <si>
    <t>Elektrisola Feindraht AG</t>
  </si>
  <si>
    <t>PV Grobau Thomas Grob Sägenbach Bütschwil</t>
  </si>
  <si>
    <t>Sägenbach</t>
  </si>
  <si>
    <t>PV Mario Wyss Fulenbach</t>
  </si>
  <si>
    <t>Chäppelihof 3</t>
  </si>
  <si>
    <t>PV Walker Solarstrom AG Naters - Garage Naters</t>
  </si>
  <si>
    <t>Furkastrasse 140b</t>
  </si>
  <si>
    <t>PV Strom von der HALT GmbH Lengnau</t>
  </si>
  <si>
    <t>Degermoosstrasse 2</t>
  </si>
  <si>
    <t>Strom von der HALT GmbH</t>
  </si>
  <si>
    <t>PV Protennis SA Bossonnenes - Halle de Tennis</t>
  </si>
  <si>
    <t>Rue des Sports 63</t>
  </si>
  <si>
    <t>Ilios Mamassis Sàrl</t>
  </si>
  <si>
    <t>Zousi-Mamassis</t>
  </si>
  <si>
    <t xml:space="preserve">Maria </t>
  </si>
  <si>
    <t>PV Othmar Kaufmann Eich - Hundgellen</t>
  </si>
  <si>
    <t>Hundgellen 7</t>
  </si>
  <si>
    <t>Kaufmann Othmar, Kaufmann Marlis</t>
  </si>
  <si>
    <t>PV Serge Rebeaud Yvonand</t>
  </si>
  <si>
    <t>Chemin de l'Etroit 1B</t>
  </si>
  <si>
    <t>Vente d'Electricité, Expl. Agricole</t>
  </si>
  <si>
    <t>Rebeaud</t>
  </si>
  <si>
    <t>PV Müller Natursteinwerk AG Neuhaus</t>
  </si>
  <si>
    <t>Steinbruchstrasse 5</t>
  </si>
  <si>
    <t>Müller Natursteinwerk AG</t>
  </si>
  <si>
    <t>PV Josef Bütler Auw -  Lerchenhof</t>
  </si>
  <si>
    <t>Lerchenhof</t>
  </si>
  <si>
    <t>PV Didier Roch &amp; Stéphane Teuscher Ballens - Exploitation agricole</t>
  </si>
  <si>
    <t>Les Chaux parc. 198</t>
  </si>
  <si>
    <t xml:space="preserve">Roch Didier, Teuscher Stéphane </t>
  </si>
  <si>
    <t>PV ETAWATT AG Schaffhausen - IWC Arena Kunsteisbahndach</t>
  </si>
  <si>
    <t>Breitenaustrasse 119</t>
  </si>
  <si>
    <t>PV Eric Brand Düdingen</t>
  </si>
  <si>
    <t>Menziswil 5</t>
  </si>
  <si>
    <t>PV Echenard SA Bex</t>
  </si>
  <si>
    <t>rte de la Gribannaz</t>
  </si>
  <si>
    <t>PV Florian Gansner Grüsch</t>
  </si>
  <si>
    <t>Rivabordweg 4</t>
  </si>
  <si>
    <t>Gansner</t>
  </si>
  <si>
    <t>PV Broder AG Sargans</t>
  </si>
  <si>
    <t>St. Gallerstrasse 128</t>
  </si>
  <si>
    <t>Broder AG</t>
  </si>
  <si>
    <t>Broder</t>
  </si>
  <si>
    <t>Jules</t>
  </si>
  <si>
    <t>PV Gemüsebau Kistler Reichenburg - Halle Kühlhaus Nord-West</t>
  </si>
  <si>
    <t>PV Hans Graf Rafz - Eichhof</t>
  </si>
  <si>
    <t>Eichhof 1042</t>
  </si>
  <si>
    <t>PV Kurt Gassmann Wauwil - Dach Scheunen &amp; Maschinenhalle</t>
  </si>
  <si>
    <t>Schönbühl 3</t>
  </si>
  <si>
    <t>PV Profilbiegetechnik AG Weinfelden</t>
  </si>
  <si>
    <t>Dufourstrasse 71</t>
  </si>
  <si>
    <t>Profilbiegetechnik AG</t>
  </si>
  <si>
    <t>PV EnBAG AG Brig-Glis - Regionalschulhaus</t>
  </si>
  <si>
    <t>Englisch-Gruss-Strasse 45</t>
  </si>
  <si>
    <t>PV Estermann AG Geuensee</t>
  </si>
  <si>
    <t>Schäracher 5</t>
  </si>
  <si>
    <t>Estermann AG</t>
  </si>
  <si>
    <t>PV Solarspar Luzern - Reussbühl 2</t>
  </si>
  <si>
    <t>Ruopigenstrasse 40</t>
  </si>
  <si>
    <t>PV Hasli Liegenschaften AG Olten - Liegenschaften 9</t>
  </si>
  <si>
    <t>Haslistrasse 72</t>
  </si>
  <si>
    <t>PV BZA AG  - Otto von Felten Kestenholz</t>
  </si>
  <si>
    <t>Chäpplihof 2&amp;3</t>
  </si>
  <si>
    <t>*PV Josef Ott Küssnacht am Rigi SZ</t>
  </si>
  <si>
    <t>Aahusweg 43</t>
  </si>
  <si>
    <t>PV Amt für Industrielle Betriebe AIB Füllinsdorf - ARA Ergolz 2</t>
  </si>
  <si>
    <t>PV Guido Zihlmann Sigigen</t>
  </si>
  <si>
    <t>Graubaum</t>
  </si>
  <si>
    <t>PV Fabio Rezzonico Mendrisio</t>
  </si>
  <si>
    <t>Penate 9</t>
  </si>
  <si>
    <t>Rezzonico</t>
  </si>
  <si>
    <t>PV V-Zug AG Zug - Logistik Center</t>
  </si>
  <si>
    <t>Industriestrasse 66</t>
  </si>
  <si>
    <t>V-Zug AG</t>
  </si>
  <si>
    <t>Gneiss</t>
  </si>
  <si>
    <t xml:space="preserve">PV Soltracting AG Boswil - Swisspor </t>
  </si>
  <si>
    <t>Industriestrasse (Lagerhalle 2012)</t>
  </si>
  <si>
    <t>PV Christoph Buser-Flückiger Zunzgen - Scheunendach und Viehscheune</t>
  </si>
  <si>
    <t>Hof Mühlehalde 134</t>
  </si>
  <si>
    <t>Buser-Flückiger</t>
  </si>
  <si>
    <t>PV Beat Risi AG Sempach Station - Eichweid 10</t>
  </si>
  <si>
    <t>Eichweid 10</t>
  </si>
  <si>
    <t>Sempach Station</t>
  </si>
  <si>
    <t>Beat Risi AG</t>
  </si>
  <si>
    <t>Risi</t>
  </si>
  <si>
    <t>PV Thomas Wüthrich Cortébert</t>
  </si>
  <si>
    <t>Rière le Moulin 15-15d</t>
  </si>
  <si>
    <t>Cortébert</t>
  </si>
  <si>
    <t>PV Schweizerische Bundesbahnen SBB Zürich - Solarkraftwerk RZA Zürich-Altstetten</t>
  </si>
  <si>
    <t>Hohlstrasse 370</t>
  </si>
  <si>
    <t>Schweizerische Bundesbahnen SBB</t>
  </si>
  <si>
    <t>Noé</t>
  </si>
  <si>
    <t>PV Walter Mayer Trimmis</t>
  </si>
  <si>
    <t>Oberaustrasse 2</t>
  </si>
  <si>
    <t>Walter Mayer</t>
  </si>
  <si>
    <t>PV Dr. med Aufdermaur Lengnau</t>
  </si>
  <si>
    <t>Weststrasse 16</t>
  </si>
  <si>
    <t>Dr.med Aufdermaur AG</t>
  </si>
  <si>
    <t>Funke</t>
  </si>
  <si>
    <t>PV Iten Holz GmbH Sattel</t>
  </si>
  <si>
    <t>Aegeristrasse 3</t>
  </si>
  <si>
    <t>Iten Holz GmbH</t>
  </si>
  <si>
    <t>Iten</t>
  </si>
  <si>
    <t>Renato</t>
  </si>
  <si>
    <t>PV Marcel Boss Cronay</t>
  </si>
  <si>
    <t xml:space="preserve">La Baumaz-Planchamp </t>
  </si>
  <si>
    <t>Cronay</t>
  </si>
  <si>
    <t>Boss</t>
  </si>
  <si>
    <t>PV Genossenschaft Migros Oberwil</t>
  </si>
  <si>
    <t>Mühlemattstrasse 18</t>
  </si>
  <si>
    <t>PV Andreas Boog Rickenbach</t>
  </si>
  <si>
    <t>Holdern</t>
  </si>
  <si>
    <t>PV Schweinemästerei Willi AG Hellbühl - Lampigen Zusammenschluss</t>
  </si>
  <si>
    <t>Lampigen</t>
  </si>
  <si>
    <t>Schweinemästerei Willi AG</t>
  </si>
  <si>
    <t>PV AG für Fruchthandel Münchenstein</t>
  </si>
  <si>
    <t>Aliothstrasse 32</t>
  </si>
  <si>
    <t>AG für Fruchthandel</t>
  </si>
  <si>
    <t>Bosshart</t>
  </si>
  <si>
    <t>PV Josef Schmid Schüpfheim</t>
  </si>
  <si>
    <t xml:space="preserve">Moosmatte </t>
  </si>
  <si>
    <t>PV Jürg Marti Urtenen-Schönbühl</t>
  </si>
  <si>
    <t>Solothurnstrasse 10</t>
  </si>
  <si>
    <t>PV Alteno Solar AG Arlesheim - Theo Rietschi AG</t>
  </si>
  <si>
    <t>Talstrasse 84</t>
  </si>
  <si>
    <t>PV Christian Giger Sevelen</t>
  </si>
  <si>
    <t>Guschastrasse 150</t>
  </si>
  <si>
    <t>PV Thomas Bolz Amlikon-Bissegg</t>
  </si>
  <si>
    <t>Frauenfelderstrasse 62</t>
  </si>
  <si>
    <t>Bolz</t>
  </si>
  <si>
    <t>PV Ruedi &amp; Helen Hardegger Flawil - Geflügelstall</t>
  </si>
  <si>
    <t>Riethof 3675</t>
  </si>
  <si>
    <t>Hardegger Ruedi, Hardegger Helen</t>
  </si>
  <si>
    <t>PV Aepli Management AG Gossau</t>
  </si>
  <si>
    <t>Aepli Management AG</t>
  </si>
  <si>
    <t>Aepli</t>
  </si>
  <si>
    <t>PV 1.117 / oz13 Subingen</t>
  </si>
  <si>
    <t>Horriwilstrasse 33</t>
  </si>
  <si>
    <t xml:space="preserve">PV H. Mahr AG - Industriegebäude - Benken </t>
  </si>
  <si>
    <t>Stationsstrasse 10</t>
  </si>
  <si>
    <t>PV Roman Bieri Untersiggenthal</t>
  </si>
  <si>
    <t>Steinenbühlstrasse 52</t>
  </si>
  <si>
    <t>PV schaerholzbau dienstleistung ag Altbüron</t>
  </si>
  <si>
    <t>Kreuzmatte 1</t>
  </si>
  <si>
    <t>schaerholzbau dienstleistung ag</t>
  </si>
  <si>
    <t>PV Regula &amp; Andreas Balmer Seedorf</t>
  </si>
  <si>
    <t>Tannenhof 1e, 1f, 1g</t>
  </si>
  <si>
    <t>Balmer Regula , Balmer Andreas</t>
  </si>
  <si>
    <t>PV Zihl Verwaltungs AG Alpnach Dorf - Schoriederstrasse 4</t>
  </si>
  <si>
    <t>Schoriederstrasse 4</t>
  </si>
  <si>
    <t>Zihl Verwaltungs AG</t>
  </si>
  <si>
    <t>Bucher-Krummenacher</t>
  </si>
  <si>
    <t>PV Mathias Mauroux Autigny</t>
  </si>
  <si>
    <t>Route de la Crétausa 46</t>
  </si>
  <si>
    <t>Mauroux</t>
  </si>
  <si>
    <t>*PV Karl Streule Goldach</t>
  </si>
  <si>
    <t>Klosterstrasse 44</t>
  </si>
  <si>
    <t>Streule</t>
  </si>
  <si>
    <t>*PV Streule Immobilien AG Goldach</t>
  </si>
  <si>
    <t>Streule Immobilien AG</t>
  </si>
  <si>
    <t>Eva Maria</t>
  </si>
  <si>
    <t>PV Daniel Sauter Winkel</t>
  </si>
  <si>
    <t>Embracherstrasse 31</t>
  </si>
  <si>
    <t>PV EG Sonnenstrom Rhiienergie Rhäzüns - Quadra</t>
  </si>
  <si>
    <t>Quadra 3/4</t>
  </si>
  <si>
    <t>PV Herren Frères et Cie Yverdon - Y-Parc</t>
  </si>
  <si>
    <t>Avenue des Sciences 2</t>
  </si>
  <si>
    <t>Herren Frères &amp; Cie</t>
  </si>
  <si>
    <t>PV RESolar Sàrl - Eric &amp; Roland Stegmann - Boncourt</t>
  </si>
  <si>
    <t>Montgenaux 3</t>
  </si>
  <si>
    <t>RESolar Sàrl</t>
  </si>
  <si>
    <t>Stegmann</t>
  </si>
  <si>
    <t>PV Joachim Harder Kirchberg</t>
  </si>
  <si>
    <t>Wolfikon 115</t>
  </si>
  <si>
    <t>Harder</t>
  </si>
  <si>
    <t>Joachim</t>
  </si>
  <si>
    <t>PVA MigrosParc La Praille Carouge</t>
  </si>
  <si>
    <t>Avenue Vibert 32</t>
  </si>
  <si>
    <t>PV Peter Landis Kesswil - Scheunendach</t>
  </si>
  <si>
    <t>Hellacker 49</t>
  </si>
  <si>
    <t>Landis</t>
  </si>
  <si>
    <t>PV Hector Egger Holzbau AG Langenthal - HEH Werk II</t>
  </si>
  <si>
    <t>Steinackerweg 18</t>
  </si>
  <si>
    <t>Hector Egger Holzbau AG</t>
  </si>
  <si>
    <t>PV Philipp Ogg Watt - Solarstrom ab Hallendach</t>
  </si>
  <si>
    <t>Unterdorfstrasse 45</t>
  </si>
  <si>
    <t>Ogg</t>
  </si>
  <si>
    <t>PV Jürg Krättli Untervaz - 1</t>
  </si>
  <si>
    <t>Grafis 11</t>
  </si>
  <si>
    <t>Krättli</t>
  </si>
  <si>
    <t>PV Grobau, Thomas Grob Wattwil - Wälli</t>
  </si>
  <si>
    <t>Rickenhof 3749</t>
  </si>
  <si>
    <t>PV Primo Energien AG Selzach - Glatzfelder</t>
  </si>
  <si>
    <t>Industriestrasse 28</t>
  </si>
  <si>
    <t>PV Jura-Energie, Jean Oppliger Sàrl Les Breuleux</t>
  </si>
  <si>
    <t>Rue du Marché 10</t>
  </si>
  <si>
    <t>*PV Othmar Fehr Widnau</t>
  </si>
  <si>
    <t>Mossangerstrasse 100</t>
  </si>
  <si>
    <t>*PV MW Energie AG Widnau</t>
  </si>
  <si>
    <t>PV Peter &amp; Thomas Felix Braunau</t>
  </si>
  <si>
    <t>Tobelacker</t>
  </si>
  <si>
    <t>Peter &amp; Thomas Felix</t>
  </si>
  <si>
    <t>PV Rémy Koller Bourrignon</t>
  </si>
  <si>
    <t>Route Principale 18b</t>
  </si>
  <si>
    <t>Rémy</t>
  </si>
  <si>
    <t>PV Groupe E Greenwatt SA Düdingen - Energiepark</t>
  </si>
  <si>
    <t>Luggiwil 20</t>
  </si>
  <si>
    <t>PV Isabella &amp; Beat Meyer Dottikon</t>
  </si>
  <si>
    <t>Meyer Isabella , Meyer Beat</t>
  </si>
  <si>
    <t>PV Fesseler Solar Invest Gümmenen - Sägereihalle G. Schelker</t>
  </si>
  <si>
    <t>Austrasse 17</t>
  </si>
  <si>
    <t>PV-Anlage BAWA Biogas GmbH  Walterswil</t>
  </si>
  <si>
    <t>PV Energie Thun AG Gwatt - Meier Systems AG (C.F.L.-Lohnerstrasse 22)</t>
  </si>
  <si>
    <t>C.F.L.-Lohnerstrasse 22</t>
  </si>
  <si>
    <t>PV SunWaves SA Rossens</t>
  </si>
  <si>
    <t>Chemin de Combernesse</t>
  </si>
  <si>
    <t>SunWaves SA</t>
  </si>
  <si>
    <t>PV 1001 Freizeit AG Amriswil</t>
  </si>
  <si>
    <t>Quellenstrasse 39</t>
  </si>
  <si>
    <t>1001 Freizeit AG</t>
  </si>
  <si>
    <t>PV Solarkraftwerke Bigla AG Biglen</t>
  </si>
  <si>
    <t>Bahnhofstrasse 4</t>
  </si>
  <si>
    <t>Solarkraftwerke Bigla AG</t>
  </si>
  <si>
    <t>PV Christoph Villiger Auw</t>
  </si>
  <si>
    <t xml:space="preserve">Luegeten </t>
  </si>
  <si>
    <t>*PV Energie 360° AG Genolier</t>
  </si>
  <si>
    <t>Chemin de la Branche</t>
  </si>
  <si>
    <t>*PV Somiral Power Provider Sarl Genolier</t>
  </si>
  <si>
    <t>PV Genossenschaft Windenergieanlage Diegenstal (GWD) Neuenkirch</t>
  </si>
  <si>
    <t>Paradies</t>
  </si>
  <si>
    <t>PV Solarstrom Birkenhof Diessenhofen</t>
  </si>
  <si>
    <t xml:space="preserve">Birkenhof </t>
  </si>
  <si>
    <t>Solarstrom Birkenhof</t>
  </si>
  <si>
    <t>PV Korporation Zug - Vordergeissboden, Neubau Laufstall, Feld Süd</t>
  </si>
  <si>
    <t>Vordergeissboden</t>
  </si>
  <si>
    <t>PV Regionalverkehr Bern-Solothurn AG Worb - Worbboden</t>
  </si>
  <si>
    <t>Bodengasse 5</t>
  </si>
  <si>
    <t>Regionalverkehr Bern-Solothurn AG</t>
  </si>
  <si>
    <t>Citterio</t>
  </si>
  <si>
    <t>Enzo</t>
  </si>
  <si>
    <t>PV St. Gallisch-Appenzellische Kraftwerke AG (SAK) Wattwil</t>
  </si>
  <si>
    <t>PV AS Solar GmbH Ammerswil</t>
  </si>
  <si>
    <t>Chisacher 1</t>
  </si>
  <si>
    <t>AS Solar GmbH</t>
  </si>
  <si>
    <t>PV Lehner Versand AG Schenkon - Zellgut</t>
  </si>
  <si>
    <t>Zellgut 8</t>
  </si>
  <si>
    <t>Lehner Versand AG</t>
  </si>
  <si>
    <t>PV Dider Jenni Praratoud - JLR 339</t>
  </si>
  <si>
    <t>Le Sensuis</t>
  </si>
  <si>
    <t>Praratoud</t>
  </si>
  <si>
    <t>PV MM Bau GmbH Landquart - Ganda</t>
  </si>
  <si>
    <t>Ganda</t>
  </si>
  <si>
    <t>PV Jeannett &amp; Hanspeter Breu Amlikon</t>
  </si>
  <si>
    <t>Frauenfelderstrasse 15</t>
  </si>
  <si>
    <t>Breu Jeannett, Breu Hanspeter</t>
  </si>
  <si>
    <t>PV Willi Schmid Gossau - Solar Riethof</t>
  </si>
  <si>
    <t>Riethof 2275</t>
  </si>
  <si>
    <t>Willi Schmid</t>
  </si>
  <si>
    <t>PV MBR Solar AG Märstetten - Scheune Birkenhof</t>
  </si>
  <si>
    <t>Grubmühlestrasse 7</t>
  </si>
  <si>
    <t>PV Beauverd &amp; Malherbe SA Chavornay</t>
  </si>
  <si>
    <t xml:space="preserve">Rue de l'industrie / Z.I. Sous Ville </t>
  </si>
  <si>
    <t>Beauverd &amp; Malherbe SA</t>
  </si>
  <si>
    <t>PV Birseck Solar AG Salavaux - Tombez</t>
  </si>
  <si>
    <t>Les Savoies 6</t>
  </si>
  <si>
    <t>PV Thomas Ruch Mauren</t>
  </si>
  <si>
    <t>Alpenblickstrasse 5</t>
  </si>
  <si>
    <t>Ruch</t>
  </si>
  <si>
    <t>PV Energie Unterbözberg AG Unterbözberg</t>
  </si>
  <si>
    <t xml:space="preserve">Grundhof </t>
  </si>
  <si>
    <t>Unterbözberg</t>
  </si>
  <si>
    <t>Energie Unterbözberg AG</t>
  </si>
  <si>
    <t>PV Kaspar Landolt Wangen</t>
  </si>
  <si>
    <t>Kromenstrasse 21A</t>
  </si>
  <si>
    <t>Landolt</t>
  </si>
  <si>
    <t>PV Hans-Ulrich Schmid Erlinsbach</t>
  </si>
  <si>
    <t>Weidweg 2</t>
  </si>
  <si>
    <t>Hans-Ulrich</t>
  </si>
  <si>
    <t>PV heaven-power GmbH Wilen-Gottshaus - I</t>
  </si>
  <si>
    <t xml:space="preserve">Unterer Birnstiel </t>
  </si>
  <si>
    <t>heaven-power GmbH</t>
  </si>
  <si>
    <t>Beutter</t>
  </si>
  <si>
    <t xml:space="preserve">PV Jansen AG Oberriet - Halle M Produktion </t>
  </si>
  <si>
    <t>Eichaustrasse</t>
  </si>
  <si>
    <t>Jansen AG</t>
  </si>
  <si>
    <t>Jansen</t>
  </si>
  <si>
    <t>PV Zimmermann Paletten GmbH Weesen</t>
  </si>
  <si>
    <t>Untere Schwärzistrasse 44</t>
  </si>
  <si>
    <t>Zimmermann Paletten GmbH</t>
  </si>
  <si>
    <t>PV Lagerhaus Langhag AG Effretikon - Lager/Büro Neubau Langhag</t>
  </si>
  <si>
    <t>Im Langhag 7</t>
  </si>
  <si>
    <t>Lagerhaus Langhag AG Effretikon</t>
  </si>
  <si>
    <t>PV Patrick Müller Ernetschwil</t>
  </si>
  <si>
    <t>Plattenweidstrasse 2</t>
  </si>
  <si>
    <t>PV Blue Hold AG Balsthal- Ackermann Transport AG</t>
  </si>
  <si>
    <t>Bechburgerstrasse 23</t>
  </si>
  <si>
    <t>PV Solarkraftwerke Bigla AG Gunzwil - Geflügelstrom 41</t>
  </si>
  <si>
    <t>Riedhof 2</t>
  </si>
  <si>
    <t>*PV Samuel Werder AG Veltheim</t>
  </si>
  <si>
    <t>Werdstrasse 2</t>
  </si>
  <si>
    <t>Samuel Werder AG</t>
  </si>
  <si>
    <t>Werder</t>
  </si>
  <si>
    <t>*PV Bijouteria GmbH Veltheim</t>
  </si>
  <si>
    <t>Bijouteria GmbH</t>
  </si>
  <si>
    <t>Raphael</t>
  </si>
  <si>
    <t xml:space="preserve">PV Peter Moser RE GmbH Schaffhausen </t>
  </si>
  <si>
    <t>Peter Moser RE GmbH</t>
  </si>
  <si>
    <t>PV Politische Gemeinde Kaltbrunn - Inlinehalle</t>
  </si>
  <si>
    <t>Benknerstrasse 38</t>
  </si>
  <si>
    <t>Politische Gemeinde Kaltbrunn</t>
  </si>
  <si>
    <t>Rickli</t>
  </si>
  <si>
    <t>PV Zosso Ecoénergie SARL</t>
  </si>
  <si>
    <t>Au Village 42</t>
  </si>
  <si>
    <t>PV SunMove AG Aetigkofen</t>
  </si>
  <si>
    <t xml:space="preserve">Chriebenweg </t>
  </si>
  <si>
    <t>PV Terralog AG  Rüdtligen - Kartoffelzentrale Bürogebäude</t>
  </si>
  <si>
    <t>Winkelweg 5</t>
  </si>
  <si>
    <t>Terralog AG</t>
  </si>
  <si>
    <t>PV IKEA store Spreitenbach</t>
  </si>
  <si>
    <t>Müslistrasse 16</t>
  </si>
  <si>
    <t>IKEA AG</t>
  </si>
  <si>
    <t>Mutuberria</t>
  </si>
  <si>
    <t>Miguel</t>
  </si>
  <si>
    <t>PV IKEA Lyssach</t>
  </si>
  <si>
    <t>Bernstrasse 25</t>
  </si>
  <si>
    <t>PV Energie Thun AG Thun - Thun-Expo Halle 1 (KEV) Reitweg 4</t>
  </si>
  <si>
    <t>Reitweg 4</t>
  </si>
  <si>
    <t>PV Agrino Imboden &amp; Peterhans Busslingen - Neue Scheune</t>
  </si>
  <si>
    <t>Algier 20</t>
  </si>
  <si>
    <t>Busslingen</t>
  </si>
  <si>
    <t>PV Jutzler AG Oberburg - Logistikhalle</t>
  </si>
  <si>
    <t>Bahnhofstrasse 6e</t>
  </si>
  <si>
    <t>Oberburg b. Burgdorf</t>
  </si>
  <si>
    <t>JUTZLER AG</t>
  </si>
  <si>
    <t>Kuhn-Jutzler</t>
  </si>
  <si>
    <t>PV Thomas Weder Lienz</t>
  </si>
  <si>
    <t>Feldstrasse 3a</t>
  </si>
  <si>
    <t>PV Franz Abächerli Hausen am Albis</t>
  </si>
  <si>
    <t>Sunehof 1</t>
  </si>
  <si>
    <t>PV Peter Mosberger Junior Gossau - Solar Weiermüli</t>
  </si>
  <si>
    <t>Weiermüli 1965</t>
  </si>
  <si>
    <t>PV BZA AG Albligen</t>
  </si>
  <si>
    <t>Boden 45a &amp; 45b</t>
  </si>
  <si>
    <t>PV Galliker Energie AG Wünnewil - Solarstrom ab neuem Scheunendach</t>
  </si>
  <si>
    <t>Dietisberg 24</t>
  </si>
  <si>
    <t>PV Artilux-Herzig AG Liestal</t>
  </si>
  <si>
    <t>Industriestrasse 17</t>
  </si>
  <si>
    <t>Artilux-Herzig AG</t>
  </si>
  <si>
    <t>Herzig</t>
  </si>
  <si>
    <t>PV Amt für Industrielle Betriebe Liestal - ARA Sissach</t>
  </si>
  <si>
    <t>PV Heinz &amp; Brigitte Häller Kottwil</t>
  </si>
  <si>
    <t>Seewagen 8</t>
  </si>
  <si>
    <t>Häller Heinz , Häller Brigitte</t>
  </si>
  <si>
    <t>PV Hansruedi Born Niederbipp - Gebäude 1F</t>
  </si>
  <si>
    <t>Brunnhof 1f</t>
  </si>
  <si>
    <t>PV Arthur Weber AG Seewen - Wintersried</t>
  </si>
  <si>
    <t>Wintersried 7</t>
  </si>
  <si>
    <t>Arthur Weber AG</t>
  </si>
  <si>
    <t>PV Thomas Marti Grosswangen</t>
  </si>
  <si>
    <t>Wüschiswil 11</t>
  </si>
  <si>
    <t>tm solar GmbH</t>
  </si>
  <si>
    <t>PV Kalt AG Leibstadt - Lagerhalle</t>
  </si>
  <si>
    <t>Bossenhaus 211</t>
  </si>
  <si>
    <t>Kalt Lukas, Kalt Lukas, Kalt Lukas</t>
  </si>
  <si>
    <t>*PV Romande Energie SA Tolochenaz - Uvavins</t>
  </si>
  <si>
    <t>Chemin de Saux 5</t>
  </si>
  <si>
    <t>*PV Romande Energie Renouvelable SA Tolochenaz - Uvavins</t>
  </si>
  <si>
    <t>PV Martin Locher Bösingen</t>
  </si>
  <si>
    <t>Fendringen 693</t>
  </si>
  <si>
    <t>PV Mengis Druck &amp; Verlag AG Visp</t>
  </si>
  <si>
    <t>Pomonastrasse 12</t>
  </si>
  <si>
    <t>Mengis Druck &amp; Verlag AG</t>
  </si>
  <si>
    <t>Gurnari</t>
  </si>
  <si>
    <t>Alvaro</t>
  </si>
  <si>
    <t>PV Diego Steger Unterlunkhofen - Dach Stallgebäude</t>
  </si>
  <si>
    <t>Neuhuserhofstrasse</t>
  </si>
  <si>
    <t>PV David Vogel Obermumpf</t>
  </si>
  <si>
    <t>Buebletenhof 344 (Parz. 705)</t>
  </si>
  <si>
    <t>PV Armin Ottiger Neudorf</t>
  </si>
  <si>
    <t>Landhof 1</t>
  </si>
  <si>
    <t>PV gvz-rossat ag Otelfingen</t>
  </si>
  <si>
    <t>gvz-rossat ag</t>
  </si>
  <si>
    <t>*PV Romande Energie SA Bussigny- Nestlé</t>
  </si>
  <si>
    <t>Route de Buyère 4</t>
  </si>
  <si>
    <t>PV Jacques Pharisa Estavannens</t>
  </si>
  <si>
    <t>Chemin du Béveret 8</t>
  </si>
  <si>
    <t>Estavannens</t>
  </si>
  <si>
    <t>Pharisa</t>
  </si>
  <si>
    <t>PV cplusm GmbH Sevgein - 11-118-A/B - Stalldach Cadelbert</t>
  </si>
  <si>
    <t>Curschetta 118A</t>
  </si>
  <si>
    <t>Sevgein</t>
  </si>
  <si>
    <t>cplusm GmbH</t>
  </si>
  <si>
    <t>Velleuer</t>
  </si>
  <si>
    <t>*PV Neue Solarstrom AG Uster</t>
  </si>
  <si>
    <t>Hallenbadweg 15</t>
  </si>
  <si>
    <t>Neue Solarstrom AG</t>
  </si>
  <si>
    <t>Ehrbar</t>
  </si>
  <si>
    <t>*PV Energie Uster AG Uster - Blue Point</t>
  </si>
  <si>
    <t>Energie Uster AG</t>
  </si>
  <si>
    <t>Comino</t>
  </si>
  <si>
    <t>PV Wesenmatt AG Sihlbrugg</t>
  </si>
  <si>
    <t>Wesenmatt 42</t>
  </si>
  <si>
    <t>Sihlbrugg</t>
  </si>
  <si>
    <t>Wesenmatt AG</t>
  </si>
  <si>
    <t>Blattmann</t>
  </si>
  <si>
    <t>Marlis</t>
  </si>
  <si>
    <t>PV Oberfeld Energie GmbH Gelfingen</t>
  </si>
  <si>
    <t xml:space="preserve">Oberfeld </t>
  </si>
  <si>
    <t>Oberfeld Energie GmbH</t>
  </si>
  <si>
    <t>PV D.Sertori S.A. Granges-Près-Marnand</t>
  </si>
  <si>
    <t>Chemin des Petits Praz 6</t>
  </si>
  <si>
    <t>Granges-Près-Marnand</t>
  </si>
  <si>
    <t>D. Sertori S.A.</t>
  </si>
  <si>
    <t>Sertori</t>
  </si>
  <si>
    <t>PV Gerold Hofstetter Benken - Spetlinthof</t>
  </si>
  <si>
    <t>Doggenstrasse 28</t>
  </si>
  <si>
    <t>PV Groupe E-Greenwatt SA Henniez - Nestlé Waters Av. des Bains 12</t>
  </si>
  <si>
    <t>Avenue des Bains 12</t>
  </si>
  <si>
    <t>PV Valisun AG - Gesamtanlage - Ruswil</t>
  </si>
  <si>
    <t xml:space="preserve">Neu Sonnhalde </t>
  </si>
  <si>
    <t>PV Sepp Knüsel Immobilien GmbH Küssnacht am Rigi - Werkstattgebäude</t>
  </si>
  <si>
    <t>Aahusweg 2</t>
  </si>
  <si>
    <t>Sepp Knüsel Immobilien GmbH</t>
  </si>
  <si>
    <t>PV Hess Druck AG Märstetten</t>
  </si>
  <si>
    <t>Schützlerweg 3</t>
  </si>
  <si>
    <t>Hess Druck AG</t>
  </si>
  <si>
    <t>PV Gewi Energie GmbH Hohenrain - LBBZ 1</t>
  </si>
  <si>
    <t>Sennweidstrasse 35</t>
  </si>
  <si>
    <t>GEWI Energie GmbH</t>
  </si>
  <si>
    <t>PV IKEA Centers Switzerland SA Grancia</t>
  </si>
  <si>
    <t>Centro Lugano Sud</t>
  </si>
  <si>
    <t>Grancia</t>
  </si>
  <si>
    <t>IKEA Centers Switzerland SA</t>
  </si>
  <si>
    <t>Lunardi</t>
  </si>
  <si>
    <t>*PV HB Systeme GmbH Hüswil - Solarstrom ab Produktionshalle</t>
  </si>
  <si>
    <t>Bernstrasse 15b</t>
  </si>
  <si>
    <t>HB Systeme GmbH</t>
  </si>
  <si>
    <t>*PV Hodel MB Immo AG Hüswil - Solarstrom ab Produktionshalle</t>
  </si>
  <si>
    <t>Hodel MB Immo AG</t>
  </si>
  <si>
    <t>PV Anderhalden Immobilien AG Kägiswil - Flachdach Gewerbegebäude</t>
  </si>
  <si>
    <t>Kernserstrasse 6</t>
  </si>
  <si>
    <t>Anderhalden Immobilien AG</t>
  </si>
  <si>
    <t>PV Dorfkorporation Bronschhofen</t>
  </si>
  <si>
    <t>Amp-Strasse 2</t>
  </si>
  <si>
    <t>PV Philippe Bise Murist</t>
  </si>
  <si>
    <t>Montborget 96</t>
  </si>
  <si>
    <t>Bise</t>
  </si>
  <si>
    <t>PV Sprenger Bioenergie-Gewinnung Wängi</t>
  </si>
  <si>
    <t>PV Reinhard Holz AG Erlenbach - Beim Bahnhof 180 N</t>
  </si>
  <si>
    <t>Beim Bahnhof 180 N</t>
  </si>
  <si>
    <t>Reinhard Holz AG</t>
  </si>
  <si>
    <t>Lädrach</t>
  </si>
  <si>
    <t xml:space="preserve">Thomas </t>
  </si>
  <si>
    <t>PV Reto Beerli Opfershofen</t>
  </si>
  <si>
    <t>Flurhofstrasse 2</t>
  </si>
  <si>
    <t>Beerli</t>
  </si>
  <si>
    <t>PV WinaSolar AG Ettingen - Gewächshaus &amp; Werkstatt &amp; Scheune</t>
  </si>
  <si>
    <t>Brühlstrasse 45/45c/45f</t>
  </si>
  <si>
    <t>PV Phillipp Zindel Maienfeld</t>
  </si>
  <si>
    <t>Unter der Linde 16</t>
  </si>
  <si>
    <t>Zindel</t>
  </si>
  <si>
    <t>Phillip</t>
  </si>
  <si>
    <t>PV Solarspar Luzern - Kantonsschule 1</t>
  </si>
  <si>
    <t>Alpenquai 46</t>
  </si>
  <si>
    <t>PV Swiss Clean Power AG Wiedlisbach - Solarstrom ab Industrieliegenschaft</t>
  </si>
  <si>
    <t>Gartenstrasse 7</t>
  </si>
  <si>
    <t>PV Martin Tanner Bargen - Hof Schlatter</t>
  </si>
  <si>
    <t>Steigstrasse 14</t>
  </si>
  <si>
    <t>PV André Schreyer Gals - Stalldach &amp; Hallendach</t>
  </si>
  <si>
    <t>Zihlhof 25</t>
  </si>
  <si>
    <t>Schreyer</t>
  </si>
  <si>
    <t>PV Afimag AG Grosswangen - Turnhalle &amp; Schulhaus</t>
  </si>
  <si>
    <t>Schulhaus 68</t>
  </si>
  <si>
    <t>PV Aqua Solar AG Büsserach - AS2+3 148</t>
  </si>
  <si>
    <t>PV Fankhauser AG Huttwil Rohrbach - Gewerbehalle</t>
  </si>
  <si>
    <t>Walke 1</t>
  </si>
  <si>
    <t>Fankhauser AG Huttwil</t>
  </si>
  <si>
    <t>PV Eco Energie Etoy SA La Rippe - Melly-Bory-Rilliet</t>
  </si>
  <si>
    <t>Chemin du Vivier</t>
  </si>
  <si>
    <t>PV Orolux SA Le Noirmont - bâtiment 1 &amp; 2</t>
  </si>
  <si>
    <t>Rue Clos Frésard 12</t>
  </si>
  <si>
    <t>PV Paul Burkard Zezikon</t>
  </si>
  <si>
    <t>Wildern 1</t>
  </si>
  <si>
    <t>Zezikon</t>
  </si>
  <si>
    <t>PV Cornel Eberle - Straussenfarm.ch - Mörschwil</t>
  </si>
  <si>
    <t>Aachen 568</t>
  </si>
  <si>
    <t>Eberle die Straussenfarm.ch</t>
  </si>
  <si>
    <t>PV Kompostieranlage Tägerwilen</t>
  </si>
  <si>
    <t>Arastrasse 45</t>
  </si>
  <si>
    <t>Technische Betriebe Kreuzlingen</t>
  </si>
  <si>
    <t>Haerle</t>
  </si>
  <si>
    <t>PV FBB Immobilien AG Hinwil Post-Logistikzentrum</t>
  </si>
  <si>
    <t>Studbachstrasse 11</t>
  </si>
  <si>
    <t>FBB Immobilien AG</t>
  </si>
  <si>
    <t xml:space="preserve">PV Alteno Solar AG Remetschwil - Projekt </t>
  </si>
  <si>
    <t>Birkenhof 339</t>
  </si>
  <si>
    <t>PV MM Bau GmbH Zizers</t>
  </si>
  <si>
    <t>Oberauweg 4 / Flurstrasse 5</t>
  </si>
  <si>
    <t>PV Coop Prodega, Basel</t>
  </si>
  <si>
    <t>Singerstrasse 12 / St. Jakobs-Strasse 175</t>
  </si>
  <si>
    <t>PV Philippe Boss Knonau</t>
  </si>
  <si>
    <t>Büelweid 1</t>
  </si>
  <si>
    <t>PV EKZ Dietikon - Coop Silbern</t>
  </si>
  <si>
    <t>Silbernstrasse 9</t>
  </si>
  <si>
    <t>PV Erwin Braunwalder Lenggenwil</t>
  </si>
  <si>
    <t>Oberdorf 720 (Parz. 97)</t>
  </si>
  <si>
    <t>Braunwalder</t>
  </si>
  <si>
    <t>PV Urs  Amacher Dänikon</t>
  </si>
  <si>
    <t>Geigelmooshof 1</t>
  </si>
  <si>
    <t>Amacher</t>
  </si>
  <si>
    <t>PV SI-REN SA Lausanne - 003_CGN_PV</t>
  </si>
  <si>
    <t>Rhodanie 17</t>
  </si>
  <si>
    <t>PV Häfeli-Brügger AG Klingnau - Industrie Zelgli</t>
  </si>
  <si>
    <t xml:space="preserve">PV Feldschlösschen, Satigny </t>
  </si>
  <si>
    <t>Rue des Sablières 16</t>
  </si>
  <si>
    <t>PV Franz Dober Merenschwand - Riedhof</t>
  </si>
  <si>
    <t>Riedhof</t>
  </si>
  <si>
    <t>Dober</t>
  </si>
  <si>
    <t>PV GEWI Energie GmbH Turtmann - Lerchenhof</t>
  </si>
  <si>
    <t>PV Grobau Wattwil - Pozzi</t>
  </si>
  <si>
    <t>Bleikenstrasse 56</t>
  </si>
  <si>
    <t>PV Martin Röthlisberger Knonau - Scheune</t>
  </si>
  <si>
    <t>Schützenhausstrasse 932</t>
  </si>
  <si>
    <t xml:space="preserve">PV Benno Erni Wiesendangen -  Neubau </t>
  </si>
  <si>
    <t>Bahndammstrasse 8</t>
  </si>
  <si>
    <t>PV Josef Probst-Vogt Laupersdorf</t>
  </si>
  <si>
    <t>Schneehof 436</t>
  </si>
  <si>
    <t>Probst-Vogt</t>
  </si>
  <si>
    <t>PV Suisag Knutwil - KB-Station</t>
  </si>
  <si>
    <t>Schaubern</t>
  </si>
  <si>
    <t>Suisag, Aktiengesellschaft für Dienstleistungen in der Schweineproduktion</t>
  </si>
  <si>
    <t>PV Viessmann (Schweiz) AG</t>
  </si>
  <si>
    <t>Rütimoosstrasse 5</t>
  </si>
  <si>
    <t>Worb SBB</t>
  </si>
  <si>
    <t>Viessmann (Schweiz) AG</t>
  </si>
  <si>
    <t>Vessichelli</t>
  </si>
  <si>
    <t>PV Alpnach-Sonnenstrom AG Hofstatt - Sägerei Kunz</t>
  </si>
  <si>
    <t>Sägewerk Ellbach</t>
  </si>
  <si>
    <t>PV Felix Kunz Wallisellen</t>
  </si>
  <si>
    <t xml:space="preserve">Sunnebüel </t>
  </si>
  <si>
    <t>PV Hug Engineering AG Elsau</t>
  </si>
  <si>
    <t>Im Geren 14</t>
  </si>
  <si>
    <t>Hug Engineering AG</t>
  </si>
  <si>
    <t>PV Intercheese AG Beromünster</t>
  </si>
  <si>
    <t>Industriestrasse 22</t>
  </si>
  <si>
    <t>InterCheese AG</t>
  </si>
  <si>
    <t>PV Sereba Immobilien AG Volketswil - Hölzliwisenstrasse Meister</t>
  </si>
  <si>
    <t>Hölzliwisenstrasse 5</t>
  </si>
  <si>
    <t>Sereba Immobilien AG</t>
  </si>
  <si>
    <t>PV Bushandel.ch AG Dagmersellen - Betriebsgebäude II</t>
  </si>
  <si>
    <t>Langnauerstrasse 1</t>
  </si>
  <si>
    <t>Bushandel.ch AG</t>
  </si>
  <si>
    <t>PV Josef Hodel Buttisholz</t>
  </si>
  <si>
    <t>Schweikhüsern 1</t>
  </si>
  <si>
    <t>*PV Elenkavest AG Uetendorf - Garaventa AG</t>
  </si>
  <si>
    <t>Glütschbachstrasse 94</t>
  </si>
  <si>
    <t>PV Claude-Alain Gebhard Vaux</t>
  </si>
  <si>
    <t>Route de St-Saphorin 1</t>
  </si>
  <si>
    <t>Vaux-sur-Morges</t>
  </si>
  <si>
    <t>Claude-Alain</t>
  </si>
  <si>
    <t>PV Thomas Eberhard Ernetschwil</t>
  </si>
  <si>
    <t>Eule 1</t>
  </si>
  <si>
    <t>PV Wey Agro GmbH Altishofen</t>
  </si>
  <si>
    <t>Silbermatte 140a / 140b</t>
  </si>
  <si>
    <t>Wey Agro GmbH</t>
  </si>
  <si>
    <t>PV Swiss Photovoltaik GmbH Bischofszell</t>
  </si>
  <si>
    <t>Blumenwiesstrasse 6</t>
  </si>
  <si>
    <t>PV Daniel Hermann Prez-vers-Noréaz</t>
  </si>
  <si>
    <t>Route de Fribourg 57</t>
  </si>
  <si>
    <t>Prez-vers-Noréaz</t>
  </si>
  <si>
    <t>PV Zimmerei Holzbau Meier + Brunner AG Laupersdorf</t>
  </si>
  <si>
    <t>Untere Brühlmatt 663</t>
  </si>
  <si>
    <t>Zimmerei Holzbau Meier +  Brunner AG</t>
  </si>
  <si>
    <t>PV Solarpark Niederhünigen AG Konolfingen - Areal G. Berger AG</t>
  </si>
  <si>
    <t>Hünigenstrasse 33</t>
  </si>
  <si>
    <t>Solarpark Niederhünigen AG</t>
  </si>
  <si>
    <t>PV W. Althaus AG Aarwangen - 14861 Industrieanlage</t>
  </si>
  <si>
    <t>Industriering 2</t>
  </si>
  <si>
    <t>Althaus Management AG</t>
  </si>
  <si>
    <t>PV Hubert Muff Neuenkirch</t>
  </si>
  <si>
    <t xml:space="preserve">Windblosen </t>
  </si>
  <si>
    <t>PV Toggenburg Energie Finanz AG Wattwil - Markthalle</t>
  </si>
  <si>
    <t>Austrasse 21</t>
  </si>
  <si>
    <t>PV SL Sonnenstrom AG Steg - SchollGlas</t>
  </si>
  <si>
    <t>Stegerfeld</t>
  </si>
  <si>
    <t>SL Sonnenstrom AG</t>
  </si>
  <si>
    <t>PV EN-GE-RO Energiegenossenschaft Roggwil - Keller Spiegelschränke</t>
  </si>
  <si>
    <t>Riedern 14</t>
  </si>
  <si>
    <t>Energie-Genossenschaft Roggwil (EN-GE-RO)</t>
  </si>
  <si>
    <t>PV René Meyer Merenschwand</t>
  </si>
  <si>
    <t>Benzenschwilerstrasse 29</t>
  </si>
  <si>
    <t>PV Energie-Genossenschaft Roggwil (EN-GE-RO) Roggwil - RWD</t>
  </si>
  <si>
    <t>St. Gallerstrasse 21</t>
  </si>
  <si>
    <t>PV Pletscher + Co. AG Schleitheim - Dachfläche Lagerhalle</t>
  </si>
  <si>
    <t>Aegerten 0 B</t>
  </si>
  <si>
    <t>PV Enimag AG Knonau</t>
  </si>
  <si>
    <t>Hinteruttenberg 102</t>
  </si>
  <si>
    <t>Enimag AG</t>
  </si>
  <si>
    <t xml:space="preserve">Alois </t>
  </si>
  <si>
    <t>PV Emile Egger &amp; CiE SA Cressier</t>
  </si>
  <si>
    <t>Route de Neuchâtel 36</t>
  </si>
  <si>
    <t>Emile Egger &amp; CiE SA</t>
  </si>
  <si>
    <t>PV Bernhard Polybau AG Langenthal</t>
  </si>
  <si>
    <t>Gaswerkstrasse 63</t>
  </si>
  <si>
    <t>Bernhard Polybau AG</t>
  </si>
  <si>
    <t>PV IKEA AG Allaman - store</t>
  </si>
  <si>
    <t>Es Grangettes</t>
  </si>
  <si>
    <t>Allaman</t>
  </si>
  <si>
    <t>PV Einfache Gesellschaft Sonnenstrom Rhiienergie Bonaduz - Stiefenhofer</t>
  </si>
  <si>
    <t>PV BZA AG - Urs Flury Deitingen</t>
  </si>
  <si>
    <t>Russmatthof 1</t>
  </si>
  <si>
    <t>PV Amt für Industrielle Betriebe AIB Birsfelden - Mischwasserbecken und Schlammbehandlung</t>
  </si>
  <si>
    <t>Linden 2</t>
  </si>
  <si>
    <t>PV Anton Kaufmann Kleinwangen</t>
  </si>
  <si>
    <t>Ibenmoos 3</t>
  </si>
  <si>
    <t>PV Simon Schmitter Noréaz - Seedorf Energie</t>
  </si>
  <si>
    <t xml:space="preserve">Route de Seedorf </t>
  </si>
  <si>
    <t>PV Korporation Alpnach Alpnach Dorf - Spältenhalle + Walter Küng AG + Holzheizkraftwerk</t>
  </si>
  <si>
    <t>Chilcherlistrasse 6 + 8</t>
  </si>
  <si>
    <t>PV Thun Solar AG - Stadion Thun Süd</t>
  </si>
  <si>
    <t>Weststrasse 12</t>
  </si>
  <si>
    <t>Thun Solar AG</t>
  </si>
  <si>
    <t>PV Rhiienergie AG Domat/Ems - Kuoni</t>
  </si>
  <si>
    <t>Via Zups 2</t>
  </si>
  <si>
    <t>PV Guido Winterberg Bettwil</t>
  </si>
  <si>
    <t>Erushof 475</t>
  </si>
  <si>
    <t>PV Gawaplast Appenzell AG Appenzell</t>
  </si>
  <si>
    <t>Gawaplast Appenzell AG</t>
  </si>
  <si>
    <t>Ofner</t>
  </si>
  <si>
    <t>PV Xaver Keiser Holzbau AG Zug</t>
  </si>
  <si>
    <t>Chollerstrasse 30</t>
  </si>
  <si>
    <t>Xaver Keiser Holzbau AG</t>
  </si>
  <si>
    <t>PV SunWaves SA Payerne</t>
  </si>
  <si>
    <t>Au Champ Cheval / Route de Neuchâtel</t>
  </si>
  <si>
    <t>PV a+o immobilien ag Dürrenroth</t>
  </si>
  <si>
    <t>Mattenweg 2</t>
  </si>
  <si>
    <t>a+o immobilien ag</t>
  </si>
  <si>
    <t>Hirter</t>
  </si>
  <si>
    <t>J. Rudolf D.</t>
  </si>
  <si>
    <t>PV Fesseler Solar Invest Wileroltigen - Haselhof</t>
  </si>
  <si>
    <t>Haselhof 5d</t>
  </si>
  <si>
    <t>PV Sägewerk Bettschen AG Reichenbach</t>
  </si>
  <si>
    <t>Kienstrasse 31</t>
  </si>
  <si>
    <t>Sägewerk Bettschen AG</t>
  </si>
  <si>
    <t>Bettschen</t>
  </si>
  <si>
    <t>Walter F.</t>
  </si>
  <si>
    <t>PV Planzer Transport AG Satigny</t>
  </si>
  <si>
    <t>Rue des Moulieres 5</t>
  </si>
  <si>
    <t>PV Migros Genossenschaft Ostschweiz Gossau</t>
  </si>
  <si>
    <t>Industriestrasse 47</t>
  </si>
  <si>
    <t>Migros Genossenschaft Ostschweiz</t>
  </si>
  <si>
    <t>Rothmund</t>
  </si>
  <si>
    <t>Timo</t>
  </si>
  <si>
    <t>Hessenbohlstrasse 16</t>
  </si>
  <si>
    <t>PV Thun Solar AG Thun - Panoramacenter</t>
  </si>
  <si>
    <t>Weststrasse 14</t>
  </si>
  <si>
    <t>PV Michel Castella Sommentier</t>
  </si>
  <si>
    <t>Route de Sommentier 61</t>
  </si>
  <si>
    <t>Sommentier</t>
  </si>
  <si>
    <t>Castella</t>
  </si>
  <si>
    <t>PV Elenkavest AG Uetendorf</t>
  </si>
  <si>
    <t>Glütschbachstrasse 47</t>
  </si>
  <si>
    <t>*PV Peter Wyss Ittigen</t>
  </si>
  <si>
    <t>Länggasse 100</t>
  </si>
  <si>
    <t>*PV Biogas- und Photovoltaikanlagen Ittigen</t>
  </si>
  <si>
    <t>PV Georges Moret &amp; Fils Martigny</t>
  </si>
  <si>
    <t>Domaine des Grands Sorts en Belluart</t>
  </si>
  <si>
    <t>Georges Moret &amp; Fils Domaine des Grands-Sorts</t>
  </si>
  <si>
    <t>Xavier</t>
  </si>
  <si>
    <t>PV BZA AG Saignelegier</t>
  </si>
  <si>
    <t>Turlerie 1</t>
  </si>
  <si>
    <t>PV Alexander &amp; Benjamin Reber Niederbipp</t>
  </si>
  <si>
    <t>Abilon 1</t>
  </si>
  <si>
    <t>Reber Alexander , Reber Benjamin</t>
  </si>
  <si>
    <t xml:space="preserve">PV Mooshof Ruswil Andreas Wyser - Frohhof </t>
  </si>
  <si>
    <t>Mittler Moos 1</t>
  </si>
  <si>
    <t>PV Flückiger &amp; Braunschweiler Sägereimaschinen AG Gondiswil</t>
  </si>
  <si>
    <t>Haltestelle 170</t>
  </si>
  <si>
    <t>Flückiger &amp; Braunschweiler Sägereimaschinen AG</t>
  </si>
  <si>
    <t>Braunschweiler</t>
  </si>
  <si>
    <t>PV Fors AG Studen - Dach Gewerbehalle</t>
  </si>
  <si>
    <t>Wydengasse 10</t>
  </si>
  <si>
    <t>Fors AG Studen</t>
  </si>
  <si>
    <t>PV Kurt Ris Deitingen - Solarstrom ab Dach</t>
  </si>
  <si>
    <t xml:space="preserve">Rüttimatt 1 </t>
  </si>
  <si>
    <t>Ris</t>
  </si>
  <si>
    <t>PV Dominique Ayer Rossens</t>
  </si>
  <si>
    <t>Chemin du Pra-Novi 98</t>
  </si>
  <si>
    <t>PV Obst- und Beerenland Walperswil</t>
  </si>
  <si>
    <t>Gimmizstrasse 2</t>
  </si>
  <si>
    <t>Obst- und Beerenland</t>
  </si>
  <si>
    <t>Schwab-Züger</t>
  </si>
  <si>
    <t>Barbara</t>
  </si>
  <si>
    <t>PV Toastmaster Tellmac AG Benken - Romer's Hausbäckerei AG</t>
  </si>
  <si>
    <t>Neubruchstrasse</t>
  </si>
  <si>
    <t>Toastmaster Tellmac AG</t>
  </si>
  <si>
    <t>Romer</t>
  </si>
  <si>
    <t>PV Clariant, Muttenz</t>
  </si>
  <si>
    <t>Rothausstrasse 61, Auhafenstrasse</t>
  </si>
  <si>
    <t>PV GLB-Thun/Oberland Gwatt - Halle 9+11</t>
  </si>
  <si>
    <t>Moosweg 11</t>
  </si>
  <si>
    <t>PV IKEA AG Dietlikon - store</t>
  </si>
  <si>
    <t>Moorstrasse 3</t>
  </si>
  <si>
    <t>PV Bio Eco Energie SA Gollion</t>
  </si>
  <si>
    <t>PV Hasi Strahm Münchenbuchsee - Landwirtschaftliche Aussiedlung</t>
  </si>
  <si>
    <t>Hirzenfeldweg</t>
  </si>
  <si>
    <t>Strahm</t>
  </si>
  <si>
    <t>Hasi</t>
  </si>
  <si>
    <t>PV EGH - Meisterswil 12</t>
  </si>
  <si>
    <t>Meisterswil 12 (Parz. 113)</t>
  </si>
  <si>
    <t>PV Fuchs Immo Concept GmbH Buchs - D3</t>
  </si>
  <si>
    <t>Heldaustrasse 56</t>
  </si>
  <si>
    <t>PV Peter &amp; Maya Baer-Bossert Rifferswil</t>
  </si>
  <si>
    <t>Lindenhof</t>
  </si>
  <si>
    <t>Baer-Bossert Peter, Baer-Bossert Maya</t>
  </si>
  <si>
    <t>PV CREVOISIER &amp; RERAT S.A. Porrentruy</t>
  </si>
  <si>
    <t>Chemin des Grandes-Vies 24+24a</t>
  </si>
  <si>
    <t>PV Bertrand Gigaud Donatyre</t>
  </si>
  <si>
    <t>Route de Villarepos 17</t>
  </si>
  <si>
    <t>Donatyre</t>
  </si>
  <si>
    <t>Gigaud</t>
  </si>
  <si>
    <t>PV Solarpuls AG Busswil b. Büren - Eggli/Kunz</t>
  </si>
  <si>
    <t>Schwalbenweg 11</t>
  </si>
  <si>
    <t>Busswil b. Büren</t>
  </si>
  <si>
    <t>Solarpuls AG</t>
  </si>
  <si>
    <t>Schäubli</t>
  </si>
  <si>
    <t>PV NAGEL Agroénergie Sàrl Charmoille - Hangar</t>
  </si>
  <si>
    <t>Ferme Beau-Site 124</t>
  </si>
  <si>
    <t>PV Boller Winkler AG Wängi - Gewerbepark</t>
  </si>
  <si>
    <t>Wilerstrasse 3</t>
  </si>
  <si>
    <t>Boller Winkler AG</t>
  </si>
  <si>
    <t>PV EG Sonnenstromm-Weber Chur</t>
  </si>
  <si>
    <t>Felsenaustrasse 31A</t>
  </si>
  <si>
    <t>EG Sonnenstrom-Weber</t>
  </si>
  <si>
    <t xml:space="preserve">PV fenaco Genossenschaft Sursee </t>
  </si>
  <si>
    <t>Münchrütistrasse 3 &amp; 5, Obstfeldstrasse 5</t>
  </si>
  <si>
    <t>fenaco Genossenschaft</t>
  </si>
  <si>
    <t>PV Moschti AG Horn - Industriehalle</t>
  </si>
  <si>
    <t>Tübacherstrasse 19</t>
  </si>
  <si>
    <t>Moschti AG</t>
  </si>
  <si>
    <t>PV Blumer Techno Fenster AG Waldstatt - Werksgebäude BTF AG</t>
  </si>
  <si>
    <t>Schönengrundstrasse 1</t>
  </si>
  <si>
    <t>Blumer Techno Fenster AG</t>
  </si>
  <si>
    <t>Holderegger</t>
  </si>
  <si>
    <t>PV SunWaves SA Semsales</t>
  </si>
  <si>
    <t>Route de la Broye</t>
  </si>
  <si>
    <t>PV Naturaenergie AG Kägiswil</t>
  </si>
  <si>
    <t>PV Urs Jucker Hittnau</t>
  </si>
  <si>
    <t xml:space="preserve">Wildenwis </t>
  </si>
  <si>
    <t>PV SFS Pensionskasse Heerbrugg - Produktionshalle</t>
  </si>
  <si>
    <t>Rosenbergsaustrasse 10</t>
  </si>
  <si>
    <t>SFS intec AG</t>
  </si>
  <si>
    <t>Linares Martin</t>
  </si>
  <si>
    <t>Juan Carlos</t>
  </si>
  <si>
    <t>PV Wegmüller AG Attikon</t>
  </si>
  <si>
    <t>Bahnstrasse 14</t>
  </si>
  <si>
    <t>Wegmüller AG</t>
  </si>
  <si>
    <t>*PV Romande Energie SA Chavornay - SICPA</t>
  </si>
  <si>
    <t>Avenue Albert Amon 1 (Parz. 322/329/1653)</t>
  </si>
  <si>
    <t>*PV Romande Energie Renouvelable SA Chavornay - SICPA</t>
  </si>
  <si>
    <t>PV Fesseler Solar Invest Gümmenen - Holzlagerhalle</t>
  </si>
  <si>
    <t>Austrasse 17a</t>
  </si>
  <si>
    <t>PV Schweizerische Bundesbahnen SBB Zürich - Servicezentrale Herdern</t>
  </si>
  <si>
    <t>Aargauerstrasse 15</t>
  </si>
  <si>
    <t>PV Städtische Betriebe Olten - Kunsteisbahn Kleinholz Var. 2</t>
  </si>
  <si>
    <t>Sportstrasse 95</t>
  </si>
  <si>
    <t>PV Gustav Bigger Vilters - D2</t>
  </si>
  <si>
    <t>Rheinaustrasse 31</t>
  </si>
  <si>
    <t>Bigger</t>
  </si>
  <si>
    <t>Gustav</t>
  </si>
  <si>
    <t>PV Andis SA Le Mont-sur-Lausanne - EN BUDRON H9 N01</t>
  </si>
  <si>
    <t>En Budron H9</t>
  </si>
  <si>
    <t>ANDIS SA</t>
  </si>
  <si>
    <t>PV IKEA AG Vernier - store</t>
  </si>
  <si>
    <t>Route de Vernier 156</t>
  </si>
  <si>
    <t>PV MBRsolar AG Christian Wolf &amp; Fabian Brühwiler Andwil</t>
  </si>
  <si>
    <t xml:space="preserve">Aspenwiese / Eckartshausen </t>
  </si>
  <si>
    <t>PV RHT Solar GmbH Niedergösgen</t>
  </si>
  <si>
    <t>Stockackerstrasse 16</t>
  </si>
  <si>
    <t>RHT Solar GmbH</t>
  </si>
  <si>
    <t>Rall</t>
  </si>
  <si>
    <t>PV Buhmann AG St.Margrethen</t>
  </si>
  <si>
    <t>Schäflistrasse 1</t>
  </si>
  <si>
    <t>St.Margrethen</t>
  </si>
  <si>
    <t>Buhmann AG</t>
  </si>
  <si>
    <t>Buhmann</t>
  </si>
  <si>
    <t>PV Knuchel AG Etzelkofen - Halle &amp; Lagerhalle</t>
  </si>
  <si>
    <t>Brunnenthalstrasse 16</t>
  </si>
  <si>
    <t>Knuchel AG</t>
  </si>
  <si>
    <t>PV Saatzucht Genossenschaft Düdingen SGD</t>
  </si>
  <si>
    <t>Hägliweg 1</t>
  </si>
  <si>
    <t>Saatzucht Genossenschaft Düdingen</t>
  </si>
  <si>
    <t>PV EKZ Eschlikon - Meili</t>
  </si>
  <si>
    <t>Friedtal 8</t>
  </si>
  <si>
    <t>PV Alteno Solar AG Egliswil - Rollstar AG</t>
  </si>
  <si>
    <t>Schlattweg 2</t>
  </si>
  <si>
    <t>PV Biscotte SA Vinzel</t>
  </si>
  <si>
    <t xml:space="preserve">Les Saules </t>
  </si>
  <si>
    <t>Zwygart</t>
  </si>
  <si>
    <t>PV Affentranger Bau AG Altbüron - Mühlematte Werkhof Affentranger</t>
  </si>
  <si>
    <t>Melchnauerstrasse 1</t>
  </si>
  <si>
    <t>PV Palézieux Solaire SA Palézieux</t>
  </si>
  <si>
    <t>Route de la Condémine 2</t>
  </si>
  <si>
    <t>Palézieux Solaire SA</t>
  </si>
  <si>
    <t>*PVA Entrepôts IV Ecublens</t>
  </si>
  <si>
    <t xml:space="preserve">Chemin du Dévent </t>
  </si>
  <si>
    <t>PV Urs Steiner - Pferdezuchtbetrieb - Obergerlafingen</t>
  </si>
  <si>
    <t>PV BZA AG Montfaucon</t>
  </si>
  <si>
    <t>Pre-Petitjean 73</t>
  </si>
  <si>
    <t>PVA Umbau &amp; Erweiterung MMM Länderpark Stans</t>
  </si>
  <si>
    <t>Bitzistrasse 2</t>
  </si>
  <si>
    <t xml:space="preserve">Kantonales Elektrizitätswerk Nidwalden - EWN </t>
  </si>
  <si>
    <t>PV MM Bau GmbH Trimmis</t>
  </si>
  <si>
    <t>PV Marcel Progin Vuisternens-en-Ogoz</t>
  </si>
  <si>
    <t>Impasse du Signal 31</t>
  </si>
  <si>
    <t>Progin</t>
  </si>
  <si>
    <t>PV Romande Energie SA Colombey-Muraz</t>
  </si>
  <si>
    <t>Chemin de Chanrion 15</t>
  </si>
  <si>
    <t>Colombey-Muraz</t>
  </si>
  <si>
    <t>PV IGIMO AG Kirchberg - Neubau Selecta</t>
  </si>
  <si>
    <t>Industrie Neuhof 78</t>
  </si>
  <si>
    <t>IGIMO AG</t>
  </si>
  <si>
    <t>*PV Romande Energie SA Ecublens - Entrepôts III</t>
  </si>
  <si>
    <t>*PV Romande Energie Renouvelable SA Ecublens - Entrepôts III</t>
  </si>
  <si>
    <t>PV Migros Verteilbetrieb Neuendorf AG - TKL3</t>
  </si>
  <si>
    <t>Migros Verteilbetrieb Neuendorf AG</t>
  </si>
  <si>
    <t>Bäni</t>
  </si>
  <si>
    <t>PV Alphabeton AG Büron</t>
  </si>
  <si>
    <t>Murmattstrasse  6</t>
  </si>
  <si>
    <t>Alphabeton AG</t>
  </si>
  <si>
    <t>PV Zimmerei Kühni AG Ramsei - Expohalle</t>
  </si>
  <si>
    <t>PV EI-Day AG Wittenbach</t>
  </si>
  <si>
    <t>Schoenenhofen 1</t>
  </si>
  <si>
    <t>EI-Day AG</t>
  </si>
  <si>
    <t>PV Swiss Clean Power AG Langenthal - Solarstrom ab neuer Eishalle</t>
  </si>
  <si>
    <t>Dörfli 2</t>
  </si>
  <si>
    <t>PV BE Netz Energie AG Sursee - Kornfeldstrasse</t>
  </si>
  <si>
    <t>Kornfeldstrasse 1</t>
  </si>
  <si>
    <t>BE Netz Energie AG</t>
  </si>
  <si>
    <t>PV Jean-Marc Fragnière Estavayer-le-Gibloux</t>
  </si>
  <si>
    <t>Route de Grenille 32</t>
  </si>
  <si>
    <t>PV Services Industriels de Genève (SIG) Thônex - Parking</t>
  </si>
  <si>
    <t>Route Blanche 3</t>
  </si>
  <si>
    <t>PV Frédéric Baudraz Agiez - Poulailler</t>
  </si>
  <si>
    <t>La Tuilière parc. 262</t>
  </si>
  <si>
    <t>Baudraz</t>
  </si>
  <si>
    <t>PV Swiss Clean Power AG Rohrbach - Solarstrom Kletterhalle &amp; ehem. Sägereigegäude</t>
  </si>
  <si>
    <t>Hauptstrasse 29 / 50</t>
  </si>
  <si>
    <t>PV Marc-Etienne Favre Belmont-sur-Lausanne - Hangar</t>
  </si>
  <si>
    <t>La Coulette 5</t>
  </si>
  <si>
    <t>Belmont-s-Lausanne</t>
  </si>
  <si>
    <t>Favre</t>
  </si>
  <si>
    <t>Marc-Etienne</t>
  </si>
  <si>
    <t>*PV Felix &amp; Co. AG Wängi - Werkhalle obere Au</t>
  </si>
  <si>
    <t>Obere Au 4</t>
  </si>
  <si>
    <t>Felix &amp; Co. AG</t>
  </si>
  <si>
    <t>*PV Sungate Wängi GmbH Wängi - Werkhalle obere Au</t>
  </si>
  <si>
    <t>Sungate Wängi GmbH</t>
  </si>
  <si>
    <t>Bamert</t>
  </si>
  <si>
    <t>PV Birseck Solar AG Givisiez</t>
  </si>
  <si>
    <t>Route des Taconnets 9</t>
  </si>
  <si>
    <t>PV Korporation Alpnach Alpnach Dorf - Industriestrasse 8</t>
  </si>
  <si>
    <t>PV Urs Guggisberg Tägertschi - Solarkraftwerk Feldmatt</t>
  </si>
  <si>
    <t>Bahnhofstrasse 40</t>
  </si>
  <si>
    <t>PV Ferd. Lietti SA Sion</t>
  </si>
  <si>
    <t>Rue de la Dixence 48</t>
  </si>
  <si>
    <t>Ferd. LIETTI SA</t>
  </si>
  <si>
    <t>Lietti</t>
  </si>
  <si>
    <t>PV Genossenschaft für Leistungsorientiertes Bauen Emmenmatt</t>
  </si>
  <si>
    <t>Schüpbachstrasse 16/24/26</t>
  </si>
  <si>
    <t>Emmenmatt</t>
  </si>
  <si>
    <t>PV Thun Solar AG Aarberg</t>
  </si>
  <si>
    <t>Alte Lyss-Strasse 27b</t>
  </si>
  <si>
    <t>PV Ewl Verkauf AG Luzern - VBL</t>
  </si>
  <si>
    <t>Tribschenstrasse 65</t>
  </si>
  <si>
    <t>PV Buri AG Hasle-Rüegsau</t>
  </si>
  <si>
    <t>Dicki 194</t>
  </si>
  <si>
    <t>Buri AG</t>
  </si>
  <si>
    <t>PV Coop Genossenschaft Gossau - VZ Gossau</t>
  </si>
  <si>
    <t>Industriestrasse 109</t>
  </si>
  <si>
    <t>PV Calag Carrosserie Langenthal AG</t>
  </si>
  <si>
    <t>Chasseralstrasse 7</t>
  </si>
  <si>
    <t>Calag Carrosserie Langenthal AG</t>
  </si>
  <si>
    <t>Späti</t>
  </si>
  <si>
    <t>PV Transportgemeinschaft AG Wangen an der Aare - TGW Logistikzentrum</t>
  </si>
  <si>
    <t>Rütifeldstrasse 1</t>
  </si>
  <si>
    <t>Transportgemeinschaft AG</t>
  </si>
  <si>
    <t>PV Eugen Bär Baar - Gemeinschaftsanlage Stöcken</t>
  </si>
  <si>
    <t>Stöcken</t>
  </si>
  <si>
    <t>PV Post CH AG Härkingen</t>
  </si>
  <si>
    <t>Lischmatt 40</t>
  </si>
  <si>
    <t>Post CH AG</t>
  </si>
  <si>
    <t>Post Immobilen</t>
  </si>
  <si>
    <t>PV K. Meier &amp; A. Meier Zeglingen</t>
  </si>
  <si>
    <t>Hauptstrasse 11</t>
  </si>
  <si>
    <t>PV K. Meier + A. Meier</t>
  </si>
  <si>
    <t>PV IWB Energie Schweiz AG Basel - Messehalle 1 MCH Süd</t>
  </si>
  <si>
    <t>Messeplatz 1</t>
  </si>
  <si>
    <t>PV Services Industriels de Genève SIG Meyrin</t>
  </si>
  <si>
    <t>Avenue de la Feuillasse 24</t>
  </si>
  <si>
    <t>PV Energie Thun AG Gwatt - Flachglas Thun AG</t>
  </si>
  <si>
    <t>Moosweg 21</t>
  </si>
  <si>
    <t>PV Bösiger Gemüsekulturen AG Niederbipp</t>
  </si>
  <si>
    <t>Rotboden 10a</t>
  </si>
  <si>
    <t>Bösiger Gemüsekulturen AG</t>
  </si>
  <si>
    <t>Bösiger</t>
  </si>
  <si>
    <t>PV Sungate Capital GmbH Dielsdorf</t>
  </si>
  <si>
    <t>Neeracherstrasse 20</t>
  </si>
  <si>
    <t>Sungate Capital GmbH</t>
  </si>
  <si>
    <t>PV Post AG Frauenfeld - Dach Paketpost</t>
  </si>
  <si>
    <t>Langfeldstrasse 110</t>
  </si>
  <si>
    <t>PV Li&amp;Co AG Müstair</t>
  </si>
  <si>
    <t>Palü Daint 226</t>
  </si>
  <si>
    <t>Li &amp; Co AG</t>
  </si>
  <si>
    <t>Lingg</t>
  </si>
  <si>
    <t>PV Sidler &amp; Co. Nottwil AG Nottwil</t>
  </si>
  <si>
    <t>Kantonsstrasse 37</t>
  </si>
  <si>
    <t>Sidler &amp; Co. Nottwil AG</t>
  </si>
  <si>
    <t>PV Services Industriels de Genève SIG Le Lignon - SOLAR 8.2 - SIGBat</t>
  </si>
  <si>
    <t>PV Hertach &amp; Partner Hohentannen</t>
  </si>
  <si>
    <t>Wiesengatter 5</t>
  </si>
  <si>
    <t>Hertach &amp; Partner</t>
  </si>
  <si>
    <t>Hertach</t>
  </si>
  <si>
    <t>Roli</t>
  </si>
  <si>
    <t>PV Lippuner EMT AG Grabs</t>
  </si>
  <si>
    <t>Werdenstrasse 84 + 86</t>
  </si>
  <si>
    <t>Lippuner Immobilien AG</t>
  </si>
  <si>
    <t>PV ewl Verkauf AG Luzern - Messe Luzern</t>
  </si>
  <si>
    <t>Horwerstrasse 85</t>
  </si>
  <si>
    <t>PV MAXANA AG Schötz - Werkhalle</t>
  </si>
  <si>
    <t>Gläng 14</t>
  </si>
  <si>
    <t>MAXANA AG</t>
  </si>
  <si>
    <t>Renggli-Dettwiler</t>
  </si>
  <si>
    <t>PV Swiss Photovoltaik GmbH Erlen</t>
  </si>
  <si>
    <t>Rösslistrasse 12</t>
  </si>
  <si>
    <t>PV Umwelt Arena AG Spreitenbach</t>
  </si>
  <si>
    <t>Türliackerstrasse 4</t>
  </si>
  <si>
    <t>Umwelt Arena AG</t>
  </si>
  <si>
    <t>PV Soppestig Solar GmbH Ruswil - Soppestieg</t>
  </si>
  <si>
    <t>Soppestieg</t>
  </si>
  <si>
    <t>Soppestig Solar GmbH</t>
  </si>
  <si>
    <t>PV Della Santa Immobilien AG Zizers - Produktions &amp; Lagerhalle</t>
  </si>
  <si>
    <t>Weststrasse 7</t>
  </si>
  <si>
    <t>Della Santa Immobilien AG</t>
  </si>
  <si>
    <t>Della Santa</t>
  </si>
  <si>
    <t>PV Fatzer AG Romanshorn - Werksneubau Seilfabrik</t>
  </si>
  <si>
    <t>Hof - Gärtliszelg</t>
  </si>
  <si>
    <t>Fatzer AG</t>
  </si>
  <si>
    <t>PV VO RE-Nouvelable SA Orbe</t>
  </si>
  <si>
    <t>Route de Chavornay</t>
  </si>
  <si>
    <t>VO RE-Nouvelable SA</t>
  </si>
  <si>
    <t>PV Santo Santokom Homburg</t>
  </si>
  <si>
    <t>Bühlstrasse 1</t>
  </si>
  <si>
    <t>Santo Santokom</t>
  </si>
  <si>
    <t>Santo</t>
  </si>
  <si>
    <t>PV Die Sonnenstrom AG Landquart</t>
  </si>
  <si>
    <t>Löserstrasse 1</t>
  </si>
  <si>
    <t>PV R. &amp; M. Broquet SA Delémont</t>
  </si>
  <si>
    <t>Route de Bellerive 29/33</t>
  </si>
  <si>
    <t>R. &amp; M. Broquet SA</t>
  </si>
  <si>
    <t>Broquet</t>
  </si>
  <si>
    <t>*PV Solargemeinschaft Osterhalden Frauenfeld - Burgdorfer</t>
  </si>
  <si>
    <t>Im Häfeler</t>
  </si>
  <si>
    <t>Solargemeinschaft</t>
  </si>
  <si>
    <t>Burgdorfer</t>
  </si>
  <si>
    <t>Solargemeinschaft Osterhalden</t>
  </si>
  <si>
    <t>PV ebTEC GmbH Hatswil  - Werkhof</t>
  </si>
  <si>
    <t>Romanshornerstrasse 261</t>
  </si>
  <si>
    <t>ebTEC GmbH</t>
  </si>
  <si>
    <t>Schraff</t>
  </si>
  <si>
    <t>PV Genossenschaft Migros Münchenstein - Verteilzentrum</t>
  </si>
  <si>
    <t>Ruchfeldstrasse 15</t>
  </si>
  <si>
    <t>PV Suisag, Aktiengesellschaft für Dienstleistungen in der Schweineproduktion Sempach</t>
  </si>
  <si>
    <t>Allmend 8</t>
  </si>
  <si>
    <t>PV Claude-Alain Haussener Fontaines</t>
  </si>
  <si>
    <t>Chemin de la Pépinière</t>
  </si>
  <si>
    <t>Haussener</t>
  </si>
  <si>
    <t>PV Sijeff SA Avenches</t>
  </si>
  <si>
    <t xml:space="preserve">Route de L'Estivage 2 </t>
  </si>
  <si>
    <t>Sijeff SA</t>
  </si>
  <si>
    <t>Delacour</t>
  </si>
  <si>
    <t>PV toggenburg energie finanz ag Ebnat-Kappel - Alder &amp; Eisenhut AG</t>
  </si>
  <si>
    <t>PV Betriebsareal Pistor Rothenburg</t>
  </si>
  <si>
    <t>Hasenmoosstrasse 31</t>
  </si>
  <si>
    <t>Edisun Power Schweiz AG</t>
  </si>
  <si>
    <t>Isenrich</t>
  </si>
  <si>
    <t>PV Aschmann Land- und Umwelttechnik GmbH Illhart</t>
  </si>
  <si>
    <t>Im Birkenhof</t>
  </si>
  <si>
    <t>Aschmann Land- und Umwelttechnik GmbH</t>
  </si>
  <si>
    <t>Aschmann</t>
  </si>
  <si>
    <t>PV Techno-pôle Sierre SA Sierre</t>
  </si>
  <si>
    <t>Techno-pôle 1 (Parz. 9043 &amp; 9139)</t>
  </si>
  <si>
    <t>Techno-pôle Sierre SA</t>
  </si>
  <si>
    <t>Salamin</t>
  </si>
  <si>
    <t>PV SunnySun SA Nyon</t>
  </si>
  <si>
    <t>Champ Colin 12-20</t>
  </si>
  <si>
    <t xml:space="preserve">PV Heinz Morgenegg Hemishofen - Bolderhof </t>
  </si>
  <si>
    <t>Bolderhof 1</t>
  </si>
  <si>
    <t>Bolderhof</t>
  </si>
  <si>
    <t>Morgenegg</t>
  </si>
  <si>
    <t>PV Solarenergie Eichfeld AG Tägerig  - Kompostieranlage</t>
  </si>
  <si>
    <t>Kompostierplatz Eichfeld</t>
  </si>
  <si>
    <t>Solarenergie Eichfeld AG</t>
  </si>
  <si>
    <t>Hufschmid</t>
  </si>
  <si>
    <t>PV Sungate Capital GmbH Belmont</t>
  </si>
  <si>
    <t>Route du Villaret 3</t>
  </si>
  <si>
    <t>PV Zaugg AG Rohrbach - Abbundhalle &amp; Bürogebäude</t>
  </si>
  <si>
    <t>Walke 2, 6, 8, 10</t>
  </si>
  <si>
    <t>PV Sevenergy AG Ufhusen - Dach Gewerbehallen</t>
  </si>
  <si>
    <t>Lischmatt 4+6</t>
  </si>
  <si>
    <t>Sevenergy AG</t>
  </si>
  <si>
    <t>Miller</t>
  </si>
  <si>
    <t>Mirco</t>
  </si>
  <si>
    <t>PV ISO IMMO SA Vaulruz - Soleil I</t>
  </si>
  <si>
    <t>Champ Paccot 4+5</t>
  </si>
  <si>
    <t>ISO IMMO SA</t>
  </si>
  <si>
    <t>José</t>
  </si>
  <si>
    <t>PV Sägewerke Christen AG Luthern</t>
  </si>
  <si>
    <t>Sagenmatt 1</t>
  </si>
  <si>
    <t>Sägewerke Christen AG</t>
  </si>
  <si>
    <t>PV BLT Sonnenenergie AG - Tramdepot - Oberwil</t>
  </si>
  <si>
    <t>Grenzweg 1</t>
  </si>
  <si>
    <t>BLT Sonnenenergie AG</t>
  </si>
  <si>
    <t>PV Post CH AG Härkingen - Paketzentrum</t>
  </si>
  <si>
    <t>Altgraben 5</t>
  </si>
  <si>
    <t>PV Möbel Pfister AG Etoy Suhr</t>
  </si>
  <si>
    <t>Route Industrie 10/12</t>
  </si>
  <si>
    <t>Möbel Pfister AG</t>
  </si>
  <si>
    <t>Therese</t>
  </si>
  <si>
    <t>PV Prime Energy PV Nord AG Wildegg - JCF4</t>
  </si>
  <si>
    <t>Talstrasse 13</t>
  </si>
  <si>
    <t>Prime Energy PV Nord AG</t>
  </si>
  <si>
    <t>Laurin</t>
  </si>
  <si>
    <t>PV TARCHINI REAL ESTATE SA Stabio - Centro Logistico</t>
  </si>
  <si>
    <t>Via Vite 6</t>
  </si>
  <si>
    <t>TARCHINI REAL ESTATE SA</t>
  </si>
  <si>
    <t>Tarchini</t>
  </si>
  <si>
    <t>Silvio</t>
  </si>
  <si>
    <t>PV Innovent Technologies AG Wittnau</t>
  </si>
  <si>
    <t>Hauptstrasse 300</t>
  </si>
  <si>
    <t>Innovent Technologies AG</t>
  </si>
  <si>
    <t>Lutz</t>
  </si>
  <si>
    <t>PV IKEA AG Pratteln - Store + WH</t>
  </si>
  <si>
    <t>Grüssenweg 17+21</t>
  </si>
  <si>
    <t xml:space="preserve">PV Xaver Meyer, Villmergen </t>
  </si>
  <si>
    <t>Wohlerstrasse 18</t>
  </si>
  <si>
    <t>PV Bobst Mex SA</t>
  </si>
  <si>
    <t>En Faraz 1 &amp; 3</t>
  </si>
  <si>
    <t>Bobst Mex SA</t>
  </si>
  <si>
    <t>Meldem</t>
  </si>
  <si>
    <t>PV Saxon Soleil SA</t>
  </si>
  <si>
    <t>Route du Simplon</t>
  </si>
  <si>
    <t>Saxon Soleil SA</t>
  </si>
  <si>
    <t>Farquet</t>
  </si>
  <si>
    <t>Léo</t>
  </si>
  <si>
    <t>PV Coop Genossenschaft Olten - Verteilzentrum</t>
  </si>
  <si>
    <t>PV Groupe E Greenwatt SA Châtel-St-Denis - Swisspor</t>
  </si>
  <si>
    <t>ch. des Rochettes 100</t>
  </si>
  <si>
    <t>PV Hanspeter Müller Muri</t>
  </si>
  <si>
    <t>Wili 222</t>
  </si>
  <si>
    <t>PV PSP Real Estate AG Urdorf</t>
  </si>
  <si>
    <t>Heinrich-Stutzstrasse 27/29</t>
  </si>
  <si>
    <t>PSP Real Estate AG</t>
  </si>
  <si>
    <t>Kraft</t>
  </si>
  <si>
    <t>PV WK Paletten AG Schüpbach</t>
  </si>
  <si>
    <t>Eggiwilstrasse 29</t>
  </si>
  <si>
    <t>WK-Paletten AG</t>
  </si>
  <si>
    <t>Lanz</t>
  </si>
  <si>
    <t>PV F. Hoffmann-La Roche AG Kaiseraugst - Bau 229</t>
  </si>
  <si>
    <t>Hirsrütiweg</t>
  </si>
  <si>
    <t>Kaiseraugst</t>
  </si>
  <si>
    <t>F. Hoffmann-La Roche AG</t>
  </si>
  <si>
    <t>PV SEIC SA Saxon - Nestle Waters Site Saxon VS</t>
  </si>
  <si>
    <t>Chemin des Iles 33</t>
  </si>
  <si>
    <t>*PV Stadion Luzern AG Horw - Swissporarena</t>
  </si>
  <si>
    <t>Horwerstrasse 91</t>
  </si>
  <si>
    <t>Stadion Luzern AG</t>
  </si>
  <si>
    <t>PV Migros Verteilbetrieb Neuendorf AG - TKL1</t>
  </si>
  <si>
    <t>PV MM Bau GmbH Chur</t>
  </si>
  <si>
    <t>Reitnauerweg 14</t>
  </si>
  <si>
    <t>PV August Brühwiler AG Bissegg</t>
  </si>
  <si>
    <t>Frauenfelderstrasse 27</t>
  </si>
  <si>
    <t>August Brühwiler AG</t>
  </si>
  <si>
    <t xml:space="preserve">PV Grobau Wattwil - Produktionshalle Högg </t>
  </si>
  <si>
    <t xml:space="preserve">Austrasse </t>
  </si>
  <si>
    <t>PV Trend Verde SA Wolfwil - Bellaplant</t>
  </si>
  <si>
    <t>Industrie Bännli 23</t>
  </si>
  <si>
    <t xml:space="preserve">Trend Verde SA </t>
  </si>
  <si>
    <t>PV Post CH AG Daillens</t>
  </si>
  <si>
    <t>Centre Colis Z.I. Les Gravey</t>
  </si>
  <si>
    <t>PV Fuchs Immo Concept GmbH Wil - Solar Werk II</t>
  </si>
  <si>
    <t>Churfirstenstrasse 54</t>
  </si>
  <si>
    <t>PV Terralog AG Rüdtligen - Kartoffelzentrale Lagergebäude</t>
  </si>
  <si>
    <t>PV SunnySun SA Domdidier - Von Bergen</t>
  </si>
  <si>
    <t>Route de lIndustrie 94</t>
  </si>
  <si>
    <t>PV Post CH AG Zürich-Mülligen</t>
  </si>
  <si>
    <t>Zürcherstrasse 161</t>
  </si>
  <si>
    <t>Zürich Mülligen</t>
  </si>
  <si>
    <t>PV IKEA AG Rothenburg - store</t>
  </si>
  <si>
    <t>Wahligenstrasse 6</t>
  </si>
  <si>
    <t>PV OLWO Lädrach Otto AG Worb</t>
  </si>
  <si>
    <t>Bollstrasse 97/99/102/33</t>
  </si>
  <si>
    <t>OLWO Lädrach Otto AG</t>
  </si>
  <si>
    <t xml:space="preserve">Markus </t>
  </si>
  <si>
    <t>PV SGI AG Vernier - Halle Sauvin Schmidt SA</t>
  </si>
  <si>
    <t>Chemin de l'Emeraude 8</t>
  </si>
  <si>
    <t>SGI Schweizerische Gesellschaft für Immobilien AG</t>
  </si>
  <si>
    <t>Lisibach</t>
  </si>
  <si>
    <t>PV FLASA Alle</t>
  </si>
  <si>
    <t>Coin du Jonc 48</t>
  </si>
  <si>
    <t>Alle</t>
  </si>
  <si>
    <t>FLASA</t>
  </si>
  <si>
    <t>Six</t>
  </si>
  <si>
    <t>André-Jean</t>
  </si>
  <si>
    <t>PV Sungate Investment AG Basel - Rhenus Basel</t>
  </si>
  <si>
    <t>Hafenstrasse 3</t>
  </si>
  <si>
    <t>Sungate Investment AG</t>
  </si>
  <si>
    <t>Pfammatter</t>
  </si>
  <si>
    <t>PV SEIC SA Evionnaz - Rabotage</t>
  </si>
  <si>
    <t>Route du Simplon 6</t>
  </si>
  <si>
    <t>PV Birseck Solar AG Rheinfelden - Feldschlösschen</t>
  </si>
  <si>
    <t xml:space="preserve">Theophil Roniger-Strasse </t>
  </si>
  <si>
    <t>PV Energie Service Biel/Bienne - Tissot Arena</t>
  </si>
  <si>
    <t>Eisfeldstrasse 1</t>
  </si>
  <si>
    <t xml:space="preserve">Energie Service Biel/Bienne </t>
  </si>
  <si>
    <t>Benôit</t>
  </si>
  <si>
    <t>PV Die Sonnenstrom AG Landquart - Mühlestrasse</t>
  </si>
  <si>
    <t>Mühlestrasse 2</t>
  </si>
  <si>
    <t>*PV Romande Energie SA Ecublens - EPFL</t>
  </si>
  <si>
    <t>Campus EPFL (Parzelle 1478)</t>
  </si>
  <si>
    <t>*PV Romande Energie Renouvelable SA Ecublens - EPFL</t>
  </si>
  <si>
    <t>PV Rieser + Vetter Lagerhaus AG Frauenfeld - Lagerhalle Langdorfstrase</t>
  </si>
  <si>
    <t>Langdorfstrasse 37 und 37A</t>
  </si>
  <si>
    <t>Rieser &amp; Vetter Lagerhaus AG</t>
  </si>
  <si>
    <t>Rieser</t>
  </si>
  <si>
    <t>PV Migros Verteilbetrieb Neuendorf AG - LCO 4</t>
  </si>
  <si>
    <t>Neustrasse 44</t>
  </si>
  <si>
    <t>*PV Romande Energie SA Yvonand</t>
  </si>
  <si>
    <t>Chemin des cerisiers 27</t>
  </si>
  <si>
    <t>PV Migros Verteilbetrieb Neuendorf AG</t>
  </si>
  <si>
    <t>Neustrasse 49</t>
  </si>
  <si>
    <t>PV Swiss Prime Anlagestiftung Zuchwil</t>
  </si>
  <si>
    <t>Allmendweg 8</t>
  </si>
  <si>
    <t>Swiss Prime Anlagestiftung</t>
  </si>
  <si>
    <t>Lyon</t>
  </si>
  <si>
    <t>PV Soleol Green Energy SA Onnens</t>
  </si>
  <si>
    <t>Champs du Port</t>
  </si>
  <si>
    <t>Soleol Green Energy SA</t>
  </si>
  <si>
    <t>Guillet</t>
  </si>
  <si>
    <t>Wasserkraft</t>
  </si>
  <si>
    <t>Trinkwasserkraftwerk</t>
  </si>
  <si>
    <t>Durchlaufkraftwerk</t>
  </si>
  <si>
    <t>Weier i.E.</t>
  </si>
  <si>
    <t>Dotierwasserkraftwerk</t>
  </si>
  <si>
    <t>Plons</t>
  </si>
  <si>
    <t>Mädris-Vermol</t>
  </si>
  <si>
    <t>Ausleitkraftwerk</t>
  </si>
  <si>
    <t>Iseltwald</t>
  </si>
  <si>
    <t>Alt St. Johann</t>
  </si>
  <si>
    <t>Oberönz</t>
  </si>
  <si>
    <t>Innertkirchen</t>
  </si>
  <si>
    <t>Muemliswil</t>
  </si>
  <si>
    <t>Blausee-Mitholz</t>
  </si>
  <si>
    <t>Abwasserkraftwerk</t>
  </si>
  <si>
    <t>Muotathal</t>
  </si>
  <si>
    <t>Auvernier</t>
  </si>
  <si>
    <t>Langnau a.A.</t>
  </si>
  <si>
    <t>Pontresina</t>
  </si>
  <si>
    <t>Buttes</t>
  </si>
  <si>
    <t>Sufers</t>
  </si>
  <si>
    <t>Cinuos-chel</t>
  </si>
  <si>
    <t>Oberrickenbach</t>
  </si>
  <si>
    <t>Lütschental</t>
  </si>
  <si>
    <t>Cormoret</t>
  </si>
  <si>
    <t>Mulegns</t>
  </si>
  <si>
    <t>Brione S/ Minusio</t>
  </si>
  <si>
    <t>Riein</t>
  </si>
  <si>
    <t>Guttannen</t>
  </si>
  <si>
    <t>Niederoenz</t>
  </si>
  <si>
    <t>Trans</t>
  </si>
  <si>
    <t>St. Antönien</t>
  </si>
  <si>
    <t>Därstetten</t>
  </si>
  <si>
    <t>Wiesen</t>
  </si>
  <si>
    <t>Hasliberg-Hohfluh</t>
  </si>
  <si>
    <t>Kandergrund</t>
  </si>
  <si>
    <t>Lauerz</t>
  </si>
  <si>
    <t>Weisstannen</t>
  </si>
  <si>
    <t>Someo</t>
  </si>
  <si>
    <t>Tschappina</t>
  </si>
  <si>
    <t>TWKW Reservoir Büelegg</t>
  </si>
  <si>
    <t>Büelwald 1</t>
  </si>
  <si>
    <t>Gemeinde Glarus Süd</t>
  </si>
  <si>
    <t>Tschudi</t>
  </si>
  <si>
    <t>TWKW Malschüel</t>
  </si>
  <si>
    <t>Grünaustrasse 31</t>
  </si>
  <si>
    <t>Elektrizitäts- und Wasserwerk der Stadt Buchs</t>
  </si>
  <si>
    <t>KW Gemeindeverband Blattenheid Uttigen - Schneeweid</t>
  </si>
  <si>
    <t>Alpenstrasse 16</t>
  </si>
  <si>
    <t>Gemeindeverband Blattenheid</t>
  </si>
  <si>
    <t>Dölitzsch</t>
  </si>
  <si>
    <t>Volker</t>
  </si>
  <si>
    <t>TWKW Brummatta Staldenried -Furrerhaus</t>
  </si>
  <si>
    <t>Zer Chirchu 58</t>
  </si>
  <si>
    <t>Gemeinde Staldenried</t>
  </si>
  <si>
    <t>Abgottspon</t>
  </si>
  <si>
    <t>Durchlaufkraftwerk Ronner</t>
  </si>
  <si>
    <t>Bleiche 1</t>
  </si>
  <si>
    <t>Canis GmbH</t>
  </si>
  <si>
    <t>Ronner</t>
  </si>
  <si>
    <t>Microcentrale serbatoio Medè a Pianezzo</t>
  </si>
  <si>
    <t>Comune di Pianezzo cancelleria comunale -</t>
  </si>
  <si>
    <t>Pianezzo</t>
  </si>
  <si>
    <t>Azienda Acqua Potabile del comune di Pianezzo</t>
  </si>
  <si>
    <t>Lauro</t>
  </si>
  <si>
    <t>KWKW Ried Kiental</t>
  </si>
  <si>
    <t>Rossistrasse 46a</t>
  </si>
  <si>
    <t>Kiental</t>
  </si>
  <si>
    <t>Einwohnergemeinde Reichenbach</t>
  </si>
  <si>
    <t>Hari</t>
  </si>
  <si>
    <t>Turbinage eau de la Hofmatt à Bourguillon St.-Ursen</t>
  </si>
  <si>
    <t>Römerswil 9b</t>
  </si>
  <si>
    <t>St-Ursen</t>
  </si>
  <si>
    <t>Eau de Fribourg - Freiburger Wasser SA</t>
  </si>
  <si>
    <t>Barras</t>
  </si>
  <si>
    <t>*Centrale hydralulique de la Rise</t>
  </si>
  <si>
    <t>Route de Cottens</t>
  </si>
  <si>
    <t>Grancy</t>
  </si>
  <si>
    <t>K Bruno Hehli Weissbad - Kleinkraftwerk Mesmer</t>
  </si>
  <si>
    <t>Hehli</t>
  </si>
  <si>
    <t>K Flims Electric AG Flims Dorf - TWKW Muletg</t>
  </si>
  <si>
    <t>Via dil Casti 17</t>
  </si>
  <si>
    <t>TWKW Windstock</t>
  </si>
  <si>
    <t>Laubstrasse 10</t>
  </si>
  <si>
    <t>Dorfgenossenschaft Schwyz</t>
  </si>
  <si>
    <t>Kraftwerk Heusser AG</t>
  </si>
  <si>
    <t>Nelkenweg 3</t>
  </si>
  <si>
    <t>Schlossfabrik Heusser AG</t>
  </si>
  <si>
    <t>Turbinenanlage Reservoir Erlimad</t>
  </si>
  <si>
    <t>Erlimad</t>
  </si>
  <si>
    <t>Einwohnergemeinde Hasliberg</t>
  </si>
  <si>
    <t>von Bergen</t>
  </si>
  <si>
    <t>Wasserkraftschnecke</t>
  </si>
  <si>
    <t>K Commune di Rossa - Microcentrale Pighé</t>
  </si>
  <si>
    <t>Cancelleria comunale</t>
  </si>
  <si>
    <t>Rossa</t>
  </si>
  <si>
    <t>Comune di Rossa</t>
  </si>
  <si>
    <t>Zanardi</t>
  </si>
  <si>
    <t>Graziano</t>
  </si>
  <si>
    <t>KWKW Dyno AG Aefligen</t>
  </si>
  <si>
    <t>Schalunenstrasse 54</t>
  </si>
  <si>
    <t>Aefligen</t>
  </si>
  <si>
    <t>Dyno AG</t>
  </si>
  <si>
    <t>Emch</t>
  </si>
  <si>
    <t>K EWD Elektrizitätswerk Davos AG - TWKW Schiatobel</t>
  </si>
  <si>
    <t>Talstrasse 35</t>
  </si>
  <si>
    <t>Davos Platz</t>
  </si>
  <si>
    <t>EWD Elektrizitätswerk Davos AG</t>
  </si>
  <si>
    <t>KKW Branggis-Valens</t>
  </si>
  <si>
    <t>Valens</t>
  </si>
  <si>
    <t>Ortsgemeinde Valens</t>
  </si>
  <si>
    <t xml:space="preserve">Albin </t>
  </si>
  <si>
    <t xml:space="preserve">Uehli </t>
  </si>
  <si>
    <t xml:space="preserve">KWKW Einwohnergemeinde Guttannen - Schlattifall </t>
  </si>
  <si>
    <t>Plätzli 186</t>
  </si>
  <si>
    <t>Einwohnergemeinde Guttannen</t>
  </si>
  <si>
    <t>KW Bleicherei Streiff</t>
  </si>
  <si>
    <t>Bleichestrasse 65</t>
  </si>
  <si>
    <t>Bleicherei Streiff AG</t>
  </si>
  <si>
    <t>Steinauer</t>
  </si>
  <si>
    <t>K PCH Borcard</t>
  </si>
  <si>
    <t>Ste-Anne 17 A</t>
  </si>
  <si>
    <t>Borcard</t>
  </si>
  <si>
    <t>Microcentrale al Serbatoio Cecchino</t>
  </si>
  <si>
    <t>Via Cecchino</t>
  </si>
  <si>
    <t>Comune di Gordola Azienda Acqua Potabile</t>
  </si>
  <si>
    <t>Paolini</t>
  </si>
  <si>
    <t>Tiziano</t>
  </si>
  <si>
    <t>KWKW Tunnelwasser</t>
  </si>
  <si>
    <t>Mösliweg 4</t>
  </si>
  <si>
    <t>KWK Gütsch</t>
  </si>
  <si>
    <t xml:space="preserve">Gütschwald </t>
  </si>
  <si>
    <t>Microturbina San Giorgio Morbio inferiore</t>
  </si>
  <si>
    <t>Via S. Franscini 10</t>
  </si>
  <si>
    <t>Acqua Gas Elettricità (AGE) SA</t>
  </si>
  <si>
    <t>Noseda</t>
  </si>
  <si>
    <t>Corrado</t>
  </si>
  <si>
    <t>Turbinage de l'eau potable au réservoir du golf Lens</t>
  </si>
  <si>
    <t xml:space="preserve">Commune de Lens </t>
  </si>
  <si>
    <t>Bagnoud</t>
  </si>
  <si>
    <t>Turbinage de l'eau potable au réservoir des Devins</t>
  </si>
  <si>
    <t>Case postale 56</t>
  </si>
  <si>
    <t>K Municipio di Cugnasco-Gerra Cugnasco - Piccola centrale serbatoio Pianascio</t>
  </si>
  <si>
    <t xml:space="preserve">Pianascio </t>
  </si>
  <si>
    <t>Municipio di Cugnasco-Gerra</t>
  </si>
  <si>
    <t>Bianchi</t>
  </si>
  <si>
    <t>Silvano</t>
  </si>
  <si>
    <t>TWKW Teechrüter Gsteig</t>
  </si>
  <si>
    <t>Innergsteigstrasse 54A</t>
  </si>
  <si>
    <t>Elektrizitätsgenossenschaft Gsteig</t>
  </si>
  <si>
    <t>TWKW Gemeinde Conters Schindelboden Conters</t>
  </si>
  <si>
    <t>Gemeindeverwaltaung Schulhaus</t>
  </si>
  <si>
    <t>Conters</t>
  </si>
  <si>
    <t>Gemeinde Conters</t>
  </si>
  <si>
    <t>Nold</t>
  </si>
  <si>
    <t>TWKW Jonda Filisur</t>
  </si>
  <si>
    <t>Jonda</t>
  </si>
  <si>
    <t>TW Energie AG</t>
  </si>
  <si>
    <t>TWKW Energie Thun AG - Brändlisberg: Gegendruck Peltonturbine (Brändlisbergweg)</t>
  </si>
  <si>
    <t>Brändlisbergweg</t>
  </si>
  <si>
    <t>Centrale hydraulique du réservoir du Brand</t>
  </si>
  <si>
    <t>Le Brand</t>
  </si>
  <si>
    <t>Commune de La Roche</t>
  </si>
  <si>
    <t>Brodard</t>
  </si>
  <si>
    <t xml:space="preserve">K Gemeinde Staldenried TWKW Gischa </t>
  </si>
  <si>
    <t>Zer Gischu 58</t>
  </si>
  <si>
    <t>K Commune de Péry - La Heutte - TWKW</t>
  </si>
  <si>
    <t>Rue du Paturage 41</t>
  </si>
  <si>
    <t>Péry - La Heutte</t>
  </si>
  <si>
    <t>Commune de Péry</t>
  </si>
  <si>
    <t>Holzer</t>
  </si>
  <si>
    <t>KWKW Dorfbach Altdorf - Hellgasse 53</t>
  </si>
  <si>
    <t>Hellgasse 53</t>
  </si>
  <si>
    <t>KW Königswuhr Frauenfeld</t>
  </si>
  <si>
    <t xml:space="preserve">St.Gallerstrasse 52a </t>
  </si>
  <si>
    <t>Tobler Verwaltungs AG</t>
  </si>
  <si>
    <t>TWKW Moos Tomils</t>
  </si>
  <si>
    <t>Entegra Wasserkraft AG</t>
  </si>
  <si>
    <t>Usine de Ste-Apolline Anne-Elisabeth Nobs</t>
  </si>
  <si>
    <t>Chemin de Ste-Apolline 18</t>
  </si>
  <si>
    <t>Nobs</t>
  </si>
  <si>
    <t>Anne-Elisabeth</t>
  </si>
  <si>
    <t>TWKW Runggalina Mels</t>
  </si>
  <si>
    <t>Runggalinaweg</t>
  </si>
  <si>
    <t>Politische Gemeinde Mels, Elektrizitäts- &amp; Wasserwerk</t>
  </si>
  <si>
    <t>Riget</t>
  </si>
  <si>
    <t>TWKW Canzleia Communala Cunter</t>
  </si>
  <si>
    <t>Tocfs</t>
  </si>
  <si>
    <t>Cumegn Surses</t>
  </si>
  <si>
    <t>K Bielersee Kraftwerke AG (BIK) Hagneck - Dotierwasserkraftwerk WKW Standort Verteilbecken</t>
  </si>
  <si>
    <t>Seestrasse 25</t>
  </si>
  <si>
    <t>Bielersee Kraftwerke AG (BIK)</t>
  </si>
  <si>
    <t>Rhyner</t>
  </si>
  <si>
    <t>K Kloster der Dominikanerinnen Ilanz - TWKW Prau Vert</t>
  </si>
  <si>
    <t>Prau Vert 35</t>
  </si>
  <si>
    <t>Kloster der Dominikanerinnen Ilanz</t>
  </si>
  <si>
    <t>Annemarie</t>
  </si>
  <si>
    <t>KW Lüchinger</t>
  </si>
  <si>
    <t>Haldenstrasse 16</t>
  </si>
  <si>
    <t>Lüchinger AG</t>
  </si>
  <si>
    <t>Lüchinger</t>
  </si>
  <si>
    <t>K Commune de Gryon - centrale hydraulique de Sergnièle</t>
  </si>
  <si>
    <t>Chemin du Pontet</t>
  </si>
  <si>
    <t>Commune de Gryon</t>
  </si>
  <si>
    <t>Ruchet</t>
  </si>
  <si>
    <t>TWKW Reservoir Geiseugsten</t>
  </si>
  <si>
    <t>KW Thierachern</t>
  </si>
  <si>
    <t>Wahlenhöhe</t>
  </si>
  <si>
    <t>Kleinkraftwerk Gemmet</t>
  </si>
  <si>
    <t>Grimselpasshöhe Hotel Grim</t>
  </si>
  <si>
    <t>Oberwald</t>
  </si>
  <si>
    <t>Hotel Grimselblick Kleinkraftwerk Gemmet</t>
  </si>
  <si>
    <t>K KWKW Wasserkorporation Schänis - Trinkwasserkraftwerk Taflet</t>
  </si>
  <si>
    <t>Taflet 1</t>
  </si>
  <si>
    <t>Rufi</t>
  </si>
  <si>
    <t>Wasserkorporation Schänis</t>
  </si>
  <si>
    <t>Büsser</t>
  </si>
  <si>
    <t>TWKW Blatten</t>
  </si>
  <si>
    <t>Ennet dem Bach</t>
  </si>
  <si>
    <t>Blatten b. Naters</t>
  </si>
  <si>
    <t>EnBAG Kombiwerke AG</t>
  </si>
  <si>
    <t>Kalbermatten</t>
  </si>
  <si>
    <t>TWKW KWT Törbel Moosalp AG - Gruebe</t>
  </si>
  <si>
    <t>Kleinmättji 1</t>
  </si>
  <si>
    <t xml:space="preserve">KWT Törbel Moosalp AG </t>
  </si>
  <si>
    <t>Petrig</t>
  </si>
  <si>
    <t xml:space="preserve"> Alex</t>
  </si>
  <si>
    <t>*KWK Murgenthal</t>
  </si>
  <si>
    <t>Güterstrasse 238</t>
  </si>
  <si>
    <t>Kurth &amp; Co.</t>
  </si>
  <si>
    <t>Kurth</t>
  </si>
  <si>
    <t>Kurth &amp; Co hydro GmbH</t>
  </si>
  <si>
    <t>KW Schöngarn Einsiedeln</t>
  </si>
  <si>
    <t>Grotzenmühlestrasse 20</t>
  </si>
  <si>
    <t>Kleinwasserkraftwerk Schöngarn AG</t>
  </si>
  <si>
    <t>K PKW Turbinen AG La Heutte - KWKW Cerne 1</t>
  </si>
  <si>
    <t>Chemin du Pont 4A</t>
  </si>
  <si>
    <t>La Heutte</t>
  </si>
  <si>
    <t>PKW Turbinen AG</t>
  </si>
  <si>
    <t>TWKW Reservoir Steintor</t>
  </si>
  <si>
    <t>Bussalpstrasse 72a</t>
  </si>
  <si>
    <t>Einwohnergemeinde Grindelwald</t>
  </si>
  <si>
    <t>K Cumün da Val Müstair - Trinkwasserkraftwerk Spinai / Müstair</t>
  </si>
  <si>
    <t>Spinai Reservoir</t>
  </si>
  <si>
    <t>Cumün da Val Müstair</t>
  </si>
  <si>
    <t>Waldner</t>
  </si>
  <si>
    <t>K Comune di Blenio Olivone - Microcentrale serbatoio Bigorio</t>
  </si>
  <si>
    <t>Comune di Blenio</t>
  </si>
  <si>
    <t>Beretta</t>
  </si>
  <si>
    <t>Loris</t>
  </si>
  <si>
    <t>TWKW Dalin Präz</t>
  </si>
  <si>
    <t>Gemeinde Cazis</t>
  </si>
  <si>
    <t>Kolleger</t>
  </si>
  <si>
    <t>TKW Sax Disentis Koordinaten 707 073 / 173 246</t>
  </si>
  <si>
    <t>Gassa da Cuoz 21</t>
  </si>
  <si>
    <t>Corpraziun d'aua Spina da Vin</t>
  </si>
  <si>
    <t>Deflorin</t>
  </si>
  <si>
    <t xml:space="preserve">*Hydro Dubuis installation Technos Cormoret </t>
  </si>
  <si>
    <t>Le petit Bâle 16</t>
  </si>
  <si>
    <t>Dubuis</t>
  </si>
  <si>
    <t>Adrien</t>
  </si>
  <si>
    <t>Adrien Dubuis Kraftwerke AG</t>
  </si>
  <si>
    <t>MCH Clarive / Centrale Hydraulique sur les eaux potables de St-Gingolph</t>
  </si>
  <si>
    <t>Clarive 1560</t>
  </si>
  <si>
    <t>St-Gingolph</t>
  </si>
  <si>
    <t>St. Gingolph Energia SA</t>
  </si>
  <si>
    <t>Duchoud</t>
  </si>
  <si>
    <t>*Hydro Power Centrale Beudon</t>
  </si>
  <si>
    <t>Rue de Beudon</t>
  </si>
  <si>
    <t>*K Hoirie Jacques Granges Domaine de Beudon Fully</t>
  </si>
  <si>
    <t>Hoirie Jacques Granges Domaine de Beudon</t>
  </si>
  <si>
    <t>Marion</t>
  </si>
  <si>
    <t>KWKW H. Kobel Kraftwerke Burgdorf - Kleinkraftwerk Fehlbaum</t>
  </si>
  <si>
    <t>Heimiswilstrasse 18a</t>
  </si>
  <si>
    <t>H. Kobel</t>
  </si>
  <si>
    <t>Microcentrale serbatoio Croce ad Arbedo</t>
  </si>
  <si>
    <t xml:space="preserve">Comune di Arbedo-Castione Piazza Municipio </t>
  </si>
  <si>
    <t>Arbedo-Castione</t>
  </si>
  <si>
    <t>Azienda Acqua Potabile</t>
  </si>
  <si>
    <t xml:space="preserve">- Castione </t>
  </si>
  <si>
    <t xml:space="preserve">Comune di Arbedo </t>
  </si>
  <si>
    <t>TWKW Tgamflesch Sarn</t>
  </si>
  <si>
    <t>K Gemeinde Zernez Lavin - TWKW Lavin Ouvra electrica Funtanivas</t>
  </si>
  <si>
    <t>Reservoir Lavin</t>
  </si>
  <si>
    <t>Gemeinde Zernez</t>
  </si>
  <si>
    <t>Scandella</t>
  </si>
  <si>
    <t>Corsin</t>
  </si>
  <si>
    <t>K Gemeinde Klosters-Serneus - TWKW Tal</t>
  </si>
  <si>
    <t>Lehenweg 1493</t>
  </si>
  <si>
    <t>Gemeinde Klosters-Serneus</t>
  </si>
  <si>
    <t>Centrale du Bouet</t>
  </si>
  <si>
    <t>Commune de Collonges</t>
  </si>
  <si>
    <t>K Energie AG Sumiswald Huttwil - Lochmühle</t>
  </si>
  <si>
    <t>Lochmühleweg 28</t>
  </si>
  <si>
    <t>Energie AG Sumiswald</t>
  </si>
  <si>
    <t xml:space="preserve">PCI Comune di Lavizzara </t>
  </si>
  <si>
    <t>Pian di Peccia Soveneda</t>
  </si>
  <si>
    <t>Lavizzara</t>
  </si>
  <si>
    <t>Comune di Lavizzara</t>
  </si>
  <si>
    <t>Giovanettina</t>
  </si>
  <si>
    <t>TWKW Stalden</t>
  </si>
  <si>
    <t>TWKW Runcs Masein</t>
  </si>
  <si>
    <t>Gemeinde Masein</t>
  </si>
  <si>
    <t>Pfenninger</t>
  </si>
  <si>
    <t>TWKW Weidloch Nidfurn</t>
  </si>
  <si>
    <t>Oberes Weidloch</t>
  </si>
  <si>
    <t>K Einwohnergemeinde St. Stephan Matten - TWKW Reservoir</t>
  </si>
  <si>
    <t>Fermelstrasse</t>
  </si>
  <si>
    <t>Einwohnergemeinde St. Stephan</t>
  </si>
  <si>
    <t>Zahler</t>
  </si>
  <si>
    <t>K TWKW Oberberg Erlenbach</t>
  </si>
  <si>
    <t>Graben 311</t>
  </si>
  <si>
    <t>Erlenbach i.S.</t>
  </si>
  <si>
    <t>Wasserversorgung der Einwohnergemeinde Erlenbach i.S.</t>
  </si>
  <si>
    <t>Hebeisen</t>
  </si>
  <si>
    <t>KW Le Pichoux Péry</t>
  </si>
  <si>
    <t>Rue de la gare</t>
  </si>
  <si>
    <t>Péry</t>
  </si>
  <si>
    <t>KW Dorfbach</t>
  </si>
  <si>
    <t>Gotthardstrasse 31</t>
  </si>
  <si>
    <t>Elektrizitätswerk Altdorf AG (EWA)</t>
  </si>
  <si>
    <t>KWKW ARA Engelberg</t>
  </si>
  <si>
    <t>KW Hammerschmiede AG Zug</t>
  </si>
  <si>
    <t>Schmiedeweg 5c</t>
  </si>
  <si>
    <t>Worblaufen bei Bern</t>
  </si>
  <si>
    <t>KW Hammerschmiede AG</t>
  </si>
  <si>
    <t>Schindler</t>
  </si>
  <si>
    <t>TWKW Gemeinde Conters Geissegga Conters</t>
  </si>
  <si>
    <t>Gemeindeverwaltung Schulhaus</t>
  </si>
  <si>
    <t>TWKW Gemeinde Conters Boden Conters</t>
  </si>
  <si>
    <t>Kraftwerk E. + H. Grob AG Buchs</t>
  </si>
  <si>
    <t>Unbekannt</t>
  </si>
  <si>
    <t>Altendorferstrasse 20A</t>
  </si>
  <si>
    <t>E. + H. Grob AG</t>
  </si>
  <si>
    <t>Eau Potable Chandonne</t>
  </si>
  <si>
    <t>Place Centrale</t>
  </si>
  <si>
    <t>Commune De Liddes</t>
  </si>
  <si>
    <t>Lattion</t>
  </si>
  <si>
    <t>Stève</t>
  </si>
  <si>
    <t>Nuovo Serbatoio con Microcentrale a San Abbondio</t>
  </si>
  <si>
    <t xml:space="preserve">via Indemini </t>
  </si>
  <si>
    <t>San Abbondio</t>
  </si>
  <si>
    <t>Comune di Gambarogno</t>
  </si>
  <si>
    <t>Solari</t>
  </si>
  <si>
    <t>Edgardo</t>
  </si>
  <si>
    <t>TWKW Helltal Erstfeld</t>
  </si>
  <si>
    <t>Ernstfeldertal</t>
  </si>
  <si>
    <t>Gemeindewerke Erstfeld</t>
  </si>
  <si>
    <t>Dittli</t>
  </si>
  <si>
    <t>K Hydro Dubuis Cormoret</t>
  </si>
  <si>
    <t>Chemin des Bains</t>
  </si>
  <si>
    <t>Petite Centrale Hydroelectrique Valsainte</t>
  </si>
  <si>
    <t>Route de la Valsainte 122</t>
  </si>
  <si>
    <t>Cerniat</t>
  </si>
  <si>
    <t>Chartreuse de la Valsainte</t>
  </si>
  <si>
    <t>Rieder</t>
  </si>
  <si>
    <t>Père Aloïs</t>
  </si>
  <si>
    <t>TWKW Wichje Zermatt</t>
  </si>
  <si>
    <t>Einwohnergemeinde Zermatt Wasserversorgung</t>
  </si>
  <si>
    <t>Schwery</t>
  </si>
  <si>
    <t>K Alpen Energie KWK Meiringen IV</t>
  </si>
  <si>
    <t>Alpbachallee</t>
  </si>
  <si>
    <t>Alpen Energie</t>
  </si>
  <si>
    <t>TWKW Obermattli Kerns</t>
  </si>
  <si>
    <t>Sarnerstrasse 5</t>
  </si>
  <si>
    <t>TWKW Wissmürli Maienfeld</t>
  </si>
  <si>
    <t>Rathaus</t>
  </si>
  <si>
    <t>AG Elektrizitätswerk Maienfeld</t>
  </si>
  <si>
    <t>Trinkwasserturbinierung Albinen</t>
  </si>
  <si>
    <t xml:space="preserve">Bei der Kirche </t>
  </si>
  <si>
    <t>Albinen</t>
  </si>
  <si>
    <t>Gemeinde Albinen</t>
  </si>
  <si>
    <t>Kleinkraftwerk Sägestrasse</t>
  </si>
  <si>
    <t>Sägestrasse 33</t>
  </si>
  <si>
    <t>Energiewerkstatt Langnau GmbH</t>
  </si>
  <si>
    <t>K TWKW Martin Bärtschi Frutigen - Meise</t>
  </si>
  <si>
    <t>Adelbodenstrasse 214 - 216</t>
  </si>
  <si>
    <t>K Armary Sàrl Aubonne</t>
  </si>
  <si>
    <t>Chemin de l'Ouriettaz 173</t>
  </si>
  <si>
    <t>Armary Sàrl</t>
  </si>
  <si>
    <t>Rusconi</t>
  </si>
  <si>
    <t>TWKW Lavanuz Laax</t>
  </si>
  <si>
    <t>Via Principala 91</t>
  </si>
  <si>
    <t>Gemeinde Laax c/o Bauamt Laax</t>
  </si>
  <si>
    <t>Kraftwerk Trigli 2</t>
  </si>
  <si>
    <t>Kraftwerk Trigli</t>
  </si>
  <si>
    <t>Gemischte Gemeinde Brienzwiler Elektrizitätsversorgung</t>
  </si>
  <si>
    <t>Turbinage de Binii</t>
  </si>
  <si>
    <t>Route de Binii</t>
  </si>
  <si>
    <t>Commune de Savièse</t>
  </si>
  <si>
    <t>Léger</t>
  </si>
  <si>
    <t>TWKW Safien-Platz</t>
  </si>
  <si>
    <t>Safien-Platz</t>
  </si>
  <si>
    <t>Akonis AG</t>
  </si>
  <si>
    <t>K Commune de Val-d'Illiez - Centrale Hydraulique du réservoir Les Places</t>
  </si>
  <si>
    <t>Route de Prabys</t>
  </si>
  <si>
    <t>Val-dIlliez</t>
  </si>
  <si>
    <t>Seppey</t>
  </si>
  <si>
    <t>Clovis</t>
  </si>
  <si>
    <t>KWKW Rentsch Kaltenbrunnen Thun-Gwatt</t>
  </si>
  <si>
    <t>C. F. L. Lohnerstrasse 29</t>
  </si>
  <si>
    <t>Thun-Gwatt</t>
  </si>
  <si>
    <t>Rosenlauiseeli GmbH</t>
  </si>
  <si>
    <t>Marianne</t>
  </si>
  <si>
    <t>KW Sägerei Dietfurt GmbH Dietfurt</t>
  </si>
  <si>
    <t>Landstrasse 15</t>
  </si>
  <si>
    <t>KW Sägerei Dietfurt GmbH</t>
  </si>
  <si>
    <t>Alte Papierfabrik Netstal</t>
  </si>
  <si>
    <t>Längenstrasse 1</t>
  </si>
  <si>
    <t>Rudolfstetten AG</t>
  </si>
  <si>
    <t>Rohrer Andreas, Rohrer Oliver</t>
  </si>
  <si>
    <t>Wasserkraftwerk Twannbach</t>
  </si>
  <si>
    <t>Chlyne Twann 1</t>
  </si>
  <si>
    <t>Twann</t>
  </si>
  <si>
    <t>KW Twannbach GmbH</t>
  </si>
  <si>
    <t>TWKW Adelboden Moosweid</t>
  </si>
  <si>
    <t>Alte Strasse 9</t>
  </si>
  <si>
    <t>TWK Stafelwald Saas-Fee</t>
  </si>
  <si>
    <t>Saas-Fee</t>
  </si>
  <si>
    <t>Elektrizitätswerk der Gemeinde Saas-Fee</t>
  </si>
  <si>
    <t>K Commune de Chessel - Turbine des Réquiers</t>
  </si>
  <si>
    <t>Commune de Chessel</t>
  </si>
  <si>
    <t>Jordan</t>
  </si>
  <si>
    <t>KW alti Kartoni Bächital Energie GmbH Luchsingen</t>
  </si>
  <si>
    <t>Im Steinen 1</t>
  </si>
  <si>
    <t>Luchsingen</t>
  </si>
  <si>
    <t>Bächital Energie GmbH</t>
  </si>
  <si>
    <t>Luchsinger</t>
  </si>
  <si>
    <t>*Centrale hydraulique de Haute-Pierre</t>
  </si>
  <si>
    <t xml:space="preserve">Chemin de Haute-Pierre </t>
  </si>
  <si>
    <t xml:space="preserve">Echichens </t>
  </si>
  <si>
    <t>K KW Farb Altdorf</t>
  </si>
  <si>
    <t>Klausenstrasse 85</t>
  </si>
  <si>
    <t>K Bleue-Verte SA &amp; Turbinor SA Moutier - PCH Tunnel du Graitery</t>
  </si>
  <si>
    <t>Les Evalins 1B</t>
  </si>
  <si>
    <t>Bleue-Verte SA &amp; Turbinor SA</t>
  </si>
  <si>
    <t>Hausmann</t>
  </si>
  <si>
    <t>K  E. Muri + Söhne AG - Dorfmühle Schötz</t>
  </si>
  <si>
    <t>Mühle 2</t>
  </si>
  <si>
    <t>E. Muri + Söhne AG</t>
  </si>
  <si>
    <t>Trinkwasserkraftwerk Spycherboden</t>
  </si>
  <si>
    <t xml:space="preserve">Fuhren </t>
  </si>
  <si>
    <t>Lauterbrunnen</t>
  </si>
  <si>
    <t>EWL Genossenschaft</t>
  </si>
  <si>
    <t>K KWKW Guber Oberrickenbach</t>
  </si>
  <si>
    <t xml:space="preserve">Bergblick </t>
  </si>
  <si>
    <t>Wasserversorgung Oberrickenbach</t>
  </si>
  <si>
    <t>Microcentrale Scaradra Corzoneso Piano</t>
  </si>
  <si>
    <t>Municipio di Acquarossa</t>
  </si>
  <si>
    <t>Dova</t>
  </si>
  <si>
    <t>Paolo</t>
  </si>
  <si>
    <t>Centrale hydraulique des usines métallurgique de Vallorbe SA</t>
  </si>
  <si>
    <t>Route du Moutier 49</t>
  </si>
  <si>
    <t>Usines Metallurgiques de Vallorbe SA</t>
  </si>
  <si>
    <t>De Icco</t>
  </si>
  <si>
    <t xml:space="preserve">Cédric </t>
  </si>
  <si>
    <t>*K PCH Brent</t>
  </si>
  <si>
    <t>Chemin de Brison 2</t>
  </si>
  <si>
    <t>I.L.C.M. Energie SA Crans-Montana - Lac de Plans-Mayens</t>
  </si>
  <si>
    <t>Chemin de la Digue</t>
  </si>
  <si>
    <t>I.L.C.M. Energie SA</t>
  </si>
  <si>
    <t>Kamerzin</t>
  </si>
  <si>
    <t>KWKW BUAG Uster</t>
  </si>
  <si>
    <t>Im Lot 8</t>
  </si>
  <si>
    <t>BUAG Baumwollspinnerei Uster AG</t>
  </si>
  <si>
    <t>KWKW Wasserversorgung Vilters-Wangs - Buchholz</t>
  </si>
  <si>
    <t>Buchholzstrasse</t>
  </si>
  <si>
    <t>Wasserversorgung Vilters-Wangs</t>
  </si>
  <si>
    <t>Kalberer</t>
  </si>
  <si>
    <t>K Repower AG Klosters - Dotierkraftwerk Wehr</t>
  </si>
  <si>
    <t>Gotschnastrasse 497C</t>
  </si>
  <si>
    <t>Repower AG</t>
  </si>
  <si>
    <t>Micro centrale hydraulique de Lioson I</t>
  </si>
  <si>
    <t>Commune d'Ormont-Dessous</t>
  </si>
  <si>
    <t>Borloz</t>
  </si>
  <si>
    <t>Micro-centrale de Purgatoire II</t>
  </si>
  <si>
    <t>Kleinwasserkraftwerk Am Aawasser</t>
  </si>
  <si>
    <t>Ennetbürgerstrasse 36a</t>
  </si>
  <si>
    <t>Kraftwerk Am Aawasser GmbH</t>
  </si>
  <si>
    <t>Zgraggen</t>
  </si>
  <si>
    <t>Sämi</t>
  </si>
  <si>
    <t>Trinkwasserkraftwerk Moos Raron</t>
  </si>
  <si>
    <t xml:space="preserve">Scheibenmoos </t>
  </si>
  <si>
    <t>Einwohnergemeinde Raron</t>
  </si>
  <si>
    <t>KWKW Hirschthal</t>
  </si>
  <si>
    <t>Auenweg</t>
  </si>
  <si>
    <t>Pfiffner Immobilien AG</t>
  </si>
  <si>
    <t>K TW Energie AG Grono - TWKW La Posa</t>
  </si>
  <si>
    <t xml:space="preserve">Reservoir La Posa </t>
  </si>
  <si>
    <t>Grono</t>
  </si>
  <si>
    <t>K Kurth &amp; Co hydro GmbH Ammannsegg - Kleinwasserkraftwerk Holzloch</t>
  </si>
  <si>
    <t>Holzloch 1</t>
  </si>
  <si>
    <t>TWKW Grist Quellen / TWKW Grist Bergwasser</t>
  </si>
  <si>
    <t>Griststrasse</t>
  </si>
  <si>
    <t>Technische Betriebe Grabs</t>
  </si>
  <si>
    <t>Gantenbein</t>
  </si>
  <si>
    <t xml:space="preserve">Marco </t>
  </si>
  <si>
    <t>K Comune di Minusio - Microcentrale serbatoio Zotte</t>
  </si>
  <si>
    <t>San Gottardo 60</t>
  </si>
  <si>
    <t>Comune di Minusio</t>
  </si>
  <si>
    <t>Bianchetti</t>
  </si>
  <si>
    <t>Gabrielle</t>
  </si>
  <si>
    <t>K TWKW Dorfbrunnen</t>
  </si>
  <si>
    <t>Reservoir Gosmer</t>
  </si>
  <si>
    <t>Dorfbrunnen Bürglen</t>
  </si>
  <si>
    <t>Lussmann</t>
  </si>
  <si>
    <t>KWK Elaqua Lotzwil</t>
  </si>
  <si>
    <t>Badmattstrasse 98</t>
  </si>
  <si>
    <t>Axpo Kleinwasserkraft AG</t>
  </si>
  <si>
    <t>Mini-centrale électrique de St-Jean</t>
  </si>
  <si>
    <t>Société simple exploitation Mini-centrales</t>
  </si>
  <si>
    <t>KWKW Zeughausbrücke Frauenfeld</t>
  </si>
  <si>
    <t>Eisenwerkstrasse 2</t>
  </si>
  <si>
    <t>KWK Wächter AG Brittnau</t>
  </si>
  <si>
    <t>Zur Mühle 64</t>
  </si>
  <si>
    <t>Wächter AG</t>
  </si>
  <si>
    <t>Wächter</t>
  </si>
  <si>
    <t>KW Lag Tiert</t>
  </si>
  <si>
    <t>Flims-Dorf</t>
  </si>
  <si>
    <t>Fabrik im Schiffli</t>
  </si>
  <si>
    <t>Fabrik im Schiffli 5</t>
  </si>
  <si>
    <t>K Trinkwasserkraftwerk Sufers</t>
  </si>
  <si>
    <t>Bergweg</t>
  </si>
  <si>
    <t>Gemeinde Sufers</t>
  </si>
  <si>
    <t>Lechner</t>
  </si>
  <si>
    <t>KW Murg Sirnach</t>
  </si>
  <si>
    <t>EW Sirnach AG</t>
  </si>
  <si>
    <t>K Gemeinde Albula/Alvra &amp; Gemeinde Lantsch/Lenz Tiefencastel - TWKW Rand &amp; Quadras</t>
  </si>
  <si>
    <t>Rand</t>
  </si>
  <si>
    <t>Tiefencastel</t>
  </si>
  <si>
    <t>Gemeinde Albula/Alvra &amp; Gemeinde Lantsch/Lenz</t>
  </si>
  <si>
    <t>Fravi</t>
  </si>
  <si>
    <t>TWKW Oberstocken</t>
  </si>
  <si>
    <t>Sumpf 8c</t>
  </si>
  <si>
    <t>Oberstocken</t>
  </si>
  <si>
    <t>TWKW Schwarze Tschuggo</t>
  </si>
  <si>
    <t>Micro-centrale de Purgatoire I</t>
  </si>
  <si>
    <t>K SITSE Coppet - Turbinage exutoire STEP</t>
  </si>
  <si>
    <t>Chemin de Bernodes</t>
  </si>
  <si>
    <t>Centrale hydraulique du réservoir de Maudens</t>
  </si>
  <si>
    <t>Route de la Frasse 101a</t>
  </si>
  <si>
    <t>Commune de Châtel-St-Denis</t>
  </si>
  <si>
    <t>Genoud</t>
  </si>
  <si>
    <t>K Einwohnergemeinde Sarnen Wilen - TWKW Talen</t>
  </si>
  <si>
    <t>Talen</t>
  </si>
  <si>
    <t>Einwohnergemeinde Sarnen</t>
  </si>
  <si>
    <t>Zberg</t>
  </si>
  <si>
    <t>Kraftwerk Haslenmühle</t>
  </si>
  <si>
    <t>Bieri Energie GmbH Baar</t>
  </si>
  <si>
    <t>K Christian Widmer Dreien - Mosnang</t>
  </si>
  <si>
    <t>Hauptstrasse</t>
  </si>
  <si>
    <t>Micro-centrale de Combette Sion</t>
  </si>
  <si>
    <t>KWKW Härdbord Unterbäch</t>
  </si>
  <si>
    <t>Gero 1</t>
  </si>
  <si>
    <t>Augstbord Energie AG</t>
  </si>
  <si>
    <t>KKW Buchwald - Valens Pfäfers</t>
  </si>
  <si>
    <t>Eichbüel 10</t>
  </si>
  <si>
    <t>Wasserkraftwerk EW- Schärz Immobilien AG Unterseen</t>
  </si>
  <si>
    <t>Schärz Immobilien AG</t>
  </si>
  <si>
    <t>Spinnerei Linthal AG - KWKW Tschudibergbach</t>
  </si>
  <si>
    <t>Zilibach 2</t>
  </si>
  <si>
    <t>Spinnerei Linthal AG</t>
  </si>
  <si>
    <t>Granados</t>
  </si>
  <si>
    <t>Juanito</t>
  </si>
  <si>
    <t>K KWKW Cerne II La Heutte</t>
  </si>
  <si>
    <t>K Entegra Wasserkraft AG St. Gallen - KW Hämmerli Lenzburg</t>
  </si>
  <si>
    <t>Seonerstrasse 37</t>
  </si>
  <si>
    <t>KW Blattenheid</t>
  </si>
  <si>
    <t>Unterbergweg 3</t>
  </si>
  <si>
    <t>Groupe Eau Potable Navizence</t>
  </si>
  <si>
    <t>Avenue Général Guisan 2</t>
  </si>
  <si>
    <t>Forces motrices de la Gougra SA</t>
  </si>
  <si>
    <t>Georges-Alain</t>
  </si>
  <si>
    <t>K SID Delémont - PCH La Grande Ecluse</t>
  </si>
  <si>
    <t>Rue de la Jeunesse 76</t>
  </si>
  <si>
    <t>Services Industriels de la Ville de Delémont</t>
  </si>
  <si>
    <t>Hirtzlin</t>
  </si>
  <si>
    <t>K Davos Klosters Bergbahnen AG Davos Platz - Kleinkraftwerk Bolgen</t>
  </si>
  <si>
    <t>Skistrasse 26</t>
  </si>
  <si>
    <t>Davos Klosters Bergbahnen AG</t>
  </si>
  <si>
    <t>KW Buchholz St. Gallen</t>
  </si>
  <si>
    <t>St. Leonhardstrasse 59</t>
  </si>
  <si>
    <t>Glattstrom Buchholz AG</t>
  </si>
  <si>
    <t xml:space="preserve">Ivo </t>
  </si>
  <si>
    <t>*Hydro PCH Mini-Farettes Aigle</t>
  </si>
  <si>
    <t>Chemin des Farettes</t>
  </si>
  <si>
    <t>KWKW Wasserversorgung Vilters-Wangs - Kleinstwasserkraftwerk Masaura</t>
  </si>
  <si>
    <t>Schiggstrasse 48</t>
  </si>
  <si>
    <t>K BKW Energie AG Penthalaz - WKW Grands Moulins de Cossonay</t>
  </si>
  <si>
    <t>Route de Gollion 9</t>
  </si>
  <si>
    <t>KWKW Frauental</t>
  </si>
  <si>
    <t xml:space="preserve">Frauental </t>
  </si>
  <si>
    <t>Kleinkraftwerk Gornerenbach</t>
  </si>
  <si>
    <t>Gurtnellen</t>
  </si>
  <si>
    <t>Kleinkraftwerk Gornerbach AG</t>
  </si>
  <si>
    <t>DKW Bellerive Birs Restwasserkraftanlage Delémont-Soyhières</t>
  </si>
  <si>
    <t>Route de Bellerive 7</t>
  </si>
  <si>
    <t>Entrepôts de Bellerive Delémont SA</t>
  </si>
  <si>
    <t>Viefers</t>
  </si>
  <si>
    <t>Hydro Reservoir de Cerise Premploz</t>
  </si>
  <si>
    <t>Route de la Bedonaire</t>
  </si>
  <si>
    <t>Commune de Conthey</t>
  </si>
  <si>
    <t>Ludovic</t>
  </si>
  <si>
    <t>Dozias</t>
  </si>
  <si>
    <t>Kraftwerk Niedertöss</t>
  </si>
  <si>
    <t>Schlosstalstrasse 43</t>
  </si>
  <si>
    <t xml:space="preserve">Nordstrom GmbH </t>
  </si>
  <si>
    <t>Micro-centrale hydraulique sur eau potable du Gondran Bovernier</t>
  </si>
  <si>
    <t xml:space="preserve">Réservoir du Gondran </t>
  </si>
  <si>
    <t>Commune de Martigny</t>
  </si>
  <si>
    <t>Carron</t>
  </si>
  <si>
    <t>Jonathan</t>
  </si>
  <si>
    <t>Wasserkraftwerk Spinnerei Oberurnen AG</t>
  </si>
  <si>
    <t>Im Grütli 54</t>
  </si>
  <si>
    <t>Spinnerei Oberurnen AG</t>
  </si>
  <si>
    <t>TWKW Holzji</t>
  </si>
  <si>
    <t>Nesselweg</t>
  </si>
  <si>
    <t>K Sauaziun e turbina ova da clüsa Zernez</t>
  </si>
  <si>
    <t>Prazet</t>
  </si>
  <si>
    <t>Ouvra electrica Grass GmbH</t>
  </si>
  <si>
    <t>Gion Duri</t>
  </si>
  <si>
    <t>KWKW FEBACOM Areal Stanipac Burgdorf</t>
  </si>
  <si>
    <t>Einschlagweg 55</t>
  </si>
  <si>
    <t>*Micro-turbinage du Capelard</t>
  </si>
  <si>
    <t>Vallée de la Jeunesse 1</t>
  </si>
  <si>
    <t>Service d'assainissement de Lausanne</t>
  </si>
  <si>
    <t>Kadri</t>
  </si>
  <si>
    <t>Fadi</t>
  </si>
  <si>
    <t>Service de l`eau</t>
  </si>
  <si>
    <t>Apothéloz</t>
  </si>
  <si>
    <t>TWKW Herber Giswil</t>
  </si>
  <si>
    <t xml:space="preserve">alte Mörlistrasse </t>
  </si>
  <si>
    <t>Gemeinde Wasserversorgung Giswil</t>
  </si>
  <si>
    <t>TWKW Ruegna Filisur</t>
  </si>
  <si>
    <t>K Gemeindeverwaltung Silvaplana - TWKW Schaluottas</t>
  </si>
  <si>
    <t>Via dal Alp</t>
  </si>
  <si>
    <t>Gemeindeverwaltung Silvaplana</t>
  </si>
  <si>
    <t>Peer</t>
  </si>
  <si>
    <t>Gianin</t>
  </si>
  <si>
    <t>K Services Industriels de Bagnes (SIB) Champsec</t>
  </si>
  <si>
    <t>Route de Mauvoisin</t>
  </si>
  <si>
    <t>Champsec</t>
  </si>
  <si>
    <t>K Rondchâtel Dynamo-Stations GmbH - Wasserkraftwerk Fabrik Schleiferei</t>
  </si>
  <si>
    <t>Rondchâtel 237</t>
  </si>
  <si>
    <t>Rondchâtel Dynamo-Stations GmbH</t>
  </si>
  <si>
    <t>K ENWAG AG c/o Jost AG Langnau - Kleinkraftwerk Obermatt</t>
  </si>
  <si>
    <t>Obermattweg 25</t>
  </si>
  <si>
    <t>ENWAG AG c/o Jost AG</t>
  </si>
  <si>
    <t>Hydro - Petite centrale hydroélectrique Haut-Intyamon - Albeuve</t>
  </si>
  <si>
    <t>Rue de Moléson 19</t>
  </si>
  <si>
    <t>Albeuve</t>
  </si>
  <si>
    <t>Chabloz Energie SA</t>
  </si>
  <si>
    <t>Doppelhofer</t>
  </si>
  <si>
    <t>K TWKW Munt</t>
  </si>
  <si>
    <t>Chalchais</t>
  </si>
  <si>
    <t>Sils Maria</t>
  </si>
  <si>
    <t>Politische Gemeinde Sils i.E. / Segl</t>
  </si>
  <si>
    <t>Römer</t>
  </si>
  <si>
    <t>TWKW Plaz Bivio</t>
  </si>
  <si>
    <t>Chesa Seraina 13</t>
  </si>
  <si>
    <t>Bivio</t>
  </si>
  <si>
    <t>Impianti elettrici Bivio</t>
  </si>
  <si>
    <t>TWKW Tschangla Sils Maria / Fex</t>
  </si>
  <si>
    <t>Sils/Selg Maria</t>
  </si>
  <si>
    <t>K Turbine de Lourtier</t>
  </si>
  <si>
    <t xml:space="preserve">KW Leitschach </t>
  </si>
  <si>
    <t>Hinter Arni</t>
  </si>
  <si>
    <t>KW Braendlin Jona</t>
  </si>
  <si>
    <t>Holzwiesstrasse 37</t>
  </si>
  <si>
    <t>Braendlin AG</t>
  </si>
  <si>
    <t>Braendlin</t>
  </si>
  <si>
    <t>K Forces Motrices de l'Avançon Gryon - Plan-Sepey</t>
  </si>
  <si>
    <t xml:space="preserve">Route des Renards </t>
  </si>
  <si>
    <t>Forces Motrices de l'Avançon</t>
  </si>
  <si>
    <t>Caddoux</t>
  </si>
  <si>
    <t xml:space="preserve">Jean-François </t>
  </si>
  <si>
    <t>Trinkwasserkraftwerk Weid Wengen</t>
  </si>
  <si>
    <t>Lischmaad 214 c</t>
  </si>
  <si>
    <t>Genossenschaft Wasserwerk Wengen</t>
  </si>
  <si>
    <t>Gertsch</t>
  </si>
  <si>
    <t>K Gemeinde Glarus Süd Schwanden - TWKW Soolsteg</t>
  </si>
  <si>
    <t>Soolsteg</t>
  </si>
  <si>
    <t>Trinkwasserkraftwerk Vorderberg</t>
  </si>
  <si>
    <t>Egelibodenstrasse 11</t>
  </si>
  <si>
    <t>K Rabiosa Energie Chur - Abwasserkraftwerk Meiersboden</t>
  </si>
  <si>
    <t>Meiersboden 24</t>
  </si>
  <si>
    <t>Rabiosa Energie</t>
  </si>
  <si>
    <t>Vitalini</t>
  </si>
  <si>
    <t>Centrale de turbinage de l'eau potable de St-Martin/Gréféric</t>
  </si>
  <si>
    <t>administration communale c. p. 64</t>
  </si>
  <si>
    <t>Saint-Martin</t>
  </si>
  <si>
    <t>Administration communale</t>
  </si>
  <si>
    <t>Morand</t>
  </si>
  <si>
    <t>Gerard</t>
  </si>
  <si>
    <t>TWKW Tschanüff</t>
  </si>
  <si>
    <t xml:space="preserve">Ramosch </t>
  </si>
  <si>
    <t>Ramosch</t>
  </si>
  <si>
    <t>Cumün da Valsot</t>
  </si>
  <si>
    <t>Paulmichl</t>
  </si>
  <si>
    <t>K Montsalvens dotation</t>
  </si>
  <si>
    <t>Broc</t>
  </si>
  <si>
    <t>Groupe E SA</t>
  </si>
  <si>
    <t>Singy</t>
  </si>
  <si>
    <t>K EnBAG Kombiwerke AG Mund - WWKW Nielubodu</t>
  </si>
  <si>
    <t>Breitu Acher</t>
  </si>
  <si>
    <t>PCH Moutier Cerneux Gorgé</t>
  </si>
  <si>
    <t>Cerneux Gorgé</t>
  </si>
  <si>
    <t>Bleue-Verte SA</t>
  </si>
  <si>
    <t>K Kraftwerke Ragn d'Err AG Tinizong - WKW Stufe Colm</t>
  </si>
  <si>
    <t>Tgant Pensa</t>
  </si>
  <si>
    <t>Tinizong</t>
  </si>
  <si>
    <t>Kraftwerke Ragn d'Err AG</t>
  </si>
  <si>
    <t>TWKW Val Mila Sufe 1 + 2 - Gesamtanlage - Rueras</t>
  </si>
  <si>
    <t>Via Flurin 100</t>
  </si>
  <si>
    <t>Rueras</t>
  </si>
  <si>
    <t xml:space="preserve">energia alpina </t>
  </si>
  <si>
    <t>Deplazes</t>
  </si>
  <si>
    <t>Ciril</t>
  </si>
  <si>
    <t>K Turbinage des eaux d'irrigation Liddes - Crédedin</t>
  </si>
  <si>
    <t>Crédedin</t>
  </si>
  <si>
    <t>Société Turbinage Irrigation Liddes (STIL) SA</t>
  </si>
  <si>
    <t>Centrale hydraulique du reservoir de Blanchette</t>
  </si>
  <si>
    <t>Route de Savoie 54</t>
  </si>
  <si>
    <t>Erde</t>
  </si>
  <si>
    <t>KW Obertöss Winterthur</t>
  </si>
  <si>
    <t>Klosterstrasse 20</t>
  </si>
  <si>
    <t>K EnBAG Kombiwerke AG Ried-Brig - TWKW Undri Eist</t>
  </si>
  <si>
    <t>Simplonstrasse</t>
  </si>
  <si>
    <t>KW Sitli Filzbach</t>
  </si>
  <si>
    <t>Birchweg 19</t>
  </si>
  <si>
    <t>EW im Sitli Filzbach AG</t>
  </si>
  <si>
    <t>K Kraftwerke Fermelbach BKW - Zwischenstufe Albrist</t>
  </si>
  <si>
    <t>Brandweidleni</t>
  </si>
  <si>
    <t>Kraftwerke Fermelbach AG</t>
  </si>
  <si>
    <t>KW Walzmühle 1 Ennenda</t>
  </si>
  <si>
    <t>Alpenbrüggli</t>
  </si>
  <si>
    <t>Ökostrom Walzmühle GmbH c/0 Laager Kunststoff AG</t>
  </si>
  <si>
    <t>Laager</t>
  </si>
  <si>
    <t>Centrale Anzonico-Vigna</t>
  </si>
  <si>
    <t xml:space="preserve">Campagna </t>
  </si>
  <si>
    <t>IdroAnzonico SA</t>
  </si>
  <si>
    <t>Pedretti</t>
  </si>
  <si>
    <t>Hydro Curala Le Châble</t>
  </si>
  <si>
    <t>Place de Curala 5</t>
  </si>
  <si>
    <t>K TWKW Pontresina - Clüx</t>
  </si>
  <si>
    <t xml:space="preserve">TWKW-TS Reservoir Clüx </t>
  </si>
  <si>
    <t>Gemeindeverwaltung Pontresina</t>
  </si>
  <si>
    <t>Kochendörfer</t>
  </si>
  <si>
    <t>Centrale Ghiacciaia</t>
  </si>
  <si>
    <t xml:space="preserve">Zona Ghiacciaia </t>
  </si>
  <si>
    <t>Azienda Elettrica Comunale Airolo</t>
  </si>
  <si>
    <t>Rossi</t>
  </si>
  <si>
    <t>Luca</t>
  </si>
  <si>
    <t>KW Schlossmühle Frauenfeld</t>
  </si>
  <si>
    <t>Schlossmühlestrasse 11a</t>
  </si>
  <si>
    <t>KW Tunnel Flims Bergwasser</t>
  </si>
  <si>
    <t>K Elektrizitätswerk Gemeinde Göschenen - Sagenbach Abfrutt</t>
  </si>
  <si>
    <t>Abfrutt</t>
  </si>
  <si>
    <t>Göschenen</t>
  </si>
  <si>
    <t>Elektrizitätswerk Gemeinde Göschenen</t>
  </si>
  <si>
    <t>K KW Mühleboden</t>
  </si>
  <si>
    <t>KWKW Gillen Gersau</t>
  </si>
  <si>
    <t>Bläuistrasse 13</t>
  </si>
  <si>
    <t>Camenzind &amp; Co. AG</t>
  </si>
  <si>
    <t>Camenzind</t>
  </si>
  <si>
    <t>KWKW Moulin des Roches Courrendlin</t>
  </si>
  <si>
    <t>Route de Moutier 12</t>
  </si>
  <si>
    <t>Courrendlin</t>
  </si>
  <si>
    <t>U.E. Moulin des Roches SA (P-10419)</t>
  </si>
  <si>
    <t>Der Stépanian</t>
  </si>
  <si>
    <t>Maryline</t>
  </si>
  <si>
    <t>KW Hinterrhein plus - Kraftwerk Nüland - Hinterrhein</t>
  </si>
  <si>
    <t xml:space="preserve">Rothaus </t>
  </si>
  <si>
    <t>hinterrhein plus</t>
  </si>
  <si>
    <t>Lorez-Meuli</t>
  </si>
  <si>
    <t>Hydro Centrale de Binn</t>
  </si>
  <si>
    <t>Binn</t>
  </si>
  <si>
    <t>Rhonewerke AG</t>
  </si>
  <si>
    <t>Koeppel</t>
  </si>
  <si>
    <t>KW Mühle Burgholz Unterseen</t>
  </si>
  <si>
    <t>Aarestrasse 4b</t>
  </si>
  <si>
    <t>Mühle Burgholz AG</t>
  </si>
  <si>
    <t>KW Emmenau 1+2, Hasle-Rüegsau</t>
  </si>
  <si>
    <t>Emmenau 3</t>
  </si>
  <si>
    <t>Hasle Rüegsau</t>
  </si>
  <si>
    <t>ADEV Wasserkraftwerk AG</t>
  </si>
  <si>
    <t>KWKW ARA Grächen</t>
  </si>
  <si>
    <t>Dorf 199</t>
  </si>
  <si>
    <t>Grächen</t>
  </si>
  <si>
    <t>Gemeinde Grächen</t>
  </si>
  <si>
    <t>Biner</t>
  </si>
  <si>
    <t>K Bielersee Kraftwerke AG (BIK) Hagneck - Dotierwasserkraftwerk WKW Standort Zentrale</t>
  </si>
  <si>
    <t>KW Rotzloch Stansstad</t>
  </si>
  <si>
    <t>Rotzloch 1</t>
  </si>
  <si>
    <t>Steinag Rozloch AG</t>
  </si>
  <si>
    <t>Blunschi</t>
  </si>
  <si>
    <t>KW Walzmühle 2 Kaltbrunn</t>
  </si>
  <si>
    <t xml:space="preserve">TWKW Tarschlims </t>
  </si>
  <si>
    <t>Microcentrale Ri di Foch 2</t>
  </si>
  <si>
    <t>Mascengo</t>
  </si>
  <si>
    <t>Prato Leventina</t>
  </si>
  <si>
    <t>Fondazione Ri di Foch</t>
  </si>
  <si>
    <t>Danzi</t>
  </si>
  <si>
    <t>Carlo</t>
  </si>
  <si>
    <t>KW Stäubenwald</t>
  </si>
  <si>
    <t>Herrengasse 1</t>
  </si>
  <si>
    <t>KW Murkart</t>
  </si>
  <si>
    <t>St. Gallerstrasse 196e</t>
  </si>
  <si>
    <t>Isento Wasserkraft AG</t>
  </si>
  <si>
    <t>K SAE-Immobilien AG Neuägeri</t>
  </si>
  <si>
    <t>Zugerstrasse 195</t>
  </si>
  <si>
    <t>SAE-Immobilien AG</t>
  </si>
  <si>
    <t>K Trinkwasserkraftwerk Tatz</t>
  </si>
  <si>
    <t>Hauptstrasse 73</t>
  </si>
  <si>
    <t xml:space="preserve">TWKW Trinkwasserkraftwerke Niedergesteln AG </t>
  </si>
  <si>
    <t xml:space="preserve">K St. Gingolph Energia SA St-Gingolph - MCH Croseau </t>
  </si>
  <si>
    <t>Chemin du Croseau</t>
  </si>
  <si>
    <t>Wasserkraftanlage Frinvillier</t>
  </si>
  <si>
    <t>Rue du canal 41</t>
  </si>
  <si>
    <t>Frinvillier</t>
  </si>
  <si>
    <t>Hydroelectra AG</t>
  </si>
  <si>
    <t>Thurnherr</t>
  </si>
  <si>
    <t>Mischa</t>
  </si>
  <si>
    <t>K Comune politico di Mesocco - Nan Ros Mesocco</t>
  </si>
  <si>
    <t>Piaza 1</t>
  </si>
  <si>
    <t>Comune politico di Mesocco</t>
  </si>
  <si>
    <t>Cereghetti</t>
  </si>
  <si>
    <t>KW Prascherbach Nufenen</t>
  </si>
  <si>
    <t>Prasch 78</t>
  </si>
  <si>
    <t>K Turbine step Profray</t>
  </si>
  <si>
    <t>K KWKW Webcenter Aarburg</t>
  </si>
  <si>
    <t>Weberstrasse 11</t>
  </si>
  <si>
    <t>MEG TERRAN</t>
  </si>
  <si>
    <t>Gloor</t>
  </si>
  <si>
    <t xml:space="preserve">Turbinage des Eaux Potables Commune Isérables - 1er Palier </t>
  </si>
  <si>
    <t>Place Maison de Commune 1</t>
  </si>
  <si>
    <t>Commune Isérables</t>
  </si>
  <si>
    <t>Monnet</t>
  </si>
  <si>
    <t>Regis</t>
  </si>
  <si>
    <t>PCH Sonceboz Sous les Roches</t>
  </si>
  <si>
    <t>Sous les Roches</t>
  </si>
  <si>
    <t>Sonceboz-Sombeval</t>
  </si>
  <si>
    <t>Turbinor SA</t>
  </si>
  <si>
    <t>K FMV SA Riddes - Centrale de Riddes</t>
  </si>
  <si>
    <t xml:space="preserve">Chemin du Pied du Mont </t>
  </si>
  <si>
    <t>FMV SA</t>
  </si>
  <si>
    <t>Bovier</t>
  </si>
  <si>
    <t>Mireille</t>
  </si>
  <si>
    <t>WKW Elaqua AG Kollbrunn</t>
  </si>
  <si>
    <t>Tösstalstrasse 23</t>
  </si>
  <si>
    <t>Kollbrunn</t>
  </si>
  <si>
    <t>K KW Burentobel</t>
  </si>
  <si>
    <t>Burentobelweg 8</t>
  </si>
  <si>
    <t>KW Burentobel AG</t>
  </si>
  <si>
    <t>Schwendimann</t>
  </si>
  <si>
    <t>K ADEV Wasserkraftwerk AG Olten - KW Dünnern</t>
  </si>
  <si>
    <t>Rötzmattweg</t>
  </si>
  <si>
    <t>Kraftwerk Simelemoos</t>
  </si>
  <si>
    <t xml:space="preserve">Unterfluh </t>
  </si>
  <si>
    <t>IDREL SA</t>
  </si>
  <si>
    <t>Fernando M.</t>
  </si>
  <si>
    <t>KWKW Chuchibachquelle Seedorf</t>
  </si>
  <si>
    <t>A-Prostrasse 47</t>
  </si>
  <si>
    <t>KW Seedorf AG</t>
  </si>
  <si>
    <t>K Dotierkraftwerk Schiffmühle Turgi</t>
  </si>
  <si>
    <t>Laufäcker</t>
  </si>
  <si>
    <t>Turgi</t>
  </si>
  <si>
    <t>Limmatkraftwerke AG</t>
  </si>
  <si>
    <t>Doessegger</t>
  </si>
  <si>
    <t>Kraftwerk Obermatt-Zwingen</t>
  </si>
  <si>
    <t>Zwingen</t>
  </si>
  <si>
    <t>TWKW Casut Dardin</t>
  </si>
  <si>
    <t>Casut</t>
  </si>
  <si>
    <t>Dardin</t>
  </si>
  <si>
    <t>Gemeindeverwaltung Breil/Brigels Stromversorgung</t>
  </si>
  <si>
    <t xml:space="preserve">Michael </t>
  </si>
  <si>
    <t>Petite centrale du Pont de la Tine</t>
  </si>
  <si>
    <t xml:space="preserve">Pont de la Tine </t>
  </si>
  <si>
    <t>Ormont-Dessous</t>
  </si>
  <si>
    <t>Municipalité de Leysin</t>
  </si>
  <si>
    <t>Calderini</t>
  </si>
  <si>
    <t>K WKW LWA Adelboden - Hubelweidli &amp; Moosweid</t>
  </si>
  <si>
    <t>La Douve</t>
  </si>
  <si>
    <t>GASA S.A.</t>
  </si>
  <si>
    <t>Galé</t>
  </si>
  <si>
    <t>KWKW Gohlhaus Lützelflüh</t>
  </si>
  <si>
    <t>Emmentalstrasse 85</t>
  </si>
  <si>
    <t>Kraftwerk Gohlhaus AG</t>
  </si>
  <si>
    <t>Charczuk-Seldmayer</t>
  </si>
  <si>
    <t>K STESV Vernayaz - Turbinage Marcot-Vernayaz</t>
  </si>
  <si>
    <t>Route des Dilligences</t>
  </si>
  <si>
    <t>Turbinage Jorat - Afforêt</t>
  </si>
  <si>
    <t>Réservoir d'Afforêt</t>
  </si>
  <si>
    <t>Administration communale de Leytron</t>
  </si>
  <si>
    <t>Blanchet</t>
  </si>
  <si>
    <t>Kraftwerk Säge Bürglen</t>
  </si>
  <si>
    <t>Istighoferstrasse 13</t>
  </si>
  <si>
    <t>Thurkraftwerk AG</t>
  </si>
  <si>
    <t>Böhi</t>
  </si>
  <si>
    <t xml:space="preserve">K Andreas und Oliver Rohrer Rüti - Pilgersteg </t>
  </si>
  <si>
    <t>Walderstrasse 129</t>
  </si>
  <si>
    <t>Rüti ZH</t>
  </si>
  <si>
    <t>K Elektrizitätswerk Zermatt AG - Mosjesee</t>
  </si>
  <si>
    <t>Mosjesee</t>
  </si>
  <si>
    <t>Elektrizitätswerk Zermatt AG</t>
  </si>
  <si>
    <t>Aufdenblatten</t>
  </si>
  <si>
    <t>K TWKW Commune de Vionnaz - Mini-centrale Châble 2</t>
  </si>
  <si>
    <t>Route de Torgon</t>
  </si>
  <si>
    <t>Commune de Vionnaz</t>
  </si>
  <si>
    <t>TWKW Gappil Törbel</t>
  </si>
  <si>
    <t>Gappil</t>
  </si>
  <si>
    <t>K TW Energie AG Sennhof - Erweiterung KW Sennhof</t>
  </si>
  <si>
    <t>Muelau 12</t>
  </si>
  <si>
    <t>Sennhof</t>
  </si>
  <si>
    <t>KW Aue Dotier KW</t>
  </si>
  <si>
    <t>Haselstrasse 15</t>
  </si>
  <si>
    <t>Kraftwerk Stadtbrücke AG Diepoldsau - Lichtensteig</t>
  </si>
  <si>
    <t>Schleusenstrasse</t>
  </si>
  <si>
    <t>Kraftwerk Stadtbrücke AG</t>
  </si>
  <si>
    <t>Bettray</t>
  </si>
  <si>
    <t>KW Weseta Kraftwerke Engi</t>
  </si>
  <si>
    <t>Senftalstrasse 96</t>
  </si>
  <si>
    <t>Engi</t>
  </si>
  <si>
    <t>Weseta Kraftwerke AG</t>
  </si>
  <si>
    <t>Centrale des Pontets</t>
  </si>
  <si>
    <t>Rue des Creusets 41</t>
  </si>
  <si>
    <t>Riddes Energie SA</t>
  </si>
  <si>
    <t>Crettenand</t>
  </si>
  <si>
    <t>Jean-Marie</t>
  </si>
  <si>
    <t>KWKW CHRIZ AG Eischoll</t>
  </si>
  <si>
    <t>Chriz</t>
  </si>
  <si>
    <t>KWKW Chriz AG</t>
  </si>
  <si>
    <t>K Technische Betriebe Glarus Mitlödi - Wehrkraftwerk Holenstein</t>
  </si>
  <si>
    <t>Holensteinstrasse</t>
  </si>
  <si>
    <t>Technische Betriebe Glarus</t>
  </si>
  <si>
    <t>Zopfi</t>
  </si>
  <si>
    <t>K PCH Boudry</t>
  </si>
  <si>
    <t>Route de la Tuilière</t>
  </si>
  <si>
    <t>Solutions Renouvelables Boudry SA</t>
  </si>
  <si>
    <t>Impianto idroelettrico ad acqua potabile Poschiavo</t>
  </si>
  <si>
    <t>Via da spultri 301</t>
  </si>
  <si>
    <t>Impresa elettrica comunale Poschiavo</t>
  </si>
  <si>
    <t>Passini</t>
  </si>
  <si>
    <t>KWKW Hagendorn</t>
  </si>
  <si>
    <t xml:space="preserve">Lorzenweidstrasse </t>
  </si>
  <si>
    <t>KW Untermühle Cham</t>
  </si>
  <si>
    <t xml:space="preserve">Untermühlestrasse </t>
  </si>
  <si>
    <t>K WKW Uznaberg</t>
  </si>
  <si>
    <t>Zürcherstrasse 94</t>
  </si>
  <si>
    <t>Uznaberg AG 1</t>
  </si>
  <si>
    <t>von Schulthess</t>
  </si>
  <si>
    <t>K Sionne Energie SA Sion - Turbinage Arbaz II</t>
  </si>
  <si>
    <t>La Sionne</t>
  </si>
  <si>
    <t>Sionne Energie SA</t>
  </si>
  <si>
    <t>PCH STEP Arbaz</t>
  </si>
  <si>
    <t>Route de Village 14</t>
  </si>
  <si>
    <t>Comba Energies SA</t>
  </si>
  <si>
    <t>Joye</t>
  </si>
  <si>
    <t>KWK Bannwald Grabs</t>
  </si>
  <si>
    <t>Lindenweg 4</t>
  </si>
  <si>
    <t>K Trinkwasserkraftwerk Niedergesteln</t>
  </si>
  <si>
    <t>TWKW Gantergrund - Mittubäch &amp; Nessel</t>
  </si>
  <si>
    <t>Grund</t>
  </si>
  <si>
    <t>KW Ziegelbrücke Energie AG Ziegelbrücke</t>
  </si>
  <si>
    <t>Turbinenweg</t>
  </si>
  <si>
    <t>K FM de la Borgne SA Hérémence - Centrale de Sauterôt</t>
  </si>
  <si>
    <t xml:space="preserve">Sauterôt </t>
  </si>
  <si>
    <t>FM de la Borgne SA</t>
  </si>
  <si>
    <t>KW Engstligenalp Adelboden</t>
  </si>
  <si>
    <t>Engstligenalp</t>
  </si>
  <si>
    <t>Bergbahnen Engstligenalp AG</t>
  </si>
  <si>
    <t>K Repower AG Trun</t>
  </si>
  <si>
    <t>Via Fabrica Kraftwerk 120B</t>
  </si>
  <si>
    <t>K Kraftwerk Manegg (erweitert)</t>
  </si>
  <si>
    <t>Allmendstrasse 125</t>
  </si>
  <si>
    <t>Losinger Marazzi AG</t>
  </si>
  <si>
    <t>Heinen</t>
  </si>
  <si>
    <t>KW Platt Alva</t>
  </si>
  <si>
    <t>K WKW Gemeinschaft Hard AG Winterthur-Wülflingen</t>
  </si>
  <si>
    <t>Hard 6</t>
  </si>
  <si>
    <t>Winterthur-Wülflingen</t>
  </si>
  <si>
    <t>Gemeinschaft Hard AG</t>
  </si>
  <si>
    <t>Bolleter</t>
  </si>
  <si>
    <t>K La Bedjuasse des Eaux SA Riddes - 2ème Palier Turbinage des Eaux Potables</t>
  </si>
  <si>
    <t>La Bedjuasse des Eaux SA</t>
  </si>
  <si>
    <t>K TWKW Tobeläckerli</t>
  </si>
  <si>
    <t>Buchserbergstrasse</t>
  </si>
  <si>
    <t>K Kraftwerke Hinterrhein AG Sufers - Stauanlage Dotieranlage</t>
  </si>
  <si>
    <t>Stauanlage Sufers Dotieranlage</t>
  </si>
  <si>
    <t>Kraftwerke Hinterrhein AG</t>
  </si>
  <si>
    <t>Conrad</t>
  </si>
  <si>
    <t>K Centrale hydraulique du reservoir de Péteilles</t>
  </si>
  <si>
    <t>Chemin de la Creusettaz</t>
  </si>
  <si>
    <t>Consortage de Motelon</t>
  </si>
  <si>
    <t>K Kleinwasserkraftwerk Borterbach</t>
  </si>
  <si>
    <t xml:space="preserve">Dorfstrasse </t>
  </si>
  <si>
    <t>Oberems</t>
  </si>
  <si>
    <t>Gemeinde Oberems</t>
  </si>
  <si>
    <t>Zeiter</t>
  </si>
  <si>
    <t xml:space="preserve">K Administration communale de Vollèges Vollèges - MCH Cries </t>
  </si>
  <si>
    <t>Route du Levron</t>
  </si>
  <si>
    <t>Vollèges</t>
  </si>
  <si>
    <t>Administration communale de Vollèges</t>
  </si>
  <si>
    <t>K WKW Elektrizitätsgensosenschaft Gsteig - Erneuerung</t>
  </si>
  <si>
    <t>Rohrstrasse 10</t>
  </si>
  <si>
    <t>K Produktionserhöhung WKW Stroppel</t>
  </si>
  <si>
    <t>Stroppelstrasse 20</t>
  </si>
  <si>
    <t>KW Mühlefuhr Ennenda</t>
  </si>
  <si>
    <t>Mühlefuhr 2</t>
  </si>
  <si>
    <t>Holzbau Zweifel AG</t>
  </si>
  <si>
    <t>KW Tunnel Flims Karst</t>
  </si>
  <si>
    <t>KW Ettisbühl Malters</t>
  </si>
  <si>
    <t>Ettisbühl</t>
  </si>
  <si>
    <t>Steiner Energie AG</t>
  </si>
  <si>
    <t>Kraftwerk Realp</t>
  </si>
  <si>
    <t>Gotthardstrasse 74</t>
  </si>
  <si>
    <t>Elektrizitätswerk Ursern</t>
  </si>
  <si>
    <t>Petite centrale hydroélectrique La Tzintre</t>
  </si>
  <si>
    <t>La Tzintre 63</t>
  </si>
  <si>
    <t>La Tzintre Energie SA</t>
  </si>
  <si>
    <t>Overney</t>
  </si>
  <si>
    <t>TBGN Wasser Nä Rütiberg G1</t>
  </si>
  <si>
    <t>Rütiberg 2</t>
  </si>
  <si>
    <t>Technische Betriebe Glarus Nord (TBGN)</t>
  </si>
  <si>
    <t>Schmid-Padovan</t>
  </si>
  <si>
    <t>Centrale du torrent de Soi</t>
  </si>
  <si>
    <t>Val-d'Illiez</t>
  </si>
  <si>
    <t>Hydro-SOI SA</t>
  </si>
  <si>
    <t>*TWKW Ischla Tarasp</t>
  </si>
  <si>
    <t>Fontana</t>
  </si>
  <si>
    <t>Florineth</t>
  </si>
  <si>
    <t>Gemeinde Tarasp</t>
  </si>
  <si>
    <t>Fanzun</t>
  </si>
  <si>
    <t>KW Rheinfelden AG - Dotieranlage CH</t>
  </si>
  <si>
    <t>Chleigrüttstrasse 1</t>
  </si>
  <si>
    <t>Axpo Power AG</t>
  </si>
  <si>
    <t xml:space="preserve">*Romande Energie SA Puidoux - Turbine de Rivaz </t>
  </si>
  <si>
    <t>Hefti Hätzingen AG Glarus - KW Rufi</t>
  </si>
  <si>
    <t>Kanalstrasse 2</t>
  </si>
  <si>
    <t>Hätzingen</t>
  </si>
  <si>
    <t>Hefti Hätzingen AG c/o Jackcontrol AG</t>
  </si>
  <si>
    <t>Trümpi-Althaus</t>
  </si>
  <si>
    <t>K Lugano Azienda Acqua Potabile - Centrale di Sigirino</t>
  </si>
  <si>
    <t>Osignano</t>
  </si>
  <si>
    <t>Sigirino</t>
  </si>
  <si>
    <t>Comune di Lugano Azienda Acqua Potabile c/o AIL SA</t>
  </si>
  <si>
    <t>Broggini</t>
  </si>
  <si>
    <t>Michele</t>
  </si>
  <si>
    <t>KW Gemeinde Ferden - Kleinwasserkraftwerk Dornbach</t>
  </si>
  <si>
    <t>Leischa 1</t>
  </si>
  <si>
    <t>Ferden</t>
  </si>
  <si>
    <t>Gemeinde Ferden</t>
  </si>
  <si>
    <t>Werlen</t>
  </si>
  <si>
    <t>Dionys</t>
  </si>
  <si>
    <t>DKW Pradella -Scuol</t>
  </si>
  <si>
    <t>Engadiner Kraftwerke AG (EKW)</t>
  </si>
  <si>
    <t>K Axpo Kleinwasserkraft AG Bürglen - Erhöhung Wehrbrücke</t>
  </si>
  <si>
    <t>Kanalstrasse 31</t>
  </si>
  <si>
    <t>KW Daniel Jenny &amp; Co Haslen</t>
  </si>
  <si>
    <t>Bahnhofstrasse 7</t>
  </si>
  <si>
    <t>Daniel Jenny &amp; Co. Weberei und Konfektion</t>
  </si>
  <si>
    <t>Kobelt</t>
  </si>
  <si>
    <t>K KW Brummbach</t>
  </si>
  <si>
    <t xml:space="preserve">Leglerberg-Oberstafel </t>
  </si>
  <si>
    <t>VO Energies Production Centrale hydraulique des Moulinets</t>
  </si>
  <si>
    <t xml:space="preserve">Rue des Moulinets </t>
  </si>
  <si>
    <t>VO Energies Production S.A.</t>
  </si>
  <si>
    <t>Rigoli</t>
  </si>
  <si>
    <t>KW Seidendruckerei</t>
  </si>
  <si>
    <t>Fabrikstrasse 1</t>
  </si>
  <si>
    <t>Altra Management AG</t>
  </si>
  <si>
    <t xml:space="preserve">K Kraftwerke Hinterrhein AG - Hausgruppe Sils </t>
  </si>
  <si>
    <t>Zentrale Sils</t>
  </si>
  <si>
    <t>Sils</t>
  </si>
  <si>
    <t>KW Hefti Hätzingen</t>
  </si>
  <si>
    <t>Hostet</t>
  </si>
  <si>
    <t>K KWKW Siwibach</t>
  </si>
  <si>
    <t>Kantonsstrasse 1</t>
  </si>
  <si>
    <t>Eisten</t>
  </si>
  <si>
    <t>KW Siwibach AG</t>
  </si>
  <si>
    <t>K Gemeinde Eischoll - KWKW Bachtoly</t>
  </si>
  <si>
    <t>Bachtoly</t>
  </si>
  <si>
    <t>Gemeinde Eischoll</t>
  </si>
  <si>
    <t>K Kraftwerk Lauenen AG</t>
  </si>
  <si>
    <t>Lauenenstrasse 2</t>
  </si>
  <si>
    <t>Kraftwerk Lauenen AG</t>
  </si>
  <si>
    <t>Kleinwasserkraftwerk Turtig</t>
  </si>
  <si>
    <t>KWKW Breite Stäg Unterbäch</t>
  </si>
  <si>
    <t>KW Hostetbach AG</t>
  </si>
  <si>
    <t>Hostetbach (Lochemedli)</t>
  </si>
  <si>
    <t>Willener</t>
  </si>
  <si>
    <t>K rwt Regionalwerk Toggenburg AG - Kraftwerk Mühlau Bazenheid</t>
  </si>
  <si>
    <t xml:space="preserve">Mühlaustrasse </t>
  </si>
  <si>
    <t>rwt Regionalwerk Toggenburg AG</t>
  </si>
  <si>
    <t>Jossi</t>
  </si>
  <si>
    <t>K Entsorgungsamt der Stadt St. Gallen Steinach - KW Morgental</t>
  </si>
  <si>
    <t>K Dotieranlage NERU Rüchlig</t>
  </si>
  <si>
    <t>Zurlindeninsel</t>
  </si>
  <si>
    <t>KWKW Fuchs AG am Ijentalbach Nesslau</t>
  </si>
  <si>
    <t>Schneitstrasse 832</t>
  </si>
  <si>
    <t>Robert Fuchs AG</t>
  </si>
  <si>
    <t>Stockmaier</t>
  </si>
  <si>
    <t>Lisa</t>
  </si>
  <si>
    <t>K Kraftwerke Hinterrhein AG Andeer - Hausgruppe Bärenburg</t>
  </si>
  <si>
    <t>Zentrale Bärenburg</t>
  </si>
  <si>
    <t>WWKW Zer Niwu Schiir Mund</t>
  </si>
  <si>
    <t>Kantonsstrasse</t>
  </si>
  <si>
    <t>K EnBAG Kombiwerke AG Brigerbad - WWKW Badhalte Brigerbad</t>
  </si>
  <si>
    <t>Ryfa</t>
  </si>
  <si>
    <t>Brigerbad</t>
  </si>
  <si>
    <t>KWKW Milibach Wiler Lötschen</t>
  </si>
  <si>
    <t>Wiler Lötschen</t>
  </si>
  <si>
    <t>Kraftwerke Milibach AG c/o BKW FMB Wallis AG</t>
  </si>
  <si>
    <t>Heynen</t>
  </si>
  <si>
    <t>Medard</t>
  </si>
  <si>
    <t>KW Büeli Oberterzen</t>
  </si>
  <si>
    <t>Gafadurastrasse</t>
  </si>
  <si>
    <t>Oberterzen</t>
  </si>
  <si>
    <t>Kraftwerke Unterterzen c/o SAK AG</t>
  </si>
  <si>
    <t>Tramèr</t>
  </si>
  <si>
    <t>Adriano</t>
  </si>
  <si>
    <t>KW Fafleralp AG Blatten</t>
  </si>
  <si>
    <t>Untere Gasse</t>
  </si>
  <si>
    <t>Blatten</t>
  </si>
  <si>
    <t>KW Fafleralp AG</t>
  </si>
  <si>
    <t>K Kraftwerke Hinterrhein AG Andeer - Dotieranlage Bärenburg</t>
  </si>
  <si>
    <t>K FMV SA Verneyaz - Centrale Pissevache</t>
  </si>
  <si>
    <t xml:space="preserve">La Pissevache  </t>
  </si>
  <si>
    <t>Kraftwerk Thurfeld Schönenberg</t>
  </si>
  <si>
    <t>Schwimmbadstrasse 33</t>
  </si>
  <si>
    <t>KW Linth Spinnerei Linthal</t>
  </si>
  <si>
    <t>Bahnhofstrasse 1</t>
  </si>
  <si>
    <t>K Kraftwerk Trempel</t>
  </si>
  <si>
    <t>Trempelbrücke</t>
  </si>
  <si>
    <t>Kraftwerk Trempel AG</t>
  </si>
  <si>
    <t>Porchet</t>
  </si>
  <si>
    <t>Piccola centrale idroelettrica Ossasco</t>
  </si>
  <si>
    <t>Bedretto</t>
  </si>
  <si>
    <t>CEL Bedretto SA</t>
  </si>
  <si>
    <t>Togni</t>
  </si>
  <si>
    <t>KW Tambobach Splügen</t>
  </si>
  <si>
    <t xml:space="preserve">Gemeinde Splügen </t>
  </si>
  <si>
    <t>Splügen</t>
  </si>
  <si>
    <t>Wasserkraftwerk Tambobach AG c/o Alpiq EcoPower Schweiz AG</t>
  </si>
  <si>
    <t>K Repower AG Campocologno II - Erneuerung</t>
  </si>
  <si>
    <t>Via Principale 16D</t>
  </si>
  <si>
    <t>Campocologno</t>
  </si>
  <si>
    <t>KW Rupperswil-Auenstein Dotierzentrale</t>
  </si>
  <si>
    <t>Werkstrasse 2</t>
  </si>
  <si>
    <t>Kraftwerk Rupperswil Auenstein AG C/O Axpo AG</t>
  </si>
  <si>
    <t>Centrale de turbinage des eaux du lac d'Icogne</t>
  </si>
  <si>
    <t xml:space="preserve">Administration communale </t>
  </si>
  <si>
    <t>Icogne Energie SA</t>
  </si>
  <si>
    <t>KW Windisch - Produktionserhöhung</t>
  </si>
  <si>
    <t>Dorfstrasse 69</t>
  </si>
  <si>
    <t>K Kraftwerke Fermelbach - Zentrale Matten</t>
  </si>
  <si>
    <t>Gschwendli</t>
  </si>
  <si>
    <t xml:space="preserve">Matten </t>
  </si>
  <si>
    <t>WKW Alpbach Kandersteg</t>
  </si>
  <si>
    <t>Eggenschwand 216A</t>
  </si>
  <si>
    <t>Kraftwerke Kanderalp AG c/o BKW Energie AG</t>
  </si>
  <si>
    <t>Marbacher</t>
  </si>
  <si>
    <t>K Kleinwasserkraftwerk Ulrichen</t>
  </si>
  <si>
    <t>Nufenenstrasse</t>
  </si>
  <si>
    <t>Ulrichen</t>
  </si>
  <si>
    <t>KWOG Kraftwerke Obergoms AG</t>
  </si>
  <si>
    <t>W Kraftwerk Val Strem</t>
  </si>
  <si>
    <t>Via Alpsu 62</t>
  </si>
  <si>
    <t>Sedrun</t>
  </si>
  <si>
    <t>KW Forces Motrices de L'Avançon Bex - Sublin 2</t>
  </si>
  <si>
    <t xml:space="preserve">Route de Sublin </t>
  </si>
  <si>
    <t>K Spinnerei Linthal AG - KW Brummbach</t>
  </si>
  <si>
    <t>Stachelberg 8</t>
  </si>
  <si>
    <t>TBGN Wasser Nä Risi G3</t>
  </si>
  <si>
    <t>Risi 30</t>
  </si>
  <si>
    <t>K Elektrizitätswerk des Bezirks Schwyz AG Steinen - KWKW Steineraa</t>
  </si>
  <si>
    <t>Steinertalweg</t>
  </si>
  <si>
    <t>KW Segnas</t>
  </si>
  <si>
    <t>K Blinnenwerk AG Blinag - Zentrale Wannebode</t>
  </si>
  <si>
    <t>Zentrale Wannebode</t>
  </si>
  <si>
    <t>Blinnenwerk AG, Blinag</t>
  </si>
  <si>
    <t>Paris</t>
  </si>
  <si>
    <t>K Elektrizitätswerk Nidwalden Wolfenschiessen - Kraftwerk Buoholzbach</t>
  </si>
  <si>
    <t>Flüglisloh</t>
  </si>
  <si>
    <t>CEL Lavizzara Broglio - Piccola centrale idroelettrica</t>
  </si>
  <si>
    <t>Broglio</t>
  </si>
  <si>
    <t>CEL Lavizzara</t>
  </si>
  <si>
    <t>K Simmentaler Kraftwerke AG Boltigen - Laubeggfall</t>
  </si>
  <si>
    <t>Garstatt</t>
  </si>
  <si>
    <t>Simmentaler Kraftwerke AG</t>
  </si>
  <si>
    <t>KWKW Ouvra electrica Lavinuoz</t>
  </si>
  <si>
    <t xml:space="preserve">Cumün da Lavin </t>
  </si>
  <si>
    <t>Ouvra Electrica Lavinuoz SA (OELL)</t>
  </si>
  <si>
    <t xml:space="preserve">KW Ciments Vigier SA Péry - Rondchâtel </t>
  </si>
  <si>
    <t xml:space="preserve">Z.I. Rondchâtel </t>
  </si>
  <si>
    <t>Ciments Vigier SA</t>
  </si>
  <si>
    <t>Bielersee Kraftwerke AG (BIK) Hagneck - Renaturierung UW-Kanal Dotierwasserkraftwerk</t>
  </si>
  <si>
    <t>Seestrasse 20</t>
  </si>
  <si>
    <t>KW Wyswasser Fiesch</t>
  </si>
  <si>
    <t>Furkastrasse 20</t>
  </si>
  <si>
    <t>Kraftwerk Wysswasser AG</t>
  </si>
  <si>
    <t>Schwestermann</t>
  </si>
  <si>
    <t>Centrale de La Vaux</t>
  </si>
  <si>
    <t>Société Electrique des Forces de l'Aubonne S.A. (SEFA)</t>
  </si>
  <si>
    <t>Kraftwerke Oberhasli AG Innertkirchen - KW-Grund (KWKW-Urbach)</t>
  </si>
  <si>
    <t>Unterürbach</t>
  </si>
  <si>
    <t>Kraftwerke Oberhasli AG</t>
  </si>
  <si>
    <t>Regez</t>
  </si>
  <si>
    <t>Wilhelm</t>
  </si>
  <si>
    <t>KW Mühlebach Engi</t>
  </si>
  <si>
    <t>Vorderdorf</t>
  </si>
  <si>
    <t xml:space="preserve">KWM Kraftwerk Mühlebach AG </t>
  </si>
  <si>
    <t>Kraftwerk Sagenbach</t>
  </si>
  <si>
    <t>Tschiertschen-Praden</t>
  </si>
  <si>
    <t>Kraftwerk Sagenbach AG  c/o Axpo Power AG</t>
  </si>
  <si>
    <t>K Kraftwerk Stoffel AG Mels - KW Steigs</t>
  </si>
  <si>
    <t>Fabrikstrasse 20a</t>
  </si>
  <si>
    <t>Kraftwerk Stoffel AG</t>
  </si>
  <si>
    <t>Egeter</t>
  </si>
  <si>
    <t>Kraftwerk Islas</t>
  </si>
  <si>
    <t>Via Signuria 5</t>
  </si>
  <si>
    <t>St. Moritz</t>
  </si>
  <si>
    <t>St. Moritz Energie</t>
  </si>
  <si>
    <t>Birchler</t>
  </si>
  <si>
    <t>Annina</t>
  </si>
  <si>
    <t>K Kraftwerk Bristen AG - KW Bristen</t>
  </si>
  <si>
    <t>Talweg 33b</t>
  </si>
  <si>
    <t>Bristen</t>
  </si>
  <si>
    <t>Kraftwerk Bristen AG</t>
  </si>
  <si>
    <t>Jauch</t>
  </si>
  <si>
    <t>KW Walibach</t>
  </si>
  <si>
    <t>Grafschaft</t>
  </si>
  <si>
    <t>EnBAG Kraftwerke AG</t>
  </si>
  <si>
    <t>KW Jungbach AG St. Niklaus</t>
  </si>
  <si>
    <t>Alpe Jungen</t>
  </si>
  <si>
    <t>St. Niklaus</t>
  </si>
  <si>
    <t>KW Jungbach AG</t>
  </si>
  <si>
    <t>WKW Ouvra Electrics Susasca Susch</t>
  </si>
  <si>
    <t>La Rouvna 100</t>
  </si>
  <si>
    <t>Susch</t>
  </si>
  <si>
    <t>Ouvra Electrica Susasca Susch SA</t>
  </si>
  <si>
    <t>Hintermann</t>
  </si>
  <si>
    <t>KW Kappelerhof - Ausbau</t>
  </si>
  <si>
    <t>Im Roggenbode 19</t>
  </si>
  <si>
    <t>KW Tasnan AG Ardez</t>
  </si>
  <si>
    <t>Mulins</t>
  </si>
  <si>
    <t>KW Tasnan AG</t>
  </si>
  <si>
    <t>K Repower AG Poschiavo - Erneuerung KW Cavaglia</t>
  </si>
  <si>
    <t>Cavaglia</t>
  </si>
  <si>
    <t>K Kraftwerke Ragn d'Err AG Tinizong - Stufe Mulegn</t>
  </si>
  <si>
    <t>Mulegn</t>
  </si>
  <si>
    <t>K Axpo Power AG - NERU Neubau KW Rüchlig</t>
  </si>
  <si>
    <t>KW BKW Energie AG Meiringen - Schattenhalb 3</t>
  </si>
  <si>
    <t>Willigen Postfach 2</t>
  </si>
  <si>
    <t>KW Taschinas Seewis</t>
  </si>
  <si>
    <t>Hauptstrasse 216</t>
  </si>
  <si>
    <t>KW Jungfraubahn Lütschental</t>
  </si>
  <si>
    <t>Zentrale 235A</t>
  </si>
  <si>
    <t>Jungfraubahn AG</t>
  </si>
  <si>
    <t>Von Allmen</t>
  </si>
  <si>
    <t>Nils</t>
  </si>
  <si>
    <t>Kraftwerke Dala AG Susten - Ausbau KW Dala</t>
  </si>
  <si>
    <t>Dalaschlucht</t>
  </si>
  <si>
    <t>Kraftwerke Dala AG</t>
  </si>
  <si>
    <t>K Repower Klosters AG Klosters - Erneuerung KW</t>
  </si>
  <si>
    <t>Doggilochstrasse</t>
  </si>
  <si>
    <t>K Compagnie industrielle de Monthey SA Cimo Monthey - Vièze</t>
  </si>
  <si>
    <t>Route de lIle-au-Bois 4</t>
  </si>
  <si>
    <t>Compagnie industrielle de Monthey SA (CIMO)</t>
  </si>
  <si>
    <t>Baillifard</t>
  </si>
  <si>
    <t>*K Axpo Power AG - Ausbau KW Russein</t>
  </si>
  <si>
    <t xml:space="preserve">H19 Oberalpstrasse, Punt Russein </t>
  </si>
  <si>
    <t>Sumvitg</t>
  </si>
  <si>
    <t>*KW Russein</t>
  </si>
  <si>
    <t>Kraftwerk Russein AG c/o Axpo Power AG</t>
  </si>
  <si>
    <t>Wind</t>
  </si>
  <si>
    <t>Fornet-Dessus</t>
  </si>
  <si>
    <t>W P. Koller Fahrzeuge AG Alt St. Johann - Bergstation Gamplüt</t>
  </si>
  <si>
    <t>Bergstation Gamplüt</t>
  </si>
  <si>
    <t>P. Koller Fahrzeuge AG</t>
  </si>
  <si>
    <t>W Gewerbezentrum Meggenhus AG - Windkraftanlage Gewerbehaus</t>
  </si>
  <si>
    <t>Rorschacherstrasse 458</t>
  </si>
  <si>
    <t>Gewerbezentrum Meggenhus AG</t>
  </si>
  <si>
    <t>W EKS AG Beringen Werkhof - Windanlage Wepfer</t>
  </si>
  <si>
    <t>Wiesengasse 30</t>
  </si>
  <si>
    <t>Elektrizitätswerk des Kantons Schaffhausen AG (EKS)</t>
  </si>
  <si>
    <t>Bitterli</t>
  </si>
  <si>
    <t>W Elektrizitätswerk Ursern - Windpark Gütsch WEA 3</t>
  </si>
  <si>
    <t>Gütsch</t>
  </si>
  <si>
    <t>W Elektrizitätswerk Ursern - Windpark Gütsch WEA 4</t>
  </si>
  <si>
    <t>W Elektrizitätswerk Ursern - Windpark Gütsch WEA 2</t>
  </si>
  <si>
    <t>W WindPower AG Rengg Entlebuch - Brunnewaid</t>
  </si>
  <si>
    <t>Brunnewaid</t>
  </si>
  <si>
    <t>WindPower AG</t>
  </si>
  <si>
    <t>W Eolienne Mont d'Ottan</t>
  </si>
  <si>
    <t>Courtis-Neufs néant</t>
  </si>
  <si>
    <t>Rhônéole SA c/o SEIC SA</t>
  </si>
  <si>
    <t>Borgeat</t>
  </si>
  <si>
    <t>Eolienne Juvent E10 Mont-Crosin</t>
  </si>
  <si>
    <t>Juvent SA</t>
  </si>
  <si>
    <t>Eolienne Juvent E12 Mont-Crosin</t>
  </si>
  <si>
    <t>Eolienne Juvent E13 Mont-Crosin</t>
  </si>
  <si>
    <t>Eolienne Juvent E15 Mont-Crosin</t>
  </si>
  <si>
    <t>Eolienne Juvent E16 Mont-Crosin</t>
  </si>
  <si>
    <t>W JUVENT SA Mont-Crosin - Repowering nE1</t>
  </si>
  <si>
    <t>Montagne du Droit</t>
  </si>
  <si>
    <t xml:space="preserve">W JUVENT SA Mont-Crosin - Repowering nE2 </t>
  </si>
  <si>
    <t xml:space="preserve">W JUVENT SA Mont-Crosin - Repowering nE3 </t>
  </si>
  <si>
    <t>W JUVENT SA Mont-Crosin - Repowering nE4</t>
  </si>
  <si>
    <t>Eolienne 1 de Le Peuchapatte</t>
  </si>
  <si>
    <t>Le Peuchapatte</t>
  </si>
  <si>
    <t>Eole Jura SA c/o Alpiq Suisse SA</t>
  </si>
  <si>
    <t>Eolienne 2 de Le Peuchapatte</t>
  </si>
  <si>
    <t>Eolienne 3 de Le Peuchapatte</t>
  </si>
  <si>
    <t xml:space="preserve">Le Peuchapatte </t>
  </si>
  <si>
    <t>W Gries Wind AG - Griesssee WEA 01</t>
  </si>
  <si>
    <t>Griesssee</t>
  </si>
  <si>
    <t>Gries Wind AG</t>
  </si>
  <si>
    <t>Zen Ruffinen</t>
  </si>
  <si>
    <t>Windkraftanlage CKW Rengg - Lutersarni</t>
  </si>
  <si>
    <t xml:space="preserve">Lutersarni </t>
  </si>
  <si>
    <t>Centralschweizerische Kraftwerke AG (CKW)</t>
  </si>
  <si>
    <t>W Gries Wind AG - Windpark Griesssee 03</t>
  </si>
  <si>
    <t>W Gries Wind AG - Windpark Griesssee 04</t>
  </si>
  <si>
    <t>W Gries Wind AG - Windpark Griesssee 02</t>
  </si>
  <si>
    <t>Windanlage Oldis Haldenstein</t>
  </si>
  <si>
    <t>Schlossweg 4</t>
  </si>
  <si>
    <t>Einfache Gesellschaft Gasser/Michel</t>
  </si>
  <si>
    <t>ValEole SA Charrat - Eolienne - Adonis</t>
  </si>
  <si>
    <t>Route du Grand Botsa</t>
  </si>
  <si>
    <t>ValEole SA</t>
  </si>
  <si>
    <t>Gesamtergebnis</t>
  </si>
  <si>
    <t>Mai</t>
  </si>
  <si>
    <t>(freestanding / built-on)</t>
  </si>
  <si>
    <t>EIV_Base</t>
  </si>
  <si>
    <t>[CHF]</t>
  </si>
  <si>
    <t>[CHF / kW]</t>
  </si>
  <si>
    <t>?</t>
  </si>
  <si>
    <t>PV-launch:</t>
  </si>
  <si>
    <t>Januar</t>
  </si>
  <si>
    <t>Februar</t>
  </si>
  <si>
    <t>März</t>
  </si>
  <si>
    <t>April</t>
  </si>
  <si>
    <t>Juni</t>
  </si>
  <si>
    <t>Juli</t>
  </si>
  <si>
    <t>September</t>
  </si>
  <si>
    <t>Oktober</t>
  </si>
  <si>
    <t>November</t>
  </si>
  <si>
    <t>Dezember</t>
  </si>
  <si>
    <t>Monthly</t>
  </si>
  <si>
    <t>Yearly</t>
  </si>
  <si>
    <t>Cumulative</t>
  </si>
  <si>
    <t>Monthly share of installation within respective year (MWp-specific):</t>
  </si>
  <si>
    <t>RoW Monthly (cumulated)</t>
  </si>
  <si>
    <t>Other incentives (such as e.g. Low interest loans [%])?</t>
  </si>
  <si>
    <t>parameter per year (line not in the file)</t>
  </si>
  <si>
    <t>policy parameter per year (line not in the file)</t>
  </si>
  <si>
    <t>parameter per month (line not in the file)</t>
  </si>
  <si>
    <t>Total regional (state) residential buildings</t>
  </si>
  <si>
    <t>Number of households</t>
  </si>
  <si>
    <t>parameter absolute (line not in the file)</t>
  </si>
  <si>
    <t>Number of non-financial small and medium companies in Switzerland (2014)</t>
  </si>
  <si>
    <t>Germany:</t>
  </si>
  <si>
    <t>Sorry, the query is too large to fit into the Excel cell. You will not be able to update your table with the .Stat Populator.</t>
  </si>
  <si>
    <t>Dataset: Monthly Monetary and Financial Statistics (MEI)</t>
  </si>
  <si>
    <t>Subject</t>
  </si>
  <si>
    <t>Long-term interest rates, Per cent per annum</t>
  </si>
  <si>
    <t>Percentage</t>
  </si>
  <si>
    <t>Frequency</t>
  </si>
  <si>
    <t>Time</t>
  </si>
  <si>
    <t>Jan-1990</t>
  </si>
  <si>
    <t>Feb-1990</t>
  </si>
  <si>
    <t>Mar-1990</t>
  </si>
  <si>
    <t>Apr-1990</t>
  </si>
  <si>
    <t>May-1990</t>
  </si>
  <si>
    <t>Jun-1990</t>
  </si>
  <si>
    <t>Jul-1990</t>
  </si>
  <si>
    <t>Aug-1990</t>
  </si>
  <si>
    <t>Sep-1990</t>
  </si>
  <si>
    <t>Oct-1990</t>
  </si>
  <si>
    <t>Nov-1990</t>
  </si>
  <si>
    <t>Dec-1990</t>
  </si>
  <si>
    <t>Jan-1991</t>
  </si>
  <si>
    <t>Feb-1991</t>
  </si>
  <si>
    <t>Mar-1991</t>
  </si>
  <si>
    <t>Apr-1991</t>
  </si>
  <si>
    <t>May-1991</t>
  </si>
  <si>
    <t>Jun-1991</t>
  </si>
  <si>
    <t>Jul-1991</t>
  </si>
  <si>
    <t>Aug-1991</t>
  </si>
  <si>
    <t>Sep-1991</t>
  </si>
  <si>
    <t>Oct-1991</t>
  </si>
  <si>
    <t>Nov-1991</t>
  </si>
  <si>
    <t>Dec-1991</t>
  </si>
  <si>
    <t>Jan-1992</t>
  </si>
  <si>
    <t>Feb-1992</t>
  </si>
  <si>
    <t>Mar-1992</t>
  </si>
  <si>
    <t>Apr-1992</t>
  </si>
  <si>
    <t>May-1992</t>
  </si>
  <si>
    <t>Jun-1992</t>
  </si>
  <si>
    <t>Jul-1992</t>
  </si>
  <si>
    <t>Aug-1992</t>
  </si>
  <si>
    <t>Sep-1992</t>
  </si>
  <si>
    <t>Oct-1992</t>
  </si>
  <si>
    <t>Nov-1992</t>
  </si>
  <si>
    <t>Dec-1992</t>
  </si>
  <si>
    <t>Jan-1993</t>
  </si>
  <si>
    <t>Feb-1993</t>
  </si>
  <si>
    <t>Mar-1993</t>
  </si>
  <si>
    <t>Apr-1993</t>
  </si>
  <si>
    <t>May-1993</t>
  </si>
  <si>
    <t>Jun-1993</t>
  </si>
  <si>
    <t>Jul-1993</t>
  </si>
  <si>
    <t>Aug-1993</t>
  </si>
  <si>
    <t>Sep-1993</t>
  </si>
  <si>
    <t>Oct-1993</t>
  </si>
  <si>
    <t>Nov-1993</t>
  </si>
  <si>
    <t>Dec-1993</t>
  </si>
  <si>
    <t>Jan-1994</t>
  </si>
  <si>
    <t>Feb-1994</t>
  </si>
  <si>
    <t>Mar-1994</t>
  </si>
  <si>
    <t>Apr-1994</t>
  </si>
  <si>
    <t>May-1994</t>
  </si>
  <si>
    <t>Jun-1994</t>
  </si>
  <si>
    <t>Jul-1994</t>
  </si>
  <si>
    <t>Aug-1994</t>
  </si>
  <si>
    <t>Sep-1994</t>
  </si>
  <si>
    <t>Oct-1994</t>
  </si>
  <si>
    <t>Nov-1994</t>
  </si>
  <si>
    <t>Dec-1994</t>
  </si>
  <si>
    <t>Jan-1995</t>
  </si>
  <si>
    <t>Feb-1995</t>
  </si>
  <si>
    <t>Mar-1995</t>
  </si>
  <si>
    <t>Apr-1995</t>
  </si>
  <si>
    <t>May-1995</t>
  </si>
  <si>
    <t>Jun-1995</t>
  </si>
  <si>
    <t>Jul-1995</t>
  </si>
  <si>
    <t>Aug-1995</t>
  </si>
  <si>
    <t>Sep-1995</t>
  </si>
  <si>
    <t>Oct-1995</t>
  </si>
  <si>
    <t>Nov-1995</t>
  </si>
  <si>
    <t>Dec-1995</t>
  </si>
  <si>
    <t>Jan-1996</t>
  </si>
  <si>
    <t>Feb-1996</t>
  </si>
  <si>
    <t>Mar-1996</t>
  </si>
  <si>
    <t>Apr-1996</t>
  </si>
  <si>
    <t>May-1996</t>
  </si>
  <si>
    <t>Jun-1996</t>
  </si>
  <si>
    <t>Jul-1996</t>
  </si>
  <si>
    <t>Aug-1996</t>
  </si>
  <si>
    <t>Sep-1996</t>
  </si>
  <si>
    <t>Oct-1996</t>
  </si>
  <si>
    <t>Nov-1996</t>
  </si>
  <si>
    <t>Dec-1996</t>
  </si>
  <si>
    <t>Jan-1997</t>
  </si>
  <si>
    <t>Feb-1997</t>
  </si>
  <si>
    <t>Mar-1997</t>
  </si>
  <si>
    <t>Apr-1997</t>
  </si>
  <si>
    <t>May-1997</t>
  </si>
  <si>
    <t>Jun-1997</t>
  </si>
  <si>
    <t>Jul-1997</t>
  </si>
  <si>
    <t>Aug-1997</t>
  </si>
  <si>
    <t>Sep-1997</t>
  </si>
  <si>
    <t>Oct-1997</t>
  </si>
  <si>
    <t>Nov-1997</t>
  </si>
  <si>
    <t>Dec-1997</t>
  </si>
  <si>
    <t>Jan-1998</t>
  </si>
  <si>
    <t>Feb-1998</t>
  </si>
  <si>
    <t>Mar-1998</t>
  </si>
  <si>
    <t>Apr-1998</t>
  </si>
  <si>
    <t>May-1998</t>
  </si>
  <si>
    <t>Jun-1998</t>
  </si>
  <si>
    <t>Jul-1998</t>
  </si>
  <si>
    <t>Aug-1998</t>
  </si>
  <si>
    <t>Sep-1998</t>
  </si>
  <si>
    <t>Oct-1998</t>
  </si>
  <si>
    <t>Nov-1998</t>
  </si>
  <si>
    <t>Dec-1998</t>
  </si>
  <si>
    <t>Jan-1999</t>
  </si>
  <si>
    <t>Feb-1999</t>
  </si>
  <si>
    <t>Mar-1999</t>
  </si>
  <si>
    <t>Apr-1999</t>
  </si>
  <si>
    <t>May-1999</t>
  </si>
  <si>
    <t>Jun-1999</t>
  </si>
  <si>
    <t>Jul-1999</t>
  </si>
  <si>
    <t>Aug-1999</t>
  </si>
  <si>
    <t>Sep-1999</t>
  </si>
  <si>
    <t>Oct-1999</t>
  </si>
  <si>
    <t>Nov-1999</t>
  </si>
  <si>
    <t>Dec-1999</t>
  </si>
  <si>
    <t>Jan-2000</t>
  </si>
  <si>
    <t>Feb-2000</t>
  </si>
  <si>
    <t>Mar-2000</t>
  </si>
  <si>
    <t>Apr-2000</t>
  </si>
  <si>
    <t>May-2000</t>
  </si>
  <si>
    <t>Jun-2000</t>
  </si>
  <si>
    <t>Jul-2000</t>
  </si>
  <si>
    <t>Aug-2000</t>
  </si>
  <si>
    <t>Sep-2000</t>
  </si>
  <si>
    <t>Oct-2000</t>
  </si>
  <si>
    <t>Nov-2000</t>
  </si>
  <si>
    <t>Dec-2000</t>
  </si>
  <si>
    <t>Jan-2001</t>
  </si>
  <si>
    <t>Feb-2001</t>
  </si>
  <si>
    <t>Mar-2001</t>
  </si>
  <si>
    <t>Apr-2001</t>
  </si>
  <si>
    <t>May-2001</t>
  </si>
  <si>
    <t>Jun-2001</t>
  </si>
  <si>
    <t>Jul-2001</t>
  </si>
  <si>
    <t>Aug-2001</t>
  </si>
  <si>
    <t>Sep-2001</t>
  </si>
  <si>
    <t>Oct-2001</t>
  </si>
  <si>
    <t>Nov-2001</t>
  </si>
  <si>
    <t>Dec-2001</t>
  </si>
  <si>
    <t>Jan-2002</t>
  </si>
  <si>
    <t>Feb-2002</t>
  </si>
  <si>
    <t>Mar-2002</t>
  </si>
  <si>
    <t>Apr-2002</t>
  </si>
  <si>
    <t>May-2002</t>
  </si>
  <si>
    <t>Jun-2002</t>
  </si>
  <si>
    <t>Jul-2002</t>
  </si>
  <si>
    <t>Aug-2002</t>
  </si>
  <si>
    <t>Sep-2002</t>
  </si>
  <si>
    <t>Oct-2002</t>
  </si>
  <si>
    <t>Nov-2002</t>
  </si>
  <si>
    <t>Dec-2002</t>
  </si>
  <si>
    <t>Jan-2003</t>
  </si>
  <si>
    <t>Feb-2003</t>
  </si>
  <si>
    <t>Mar-2003</t>
  </si>
  <si>
    <t>Apr-2003</t>
  </si>
  <si>
    <t>May-2003</t>
  </si>
  <si>
    <t>Jun-2003</t>
  </si>
  <si>
    <t>Jul-2003</t>
  </si>
  <si>
    <t>Aug-2003</t>
  </si>
  <si>
    <t>Sep-2003</t>
  </si>
  <si>
    <t>Oct-2003</t>
  </si>
  <si>
    <t>Nov-2003</t>
  </si>
  <si>
    <t>Dec-2003</t>
  </si>
  <si>
    <t>Jan-2004</t>
  </si>
  <si>
    <t>Feb-2004</t>
  </si>
  <si>
    <t>Mar-2004</t>
  </si>
  <si>
    <t>Apr-2004</t>
  </si>
  <si>
    <t>May-2004</t>
  </si>
  <si>
    <t>Jun-2004</t>
  </si>
  <si>
    <t>Jul-2004</t>
  </si>
  <si>
    <t>Aug-2004</t>
  </si>
  <si>
    <t>Sep-2004</t>
  </si>
  <si>
    <t>Oct-2004</t>
  </si>
  <si>
    <t>Nov-2004</t>
  </si>
  <si>
    <t>Dec-2004</t>
  </si>
  <si>
    <t>Jan-2005</t>
  </si>
  <si>
    <t>Feb-2005</t>
  </si>
  <si>
    <t>Mar-2005</t>
  </si>
  <si>
    <t>Apr-2005</t>
  </si>
  <si>
    <t>May-2005</t>
  </si>
  <si>
    <t>Jun-2005</t>
  </si>
  <si>
    <t>Jul-2005</t>
  </si>
  <si>
    <t>Aug-2005</t>
  </si>
  <si>
    <t>Sep-2005</t>
  </si>
  <si>
    <t>Oct-2005</t>
  </si>
  <si>
    <t>Nov-2005</t>
  </si>
  <si>
    <t>Dec-2005</t>
  </si>
  <si>
    <t>Jan-2006</t>
  </si>
  <si>
    <t>Feb-2006</t>
  </si>
  <si>
    <t>Mar-2006</t>
  </si>
  <si>
    <t>Apr-2006</t>
  </si>
  <si>
    <t>May-2006</t>
  </si>
  <si>
    <t>Jun-2006</t>
  </si>
  <si>
    <t>Jul-2006</t>
  </si>
  <si>
    <t>Aug-2006</t>
  </si>
  <si>
    <t>Sep-2006</t>
  </si>
  <si>
    <t>Oct-2006</t>
  </si>
  <si>
    <t>Nov-2006</t>
  </si>
  <si>
    <t>Dec-2006</t>
  </si>
  <si>
    <t>Jan-2007</t>
  </si>
  <si>
    <t>Feb-2007</t>
  </si>
  <si>
    <t>Mar-2007</t>
  </si>
  <si>
    <t>Apr-2007</t>
  </si>
  <si>
    <t>May-2007</t>
  </si>
  <si>
    <t>Jun-2007</t>
  </si>
  <si>
    <t>Jul-2007</t>
  </si>
  <si>
    <t>Aug-2007</t>
  </si>
  <si>
    <t>Sep-2007</t>
  </si>
  <si>
    <t>Oct-2007</t>
  </si>
  <si>
    <t>Nov-2007</t>
  </si>
  <si>
    <t>Dec-2007</t>
  </si>
  <si>
    <t>Jan-2008</t>
  </si>
  <si>
    <t>Feb-2008</t>
  </si>
  <si>
    <t>Mar-2008</t>
  </si>
  <si>
    <t>Apr-2008</t>
  </si>
  <si>
    <t>May-2008</t>
  </si>
  <si>
    <t>Jun-2008</t>
  </si>
  <si>
    <t>Jul-2008</t>
  </si>
  <si>
    <t>Aug-2008</t>
  </si>
  <si>
    <t>Sep-2008</t>
  </si>
  <si>
    <t>Oct-2008</t>
  </si>
  <si>
    <t>Nov-2008</t>
  </si>
  <si>
    <t>Dec-2008</t>
  </si>
  <si>
    <t>Jan-2009</t>
  </si>
  <si>
    <t>Feb-2009</t>
  </si>
  <si>
    <t>Mar-2009</t>
  </si>
  <si>
    <t>Apr-2009</t>
  </si>
  <si>
    <t>May-2009</t>
  </si>
  <si>
    <t>Jun-2009</t>
  </si>
  <si>
    <t>Jul-2009</t>
  </si>
  <si>
    <t>Aug-2009</t>
  </si>
  <si>
    <t>Sep-2009</t>
  </si>
  <si>
    <t>Oct-2009</t>
  </si>
  <si>
    <t>Nov-2009</t>
  </si>
  <si>
    <t>Dec-2009</t>
  </si>
  <si>
    <t>Jan-2010</t>
  </si>
  <si>
    <t>Feb-2010</t>
  </si>
  <si>
    <t>Mar-2010</t>
  </si>
  <si>
    <t>Apr-2010</t>
  </si>
  <si>
    <t>May-2010</t>
  </si>
  <si>
    <t>Jun-2010</t>
  </si>
  <si>
    <t>Jul-2010</t>
  </si>
  <si>
    <t>Aug-2010</t>
  </si>
  <si>
    <t>Sep-2010</t>
  </si>
  <si>
    <t>Oct-2010</t>
  </si>
  <si>
    <t>Nov-2010</t>
  </si>
  <si>
    <t>Dec-2010</t>
  </si>
  <si>
    <t>Jan-2011</t>
  </si>
  <si>
    <t>Feb-2011</t>
  </si>
  <si>
    <t>Mar-2011</t>
  </si>
  <si>
    <t>Apr-2011</t>
  </si>
  <si>
    <t>May-2011</t>
  </si>
  <si>
    <t>Jun-2011</t>
  </si>
  <si>
    <t>Jul-2011</t>
  </si>
  <si>
    <t>Aug-2011</t>
  </si>
  <si>
    <t>Sep-2011</t>
  </si>
  <si>
    <t>Oct-2011</t>
  </si>
  <si>
    <t>Nov-2011</t>
  </si>
  <si>
    <t>Dec-2011</t>
  </si>
  <si>
    <t>Jan-2012</t>
  </si>
  <si>
    <t>Feb-2012</t>
  </si>
  <si>
    <t>Mar-2012</t>
  </si>
  <si>
    <t>Apr-2012</t>
  </si>
  <si>
    <t>May-2012</t>
  </si>
  <si>
    <t>Jun-2012</t>
  </si>
  <si>
    <t>Jul-2012</t>
  </si>
  <si>
    <t>Aug-2012</t>
  </si>
  <si>
    <t>Sep-2012</t>
  </si>
  <si>
    <t>Oct-2012</t>
  </si>
  <si>
    <t>Nov-2012</t>
  </si>
  <si>
    <t>Dec-2012</t>
  </si>
  <si>
    <t>Jan-2013</t>
  </si>
  <si>
    <t>Feb-2013</t>
  </si>
  <si>
    <t>Mar-2013</t>
  </si>
  <si>
    <t>Apr-2013</t>
  </si>
  <si>
    <t>May-2013</t>
  </si>
  <si>
    <t>Jun-2013</t>
  </si>
  <si>
    <t>Jul-2013</t>
  </si>
  <si>
    <t>Aug-2013</t>
  </si>
  <si>
    <t>Sep-2013</t>
  </si>
  <si>
    <t>Oct-2013</t>
  </si>
  <si>
    <t>Nov-2013</t>
  </si>
  <si>
    <t>Dec-2013</t>
  </si>
  <si>
    <t>Jan-2014</t>
  </si>
  <si>
    <t>Feb-2014</t>
  </si>
  <si>
    <t>Mar-2014</t>
  </si>
  <si>
    <t>Apr-2014</t>
  </si>
  <si>
    <t>May-2014</t>
  </si>
  <si>
    <t>Jun-2014</t>
  </si>
  <si>
    <t>Jul-2014</t>
  </si>
  <si>
    <t>Aug-2014</t>
  </si>
  <si>
    <t>Sep-2014</t>
  </si>
  <si>
    <t>Oct-2014</t>
  </si>
  <si>
    <t>Nov-2014</t>
  </si>
  <si>
    <t>Dec-2014</t>
  </si>
  <si>
    <t>Jan-2015</t>
  </si>
  <si>
    <t>Feb-2015</t>
  </si>
  <si>
    <t>Mar-2015</t>
  </si>
  <si>
    <t>Apr-2015</t>
  </si>
  <si>
    <t>May-2015</t>
  </si>
  <si>
    <t>Jun-2015</t>
  </si>
  <si>
    <t>Jul-2015</t>
  </si>
  <si>
    <t>Aug-2015</t>
  </si>
  <si>
    <t>Sep-2015</t>
  </si>
  <si>
    <t>Oct-2015</t>
  </si>
  <si>
    <t>Nov-2015</t>
  </si>
  <si>
    <t>Dec-2015</t>
  </si>
  <si>
    <t>Jan-2016</t>
  </si>
  <si>
    <t>Feb-2016</t>
  </si>
  <si>
    <t>Mar-2016</t>
  </si>
  <si>
    <t>Apr-2016</t>
  </si>
  <si>
    <t>May-2016</t>
  </si>
  <si>
    <t>Jun-2016</t>
  </si>
  <si>
    <t>Jul-2016</t>
  </si>
  <si>
    <t>Aug-2016</t>
  </si>
  <si>
    <t>Sep-2016</t>
  </si>
  <si>
    <t>Oct-2016</t>
  </si>
  <si>
    <t>Nov-2016</t>
  </si>
  <si>
    <t>Dec-2016</t>
  </si>
  <si>
    <t>Jan-2017</t>
  </si>
  <si>
    <t>Feb-2017</t>
  </si>
  <si>
    <t>Mar-2017</t>
  </si>
  <si>
    <t>Apr-2017</t>
  </si>
  <si>
    <t>May-2017</t>
  </si>
  <si>
    <t>Jun-2017</t>
  </si>
  <si>
    <t>Jul-2017</t>
  </si>
  <si>
    <t>Aug-2017</t>
  </si>
  <si>
    <t>Sep-2017</t>
  </si>
  <si>
    <t>Oct-2017</t>
  </si>
  <si>
    <t>Nov-2017</t>
  </si>
  <si>
    <t>Dec-2017</t>
  </si>
  <si>
    <t>Jan-2018</t>
  </si>
  <si>
    <t>Feb-2018</t>
  </si>
  <si>
    <t/>
  </si>
  <si>
    <t>i</t>
  </si>
  <si>
    <t>..</t>
  </si>
  <si>
    <t>Non-OECD Economies</t>
  </si>
  <si>
    <t xml:space="preserve">  Lithuania</t>
  </si>
  <si>
    <t>Denmark</t>
  </si>
  <si>
    <t>Netherlands</t>
  </si>
  <si>
    <t>Finland</t>
  </si>
  <si>
    <t>Luxembourg</t>
  </si>
  <si>
    <t>Austria</t>
  </si>
  <si>
    <t>Czech Republic</t>
  </si>
  <si>
    <t>Sweden</t>
  </si>
  <si>
    <t>Belgium</t>
  </si>
  <si>
    <t>Ireland</t>
  </si>
  <si>
    <t>Latvia</t>
  </si>
  <si>
    <t>Slovenia</t>
  </si>
  <si>
    <t>France</t>
  </si>
  <si>
    <t>Slovak Republic</t>
  </si>
  <si>
    <t>United Kingdom</t>
  </si>
  <si>
    <t>Euro area (19 countries)</t>
  </si>
  <si>
    <t>Canada</t>
  </si>
  <si>
    <t>Spain</t>
  </si>
  <si>
    <t>Norway</t>
  </si>
  <si>
    <t>Israel</t>
  </si>
  <si>
    <t>Korea</t>
  </si>
  <si>
    <t>Italy</t>
  </si>
  <si>
    <t>Australia</t>
  </si>
  <si>
    <t>New Zealand</t>
  </si>
  <si>
    <t>Hungary</t>
  </si>
  <si>
    <t>Poland</t>
  </si>
  <si>
    <t>Portugal</t>
  </si>
  <si>
    <t>Chile</t>
  </si>
  <si>
    <t>Iceland</t>
  </si>
  <si>
    <t xml:space="preserve">  India</t>
  </si>
  <si>
    <t xml:space="preserve">  Colombia</t>
  </si>
  <si>
    <t>Greece</t>
  </si>
  <si>
    <t xml:space="preserve">  South Africa</t>
  </si>
  <si>
    <t xml:space="preserve">  Russia</t>
  </si>
  <si>
    <t xml:space="preserve">  Costa Rica</t>
  </si>
  <si>
    <t>Data extracted on 21 Mar 2018 17:02 UTC (GMT) from OECD.Stat</t>
  </si>
  <si>
    <t>Legend:</t>
  </si>
  <si>
    <t>B:</t>
  </si>
  <si>
    <t>Break</t>
  </si>
  <si>
    <t>Mehrkostenfinanzierung:</t>
  </si>
  <si>
    <t>Applicable since 01.01.2005</t>
  </si>
  <si>
    <t>http://www.bfe.admin.ch/themen/00612/00615/index.html?lang=de</t>
  </si>
  <si>
    <t>Officially, from 01.01.2013 onwards REGISTERED (not launched) PV systems with an installed capacity &lt; 2kWp did not have the possibitliy anymore to be remunerated within the KEV. Given the fact, that, due to the long waiting list, all systems that had been launched until 2016 already had been registered before 2013, this restriction did not have any impact.
Additionally, there had only been 23.9 kWp capacity installed from systems &lt; 2kWp in total, so this amount is compared to the overall installed capacity nevertheless negligible.</t>
  </si>
  <si>
    <t>Households (category small size)</t>
  </si>
  <si>
    <t>Households</t>
  </si>
  <si>
    <t>Categories small size</t>
  </si>
  <si>
    <t>0 - 30 kWp</t>
  </si>
  <si>
    <t>[kWp]</t>
  </si>
  <si>
    <t>Only private persons</t>
  </si>
  <si>
    <t>Number of installations</t>
  </si>
  <si>
    <t>#</t>
  </si>
  <si>
    <t>Probability list small size</t>
  </si>
  <si>
    <t>Commercial and industrial</t>
  </si>
  <si>
    <t>Categories med size</t>
  </si>
  <si>
    <t>30 - 100 kWp</t>
  </si>
  <si>
    <t>Only non-private persons</t>
  </si>
  <si>
    <t>Probability list smed size</t>
  </si>
  <si>
    <t>Utility</t>
  </si>
  <si>
    <t>Categories big size</t>
  </si>
  <si>
    <t>100 - 1000 kWp</t>
  </si>
  <si>
    <t>Probability list big size</t>
  </si>
  <si>
    <t>Categories great size</t>
  </si>
  <si>
    <t>&gt; 1000 kWp</t>
  </si>
  <si>
    <t>Probability list great size</t>
  </si>
  <si>
    <t>Probably only the 15 Räppler (Mehrkostenfinanzierung) --&gt; look at FITs before 2006</t>
  </si>
  <si>
    <t>Sankt Gallen</t>
  </si>
  <si>
    <t>parameter per state (line not in the file) alphabetisch</t>
  </si>
  <si>
    <t>Dez 1990:</t>
  </si>
  <si>
    <t>Switzerland cumulative</t>
  </si>
  <si>
    <t>Switzerland annual</t>
  </si>
  <si>
    <t>Annual enterprise statistics by size class for special aggregates of activities_only_Switzerland_Master_v04</t>
  </si>
  <si>
    <t>Number of financial firms and electric utility companies in Switzerland (2014)</t>
  </si>
  <si>
    <t>Number of large firms in Switzerland (2014)</t>
  </si>
  <si>
    <t>"Population densities"</t>
  </si>
  <si>
    <t>"building densities"</t>
  </si>
  <si>
    <t>"total state population"</t>
  </si>
  <si>
    <t>"Total regional (state) residential buildings"</t>
  </si>
  <si>
    <t>"Solar PV efficiency global, yearly data (1991-2016) in [kWh DC / kWh solar]"</t>
  </si>
  <si>
    <t>"PV system price in Switzerland, monthly data (1991-2016) in [CHF/W]"</t>
  </si>
  <si>
    <t>"PV module price in Switzerland, monthly data (1991-2016) in [CHF/W]"</t>
  </si>
  <si>
    <t>"PV BOS price in Switzerland, monthly data (1991-2016) in [CHF/W]"</t>
  </si>
  <si>
    <t>"Utility electricity price (big) in Switzerland, monthly data (1991-2016) in [CHF/kWh]"</t>
  </si>
  <si>
    <t>"Utility electricity price (great) in Switzerland, monthly data (1991-2016) in [CHF/kWh]"</t>
  </si>
  <si>
    <t>"Residential electricity price (small) in Switzerland, monthly data (1991-2016) in [CHF/kWh]"</t>
  </si>
  <si>
    <t>"Commercial electricity price (med) in Switzerland, monthly data (1991-2016) in [CHF/kWh]"</t>
  </si>
  <si>
    <t>"FIT &lt; 30 kWp in Switzerland (small), monthly data [CHF / kWh]"</t>
  </si>
  <si>
    <t>"FIT 30-100 kWp in Switzerland (med), monthly data [CHF / kWh]"</t>
  </si>
  <si>
    <t>"FIT &lt; 100 kWp in Switzerland (small and med), monthly data (1991-2016) in [CHF / kWh]"</t>
  </si>
  <si>
    <t>"FIT 100-1000 kWp in Switzerland (big), monthly data (1991-2016) in [CHF / kWh]"</t>
  </si>
  <si>
    <t>"FIT &gt;1000 kWp in Switzerland (great), monthly data (1991-2016) in [CHF / kWh]"</t>
  </si>
  <si>
    <t>"Bank loan interest rates for households (small) in Switzerland, monthly data (1991-2016) in [% pa]"</t>
  </si>
  <si>
    <t>"Bank loan interest rates for c&amp;i (med) in Switzerland, monthly data (1991-2016) in [% pa]"</t>
  </si>
  <si>
    <t>"Bank loan interest rates for utilities (big) in Switzerland, monthly data (1991-2016) in [% pa]"</t>
  </si>
  <si>
    <t>"Bank loan interest rates for utilities (great) in Switzerland, monthly data (1991-2016) in [% pa]"</t>
  </si>
  <si>
    <t>"Government debt cost in Switzerland, monthly data (1991-2016) in [% pa]"</t>
  </si>
  <si>
    <t>"Probability list small size (0-30 kWp) in Switzerland (2006 - 2016)"</t>
  </si>
  <si>
    <t>"Probability list big size (100-1000 kWp) in Switzerland (2006 - 2016)"</t>
  </si>
  <si>
    <t>"Probability list great size (&gt;1000 kWp) in Switzerland (2006 - 2016)"</t>
  </si>
  <si>
    <t>"Categories small size (0-30 kWp) in Switzerland (2006-2016) in [kWp]"</t>
  </si>
  <si>
    <t>"Categories great size (&gt;1000 kWp) in Switzerland (2006-2016) in [kWp]"</t>
  </si>
  <si>
    <t>"IRR sum values"</t>
  </si>
  <si>
    <t>"IRR values"</t>
  </si>
  <si>
    <t>"Cumulated installed capacity in RoW, monthly data (1991-2016) in [MWp]"</t>
  </si>
  <si>
    <t>Switzerland:</t>
  </si>
  <si>
    <t>with Peak values</t>
  </si>
  <si>
    <t>"Cumulated desired installed capacity in Switzerland, monthly data (1991-2016) in [MWp]"</t>
  </si>
  <si>
    <t>"Wholesale electricity market price in Switzerland, yearly data (1991-2045) in [CHF/kWh]"</t>
  </si>
  <si>
    <t>"Probability list med size (0-100 kWp) in Switzerland (2006 - 2016)"</t>
  </si>
  <si>
    <t>"Categories med size (0-100 kWp) in Switzerland (2006-2016) in [kWp]"</t>
  </si>
  <si>
    <t>"Cumulated installed capacity in Switzerland (without remuneration, since 2006), monthly data (1991-2016) in [MWp]"</t>
  </si>
  <si>
    <t>"Cumulated capacity in Switzerland (on Waiting List), monthly data (1991-2016) in [MWp]"</t>
  </si>
  <si>
    <t>"Cumulated installed capacity in Switzerland (in total), monthly data (1991-2016) in [MWp]"</t>
  </si>
  <si>
    <t>"Cumulated installed capacity in Switzerland (with KEV remuneration, since 2006), monthly data (1991-2016) in [MWp]"</t>
  </si>
  <si>
    <t>"Cumulated installed capacity in Switzerland (with EIV remuneration, since 2006), monthly data (1991-2016) in [MWp]"</t>
  </si>
  <si>
    <t>"Cumulated installed capacity in Switzerland (until 2005), monthly data (1991-2016) in [MWp]"</t>
  </si>
  <si>
    <t>"Cumulated not yet installed capacity in Switzerland (with positive Decision, since May 2008), monthly data (1991-2016) in [MWp]"</t>
  </si>
  <si>
    <t>The FITs (KEV) have only been paid from 01.01.2009 onwards. However, registration for the KEV-programm already began in 2008. Also PV systems that had already been installed had the possibility to register, nut only those with a data of launch after 01.01.2006. A system that had been launched between 01.01.2006 and 31.12.2008 and that registered within the KEV-programm however didn't hat any payments before 01.01.2009. The electricity that had been produced between 01.01.2006 and 31.12.2008 did not get any remuneration within the FITs of the KEV-program. However, the period of guaranteed payments for all systems starts with the date of launch, meaning that systems with a launch between 01.01.2006 and 31.12.2008 got a reduced period of payments (year(date of launch) + 25 years - 2009). Always, the end of the remuneration period is set at the end of the year calculated by the following formula: Dezember of year of [ year(date of launch) + guaranteed payment period in years ]. Thus meaning, that the earlier in a year the launch is done, the longer the overall remuneration period is.</t>
  </si>
  <si>
    <t>"Categories big size (100-1000 kWp) in Switzerland (2006-2016) in [kWp]"</t>
  </si>
  <si>
    <t>Comment:</t>
  </si>
  <si>
    <t>For the distribution of agents to certain cantons the bright blue line (total) residential buildings was taken.</t>
  </si>
  <si>
    <t>Energieverordnung (EnV) vom 7. Dezember 1998 (Stand am 1. Januar 2017)</t>
  </si>
  <si>
    <t>Folder-Structure:</t>
  </si>
  <si>
    <t>X:\Public\997 Collaboration\Rottmann, Fabian\03_Modelling\02_Model_Switzerland\12_Incentive_mechanisms</t>
  </si>
  <si>
    <t>&lt; 10 kWp</t>
  </si>
  <si>
    <t>10-30 kWp</t>
  </si>
  <si>
    <t>30-100 kWp</t>
  </si>
  <si>
    <t>100-1000 kWp</t>
  </si>
  <si>
    <t>&gt;1000 kWp</t>
  </si>
  <si>
    <t>"FIT &lt; 30 kWp in Switzerland (small and med), monthly data (1991-2016) in [CHF / kWh]"</t>
  </si>
  <si>
    <t>EIV_variable</t>
  </si>
  <si>
    <t>"EIV Base Remuneration"</t>
  </si>
  <si>
    <t>"EIV Variable Remuneration"</t>
  </si>
  <si>
    <t>freestanding</t>
  </si>
  <si>
    <t>built-on</t>
  </si>
  <si>
    <t>integrated</t>
  </si>
  <si>
    <t>FIT-ratio</t>
  </si>
  <si>
    <t>Inst-ratio</t>
  </si>
  <si>
    <t>Installations</t>
  </si>
  <si>
    <t>Yearly Average</t>
  </si>
  <si>
    <t>Wholesale electricity price (sun peak) [CHF/kWh]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</si>
</sst>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164" formatCode="_ * #,##0.00_ ;_ * \-#,##0.00_ ;_ * &quot;-&quot;??_ ;_ @_ "/>
    <numFmt numFmtId="165" formatCode="_-* #,##0.00\ _€_-;\-* #,##0.00\ _€_-;_-* &quot;-&quot;??\ _€_-;_-@_-"/>
    <numFmt numFmtId="166" formatCode="_(* #,##0.00_);_(* \(#,##0.00\);_(* &quot;-&quot;??_);_(@_)"/>
    <numFmt numFmtId="167" formatCode="0.000"/>
    <numFmt numFmtId="168" formatCode="0.0000"/>
    <numFmt numFmtId="169" formatCode="0.0"/>
    <numFmt numFmtId="170" formatCode="d/\ mmm\ yy"/>
    <numFmt numFmtId="171" formatCode="0_)"/>
    <numFmt numFmtId="172" formatCode="#,##0.0_)"/>
    <numFmt numFmtId="173" formatCode="#,##0_)"/>
    <numFmt numFmtId="174" formatCode="#,##0.000_)"/>
    <numFmt numFmtId="175" formatCode="_ * #,##0.0_ ;_ * \-#,##0.0_ ;_ * &quot;-&quot;??_ ;_ @_ "/>
    <numFmt numFmtId="176" formatCode="_ * #,##0_ ;_ * \-#,##0_ ;_ * &quot;-&quot;??_ ;_ @_ "/>
    <numFmt numFmtId="177" formatCode="dd\.mm\.yyyy"/>
    <numFmt numFmtId="178" formatCode="0.0%"/>
    <numFmt numFmtId="179" formatCode="#,##0.0000"/>
    <numFmt numFmtId="180" formatCode="#,##0.0000_ ;\-#,##0.0000\ "/>
  </numFmts>
  <fonts count="71">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u/>
      <sz val="12"/>
      <color theme="10"/>
      <name val="Calibri"/>
      <family val="2"/>
      <scheme val="minor"/>
    </font>
    <font>
      <u/>
      <sz val="12"/>
      <color theme="11"/>
      <name val="Calibri"/>
      <family val="2"/>
      <scheme val="minor"/>
    </font>
    <font>
      <sz val="12"/>
      <color rgb="FFFF0000"/>
      <name val="Calibri"/>
      <family val="2"/>
      <scheme val="minor"/>
    </font>
    <font>
      <sz val="11"/>
      <color theme="1"/>
      <name val="Calibri"/>
      <family val="2"/>
      <scheme val="minor"/>
    </font>
    <font>
      <sz val="9"/>
      <color theme="1"/>
      <name val="Calibri"/>
      <family val="2"/>
      <scheme val="minor"/>
    </font>
    <font>
      <b/>
      <sz val="11"/>
      <color theme="1"/>
      <name val="Calibri"/>
      <family val="2"/>
      <scheme val="minor"/>
    </font>
    <font>
      <u/>
      <sz val="11"/>
      <color theme="10"/>
      <name val="Calibri"/>
      <family val="2"/>
      <scheme val="minor"/>
    </font>
    <font>
      <sz val="10"/>
      <name val="Arial"/>
      <family val="2"/>
    </font>
    <font>
      <sz val="9"/>
      <color rgb="FF00B050"/>
      <name val="Calibri"/>
      <family val="2"/>
      <scheme val="minor"/>
    </font>
    <font>
      <sz val="9"/>
      <color rgb="FF00B0F0"/>
      <name val="Calibri"/>
      <family val="2"/>
      <scheme val="minor"/>
    </font>
    <font>
      <sz val="9"/>
      <name val="Calibri"/>
      <family val="2"/>
      <scheme val="minor"/>
    </font>
    <font>
      <sz val="9"/>
      <color rgb="FFFF0000"/>
      <name val="Calibri"/>
      <family val="2"/>
      <scheme val="minor"/>
    </font>
    <font>
      <sz val="11"/>
      <color rgb="FFFF0000"/>
      <name val="Calibri"/>
      <family val="2"/>
      <scheme val="minor"/>
    </font>
    <font>
      <sz val="8"/>
      <color theme="1"/>
      <name val="Calibri"/>
      <family val="2"/>
      <scheme val="minor"/>
    </font>
    <font>
      <sz val="8"/>
      <color rgb="FF00B050"/>
      <name val="Calibri"/>
      <family val="2"/>
      <scheme val="minor"/>
    </font>
    <font>
      <sz val="9"/>
      <color rgb="FF0070C0"/>
      <name val="Calibri"/>
      <family val="2"/>
      <scheme val="minor"/>
    </font>
    <font>
      <sz val="10"/>
      <color theme="1"/>
      <name val="Calibri"/>
      <family val="2"/>
      <scheme val="minor"/>
    </font>
    <font>
      <sz val="9"/>
      <color rgb="FF000000"/>
      <name val="Verdana"/>
      <family val="2"/>
    </font>
    <font>
      <b/>
      <sz val="9"/>
      <color rgb="FF225522"/>
      <name val="Verdana"/>
      <family val="2"/>
    </font>
    <font>
      <sz val="13"/>
      <color rgb="FF000000"/>
      <name val="Inherit"/>
    </font>
    <font>
      <sz val="11"/>
      <color rgb="FF000000"/>
      <name val="Calibri"/>
      <family val="2"/>
      <scheme val="minor"/>
    </font>
    <font>
      <sz val="12"/>
      <color theme="6"/>
      <name val="Calibri"/>
      <family val="2"/>
      <scheme val="minor"/>
    </font>
    <font>
      <sz val="12"/>
      <color theme="4"/>
      <name val="Calibri"/>
      <family val="2"/>
      <scheme val="minor"/>
    </font>
    <font>
      <sz val="12"/>
      <color theme="9"/>
      <name val="Calibri"/>
      <family val="2"/>
      <scheme val="minor"/>
    </font>
    <font>
      <sz val="12"/>
      <color theme="5"/>
      <name val="Calibri"/>
      <family val="2"/>
      <scheme val="minor"/>
    </font>
    <font>
      <sz val="13"/>
      <color rgb="FF0000FF"/>
      <name val="Helvetica"/>
    </font>
    <font>
      <b/>
      <sz val="13"/>
      <color rgb="FF00008B"/>
      <name val="Helvetica"/>
    </font>
    <font>
      <sz val="11"/>
      <color rgb="FF92D050"/>
      <name val="Calibri"/>
      <family val="2"/>
      <scheme val="minor"/>
    </font>
    <font>
      <sz val="9"/>
      <color rgb="FF92D050"/>
      <name val="Calibri"/>
      <family val="2"/>
      <scheme val="minor"/>
    </font>
    <font>
      <sz val="10"/>
      <color rgb="FF92D050"/>
      <name val="Calibri"/>
      <family val="2"/>
      <scheme val="minor"/>
    </font>
    <font>
      <sz val="9"/>
      <color theme="1"/>
      <name val="Calibri"/>
      <family val="2"/>
    </font>
    <font>
      <sz val="9"/>
      <color rgb="FFFF0000"/>
      <name val="Calibri"/>
      <family val="2"/>
    </font>
    <font>
      <sz val="9"/>
      <name val="Calibri"/>
      <family val="2"/>
    </font>
    <font>
      <sz val="8"/>
      <name val="Arial Narrow"/>
      <family val="2"/>
    </font>
    <font>
      <sz val="10"/>
      <name val="Arial"/>
      <family val="2"/>
    </font>
    <font>
      <sz val="8"/>
      <name val="Arial"/>
      <family val="2"/>
    </font>
    <font>
      <b/>
      <sz val="14"/>
      <name val="Arial"/>
      <family val="2"/>
    </font>
    <font>
      <sz val="6"/>
      <name val="Arial"/>
      <family val="2"/>
    </font>
    <font>
      <b/>
      <sz val="12"/>
      <name val="Arial"/>
      <family val="2"/>
    </font>
    <font>
      <b/>
      <sz val="10"/>
      <name val="Arial"/>
      <family val="2"/>
    </font>
    <font>
      <sz val="9"/>
      <name val="Arial Narrow"/>
      <family val="2"/>
    </font>
    <font>
      <sz val="10"/>
      <name val="MS Sans Serif"/>
      <family val="2"/>
    </font>
    <font>
      <sz val="12"/>
      <color theme="1"/>
      <name val="Calibri"/>
      <family val="2"/>
      <scheme val="minor"/>
    </font>
    <font>
      <b/>
      <sz val="11"/>
      <color theme="0"/>
      <name val="Calibri"/>
      <family val="2"/>
      <scheme val="minor"/>
    </font>
    <font>
      <sz val="11"/>
      <color theme="0"/>
      <name val="Calibri"/>
      <family val="2"/>
      <scheme val="minor"/>
    </font>
    <font>
      <sz val="11"/>
      <color theme="9" tint="-0.249977111117893"/>
      <name val="Calibri"/>
      <family val="2"/>
      <scheme val="minor"/>
    </font>
    <font>
      <sz val="12"/>
      <color theme="9" tint="-0.249977111117893"/>
      <name val="Calibri"/>
      <family val="2"/>
      <scheme val="minor"/>
    </font>
    <font>
      <sz val="10"/>
      <color indexed="8"/>
      <name val="Arial"/>
      <family val="2"/>
    </font>
    <font>
      <sz val="12"/>
      <name val="Calibri"/>
      <family val="2"/>
      <scheme val="minor"/>
    </font>
    <font>
      <b/>
      <u/>
      <sz val="9"/>
      <color indexed="18"/>
      <name val="Verdana"/>
      <family val="2"/>
    </font>
    <font>
      <b/>
      <sz val="8"/>
      <color indexed="9"/>
      <name val="Verdana"/>
      <family val="2"/>
    </font>
    <font>
      <u/>
      <sz val="8"/>
      <color indexed="9"/>
      <name val="Verdana"/>
      <family val="2"/>
    </font>
    <font>
      <sz val="8"/>
      <color indexed="9"/>
      <name val="Verdana"/>
      <family val="2"/>
    </font>
    <font>
      <b/>
      <sz val="8"/>
      <name val="Verdana"/>
      <family val="2"/>
    </font>
    <font>
      <b/>
      <sz val="9"/>
      <color indexed="10"/>
      <name val="Courier New"/>
      <family val="3"/>
    </font>
    <font>
      <sz val="8"/>
      <name val="Verdana"/>
      <family val="2"/>
    </font>
    <font>
      <u/>
      <sz val="8"/>
      <name val="Verdana"/>
      <family val="2"/>
    </font>
    <font>
      <sz val="9"/>
      <color indexed="8"/>
      <name val="Segoe UI"/>
      <family val="2"/>
    </font>
    <font>
      <sz val="11"/>
      <color theme="5" tint="-0.249977111117893"/>
      <name val="Calibri"/>
      <family val="2"/>
      <scheme val="minor"/>
    </font>
    <font>
      <b/>
      <sz val="10"/>
      <color theme="1"/>
      <name val="Arial"/>
      <family val="2"/>
    </font>
    <font>
      <sz val="10"/>
      <color theme="1"/>
      <name val="Arial"/>
      <family val="2"/>
    </font>
    <font>
      <b/>
      <sz val="10"/>
      <color rgb="FFFF0000"/>
      <name val="Arial"/>
      <family val="2"/>
    </font>
  </fonts>
  <fills count="24">
    <fill>
      <patternFill patternType="none"/>
    </fill>
    <fill>
      <patternFill patternType="gray125"/>
    </fill>
    <fill>
      <patternFill patternType="solid">
        <fgColor theme="0" tint="-4.9989318521683403E-2"/>
        <bgColor indexed="64"/>
      </patternFill>
    </fill>
    <fill>
      <patternFill patternType="solid">
        <fgColor rgb="FFFFFF00"/>
        <bgColor indexed="64"/>
      </patternFill>
    </fill>
    <fill>
      <patternFill patternType="solid">
        <fgColor theme="0" tint="-0.14999847407452621"/>
        <bgColor indexed="64"/>
      </patternFill>
    </fill>
    <fill>
      <patternFill patternType="solid">
        <fgColor indexed="9"/>
        <bgColor indexed="64"/>
      </patternFill>
    </fill>
    <fill>
      <patternFill patternType="solid">
        <fgColor indexed="41"/>
        <bgColor indexed="64"/>
      </patternFill>
    </fill>
    <fill>
      <patternFill patternType="solid">
        <fgColor rgb="FF00B050"/>
        <bgColor indexed="64"/>
      </patternFill>
    </fill>
    <fill>
      <patternFill patternType="solid">
        <fgColor rgb="FFFFC000"/>
        <bgColor indexed="64"/>
      </patternFill>
    </fill>
    <fill>
      <patternFill patternType="solid">
        <fgColor theme="0"/>
        <bgColor indexed="64"/>
      </patternFill>
    </fill>
    <fill>
      <patternFill patternType="solid">
        <fgColor rgb="FFFF0000"/>
        <bgColor indexed="64"/>
      </patternFill>
    </fill>
    <fill>
      <patternFill patternType="solid">
        <fgColor theme="5"/>
        <bgColor indexed="64"/>
      </patternFill>
    </fill>
    <fill>
      <patternFill patternType="solid">
        <fgColor theme="5"/>
        <bgColor theme="5"/>
      </patternFill>
    </fill>
    <fill>
      <patternFill patternType="solid">
        <fgColor theme="0" tint="-0.249977111117893"/>
        <bgColor indexed="64"/>
      </patternFill>
    </fill>
    <fill>
      <patternFill patternType="solid">
        <fgColor rgb="FF92D050"/>
        <bgColor indexed="64"/>
      </patternFill>
    </fill>
    <fill>
      <patternFill patternType="solid">
        <fgColor rgb="FF2973BD"/>
        <bgColor indexed="64"/>
      </patternFill>
    </fill>
    <fill>
      <patternFill patternType="solid">
        <fgColor rgb="FF00A1E3"/>
        <bgColor indexed="64"/>
      </patternFill>
    </fill>
    <fill>
      <patternFill patternType="solid">
        <fgColor rgb="FFC4D8ED"/>
        <bgColor indexed="64"/>
      </patternFill>
    </fill>
    <fill>
      <patternFill patternType="mediumGray">
        <fgColor rgb="FFC0C0C0"/>
        <bgColor rgb="FFFFFFFF"/>
      </patternFill>
    </fill>
    <fill>
      <patternFill patternType="solid">
        <fgColor rgb="FFF0F8FF"/>
        <bgColor indexed="64"/>
      </patternFill>
    </fill>
    <fill>
      <patternFill patternType="solid">
        <fgColor theme="4" tint="0.79998168889431442"/>
        <bgColor theme="4" tint="0.79998168889431442"/>
      </patternFill>
    </fill>
    <fill>
      <patternFill patternType="solid">
        <fgColor theme="4" tint="0.79998168889431442"/>
        <bgColor indexed="64"/>
      </patternFill>
    </fill>
    <fill>
      <patternFill patternType="solid">
        <fgColor theme="4" tint="0.79998168889431442"/>
        <bgColor theme="4" tint="0.59999389629810485"/>
      </patternFill>
    </fill>
    <fill>
      <patternFill patternType="solid">
        <fgColor theme="4" tint="0.59999389629810485"/>
        <bgColor theme="4" tint="0.59999389629810485"/>
      </patternFill>
    </fill>
  </fills>
  <borders count="25">
    <border>
      <left/>
      <right/>
      <top/>
      <bottom/>
      <diagonal/>
    </border>
    <border>
      <left/>
      <right/>
      <top/>
      <bottom style="thin">
        <color auto="1"/>
      </bottom>
      <diagonal/>
    </border>
    <border>
      <left/>
      <right/>
      <top style="thin">
        <color indexed="64"/>
      </top>
      <bottom style="thin">
        <color indexed="64"/>
      </bottom>
      <diagonal/>
    </border>
    <border>
      <left style="thin">
        <color indexed="64"/>
      </left>
      <right/>
      <top/>
      <bottom/>
      <diagonal/>
    </border>
    <border>
      <left style="thin">
        <color indexed="64"/>
      </left>
      <right/>
      <top style="thin">
        <color indexed="64"/>
      </top>
      <bottom style="thin">
        <color indexed="64"/>
      </bottom>
      <diagonal/>
    </border>
    <border>
      <left/>
      <right style="hair">
        <color indexed="64"/>
      </right>
      <top style="thin">
        <color indexed="64"/>
      </top>
      <bottom style="thin">
        <color indexed="64"/>
      </bottom>
      <diagonal/>
    </border>
    <border>
      <left style="dashDot">
        <color indexed="64"/>
      </left>
      <right style="dashDot">
        <color indexed="64"/>
      </right>
      <top style="thin">
        <color indexed="64"/>
      </top>
      <bottom style="thin">
        <color indexed="64"/>
      </bottom>
      <diagonal/>
    </border>
    <border>
      <left style="dashDot">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hair">
        <color indexed="64"/>
      </top>
      <bottom style="hair">
        <color indexed="64"/>
      </bottom>
      <diagonal/>
    </border>
    <border>
      <left/>
      <right/>
      <top style="hair">
        <color indexed="64"/>
      </top>
      <bottom style="hair">
        <color indexed="64"/>
      </bottom>
      <diagonal/>
    </border>
    <border>
      <left/>
      <right style="hair">
        <color indexed="64"/>
      </right>
      <top style="hair">
        <color indexed="64"/>
      </top>
      <bottom style="hair">
        <color indexed="64"/>
      </bottom>
      <diagonal/>
    </border>
    <border>
      <left style="dashDot">
        <color indexed="64"/>
      </left>
      <right style="dashDot">
        <color indexed="64"/>
      </right>
      <top style="hair">
        <color indexed="64"/>
      </top>
      <bottom style="hair">
        <color indexed="64"/>
      </bottom>
      <diagonal/>
    </border>
    <border>
      <left style="dashDot">
        <color indexed="64"/>
      </left>
      <right/>
      <top style="hair">
        <color indexed="64"/>
      </top>
      <bottom style="hair">
        <color indexed="64"/>
      </bottom>
      <diagonal/>
    </border>
    <border>
      <left/>
      <right style="thin">
        <color indexed="64"/>
      </right>
      <top style="hair">
        <color indexed="64"/>
      </top>
      <bottom style="hair">
        <color indexed="64"/>
      </bottom>
      <diagonal/>
    </border>
    <border>
      <left style="thin">
        <color rgb="FF000000"/>
      </left>
      <right style="thin">
        <color rgb="FF000000"/>
      </right>
      <top style="thin">
        <color rgb="FF000000"/>
      </top>
      <bottom style="thin">
        <color rgb="FF000000"/>
      </bottom>
      <diagonal/>
    </border>
    <border>
      <left style="thin">
        <color rgb="FFC0C0C0"/>
      </left>
      <right style="thin">
        <color rgb="FFC0C0C0"/>
      </right>
      <top style="thin">
        <color rgb="FFC0C0C0"/>
      </top>
      <bottom style="thin">
        <color rgb="FFC0C0C0"/>
      </bottom>
      <diagonal/>
    </border>
    <border>
      <left style="thin">
        <color rgb="FFC0C0C0"/>
      </left>
      <right/>
      <top style="thin">
        <color rgb="FFC0C0C0"/>
      </top>
      <bottom style="thin">
        <color rgb="FFC0C0C0"/>
      </bottom>
      <diagonal/>
    </border>
    <border>
      <left/>
      <right/>
      <top style="thin">
        <color rgb="FFC0C0C0"/>
      </top>
      <bottom style="thin">
        <color rgb="FFC0C0C0"/>
      </bottom>
      <diagonal/>
    </border>
    <border>
      <left/>
      <right style="thin">
        <color rgb="FFC0C0C0"/>
      </right>
      <top style="thin">
        <color rgb="FFC0C0C0"/>
      </top>
      <bottom style="thin">
        <color rgb="FFC0C0C0"/>
      </bottom>
      <diagonal/>
    </border>
    <border>
      <left style="thin">
        <color rgb="FFC0C0C0"/>
      </left>
      <right style="thin">
        <color rgb="FFC0C0C0"/>
      </right>
      <top style="thin">
        <color rgb="FFC0C0C0"/>
      </top>
      <bottom/>
      <diagonal/>
    </border>
    <border>
      <left style="thin">
        <color rgb="FFC0C0C0"/>
      </left>
      <right style="thin">
        <color rgb="FFC0C0C0"/>
      </right>
      <top/>
      <bottom style="thin">
        <color rgb="FFC0C0C0"/>
      </bottom>
      <diagonal/>
    </border>
    <border>
      <left/>
      <right/>
      <top/>
      <bottom style="thin">
        <color theme="4" tint="0.39997558519241921"/>
      </bottom>
      <diagonal/>
    </border>
    <border>
      <left/>
      <right/>
      <top style="thin">
        <color theme="4" tint="0.39997558519241921"/>
      </top>
      <bottom/>
      <diagonal/>
    </border>
    <border>
      <left style="medium">
        <color indexed="64"/>
      </left>
      <right style="medium">
        <color indexed="64"/>
      </right>
      <top style="medium">
        <color indexed="64"/>
      </top>
      <bottom style="medium">
        <color indexed="64"/>
      </bottom>
      <diagonal/>
    </border>
  </borders>
  <cellStyleXfs count="22">
    <xf numFmtId="0" fontId="0" fillId="0" borderId="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12" fillId="0" borderId="0"/>
    <xf numFmtId="0" fontId="15" fillId="0" borderId="0" applyNumberFormat="0" applyFill="0" applyBorder="0" applyAlignment="0" applyProtection="0"/>
    <xf numFmtId="165" fontId="16" fillId="0" borderId="0" applyFont="0" applyFill="0" applyBorder="0" applyAlignment="0" applyProtection="0"/>
    <xf numFmtId="166" fontId="16" fillId="0" borderId="0" applyFont="0" applyFill="0" applyBorder="0" applyAlignment="0" applyProtection="0">
      <alignment wrapText="1"/>
    </xf>
    <xf numFmtId="166" fontId="16" fillId="0" borderId="0" applyFont="0" applyFill="0" applyBorder="0" applyAlignment="0" applyProtection="0">
      <alignment wrapText="1"/>
    </xf>
    <xf numFmtId="0" fontId="12" fillId="0" borderId="0"/>
    <xf numFmtId="0" fontId="16" fillId="0" borderId="0">
      <alignment wrapText="1"/>
    </xf>
    <xf numFmtId="0" fontId="12" fillId="0" borderId="0"/>
    <xf numFmtId="0" fontId="16" fillId="0" borderId="0"/>
    <xf numFmtId="0" fontId="12" fillId="0" borderId="0"/>
    <xf numFmtId="0" fontId="10" fillId="0" borderId="0" applyNumberFormat="0" applyFill="0" applyBorder="0" applyAlignment="0" applyProtection="0"/>
    <xf numFmtId="0" fontId="43" fillId="0" borderId="0"/>
    <xf numFmtId="0" fontId="50" fillId="0" borderId="0"/>
    <xf numFmtId="0" fontId="6" fillId="0" borderId="0"/>
    <xf numFmtId="164" fontId="16" fillId="0" borderId="0" applyFont="0" applyFill="0" applyBorder="0" applyAlignment="0" applyProtection="0"/>
    <xf numFmtId="0" fontId="56" fillId="0" borderId="15">
      <alignment horizontal="center" vertical="center"/>
    </xf>
    <xf numFmtId="9" fontId="51" fillId="0" borderId="0" applyFont="0" applyFill="0" applyBorder="0" applyAlignment="0" applyProtection="0"/>
  </cellStyleXfs>
  <cellXfs count="436">
    <xf numFmtId="0" fontId="0" fillId="0" borderId="0" xfId="0"/>
    <xf numFmtId="1" fontId="0" fillId="0" borderId="0" xfId="0" applyNumberFormat="1"/>
    <xf numFmtId="0" fontId="0" fillId="0" borderId="0" xfId="0" applyAlignment="1">
      <alignment wrapText="1"/>
    </xf>
    <xf numFmtId="0" fontId="12" fillId="0" borderId="0" xfId="5"/>
    <xf numFmtId="0" fontId="13" fillId="0" borderId="0" xfId="5" applyFont="1" applyAlignment="1">
      <alignment horizontal="center" vertical="center"/>
    </xf>
    <xf numFmtId="0" fontId="13" fillId="0" borderId="0" xfId="5" applyFont="1" applyAlignment="1">
      <alignment horizontal="left" vertical="center"/>
    </xf>
    <xf numFmtId="49" fontId="12" fillId="0" borderId="0" xfId="5" applyNumberFormat="1"/>
    <xf numFmtId="0" fontId="12" fillId="0" borderId="0" xfId="5" applyAlignment="1">
      <alignment horizontal="center" vertical="center"/>
    </xf>
    <xf numFmtId="0" fontId="13" fillId="0" borderId="0" xfId="5" applyFont="1"/>
    <xf numFmtId="49" fontId="13" fillId="0" borderId="0" xfId="5" applyNumberFormat="1" applyFont="1" applyAlignment="1">
      <alignment horizontal="center" vertical="center"/>
    </xf>
    <xf numFmtId="2" fontId="13" fillId="0" borderId="0" xfId="5" applyNumberFormat="1" applyFont="1" applyAlignment="1">
      <alignment horizontal="center" vertical="center"/>
    </xf>
    <xf numFmtId="0" fontId="14" fillId="0" borderId="0" xfId="5" applyFont="1" applyAlignment="1">
      <alignment horizontal="center"/>
    </xf>
    <xf numFmtId="0" fontId="14" fillId="0" borderId="0" xfId="5" applyFont="1"/>
    <xf numFmtId="0" fontId="15" fillId="0" borderId="0" xfId="6" applyAlignment="1">
      <alignment horizontal="center"/>
    </xf>
    <xf numFmtId="2" fontId="0" fillId="0" borderId="0" xfId="0" applyNumberFormat="1"/>
    <xf numFmtId="167" fontId="0" fillId="0" borderId="0" xfId="0" applyNumberFormat="1"/>
    <xf numFmtId="0" fontId="13" fillId="0" borderId="0" xfId="10" applyFont="1" applyAlignment="1">
      <alignment horizontal="center" vertical="center"/>
    </xf>
    <xf numFmtId="0" fontId="12" fillId="0" borderId="0" xfId="10"/>
    <xf numFmtId="0" fontId="14" fillId="0" borderId="1" xfId="10" applyFont="1" applyBorder="1"/>
    <xf numFmtId="0" fontId="14" fillId="2" borderId="0" xfId="10" applyFont="1" applyFill="1" applyAlignment="1">
      <alignment horizontal="center"/>
    </xf>
    <xf numFmtId="0" fontId="12" fillId="0" borderId="0" xfId="10" applyAlignment="1">
      <alignment horizontal="center"/>
    </xf>
    <xf numFmtId="1" fontId="13" fillId="0" borderId="0" xfId="10" applyNumberFormat="1" applyFont="1" applyAlignment="1">
      <alignment horizontal="center" vertical="center"/>
    </xf>
    <xf numFmtId="1" fontId="17" fillId="0" borderId="0" xfId="10" applyNumberFormat="1" applyFont="1" applyAlignment="1">
      <alignment horizontal="center" vertical="center"/>
    </xf>
    <xf numFmtId="0" fontId="18" fillId="0" borderId="0" xfId="10" applyFont="1" applyAlignment="1">
      <alignment horizontal="center" vertical="center"/>
    </xf>
    <xf numFmtId="0" fontId="17" fillId="0" borderId="0" xfId="10" applyFont="1" applyAlignment="1">
      <alignment horizontal="center" vertical="center"/>
    </xf>
    <xf numFmtId="0" fontId="11" fillId="0" borderId="0" xfId="0" applyFont="1"/>
    <xf numFmtId="0" fontId="11" fillId="0" borderId="0" xfId="10" applyFont="1" applyAlignment="1">
      <alignment horizontal="center" vertical="center"/>
    </xf>
    <xf numFmtId="0" fontId="11" fillId="0" borderId="0" xfId="0" applyFont="1" applyAlignment="1">
      <alignment horizontal="left"/>
    </xf>
    <xf numFmtId="0" fontId="11" fillId="0" borderId="0" xfId="0" applyFont="1" applyAlignment="1"/>
    <xf numFmtId="0" fontId="14" fillId="0" borderId="1" xfId="10" applyFont="1" applyBorder="1" applyAlignment="1">
      <alignment horizontal="center" vertical="center"/>
    </xf>
    <xf numFmtId="17" fontId="13" fillId="0" borderId="0" xfId="10" applyNumberFormat="1" applyFont="1" applyAlignment="1">
      <alignment horizontal="center" vertical="center"/>
    </xf>
    <xf numFmtId="17" fontId="19" fillId="0" borderId="0" xfId="10" applyNumberFormat="1" applyFont="1" applyAlignment="1">
      <alignment horizontal="center" vertical="center"/>
    </xf>
    <xf numFmtId="17" fontId="19" fillId="0" borderId="0" xfId="10" quotePrefix="1" applyNumberFormat="1" applyFont="1" applyAlignment="1">
      <alignment horizontal="center" vertical="center"/>
    </xf>
    <xf numFmtId="0" fontId="12" fillId="0" borderId="0" xfId="10" applyAlignment="1">
      <alignment horizontal="center" vertical="center"/>
    </xf>
    <xf numFmtId="167" fontId="13" fillId="0" borderId="0" xfId="10" applyNumberFormat="1" applyFont="1" applyAlignment="1">
      <alignment horizontal="center" vertical="center"/>
    </xf>
    <xf numFmtId="167" fontId="13" fillId="0" borderId="0" xfId="12" applyNumberFormat="1" applyFont="1" applyAlignment="1">
      <alignment horizontal="center" vertical="center"/>
    </xf>
    <xf numFmtId="0" fontId="14" fillId="0" borderId="1" xfId="10" applyFont="1" applyBorder="1" applyAlignment="1">
      <alignment horizontal="center"/>
    </xf>
    <xf numFmtId="0" fontId="13" fillId="0" borderId="0" xfId="10" applyFont="1" applyAlignment="1">
      <alignment horizontal="center"/>
    </xf>
    <xf numFmtId="0" fontId="12" fillId="2" borderId="0" xfId="10" applyFill="1" applyAlignment="1">
      <alignment horizontal="center"/>
    </xf>
    <xf numFmtId="0" fontId="15" fillId="0" borderId="0" xfId="6" applyAlignment="1">
      <alignment horizontal="left"/>
    </xf>
    <xf numFmtId="0" fontId="13" fillId="0" borderId="0" xfId="10" applyFont="1" applyAlignment="1">
      <alignment horizontal="left" vertical="center"/>
    </xf>
    <xf numFmtId="0" fontId="12" fillId="0" borderId="0" xfId="10" applyFont="1" applyBorder="1"/>
    <xf numFmtId="0" fontId="12" fillId="0" borderId="0" xfId="10" applyFont="1" applyBorder="1" applyAlignment="1">
      <alignment horizontal="center"/>
    </xf>
    <xf numFmtId="2" fontId="17" fillId="0" borderId="0" xfId="10" applyNumberFormat="1" applyFont="1" applyAlignment="1">
      <alignment horizontal="center"/>
    </xf>
    <xf numFmtId="0" fontId="20" fillId="0" borderId="0" xfId="10" applyFont="1" applyAlignment="1">
      <alignment horizontal="center"/>
    </xf>
    <xf numFmtId="0" fontId="21" fillId="0" borderId="0" xfId="10" applyFont="1"/>
    <xf numFmtId="0" fontId="14" fillId="0" borderId="0" xfId="10" applyFont="1" applyBorder="1"/>
    <xf numFmtId="0" fontId="14" fillId="0" borderId="0" xfId="10" applyFont="1" applyBorder="1" applyAlignment="1">
      <alignment horizontal="center"/>
    </xf>
    <xf numFmtId="2" fontId="13" fillId="0" borderId="0" xfId="10" applyNumberFormat="1" applyFont="1" applyAlignment="1">
      <alignment horizontal="center"/>
    </xf>
    <xf numFmtId="2" fontId="22" fillId="0" borderId="0" xfId="10" applyNumberFormat="1" applyFont="1" applyAlignment="1">
      <alignment horizontal="center" vertical="center"/>
    </xf>
    <xf numFmtId="2" fontId="23" fillId="0" borderId="0" xfId="10" applyNumberFormat="1" applyFont="1" applyAlignment="1">
      <alignment horizontal="center" vertical="center"/>
    </xf>
    <xf numFmtId="168" fontId="17" fillId="0" borderId="0" xfId="10" applyNumberFormat="1" applyFont="1" applyAlignment="1">
      <alignment horizontal="center" vertical="center"/>
    </xf>
    <xf numFmtId="168" fontId="20" fillId="0" borderId="0" xfId="10" applyNumberFormat="1" applyFont="1" applyAlignment="1">
      <alignment horizontal="center" vertical="center"/>
    </xf>
    <xf numFmtId="168" fontId="24" fillId="0" borderId="0" xfId="10" applyNumberFormat="1" applyFont="1" applyAlignment="1">
      <alignment horizontal="center" vertical="center"/>
    </xf>
    <xf numFmtId="0" fontId="25" fillId="0" borderId="0" xfId="10" applyFont="1" applyAlignment="1">
      <alignment horizontal="center" vertical="center"/>
    </xf>
    <xf numFmtId="2" fontId="17" fillId="0" borderId="0" xfId="10" applyNumberFormat="1" applyFont="1" applyAlignment="1">
      <alignment horizontal="center" vertical="center"/>
    </xf>
    <xf numFmtId="2" fontId="13" fillId="0" borderId="0" xfId="10" applyNumberFormat="1" applyFont="1" applyAlignment="1">
      <alignment horizontal="center" vertical="center"/>
    </xf>
    <xf numFmtId="2" fontId="20" fillId="0" borderId="0" xfId="10" applyNumberFormat="1" applyFont="1" applyAlignment="1">
      <alignment horizontal="center" vertical="center"/>
    </xf>
    <xf numFmtId="2" fontId="24" fillId="0" borderId="0" xfId="10" applyNumberFormat="1" applyFont="1" applyAlignment="1">
      <alignment horizontal="center" vertical="center"/>
    </xf>
    <xf numFmtId="0" fontId="12" fillId="0" borderId="0" xfId="10" applyFont="1"/>
    <xf numFmtId="0" fontId="12" fillId="2" borderId="0" xfId="10" applyFont="1" applyFill="1" applyAlignment="1">
      <alignment horizontal="center"/>
    </xf>
    <xf numFmtId="1" fontId="13" fillId="0" borderId="0" xfId="10" applyNumberFormat="1" applyFont="1" applyAlignment="1">
      <alignment horizontal="center"/>
    </xf>
    <xf numFmtId="167" fontId="13" fillId="0" borderId="0" xfId="10" applyNumberFormat="1" applyFont="1" applyAlignment="1">
      <alignment horizontal="center"/>
    </xf>
    <xf numFmtId="17" fontId="11" fillId="0" borderId="0" xfId="10" applyNumberFormat="1" applyFont="1" applyAlignment="1">
      <alignment horizontal="center" vertical="center"/>
    </xf>
    <xf numFmtId="0" fontId="27" fillId="0" borderId="0" xfId="0" applyFont="1"/>
    <xf numFmtId="0" fontId="26" fillId="0" borderId="0" xfId="0" applyFont="1"/>
    <xf numFmtId="0" fontId="26" fillId="0" borderId="0" xfId="0" applyFont="1" applyAlignment="1"/>
    <xf numFmtId="9" fontId="26" fillId="0" borderId="0" xfId="0" applyNumberFormat="1" applyFont="1" applyAlignment="1"/>
    <xf numFmtId="0" fontId="12" fillId="4" borderId="0" xfId="10" applyFill="1" applyAlignment="1">
      <alignment horizontal="center"/>
    </xf>
    <xf numFmtId="169" fontId="12" fillId="0" borderId="0" xfId="10" applyNumberFormat="1"/>
    <xf numFmtId="169" fontId="0" fillId="0" borderId="0" xfId="0" applyNumberFormat="1"/>
    <xf numFmtId="0" fontId="28" fillId="0" borderId="0" xfId="0" applyFont="1"/>
    <xf numFmtId="2" fontId="28" fillId="0" borderId="0" xfId="0" applyNumberFormat="1" applyFont="1"/>
    <xf numFmtId="0" fontId="12" fillId="0" borderId="0" xfId="10" applyFill="1"/>
    <xf numFmtId="0" fontId="29" fillId="0" borderId="0" xfId="0" applyNumberFormat="1" applyFont="1"/>
    <xf numFmtId="0" fontId="12" fillId="0" borderId="0" xfId="10" applyNumberFormat="1" applyFont="1" applyAlignment="1">
      <alignment horizontal="center" vertical="center"/>
    </xf>
    <xf numFmtId="0" fontId="14" fillId="0" borderId="1" xfId="0" applyFont="1" applyBorder="1"/>
    <xf numFmtId="0" fontId="14" fillId="0" borderId="1" xfId="0" applyFont="1" applyBorder="1" applyAlignment="1">
      <alignment horizontal="center"/>
    </xf>
    <xf numFmtId="0" fontId="19" fillId="0" borderId="0" xfId="5" applyFont="1" applyAlignment="1">
      <alignment horizontal="center" vertical="center"/>
    </xf>
    <xf numFmtId="0" fontId="30" fillId="0" borderId="0" xfId="0" applyFont="1"/>
    <xf numFmtId="0" fontId="31" fillId="0" borderId="0" xfId="0" applyFont="1"/>
    <xf numFmtId="0" fontId="32" fillId="0" borderId="0" xfId="0" applyFont="1"/>
    <xf numFmtId="0" fontId="33" fillId="0" borderId="0" xfId="0" applyFont="1"/>
    <xf numFmtId="1" fontId="33" fillId="0" borderId="0" xfId="0" applyNumberFormat="1" applyFont="1"/>
    <xf numFmtId="1" fontId="11" fillId="0" borderId="0" xfId="0" applyNumberFormat="1" applyFont="1"/>
    <xf numFmtId="0" fontId="12" fillId="0" borderId="0" xfId="10" applyFill="1" applyAlignment="1">
      <alignment horizontal="left" vertical="center"/>
    </xf>
    <xf numFmtId="0" fontId="12" fillId="0" borderId="0" xfId="10" applyFill="1" applyAlignment="1">
      <alignment horizontal="center" vertical="center"/>
    </xf>
    <xf numFmtId="0" fontId="12" fillId="0" borderId="0" xfId="10" applyFont="1" applyAlignment="1">
      <alignment horizontal="left"/>
    </xf>
    <xf numFmtId="0" fontId="35" fillId="0" borderId="0" xfId="0" applyFont="1"/>
    <xf numFmtId="0" fontId="34" fillId="0" borderId="0" xfId="0" applyFont="1"/>
    <xf numFmtId="167" fontId="25" fillId="0" borderId="0" xfId="0" applyNumberFormat="1" applyFont="1" applyAlignment="1">
      <alignment horizontal="center"/>
    </xf>
    <xf numFmtId="0" fontId="36" fillId="0" borderId="0" xfId="10" applyFont="1"/>
    <xf numFmtId="0" fontId="36" fillId="0" borderId="0" xfId="10" applyFont="1" applyAlignment="1">
      <alignment horizontal="center" vertical="center"/>
    </xf>
    <xf numFmtId="0" fontId="37" fillId="0" borderId="0" xfId="10" applyFont="1" applyAlignment="1">
      <alignment horizontal="center" vertical="center"/>
    </xf>
    <xf numFmtId="167" fontId="38" fillId="0" borderId="0" xfId="0" applyNumberFormat="1" applyFont="1" applyAlignment="1">
      <alignment horizontal="center"/>
    </xf>
    <xf numFmtId="0" fontId="14" fillId="0" borderId="0" xfId="10" applyFont="1"/>
    <xf numFmtId="0" fontId="39" fillId="0" borderId="0" xfId="10" applyFont="1" applyAlignment="1">
      <alignment horizontal="center"/>
    </xf>
    <xf numFmtId="0" fontId="39" fillId="0" borderId="0" xfId="10" applyFont="1" applyFill="1" applyAlignment="1">
      <alignment horizontal="center"/>
    </xf>
    <xf numFmtId="0" fontId="12" fillId="0" borderId="0" xfId="10" applyNumberFormat="1"/>
    <xf numFmtId="0" fontId="12" fillId="2" borderId="0" xfId="10" applyFont="1" applyFill="1" applyBorder="1" applyAlignment="1">
      <alignment horizontal="center"/>
    </xf>
    <xf numFmtId="2" fontId="17" fillId="0" borderId="0" xfId="10" applyNumberFormat="1" applyFont="1" applyFill="1" applyAlignment="1">
      <alignment horizontal="center"/>
    </xf>
    <xf numFmtId="2" fontId="40" fillId="0" borderId="0" xfId="10" applyNumberFormat="1" applyFont="1" applyFill="1" applyAlignment="1">
      <alignment horizontal="center"/>
    </xf>
    <xf numFmtId="0" fontId="41" fillId="0" borderId="0" xfId="10" applyFont="1" applyFill="1" applyAlignment="1">
      <alignment horizontal="center"/>
    </xf>
    <xf numFmtId="0" fontId="14" fillId="0" borderId="0" xfId="10" applyFont="1" applyFill="1" applyBorder="1" applyAlignment="1">
      <alignment horizontal="center"/>
    </xf>
    <xf numFmtId="0" fontId="14" fillId="0" borderId="0" xfId="10" applyFont="1" applyAlignment="1">
      <alignment horizontal="center"/>
    </xf>
    <xf numFmtId="0" fontId="20" fillId="0" borderId="0" xfId="10" applyFont="1" applyAlignment="1">
      <alignment horizontal="left"/>
    </xf>
    <xf numFmtId="2" fontId="13" fillId="0" borderId="0" xfId="10" applyNumberFormat="1" applyFont="1" applyFill="1" applyAlignment="1">
      <alignment horizontal="center"/>
    </xf>
    <xf numFmtId="0" fontId="12" fillId="2" borderId="0" xfId="10" applyNumberFormat="1" applyFill="1" applyAlignment="1">
      <alignment horizontal="center"/>
    </xf>
    <xf numFmtId="2" fontId="13" fillId="3" borderId="0" xfId="10" applyNumberFormat="1" applyFont="1" applyFill="1" applyAlignment="1">
      <alignment horizontal="center"/>
    </xf>
    <xf numFmtId="1" fontId="20" fillId="0" borderId="0" xfId="10" applyNumberFormat="1" applyFont="1" applyAlignment="1">
      <alignment horizontal="center"/>
    </xf>
    <xf numFmtId="1" fontId="20" fillId="0" borderId="0" xfId="10" applyNumberFormat="1" applyFont="1" applyFill="1" applyAlignment="1">
      <alignment horizontal="center"/>
    </xf>
    <xf numFmtId="1" fontId="13" fillId="0" borderId="0" xfId="10" applyNumberFormat="1" applyFont="1" applyFill="1" applyAlignment="1">
      <alignment horizontal="center"/>
    </xf>
    <xf numFmtId="0" fontId="8" fillId="0" borderId="0" xfId="10" applyFont="1"/>
    <xf numFmtId="0" fontId="16" fillId="0" borderId="0" xfId="13"/>
    <xf numFmtId="0" fontId="42" fillId="5" borderId="0" xfId="13" applyFont="1" applyFill="1" applyAlignment="1">
      <alignment wrapText="1"/>
    </xf>
    <xf numFmtId="3" fontId="42" fillId="5" borderId="0" xfId="13" applyNumberFormat="1" applyFont="1" applyFill="1"/>
    <xf numFmtId="0" fontId="42" fillId="5" borderId="0" xfId="13" applyFont="1" applyFill="1" applyAlignment="1">
      <alignment horizontal="left" wrapText="1" indent="1"/>
    </xf>
    <xf numFmtId="0" fontId="42" fillId="5" borderId="0" xfId="13" applyFont="1" applyFill="1" applyAlignment="1">
      <alignment horizontal="left" wrapText="1"/>
    </xf>
    <xf numFmtId="0" fontId="42" fillId="6" borderId="2" xfId="13" applyFont="1" applyFill="1" applyBorder="1" applyAlignment="1">
      <alignment wrapText="1"/>
    </xf>
    <xf numFmtId="3" fontId="42" fillId="6" borderId="2" xfId="13" applyNumberFormat="1" applyFont="1" applyFill="1" applyBorder="1"/>
    <xf numFmtId="0" fontId="16" fillId="0" borderId="0" xfId="13"/>
    <xf numFmtId="3" fontId="42" fillId="5" borderId="0" xfId="13" applyNumberFormat="1" applyFont="1" applyFill="1"/>
    <xf numFmtId="3" fontId="42" fillId="6" borderId="2" xfId="13" applyNumberFormat="1" applyFont="1" applyFill="1" applyBorder="1"/>
    <xf numFmtId="0" fontId="43" fillId="0" borderId="0" xfId="16"/>
    <xf numFmtId="3" fontId="42" fillId="5" borderId="0" xfId="16" applyNumberFormat="1" applyFont="1" applyFill="1"/>
    <xf numFmtId="3" fontId="42" fillId="6" borderId="2" xfId="16" applyNumberFormat="1" applyFont="1" applyFill="1" applyBorder="1"/>
    <xf numFmtId="49" fontId="0" fillId="0" borderId="0" xfId="0" applyNumberFormat="1" applyAlignment="1">
      <alignment horizontal="right"/>
    </xf>
    <xf numFmtId="0" fontId="43" fillId="0" borderId="0" xfId="16"/>
    <xf numFmtId="3" fontId="42" fillId="5" borderId="0" xfId="16" applyNumberFormat="1" applyFont="1" applyFill="1"/>
    <xf numFmtId="3" fontId="42" fillId="6" borderId="2" xfId="16" applyNumberFormat="1" applyFont="1" applyFill="1" applyBorder="1"/>
    <xf numFmtId="0" fontId="43" fillId="0" borderId="0" xfId="16"/>
    <xf numFmtId="3" fontId="42" fillId="5" borderId="0" xfId="16" applyNumberFormat="1" applyFont="1" applyFill="1"/>
    <xf numFmtId="3" fontId="42" fillId="6" borderId="2" xfId="16" applyNumberFormat="1" applyFont="1" applyFill="1" applyBorder="1"/>
    <xf numFmtId="0" fontId="43" fillId="0" borderId="0" xfId="16"/>
    <xf numFmtId="3" fontId="42" fillId="5" borderId="0" xfId="16" applyNumberFormat="1" applyFont="1" applyFill="1"/>
    <xf numFmtId="3" fontId="42" fillId="6" borderId="2" xfId="16" applyNumberFormat="1" applyFont="1" applyFill="1" applyBorder="1"/>
    <xf numFmtId="0" fontId="43" fillId="0" borderId="0" xfId="16"/>
    <xf numFmtId="3" fontId="42" fillId="5" borderId="0" xfId="16" applyNumberFormat="1" applyFont="1" applyFill="1"/>
    <xf numFmtId="3" fontId="42" fillId="6" borderId="2" xfId="16" applyNumberFormat="1" applyFont="1" applyFill="1" applyBorder="1"/>
    <xf numFmtId="0" fontId="43" fillId="0" borderId="0" xfId="16"/>
    <xf numFmtId="3" fontId="42" fillId="5" borderId="0" xfId="16" applyNumberFormat="1" applyFont="1" applyFill="1"/>
    <xf numFmtId="3" fontId="42" fillId="6" borderId="2" xfId="16" applyNumberFormat="1" applyFont="1" applyFill="1" applyBorder="1"/>
    <xf numFmtId="0" fontId="43" fillId="0" borderId="0" xfId="16"/>
    <xf numFmtId="3" fontId="42" fillId="5" borderId="0" xfId="16" applyNumberFormat="1" applyFont="1" applyFill="1"/>
    <xf numFmtId="3" fontId="42" fillId="6" borderId="2" xfId="16" applyNumberFormat="1" applyFont="1" applyFill="1" applyBorder="1"/>
    <xf numFmtId="0" fontId="43" fillId="0" borderId="0" xfId="16"/>
    <xf numFmtId="3" fontId="42" fillId="5" borderId="0" xfId="16" applyNumberFormat="1" applyFont="1" applyFill="1"/>
    <xf numFmtId="3" fontId="42" fillId="6" borderId="2" xfId="16" applyNumberFormat="1" applyFont="1" applyFill="1" applyBorder="1"/>
    <xf numFmtId="0" fontId="43" fillId="0" borderId="0" xfId="16"/>
    <xf numFmtId="3" fontId="42" fillId="5" borderId="0" xfId="16" applyNumberFormat="1" applyFont="1" applyFill="1"/>
    <xf numFmtId="3" fontId="42" fillId="6" borderId="2" xfId="16" applyNumberFormat="1" applyFont="1" applyFill="1" applyBorder="1"/>
    <xf numFmtId="0" fontId="43" fillId="0" borderId="0" xfId="16"/>
    <xf numFmtId="3" fontId="42" fillId="5" borderId="0" xfId="16" applyNumberFormat="1" applyFont="1" applyFill="1"/>
    <xf numFmtId="3" fontId="42" fillId="6" borderId="2" xfId="16" applyNumberFormat="1" applyFont="1" applyFill="1" applyBorder="1"/>
    <xf numFmtId="0" fontId="43" fillId="0" borderId="0" xfId="16"/>
    <xf numFmtId="3" fontId="42" fillId="5" borderId="0" xfId="16" applyNumberFormat="1" applyFont="1" applyFill="1"/>
    <xf numFmtId="3" fontId="42" fillId="6" borderId="2" xfId="16" applyNumberFormat="1" applyFont="1" applyFill="1" applyBorder="1"/>
    <xf numFmtId="0" fontId="43" fillId="0" borderId="0" xfId="16"/>
    <xf numFmtId="3" fontId="42" fillId="5" borderId="0" xfId="16" applyNumberFormat="1" applyFont="1" applyFill="1"/>
    <xf numFmtId="3" fontId="42" fillId="6" borderId="2" xfId="16" applyNumberFormat="1" applyFont="1" applyFill="1" applyBorder="1"/>
    <xf numFmtId="0" fontId="43" fillId="0" borderId="0" xfId="16"/>
    <xf numFmtId="3" fontId="42" fillId="5" borderId="0" xfId="16" applyNumberFormat="1" applyFont="1" applyFill="1"/>
    <xf numFmtId="3" fontId="42" fillId="6" borderId="2" xfId="16" applyNumberFormat="1" applyFont="1" applyFill="1" applyBorder="1"/>
    <xf numFmtId="0" fontId="43" fillId="0" borderId="0" xfId="16"/>
    <xf numFmtId="3" fontId="42" fillId="5" borderId="0" xfId="16" applyNumberFormat="1" applyFont="1" applyFill="1"/>
    <xf numFmtId="3" fontId="42" fillId="6" borderId="2" xfId="16" applyNumberFormat="1" applyFont="1" applyFill="1" applyBorder="1"/>
    <xf numFmtId="0" fontId="43" fillId="0" borderId="0" xfId="16"/>
    <xf numFmtId="3" fontId="42" fillId="5" borderId="0" xfId="16" applyNumberFormat="1" applyFont="1" applyFill="1"/>
    <xf numFmtId="3" fontId="42" fillId="6" borderId="2" xfId="16" applyNumberFormat="1" applyFont="1" applyFill="1" applyBorder="1"/>
    <xf numFmtId="0" fontId="43" fillId="0" borderId="0" xfId="16"/>
    <xf numFmtId="3" fontId="42" fillId="5" borderId="0" xfId="16" applyNumberFormat="1" applyFont="1" applyFill="1"/>
    <xf numFmtId="3" fontId="42" fillId="6" borderId="2" xfId="16" applyNumberFormat="1" applyFont="1" applyFill="1" applyBorder="1"/>
    <xf numFmtId="0" fontId="43" fillId="0" borderId="0" xfId="16"/>
    <xf numFmtId="3" fontId="42" fillId="5" borderId="0" xfId="16" applyNumberFormat="1" applyFont="1" applyFill="1"/>
    <xf numFmtId="3" fontId="42" fillId="6" borderId="2" xfId="16" applyNumberFormat="1" applyFont="1" applyFill="1" applyBorder="1"/>
    <xf numFmtId="0" fontId="43" fillId="0" borderId="0" xfId="16"/>
    <xf numFmtId="3" fontId="42" fillId="5" borderId="0" xfId="16" applyNumberFormat="1" applyFont="1" applyFill="1"/>
    <xf numFmtId="3" fontId="42" fillId="6" borderId="2" xfId="16" applyNumberFormat="1" applyFont="1" applyFill="1" applyBorder="1"/>
    <xf numFmtId="0" fontId="43" fillId="0" borderId="0" xfId="16"/>
    <xf numFmtId="3" fontId="42" fillId="5" borderId="0" xfId="16" applyNumberFormat="1" applyFont="1" applyFill="1"/>
    <xf numFmtId="3" fontId="42" fillId="6" borderId="2" xfId="16" applyNumberFormat="1" applyFont="1" applyFill="1" applyBorder="1"/>
    <xf numFmtId="0" fontId="43" fillId="0" borderId="0" xfId="16"/>
    <xf numFmtId="3" fontId="42" fillId="5" borderId="0" xfId="16" applyNumberFormat="1" applyFont="1" applyFill="1"/>
    <xf numFmtId="3" fontId="42" fillId="6" borderId="2" xfId="16" applyNumberFormat="1" applyFont="1" applyFill="1" applyBorder="1"/>
    <xf numFmtId="0" fontId="43" fillId="0" borderId="0" xfId="16"/>
    <xf numFmtId="3" fontId="42" fillId="5" borderId="0" xfId="16" applyNumberFormat="1" applyFont="1" applyFill="1"/>
    <xf numFmtId="3" fontId="42" fillId="6" borderId="2" xfId="16" applyNumberFormat="1" applyFont="1" applyFill="1" applyBorder="1"/>
    <xf numFmtId="0" fontId="43" fillId="0" borderId="0" xfId="16"/>
    <xf numFmtId="3" fontId="42" fillId="5" borderId="0" xfId="16" applyNumberFormat="1" applyFont="1" applyFill="1"/>
    <xf numFmtId="3" fontId="42" fillId="6" borderId="2" xfId="16" applyNumberFormat="1" applyFont="1" applyFill="1" applyBorder="1"/>
    <xf numFmtId="0" fontId="43" fillId="0" borderId="0" xfId="16"/>
    <xf numFmtId="3" fontId="42" fillId="5" borderId="0" xfId="16" applyNumberFormat="1" applyFont="1" applyFill="1"/>
    <xf numFmtId="3" fontId="42" fillId="6" borderId="2" xfId="16" applyNumberFormat="1" applyFont="1" applyFill="1" applyBorder="1"/>
    <xf numFmtId="0" fontId="43" fillId="0" borderId="0" xfId="16"/>
    <xf numFmtId="3" fontId="42" fillId="5" borderId="0" xfId="16" applyNumberFormat="1" applyFont="1" applyFill="1"/>
    <xf numFmtId="3" fontId="42" fillId="6" borderId="2" xfId="16" applyNumberFormat="1" applyFont="1" applyFill="1" applyBorder="1"/>
    <xf numFmtId="0" fontId="43" fillId="0" borderId="0" xfId="16"/>
    <xf numFmtId="3" fontId="42" fillId="5" borderId="0" xfId="16" applyNumberFormat="1" applyFont="1" applyFill="1"/>
    <xf numFmtId="3" fontId="42" fillId="6" borderId="2" xfId="16" applyNumberFormat="1" applyFont="1" applyFill="1" applyBorder="1"/>
    <xf numFmtId="0" fontId="0" fillId="7" borderId="0" xfId="0" applyFill="1"/>
    <xf numFmtId="0" fontId="0" fillId="8" borderId="0" xfId="0" applyFill="1"/>
    <xf numFmtId="1" fontId="45" fillId="9" borderId="0" xfId="0" applyNumberFormat="1" applyFont="1" applyFill="1" applyAlignment="1">
      <alignment horizontal="left" vertical="top"/>
    </xf>
    <xf numFmtId="0" fontId="44" fillId="9" borderId="0" xfId="0" applyFont="1" applyFill="1" applyAlignment="1">
      <alignment horizontal="center" vertical="top"/>
    </xf>
    <xf numFmtId="170" fontId="44" fillId="9" borderId="0" xfId="0" applyNumberFormat="1" applyFont="1" applyFill="1" applyAlignment="1">
      <alignment vertical="top"/>
    </xf>
    <xf numFmtId="0" fontId="0" fillId="9" borderId="0" xfId="0" applyFill="1" applyAlignment="1">
      <alignment vertical="top"/>
    </xf>
    <xf numFmtId="0" fontId="44" fillId="9" borderId="0" xfId="0" applyFont="1" applyFill="1" applyAlignment="1">
      <alignment horizontal="right" vertical="top"/>
    </xf>
    <xf numFmtId="1" fontId="44" fillId="9" borderId="0" xfId="0" applyNumberFormat="1" applyFont="1" applyFill="1" applyAlignment="1">
      <alignment horizontal="right" vertical="top"/>
    </xf>
    <xf numFmtId="1" fontId="44" fillId="9" borderId="0" xfId="0" applyNumberFormat="1" applyFont="1" applyFill="1" applyBorder="1" applyAlignment="1">
      <alignment horizontal="right" vertical="top"/>
    </xf>
    <xf numFmtId="0" fontId="46" fillId="9" borderId="0" xfId="0" applyFont="1" applyFill="1" applyAlignment="1">
      <alignment horizontal="left"/>
    </xf>
    <xf numFmtId="0" fontId="46" fillId="9" borderId="0" xfId="0" applyFont="1" applyFill="1" applyAlignment="1">
      <alignment horizontal="center"/>
    </xf>
    <xf numFmtId="0" fontId="46" fillId="9" borderId="0" xfId="0" applyFont="1" applyFill="1"/>
    <xf numFmtId="0" fontId="46" fillId="9" borderId="0" xfId="0" applyFont="1" applyFill="1" applyAlignment="1">
      <alignment horizontal="right"/>
    </xf>
    <xf numFmtId="1" fontId="46" fillId="9" borderId="0" xfId="0" applyNumberFormat="1" applyFont="1" applyFill="1" applyAlignment="1">
      <alignment horizontal="left"/>
    </xf>
    <xf numFmtId="1" fontId="46" fillId="9" borderId="0" xfId="0" applyNumberFormat="1" applyFont="1" applyFill="1" applyAlignment="1">
      <alignment horizontal="right"/>
    </xf>
    <xf numFmtId="1" fontId="46" fillId="9" borderId="0" xfId="0" applyNumberFormat="1" applyFont="1" applyFill="1" applyBorder="1" applyAlignment="1">
      <alignment horizontal="right"/>
    </xf>
    <xf numFmtId="0" fontId="46" fillId="9" borderId="4" xfId="0" applyFont="1" applyFill="1" applyBorder="1" applyAlignment="1">
      <alignment horizontal="centerContinuous"/>
    </xf>
    <xf numFmtId="0" fontId="46" fillId="9" borderId="2" xfId="0" applyFont="1" applyFill="1" applyBorder="1" applyAlignment="1">
      <alignment horizontal="centerContinuous"/>
    </xf>
    <xf numFmtId="0" fontId="44" fillId="9" borderId="2" xfId="0" applyFont="1" applyFill="1" applyBorder="1"/>
    <xf numFmtId="0" fontId="44" fillId="9" borderId="5" xfId="0" applyFont="1" applyFill="1" applyBorder="1" applyAlignment="1">
      <alignment horizontal="right"/>
    </xf>
    <xf numFmtId="171" fontId="44" fillId="0" borderId="6" xfId="0" applyNumberFormat="1" applyFont="1" applyFill="1" applyBorder="1" applyAlignment="1">
      <alignment horizontal="right"/>
    </xf>
    <xf numFmtId="171" fontId="44" fillId="0" borderId="2" xfId="0" applyNumberFormat="1" applyFont="1" applyFill="1" applyBorder="1" applyAlignment="1">
      <alignment horizontal="right"/>
    </xf>
    <xf numFmtId="171" fontId="44" fillId="0" borderId="7" xfId="0" applyNumberFormat="1" applyFont="1" applyFill="1" applyBorder="1" applyAlignment="1">
      <alignment horizontal="right"/>
    </xf>
    <xf numFmtId="1" fontId="44" fillId="9" borderId="2" xfId="0" applyNumberFormat="1" applyFont="1" applyFill="1" applyBorder="1"/>
    <xf numFmtId="1" fontId="44" fillId="9" borderId="8" xfId="0" applyNumberFormat="1" applyFont="1" applyFill="1" applyBorder="1"/>
    <xf numFmtId="0" fontId="47" fillId="0" borderId="9" xfId="0" applyFont="1" applyBorder="1" applyAlignment="1">
      <alignment horizontal="left" vertical="center"/>
    </xf>
    <xf numFmtId="0" fontId="44" fillId="0" borderId="10" xfId="0" applyFont="1" applyBorder="1" applyAlignment="1">
      <alignment horizontal="centerContinuous" vertical="center"/>
    </xf>
    <xf numFmtId="0" fontId="44" fillId="0" borderId="10" xfId="0" applyFont="1" applyBorder="1" applyAlignment="1">
      <alignment vertical="center"/>
    </xf>
    <xf numFmtId="0" fontId="44" fillId="0" borderId="10" xfId="0" applyFont="1" applyBorder="1" applyAlignment="1">
      <alignment horizontal="left" vertical="center"/>
    </xf>
    <xf numFmtId="0" fontId="44" fillId="0" borderId="11" xfId="0" applyFont="1" applyBorder="1" applyAlignment="1">
      <alignment horizontal="right" vertical="center"/>
    </xf>
    <xf numFmtId="171" fontId="44" fillId="0" borderId="12" xfId="0" applyNumberFormat="1" applyFont="1" applyBorder="1" applyAlignment="1">
      <alignment horizontal="right" vertical="center"/>
    </xf>
    <xf numFmtId="171" fontId="44" fillId="0" borderId="10" xfId="0" applyNumberFormat="1" applyFont="1" applyBorder="1" applyAlignment="1">
      <alignment horizontal="right" vertical="center"/>
    </xf>
    <xf numFmtId="171" fontId="44" fillId="0" borderId="13" xfId="0" applyNumberFormat="1" applyFont="1" applyBorder="1" applyAlignment="1">
      <alignment horizontal="right" vertical="center"/>
    </xf>
    <xf numFmtId="171" fontId="44" fillId="0" borderId="10" xfId="0" applyNumberFormat="1" applyFont="1" applyFill="1" applyBorder="1" applyAlignment="1">
      <alignment horizontal="right" vertical="center"/>
    </xf>
    <xf numFmtId="1" fontId="44" fillId="0" borderId="10" xfId="0" applyNumberFormat="1" applyFont="1" applyBorder="1" applyAlignment="1">
      <alignment vertical="center"/>
    </xf>
    <xf numFmtId="1" fontId="44" fillId="0" borderId="14" xfId="0" applyNumberFormat="1" applyFont="1" applyBorder="1" applyAlignment="1">
      <alignment vertical="center"/>
    </xf>
    <xf numFmtId="0" fontId="48" fillId="0" borderId="9" xfId="0" applyFont="1" applyBorder="1" applyAlignment="1">
      <alignment horizontal="left" vertical="center"/>
    </xf>
    <xf numFmtId="0" fontId="44" fillId="0" borderId="10" xfId="0" applyFont="1" applyBorder="1" applyAlignment="1">
      <alignment horizontal="center" vertical="center"/>
    </xf>
    <xf numFmtId="172" fontId="44" fillId="0" borderId="12" xfId="0" applyNumberFormat="1" applyFont="1" applyBorder="1" applyAlignment="1">
      <alignment horizontal="right" vertical="center"/>
    </xf>
    <xf numFmtId="172" fontId="44" fillId="0" borderId="10" xfId="0" applyNumberFormat="1" applyFont="1" applyBorder="1" applyAlignment="1">
      <alignment horizontal="right" vertical="center"/>
    </xf>
    <xf numFmtId="172" fontId="44" fillId="0" borderId="13" xfId="0" applyNumberFormat="1" applyFont="1" applyBorder="1" applyAlignment="1">
      <alignment horizontal="right" vertical="center"/>
    </xf>
    <xf numFmtId="172" fontId="44" fillId="0" borderId="10" xfId="0" applyNumberFormat="1" applyFont="1" applyFill="1" applyBorder="1" applyAlignment="1">
      <alignment horizontal="right" vertical="center"/>
    </xf>
    <xf numFmtId="0" fontId="44" fillId="0" borderId="14" xfId="0" applyFont="1" applyBorder="1" applyAlignment="1">
      <alignment vertical="center"/>
    </xf>
    <xf numFmtId="0" fontId="44" fillId="0" borderId="9" xfId="0" applyFont="1" applyBorder="1" applyAlignment="1">
      <alignment horizontal="center"/>
    </xf>
    <xf numFmtId="0" fontId="44" fillId="0" borderId="10" xfId="0" applyFont="1" applyBorder="1" applyAlignment="1">
      <alignment horizontal="center"/>
    </xf>
    <xf numFmtId="0" fontId="44" fillId="0" borderId="10" xfId="0" applyFont="1" applyBorder="1"/>
    <xf numFmtId="0" fontId="44" fillId="0" borderId="11" xfId="0" applyFont="1" applyBorder="1" applyAlignment="1">
      <alignment horizontal="right"/>
    </xf>
    <xf numFmtId="172" fontId="44" fillId="0" borderId="12" xfId="0" applyNumberFormat="1" applyFont="1" applyBorder="1" applyAlignment="1">
      <alignment horizontal="right"/>
    </xf>
    <xf numFmtId="172" fontId="44" fillId="0" borderId="10" xfId="0" applyNumberFormat="1" applyFont="1" applyBorder="1" applyAlignment="1">
      <alignment horizontal="right"/>
    </xf>
    <xf numFmtId="172" fontId="44" fillId="0" borderId="13" xfId="0" applyNumberFormat="1" applyFont="1" applyBorder="1" applyAlignment="1">
      <alignment horizontal="right"/>
    </xf>
    <xf numFmtId="0" fontId="44" fillId="0" borderId="14" xfId="0" applyFont="1" applyBorder="1"/>
    <xf numFmtId="4" fontId="44" fillId="0" borderId="12" xfId="0" applyNumberFormat="1" applyFont="1" applyBorder="1" applyAlignment="1">
      <alignment horizontal="right"/>
    </xf>
    <xf numFmtId="4" fontId="44" fillId="0" borderId="10" xfId="0" applyNumberFormat="1" applyFont="1" applyBorder="1" applyAlignment="1">
      <alignment horizontal="right"/>
    </xf>
    <xf numFmtId="4" fontId="44" fillId="0" borderId="13" xfId="0" applyNumberFormat="1" applyFont="1" applyBorder="1" applyAlignment="1">
      <alignment horizontal="right"/>
    </xf>
    <xf numFmtId="173" fontId="44" fillId="0" borderId="9" xfId="0" applyNumberFormat="1" applyFont="1" applyBorder="1" applyAlignment="1">
      <alignment horizontal="center"/>
    </xf>
    <xf numFmtId="173" fontId="44" fillId="0" borderId="10" xfId="0" applyNumberFormat="1" applyFont="1" applyBorder="1" applyAlignment="1">
      <alignment horizontal="center"/>
    </xf>
    <xf numFmtId="173" fontId="44" fillId="0" borderId="10" xfId="0" applyNumberFormat="1" applyFont="1" applyBorder="1"/>
    <xf numFmtId="173" fontId="44" fillId="0" borderId="11" xfId="0" applyNumberFormat="1" applyFont="1" applyBorder="1" applyAlignment="1">
      <alignment horizontal="right"/>
    </xf>
    <xf numFmtId="3" fontId="44" fillId="0" borderId="12" xfId="0" applyNumberFormat="1" applyFont="1" applyBorder="1" applyAlignment="1">
      <alignment horizontal="right"/>
    </xf>
    <xf numFmtId="3" fontId="44" fillId="0" borderId="10" xfId="0" applyNumberFormat="1" applyFont="1" applyBorder="1" applyAlignment="1">
      <alignment horizontal="right"/>
    </xf>
    <xf numFmtId="3" fontId="44" fillId="0" borderId="13" xfId="0" applyNumberFormat="1" applyFont="1" applyBorder="1" applyAlignment="1">
      <alignment horizontal="right"/>
    </xf>
    <xf numFmtId="173" fontId="44" fillId="0" borderId="14" xfId="0" applyNumberFormat="1" applyFont="1" applyBorder="1"/>
    <xf numFmtId="0" fontId="44" fillId="0" borderId="9" xfId="0" applyFont="1" applyBorder="1" applyAlignment="1">
      <alignment horizontal="center" vertical="top"/>
    </xf>
    <xf numFmtId="0" fontId="44" fillId="0" borderId="10" xfId="0" applyFont="1" applyBorder="1" applyAlignment="1">
      <alignment horizontal="center" vertical="top"/>
    </xf>
    <xf numFmtId="0" fontId="44" fillId="0" borderId="10" xfId="0" applyFont="1" applyBorder="1" applyAlignment="1">
      <alignment vertical="top"/>
    </xf>
    <xf numFmtId="0" fontId="44" fillId="0" borderId="11" xfId="0" applyFont="1" applyBorder="1" applyAlignment="1">
      <alignment horizontal="right" vertical="top"/>
    </xf>
    <xf numFmtId="174" fontId="44" fillId="0" borderId="12" xfId="0" applyNumberFormat="1" applyFont="1" applyBorder="1" applyAlignment="1">
      <alignment horizontal="right" vertical="top"/>
    </xf>
    <xf numFmtId="174" fontId="44" fillId="0" borderId="10" xfId="0" applyNumberFormat="1" applyFont="1" applyBorder="1" applyAlignment="1">
      <alignment horizontal="right" vertical="top"/>
    </xf>
    <xf numFmtId="172" fontId="44" fillId="0" borderId="13" xfId="0" applyNumberFormat="1" applyFont="1" applyBorder="1" applyAlignment="1">
      <alignment horizontal="right" vertical="top"/>
    </xf>
    <xf numFmtId="172" fontId="44" fillId="0" borderId="10" xfId="0" applyNumberFormat="1" applyFont="1" applyBorder="1" applyAlignment="1">
      <alignment horizontal="right" vertical="top"/>
    </xf>
    <xf numFmtId="172" fontId="44" fillId="0" borderId="12" xfId="0" applyNumberFormat="1" applyFont="1" applyBorder="1" applyAlignment="1">
      <alignment horizontal="right" vertical="top"/>
    </xf>
    <xf numFmtId="0" fontId="44" fillId="0" borderId="14" xfId="0" applyFont="1" applyBorder="1" applyAlignment="1">
      <alignment vertical="top" wrapText="1"/>
    </xf>
    <xf numFmtId="0" fontId="15" fillId="0" borderId="0" xfId="6"/>
    <xf numFmtId="0" fontId="15" fillId="0" borderId="0" xfId="6" applyAlignment="1">
      <alignment horizontal="left" vertical="center"/>
    </xf>
    <xf numFmtId="0" fontId="0" fillId="10" borderId="0" xfId="0" applyFill="1"/>
    <xf numFmtId="0" fontId="7" fillId="2" borderId="0" xfId="10" applyFont="1" applyFill="1" applyAlignment="1">
      <alignment horizontal="center"/>
    </xf>
    <xf numFmtId="168" fontId="49" fillId="0" borderId="0" xfId="17" applyNumberFormat="1" applyFont="1" applyFill="1" applyBorder="1" applyAlignment="1"/>
    <xf numFmtId="0" fontId="0" fillId="0" borderId="0" xfId="0" applyFill="1"/>
    <xf numFmtId="0" fontId="15" fillId="0" borderId="0" xfId="6" applyFill="1"/>
    <xf numFmtId="0" fontId="14" fillId="0" borderId="0" xfId="18" applyFont="1" applyProtection="1">
      <protection locked="0"/>
    </xf>
    <xf numFmtId="0" fontId="14" fillId="0" borderId="0" xfId="18" applyFont="1" applyAlignment="1" applyProtection="1">
      <alignment horizontal="center"/>
      <protection locked="0"/>
    </xf>
    <xf numFmtId="17" fontId="14" fillId="0" borderId="0" xfId="18" applyNumberFormat="1" applyFont="1" applyAlignment="1" applyProtection="1">
      <alignment horizontal="right"/>
      <protection locked="0"/>
    </xf>
    <xf numFmtId="17" fontId="14" fillId="0" borderId="0" xfId="18" applyNumberFormat="1" applyFont="1" applyAlignment="1" applyProtection="1">
      <alignment horizontal="right"/>
    </xf>
    <xf numFmtId="0" fontId="6" fillId="0" borderId="0" xfId="18" applyProtection="1">
      <protection locked="0"/>
    </xf>
    <xf numFmtId="0" fontId="6" fillId="0" borderId="0" xfId="18" applyAlignment="1">
      <alignment horizontal="fill"/>
    </xf>
    <xf numFmtId="0" fontId="6" fillId="0" borderId="0" xfId="18" applyProtection="1"/>
    <xf numFmtId="0" fontId="6" fillId="0" borderId="0" xfId="18"/>
    <xf numFmtId="0" fontId="6" fillId="0" borderId="0" xfId="18" applyNumberFormat="1" applyProtection="1">
      <protection locked="0"/>
    </xf>
    <xf numFmtId="0" fontId="6" fillId="0" borderId="0" xfId="18" applyNumberFormat="1" applyProtection="1"/>
    <xf numFmtId="0" fontId="0" fillId="0" borderId="0" xfId="0" applyProtection="1">
      <protection locked="0"/>
    </xf>
    <xf numFmtId="0" fontId="0" fillId="0" borderId="0" xfId="0" applyProtection="1"/>
    <xf numFmtId="0" fontId="54" fillId="0" borderId="0" xfId="18" applyFont="1" applyProtection="1">
      <protection locked="0"/>
    </xf>
    <xf numFmtId="0" fontId="55" fillId="0" borderId="0" xfId="0" applyFont="1" applyProtection="1">
      <protection locked="0"/>
    </xf>
    <xf numFmtId="0" fontId="54" fillId="0" borderId="0" xfId="18" applyNumberFormat="1" applyFont="1" applyProtection="1">
      <protection locked="0"/>
    </xf>
    <xf numFmtId="0" fontId="54" fillId="0" borderId="0" xfId="18" applyFont="1" applyProtection="1"/>
    <xf numFmtId="0" fontId="0" fillId="0" borderId="0" xfId="0" applyFill="1" applyBorder="1"/>
    <xf numFmtId="167" fontId="51" fillId="0" borderId="0" xfId="10" applyNumberFormat="1" applyFont="1" applyAlignment="1">
      <alignment horizontal="center" vertical="center"/>
    </xf>
    <xf numFmtId="167" fontId="51" fillId="0" borderId="0" xfId="0" applyNumberFormat="1" applyFont="1"/>
    <xf numFmtId="0" fontId="0" fillId="0" borderId="0" xfId="0" applyFill="1" applyBorder="1" applyAlignment="1">
      <alignment horizontal="center"/>
    </xf>
    <xf numFmtId="0" fontId="0" fillId="0" borderId="0" xfId="0" applyFont="1" applyFill="1" applyBorder="1"/>
    <xf numFmtId="0" fontId="53" fillId="11" borderId="0" xfId="0" applyFont="1" applyFill="1"/>
    <xf numFmtId="0" fontId="53" fillId="11" borderId="0" xfId="0" applyFont="1" applyFill="1" applyAlignment="1">
      <alignment horizontal="center"/>
    </xf>
    <xf numFmtId="17" fontId="52" fillId="12" borderId="0" xfId="0" applyNumberFormat="1" applyFont="1" applyFill="1" applyAlignment="1">
      <alignment horizontal="right"/>
    </xf>
    <xf numFmtId="17" fontId="52" fillId="12" borderId="3" xfId="0" applyNumberFormat="1" applyFont="1" applyFill="1" applyBorder="1" applyAlignment="1">
      <alignment horizontal="right"/>
    </xf>
    <xf numFmtId="0" fontId="0" fillId="0" borderId="0" xfId="0" applyAlignment="1">
      <alignment horizontal="left"/>
    </xf>
    <xf numFmtId="0" fontId="0" fillId="7" borderId="0" xfId="0" applyFill="1" applyBorder="1"/>
    <xf numFmtId="0" fontId="11" fillId="7" borderId="0" xfId="0" applyFont="1" applyFill="1"/>
    <xf numFmtId="0" fontId="12" fillId="7" borderId="0" xfId="10" applyFill="1"/>
    <xf numFmtId="0" fontId="12" fillId="7" borderId="0" xfId="10" applyFont="1" applyFill="1" applyBorder="1"/>
    <xf numFmtId="167" fontId="51" fillId="0" borderId="0" xfId="0" applyNumberFormat="1" applyFont="1" applyAlignment="1">
      <alignment horizontal="right"/>
    </xf>
    <xf numFmtId="0" fontId="6" fillId="4" borderId="0" xfId="10" applyFont="1" applyFill="1" applyAlignment="1">
      <alignment horizontal="center"/>
    </xf>
    <xf numFmtId="4" fontId="0" fillId="0" borderId="0" xfId="0" applyNumberFormat="1"/>
    <xf numFmtId="0" fontId="48" fillId="13" borderId="0" xfId="13" applyFont="1" applyFill="1" applyBorder="1" applyAlignment="1">
      <alignment vertical="center" wrapText="1"/>
    </xf>
    <xf numFmtId="175" fontId="48" fillId="13" borderId="0" xfId="19" applyNumberFormat="1" applyFont="1" applyFill="1" applyBorder="1" applyAlignment="1">
      <alignment horizontal="center" vertical="center" wrapText="1"/>
    </xf>
    <xf numFmtId="176" fontId="48" fillId="13" borderId="0" xfId="19" applyNumberFormat="1" applyFont="1" applyFill="1" applyAlignment="1">
      <alignment horizontal="center" wrapText="1"/>
    </xf>
    <xf numFmtId="0" fontId="48" fillId="0" borderId="0" xfId="13" applyFont="1" applyFill="1" applyAlignment="1">
      <alignment wrapText="1"/>
    </xf>
    <xf numFmtId="0" fontId="56" fillId="0" borderId="0" xfId="20" applyFill="1" applyBorder="1" applyAlignment="1">
      <alignment vertical="center"/>
    </xf>
    <xf numFmtId="175" fontId="16" fillId="0" borderId="0" xfId="19" applyNumberFormat="1" applyFont="1" applyFill="1" applyBorder="1" applyAlignment="1">
      <alignment vertical="center"/>
    </xf>
    <xf numFmtId="176" fontId="0" fillId="0" borderId="0" xfId="19" applyNumberFormat="1" applyFont="1" applyFill="1"/>
    <xf numFmtId="177" fontId="56" fillId="0" borderId="0" xfId="20" applyNumberFormat="1" applyFill="1" applyBorder="1" applyAlignment="1">
      <alignment horizontal="right" vertical="center"/>
    </xf>
    <xf numFmtId="0" fontId="56" fillId="0" borderId="0" xfId="20" applyBorder="1" applyAlignment="1">
      <alignment horizontal="left" vertical="center"/>
    </xf>
    <xf numFmtId="175" fontId="16" fillId="0" borderId="0" xfId="19" applyNumberFormat="1" applyFont="1" applyFill="1" applyBorder="1" applyAlignment="1">
      <alignment horizontal="right" vertical="center"/>
    </xf>
    <xf numFmtId="177" fontId="56" fillId="0" borderId="0" xfId="20" applyNumberFormat="1" applyBorder="1" applyAlignment="1">
      <alignment horizontal="right" vertical="center"/>
    </xf>
    <xf numFmtId="0" fontId="56" fillId="0" borderId="0" xfId="20" applyBorder="1" applyAlignment="1">
      <alignment horizontal="right" vertical="center"/>
    </xf>
    <xf numFmtId="0" fontId="56" fillId="0" borderId="0" xfId="20" applyBorder="1">
      <alignment horizontal="center" vertical="center"/>
    </xf>
    <xf numFmtId="0" fontId="16" fillId="0" borderId="0" xfId="13" applyFill="1"/>
    <xf numFmtId="0" fontId="56" fillId="0" borderId="0" xfId="20" applyBorder="1" applyAlignment="1">
      <alignment vertical="center"/>
    </xf>
    <xf numFmtId="0" fontId="16" fillId="0" borderId="0" xfId="13" applyFill="1" applyBorder="1" applyAlignment="1"/>
    <xf numFmtId="175" fontId="16" fillId="0" borderId="0" xfId="19" applyNumberFormat="1" applyFont="1" applyFill="1" applyBorder="1" applyAlignment="1"/>
    <xf numFmtId="14" fontId="16" fillId="0" borderId="0" xfId="13" applyNumberFormat="1" applyFill="1" applyBorder="1" applyAlignment="1">
      <alignment horizontal="right"/>
    </xf>
    <xf numFmtId="0" fontId="16" fillId="0" borderId="0" xfId="13" applyBorder="1"/>
    <xf numFmtId="0" fontId="16" fillId="0" borderId="0" xfId="13" applyFont="1" applyFill="1" applyBorder="1" applyAlignment="1"/>
    <xf numFmtId="177" fontId="16" fillId="0" borderId="0" xfId="20" applyNumberFormat="1" applyFont="1" applyFill="1" applyBorder="1" applyAlignment="1">
      <alignment horizontal="right" vertical="center"/>
    </xf>
    <xf numFmtId="177" fontId="56" fillId="0" borderId="0" xfId="20" applyNumberFormat="1" applyFill="1" applyBorder="1" applyAlignment="1">
      <alignment vertical="center"/>
    </xf>
    <xf numFmtId="175" fontId="16" fillId="0" borderId="0" xfId="19" applyNumberFormat="1" applyFont="1" applyFill="1"/>
    <xf numFmtId="176" fontId="0" fillId="0" borderId="0" xfId="19" applyNumberFormat="1" applyFont="1" applyFill="1" applyBorder="1" applyAlignment="1"/>
    <xf numFmtId="0" fontId="16" fillId="0" borderId="0" xfId="13" applyFont="1"/>
    <xf numFmtId="0" fontId="0" fillId="0" borderId="0" xfId="0" applyBorder="1"/>
    <xf numFmtId="0" fontId="16" fillId="0" borderId="0" xfId="0" applyFont="1"/>
    <xf numFmtId="178" fontId="0" fillId="0" borderId="0" xfId="0" applyNumberFormat="1"/>
    <xf numFmtId="0" fontId="0" fillId="2" borderId="0" xfId="0" applyFill="1"/>
    <xf numFmtId="178" fontId="0" fillId="2" borderId="0" xfId="0" applyNumberFormat="1" applyFill="1"/>
    <xf numFmtId="17" fontId="0" fillId="2" borderId="0" xfId="0" applyNumberFormat="1" applyFill="1"/>
    <xf numFmtId="179" fontId="0" fillId="0" borderId="0" xfId="0" applyNumberFormat="1"/>
    <xf numFmtId="10" fontId="57" fillId="0" borderId="0" xfId="0" applyNumberFormat="1" applyFont="1"/>
    <xf numFmtId="0" fontId="57" fillId="0" borderId="0" xfId="0" applyFont="1"/>
    <xf numFmtId="0" fontId="44" fillId="0" borderId="16" xfId="13" applyFont="1" applyBorder="1"/>
    <xf numFmtId="0" fontId="58" fillId="0" borderId="16" xfId="13" applyFont="1" applyBorder="1" applyAlignment="1">
      <alignment horizontal="left" wrapText="1"/>
    </xf>
    <xf numFmtId="0" fontId="61" fillId="16" borderId="16" xfId="13" applyFont="1" applyFill="1" applyBorder="1" applyAlignment="1">
      <alignment horizontal="center" vertical="top" wrapText="1"/>
    </xf>
    <xf numFmtId="0" fontId="63" fillId="18" borderId="16" xfId="13" applyFont="1" applyFill="1" applyBorder="1" applyAlignment="1">
      <alignment horizontal="center"/>
    </xf>
    <xf numFmtId="180" fontId="44" fillId="0" borderId="16" xfId="13" applyNumberFormat="1" applyFont="1" applyBorder="1" applyAlignment="1">
      <alignment horizontal="right"/>
    </xf>
    <xf numFmtId="180" fontId="44" fillId="19" borderId="16" xfId="13" applyNumberFormat="1" applyFont="1" applyFill="1" applyBorder="1" applyAlignment="1">
      <alignment horizontal="right"/>
    </xf>
    <xf numFmtId="0" fontId="64" fillId="17" borderId="16" xfId="13" applyFont="1" applyFill="1" applyBorder="1" applyAlignment="1">
      <alignment vertical="top" wrapText="1"/>
    </xf>
    <xf numFmtId="0" fontId="65" fillId="17" borderId="16" xfId="13" applyFont="1" applyFill="1" applyBorder="1" applyAlignment="1">
      <alignment vertical="top" wrapText="1"/>
    </xf>
    <xf numFmtId="0" fontId="65" fillId="0" borderId="0" xfId="13" applyFont="1" applyAlignment="1">
      <alignment horizontal="left"/>
    </xf>
    <xf numFmtId="0" fontId="64" fillId="0" borderId="0" xfId="13" applyFont="1" applyAlignment="1">
      <alignment horizontal="left"/>
    </xf>
    <xf numFmtId="0" fontId="62" fillId="0" borderId="0" xfId="13" applyFont="1" applyAlignment="1">
      <alignment horizontal="left"/>
    </xf>
    <xf numFmtId="0" fontId="6" fillId="7" borderId="0" xfId="10" applyFont="1" applyFill="1"/>
    <xf numFmtId="0" fontId="67" fillId="0" borderId="0" xfId="18" applyNumberFormat="1" applyFont="1" applyFill="1" applyBorder="1" applyAlignment="1"/>
    <xf numFmtId="0" fontId="6" fillId="0" borderId="0" xfId="18" applyFill="1" applyBorder="1" applyProtection="1">
      <protection locked="0"/>
    </xf>
    <xf numFmtId="0" fontId="6" fillId="0" borderId="0" xfId="18" applyFill="1" applyBorder="1" applyProtection="1"/>
    <xf numFmtId="168" fontId="6" fillId="0" borderId="0" xfId="18" applyNumberFormat="1" applyFill="1" applyBorder="1" applyProtection="1">
      <protection locked="0"/>
    </xf>
    <xf numFmtId="17" fontId="0" fillId="0" borderId="0" xfId="0" applyNumberFormat="1"/>
    <xf numFmtId="0" fontId="6" fillId="7" borderId="0" xfId="10" applyFont="1" applyFill="1" applyBorder="1"/>
    <xf numFmtId="0" fontId="68" fillId="20" borderId="22" xfId="0" applyFont="1" applyFill="1" applyBorder="1"/>
    <xf numFmtId="0" fontId="69" fillId="20" borderId="22" xfId="0" applyFont="1" applyFill="1" applyBorder="1"/>
    <xf numFmtId="0" fontId="69" fillId="20" borderId="0" xfId="0" applyFont="1" applyFill="1" applyBorder="1"/>
    <xf numFmtId="0" fontId="16" fillId="20" borderId="0" xfId="0" applyFont="1" applyFill="1" applyAlignment="1">
      <alignment horizontal="center"/>
    </xf>
    <xf numFmtId="2" fontId="68" fillId="20" borderId="22" xfId="0" applyNumberFormat="1" applyFont="1" applyFill="1" applyBorder="1"/>
    <xf numFmtId="175" fontId="68" fillId="20" borderId="22" xfId="0" applyNumberFormat="1" applyFont="1" applyFill="1" applyBorder="1"/>
    <xf numFmtId="10" fontId="68" fillId="20" borderId="23" xfId="0" applyNumberFormat="1" applyFont="1" applyFill="1" applyBorder="1"/>
    <xf numFmtId="0" fontId="16" fillId="21" borderId="0" xfId="0" applyFont="1" applyFill="1" applyAlignment="1">
      <alignment horizontal="center"/>
    </xf>
    <xf numFmtId="1" fontId="68" fillId="20" borderId="23" xfId="0" applyNumberFormat="1" applyFont="1" applyFill="1" applyBorder="1"/>
    <xf numFmtId="0" fontId="48" fillId="21" borderId="0" xfId="0" applyFont="1" applyFill="1" applyBorder="1" applyAlignment="1">
      <alignment horizontal="left"/>
    </xf>
    <xf numFmtId="0" fontId="16" fillId="22" borderId="0" xfId="0" applyFont="1" applyFill="1"/>
    <xf numFmtId="0" fontId="16" fillId="22" borderId="0" xfId="0" applyFont="1" applyFill="1" applyAlignment="1">
      <alignment horizontal="center"/>
    </xf>
    <xf numFmtId="0" fontId="16" fillId="0" borderId="0" xfId="0" applyFont="1" applyFill="1" applyBorder="1" applyAlignment="1">
      <alignment horizontal="left"/>
    </xf>
    <xf numFmtId="2" fontId="16" fillId="0" borderId="0" xfId="0" applyNumberFormat="1" applyFont="1" applyFill="1" applyBorder="1"/>
    <xf numFmtId="0" fontId="68" fillId="20" borderId="23" xfId="0" applyNumberFormat="1" applyFont="1" applyFill="1" applyBorder="1"/>
    <xf numFmtId="10" fontId="70" fillId="20" borderId="23" xfId="0" applyNumberFormat="1" applyFont="1" applyFill="1" applyBorder="1"/>
    <xf numFmtId="175" fontId="68" fillId="0" borderId="0" xfId="0" applyNumberFormat="1" applyFont="1" applyFill="1" applyBorder="1"/>
    <xf numFmtId="0" fontId="68" fillId="0" borderId="0" xfId="0" applyNumberFormat="1" applyFont="1" applyFill="1" applyBorder="1"/>
    <xf numFmtId="10" fontId="68" fillId="0" borderId="0" xfId="0" applyNumberFormat="1" applyFont="1" applyFill="1" applyBorder="1"/>
    <xf numFmtId="1" fontId="0" fillId="0" borderId="0" xfId="0" applyNumberFormat="1" applyFont="1"/>
    <xf numFmtId="0" fontId="0" fillId="0" borderId="0" xfId="0" applyFont="1"/>
    <xf numFmtId="0" fontId="0" fillId="0" borderId="0" xfId="10" applyFont="1" applyFill="1" applyBorder="1"/>
    <xf numFmtId="168" fontId="0" fillId="0" borderId="0" xfId="10" applyNumberFormat="1" applyFont="1" applyFill="1" applyBorder="1"/>
    <xf numFmtId="0" fontId="0" fillId="0" borderId="0" xfId="0" applyFont="1" applyFill="1"/>
    <xf numFmtId="168" fontId="0" fillId="0" borderId="0" xfId="0" applyNumberFormat="1" applyFont="1" applyFill="1"/>
    <xf numFmtId="168" fontId="67" fillId="0" borderId="0" xfId="18" applyNumberFormat="1" applyFont="1" applyFill="1" applyBorder="1" applyAlignment="1"/>
    <xf numFmtId="0" fontId="11" fillId="7" borderId="0" xfId="0" applyFont="1" applyFill="1" applyAlignment="1">
      <alignment horizontal="left"/>
    </xf>
    <xf numFmtId="1" fontId="31" fillId="0" borderId="0" xfId="0" applyNumberFormat="1" applyFont="1"/>
    <xf numFmtId="0" fontId="11" fillId="0" borderId="0" xfId="0" applyFont="1" applyFill="1" applyAlignment="1">
      <alignment horizontal="left"/>
    </xf>
    <xf numFmtId="0" fontId="5" fillId="7" borderId="0" xfId="10" applyFont="1" applyFill="1" applyBorder="1"/>
    <xf numFmtId="1" fontId="51" fillId="0" borderId="0" xfId="10" applyNumberFormat="1" applyFont="1" applyAlignment="1">
      <alignment horizontal="center" vertical="center"/>
    </xf>
    <xf numFmtId="0" fontId="15" fillId="7" borderId="0" xfId="6" applyFill="1"/>
    <xf numFmtId="0" fontId="4" fillId="7" borderId="0" xfId="10" applyFont="1" applyFill="1" applyBorder="1"/>
    <xf numFmtId="0" fontId="3" fillId="7" borderId="0" xfId="10" applyFont="1" applyFill="1" applyBorder="1"/>
    <xf numFmtId="0" fontId="2" fillId="7" borderId="0" xfId="10" applyFont="1" applyFill="1" applyBorder="1"/>
    <xf numFmtId="0" fontId="15" fillId="0" borderId="0" xfId="6" applyBorder="1"/>
    <xf numFmtId="0" fontId="0" fillId="0" borderId="0" xfId="0" applyBorder="1" applyAlignment="1">
      <alignment wrapText="1"/>
    </xf>
    <xf numFmtId="2" fontId="0" fillId="0" borderId="0" xfId="0" applyNumberFormat="1" applyFill="1" applyBorder="1"/>
    <xf numFmtId="0" fontId="0" fillId="4" borderId="0" xfId="0" applyFill="1"/>
    <xf numFmtId="0" fontId="0" fillId="13" borderId="0" xfId="0" applyFill="1"/>
    <xf numFmtId="168" fontId="0" fillId="23" borderId="0" xfId="21" applyNumberFormat="1" applyFont="1" applyFill="1" applyAlignment="1">
      <alignment horizontal="right"/>
    </xf>
    <xf numFmtId="168" fontId="0" fillId="20" borderId="0" xfId="0" applyNumberFormat="1" applyFill="1" applyAlignment="1">
      <alignment horizontal="right"/>
    </xf>
    <xf numFmtId="0" fontId="0" fillId="3" borderId="0" xfId="0" applyFill="1"/>
    <xf numFmtId="180" fontId="16" fillId="0" borderId="0" xfId="13" applyNumberFormat="1"/>
    <xf numFmtId="0" fontId="6" fillId="0" borderId="24" xfId="18" applyBorder="1" applyProtection="1">
      <protection locked="0"/>
    </xf>
    <xf numFmtId="0" fontId="1" fillId="0" borderId="0" xfId="18" applyFont="1" applyProtection="1">
      <protection locked="0"/>
    </xf>
    <xf numFmtId="17" fontId="6" fillId="0" borderId="0" xfId="18" applyNumberFormat="1" applyProtection="1"/>
    <xf numFmtId="0" fontId="64" fillId="17" borderId="17" xfId="13" applyFont="1" applyFill="1" applyBorder="1" applyAlignment="1">
      <alignment vertical="top" wrapText="1"/>
    </xf>
    <xf numFmtId="0" fontId="64" fillId="17" borderId="19" xfId="13" applyFont="1" applyFill="1" applyBorder="1" applyAlignment="1">
      <alignment vertical="top" wrapText="1"/>
    </xf>
    <xf numFmtId="0" fontId="59" fillId="15" borderId="17" xfId="13" applyFont="1" applyFill="1" applyBorder="1" applyAlignment="1">
      <alignment horizontal="right" vertical="top" wrapText="1"/>
    </xf>
    <xf numFmtId="0" fontId="59" fillId="15" borderId="18" xfId="13" applyFont="1" applyFill="1" applyBorder="1" applyAlignment="1">
      <alignment horizontal="right" vertical="top" wrapText="1"/>
    </xf>
    <xf numFmtId="0" fontId="59" fillId="15" borderId="19" xfId="13" applyFont="1" applyFill="1" applyBorder="1" applyAlignment="1">
      <alignment horizontal="right" vertical="top" wrapText="1"/>
    </xf>
    <xf numFmtId="0" fontId="60" fillId="15" borderId="17" xfId="13" applyFont="1" applyFill="1" applyBorder="1" applyAlignment="1">
      <alignment vertical="top" wrapText="1"/>
    </xf>
    <xf numFmtId="0" fontId="60" fillId="15" borderId="18" xfId="13" applyFont="1" applyFill="1" applyBorder="1" applyAlignment="1">
      <alignment vertical="top" wrapText="1"/>
    </xf>
    <xf numFmtId="0" fontId="60" fillId="15" borderId="19" xfId="13" applyFont="1" applyFill="1" applyBorder="1" applyAlignment="1">
      <alignment vertical="top" wrapText="1"/>
    </xf>
    <xf numFmtId="0" fontId="61" fillId="15" borderId="17" xfId="13" applyFont="1" applyFill="1" applyBorder="1" applyAlignment="1">
      <alignment vertical="top" wrapText="1"/>
    </xf>
    <xf numFmtId="0" fontId="61" fillId="15" borderId="18" xfId="13" applyFont="1" applyFill="1" applyBorder="1" applyAlignment="1">
      <alignment vertical="top" wrapText="1"/>
    </xf>
    <xf numFmtId="0" fontId="61" fillId="15" borderId="19" xfId="13" applyFont="1" applyFill="1" applyBorder="1" applyAlignment="1">
      <alignment vertical="top" wrapText="1"/>
    </xf>
    <xf numFmtId="0" fontId="59" fillId="16" borderId="17" xfId="13" applyFont="1" applyFill="1" applyBorder="1" applyAlignment="1">
      <alignment horizontal="right" vertical="center" wrapText="1"/>
    </xf>
    <xf numFmtId="0" fontId="59" fillId="16" borderId="18" xfId="13" applyFont="1" applyFill="1" applyBorder="1" applyAlignment="1">
      <alignment horizontal="right" vertical="center" wrapText="1"/>
    </xf>
    <xf numFmtId="0" fontId="59" fillId="16" borderId="19" xfId="13" applyFont="1" applyFill="1" applyBorder="1" applyAlignment="1">
      <alignment horizontal="right" vertical="center" wrapText="1"/>
    </xf>
    <xf numFmtId="0" fontId="61" fillId="16" borderId="17" xfId="13" applyFont="1" applyFill="1" applyBorder="1" applyAlignment="1">
      <alignment horizontal="center" vertical="top" wrapText="1"/>
    </xf>
    <xf numFmtId="0" fontId="61" fillId="16" borderId="18" xfId="13" applyFont="1" applyFill="1" applyBorder="1" applyAlignment="1">
      <alignment horizontal="center" vertical="top" wrapText="1"/>
    </xf>
    <xf numFmtId="0" fontId="61" fillId="16" borderId="19" xfId="13" applyFont="1" applyFill="1" applyBorder="1" applyAlignment="1">
      <alignment horizontal="center" vertical="top" wrapText="1"/>
    </xf>
    <xf numFmtId="0" fontId="62" fillId="17" borderId="17" xfId="13" applyFont="1" applyFill="1" applyBorder="1" applyAlignment="1">
      <alignment wrapText="1"/>
    </xf>
    <xf numFmtId="0" fontId="62" fillId="17" borderId="19" xfId="13" applyFont="1" applyFill="1" applyBorder="1" applyAlignment="1">
      <alignment wrapText="1"/>
    </xf>
    <xf numFmtId="0" fontId="64" fillId="14" borderId="17" xfId="13" applyFont="1" applyFill="1" applyBorder="1" applyAlignment="1">
      <alignment vertical="top" wrapText="1"/>
    </xf>
    <xf numFmtId="0" fontId="64" fillId="14" borderId="19" xfId="13" applyFont="1" applyFill="1" applyBorder="1" applyAlignment="1">
      <alignment vertical="top" wrapText="1"/>
    </xf>
    <xf numFmtId="0" fontId="65" fillId="17" borderId="17" xfId="13" applyFont="1" applyFill="1" applyBorder="1" applyAlignment="1">
      <alignment vertical="top" wrapText="1"/>
    </xf>
    <xf numFmtId="0" fontId="65" fillId="17" borderId="19" xfId="13" applyFont="1" applyFill="1" applyBorder="1" applyAlignment="1">
      <alignment vertical="top" wrapText="1"/>
    </xf>
    <xf numFmtId="0" fontId="64" fillId="17" borderId="20" xfId="13" applyFont="1" applyFill="1" applyBorder="1" applyAlignment="1">
      <alignment vertical="top" wrapText="1"/>
    </xf>
    <xf numFmtId="0" fontId="64" fillId="17" borderId="21" xfId="13" applyFont="1" applyFill="1" applyBorder="1" applyAlignment="1">
      <alignment vertical="top" wrapText="1"/>
    </xf>
    <xf numFmtId="0" fontId="0" fillId="0" borderId="0" xfId="0" applyBorder="1" applyAlignment="1">
      <alignment horizontal="center" wrapText="1"/>
    </xf>
  </cellXfs>
  <cellStyles count="22">
    <cellStyle name="DataValuesStyle" xfId="20" xr:uid="{00000000-0005-0000-0000-000003000000}"/>
    <cellStyle name="Followed Hyperlink" xfId="2" builtinId="9" hidden="1"/>
    <cellStyle name="Followed Hyperlink" xfId="4" builtinId="9" hidden="1"/>
    <cellStyle name="Followed Hyperlink" xfId="15" builtinId="9" hidden="1"/>
    <cellStyle name="Hyperlink" xfId="1" builtinId="8" hidden="1"/>
    <cellStyle name="Hyperlink" xfId="3" builtinId="8" hidden="1"/>
    <cellStyle name="Hyperlink" xfId="6" builtinId="8"/>
    <cellStyle name="Komma 2" xfId="7" xr:uid="{00000000-0005-0000-0000-000004000000}"/>
    <cellStyle name="Komma 2 2" xfId="8" xr:uid="{00000000-0005-0000-0000-000005000000}"/>
    <cellStyle name="Komma 3" xfId="9" xr:uid="{00000000-0005-0000-0000-000006000000}"/>
    <cellStyle name="Komma 4" xfId="19" xr:uid="{00000000-0005-0000-0000-000007000000}"/>
    <cellStyle name="Normal" xfId="0" builtinId="0"/>
    <cellStyle name="Normal 10 3" xfId="10" xr:uid="{00000000-0005-0000-0000-00000B000000}"/>
    <cellStyle name="Normal 2" xfId="5" xr:uid="{00000000-0005-0000-0000-00000C000000}"/>
    <cellStyle name="Percent" xfId="21" builtinId="5"/>
    <cellStyle name="Standard 2" xfId="11" xr:uid="{00000000-0005-0000-0000-00000F000000}"/>
    <cellStyle name="Standard 2 2" xfId="12" xr:uid="{00000000-0005-0000-0000-000010000000}"/>
    <cellStyle name="Standard 3" xfId="13" xr:uid="{00000000-0005-0000-0000-000011000000}"/>
    <cellStyle name="Standard 4" xfId="14" xr:uid="{00000000-0005-0000-0000-000012000000}"/>
    <cellStyle name="Standard 5" xfId="16" xr:uid="{00000000-0005-0000-0000-000013000000}"/>
    <cellStyle name="Standard 6" xfId="18" xr:uid="{00000000-0005-0000-0000-000014000000}"/>
    <cellStyle name="Standard_faxblattformat" xfId="17" xr:uid="{00000000-0005-0000-0000-000015000000}"/>
  </cellStyles>
  <dxfs count="318">
    <dxf>
      <protection locked="1"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protection locked="1"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protection locked="1"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protection locked="1"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protection locked="1"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protection locked="1"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protection locked="1"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protection locked="1"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protection locked="1"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protection locked="1"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protection locked="1"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protection locked="1"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protection locked="1"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protection locked="1"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protection locked="1"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protection locked="1"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protection locked="1"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protection locked="1"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protection locked="1"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1"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protection locked="1"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protection locked="1"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protection locked="1"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protection locked="1"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protection locked="1"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protection locked="1"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protection locked="1"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protection locked="1"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protection locked="1"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protection locked="1"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protection locked="1"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protection locked="1"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protection locked="1"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protection locked="1"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protection locked="1"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protection locked="1"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protection locked="1"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protection locked="1"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protection locked="1"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protection locked="1"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protection locked="1"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protection locked="1"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protection locked="1"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protection locked="1"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protection locked="1"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protection locked="1"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protection locked="1"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protection locked="1"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1"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1"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1"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1"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protection locked="0" hidden="0"/>
    </dxf>
    <dxf>
      <alignment horizontal="fill" vertical="bottom" textRotation="0" wrapText="0" indent="0" justifyLastLine="0" shrinkToFit="0" readingOrder="0"/>
      <protection locked="0" hidden="0"/>
    </dxf>
    <dxf>
      <protection locked="0" hidden="0"/>
    </dxf>
    <dxf>
      <protection locked="0" hidden="0"/>
    </dxf>
    <dxf>
      <protection locked="0" hidden="0"/>
    </dxf>
    <dxf>
      <font>
        <b/>
        <i val="0"/>
        <strike val="0"/>
        <condense val="0"/>
        <extend val="0"/>
        <outline val="0"/>
        <shadow val="0"/>
        <u val="none"/>
        <vertAlign val="baseline"/>
        <sz val="11"/>
        <color theme="1"/>
        <name val="Calibri"/>
        <scheme val="minor"/>
      </font>
      <numFmt numFmtId="181" formatCode="mmm\ yy"/>
      <alignment horizontal="right" vertical="bottom" textRotation="0" wrapText="0" indent="0" justifyLastLine="0" shrinkToFit="0" readingOrder="0"/>
      <protection locked="0" hidden="0"/>
    </dxf>
  </dxfs>
  <tableStyles count="0" defaultTableStyle="TableStyleMedium9" defaultPivotStyle="PivotStyleMedium4"/>
  <colors>
    <mruColors>
      <color rgb="FFFA0000"/>
      <color rgb="FFC80000"/>
      <color rgb="FF960000"/>
      <color rgb="FF640000"/>
      <color rgb="FFF00000"/>
      <color rgb="FFA00000"/>
      <color rgb="FF78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autoTitleDeleted val="1"/>
    <c:plotArea>
      <c:layout/>
      <c:lineChart>
        <c:grouping val="standard"/>
        <c:varyColors val="0"/>
        <c:ser>
          <c:idx val="0"/>
          <c:order val="0"/>
          <c:tx>
            <c:v>Residential electricity price</c:v>
          </c:tx>
          <c:spPr>
            <a:ln w="25400" cap="rnd">
              <a:solidFill>
                <a:srgbClr val="FA0000">
                  <a:alpha val="80000"/>
                </a:srgbClr>
              </a:solidFill>
              <a:round/>
            </a:ln>
            <a:effectLst/>
          </c:spPr>
          <c:marker>
            <c:symbol val="none"/>
          </c:marker>
          <c:cat>
            <c:numRef>
              <c:f>'05_elect_price_c&amp;i&amp;u'!$E$20:$YN$20</c:f>
              <c:numCache>
                <c:formatCode>mmm\-yy</c:formatCode>
                <c:ptCount val="660"/>
                <c:pt idx="0">
                  <c:v>33239</c:v>
                </c:pt>
                <c:pt idx="1">
                  <c:v>33270</c:v>
                </c:pt>
                <c:pt idx="2">
                  <c:v>33298</c:v>
                </c:pt>
                <c:pt idx="3">
                  <c:v>33329</c:v>
                </c:pt>
                <c:pt idx="4">
                  <c:v>33359</c:v>
                </c:pt>
                <c:pt idx="5">
                  <c:v>33390</c:v>
                </c:pt>
                <c:pt idx="6">
                  <c:v>33420</c:v>
                </c:pt>
                <c:pt idx="7">
                  <c:v>33451</c:v>
                </c:pt>
                <c:pt idx="8">
                  <c:v>33482</c:v>
                </c:pt>
                <c:pt idx="9">
                  <c:v>33512</c:v>
                </c:pt>
                <c:pt idx="10">
                  <c:v>33543</c:v>
                </c:pt>
                <c:pt idx="11">
                  <c:v>33573</c:v>
                </c:pt>
                <c:pt idx="12">
                  <c:v>33604</c:v>
                </c:pt>
                <c:pt idx="13">
                  <c:v>33635</c:v>
                </c:pt>
                <c:pt idx="14">
                  <c:v>33664</c:v>
                </c:pt>
                <c:pt idx="15">
                  <c:v>33695</c:v>
                </c:pt>
                <c:pt idx="16">
                  <c:v>33725</c:v>
                </c:pt>
                <c:pt idx="17">
                  <c:v>33756</c:v>
                </c:pt>
                <c:pt idx="18">
                  <c:v>33786</c:v>
                </c:pt>
                <c:pt idx="19">
                  <c:v>33817</c:v>
                </c:pt>
                <c:pt idx="20">
                  <c:v>33848</c:v>
                </c:pt>
                <c:pt idx="21">
                  <c:v>33878</c:v>
                </c:pt>
                <c:pt idx="22">
                  <c:v>33909</c:v>
                </c:pt>
                <c:pt idx="23">
                  <c:v>33939</c:v>
                </c:pt>
                <c:pt idx="24">
                  <c:v>33970</c:v>
                </c:pt>
                <c:pt idx="25">
                  <c:v>34001</c:v>
                </c:pt>
                <c:pt idx="26">
                  <c:v>34029</c:v>
                </c:pt>
                <c:pt idx="27">
                  <c:v>34060</c:v>
                </c:pt>
                <c:pt idx="28">
                  <c:v>34090</c:v>
                </c:pt>
                <c:pt idx="29">
                  <c:v>34121</c:v>
                </c:pt>
                <c:pt idx="30">
                  <c:v>34151</c:v>
                </c:pt>
                <c:pt idx="31">
                  <c:v>34182</c:v>
                </c:pt>
                <c:pt idx="32">
                  <c:v>34213</c:v>
                </c:pt>
                <c:pt idx="33">
                  <c:v>34243</c:v>
                </c:pt>
                <c:pt idx="34">
                  <c:v>34274</c:v>
                </c:pt>
                <c:pt idx="35">
                  <c:v>34304</c:v>
                </c:pt>
                <c:pt idx="36">
                  <c:v>34335</c:v>
                </c:pt>
                <c:pt idx="37">
                  <c:v>34366</c:v>
                </c:pt>
                <c:pt idx="38">
                  <c:v>34394</c:v>
                </c:pt>
                <c:pt idx="39">
                  <c:v>34425</c:v>
                </c:pt>
                <c:pt idx="40">
                  <c:v>34455</c:v>
                </c:pt>
                <c:pt idx="41">
                  <c:v>34486</c:v>
                </c:pt>
                <c:pt idx="42">
                  <c:v>34516</c:v>
                </c:pt>
                <c:pt idx="43">
                  <c:v>34547</c:v>
                </c:pt>
                <c:pt idx="44">
                  <c:v>34578</c:v>
                </c:pt>
                <c:pt idx="45">
                  <c:v>34608</c:v>
                </c:pt>
                <c:pt idx="46">
                  <c:v>34639</c:v>
                </c:pt>
                <c:pt idx="47">
                  <c:v>34669</c:v>
                </c:pt>
                <c:pt idx="48">
                  <c:v>34700</c:v>
                </c:pt>
                <c:pt idx="49">
                  <c:v>34731</c:v>
                </c:pt>
                <c:pt idx="50">
                  <c:v>34759</c:v>
                </c:pt>
                <c:pt idx="51">
                  <c:v>34790</c:v>
                </c:pt>
                <c:pt idx="52">
                  <c:v>34820</c:v>
                </c:pt>
                <c:pt idx="53">
                  <c:v>34851</c:v>
                </c:pt>
                <c:pt idx="54">
                  <c:v>34881</c:v>
                </c:pt>
                <c:pt idx="55">
                  <c:v>34912</c:v>
                </c:pt>
                <c:pt idx="56">
                  <c:v>34943</c:v>
                </c:pt>
                <c:pt idx="57">
                  <c:v>34973</c:v>
                </c:pt>
                <c:pt idx="58">
                  <c:v>35004</c:v>
                </c:pt>
                <c:pt idx="59">
                  <c:v>35034</c:v>
                </c:pt>
                <c:pt idx="60">
                  <c:v>35065</c:v>
                </c:pt>
                <c:pt idx="61">
                  <c:v>35096</c:v>
                </c:pt>
                <c:pt idx="62">
                  <c:v>35125</c:v>
                </c:pt>
                <c:pt idx="63">
                  <c:v>35156</c:v>
                </c:pt>
                <c:pt idx="64">
                  <c:v>35186</c:v>
                </c:pt>
                <c:pt idx="65">
                  <c:v>35217</c:v>
                </c:pt>
                <c:pt idx="66">
                  <c:v>35247</c:v>
                </c:pt>
                <c:pt idx="67">
                  <c:v>35278</c:v>
                </c:pt>
                <c:pt idx="68">
                  <c:v>35309</c:v>
                </c:pt>
                <c:pt idx="69">
                  <c:v>35339</c:v>
                </c:pt>
                <c:pt idx="70">
                  <c:v>35370</c:v>
                </c:pt>
                <c:pt idx="71">
                  <c:v>35400</c:v>
                </c:pt>
                <c:pt idx="72">
                  <c:v>35431</c:v>
                </c:pt>
                <c:pt idx="73">
                  <c:v>35462</c:v>
                </c:pt>
                <c:pt idx="74">
                  <c:v>35490</c:v>
                </c:pt>
                <c:pt idx="75">
                  <c:v>35521</c:v>
                </c:pt>
                <c:pt idx="76">
                  <c:v>35551</c:v>
                </c:pt>
                <c:pt idx="77">
                  <c:v>35582</c:v>
                </c:pt>
                <c:pt idx="78">
                  <c:v>35612</c:v>
                </c:pt>
                <c:pt idx="79">
                  <c:v>35643</c:v>
                </c:pt>
                <c:pt idx="80">
                  <c:v>35674</c:v>
                </c:pt>
                <c:pt idx="81">
                  <c:v>35704</c:v>
                </c:pt>
                <c:pt idx="82">
                  <c:v>35735</c:v>
                </c:pt>
                <c:pt idx="83">
                  <c:v>35765</c:v>
                </c:pt>
                <c:pt idx="84">
                  <c:v>35796</c:v>
                </c:pt>
                <c:pt idx="85">
                  <c:v>35827</c:v>
                </c:pt>
                <c:pt idx="86">
                  <c:v>35855</c:v>
                </c:pt>
                <c:pt idx="87">
                  <c:v>35886</c:v>
                </c:pt>
                <c:pt idx="88">
                  <c:v>35916</c:v>
                </c:pt>
                <c:pt idx="89">
                  <c:v>35947</c:v>
                </c:pt>
                <c:pt idx="90">
                  <c:v>35977</c:v>
                </c:pt>
                <c:pt idx="91">
                  <c:v>36008</c:v>
                </c:pt>
                <c:pt idx="92">
                  <c:v>36039</c:v>
                </c:pt>
                <c:pt idx="93">
                  <c:v>36069</c:v>
                </c:pt>
                <c:pt idx="94">
                  <c:v>36100</c:v>
                </c:pt>
                <c:pt idx="95">
                  <c:v>36130</c:v>
                </c:pt>
                <c:pt idx="96">
                  <c:v>36161</c:v>
                </c:pt>
                <c:pt idx="97">
                  <c:v>36192</c:v>
                </c:pt>
                <c:pt idx="98">
                  <c:v>36220</c:v>
                </c:pt>
                <c:pt idx="99">
                  <c:v>36251</c:v>
                </c:pt>
                <c:pt idx="100">
                  <c:v>36281</c:v>
                </c:pt>
                <c:pt idx="101">
                  <c:v>36312</c:v>
                </c:pt>
                <c:pt idx="102">
                  <c:v>36342</c:v>
                </c:pt>
                <c:pt idx="103">
                  <c:v>36373</c:v>
                </c:pt>
                <c:pt idx="104">
                  <c:v>36404</c:v>
                </c:pt>
                <c:pt idx="105">
                  <c:v>36434</c:v>
                </c:pt>
                <c:pt idx="106">
                  <c:v>36465</c:v>
                </c:pt>
                <c:pt idx="107">
                  <c:v>36495</c:v>
                </c:pt>
                <c:pt idx="108">
                  <c:v>36526</c:v>
                </c:pt>
                <c:pt idx="109">
                  <c:v>36557</c:v>
                </c:pt>
                <c:pt idx="110">
                  <c:v>36586</c:v>
                </c:pt>
                <c:pt idx="111">
                  <c:v>36617</c:v>
                </c:pt>
                <c:pt idx="112">
                  <c:v>36647</c:v>
                </c:pt>
                <c:pt idx="113">
                  <c:v>36678</c:v>
                </c:pt>
                <c:pt idx="114">
                  <c:v>36708</c:v>
                </c:pt>
                <c:pt idx="115">
                  <c:v>36739</c:v>
                </c:pt>
                <c:pt idx="116">
                  <c:v>36770</c:v>
                </c:pt>
                <c:pt idx="117">
                  <c:v>36800</c:v>
                </c:pt>
                <c:pt idx="118">
                  <c:v>36831</c:v>
                </c:pt>
                <c:pt idx="119">
                  <c:v>36861</c:v>
                </c:pt>
                <c:pt idx="120">
                  <c:v>36892</c:v>
                </c:pt>
                <c:pt idx="121">
                  <c:v>36923</c:v>
                </c:pt>
                <c:pt idx="122">
                  <c:v>36951</c:v>
                </c:pt>
                <c:pt idx="123">
                  <c:v>36982</c:v>
                </c:pt>
                <c:pt idx="124">
                  <c:v>37012</c:v>
                </c:pt>
                <c:pt idx="125">
                  <c:v>37043</c:v>
                </c:pt>
                <c:pt idx="126">
                  <c:v>37073</c:v>
                </c:pt>
                <c:pt idx="127">
                  <c:v>37104</c:v>
                </c:pt>
                <c:pt idx="128">
                  <c:v>37135</c:v>
                </c:pt>
                <c:pt idx="129">
                  <c:v>37165</c:v>
                </c:pt>
                <c:pt idx="130">
                  <c:v>37196</c:v>
                </c:pt>
                <c:pt idx="131">
                  <c:v>37226</c:v>
                </c:pt>
                <c:pt idx="132">
                  <c:v>37257</c:v>
                </c:pt>
                <c:pt idx="133">
                  <c:v>37288</c:v>
                </c:pt>
                <c:pt idx="134">
                  <c:v>37316</c:v>
                </c:pt>
                <c:pt idx="135">
                  <c:v>37347</c:v>
                </c:pt>
                <c:pt idx="136">
                  <c:v>37377</c:v>
                </c:pt>
                <c:pt idx="137">
                  <c:v>37408</c:v>
                </c:pt>
                <c:pt idx="138">
                  <c:v>37438</c:v>
                </c:pt>
                <c:pt idx="139">
                  <c:v>37469</c:v>
                </c:pt>
                <c:pt idx="140">
                  <c:v>37500</c:v>
                </c:pt>
                <c:pt idx="141">
                  <c:v>37530</c:v>
                </c:pt>
                <c:pt idx="142">
                  <c:v>37561</c:v>
                </c:pt>
                <c:pt idx="143">
                  <c:v>37591</c:v>
                </c:pt>
                <c:pt idx="144">
                  <c:v>37622</c:v>
                </c:pt>
                <c:pt idx="145">
                  <c:v>37653</c:v>
                </c:pt>
                <c:pt idx="146">
                  <c:v>37681</c:v>
                </c:pt>
                <c:pt idx="147">
                  <c:v>37712</c:v>
                </c:pt>
                <c:pt idx="148">
                  <c:v>37742</c:v>
                </c:pt>
                <c:pt idx="149">
                  <c:v>37773</c:v>
                </c:pt>
                <c:pt idx="150">
                  <c:v>37803</c:v>
                </c:pt>
                <c:pt idx="151">
                  <c:v>37834</c:v>
                </c:pt>
                <c:pt idx="152">
                  <c:v>37865</c:v>
                </c:pt>
                <c:pt idx="153">
                  <c:v>37895</c:v>
                </c:pt>
                <c:pt idx="154">
                  <c:v>37926</c:v>
                </c:pt>
                <c:pt idx="155">
                  <c:v>37956</c:v>
                </c:pt>
                <c:pt idx="156">
                  <c:v>37987</c:v>
                </c:pt>
                <c:pt idx="157">
                  <c:v>38018</c:v>
                </c:pt>
                <c:pt idx="158">
                  <c:v>38047</c:v>
                </c:pt>
                <c:pt idx="159">
                  <c:v>38078</c:v>
                </c:pt>
                <c:pt idx="160">
                  <c:v>38108</c:v>
                </c:pt>
                <c:pt idx="161">
                  <c:v>38139</c:v>
                </c:pt>
                <c:pt idx="162">
                  <c:v>38169</c:v>
                </c:pt>
                <c:pt idx="163">
                  <c:v>38200</c:v>
                </c:pt>
                <c:pt idx="164">
                  <c:v>38231</c:v>
                </c:pt>
                <c:pt idx="165">
                  <c:v>38261</c:v>
                </c:pt>
                <c:pt idx="166">
                  <c:v>38292</c:v>
                </c:pt>
                <c:pt idx="167">
                  <c:v>38322</c:v>
                </c:pt>
                <c:pt idx="168">
                  <c:v>38353</c:v>
                </c:pt>
                <c:pt idx="169">
                  <c:v>38384</c:v>
                </c:pt>
                <c:pt idx="170">
                  <c:v>38412</c:v>
                </c:pt>
                <c:pt idx="171">
                  <c:v>38443</c:v>
                </c:pt>
                <c:pt idx="172">
                  <c:v>38473</c:v>
                </c:pt>
                <c:pt idx="173">
                  <c:v>38504</c:v>
                </c:pt>
                <c:pt idx="174">
                  <c:v>38534</c:v>
                </c:pt>
                <c:pt idx="175">
                  <c:v>38565</c:v>
                </c:pt>
                <c:pt idx="176">
                  <c:v>38596</c:v>
                </c:pt>
                <c:pt idx="177">
                  <c:v>38626</c:v>
                </c:pt>
                <c:pt idx="178">
                  <c:v>38657</c:v>
                </c:pt>
                <c:pt idx="179">
                  <c:v>38687</c:v>
                </c:pt>
                <c:pt idx="180">
                  <c:v>38718</c:v>
                </c:pt>
                <c:pt idx="181">
                  <c:v>38749</c:v>
                </c:pt>
                <c:pt idx="182">
                  <c:v>38777</c:v>
                </c:pt>
                <c:pt idx="183">
                  <c:v>38808</c:v>
                </c:pt>
                <c:pt idx="184">
                  <c:v>38838</c:v>
                </c:pt>
                <c:pt idx="185">
                  <c:v>38869</c:v>
                </c:pt>
                <c:pt idx="186">
                  <c:v>38899</c:v>
                </c:pt>
                <c:pt idx="187">
                  <c:v>38930</c:v>
                </c:pt>
                <c:pt idx="188">
                  <c:v>38961</c:v>
                </c:pt>
                <c:pt idx="189">
                  <c:v>38991</c:v>
                </c:pt>
                <c:pt idx="190">
                  <c:v>39022</c:v>
                </c:pt>
                <c:pt idx="191">
                  <c:v>39052</c:v>
                </c:pt>
                <c:pt idx="192">
                  <c:v>39083</c:v>
                </c:pt>
                <c:pt idx="193">
                  <c:v>39114</c:v>
                </c:pt>
                <c:pt idx="194">
                  <c:v>39142</c:v>
                </c:pt>
                <c:pt idx="195">
                  <c:v>39173</c:v>
                </c:pt>
                <c:pt idx="196">
                  <c:v>39203</c:v>
                </c:pt>
                <c:pt idx="197">
                  <c:v>39234</c:v>
                </c:pt>
                <c:pt idx="198">
                  <c:v>39264</c:v>
                </c:pt>
                <c:pt idx="199">
                  <c:v>39295</c:v>
                </c:pt>
                <c:pt idx="200">
                  <c:v>39326</c:v>
                </c:pt>
                <c:pt idx="201">
                  <c:v>39356</c:v>
                </c:pt>
                <c:pt idx="202">
                  <c:v>39387</c:v>
                </c:pt>
                <c:pt idx="203">
                  <c:v>39417</c:v>
                </c:pt>
                <c:pt idx="204">
                  <c:v>39448</c:v>
                </c:pt>
                <c:pt idx="205">
                  <c:v>39479</c:v>
                </c:pt>
                <c:pt idx="206">
                  <c:v>39508</c:v>
                </c:pt>
                <c:pt idx="207">
                  <c:v>39539</c:v>
                </c:pt>
                <c:pt idx="208">
                  <c:v>39569</c:v>
                </c:pt>
                <c:pt idx="209">
                  <c:v>39600</c:v>
                </c:pt>
                <c:pt idx="210">
                  <c:v>39630</c:v>
                </c:pt>
                <c:pt idx="211">
                  <c:v>39661</c:v>
                </c:pt>
                <c:pt idx="212">
                  <c:v>39692</c:v>
                </c:pt>
                <c:pt idx="213">
                  <c:v>39722</c:v>
                </c:pt>
                <c:pt idx="214">
                  <c:v>39753</c:v>
                </c:pt>
                <c:pt idx="215">
                  <c:v>39783</c:v>
                </c:pt>
                <c:pt idx="216">
                  <c:v>39814</c:v>
                </c:pt>
                <c:pt idx="217">
                  <c:v>39845</c:v>
                </c:pt>
                <c:pt idx="218">
                  <c:v>39873</c:v>
                </c:pt>
                <c:pt idx="219">
                  <c:v>39904</c:v>
                </c:pt>
                <c:pt idx="220">
                  <c:v>39934</c:v>
                </c:pt>
                <c:pt idx="221">
                  <c:v>39965</c:v>
                </c:pt>
                <c:pt idx="222">
                  <c:v>39995</c:v>
                </c:pt>
                <c:pt idx="223">
                  <c:v>40026</c:v>
                </c:pt>
                <c:pt idx="224">
                  <c:v>40057</c:v>
                </c:pt>
                <c:pt idx="225">
                  <c:v>40087</c:v>
                </c:pt>
                <c:pt idx="226">
                  <c:v>40118</c:v>
                </c:pt>
                <c:pt idx="227">
                  <c:v>40148</c:v>
                </c:pt>
                <c:pt idx="228">
                  <c:v>40179</c:v>
                </c:pt>
                <c:pt idx="229">
                  <c:v>40210</c:v>
                </c:pt>
                <c:pt idx="230">
                  <c:v>40238</c:v>
                </c:pt>
                <c:pt idx="231">
                  <c:v>40269</c:v>
                </c:pt>
                <c:pt idx="232">
                  <c:v>40299</c:v>
                </c:pt>
                <c:pt idx="233">
                  <c:v>40330</c:v>
                </c:pt>
                <c:pt idx="234">
                  <c:v>40360</c:v>
                </c:pt>
                <c:pt idx="235">
                  <c:v>40391</c:v>
                </c:pt>
                <c:pt idx="236">
                  <c:v>40422</c:v>
                </c:pt>
                <c:pt idx="237">
                  <c:v>40452</c:v>
                </c:pt>
                <c:pt idx="238">
                  <c:v>40483</c:v>
                </c:pt>
                <c:pt idx="239">
                  <c:v>40513</c:v>
                </c:pt>
                <c:pt idx="240">
                  <c:v>40544</c:v>
                </c:pt>
                <c:pt idx="241">
                  <c:v>40575</c:v>
                </c:pt>
                <c:pt idx="242">
                  <c:v>40603</c:v>
                </c:pt>
                <c:pt idx="243">
                  <c:v>40634</c:v>
                </c:pt>
                <c:pt idx="244">
                  <c:v>40664</c:v>
                </c:pt>
                <c:pt idx="245">
                  <c:v>40695</c:v>
                </c:pt>
                <c:pt idx="246">
                  <c:v>40725</c:v>
                </c:pt>
                <c:pt idx="247">
                  <c:v>40756</c:v>
                </c:pt>
                <c:pt idx="248">
                  <c:v>40787</c:v>
                </c:pt>
                <c:pt idx="249">
                  <c:v>40817</c:v>
                </c:pt>
                <c:pt idx="250">
                  <c:v>40848</c:v>
                </c:pt>
                <c:pt idx="251">
                  <c:v>40878</c:v>
                </c:pt>
                <c:pt idx="252">
                  <c:v>40909</c:v>
                </c:pt>
                <c:pt idx="253">
                  <c:v>40940</c:v>
                </c:pt>
                <c:pt idx="254">
                  <c:v>40969</c:v>
                </c:pt>
                <c:pt idx="255">
                  <c:v>41000</c:v>
                </c:pt>
                <c:pt idx="256">
                  <c:v>41030</c:v>
                </c:pt>
                <c:pt idx="257">
                  <c:v>41061</c:v>
                </c:pt>
                <c:pt idx="258">
                  <c:v>41091</c:v>
                </c:pt>
                <c:pt idx="259">
                  <c:v>41122</c:v>
                </c:pt>
                <c:pt idx="260">
                  <c:v>41153</c:v>
                </c:pt>
                <c:pt idx="261">
                  <c:v>41183</c:v>
                </c:pt>
                <c:pt idx="262">
                  <c:v>41214</c:v>
                </c:pt>
                <c:pt idx="263">
                  <c:v>41244</c:v>
                </c:pt>
                <c:pt idx="264">
                  <c:v>41275</c:v>
                </c:pt>
                <c:pt idx="265">
                  <c:v>41306</c:v>
                </c:pt>
                <c:pt idx="266">
                  <c:v>41334</c:v>
                </c:pt>
                <c:pt idx="267">
                  <c:v>41365</c:v>
                </c:pt>
                <c:pt idx="268">
                  <c:v>41395</c:v>
                </c:pt>
                <c:pt idx="269">
                  <c:v>41426</c:v>
                </c:pt>
                <c:pt idx="270">
                  <c:v>41456</c:v>
                </c:pt>
                <c:pt idx="271">
                  <c:v>41487</c:v>
                </c:pt>
                <c:pt idx="272">
                  <c:v>41518</c:v>
                </c:pt>
                <c:pt idx="273">
                  <c:v>41548</c:v>
                </c:pt>
                <c:pt idx="274">
                  <c:v>41579</c:v>
                </c:pt>
                <c:pt idx="275">
                  <c:v>41609</c:v>
                </c:pt>
                <c:pt idx="276">
                  <c:v>41640</c:v>
                </c:pt>
                <c:pt idx="277">
                  <c:v>41671</c:v>
                </c:pt>
                <c:pt idx="278">
                  <c:v>41699</c:v>
                </c:pt>
                <c:pt idx="279">
                  <c:v>41730</c:v>
                </c:pt>
                <c:pt idx="280">
                  <c:v>41760</c:v>
                </c:pt>
                <c:pt idx="281">
                  <c:v>41791</c:v>
                </c:pt>
                <c:pt idx="282">
                  <c:v>41821</c:v>
                </c:pt>
                <c:pt idx="283">
                  <c:v>41852</c:v>
                </c:pt>
                <c:pt idx="284">
                  <c:v>41883</c:v>
                </c:pt>
                <c:pt idx="285">
                  <c:v>41913</c:v>
                </c:pt>
                <c:pt idx="286">
                  <c:v>41944</c:v>
                </c:pt>
                <c:pt idx="287">
                  <c:v>41974</c:v>
                </c:pt>
                <c:pt idx="288">
                  <c:v>42005</c:v>
                </c:pt>
                <c:pt idx="289">
                  <c:v>42036</c:v>
                </c:pt>
                <c:pt idx="290">
                  <c:v>42064</c:v>
                </c:pt>
                <c:pt idx="291">
                  <c:v>42095</c:v>
                </c:pt>
                <c:pt idx="292">
                  <c:v>42125</c:v>
                </c:pt>
                <c:pt idx="293">
                  <c:v>42156</c:v>
                </c:pt>
                <c:pt idx="294">
                  <c:v>42186</c:v>
                </c:pt>
                <c:pt idx="295">
                  <c:v>42217</c:v>
                </c:pt>
                <c:pt idx="296">
                  <c:v>42248</c:v>
                </c:pt>
                <c:pt idx="297">
                  <c:v>42278</c:v>
                </c:pt>
                <c:pt idx="298">
                  <c:v>42309</c:v>
                </c:pt>
                <c:pt idx="299">
                  <c:v>42339</c:v>
                </c:pt>
                <c:pt idx="300">
                  <c:v>42370</c:v>
                </c:pt>
                <c:pt idx="301">
                  <c:v>42401</c:v>
                </c:pt>
                <c:pt idx="302">
                  <c:v>42430</c:v>
                </c:pt>
                <c:pt idx="303">
                  <c:v>42461</c:v>
                </c:pt>
                <c:pt idx="304">
                  <c:v>42491</c:v>
                </c:pt>
                <c:pt idx="305">
                  <c:v>42522</c:v>
                </c:pt>
                <c:pt idx="306">
                  <c:v>42552</c:v>
                </c:pt>
                <c:pt idx="307">
                  <c:v>42583</c:v>
                </c:pt>
                <c:pt idx="308">
                  <c:v>42614</c:v>
                </c:pt>
                <c:pt idx="309">
                  <c:v>42644</c:v>
                </c:pt>
                <c:pt idx="310">
                  <c:v>42675</c:v>
                </c:pt>
                <c:pt idx="311">
                  <c:v>42705</c:v>
                </c:pt>
                <c:pt idx="312">
                  <c:v>42736</c:v>
                </c:pt>
                <c:pt idx="313">
                  <c:v>42767</c:v>
                </c:pt>
                <c:pt idx="314">
                  <c:v>42795</c:v>
                </c:pt>
                <c:pt idx="315">
                  <c:v>42826</c:v>
                </c:pt>
                <c:pt idx="316">
                  <c:v>42856</c:v>
                </c:pt>
                <c:pt idx="317">
                  <c:v>42887</c:v>
                </c:pt>
                <c:pt idx="318">
                  <c:v>42917</c:v>
                </c:pt>
                <c:pt idx="319">
                  <c:v>42948</c:v>
                </c:pt>
                <c:pt idx="320">
                  <c:v>42979</c:v>
                </c:pt>
                <c:pt idx="321">
                  <c:v>43009</c:v>
                </c:pt>
                <c:pt idx="322">
                  <c:v>43040</c:v>
                </c:pt>
                <c:pt idx="323">
                  <c:v>43070</c:v>
                </c:pt>
                <c:pt idx="324">
                  <c:v>43101</c:v>
                </c:pt>
                <c:pt idx="325">
                  <c:v>43132</c:v>
                </c:pt>
                <c:pt idx="326">
                  <c:v>43160</c:v>
                </c:pt>
                <c:pt idx="327">
                  <c:v>43191</c:v>
                </c:pt>
                <c:pt idx="328">
                  <c:v>43221</c:v>
                </c:pt>
                <c:pt idx="329">
                  <c:v>43252</c:v>
                </c:pt>
                <c:pt idx="330">
                  <c:v>43282</c:v>
                </c:pt>
                <c:pt idx="331">
                  <c:v>43313</c:v>
                </c:pt>
                <c:pt idx="332">
                  <c:v>43344</c:v>
                </c:pt>
                <c:pt idx="333">
                  <c:v>43374</c:v>
                </c:pt>
                <c:pt idx="334">
                  <c:v>43405</c:v>
                </c:pt>
                <c:pt idx="335">
                  <c:v>43435</c:v>
                </c:pt>
                <c:pt idx="336">
                  <c:v>43466</c:v>
                </c:pt>
                <c:pt idx="337">
                  <c:v>43497</c:v>
                </c:pt>
                <c:pt idx="338">
                  <c:v>43525</c:v>
                </c:pt>
                <c:pt idx="339">
                  <c:v>43556</c:v>
                </c:pt>
                <c:pt idx="340">
                  <c:v>43586</c:v>
                </c:pt>
                <c:pt idx="341">
                  <c:v>43617</c:v>
                </c:pt>
                <c:pt idx="342">
                  <c:v>43647</c:v>
                </c:pt>
                <c:pt idx="343">
                  <c:v>43678</c:v>
                </c:pt>
                <c:pt idx="344">
                  <c:v>43709</c:v>
                </c:pt>
                <c:pt idx="345">
                  <c:v>43739</c:v>
                </c:pt>
                <c:pt idx="346">
                  <c:v>43770</c:v>
                </c:pt>
                <c:pt idx="347">
                  <c:v>43800</c:v>
                </c:pt>
                <c:pt idx="348">
                  <c:v>43831</c:v>
                </c:pt>
                <c:pt idx="349">
                  <c:v>43862</c:v>
                </c:pt>
                <c:pt idx="350">
                  <c:v>43891</c:v>
                </c:pt>
                <c:pt idx="351">
                  <c:v>43922</c:v>
                </c:pt>
                <c:pt idx="352">
                  <c:v>43952</c:v>
                </c:pt>
                <c:pt idx="353">
                  <c:v>43983</c:v>
                </c:pt>
                <c:pt idx="354">
                  <c:v>44013</c:v>
                </c:pt>
                <c:pt idx="355">
                  <c:v>44044</c:v>
                </c:pt>
                <c:pt idx="356">
                  <c:v>44075</c:v>
                </c:pt>
                <c:pt idx="357">
                  <c:v>44105</c:v>
                </c:pt>
                <c:pt idx="358">
                  <c:v>44136</c:v>
                </c:pt>
                <c:pt idx="359">
                  <c:v>44166</c:v>
                </c:pt>
                <c:pt idx="360">
                  <c:v>44197</c:v>
                </c:pt>
                <c:pt idx="361">
                  <c:v>44228</c:v>
                </c:pt>
                <c:pt idx="362">
                  <c:v>44256</c:v>
                </c:pt>
                <c:pt idx="363">
                  <c:v>44287</c:v>
                </c:pt>
                <c:pt idx="364">
                  <c:v>44317</c:v>
                </c:pt>
                <c:pt idx="365">
                  <c:v>44348</c:v>
                </c:pt>
                <c:pt idx="366">
                  <c:v>44378</c:v>
                </c:pt>
                <c:pt idx="367">
                  <c:v>44409</c:v>
                </c:pt>
                <c:pt idx="368">
                  <c:v>44440</c:v>
                </c:pt>
                <c:pt idx="369">
                  <c:v>44470</c:v>
                </c:pt>
                <c:pt idx="370">
                  <c:v>44501</c:v>
                </c:pt>
                <c:pt idx="371">
                  <c:v>44531</c:v>
                </c:pt>
                <c:pt idx="372">
                  <c:v>44562</c:v>
                </c:pt>
                <c:pt idx="373">
                  <c:v>44593</c:v>
                </c:pt>
                <c:pt idx="374">
                  <c:v>44621</c:v>
                </c:pt>
                <c:pt idx="375">
                  <c:v>44652</c:v>
                </c:pt>
                <c:pt idx="376">
                  <c:v>44682</c:v>
                </c:pt>
                <c:pt idx="377">
                  <c:v>44713</c:v>
                </c:pt>
                <c:pt idx="378">
                  <c:v>44743</c:v>
                </c:pt>
                <c:pt idx="379">
                  <c:v>44774</c:v>
                </c:pt>
                <c:pt idx="380">
                  <c:v>44805</c:v>
                </c:pt>
                <c:pt idx="381">
                  <c:v>44835</c:v>
                </c:pt>
                <c:pt idx="382">
                  <c:v>44866</c:v>
                </c:pt>
                <c:pt idx="383">
                  <c:v>44896</c:v>
                </c:pt>
                <c:pt idx="384">
                  <c:v>44927</c:v>
                </c:pt>
                <c:pt idx="385">
                  <c:v>44958</c:v>
                </c:pt>
                <c:pt idx="386">
                  <c:v>44986</c:v>
                </c:pt>
                <c:pt idx="387">
                  <c:v>45017</c:v>
                </c:pt>
                <c:pt idx="388">
                  <c:v>45047</c:v>
                </c:pt>
                <c:pt idx="389">
                  <c:v>45078</c:v>
                </c:pt>
                <c:pt idx="390">
                  <c:v>45108</c:v>
                </c:pt>
                <c:pt idx="391">
                  <c:v>45139</c:v>
                </c:pt>
                <c:pt idx="392">
                  <c:v>45170</c:v>
                </c:pt>
                <c:pt idx="393">
                  <c:v>45200</c:v>
                </c:pt>
                <c:pt idx="394">
                  <c:v>45231</c:v>
                </c:pt>
                <c:pt idx="395">
                  <c:v>45261</c:v>
                </c:pt>
                <c:pt idx="396">
                  <c:v>45292</c:v>
                </c:pt>
                <c:pt idx="397">
                  <c:v>45323</c:v>
                </c:pt>
                <c:pt idx="398">
                  <c:v>45352</c:v>
                </c:pt>
                <c:pt idx="399">
                  <c:v>45383</c:v>
                </c:pt>
                <c:pt idx="400">
                  <c:v>45413</c:v>
                </c:pt>
                <c:pt idx="401">
                  <c:v>45444</c:v>
                </c:pt>
                <c:pt idx="402">
                  <c:v>45474</c:v>
                </c:pt>
                <c:pt idx="403">
                  <c:v>45505</c:v>
                </c:pt>
                <c:pt idx="404">
                  <c:v>45536</c:v>
                </c:pt>
                <c:pt idx="405">
                  <c:v>45566</c:v>
                </c:pt>
                <c:pt idx="406">
                  <c:v>45597</c:v>
                </c:pt>
                <c:pt idx="407">
                  <c:v>45627</c:v>
                </c:pt>
                <c:pt idx="408">
                  <c:v>45658</c:v>
                </c:pt>
                <c:pt idx="409">
                  <c:v>45689</c:v>
                </c:pt>
                <c:pt idx="410">
                  <c:v>45717</c:v>
                </c:pt>
                <c:pt idx="411">
                  <c:v>45748</c:v>
                </c:pt>
                <c:pt idx="412">
                  <c:v>45778</c:v>
                </c:pt>
                <c:pt idx="413">
                  <c:v>45809</c:v>
                </c:pt>
                <c:pt idx="414">
                  <c:v>45839</c:v>
                </c:pt>
                <c:pt idx="415">
                  <c:v>45870</c:v>
                </c:pt>
                <c:pt idx="416">
                  <c:v>45901</c:v>
                </c:pt>
                <c:pt idx="417">
                  <c:v>45931</c:v>
                </c:pt>
                <c:pt idx="418">
                  <c:v>45962</c:v>
                </c:pt>
                <c:pt idx="419">
                  <c:v>45992</c:v>
                </c:pt>
                <c:pt idx="420">
                  <c:v>46023</c:v>
                </c:pt>
                <c:pt idx="421">
                  <c:v>46054</c:v>
                </c:pt>
                <c:pt idx="422">
                  <c:v>46082</c:v>
                </c:pt>
                <c:pt idx="423">
                  <c:v>46113</c:v>
                </c:pt>
                <c:pt idx="424">
                  <c:v>46143</c:v>
                </c:pt>
                <c:pt idx="425">
                  <c:v>46174</c:v>
                </c:pt>
                <c:pt idx="426">
                  <c:v>46204</c:v>
                </c:pt>
                <c:pt idx="427">
                  <c:v>46235</c:v>
                </c:pt>
                <c:pt idx="428">
                  <c:v>46266</c:v>
                </c:pt>
                <c:pt idx="429">
                  <c:v>46296</c:v>
                </c:pt>
                <c:pt idx="430">
                  <c:v>46327</c:v>
                </c:pt>
                <c:pt idx="431">
                  <c:v>46357</c:v>
                </c:pt>
                <c:pt idx="432">
                  <c:v>46388</c:v>
                </c:pt>
                <c:pt idx="433">
                  <c:v>46419</c:v>
                </c:pt>
                <c:pt idx="434">
                  <c:v>46447</c:v>
                </c:pt>
                <c:pt idx="435">
                  <c:v>46478</c:v>
                </c:pt>
                <c:pt idx="436">
                  <c:v>46508</c:v>
                </c:pt>
                <c:pt idx="437">
                  <c:v>46539</c:v>
                </c:pt>
                <c:pt idx="438">
                  <c:v>46569</c:v>
                </c:pt>
                <c:pt idx="439">
                  <c:v>46600</c:v>
                </c:pt>
                <c:pt idx="440">
                  <c:v>46631</c:v>
                </c:pt>
                <c:pt idx="441">
                  <c:v>46661</c:v>
                </c:pt>
                <c:pt idx="442">
                  <c:v>46692</c:v>
                </c:pt>
                <c:pt idx="443">
                  <c:v>46722</c:v>
                </c:pt>
                <c:pt idx="444">
                  <c:v>46753</c:v>
                </c:pt>
                <c:pt idx="445">
                  <c:v>46784</c:v>
                </c:pt>
                <c:pt idx="446">
                  <c:v>46813</c:v>
                </c:pt>
                <c:pt idx="447">
                  <c:v>46844</c:v>
                </c:pt>
                <c:pt idx="448">
                  <c:v>46874</c:v>
                </c:pt>
                <c:pt idx="449">
                  <c:v>46905</c:v>
                </c:pt>
                <c:pt idx="450">
                  <c:v>46935</c:v>
                </c:pt>
                <c:pt idx="451">
                  <c:v>46966</c:v>
                </c:pt>
                <c:pt idx="452">
                  <c:v>46997</c:v>
                </c:pt>
                <c:pt idx="453">
                  <c:v>47027</c:v>
                </c:pt>
                <c:pt idx="454">
                  <c:v>47058</c:v>
                </c:pt>
                <c:pt idx="455">
                  <c:v>47088</c:v>
                </c:pt>
                <c:pt idx="456">
                  <c:v>47119</c:v>
                </c:pt>
                <c:pt idx="457">
                  <c:v>47150</c:v>
                </c:pt>
                <c:pt idx="458">
                  <c:v>47178</c:v>
                </c:pt>
                <c:pt idx="459">
                  <c:v>47209</c:v>
                </c:pt>
                <c:pt idx="460">
                  <c:v>47239</c:v>
                </c:pt>
                <c:pt idx="461">
                  <c:v>47270</c:v>
                </c:pt>
                <c:pt idx="462">
                  <c:v>47300</c:v>
                </c:pt>
                <c:pt idx="463">
                  <c:v>47331</c:v>
                </c:pt>
                <c:pt idx="464">
                  <c:v>47362</c:v>
                </c:pt>
                <c:pt idx="465">
                  <c:v>47392</c:v>
                </c:pt>
                <c:pt idx="466">
                  <c:v>47423</c:v>
                </c:pt>
                <c:pt idx="467">
                  <c:v>47453</c:v>
                </c:pt>
                <c:pt idx="468">
                  <c:v>47484</c:v>
                </c:pt>
                <c:pt idx="469">
                  <c:v>47515</c:v>
                </c:pt>
                <c:pt idx="470">
                  <c:v>47543</c:v>
                </c:pt>
                <c:pt idx="471">
                  <c:v>47574</c:v>
                </c:pt>
                <c:pt idx="472">
                  <c:v>47604</c:v>
                </c:pt>
                <c:pt idx="473">
                  <c:v>47635</c:v>
                </c:pt>
                <c:pt idx="474">
                  <c:v>47665</c:v>
                </c:pt>
                <c:pt idx="475">
                  <c:v>47696</c:v>
                </c:pt>
                <c:pt idx="476">
                  <c:v>47727</c:v>
                </c:pt>
                <c:pt idx="477">
                  <c:v>47757</c:v>
                </c:pt>
                <c:pt idx="478">
                  <c:v>47788</c:v>
                </c:pt>
                <c:pt idx="479">
                  <c:v>47818</c:v>
                </c:pt>
                <c:pt idx="480">
                  <c:v>47849</c:v>
                </c:pt>
                <c:pt idx="481">
                  <c:v>47880</c:v>
                </c:pt>
                <c:pt idx="482">
                  <c:v>47908</c:v>
                </c:pt>
                <c:pt idx="483">
                  <c:v>47939</c:v>
                </c:pt>
                <c:pt idx="484">
                  <c:v>47969</c:v>
                </c:pt>
                <c:pt idx="485">
                  <c:v>48000</c:v>
                </c:pt>
                <c:pt idx="486">
                  <c:v>48030</c:v>
                </c:pt>
                <c:pt idx="487">
                  <c:v>48061</c:v>
                </c:pt>
                <c:pt idx="488">
                  <c:v>48092</c:v>
                </c:pt>
                <c:pt idx="489">
                  <c:v>48122</c:v>
                </c:pt>
                <c:pt idx="490">
                  <c:v>48153</c:v>
                </c:pt>
                <c:pt idx="491">
                  <c:v>48183</c:v>
                </c:pt>
                <c:pt idx="492">
                  <c:v>48214</c:v>
                </c:pt>
                <c:pt idx="493">
                  <c:v>48245</c:v>
                </c:pt>
                <c:pt idx="494">
                  <c:v>48274</c:v>
                </c:pt>
                <c:pt idx="495">
                  <c:v>48305</c:v>
                </c:pt>
                <c:pt idx="496">
                  <c:v>48335</c:v>
                </c:pt>
                <c:pt idx="497">
                  <c:v>48366</c:v>
                </c:pt>
                <c:pt idx="498">
                  <c:v>48396</c:v>
                </c:pt>
                <c:pt idx="499">
                  <c:v>48427</c:v>
                </c:pt>
                <c:pt idx="500">
                  <c:v>48458</c:v>
                </c:pt>
                <c:pt idx="501">
                  <c:v>48488</c:v>
                </c:pt>
                <c:pt idx="502">
                  <c:v>48519</c:v>
                </c:pt>
                <c:pt idx="503">
                  <c:v>48549</c:v>
                </c:pt>
                <c:pt idx="504">
                  <c:v>48580</c:v>
                </c:pt>
                <c:pt idx="505">
                  <c:v>48611</c:v>
                </c:pt>
                <c:pt idx="506">
                  <c:v>48639</c:v>
                </c:pt>
                <c:pt idx="507">
                  <c:v>48670</c:v>
                </c:pt>
                <c:pt idx="508">
                  <c:v>48700</c:v>
                </c:pt>
                <c:pt idx="509">
                  <c:v>48731</c:v>
                </c:pt>
                <c:pt idx="510">
                  <c:v>48761</c:v>
                </c:pt>
                <c:pt idx="511">
                  <c:v>48792</c:v>
                </c:pt>
                <c:pt idx="512">
                  <c:v>48823</c:v>
                </c:pt>
                <c:pt idx="513">
                  <c:v>48853</c:v>
                </c:pt>
                <c:pt idx="514">
                  <c:v>48884</c:v>
                </c:pt>
                <c:pt idx="515">
                  <c:v>48914</c:v>
                </c:pt>
                <c:pt idx="516">
                  <c:v>48945</c:v>
                </c:pt>
                <c:pt idx="517">
                  <c:v>48976</c:v>
                </c:pt>
                <c:pt idx="518">
                  <c:v>49004</c:v>
                </c:pt>
                <c:pt idx="519">
                  <c:v>49035</c:v>
                </c:pt>
                <c:pt idx="520">
                  <c:v>49065</c:v>
                </c:pt>
                <c:pt idx="521">
                  <c:v>49096</c:v>
                </c:pt>
                <c:pt idx="522">
                  <c:v>49126</c:v>
                </c:pt>
                <c:pt idx="523">
                  <c:v>49157</c:v>
                </c:pt>
                <c:pt idx="524">
                  <c:v>49188</c:v>
                </c:pt>
                <c:pt idx="525">
                  <c:v>49218</c:v>
                </c:pt>
                <c:pt idx="526">
                  <c:v>49249</c:v>
                </c:pt>
                <c:pt idx="527">
                  <c:v>49279</c:v>
                </c:pt>
                <c:pt idx="528">
                  <c:v>49310</c:v>
                </c:pt>
                <c:pt idx="529">
                  <c:v>49341</c:v>
                </c:pt>
                <c:pt idx="530">
                  <c:v>49369</c:v>
                </c:pt>
                <c:pt idx="531">
                  <c:v>49400</c:v>
                </c:pt>
                <c:pt idx="532">
                  <c:v>49430</c:v>
                </c:pt>
                <c:pt idx="533">
                  <c:v>49461</c:v>
                </c:pt>
                <c:pt idx="534">
                  <c:v>49491</c:v>
                </c:pt>
                <c:pt idx="535">
                  <c:v>49522</c:v>
                </c:pt>
                <c:pt idx="536">
                  <c:v>49553</c:v>
                </c:pt>
                <c:pt idx="537">
                  <c:v>49583</c:v>
                </c:pt>
                <c:pt idx="538">
                  <c:v>49614</c:v>
                </c:pt>
                <c:pt idx="539">
                  <c:v>49644</c:v>
                </c:pt>
                <c:pt idx="540">
                  <c:v>49675</c:v>
                </c:pt>
                <c:pt idx="541">
                  <c:v>49706</c:v>
                </c:pt>
                <c:pt idx="542">
                  <c:v>49735</c:v>
                </c:pt>
                <c:pt idx="543">
                  <c:v>49766</c:v>
                </c:pt>
                <c:pt idx="544">
                  <c:v>49796</c:v>
                </c:pt>
                <c:pt idx="545">
                  <c:v>49827</c:v>
                </c:pt>
                <c:pt idx="546">
                  <c:v>49857</c:v>
                </c:pt>
                <c:pt idx="547">
                  <c:v>49888</c:v>
                </c:pt>
                <c:pt idx="548">
                  <c:v>49919</c:v>
                </c:pt>
                <c:pt idx="549">
                  <c:v>49949</c:v>
                </c:pt>
                <c:pt idx="550">
                  <c:v>49980</c:v>
                </c:pt>
                <c:pt idx="551">
                  <c:v>50010</c:v>
                </c:pt>
                <c:pt idx="552">
                  <c:v>50041</c:v>
                </c:pt>
                <c:pt idx="553">
                  <c:v>50072</c:v>
                </c:pt>
                <c:pt idx="554">
                  <c:v>50100</c:v>
                </c:pt>
                <c:pt idx="555">
                  <c:v>50131</c:v>
                </c:pt>
                <c:pt idx="556">
                  <c:v>50161</c:v>
                </c:pt>
                <c:pt idx="557">
                  <c:v>50192</c:v>
                </c:pt>
                <c:pt idx="558">
                  <c:v>50222</c:v>
                </c:pt>
                <c:pt idx="559">
                  <c:v>50253</c:v>
                </c:pt>
                <c:pt idx="560">
                  <c:v>50284</c:v>
                </c:pt>
                <c:pt idx="561">
                  <c:v>50314</c:v>
                </c:pt>
                <c:pt idx="562">
                  <c:v>50345</c:v>
                </c:pt>
                <c:pt idx="563">
                  <c:v>50375</c:v>
                </c:pt>
                <c:pt idx="564">
                  <c:v>50406</c:v>
                </c:pt>
                <c:pt idx="565">
                  <c:v>50437</c:v>
                </c:pt>
                <c:pt idx="566">
                  <c:v>50465</c:v>
                </c:pt>
                <c:pt idx="567">
                  <c:v>50496</c:v>
                </c:pt>
                <c:pt idx="568">
                  <c:v>50526</c:v>
                </c:pt>
                <c:pt idx="569">
                  <c:v>50557</c:v>
                </c:pt>
                <c:pt idx="570">
                  <c:v>50587</c:v>
                </c:pt>
                <c:pt idx="571">
                  <c:v>50618</c:v>
                </c:pt>
                <c:pt idx="572">
                  <c:v>50649</c:v>
                </c:pt>
                <c:pt idx="573">
                  <c:v>50679</c:v>
                </c:pt>
                <c:pt idx="574">
                  <c:v>50710</c:v>
                </c:pt>
                <c:pt idx="575">
                  <c:v>50740</c:v>
                </c:pt>
                <c:pt idx="576">
                  <c:v>50771</c:v>
                </c:pt>
                <c:pt idx="577">
                  <c:v>50802</c:v>
                </c:pt>
                <c:pt idx="578">
                  <c:v>50830</c:v>
                </c:pt>
                <c:pt idx="579">
                  <c:v>50861</c:v>
                </c:pt>
                <c:pt idx="580">
                  <c:v>50891</c:v>
                </c:pt>
                <c:pt idx="581">
                  <c:v>50922</c:v>
                </c:pt>
                <c:pt idx="582">
                  <c:v>50952</c:v>
                </c:pt>
                <c:pt idx="583">
                  <c:v>50983</c:v>
                </c:pt>
                <c:pt idx="584">
                  <c:v>51014</c:v>
                </c:pt>
                <c:pt idx="585">
                  <c:v>51044</c:v>
                </c:pt>
                <c:pt idx="586">
                  <c:v>51075</c:v>
                </c:pt>
                <c:pt idx="587">
                  <c:v>51105</c:v>
                </c:pt>
                <c:pt idx="588">
                  <c:v>51136</c:v>
                </c:pt>
                <c:pt idx="589">
                  <c:v>51167</c:v>
                </c:pt>
                <c:pt idx="590">
                  <c:v>51196</c:v>
                </c:pt>
                <c:pt idx="591">
                  <c:v>51227</c:v>
                </c:pt>
                <c:pt idx="592">
                  <c:v>51257</c:v>
                </c:pt>
                <c:pt idx="593">
                  <c:v>51288</c:v>
                </c:pt>
                <c:pt idx="594">
                  <c:v>51318</c:v>
                </c:pt>
                <c:pt idx="595">
                  <c:v>51349</c:v>
                </c:pt>
                <c:pt idx="596">
                  <c:v>51380</c:v>
                </c:pt>
                <c:pt idx="597">
                  <c:v>51410</c:v>
                </c:pt>
                <c:pt idx="598">
                  <c:v>51441</c:v>
                </c:pt>
                <c:pt idx="599">
                  <c:v>51471</c:v>
                </c:pt>
                <c:pt idx="600">
                  <c:v>51502</c:v>
                </c:pt>
                <c:pt idx="601">
                  <c:v>51533</c:v>
                </c:pt>
                <c:pt idx="602">
                  <c:v>51561</c:v>
                </c:pt>
                <c:pt idx="603">
                  <c:v>51592</c:v>
                </c:pt>
                <c:pt idx="604">
                  <c:v>51622</c:v>
                </c:pt>
                <c:pt idx="605">
                  <c:v>51653</c:v>
                </c:pt>
                <c:pt idx="606">
                  <c:v>51683</c:v>
                </c:pt>
                <c:pt idx="607">
                  <c:v>51714</c:v>
                </c:pt>
                <c:pt idx="608">
                  <c:v>51745</c:v>
                </c:pt>
                <c:pt idx="609">
                  <c:v>51775</c:v>
                </c:pt>
                <c:pt idx="610">
                  <c:v>51806</c:v>
                </c:pt>
                <c:pt idx="611">
                  <c:v>51836</c:v>
                </c:pt>
                <c:pt idx="612">
                  <c:v>51867</c:v>
                </c:pt>
                <c:pt idx="613">
                  <c:v>51898</c:v>
                </c:pt>
                <c:pt idx="614">
                  <c:v>51926</c:v>
                </c:pt>
                <c:pt idx="615">
                  <c:v>51957</c:v>
                </c:pt>
                <c:pt idx="616">
                  <c:v>51987</c:v>
                </c:pt>
                <c:pt idx="617">
                  <c:v>52018</c:v>
                </c:pt>
                <c:pt idx="618">
                  <c:v>52048</c:v>
                </c:pt>
                <c:pt idx="619">
                  <c:v>52079</c:v>
                </c:pt>
                <c:pt idx="620">
                  <c:v>52110</c:v>
                </c:pt>
                <c:pt idx="621">
                  <c:v>52140</c:v>
                </c:pt>
                <c:pt idx="622">
                  <c:v>52171</c:v>
                </c:pt>
                <c:pt idx="623">
                  <c:v>52201</c:v>
                </c:pt>
                <c:pt idx="624">
                  <c:v>52232</c:v>
                </c:pt>
                <c:pt idx="625">
                  <c:v>52263</c:v>
                </c:pt>
                <c:pt idx="626">
                  <c:v>52291</c:v>
                </c:pt>
                <c:pt idx="627">
                  <c:v>52322</c:v>
                </c:pt>
                <c:pt idx="628">
                  <c:v>52352</c:v>
                </c:pt>
                <c:pt idx="629">
                  <c:v>52383</c:v>
                </c:pt>
                <c:pt idx="630">
                  <c:v>52413</c:v>
                </c:pt>
                <c:pt idx="631">
                  <c:v>52444</c:v>
                </c:pt>
                <c:pt idx="632">
                  <c:v>52475</c:v>
                </c:pt>
                <c:pt idx="633">
                  <c:v>52505</c:v>
                </c:pt>
                <c:pt idx="634">
                  <c:v>52536</c:v>
                </c:pt>
                <c:pt idx="635">
                  <c:v>52566</c:v>
                </c:pt>
                <c:pt idx="636">
                  <c:v>52597</c:v>
                </c:pt>
                <c:pt idx="637">
                  <c:v>52628</c:v>
                </c:pt>
                <c:pt idx="638">
                  <c:v>52657</c:v>
                </c:pt>
                <c:pt idx="639">
                  <c:v>52688</c:v>
                </c:pt>
                <c:pt idx="640">
                  <c:v>52718</c:v>
                </c:pt>
                <c:pt idx="641">
                  <c:v>52749</c:v>
                </c:pt>
                <c:pt idx="642">
                  <c:v>52779</c:v>
                </c:pt>
                <c:pt idx="643">
                  <c:v>52810</c:v>
                </c:pt>
                <c:pt idx="644">
                  <c:v>52841</c:v>
                </c:pt>
                <c:pt idx="645">
                  <c:v>52871</c:v>
                </c:pt>
                <c:pt idx="646">
                  <c:v>52902</c:v>
                </c:pt>
                <c:pt idx="647">
                  <c:v>52932</c:v>
                </c:pt>
                <c:pt idx="648">
                  <c:v>52963</c:v>
                </c:pt>
                <c:pt idx="649">
                  <c:v>52994</c:v>
                </c:pt>
                <c:pt idx="650">
                  <c:v>53022</c:v>
                </c:pt>
                <c:pt idx="651">
                  <c:v>53053</c:v>
                </c:pt>
                <c:pt idx="652">
                  <c:v>53083</c:v>
                </c:pt>
                <c:pt idx="653">
                  <c:v>53114</c:v>
                </c:pt>
                <c:pt idx="654">
                  <c:v>53144</c:v>
                </c:pt>
                <c:pt idx="655">
                  <c:v>53175</c:v>
                </c:pt>
                <c:pt idx="656">
                  <c:v>53206</c:v>
                </c:pt>
                <c:pt idx="657">
                  <c:v>53236</c:v>
                </c:pt>
                <c:pt idx="658">
                  <c:v>53267</c:v>
                </c:pt>
                <c:pt idx="659">
                  <c:v>53297</c:v>
                </c:pt>
              </c:numCache>
            </c:numRef>
          </c:cat>
          <c:val>
            <c:numRef>
              <c:f>'05_elect_price_res'!$E$5:$LD$5</c:f>
              <c:numCache>
                <c:formatCode>General</c:formatCode>
                <c:ptCount val="312"/>
                <c:pt idx="0">
                  <c:v>0.10510833333333333</c:v>
                </c:pt>
                <c:pt idx="1">
                  <c:v>0.10551666666666668</c:v>
                </c:pt>
                <c:pt idx="2">
                  <c:v>0.10592500000000001</c:v>
                </c:pt>
                <c:pt idx="3">
                  <c:v>0.10633333333333334</c:v>
                </c:pt>
                <c:pt idx="4">
                  <c:v>0.10674166666666667</c:v>
                </c:pt>
                <c:pt idx="5">
                  <c:v>0.10715</c:v>
                </c:pt>
                <c:pt idx="6">
                  <c:v>0.10755833333333334</c:v>
                </c:pt>
                <c:pt idx="7">
                  <c:v>0.10796666666666667</c:v>
                </c:pt>
                <c:pt idx="8">
                  <c:v>0.108375</c:v>
                </c:pt>
                <c:pt idx="9">
                  <c:v>0.10878333333333334</c:v>
                </c:pt>
                <c:pt idx="10">
                  <c:v>0.10919166666666667</c:v>
                </c:pt>
                <c:pt idx="11">
                  <c:v>0.1096</c:v>
                </c:pt>
                <c:pt idx="12">
                  <c:v>0.11015</c:v>
                </c:pt>
                <c:pt idx="13">
                  <c:v>0.11070000000000001</c:v>
                </c:pt>
                <c:pt idx="14">
                  <c:v>0.11125</c:v>
                </c:pt>
                <c:pt idx="15">
                  <c:v>0.1118</c:v>
                </c:pt>
                <c:pt idx="16">
                  <c:v>0.11235000000000001</c:v>
                </c:pt>
                <c:pt idx="17">
                  <c:v>0.1129</c:v>
                </c:pt>
                <c:pt idx="18">
                  <c:v>0.11345</c:v>
                </c:pt>
                <c:pt idx="19">
                  <c:v>0.114</c:v>
                </c:pt>
                <c:pt idx="20">
                  <c:v>0.11455</c:v>
                </c:pt>
                <c:pt idx="21">
                  <c:v>0.11509999999999999</c:v>
                </c:pt>
                <c:pt idx="22">
                  <c:v>0.11565</c:v>
                </c:pt>
                <c:pt idx="23">
                  <c:v>0.1162</c:v>
                </c:pt>
                <c:pt idx="24">
                  <c:v>0.11678333333333334</c:v>
                </c:pt>
                <c:pt idx="25">
                  <c:v>0.11736666666666666</c:v>
                </c:pt>
                <c:pt idx="26">
                  <c:v>0.11795</c:v>
                </c:pt>
                <c:pt idx="27">
                  <c:v>0.11853333333333334</c:v>
                </c:pt>
                <c:pt idx="28">
                  <c:v>0.11911666666666666</c:v>
                </c:pt>
                <c:pt idx="29">
                  <c:v>0.1197</c:v>
                </c:pt>
                <c:pt idx="30">
                  <c:v>0.12028333333333334</c:v>
                </c:pt>
                <c:pt idx="31">
                  <c:v>0.12086666666666666</c:v>
                </c:pt>
                <c:pt idx="32">
                  <c:v>0.12145</c:v>
                </c:pt>
                <c:pt idx="33">
                  <c:v>0.12203333333333334</c:v>
                </c:pt>
                <c:pt idx="34">
                  <c:v>0.12261666666666667</c:v>
                </c:pt>
                <c:pt idx="35">
                  <c:v>0.1232</c:v>
                </c:pt>
                <c:pt idx="36">
                  <c:v>0.123625</c:v>
                </c:pt>
                <c:pt idx="37">
                  <c:v>0.12405000000000001</c:v>
                </c:pt>
                <c:pt idx="38">
                  <c:v>0.124475</c:v>
                </c:pt>
                <c:pt idx="39">
                  <c:v>0.1249</c:v>
                </c:pt>
                <c:pt idx="40">
                  <c:v>0.12532499999999999</c:v>
                </c:pt>
                <c:pt idx="41">
                  <c:v>0.12575</c:v>
                </c:pt>
                <c:pt idx="42">
                  <c:v>0.12617500000000001</c:v>
                </c:pt>
                <c:pt idx="43">
                  <c:v>0.12659999999999999</c:v>
                </c:pt>
                <c:pt idx="44">
                  <c:v>0.127025</c:v>
                </c:pt>
                <c:pt idx="45">
                  <c:v>0.12745000000000001</c:v>
                </c:pt>
                <c:pt idx="46">
                  <c:v>0.12787499999999999</c:v>
                </c:pt>
                <c:pt idx="47">
                  <c:v>0.1283</c:v>
                </c:pt>
                <c:pt idx="48">
                  <c:v>0.12926666666666667</c:v>
                </c:pt>
                <c:pt idx="49">
                  <c:v>0.13023333333333334</c:v>
                </c:pt>
                <c:pt idx="50">
                  <c:v>0.13119999999999998</c:v>
                </c:pt>
                <c:pt idx="51">
                  <c:v>0.13216666666666665</c:v>
                </c:pt>
                <c:pt idx="52">
                  <c:v>0.13313333333333333</c:v>
                </c:pt>
                <c:pt idx="53">
                  <c:v>0.1341</c:v>
                </c:pt>
                <c:pt idx="54">
                  <c:v>0.13506666666666667</c:v>
                </c:pt>
                <c:pt idx="55">
                  <c:v>0.13603333333333334</c:v>
                </c:pt>
                <c:pt idx="56">
                  <c:v>0.13700000000000001</c:v>
                </c:pt>
                <c:pt idx="57">
                  <c:v>0.13796666666666665</c:v>
                </c:pt>
                <c:pt idx="58">
                  <c:v>0.13893333333333333</c:v>
                </c:pt>
                <c:pt idx="59">
                  <c:v>0.1399</c:v>
                </c:pt>
                <c:pt idx="60">
                  <c:v>0.13996666666666666</c:v>
                </c:pt>
                <c:pt idx="61">
                  <c:v>0.14003333333333334</c:v>
                </c:pt>
                <c:pt idx="62">
                  <c:v>0.1401</c:v>
                </c:pt>
                <c:pt idx="63">
                  <c:v>0.14016666666666666</c:v>
                </c:pt>
                <c:pt idx="64">
                  <c:v>0.14023333333333332</c:v>
                </c:pt>
                <c:pt idx="65">
                  <c:v>0.14029999999999998</c:v>
                </c:pt>
                <c:pt idx="66">
                  <c:v>0.14036666666666667</c:v>
                </c:pt>
                <c:pt idx="67">
                  <c:v>0.14043333333333333</c:v>
                </c:pt>
                <c:pt idx="68">
                  <c:v>0.14049999999999999</c:v>
                </c:pt>
                <c:pt idx="69">
                  <c:v>0.14056666666666667</c:v>
                </c:pt>
                <c:pt idx="70">
                  <c:v>0.14063333333333333</c:v>
                </c:pt>
                <c:pt idx="71">
                  <c:v>0.14069999999999999</c:v>
                </c:pt>
                <c:pt idx="72">
                  <c:v>0.14065833333333333</c:v>
                </c:pt>
                <c:pt idx="73">
                  <c:v>0.14061666666666667</c:v>
                </c:pt>
                <c:pt idx="74">
                  <c:v>0.14057500000000001</c:v>
                </c:pt>
                <c:pt idx="75">
                  <c:v>0.14053333333333332</c:v>
                </c:pt>
                <c:pt idx="76">
                  <c:v>0.14049166666666665</c:v>
                </c:pt>
                <c:pt idx="77">
                  <c:v>0.14044999999999999</c:v>
                </c:pt>
                <c:pt idx="78">
                  <c:v>0.14040833333333333</c:v>
                </c:pt>
                <c:pt idx="79">
                  <c:v>0.14036666666666667</c:v>
                </c:pt>
                <c:pt idx="80">
                  <c:v>0.14032499999999998</c:v>
                </c:pt>
                <c:pt idx="81">
                  <c:v>0.14028333333333332</c:v>
                </c:pt>
                <c:pt idx="82">
                  <c:v>0.14024166666666665</c:v>
                </c:pt>
                <c:pt idx="83">
                  <c:v>0.14019999999999999</c:v>
                </c:pt>
                <c:pt idx="84">
                  <c:v>0.140125</c:v>
                </c:pt>
                <c:pt idx="85">
                  <c:v>0.14005000000000001</c:v>
                </c:pt>
                <c:pt idx="86">
                  <c:v>0.13997499999999999</c:v>
                </c:pt>
                <c:pt idx="87">
                  <c:v>0.1399</c:v>
                </c:pt>
                <c:pt idx="88">
                  <c:v>0.139825</c:v>
                </c:pt>
                <c:pt idx="89">
                  <c:v>0.13974999999999999</c:v>
                </c:pt>
                <c:pt idx="90">
                  <c:v>0.13967499999999999</c:v>
                </c:pt>
                <c:pt idx="91">
                  <c:v>0.1396</c:v>
                </c:pt>
                <c:pt idx="92">
                  <c:v>0.13952500000000001</c:v>
                </c:pt>
                <c:pt idx="93">
                  <c:v>0.13945000000000002</c:v>
                </c:pt>
                <c:pt idx="94">
                  <c:v>0.139375</c:v>
                </c:pt>
                <c:pt idx="95">
                  <c:v>0.13930000000000001</c:v>
                </c:pt>
                <c:pt idx="96">
                  <c:v>0.13934166666666667</c:v>
                </c:pt>
                <c:pt idx="97">
                  <c:v>0.13938333333333333</c:v>
                </c:pt>
                <c:pt idx="98">
                  <c:v>0.13942500000000002</c:v>
                </c:pt>
                <c:pt idx="99">
                  <c:v>0.13946666666666668</c:v>
                </c:pt>
                <c:pt idx="100">
                  <c:v>0.13950833333333335</c:v>
                </c:pt>
                <c:pt idx="101">
                  <c:v>0.13955000000000001</c:v>
                </c:pt>
                <c:pt idx="102">
                  <c:v>0.13959166666666667</c:v>
                </c:pt>
                <c:pt idx="103">
                  <c:v>0.13963333333333333</c:v>
                </c:pt>
                <c:pt idx="104">
                  <c:v>0.13967499999999999</c:v>
                </c:pt>
                <c:pt idx="105">
                  <c:v>0.13971666666666668</c:v>
                </c:pt>
                <c:pt idx="106">
                  <c:v>0.13975833333333335</c:v>
                </c:pt>
                <c:pt idx="107">
                  <c:v>0.13980000000000001</c:v>
                </c:pt>
                <c:pt idx="108">
                  <c:v>0.14704</c:v>
                </c:pt>
                <c:pt idx="109">
                  <c:v>0.15428</c:v>
                </c:pt>
                <c:pt idx="110">
                  <c:v>0.16152</c:v>
                </c:pt>
                <c:pt idx="111">
                  <c:v>0.16875999999999999</c:v>
                </c:pt>
                <c:pt idx="112">
                  <c:v>0.17599999999999999</c:v>
                </c:pt>
                <c:pt idx="113">
                  <c:v>0.17599999999999999</c:v>
                </c:pt>
                <c:pt idx="114">
                  <c:v>0.17710000000000001</c:v>
                </c:pt>
                <c:pt idx="115">
                  <c:v>0.1762</c:v>
                </c:pt>
                <c:pt idx="116">
                  <c:v>0.1762</c:v>
                </c:pt>
                <c:pt idx="117">
                  <c:v>0.17799999999999999</c:v>
                </c:pt>
                <c:pt idx="118">
                  <c:v>0.17799999999999999</c:v>
                </c:pt>
                <c:pt idx="119">
                  <c:v>0.17799999999999999</c:v>
                </c:pt>
                <c:pt idx="120">
                  <c:v>0.17799999999999999</c:v>
                </c:pt>
                <c:pt idx="121">
                  <c:v>0.17799999999999999</c:v>
                </c:pt>
                <c:pt idx="122">
                  <c:v>0.17799999999999999</c:v>
                </c:pt>
                <c:pt idx="123">
                  <c:v>0.17799999999999999</c:v>
                </c:pt>
                <c:pt idx="124">
                  <c:v>0.17799999999999999</c:v>
                </c:pt>
                <c:pt idx="125">
                  <c:v>0.17799999999999999</c:v>
                </c:pt>
                <c:pt idx="126">
                  <c:v>0.17799999999999999</c:v>
                </c:pt>
                <c:pt idx="127">
                  <c:v>0.17799999999999999</c:v>
                </c:pt>
                <c:pt idx="128">
                  <c:v>0.17780000000000001</c:v>
                </c:pt>
                <c:pt idx="129">
                  <c:v>0.17710000000000001</c:v>
                </c:pt>
                <c:pt idx="130">
                  <c:v>0.17710000000000001</c:v>
                </c:pt>
                <c:pt idx="131">
                  <c:v>0.17710000000000001</c:v>
                </c:pt>
                <c:pt idx="132">
                  <c:v>0.17710000000000001</c:v>
                </c:pt>
                <c:pt idx="133">
                  <c:v>0.17699999999999999</c:v>
                </c:pt>
                <c:pt idx="134">
                  <c:v>0.17699999999999999</c:v>
                </c:pt>
                <c:pt idx="135">
                  <c:v>0.1769</c:v>
                </c:pt>
                <c:pt idx="136">
                  <c:v>0.1769</c:v>
                </c:pt>
                <c:pt idx="137">
                  <c:v>0.1769</c:v>
                </c:pt>
                <c:pt idx="138">
                  <c:v>0.1769</c:v>
                </c:pt>
                <c:pt idx="139">
                  <c:v>0.1769</c:v>
                </c:pt>
                <c:pt idx="140">
                  <c:v>0.1769</c:v>
                </c:pt>
                <c:pt idx="141">
                  <c:v>0.17580000000000001</c:v>
                </c:pt>
                <c:pt idx="142">
                  <c:v>0.17460000000000001</c:v>
                </c:pt>
                <c:pt idx="143">
                  <c:v>0.17460000000000001</c:v>
                </c:pt>
                <c:pt idx="144">
                  <c:v>0.17460000000000001</c:v>
                </c:pt>
                <c:pt idx="145">
                  <c:v>0.1741</c:v>
                </c:pt>
                <c:pt idx="146">
                  <c:v>0.1741</c:v>
                </c:pt>
                <c:pt idx="147">
                  <c:v>0.1741</c:v>
                </c:pt>
                <c:pt idx="148">
                  <c:v>0.17369999999999999</c:v>
                </c:pt>
                <c:pt idx="149">
                  <c:v>0.17369999999999999</c:v>
                </c:pt>
                <c:pt idx="150">
                  <c:v>0.17369999999999999</c:v>
                </c:pt>
                <c:pt idx="151">
                  <c:v>0.17369999999999999</c:v>
                </c:pt>
                <c:pt idx="152">
                  <c:v>0.17369999999999999</c:v>
                </c:pt>
                <c:pt idx="153">
                  <c:v>0.1719</c:v>
                </c:pt>
                <c:pt idx="154">
                  <c:v>0.17169999999999999</c:v>
                </c:pt>
                <c:pt idx="155">
                  <c:v>0.17169999999999999</c:v>
                </c:pt>
                <c:pt idx="156">
                  <c:v>0.17169999999999999</c:v>
                </c:pt>
                <c:pt idx="157">
                  <c:v>0.17169999999999999</c:v>
                </c:pt>
                <c:pt idx="158">
                  <c:v>0.17130000000000001</c:v>
                </c:pt>
                <c:pt idx="159">
                  <c:v>0.17130000000000001</c:v>
                </c:pt>
                <c:pt idx="160">
                  <c:v>0.17130000000000001</c:v>
                </c:pt>
                <c:pt idx="161">
                  <c:v>0.17130000000000001</c:v>
                </c:pt>
                <c:pt idx="162">
                  <c:v>0.17130000000000001</c:v>
                </c:pt>
                <c:pt idx="163">
                  <c:v>0.17130000000000001</c:v>
                </c:pt>
                <c:pt idx="164">
                  <c:v>0.17130000000000001</c:v>
                </c:pt>
                <c:pt idx="165">
                  <c:v>0.17130000000000001</c:v>
                </c:pt>
                <c:pt idx="166">
                  <c:v>0.17080000000000001</c:v>
                </c:pt>
                <c:pt idx="167">
                  <c:v>0.16819999999999999</c:v>
                </c:pt>
                <c:pt idx="168">
                  <c:v>0.16719999999999999</c:v>
                </c:pt>
                <c:pt idx="169">
                  <c:v>0.16719999999999999</c:v>
                </c:pt>
                <c:pt idx="170">
                  <c:v>0.16650000000000001</c:v>
                </c:pt>
                <c:pt idx="171">
                  <c:v>0.1663</c:v>
                </c:pt>
                <c:pt idx="172">
                  <c:v>0.1663</c:v>
                </c:pt>
                <c:pt idx="173">
                  <c:v>0.1663</c:v>
                </c:pt>
                <c:pt idx="174">
                  <c:v>0.1663</c:v>
                </c:pt>
                <c:pt idx="175">
                  <c:v>0.1663</c:v>
                </c:pt>
                <c:pt idx="176">
                  <c:v>0.1663</c:v>
                </c:pt>
                <c:pt idx="177">
                  <c:v>0.1663</c:v>
                </c:pt>
                <c:pt idx="178">
                  <c:v>0.1663</c:v>
                </c:pt>
                <c:pt idx="179">
                  <c:v>0.1663</c:v>
                </c:pt>
                <c:pt idx="180">
                  <c:v>0.161</c:v>
                </c:pt>
                <c:pt idx="181">
                  <c:v>0.161</c:v>
                </c:pt>
                <c:pt idx="182">
                  <c:v>0.161</c:v>
                </c:pt>
                <c:pt idx="183">
                  <c:v>0.161</c:v>
                </c:pt>
                <c:pt idx="184">
                  <c:v>0.161</c:v>
                </c:pt>
                <c:pt idx="185">
                  <c:v>0.161</c:v>
                </c:pt>
                <c:pt idx="186">
                  <c:v>0.161</c:v>
                </c:pt>
                <c:pt idx="187">
                  <c:v>0.161</c:v>
                </c:pt>
                <c:pt idx="188">
                  <c:v>0.161</c:v>
                </c:pt>
                <c:pt idx="189">
                  <c:v>0.161</c:v>
                </c:pt>
                <c:pt idx="190">
                  <c:v>0.16059999999999999</c:v>
                </c:pt>
                <c:pt idx="191">
                  <c:v>0.16059999999999999</c:v>
                </c:pt>
                <c:pt idx="192">
                  <c:v>0.15859999999999999</c:v>
                </c:pt>
                <c:pt idx="193">
                  <c:v>0.15859999999999999</c:v>
                </c:pt>
                <c:pt idx="194">
                  <c:v>0.15859999999999999</c:v>
                </c:pt>
                <c:pt idx="195">
                  <c:v>0.15859999999999999</c:v>
                </c:pt>
                <c:pt idx="196">
                  <c:v>0.15859999999999999</c:v>
                </c:pt>
                <c:pt idx="197">
                  <c:v>0.15859999999999999</c:v>
                </c:pt>
                <c:pt idx="198">
                  <c:v>0.15859999999999999</c:v>
                </c:pt>
                <c:pt idx="199">
                  <c:v>0.15859999999999999</c:v>
                </c:pt>
                <c:pt idx="200">
                  <c:v>0.15859999999999999</c:v>
                </c:pt>
                <c:pt idx="201">
                  <c:v>0.1588</c:v>
                </c:pt>
                <c:pt idx="202">
                  <c:v>0.15859999999999999</c:v>
                </c:pt>
                <c:pt idx="203">
                  <c:v>0.15920000000000001</c:v>
                </c:pt>
                <c:pt idx="204">
                  <c:v>0.161</c:v>
                </c:pt>
                <c:pt idx="205">
                  <c:v>0.161</c:v>
                </c:pt>
                <c:pt idx="206">
                  <c:v>0.161</c:v>
                </c:pt>
                <c:pt idx="207">
                  <c:v>0.161</c:v>
                </c:pt>
                <c:pt idx="208">
                  <c:v>0.161</c:v>
                </c:pt>
                <c:pt idx="209">
                  <c:v>0.161</c:v>
                </c:pt>
                <c:pt idx="210">
                  <c:v>0.161</c:v>
                </c:pt>
                <c:pt idx="211">
                  <c:v>0.161</c:v>
                </c:pt>
                <c:pt idx="212">
                  <c:v>0.16120000000000001</c:v>
                </c:pt>
                <c:pt idx="213">
                  <c:v>0.16320000000000001</c:v>
                </c:pt>
                <c:pt idx="214">
                  <c:v>0.16370000000000001</c:v>
                </c:pt>
                <c:pt idx="215">
                  <c:v>0.16370000000000001</c:v>
                </c:pt>
                <c:pt idx="216">
                  <c:v>0.16370000000000001</c:v>
                </c:pt>
                <c:pt idx="217">
                  <c:v>0.16370000000000001</c:v>
                </c:pt>
                <c:pt idx="218">
                  <c:v>0.16370000000000001</c:v>
                </c:pt>
                <c:pt idx="219">
                  <c:v>0.16370000000000001</c:v>
                </c:pt>
                <c:pt idx="220">
                  <c:v>0.17380000000000001</c:v>
                </c:pt>
                <c:pt idx="221">
                  <c:v>0.17380000000000001</c:v>
                </c:pt>
                <c:pt idx="222">
                  <c:v>0.17380000000000001</c:v>
                </c:pt>
                <c:pt idx="223">
                  <c:v>0.17380000000000001</c:v>
                </c:pt>
                <c:pt idx="224">
                  <c:v>0.17380000000000001</c:v>
                </c:pt>
                <c:pt idx="225">
                  <c:v>0.17599999999999999</c:v>
                </c:pt>
                <c:pt idx="226">
                  <c:v>0.17599999999999999</c:v>
                </c:pt>
                <c:pt idx="227">
                  <c:v>0.17599999999999999</c:v>
                </c:pt>
                <c:pt idx="228">
                  <c:v>0.18129999999999999</c:v>
                </c:pt>
                <c:pt idx="229">
                  <c:v>0.18129999999999999</c:v>
                </c:pt>
                <c:pt idx="230">
                  <c:v>0.18129999999999999</c:v>
                </c:pt>
                <c:pt idx="231">
                  <c:v>0.18129999999999999</c:v>
                </c:pt>
                <c:pt idx="232">
                  <c:v>0.18129999999999999</c:v>
                </c:pt>
                <c:pt idx="233">
                  <c:v>0.18129999999999999</c:v>
                </c:pt>
                <c:pt idx="234">
                  <c:v>0.18129999999999999</c:v>
                </c:pt>
                <c:pt idx="235">
                  <c:v>0.18129999999999999</c:v>
                </c:pt>
                <c:pt idx="236">
                  <c:v>0.18129999999999999</c:v>
                </c:pt>
                <c:pt idx="237">
                  <c:v>0.1817</c:v>
                </c:pt>
                <c:pt idx="238">
                  <c:v>0.1817</c:v>
                </c:pt>
                <c:pt idx="239">
                  <c:v>0.1817</c:v>
                </c:pt>
                <c:pt idx="240">
                  <c:v>0.19009999999999999</c:v>
                </c:pt>
                <c:pt idx="241">
                  <c:v>0.19009999999999999</c:v>
                </c:pt>
                <c:pt idx="242">
                  <c:v>0.19009999999999999</c:v>
                </c:pt>
                <c:pt idx="243">
                  <c:v>0.19009999999999999</c:v>
                </c:pt>
                <c:pt idx="244">
                  <c:v>0.19009999999999999</c:v>
                </c:pt>
                <c:pt idx="245">
                  <c:v>0.19009999999999999</c:v>
                </c:pt>
                <c:pt idx="246">
                  <c:v>0.19009999999999999</c:v>
                </c:pt>
                <c:pt idx="247">
                  <c:v>0.19009999999999999</c:v>
                </c:pt>
                <c:pt idx="248">
                  <c:v>0.19009999999999999</c:v>
                </c:pt>
                <c:pt idx="249">
                  <c:v>0.1888</c:v>
                </c:pt>
                <c:pt idx="250">
                  <c:v>0.1888</c:v>
                </c:pt>
                <c:pt idx="251">
                  <c:v>0.1888</c:v>
                </c:pt>
                <c:pt idx="252">
                  <c:v>0.18479999999999999</c:v>
                </c:pt>
                <c:pt idx="253">
                  <c:v>0.18479999999999999</c:v>
                </c:pt>
                <c:pt idx="254">
                  <c:v>0.18479999999999999</c:v>
                </c:pt>
                <c:pt idx="255">
                  <c:v>0.18479999999999999</c:v>
                </c:pt>
                <c:pt idx="256">
                  <c:v>0.18479999999999999</c:v>
                </c:pt>
                <c:pt idx="257">
                  <c:v>0.18479999999999999</c:v>
                </c:pt>
                <c:pt idx="258">
                  <c:v>0.18479999999999999</c:v>
                </c:pt>
                <c:pt idx="259">
                  <c:v>0.18479999999999999</c:v>
                </c:pt>
                <c:pt idx="260">
                  <c:v>0.18479999999999999</c:v>
                </c:pt>
                <c:pt idx="261">
                  <c:v>0.18379999999999999</c:v>
                </c:pt>
                <c:pt idx="262">
                  <c:v>0.18379999999999999</c:v>
                </c:pt>
                <c:pt idx="263">
                  <c:v>0.18379999999999999</c:v>
                </c:pt>
                <c:pt idx="264">
                  <c:v>0.1822</c:v>
                </c:pt>
                <c:pt idx="265">
                  <c:v>0.1822</c:v>
                </c:pt>
                <c:pt idx="266">
                  <c:v>0.1822</c:v>
                </c:pt>
                <c:pt idx="267">
                  <c:v>0.1822</c:v>
                </c:pt>
                <c:pt idx="268">
                  <c:v>0.1822</c:v>
                </c:pt>
                <c:pt idx="269">
                  <c:v>0.1822</c:v>
                </c:pt>
                <c:pt idx="270">
                  <c:v>0.1822</c:v>
                </c:pt>
                <c:pt idx="271">
                  <c:v>0.1822</c:v>
                </c:pt>
                <c:pt idx="272">
                  <c:v>0.1822</c:v>
                </c:pt>
                <c:pt idx="273">
                  <c:v>0.18240000000000001</c:v>
                </c:pt>
                <c:pt idx="274">
                  <c:v>0.18240000000000001</c:v>
                </c:pt>
                <c:pt idx="275">
                  <c:v>0.18240000000000001</c:v>
                </c:pt>
                <c:pt idx="276">
                  <c:v>0.1852</c:v>
                </c:pt>
                <c:pt idx="277">
                  <c:v>0.1852</c:v>
                </c:pt>
                <c:pt idx="278">
                  <c:v>0.1852</c:v>
                </c:pt>
                <c:pt idx="279">
                  <c:v>0.1852</c:v>
                </c:pt>
                <c:pt idx="280">
                  <c:v>0.1852</c:v>
                </c:pt>
                <c:pt idx="281">
                  <c:v>0.1852</c:v>
                </c:pt>
                <c:pt idx="282">
                  <c:v>0.1852</c:v>
                </c:pt>
                <c:pt idx="283">
                  <c:v>0.1852</c:v>
                </c:pt>
                <c:pt idx="284">
                  <c:v>0.1852</c:v>
                </c:pt>
                <c:pt idx="285">
                  <c:v>0.1852</c:v>
                </c:pt>
                <c:pt idx="286">
                  <c:v>0.1852</c:v>
                </c:pt>
                <c:pt idx="287">
                  <c:v>0.1852</c:v>
                </c:pt>
                <c:pt idx="288">
                  <c:v>0.192</c:v>
                </c:pt>
                <c:pt idx="289">
                  <c:v>0.192</c:v>
                </c:pt>
                <c:pt idx="290">
                  <c:v>0.192</c:v>
                </c:pt>
                <c:pt idx="291">
                  <c:v>0.192</c:v>
                </c:pt>
                <c:pt idx="292">
                  <c:v>0.192</c:v>
                </c:pt>
                <c:pt idx="293">
                  <c:v>0.192</c:v>
                </c:pt>
                <c:pt idx="294">
                  <c:v>0.192</c:v>
                </c:pt>
                <c:pt idx="295">
                  <c:v>0.192</c:v>
                </c:pt>
                <c:pt idx="296">
                  <c:v>0.192</c:v>
                </c:pt>
                <c:pt idx="297">
                  <c:v>0.19189999999999999</c:v>
                </c:pt>
                <c:pt idx="298">
                  <c:v>0.19189999999999999</c:v>
                </c:pt>
                <c:pt idx="299">
                  <c:v>0.19189999999999999</c:v>
                </c:pt>
                <c:pt idx="300">
                  <c:v>0.19409999999999999</c:v>
                </c:pt>
                <c:pt idx="301">
                  <c:v>0.19400000000000001</c:v>
                </c:pt>
                <c:pt idx="302">
                  <c:v>0.19400000000000001</c:v>
                </c:pt>
                <c:pt idx="303">
                  <c:v>0.19400000000000001</c:v>
                </c:pt>
                <c:pt idx="304">
                  <c:v>0.19400000000000001</c:v>
                </c:pt>
                <c:pt idx="305">
                  <c:v>0.19400000000000001</c:v>
                </c:pt>
                <c:pt idx="306">
                  <c:v>0.19400000000000001</c:v>
                </c:pt>
                <c:pt idx="307">
                  <c:v>0.19400000000000001</c:v>
                </c:pt>
                <c:pt idx="308">
                  <c:v>0.19400000000000001</c:v>
                </c:pt>
                <c:pt idx="309">
                  <c:v>0.19400000000000001</c:v>
                </c:pt>
                <c:pt idx="310">
                  <c:v>0.19400000000000001</c:v>
                </c:pt>
                <c:pt idx="311">
                  <c:v>0.19400000000000001</c:v>
                </c:pt>
              </c:numCache>
            </c:numRef>
          </c:val>
          <c:smooth val="0"/>
          <c:extLst>
            <c:ext xmlns:c16="http://schemas.microsoft.com/office/drawing/2014/chart" uri="{C3380CC4-5D6E-409C-BE32-E72D297353CC}">
              <c16:uniqueId val="{00000000-4924-4793-AD38-706D27EE8877}"/>
            </c:ext>
          </c:extLst>
        </c:ser>
        <c:ser>
          <c:idx val="1"/>
          <c:order val="1"/>
          <c:tx>
            <c:v>Commercial electricity price</c:v>
          </c:tx>
          <c:spPr>
            <a:ln w="25400" cap="rnd">
              <a:solidFill>
                <a:srgbClr val="C80000">
                  <a:alpha val="80000"/>
                </a:srgbClr>
              </a:solidFill>
              <a:round/>
            </a:ln>
            <a:effectLst/>
          </c:spPr>
          <c:marker>
            <c:symbol val="none"/>
          </c:marker>
          <c:cat>
            <c:numRef>
              <c:f>'05_elect_price_c&amp;i&amp;u'!$E$20:$YN$20</c:f>
              <c:numCache>
                <c:formatCode>mmm\-yy</c:formatCode>
                <c:ptCount val="660"/>
                <c:pt idx="0">
                  <c:v>33239</c:v>
                </c:pt>
                <c:pt idx="1">
                  <c:v>33270</c:v>
                </c:pt>
                <c:pt idx="2">
                  <c:v>33298</c:v>
                </c:pt>
                <c:pt idx="3">
                  <c:v>33329</c:v>
                </c:pt>
                <c:pt idx="4">
                  <c:v>33359</c:v>
                </c:pt>
                <c:pt idx="5">
                  <c:v>33390</c:v>
                </c:pt>
                <c:pt idx="6">
                  <c:v>33420</c:v>
                </c:pt>
                <c:pt idx="7">
                  <c:v>33451</c:v>
                </c:pt>
                <c:pt idx="8">
                  <c:v>33482</c:v>
                </c:pt>
                <c:pt idx="9">
                  <c:v>33512</c:v>
                </c:pt>
                <c:pt idx="10">
                  <c:v>33543</c:v>
                </c:pt>
                <c:pt idx="11">
                  <c:v>33573</c:v>
                </c:pt>
                <c:pt idx="12">
                  <c:v>33604</c:v>
                </c:pt>
                <c:pt idx="13">
                  <c:v>33635</c:v>
                </c:pt>
                <c:pt idx="14">
                  <c:v>33664</c:v>
                </c:pt>
                <c:pt idx="15">
                  <c:v>33695</c:v>
                </c:pt>
                <c:pt idx="16">
                  <c:v>33725</c:v>
                </c:pt>
                <c:pt idx="17">
                  <c:v>33756</c:v>
                </c:pt>
                <c:pt idx="18">
                  <c:v>33786</c:v>
                </c:pt>
                <c:pt idx="19">
                  <c:v>33817</c:v>
                </c:pt>
                <c:pt idx="20">
                  <c:v>33848</c:v>
                </c:pt>
                <c:pt idx="21">
                  <c:v>33878</c:v>
                </c:pt>
                <c:pt idx="22">
                  <c:v>33909</c:v>
                </c:pt>
                <c:pt idx="23">
                  <c:v>33939</c:v>
                </c:pt>
                <c:pt idx="24">
                  <c:v>33970</c:v>
                </c:pt>
                <c:pt idx="25">
                  <c:v>34001</c:v>
                </c:pt>
                <c:pt idx="26">
                  <c:v>34029</c:v>
                </c:pt>
                <c:pt idx="27">
                  <c:v>34060</c:v>
                </c:pt>
                <c:pt idx="28">
                  <c:v>34090</c:v>
                </c:pt>
                <c:pt idx="29">
                  <c:v>34121</c:v>
                </c:pt>
                <c:pt idx="30">
                  <c:v>34151</c:v>
                </c:pt>
                <c:pt idx="31">
                  <c:v>34182</c:v>
                </c:pt>
                <c:pt idx="32">
                  <c:v>34213</c:v>
                </c:pt>
                <c:pt idx="33">
                  <c:v>34243</c:v>
                </c:pt>
                <c:pt idx="34">
                  <c:v>34274</c:v>
                </c:pt>
                <c:pt idx="35">
                  <c:v>34304</c:v>
                </c:pt>
                <c:pt idx="36">
                  <c:v>34335</c:v>
                </c:pt>
                <c:pt idx="37">
                  <c:v>34366</c:v>
                </c:pt>
                <c:pt idx="38">
                  <c:v>34394</c:v>
                </c:pt>
                <c:pt idx="39">
                  <c:v>34425</c:v>
                </c:pt>
                <c:pt idx="40">
                  <c:v>34455</c:v>
                </c:pt>
                <c:pt idx="41">
                  <c:v>34486</c:v>
                </c:pt>
                <c:pt idx="42">
                  <c:v>34516</c:v>
                </c:pt>
                <c:pt idx="43">
                  <c:v>34547</c:v>
                </c:pt>
                <c:pt idx="44">
                  <c:v>34578</c:v>
                </c:pt>
                <c:pt idx="45">
                  <c:v>34608</c:v>
                </c:pt>
                <c:pt idx="46">
                  <c:v>34639</c:v>
                </c:pt>
                <c:pt idx="47">
                  <c:v>34669</c:v>
                </c:pt>
                <c:pt idx="48">
                  <c:v>34700</c:v>
                </c:pt>
                <c:pt idx="49">
                  <c:v>34731</c:v>
                </c:pt>
                <c:pt idx="50">
                  <c:v>34759</c:v>
                </c:pt>
                <c:pt idx="51">
                  <c:v>34790</c:v>
                </c:pt>
                <c:pt idx="52">
                  <c:v>34820</c:v>
                </c:pt>
                <c:pt idx="53">
                  <c:v>34851</c:v>
                </c:pt>
                <c:pt idx="54">
                  <c:v>34881</c:v>
                </c:pt>
                <c:pt idx="55">
                  <c:v>34912</c:v>
                </c:pt>
                <c:pt idx="56">
                  <c:v>34943</c:v>
                </c:pt>
                <c:pt idx="57">
                  <c:v>34973</c:v>
                </c:pt>
                <c:pt idx="58">
                  <c:v>35004</c:v>
                </c:pt>
                <c:pt idx="59">
                  <c:v>35034</c:v>
                </c:pt>
                <c:pt idx="60">
                  <c:v>35065</c:v>
                </c:pt>
                <c:pt idx="61">
                  <c:v>35096</c:v>
                </c:pt>
                <c:pt idx="62">
                  <c:v>35125</c:v>
                </c:pt>
                <c:pt idx="63">
                  <c:v>35156</c:v>
                </c:pt>
                <c:pt idx="64">
                  <c:v>35186</c:v>
                </c:pt>
                <c:pt idx="65">
                  <c:v>35217</c:v>
                </c:pt>
                <c:pt idx="66">
                  <c:v>35247</c:v>
                </c:pt>
                <c:pt idx="67">
                  <c:v>35278</c:v>
                </c:pt>
                <c:pt idx="68">
                  <c:v>35309</c:v>
                </c:pt>
                <c:pt idx="69">
                  <c:v>35339</c:v>
                </c:pt>
                <c:pt idx="70">
                  <c:v>35370</c:v>
                </c:pt>
                <c:pt idx="71">
                  <c:v>35400</c:v>
                </c:pt>
                <c:pt idx="72">
                  <c:v>35431</c:v>
                </c:pt>
                <c:pt idx="73">
                  <c:v>35462</c:v>
                </c:pt>
                <c:pt idx="74">
                  <c:v>35490</c:v>
                </c:pt>
                <c:pt idx="75">
                  <c:v>35521</c:v>
                </c:pt>
                <c:pt idx="76">
                  <c:v>35551</c:v>
                </c:pt>
                <c:pt idx="77">
                  <c:v>35582</c:v>
                </c:pt>
                <c:pt idx="78">
                  <c:v>35612</c:v>
                </c:pt>
                <c:pt idx="79">
                  <c:v>35643</c:v>
                </c:pt>
                <c:pt idx="80">
                  <c:v>35674</c:v>
                </c:pt>
                <c:pt idx="81">
                  <c:v>35704</c:v>
                </c:pt>
                <c:pt idx="82">
                  <c:v>35735</c:v>
                </c:pt>
                <c:pt idx="83">
                  <c:v>35765</c:v>
                </c:pt>
                <c:pt idx="84">
                  <c:v>35796</c:v>
                </c:pt>
                <c:pt idx="85">
                  <c:v>35827</c:v>
                </c:pt>
                <c:pt idx="86">
                  <c:v>35855</c:v>
                </c:pt>
                <c:pt idx="87">
                  <c:v>35886</c:v>
                </c:pt>
                <c:pt idx="88">
                  <c:v>35916</c:v>
                </c:pt>
                <c:pt idx="89">
                  <c:v>35947</c:v>
                </c:pt>
                <c:pt idx="90">
                  <c:v>35977</c:v>
                </c:pt>
                <c:pt idx="91">
                  <c:v>36008</c:v>
                </c:pt>
                <c:pt idx="92">
                  <c:v>36039</c:v>
                </c:pt>
                <c:pt idx="93">
                  <c:v>36069</c:v>
                </c:pt>
                <c:pt idx="94">
                  <c:v>36100</c:v>
                </c:pt>
                <c:pt idx="95">
                  <c:v>36130</c:v>
                </c:pt>
                <c:pt idx="96">
                  <c:v>36161</c:v>
                </c:pt>
                <c:pt idx="97">
                  <c:v>36192</c:v>
                </c:pt>
                <c:pt idx="98">
                  <c:v>36220</c:v>
                </c:pt>
                <c:pt idx="99">
                  <c:v>36251</c:v>
                </c:pt>
                <c:pt idx="100">
                  <c:v>36281</c:v>
                </c:pt>
                <c:pt idx="101">
                  <c:v>36312</c:v>
                </c:pt>
                <c:pt idx="102">
                  <c:v>36342</c:v>
                </c:pt>
                <c:pt idx="103">
                  <c:v>36373</c:v>
                </c:pt>
                <c:pt idx="104">
                  <c:v>36404</c:v>
                </c:pt>
                <c:pt idx="105">
                  <c:v>36434</c:v>
                </c:pt>
                <c:pt idx="106">
                  <c:v>36465</c:v>
                </c:pt>
                <c:pt idx="107">
                  <c:v>36495</c:v>
                </c:pt>
                <c:pt idx="108">
                  <c:v>36526</c:v>
                </c:pt>
                <c:pt idx="109">
                  <c:v>36557</c:v>
                </c:pt>
                <c:pt idx="110">
                  <c:v>36586</c:v>
                </c:pt>
                <c:pt idx="111">
                  <c:v>36617</c:v>
                </c:pt>
                <c:pt idx="112">
                  <c:v>36647</c:v>
                </c:pt>
                <c:pt idx="113">
                  <c:v>36678</c:v>
                </c:pt>
                <c:pt idx="114">
                  <c:v>36708</c:v>
                </c:pt>
                <c:pt idx="115">
                  <c:v>36739</c:v>
                </c:pt>
                <c:pt idx="116">
                  <c:v>36770</c:v>
                </c:pt>
                <c:pt idx="117">
                  <c:v>36800</c:v>
                </c:pt>
                <c:pt idx="118">
                  <c:v>36831</c:v>
                </c:pt>
                <c:pt idx="119">
                  <c:v>36861</c:v>
                </c:pt>
                <c:pt idx="120">
                  <c:v>36892</c:v>
                </c:pt>
                <c:pt idx="121">
                  <c:v>36923</c:v>
                </c:pt>
                <c:pt idx="122">
                  <c:v>36951</c:v>
                </c:pt>
                <c:pt idx="123">
                  <c:v>36982</c:v>
                </c:pt>
                <c:pt idx="124">
                  <c:v>37012</c:v>
                </c:pt>
                <c:pt idx="125">
                  <c:v>37043</c:v>
                </c:pt>
                <c:pt idx="126">
                  <c:v>37073</c:v>
                </c:pt>
                <c:pt idx="127">
                  <c:v>37104</c:v>
                </c:pt>
                <c:pt idx="128">
                  <c:v>37135</c:v>
                </c:pt>
                <c:pt idx="129">
                  <c:v>37165</c:v>
                </c:pt>
                <c:pt idx="130">
                  <c:v>37196</c:v>
                </c:pt>
                <c:pt idx="131">
                  <c:v>37226</c:v>
                </c:pt>
                <c:pt idx="132">
                  <c:v>37257</c:v>
                </c:pt>
                <c:pt idx="133">
                  <c:v>37288</c:v>
                </c:pt>
                <c:pt idx="134">
                  <c:v>37316</c:v>
                </c:pt>
                <c:pt idx="135">
                  <c:v>37347</c:v>
                </c:pt>
                <c:pt idx="136">
                  <c:v>37377</c:v>
                </c:pt>
                <c:pt idx="137">
                  <c:v>37408</c:v>
                </c:pt>
                <c:pt idx="138">
                  <c:v>37438</c:v>
                </c:pt>
                <c:pt idx="139">
                  <c:v>37469</c:v>
                </c:pt>
                <c:pt idx="140">
                  <c:v>37500</c:v>
                </c:pt>
                <c:pt idx="141">
                  <c:v>37530</c:v>
                </c:pt>
                <c:pt idx="142">
                  <c:v>37561</c:v>
                </c:pt>
                <c:pt idx="143">
                  <c:v>37591</c:v>
                </c:pt>
                <c:pt idx="144">
                  <c:v>37622</c:v>
                </c:pt>
                <c:pt idx="145">
                  <c:v>37653</c:v>
                </c:pt>
                <c:pt idx="146">
                  <c:v>37681</c:v>
                </c:pt>
                <c:pt idx="147">
                  <c:v>37712</c:v>
                </c:pt>
                <c:pt idx="148">
                  <c:v>37742</c:v>
                </c:pt>
                <c:pt idx="149">
                  <c:v>37773</c:v>
                </c:pt>
                <c:pt idx="150">
                  <c:v>37803</c:v>
                </c:pt>
                <c:pt idx="151">
                  <c:v>37834</c:v>
                </c:pt>
                <c:pt idx="152">
                  <c:v>37865</c:v>
                </c:pt>
                <c:pt idx="153">
                  <c:v>37895</c:v>
                </c:pt>
                <c:pt idx="154">
                  <c:v>37926</c:v>
                </c:pt>
                <c:pt idx="155">
                  <c:v>37956</c:v>
                </c:pt>
                <c:pt idx="156">
                  <c:v>37987</c:v>
                </c:pt>
                <c:pt idx="157">
                  <c:v>38018</c:v>
                </c:pt>
                <c:pt idx="158">
                  <c:v>38047</c:v>
                </c:pt>
                <c:pt idx="159">
                  <c:v>38078</c:v>
                </c:pt>
                <c:pt idx="160">
                  <c:v>38108</c:v>
                </c:pt>
                <c:pt idx="161">
                  <c:v>38139</c:v>
                </c:pt>
                <c:pt idx="162">
                  <c:v>38169</c:v>
                </c:pt>
                <c:pt idx="163">
                  <c:v>38200</c:v>
                </c:pt>
                <c:pt idx="164">
                  <c:v>38231</c:v>
                </c:pt>
                <c:pt idx="165">
                  <c:v>38261</c:v>
                </c:pt>
                <c:pt idx="166">
                  <c:v>38292</c:v>
                </c:pt>
                <c:pt idx="167">
                  <c:v>38322</c:v>
                </c:pt>
                <c:pt idx="168">
                  <c:v>38353</c:v>
                </c:pt>
                <c:pt idx="169">
                  <c:v>38384</c:v>
                </c:pt>
                <c:pt idx="170">
                  <c:v>38412</c:v>
                </c:pt>
                <c:pt idx="171">
                  <c:v>38443</c:v>
                </c:pt>
                <c:pt idx="172">
                  <c:v>38473</c:v>
                </c:pt>
                <c:pt idx="173">
                  <c:v>38504</c:v>
                </c:pt>
                <c:pt idx="174">
                  <c:v>38534</c:v>
                </c:pt>
                <c:pt idx="175">
                  <c:v>38565</c:v>
                </c:pt>
                <c:pt idx="176">
                  <c:v>38596</c:v>
                </c:pt>
                <c:pt idx="177">
                  <c:v>38626</c:v>
                </c:pt>
                <c:pt idx="178">
                  <c:v>38657</c:v>
                </c:pt>
                <c:pt idx="179">
                  <c:v>38687</c:v>
                </c:pt>
                <c:pt idx="180">
                  <c:v>38718</c:v>
                </c:pt>
                <c:pt idx="181">
                  <c:v>38749</c:v>
                </c:pt>
                <c:pt idx="182">
                  <c:v>38777</c:v>
                </c:pt>
                <c:pt idx="183">
                  <c:v>38808</c:v>
                </c:pt>
                <c:pt idx="184">
                  <c:v>38838</c:v>
                </c:pt>
                <c:pt idx="185">
                  <c:v>38869</c:v>
                </c:pt>
                <c:pt idx="186">
                  <c:v>38899</c:v>
                </c:pt>
                <c:pt idx="187">
                  <c:v>38930</c:v>
                </c:pt>
                <c:pt idx="188">
                  <c:v>38961</c:v>
                </c:pt>
                <c:pt idx="189">
                  <c:v>38991</c:v>
                </c:pt>
                <c:pt idx="190">
                  <c:v>39022</c:v>
                </c:pt>
                <c:pt idx="191">
                  <c:v>39052</c:v>
                </c:pt>
                <c:pt idx="192">
                  <c:v>39083</c:v>
                </c:pt>
                <c:pt idx="193">
                  <c:v>39114</c:v>
                </c:pt>
                <c:pt idx="194">
                  <c:v>39142</c:v>
                </c:pt>
                <c:pt idx="195">
                  <c:v>39173</c:v>
                </c:pt>
                <c:pt idx="196">
                  <c:v>39203</c:v>
                </c:pt>
                <c:pt idx="197">
                  <c:v>39234</c:v>
                </c:pt>
                <c:pt idx="198">
                  <c:v>39264</c:v>
                </c:pt>
                <c:pt idx="199">
                  <c:v>39295</c:v>
                </c:pt>
                <c:pt idx="200">
                  <c:v>39326</c:v>
                </c:pt>
                <c:pt idx="201">
                  <c:v>39356</c:v>
                </c:pt>
                <c:pt idx="202">
                  <c:v>39387</c:v>
                </c:pt>
                <c:pt idx="203">
                  <c:v>39417</c:v>
                </c:pt>
                <c:pt idx="204">
                  <c:v>39448</c:v>
                </c:pt>
                <c:pt idx="205">
                  <c:v>39479</c:v>
                </c:pt>
                <c:pt idx="206">
                  <c:v>39508</c:v>
                </c:pt>
                <c:pt idx="207">
                  <c:v>39539</c:v>
                </c:pt>
                <c:pt idx="208">
                  <c:v>39569</c:v>
                </c:pt>
                <c:pt idx="209">
                  <c:v>39600</c:v>
                </c:pt>
                <c:pt idx="210">
                  <c:v>39630</c:v>
                </c:pt>
                <c:pt idx="211">
                  <c:v>39661</c:v>
                </c:pt>
                <c:pt idx="212">
                  <c:v>39692</c:v>
                </c:pt>
                <c:pt idx="213">
                  <c:v>39722</c:v>
                </c:pt>
                <c:pt idx="214">
                  <c:v>39753</c:v>
                </c:pt>
                <c:pt idx="215">
                  <c:v>39783</c:v>
                </c:pt>
                <c:pt idx="216">
                  <c:v>39814</c:v>
                </c:pt>
                <c:pt idx="217">
                  <c:v>39845</c:v>
                </c:pt>
                <c:pt idx="218">
                  <c:v>39873</c:v>
                </c:pt>
                <c:pt idx="219">
                  <c:v>39904</c:v>
                </c:pt>
                <c:pt idx="220">
                  <c:v>39934</c:v>
                </c:pt>
                <c:pt idx="221">
                  <c:v>39965</c:v>
                </c:pt>
                <c:pt idx="222">
                  <c:v>39995</c:v>
                </c:pt>
                <c:pt idx="223">
                  <c:v>40026</c:v>
                </c:pt>
                <c:pt idx="224">
                  <c:v>40057</c:v>
                </c:pt>
                <c:pt idx="225">
                  <c:v>40087</c:v>
                </c:pt>
                <c:pt idx="226">
                  <c:v>40118</c:v>
                </c:pt>
                <c:pt idx="227">
                  <c:v>40148</c:v>
                </c:pt>
                <c:pt idx="228">
                  <c:v>40179</c:v>
                </c:pt>
                <c:pt idx="229">
                  <c:v>40210</c:v>
                </c:pt>
                <c:pt idx="230">
                  <c:v>40238</c:v>
                </c:pt>
                <c:pt idx="231">
                  <c:v>40269</c:v>
                </c:pt>
                <c:pt idx="232">
                  <c:v>40299</c:v>
                </c:pt>
                <c:pt idx="233">
                  <c:v>40330</c:v>
                </c:pt>
                <c:pt idx="234">
                  <c:v>40360</c:v>
                </c:pt>
                <c:pt idx="235">
                  <c:v>40391</c:v>
                </c:pt>
                <c:pt idx="236">
                  <c:v>40422</c:v>
                </c:pt>
                <c:pt idx="237">
                  <c:v>40452</c:v>
                </c:pt>
                <c:pt idx="238">
                  <c:v>40483</c:v>
                </c:pt>
                <c:pt idx="239">
                  <c:v>40513</c:v>
                </c:pt>
                <c:pt idx="240">
                  <c:v>40544</c:v>
                </c:pt>
                <c:pt idx="241">
                  <c:v>40575</c:v>
                </c:pt>
                <c:pt idx="242">
                  <c:v>40603</c:v>
                </c:pt>
                <c:pt idx="243">
                  <c:v>40634</c:v>
                </c:pt>
                <c:pt idx="244">
                  <c:v>40664</c:v>
                </c:pt>
                <c:pt idx="245">
                  <c:v>40695</c:v>
                </c:pt>
                <c:pt idx="246">
                  <c:v>40725</c:v>
                </c:pt>
                <c:pt idx="247">
                  <c:v>40756</c:v>
                </c:pt>
                <c:pt idx="248">
                  <c:v>40787</c:v>
                </c:pt>
                <c:pt idx="249">
                  <c:v>40817</c:v>
                </c:pt>
                <c:pt idx="250">
                  <c:v>40848</c:v>
                </c:pt>
                <c:pt idx="251">
                  <c:v>40878</c:v>
                </c:pt>
                <c:pt idx="252">
                  <c:v>40909</c:v>
                </c:pt>
                <c:pt idx="253">
                  <c:v>40940</c:v>
                </c:pt>
                <c:pt idx="254">
                  <c:v>40969</c:v>
                </c:pt>
                <c:pt idx="255">
                  <c:v>41000</c:v>
                </c:pt>
                <c:pt idx="256">
                  <c:v>41030</c:v>
                </c:pt>
                <c:pt idx="257">
                  <c:v>41061</c:v>
                </c:pt>
                <c:pt idx="258">
                  <c:v>41091</c:v>
                </c:pt>
                <c:pt idx="259">
                  <c:v>41122</c:v>
                </c:pt>
                <c:pt idx="260">
                  <c:v>41153</c:v>
                </c:pt>
                <c:pt idx="261">
                  <c:v>41183</c:v>
                </c:pt>
                <c:pt idx="262">
                  <c:v>41214</c:v>
                </c:pt>
                <c:pt idx="263">
                  <c:v>41244</c:v>
                </c:pt>
                <c:pt idx="264">
                  <c:v>41275</c:v>
                </c:pt>
                <c:pt idx="265">
                  <c:v>41306</c:v>
                </c:pt>
                <c:pt idx="266">
                  <c:v>41334</c:v>
                </c:pt>
                <c:pt idx="267">
                  <c:v>41365</c:v>
                </c:pt>
                <c:pt idx="268">
                  <c:v>41395</c:v>
                </c:pt>
                <c:pt idx="269">
                  <c:v>41426</c:v>
                </c:pt>
                <c:pt idx="270">
                  <c:v>41456</c:v>
                </c:pt>
                <c:pt idx="271">
                  <c:v>41487</c:v>
                </c:pt>
                <c:pt idx="272">
                  <c:v>41518</c:v>
                </c:pt>
                <c:pt idx="273">
                  <c:v>41548</c:v>
                </c:pt>
                <c:pt idx="274">
                  <c:v>41579</c:v>
                </c:pt>
                <c:pt idx="275">
                  <c:v>41609</c:v>
                </c:pt>
                <c:pt idx="276">
                  <c:v>41640</c:v>
                </c:pt>
                <c:pt idx="277">
                  <c:v>41671</c:v>
                </c:pt>
                <c:pt idx="278">
                  <c:v>41699</c:v>
                </c:pt>
                <c:pt idx="279">
                  <c:v>41730</c:v>
                </c:pt>
                <c:pt idx="280">
                  <c:v>41760</c:v>
                </c:pt>
                <c:pt idx="281">
                  <c:v>41791</c:v>
                </c:pt>
                <c:pt idx="282">
                  <c:v>41821</c:v>
                </c:pt>
                <c:pt idx="283">
                  <c:v>41852</c:v>
                </c:pt>
                <c:pt idx="284">
                  <c:v>41883</c:v>
                </c:pt>
                <c:pt idx="285">
                  <c:v>41913</c:v>
                </c:pt>
                <c:pt idx="286">
                  <c:v>41944</c:v>
                </c:pt>
                <c:pt idx="287">
                  <c:v>41974</c:v>
                </c:pt>
                <c:pt idx="288">
                  <c:v>42005</c:v>
                </c:pt>
                <c:pt idx="289">
                  <c:v>42036</c:v>
                </c:pt>
                <c:pt idx="290">
                  <c:v>42064</c:v>
                </c:pt>
                <c:pt idx="291">
                  <c:v>42095</c:v>
                </c:pt>
                <c:pt idx="292">
                  <c:v>42125</c:v>
                </c:pt>
                <c:pt idx="293">
                  <c:v>42156</c:v>
                </c:pt>
                <c:pt idx="294">
                  <c:v>42186</c:v>
                </c:pt>
                <c:pt idx="295">
                  <c:v>42217</c:v>
                </c:pt>
                <c:pt idx="296">
                  <c:v>42248</c:v>
                </c:pt>
                <c:pt idx="297">
                  <c:v>42278</c:v>
                </c:pt>
                <c:pt idx="298">
                  <c:v>42309</c:v>
                </c:pt>
                <c:pt idx="299">
                  <c:v>42339</c:v>
                </c:pt>
                <c:pt idx="300">
                  <c:v>42370</c:v>
                </c:pt>
                <c:pt idx="301">
                  <c:v>42401</c:v>
                </c:pt>
                <c:pt idx="302">
                  <c:v>42430</c:v>
                </c:pt>
                <c:pt idx="303">
                  <c:v>42461</c:v>
                </c:pt>
                <c:pt idx="304">
                  <c:v>42491</c:v>
                </c:pt>
                <c:pt idx="305">
                  <c:v>42522</c:v>
                </c:pt>
                <c:pt idx="306">
                  <c:v>42552</c:v>
                </c:pt>
                <c:pt idx="307">
                  <c:v>42583</c:v>
                </c:pt>
                <c:pt idx="308">
                  <c:v>42614</c:v>
                </c:pt>
                <c:pt idx="309">
                  <c:v>42644</c:v>
                </c:pt>
                <c:pt idx="310">
                  <c:v>42675</c:v>
                </c:pt>
                <c:pt idx="311">
                  <c:v>42705</c:v>
                </c:pt>
                <c:pt idx="312">
                  <c:v>42736</c:v>
                </c:pt>
                <c:pt idx="313">
                  <c:v>42767</c:v>
                </c:pt>
                <c:pt idx="314">
                  <c:v>42795</c:v>
                </c:pt>
                <c:pt idx="315">
                  <c:v>42826</c:v>
                </c:pt>
                <c:pt idx="316">
                  <c:v>42856</c:v>
                </c:pt>
                <c:pt idx="317">
                  <c:v>42887</c:v>
                </c:pt>
                <c:pt idx="318">
                  <c:v>42917</c:v>
                </c:pt>
                <c:pt idx="319">
                  <c:v>42948</c:v>
                </c:pt>
                <c:pt idx="320">
                  <c:v>42979</c:v>
                </c:pt>
                <c:pt idx="321">
                  <c:v>43009</c:v>
                </c:pt>
                <c:pt idx="322">
                  <c:v>43040</c:v>
                </c:pt>
                <c:pt idx="323">
                  <c:v>43070</c:v>
                </c:pt>
                <c:pt idx="324">
                  <c:v>43101</c:v>
                </c:pt>
                <c:pt idx="325">
                  <c:v>43132</c:v>
                </c:pt>
                <c:pt idx="326">
                  <c:v>43160</c:v>
                </c:pt>
                <c:pt idx="327">
                  <c:v>43191</c:v>
                </c:pt>
                <c:pt idx="328">
                  <c:v>43221</c:v>
                </c:pt>
                <c:pt idx="329">
                  <c:v>43252</c:v>
                </c:pt>
                <c:pt idx="330">
                  <c:v>43282</c:v>
                </c:pt>
                <c:pt idx="331">
                  <c:v>43313</c:v>
                </c:pt>
                <c:pt idx="332">
                  <c:v>43344</c:v>
                </c:pt>
                <c:pt idx="333">
                  <c:v>43374</c:v>
                </c:pt>
                <c:pt idx="334">
                  <c:v>43405</c:v>
                </c:pt>
                <c:pt idx="335">
                  <c:v>43435</c:v>
                </c:pt>
                <c:pt idx="336">
                  <c:v>43466</c:v>
                </c:pt>
                <c:pt idx="337">
                  <c:v>43497</c:v>
                </c:pt>
                <c:pt idx="338">
                  <c:v>43525</c:v>
                </c:pt>
                <c:pt idx="339">
                  <c:v>43556</c:v>
                </c:pt>
                <c:pt idx="340">
                  <c:v>43586</c:v>
                </c:pt>
                <c:pt idx="341">
                  <c:v>43617</c:v>
                </c:pt>
                <c:pt idx="342">
                  <c:v>43647</c:v>
                </c:pt>
                <c:pt idx="343">
                  <c:v>43678</c:v>
                </c:pt>
                <c:pt idx="344">
                  <c:v>43709</c:v>
                </c:pt>
                <c:pt idx="345">
                  <c:v>43739</c:v>
                </c:pt>
                <c:pt idx="346">
                  <c:v>43770</c:v>
                </c:pt>
                <c:pt idx="347">
                  <c:v>43800</c:v>
                </c:pt>
                <c:pt idx="348">
                  <c:v>43831</c:v>
                </c:pt>
                <c:pt idx="349">
                  <c:v>43862</c:v>
                </c:pt>
                <c:pt idx="350">
                  <c:v>43891</c:v>
                </c:pt>
                <c:pt idx="351">
                  <c:v>43922</c:v>
                </c:pt>
                <c:pt idx="352">
                  <c:v>43952</c:v>
                </c:pt>
                <c:pt idx="353">
                  <c:v>43983</c:v>
                </c:pt>
                <c:pt idx="354">
                  <c:v>44013</c:v>
                </c:pt>
                <c:pt idx="355">
                  <c:v>44044</c:v>
                </c:pt>
                <c:pt idx="356">
                  <c:v>44075</c:v>
                </c:pt>
                <c:pt idx="357">
                  <c:v>44105</c:v>
                </c:pt>
                <c:pt idx="358">
                  <c:v>44136</c:v>
                </c:pt>
                <c:pt idx="359">
                  <c:v>44166</c:v>
                </c:pt>
                <c:pt idx="360">
                  <c:v>44197</c:v>
                </c:pt>
                <c:pt idx="361">
                  <c:v>44228</c:v>
                </c:pt>
                <c:pt idx="362">
                  <c:v>44256</c:v>
                </c:pt>
                <c:pt idx="363">
                  <c:v>44287</c:v>
                </c:pt>
                <c:pt idx="364">
                  <c:v>44317</c:v>
                </c:pt>
                <c:pt idx="365">
                  <c:v>44348</c:v>
                </c:pt>
                <c:pt idx="366">
                  <c:v>44378</c:v>
                </c:pt>
                <c:pt idx="367">
                  <c:v>44409</c:v>
                </c:pt>
                <c:pt idx="368">
                  <c:v>44440</c:v>
                </c:pt>
                <c:pt idx="369">
                  <c:v>44470</c:v>
                </c:pt>
                <c:pt idx="370">
                  <c:v>44501</c:v>
                </c:pt>
                <c:pt idx="371">
                  <c:v>44531</c:v>
                </c:pt>
                <c:pt idx="372">
                  <c:v>44562</c:v>
                </c:pt>
                <c:pt idx="373">
                  <c:v>44593</c:v>
                </c:pt>
                <c:pt idx="374">
                  <c:v>44621</c:v>
                </c:pt>
                <c:pt idx="375">
                  <c:v>44652</c:v>
                </c:pt>
                <c:pt idx="376">
                  <c:v>44682</c:v>
                </c:pt>
                <c:pt idx="377">
                  <c:v>44713</c:v>
                </c:pt>
                <c:pt idx="378">
                  <c:v>44743</c:v>
                </c:pt>
                <c:pt idx="379">
                  <c:v>44774</c:v>
                </c:pt>
                <c:pt idx="380">
                  <c:v>44805</c:v>
                </c:pt>
                <c:pt idx="381">
                  <c:v>44835</c:v>
                </c:pt>
                <c:pt idx="382">
                  <c:v>44866</c:v>
                </c:pt>
                <c:pt idx="383">
                  <c:v>44896</c:v>
                </c:pt>
                <c:pt idx="384">
                  <c:v>44927</c:v>
                </c:pt>
                <c:pt idx="385">
                  <c:v>44958</c:v>
                </c:pt>
                <c:pt idx="386">
                  <c:v>44986</c:v>
                </c:pt>
                <c:pt idx="387">
                  <c:v>45017</c:v>
                </c:pt>
                <c:pt idx="388">
                  <c:v>45047</c:v>
                </c:pt>
                <c:pt idx="389">
                  <c:v>45078</c:v>
                </c:pt>
                <c:pt idx="390">
                  <c:v>45108</c:v>
                </c:pt>
                <c:pt idx="391">
                  <c:v>45139</c:v>
                </c:pt>
                <c:pt idx="392">
                  <c:v>45170</c:v>
                </c:pt>
                <c:pt idx="393">
                  <c:v>45200</c:v>
                </c:pt>
                <c:pt idx="394">
                  <c:v>45231</c:v>
                </c:pt>
                <c:pt idx="395">
                  <c:v>45261</c:v>
                </c:pt>
                <c:pt idx="396">
                  <c:v>45292</c:v>
                </c:pt>
                <c:pt idx="397">
                  <c:v>45323</c:v>
                </c:pt>
                <c:pt idx="398">
                  <c:v>45352</c:v>
                </c:pt>
                <c:pt idx="399">
                  <c:v>45383</c:v>
                </c:pt>
                <c:pt idx="400">
                  <c:v>45413</c:v>
                </c:pt>
                <c:pt idx="401">
                  <c:v>45444</c:v>
                </c:pt>
                <c:pt idx="402">
                  <c:v>45474</c:v>
                </c:pt>
                <c:pt idx="403">
                  <c:v>45505</c:v>
                </c:pt>
                <c:pt idx="404">
                  <c:v>45536</c:v>
                </c:pt>
                <c:pt idx="405">
                  <c:v>45566</c:v>
                </c:pt>
                <c:pt idx="406">
                  <c:v>45597</c:v>
                </c:pt>
                <c:pt idx="407">
                  <c:v>45627</c:v>
                </c:pt>
                <c:pt idx="408">
                  <c:v>45658</c:v>
                </c:pt>
                <c:pt idx="409">
                  <c:v>45689</c:v>
                </c:pt>
                <c:pt idx="410">
                  <c:v>45717</c:v>
                </c:pt>
                <c:pt idx="411">
                  <c:v>45748</c:v>
                </c:pt>
                <c:pt idx="412">
                  <c:v>45778</c:v>
                </c:pt>
                <c:pt idx="413">
                  <c:v>45809</c:v>
                </c:pt>
                <c:pt idx="414">
                  <c:v>45839</c:v>
                </c:pt>
                <c:pt idx="415">
                  <c:v>45870</c:v>
                </c:pt>
                <c:pt idx="416">
                  <c:v>45901</c:v>
                </c:pt>
                <c:pt idx="417">
                  <c:v>45931</c:v>
                </c:pt>
                <c:pt idx="418">
                  <c:v>45962</c:v>
                </c:pt>
                <c:pt idx="419">
                  <c:v>45992</c:v>
                </c:pt>
                <c:pt idx="420">
                  <c:v>46023</c:v>
                </c:pt>
                <c:pt idx="421">
                  <c:v>46054</c:v>
                </c:pt>
                <c:pt idx="422">
                  <c:v>46082</c:v>
                </c:pt>
                <c:pt idx="423">
                  <c:v>46113</c:v>
                </c:pt>
                <c:pt idx="424">
                  <c:v>46143</c:v>
                </c:pt>
                <c:pt idx="425">
                  <c:v>46174</c:v>
                </c:pt>
                <c:pt idx="426">
                  <c:v>46204</c:v>
                </c:pt>
                <c:pt idx="427">
                  <c:v>46235</c:v>
                </c:pt>
                <c:pt idx="428">
                  <c:v>46266</c:v>
                </c:pt>
                <c:pt idx="429">
                  <c:v>46296</c:v>
                </c:pt>
                <c:pt idx="430">
                  <c:v>46327</c:v>
                </c:pt>
                <c:pt idx="431">
                  <c:v>46357</c:v>
                </c:pt>
                <c:pt idx="432">
                  <c:v>46388</c:v>
                </c:pt>
                <c:pt idx="433">
                  <c:v>46419</c:v>
                </c:pt>
                <c:pt idx="434">
                  <c:v>46447</c:v>
                </c:pt>
                <c:pt idx="435">
                  <c:v>46478</c:v>
                </c:pt>
                <c:pt idx="436">
                  <c:v>46508</c:v>
                </c:pt>
                <c:pt idx="437">
                  <c:v>46539</c:v>
                </c:pt>
                <c:pt idx="438">
                  <c:v>46569</c:v>
                </c:pt>
                <c:pt idx="439">
                  <c:v>46600</c:v>
                </c:pt>
                <c:pt idx="440">
                  <c:v>46631</c:v>
                </c:pt>
                <c:pt idx="441">
                  <c:v>46661</c:v>
                </c:pt>
                <c:pt idx="442">
                  <c:v>46692</c:v>
                </c:pt>
                <c:pt idx="443">
                  <c:v>46722</c:v>
                </c:pt>
                <c:pt idx="444">
                  <c:v>46753</c:v>
                </c:pt>
                <c:pt idx="445">
                  <c:v>46784</c:v>
                </c:pt>
                <c:pt idx="446">
                  <c:v>46813</c:v>
                </c:pt>
                <c:pt idx="447">
                  <c:v>46844</c:v>
                </c:pt>
                <c:pt idx="448">
                  <c:v>46874</c:v>
                </c:pt>
                <c:pt idx="449">
                  <c:v>46905</c:v>
                </c:pt>
                <c:pt idx="450">
                  <c:v>46935</c:v>
                </c:pt>
                <c:pt idx="451">
                  <c:v>46966</c:v>
                </c:pt>
                <c:pt idx="452">
                  <c:v>46997</c:v>
                </c:pt>
                <c:pt idx="453">
                  <c:v>47027</c:v>
                </c:pt>
                <c:pt idx="454">
                  <c:v>47058</c:v>
                </c:pt>
                <c:pt idx="455">
                  <c:v>47088</c:v>
                </c:pt>
                <c:pt idx="456">
                  <c:v>47119</c:v>
                </c:pt>
                <c:pt idx="457">
                  <c:v>47150</c:v>
                </c:pt>
                <c:pt idx="458">
                  <c:v>47178</c:v>
                </c:pt>
                <c:pt idx="459">
                  <c:v>47209</c:v>
                </c:pt>
                <c:pt idx="460">
                  <c:v>47239</c:v>
                </c:pt>
                <c:pt idx="461">
                  <c:v>47270</c:v>
                </c:pt>
                <c:pt idx="462">
                  <c:v>47300</c:v>
                </c:pt>
                <c:pt idx="463">
                  <c:v>47331</c:v>
                </c:pt>
                <c:pt idx="464">
                  <c:v>47362</c:v>
                </c:pt>
                <c:pt idx="465">
                  <c:v>47392</c:v>
                </c:pt>
                <c:pt idx="466">
                  <c:v>47423</c:v>
                </c:pt>
                <c:pt idx="467">
                  <c:v>47453</c:v>
                </c:pt>
                <c:pt idx="468">
                  <c:v>47484</c:v>
                </c:pt>
                <c:pt idx="469">
                  <c:v>47515</c:v>
                </c:pt>
                <c:pt idx="470">
                  <c:v>47543</c:v>
                </c:pt>
                <c:pt idx="471">
                  <c:v>47574</c:v>
                </c:pt>
                <c:pt idx="472">
                  <c:v>47604</c:v>
                </c:pt>
                <c:pt idx="473">
                  <c:v>47635</c:v>
                </c:pt>
                <c:pt idx="474">
                  <c:v>47665</c:v>
                </c:pt>
                <c:pt idx="475">
                  <c:v>47696</c:v>
                </c:pt>
                <c:pt idx="476">
                  <c:v>47727</c:v>
                </c:pt>
                <c:pt idx="477">
                  <c:v>47757</c:v>
                </c:pt>
                <c:pt idx="478">
                  <c:v>47788</c:v>
                </c:pt>
                <c:pt idx="479">
                  <c:v>47818</c:v>
                </c:pt>
                <c:pt idx="480">
                  <c:v>47849</c:v>
                </c:pt>
                <c:pt idx="481">
                  <c:v>47880</c:v>
                </c:pt>
                <c:pt idx="482">
                  <c:v>47908</c:v>
                </c:pt>
                <c:pt idx="483">
                  <c:v>47939</c:v>
                </c:pt>
                <c:pt idx="484">
                  <c:v>47969</c:v>
                </c:pt>
                <c:pt idx="485">
                  <c:v>48000</c:v>
                </c:pt>
                <c:pt idx="486">
                  <c:v>48030</c:v>
                </c:pt>
                <c:pt idx="487">
                  <c:v>48061</c:v>
                </c:pt>
                <c:pt idx="488">
                  <c:v>48092</c:v>
                </c:pt>
                <c:pt idx="489">
                  <c:v>48122</c:v>
                </c:pt>
                <c:pt idx="490">
                  <c:v>48153</c:v>
                </c:pt>
                <c:pt idx="491">
                  <c:v>48183</c:v>
                </c:pt>
                <c:pt idx="492">
                  <c:v>48214</c:v>
                </c:pt>
                <c:pt idx="493">
                  <c:v>48245</c:v>
                </c:pt>
                <c:pt idx="494">
                  <c:v>48274</c:v>
                </c:pt>
                <c:pt idx="495">
                  <c:v>48305</c:v>
                </c:pt>
                <c:pt idx="496">
                  <c:v>48335</c:v>
                </c:pt>
                <c:pt idx="497">
                  <c:v>48366</c:v>
                </c:pt>
                <c:pt idx="498">
                  <c:v>48396</c:v>
                </c:pt>
                <c:pt idx="499">
                  <c:v>48427</c:v>
                </c:pt>
                <c:pt idx="500">
                  <c:v>48458</c:v>
                </c:pt>
                <c:pt idx="501">
                  <c:v>48488</c:v>
                </c:pt>
                <c:pt idx="502">
                  <c:v>48519</c:v>
                </c:pt>
                <c:pt idx="503">
                  <c:v>48549</c:v>
                </c:pt>
                <c:pt idx="504">
                  <c:v>48580</c:v>
                </c:pt>
                <c:pt idx="505">
                  <c:v>48611</c:v>
                </c:pt>
                <c:pt idx="506">
                  <c:v>48639</c:v>
                </c:pt>
                <c:pt idx="507">
                  <c:v>48670</c:v>
                </c:pt>
                <c:pt idx="508">
                  <c:v>48700</c:v>
                </c:pt>
                <c:pt idx="509">
                  <c:v>48731</c:v>
                </c:pt>
                <c:pt idx="510">
                  <c:v>48761</c:v>
                </c:pt>
                <c:pt idx="511">
                  <c:v>48792</c:v>
                </c:pt>
                <c:pt idx="512">
                  <c:v>48823</c:v>
                </c:pt>
                <c:pt idx="513">
                  <c:v>48853</c:v>
                </c:pt>
                <c:pt idx="514">
                  <c:v>48884</c:v>
                </c:pt>
                <c:pt idx="515">
                  <c:v>48914</c:v>
                </c:pt>
                <c:pt idx="516">
                  <c:v>48945</c:v>
                </c:pt>
                <c:pt idx="517">
                  <c:v>48976</c:v>
                </c:pt>
                <c:pt idx="518">
                  <c:v>49004</c:v>
                </c:pt>
                <c:pt idx="519">
                  <c:v>49035</c:v>
                </c:pt>
                <c:pt idx="520">
                  <c:v>49065</c:v>
                </c:pt>
                <c:pt idx="521">
                  <c:v>49096</c:v>
                </c:pt>
                <c:pt idx="522">
                  <c:v>49126</c:v>
                </c:pt>
                <c:pt idx="523">
                  <c:v>49157</c:v>
                </c:pt>
                <c:pt idx="524">
                  <c:v>49188</c:v>
                </c:pt>
                <c:pt idx="525">
                  <c:v>49218</c:v>
                </c:pt>
                <c:pt idx="526">
                  <c:v>49249</c:v>
                </c:pt>
                <c:pt idx="527">
                  <c:v>49279</c:v>
                </c:pt>
                <c:pt idx="528">
                  <c:v>49310</c:v>
                </c:pt>
                <c:pt idx="529">
                  <c:v>49341</c:v>
                </c:pt>
                <c:pt idx="530">
                  <c:v>49369</c:v>
                </c:pt>
                <c:pt idx="531">
                  <c:v>49400</c:v>
                </c:pt>
                <c:pt idx="532">
                  <c:v>49430</c:v>
                </c:pt>
                <c:pt idx="533">
                  <c:v>49461</c:v>
                </c:pt>
                <c:pt idx="534">
                  <c:v>49491</c:v>
                </c:pt>
                <c:pt idx="535">
                  <c:v>49522</c:v>
                </c:pt>
                <c:pt idx="536">
                  <c:v>49553</c:v>
                </c:pt>
                <c:pt idx="537">
                  <c:v>49583</c:v>
                </c:pt>
                <c:pt idx="538">
                  <c:v>49614</c:v>
                </c:pt>
                <c:pt idx="539">
                  <c:v>49644</c:v>
                </c:pt>
                <c:pt idx="540">
                  <c:v>49675</c:v>
                </c:pt>
                <c:pt idx="541">
                  <c:v>49706</c:v>
                </c:pt>
                <c:pt idx="542">
                  <c:v>49735</c:v>
                </c:pt>
                <c:pt idx="543">
                  <c:v>49766</c:v>
                </c:pt>
                <c:pt idx="544">
                  <c:v>49796</c:v>
                </c:pt>
                <c:pt idx="545">
                  <c:v>49827</c:v>
                </c:pt>
                <c:pt idx="546">
                  <c:v>49857</c:v>
                </c:pt>
                <c:pt idx="547">
                  <c:v>49888</c:v>
                </c:pt>
                <c:pt idx="548">
                  <c:v>49919</c:v>
                </c:pt>
                <c:pt idx="549">
                  <c:v>49949</c:v>
                </c:pt>
                <c:pt idx="550">
                  <c:v>49980</c:v>
                </c:pt>
                <c:pt idx="551">
                  <c:v>50010</c:v>
                </c:pt>
                <c:pt idx="552">
                  <c:v>50041</c:v>
                </c:pt>
                <c:pt idx="553">
                  <c:v>50072</c:v>
                </c:pt>
                <c:pt idx="554">
                  <c:v>50100</c:v>
                </c:pt>
                <c:pt idx="555">
                  <c:v>50131</c:v>
                </c:pt>
                <c:pt idx="556">
                  <c:v>50161</c:v>
                </c:pt>
                <c:pt idx="557">
                  <c:v>50192</c:v>
                </c:pt>
                <c:pt idx="558">
                  <c:v>50222</c:v>
                </c:pt>
                <c:pt idx="559">
                  <c:v>50253</c:v>
                </c:pt>
                <c:pt idx="560">
                  <c:v>50284</c:v>
                </c:pt>
                <c:pt idx="561">
                  <c:v>50314</c:v>
                </c:pt>
                <c:pt idx="562">
                  <c:v>50345</c:v>
                </c:pt>
                <c:pt idx="563">
                  <c:v>50375</c:v>
                </c:pt>
                <c:pt idx="564">
                  <c:v>50406</c:v>
                </c:pt>
                <c:pt idx="565">
                  <c:v>50437</c:v>
                </c:pt>
                <c:pt idx="566">
                  <c:v>50465</c:v>
                </c:pt>
                <c:pt idx="567">
                  <c:v>50496</c:v>
                </c:pt>
                <c:pt idx="568">
                  <c:v>50526</c:v>
                </c:pt>
                <c:pt idx="569">
                  <c:v>50557</c:v>
                </c:pt>
                <c:pt idx="570">
                  <c:v>50587</c:v>
                </c:pt>
                <c:pt idx="571">
                  <c:v>50618</c:v>
                </c:pt>
                <c:pt idx="572">
                  <c:v>50649</c:v>
                </c:pt>
                <c:pt idx="573">
                  <c:v>50679</c:v>
                </c:pt>
                <c:pt idx="574">
                  <c:v>50710</c:v>
                </c:pt>
                <c:pt idx="575">
                  <c:v>50740</c:v>
                </c:pt>
                <c:pt idx="576">
                  <c:v>50771</c:v>
                </c:pt>
                <c:pt idx="577">
                  <c:v>50802</c:v>
                </c:pt>
                <c:pt idx="578">
                  <c:v>50830</c:v>
                </c:pt>
                <c:pt idx="579">
                  <c:v>50861</c:v>
                </c:pt>
                <c:pt idx="580">
                  <c:v>50891</c:v>
                </c:pt>
                <c:pt idx="581">
                  <c:v>50922</c:v>
                </c:pt>
                <c:pt idx="582">
                  <c:v>50952</c:v>
                </c:pt>
                <c:pt idx="583">
                  <c:v>50983</c:v>
                </c:pt>
                <c:pt idx="584">
                  <c:v>51014</c:v>
                </c:pt>
                <c:pt idx="585">
                  <c:v>51044</c:v>
                </c:pt>
                <c:pt idx="586">
                  <c:v>51075</c:v>
                </c:pt>
                <c:pt idx="587">
                  <c:v>51105</c:v>
                </c:pt>
                <c:pt idx="588">
                  <c:v>51136</c:v>
                </c:pt>
                <c:pt idx="589">
                  <c:v>51167</c:v>
                </c:pt>
                <c:pt idx="590">
                  <c:v>51196</c:v>
                </c:pt>
                <c:pt idx="591">
                  <c:v>51227</c:v>
                </c:pt>
                <c:pt idx="592">
                  <c:v>51257</c:v>
                </c:pt>
                <c:pt idx="593">
                  <c:v>51288</c:v>
                </c:pt>
                <c:pt idx="594">
                  <c:v>51318</c:v>
                </c:pt>
                <c:pt idx="595">
                  <c:v>51349</c:v>
                </c:pt>
                <c:pt idx="596">
                  <c:v>51380</c:v>
                </c:pt>
                <c:pt idx="597">
                  <c:v>51410</c:v>
                </c:pt>
                <c:pt idx="598">
                  <c:v>51441</c:v>
                </c:pt>
                <c:pt idx="599">
                  <c:v>51471</c:v>
                </c:pt>
                <c:pt idx="600">
                  <c:v>51502</c:v>
                </c:pt>
                <c:pt idx="601">
                  <c:v>51533</c:v>
                </c:pt>
                <c:pt idx="602">
                  <c:v>51561</c:v>
                </c:pt>
                <c:pt idx="603">
                  <c:v>51592</c:v>
                </c:pt>
                <c:pt idx="604">
                  <c:v>51622</c:v>
                </c:pt>
                <c:pt idx="605">
                  <c:v>51653</c:v>
                </c:pt>
                <c:pt idx="606">
                  <c:v>51683</c:v>
                </c:pt>
                <c:pt idx="607">
                  <c:v>51714</c:v>
                </c:pt>
                <c:pt idx="608">
                  <c:v>51745</c:v>
                </c:pt>
                <c:pt idx="609">
                  <c:v>51775</c:v>
                </c:pt>
                <c:pt idx="610">
                  <c:v>51806</c:v>
                </c:pt>
                <c:pt idx="611">
                  <c:v>51836</c:v>
                </c:pt>
                <c:pt idx="612">
                  <c:v>51867</c:v>
                </c:pt>
                <c:pt idx="613">
                  <c:v>51898</c:v>
                </c:pt>
                <c:pt idx="614">
                  <c:v>51926</c:v>
                </c:pt>
                <c:pt idx="615">
                  <c:v>51957</c:v>
                </c:pt>
                <c:pt idx="616">
                  <c:v>51987</c:v>
                </c:pt>
                <c:pt idx="617">
                  <c:v>52018</c:v>
                </c:pt>
                <c:pt idx="618">
                  <c:v>52048</c:v>
                </c:pt>
                <c:pt idx="619">
                  <c:v>52079</c:v>
                </c:pt>
                <c:pt idx="620">
                  <c:v>52110</c:v>
                </c:pt>
                <c:pt idx="621">
                  <c:v>52140</c:v>
                </c:pt>
                <c:pt idx="622">
                  <c:v>52171</c:v>
                </c:pt>
                <c:pt idx="623">
                  <c:v>52201</c:v>
                </c:pt>
                <c:pt idx="624">
                  <c:v>52232</c:v>
                </c:pt>
                <c:pt idx="625">
                  <c:v>52263</c:v>
                </c:pt>
                <c:pt idx="626">
                  <c:v>52291</c:v>
                </c:pt>
                <c:pt idx="627">
                  <c:v>52322</c:v>
                </c:pt>
                <c:pt idx="628">
                  <c:v>52352</c:v>
                </c:pt>
                <c:pt idx="629">
                  <c:v>52383</c:v>
                </c:pt>
                <c:pt idx="630">
                  <c:v>52413</c:v>
                </c:pt>
                <c:pt idx="631">
                  <c:v>52444</c:v>
                </c:pt>
                <c:pt idx="632">
                  <c:v>52475</c:v>
                </c:pt>
                <c:pt idx="633">
                  <c:v>52505</c:v>
                </c:pt>
                <c:pt idx="634">
                  <c:v>52536</c:v>
                </c:pt>
                <c:pt idx="635">
                  <c:v>52566</c:v>
                </c:pt>
                <c:pt idx="636">
                  <c:v>52597</c:v>
                </c:pt>
                <c:pt idx="637">
                  <c:v>52628</c:v>
                </c:pt>
                <c:pt idx="638">
                  <c:v>52657</c:v>
                </c:pt>
                <c:pt idx="639">
                  <c:v>52688</c:v>
                </c:pt>
                <c:pt idx="640">
                  <c:v>52718</c:v>
                </c:pt>
                <c:pt idx="641">
                  <c:v>52749</c:v>
                </c:pt>
                <c:pt idx="642">
                  <c:v>52779</c:v>
                </c:pt>
                <c:pt idx="643">
                  <c:v>52810</c:v>
                </c:pt>
                <c:pt idx="644">
                  <c:v>52841</c:v>
                </c:pt>
                <c:pt idx="645">
                  <c:v>52871</c:v>
                </c:pt>
                <c:pt idx="646">
                  <c:v>52902</c:v>
                </c:pt>
                <c:pt idx="647">
                  <c:v>52932</c:v>
                </c:pt>
                <c:pt idx="648">
                  <c:v>52963</c:v>
                </c:pt>
                <c:pt idx="649">
                  <c:v>52994</c:v>
                </c:pt>
                <c:pt idx="650">
                  <c:v>53022</c:v>
                </c:pt>
                <c:pt idx="651">
                  <c:v>53053</c:v>
                </c:pt>
                <c:pt idx="652">
                  <c:v>53083</c:v>
                </c:pt>
                <c:pt idx="653">
                  <c:v>53114</c:v>
                </c:pt>
                <c:pt idx="654">
                  <c:v>53144</c:v>
                </c:pt>
                <c:pt idx="655">
                  <c:v>53175</c:v>
                </c:pt>
                <c:pt idx="656">
                  <c:v>53206</c:v>
                </c:pt>
                <c:pt idx="657">
                  <c:v>53236</c:v>
                </c:pt>
                <c:pt idx="658">
                  <c:v>53267</c:v>
                </c:pt>
                <c:pt idx="659">
                  <c:v>53297</c:v>
                </c:pt>
              </c:numCache>
            </c:numRef>
          </c:cat>
          <c:val>
            <c:numRef>
              <c:f>'05_elect_price_c&amp;i&amp;u'!$E$9:$LD$9</c:f>
              <c:numCache>
                <c:formatCode>General</c:formatCode>
                <c:ptCount val="312"/>
                <c:pt idx="0">
                  <c:v>0.21241101790977102</c:v>
                </c:pt>
                <c:pt idx="1">
                  <c:v>0.21092462026751302</c:v>
                </c:pt>
                <c:pt idx="2">
                  <c:v>0.20943822262525502</c:v>
                </c:pt>
                <c:pt idx="3">
                  <c:v>0.20795182498299705</c:v>
                </c:pt>
                <c:pt idx="4">
                  <c:v>0.20646542734073906</c:v>
                </c:pt>
                <c:pt idx="5">
                  <c:v>0.20497902969848106</c:v>
                </c:pt>
                <c:pt idx="6">
                  <c:v>0.20349263205622309</c:v>
                </c:pt>
                <c:pt idx="7">
                  <c:v>0.20200623441396509</c:v>
                </c:pt>
                <c:pt idx="8">
                  <c:v>0.20051983677170709</c:v>
                </c:pt>
                <c:pt idx="9">
                  <c:v>0.19903343912944912</c:v>
                </c:pt>
                <c:pt idx="10">
                  <c:v>0.19754704148719113</c:v>
                </c:pt>
                <c:pt idx="11">
                  <c:v>0.19606064384493316</c:v>
                </c:pt>
                <c:pt idx="12">
                  <c:v>0.19821831784175925</c:v>
                </c:pt>
                <c:pt idx="13">
                  <c:v>0.20037599183858537</c:v>
                </c:pt>
                <c:pt idx="14">
                  <c:v>0.20253366583541149</c:v>
                </c:pt>
                <c:pt idx="15">
                  <c:v>0.20469133983223761</c:v>
                </c:pt>
                <c:pt idx="16">
                  <c:v>0.20684901382906373</c:v>
                </c:pt>
                <c:pt idx="17">
                  <c:v>0.20900668782588985</c:v>
                </c:pt>
                <c:pt idx="18">
                  <c:v>0.20766413511675361</c:v>
                </c:pt>
                <c:pt idx="19">
                  <c:v>0.20632158240761733</c:v>
                </c:pt>
                <c:pt idx="20">
                  <c:v>0.20497902969848111</c:v>
                </c:pt>
                <c:pt idx="21">
                  <c:v>0.20363647698934484</c:v>
                </c:pt>
                <c:pt idx="22">
                  <c:v>0.20229392428020859</c:v>
                </c:pt>
                <c:pt idx="23">
                  <c:v>0.20095137157107232</c:v>
                </c:pt>
                <c:pt idx="24">
                  <c:v>0.20306109725685786</c:v>
                </c:pt>
                <c:pt idx="25">
                  <c:v>0.20517082294264341</c:v>
                </c:pt>
                <c:pt idx="26">
                  <c:v>0.20728054862842896</c:v>
                </c:pt>
                <c:pt idx="27">
                  <c:v>0.20939027431421445</c:v>
                </c:pt>
                <c:pt idx="28">
                  <c:v>0.21149999999999999</c:v>
                </c:pt>
                <c:pt idx="29">
                  <c:v>0.21149999999999999</c:v>
                </c:pt>
                <c:pt idx="30">
                  <c:v>0.21149999999999999</c:v>
                </c:pt>
                <c:pt idx="31">
                  <c:v>0.21149999999999999</c:v>
                </c:pt>
                <c:pt idx="32">
                  <c:v>0.21149999999999999</c:v>
                </c:pt>
                <c:pt idx="33">
                  <c:v>0.2102</c:v>
                </c:pt>
                <c:pt idx="34">
                  <c:v>0.20899999999999999</c:v>
                </c:pt>
                <c:pt idx="35">
                  <c:v>0.20899999999999999</c:v>
                </c:pt>
                <c:pt idx="36">
                  <c:v>0.20979999999999999</c:v>
                </c:pt>
                <c:pt idx="37">
                  <c:v>0.20979999999999999</c:v>
                </c:pt>
                <c:pt idx="38">
                  <c:v>0.20979999999999999</c:v>
                </c:pt>
                <c:pt idx="39">
                  <c:v>0.2099</c:v>
                </c:pt>
                <c:pt idx="40">
                  <c:v>0.2099</c:v>
                </c:pt>
                <c:pt idx="41">
                  <c:v>0.2099</c:v>
                </c:pt>
                <c:pt idx="42">
                  <c:v>0.21029999999999999</c:v>
                </c:pt>
                <c:pt idx="43">
                  <c:v>0.21029999999999999</c:v>
                </c:pt>
                <c:pt idx="44">
                  <c:v>0.21029999999999999</c:v>
                </c:pt>
                <c:pt idx="45">
                  <c:v>0.21260000000000001</c:v>
                </c:pt>
                <c:pt idx="46">
                  <c:v>0.21260000000000001</c:v>
                </c:pt>
                <c:pt idx="47">
                  <c:v>0.21260000000000001</c:v>
                </c:pt>
                <c:pt idx="48">
                  <c:v>0.21490000000000001</c:v>
                </c:pt>
                <c:pt idx="49">
                  <c:v>0.21490000000000001</c:v>
                </c:pt>
                <c:pt idx="50">
                  <c:v>0.21490000000000001</c:v>
                </c:pt>
                <c:pt idx="51">
                  <c:v>0.2152</c:v>
                </c:pt>
                <c:pt idx="52">
                  <c:v>0.2152</c:v>
                </c:pt>
                <c:pt idx="53">
                  <c:v>0.2152</c:v>
                </c:pt>
                <c:pt idx="54">
                  <c:v>0.2152</c:v>
                </c:pt>
                <c:pt idx="55">
                  <c:v>0.2152</c:v>
                </c:pt>
                <c:pt idx="56">
                  <c:v>0.2152</c:v>
                </c:pt>
                <c:pt idx="57">
                  <c:v>0.21859999999999999</c:v>
                </c:pt>
                <c:pt idx="58">
                  <c:v>0.21859999999999999</c:v>
                </c:pt>
                <c:pt idx="59">
                  <c:v>0.21859999999999999</c:v>
                </c:pt>
                <c:pt idx="60">
                  <c:v>0.21859999999999999</c:v>
                </c:pt>
                <c:pt idx="61">
                  <c:v>0.21859999999999999</c:v>
                </c:pt>
                <c:pt idx="62">
                  <c:v>0.21859999999999999</c:v>
                </c:pt>
                <c:pt idx="63">
                  <c:v>0.21790000000000001</c:v>
                </c:pt>
                <c:pt idx="64">
                  <c:v>0.21790000000000001</c:v>
                </c:pt>
                <c:pt idx="65">
                  <c:v>0.21790000000000001</c:v>
                </c:pt>
                <c:pt idx="66">
                  <c:v>0.2177</c:v>
                </c:pt>
                <c:pt idx="67">
                  <c:v>0.21740000000000001</c:v>
                </c:pt>
                <c:pt idx="68">
                  <c:v>0.21740000000000001</c:v>
                </c:pt>
                <c:pt idx="69">
                  <c:v>0.217</c:v>
                </c:pt>
                <c:pt idx="70">
                  <c:v>0.217</c:v>
                </c:pt>
                <c:pt idx="71">
                  <c:v>0.217</c:v>
                </c:pt>
                <c:pt idx="72">
                  <c:v>0.2172</c:v>
                </c:pt>
                <c:pt idx="73">
                  <c:v>0.2172</c:v>
                </c:pt>
                <c:pt idx="74">
                  <c:v>0.2172</c:v>
                </c:pt>
                <c:pt idx="75">
                  <c:v>0.2172</c:v>
                </c:pt>
                <c:pt idx="76">
                  <c:v>0.21690000000000001</c:v>
                </c:pt>
                <c:pt idx="77">
                  <c:v>0.21690000000000001</c:v>
                </c:pt>
                <c:pt idx="78">
                  <c:v>0.21690000000000001</c:v>
                </c:pt>
                <c:pt idx="79">
                  <c:v>0.21690000000000001</c:v>
                </c:pt>
                <c:pt idx="80">
                  <c:v>0.21690000000000001</c:v>
                </c:pt>
                <c:pt idx="81">
                  <c:v>0.21490000000000001</c:v>
                </c:pt>
                <c:pt idx="82">
                  <c:v>0.21479999999999999</c:v>
                </c:pt>
                <c:pt idx="83">
                  <c:v>0.21479999999999999</c:v>
                </c:pt>
                <c:pt idx="84">
                  <c:v>0.21479999999999999</c:v>
                </c:pt>
                <c:pt idx="85">
                  <c:v>0.21479999999999999</c:v>
                </c:pt>
                <c:pt idx="86">
                  <c:v>0.21479999999999999</c:v>
                </c:pt>
                <c:pt idx="87">
                  <c:v>0.21479999999999999</c:v>
                </c:pt>
                <c:pt idx="88">
                  <c:v>0.21479999999999999</c:v>
                </c:pt>
                <c:pt idx="89">
                  <c:v>0.21479999999999999</c:v>
                </c:pt>
                <c:pt idx="90">
                  <c:v>0.21479999999999999</c:v>
                </c:pt>
                <c:pt idx="91">
                  <c:v>0.21479999999999999</c:v>
                </c:pt>
                <c:pt idx="92">
                  <c:v>0.21479999999999999</c:v>
                </c:pt>
                <c:pt idx="93">
                  <c:v>0.215</c:v>
                </c:pt>
                <c:pt idx="94">
                  <c:v>0.21440000000000001</c:v>
                </c:pt>
                <c:pt idx="95">
                  <c:v>0.21440000000000001</c:v>
                </c:pt>
                <c:pt idx="96">
                  <c:v>0.2142</c:v>
                </c:pt>
                <c:pt idx="97">
                  <c:v>0.2142</c:v>
                </c:pt>
                <c:pt idx="98">
                  <c:v>0.2142</c:v>
                </c:pt>
                <c:pt idx="99">
                  <c:v>0.21390000000000001</c:v>
                </c:pt>
                <c:pt idx="100">
                  <c:v>0.21390000000000001</c:v>
                </c:pt>
                <c:pt idx="101">
                  <c:v>0.21390000000000001</c:v>
                </c:pt>
                <c:pt idx="102">
                  <c:v>0.21390000000000001</c:v>
                </c:pt>
                <c:pt idx="103">
                  <c:v>0.21260000000000001</c:v>
                </c:pt>
                <c:pt idx="104">
                  <c:v>0.21260000000000001</c:v>
                </c:pt>
                <c:pt idx="105">
                  <c:v>0.20960000000000001</c:v>
                </c:pt>
                <c:pt idx="106">
                  <c:v>0.20960000000000001</c:v>
                </c:pt>
                <c:pt idx="107">
                  <c:v>0.2094</c:v>
                </c:pt>
                <c:pt idx="108">
                  <c:v>0.2094</c:v>
                </c:pt>
                <c:pt idx="109">
                  <c:v>0.2094</c:v>
                </c:pt>
                <c:pt idx="110">
                  <c:v>0.2094</c:v>
                </c:pt>
                <c:pt idx="111">
                  <c:v>0.2094</c:v>
                </c:pt>
                <c:pt idx="112">
                  <c:v>0.2094</c:v>
                </c:pt>
                <c:pt idx="113">
                  <c:v>0.2094</c:v>
                </c:pt>
                <c:pt idx="114">
                  <c:v>0.2094</c:v>
                </c:pt>
                <c:pt idx="115">
                  <c:v>0.2094</c:v>
                </c:pt>
                <c:pt idx="116">
                  <c:v>0.2094</c:v>
                </c:pt>
                <c:pt idx="117">
                  <c:v>0.20660000000000001</c:v>
                </c:pt>
                <c:pt idx="118">
                  <c:v>0.20549999999999999</c:v>
                </c:pt>
                <c:pt idx="119">
                  <c:v>0.20549999999999999</c:v>
                </c:pt>
                <c:pt idx="120">
                  <c:v>0.20549999999999999</c:v>
                </c:pt>
                <c:pt idx="121">
                  <c:v>0.20519999999999999</c:v>
                </c:pt>
                <c:pt idx="122">
                  <c:v>0.20519999999999999</c:v>
                </c:pt>
                <c:pt idx="123">
                  <c:v>0.20519999999999999</c:v>
                </c:pt>
                <c:pt idx="124">
                  <c:v>0.20519999999999999</c:v>
                </c:pt>
                <c:pt idx="125">
                  <c:v>0.2051</c:v>
                </c:pt>
                <c:pt idx="126">
                  <c:v>0.2051</c:v>
                </c:pt>
                <c:pt idx="127">
                  <c:v>0.2051</c:v>
                </c:pt>
                <c:pt idx="128">
                  <c:v>0.2051</c:v>
                </c:pt>
                <c:pt idx="129">
                  <c:v>0.20169999999999999</c:v>
                </c:pt>
                <c:pt idx="130">
                  <c:v>0.2016</c:v>
                </c:pt>
                <c:pt idx="131">
                  <c:v>0.2016</c:v>
                </c:pt>
                <c:pt idx="132">
                  <c:v>0.20119999999999999</c:v>
                </c:pt>
                <c:pt idx="133">
                  <c:v>0.20119999999999999</c:v>
                </c:pt>
                <c:pt idx="134">
                  <c:v>0.20119999999999999</c:v>
                </c:pt>
                <c:pt idx="135">
                  <c:v>0.2009</c:v>
                </c:pt>
                <c:pt idx="136">
                  <c:v>0.2009</c:v>
                </c:pt>
                <c:pt idx="137">
                  <c:v>0.2009</c:v>
                </c:pt>
                <c:pt idx="138">
                  <c:v>0.2009</c:v>
                </c:pt>
                <c:pt idx="139">
                  <c:v>0.2009</c:v>
                </c:pt>
                <c:pt idx="140">
                  <c:v>0.2009</c:v>
                </c:pt>
                <c:pt idx="141">
                  <c:v>0.20180000000000001</c:v>
                </c:pt>
                <c:pt idx="142">
                  <c:v>0.19989999999999999</c:v>
                </c:pt>
                <c:pt idx="143">
                  <c:v>0.19989999999999999</c:v>
                </c:pt>
                <c:pt idx="144">
                  <c:v>0.19989999999999999</c:v>
                </c:pt>
                <c:pt idx="145">
                  <c:v>0.19769999999999999</c:v>
                </c:pt>
                <c:pt idx="146">
                  <c:v>0.19769999999999999</c:v>
                </c:pt>
                <c:pt idx="147">
                  <c:v>0.19769999999999999</c:v>
                </c:pt>
                <c:pt idx="148">
                  <c:v>0.19620000000000001</c:v>
                </c:pt>
                <c:pt idx="149">
                  <c:v>0.19620000000000001</c:v>
                </c:pt>
                <c:pt idx="150">
                  <c:v>0.19620000000000001</c:v>
                </c:pt>
                <c:pt idx="151">
                  <c:v>0.19620000000000001</c:v>
                </c:pt>
                <c:pt idx="152">
                  <c:v>0.19620000000000001</c:v>
                </c:pt>
                <c:pt idx="153">
                  <c:v>0.19620000000000001</c:v>
                </c:pt>
                <c:pt idx="154">
                  <c:v>0.1951</c:v>
                </c:pt>
                <c:pt idx="155">
                  <c:v>0.1951</c:v>
                </c:pt>
                <c:pt idx="156">
                  <c:v>0.19489999999999999</c:v>
                </c:pt>
                <c:pt idx="157">
                  <c:v>0.19489999999999999</c:v>
                </c:pt>
                <c:pt idx="158">
                  <c:v>0.19439999999999999</c:v>
                </c:pt>
                <c:pt idx="159">
                  <c:v>0.19439999999999999</c:v>
                </c:pt>
                <c:pt idx="160">
                  <c:v>0.19439999999999999</c:v>
                </c:pt>
                <c:pt idx="161">
                  <c:v>0.19439999999999999</c:v>
                </c:pt>
                <c:pt idx="162">
                  <c:v>0.19439999999999999</c:v>
                </c:pt>
                <c:pt idx="163">
                  <c:v>0.19439999999999999</c:v>
                </c:pt>
                <c:pt idx="164">
                  <c:v>0.19439999999999999</c:v>
                </c:pt>
                <c:pt idx="165">
                  <c:v>0.19439999999999999</c:v>
                </c:pt>
                <c:pt idx="166">
                  <c:v>0.1938</c:v>
                </c:pt>
                <c:pt idx="167">
                  <c:v>0.18590000000000001</c:v>
                </c:pt>
                <c:pt idx="168">
                  <c:v>0.1857</c:v>
                </c:pt>
                <c:pt idx="169">
                  <c:v>0.1857</c:v>
                </c:pt>
                <c:pt idx="170">
                  <c:v>0.1857</c:v>
                </c:pt>
                <c:pt idx="171">
                  <c:v>0.18559999999999999</c:v>
                </c:pt>
                <c:pt idx="172">
                  <c:v>0.18559999999999999</c:v>
                </c:pt>
                <c:pt idx="173">
                  <c:v>0.18559999999999999</c:v>
                </c:pt>
                <c:pt idx="174">
                  <c:v>0.18559999999999999</c:v>
                </c:pt>
                <c:pt idx="175">
                  <c:v>0.18559999999999999</c:v>
                </c:pt>
                <c:pt idx="176">
                  <c:v>0.18559999999999999</c:v>
                </c:pt>
                <c:pt idx="177">
                  <c:v>0.18559999999999999</c:v>
                </c:pt>
                <c:pt idx="178">
                  <c:v>0.18559999999999999</c:v>
                </c:pt>
                <c:pt idx="179">
                  <c:v>0.18559999999999999</c:v>
                </c:pt>
                <c:pt idx="180">
                  <c:v>0.18529999999999999</c:v>
                </c:pt>
                <c:pt idx="181">
                  <c:v>0.18529999999999999</c:v>
                </c:pt>
                <c:pt idx="182">
                  <c:v>0.18529999999999999</c:v>
                </c:pt>
                <c:pt idx="183">
                  <c:v>0.18529999999999999</c:v>
                </c:pt>
                <c:pt idx="184">
                  <c:v>0.18529999999999999</c:v>
                </c:pt>
                <c:pt idx="185">
                  <c:v>0.18529999999999999</c:v>
                </c:pt>
                <c:pt idx="186">
                  <c:v>0.18529999999999999</c:v>
                </c:pt>
                <c:pt idx="187">
                  <c:v>0.18529999999999999</c:v>
                </c:pt>
                <c:pt idx="188">
                  <c:v>0.18529999999999999</c:v>
                </c:pt>
                <c:pt idx="189">
                  <c:v>0.18529999999999999</c:v>
                </c:pt>
                <c:pt idx="190">
                  <c:v>0.18659999999999999</c:v>
                </c:pt>
                <c:pt idx="191">
                  <c:v>0.18659999999999999</c:v>
                </c:pt>
                <c:pt idx="192">
                  <c:v>0.18629999999999999</c:v>
                </c:pt>
                <c:pt idx="193">
                  <c:v>0.18629999999999999</c:v>
                </c:pt>
                <c:pt idx="194">
                  <c:v>0.18629999999999999</c:v>
                </c:pt>
                <c:pt idx="195">
                  <c:v>0.18659999999999999</c:v>
                </c:pt>
                <c:pt idx="196">
                  <c:v>0.18659999999999999</c:v>
                </c:pt>
                <c:pt idx="197">
                  <c:v>0.18659999999999999</c:v>
                </c:pt>
                <c:pt idx="198">
                  <c:v>0.18659999999999999</c:v>
                </c:pt>
                <c:pt idx="199">
                  <c:v>0.18659999999999999</c:v>
                </c:pt>
                <c:pt idx="200">
                  <c:v>0.18659999999999999</c:v>
                </c:pt>
                <c:pt idx="201">
                  <c:v>0.18240000000000001</c:v>
                </c:pt>
                <c:pt idx="202">
                  <c:v>0.18240000000000001</c:v>
                </c:pt>
                <c:pt idx="203">
                  <c:v>0.18090000000000001</c:v>
                </c:pt>
                <c:pt idx="204">
                  <c:v>0.18099999999999999</c:v>
                </c:pt>
                <c:pt idx="205">
                  <c:v>0.18099999999999999</c:v>
                </c:pt>
                <c:pt idx="206">
                  <c:v>0.18099999999999999</c:v>
                </c:pt>
                <c:pt idx="207">
                  <c:v>0.18099999999999999</c:v>
                </c:pt>
                <c:pt idx="208">
                  <c:v>0.18099999999999999</c:v>
                </c:pt>
                <c:pt idx="209">
                  <c:v>0.18099999999999999</c:v>
                </c:pt>
                <c:pt idx="210">
                  <c:v>0.18099999999999999</c:v>
                </c:pt>
                <c:pt idx="211">
                  <c:v>0.18099999999999999</c:v>
                </c:pt>
                <c:pt idx="212">
                  <c:v>0.18099999999999999</c:v>
                </c:pt>
                <c:pt idx="213">
                  <c:v>0.1832</c:v>
                </c:pt>
                <c:pt idx="214">
                  <c:v>0.1832</c:v>
                </c:pt>
                <c:pt idx="215">
                  <c:v>0.1832</c:v>
                </c:pt>
                <c:pt idx="216">
                  <c:v>0.1832</c:v>
                </c:pt>
                <c:pt idx="217">
                  <c:v>0.1832</c:v>
                </c:pt>
                <c:pt idx="218">
                  <c:v>0.1832</c:v>
                </c:pt>
                <c:pt idx="219">
                  <c:v>0.1832</c:v>
                </c:pt>
                <c:pt idx="220">
                  <c:v>0.18079999999999999</c:v>
                </c:pt>
                <c:pt idx="221">
                  <c:v>0.1804</c:v>
                </c:pt>
                <c:pt idx="222">
                  <c:v>0.1804</c:v>
                </c:pt>
                <c:pt idx="223">
                  <c:v>0.17269999999999999</c:v>
                </c:pt>
                <c:pt idx="224">
                  <c:v>0.17269999999999999</c:v>
                </c:pt>
                <c:pt idx="225">
                  <c:v>0.17269999999999999</c:v>
                </c:pt>
                <c:pt idx="226">
                  <c:v>0.17269999999999999</c:v>
                </c:pt>
                <c:pt idx="227">
                  <c:v>0.17269999999999999</c:v>
                </c:pt>
                <c:pt idx="228">
                  <c:v>0.17380000000000001</c:v>
                </c:pt>
                <c:pt idx="229">
                  <c:v>0.17380000000000001</c:v>
                </c:pt>
                <c:pt idx="230">
                  <c:v>0.17380000000000001</c:v>
                </c:pt>
                <c:pt idx="231">
                  <c:v>0.17380000000000001</c:v>
                </c:pt>
                <c:pt idx="232">
                  <c:v>0.17380000000000001</c:v>
                </c:pt>
                <c:pt idx="233">
                  <c:v>0.17380000000000001</c:v>
                </c:pt>
                <c:pt idx="234">
                  <c:v>0.17380000000000001</c:v>
                </c:pt>
                <c:pt idx="235">
                  <c:v>0.17380000000000001</c:v>
                </c:pt>
                <c:pt idx="236">
                  <c:v>0.17380000000000001</c:v>
                </c:pt>
                <c:pt idx="237">
                  <c:v>0.17730000000000001</c:v>
                </c:pt>
                <c:pt idx="238">
                  <c:v>0.17730000000000001</c:v>
                </c:pt>
                <c:pt idx="239">
                  <c:v>0.17730000000000001</c:v>
                </c:pt>
                <c:pt idx="240">
                  <c:v>0.18540000000000001</c:v>
                </c:pt>
                <c:pt idx="241">
                  <c:v>0.18540000000000001</c:v>
                </c:pt>
                <c:pt idx="242">
                  <c:v>0.18540000000000001</c:v>
                </c:pt>
                <c:pt idx="243">
                  <c:v>0.18540000000000001</c:v>
                </c:pt>
                <c:pt idx="244">
                  <c:v>0.18540000000000001</c:v>
                </c:pt>
                <c:pt idx="245">
                  <c:v>0.18540000000000001</c:v>
                </c:pt>
                <c:pt idx="246">
                  <c:v>0.18540000000000001</c:v>
                </c:pt>
                <c:pt idx="247">
                  <c:v>0.18540000000000001</c:v>
                </c:pt>
                <c:pt idx="248">
                  <c:v>0.18540000000000001</c:v>
                </c:pt>
                <c:pt idx="249">
                  <c:v>0.1845</c:v>
                </c:pt>
                <c:pt idx="250">
                  <c:v>0.1845</c:v>
                </c:pt>
                <c:pt idx="251">
                  <c:v>0.1845</c:v>
                </c:pt>
                <c:pt idx="252">
                  <c:v>0.18329999999999999</c:v>
                </c:pt>
                <c:pt idx="253">
                  <c:v>0.18329999999999999</c:v>
                </c:pt>
                <c:pt idx="254">
                  <c:v>0.18329999999999999</c:v>
                </c:pt>
                <c:pt idx="255">
                  <c:v>0.18329999999999999</c:v>
                </c:pt>
                <c:pt idx="256">
                  <c:v>0.18329999999999999</c:v>
                </c:pt>
                <c:pt idx="257">
                  <c:v>0.18329999999999999</c:v>
                </c:pt>
                <c:pt idx="258">
                  <c:v>0.18329999999999999</c:v>
                </c:pt>
                <c:pt idx="259">
                  <c:v>0.18329999999999999</c:v>
                </c:pt>
                <c:pt idx="260">
                  <c:v>0.18329999999999999</c:v>
                </c:pt>
                <c:pt idx="261">
                  <c:v>0.18290000000000001</c:v>
                </c:pt>
                <c:pt idx="262">
                  <c:v>0.18290000000000001</c:v>
                </c:pt>
                <c:pt idx="263">
                  <c:v>0.18290000000000001</c:v>
                </c:pt>
                <c:pt idx="264">
                  <c:v>0.17910000000000001</c:v>
                </c:pt>
                <c:pt idx="265">
                  <c:v>0.17910000000000001</c:v>
                </c:pt>
                <c:pt idx="266">
                  <c:v>0.17910000000000001</c:v>
                </c:pt>
                <c:pt idx="267">
                  <c:v>0.17910000000000001</c:v>
                </c:pt>
                <c:pt idx="268">
                  <c:v>0.17910000000000001</c:v>
                </c:pt>
                <c:pt idx="269">
                  <c:v>0.17910000000000001</c:v>
                </c:pt>
                <c:pt idx="270">
                  <c:v>0.17910000000000001</c:v>
                </c:pt>
                <c:pt idx="271">
                  <c:v>0.17910000000000001</c:v>
                </c:pt>
                <c:pt idx="272">
                  <c:v>0.17910000000000001</c:v>
                </c:pt>
                <c:pt idx="273">
                  <c:v>0.17910000000000001</c:v>
                </c:pt>
                <c:pt idx="274">
                  <c:v>0.17910000000000001</c:v>
                </c:pt>
                <c:pt idx="275">
                  <c:v>0.17910000000000001</c:v>
                </c:pt>
                <c:pt idx="276">
                  <c:v>0.1802</c:v>
                </c:pt>
                <c:pt idx="277">
                  <c:v>0.1802</c:v>
                </c:pt>
                <c:pt idx="278">
                  <c:v>0.1802</c:v>
                </c:pt>
                <c:pt idx="279">
                  <c:v>0.1802</c:v>
                </c:pt>
                <c:pt idx="280">
                  <c:v>0.1802</c:v>
                </c:pt>
                <c:pt idx="281">
                  <c:v>0.1802</c:v>
                </c:pt>
                <c:pt idx="282">
                  <c:v>0.1802</c:v>
                </c:pt>
                <c:pt idx="283">
                  <c:v>0.1802</c:v>
                </c:pt>
                <c:pt idx="284">
                  <c:v>0.1802</c:v>
                </c:pt>
                <c:pt idx="285">
                  <c:v>0.18010000000000001</c:v>
                </c:pt>
                <c:pt idx="286">
                  <c:v>0.18010000000000001</c:v>
                </c:pt>
                <c:pt idx="287">
                  <c:v>0.18010000000000001</c:v>
                </c:pt>
                <c:pt idx="288">
                  <c:v>0.18940000000000001</c:v>
                </c:pt>
                <c:pt idx="289">
                  <c:v>0.18940000000000001</c:v>
                </c:pt>
                <c:pt idx="290">
                  <c:v>0.18940000000000001</c:v>
                </c:pt>
                <c:pt idx="291">
                  <c:v>0.18940000000000001</c:v>
                </c:pt>
                <c:pt idx="292">
                  <c:v>0.18940000000000001</c:v>
                </c:pt>
                <c:pt idx="293">
                  <c:v>0.18940000000000001</c:v>
                </c:pt>
                <c:pt idx="294">
                  <c:v>0.18940000000000001</c:v>
                </c:pt>
                <c:pt idx="295">
                  <c:v>0.18940000000000001</c:v>
                </c:pt>
                <c:pt idx="296">
                  <c:v>0.18940000000000001</c:v>
                </c:pt>
                <c:pt idx="297">
                  <c:v>0.18909999999999999</c:v>
                </c:pt>
                <c:pt idx="298">
                  <c:v>0.18909999999999999</c:v>
                </c:pt>
                <c:pt idx="299">
                  <c:v>0.18909999999999999</c:v>
                </c:pt>
                <c:pt idx="300">
                  <c:v>0.1903</c:v>
                </c:pt>
                <c:pt idx="301">
                  <c:v>0.1903</c:v>
                </c:pt>
                <c:pt idx="302">
                  <c:v>0.1903</c:v>
                </c:pt>
                <c:pt idx="303">
                  <c:v>0.1903</c:v>
                </c:pt>
                <c:pt idx="304">
                  <c:v>0.1903</c:v>
                </c:pt>
                <c:pt idx="305">
                  <c:v>0.1903</c:v>
                </c:pt>
                <c:pt idx="306">
                  <c:v>0.1903</c:v>
                </c:pt>
                <c:pt idx="307">
                  <c:v>0.1903</c:v>
                </c:pt>
                <c:pt idx="308">
                  <c:v>0.1903</c:v>
                </c:pt>
                <c:pt idx="309">
                  <c:v>0.19020000000000001</c:v>
                </c:pt>
                <c:pt idx="310">
                  <c:v>0.19020000000000001</c:v>
                </c:pt>
                <c:pt idx="311">
                  <c:v>0.19020000000000001</c:v>
                </c:pt>
              </c:numCache>
            </c:numRef>
          </c:val>
          <c:smooth val="0"/>
          <c:extLst>
            <c:ext xmlns:c16="http://schemas.microsoft.com/office/drawing/2014/chart" uri="{C3380CC4-5D6E-409C-BE32-E72D297353CC}">
              <c16:uniqueId val="{00000001-4924-4793-AD38-706D27EE8877}"/>
            </c:ext>
          </c:extLst>
        </c:ser>
        <c:ser>
          <c:idx val="2"/>
          <c:order val="2"/>
          <c:tx>
            <c:v>Utility-scale electricity price</c:v>
          </c:tx>
          <c:spPr>
            <a:ln w="25400" cap="rnd">
              <a:solidFill>
                <a:srgbClr val="960000">
                  <a:alpha val="80000"/>
                </a:srgbClr>
              </a:solidFill>
              <a:round/>
            </a:ln>
            <a:effectLst/>
          </c:spPr>
          <c:marker>
            <c:symbol val="none"/>
          </c:marker>
          <c:cat>
            <c:numRef>
              <c:f>'05_elect_price_c&amp;i&amp;u'!$E$20:$YN$20</c:f>
              <c:numCache>
                <c:formatCode>mmm\-yy</c:formatCode>
                <c:ptCount val="660"/>
                <c:pt idx="0">
                  <c:v>33239</c:v>
                </c:pt>
                <c:pt idx="1">
                  <c:v>33270</c:v>
                </c:pt>
                <c:pt idx="2">
                  <c:v>33298</c:v>
                </c:pt>
                <c:pt idx="3">
                  <c:v>33329</c:v>
                </c:pt>
                <c:pt idx="4">
                  <c:v>33359</c:v>
                </c:pt>
                <c:pt idx="5">
                  <c:v>33390</c:v>
                </c:pt>
                <c:pt idx="6">
                  <c:v>33420</c:v>
                </c:pt>
                <c:pt idx="7">
                  <c:v>33451</c:v>
                </c:pt>
                <c:pt idx="8">
                  <c:v>33482</c:v>
                </c:pt>
                <c:pt idx="9">
                  <c:v>33512</c:v>
                </c:pt>
                <c:pt idx="10">
                  <c:v>33543</c:v>
                </c:pt>
                <c:pt idx="11">
                  <c:v>33573</c:v>
                </c:pt>
                <c:pt idx="12">
                  <c:v>33604</c:v>
                </c:pt>
                <c:pt idx="13">
                  <c:v>33635</c:v>
                </c:pt>
                <c:pt idx="14">
                  <c:v>33664</c:v>
                </c:pt>
                <c:pt idx="15">
                  <c:v>33695</c:v>
                </c:pt>
                <c:pt idx="16">
                  <c:v>33725</c:v>
                </c:pt>
                <c:pt idx="17">
                  <c:v>33756</c:v>
                </c:pt>
                <c:pt idx="18">
                  <c:v>33786</c:v>
                </c:pt>
                <c:pt idx="19">
                  <c:v>33817</c:v>
                </c:pt>
                <c:pt idx="20">
                  <c:v>33848</c:v>
                </c:pt>
                <c:pt idx="21">
                  <c:v>33878</c:v>
                </c:pt>
                <c:pt idx="22">
                  <c:v>33909</c:v>
                </c:pt>
                <c:pt idx="23">
                  <c:v>33939</c:v>
                </c:pt>
                <c:pt idx="24">
                  <c:v>33970</c:v>
                </c:pt>
                <c:pt idx="25">
                  <c:v>34001</c:v>
                </c:pt>
                <c:pt idx="26">
                  <c:v>34029</c:v>
                </c:pt>
                <c:pt idx="27">
                  <c:v>34060</c:v>
                </c:pt>
                <c:pt idx="28">
                  <c:v>34090</c:v>
                </c:pt>
                <c:pt idx="29">
                  <c:v>34121</c:v>
                </c:pt>
                <c:pt idx="30">
                  <c:v>34151</c:v>
                </c:pt>
                <c:pt idx="31">
                  <c:v>34182</c:v>
                </c:pt>
                <c:pt idx="32">
                  <c:v>34213</c:v>
                </c:pt>
                <c:pt idx="33">
                  <c:v>34243</c:v>
                </c:pt>
                <c:pt idx="34">
                  <c:v>34274</c:v>
                </c:pt>
                <c:pt idx="35">
                  <c:v>34304</c:v>
                </c:pt>
                <c:pt idx="36">
                  <c:v>34335</c:v>
                </c:pt>
                <c:pt idx="37">
                  <c:v>34366</c:v>
                </c:pt>
                <c:pt idx="38">
                  <c:v>34394</c:v>
                </c:pt>
                <c:pt idx="39">
                  <c:v>34425</c:v>
                </c:pt>
                <c:pt idx="40">
                  <c:v>34455</c:v>
                </c:pt>
                <c:pt idx="41">
                  <c:v>34486</c:v>
                </c:pt>
                <c:pt idx="42">
                  <c:v>34516</c:v>
                </c:pt>
                <c:pt idx="43">
                  <c:v>34547</c:v>
                </c:pt>
                <c:pt idx="44">
                  <c:v>34578</c:v>
                </c:pt>
                <c:pt idx="45">
                  <c:v>34608</c:v>
                </c:pt>
                <c:pt idx="46">
                  <c:v>34639</c:v>
                </c:pt>
                <c:pt idx="47">
                  <c:v>34669</c:v>
                </c:pt>
                <c:pt idx="48">
                  <c:v>34700</c:v>
                </c:pt>
                <c:pt idx="49">
                  <c:v>34731</c:v>
                </c:pt>
                <c:pt idx="50">
                  <c:v>34759</c:v>
                </c:pt>
                <c:pt idx="51">
                  <c:v>34790</c:v>
                </c:pt>
                <c:pt idx="52">
                  <c:v>34820</c:v>
                </c:pt>
                <c:pt idx="53">
                  <c:v>34851</c:v>
                </c:pt>
                <c:pt idx="54">
                  <c:v>34881</c:v>
                </c:pt>
                <c:pt idx="55">
                  <c:v>34912</c:v>
                </c:pt>
                <c:pt idx="56">
                  <c:v>34943</c:v>
                </c:pt>
                <c:pt idx="57">
                  <c:v>34973</c:v>
                </c:pt>
                <c:pt idx="58">
                  <c:v>35004</c:v>
                </c:pt>
                <c:pt idx="59">
                  <c:v>35034</c:v>
                </c:pt>
                <c:pt idx="60">
                  <c:v>35065</c:v>
                </c:pt>
                <c:pt idx="61">
                  <c:v>35096</c:v>
                </c:pt>
                <c:pt idx="62">
                  <c:v>35125</c:v>
                </c:pt>
                <c:pt idx="63">
                  <c:v>35156</c:v>
                </c:pt>
                <c:pt idx="64">
                  <c:v>35186</c:v>
                </c:pt>
                <c:pt idx="65">
                  <c:v>35217</c:v>
                </c:pt>
                <c:pt idx="66">
                  <c:v>35247</c:v>
                </c:pt>
                <c:pt idx="67">
                  <c:v>35278</c:v>
                </c:pt>
                <c:pt idx="68">
                  <c:v>35309</c:v>
                </c:pt>
                <c:pt idx="69">
                  <c:v>35339</c:v>
                </c:pt>
                <c:pt idx="70">
                  <c:v>35370</c:v>
                </c:pt>
                <c:pt idx="71">
                  <c:v>35400</c:v>
                </c:pt>
                <c:pt idx="72">
                  <c:v>35431</c:v>
                </c:pt>
                <c:pt idx="73">
                  <c:v>35462</c:v>
                </c:pt>
                <c:pt idx="74">
                  <c:v>35490</c:v>
                </c:pt>
                <c:pt idx="75">
                  <c:v>35521</c:v>
                </c:pt>
                <c:pt idx="76">
                  <c:v>35551</c:v>
                </c:pt>
                <c:pt idx="77">
                  <c:v>35582</c:v>
                </c:pt>
                <c:pt idx="78">
                  <c:v>35612</c:v>
                </c:pt>
                <c:pt idx="79">
                  <c:v>35643</c:v>
                </c:pt>
                <c:pt idx="80">
                  <c:v>35674</c:v>
                </c:pt>
                <c:pt idx="81">
                  <c:v>35704</c:v>
                </c:pt>
                <c:pt idx="82">
                  <c:v>35735</c:v>
                </c:pt>
                <c:pt idx="83">
                  <c:v>35765</c:v>
                </c:pt>
                <c:pt idx="84">
                  <c:v>35796</c:v>
                </c:pt>
                <c:pt idx="85">
                  <c:v>35827</c:v>
                </c:pt>
                <c:pt idx="86">
                  <c:v>35855</c:v>
                </c:pt>
                <c:pt idx="87">
                  <c:v>35886</c:v>
                </c:pt>
                <c:pt idx="88">
                  <c:v>35916</c:v>
                </c:pt>
                <c:pt idx="89">
                  <c:v>35947</c:v>
                </c:pt>
                <c:pt idx="90">
                  <c:v>35977</c:v>
                </c:pt>
                <c:pt idx="91">
                  <c:v>36008</c:v>
                </c:pt>
                <c:pt idx="92">
                  <c:v>36039</c:v>
                </c:pt>
                <c:pt idx="93">
                  <c:v>36069</c:v>
                </c:pt>
                <c:pt idx="94">
                  <c:v>36100</c:v>
                </c:pt>
                <c:pt idx="95">
                  <c:v>36130</c:v>
                </c:pt>
                <c:pt idx="96">
                  <c:v>36161</c:v>
                </c:pt>
                <c:pt idx="97">
                  <c:v>36192</c:v>
                </c:pt>
                <c:pt idx="98">
                  <c:v>36220</c:v>
                </c:pt>
                <c:pt idx="99">
                  <c:v>36251</c:v>
                </c:pt>
                <c:pt idx="100">
                  <c:v>36281</c:v>
                </c:pt>
                <c:pt idx="101">
                  <c:v>36312</c:v>
                </c:pt>
                <c:pt idx="102">
                  <c:v>36342</c:v>
                </c:pt>
                <c:pt idx="103">
                  <c:v>36373</c:v>
                </c:pt>
                <c:pt idx="104">
                  <c:v>36404</c:v>
                </c:pt>
                <c:pt idx="105">
                  <c:v>36434</c:v>
                </c:pt>
                <c:pt idx="106">
                  <c:v>36465</c:v>
                </c:pt>
                <c:pt idx="107">
                  <c:v>36495</c:v>
                </c:pt>
                <c:pt idx="108">
                  <c:v>36526</c:v>
                </c:pt>
                <c:pt idx="109">
                  <c:v>36557</c:v>
                </c:pt>
                <c:pt idx="110">
                  <c:v>36586</c:v>
                </c:pt>
                <c:pt idx="111">
                  <c:v>36617</c:v>
                </c:pt>
                <c:pt idx="112">
                  <c:v>36647</c:v>
                </c:pt>
                <c:pt idx="113">
                  <c:v>36678</c:v>
                </c:pt>
                <c:pt idx="114">
                  <c:v>36708</c:v>
                </c:pt>
                <c:pt idx="115">
                  <c:v>36739</c:v>
                </c:pt>
                <c:pt idx="116">
                  <c:v>36770</c:v>
                </c:pt>
                <c:pt idx="117">
                  <c:v>36800</c:v>
                </c:pt>
                <c:pt idx="118">
                  <c:v>36831</c:v>
                </c:pt>
                <c:pt idx="119">
                  <c:v>36861</c:v>
                </c:pt>
                <c:pt idx="120">
                  <c:v>36892</c:v>
                </c:pt>
                <c:pt idx="121">
                  <c:v>36923</c:v>
                </c:pt>
                <c:pt idx="122">
                  <c:v>36951</c:v>
                </c:pt>
                <c:pt idx="123">
                  <c:v>36982</c:v>
                </c:pt>
                <c:pt idx="124">
                  <c:v>37012</c:v>
                </c:pt>
                <c:pt idx="125">
                  <c:v>37043</c:v>
                </c:pt>
                <c:pt idx="126">
                  <c:v>37073</c:v>
                </c:pt>
                <c:pt idx="127">
                  <c:v>37104</c:v>
                </c:pt>
                <c:pt idx="128">
                  <c:v>37135</c:v>
                </c:pt>
                <c:pt idx="129">
                  <c:v>37165</c:v>
                </c:pt>
                <c:pt idx="130">
                  <c:v>37196</c:v>
                </c:pt>
                <c:pt idx="131">
                  <c:v>37226</c:v>
                </c:pt>
                <c:pt idx="132">
                  <c:v>37257</c:v>
                </c:pt>
                <c:pt idx="133">
                  <c:v>37288</c:v>
                </c:pt>
                <c:pt idx="134">
                  <c:v>37316</c:v>
                </c:pt>
                <c:pt idx="135">
                  <c:v>37347</c:v>
                </c:pt>
                <c:pt idx="136">
                  <c:v>37377</c:v>
                </c:pt>
                <c:pt idx="137">
                  <c:v>37408</c:v>
                </c:pt>
                <c:pt idx="138">
                  <c:v>37438</c:v>
                </c:pt>
                <c:pt idx="139">
                  <c:v>37469</c:v>
                </c:pt>
                <c:pt idx="140">
                  <c:v>37500</c:v>
                </c:pt>
                <c:pt idx="141">
                  <c:v>37530</c:v>
                </c:pt>
                <c:pt idx="142">
                  <c:v>37561</c:v>
                </c:pt>
                <c:pt idx="143">
                  <c:v>37591</c:v>
                </c:pt>
                <c:pt idx="144">
                  <c:v>37622</c:v>
                </c:pt>
                <c:pt idx="145">
                  <c:v>37653</c:v>
                </c:pt>
                <c:pt idx="146">
                  <c:v>37681</c:v>
                </c:pt>
                <c:pt idx="147">
                  <c:v>37712</c:v>
                </c:pt>
                <c:pt idx="148">
                  <c:v>37742</c:v>
                </c:pt>
                <c:pt idx="149">
                  <c:v>37773</c:v>
                </c:pt>
                <c:pt idx="150">
                  <c:v>37803</c:v>
                </c:pt>
                <c:pt idx="151">
                  <c:v>37834</c:v>
                </c:pt>
                <c:pt idx="152">
                  <c:v>37865</c:v>
                </c:pt>
                <c:pt idx="153">
                  <c:v>37895</c:v>
                </c:pt>
                <c:pt idx="154">
                  <c:v>37926</c:v>
                </c:pt>
                <c:pt idx="155">
                  <c:v>37956</c:v>
                </c:pt>
                <c:pt idx="156">
                  <c:v>37987</c:v>
                </c:pt>
                <c:pt idx="157">
                  <c:v>38018</c:v>
                </c:pt>
                <c:pt idx="158">
                  <c:v>38047</c:v>
                </c:pt>
                <c:pt idx="159">
                  <c:v>38078</c:v>
                </c:pt>
                <c:pt idx="160">
                  <c:v>38108</c:v>
                </c:pt>
                <c:pt idx="161">
                  <c:v>38139</c:v>
                </c:pt>
                <c:pt idx="162">
                  <c:v>38169</c:v>
                </c:pt>
                <c:pt idx="163">
                  <c:v>38200</c:v>
                </c:pt>
                <c:pt idx="164">
                  <c:v>38231</c:v>
                </c:pt>
                <c:pt idx="165">
                  <c:v>38261</c:v>
                </c:pt>
                <c:pt idx="166">
                  <c:v>38292</c:v>
                </c:pt>
                <c:pt idx="167">
                  <c:v>38322</c:v>
                </c:pt>
                <c:pt idx="168">
                  <c:v>38353</c:v>
                </c:pt>
                <c:pt idx="169">
                  <c:v>38384</c:v>
                </c:pt>
                <c:pt idx="170">
                  <c:v>38412</c:v>
                </c:pt>
                <c:pt idx="171">
                  <c:v>38443</c:v>
                </c:pt>
                <c:pt idx="172">
                  <c:v>38473</c:v>
                </c:pt>
                <c:pt idx="173">
                  <c:v>38504</c:v>
                </c:pt>
                <c:pt idx="174">
                  <c:v>38534</c:v>
                </c:pt>
                <c:pt idx="175">
                  <c:v>38565</c:v>
                </c:pt>
                <c:pt idx="176">
                  <c:v>38596</c:v>
                </c:pt>
                <c:pt idx="177">
                  <c:v>38626</c:v>
                </c:pt>
                <c:pt idx="178">
                  <c:v>38657</c:v>
                </c:pt>
                <c:pt idx="179">
                  <c:v>38687</c:v>
                </c:pt>
                <c:pt idx="180">
                  <c:v>38718</c:v>
                </c:pt>
                <c:pt idx="181">
                  <c:v>38749</c:v>
                </c:pt>
                <c:pt idx="182">
                  <c:v>38777</c:v>
                </c:pt>
                <c:pt idx="183">
                  <c:v>38808</c:v>
                </c:pt>
                <c:pt idx="184">
                  <c:v>38838</c:v>
                </c:pt>
                <c:pt idx="185">
                  <c:v>38869</c:v>
                </c:pt>
                <c:pt idx="186">
                  <c:v>38899</c:v>
                </c:pt>
                <c:pt idx="187">
                  <c:v>38930</c:v>
                </c:pt>
                <c:pt idx="188">
                  <c:v>38961</c:v>
                </c:pt>
                <c:pt idx="189">
                  <c:v>38991</c:v>
                </c:pt>
                <c:pt idx="190">
                  <c:v>39022</c:v>
                </c:pt>
                <c:pt idx="191">
                  <c:v>39052</c:v>
                </c:pt>
                <c:pt idx="192">
                  <c:v>39083</c:v>
                </c:pt>
                <c:pt idx="193">
                  <c:v>39114</c:v>
                </c:pt>
                <c:pt idx="194">
                  <c:v>39142</c:v>
                </c:pt>
                <c:pt idx="195">
                  <c:v>39173</c:v>
                </c:pt>
                <c:pt idx="196">
                  <c:v>39203</c:v>
                </c:pt>
                <c:pt idx="197">
                  <c:v>39234</c:v>
                </c:pt>
                <c:pt idx="198">
                  <c:v>39264</c:v>
                </c:pt>
                <c:pt idx="199">
                  <c:v>39295</c:v>
                </c:pt>
                <c:pt idx="200">
                  <c:v>39326</c:v>
                </c:pt>
                <c:pt idx="201">
                  <c:v>39356</c:v>
                </c:pt>
                <c:pt idx="202">
                  <c:v>39387</c:v>
                </c:pt>
                <c:pt idx="203">
                  <c:v>39417</c:v>
                </c:pt>
                <c:pt idx="204">
                  <c:v>39448</c:v>
                </c:pt>
                <c:pt idx="205">
                  <c:v>39479</c:v>
                </c:pt>
                <c:pt idx="206">
                  <c:v>39508</c:v>
                </c:pt>
                <c:pt idx="207">
                  <c:v>39539</c:v>
                </c:pt>
                <c:pt idx="208">
                  <c:v>39569</c:v>
                </c:pt>
                <c:pt idx="209">
                  <c:v>39600</c:v>
                </c:pt>
                <c:pt idx="210">
                  <c:v>39630</c:v>
                </c:pt>
                <c:pt idx="211">
                  <c:v>39661</c:v>
                </c:pt>
                <c:pt idx="212">
                  <c:v>39692</c:v>
                </c:pt>
                <c:pt idx="213">
                  <c:v>39722</c:v>
                </c:pt>
                <c:pt idx="214">
                  <c:v>39753</c:v>
                </c:pt>
                <c:pt idx="215">
                  <c:v>39783</c:v>
                </c:pt>
                <c:pt idx="216">
                  <c:v>39814</c:v>
                </c:pt>
                <c:pt idx="217">
                  <c:v>39845</c:v>
                </c:pt>
                <c:pt idx="218">
                  <c:v>39873</c:v>
                </c:pt>
                <c:pt idx="219">
                  <c:v>39904</c:v>
                </c:pt>
                <c:pt idx="220">
                  <c:v>39934</c:v>
                </c:pt>
                <c:pt idx="221">
                  <c:v>39965</c:v>
                </c:pt>
                <c:pt idx="222">
                  <c:v>39995</c:v>
                </c:pt>
                <c:pt idx="223">
                  <c:v>40026</c:v>
                </c:pt>
                <c:pt idx="224">
                  <c:v>40057</c:v>
                </c:pt>
                <c:pt idx="225">
                  <c:v>40087</c:v>
                </c:pt>
                <c:pt idx="226">
                  <c:v>40118</c:v>
                </c:pt>
                <c:pt idx="227">
                  <c:v>40148</c:v>
                </c:pt>
                <c:pt idx="228">
                  <c:v>40179</c:v>
                </c:pt>
                <c:pt idx="229">
                  <c:v>40210</c:v>
                </c:pt>
                <c:pt idx="230">
                  <c:v>40238</c:v>
                </c:pt>
                <c:pt idx="231">
                  <c:v>40269</c:v>
                </c:pt>
                <c:pt idx="232">
                  <c:v>40299</c:v>
                </c:pt>
                <c:pt idx="233">
                  <c:v>40330</c:v>
                </c:pt>
                <c:pt idx="234">
                  <c:v>40360</c:v>
                </c:pt>
                <c:pt idx="235">
                  <c:v>40391</c:v>
                </c:pt>
                <c:pt idx="236">
                  <c:v>40422</c:v>
                </c:pt>
                <c:pt idx="237">
                  <c:v>40452</c:v>
                </c:pt>
                <c:pt idx="238">
                  <c:v>40483</c:v>
                </c:pt>
                <c:pt idx="239">
                  <c:v>40513</c:v>
                </c:pt>
                <c:pt idx="240">
                  <c:v>40544</c:v>
                </c:pt>
                <c:pt idx="241">
                  <c:v>40575</c:v>
                </c:pt>
                <c:pt idx="242">
                  <c:v>40603</c:v>
                </c:pt>
                <c:pt idx="243">
                  <c:v>40634</c:v>
                </c:pt>
                <c:pt idx="244">
                  <c:v>40664</c:v>
                </c:pt>
                <c:pt idx="245">
                  <c:v>40695</c:v>
                </c:pt>
                <c:pt idx="246">
                  <c:v>40725</c:v>
                </c:pt>
                <c:pt idx="247">
                  <c:v>40756</c:v>
                </c:pt>
                <c:pt idx="248">
                  <c:v>40787</c:v>
                </c:pt>
                <c:pt idx="249">
                  <c:v>40817</c:v>
                </c:pt>
                <c:pt idx="250">
                  <c:v>40848</c:v>
                </c:pt>
                <c:pt idx="251">
                  <c:v>40878</c:v>
                </c:pt>
                <c:pt idx="252">
                  <c:v>40909</c:v>
                </c:pt>
                <c:pt idx="253">
                  <c:v>40940</c:v>
                </c:pt>
                <c:pt idx="254">
                  <c:v>40969</c:v>
                </c:pt>
                <c:pt idx="255">
                  <c:v>41000</c:v>
                </c:pt>
                <c:pt idx="256">
                  <c:v>41030</c:v>
                </c:pt>
                <c:pt idx="257">
                  <c:v>41061</c:v>
                </c:pt>
                <c:pt idx="258">
                  <c:v>41091</c:v>
                </c:pt>
                <c:pt idx="259">
                  <c:v>41122</c:v>
                </c:pt>
                <c:pt idx="260">
                  <c:v>41153</c:v>
                </c:pt>
                <c:pt idx="261">
                  <c:v>41183</c:v>
                </c:pt>
                <c:pt idx="262">
                  <c:v>41214</c:v>
                </c:pt>
                <c:pt idx="263">
                  <c:v>41244</c:v>
                </c:pt>
                <c:pt idx="264">
                  <c:v>41275</c:v>
                </c:pt>
                <c:pt idx="265">
                  <c:v>41306</c:v>
                </c:pt>
                <c:pt idx="266">
                  <c:v>41334</c:v>
                </c:pt>
                <c:pt idx="267">
                  <c:v>41365</c:v>
                </c:pt>
                <c:pt idx="268">
                  <c:v>41395</c:v>
                </c:pt>
                <c:pt idx="269">
                  <c:v>41426</c:v>
                </c:pt>
                <c:pt idx="270">
                  <c:v>41456</c:v>
                </c:pt>
                <c:pt idx="271">
                  <c:v>41487</c:v>
                </c:pt>
                <c:pt idx="272">
                  <c:v>41518</c:v>
                </c:pt>
                <c:pt idx="273">
                  <c:v>41548</c:v>
                </c:pt>
                <c:pt idx="274">
                  <c:v>41579</c:v>
                </c:pt>
                <c:pt idx="275">
                  <c:v>41609</c:v>
                </c:pt>
                <c:pt idx="276">
                  <c:v>41640</c:v>
                </c:pt>
                <c:pt idx="277">
                  <c:v>41671</c:v>
                </c:pt>
                <c:pt idx="278">
                  <c:v>41699</c:v>
                </c:pt>
                <c:pt idx="279">
                  <c:v>41730</c:v>
                </c:pt>
                <c:pt idx="280">
                  <c:v>41760</c:v>
                </c:pt>
                <c:pt idx="281">
                  <c:v>41791</c:v>
                </c:pt>
                <c:pt idx="282">
                  <c:v>41821</c:v>
                </c:pt>
                <c:pt idx="283">
                  <c:v>41852</c:v>
                </c:pt>
                <c:pt idx="284">
                  <c:v>41883</c:v>
                </c:pt>
                <c:pt idx="285">
                  <c:v>41913</c:v>
                </c:pt>
                <c:pt idx="286">
                  <c:v>41944</c:v>
                </c:pt>
                <c:pt idx="287">
                  <c:v>41974</c:v>
                </c:pt>
                <c:pt idx="288">
                  <c:v>42005</c:v>
                </c:pt>
                <c:pt idx="289">
                  <c:v>42036</c:v>
                </c:pt>
                <c:pt idx="290">
                  <c:v>42064</c:v>
                </c:pt>
                <c:pt idx="291">
                  <c:v>42095</c:v>
                </c:pt>
                <c:pt idx="292">
                  <c:v>42125</c:v>
                </c:pt>
                <c:pt idx="293">
                  <c:v>42156</c:v>
                </c:pt>
                <c:pt idx="294">
                  <c:v>42186</c:v>
                </c:pt>
                <c:pt idx="295">
                  <c:v>42217</c:v>
                </c:pt>
                <c:pt idx="296">
                  <c:v>42248</c:v>
                </c:pt>
                <c:pt idx="297">
                  <c:v>42278</c:v>
                </c:pt>
                <c:pt idx="298">
                  <c:v>42309</c:v>
                </c:pt>
                <c:pt idx="299">
                  <c:v>42339</c:v>
                </c:pt>
                <c:pt idx="300">
                  <c:v>42370</c:v>
                </c:pt>
                <c:pt idx="301">
                  <c:v>42401</c:v>
                </c:pt>
                <c:pt idx="302">
                  <c:v>42430</c:v>
                </c:pt>
                <c:pt idx="303">
                  <c:v>42461</c:v>
                </c:pt>
                <c:pt idx="304">
                  <c:v>42491</c:v>
                </c:pt>
                <c:pt idx="305">
                  <c:v>42522</c:v>
                </c:pt>
                <c:pt idx="306">
                  <c:v>42552</c:v>
                </c:pt>
                <c:pt idx="307">
                  <c:v>42583</c:v>
                </c:pt>
                <c:pt idx="308">
                  <c:v>42614</c:v>
                </c:pt>
                <c:pt idx="309">
                  <c:v>42644</c:v>
                </c:pt>
                <c:pt idx="310">
                  <c:v>42675</c:v>
                </c:pt>
                <c:pt idx="311">
                  <c:v>42705</c:v>
                </c:pt>
                <c:pt idx="312">
                  <c:v>42736</c:v>
                </c:pt>
                <c:pt idx="313">
                  <c:v>42767</c:v>
                </c:pt>
                <c:pt idx="314">
                  <c:v>42795</c:v>
                </c:pt>
                <c:pt idx="315">
                  <c:v>42826</c:v>
                </c:pt>
                <c:pt idx="316">
                  <c:v>42856</c:v>
                </c:pt>
                <c:pt idx="317">
                  <c:v>42887</c:v>
                </c:pt>
                <c:pt idx="318">
                  <c:v>42917</c:v>
                </c:pt>
                <c:pt idx="319">
                  <c:v>42948</c:v>
                </c:pt>
                <c:pt idx="320">
                  <c:v>42979</c:v>
                </c:pt>
                <c:pt idx="321">
                  <c:v>43009</c:v>
                </c:pt>
                <c:pt idx="322">
                  <c:v>43040</c:v>
                </c:pt>
                <c:pt idx="323">
                  <c:v>43070</c:v>
                </c:pt>
                <c:pt idx="324">
                  <c:v>43101</c:v>
                </c:pt>
                <c:pt idx="325">
                  <c:v>43132</c:v>
                </c:pt>
                <c:pt idx="326">
                  <c:v>43160</c:v>
                </c:pt>
                <c:pt idx="327">
                  <c:v>43191</c:v>
                </c:pt>
                <c:pt idx="328">
                  <c:v>43221</c:v>
                </c:pt>
                <c:pt idx="329">
                  <c:v>43252</c:v>
                </c:pt>
                <c:pt idx="330">
                  <c:v>43282</c:v>
                </c:pt>
                <c:pt idx="331">
                  <c:v>43313</c:v>
                </c:pt>
                <c:pt idx="332">
                  <c:v>43344</c:v>
                </c:pt>
                <c:pt idx="333">
                  <c:v>43374</c:v>
                </c:pt>
                <c:pt idx="334">
                  <c:v>43405</c:v>
                </c:pt>
                <c:pt idx="335">
                  <c:v>43435</c:v>
                </c:pt>
                <c:pt idx="336">
                  <c:v>43466</c:v>
                </c:pt>
                <c:pt idx="337">
                  <c:v>43497</c:v>
                </c:pt>
                <c:pt idx="338">
                  <c:v>43525</c:v>
                </c:pt>
                <c:pt idx="339">
                  <c:v>43556</c:v>
                </c:pt>
                <c:pt idx="340">
                  <c:v>43586</c:v>
                </c:pt>
                <c:pt idx="341">
                  <c:v>43617</c:v>
                </c:pt>
                <c:pt idx="342">
                  <c:v>43647</c:v>
                </c:pt>
                <c:pt idx="343">
                  <c:v>43678</c:v>
                </c:pt>
                <c:pt idx="344">
                  <c:v>43709</c:v>
                </c:pt>
                <c:pt idx="345">
                  <c:v>43739</c:v>
                </c:pt>
                <c:pt idx="346">
                  <c:v>43770</c:v>
                </c:pt>
                <c:pt idx="347">
                  <c:v>43800</c:v>
                </c:pt>
                <c:pt idx="348">
                  <c:v>43831</c:v>
                </c:pt>
                <c:pt idx="349">
                  <c:v>43862</c:v>
                </c:pt>
                <c:pt idx="350">
                  <c:v>43891</c:v>
                </c:pt>
                <c:pt idx="351">
                  <c:v>43922</c:v>
                </c:pt>
                <c:pt idx="352">
                  <c:v>43952</c:v>
                </c:pt>
                <c:pt idx="353">
                  <c:v>43983</c:v>
                </c:pt>
                <c:pt idx="354">
                  <c:v>44013</c:v>
                </c:pt>
                <c:pt idx="355">
                  <c:v>44044</c:v>
                </c:pt>
                <c:pt idx="356">
                  <c:v>44075</c:v>
                </c:pt>
                <c:pt idx="357">
                  <c:v>44105</c:v>
                </c:pt>
                <c:pt idx="358">
                  <c:v>44136</c:v>
                </c:pt>
                <c:pt idx="359">
                  <c:v>44166</c:v>
                </c:pt>
                <c:pt idx="360">
                  <c:v>44197</c:v>
                </c:pt>
                <c:pt idx="361">
                  <c:v>44228</c:v>
                </c:pt>
                <c:pt idx="362">
                  <c:v>44256</c:v>
                </c:pt>
                <c:pt idx="363">
                  <c:v>44287</c:v>
                </c:pt>
                <c:pt idx="364">
                  <c:v>44317</c:v>
                </c:pt>
                <c:pt idx="365">
                  <c:v>44348</c:v>
                </c:pt>
                <c:pt idx="366">
                  <c:v>44378</c:v>
                </c:pt>
                <c:pt idx="367">
                  <c:v>44409</c:v>
                </c:pt>
                <c:pt idx="368">
                  <c:v>44440</c:v>
                </c:pt>
                <c:pt idx="369">
                  <c:v>44470</c:v>
                </c:pt>
                <c:pt idx="370">
                  <c:v>44501</c:v>
                </c:pt>
                <c:pt idx="371">
                  <c:v>44531</c:v>
                </c:pt>
                <c:pt idx="372">
                  <c:v>44562</c:v>
                </c:pt>
                <c:pt idx="373">
                  <c:v>44593</c:v>
                </c:pt>
                <c:pt idx="374">
                  <c:v>44621</c:v>
                </c:pt>
                <c:pt idx="375">
                  <c:v>44652</c:v>
                </c:pt>
                <c:pt idx="376">
                  <c:v>44682</c:v>
                </c:pt>
                <c:pt idx="377">
                  <c:v>44713</c:v>
                </c:pt>
                <c:pt idx="378">
                  <c:v>44743</c:v>
                </c:pt>
                <c:pt idx="379">
                  <c:v>44774</c:v>
                </c:pt>
                <c:pt idx="380">
                  <c:v>44805</c:v>
                </c:pt>
                <c:pt idx="381">
                  <c:v>44835</c:v>
                </c:pt>
                <c:pt idx="382">
                  <c:v>44866</c:v>
                </c:pt>
                <c:pt idx="383">
                  <c:v>44896</c:v>
                </c:pt>
                <c:pt idx="384">
                  <c:v>44927</c:v>
                </c:pt>
                <c:pt idx="385">
                  <c:v>44958</c:v>
                </c:pt>
                <c:pt idx="386">
                  <c:v>44986</c:v>
                </c:pt>
                <c:pt idx="387">
                  <c:v>45017</c:v>
                </c:pt>
                <c:pt idx="388">
                  <c:v>45047</c:v>
                </c:pt>
                <c:pt idx="389">
                  <c:v>45078</c:v>
                </c:pt>
                <c:pt idx="390">
                  <c:v>45108</c:v>
                </c:pt>
                <c:pt idx="391">
                  <c:v>45139</c:v>
                </c:pt>
                <c:pt idx="392">
                  <c:v>45170</c:v>
                </c:pt>
                <c:pt idx="393">
                  <c:v>45200</c:v>
                </c:pt>
                <c:pt idx="394">
                  <c:v>45231</c:v>
                </c:pt>
                <c:pt idx="395">
                  <c:v>45261</c:v>
                </c:pt>
                <c:pt idx="396">
                  <c:v>45292</c:v>
                </c:pt>
                <c:pt idx="397">
                  <c:v>45323</c:v>
                </c:pt>
                <c:pt idx="398">
                  <c:v>45352</c:v>
                </c:pt>
                <c:pt idx="399">
                  <c:v>45383</c:v>
                </c:pt>
                <c:pt idx="400">
                  <c:v>45413</c:v>
                </c:pt>
                <c:pt idx="401">
                  <c:v>45444</c:v>
                </c:pt>
                <c:pt idx="402">
                  <c:v>45474</c:v>
                </c:pt>
                <c:pt idx="403">
                  <c:v>45505</c:v>
                </c:pt>
                <c:pt idx="404">
                  <c:v>45536</c:v>
                </c:pt>
                <c:pt idx="405">
                  <c:v>45566</c:v>
                </c:pt>
                <c:pt idx="406">
                  <c:v>45597</c:v>
                </c:pt>
                <c:pt idx="407">
                  <c:v>45627</c:v>
                </c:pt>
                <c:pt idx="408">
                  <c:v>45658</c:v>
                </c:pt>
                <c:pt idx="409">
                  <c:v>45689</c:v>
                </c:pt>
                <c:pt idx="410">
                  <c:v>45717</c:v>
                </c:pt>
                <c:pt idx="411">
                  <c:v>45748</c:v>
                </c:pt>
                <c:pt idx="412">
                  <c:v>45778</c:v>
                </c:pt>
                <c:pt idx="413">
                  <c:v>45809</c:v>
                </c:pt>
                <c:pt idx="414">
                  <c:v>45839</c:v>
                </c:pt>
                <c:pt idx="415">
                  <c:v>45870</c:v>
                </c:pt>
                <c:pt idx="416">
                  <c:v>45901</c:v>
                </c:pt>
                <c:pt idx="417">
                  <c:v>45931</c:v>
                </c:pt>
                <c:pt idx="418">
                  <c:v>45962</c:v>
                </c:pt>
                <c:pt idx="419">
                  <c:v>45992</c:v>
                </c:pt>
                <c:pt idx="420">
                  <c:v>46023</c:v>
                </c:pt>
                <c:pt idx="421">
                  <c:v>46054</c:v>
                </c:pt>
                <c:pt idx="422">
                  <c:v>46082</c:v>
                </c:pt>
                <c:pt idx="423">
                  <c:v>46113</c:v>
                </c:pt>
                <c:pt idx="424">
                  <c:v>46143</c:v>
                </c:pt>
                <c:pt idx="425">
                  <c:v>46174</c:v>
                </c:pt>
                <c:pt idx="426">
                  <c:v>46204</c:v>
                </c:pt>
                <c:pt idx="427">
                  <c:v>46235</c:v>
                </c:pt>
                <c:pt idx="428">
                  <c:v>46266</c:v>
                </c:pt>
                <c:pt idx="429">
                  <c:v>46296</c:v>
                </c:pt>
                <c:pt idx="430">
                  <c:v>46327</c:v>
                </c:pt>
                <c:pt idx="431">
                  <c:v>46357</c:v>
                </c:pt>
                <c:pt idx="432">
                  <c:v>46388</c:v>
                </c:pt>
                <c:pt idx="433">
                  <c:v>46419</c:v>
                </c:pt>
                <c:pt idx="434">
                  <c:v>46447</c:v>
                </c:pt>
                <c:pt idx="435">
                  <c:v>46478</c:v>
                </c:pt>
                <c:pt idx="436">
                  <c:v>46508</c:v>
                </c:pt>
                <c:pt idx="437">
                  <c:v>46539</c:v>
                </c:pt>
                <c:pt idx="438">
                  <c:v>46569</c:v>
                </c:pt>
                <c:pt idx="439">
                  <c:v>46600</c:v>
                </c:pt>
                <c:pt idx="440">
                  <c:v>46631</c:v>
                </c:pt>
                <c:pt idx="441">
                  <c:v>46661</c:v>
                </c:pt>
                <c:pt idx="442">
                  <c:v>46692</c:v>
                </c:pt>
                <c:pt idx="443">
                  <c:v>46722</c:v>
                </c:pt>
                <c:pt idx="444">
                  <c:v>46753</c:v>
                </c:pt>
                <c:pt idx="445">
                  <c:v>46784</c:v>
                </c:pt>
                <c:pt idx="446">
                  <c:v>46813</c:v>
                </c:pt>
                <c:pt idx="447">
                  <c:v>46844</c:v>
                </c:pt>
                <c:pt idx="448">
                  <c:v>46874</c:v>
                </c:pt>
                <c:pt idx="449">
                  <c:v>46905</c:v>
                </c:pt>
                <c:pt idx="450">
                  <c:v>46935</c:v>
                </c:pt>
                <c:pt idx="451">
                  <c:v>46966</c:v>
                </c:pt>
                <c:pt idx="452">
                  <c:v>46997</c:v>
                </c:pt>
                <c:pt idx="453">
                  <c:v>47027</c:v>
                </c:pt>
                <c:pt idx="454">
                  <c:v>47058</c:v>
                </c:pt>
                <c:pt idx="455">
                  <c:v>47088</c:v>
                </c:pt>
                <c:pt idx="456">
                  <c:v>47119</c:v>
                </c:pt>
                <c:pt idx="457">
                  <c:v>47150</c:v>
                </c:pt>
                <c:pt idx="458">
                  <c:v>47178</c:v>
                </c:pt>
                <c:pt idx="459">
                  <c:v>47209</c:v>
                </c:pt>
                <c:pt idx="460">
                  <c:v>47239</c:v>
                </c:pt>
                <c:pt idx="461">
                  <c:v>47270</c:v>
                </c:pt>
                <c:pt idx="462">
                  <c:v>47300</c:v>
                </c:pt>
                <c:pt idx="463">
                  <c:v>47331</c:v>
                </c:pt>
                <c:pt idx="464">
                  <c:v>47362</c:v>
                </c:pt>
                <c:pt idx="465">
                  <c:v>47392</c:v>
                </c:pt>
                <c:pt idx="466">
                  <c:v>47423</c:v>
                </c:pt>
                <c:pt idx="467">
                  <c:v>47453</c:v>
                </c:pt>
                <c:pt idx="468">
                  <c:v>47484</c:v>
                </c:pt>
                <c:pt idx="469">
                  <c:v>47515</c:v>
                </c:pt>
                <c:pt idx="470">
                  <c:v>47543</c:v>
                </c:pt>
                <c:pt idx="471">
                  <c:v>47574</c:v>
                </c:pt>
                <c:pt idx="472">
                  <c:v>47604</c:v>
                </c:pt>
                <c:pt idx="473">
                  <c:v>47635</c:v>
                </c:pt>
                <c:pt idx="474">
                  <c:v>47665</c:v>
                </c:pt>
                <c:pt idx="475">
                  <c:v>47696</c:v>
                </c:pt>
                <c:pt idx="476">
                  <c:v>47727</c:v>
                </c:pt>
                <c:pt idx="477">
                  <c:v>47757</c:v>
                </c:pt>
                <c:pt idx="478">
                  <c:v>47788</c:v>
                </c:pt>
                <c:pt idx="479">
                  <c:v>47818</c:v>
                </c:pt>
                <c:pt idx="480">
                  <c:v>47849</c:v>
                </c:pt>
                <c:pt idx="481">
                  <c:v>47880</c:v>
                </c:pt>
                <c:pt idx="482">
                  <c:v>47908</c:v>
                </c:pt>
                <c:pt idx="483">
                  <c:v>47939</c:v>
                </c:pt>
                <c:pt idx="484">
                  <c:v>47969</c:v>
                </c:pt>
                <c:pt idx="485">
                  <c:v>48000</c:v>
                </c:pt>
                <c:pt idx="486">
                  <c:v>48030</c:v>
                </c:pt>
                <c:pt idx="487">
                  <c:v>48061</c:v>
                </c:pt>
                <c:pt idx="488">
                  <c:v>48092</c:v>
                </c:pt>
                <c:pt idx="489">
                  <c:v>48122</c:v>
                </c:pt>
                <c:pt idx="490">
                  <c:v>48153</c:v>
                </c:pt>
                <c:pt idx="491">
                  <c:v>48183</c:v>
                </c:pt>
                <c:pt idx="492">
                  <c:v>48214</c:v>
                </c:pt>
                <c:pt idx="493">
                  <c:v>48245</c:v>
                </c:pt>
                <c:pt idx="494">
                  <c:v>48274</c:v>
                </c:pt>
                <c:pt idx="495">
                  <c:v>48305</c:v>
                </c:pt>
                <c:pt idx="496">
                  <c:v>48335</c:v>
                </c:pt>
                <c:pt idx="497">
                  <c:v>48366</c:v>
                </c:pt>
                <c:pt idx="498">
                  <c:v>48396</c:v>
                </c:pt>
                <c:pt idx="499">
                  <c:v>48427</c:v>
                </c:pt>
                <c:pt idx="500">
                  <c:v>48458</c:v>
                </c:pt>
                <c:pt idx="501">
                  <c:v>48488</c:v>
                </c:pt>
                <c:pt idx="502">
                  <c:v>48519</c:v>
                </c:pt>
                <c:pt idx="503">
                  <c:v>48549</c:v>
                </c:pt>
                <c:pt idx="504">
                  <c:v>48580</c:v>
                </c:pt>
                <c:pt idx="505">
                  <c:v>48611</c:v>
                </c:pt>
                <c:pt idx="506">
                  <c:v>48639</c:v>
                </c:pt>
                <c:pt idx="507">
                  <c:v>48670</c:v>
                </c:pt>
                <c:pt idx="508">
                  <c:v>48700</c:v>
                </c:pt>
                <c:pt idx="509">
                  <c:v>48731</c:v>
                </c:pt>
                <c:pt idx="510">
                  <c:v>48761</c:v>
                </c:pt>
                <c:pt idx="511">
                  <c:v>48792</c:v>
                </c:pt>
                <c:pt idx="512">
                  <c:v>48823</c:v>
                </c:pt>
                <c:pt idx="513">
                  <c:v>48853</c:v>
                </c:pt>
                <c:pt idx="514">
                  <c:v>48884</c:v>
                </c:pt>
                <c:pt idx="515">
                  <c:v>48914</c:v>
                </c:pt>
                <c:pt idx="516">
                  <c:v>48945</c:v>
                </c:pt>
                <c:pt idx="517">
                  <c:v>48976</c:v>
                </c:pt>
                <c:pt idx="518">
                  <c:v>49004</c:v>
                </c:pt>
                <c:pt idx="519">
                  <c:v>49035</c:v>
                </c:pt>
                <c:pt idx="520">
                  <c:v>49065</c:v>
                </c:pt>
                <c:pt idx="521">
                  <c:v>49096</c:v>
                </c:pt>
                <c:pt idx="522">
                  <c:v>49126</c:v>
                </c:pt>
                <c:pt idx="523">
                  <c:v>49157</c:v>
                </c:pt>
                <c:pt idx="524">
                  <c:v>49188</c:v>
                </c:pt>
                <c:pt idx="525">
                  <c:v>49218</c:v>
                </c:pt>
                <c:pt idx="526">
                  <c:v>49249</c:v>
                </c:pt>
                <c:pt idx="527">
                  <c:v>49279</c:v>
                </c:pt>
                <c:pt idx="528">
                  <c:v>49310</c:v>
                </c:pt>
                <c:pt idx="529">
                  <c:v>49341</c:v>
                </c:pt>
                <c:pt idx="530">
                  <c:v>49369</c:v>
                </c:pt>
                <c:pt idx="531">
                  <c:v>49400</c:v>
                </c:pt>
                <c:pt idx="532">
                  <c:v>49430</c:v>
                </c:pt>
                <c:pt idx="533">
                  <c:v>49461</c:v>
                </c:pt>
                <c:pt idx="534">
                  <c:v>49491</c:v>
                </c:pt>
                <c:pt idx="535">
                  <c:v>49522</c:v>
                </c:pt>
                <c:pt idx="536">
                  <c:v>49553</c:v>
                </c:pt>
                <c:pt idx="537">
                  <c:v>49583</c:v>
                </c:pt>
                <c:pt idx="538">
                  <c:v>49614</c:v>
                </c:pt>
                <c:pt idx="539">
                  <c:v>49644</c:v>
                </c:pt>
                <c:pt idx="540">
                  <c:v>49675</c:v>
                </c:pt>
                <c:pt idx="541">
                  <c:v>49706</c:v>
                </c:pt>
                <c:pt idx="542">
                  <c:v>49735</c:v>
                </c:pt>
                <c:pt idx="543">
                  <c:v>49766</c:v>
                </c:pt>
                <c:pt idx="544">
                  <c:v>49796</c:v>
                </c:pt>
                <c:pt idx="545">
                  <c:v>49827</c:v>
                </c:pt>
                <c:pt idx="546">
                  <c:v>49857</c:v>
                </c:pt>
                <c:pt idx="547">
                  <c:v>49888</c:v>
                </c:pt>
                <c:pt idx="548">
                  <c:v>49919</c:v>
                </c:pt>
                <c:pt idx="549">
                  <c:v>49949</c:v>
                </c:pt>
                <c:pt idx="550">
                  <c:v>49980</c:v>
                </c:pt>
                <c:pt idx="551">
                  <c:v>50010</c:v>
                </c:pt>
                <c:pt idx="552">
                  <c:v>50041</c:v>
                </c:pt>
                <c:pt idx="553">
                  <c:v>50072</c:v>
                </c:pt>
                <c:pt idx="554">
                  <c:v>50100</c:v>
                </c:pt>
                <c:pt idx="555">
                  <c:v>50131</c:v>
                </c:pt>
                <c:pt idx="556">
                  <c:v>50161</c:v>
                </c:pt>
                <c:pt idx="557">
                  <c:v>50192</c:v>
                </c:pt>
                <c:pt idx="558">
                  <c:v>50222</c:v>
                </c:pt>
                <c:pt idx="559">
                  <c:v>50253</c:v>
                </c:pt>
                <c:pt idx="560">
                  <c:v>50284</c:v>
                </c:pt>
                <c:pt idx="561">
                  <c:v>50314</c:v>
                </c:pt>
                <c:pt idx="562">
                  <c:v>50345</c:v>
                </c:pt>
                <c:pt idx="563">
                  <c:v>50375</c:v>
                </c:pt>
                <c:pt idx="564">
                  <c:v>50406</c:v>
                </c:pt>
                <c:pt idx="565">
                  <c:v>50437</c:v>
                </c:pt>
                <c:pt idx="566">
                  <c:v>50465</c:v>
                </c:pt>
                <c:pt idx="567">
                  <c:v>50496</c:v>
                </c:pt>
                <c:pt idx="568">
                  <c:v>50526</c:v>
                </c:pt>
                <c:pt idx="569">
                  <c:v>50557</c:v>
                </c:pt>
                <c:pt idx="570">
                  <c:v>50587</c:v>
                </c:pt>
                <c:pt idx="571">
                  <c:v>50618</c:v>
                </c:pt>
                <c:pt idx="572">
                  <c:v>50649</c:v>
                </c:pt>
                <c:pt idx="573">
                  <c:v>50679</c:v>
                </c:pt>
                <c:pt idx="574">
                  <c:v>50710</c:v>
                </c:pt>
                <c:pt idx="575">
                  <c:v>50740</c:v>
                </c:pt>
                <c:pt idx="576">
                  <c:v>50771</c:v>
                </c:pt>
                <c:pt idx="577">
                  <c:v>50802</c:v>
                </c:pt>
                <c:pt idx="578">
                  <c:v>50830</c:v>
                </c:pt>
                <c:pt idx="579">
                  <c:v>50861</c:v>
                </c:pt>
                <c:pt idx="580">
                  <c:v>50891</c:v>
                </c:pt>
                <c:pt idx="581">
                  <c:v>50922</c:v>
                </c:pt>
                <c:pt idx="582">
                  <c:v>50952</c:v>
                </c:pt>
                <c:pt idx="583">
                  <c:v>50983</c:v>
                </c:pt>
                <c:pt idx="584">
                  <c:v>51014</c:v>
                </c:pt>
                <c:pt idx="585">
                  <c:v>51044</c:v>
                </c:pt>
                <c:pt idx="586">
                  <c:v>51075</c:v>
                </c:pt>
                <c:pt idx="587">
                  <c:v>51105</c:v>
                </c:pt>
                <c:pt idx="588">
                  <c:v>51136</c:v>
                </c:pt>
                <c:pt idx="589">
                  <c:v>51167</c:v>
                </c:pt>
                <c:pt idx="590">
                  <c:v>51196</c:v>
                </c:pt>
                <c:pt idx="591">
                  <c:v>51227</c:v>
                </c:pt>
                <c:pt idx="592">
                  <c:v>51257</c:v>
                </c:pt>
                <c:pt idx="593">
                  <c:v>51288</c:v>
                </c:pt>
                <c:pt idx="594">
                  <c:v>51318</c:v>
                </c:pt>
                <c:pt idx="595">
                  <c:v>51349</c:v>
                </c:pt>
                <c:pt idx="596">
                  <c:v>51380</c:v>
                </c:pt>
                <c:pt idx="597">
                  <c:v>51410</c:v>
                </c:pt>
                <c:pt idx="598">
                  <c:v>51441</c:v>
                </c:pt>
                <c:pt idx="599">
                  <c:v>51471</c:v>
                </c:pt>
                <c:pt idx="600">
                  <c:v>51502</c:v>
                </c:pt>
                <c:pt idx="601">
                  <c:v>51533</c:v>
                </c:pt>
                <c:pt idx="602">
                  <c:v>51561</c:v>
                </c:pt>
                <c:pt idx="603">
                  <c:v>51592</c:v>
                </c:pt>
                <c:pt idx="604">
                  <c:v>51622</c:v>
                </c:pt>
                <c:pt idx="605">
                  <c:v>51653</c:v>
                </c:pt>
                <c:pt idx="606">
                  <c:v>51683</c:v>
                </c:pt>
                <c:pt idx="607">
                  <c:v>51714</c:v>
                </c:pt>
                <c:pt idx="608">
                  <c:v>51745</c:v>
                </c:pt>
                <c:pt idx="609">
                  <c:v>51775</c:v>
                </c:pt>
                <c:pt idx="610">
                  <c:v>51806</c:v>
                </c:pt>
                <c:pt idx="611">
                  <c:v>51836</c:v>
                </c:pt>
                <c:pt idx="612">
                  <c:v>51867</c:v>
                </c:pt>
                <c:pt idx="613">
                  <c:v>51898</c:v>
                </c:pt>
                <c:pt idx="614">
                  <c:v>51926</c:v>
                </c:pt>
                <c:pt idx="615">
                  <c:v>51957</c:v>
                </c:pt>
                <c:pt idx="616">
                  <c:v>51987</c:v>
                </c:pt>
                <c:pt idx="617">
                  <c:v>52018</c:v>
                </c:pt>
                <c:pt idx="618">
                  <c:v>52048</c:v>
                </c:pt>
                <c:pt idx="619">
                  <c:v>52079</c:v>
                </c:pt>
                <c:pt idx="620">
                  <c:v>52110</c:v>
                </c:pt>
                <c:pt idx="621">
                  <c:v>52140</c:v>
                </c:pt>
                <c:pt idx="622">
                  <c:v>52171</c:v>
                </c:pt>
                <c:pt idx="623">
                  <c:v>52201</c:v>
                </c:pt>
                <c:pt idx="624">
                  <c:v>52232</c:v>
                </c:pt>
                <c:pt idx="625">
                  <c:v>52263</c:v>
                </c:pt>
                <c:pt idx="626">
                  <c:v>52291</c:v>
                </c:pt>
                <c:pt idx="627">
                  <c:v>52322</c:v>
                </c:pt>
                <c:pt idx="628">
                  <c:v>52352</c:v>
                </c:pt>
                <c:pt idx="629">
                  <c:v>52383</c:v>
                </c:pt>
                <c:pt idx="630">
                  <c:v>52413</c:v>
                </c:pt>
                <c:pt idx="631">
                  <c:v>52444</c:v>
                </c:pt>
                <c:pt idx="632">
                  <c:v>52475</c:v>
                </c:pt>
                <c:pt idx="633">
                  <c:v>52505</c:v>
                </c:pt>
                <c:pt idx="634">
                  <c:v>52536</c:v>
                </c:pt>
                <c:pt idx="635">
                  <c:v>52566</c:v>
                </c:pt>
                <c:pt idx="636">
                  <c:v>52597</c:v>
                </c:pt>
                <c:pt idx="637">
                  <c:v>52628</c:v>
                </c:pt>
                <c:pt idx="638">
                  <c:v>52657</c:v>
                </c:pt>
                <c:pt idx="639">
                  <c:v>52688</c:v>
                </c:pt>
                <c:pt idx="640">
                  <c:v>52718</c:v>
                </c:pt>
                <c:pt idx="641">
                  <c:v>52749</c:v>
                </c:pt>
                <c:pt idx="642">
                  <c:v>52779</c:v>
                </c:pt>
                <c:pt idx="643">
                  <c:v>52810</c:v>
                </c:pt>
                <c:pt idx="644">
                  <c:v>52841</c:v>
                </c:pt>
                <c:pt idx="645">
                  <c:v>52871</c:v>
                </c:pt>
                <c:pt idx="646">
                  <c:v>52902</c:v>
                </c:pt>
                <c:pt idx="647">
                  <c:v>52932</c:v>
                </c:pt>
                <c:pt idx="648">
                  <c:v>52963</c:v>
                </c:pt>
                <c:pt idx="649">
                  <c:v>52994</c:v>
                </c:pt>
                <c:pt idx="650">
                  <c:v>53022</c:v>
                </c:pt>
                <c:pt idx="651">
                  <c:v>53053</c:v>
                </c:pt>
                <c:pt idx="652">
                  <c:v>53083</c:v>
                </c:pt>
                <c:pt idx="653">
                  <c:v>53114</c:v>
                </c:pt>
                <c:pt idx="654">
                  <c:v>53144</c:v>
                </c:pt>
                <c:pt idx="655">
                  <c:v>53175</c:v>
                </c:pt>
                <c:pt idx="656">
                  <c:v>53206</c:v>
                </c:pt>
                <c:pt idx="657">
                  <c:v>53236</c:v>
                </c:pt>
                <c:pt idx="658">
                  <c:v>53267</c:v>
                </c:pt>
                <c:pt idx="659">
                  <c:v>53297</c:v>
                </c:pt>
              </c:numCache>
            </c:numRef>
          </c:cat>
          <c:val>
            <c:numRef>
              <c:f>'05_elect_price_c&amp;i&amp;u'!$E$12:$LD$12</c:f>
              <c:numCache>
                <c:formatCode>General</c:formatCode>
                <c:ptCount val="312"/>
                <c:pt idx="0">
                  <c:v>0.16520856948537746</c:v>
                </c:pt>
                <c:pt idx="1">
                  <c:v>0.16405248243028792</c:v>
                </c:pt>
                <c:pt idx="2">
                  <c:v>0.16289639537519837</c:v>
                </c:pt>
                <c:pt idx="3">
                  <c:v>0.16174030832010883</c:v>
                </c:pt>
                <c:pt idx="4">
                  <c:v>0.16058422126501928</c:v>
                </c:pt>
                <c:pt idx="5">
                  <c:v>0.15942813420992974</c:v>
                </c:pt>
                <c:pt idx="6">
                  <c:v>0.1582720471548402</c:v>
                </c:pt>
                <c:pt idx="7">
                  <c:v>0.15711596009975065</c:v>
                </c:pt>
                <c:pt idx="8">
                  <c:v>0.15595987304466111</c:v>
                </c:pt>
                <c:pt idx="9">
                  <c:v>0.15480378598957154</c:v>
                </c:pt>
                <c:pt idx="10">
                  <c:v>0.15364769893448199</c:v>
                </c:pt>
                <c:pt idx="11">
                  <c:v>0.15249161187939245</c:v>
                </c:pt>
                <c:pt idx="12">
                  <c:v>0.15416980276581277</c:v>
                </c:pt>
                <c:pt idx="13">
                  <c:v>0.15584799365223309</c:v>
                </c:pt>
                <c:pt idx="14">
                  <c:v>0.15752618453865341</c:v>
                </c:pt>
                <c:pt idx="15">
                  <c:v>0.15920437542507371</c:v>
                </c:pt>
                <c:pt idx="16">
                  <c:v>0.16088256631149403</c:v>
                </c:pt>
                <c:pt idx="17">
                  <c:v>0.16256075719791435</c:v>
                </c:pt>
                <c:pt idx="18">
                  <c:v>0.1615165495352528</c:v>
                </c:pt>
                <c:pt idx="19">
                  <c:v>0.16047234187259127</c:v>
                </c:pt>
                <c:pt idx="20">
                  <c:v>0.15942813420992977</c:v>
                </c:pt>
                <c:pt idx="21">
                  <c:v>0.15838392654726824</c:v>
                </c:pt>
                <c:pt idx="22">
                  <c:v>0.15733971888460668</c:v>
                </c:pt>
                <c:pt idx="23">
                  <c:v>0.15629551122194515</c:v>
                </c:pt>
                <c:pt idx="24">
                  <c:v>0.15793640897755612</c:v>
                </c:pt>
                <c:pt idx="25">
                  <c:v>0.15957730673316711</c:v>
                </c:pt>
                <c:pt idx="26">
                  <c:v>0.16121820448877808</c:v>
                </c:pt>
                <c:pt idx="27">
                  <c:v>0.16285910224438904</c:v>
                </c:pt>
                <c:pt idx="28">
                  <c:v>0.16450000000000001</c:v>
                </c:pt>
                <c:pt idx="29">
                  <c:v>0.16450000000000001</c:v>
                </c:pt>
                <c:pt idx="30">
                  <c:v>0.16450000000000001</c:v>
                </c:pt>
                <c:pt idx="31">
                  <c:v>0.16450000000000001</c:v>
                </c:pt>
                <c:pt idx="32">
                  <c:v>0.16450000000000001</c:v>
                </c:pt>
                <c:pt idx="33">
                  <c:v>0.16969999999999999</c:v>
                </c:pt>
                <c:pt idx="34">
                  <c:v>0.16900000000000001</c:v>
                </c:pt>
                <c:pt idx="35">
                  <c:v>0.16900000000000001</c:v>
                </c:pt>
                <c:pt idx="36">
                  <c:v>0.16969999999999999</c:v>
                </c:pt>
                <c:pt idx="37">
                  <c:v>0.16969999999999999</c:v>
                </c:pt>
                <c:pt idx="38">
                  <c:v>0.16969999999999999</c:v>
                </c:pt>
                <c:pt idx="39">
                  <c:v>0.17</c:v>
                </c:pt>
                <c:pt idx="40">
                  <c:v>0.17</c:v>
                </c:pt>
                <c:pt idx="41">
                  <c:v>0.17</c:v>
                </c:pt>
                <c:pt idx="42">
                  <c:v>0.17</c:v>
                </c:pt>
                <c:pt idx="43">
                  <c:v>0.17</c:v>
                </c:pt>
                <c:pt idx="44">
                  <c:v>0.17</c:v>
                </c:pt>
                <c:pt idx="45">
                  <c:v>0.1709</c:v>
                </c:pt>
                <c:pt idx="46">
                  <c:v>0.1709</c:v>
                </c:pt>
                <c:pt idx="47">
                  <c:v>0.1709</c:v>
                </c:pt>
                <c:pt idx="48">
                  <c:v>0.1734</c:v>
                </c:pt>
                <c:pt idx="49">
                  <c:v>0.1734</c:v>
                </c:pt>
                <c:pt idx="50">
                  <c:v>0.1734</c:v>
                </c:pt>
                <c:pt idx="51">
                  <c:v>0.17369999999999999</c:v>
                </c:pt>
                <c:pt idx="52">
                  <c:v>0.17369999999999999</c:v>
                </c:pt>
                <c:pt idx="53">
                  <c:v>0.17369999999999999</c:v>
                </c:pt>
                <c:pt idx="54">
                  <c:v>0.17369999999999999</c:v>
                </c:pt>
                <c:pt idx="55">
                  <c:v>0.17369999999999999</c:v>
                </c:pt>
                <c:pt idx="56">
                  <c:v>0.17369999999999999</c:v>
                </c:pt>
                <c:pt idx="57">
                  <c:v>0.1757</c:v>
                </c:pt>
                <c:pt idx="58">
                  <c:v>0.1757</c:v>
                </c:pt>
                <c:pt idx="59">
                  <c:v>0.1757</c:v>
                </c:pt>
                <c:pt idx="60">
                  <c:v>0.1759</c:v>
                </c:pt>
                <c:pt idx="61">
                  <c:v>0.1759</c:v>
                </c:pt>
                <c:pt idx="62">
                  <c:v>0.1759</c:v>
                </c:pt>
                <c:pt idx="63">
                  <c:v>0.17510000000000001</c:v>
                </c:pt>
                <c:pt idx="64">
                  <c:v>0.17510000000000001</c:v>
                </c:pt>
                <c:pt idx="65">
                  <c:v>0.17510000000000001</c:v>
                </c:pt>
                <c:pt idx="66">
                  <c:v>0.17499999999999999</c:v>
                </c:pt>
                <c:pt idx="67">
                  <c:v>0.17480000000000001</c:v>
                </c:pt>
                <c:pt idx="68">
                  <c:v>0.17480000000000001</c:v>
                </c:pt>
                <c:pt idx="69">
                  <c:v>0.1741</c:v>
                </c:pt>
                <c:pt idx="70">
                  <c:v>0.1741</c:v>
                </c:pt>
                <c:pt idx="71">
                  <c:v>0.1741</c:v>
                </c:pt>
                <c:pt idx="72">
                  <c:v>0.17419999999999999</c:v>
                </c:pt>
                <c:pt idx="73">
                  <c:v>0.17419999999999999</c:v>
                </c:pt>
                <c:pt idx="74">
                  <c:v>0.17419999999999999</c:v>
                </c:pt>
                <c:pt idx="75">
                  <c:v>0.17419999999999999</c:v>
                </c:pt>
                <c:pt idx="76">
                  <c:v>0.17399999999999999</c:v>
                </c:pt>
                <c:pt idx="77">
                  <c:v>0.17399999999999999</c:v>
                </c:pt>
                <c:pt idx="78">
                  <c:v>0.17399999999999999</c:v>
                </c:pt>
                <c:pt idx="79">
                  <c:v>0.17399999999999999</c:v>
                </c:pt>
                <c:pt idx="80">
                  <c:v>0.17399999999999999</c:v>
                </c:pt>
                <c:pt idx="81">
                  <c:v>0.17280000000000001</c:v>
                </c:pt>
                <c:pt idx="82">
                  <c:v>0.17380000000000001</c:v>
                </c:pt>
                <c:pt idx="83">
                  <c:v>0.17380000000000001</c:v>
                </c:pt>
                <c:pt idx="84">
                  <c:v>0.17380000000000001</c:v>
                </c:pt>
                <c:pt idx="85">
                  <c:v>0.17380000000000001</c:v>
                </c:pt>
                <c:pt idx="86">
                  <c:v>0.17380000000000001</c:v>
                </c:pt>
                <c:pt idx="87">
                  <c:v>0.17380000000000001</c:v>
                </c:pt>
                <c:pt idx="88">
                  <c:v>0.17380000000000001</c:v>
                </c:pt>
                <c:pt idx="89">
                  <c:v>0.17380000000000001</c:v>
                </c:pt>
                <c:pt idx="90">
                  <c:v>0.17380000000000001</c:v>
                </c:pt>
                <c:pt idx="91">
                  <c:v>0.17380000000000001</c:v>
                </c:pt>
                <c:pt idx="92">
                  <c:v>0.17380000000000001</c:v>
                </c:pt>
                <c:pt idx="93">
                  <c:v>0.17460000000000001</c:v>
                </c:pt>
                <c:pt idx="94">
                  <c:v>0.17419999999999999</c:v>
                </c:pt>
                <c:pt idx="95">
                  <c:v>0.17419999999999999</c:v>
                </c:pt>
                <c:pt idx="96">
                  <c:v>0.1739</c:v>
                </c:pt>
                <c:pt idx="97">
                  <c:v>0.1739</c:v>
                </c:pt>
                <c:pt idx="98">
                  <c:v>0.1739</c:v>
                </c:pt>
                <c:pt idx="99">
                  <c:v>0.1739</c:v>
                </c:pt>
                <c:pt idx="100">
                  <c:v>0.1739</c:v>
                </c:pt>
                <c:pt idx="101">
                  <c:v>0.1739</c:v>
                </c:pt>
                <c:pt idx="102">
                  <c:v>0.1739</c:v>
                </c:pt>
                <c:pt idx="103">
                  <c:v>0.1729</c:v>
                </c:pt>
                <c:pt idx="104">
                  <c:v>0.1729</c:v>
                </c:pt>
                <c:pt idx="105">
                  <c:v>0.1704</c:v>
                </c:pt>
                <c:pt idx="106">
                  <c:v>0.1704</c:v>
                </c:pt>
                <c:pt idx="107">
                  <c:v>0.17030000000000001</c:v>
                </c:pt>
                <c:pt idx="108">
                  <c:v>0.17030000000000001</c:v>
                </c:pt>
                <c:pt idx="109">
                  <c:v>0.17030000000000001</c:v>
                </c:pt>
                <c:pt idx="110">
                  <c:v>0.17030000000000001</c:v>
                </c:pt>
                <c:pt idx="111">
                  <c:v>0.17030000000000001</c:v>
                </c:pt>
                <c:pt idx="112">
                  <c:v>0.17030000000000001</c:v>
                </c:pt>
                <c:pt idx="113">
                  <c:v>0.17030000000000001</c:v>
                </c:pt>
                <c:pt idx="114">
                  <c:v>0.17030000000000001</c:v>
                </c:pt>
                <c:pt idx="115">
                  <c:v>0.17030000000000001</c:v>
                </c:pt>
                <c:pt idx="116">
                  <c:v>0.17030000000000001</c:v>
                </c:pt>
                <c:pt idx="117">
                  <c:v>0.17199999999999999</c:v>
                </c:pt>
                <c:pt idx="118">
                  <c:v>0.1719</c:v>
                </c:pt>
                <c:pt idx="119">
                  <c:v>0.1719</c:v>
                </c:pt>
                <c:pt idx="120">
                  <c:v>0.1719</c:v>
                </c:pt>
                <c:pt idx="121">
                  <c:v>0.17169999999999999</c:v>
                </c:pt>
                <c:pt idx="122">
                  <c:v>0.17169999999999999</c:v>
                </c:pt>
                <c:pt idx="123">
                  <c:v>0.17169999999999999</c:v>
                </c:pt>
                <c:pt idx="124">
                  <c:v>0.17169999999999999</c:v>
                </c:pt>
                <c:pt idx="125">
                  <c:v>0.1716</c:v>
                </c:pt>
                <c:pt idx="126">
                  <c:v>0.1716</c:v>
                </c:pt>
                <c:pt idx="127">
                  <c:v>0.1716</c:v>
                </c:pt>
                <c:pt idx="128">
                  <c:v>0.1716</c:v>
                </c:pt>
                <c:pt idx="129">
                  <c:v>0.16719999999999999</c:v>
                </c:pt>
                <c:pt idx="130">
                  <c:v>0.16700000000000001</c:v>
                </c:pt>
                <c:pt idx="131">
                  <c:v>0.16700000000000001</c:v>
                </c:pt>
                <c:pt idx="132">
                  <c:v>0.1666</c:v>
                </c:pt>
                <c:pt idx="133">
                  <c:v>0.1666</c:v>
                </c:pt>
                <c:pt idx="134">
                  <c:v>0.1666</c:v>
                </c:pt>
                <c:pt idx="135">
                  <c:v>0.1661</c:v>
                </c:pt>
                <c:pt idx="136">
                  <c:v>0.1661</c:v>
                </c:pt>
                <c:pt idx="137">
                  <c:v>0.1661</c:v>
                </c:pt>
                <c:pt idx="138">
                  <c:v>0.1661</c:v>
                </c:pt>
                <c:pt idx="139">
                  <c:v>0.1661</c:v>
                </c:pt>
                <c:pt idx="140">
                  <c:v>0.1661</c:v>
                </c:pt>
                <c:pt idx="141">
                  <c:v>0.16719999999999999</c:v>
                </c:pt>
                <c:pt idx="142">
                  <c:v>0.16739999999999999</c:v>
                </c:pt>
                <c:pt idx="143">
                  <c:v>0.16739999999999999</c:v>
                </c:pt>
                <c:pt idx="144">
                  <c:v>0.16739999999999999</c:v>
                </c:pt>
                <c:pt idx="145">
                  <c:v>0.16700000000000001</c:v>
                </c:pt>
                <c:pt idx="146">
                  <c:v>0.16700000000000001</c:v>
                </c:pt>
                <c:pt idx="147">
                  <c:v>0.16700000000000001</c:v>
                </c:pt>
                <c:pt idx="148">
                  <c:v>0.1792</c:v>
                </c:pt>
                <c:pt idx="149">
                  <c:v>0.1792</c:v>
                </c:pt>
                <c:pt idx="150">
                  <c:v>0.1792</c:v>
                </c:pt>
                <c:pt idx="151">
                  <c:v>0.1792</c:v>
                </c:pt>
                <c:pt idx="152">
                  <c:v>0.1792</c:v>
                </c:pt>
                <c:pt idx="153">
                  <c:v>0.17100000000000001</c:v>
                </c:pt>
                <c:pt idx="154">
                  <c:v>0.1701</c:v>
                </c:pt>
                <c:pt idx="155">
                  <c:v>0.1701</c:v>
                </c:pt>
                <c:pt idx="156">
                  <c:v>0.1701</c:v>
                </c:pt>
                <c:pt idx="157">
                  <c:v>0.1701</c:v>
                </c:pt>
                <c:pt idx="158">
                  <c:v>0.1701</c:v>
                </c:pt>
                <c:pt idx="159">
                  <c:v>0.1701</c:v>
                </c:pt>
                <c:pt idx="160">
                  <c:v>0.1701</c:v>
                </c:pt>
                <c:pt idx="161">
                  <c:v>0.1701</c:v>
                </c:pt>
                <c:pt idx="162">
                  <c:v>0.1701</c:v>
                </c:pt>
                <c:pt idx="163">
                  <c:v>0.1701</c:v>
                </c:pt>
                <c:pt idx="164">
                  <c:v>0.1701</c:v>
                </c:pt>
                <c:pt idx="165">
                  <c:v>0.1701</c:v>
                </c:pt>
                <c:pt idx="166">
                  <c:v>0.16969999999999999</c:v>
                </c:pt>
                <c:pt idx="167">
                  <c:v>0.16470000000000001</c:v>
                </c:pt>
                <c:pt idx="168">
                  <c:v>0.16450000000000001</c:v>
                </c:pt>
                <c:pt idx="169">
                  <c:v>0.16450000000000001</c:v>
                </c:pt>
                <c:pt idx="170">
                  <c:v>0.1643</c:v>
                </c:pt>
                <c:pt idx="171">
                  <c:v>0.1643</c:v>
                </c:pt>
                <c:pt idx="172">
                  <c:v>0.1643</c:v>
                </c:pt>
                <c:pt idx="173">
                  <c:v>0.1643</c:v>
                </c:pt>
                <c:pt idx="174">
                  <c:v>0.1643</c:v>
                </c:pt>
                <c:pt idx="175">
                  <c:v>0.1643</c:v>
                </c:pt>
                <c:pt idx="176">
                  <c:v>0.1643</c:v>
                </c:pt>
                <c:pt idx="177">
                  <c:v>0.1643</c:v>
                </c:pt>
                <c:pt idx="178">
                  <c:v>0.1643</c:v>
                </c:pt>
                <c:pt idx="179">
                  <c:v>0.1643</c:v>
                </c:pt>
                <c:pt idx="180">
                  <c:v>0.16370000000000001</c:v>
                </c:pt>
                <c:pt idx="181">
                  <c:v>0.16370000000000001</c:v>
                </c:pt>
                <c:pt idx="182">
                  <c:v>0.16370000000000001</c:v>
                </c:pt>
                <c:pt idx="183">
                  <c:v>0.16370000000000001</c:v>
                </c:pt>
                <c:pt idx="184">
                  <c:v>0.16370000000000001</c:v>
                </c:pt>
                <c:pt idx="185">
                  <c:v>0.16370000000000001</c:v>
                </c:pt>
                <c:pt idx="186">
                  <c:v>0.16370000000000001</c:v>
                </c:pt>
                <c:pt idx="187">
                  <c:v>0.16370000000000001</c:v>
                </c:pt>
                <c:pt idx="188">
                  <c:v>0.16370000000000001</c:v>
                </c:pt>
                <c:pt idx="189">
                  <c:v>0.16370000000000001</c:v>
                </c:pt>
                <c:pt idx="190">
                  <c:v>0.16009999999999999</c:v>
                </c:pt>
                <c:pt idx="191">
                  <c:v>0.16009999999999999</c:v>
                </c:pt>
                <c:pt idx="192">
                  <c:v>0.1598</c:v>
                </c:pt>
                <c:pt idx="193">
                  <c:v>0.1598</c:v>
                </c:pt>
                <c:pt idx="194">
                  <c:v>0.1598</c:v>
                </c:pt>
                <c:pt idx="195">
                  <c:v>0.15970000000000001</c:v>
                </c:pt>
                <c:pt idx="196">
                  <c:v>0.15970000000000001</c:v>
                </c:pt>
                <c:pt idx="197">
                  <c:v>0.15970000000000001</c:v>
                </c:pt>
                <c:pt idx="198">
                  <c:v>0.15970000000000001</c:v>
                </c:pt>
                <c:pt idx="199">
                  <c:v>0.15970000000000001</c:v>
                </c:pt>
                <c:pt idx="200">
                  <c:v>0.15970000000000001</c:v>
                </c:pt>
                <c:pt idx="201">
                  <c:v>0.15240000000000001</c:v>
                </c:pt>
                <c:pt idx="202">
                  <c:v>0.15240000000000001</c:v>
                </c:pt>
                <c:pt idx="203">
                  <c:v>0.1522</c:v>
                </c:pt>
                <c:pt idx="204">
                  <c:v>0.1522</c:v>
                </c:pt>
                <c:pt idx="205">
                  <c:v>0.1522</c:v>
                </c:pt>
                <c:pt idx="206">
                  <c:v>0.1522</c:v>
                </c:pt>
                <c:pt idx="207">
                  <c:v>0.1522</c:v>
                </c:pt>
                <c:pt idx="208">
                  <c:v>0.1522</c:v>
                </c:pt>
                <c:pt idx="209">
                  <c:v>0.1522</c:v>
                </c:pt>
                <c:pt idx="210">
                  <c:v>0.1522</c:v>
                </c:pt>
                <c:pt idx="211">
                  <c:v>0.1522</c:v>
                </c:pt>
                <c:pt idx="212">
                  <c:v>0.1522</c:v>
                </c:pt>
                <c:pt idx="213">
                  <c:v>0.158</c:v>
                </c:pt>
                <c:pt idx="214">
                  <c:v>0.158</c:v>
                </c:pt>
                <c:pt idx="215">
                  <c:v>0.158</c:v>
                </c:pt>
                <c:pt idx="216">
                  <c:v>0.158</c:v>
                </c:pt>
                <c:pt idx="217">
                  <c:v>0.158</c:v>
                </c:pt>
                <c:pt idx="218">
                  <c:v>0.158</c:v>
                </c:pt>
                <c:pt idx="219">
                  <c:v>0.158</c:v>
                </c:pt>
                <c:pt idx="220">
                  <c:v>0.15409999999999999</c:v>
                </c:pt>
                <c:pt idx="221">
                  <c:v>0.1542</c:v>
                </c:pt>
                <c:pt idx="222">
                  <c:v>0.15390000000000001</c:v>
                </c:pt>
                <c:pt idx="223">
                  <c:v>0.1444</c:v>
                </c:pt>
                <c:pt idx="224">
                  <c:v>0.1444</c:v>
                </c:pt>
                <c:pt idx="225">
                  <c:v>0.1444</c:v>
                </c:pt>
                <c:pt idx="226">
                  <c:v>0.1444</c:v>
                </c:pt>
                <c:pt idx="227">
                  <c:v>0.1444</c:v>
                </c:pt>
                <c:pt idx="228">
                  <c:v>0.14610000000000001</c:v>
                </c:pt>
                <c:pt idx="229">
                  <c:v>0.14610000000000001</c:v>
                </c:pt>
                <c:pt idx="230">
                  <c:v>0.14610000000000001</c:v>
                </c:pt>
                <c:pt idx="231">
                  <c:v>0.14610000000000001</c:v>
                </c:pt>
                <c:pt idx="232">
                  <c:v>0.14610000000000001</c:v>
                </c:pt>
                <c:pt idx="233">
                  <c:v>0.14610000000000001</c:v>
                </c:pt>
                <c:pt idx="234">
                  <c:v>0.14610000000000001</c:v>
                </c:pt>
                <c:pt idx="235">
                  <c:v>0.14610000000000001</c:v>
                </c:pt>
                <c:pt idx="236">
                  <c:v>0.14610000000000001</c:v>
                </c:pt>
                <c:pt idx="237">
                  <c:v>0.14810000000000001</c:v>
                </c:pt>
                <c:pt idx="238">
                  <c:v>0.14810000000000001</c:v>
                </c:pt>
                <c:pt idx="239">
                  <c:v>0.14810000000000001</c:v>
                </c:pt>
                <c:pt idx="240">
                  <c:v>0.1434</c:v>
                </c:pt>
                <c:pt idx="241">
                  <c:v>0.1434</c:v>
                </c:pt>
                <c:pt idx="242">
                  <c:v>0.1434</c:v>
                </c:pt>
                <c:pt idx="243">
                  <c:v>0.1434</c:v>
                </c:pt>
                <c:pt idx="244">
                  <c:v>0.1434</c:v>
                </c:pt>
                <c:pt idx="245">
                  <c:v>0.1434</c:v>
                </c:pt>
                <c:pt idx="246">
                  <c:v>0.1434</c:v>
                </c:pt>
                <c:pt idx="247">
                  <c:v>0.1434</c:v>
                </c:pt>
                <c:pt idx="248">
                  <c:v>0.1434</c:v>
                </c:pt>
                <c:pt idx="249">
                  <c:v>0.1429</c:v>
                </c:pt>
                <c:pt idx="250">
                  <c:v>0.1429</c:v>
                </c:pt>
                <c:pt idx="251">
                  <c:v>0.1429</c:v>
                </c:pt>
                <c:pt idx="252">
                  <c:v>0.14630000000000001</c:v>
                </c:pt>
                <c:pt idx="253">
                  <c:v>0.14630000000000001</c:v>
                </c:pt>
                <c:pt idx="254">
                  <c:v>0.14630000000000001</c:v>
                </c:pt>
                <c:pt idx="255">
                  <c:v>0.14630000000000001</c:v>
                </c:pt>
                <c:pt idx="256">
                  <c:v>0.14630000000000001</c:v>
                </c:pt>
                <c:pt idx="257">
                  <c:v>0.14630000000000001</c:v>
                </c:pt>
                <c:pt idx="258">
                  <c:v>0.14630000000000001</c:v>
                </c:pt>
                <c:pt idx="259">
                  <c:v>0.14630000000000001</c:v>
                </c:pt>
                <c:pt idx="260">
                  <c:v>0.14630000000000001</c:v>
                </c:pt>
                <c:pt idx="261">
                  <c:v>0.14599999999999999</c:v>
                </c:pt>
                <c:pt idx="262">
                  <c:v>0.14599999999999999</c:v>
                </c:pt>
                <c:pt idx="263">
                  <c:v>0.14599999999999999</c:v>
                </c:pt>
                <c:pt idx="264">
                  <c:v>0.14319999999999999</c:v>
                </c:pt>
                <c:pt idx="265">
                  <c:v>0.14319999999999999</c:v>
                </c:pt>
                <c:pt idx="266">
                  <c:v>0.14319999999999999</c:v>
                </c:pt>
                <c:pt idx="267">
                  <c:v>0.14319999999999999</c:v>
                </c:pt>
                <c:pt idx="268">
                  <c:v>0.14319999999999999</c:v>
                </c:pt>
                <c:pt idx="269">
                  <c:v>0.14319999999999999</c:v>
                </c:pt>
                <c:pt idx="270">
                  <c:v>0.14319999999999999</c:v>
                </c:pt>
                <c:pt idx="271">
                  <c:v>0.14319999999999999</c:v>
                </c:pt>
                <c:pt idx="272">
                  <c:v>0.14319999999999999</c:v>
                </c:pt>
                <c:pt idx="273">
                  <c:v>0.14319999999999999</c:v>
                </c:pt>
                <c:pt idx="274">
                  <c:v>0.14319999999999999</c:v>
                </c:pt>
                <c:pt idx="275">
                  <c:v>0.14319999999999999</c:v>
                </c:pt>
                <c:pt idx="276">
                  <c:v>0.14460000000000001</c:v>
                </c:pt>
                <c:pt idx="277">
                  <c:v>0.14460000000000001</c:v>
                </c:pt>
                <c:pt idx="278">
                  <c:v>0.14460000000000001</c:v>
                </c:pt>
                <c:pt idx="279">
                  <c:v>0.14460000000000001</c:v>
                </c:pt>
                <c:pt idx="280">
                  <c:v>0.14460000000000001</c:v>
                </c:pt>
                <c:pt idx="281">
                  <c:v>0.14460000000000001</c:v>
                </c:pt>
                <c:pt idx="282">
                  <c:v>0.14460000000000001</c:v>
                </c:pt>
                <c:pt idx="283">
                  <c:v>0.14460000000000001</c:v>
                </c:pt>
                <c:pt idx="284">
                  <c:v>0.14460000000000001</c:v>
                </c:pt>
                <c:pt idx="285">
                  <c:v>0.14449999999999999</c:v>
                </c:pt>
                <c:pt idx="286">
                  <c:v>0.14449999999999999</c:v>
                </c:pt>
                <c:pt idx="287">
                  <c:v>0.14449999999999999</c:v>
                </c:pt>
                <c:pt idx="288">
                  <c:v>0.14940000000000001</c:v>
                </c:pt>
                <c:pt idx="289">
                  <c:v>0.14940000000000001</c:v>
                </c:pt>
                <c:pt idx="290">
                  <c:v>0.14940000000000001</c:v>
                </c:pt>
                <c:pt idx="291">
                  <c:v>0.14940000000000001</c:v>
                </c:pt>
                <c:pt idx="292">
                  <c:v>0.14940000000000001</c:v>
                </c:pt>
                <c:pt idx="293">
                  <c:v>0.14940000000000001</c:v>
                </c:pt>
                <c:pt idx="294">
                  <c:v>0.14940000000000001</c:v>
                </c:pt>
                <c:pt idx="295">
                  <c:v>0.14940000000000001</c:v>
                </c:pt>
                <c:pt idx="296">
                  <c:v>0.14940000000000001</c:v>
                </c:pt>
                <c:pt idx="297">
                  <c:v>0.1492</c:v>
                </c:pt>
                <c:pt idx="298">
                  <c:v>0.1492</c:v>
                </c:pt>
                <c:pt idx="299">
                  <c:v>0.1492</c:v>
                </c:pt>
                <c:pt idx="300">
                  <c:v>0.14580000000000001</c:v>
                </c:pt>
                <c:pt idx="301">
                  <c:v>0.14580000000000001</c:v>
                </c:pt>
                <c:pt idx="302">
                  <c:v>0.14580000000000001</c:v>
                </c:pt>
                <c:pt idx="303">
                  <c:v>0.14580000000000001</c:v>
                </c:pt>
                <c:pt idx="304">
                  <c:v>0.14580000000000001</c:v>
                </c:pt>
                <c:pt idx="305">
                  <c:v>0.14580000000000001</c:v>
                </c:pt>
                <c:pt idx="306">
                  <c:v>0.14580000000000001</c:v>
                </c:pt>
                <c:pt idx="307">
                  <c:v>0.14580000000000001</c:v>
                </c:pt>
                <c:pt idx="308">
                  <c:v>0.14580000000000001</c:v>
                </c:pt>
                <c:pt idx="309">
                  <c:v>0.1457</c:v>
                </c:pt>
                <c:pt idx="310">
                  <c:v>0.1457</c:v>
                </c:pt>
                <c:pt idx="311">
                  <c:v>0.1457</c:v>
                </c:pt>
              </c:numCache>
            </c:numRef>
          </c:val>
          <c:smooth val="0"/>
          <c:extLst>
            <c:ext xmlns:c16="http://schemas.microsoft.com/office/drawing/2014/chart" uri="{C3380CC4-5D6E-409C-BE32-E72D297353CC}">
              <c16:uniqueId val="{00000002-4924-4793-AD38-706D27EE8877}"/>
            </c:ext>
          </c:extLst>
        </c:ser>
        <c:ser>
          <c:idx val="3"/>
          <c:order val="3"/>
          <c:tx>
            <c:v>Wholesale electricity market price for solar electricity</c:v>
          </c:tx>
          <c:spPr>
            <a:ln w="25400" cap="rnd">
              <a:solidFill>
                <a:srgbClr val="640000">
                  <a:alpha val="80000"/>
                </a:srgbClr>
              </a:solidFill>
              <a:round/>
            </a:ln>
            <a:effectLst/>
          </c:spPr>
          <c:marker>
            <c:symbol val="none"/>
          </c:marker>
          <c:cat>
            <c:numRef>
              <c:f>'05_elect_price_c&amp;i&amp;u'!$E$20:$YN$20</c:f>
              <c:numCache>
                <c:formatCode>mmm\-yy</c:formatCode>
                <c:ptCount val="660"/>
                <c:pt idx="0">
                  <c:v>33239</c:v>
                </c:pt>
                <c:pt idx="1">
                  <c:v>33270</c:v>
                </c:pt>
                <c:pt idx="2">
                  <c:v>33298</c:v>
                </c:pt>
                <c:pt idx="3">
                  <c:v>33329</c:v>
                </c:pt>
                <c:pt idx="4">
                  <c:v>33359</c:v>
                </c:pt>
                <c:pt idx="5">
                  <c:v>33390</c:v>
                </c:pt>
                <c:pt idx="6">
                  <c:v>33420</c:v>
                </c:pt>
                <c:pt idx="7">
                  <c:v>33451</c:v>
                </c:pt>
                <c:pt idx="8">
                  <c:v>33482</c:v>
                </c:pt>
                <c:pt idx="9">
                  <c:v>33512</c:v>
                </c:pt>
                <c:pt idx="10">
                  <c:v>33543</c:v>
                </c:pt>
                <c:pt idx="11">
                  <c:v>33573</c:v>
                </c:pt>
                <c:pt idx="12">
                  <c:v>33604</c:v>
                </c:pt>
                <c:pt idx="13">
                  <c:v>33635</c:v>
                </c:pt>
                <c:pt idx="14">
                  <c:v>33664</c:v>
                </c:pt>
                <c:pt idx="15">
                  <c:v>33695</c:v>
                </c:pt>
                <c:pt idx="16">
                  <c:v>33725</c:v>
                </c:pt>
                <c:pt idx="17">
                  <c:v>33756</c:v>
                </c:pt>
                <c:pt idx="18">
                  <c:v>33786</c:v>
                </c:pt>
                <c:pt idx="19">
                  <c:v>33817</c:v>
                </c:pt>
                <c:pt idx="20">
                  <c:v>33848</c:v>
                </c:pt>
                <c:pt idx="21">
                  <c:v>33878</c:v>
                </c:pt>
                <c:pt idx="22">
                  <c:v>33909</c:v>
                </c:pt>
                <c:pt idx="23">
                  <c:v>33939</c:v>
                </c:pt>
                <c:pt idx="24">
                  <c:v>33970</c:v>
                </c:pt>
                <c:pt idx="25">
                  <c:v>34001</c:v>
                </c:pt>
                <c:pt idx="26">
                  <c:v>34029</c:v>
                </c:pt>
                <c:pt idx="27">
                  <c:v>34060</c:v>
                </c:pt>
                <c:pt idx="28">
                  <c:v>34090</c:v>
                </c:pt>
                <c:pt idx="29">
                  <c:v>34121</c:v>
                </c:pt>
                <c:pt idx="30">
                  <c:v>34151</c:v>
                </c:pt>
                <c:pt idx="31">
                  <c:v>34182</c:v>
                </c:pt>
                <c:pt idx="32">
                  <c:v>34213</c:v>
                </c:pt>
                <c:pt idx="33">
                  <c:v>34243</c:v>
                </c:pt>
                <c:pt idx="34">
                  <c:v>34274</c:v>
                </c:pt>
                <c:pt idx="35">
                  <c:v>34304</c:v>
                </c:pt>
                <c:pt idx="36">
                  <c:v>34335</c:v>
                </c:pt>
                <c:pt idx="37">
                  <c:v>34366</c:v>
                </c:pt>
                <c:pt idx="38">
                  <c:v>34394</c:v>
                </c:pt>
                <c:pt idx="39">
                  <c:v>34425</c:v>
                </c:pt>
                <c:pt idx="40">
                  <c:v>34455</c:v>
                </c:pt>
                <c:pt idx="41">
                  <c:v>34486</c:v>
                </c:pt>
                <c:pt idx="42">
                  <c:v>34516</c:v>
                </c:pt>
                <c:pt idx="43">
                  <c:v>34547</c:v>
                </c:pt>
                <c:pt idx="44">
                  <c:v>34578</c:v>
                </c:pt>
                <c:pt idx="45">
                  <c:v>34608</c:v>
                </c:pt>
                <c:pt idx="46">
                  <c:v>34639</c:v>
                </c:pt>
                <c:pt idx="47">
                  <c:v>34669</c:v>
                </c:pt>
                <c:pt idx="48">
                  <c:v>34700</c:v>
                </c:pt>
                <c:pt idx="49">
                  <c:v>34731</c:v>
                </c:pt>
                <c:pt idx="50">
                  <c:v>34759</c:v>
                </c:pt>
                <c:pt idx="51">
                  <c:v>34790</c:v>
                </c:pt>
                <c:pt idx="52">
                  <c:v>34820</c:v>
                </c:pt>
                <c:pt idx="53">
                  <c:v>34851</c:v>
                </c:pt>
                <c:pt idx="54">
                  <c:v>34881</c:v>
                </c:pt>
                <c:pt idx="55">
                  <c:v>34912</c:v>
                </c:pt>
                <c:pt idx="56">
                  <c:v>34943</c:v>
                </c:pt>
                <c:pt idx="57">
                  <c:v>34973</c:v>
                </c:pt>
                <c:pt idx="58">
                  <c:v>35004</c:v>
                </c:pt>
                <c:pt idx="59">
                  <c:v>35034</c:v>
                </c:pt>
                <c:pt idx="60">
                  <c:v>35065</c:v>
                </c:pt>
                <c:pt idx="61">
                  <c:v>35096</c:v>
                </c:pt>
                <c:pt idx="62">
                  <c:v>35125</c:v>
                </c:pt>
                <c:pt idx="63">
                  <c:v>35156</c:v>
                </c:pt>
                <c:pt idx="64">
                  <c:v>35186</c:v>
                </c:pt>
                <c:pt idx="65">
                  <c:v>35217</c:v>
                </c:pt>
                <c:pt idx="66">
                  <c:v>35247</c:v>
                </c:pt>
                <c:pt idx="67">
                  <c:v>35278</c:v>
                </c:pt>
                <c:pt idx="68">
                  <c:v>35309</c:v>
                </c:pt>
                <c:pt idx="69">
                  <c:v>35339</c:v>
                </c:pt>
                <c:pt idx="70">
                  <c:v>35370</c:v>
                </c:pt>
                <c:pt idx="71">
                  <c:v>35400</c:v>
                </c:pt>
                <c:pt idx="72">
                  <c:v>35431</c:v>
                </c:pt>
                <c:pt idx="73">
                  <c:v>35462</c:v>
                </c:pt>
                <c:pt idx="74">
                  <c:v>35490</c:v>
                </c:pt>
                <c:pt idx="75">
                  <c:v>35521</c:v>
                </c:pt>
                <c:pt idx="76">
                  <c:v>35551</c:v>
                </c:pt>
                <c:pt idx="77">
                  <c:v>35582</c:v>
                </c:pt>
                <c:pt idx="78">
                  <c:v>35612</c:v>
                </c:pt>
                <c:pt idx="79">
                  <c:v>35643</c:v>
                </c:pt>
                <c:pt idx="80">
                  <c:v>35674</c:v>
                </c:pt>
                <c:pt idx="81">
                  <c:v>35704</c:v>
                </c:pt>
                <c:pt idx="82">
                  <c:v>35735</c:v>
                </c:pt>
                <c:pt idx="83">
                  <c:v>35765</c:v>
                </c:pt>
                <c:pt idx="84">
                  <c:v>35796</c:v>
                </c:pt>
                <c:pt idx="85">
                  <c:v>35827</c:v>
                </c:pt>
                <c:pt idx="86">
                  <c:v>35855</c:v>
                </c:pt>
                <c:pt idx="87">
                  <c:v>35886</c:v>
                </c:pt>
                <c:pt idx="88">
                  <c:v>35916</c:v>
                </c:pt>
                <c:pt idx="89">
                  <c:v>35947</c:v>
                </c:pt>
                <c:pt idx="90">
                  <c:v>35977</c:v>
                </c:pt>
                <c:pt idx="91">
                  <c:v>36008</c:v>
                </c:pt>
                <c:pt idx="92">
                  <c:v>36039</c:v>
                </c:pt>
                <c:pt idx="93">
                  <c:v>36069</c:v>
                </c:pt>
                <c:pt idx="94">
                  <c:v>36100</c:v>
                </c:pt>
                <c:pt idx="95">
                  <c:v>36130</c:v>
                </c:pt>
                <c:pt idx="96">
                  <c:v>36161</c:v>
                </c:pt>
                <c:pt idx="97">
                  <c:v>36192</c:v>
                </c:pt>
                <c:pt idx="98">
                  <c:v>36220</c:v>
                </c:pt>
                <c:pt idx="99">
                  <c:v>36251</c:v>
                </c:pt>
                <c:pt idx="100">
                  <c:v>36281</c:v>
                </c:pt>
                <c:pt idx="101">
                  <c:v>36312</c:v>
                </c:pt>
                <c:pt idx="102">
                  <c:v>36342</c:v>
                </c:pt>
                <c:pt idx="103">
                  <c:v>36373</c:v>
                </c:pt>
                <c:pt idx="104">
                  <c:v>36404</c:v>
                </c:pt>
                <c:pt idx="105">
                  <c:v>36434</c:v>
                </c:pt>
                <c:pt idx="106">
                  <c:v>36465</c:v>
                </c:pt>
                <c:pt idx="107">
                  <c:v>36495</c:v>
                </c:pt>
                <c:pt idx="108">
                  <c:v>36526</c:v>
                </c:pt>
                <c:pt idx="109">
                  <c:v>36557</c:v>
                </c:pt>
                <c:pt idx="110">
                  <c:v>36586</c:v>
                </c:pt>
                <c:pt idx="111">
                  <c:v>36617</c:v>
                </c:pt>
                <c:pt idx="112">
                  <c:v>36647</c:v>
                </c:pt>
                <c:pt idx="113">
                  <c:v>36678</c:v>
                </c:pt>
                <c:pt idx="114">
                  <c:v>36708</c:v>
                </c:pt>
                <c:pt idx="115">
                  <c:v>36739</c:v>
                </c:pt>
                <c:pt idx="116">
                  <c:v>36770</c:v>
                </c:pt>
                <c:pt idx="117">
                  <c:v>36800</c:v>
                </c:pt>
                <c:pt idx="118">
                  <c:v>36831</c:v>
                </c:pt>
                <c:pt idx="119">
                  <c:v>36861</c:v>
                </c:pt>
                <c:pt idx="120">
                  <c:v>36892</c:v>
                </c:pt>
                <c:pt idx="121">
                  <c:v>36923</c:v>
                </c:pt>
                <c:pt idx="122">
                  <c:v>36951</c:v>
                </c:pt>
                <c:pt idx="123">
                  <c:v>36982</c:v>
                </c:pt>
                <c:pt idx="124">
                  <c:v>37012</c:v>
                </c:pt>
                <c:pt idx="125">
                  <c:v>37043</c:v>
                </c:pt>
                <c:pt idx="126">
                  <c:v>37073</c:v>
                </c:pt>
                <c:pt idx="127">
                  <c:v>37104</c:v>
                </c:pt>
                <c:pt idx="128">
                  <c:v>37135</c:v>
                </c:pt>
                <c:pt idx="129">
                  <c:v>37165</c:v>
                </c:pt>
                <c:pt idx="130">
                  <c:v>37196</c:v>
                </c:pt>
                <c:pt idx="131">
                  <c:v>37226</c:v>
                </c:pt>
                <c:pt idx="132">
                  <c:v>37257</c:v>
                </c:pt>
                <c:pt idx="133">
                  <c:v>37288</c:v>
                </c:pt>
                <c:pt idx="134">
                  <c:v>37316</c:v>
                </c:pt>
                <c:pt idx="135">
                  <c:v>37347</c:v>
                </c:pt>
                <c:pt idx="136">
                  <c:v>37377</c:v>
                </c:pt>
                <c:pt idx="137">
                  <c:v>37408</c:v>
                </c:pt>
                <c:pt idx="138">
                  <c:v>37438</c:v>
                </c:pt>
                <c:pt idx="139">
                  <c:v>37469</c:v>
                </c:pt>
                <c:pt idx="140">
                  <c:v>37500</c:v>
                </c:pt>
                <c:pt idx="141">
                  <c:v>37530</c:v>
                </c:pt>
                <c:pt idx="142">
                  <c:v>37561</c:v>
                </c:pt>
                <c:pt idx="143">
                  <c:v>37591</c:v>
                </c:pt>
                <c:pt idx="144">
                  <c:v>37622</c:v>
                </c:pt>
                <c:pt idx="145">
                  <c:v>37653</c:v>
                </c:pt>
                <c:pt idx="146">
                  <c:v>37681</c:v>
                </c:pt>
                <c:pt idx="147">
                  <c:v>37712</c:v>
                </c:pt>
                <c:pt idx="148">
                  <c:v>37742</c:v>
                </c:pt>
                <c:pt idx="149">
                  <c:v>37773</c:v>
                </c:pt>
                <c:pt idx="150">
                  <c:v>37803</c:v>
                </c:pt>
                <c:pt idx="151">
                  <c:v>37834</c:v>
                </c:pt>
                <c:pt idx="152">
                  <c:v>37865</c:v>
                </c:pt>
                <c:pt idx="153">
                  <c:v>37895</c:v>
                </c:pt>
                <c:pt idx="154">
                  <c:v>37926</c:v>
                </c:pt>
                <c:pt idx="155">
                  <c:v>37956</c:v>
                </c:pt>
                <c:pt idx="156">
                  <c:v>37987</c:v>
                </c:pt>
                <c:pt idx="157">
                  <c:v>38018</c:v>
                </c:pt>
                <c:pt idx="158">
                  <c:v>38047</c:v>
                </c:pt>
                <c:pt idx="159">
                  <c:v>38078</c:v>
                </c:pt>
                <c:pt idx="160">
                  <c:v>38108</c:v>
                </c:pt>
                <c:pt idx="161">
                  <c:v>38139</c:v>
                </c:pt>
                <c:pt idx="162">
                  <c:v>38169</c:v>
                </c:pt>
                <c:pt idx="163">
                  <c:v>38200</c:v>
                </c:pt>
                <c:pt idx="164">
                  <c:v>38231</c:v>
                </c:pt>
                <c:pt idx="165">
                  <c:v>38261</c:v>
                </c:pt>
                <c:pt idx="166">
                  <c:v>38292</c:v>
                </c:pt>
                <c:pt idx="167">
                  <c:v>38322</c:v>
                </c:pt>
                <c:pt idx="168">
                  <c:v>38353</c:v>
                </c:pt>
                <c:pt idx="169">
                  <c:v>38384</c:v>
                </c:pt>
                <c:pt idx="170">
                  <c:v>38412</c:v>
                </c:pt>
                <c:pt idx="171">
                  <c:v>38443</c:v>
                </c:pt>
                <c:pt idx="172">
                  <c:v>38473</c:v>
                </c:pt>
                <c:pt idx="173">
                  <c:v>38504</c:v>
                </c:pt>
                <c:pt idx="174">
                  <c:v>38534</c:v>
                </c:pt>
                <c:pt idx="175">
                  <c:v>38565</c:v>
                </c:pt>
                <c:pt idx="176">
                  <c:v>38596</c:v>
                </c:pt>
                <c:pt idx="177">
                  <c:v>38626</c:v>
                </c:pt>
                <c:pt idx="178">
                  <c:v>38657</c:v>
                </c:pt>
                <c:pt idx="179">
                  <c:v>38687</c:v>
                </c:pt>
                <c:pt idx="180">
                  <c:v>38718</c:v>
                </c:pt>
                <c:pt idx="181">
                  <c:v>38749</c:v>
                </c:pt>
                <c:pt idx="182">
                  <c:v>38777</c:v>
                </c:pt>
                <c:pt idx="183">
                  <c:v>38808</c:v>
                </c:pt>
                <c:pt idx="184">
                  <c:v>38838</c:v>
                </c:pt>
                <c:pt idx="185">
                  <c:v>38869</c:v>
                </c:pt>
                <c:pt idx="186">
                  <c:v>38899</c:v>
                </c:pt>
                <c:pt idx="187">
                  <c:v>38930</c:v>
                </c:pt>
                <c:pt idx="188">
                  <c:v>38961</c:v>
                </c:pt>
                <c:pt idx="189">
                  <c:v>38991</c:v>
                </c:pt>
                <c:pt idx="190">
                  <c:v>39022</c:v>
                </c:pt>
                <c:pt idx="191">
                  <c:v>39052</c:v>
                </c:pt>
                <c:pt idx="192">
                  <c:v>39083</c:v>
                </c:pt>
                <c:pt idx="193">
                  <c:v>39114</c:v>
                </c:pt>
                <c:pt idx="194">
                  <c:v>39142</c:v>
                </c:pt>
                <c:pt idx="195">
                  <c:v>39173</c:v>
                </c:pt>
                <c:pt idx="196">
                  <c:v>39203</c:v>
                </c:pt>
                <c:pt idx="197">
                  <c:v>39234</c:v>
                </c:pt>
                <c:pt idx="198">
                  <c:v>39264</c:v>
                </c:pt>
                <c:pt idx="199">
                  <c:v>39295</c:v>
                </c:pt>
                <c:pt idx="200">
                  <c:v>39326</c:v>
                </c:pt>
                <c:pt idx="201">
                  <c:v>39356</c:v>
                </c:pt>
                <c:pt idx="202">
                  <c:v>39387</c:v>
                </c:pt>
                <c:pt idx="203">
                  <c:v>39417</c:v>
                </c:pt>
                <c:pt idx="204">
                  <c:v>39448</c:v>
                </c:pt>
                <c:pt idx="205">
                  <c:v>39479</c:v>
                </c:pt>
                <c:pt idx="206">
                  <c:v>39508</c:v>
                </c:pt>
                <c:pt idx="207">
                  <c:v>39539</c:v>
                </c:pt>
                <c:pt idx="208">
                  <c:v>39569</c:v>
                </c:pt>
                <c:pt idx="209">
                  <c:v>39600</c:v>
                </c:pt>
                <c:pt idx="210">
                  <c:v>39630</c:v>
                </c:pt>
                <c:pt idx="211">
                  <c:v>39661</c:v>
                </c:pt>
                <c:pt idx="212">
                  <c:v>39692</c:v>
                </c:pt>
                <c:pt idx="213">
                  <c:v>39722</c:v>
                </c:pt>
                <c:pt idx="214">
                  <c:v>39753</c:v>
                </c:pt>
                <c:pt idx="215">
                  <c:v>39783</c:v>
                </c:pt>
                <c:pt idx="216">
                  <c:v>39814</c:v>
                </c:pt>
                <c:pt idx="217">
                  <c:v>39845</c:v>
                </c:pt>
                <c:pt idx="218">
                  <c:v>39873</c:v>
                </c:pt>
                <c:pt idx="219">
                  <c:v>39904</c:v>
                </c:pt>
                <c:pt idx="220">
                  <c:v>39934</c:v>
                </c:pt>
                <c:pt idx="221">
                  <c:v>39965</c:v>
                </c:pt>
                <c:pt idx="222">
                  <c:v>39995</c:v>
                </c:pt>
                <c:pt idx="223">
                  <c:v>40026</c:v>
                </c:pt>
                <c:pt idx="224">
                  <c:v>40057</c:v>
                </c:pt>
                <c:pt idx="225">
                  <c:v>40087</c:v>
                </c:pt>
                <c:pt idx="226">
                  <c:v>40118</c:v>
                </c:pt>
                <c:pt idx="227">
                  <c:v>40148</c:v>
                </c:pt>
                <c:pt idx="228">
                  <c:v>40179</c:v>
                </c:pt>
                <c:pt idx="229">
                  <c:v>40210</c:v>
                </c:pt>
                <c:pt idx="230">
                  <c:v>40238</c:v>
                </c:pt>
                <c:pt idx="231">
                  <c:v>40269</c:v>
                </c:pt>
                <c:pt idx="232">
                  <c:v>40299</c:v>
                </c:pt>
                <c:pt idx="233">
                  <c:v>40330</c:v>
                </c:pt>
                <c:pt idx="234">
                  <c:v>40360</c:v>
                </c:pt>
                <c:pt idx="235">
                  <c:v>40391</c:v>
                </c:pt>
                <c:pt idx="236">
                  <c:v>40422</c:v>
                </c:pt>
                <c:pt idx="237">
                  <c:v>40452</c:v>
                </c:pt>
                <c:pt idx="238">
                  <c:v>40483</c:v>
                </c:pt>
                <c:pt idx="239">
                  <c:v>40513</c:v>
                </c:pt>
                <c:pt idx="240">
                  <c:v>40544</c:v>
                </c:pt>
                <c:pt idx="241">
                  <c:v>40575</c:v>
                </c:pt>
                <c:pt idx="242">
                  <c:v>40603</c:v>
                </c:pt>
                <c:pt idx="243">
                  <c:v>40634</c:v>
                </c:pt>
                <c:pt idx="244">
                  <c:v>40664</c:v>
                </c:pt>
                <c:pt idx="245">
                  <c:v>40695</c:v>
                </c:pt>
                <c:pt idx="246">
                  <c:v>40725</c:v>
                </c:pt>
                <c:pt idx="247">
                  <c:v>40756</c:v>
                </c:pt>
                <c:pt idx="248">
                  <c:v>40787</c:v>
                </c:pt>
                <c:pt idx="249">
                  <c:v>40817</c:v>
                </c:pt>
                <c:pt idx="250">
                  <c:v>40848</c:v>
                </c:pt>
                <c:pt idx="251">
                  <c:v>40878</c:v>
                </c:pt>
                <c:pt idx="252">
                  <c:v>40909</c:v>
                </c:pt>
                <c:pt idx="253">
                  <c:v>40940</c:v>
                </c:pt>
                <c:pt idx="254">
                  <c:v>40969</c:v>
                </c:pt>
                <c:pt idx="255">
                  <c:v>41000</c:v>
                </c:pt>
                <c:pt idx="256">
                  <c:v>41030</c:v>
                </c:pt>
                <c:pt idx="257">
                  <c:v>41061</c:v>
                </c:pt>
                <c:pt idx="258">
                  <c:v>41091</c:v>
                </c:pt>
                <c:pt idx="259">
                  <c:v>41122</c:v>
                </c:pt>
                <c:pt idx="260">
                  <c:v>41153</c:v>
                </c:pt>
                <c:pt idx="261">
                  <c:v>41183</c:v>
                </c:pt>
                <c:pt idx="262">
                  <c:v>41214</c:v>
                </c:pt>
                <c:pt idx="263">
                  <c:v>41244</c:v>
                </c:pt>
                <c:pt idx="264">
                  <c:v>41275</c:v>
                </c:pt>
                <c:pt idx="265">
                  <c:v>41306</c:v>
                </c:pt>
                <c:pt idx="266">
                  <c:v>41334</c:v>
                </c:pt>
                <c:pt idx="267">
                  <c:v>41365</c:v>
                </c:pt>
                <c:pt idx="268">
                  <c:v>41395</c:v>
                </c:pt>
                <c:pt idx="269">
                  <c:v>41426</c:v>
                </c:pt>
                <c:pt idx="270">
                  <c:v>41456</c:v>
                </c:pt>
                <c:pt idx="271">
                  <c:v>41487</c:v>
                </c:pt>
                <c:pt idx="272">
                  <c:v>41518</c:v>
                </c:pt>
                <c:pt idx="273">
                  <c:v>41548</c:v>
                </c:pt>
                <c:pt idx="274">
                  <c:v>41579</c:v>
                </c:pt>
                <c:pt idx="275">
                  <c:v>41609</c:v>
                </c:pt>
                <c:pt idx="276">
                  <c:v>41640</c:v>
                </c:pt>
                <c:pt idx="277">
                  <c:v>41671</c:v>
                </c:pt>
                <c:pt idx="278">
                  <c:v>41699</c:v>
                </c:pt>
                <c:pt idx="279">
                  <c:v>41730</c:v>
                </c:pt>
                <c:pt idx="280">
                  <c:v>41760</c:v>
                </c:pt>
                <c:pt idx="281">
                  <c:v>41791</c:v>
                </c:pt>
                <c:pt idx="282">
                  <c:v>41821</c:v>
                </c:pt>
                <c:pt idx="283">
                  <c:v>41852</c:v>
                </c:pt>
                <c:pt idx="284">
                  <c:v>41883</c:v>
                </c:pt>
                <c:pt idx="285">
                  <c:v>41913</c:v>
                </c:pt>
                <c:pt idx="286">
                  <c:v>41944</c:v>
                </c:pt>
                <c:pt idx="287">
                  <c:v>41974</c:v>
                </c:pt>
                <c:pt idx="288">
                  <c:v>42005</c:v>
                </c:pt>
                <c:pt idx="289">
                  <c:v>42036</c:v>
                </c:pt>
                <c:pt idx="290">
                  <c:v>42064</c:v>
                </c:pt>
                <c:pt idx="291">
                  <c:v>42095</c:v>
                </c:pt>
                <c:pt idx="292">
                  <c:v>42125</c:v>
                </c:pt>
                <c:pt idx="293">
                  <c:v>42156</c:v>
                </c:pt>
                <c:pt idx="294">
                  <c:v>42186</c:v>
                </c:pt>
                <c:pt idx="295">
                  <c:v>42217</c:v>
                </c:pt>
                <c:pt idx="296">
                  <c:v>42248</c:v>
                </c:pt>
                <c:pt idx="297">
                  <c:v>42278</c:v>
                </c:pt>
                <c:pt idx="298">
                  <c:v>42309</c:v>
                </c:pt>
                <c:pt idx="299">
                  <c:v>42339</c:v>
                </c:pt>
                <c:pt idx="300">
                  <c:v>42370</c:v>
                </c:pt>
                <c:pt idx="301">
                  <c:v>42401</c:v>
                </c:pt>
                <c:pt idx="302">
                  <c:v>42430</c:v>
                </c:pt>
                <c:pt idx="303">
                  <c:v>42461</c:v>
                </c:pt>
                <c:pt idx="304">
                  <c:v>42491</c:v>
                </c:pt>
                <c:pt idx="305">
                  <c:v>42522</c:v>
                </c:pt>
                <c:pt idx="306">
                  <c:v>42552</c:v>
                </c:pt>
                <c:pt idx="307">
                  <c:v>42583</c:v>
                </c:pt>
                <c:pt idx="308">
                  <c:v>42614</c:v>
                </c:pt>
                <c:pt idx="309">
                  <c:v>42644</c:v>
                </c:pt>
                <c:pt idx="310">
                  <c:v>42675</c:v>
                </c:pt>
                <c:pt idx="311">
                  <c:v>42705</c:v>
                </c:pt>
                <c:pt idx="312">
                  <c:v>42736</c:v>
                </c:pt>
                <c:pt idx="313">
                  <c:v>42767</c:v>
                </c:pt>
                <c:pt idx="314">
                  <c:v>42795</c:v>
                </c:pt>
                <c:pt idx="315">
                  <c:v>42826</c:v>
                </c:pt>
                <c:pt idx="316">
                  <c:v>42856</c:v>
                </c:pt>
                <c:pt idx="317">
                  <c:v>42887</c:v>
                </c:pt>
                <c:pt idx="318">
                  <c:v>42917</c:v>
                </c:pt>
                <c:pt idx="319">
                  <c:v>42948</c:v>
                </c:pt>
                <c:pt idx="320">
                  <c:v>42979</c:v>
                </c:pt>
                <c:pt idx="321">
                  <c:v>43009</c:v>
                </c:pt>
                <c:pt idx="322">
                  <c:v>43040</c:v>
                </c:pt>
                <c:pt idx="323">
                  <c:v>43070</c:v>
                </c:pt>
                <c:pt idx="324">
                  <c:v>43101</c:v>
                </c:pt>
                <c:pt idx="325">
                  <c:v>43132</c:v>
                </c:pt>
                <c:pt idx="326">
                  <c:v>43160</c:v>
                </c:pt>
                <c:pt idx="327">
                  <c:v>43191</c:v>
                </c:pt>
                <c:pt idx="328">
                  <c:v>43221</c:v>
                </c:pt>
                <c:pt idx="329">
                  <c:v>43252</c:v>
                </c:pt>
                <c:pt idx="330">
                  <c:v>43282</c:v>
                </c:pt>
                <c:pt idx="331">
                  <c:v>43313</c:v>
                </c:pt>
                <c:pt idx="332">
                  <c:v>43344</c:v>
                </c:pt>
                <c:pt idx="333">
                  <c:v>43374</c:v>
                </c:pt>
                <c:pt idx="334">
                  <c:v>43405</c:v>
                </c:pt>
                <c:pt idx="335">
                  <c:v>43435</c:v>
                </c:pt>
                <c:pt idx="336">
                  <c:v>43466</c:v>
                </c:pt>
                <c:pt idx="337">
                  <c:v>43497</c:v>
                </c:pt>
                <c:pt idx="338">
                  <c:v>43525</c:v>
                </c:pt>
                <c:pt idx="339">
                  <c:v>43556</c:v>
                </c:pt>
                <c:pt idx="340">
                  <c:v>43586</c:v>
                </c:pt>
                <c:pt idx="341">
                  <c:v>43617</c:v>
                </c:pt>
                <c:pt idx="342">
                  <c:v>43647</c:v>
                </c:pt>
                <c:pt idx="343">
                  <c:v>43678</c:v>
                </c:pt>
                <c:pt idx="344">
                  <c:v>43709</c:v>
                </c:pt>
                <c:pt idx="345">
                  <c:v>43739</c:v>
                </c:pt>
                <c:pt idx="346">
                  <c:v>43770</c:v>
                </c:pt>
                <c:pt idx="347">
                  <c:v>43800</c:v>
                </c:pt>
                <c:pt idx="348">
                  <c:v>43831</c:v>
                </c:pt>
                <c:pt idx="349">
                  <c:v>43862</c:v>
                </c:pt>
                <c:pt idx="350">
                  <c:v>43891</c:v>
                </c:pt>
                <c:pt idx="351">
                  <c:v>43922</c:v>
                </c:pt>
                <c:pt idx="352">
                  <c:v>43952</c:v>
                </c:pt>
                <c:pt idx="353">
                  <c:v>43983</c:v>
                </c:pt>
                <c:pt idx="354">
                  <c:v>44013</c:v>
                </c:pt>
                <c:pt idx="355">
                  <c:v>44044</c:v>
                </c:pt>
                <c:pt idx="356">
                  <c:v>44075</c:v>
                </c:pt>
                <c:pt idx="357">
                  <c:v>44105</c:v>
                </c:pt>
                <c:pt idx="358">
                  <c:v>44136</c:v>
                </c:pt>
                <c:pt idx="359">
                  <c:v>44166</c:v>
                </c:pt>
                <c:pt idx="360">
                  <c:v>44197</c:v>
                </c:pt>
                <c:pt idx="361">
                  <c:v>44228</c:v>
                </c:pt>
                <c:pt idx="362">
                  <c:v>44256</c:v>
                </c:pt>
                <c:pt idx="363">
                  <c:v>44287</c:v>
                </c:pt>
                <c:pt idx="364">
                  <c:v>44317</c:v>
                </c:pt>
                <c:pt idx="365">
                  <c:v>44348</c:v>
                </c:pt>
                <c:pt idx="366">
                  <c:v>44378</c:v>
                </c:pt>
                <c:pt idx="367">
                  <c:v>44409</c:v>
                </c:pt>
                <c:pt idx="368">
                  <c:v>44440</c:v>
                </c:pt>
                <c:pt idx="369">
                  <c:v>44470</c:v>
                </c:pt>
                <c:pt idx="370">
                  <c:v>44501</c:v>
                </c:pt>
                <c:pt idx="371">
                  <c:v>44531</c:v>
                </c:pt>
                <c:pt idx="372">
                  <c:v>44562</c:v>
                </c:pt>
                <c:pt idx="373">
                  <c:v>44593</c:v>
                </c:pt>
                <c:pt idx="374">
                  <c:v>44621</c:v>
                </c:pt>
                <c:pt idx="375">
                  <c:v>44652</c:v>
                </c:pt>
                <c:pt idx="376">
                  <c:v>44682</c:v>
                </c:pt>
                <c:pt idx="377">
                  <c:v>44713</c:v>
                </c:pt>
                <c:pt idx="378">
                  <c:v>44743</c:v>
                </c:pt>
                <c:pt idx="379">
                  <c:v>44774</c:v>
                </c:pt>
                <c:pt idx="380">
                  <c:v>44805</c:v>
                </c:pt>
                <c:pt idx="381">
                  <c:v>44835</c:v>
                </c:pt>
                <c:pt idx="382">
                  <c:v>44866</c:v>
                </c:pt>
                <c:pt idx="383">
                  <c:v>44896</c:v>
                </c:pt>
                <c:pt idx="384">
                  <c:v>44927</c:v>
                </c:pt>
                <c:pt idx="385">
                  <c:v>44958</c:v>
                </c:pt>
                <c:pt idx="386">
                  <c:v>44986</c:v>
                </c:pt>
                <c:pt idx="387">
                  <c:v>45017</c:v>
                </c:pt>
                <c:pt idx="388">
                  <c:v>45047</c:v>
                </c:pt>
                <c:pt idx="389">
                  <c:v>45078</c:v>
                </c:pt>
                <c:pt idx="390">
                  <c:v>45108</c:v>
                </c:pt>
                <c:pt idx="391">
                  <c:v>45139</c:v>
                </c:pt>
                <c:pt idx="392">
                  <c:v>45170</c:v>
                </c:pt>
                <c:pt idx="393">
                  <c:v>45200</c:v>
                </c:pt>
                <c:pt idx="394">
                  <c:v>45231</c:v>
                </c:pt>
                <c:pt idx="395">
                  <c:v>45261</c:v>
                </c:pt>
                <c:pt idx="396">
                  <c:v>45292</c:v>
                </c:pt>
                <c:pt idx="397">
                  <c:v>45323</c:v>
                </c:pt>
                <c:pt idx="398">
                  <c:v>45352</c:v>
                </c:pt>
                <c:pt idx="399">
                  <c:v>45383</c:v>
                </c:pt>
                <c:pt idx="400">
                  <c:v>45413</c:v>
                </c:pt>
                <c:pt idx="401">
                  <c:v>45444</c:v>
                </c:pt>
                <c:pt idx="402">
                  <c:v>45474</c:v>
                </c:pt>
                <c:pt idx="403">
                  <c:v>45505</c:v>
                </c:pt>
                <c:pt idx="404">
                  <c:v>45536</c:v>
                </c:pt>
                <c:pt idx="405">
                  <c:v>45566</c:v>
                </c:pt>
                <c:pt idx="406">
                  <c:v>45597</c:v>
                </c:pt>
                <c:pt idx="407">
                  <c:v>45627</c:v>
                </c:pt>
                <c:pt idx="408">
                  <c:v>45658</c:v>
                </c:pt>
                <c:pt idx="409">
                  <c:v>45689</c:v>
                </c:pt>
                <c:pt idx="410">
                  <c:v>45717</c:v>
                </c:pt>
                <c:pt idx="411">
                  <c:v>45748</c:v>
                </c:pt>
                <c:pt idx="412">
                  <c:v>45778</c:v>
                </c:pt>
                <c:pt idx="413">
                  <c:v>45809</c:v>
                </c:pt>
                <c:pt idx="414">
                  <c:v>45839</c:v>
                </c:pt>
                <c:pt idx="415">
                  <c:v>45870</c:v>
                </c:pt>
                <c:pt idx="416">
                  <c:v>45901</c:v>
                </c:pt>
                <c:pt idx="417">
                  <c:v>45931</c:v>
                </c:pt>
                <c:pt idx="418">
                  <c:v>45962</c:v>
                </c:pt>
                <c:pt idx="419">
                  <c:v>45992</c:v>
                </c:pt>
                <c:pt idx="420">
                  <c:v>46023</c:v>
                </c:pt>
                <c:pt idx="421">
                  <c:v>46054</c:v>
                </c:pt>
                <c:pt idx="422">
                  <c:v>46082</c:v>
                </c:pt>
                <c:pt idx="423">
                  <c:v>46113</c:v>
                </c:pt>
                <c:pt idx="424">
                  <c:v>46143</c:v>
                </c:pt>
                <c:pt idx="425">
                  <c:v>46174</c:v>
                </c:pt>
                <c:pt idx="426">
                  <c:v>46204</c:v>
                </c:pt>
                <c:pt idx="427">
                  <c:v>46235</c:v>
                </c:pt>
                <c:pt idx="428">
                  <c:v>46266</c:v>
                </c:pt>
                <c:pt idx="429">
                  <c:v>46296</c:v>
                </c:pt>
                <c:pt idx="430">
                  <c:v>46327</c:v>
                </c:pt>
                <c:pt idx="431">
                  <c:v>46357</c:v>
                </c:pt>
                <c:pt idx="432">
                  <c:v>46388</c:v>
                </c:pt>
                <c:pt idx="433">
                  <c:v>46419</c:v>
                </c:pt>
                <c:pt idx="434">
                  <c:v>46447</c:v>
                </c:pt>
                <c:pt idx="435">
                  <c:v>46478</c:v>
                </c:pt>
                <c:pt idx="436">
                  <c:v>46508</c:v>
                </c:pt>
                <c:pt idx="437">
                  <c:v>46539</c:v>
                </c:pt>
                <c:pt idx="438">
                  <c:v>46569</c:v>
                </c:pt>
                <c:pt idx="439">
                  <c:v>46600</c:v>
                </c:pt>
                <c:pt idx="440">
                  <c:v>46631</c:v>
                </c:pt>
                <c:pt idx="441">
                  <c:v>46661</c:v>
                </c:pt>
                <c:pt idx="442">
                  <c:v>46692</c:v>
                </c:pt>
                <c:pt idx="443">
                  <c:v>46722</c:v>
                </c:pt>
                <c:pt idx="444">
                  <c:v>46753</c:v>
                </c:pt>
                <c:pt idx="445">
                  <c:v>46784</c:v>
                </c:pt>
                <c:pt idx="446">
                  <c:v>46813</c:v>
                </c:pt>
                <c:pt idx="447">
                  <c:v>46844</c:v>
                </c:pt>
                <c:pt idx="448">
                  <c:v>46874</c:v>
                </c:pt>
                <c:pt idx="449">
                  <c:v>46905</c:v>
                </c:pt>
                <c:pt idx="450">
                  <c:v>46935</c:v>
                </c:pt>
                <c:pt idx="451">
                  <c:v>46966</c:v>
                </c:pt>
                <c:pt idx="452">
                  <c:v>46997</c:v>
                </c:pt>
                <c:pt idx="453">
                  <c:v>47027</c:v>
                </c:pt>
                <c:pt idx="454">
                  <c:v>47058</c:v>
                </c:pt>
                <c:pt idx="455">
                  <c:v>47088</c:v>
                </c:pt>
                <c:pt idx="456">
                  <c:v>47119</c:v>
                </c:pt>
                <c:pt idx="457">
                  <c:v>47150</c:v>
                </c:pt>
                <c:pt idx="458">
                  <c:v>47178</c:v>
                </c:pt>
                <c:pt idx="459">
                  <c:v>47209</c:v>
                </c:pt>
                <c:pt idx="460">
                  <c:v>47239</c:v>
                </c:pt>
                <c:pt idx="461">
                  <c:v>47270</c:v>
                </c:pt>
                <c:pt idx="462">
                  <c:v>47300</c:v>
                </c:pt>
                <c:pt idx="463">
                  <c:v>47331</c:v>
                </c:pt>
                <c:pt idx="464">
                  <c:v>47362</c:v>
                </c:pt>
                <c:pt idx="465">
                  <c:v>47392</c:v>
                </c:pt>
                <c:pt idx="466">
                  <c:v>47423</c:v>
                </c:pt>
                <c:pt idx="467">
                  <c:v>47453</c:v>
                </c:pt>
                <c:pt idx="468">
                  <c:v>47484</c:v>
                </c:pt>
                <c:pt idx="469">
                  <c:v>47515</c:v>
                </c:pt>
                <c:pt idx="470">
                  <c:v>47543</c:v>
                </c:pt>
                <c:pt idx="471">
                  <c:v>47574</c:v>
                </c:pt>
                <c:pt idx="472">
                  <c:v>47604</c:v>
                </c:pt>
                <c:pt idx="473">
                  <c:v>47635</c:v>
                </c:pt>
                <c:pt idx="474">
                  <c:v>47665</c:v>
                </c:pt>
                <c:pt idx="475">
                  <c:v>47696</c:v>
                </c:pt>
                <c:pt idx="476">
                  <c:v>47727</c:v>
                </c:pt>
                <c:pt idx="477">
                  <c:v>47757</c:v>
                </c:pt>
                <c:pt idx="478">
                  <c:v>47788</c:v>
                </c:pt>
                <c:pt idx="479">
                  <c:v>47818</c:v>
                </c:pt>
                <c:pt idx="480">
                  <c:v>47849</c:v>
                </c:pt>
                <c:pt idx="481">
                  <c:v>47880</c:v>
                </c:pt>
                <c:pt idx="482">
                  <c:v>47908</c:v>
                </c:pt>
                <c:pt idx="483">
                  <c:v>47939</c:v>
                </c:pt>
                <c:pt idx="484">
                  <c:v>47969</c:v>
                </c:pt>
                <c:pt idx="485">
                  <c:v>48000</c:v>
                </c:pt>
                <c:pt idx="486">
                  <c:v>48030</c:v>
                </c:pt>
                <c:pt idx="487">
                  <c:v>48061</c:v>
                </c:pt>
                <c:pt idx="488">
                  <c:v>48092</c:v>
                </c:pt>
                <c:pt idx="489">
                  <c:v>48122</c:v>
                </c:pt>
                <c:pt idx="490">
                  <c:v>48153</c:v>
                </c:pt>
                <c:pt idx="491">
                  <c:v>48183</c:v>
                </c:pt>
                <c:pt idx="492">
                  <c:v>48214</c:v>
                </c:pt>
                <c:pt idx="493">
                  <c:v>48245</c:v>
                </c:pt>
                <c:pt idx="494">
                  <c:v>48274</c:v>
                </c:pt>
                <c:pt idx="495">
                  <c:v>48305</c:v>
                </c:pt>
                <c:pt idx="496">
                  <c:v>48335</c:v>
                </c:pt>
                <c:pt idx="497">
                  <c:v>48366</c:v>
                </c:pt>
                <c:pt idx="498">
                  <c:v>48396</c:v>
                </c:pt>
                <c:pt idx="499">
                  <c:v>48427</c:v>
                </c:pt>
                <c:pt idx="500">
                  <c:v>48458</c:v>
                </c:pt>
                <c:pt idx="501">
                  <c:v>48488</c:v>
                </c:pt>
                <c:pt idx="502">
                  <c:v>48519</c:v>
                </c:pt>
                <c:pt idx="503">
                  <c:v>48549</c:v>
                </c:pt>
                <c:pt idx="504">
                  <c:v>48580</c:v>
                </c:pt>
                <c:pt idx="505">
                  <c:v>48611</c:v>
                </c:pt>
                <c:pt idx="506">
                  <c:v>48639</c:v>
                </c:pt>
                <c:pt idx="507">
                  <c:v>48670</c:v>
                </c:pt>
                <c:pt idx="508">
                  <c:v>48700</c:v>
                </c:pt>
                <c:pt idx="509">
                  <c:v>48731</c:v>
                </c:pt>
                <c:pt idx="510">
                  <c:v>48761</c:v>
                </c:pt>
                <c:pt idx="511">
                  <c:v>48792</c:v>
                </c:pt>
                <c:pt idx="512">
                  <c:v>48823</c:v>
                </c:pt>
                <c:pt idx="513">
                  <c:v>48853</c:v>
                </c:pt>
                <c:pt idx="514">
                  <c:v>48884</c:v>
                </c:pt>
                <c:pt idx="515">
                  <c:v>48914</c:v>
                </c:pt>
                <c:pt idx="516">
                  <c:v>48945</c:v>
                </c:pt>
                <c:pt idx="517">
                  <c:v>48976</c:v>
                </c:pt>
                <c:pt idx="518">
                  <c:v>49004</c:v>
                </c:pt>
                <c:pt idx="519">
                  <c:v>49035</c:v>
                </c:pt>
                <c:pt idx="520">
                  <c:v>49065</c:v>
                </c:pt>
                <c:pt idx="521">
                  <c:v>49096</c:v>
                </c:pt>
                <c:pt idx="522">
                  <c:v>49126</c:v>
                </c:pt>
                <c:pt idx="523">
                  <c:v>49157</c:v>
                </c:pt>
                <c:pt idx="524">
                  <c:v>49188</c:v>
                </c:pt>
                <c:pt idx="525">
                  <c:v>49218</c:v>
                </c:pt>
                <c:pt idx="526">
                  <c:v>49249</c:v>
                </c:pt>
                <c:pt idx="527">
                  <c:v>49279</c:v>
                </c:pt>
                <c:pt idx="528">
                  <c:v>49310</c:v>
                </c:pt>
                <c:pt idx="529">
                  <c:v>49341</c:v>
                </c:pt>
                <c:pt idx="530">
                  <c:v>49369</c:v>
                </c:pt>
                <c:pt idx="531">
                  <c:v>49400</c:v>
                </c:pt>
                <c:pt idx="532">
                  <c:v>49430</c:v>
                </c:pt>
                <c:pt idx="533">
                  <c:v>49461</c:v>
                </c:pt>
                <c:pt idx="534">
                  <c:v>49491</c:v>
                </c:pt>
                <c:pt idx="535">
                  <c:v>49522</c:v>
                </c:pt>
                <c:pt idx="536">
                  <c:v>49553</c:v>
                </c:pt>
                <c:pt idx="537">
                  <c:v>49583</c:v>
                </c:pt>
                <c:pt idx="538">
                  <c:v>49614</c:v>
                </c:pt>
                <c:pt idx="539">
                  <c:v>49644</c:v>
                </c:pt>
                <c:pt idx="540">
                  <c:v>49675</c:v>
                </c:pt>
                <c:pt idx="541">
                  <c:v>49706</c:v>
                </c:pt>
                <c:pt idx="542">
                  <c:v>49735</c:v>
                </c:pt>
                <c:pt idx="543">
                  <c:v>49766</c:v>
                </c:pt>
                <c:pt idx="544">
                  <c:v>49796</c:v>
                </c:pt>
                <c:pt idx="545">
                  <c:v>49827</c:v>
                </c:pt>
                <c:pt idx="546">
                  <c:v>49857</c:v>
                </c:pt>
                <c:pt idx="547">
                  <c:v>49888</c:v>
                </c:pt>
                <c:pt idx="548">
                  <c:v>49919</c:v>
                </c:pt>
                <c:pt idx="549">
                  <c:v>49949</c:v>
                </c:pt>
                <c:pt idx="550">
                  <c:v>49980</c:v>
                </c:pt>
                <c:pt idx="551">
                  <c:v>50010</c:v>
                </c:pt>
                <c:pt idx="552">
                  <c:v>50041</c:v>
                </c:pt>
                <c:pt idx="553">
                  <c:v>50072</c:v>
                </c:pt>
                <c:pt idx="554">
                  <c:v>50100</c:v>
                </c:pt>
                <c:pt idx="555">
                  <c:v>50131</c:v>
                </c:pt>
                <c:pt idx="556">
                  <c:v>50161</c:v>
                </c:pt>
                <c:pt idx="557">
                  <c:v>50192</c:v>
                </c:pt>
                <c:pt idx="558">
                  <c:v>50222</c:v>
                </c:pt>
                <c:pt idx="559">
                  <c:v>50253</c:v>
                </c:pt>
                <c:pt idx="560">
                  <c:v>50284</c:v>
                </c:pt>
                <c:pt idx="561">
                  <c:v>50314</c:v>
                </c:pt>
                <c:pt idx="562">
                  <c:v>50345</c:v>
                </c:pt>
                <c:pt idx="563">
                  <c:v>50375</c:v>
                </c:pt>
                <c:pt idx="564">
                  <c:v>50406</c:v>
                </c:pt>
                <c:pt idx="565">
                  <c:v>50437</c:v>
                </c:pt>
                <c:pt idx="566">
                  <c:v>50465</c:v>
                </c:pt>
                <c:pt idx="567">
                  <c:v>50496</c:v>
                </c:pt>
                <c:pt idx="568">
                  <c:v>50526</c:v>
                </c:pt>
                <c:pt idx="569">
                  <c:v>50557</c:v>
                </c:pt>
                <c:pt idx="570">
                  <c:v>50587</c:v>
                </c:pt>
                <c:pt idx="571">
                  <c:v>50618</c:v>
                </c:pt>
                <c:pt idx="572">
                  <c:v>50649</c:v>
                </c:pt>
                <c:pt idx="573">
                  <c:v>50679</c:v>
                </c:pt>
                <c:pt idx="574">
                  <c:v>50710</c:v>
                </c:pt>
                <c:pt idx="575">
                  <c:v>50740</c:v>
                </c:pt>
                <c:pt idx="576">
                  <c:v>50771</c:v>
                </c:pt>
                <c:pt idx="577">
                  <c:v>50802</c:v>
                </c:pt>
                <c:pt idx="578">
                  <c:v>50830</c:v>
                </c:pt>
                <c:pt idx="579">
                  <c:v>50861</c:v>
                </c:pt>
                <c:pt idx="580">
                  <c:v>50891</c:v>
                </c:pt>
                <c:pt idx="581">
                  <c:v>50922</c:v>
                </c:pt>
                <c:pt idx="582">
                  <c:v>50952</c:v>
                </c:pt>
                <c:pt idx="583">
                  <c:v>50983</c:v>
                </c:pt>
                <c:pt idx="584">
                  <c:v>51014</c:v>
                </c:pt>
                <c:pt idx="585">
                  <c:v>51044</c:v>
                </c:pt>
                <c:pt idx="586">
                  <c:v>51075</c:v>
                </c:pt>
                <c:pt idx="587">
                  <c:v>51105</c:v>
                </c:pt>
                <c:pt idx="588">
                  <c:v>51136</c:v>
                </c:pt>
                <c:pt idx="589">
                  <c:v>51167</c:v>
                </c:pt>
                <c:pt idx="590">
                  <c:v>51196</c:v>
                </c:pt>
                <c:pt idx="591">
                  <c:v>51227</c:v>
                </c:pt>
                <c:pt idx="592">
                  <c:v>51257</c:v>
                </c:pt>
                <c:pt idx="593">
                  <c:v>51288</c:v>
                </c:pt>
                <c:pt idx="594">
                  <c:v>51318</c:v>
                </c:pt>
                <c:pt idx="595">
                  <c:v>51349</c:v>
                </c:pt>
                <c:pt idx="596">
                  <c:v>51380</c:v>
                </c:pt>
                <c:pt idx="597">
                  <c:v>51410</c:v>
                </c:pt>
                <c:pt idx="598">
                  <c:v>51441</c:v>
                </c:pt>
                <c:pt idx="599">
                  <c:v>51471</c:v>
                </c:pt>
                <c:pt idx="600">
                  <c:v>51502</c:v>
                </c:pt>
                <c:pt idx="601">
                  <c:v>51533</c:v>
                </c:pt>
                <c:pt idx="602">
                  <c:v>51561</c:v>
                </c:pt>
                <c:pt idx="603">
                  <c:v>51592</c:v>
                </c:pt>
                <c:pt idx="604">
                  <c:v>51622</c:v>
                </c:pt>
                <c:pt idx="605">
                  <c:v>51653</c:v>
                </c:pt>
                <c:pt idx="606">
                  <c:v>51683</c:v>
                </c:pt>
                <c:pt idx="607">
                  <c:v>51714</c:v>
                </c:pt>
                <c:pt idx="608">
                  <c:v>51745</c:v>
                </c:pt>
                <c:pt idx="609">
                  <c:v>51775</c:v>
                </c:pt>
                <c:pt idx="610">
                  <c:v>51806</c:v>
                </c:pt>
                <c:pt idx="611">
                  <c:v>51836</c:v>
                </c:pt>
                <c:pt idx="612">
                  <c:v>51867</c:v>
                </c:pt>
                <c:pt idx="613">
                  <c:v>51898</c:v>
                </c:pt>
                <c:pt idx="614">
                  <c:v>51926</c:v>
                </c:pt>
                <c:pt idx="615">
                  <c:v>51957</c:v>
                </c:pt>
                <c:pt idx="616">
                  <c:v>51987</c:v>
                </c:pt>
                <c:pt idx="617">
                  <c:v>52018</c:v>
                </c:pt>
                <c:pt idx="618">
                  <c:v>52048</c:v>
                </c:pt>
                <c:pt idx="619">
                  <c:v>52079</c:v>
                </c:pt>
                <c:pt idx="620">
                  <c:v>52110</c:v>
                </c:pt>
                <c:pt idx="621">
                  <c:v>52140</c:v>
                </c:pt>
                <c:pt idx="622">
                  <c:v>52171</c:v>
                </c:pt>
                <c:pt idx="623">
                  <c:v>52201</c:v>
                </c:pt>
                <c:pt idx="624">
                  <c:v>52232</c:v>
                </c:pt>
                <c:pt idx="625">
                  <c:v>52263</c:v>
                </c:pt>
                <c:pt idx="626">
                  <c:v>52291</c:v>
                </c:pt>
                <c:pt idx="627">
                  <c:v>52322</c:v>
                </c:pt>
                <c:pt idx="628">
                  <c:v>52352</c:v>
                </c:pt>
                <c:pt idx="629">
                  <c:v>52383</c:v>
                </c:pt>
                <c:pt idx="630">
                  <c:v>52413</c:v>
                </c:pt>
                <c:pt idx="631">
                  <c:v>52444</c:v>
                </c:pt>
                <c:pt idx="632">
                  <c:v>52475</c:v>
                </c:pt>
                <c:pt idx="633">
                  <c:v>52505</c:v>
                </c:pt>
                <c:pt idx="634">
                  <c:v>52536</c:v>
                </c:pt>
                <c:pt idx="635">
                  <c:v>52566</c:v>
                </c:pt>
                <c:pt idx="636">
                  <c:v>52597</c:v>
                </c:pt>
                <c:pt idx="637">
                  <c:v>52628</c:v>
                </c:pt>
                <c:pt idx="638">
                  <c:v>52657</c:v>
                </c:pt>
                <c:pt idx="639">
                  <c:v>52688</c:v>
                </c:pt>
                <c:pt idx="640">
                  <c:v>52718</c:v>
                </c:pt>
                <c:pt idx="641">
                  <c:v>52749</c:v>
                </c:pt>
                <c:pt idx="642">
                  <c:v>52779</c:v>
                </c:pt>
                <c:pt idx="643">
                  <c:v>52810</c:v>
                </c:pt>
                <c:pt idx="644">
                  <c:v>52841</c:v>
                </c:pt>
                <c:pt idx="645">
                  <c:v>52871</c:v>
                </c:pt>
                <c:pt idx="646">
                  <c:v>52902</c:v>
                </c:pt>
                <c:pt idx="647">
                  <c:v>52932</c:v>
                </c:pt>
                <c:pt idx="648">
                  <c:v>52963</c:v>
                </c:pt>
                <c:pt idx="649">
                  <c:v>52994</c:v>
                </c:pt>
                <c:pt idx="650">
                  <c:v>53022</c:v>
                </c:pt>
                <c:pt idx="651">
                  <c:v>53053</c:v>
                </c:pt>
                <c:pt idx="652">
                  <c:v>53083</c:v>
                </c:pt>
                <c:pt idx="653">
                  <c:v>53114</c:v>
                </c:pt>
                <c:pt idx="654">
                  <c:v>53144</c:v>
                </c:pt>
                <c:pt idx="655">
                  <c:v>53175</c:v>
                </c:pt>
                <c:pt idx="656">
                  <c:v>53206</c:v>
                </c:pt>
                <c:pt idx="657">
                  <c:v>53236</c:v>
                </c:pt>
                <c:pt idx="658">
                  <c:v>53267</c:v>
                </c:pt>
                <c:pt idx="659">
                  <c:v>53297</c:v>
                </c:pt>
              </c:numCache>
            </c:numRef>
          </c:cat>
          <c:val>
            <c:numRef>
              <c:f>'05_elect_price_c&amp;i&amp;u'!$E$21:$YN$21</c:f>
              <c:numCache>
                <c:formatCode>0.0000</c:formatCode>
                <c:ptCount val="660"/>
                <c:pt idx="0">
                  <c:v>8.3646458443871738E-2</c:v>
                </c:pt>
                <c:pt idx="1">
                  <c:v>8.3646458443871738E-2</c:v>
                </c:pt>
                <c:pt idx="2">
                  <c:v>8.3646458443871738E-2</c:v>
                </c:pt>
                <c:pt idx="3">
                  <c:v>8.3646458443871738E-2</c:v>
                </c:pt>
                <c:pt idx="4">
                  <c:v>8.3646458443871738E-2</c:v>
                </c:pt>
                <c:pt idx="5">
                  <c:v>8.3646458443871738E-2</c:v>
                </c:pt>
                <c:pt idx="6">
                  <c:v>8.3646458443871738E-2</c:v>
                </c:pt>
                <c:pt idx="7">
                  <c:v>8.3646458443871738E-2</c:v>
                </c:pt>
                <c:pt idx="8">
                  <c:v>8.3646458443871738E-2</c:v>
                </c:pt>
                <c:pt idx="9">
                  <c:v>8.3646458443871738E-2</c:v>
                </c:pt>
                <c:pt idx="10">
                  <c:v>8.3646458443871738E-2</c:v>
                </c:pt>
                <c:pt idx="11">
                  <c:v>8.3646458443871738E-2</c:v>
                </c:pt>
                <c:pt idx="12">
                  <c:v>8.5106257451193087E-2</c:v>
                </c:pt>
                <c:pt idx="13">
                  <c:v>8.5106257451193087E-2</c:v>
                </c:pt>
                <c:pt idx="14">
                  <c:v>8.5106257451193087E-2</c:v>
                </c:pt>
                <c:pt idx="15">
                  <c:v>8.5106257451193087E-2</c:v>
                </c:pt>
                <c:pt idx="16">
                  <c:v>8.5106257451193087E-2</c:v>
                </c:pt>
                <c:pt idx="17">
                  <c:v>8.5106257451193087E-2</c:v>
                </c:pt>
                <c:pt idx="18">
                  <c:v>8.5106257451193087E-2</c:v>
                </c:pt>
                <c:pt idx="19">
                  <c:v>8.5106257451193087E-2</c:v>
                </c:pt>
                <c:pt idx="20">
                  <c:v>8.5106257451193087E-2</c:v>
                </c:pt>
                <c:pt idx="21">
                  <c:v>8.5106257451193087E-2</c:v>
                </c:pt>
                <c:pt idx="22">
                  <c:v>8.5106257451193087E-2</c:v>
                </c:pt>
                <c:pt idx="23">
                  <c:v>8.5106257451193087E-2</c:v>
                </c:pt>
                <c:pt idx="24">
                  <c:v>8.9193693875704444E-2</c:v>
                </c:pt>
                <c:pt idx="25">
                  <c:v>8.9193693875704444E-2</c:v>
                </c:pt>
                <c:pt idx="26">
                  <c:v>8.9193693875704444E-2</c:v>
                </c:pt>
                <c:pt idx="27">
                  <c:v>8.9193693875704444E-2</c:v>
                </c:pt>
                <c:pt idx="28">
                  <c:v>8.9193693875704444E-2</c:v>
                </c:pt>
                <c:pt idx="29">
                  <c:v>8.9193693875704444E-2</c:v>
                </c:pt>
                <c:pt idx="30">
                  <c:v>8.9193693875704444E-2</c:v>
                </c:pt>
                <c:pt idx="31">
                  <c:v>8.9193693875704444E-2</c:v>
                </c:pt>
                <c:pt idx="32">
                  <c:v>8.9193693875704444E-2</c:v>
                </c:pt>
                <c:pt idx="33">
                  <c:v>8.9193693875704444E-2</c:v>
                </c:pt>
                <c:pt idx="34">
                  <c:v>8.9193693875704444E-2</c:v>
                </c:pt>
                <c:pt idx="35">
                  <c:v>8.9193693875704444E-2</c:v>
                </c:pt>
                <c:pt idx="36">
                  <c:v>9.0361532285573087E-2</c:v>
                </c:pt>
                <c:pt idx="37">
                  <c:v>9.0361532285573087E-2</c:v>
                </c:pt>
                <c:pt idx="38">
                  <c:v>9.0361532285573087E-2</c:v>
                </c:pt>
                <c:pt idx="39">
                  <c:v>9.0361532285573087E-2</c:v>
                </c:pt>
                <c:pt idx="40">
                  <c:v>9.0361532285573087E-2</c:v>
                </c:pt>
                <c:pt idx="41">
                  <c:v>9.0361532285573087E-2</c:v>
                </c:pt>
                <c:pt idx="42">
                  <c:v>9.0361532285573087E-2</c:v>
                </c:pt>
                <c:pt idx="43">
                  <c:v>9.0361532285573087E-2</c:v>
                </c:pt>
                <c:pt idx="44">
                  <c:v>9.0361532285573087E-2</c:v>
                </c:pt>
                <c:pt idx="45">
                  <c:v>9.0361532285573087E-2</c:v>
                </c:pt>
                <c:pt idx="46">
                  <c:v>9.0361532285573087E-2</c:v>
                </c:pt>
                <c:pt idx="47">
                  <c:v>9.0361532285573087E-2</c:v>
                </c:pt>
                <c:pt idx="48">
                  <c:v>9.2453909270756807E-2</c:v>
                </c:pt>
                <c:pt idx="49">
                  <c:v>9.2453909270756807E-2</c:v>
                </c:pt>
                <c:pt idx="50">
                  <c:v>9.2453909270756807E-2</c:v>
                </c:pt>
                <c:pt idx="51">
                  <c:v>9.2453909270756807E-2</c:v>
                </c:pt>
                <c:pt idx="52">
                  <c:v>9.2453909270756807E-2</c:v>
                </c:pt>
                <c:pt idx="53">
                  <c:v>9.2453909270756807E-2</c:v>
                </c:pt>
                <c:pt idx="54">
                  <c:v>9.2453909270756807E-2</c:v>
                </c:pt>
                <c:pt idx="55">
                  <c:v>9.2453909270756807E-2</c:v>
                </c:pt>
                <c:pt idx="56">
                  <c:v>9.2453909270756807E-2</c:v>
                </c:pt>
                <c:pt idx="57">
                  <c:v>9.2453909270756807E-2</c:v>
                </c:pt>
                <c:pt idx="58">
                  <c:v>9.2453909270756807E-2</c:v>
                </c:pt>
                <c:pt idx="59">
                  <c:v>9.2453909270756807E-2</c:v>
                </c:pt>
                <c:pt idx="60">
                  <c:v>8.6760695530168852E-2</c:v>
                </c:pt>
                <c:pt idx="61">
                  <c:v>8.6760695530168852E-2</c:v>
                </c:pt>
                <c:pt idx="62">
                  <c:v>8.6760695530168852E-2</c:v>
                </c:pt>
                <c:pt idx="63">
                  <c:v>8.6760695530168852E-2</c:v>
                </c:pt>
                <c:pt idx="64">
                  <c:v>8.6760695530168852E-2</c:v>
                </c:pt>
                <c:pt idx="65">
                  <c:v>8.6760695530168852E-2</c:v>
                </c:pt>
                <c:pt idx="66">
                  <c:v>8.6760695530168852E-2</c:v>
                </c:pt>
                <c:pt idx="67">
                  <c:v>8.6760695530168852E-2</c:v>
                </c:pt>
                <c:pt idx="68">
                  <c:v>8.6760695530168852E-2</c:v>
                </c:pt>
                <c:pt idx="69">
                  <c:v>8.6760695530168852E-2</c:v>
                </c:pt>
                <c:pt idx="70">
                  <c:v>8.6760695530168852E-2</c:v>
                </c:pt>
                <c:pt idx="71">
                  <c:v>8.6760695530168852E-2</c:v>
                </c:pt>
                <c:pt idx="72">
                  <c:v>8.150542069578888E-2</c:v>
                </c:pt>
                <c:pt idx="73">
                  <c:v>8.150542069578888E-2</c:v>
                </c:pt>
                <c:pt idx="74">
                  <c:v>8.150542069578888E-2</c:v>
                </c:pt>
                <c:pt idx="75">
                  <c:v>8.150542069578888E-2</c:v>
                </c:pt>
                <c:pt idx="76">
                  <c:v>8.150542069578888E-2</c:v>
                </c:pt>
                <c:pt idx="77">
                  <c:v>8.150542069578888E-2</c:v>
                </c:pt>
                <c:pt idx="78">
                  <c:v>8.150542069578888E-2</c:v>
                </c:pt>
                <c:pt idx="79">
                  <c:v>8.150542069578888E-2</c:v>
                </c:pt>
                <c:pt idx="80">
                  <c:v>8.150542069578888E-2</c:v>
                </c:pt>
                <c:pt idx="81">
                  <c:v>8.150542069578888E-2</c:v>
                </c:pt>
                <c:pt idx="82">
                  <c:v>8.150542069578888E-2</c:v>
                </c:pt>
                <c:pt idx="83">
                  <c:v>8.150542069578888E-2</c:v>
                </c:pt>
                <c:pt idx="84">
                  <c:v>8.048356258464659E-2</c:v>
                </c:pt>
                <c:pt idx="85">
                  <c:v>8.048356258464659E-2</c:v>
                </c:pt>
                <c:pt idx="86">
                  <c:v>8.048356258464659E-2</c:v>
                </c:pt>
                <c:pt idx="87">
                  <c:v>8.048356258464659E-2</c:v>
                </c:pt>
                <c:pt idx="88">
                  <c:v>8.048356258464659E-2</c:v>
                </c:pt>
                <c:pt idx="89">
                  <c:v>8.048356258464659E-2</c:v>
                </c:pt>
                <c:pt idx="90">
                  <c:v>8.048356258464659E-2</c:v>
                </c:pt>
                <c:pt idx="91">
                  <c:v>8.048356258464659E-2</c:v>
                </c:pt>
                <c:pt idx="92">
                  <c:v>8.048356258464659E-2</c:v>
                </c:pt>
                <c:pt idx="93">
                  <c:v>8.048356258464659E-2</c:v>
                </c:pt>
                <c:pt idx="94">
                  <c:v>8.048356258464659E-2</c:v>
                </c:pt>
                <c:pt idx="95">
                  <c:v>8.048356258464659E-2</c:v>
                </c:pt>
                <c:pt idx="96">
                  <c:v>7.7077364900896769E-2</c:v>
                </c:pt>
                <c:pt idx="97">
                  <c:v>7.7077364900896769E-2</c:v>
                </c:pt>
                <c:pt idx="98">
                  <c:v>7.7077364900896769E-2</c:v>
                </c:pt>
                <c:pt idx="99">
                  <c:v>7.7077364900896769E-2</c:v>
                </c:pt>
                <c:pt idx="100">
                  <c:v>7.7077364900896769E-2</c:v>
                </c:pt>
                <c:pt idx="101">
                  <c:v>7.7077364900896769E-2</c:v>
                </c:pt>
                <c:pt idx="102">
                  <c:v>7.7077364900896769E-2</c:v>
                </c:pt>
                <c:pt idx="103">
                  <c:v>7.7077364900896769E-2</c:v>
                </c:pt>
                <c:pt idx="104">
                  <c:v>7.7077364900896769E-2</c:v>
                </c:pt>
                <c:pt idx="105">
                  <c:v>7.7077364900896769E-2</c:v>
                </c:pt>
                <c:pt idx="106">
                  <c:v>7.7077364900896769E-2</c:v>
                </c:pt>
                <c:pt idx="107">
                  <c:v>7.7077364900896769E-2</c:v>
                </c:pt>
                <c:pt idx="108">
                  <c:v>4.1171815172784822E-2</c:v>
                </c:pt>
                <c:pt idx="109">
                  <c:v>4.1171815172784822E-2</c:v>
                </c:pt>
                <c:pt idx="110">
                  <c:v>4.1171815172784822E-2</c:v>
                </c:pt>
                <c:pt idx="111">
                  <c:v>4.1171815172784822E-2</c:v>
                </c:pt>
                <c:pt idx="112">
                  <c:v>4.1171815172784822E-2</c:v>
                </c:pt>
                <c:pt idx="113">
                  <c:v>4.1171815172784822E-2</c:v>
                </c:pt>
                <c:pt idx="114">
                  <c:v>4.1171815172784822E-2</c:v>
                </c:pt>
                <c:pt idx="115">
                  <c:v>4.1171815172784822E-2</c:v>
                </c:pt>
                <c:pt idx="116">
                  <c:v>4.1171815172784822E-2</c:v>
                </c:pt>
                <c:pt idx="117">
                  <c:v>4.1171815172784822E-2</c:v>
                </c:pt>
                <c:pt idx="118">
                  <c:v>4.1171815172784822E-2</c:v>
                </c:pt>
                <c:pt idx="119">
                  <c:v>4.1171815172784822E-2</c:v>
                </c:pt>
                <c:pt idx="120">
                  <c:v>4.7007190457590338E-2</c:v>
                </c:pt>
                <c:pt idx="121">
                  <c:v>4.7007190457590338E-2</c:v>
                </c:pt>
                <c:pt idx="122">
                  <c:v>4.7007190457590338E-2</c:v>
                </c:pt>
                <c:pt idx="123">
                  <c:v>4.7007190457590338E-2</c:v>
                </c:pt>
                <c:pt idx="124">
                  <c:v>4.7007190457590338E-2</c:v>
                </c:pt>
                <c:pt idx="125">
                  <c:v>4.7007190457590338E-2</c:v>
                </c:pt>
                <c:pt idx="126">
                  <c:v>4.7007190457590338E-2</c:v>
                </c:pt>
                <c:pt idx="127">
                  <c:v>4.7007190457590338E-2</c:v>
                </c:pt>
                <c:pt idx="128">
                  <c:v>4.7007190457590338E-2</c:v>
                </c:pt>
                <c:pt idx="129">
                  <c:v>4.7007190457590338E-2</c:v>
                </c:pt>
                <c:pt idx="130">
                  <c:v>4.7007190457590338E-2</c:v>
                </c:pt>
                <c:pt idx="131">
                  <c:v>4.7007190457590338E-2</c:v>
                </c:pt>
                <c:pt idx="132">
                  <c:v>4.5338010672829727E-2</c:v>
                </c:pt>
                <c:pt idx="133">
                  <c:v>4.5338010672829727E-2</c:v>
                </c:pt>
                <c:pt idx="134">
                  <c:v>4.5338010672829727E-2</c:v>
                </c:pt>
                <c:pt idx="135">
                  <c:v>4.5338010672829727E-2</c:v>
                </c:pt>
                <c:pt idx="136">
                  <c:v>4.5338010672829727E-2</c:v>
                </c:pt>
                <c:pt idx="137">
                  <c:v>4.5338010672829727E-2</c:v>
                </c:pt>
                <c:pt idx="138">
                  <c:v>4.5338010672829727E-2</c:v>
                </c:pt>
                <c:pt idx="139">
                  <c:v>4.5338010672829727E-2</c:v>
                </c:pt>
                <c:pt idx="140">
                  <c:v>4.5338010672829727E-2</c:v>
                </c:pt>
                <c:pt idx="141">
                  <c:v>4.5338010672829727E-2</c:v>
                </c:pt>
                <c:pt idx="142">
                  <c:v>4.5338010672829727E-2</c:v>
                </c:pt>
                <c:pt idx="143">
                  <c:v>4.5338010672829727E-2</c:v>
                </c:pt>
                <c:pt idx="144">
                  <c:v>5.8435154605187285E-2</c:v>
                </c:pt>
                <c:pt idx="145">
                  <c:v>5.8435154605187285E-2</c:v>
                </c:pt>
                <c:pt idx="146">
                  <c:v>5.8435154605187285E-2</c:v>
                </c:pt>
                <c:pt idx="147">
                  <c:v>5.8435154605187285E-2</c:v>
                </c:pt>
                <c:pt idx="148">
                  <c:v>5.8435154605187285E-2</c:v>
                </c:pt>
                <c:pt idx="149">
                  <c:v>5.8435154605187285E-2</c:v>
                </c:pt>
                <c:pt idx="150">
                  <c:v>5.8435154605187285E-2</c:v>
                </c:pt>
                <c:pt idx="151">
                  <c:v>5.8435154605187285E-2</c:v>
                </c:pt>
                <c:pt idx="152">
                  <c:v>5.8435154605187285E-2</c:v>
                </c:pt>
                <c:pt idx="153">
                  <c:v>5.8435154605187285E-2</c:v>
                </c:pt>
                <c:pt idx="154">
                  <c:v>5.8435154605187285E-2</c:v>
                </c:pt>
                <c:pt idx="155">
                  <c:v>5.8435154605187285E-2</c:v>
                </c:pt>
                <c:pt idx="156">
                  <c:v>5.9348760279370895E-2</c:v>
                </c:pt>
                <c:pt idx="157">
                  <c:v>5.9348760279370895E-2</c:v>
                </c:pt>
                <c:pt idx="158">
                  <c:v>5.9348760279370895E-2</c:v>
                </c:pt>
                <c:pt idx="159">
                  <c:v>5.9348760279370895E-2</c:v>
                </c:pt>
                <c:pt idx="160">
                  <c:v>5.9348760279370895E-2</c:v>
                </c:pt>
                <c:pt idx="161">
                  <c:v>5.9348760279370895E-2</c:v>
                </c:pt>
                <c:pt idx="162">
                  <c:v>5.9348760279370895E-2</c:v>
                </c:pt>
                <c:pt idx="163">
                  <c:v>5.9348760279370895E-2</c:v>
                </c:pt>
                <c:pt idx="164">
                  <c:v>5.9348760279370895E-2</c:v>
                </c:pt>
                <c:pt idx="165">
                  <c:v>5.9348760279370895E-2</c:v>
                </c:pt>
                <c:pt idx="166">
                  <c:v>5.9348760279370895E-2</c:v>
                </c:pt>
                <c:pt idx="167">
                  <c:v>5.9348760279370895E-2</c:v>
                </c:pt>
                <c:pt idx="168">
                  <c:v>6.3316555662414009E-2</c:v>
                </c:pt>
                <c:pt idx="169">
                  <c:v>6.3316555662414009E-2</c:v>
                </c:pt>
                <c:pt idx="170">
                  <c:v>6.3316555662414009E-2</c:v>
                </c:pt>
                <c:pt idx="171">
                  <c:v>6.3316555662414009E-2</c:v>
                </c:pt>
                <c:pt idx="172">
                  <c:v>6.3316555662414009E-2</c:v>
                </c:pt>
                <c:pt idx="173">
                  <c:v>6.3316555662414009E-2</c:v>
                </c:pt>
                <c:pt idx="174">
                  <c:v>6.3316555662414009E-2</c:v>
                </c:pt>
                <c:pt idx="175">
                  <c:v>6.3316555662414009E-2</c:v>
                </c:pt>
                <c:pt idx="176">
                  <c:v>6.3316555662414009E-2</c:v>
                </c:pt>
                <c:pt idx="177">
                  <c:v>6.3316555662414009E-2</c:v>
                </c:pt>
                <c:pt idx="178">
                  <c:v>6.3316555662414009E-2</c:v>
                </c:pt>
                <c:pt idx="179">
                  <c:v>6.3316555662414009E-2</c:v>
                </c:pt>
                <c:pt idx="180">
                  <c:v>7.1080000000000004E-2</c:v>
                </c:pt>
                <c:pt idx="181">
                  <c:v>7.1080000000000004E-2</c:v>
                </c:pt>
                <c:pt idx="182">
                  <c:v>7.1080000000000004E-2</c:v>
                </c:pt>
                <c:pt idx="183">
                  <c:v>7.1080000000000004E-2</c:v>
                </c:pt>
                <c:pt idx="184">
                  <c:v>7.1080000000000004E-2</c:v>
                </c:pt>
                <c:pt idx="185">
                  <c:v>7.1080000000000004E-2</c:v>
                </c:pt>
                <c:pt idx="186">
                  <c:v>7.1080000000000004E-2</c:v>
                </c:pt>
                <c:pt idx="187">
                  <c:v>7.1080000000000004E-2</c:v>
                </c:pt>
                <c:pt idx="188">
                  <c:v>7.1080000000000004E-2</c:v>
                </c:pt>
                <c:pt idx="189">
                  <c:v>7.1080000000000004E-2</c:v>
                </c:pt>
                <c:pt idx="190">
                  <c:v>7.1080000000000004E-2</c:v>
                </c:pt>
                <c:pt idx="191">
                  <c:v>7.1080000000000004E-2</c:v>
                </c:pt>
                <c:pt idx="192">
                  <c:v>6.2570000000000001E-2</c:v>
                </c:pt>
                <c:pt idx="193">
                  <c:v>6.2570000000000001E-2</c:v>
                </c:pt>
                <c:pt idx="194">
                  <c:v>6.2570000000000001E-2</c:v>
                </c:pt>
                <c:pt idx="195">
                  <c:v>6.2570000000000001E-2</c:v>
                </c:pt>
                <c:pt idx="196">
                  <c:v>6.2570000000000001E-2</c:v>
                </c:pt>
                <c:pt idx="197">
                  <c:v>6.2570000000000001E-2</c:v>
                </c:pt>
                <c:pt idx="198">
                  <c:v>6.2570000000000001E-2</c:v>
                </c:pt>
                <c:pt idx="199">
                  <c:v>6.2570000000000001E-2</c:v>
                </c:pt>
                <c:pt idx="200">
                  <c:v>6.2570000000000001E-2</c:v>
                </c:pt>
                <c:pt idx="201">
                  <c:v>6.2570000000000001E-2</c:v>
                </c:pt>
                <c:pt idx="202">
                  <c:v>6.2570000000000001E-2</c:v>
                </c:pt>
                <c:pt idx="203">
                  <c:v>6.2570000000000001E-2</c:v>
                </c:pt>
                <c:pt idx="204">
                  <c:v>9.5909999999999995E-2</c:v>
                </c:pt>
                <c:pt idx="205">
                  <c:v>9.5909999999999995E-2</c:v>
                </c:pt>
                <c:pt idx="206">
                  <c:v>9.5909999999999995E-2</c:v>
                </c:pt>
                <c:pt idx="207">
                  <c:v>9.5909999999999995E-2</c:v>
                </c:pt>
                <c:pt idx="208">
                  <c:v>9.5909999999999995E-2</c:v>
                </c:pt>
                <c:pt idx="209">
                  <c:v>9.5909999999999995E-2</c:v>
                </c:pt>
                <c:pt idx="210">
                  <c:v>9.5909999999999995E-2</c:v>
                </c:pt>
                <c:pt idx="211">
                  <c:v>9.5909999999999995E-2</c:v>
                </c:pt>
                <c:pt idx="212">
                  <c:v>9.5909999999999995E-2</c:v>
                </c:pt>
                <c:pt idx="213">
                  <c:v>9.5909999999999995E-2</c:v>
                </c:pt>
                <c:pt idx="214">
                  <c:v>9.5909999999999995E-2</c:v>
                </c:pt>
                <c:pt idx="215">
                  <c:v>9.5909999999999995E-2</c:v>
                </c:pt>
                <c:pt idx="216">
                  <c:v>6.0789999999999997E-2</c:v>
                </c:pt>
                <c:pt idx="217">
                  <c:v>6.0789999999999997E-2</c:v>
                </c:pt>
                <c:pt idx="218">
                  <c:v>6.0789999999999997E-2</c:v>
                </c:pt>
                <c:pt idx="219">
                  <c:v>6.0789999999999997E-2</c:v>
                </c:pt>
                <c:pt idx="220">
                  <c:v>6.0789999999999997E-2</c:v>
                </c:pt>
                <c:pt idx="221">
                  <c:v>6.0789999999999997E-2</c:v>
                </c:pt>
                <c:pt idx="222">
                  <c:v>6.0789999999999997E-2</c:v>
                </c:pt>
                <c:pt idx="223">
                  <c:v>6.0789999999999997E-2</c:v>
                </c:pt>
                <c:pt idx="224">
                  <c:v>6.0789999999999997E-2</c:v>
                </c:pt>
                <c:pt idx="225">
                  <c:v>6.0789999999999997E-2</c:v>
                </c:pt>
                <c:pt idx="226">
                  <c:v>6.0789999999999997E-2</c:v>
                </c:pt>
                <c:pt idx="227">
                  <c:v>6.0789999999999997E-2</c:v>
                </c:pt>
                <c:pt idx="228">
                  <c:v>6.1670000000000003E-2</c:v>
                </c:pt>
                <c:pt idx="229">
                  <c:v>6.1670000000000003E-2</c:v>
                </c:pt>
                <c:pt idx="230">
                  <c:v>6.1670000000000003E-2</c:v>
                </c:pt>
                <c:pt idx="231">
                  <c:v>6.1670000000000003E-2</c:v>
                </c:pt>
                <c:pt idx="232">
                  <c:v>6.1670000000000003E-2</c:v>
                </c:pt>
                <c:pt idx="233">
                  <c:v>6.1670000000000003E-2</c:v>
                </c:pt>
                <c:pt idx="234">
                  <c:v>6.1670000000000003E-2</c:v>
                </c:pt>
                <c:pt idx="235">
                  <c:v>6.1670000000000003E-2</c:v>
                </c:pt>
                <c:pt idx="236">
                  <c:v>6.1670000000000003E-2</c:v>
                </c:pt>
                <c:pt idx="237">
                  <c:v>6.1670000000000003E-2</c:v>
                </c:pt>
                <c:pt idx="238">
                  <c:v>6.1670000000000003E-2</c:v>
                </c:pt>
                <c:pt idx="239">
                  <c:v>6.1670000000000003E-2</c:v>
                </c:pt>
                <c:pt idx="240">
                  <c:v>6.54E-2</c:v>
                </c:pt>
                <c:pt idx="241">
                  <c:v>6.54E-2</c:v>
                </c:pt>
                <c:pt idx="242">
                  <c:v>6.54E-2</c:v>
                </c:pt>
                <c:pt idx="243">
                  <c:v>6.54E-2</c:v>
                </c:pt>
                <c:pt idx="244">
                  <c:v>6.54E-2</c:v>
                </c:pt>
                <c:pt idx="245">
                  <c:v>6.54E-2</c:v>
                </c:pt>
                <c:pt idx="246">
                  <c:v>6.54E-2</c:v>
                </c:pt>
                <c:pt idx="247">
                  <c:v>6.54E-2</c:v>
                </c:pt>
                <c:pt idx="248">
                  <c:v>6.54E-2</c:v>
                </c:pt>
                <c:pt idx="249">
                  <c:v>6.54E-2</c:v>
                </c:pt>
                <c:pt idx="250">
                  <c:v>6.54E-2</c:v>
                </c:pt>
                <c:pt idx="251">
                  <c:v>6.54E-2</c:v>
                </c:pt>
                <c:pt idx="252">
                  <c:v>6.1369999999999994E-2</c:v>
                </c:pt>
                <c:pt idx="253">
                  <c:v>6.1369999999999994E-2</c:v>
                </c:pt>
                <c:pt idx="254">
                  <c:v>6.1369999999999994E-2</c:v>
                </c:pt>
                <c:pt idx="255">
                  <c:v>6.1369999999999994E-2</c:v>
                </c:pt>
                <c:pt idx="256">
                  <c:v>6.1369999999999994E-2</c:v>
                </c:pt>
                <c:pt idx="257">
                  <c:v>6.1369999999999994E-2</c:v>
                </c:pt>
                <c:pt idx="258">
                  <c:v>6.1369999999999994E-2</c:v>
                </c:pt>
                <c:pt idx="259">
                  <c:v>6.1369999999999994E-2</c:v>
                </c:pt>
                <c:pt idx="260">
                  <c:v>6.1369999999999994E-2</c:v>
                </c:pt>
                <c:pt idx="261">
                  <c:v>6.1369999999999994E-2</c:v>
                </c:pt>
                <c:pt idx="262">
                  <c:v>6.1369999999999994E-2</c:v>
                </c:pt>
                <c:pt idx="263">
                  <c:v>6.1369999999999994E-2</c:v>
                </c:pt>
                <c:pt idx="264">
                  <c:v>5.5509999999999997E-2</c:v>
                </c:pt>
                <c:pt idx="265">
                  <c:v>5.5509999999999997E-2</c:v>
                </c:pt>
                <c:pt idx="266">
                  <c:v>5.5509999999999997E-2</c:v>
                </c:pt>
                <c:pt idx="267">
                  <c:v>5.5509999999999997E-2</c:v>
                </c:pt>
                <c:pt idx="268">
                  <c:v>5.5509999999999997E-2</c:v>
                </c:pt>
                <c:pt idx="269">
                  <c:v>5.5509999999999997E-2</c:v>
                </c:pt>
                <c:pt idx="270">
                  <c:v>5.5509999999999997E-2</c:v>
                </c:pt>
                <c:pt idx="271">
                  <c:v>5.5509999999999997E-2</c:v>
                </c:pt>
                <c:pt idx="272">
                  <c:v>5.5509999999999997E-2</c:v>
                </c:pt>
                <c:pt idx="273">
                  <c:v>5.5509999999999997E-2</c:v>
                </c:pt>
                <c:pt idx="274">
                  <c:v>5.5509999999999997E-2</c:v>
                </c:pt>
                <c:pt idx="275">
                  <c:v>5.5509999999999997E-2</c:v>
                </c:pt>
                <c:pt idx="276">
                  <c:v>4.5079999999999995E-2</c:v>
                </c:pt>
                <c:pt idx="277">
                  <c:v>4.5079999999999995E-2</c:v>
                </c:pt>
                <c:pt idx="278">
                  <c:v>4.5079999999999995E-2</c:v>
                </c:pt>
                <c:pt idx="279">
                  <c:v>4.5079999999999995E-2</c:v>
                </c:pt>
                <c:pt idx="280">
                  <c:v>4.5079999999999995E-2</c:v>
                </c:pt>
                <c:pt idx="281">
                  <c:v>4.5079999999999995E-2</c:v>
                </c:pt>
                <c:pt idx="282">
                  <c:v>4.5079999999999995E-2</c:v>
                </c:pt>
                <c:pt idx="283">
                  <c:v>4.5079999999999995E-2</c:v>
                </c:pt>
                <c:pt idx="284">
                  <c:v>4.5079999999999995E-2</c:v>
                </c:pt>
                <c:pt idx="285">
                  <c:v>4.5079999999999995E-2</c:v>
                </c:pt>
                <c:pt idx="286">
                  <c:v>4.5079999999999995E-2</c:v>
                </c:pt>
                <c:pt idx="287">
                  <c:v>4.5079999999999995E-2</c:v>
                </c:pt>
                <c:pt idx="288">
                  <c:v>4.7740000000000005E-2</c:v>
                </c:pt>
                <c:pt idx="289">
                  <c:v>4.7740000000000005E-2</c:v>
                </c:pt>
                <c:pt idx="290">
                  <c:v>4.7740000000000005E-2</c:v>
                </c:pt>
                <c:pt idx="291">
                  <c:v>4.7740000000000005E-2</c:v>
                </c:pt>
                <c:pt idx="292">
                  <c:v>4.7740000000000005E-2</c:v>
                </c:pt>
                <c:pt idx="293">
                  <c:v>4.7740000000000005E-2</c:v>
                </c:pt>
                <c:pt idx="294">
                  <c:v>4.7740000000000005E-2</c:v>
                </c:pt>
                <c:pt idx="295">
                  <c:v>4.7740000000000005E-2</c:v>
                </c:pt>
                <c:pt idx="296">
                  <c:v>4.7740000000000005E-2</c:v>
                </c:pt>
                <c:pt idx="297">
                  <c:v>4.7740000000000005E-2</c:v>
                </c:pt>
                <c:pt idx="298">
                  <c:v>4.7740000000000005E-2</c:v>
                </c:pt>
                <c:pt idx="299">
                  <c:v>4.7740000000000005E-2</c:v>
                </c:pt>
                <c:pt idx="300">
                  <c:v>4.5219999999999996E-2</c:v>
                </c:pt>
                <c:pt idx="301">
                  <c:v>4.5219999999999996E-2</c:v>
                </c:pt>
                <c:pt idx="302">
                  <c:v>4.5219999999999996E-2</c:v>
                </c:pt>
                <c:pt idx="303">
                  <c:v>4.5219999999999996E-2</c:v>
                </c:pt>
                <c:pt idx="304">
                  <c:v>4.5219999999999996E-2</c:v>
                </c:pt>
                <c:pt idx="305">
                  <c:v>4.5219999999999996E-2</c:v>
                </c:pt>
                <c:pt idx="306">
                  <c:v>4.5219999999999996E-2</c:v>
                </c:pt>
                <c:pt idx="307">
                  <c:v>4.5219999999999996E-2</c:v>
                </c:pt>
                <c:pt idx="308">
                  <c:v>4.5219999999999996E-2</c:v>
                </c:pt>
                <c:pt idx="309">
                  <c:v>4.5219999999999996E-2</c:v>
                </c:pt>
                <c:pt idx="310">
                  <c:v>4.5219999999999996E-2</c:v>
                </c:pt>
                <c:pt idx="311">
                  <c:v>4.5219999999999996E-2</c:v>
                </c:pt>
                <c:pt idx="312">
                  <c:v>5.3960000000000001E-2</c:v>
                </c:pt>
                <c:pt idx="313">
                  <c:v>5.3960000000000001E-2</c:v>
                </c:pt>
                <c:pt idx="314">
                  <c:v>5.3960000000000001E-2</c:v>
                </c:pt>
                <c:pt idx="315">
                  <c:v>5.3960000000000001E-2</c:v>
                </c:pt>
                <c:pt idx="316">
                  <c:v>5.3960000000000001E-2</c:v>
                </c:pt>
                <c:pt idx="317">
                  <c:v>5.3960000000000001E-2</c:v>
                </c:pt>
                <c:pt idx="318">
                  <c:v>5.3960000000000001E-2</c:v>
                </c:pt>
                <c:pt idx="319">
                  <c:v>5.3960000000000001E-2</c:v>
                </c:pt>
                <c:pt idx="320">
                  <c:v>5.3960000000000001E-2</c:v>
                </c:pt>
                <c:pt idx="321">
                  <c:v>5.3960000000000001E-2</c:v>
                </c:pt>
                <c:pt idx="322">
                  <c:v>5.3960000000000001E-2</c:v>
                </c:pt>
                <c:pt idx="323">
                  <c:v>5.3960000000000001E-2</c:v>
                </c:pt>
                <c:pt idx="324">
                  <c:v>5.4769400203854825E-2</c:v>
                </c:pt>
                <c:pt idx="325">
                  <c:v>5.4769400203854825E-2</c:v>
                </c:pt>
                <c:pt idx="326">
                  <c:v>5.4769400203854825E-2</c:v>
                </c:pt>
                <c:pt idx="327">
                  <c:v>5.4769400203854825E-2</c:v>
                </c:pt>
                <c:pt idx="328">
                  <c:v>5.4769400203854825E-2</c:v>
                </c:pt>
                <c:pt idx="329">
                  <c:v>5.4769400203854825E-2</c:v>
                </c:pt>
                <c:pt idx="330">
                  <c:v>5.4769400203854825E-2</c:v>
                </c:pt>
                <c:pt idx="331">
                  <c:v>5.4769400203854825E-2</c:v>
                </c:pt>
                <c:pt idx="332">
                  <c:v>5.4769400203854825E-2</c:v>
                </c:pt>
                <c:pt idx="333">
                  <c:v>5.4769400203854825E-2</c:v>
                </c:pt>
                <c:pt idx="334">
                  <c:v>5.4769400203854825E-2</c:v>
                </c:pt>
                <c:pt idx="335">
                  <c:v>5.4769400203854825E-2</c:v>
                </c:pt>
                <c:pt idx="336">
                  <c:v>5.5590941571705479E-2</c:v>
                </c:pt>
                <c:pt idx="337">
                  <c:v>5.5590941571705479E-2</c:v>
                </c:pt>
                <c:pt idx="338">
                  <c:v>5.5590941571705479E-2</c:v>
                </c:pt>
                <c:pt idx="339">
                  <c:v>5.5590941571705479E-2</c:v>
                </c:pt>
                <c:pt idx="340">
                  <c:v>5.5590941571705479E-2</c:v>
                </c:pt>
                <c:pt idx="341">
                  <c:v>5.5590941571705479E-2</c:v>
                </c:pt>
                <c:pt idx="342">
                  <c:v>5.5590941571705479E-2</c:v>
                </c:pt>
                <c:pt idx="343">
                  <c:v>5.5590941571705479E-2</c:v>
                </c:pt>
                <c:pt idx="344">
                  <c:v>5.5590941571705479E-2</c:v>
                </c:pt>
                <c:pt idx="345">
                  <c:v>5.5590941571705479E-2</c:v>
                </c:pt>
                <c:pt idx="346">
                  <c:v>5.5590941571705479E-2</c:v>
                </c:pt>
                <c:pt idx="347">
                  <c:v>5.5590941571705479E-2</c:v>
                </c:pt>
                <c:pt idx="348">
                  <c:v>5.6424804354130921E-2</c:v>
                </c:pt>
                <c:pt idx="349">
                  <c:v>5.6424804354130921E-2</c:v>
                </c:pt>
                <c:pt idx="350">
                  <c:v>5.6424804354130921E-2</c:v>
                </c:pt>
                <c:pt idx="351">
                  <c:v>5.6424804354130921E-2</c:v>
                </c:pt>
                <c:pt idx="352">
                  <c:v>5.6424804354130921E-2</c:v>
                </c:pt>
                <c:pt idx="353">
                  <c:v>5.6424804354130921E-2</c:v>
                </c:pt>
                <c:pt idx="354">
                  <c:v>5.6424804354130921E-2</c:v>
                </c:pt>
                <c:pt idx="355">
                  <c:v>5.6424804354130921E-2</c:v>
                </c:pt>
                <c:pt idx="356">
                  <c:v>5.6424804354130921E-2</c:v>
                </c:pt>
                <c:pt idx="357">
                  <c:v>5.6424804354130921E-2</c:v>
                </c:pt>
                <c:pt idx="358">
                  <c:v>5.6424804354130921E-2</c:v>
                </c:pt>
                <c:pt idx="359">
                  <c:v>5.6424804354130921E-2</c:v>
                </c:pt>
                <c:pt idx="360">
                  <c:v>5.7271177385070988E-2</c:v>
                </c:pt>
                <c:pt idx="361">
                  <c:v>5.7271177385070988E-2</c:v>
                </c:pt>
                <c:pt idx="362">
                  <c:v>5.7271177385070988E-2</c:v>
                </c:pt>
                <c:pt idx="363">
                  <c:v>5.7271177385070988E-2</c:v>
                </c:pt>
                <c:pt idx="364">
                  <c:v>5.7271177385070988E-2</c:v>
                </c:pt>
                <c:pt idx="365">
                  <c:v>5.7271177385070988E-2</c:v>
                </c:pt>
                <c:pt idx="366">
                  <c:v>5.7271177385070988E-2</c:v>
                </c:pt>
                <c:pt idx="367">
                  <c:v>5.7271177385070988E-2</c:v>
                </c:pt>
                <c:pt idx="368">
                  <c:v>5.7271177385070988E-2</c:v>
                </c:pt>
                <c:pt idx="369">
                  <c:v>5.7271177385070988E-2</c:v>
                </c:pt>
                <c:pt idx="370">
                  <c:v>5.7271177385070988E-2</c:v>
                </c:pt>
                <c:pt idx="371">
                  <c:v>5.7271177385070988E-2</c:v>
                </c:pt>
                <c:pt idx="372">
                  <c:v>5.8130245206785072E-2</c:v>
                </c:pt>
                <c:pt idx="373">
                  <c:v>5.8130245206785072E-2</c:v>
                </c:pt>
                <c:pt idx="374">
                  <c:v>5.8130245206785072E-2</c:v>
                </c:pt>
                <c:pt idx="375">
                  <c:v>5.8130245206785072E-2</c:v>
                </c:pt>
                <c:pt idx="376">
                  <c:v>5.8130245206785072E-2</c:v>
                </c:pt>
                <c:pt idx="377">
                  <c:v>5.8130245206785072E-2</c:v>
                </c:pt>
                <c:pt idx="378">
                  <c:v>5.8130245206785072E-2</c:v>
                </c:pt>
                <c:pt idx="379">
                  <c:v>5.8130245206785072E-2</c:v>
                </c:pt>
                <c:pt idx="380">
                  <c:v>5.8130245206785072E-2</c:v>
                </c:pt>
                <c:pt idx="381">
                  <c:v>5.8130245206785072E-2</c:v>
                </c:pt>
                <c:pt idx="382">
                  <c:v>5.8130245206785072E-2</c:v>
                </c:pt>
                <c:pt idx="383">
                  <c:v>5.8130245206785072E-2</c:v>
                </c:pt>
                <c:pt idx="384">
                  <c:v>5.9002198799053239E-2</c:v>
                </c:pt>
                <c:pt idx="385">
                  <c:v>5.9002198799053239E-2</c:v>
                </c:pt>
                <c:pt idx="386">
                  <c:v>5.9002198799053239E-2</c:v>
                </c:pt>
                <c:pt idx="387">
                  <c:v>5.9002198799053239E-2</c:v>
                </c:pt>
                <c:pt idx="388">
                  <c:v>5.9002198799053239E-2</c:v>
                </c:pt>
                <c:pt idx="389">
                  <c:v>5.9002198799053239E-2</c:v>
                </c:pt>
                <c:pt idx="390">
                  <c:v>5.9002198799053239E-2</c:v>
                </c:pt>
                <c:pt idx="391">
                  <c:v>5.9002198799053239E-2</c:v>
                </c:pt>
                <c:pt idx="392">
                  <c:v>5.9002198799053239E-2</c:v>
                </c:pt>
                <c:pt idx="393">
                  <c:v>5.9002198799053239E-2</c:v>
                </c:pt>
                <c:pt idx="394">
                  <c:v>5.9002198799053239E-2</c:v>
                </c:pt>
                <c:pt idx="395">
                  <c:v>5.9002198799053239E-2</c:v>
                </c:pt>
                <c:pt idx="396">
                  <c:v>5.9887231287495783E-2</c:v>
                </c:pt>
                <c:pt idx="397">
                  <c:v>5.9887231287495783E-2</c:v>
                </c:pt>
                <c:pt idx="398">
                  <c:v>5.9887231287495783E-2</c:v>
                </c:pt>
                <c:pt idx="399">
                  <c:v>5.9887231287495783E-2</c:v>
                </c:pt>
                <c:pt idx="400">
                  <c:v>5.9887231287495783E-2</c:v>
                </c:pt>
                <c:pt idx="401">
                  <c:v>5.9887231287495783E-2</c:v>
                </c:pt>
                <c:pt idx="402">
                  <c:v>5.9887231287495783E-2</c:v>
                </c:pt>
                <c:pt idx="403">
                  <c:v>5.9887231287495783E-2</c:v>
                </c:pt>
                <c:pt idx="404">
                  <c:v>5.9887231287495783E-2</c:v>
                </c:pt>
                <c:pt idx="405">
                  <c:v>5.9887231287495783E-2</c:v>
                </c:pt>
                <c:pt idx="406">
                  <c:v>5.9887231287495783E-2</c:v>
                </c:pt>
                <c:pt idx="407">
                  <c:v>5.9887231287495783E-2</c:v>
                </c:pt>
                <c:pt idx="408">
                  <c:v>6.0785540089413448E-2</c:v>
                </c:pt>
                <c:pt idx="409">
                  <c:v>6.0785540089413448E-2</c:v>
                </c:pt>
                <c:pt idx="410">
                  <c:v>6.0785540089413448E-2</c:v>
                </c:pt>
                <c:pt idx="411">
                  <c:v>6.0785540089413448E-2</c:v>
                </c:pt>
                <c:pt idx="412">
                  <c:v>6.0785540089413448E-2</c:v>
                </c:pt>
                <c:pt idx="413">
                  <c:v>6.0785540089413448E-2</c:v>
                </c:pt>
                <c:pt idx="414">
                  <c:v>6.0785540089413448E-2</c:v>
                </c:pt>
                <c:pt idx="415">
                  <c:v>6.0785540089413448E-2</c:v>
                </c:pt>
                <c:pt idx="416">
                  <c:v>6.0785540089413448E-2</c:v>
                </c:pt>
                <c:pt idx="417">
                  <c:v>6.0785540089413448E-2</c:v>
                </c:pt>
                <c:pt idx="418">
                  <c:v>6.0785540089413448E-2</c:v>
                </c:pt>
                <c:pt idx="419">
                  <c:v>6.0785540089413448E-2</c:v>
                </c:pt>
                <c:pt idx="420">
                  <c:v>6.1697322622106997E-2</c:v>
                </c:pt>
                <c:pt idx="421">
                  <c:v>6.1697322622106997E-2</c:v>
                </c:pt>
                <c:pt idx="422">
                  <c:v>6.1697322622106997E-2</c:v>
                </c:pt>
                <c:pt idx="423">
                  <c:v>6.1697322622106997E-2</c:v>
                </c:pt>
                <c:pt idx="424">
                  <c:v>6.1697322622106997E-2</c:v>
                </c:pt>
                <c:pt idx="425">
                  <c:v>6.1697322622106997E-2</c:v>
                </c:pt>
                <c:pt idx="426">
                  <c:v>6.1697322622106997E-2</c:v>
                </c:pt>
                <c:pt idx="427">
                  <c:v>6.1697322622106997E-2</c:v>
                </c:pt>
                <c:pt idx="428">
                  <c:v>6.1697322622106997E-2</c:v>
                </c:pt>
                <c:pt idx="429">
                  <c:v>6.1697322622106997E-2</c:v>
                </c:pt>
                <c:pt idx="430">
                  <c:v>6.1697322622106997E-2</c:v>
                </c:pt>
                <c:pt idx="431">
                  <c:v>6.1697322622106997E-2</c:v>
                </c:pt>
                <c:pt idx="432">
                  <c:v>6.2622782740397828E-2</c:v>
                </c:pt>
                <c:pt idx="433">
                  <c:v>6.2622782740397828E-2</c:v>
                </c:pt>
                <c:pt idx="434">
                  <c:v>6.2622782740397828E-2</c:v>
                </c:pt>
                <c:pt idx="435">
                  <c:v>6.2622782740397828E-2</c:v>
                </c:pt>
                <c:pt idx="436">
                  <c:v>6.2622782740397828E-2</c:v>
                </c:pt>
                <c:pt idx="437">
                  <c:v>6.2622782740397828E-2</c:v>
                </c:pt>
                <c:pt idx="438">
                  <c:v>6.2622782740397828E-2</c:v>
                </c:pt>
                <c:pt idx="439">
                  <c:v>6.2622782740397828E-2</c:v>
                </c:pt>
                <c:pt idx="440">
                  <c:v>6.2622782740397828E-2</c:v>
                </c:pt>
                <c:pt idx="441">
                  <c:v>6.2622782740397828E-2</c:v>
                </c:pt>
                <c:pt idx="442">
                  <c:v>6.2622782740397828E-2</c:v>
                </c:pt>
                <c:pt idx="443">
                  <c:v>6.2622782740397828E-2</c:v>
                </c:pt>
                <c:pt idx="444">
                  <c:v>6.3562124299107375E-2</c:v>
                </c:pt>
                <c:pt idx="445">
                  <c:v>6.3562124299107375E-2</c:v>
                </c:pt>
                <c:pt idx="446">
                  <c:v>6.3562124299107375E-2</c:v>
                </c:pt>
                <c:pt idx="447">
                  <c:v>6.3562124299107375E-2</c:v>
                </c:pt>
                <c:pt idx="448">
                  <c:v>6.3562124299107375E-2</c:v>
                </c:pt>
                <c:pt idx="449">
                  <c:v>6.3562124299107375E-2</c:v>
                </c:pt>
                <c:pt idx="450">
                  <c:v>6.3562124299107375E-2</c:v>
                </c:pt>
                <c:pt idx="451">
                  <c:v>6.3562124299107375E-2</c:v>
                </c:pt>
                <c:pt idx="452">
                  <c:v>6.3562124299107375E-2</c:v>
                </c:pt>
                <c:pt idx="453">
                  <c:v>6.3562124299107375E-2</c:v>
                </c:pt>
                <c:pt idx="454">
                  <c:v>6.3562124299107375E-2</c:v>
                </c:pt>
                <c:pt idx="455">
                  <c:v>6.3562124299107375E-2</c:v>
                </c:pt>
                <c:pt idx="456">
                  <c:v>6.4515555444737513E-2</c:v>
                </c:pt>
                <c:pt idx="457">
                  <c:v>6.4515555444737513E-2</c:v>
                </c:pt>
                <c:pt idx="458">
                  <c:v>6.4515555444737513E-2</c:v>
                </c:pt>
                <c:pt idx="459">
                  <c:v>6.4515555444737513E-2</c:v>
                </c:pt>
                <c:pt idx="460">
                  <c:v>6.4515555444737513E-2</c:v>
                </c:pt>
                <c:pt idx="461">
                  <c:v>6.4515555444737513E-2</c:v>
                </c:pt>
                <c:pt idx="462">
                  <c:v>6.4515555444737513E-2</c:v>
                </c:pt>
                <c:pt idx="463">
                  <c:v>6.4515555444737513E-2</c:v>
                </c:pt>
                <c:pt idx="464">
                  <c:v>6.4515555444737513E-2</c:v>
                </c:pt>
                <c:pt idx="465">
                  <c:v>6.4515555444737513E-2</c:v>
                </c:pt>
                <c:pt idx="466">
                  <c:v>6.4515555444737513E-2</c:v>
                </c:pt>
                <c:pt idx="467">
                  <c:v>6.4515555444737513E-2</c:v>
                </c:pt>
                <c:pt idx="468">
                  <c:v>6.5483288615470564E-2</c:v>
                </c:pt>
                <c:pt idx="469">
                  <c:v>6.5483288615470564E-2</c:v>
                </c:pt>
                <c:pt idx="470">
                  <c:v>6.5483288615470564E-2</c:v>
                </c:pt>
                <c:pt idx="471">
                  <c:v>6.5483288615470564E-2</c:v>
                </c:pt>
                <c:pt idx="472">
                  <c:v>6.5483288615470564E-2</c:v>
                </c:pt>
                <c:pt idx="473">
                  <c:v>6.5483288615470564E-2</c:v>
                </c:pt>
                <c:pt idx="474">
                  <c:v>6.5483288615470564E-2</c:v>
                </c:pt>
                <c:pt idx="475">
                  <c:v>6.5483288615470564E-2</c:v>
                </c:pt>
                <c:pt idx="476">
                  <c:v>6.5483288615470564E-2</c:v>
                </c:pt>
                <c:pt idx="477">
                  <c:v>6.5483288615470564E-2</c:v>
                </c:pt>
                <c:pt idx="478">
                  <c:v>6.5483288615470564E-2</c:v>
                </c:pt>
                <c:pt idx="479">
                  <c:v>6.5483288615470564E-2</c:v>
                </c:pt>
                <c:pt idx="480">
                  <c:v>6.6465538395329066E-2</c:v>
                </c:pt>
                <c:pt idx="481">
                  <c:v>6.6465538395329066E-2</c:v>
                </c:pt>
                <c:pt idx="482">
                  <c:v>6.6465538395329066E-2</c:v>
                </c:pt>
                <c:pt idx="483">
                  <c:v>6.6465538395329066E-2</c:v>
                </c:pt>
                <c:pt idx="484">
                  <c:v>6.6465538395329066E-2</c:v>
                </c:pt>
                <c:pt idx="485">
                  <c:v>6.6465538395329066E-2</c:v>
                </c:pt>
                <c:pt idx="486">
                  <c:v>6.6465538395329066E-2</c:v>
                </c:pt>
                <c:pt idx="487">
                  <c:v>6.6465538395329066E-2</c:v>
                </c:pt>
                <c:pt idx="488">
                  <c:v>6.6465538395329066E-2</c:v>
                </c:pt>
                <c:pt idx="489">
                  <c:v>6.6465538395329066E-2</c:v>
                </c:pt>
                <c:pt idx="490">
                  <c:v>6.6465538395329066E-2</c:v>
                </c:pt>
                <c:pt idx="491">
                  <c:v>6.6465538395329066E-2</c:v>
                </c:pt>
                <c:pt idx="492">
                  <c:v>6.7462521514175797E-2</c:v>
                </c:pt>
                <c:pt idx="493">
                  <c:v>6.7462521514175797E-2</c:v>
                </c:pt>
                <c:pt idx="494">
                  <c:v>6.7462521514175797E-2</c:v>
                </c:pt>
                <c:pt idx="495">
                  <c:v>6.7462521514175797E-2</c:v>
                </c:pt>
                <c:pt idx="496">
                  <c:v>6.7462521514175797E-2</c:v>
                </c:pt>
                <c:pt idx="497">
                  <c:v>6.7462521514175797E-2</c:v>
                </c:pt>
                <c:pt idx="498">
                  <c:v>6.7462521514175797E-2</c:v>
                </c:pt>
                <c:pt idx="499">
                  <c:v>6.7462521514175797E-2</c:v>
                </c:pt>
                <c:pt idx="500">
                  <c:v>6.7462521514175797E-2</c:v>
                </c:pt>
                <c:pt idx="501">
                  <c:v>6.7462521514175797E-2</c:v>
                </c:pt>
                <c:pt idx="502">
                  <c:v>6.7462521514175797E-2</c:v>
                </c:pt>
                <c:pt idx="503">
                  <c:v>6.7462521514175797E-2</c:v>
                </c:pt>
                <c:pt idx="504">
                  <c:v>6.8474458993554005E-2</c:v>
                </c:pt>
                <c:pt idx="505">
                  <c:v>6.8474458993554005E-2</c:v>
                </c:pt>
                <c:pt idx="506">
                  <c:v>6.8474458993554005E-2</c:v>
                </c:pt>
                <c:pt idx="507">
                  <c:v>6.8474458993554005E-2</c:v>
                </c:pt>
                <c:pt idx="508">
                  <c:v>6.8474458993554005E-2</c:v>
                </c:pt>
                <c:pt idx="509">
                  <c:v>6.8474458993554005E-2</c:v>
                </c:pt>
                <c:pt idx="510">
                  <c:v>6.8474458993554005E-2</c:v>
                </c:pt>
                <c:pt idx="511">
                  <c:v>6.8474458993554005E-2</c:v>
                </c:pt>
                <c:pt idx="512">
                  <c:v>6.8474458993554005E-2</c:v>
                </c:pt>
                <c:pt idx="513">
                  <c:v>6.8474458993554005E-2</c:v>
                </c:pt>
                <c:pt idx="514">
                  <c:v>6.8474458993554005E-2</c:v>
                </c:pt>
                <c:pt idx="515">
                  <c:v>6.8474458993554005E-2</c:v>
                </c:pt>
                <c:pt idx="516">
                  <c:v>6.9501576146687324E-2</c:v>
                </c:pt>
                <c:pt idx="517">
                  <c:v>6.9501576146687324E-2</c:v>
                </c:pt>
                <c:pt idx="518">
                  <c:v>6.9501576146687324E-2</c:v>
                </c:pt>
                <c:pt idx="519">
                  <c:v>6.9501576146687324E-2</c:v>
                </c:pt>
                <c:pt idx="520">
                  <c:v>6.9501576146687324E-2</c:v>
                </c:pt>
                <c:pt idx="521">
                  <c:v>6.9501576146687324E-2</c:v>
                </c:pt>
                <c:pt idx="522">
                  <c:v>6.9501576146687324E-2</c:v>
                </c:pt>
                <c:pt idx="523">
                  <c:v>6.9501576146687324E-2</c:v>
                </c:pt>
                <c:pt idx="524">
                  <c:v>6.9501576146687324E-2</c:v>
                </c:pt>
                <c:pt idx="525">
                  <c:v>6.9501576146687324E-2</c:v>
                </c:pt>
                <c:pt idx="526">
                  <c:v>6.9501576146687324E-2</c:v>
                </c:pt>
                <c:pt idx="527">
                  <c:v>6.9501576146687324E-2</c:v>
                </c:pt>
                <c:pt idx="528">
                  <c:v>7.0544100432639714E-2</c:v>
                </c:pt>
                <c:pt idx="529">
                  <c:v>7.0544100432639714E-2</c:v>
                </c:pt>
                <c:pt idx="530">
                  <c:v>7.0544100432639714E-2</c:v>
                </c:pt>
                <c:pt idx="531">
                  <c:v>7.0544100432639714E-2</c:v>
                </c:pt>
                <c:pt idx="532">
                  <c:v>7.0544100432639714E-2</c:v>
                </c:pt>
                <c:pt idx="533">
                  <c:v>7.0544100432639714E-2</c:v>
                </c:pt>
                <c:pt idx="534">
                  <c:v>7.0544100432639714E-2</c:v>
                </c:pt>
                <c:pt idx="535">
                  <c:v>7.0544100432639714E-2</c:v>
                </c:pt>
                <c:pt idx="536">
                  <c:v>7.0544100432639714E-2</c:v>
                </c:pt>
                <c:pt idx="537">
                  <c:v>7.0544100432639714E-2</c:v>
                </c:pt>
                <c:pt idx="538">
                  <c:v>7.0544100432639714E-2</c:v>
                </c:pt>
                <c:pt idx="539">
                  <c:v>7.0544100432639714E-2</c:v>
                </c:pt>
                <c:pt idx="540">
                  <c:v>7.1602261456315264E-2</c:v>
                </c:pt>
                <c:pt idx="541">
                  <c:v>7.1602261456315264E-2</c:v>
                </c:pt>
                <c:pt idx="542">
                  <c:v>7.1602261456315264E-2</c:v>
                </c:pt>
                <c:pt idx="543">
                  <c:v>7.1602261456315264E-2</c:v>
                </c:pt>
                <c:pt idx="544">
                  <c:v>7.1602261456315264E-2</c:v>
                </c:pt>
                <c:pt idx="545">
                  <c:v>7.1602261456315264E-2</c:v>
                </c:pt>
                <c:pt idx="546">
                  <c:v>7.1602261456315264E-2</c:v>
                </c:pt>
                <c:pt idx="547">
                  <c:v>7.1602261456315264E-2</c:v>
                </c:pt>
                <c:pt idx="548">
                  <c:v>7.1602261456315264E-2</c:v>
                </c:pt>
                <c:pt idx="549">
                  <c:v>7.1602261456315264E-2</c:v>
                </c:pt>
                <c:pt idx="550">
                  <c:v>7.1602261456315264E-2</c:v>
                </c:pt>
                <c:pt idx="551">
                  <c:v>7.1602261456315264E-2</c:v>
                </c:pt>
                <c:pt idx="552">
                  <c:v>7.2592755339736081E-2</c:v>
                </c:pt>
                <c:pt idx="553">
                  <c:v>7.2592755339736081E-2</c:v>
                </c:pt>
                <c:pt idx="554">
                  <c:v>7.2592755339736081E-2</c:v>
                </c:pt>
                <c:pt idx="555">
                  <c:v>7.2592755339736081E-2</c:v>
                </c:pt>
                <c:pt idx="556">
                  <c:v>7.2592755339736081E-2</c:v>
                </c:pt>
                <c:pt idx="557">
                  <c:v>7.2592755339736081E-2</c:v>
                </c:pt>
                <c:pt idx="558">
                  <c:v>7.2592755339736081E-2</c:v>
                </c:pt>
                <c:pt idx="559">
                  <c:v>7.2592755339736081E-2</c:v>
                </c:pt>
                <c:pt idx="560">
                  <c:v>7.2592755339736081E-2</c:v>
                </c:pt>
                <c:pt idx="561">
                  <c:v>7.2592755339736081E-2</c:v>
                </c:pt>
                <c:pt idx="562">
                  <c:v>7.2592755339736081E-2</c:v>
                </c:pt>
                <c:pt idx="563">
                  <c:v>7.2592755339736081E-2</c:v>
                </c:pt>
                <c:pt idx="564">
                  <c:v>7.3583249223156899E-2</c:v>
                </c:pt>
                <c:pt idx="565">
                  <c:v>7.3583249223156899E-2</c:v>
                </c:pt>
                <c:pt idx="566">
                  <c:v>7.3583249223156899E-2</c:v>
                </c:pt>
                <c:pt idx="567">
                  <c:v>7.3583249223156899E-2</c:v>
                </c:pt>
                <c:pt idx="568">
                  <c:v>7.3583249223156899E-2</c:v>
                </c:pt>
                <c:pt idx="569">
                  <c:v>7.3583249223156899E-2</c:v>
                </c:pt>
                <c:pt idx="570">
                  <c:v>7.3583249223156899E-2</c:v>
                </c:pt>
                <c:pt idx="571">
                  <c:v>7.3583249223156899E-2</c:v>
                </c:pt>
                <c:pt idx="572">
                  <c:v>7.3583249223156899E-2</c:v>
                </c:pt>
                <c:pt idx="573">
                  <c:v>7.3583249223156899E-2</c:v>
                </c:pt>
                <c:pt idx="574">
                  <c:v>7.3583249223156899E-2</c:v>
                </c:pt>
                <c:pt idx="575">
                  <c:v>7.3583249223156899E-2</c:v>
                </c:pt>
                <c:pt idx="576">
                  <c:v>7.4573743106577717E-2</c:v>
                </c:pt>
                <c:pt idx="577">
                  <c:v>7.4573743106577717E-2</c:v>
                </c:pt>
                <c:pt idx="578">
                  <c:v>7.4573743106577717E-2</c:v>
                </c:pt>
                <c:pt idx="579">
                  <c:v>7.4573743106577717E-2</c:v>
                </c:pt>
                <c:pt idx="580">
                  <c:v>7.4573743106577717E-2</c:v>
                </c:pt>
                <c:pt idx="581">
                  <c:v>7.4573743106577717E-2</c:v>
                </c:pt>
                <c:pt idx="582">
                  <c:v>7.4573743106577717E-2</c:v>
                </c:pt>
                <c:pt idx="583">
                  <c:v>7.4573743106577717E-2</c:v>
                </c:pt>
                <c:pt idx="584">
                  <c:v>7.4573743106577717E-2</c:v>
                </c:pt>
                <c:pt idx="585">
                  <c:v>7.4573743106577717E-2</c:v>
                </c:pt>
                <c:pt idx="586">
                  <c:v>7.4573743106577717E-2</c:v>
                </c:pt>
                <c:pt idx="587">
                  <c:v>7.4573743106577717E-2</c:v>
                </c:pt>
                <c:pt idx="588">
                  <c:v>7.5564236989998548E-2</c:v>
                </c:pt>
                <c:pt idx="589">
                  <c:v>7.5564236989998548E-2</c:v>
                </c:pt>
                <c:pt idx="590">
                  <c:v>7.5564236989998548E-2</c:v>
                </c:pt>
                <c:pt idx="591">
                  <c:v>7.5564236989998548E-2</c:v>
                </c:pt>
                <c:pt idx="592">
                  <c:v>7.5564236989998548E-2</c:v>
                </c:pt>
                <c:pt idx="593">
                  <c:v>7.5564236989998548E-2</c:v>
                </c:pt>
                <c:pt idx="594">
                  <c:v>7.5564236989998548E-2</c:v>
                </c:pt>
                <c:pt idx="595">
                  <c:v>7.5564236989998548E-2</c:v>
                </c:pt>
                <c:pt idx="596">
                  <c:v>7.5564236989998548E-2</c:v>
                </c:pt>
                <c:pt idx="597">
                  <c:v>7.5564236989998548E-2</c:v>
                </c:pt>
                <c:pt idx="598">
                  <c:v>7.5564236989998548E-2</c:v>
                </c:pt>
                <c:pt idx="599">
                  <c:v>7.5564236989998548E-2</c:v>
                </c:pt>
                <c:pt idx="600">
                  <c:v>7.6554730873419366E-2</c:v>
                </c:pt>
                <c:pt idx="601">
                  <c:v>7.6554730873419366E-2</c:v>
                </c:pt>
                <c:pt idx="602">
                  <c:v>7.6554730873419366E-2</c:v>
                </c:pt>
                <c:pt idx="603">
                  <c:v>7.6554730873419366E-2</c:v>
                </c:pt>
                <c:pt idx="604">
                  <c:v>7.6554730873419366E-2</c:v>
                </c:pt>
                <c:pt idx="605">
                  <c:v>7.6554730873419366E-2</c:v>
                </c:pt>
                <c:pt idx="606">
                  <c:v>7.6554730873419366E-2</c:v>
                </c:pt>
                <c:pt idx="607">
                  <c:v>7.6554730873419366E-2</c:v>
                </c:pt>
                <c:pt idx="608">
                  <c:v>7.6554730873419366E-2</c:v>
                </c:pt>
                <c:pt idx="609">
                  <c:v>7.6554730873419366E-2</c:v>
                </c:pt>
                <c:pt idx="610">
                  <c:v>7.6554730873419366E-2</c:v>
                </c:pt>
                <c:pt idx="611">
                  <c:v>7.6554730873419366E-2</c:v>
                </c:pt>
                <c:pt idx="612">
                  <c:v>7.7545224756840198E-2</c:v>
                </c:pt>
                <c:pt idx="613">
                  <c:v>7.7545224756840198E-2</c:v>
                </c:pt>
                <c:pt idx="614">
                  <c:v>7.7545224756840198E-2</c:v>
                </c:pt>
                <c:pt idx="615">
                  <c:v>7.7545224756840198E-2</c:v>
                </c:pt>
                <c:pt idx="616">
                  <c:v>7.7545224756840198E-2</c:v>
                </c:pt>
                <c:pt idx="617">
                  <c:v>7.7545224756840198E-2</c:v>
                </c:pt>
                <c:pt idx="618">
                  <c:v>7.7545224756840198E-2</c:v>
                </c:pt>
                <c:pt idx="619">
                  <c:v>7.7545224756840198E-2</c:v>
                </c:pt>
                <c:pt idx="620">
                  <c:v>7.7545224756840198E-2</c:v>
                </c:pt>
                <c:pt idx="621">
                  <c:v>7.7545224756840198E-2</c:v>
                </c:pt>
                <c:pt idx="622">
                  <c:v>7.7545224756840198E-2</c:v>
                </c:pt>
                <c:pt idx="623">
                  <c:v>7.7545224756840198E-2</c:v>
                </c:pt>
                <c:pt idx="624">
                  <c:v>7.8535718640261029E-2</c:v>
                </c:pt>
                <c:pt idx="625">
                  <c:v>7.8535718640261029E-2</c:v>
                </c:pt>
                <c:pt idx="626">
                  <c:v>7.8535718640261029E-2</c:v>
                </c:pt>
                <c:pt idx="627">
                  <c:v>7.8535718640261029E-2</c:v>
                </c:pt>
                <c:pt idx="628">
                  <c:v>7.8535718640261029E-2</c:v>
                </c:pt>
                <c:pt idx="629">
                  <c:v>7.8535718640261029E-2</c:v>
                </c:pt>
                <c:pt idx="630">
                  <c:v>7.8535718640261029E-2</c:v>
                </c:pt>
                <c:pt idx="631">
                  <c:v>7.8535718640261029E-2</c:v>
                </c:pt>
                <c:pt idx="632">
                  <c:v>7.8535718640261029E-2</c:v>
                </c:pt>
                <c:pt idx="633">
                  <c:v>7.8535718640261029E-2</c:v>
                </c:pt>
                <c:pt idx="634">
                  <c:v>7.8535718640261029E-2</c:v>
                </c:pt>
                <c:pt idx="635">
                  <c:v>7.8535718640261029E-2</c:v>
                </c:pt>
                <c:pt idx="636">
                  <c:v>7.9526212523681847E-2</c:v>
                </c:pt>
                <c:pt idx="637">
                  <c:v>7.9526212523681847E-2</c:v>
                </c:pt>
                <c:pt idx="638">
                  <c:v>7.9526212523681847E-2</c:v>
                </c:pt>
                <c:pt idx="639">
                  <c:v>7.9526212523681847E-2</c:v>
                </c:pt>
                <c:pt idx="640">
                  <c:v>7.9526212523681847E-2</c:v>
                </c:pt>
                <c:pt idx="641">
                  <c:v>7.9526212523681847E-2</c:v>
                </c:pt>
                <c:pt idx="642">
                  <c:v>7.9526212523681847E-2</c:v>
                </c:pt>
                <c:pt idx="643">
                  <c:v>7.9526212523681847E-2</c:v>
                </c:pt>
                <c:pt idx="644">
                  <c:v>7.9526212523681847E-2</c:v>
                </c:pt>
                <c:pt idx="645">
                  <c:v>7.9526212523681847E-2</c:v>
                </c:pt>
                <c:pt idx="646">
                  <c:v>7.9526212523681847E-2</c:v>
                </c:pt>
                <c:pt idx="647">
                  <c:v>7.9526212523681847E-2</c:v>
                </c:pt>
                <c:pt idx="648">
                  <c:v>8.0516706407102664E-2</c:v>
                </c:pt>
                <c:pt idx="649">
                  <c:v>8.0516706407102664E-2</c:v>
                </c:pt>
                <c:pt idx="650">
                  <c:v>8.0516706407102664E-2</c:v>
                </c:pt>
                <c:pt idx="651">
                  <c:v>8.0516706407102664E-2</c:v>
                </c:pt>
                <c:pt idx="652">
                  <c:v>8.0516706407102664E-2</c:v>
                </c:pt>
                <c:pt idx="653">
                  <c:v>8.0516706407102664E-2</c:v>
                </c:pt>
                <c:pt idx="654">
                  <c:v>8.0516706407102664E-2</c:v>
                </c:pt>
                <c:pt idx="655">
                  <c:v>8.0516706407102664E-2</c:v>
                </c:pt>
                <c:pt idx="656">
                  <c:v>8.0516706407102664E-2</c:v>
                </c:pt>
                <c:pt idx="657">
                  <c:v>8.0516706407102664E-2</c:v>
                </c:pt>
                <c:pt idx="658">
                  <c:v>8.0516706407102664E-2</c:v>
                </c:pt>
                <c:pt idx="659">
                  <c:v>8.0516706407102664E-2</c:v>
                </c:pt>
              </c:numCache>
            </c:numRef>
          </c:val>
          <c:smooth val="0"/>
          <c:extLst>
            <c:ext xmlns:c16="http://schemas.microsoft.com/office/drawing/2014/chart" uri="{C3380CC4-5D6E-409C-BE32-E72D297353CC}">
              <c16:uniqueId val="{00000003-4924-4793-AD38-706D27EE8877}"/>
            </c:ext>
          </c:extLst>
        </c:ser>
        <c:dLbls>
          <c:showLegendKey val="0"/>
          <c:showVal val="0"/>
          <c:showCatName val="0"/>
          <c:showSerName val="0"/>
          <c:showPercent val="0"/>
          <c:showBubbleSize val="0"/>
        </c:dLbls>
        <c:smooth val="0"/>
        <c:axId val="1450947552"/>
        <c:axId val="1450932576"/>
      </c:lineChart>
      <c:dateAx>
        <c:axId val="1450947552"/>
        <c:scaling>
          <c:orientation val="minMax"/>
        </c:scaling>
        <c:delete val="0"/>
        <c:axPos val="b"/>
        <c:numFmt formatCode="yyyy" sourceLinked="0"/>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de-DE"/>
          </a:p>
        </c:txPr>
        <c:crossAx val="1450932576"/>
        <c:crosses val="autoZero"/>
        <c:auto val="1"/>
        <c:lblOffset val="100"/>
        <c:baseTimeUnit val="months"/>
        <c:majorUnit val="36"/>
        <c:majorTimeUnit val="months"/>
      </c:dateAx>
      <c:valAx>
        <c:axId val="14509325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100" b="1" i="0" u="none" strike="noStrike" kern="1200" baseline="0">
                    <a:solidFill>
                      <a:sysClr val="windowText" lastClr="000000"/>
                    </a:solidFill>
                    <a:latin typeface="+mn-lt"/>
                    <a:ea typeface="+mn-ea"/>
                    <a:cs typeface="+mn-cs"/>
                  </a:defRPr>
                </a:pPr>
                <a:r>
                  <a:rPr lang="en-US" sz="1100" b="1"/>
                  <a:t>Electricity price [CHF/kWh]</a:t>
                </a:r>
              </a:p>
            </c:rich>
          </c:tx>
          <c:overlay val="0"/>
          <c:spPr>
            <a:noFill/>
            <a:ln>
              <a:noFill/>
            </a:ln>
            <a:effectLst/>
          </c:spPr>
          <c:txPr>
            <a:bodyPr rot="-5400000" spcFirstLastPara="1" vertOverflow="ellipsis" vert="horz" wrap="square" anchor="ctr" anchorCtr="1"/>
            <a:lstStyle/>
            <a:p>
              <a:pPr>
                <a:defRPr sz="1100" b="1" i="0" u="none" strike="noStrike" kern="1200" baseline="0">
                  <a:solidFill>
                    <a:sysClr val="windowText" lastClr="000000"/>
                  </a:solidFill>
                  <a:latin typeface="+mn-lt"/>
                  <a:ea typeface="+mn-ea"/>
                  <a:cs typeface="+mn-cs"/>
                </a:defRPr>
              </a:pPr>
              <a:endParaRPr lang="de-DE"/>
            </a:p>
          </c:txPr>
        </c:title>
        <c:numFmt formatCode="#,##0.00" sourceLinked="0"/>
        <c:majorTickMark val="none"/>
        <c:minorTickMark val="none"/>
        <c:tickLblPos val="nextTo"/>
        <c:spPr>
          <a:noFill/>
          <a:ln>
            <a:solidFill>
              <a:sysClr val="windowText" lastClr="000000"/>
            </a:solid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de-DE"/>
          </a:p>
        </c:txPr>
        <c:crossAx val="1450947552"/>
        <c:crosses val="autoZero"/>
        <c:crossBetween val="between"/>
      </c:valAx>
      <c:spPr>
        <a:noFill/>
        <a:ln>
          <a:noFill/>
        </a:ln>
        <a:effectLst/>
      </c:spPr>
    </c:plotArea>
    <c:legend>
      <c:legendPos val="r"/>
      <c:layout>
        <c:manualLayout>
          <c:xMode val="edge"/>
          <c:yMode val="edge"/>
          <c:x val="0.6357957791108525"/>
          <c:y val="0.1019786257435779"/>
          <c:w val="0.33994843257602725"/>
          <c:h val="0.42278021284284806"/>
        </c:manualLayout>
      </c:layout>
      <c:overlay val="1"/>
      <c:spPr>
        <a:solidFill>
          <a:sysClr val="window" lastClr="FFFFFF"/>
        </a:solid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de-DE"/>
        </a:p>
      </c:txPr>
    </c:legend>
    <c:plotVisOnly val="1"/>
    <c:dispBlanksAs val="gap"/>
    <c:showDLblsOverMax val="0"/>
  </c:chart>
  <c:spPr>
    <a:solidFill>
      <a:schemeClr val="bg1"/>
    </a:solidFill>
    <a:ln w="9525" cap="flat" cmpd="sng" algn="ctr">
      <a:noFill/>
      <a:round/>
    </a:ln>
    <a:effectLst/>
  </c:spPr>
  <c:txPr>
    <a:bodyPr/>
    <a:lstStyle/>
    <a:p>
      <a:pPr>
        <a:defRPr sz="800">
          <a:solidFill>
            <a:sysClr val="windowText" lastClr="000000"/>
          </a:solidFill>
        </a:defRPr>
      </a:pPr>
      <a:endParaRPr lang="de-DE"/>
    </a:p>
  </c:txPr>
  <c:printSettings>
    <c:headerFooter/>
    <c:pageMargins b="0.78740157499999996" l="0.7" r="0.7" t="0.78740157499999996"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autoTitleDeleted val="1"/>
    <c:plotArea>
      <c:layout/>
      <c:lineChart>
        <c:grouping val="standard"/>
        <c:varyColors val="0"/>
        <c:ser>
          <c:idx val="0"/>
          <c:order val="0"/>
          <c:tx>
            <c:v>Residential agents</c:v>
          </c:tx>
          <c:spPr>
            <a:ln w="28575" cap="rnd">
              <a:solidFill>
                <a:schemeClr val="bg1">
                  <a:lumMod val="75000"/>
                </a:schemeClr>
              </a:solidFill>
              <a:round/>
            </a:ln>
            <a:effectLst/>
          </c:spPr>
          <c:marker>
            <c:symbol val="none"/>
          </c:marker>
          <c:cat>
            <c:numRef>
              <c:f>parameter_summary!$E$30:$LD$30</c:f>
              <c:numCache>
                <c:formatCode>mmm\-yy</c:formatCode>
                <c:ptCount val="312"/>
                <c:pt idx="0">
                  <c:v>33239</c:v>
                </c:pt>
                <c:pt idx="1">
                  <c:v>33270</c:v>
                </c:pt>
                <c:pt idx="2">
                  <c:v>33298</c:v>
                </c:pt>
                <c:pt idx="3">
                  <c:v>33329</c:v>
                </c:pt>
                <c:pt idx="4">
                  <c:v>33359</c:v>
                </c:pt>
                <c:pt idx="5">
                  <c:v>33390</c:v>
                </c:pt>
                <c:pt idx="6">
                  <c:v>33420</c:v>
                </c:pt>
                <c:pt idx="7">
                  <c:v>33451</c:v>
                </c:pt>
                <c:pt idx="8">
                  <c:v>33482</c:v>
                </c:pt>
                <c:pt idx="9">
                  <c:v>33512</c:v>
                </c:pt>
                <c:pt idx="10">
                  <c:v>33543</c:v>
                </c:pt>
                <c:pt idx="11">
                  <c:v>33573</c:v>
                </c:pt>
                <c:pt idx="12">
                  <c:v>33604</c:v>
                </c:pt>
                <c:pt idx="13">
                  <c:v>33635</c:v>
                </c:pt>
                <c:pt idx="14">
                  <c:v>33664</c:v>
                </c:pt>
                <c:pt idx="15">
                  <c:v>33695</c:v>
                </c:pt>
                <c:pt idx="16">
                  <c:v>33725</c:v>
                </c:pt>
                <c:pt idx="17">
                  <c:v>33756</c:v>
                </c:pt>
                <c:pt idx="18">
                  <c:v>33786</c:v>
                </c:pt>
                <c:pt idx="19">
                  <c:v>33817</c:v>
                </c:pt>
                <c:pt idx="20">
                  <c:v>33848</c:v>
                </c:pt>
                <c:pt idx="21">
                  <c:v>33878</c:v>
                </c:pt>
                <c:pt idx="22">
                  <c:v>33909</c:v>
                </c:pt>
                <c:pt idx="23">
                  <c:v>33939</c:v>
                </c:pt>
                <c:pt idx="24">
                  <c:v>33970</c:v>
                </c:pt>
                <c:pt idx="25">
                  <c:v>34001</c:v>
                </c:pt>
                <c:pt idx="26">
                  <c:v>34029</c:v>
                </c:pt>
                <c:pt idx="27">
                  <c:v>34060</c:v>
                </c:pt>
                <c:pt idx="28">
                  <c:v>34090</c:v>
                </c:pt>
                <c:pt idx="29">
                  <c:v>34121</c:v>
                </c:pt>
                <c:pt idx="30">
                  <c:v>34151</c:v>
                </c:pt>
                <c:pt idx="31">
                  <c:v>34182</c:v>
                </c:pt>
                <c:pt idx="32">
                  <c:v>34213</c:v>
                </c:pt>
                <c:pt idx="33">
                  <c:v>34243</c:v>
                </c:pt>
                <c:pt idx="34">
                  <c:v>34274</c:v>
                </c:pt>
                <c:pt idx="35">
                  <c:v>34304</c:v>
                </c:pt>
                <c:pt idx="36">
                  <c:v>34335</c:v>
                </c:pt>
                <c:pt idx="37">
                  <c:v>34366</c:v>
                </c:pt>
                <c:pt idx="38">
                  <c:v>34394</c:v>
                </c:pt>
                <c:pt idx="39">
                  <c:v>34425</c:v>
                </c:pt>
                <c:pt idx="40">
                  <c:v>34455</c:v>
                </c:pt>
                <c:pt idx="41">
                  <c:v>34486</c:v>
                </c:pt>
                <c:pt idx="42">
                  <c:v>34516</c:v>
                </c:pt>
                <c:pt idx="43">
                  <c:v>34547</c:v>
                </c:pt>
                <c:pt idx="44">
                  <c:v>34578</c:v>
                </c:pt>
                <c:pt idx="45">
                  <c:v>34608</c:v>
                </c:pt>
                <c:pt idx="46">
                  <c:v>34639</c:v>
                </c:pt>
                <c:pt idx="47">
                  <c:v>34669</c:v>
                </c:pt>
                <c:pt idx="48">
                  <c:v>34700</c:v>
                </c:pt>
                <c:pt idx="49">
                  <c:v>34731</c:v>
                </c:pt>
                <c:pt idx="50">
                  <c:v>34759</c:v>
                </c:pt>
                <c:pt idx="51">
                  <c:v>34790</c:v>
                </c:pt>
                <c:pt idx="52">
                  <c:v>34820</c:v>
                </c:pt>
                <c:pt idx="53">
                  <c:v>34851</c:v>
                </c:pt>
                <c:pt idx="54">
                  <c:v>34881</c:v>
                </c:pt>
                <c:pt idx="55">
                  <c:v>34912</c:v>
                </c:pt>
                <c:pt idx="56">
                  <c:v>34943</c:v>
                </c:pt>
                <c:pt idx="57">
                  <c:v>34973</c:v>
                </c:pt>
                <c:pt idx="58">
                  <c:v>35004</c:v>
                </c:pt>
                <c:pt idx="59">
                  <c:v>35034</c:v>
                </c:pt>
                <c:pt idx="60">
                  <c:v>35065</c:v>
                </c:pt>
                <c:pt idx="61">
                  <c:v>35096</c:v>
                </c:pt>
                <c:pt idx="62">
                  <c:v>35125</c:v>
                </c:pt>
                <c:pt idx="63">
                  <c:v>35156</c:v>
                </c:pt>
                <c:pt idx="64">
                  <c:v>35186</c:v>
                </c:pt>
                <c:pt idx="65">
                  <c:v>35217</c:v>
                </c:pt>
                <c:pt idx="66">
                  <c:v>35247</c:v>
                </c:pt>
                <c:pt idx="67">
                  <c:v>35278</c:v>
                </c:pt>
                <c:pt idx="68">
                  <c:v>35309</c:v>
                </c:pt>
                <c:pt idx="69">
                  <c:v>35339</c:v>
                </c:pt>
                <c:pt idx="70">
                  <c:v>35370</c:v>
                </c:pt>
                <c:pt idx="71">
                  <c:v>35400</c:v>
                </c:pt>
                <c:pt idx="72">
                  <c:v>35431</c:v>
                </c:pt>
                <c:pt idx="73">
                  <c:v>35462</c:v>
                </c:pt>
                <c:pt idx="74">
                  <c:v>35490</c:v>
                </c:pt>
                <c:pt idx="75">
                  <c:v>35521</c:v>
                </c:pt>
                <c:pt idx="76">
                  <c:v>35551</c:v>
                </c:pt>
                <c:pt idx="77">
                  <c:v>35582</c:v>
                </c:pt>
                <c:pt idx="78">
                  <c:v>35612</c:v>
                </c:pt>
                <c:pt idx="79">
                  <c:v>35643</c:v>
                </c:pt>
                <c:pt idx="80">
                  <c:v>35674</c:v>
                </c:pt>
                <c:pt idx="81">
                  <c:v>35704</c:v>
                </c:pt>
                <c:pt idx="82">
                  <c:v>35735</c:v>
                </c:pt>
                <c:pt idx="83">
                  <c:v>35765</c:v>
                </c:pt>
                <c:pt idx="84">
                  <c:v>35796</c:v>
                </c:pt>
                <c:pt idx="85">
                  <c:v>35827</c:v>
                </c:pt>
                <c:pt idx="86">
                  <c:v>35855</c:v>
                </c:pt>
                <c:pt idx="87">
                  <c:v>35886</c:v>
                </c:pt>
                <c:pt idx="88">
                  <c:v>35916</c:v>
                </c:pt>
                <c:pt idx="89">
                  <c:v>35947</c:v>
                </c:pt>
                <c:pt idx="90">
                  <c:v>35977</c:v>
                </c:pt>
                <c:pt idx="91">
                  <c:v>36008</c:v>
                </c:pt>
                <c:pt idx="92">
                  <c:v>36039</c:v>
                </c:pt>
                <c:pt idx="93">
                  <c:v>36069</c:v>
                </c:pt>
                <c:pt idx="94">
                  <c:v>36100</c:v>
                </c:pt>
                <c:pt idx="95">
                  <c:v>36130</c:v>
                </c:pt>
                <c:pt idx="96">
                  <c:v>36161</c:v>
                </c:pt>
                <c:pt idx="97">
                  <c:v>36192</c:v>
                </c:pt>
                <c:pt idx="98">
                  <c:v>36220</c:v>
                </c:pt>
                <c:pt idx="99">
                  <c:v>36251</c:v>
                </c:pt>
                <c:pt idx="100">
                  <c:v>36281</c:v>
                </c:pt>
                <c:pt idx="101">
                  <c:v>36312</c:v>
                </c:pt>
                <c:pt idx="102">
                  <c:v>36342</c:v>
                </c:pt>
                <c:pt idx="103">
                  <c:v>36373</c:v>
                </c:pt>
                <c:pt idx="104">
                  <c:v>36404</c:v>
                </c:pt>
                <c:pt idx="105">
                  <c:v>36434</c:v>
                </c:pt>
                <c:pt idx="106">
                  <c:v>36465</c:v>
                </c:pt>
                <c:pt idx="107">
                  <c:v>36495</c:v>
                </c:pt>
                <c:pt idx="108">
                  <c:v>36526</c:v>
                </c:pt>
                <c:pt idx="109">
                  <c:v>36557</c:v>
                </c:pt>
                <c:pt idx="110">
                  <c:v>36586</c:v>
                </c:pt>
                <c:pt idx="111">
                  <c:v>36617</c:v>
                </c:pt>
                <c:pt idx="112">
                  <c:v>36647</c:v>
                </c:pt>
                <c:pt idx="113">
                  <c:v>36678</c:v>
                </c:pt>
                <c:pt idx="114">
                  <c:v>36708</c:v>
                </c:pt>
                <c:pt idx="115">
                  <c:v>36739</c:v>
                </c:pt>
                <c:pt idx="116">
                  <c:v>36770</c:v>
                </c:pt>
                <c:pt idx="117">
                  <c:v>36800</c:v>
                </c:pt>
                <c:pt idx="118">
                  <c:v>36831</c:v>
                </c:pt>
                <c:pt idx="119">
                  <c:v>36861</c:v>
                </c:pt>
                <c:pt idx="120">
                  <c:v>36892</c:v>
                </c:pt>
                <c:pt idx="121">
                  <c:v>36923</c:v>
                </c:pt>
                <c:pt idx="122">
                  <c:v>36951</c:v>
                </c:pt>
                <c:pt idx="123">
                  <c:v>36982</c:v>
                </c:pt>
                <c:pt idx="124">
                  <c:v>37012</c:v>
                </c:pt>
                <c:pt idx="125">
                  <c:v>37043</c:v>
                </c:pt>
                <c:pt idx="126">
                  <c:v>37073</c:v>
                </c:pt>
                <c:pt idx="127">
                  <c:v>37104</c:v>
                </c:pt>
                <c:pt idx="128">
                  <c:v>37135</c:v>
                </c:pt>
                <c:pt idx="129">
                  <c:v>37165</c:v>
                </c:pt>
                <c:pt idx="130">
                  <c:v>37196</c:v>
                </c:pt>
                <c:pt idx="131">
                  <c:v>37226</c:v>
                </c:pt>
                <c:pt idx="132">
                  <c:v>37257</c:v>
                </c:pt>
                <c:pt idx="133">
                  <c:v>37288</c:v>
                </c:pt>
                <c:pt idx="134">
                  <c:v>37316</c:v>
                </c:pt>
                <c:pt idx="135">
                  <c:v>37347</c:v>
                </c:pt>
                <c:pt idx="136">
                  <c:v>37377</c:v>
                </c:pt>
                <c:pt idx="137">
                  <c:v>37408</c:v>
                </c:pt>
                <c:pt idx="138">
                  <c:v>37438</c:v>
                </c:pt>
                <c:pt idx="139">
                  <c:v>37469</c:v>
                </c:pt>
                <c:pt idx="140">
                  <c:v>37500</c:v>
                </c:pt>
                <c:pt idx="141">
                  <c:v>37530</c:v>
                </c:pt>
                <c:pt idx="142">
                  <c:v>37561</c:v>
                </c:pt>
                <c:pt idx="143">
                  <c:v>37591</c:v>
                </c:pt>
                <c:pt idx="144">
                  <c:v>37622</c:v>
                </c:pt>
                <c:pt idx="145">
                  <c:v>37653</c:v>
                </c:pt>
                <c:pt idx="146">
                  <c:v>37681</c:v>
                </c:pt>
                <c:pt idx="147">
                  <c:v>37712</c:v>
                </c:pt>
                <c:pt idx="148">
                  <c:v>37742</c:v>
                </c:pt>
                <c:pt idx="149">
                  <c:v>37773</c:v>
                </c:pt>
                <c:pt idx="150">
                  <c:v>37803</c:v>
                </c:pt>
                <c:pt idx="151">
                  <c:v>37834</c:v>
                </c:pt>
                <c:pt idx="152">
                  <c:v>37865</c:v>
                </c:pt>
                <c:pt idx="153">
                  <c:v>37895</c:v>
                </c:pt>
                <c:pt idx="154">
                  <c:v>37926</c:v>
                </c:pt>
                <c:pt idx="155">
                  <c:v>37956</c:v>
                </c:pt>
                <c:pt idx="156">
                  <c:v>37987</c:v>
                </c:pt>
                <c:pt idx="157">
                  <c:v>38018</c:v>
                </c:pt>
                <c:pt idx="158">
                  <c:v>38047</c:v>
                </c:pt>
                <c:pt idx="159">
                  <c:v>38078</c:v>
                </c:pt>
                <c:pt idx="160">
                  <c:v>38108</c:v>
                </c:pt>
                <c:pt idx="161">
                  <c:v>38139</c:v>
                </c:pt>
                <c:pt idx="162">
                  <c:v>38169</c:v>
                </c:pt>
                <c:pt idx="163">
                  <c:v>38200</c:v>
                </c:pt>
                <c:pt idx="164">
                  <c:v>38231</c:v>
                </c:pt>
                <c:pt idx="165">
                  <c:v>38261</c:v>
                </c:pt>
                <c:pt idx="166">
                  <c:v>38292</c:v>
                </c:pt>
                <c:pt idx="167">
                  <c:v>38322</c:v>
                </c:pt>
                <c:pt idx="168">
                  <c:v>38353</c:v>
                </c:pt>
                <c:pt idx="169">
                  <c:v>38384</c:v>
                </c:pt>
                <c:pt idx="170">
                  <c:v>38412</c:v>
                </c:pt>
                <c:pt idx="171">
                  <c:v>38443</c:v>
                </c:pt>
                <c:pt idx="172">
                  <c:v>38473</c:v>
                </c:pt>
                <c:pt idx="173">
                  <c:v>38504</c:v>
                </c:pt>
                <c:pt idx="174">
                  <c:v>38534</c:v>
                </c:pt>
                <c:pt idx="175">
                  <c:v>38565</c:v>
                </c:pt>
                <c:pt idx="176">
                  <c:v>38596</c:v>
                </c:pt>
                <c:pt idx="177">
                  <c:v>38626</c:v>
                </c:pt>
                <c:pt idx="178">
                  <c:v>38657</c:v>
                </c:pt>
                <c:pt idx="179">
                  <c:v>38687</c:v>
                </c:pt>
                <c:pt idx="180">
                  <c:v>38718</c:v>
                </c:pt>
                <c:pt idx="181">
                  <c:v>38749</c:v>
                </c:pt>
                <c:pt idx="182">
                  <c:v>38777</c:v>
                </c:pt>
                <c:pt idx="183">
                  <c:v>38808</c:v>
                </c:pt>
                <c:pt idx="184">
                  <c:v>38838</c:v>
                </c:pt>
                <c:pt idx="185">
                  <c:v>38869</c:v>
                </c:pt>
                <c:pt idx="186">
                  <c:v>38899</c:v>
                </c:pt>
                <c:pt idx="187">
                  <c:v>38930</c:v>
                </c:pt>
                <c:pt idx="188">
                  <c:v>38961</c:v>
                </c:pt>
                <c:pt idx="189">
                  <c:v>38991</c:v>
                </c:pt>
                <c:pt idx="190">
                  <c:v>39022</c:v>
                </c:pt>
                <c:pt idx="191">
                  <c:v>39052</c:v>
                </c:pt>
                <c:pt idx="192">
                  <c:v>39083</c:v>
                </c:pt>
                <c:pt idx="193">
                  <c:v>39114</c:v>
                </c:pt>
                <c:pt idx="194">
                  <c:v>39142</c:v>
                </c:pt>
                <c:pt idx="195">
                  <c:v>39173</c:v>
                </c:pt>
                <c:pt idx="196">
                  <c:v>39203</c:v>
                </c:pt>
                <c:pt idx="197">
                  <c:v>39234</c:v>
                </c:pt>
                <c:pt idx="198">
                  <c:v>39264</c:v>
                </c:pt>
                <c:pt idx="199">
                  <c:v>39295</c:v>
                </c:pt>
                <c:pt idx="200">
                  <c:v>39326</c:v>
                </c:pt>
                <c:pt idx="201">
                  <c:v>39356</c:v>
                </c:pt>
                <c:pt idx="202">
                  <c:v>39387</c:v>
                </c:pt>
                <c:pt idx="203">
                  <c:v>39417</c:v>
                </c:pt>
                <c:pt idx="204">
                  <c:v>39448</c:v>
                </c:pt>
                <c:pt idx="205">
                  <c:v>39479</c:v>
                </c:pt>
                <c:pt idx="206">
                  <c:v>39508</c:v>
                </c:pt>
                <c:pt idx="207">
                  <c:v>39539</c:v>
                </c:pt>
                <c:pt idx="208">
                  <c:v>39569</c:v>
                </c:pt>
                <c:pt idx="209">
                  <c:v>39600</c:v>
                </c:pt>
                <c:pt idx="210">
                  <c:v>39630</c:v>
                </c:pt>
                <c:pt idx="211">
                  <c:v>39661</c:v>
                </c:pt>
                <c:pt idx="212">
                  <c:v>39692</c:v>
                </c:pt>
                <c:pt idx="213">
                  <c:v>39722</c:v>
                </c:pt>
                <c:pt idx="214">
                  <c:v>39753</c:v>
                </c:pt>
                <c:pt idx="215">
                  <c:v>39783</c:v>
                </c:pt>
                <c:pt idx="216">
                  <c:v>39814</c:v>
                </c:pt>
                <c:pt idx="217">
                  <c:v>39845</c:v>
                </c:pt>
                <c:pt idx="218">
                  <c:v>39873</c:v>
                </c:pt>
                <c:pt idx="219">
                  <c:v>39904</c:v>
                </c:pt>
                <c:pt idx="220">
                  <c:v>39934</c:v>
                </c:pt>
                <c:pt idx="221">
                  <c:v>39965</c:v>
                </c:pt>
                <c:pt idx="222">
                  <c:v>39995</c:v>
                </c:pt>
                <c:pt idx="223">
                  <c:v>40026</c:v>
                </c:pt>
                <c:pt idx="224">
                  <c:v>40057</c:v>
                </c:pt>
                <c:pt idx="225">
                  <c:v>40087</c:v>
                </c:pt>
                <c:pt idx="226">
                  <c:v>40118</c:v>
                </c:pt>
                <c:pt idx="227">
                  <c:v>40148</c:v>
                </c:pt>
                <c:pt idx="228">
                  <c:v>40179</c:v>
                </c:pt>
                <c:pt idx="229">
                  <c:v>40210</c:v>
                </c:pt>
                <c:pt idx="230">
                  <c:v>40238</c:v>
                </c:pt>
                <c:pt idx="231">
                  <c:v>40269</c:v>
                </c:pt>
                <c:pt idx="232">
                  <c:v>40299</c:v>
                </c:pt>
                <c:pt idx="233">
                  <c:v>40330</c:v>
                </c:pt>
                <c:pt idx="234">
                  <c:v>40360</c:v>
                </c:pt>
                <c:pt idx="235">
                  <c:v>40391</c:v>
                </c:pt>
                <c:pt idx="236">
                  <c:v>40422</c:v>
                </c:pt>
                <c:pt idx="237">
                  <c:v>40452</c:v>
                </c:pt>
                <c:pt idx="238">
                  <c:v>40483</c:v>
                </c:pt>
                <c:pt idx="239">
                  <c:v>40513</c:v>
                </c:pt>
                <c:pt idx="240">
                  <c:v>40544</c:v>
                </c:pt>
                <c:pt idx="241">
                  <c:v>40575</c:v>
                </c:pt>
                <c:pt idx="242">
                  <c:v>40603</c:v>
                </c:pt>
                <c:pt idx="243">
                  <c:v>40634</c:v>
                </c:pt>
                <c:pt idx="244">
                  <c:v>40664</c:v>
                </c:pt>
                <c:pt idx="245">
                  <c:v>40695</c:v>
                </c:pt>
                <c:pt idx="246">
                  <c:v>40725</c:v>
                </c:pt>
                <c:pt idx="247">
                  <c:v>40756</c:v>
                </c:pt>
                <c:pt idx="248">
                  <c:v>40787</c:v>
                </c:pt>
                <c:pt idx="249">
                  <c:v>40817</c:v>
                </c:pt>
                <c:pt idx="250">
                  <c:v>40848</c:v>
                </c:pt>
                <c:pt idx="251">
                  <c:v>40878</c:v>
                </c:pt>
                <c:pt idx="252">
                  <c:v>40909</c:v>
                </c:pt>
                <c:pt idx="253">
                  <c:v>40940</c:v>
                </c:pt>
                <c:pt idx="254">
                  <c:v>40969</c:v>
                </c:pt>
                <c:pt idx="255">
                  <c:v>41000</c:v>
                </c:pt>
                <c:pt idx="256">
                  <c:v>41030</c:v>
                </c:pt>
                <c:pt idx="257">
                  <c:v>41061</c:v>
                </c:pt>
                <c:pt idx="258">
                  <c:v>41091</c:v>
                </c:pt>
                <c:pt idx="259">
                  <c:v>41122</c:v>
                </c:pt>
                <c:pt idx="260">
                  <c:v>41153</c:v>
                </c:pt>
                <c:pt idx="261">
                  <c:v>41183</c:v>
                </c:pt>
                <c:pt idx="262">
                  <c:v>41214</c:v>
                </c:pt>
                <c:pt idx="263">
                  <c:v>41244</c:v>
                </c:pt>
                <c:pt idx="264">
                  <c:v>41275</c:v>
                </c:pt>
                <c:pt idx="265">
                  <c:v>41306</c:v>
                </c:pt>
                <c:pt idx="266">
                  <c:v>41334</c:v>
                </c:pt>
                <c:pt idx="267">
                  <c:v>41365</c:v>
                </c:pt>
                <c:pt idx="268">
                  <c:v>41395</c:v>
                </c:pt>
                <c:pt idx="269">
                  <c:v>41426</c:v>
                </c:pt>
                <c:pt idx="270">
                  <c:v>41456</c:v>
                </c:pt>
                <c:pt idx="271">
                  <c:v>41487</c:v>
                </c:pt>
                <c:pt idx="272">
                  <c:v>41518</c:v>
                </c:pt>
                <c:pt idx="273">
                  <c:v>41548</c:v>
                </c:pt>
                <c:pt idx="274">
                  <c:v>41579</c:v>
                </c:pt>
                <c:pt idx="275">
                  <c:v>41609</c:v>
                </c:pt>
                <c:pt idx="276">
                  <c:v>41640</c:v>
                </c:pt>
                <c:pt idx="277">
                  <c:v>41671</c:v>
                </c:pt>
                <c:pt idx="278">
                  <c:v>41699</c:v>
                </c:pt>
                <c:pt idx="279">
                  <c:v>41730</c:v>
                </c:pt>
                <c:pt idx="280">
                  <c:v>41760</c:v>
                </c:pt>
                <c:pt idx="281">
                  <c:v>41791</c:v>
                </c:pt>
                <c:pt idx="282">
                  <c:v>41821</c:v>
                </c:pt>
                <c:pt idx="283">
                  <c:v>41852</c:v>
                </c:pt>
                <c:pt idx="284">
                  <c:v>41883</c:v>
                </c:pt>
                <c:pt idx="285">
                  <c:v>41913</c:v>
                </c:pt>
                <c:pt idx="286">
                  <c:v>41944</c:v>
                </c:pt>
                <c:pt idx="287">
                  <c:v>41974</c:v>
                </c:pt>
                <c:pt idx="288">
                  <c:v>42005</c:v>
                </c:pt>
                <c:pt idx="289">
                  <c:v>42036</c:v>
                </c:pt>
                <c:pt idx="290">
                  <c:v>42064</c:v>
                </c:pt>
                <c:pt idx="291">
                  <c:v>42095</c:v>
                </c:pt>
                <c:pt idx="292">
                  <c:v>42125</c:v>
                </c:pt>
                <c:pt idx="293">
                  <c:v>42156</c:v>
                </c:pt>
                <c:pt idx="294">
                  <c:v>42186</c:v>
                </c:pt>
                <c:pt idx="295">
                  <c:v>42217</c:v>
                </c:pt>
                <c:pt idx="296">
                  <c:v>42248</c:v>
                </c:pt>
                <c:pt idx="297">
                  <c:v>42278</c:v>
                </c:pt>
                <c:pt idx="298">
                  <c:v>42309</c:v>
                </c:pt>
                <c:pt idx="299">
                  <c:v>42339</c:v>
                </c:pt>
                <c:pt idx="300">
                  <c:v>42370</c:v>
                </c:pt>
                <c:pt idx="301">
                  <c:v>42401</c:v>
                </c:pt>
                <c:pt idx="302">
                  <c:v>42430</c:v>
                </c:pt>
                <c:pt idx="303">
                  <c:v>42461</c:v>
                </c:pt>
                <c:pt idx="304">
                  <c:v>42491</c:v>
                </c:pt>
                <c:pt idx="305">
                  <c:v>42522</c:v>
                </c:pt>
                <c:pt idx="306">
                  <c:v>42552</c:v>
                </c:pt>
                <c:pt idx="307">
                  <c:v>42583</c:v>
                </c:pt>
                <c:pt idx="308">
                  <c:v>42614</c:v>
                </c:pt>
                <c:pt idx="309">
                  <c:v>42644</c:v>
                </c:pt>
                <c:pt idx="310">
                  <c:v>42675</c:v>
                </c:pt>
                <c:pt idx="311">
                  <c:v>42705</c:v>
                </c:pt>
              </c:numCache>
            </c:numRef>
          </c:cat>
          <c:val>
            <c:numRef>
              <c:f>parameter_summary!$E$47:$LD$47</c:f>
              <c:numCache>
                <c:formatCode>0.000</c:formatCode>
                <c:ptCount val="312"/>
                <c:pt idx="0">
                  <c:v>8.9316566318991679</c:v>
                </c:pt>
                <c:pt idx="1">
                  <c:v>8.9540698229453426</c:v>
                </c:pt>
                <c:pt idx="2">
                  <c:v>8.8307972721914005</c:v>
                </c:pt>
                <c:pt idx="3">
                  <c:v>8.7635576990528872</c:v>
                </c:pt>
                <c:pt idx="4">
                  <c:v>8.7411445080067161</c:v>
                </c:pt>
                <c:pt idx="5">
                  <c:v>8.7299379124836314</c:v>
                </c:pt>
                <c:pt idx="6">
                  <c:v>8.7299379124836314</c:v>
                </c:pt>
                <c:pt idx="7">
                  <c:v>8.7299379124836332</c:v>
                </c:pt>
                <c:pt idx="8">
                  <c:v>8.6963181259143756</c:v>
                </c:pt>
                <c:pt idx="9">
                  <c:v>8.6963181259143756</c:v>
                </c:pt>
                <c:pt idx="10">
                  <c:v>8.6963181259143756</c:v>
                </c:pt>
                <c:pt idx="11">
                  <c:v>8.7411445080067178</c:v>
                </c:pt>
                <c:pt idx="12">
                  <c:v>8.7747642945759754</c:v>
                </c:pt>
                <c:pt idx="13">
                  <c:v>8.7747642945759754</c:v>
                </c:pt>
                <c:pt idx="14">
                  <c:v>8.7635576990528889</c:v>
                </c:pt>
                <c:pt idx="15">
                  <c:v>8.7411445080067178</c:v>
                </c:pt>
                <c:pt idx="16">
                  <c:v>8.7523511035298043</c:v>
                </c:pt>
                <c:pt idx="17">
                  <c:v>8.7523511035298043</c:v>
                </c:pt>
                <c:pt idx="18">
                  <c:v>8.7747642945759736</c:v>
                </c:pt>
                <c:pt idx="19">
                  <c:v>8.8195906766683176</c:v>
                </c:pt>
                <c:pt idx="20">
                  <c:v>8.842003867714487</c:v>
                </c:pt>
                <c:pt idx="21">
                  <c:v>8.842003867714487</c:v>
                </c:pt>
                <c:pt idx="22">
                  <c:v>8.6066653617296911</c:v>
                </c:pt>
                <c:pt idx="23">
                  <c:v>8.4609796199295797</c:v>
                </c:pt>
                <c:pt idx="24">
                  <c:v>8.4049466423141546</c:v>
                </c:pt>
                <c:pt idx="25">
                  <c:v>7.9006498437753025</c:v>
                </c:pt>
                <c:pt idx="26">
                  <c:v>7.8670300572060476</c:v>
                </c:pt>
                <c:pt idx="27">
                  <c:v>7.5420387870365682</c:v>
                </c:pt>
                <c:pt idx="28">
                  <c:v>7.3291134720979425</c:v>
                </c:pt>
                <c:pt idx="29">
                  <c:v>7.2394607079132562</c:v>
                </c:pt>
                <c:pt idx="30">
                  <c:v>6.8920562466976056</c:v>
                </c:pt>
                <c:pt idx="31">
                  <c:v>6.7351639093744069</c:v>
                </c:pt>
                <c:pt idx="32">
                  <c:v>6.7351639093744069</c:v>
                </c:pt>
                <c:pt idx="33">
                  <c:v>6.6903375272820638</c:v>
                </c:pt>
                <c:pt idx="34">
                  <c:v>6.5110319989126966</c:v>
                </c:pt>
                <c:pt idx="35">
                  <c:v>6.2532803018817296</c:v>
                </c:pt>
                <c:pt idx="36">
                  <c:v>6.2084539197893855</c:v>
                </c:pt>
                <c:pt idx="37">
                  <c:v>6.1636275376970442</c:v>
                </c:pt>
                <c:pt idx="38">
                  <c:v>6.1636275376970442</c:v>
                </c:pt>
                <c:pt idx="39">
                  <c:v>6.1636275376970442</c:v>
                </c:pt>
                <c:pt idx="40">
                  <c:v>6.1636275376970442</c:v>
                </c:pt>
                <c:pt idx="41">
                  <c:v>6.1636275376970442</c:v>
                </c:pt>
                <c:pt idx="42">
                  <c:v>6.1860407287432144</c:v>
                </c:pt>
                <c:pt idx="43">
                  <c:v>6.1636275376970442</c:v>
                </c:pt>
                <c:pt idx="44">
                  <c:v>6.1636275376970442</c:v>
                </c:pt>
                <c:pt idx="45">
                  <c:v>6.1636275376970442</c:v>
                </c:pt>
                <c:pt idx="46">
                  <c:v>6.1636275376970442</c:v>
                </c:pt>
                <c:pt idx="47">
                  <c:v>6.1636275376970424</c:v>
                </c:pt>
                <c:pt idx="48">
                  <c:v>6.1860407287432135</c:v>
                </c:pt>
                <c:pt idx="49">
                  <c:v>6.1860407287432144</c:v>
                </c:pt>
                <c:pt idx="50">
                  <c:v>6.2532803018817269</c:v>
                </c:pt>
                <c:pt idx="51">
                  <c:v>6.2756934929278971</c:v>
                </c:pt>
                <c:pt idx="52">
                  <c:v>6.253280301881726</c:v>
                </c:pt>
                <c:pt idx="53">
                  <c:v>6.2532803018817269</c:v>
                </c:pt>
                <c:pt idx="54">
                  <c:v>6.230867110835554</c:v>
                </c:pt>
                <c:pt idx="55">
                  <c:v>6.1860407287432118</c:v>
                </c:pt>
                <c:pt idx="56">
                  <c:v>6.1972473242662991</c:v>
                </c:pt>
                <c:pt idx="57">
                  <c:v>5.973115413804587</c:v>
                </c:pt>
                <c:pt idx="58">
                  <c:v>5.9282890317122465</c:v>
                </c:pt>
                <c:pt idx="59">
                  <c:v>5.7153637167736209</c:v>
                </c:pt>
                <c:pt idx="60">
                  <c:v>5.6369175481120219</c:v>
                </c:pt>
                <c:pt idx="61">
                  <c:v>5.6145043570658508</c:v>
                </c:pt>
                <c:pt idx="62">
                  <c:v>5.6257109525889364</c:v>
                </c:pt>
                <c:pt idx="63">
                  <c:v>5.6032977615427662</c:v>
                </c:pt>
                <c:pt idx="64">
                  <c:v>5.6032977615427662</c:v>
                </c:pt>
                <c:pt idx="65">
                  <c:v>5.6032977615427662</c:v>
                </c:pt>
                <c:pt idx="66">
                  <c:v>5.6032977615427662</c:v>
                </c:pt>
                <c:pt idx="67">
                  <c:v>5.6032977615427662</c:v>
                </c:pt>
                <c:pt idx="68">
                  <c:v>5.6032977615427662</c:v>
                </c:pt>
                <c:pt idx="69">
                  <c:v>5.6032977615427662</c:v>
                </c:pt>
                <c:pt idx="70">
                  <c:v>5.4015790421272269</c:v>
                </c:pt>
                <c:pt idx="71">
                  <c:v>5.3791658510810549</c:v>
                </c:pt>
                <c:pt idx="72">
                  <c:v>5.3679592555579694</c:v>
                </c:pt>
                <c:pt idx="73">
                  <c:v>5.3567526600348847</c:v>
                </c:pt>
                <c:pt idx="74">
                  <c:v>5.1214141540500888</c:v>
                </c:pt>
                <c:pt idx="75">
                  <c:v>5.0990009630039168</c:v>
                </c:pt>
                <c:pt idx="76">
                  <c:v>5.0877943674808304</c:v>
                </c:pt>
                <c:pt idx="77">
                  <c:v>5.0765877719577448</c:v>
                </c:pt>
                <c:pt idx="78">
                  <c:v>4.8412492659729498</c:v>
                </c:pt>
                <c:pt idx="79">
                  <c:v>4.8300426704498634</c:v>
                </c:pt>
                <c:pt idx="80">
                  <c:v>4.8188360749267787</c:v>
                </c:pt>
                <c:pt idx="81">
                  <c:v>4.8188360749267787</c:v>
                </c:pt>
                <c:pt idx="82">
                  <c:v>4.8188360749267787</c:v>
                </c:pt>
                <c:pt idx="83">
                  <c:v>4.8188360749267787</c:v>
                </c:pt>
                <c:pt idx="84">
                  <c:v>4.8188360749267787</c:v>
                </c:pt>
                <c:pt idx="85">
                  <c:v>4.5386711868496405</c:v>
                </c:pt>
                <c:pt idx="86">
                  <c:v>4.5386711868496405</c:v>
                </c:pt>
                <c:pt idx="87">
                  <c:v>4.5386711868496405</c:v>
                </c:pt>
                <c:pt idx="88">
                  <c:v>4.5386711868496405</c:v>
                </c:pt>
                <c:pt idx="89">
                  <c:v>4.5386711868496405</c:v>
                </c:pt>
                <c:pt idx="90">
                  <c:v>4.5386711868496405</c:v>
                </c:pt>
                <c:pt idx="91">
                  <c:v>4.5386711868496405</c:v>
                </c:pt>
                <c:pt idx="92">
                  <c:v>4.5386711868496405</c:v>
                </c:pt>
                <c:pt idx="93">
                  <c:v>4.5386711868496397</c:v>
                </c:pt>
                <c:pt idx="94">
                  <c:v>4.5162579958034685</c:v>
                </c:pt>
                <c:pt idx="95">
                  <c:v>4.505051400280383</c:v>
                </c:pt>
                <c:pt idx="96">
                  <c:v>4.505051400280383</c:v>
                </c:pt>
                <c:pt idx="97">
                  <c:v>4.505051400280383</c:v>
                </c:pt>
                <c:pt idx="98">
                  <c:v>4.4602250181880416</c:v>
                </c:pt>
                <c:pt idx="99">
                  <c:v>4.4266052316187849</c:v>
                </c:pt>
                <c:pt idx="100">
                  <c:v>4.2809194898186735</c:v>
                </c:pt>
                <c:pt idx="101">
                  <c:v>4.2585062987725024</c:v>
                </c:pt>
                <c:pt idx="102">
                  <c:v>4.2585062987725024</c:v>
                </c:pt>
                <c:pt idx="103">
                  <c:v>4.2585062987725024</c:v>
                </c:pt>
                <c:pt idx="104">
                  <c:v>4.2585062987725015</c:v>
                </c:pt>
                <c:pt idx="105">
                  <c:v>4.2585062987725015</c:v>
                </c:pt>
                <c:pt idx="106">
                  <c:v>4.4041920405726147</c:v>
                </c:pt>
                <c:pt idx="107">
                  <c:v>4.5722909734188981</c:v>
                </c:pt>
                <c:pt idx="108">
                  <c:v>4.5722909734188972</c:v>
                </c:pt>
                <c:pt idx="109">
                  <c:v>4.5722909734188981</c:v>
                </c:pt>
                <c:pt idx="110">
                  <c:v>4.6059107599881548</c:v>
                </c:pt>
                <c:pt idx="111">
                  <c:v>4.650737142080497</c:v>
                </c:pt>
                <c:pt idx="112">
                  <c:v>4.6843569286497528</c:v>
                </c:pt>
                <c:pt idx="113">
                  <c:v>4.807629479403694</c:v>
                </c:pt>
                <c:pt idx="114">
                  <c:v>4.8860756480652929</c:v>
                </c:pt>
                <c:pt idx="115">
                  <c:v>4.9533152212038072</c:v>
                </c:pt>
                <c:pt idx="116">
                  <c:v>4.9533152212038063</c:v>
                </c:pt>
                <c:pt idx="117">
                  <c:v>4.9645218167268919</c:v>
                </c:pt>
                <c:pt idx="118">
                  <c:v>4.9757284122499774</c:v>
                </c:pt>
                <c:pt idx="119">
                  <c:v>4.9981416032961485</c:v>
                </c:pt>
                <c:pt idx="120">
                  <c:v>4.9981416032961494</c:v>
                </c:pt>
                <c:pt idx="121">
                  <c:v>5.0093481988192332</c:v>
                </c:pt>
                <c:pt idx="122">
                  <c:v>5.0205547943423197</c:v>
                </c:pt>
                <c:pt idx="123">
                  <c:v>4.9309020301576352</c:v>
                </c:pt>
                <c:pt idx="124">
                  <c:v>4.830042670449866</c:v>
                </c:pt>
                <c:pt idx="125">
                  <c:v>4.7964228838806102</c:v>
                </c:pt>
                <c:pt idx="126">
                  <c:v>4.7964228838806102</c:v>
                </c:pt>
                <c:pt idx="127">
                  <c:v>4.7964228838806102</c:v>
                </c:pt>
                <c:pt idx="128">
                  <c:v>4.7964228838806102</c:v>
                </c:pt>
                <c:pt idx="129">
                  <c:v>4.7852162883575229</c:v>
                </c:pt>
                <c:pt idx="130">
                  <c:v>4.572290973418899</c:v>
                </c:pt>
                <c:pt idx="131">
                  <c:v>4.5162579958034712</c:v>
                </c:pt>
                <c:pt idx="132">
                  <c:v>4.5162579958034712</c:v>
                </c:pt>
                <c:pt idx="133">
                  <c:v>4.5162579958034712</c:v>
                </c:pt>
                <c:pt idx="134">
                  <c:v>4.5162579958034712</c:v>
                </c:pt>
                <c:pt idx="135">
                  <c:v>4.5162579958034721</c:v>
                </c:pt>
                <c:pt idx="136">
                  <c:v>4.5162579958034712</c:v>
                </c:pt>
                <c:pt idx="137">
                  <c:v>4.5162579958034703</c:v>
                </c:pt>
                <c:pt idx="138">
                  <c:v>4.5162579958034712</c:v>
                </c:pt>
                <c:pt idx="139">
                  <c:v>4.5050514002803856</c:v>
                </c:pt>
                <c:pt idx="140">
                  <c:v>4.2585062987725033</c:v>
                </c:pt>
                <c:pt idx="141">
                  <c:v>4.2585062987725042</c:v>
                </c:pt>
                <c:pt idx="142">
                  <c:v>4.2360931077263322</c:v>
                </c:pt>
                <c:pt idx="143">
                  <c:v>4.0007546017415372</c:v>
                </c:pt>
                <c:pt idx="144">
                  <c:v>3.9447216241261094</c:v>
                </c:pt>
                <c:pt idx="145">
                  <c:v>3.9335150286030238</c:v>
                </c:pt>
                <c:pt idx="146">
                  <c:v>3.6869699270951424</c:v>
                </c:pt>
                <c:pt idx="147">
                  <c:v>3.6645567360489713</c:v>
                </c:pt>
                <c:pt idx="148">
                  <c:v>3.6645567360489713</c:v>
                </c:pt>
                <c:pt idx="149">
                  <c:v>3.6757633315720555</c:v>
                </c:pt>
                <c:pt idx="150">
                  <c:v>3.5749039718642868</c:v>
                </c:pt>
                <c:pt idx="151">
                  <c:v>3.5524907808181179</c:v>
                </c:pt>
                <c:pt idx="152">
                  <c:v>3.5412841852950296</c:v>
                </c:pt>
                <c:pt idx="153">
                  <c:v>3.5749039718642823</c:v>
                </c:pt>
                <c:pt idx="154">
                  <c:v>3.574903971864289</c:v>
                </c:pt>
                <c:pt idx="155">
                  <c:v>3.5749039718642939</c:v>
                </c:pt>
                <c:pt idx="156">
                  <c:v>3.5749039718642783</c:v>
                </c:pt>
                <c:pt idx="157">
                  <c:v>3.5749039718642703</c:v>
                </c:pt>
                <c:pt idx="158">
                  <c:v>3.5749039718643121</c:v>
                </c:pt>
                <c:pt idx="159">
                  <c:v>3.5749039718643152</c:v>
                </c:pt>
                <c:pt idx="160">
                  <c:v>3.5749039718642139</c:v>
                </c:pt>
                <c:pt idx="161">
                  <c:v>3.5749039718642415</c:v>
                </c:pt>
                <c:pt idx="162">
                  <c:v>3.5749039718644786</c:v>
                </c:pt>
                <c:pt idx="163">
                  <c:v>3.5749039718643276</c:v>
                </c:pt>
                <c:pt idx="164">
                  <c:v>3.5749039718638085</c:v>
                </c:pt>
                <c:pt idx="165">
                  <c:v>3.5973171629105227</c:v>
                </c:pt>
                <c:pt idx="166">
                  <c:v>3.597317162911601</c:v>
                </c:pt>
                <c:pt idx="167">
                  <c:v>3.5973171629098939</c:v>
                </c:pt>
                <c:pt idx="168">
                  <c:v>3.5973171629078888</c:v>
                </c:pt>
                <c:pt idx="169">
                  <c:v>3.5973171629127081</c:v>
                </c:pt>
                <c:pt idx="170">
                  <c:v>3.5973171629159162</c:v>
                </c:pt>
                <c:pt idx="171">
                  <c:v>3.5973171629030638</c:v>
                </c:pt>
                <c:pt idx="172">
                  <c:v>3.5973171628998704</c:v>
                </c:pt>
                <c:pt idx="173">
                  <c:v>3.5861105674088893</c:v>
                </c:pt>
                <c:pt idx="174">
                  <c:v>3.3955984435128932</c:v>
                </c:pt>
                <c:pt idx="175">
                  <c:v>3.3955984434372861</c:v>
                </c:pt>
                <c:pt idx="176">
                  <c:v>3.3955984434725206</c:v>
                </c:pt>
                <c:pt idx="177">
                  <c:v>3.3955984436384656</c:v>
                </c:pt>
                <c:pt idx="178">
                  <c:v>3.3955984435032995</c:v>
                </c:pt>
                <c:pt idx="179">
                  <c:v>3.3955984431348609</c:v>
                </c:pt>
                <c:pt idx="180">
                  <c:v>3.3955984436134545</c:v>
                </c:pt>
                <c:pt idx="181">
                  <c:v>3.3955984443022484</c:v>
                </c:pt>
                <c:pt idx="182">
                  <c:v>3.3955984429626347</c:v>
                </c:pt>
                <c:pt idx="183">
                  <c:v>3.3955984416611056</c:v>
                </c:pt>
                <c:pt idx="184">
                  <c:v>3.3955984455278276</c:v>
                </c:pt>
                <c:pt idx="185">
                  <c:v>3.3955984470574263</c:v>
                </c:pt>
                <c:pt idx="186">
                  <c:v>3.3955984376041801</c:v>
                </c:pt>
                <c:pt idx="187">
                  <c:v>3.3955984364549892</c:v>
                </c:pt>
                <c:pt idx="188">
                  <c:v>3.395598460994715</c:v>
                </c:pt>
                <c:pt idx="189">
                  <c:v>3.3955984531758201</c:v>
                </c:pt>
                <c:pt idx="190">
                  <c:v>3.4180115907984852</c:v>
                </c:pt>
                <c:pt idx="191">
                  <c:v>3.3955984318506398</c:v>
                </c:pt>
                <c:pt idx="192">
                  <c:v>3.3955985593155948</c:v>
                </c:pt>
                <c:pt idx="193">
                  <c:v>3.4068050174036668</c:v>
                </c:pt>
                <c:pt idx="194">
                  <c:v>3.4068047823460397</c:v>
                </c:pt>
                <c:pt idx="195">
                  <c:v>3.4292183457605376</c:v>
                </c:pt>
                <c:pt idx="196">
                  <c:v>3.4404254549001276</c:v>
                </c:pt>
                <c:pt idx="197">
                  <c:v>3.5188704183877495</c:v>
                </c:pt>
                <c:pt idx="198">
                  <c:v>3.6085225347351515</c:v>
                </c:pt>
                <c:pt idx="199">
                  <c:v>3.6197320028686066</c:v>
                </c:pt>
                <c:pt idx="200">
                  <c:v>3.6197331325490909</c:v>
                </c:pt>
                <c:pt idx="201">
                  <c:v>3.6197247825178009</c:v>
                </c:pt>
                <c:pt idx="202">
                  <c:v>3.566165170149759</c:v>
                </c:pt>
                <c:pt idx="203">
                  <c:v>3.5126205453309511</c:v>
                </c:pt>
                <c:pt idx="204">
                  <c:v>3.4590531700483718</c:v>
                </c:pt>
                <c:pt idx="205">
                  <c:v>3.4054467098537167</c:v>
                </c:pt>
                <c:pt idx="206">
                  <c:v>3.3519264591760689</c:v>
                </c:pt>
                <c:pt idx="207">
                  <c:v>3.2984394912266892</c:v>
                </c:pt>
                <c:pt idx="208">
                  <c:v>3.2447845577536358</c:v>
                </c:pt>
                <c:pt idx="209">
                  <c:v>3.191027933141855</c:v>
                </c:pt>
                <c:pt idx="210">
                  <c:v>3.1378389705999461</c:v>
                </c:pt>
                <c:pt idx="211">
                  <c:v>3.0844795182026781</c:v>
                </c:pt>
                <c:pt idx="212">
                  <c:v>3.0301800489477757</c:v>
                </c:pt>
                <c:pt idx="213">
                  <c:v>2.9760342385933902</c:v>
                </c:pt>
                <c:pt idx="214">
                  <c:v>2.9250201420478823</c:v>
                </c:pt>
                <c:pt idx="215">
                  <c:v>2.8710061515030132</c:v>
                </c:pt>
                <c:pt idx="216">
                  <c:v>2.8131114947222917</c:v>
                </c:pt>
                <c:pt idx="217">
                  <c:v>2.7595573274800391</c:v>
                </c:pt>
                <c:pt idx="218">
                  <c:v>2.720500207802639</c:v>
                </c:pt>
                <c:pt idx="219">
                  <c:v>2.6550292196927132</c:v>
                </c:pt>
                <c:pt idx="220">
                  <c:v>2.5823529411764699</c:v>
                </c:pt>
                <c:pt idx="221">
                  <c:v>2.6497613181818198</c:v>
                </c:pt>
                <c:pt idx="222">
                  <c:v>2.74079446575342</c:v>
                </c:pt>
                <c:pt idx="223">
                  <c:v>2.6371833333333301</c:v>
                </c:pt>
                <c:pt idx="224">
                  <c:v>2.6541176470588299</c:v>
                </c:pt>
                <c:pt idx="225">
                  <c:v>2.5104028358209001</c:v>
                </c:pt>
                <c:pt idx="226">
                  <c:v>2.5387</c:v>
                </c:pt>
                <c:pt idx="227">
                  <c:v>2.5567000000000002</c:v>
                </c:pt>
                <c:pt idx="228">
                  <c:v>2.4018999999999999</c:v>
                </c:pt>
                <c:pt idx="229">
                  <c:v>2.4542999999999999</c:v>
                </c:pt>
                <c:pt idx="230">
                  <c:v>2.5581</c:v>
                </c:pt>
                <c:pt idx="231">
                  <c:v>2.6760000000000002</c:v>
                </c:pt>
                <c:pt idx="232">
                  <c:v>2.4830000000000001</c:v>
                </c:pt>
                <c:pt idx="233">
                  <c:v>2.4811999999999999</c:v>
                </c:pt>
                <c:pt idx="234">
                  <c:v>2.5413999999999999</c:v>
                </c:pt>
                <c:pt idx="235">
                  <c:v>2.5430000000000001</c:v>
                </c:pt>
                <c:pt idx="236">
                  <c:v>2.5375000000000001</c:v>
                </c:pt>
                <c:pt idx="237">
                  <c:v>2.3574000000000002</c:v>
                </c:pt>
                <c:pt idx="238">
                  <c:v>2.4988000000000001</c:v>
                </c:pt>
                <c:pt idx="239">
                  <c:v>2.4287000000000001</c:v>
                </c:pt>
                <c:pt idx="240">
                  <c:v>2.5234000000000001</c:v>
                </c:pt>
                <c:pt idx="241">
                  <c:v>2.4792999999999998</c:v>
                </c:pt>
                <c:pt idx="242">
                  <c:v>2.4121000000000001</c:v>
                </c:pt>
                <c:pt idx="243">
                  <c:v>2.7725</c:v>
                </c:pt>
                <c:pt idx="244">
                  <c:v>2.5661999999999998</c:v>
                </c:pt>
                <c:pt idx="245">
                  <c:v>2.6949999999999998</c:v>
                </c:pt>
                <c:pt idx="246">
                  <c:v>2.5627</c:v>
                </c:pt>
                <c:pt idx="247">
                  <c:v>2.4020999999999999</c:v>
                </c:pt>
                <c:pt idx="248">
                  <c:v>2.3839999999999999</c:v>
                </c:pt>
                <c:pt idx="249">
                  <c:v>2.1922999999999999</c:v>
                </c:pt>
                <c:pt idx="250">
                  <c:v>2.2012999999999998</c:v>
                </c:pt>
                <c:pt idx="251">
                  <c:v>2.3954</c:v>
                </c:pt>
                <c:pt idx="252">
                  <c:v>2.3786</c:v>
                </c:pt>
                <c:pt idx="253">
                  <c:v>2.3220999999999998</c:v>
                </c:pt>
                <c:pt idx="254">
                  <c:v>2.3452999999999999</c:v>
                </c:pt>
                <c:pt idx="255">
                  <c:v>2.4605999999999999</c:v>
                </c:pt>
                <c:pt idx="256">
                  <c:v>2.4533999999999998</c:v>
                </c:pt>
                <c:pt idx="257">
                  <c:v>2.3721000000000001</c:v>
                </c:pt>
                <c:pt idx="258">
                  <c:v>2.4331</c:v>
                </c:pt>
                <c:pt idx="259">
                  <c:v>2.3805999999999998</c:v>
                </c:pt>
                <c:pt idx="260">
                  <c:v>2.5129000000000001</c:v>
                </c:pt>
                <c:pt idx="261">
                  <c:v>2.3237000000000001</c:v>
                </c:pt>
                <c:pt idx="262">
                  <c:v>2.4527999999999999</c:v>
                </c:pt>
                <c:pt idx="263">
                  <c:v>2.3475999999999999</c:v>
                </c:pt>
                <c:pt idx="264">
                  <c:v>2.5116000000000001</c:v>
                </c:pt>
                <c:pt idx="265">
                  <c:v>2.3925000000000001</c:v>
                </c:pt>
                <c:pt idx="266">
                  <c:v>2.4739</c:v>
                </c:pt>
                <c:pt idx="267">
                  <c:v>2.4903</c:v>
                </c:pt>
                <c:pt idx="268">
                  <c:v>2.3715999999999999</c:v>
                </c:pt>
                <c:pt idx="269">
                  <c:v>2.5844</c:v>
                </c:pt>
                <c:pt idx="270">
                  <c:v>2.4523999999999999</c:v>
                </c:pt>
                <c:pt idx="271">
                  <c:v>2.294</c:v>
                </c:pt>
                <c:pt idx="272">
                  <c:v>2.4348999999999998</c:v>
                </c:pt>
                <c:pt idx="273">
                  <c:v>2.4621</c:v>
                </c:pt>
                <c:pt idx="274">
                  <c:v>2.4297</c:v>
                </c:pt>
                <c:pt idx="275">
                  <c:v>2.3098000000000001</c:v>
                </c:pt>
                <c:pt idx="276">
                  <c:v>2.2679</c:v>
                </c:pt>
                <c:pt idx="277">
                  <c:v>2.2877999999999998</c:v>
                </c:pt>
                <c:pt idx="278">
                  <c:v>2.2858999999999998</c:v>
                </c:pt>
                <c:pt idx="279">
                  <c:v>2.2589000000000001</c:v>
                </c:pt>
                <c:pt idx="280">
                  <c:v>2.2681</c:v>
                </c:pt>
                <c:pt idx="281">
                  <c:v>2.5059</c:v>
                </c:pt>
                <c:pt idx="282">
                  <c:v>2.2555999999999998</c:v>
                </c:pt>
                <c:pt idx="283">
                  <c:v>2.3199999999999998</c:v>
                </c:pt>
                <c:pt idx="284">
                  <c:v>2.3702000000000001</c:v>
                </c:pt>
                <c:pt idx="285">
                  <c:v>2.1526999999999998</c:v>
                </c:pt>
                <c:pt idx="286">
                  <c:v>2.3502000000000001</c:v>
                </c:pt>
                <c:pt idx="287">
                  <c:v>2.3146</c:v>
                </c:pt>
                <c:pt idx="288">
                  <c:v>2.2504</c:v>
                </c:pt>
                <c:pt idx="289">
                  <c:v>2.4586000000000001</c:v>
                </c:pt>
                <c:pt idx="290">
                  <c:v>2.2946</c:v>
                </c:pt>
                <c:pt idx="291">
                  <c:v>2.2437999999999998</c:v>
                </c:pt>
                <c:pt idx="292">
                  <c:v>2.048</c:v>
                </c:pt>
                <c:pt idx="293">
                  <c:v>2.3858999999999999</c:v>
                </c:pt>
                <c:pt idx="294">
                  <c:v>2.3412999999999999</c:v>
                </c:pt>
                <c:pt idx="295">
                  <c:v>2.2199</c:v>
                </c:pt>
                <c:pt idx="296">
                  <c:v>2.2427000000000001</c:v>
                </c:pt>
                <c:pt idx="297">
                  <c:v>2.3584999999999998</c:v>
                </c:pt>
                <c:pt idx="298">
                  <c:v>2.1635</c:v>
                </c:pt>
                <c:pt idx="299">
                  <c:v>2.323</c:v>
                </c:pt>
                <c:pt idx="300">
                  <c:v>2.2122999999999999</c:v>
                </c:pt>
                <c:pt idx="301">
                  <c:v>2.2357</c:v>
                </c:pt>
                <c:pt idx="302">
                  <c:v>2.2321</c:v>
                </c:pt>
                <c:pt idx="303">
                  <c:v>2.1680000000000001</c:v>
                </c:pt>
                <c:pt idx="304">
                  <c:v>2.1825999999999999</c:v>
                </c:pt>
                <c:pt idx="305">
                  <c:v>2.2972999999999999</c:v>
                </c:pt>
                <c:pt idx="306">
                  <c:v>2.2526999999999999</c:v>
                </c:pt>
                <c:pt idx="307">
                  <c:v>2.2079</c:v>
                </c:pt>
                <c:pt idx="308">
                  <c:v>2.2570000000000001</c:v>
                </c:pt>
                <c:pt idx="309">
                  <c:v>2.2823000000000002</c:v>
                </c:pt>
                <c:pt idx="310">
                  <c:v>2.2235</c:v>
                </c:pt>
                <c:pt idx="311">
                  <c:v>2.2277999999999998</c:v>
                </c:pt>
              </c:numCache>
            </c:numRef>
          </c:val>
          <c:smooth val="0"/>
          <c:extLst>
            <c:ext xmlns:c16="http://schemas.microsoft.com/office/drawing/2014/chart" uri="{C3380CC4-5D6E-409C-BE32-E72D297353CC}">
              <c16:uniqueId val="{00000000-03E0-4D00-98E6-E802F5357964}"/>
            </c:ext>
          </c:extLst>
        </c:ser>
        <c:ser>
          <c:idx val="1"/>
          <c:order val="1"/>
          <c:tx>
            <c:v>Commercial and industry agents</c:v>
          </c:tx>
          <c:spPr>
            <a:ln w="28575" cap="rnd">
              <a:solidFill>
                <a:schemeClr val="tx1">
                  <a:lumMod val="50000"/>
                  <a:lumOff val="50000"/>
                </a:schemeClr>
              </a:solidFill>
              <a:round/>
            </a:ln>
            <a:effectLst/>
          </c:spPr>
          <c:marker>
            <c:symbol val="none"/>
          </c:marker>
          <c:cat>
            <c:numRef>
              <c:f>parameter_summary!$E$30:$LD$30</c:f>
              <c:numCache>
                <c:formatCode>mmm\-yy</c:formatCode>
                <c:ptCount val="312"/>
                <c:pt idx="0">
                  <c:v>33239</c:v>
                </c:pt>
                <c:pt idx="1">
                  <c:v>33270</c:v>
                </c:pt>
                <c:pt idx="2">
                  <c:v>33298</c:v>
                </c:pt>
                <c:pt idx="3">
                  <c:v>33329</c:v>
                </c:pt>
                <c:pt idx="4">
                  <c:v>33359</c:v>
                </c:pt>
                <c:pt idx="5">
                  <c:v>33390</c:v>
                </c:pt>
                <c:pt idx="6">
                  <c:v>33420</c:v>
                </c:pt>
                <c:pt idx="7">
                  <c:v>33451</c:v>
                </c:pt>
                <c:pt idx="8">
                  <c:v>33482</c:v>
                </c:pt>
                <c:pt idx="9">
                  <c:v>33512</c:v>
                </c:pt>
                <c:pt idx="10">
                  <c:v>33543</c:v>
                </c:pt>
                <c:pt idx="11">
                  <c:v>33573</c:v>
                </c:pt>
                <c:pt idx="12">
                  <c:v>33604</c:v>
                </c:pt>
                <c:pt idx="13">
                  <c:v>33635</c:v>
                </c:pt>
                <c:pt idx="14">
                  <c:v>33664</c:v>
                </c:pt>
                <c:pt idx="15">
                  <c:v>33695</c:v>
                </c:pt>
                <c:pt idx="16">
                  <c:v>33725</c:v>
                </c:pt>
                <c:pt idx="17">
                  <c:v>33756</c:v>
                </c:pt>
                <c:pt idx="18">
                  <c:v>33786</c:v>
                </c:pt>
                <c:pt idx="19">
                  <c:v>33817</c:v>
                </c:pt>
                <c:pt idx="20">
                  <c:v>33848</c:v>
                </c:pt>
                <c:pt idx="21">
                  <c:v>33878</c:v>
                </c:pt>
                <c:pt idx="22">
                  <c:v>33909</c:v>
                </c:pt>
                <c:pt idx="23">
                  <c:v>33939</c:v>
                </c:pt>
                <c:pt idx="24">
                  <c:v>33970</c:v>
                </c:pt>
                <c:pt idx="25">
                  <c:v>34001</c:v>
                </c:pt>
                <c:pt idx="26">
                  <c:v>34029</c:v>
                </c:pt>
                <c:pt idx="27">
                  <c:v>34060</c:v>
                </c:pt>
                <c:pt idx="28">
                  <c:v>34090</c:v>
                </c:pt>
                <c:pt idx="29">
                  <c:v>34121</c:v>
                </c:pt>
                <c:pt idx="30">
                  <c:v>34151</c:v>
                </c:pt>
                <c:pt idx="31">
                  <c:v>34182</c:v>
                </c:pt>
                <c:pt idx="32">
                  <c:v>34213</c:v>
                </c:pt>
                <c:pt idx="33">
                  <c:v>34243</c:v>
                </c:pt>
                <c:pt idx="34">
                  <c:v>34274</c:v>
                </c:pt>
                <c:pt idx="35">
                  <c:v>34304</c:v>
                </c:pt>
                <c:pt idx="36">
                  <c:v>34335</c:v>
                </c:pt>
                <c:pt idx="37">
                  <c:v>34366</c:v>
                </c:pt>
                <c:pt idx="38">
                  <c:v>34394</c:v>
                </c:pt>
                <c:pt idx="39">
                  <c:v>34425</c:v>
                </c:pt>
                <c:pt idx="40">
                  <c:v>34455</c:v>
                </c:pt>
                <c:pt idx="41">
                  <c:v>34486</c:v>
                </c:pt>
                <c:pt idx="42">
                  <c:v>34516</c:v>
                </c:pt>
                <c:pt idx="43">
                  <c:v>34547</c:v>
                </c:pt>
                <c:pt idx="44">
                  <c:v>34578</c:v>
                </c:pt>
                <c:pt idx="45">
                  <c:v>34608</c:v>
                </c:pt>
                <c:pt idx="46">
                  <c:v>34639</c:v>
                </c:pt>
                <c:pt idx="47">
                  <c:v>34669</c:v>
                </c:pt>
                <c:pt idx="48">
                  <c:v>34700</c:v>
                </c:pt>
                <c:pt idx="49">
                  <c:v>34731</c:v>
                </c:pt>
                <c:pt idx="50">
                  <c:v>34759</c:v>
                </c:pt>
                <c:pt idx="51">
                  <c:v>34790</c:v>
                </c:pt>
                <c:pt idx="52">
                  <c:v>34820</c:v>
                </c:pt>
                <c:pt idx="53">
                  <c:v>34851</c:v>
                </c:pt>
                <c:pt idx="54">
                  <c:v>34881</c:v>
                </c:pt>
                <c:pt idx="55">
                  <c:v>34912</c:v>
                </c:pt>
                <c:pt idx="56">
                  <c:v>34943</c:v>
                </c:pt>
                <c:pt idx="57">
                  <c:v>34973</c:v>
                </c:pt>
                <c:pt idx="58">
                  <c:v>35004</c:v>
                </c:pt>
                <c:pt idx="59">
                  <c:v>35034</c:v>
                </c:pt>
                <c:pt idx="60">
                  <c:v>35065</c:v>
                </c:pt>
                <c:pt idx="61">
                  <c:v>35096</c:v>
                </c:pt>
                <c:pt idx="62">
                  <c:v>35125</c:v>
                </c:pt>
                <c:pt idx="63">
                  <c:v>35156</c:v>
                </c:pt>
                <c:pt idx="64">
                  <c:v>35186</c:v>
                </c:pt>
                <c:pt idx="65">
                  <c:v>35217</c:v>
                </c:pt>
                <c:pt idx="66">
                  <c:v>35247</c:v>
                </c:pt>
                <c:pt idx="67">
                  <c:v>35278</c:v>
                </c:pt>
                <c:pt idx="68">
                  <c:v>35309</c:v>
                </c:pt>
                <c:pt idx="69">
                  <c:v>35339</c:v>
                </c:pt>
                <c:pt idx="70">
                  <c:v>35370</c:v>
                </c:pt>
                <c:pt idx="71">
                  <c:v>35400</c:v>
                </c:pt>
                <c:pt idx="72">
                  <c:v>35431</c:v>
                </c:pt>
                <c:pt idx="73">
                  <c:v>35462</c:v>
                </c:pt>
                <c:pt idx="74">
                  <c:v>35490</c:v>
                </c:pt>
                <c:pt idx="75">
                  <c:v>35521</c:v>
                </c:pt>
                <c:pt idx="76">
                  <c:v>35551</c:v>
                </c:pt>
                <c:pt idx="77">
                  <c:v>35582</c:v>
                </c:pt>
                <c:pt idx="78">
                  <c:v>35612</c:v>
                </c:pt>
                <c:pt idx="79">
                  <c:v>35643</c:v>
                </c:pt>
                <c:pt idx="80">
                  <c:v>35674</c:v>
                </c:pt>
                <c:pt idx="81">
                  <c:v>35704</c:v>
                </c:pt>
                <c:pt idx="82">
                  <c:v>35735</c:v>
                </c:pt>
                <c:pt idx="83">
                  <c:v>35765</c:v>
                </c:pt>
                <c:pt idx="84">
                  <c:v>35796</c:v>
                </c:pt>
                <c:pt idx="85">
                  <c:v>35827</c:v>
                </c:pt>
                <c:pt idx="86">
                  <c:v>35855</c:v>
                </c:pt>
                <c:pt idx="87">
                  <c:v>35886</c:v>
                </c:pt>
                <c:pt idx="88">
                  <c:v>35916</c:v>
                </c:pt>
                <c:pt idx="89">
                  <c:v>35947</c:v>
                </c:pt>
                <c:pt idx="90">
                  <c:v>35977</c:v>
                </c:pt>
                <c:pt idx="91">
                  <c:v>36008</c:v>
                </c:pt>
                <c:pt idx="92">
                  <c:v>36039</c:v>
                </c:pt>
                <c:pt idx="93">
                  <c:v>36069</c:v>
                </c:pt>
                <c:pt idx="94">
                  <c:v>36100</c:v>
                </c:pt>
                <c:pt idx="95">
                  <c:v>36130</c:v>
                </c:pt>
                <c:pt idx="96">
                  <c:v>36161</c:v>
                </c:pt>
                <c:pt idx="97">
                  <c:v>36192</c:v>
                </c:pt>
                <c:pt idx="98">
                  <c:v>36220</c:v>
                </c:pt>
                <c:pt idx="99">
                  <c:v>36251</c:v>
                </c:pt>
                <c:pt idx="100">
                  <c:v>36281</c:v>
                </c:pt>
                <c:pt idx="101">
                  <c:v>36312</c:v>
                </c:pt>
                <c:pt idx="102">
                  <c:v>36342</c:v>
                </c:pt>
                <c:pt idx="103">
                  <c:v>36373</c:v>
                </c:pt>
                <c:pt idx="104">
                  <c:v>36404</c:v>
                </c:pt>
                <c:pt idx="105">
                  <c:v>36434</c:v>
                </c:pt>
                <c:pt idx="106">
                  <c:v>36465</c:v>
                </c:pt>
                <c:pt idx="107">
                  <c:v>36495</c:v>
                </c:pt>
                <c:pt idx="108">
                  <c:v>36526</c:v>
                </c:pt>
                <c:pt idx="109">
                  <c:v>36557</c:v>
                </c:pt>
                <c:pt idx="110">
                  <c:v>36586</c:v>
                </c:pt>
                <c:pt idx="111">
                  <c:v>36617</c:v>
                </c:pt>
                <c:pt idx="112">
                  <c:v>36647</c:v>
                </c:pt>
                <c:pt idx="113">
                  <c:v>36678</c:v>
                </c:pt>
                <c:pt idx="114">
                  <c:v>36708</c:v>
                </c:pt>
                <c:pt idx="115">
                  <c:v>36739</c:v>
                </c:pt>
                <c:pt idx="116">
                  <c:v>36770</c:v>
                </c:pt>
                <c:pt idx="117">
                  <c:v>36800</c:v>
                </c:pt>
                <c:pt idx="118">
                  <c:v>36831</c:v>
                </c:pt>
                <c:pt idx="119">
                  <c:v>36861</c:v>
                </c:pt>
                <c:pt idx="120">
                  <c:v>36892</c:v>
                </c:pt>
                <c:pt idx="121">
                  <c:v>36923</c:v>
                </c:pt>
                <c:pt idx="122">
                  <c:v>36951</c:v>
                </c:pt>
                <c:pt idx="123">
                  <c:v>36982</c:v>
                </c:pt>
                <c:pt idx="124">
                  <c:v>37012</c:v>
                </c:pt>
                <c:pt idx="125">
                  <c:v>37043</c:v>
                </c:pt>
                <c:pt idx="126">
                  <c:v>37073</c:v>
                </c:pt>
                <c:pt idx="127">
                  <c:v>37104</c:v>
                </c:pt>
                <c:pt idx="128">
                  <c:v>37135</c:v>
                </c:pt>
                <c:pt idx="129">
                  <c:v>37165</c:v>
                </c:pt>
                <c:pt idx="130">
                  <c:v>37196</c:v>
                </c:pt>
                <c:pt idx="131">
                  <c:v>37226</c:v>
                </c:pt>
                <c:pt idx="132">
                  <c:v>37257</c:v>
                </c:pt>
                <c:pt idx="133">
                  <c:v>37288</c:v>
                </c:pt>
                <c:pt idx="134">
                  <c:v>37316</c:v>
                </c:pt>
                <c:pt idx="135">
                  <c:v>37347</c:v>
                </c:pt>
                <c:pt idx="136">
                  <c:v>37377</c:v>
                </c:pt>
                <c:pt idx="137">
                  <c:v>37408</c:v>
                </c:pt>
                <c:pt idx="138">
                  <c:v>37438</c:v>
                </c:pt>
                <c:pt idx="139">
                  <c:v>37469</c:v>
                </c:pt>
                <c:pt idx="140">
                  <c:v>37500</c:v>
                </c:pt>
                <c:pt idx="141">
                  <c:v>37530</c:v>
                </c:pt>
                <c:pt idx="142">
                  <c:v>37561</c:v>
                </c:pt>
                <c:pt idx="143">
                  <c:v>37591</c:v>
                </c:pt>
                <c:pt idx="144">
                  <c:v>37622</c:v>
                </c:pt>
                <c:pt idx="145">
                  <c:v>37653</c:v>
                </c:pt>
                <c:pt idx="146">
                  <c:v>37681</c:v>
                </c:pt>
                <c:pt idx="147">
                  <c:v>37712</c:v>
                </c:pt>
                <c:pt idx="148">
                  <c:v>37742</c:v>
                </c:pt>
                <c:pt idx="149">
                  <c:v>37773</c:v>
                </c:pt>
                <c:pt idx="150">
                  <c:v>37803</c:v>
                </c:pt>
                <c:pt idx="151">
                  <c:v>37834</c:v>
                </c:pt>
                <c:pt idx="152">
                  <c:v>37865</c:v>
                </c:pt>
                <c:pt idx="153">
                  <c:v>37895</c:v>
                </c:pt>
                <c:pt idx="154">
                  <c:v>37926</c:v>
                </c:pt>
                <c:pt idx="155">
                  <c:v>37956</c:v>
                </c:pt>
                <c:pt idx="156">
                  <c:v>37987</c:v>
                </c:pt>
                <c:pt idx="157">
                  <c:v>38018</c:v>
                </c:pt>
                <c:pt idx="158">
                  <c:v>38047</c:v>
                </c:pt>
                <c:pt idx="159">
                  <c:v>38078</c:v>
                </c:pt>
                <c:pt idx="160">
                  <c:v>38108</c:v>
                </c:pt>
                <c:pt idx="161">
                  <c:v>38139</c:v>
                </c:pt>
                <c:pt idx="162">
                  <c:v>38169</c:v>
                </c:pt>
                <c:pt idx="163">
                  <c:v>38200</c:v>
                </c:pt>
                <c:pt idx="164">
                  <c:v>38231</c:v>
                </c:pt>
                <c:pt idx="165">
                  <c:v>38261</c:v>
                </c:pt>
                <c:pt idx="166">
                  <c:v>38292</c:v>
                </c:pt>
                <c:pt idx="167">
                  <c:v>38322</c:v>
                </c:pt>
                <c:pt idx="168">
                  <c:v>38353</c:v>
                </c:pt>
                <c:pt idx="169">
                  <c:v>38384</c:v>
                </c:pt>
                <c:pt idx="170">
                  <c:v>38412</c:v>
                </c:pt>
                <c:pt idx="171">
                  <c:v>38443</c:v>
                </c:pt>
                <c:pt idx="172">
                  <c:v>38473</c:v>
                </c:pt>
                <c:pt idx="173">
                  <c:v>38504</c:v>
                </c:pt>
                <c:pt idx="174">
                  <c:v>38534</c:v>
                </c:pt>
                <c:pt idx="175">
                  <c:v>38565</c:v>
                </c:pt>
                <c:pt idx="176">
                  <c:v>38596</c:v>
                </c:pt>
                <c:pt idx="177">
                  <c:v>38626</c:v>
                </c:pt>
                <c:pt idx="178">
                  <c:v>38657</c:v>
                </c:pt>
                <c:pt idx="179">
                  <c:v>38687</c:v>
                </c:pt>
                <c:pt idx="180">
                  <c:v>38718</c:v>
                </c:pt>
                <c:pt idx="181">
                  <c:v>38749</c:v>
                </c:pt>
                <c:pt idx="182">
                  <c:v>38777</c:v>
                </c:pt>
                <c:pt idx="183">
                  <c:v>38808</c:v>
                </c:pt>
                <c:pt idx="184">
                  <c:v>38838</c:v>
                </c:pt>
                <c:pt idx="185">
                  <c:v>38869</c:v>
                </c:pt>
                <c:pt idx="186">
                  <c:v>38899</c:v>
                </c:pt>
                <c:pt idx="187">
                  <c:v>38930</c:v>
                </c:pt>
                <c:pt idx="188">
                  <c:v>38961</c:v>
                </c:pt>
                <c:pt idx="189">
                  <c:v>38991</c:v>
                </c:pt>
                <c:pt idx="190">
                  <c:v>39022</c:v>
                </c:pt>
                <c:pt idx="191">
                  <c:v>39052</c:v>
                </c:pt>
                <c:pt idx="192">
                  <c:v>39083</c:v>
                </c:pt>
                <c:pt idx="193">
                  <c:v>39114</c:v>
                </c:pt>
                <c:pt idx="194">
                  <c:v>39142</c:v>
                </c:pt>
                <c:pt idx="195">
                  <c:v>39173</c:v>
                </c:pt>
                <c:pt idx="196">
                  <c:v>39203</c:v>
                </c:pt>
                <c:pt idx="197">
                  <c:v>39234</c:v>
                </c:pt>
                <c:pt idx="198">
                  <c:v>39264</c:v>
                </c:pt>
                <c:pt idx="199">
                  <c:v>39295</c:v>
                </c:pt>
                <c:pt idx="200">
                  <c:v>39326</c:v>
                </c:pt>
                <c:pt idx="201">
                  <c:v>39356</c:v>
                </c:pt>
                <c:pt idx="202">
                  <c:v>39387</c:v>
                </c:pt>
                <c:pt idx="203">
                  <c:v>39417</c:v>
                </c:pt>
                <c:pt idx="204">
                  <c:v>39448</c:v>
                </c:pt>
                <c:pt idx="205">
                  <c:v>39479</c:v>
                </c:pt>
                <c:pt idx="206">
                  <c:v>39508</c:v>
                </c:pt>
                <c:pt idx="207">
                  <c:v>39539</c:v>
                </c:pt>
                <c:pt idx="208">
                  <c:v>39569</c:v>
                </c:pt>
                <c:pt idx="209">
                  <c:v>39600</c:v>
                </c:pt>
                <c:pt idx="210">
                  <c:v>39630</c:v>
                </c:pt>
                <c:pt idx="211">
                  <c:v>39661</c:v>
                </c:pt>
                <c:pt idx="212">
                  <c:v>39692</c:v>
                </c:pt>
                <c:pt idx="213">
                  <c:v>39722</c:v>
                </c:pt>
                <c:pt idx="214">
                  <c:v>39753</c:v>
                </c:pt>
                <c:pt idx="215">
                  <c:v>39783</c:v>
                </c:pt>
                <c:pt idx="216">
                  <c:v>39814</c:v>
                </c:pt>
                <c:pt idx="217">
                  <c:v>39845</c:v>
                </c:pt>
                <c:pt idx="218">
                  <c:v>39873</c:v>
                </c:pt>
                <c:pt idx="219">
                  <c:v>39904</c:v>
                </c:pt>
                <c:pt idx="220">
                  <c:v>39934</c:v>
                </c:pt>
                <c:pt idx="221">
                  <c:v>39965</c:v>
                </c:pt>
                <c:pt idx="222">
                  <c:v>39995</c:v>
                </c:pt>
                <c:pt idx="223">
                  <c:v>40026</c:v>
                </c:pt>
                <c:pt idx="224">
                  <c:v>40057</c:v>
                </c:pt>
                <c:pt idx="225">
                  <c:v>40087</c:v>
                </c:pt>
                <c:pt idx="226">
                  <c:v>40118</c:v>
                </c:pt>
                <c:pt idx="227">
                  <c:v>40148</c:v>
                </c:pt>
                <c:pt idx="228">
                  <c:v>40179</c:v>
                </c:pt>
                <c:pt idx="229">
                  <c:v>40210</c:v>
                </c:pt>
                <c:pt idx="230">
                  <c:v>40238</c:v>
                </c:pt>
                <c:pt idx="231">
                  <c:v>40269</c:v>
                </c:pt>
                <c:pt idx="232">
                  <c:v>40299</c:v>
                </c:pt>
                <c:pt idx="233">
                  <c:v>40330</c:v>
                </c:pt>
                <c:pt idx="234">
                  <c:v>40360</c:v>
                </c:pt>
                <c:pt idx="235">
                  <c:v>40391</c:v>
                </c:pt>
                <c:pt idx="236">
                  <c:v>40422</c:v>
                </c:pt>
                <c:pt idx="237">
                  <c:v>40452</c:v>
                </c:pt>
                <c:pt idx="238">
                  <c:v>40483</c:v>
                </c:pt>
                <c:pt idx="239">
                  <c:v>40513</c:v>
                </c:pt>
                <c:pt idx="240">
                  <c:v>40544</c:v>
                </c:pt>
                <c:pt idx="241">
                  <c:v>40575</c:v>
                </c:pt>
                <c:pt idx="242">
                  <c:v>40603</c:v>
                </c:pt>
                <c:pt idx="243">
                  <c:v>40634</c:v>
                </c:pt>
                <c:pt idx="244">
                  <c:v>40664</c:v>
                </c:pt>
                <c:pt idx="245">
                  <c:v>40695</c:v>
                </c:pt>
                <c:pt idx="246">
                  <c:v>40725</c:v>
                </c:pt>
                <c:pt idx="247">
                  <c:v>40756</c:v>
                </c:pt>
                <c:pt idx="248">
                  <c:v>40787</c:v>
                </c:pt>
                <c:pt idx="249">
                  <c:v>40817</c:v>
                </c:pt>
                <c:pt idx="250">
                  <c:v>40848</c:v>
                </c:pt>
                <c:pt idx="251">
                  <c:v>40878</c:v>
                </c:pt>
                <c:pt idx="252">
                  <c:v>40909</c:v>
                </c:pt>
                <c:pt idx="253">
                  <c:v>40940</c:v>
                </c:pt>
                <c:pt idx="254">
                  <c:v>40969</c:v>
                </c:pt>
                <c:pt idx="255">
                  <c:v>41000</c:v>
                </c:pt>
                <c:pt idx="256">
                  <c:v>41030</c:v>
                </c:pt>
                <c:pt idx="257">
                  <c:v>41061</c:v>
                </c:pt>
                <c:pt idx="258">
                  <c:v>41091</c:v>
                </c:pt>
                <c:pt idx="259">
                  <c:v>41122</c:v>
                </c:pt>
                <c:pt idx="260">
                  <c:v>41153</c:v>
                </c:pt>
                <c:pt idx="261">
                  <c:v>41183</c:v>
                </c:pt>
                <c:pt idx="262">
                  <c:v>41214</c:v>
                </c:pt>
                <c:pt idx="263">
                  <c:v>41244</c:v>
                </c:pt>
                <c:pt idx="264">
                  <c:v>41275</c:v>
                </c:pt>
                <c:pt idx="265">
                  <c:v>41306</c:v>
                </c:pt>
                <c:pt idx="266">
                  <c:v>41334</c:v>
                </c:pt>
                <c:pt idx="267">
                  <c:v>41365</c:v>
                </c:pt>
                <c:pt idx="268">
                  <c:v>41395</c:v>
                </c:pt>
                <c:pt idx="269">
                  <c:v>41426</c:v>
                </c:pt>
                <c:pt idx="270">
                  <c:v>41456</c:v>
                </c:pt>
                <c:pt idx="271">
                  <c:v>41487</c:v>
                </c:pt>
                <c:pt idx="272">
                  <c:v>41518</c:v>
                </c:pt>
                <c:pt idx="273">
                  <c:v>41548</c:v>
                </c:pt>
                <c:pt idx="274">
                  <c:v>41579</c:v>
                </c:pt>
                <c:pt idx="275">
                  <c:v>41609</c:v>
                </c:pt>
                <c:pt idx="276">
                  <c:v>41640</c:v>
                </c:pt>
                <c:pt idx="277">
                  <c:v>41671</c:v>
                </c:pt>
                <c:pt idx="278">
                  <c:v>41699</c:v>
                </c:pt>
                <c:pt idx="279">
                  <c:v>41730</c:v>
                </c:pt>
                <c:pt idx="280">
                  <c:v>41760</c:v>
                </c:pt>
                <c:pt idx="281">
                  <c:v>41791</c:v>
                </c:pt>
                <c:pt idx="282">
                  <c:v>41821</c:v>
                </c:pt>
                <c:pt idx="283">
                  <c:v>41852</c:v>
                </c:pt>
                <c:pt idx="284">
                  <c:v>41883</c:v>
                </c:pt>
                <c:pt idx="285">
                  <c:v>41913</c:v>
                </c:pt>
                <c:pt idx="286">
                  <c:v>41944</c:v>
                </c:pt>
                <c:pt idx="287">
                  <c:v>41974</c:v>
                </c:pt>
                <c:pt idx="288">
                  <c:v>42005</c:v>
                </c:pt>
                <c:pt idx="289">
                  <c:v>42036</c:v>
                </c:pt>
                <c:pt idx="290">
                  <c:v>42064</c:v>
                </c:pt>
                <c:pt idx="291">
                  <c:v>42095</c:v>
                </c:pt>
                <c:pt idx="292">
                  <c:v>42125</c:v>
                </c:pt>
                <c:pt idx="293">
                  <c:v>42156</c:v>
                </c:pt>
                <c:pt idx="294">
                  <c:v>42186</c:v>
                </c:pt>
                <c:pt idx="295">
                  <c:v>42217</c:v>
                </c:pt>
                <c:pt idx="296">
                  <c:v>42248</c:v>
                </c:pt>
                <c:pt idx="297">
                  <c:v>42278</c:v>
                </c:pt>
                <c:pt idx="298">
                  <c:v>42309</c:v>
                </c:pt>
                <c:pt idx="299">
                  <c:v>42339</c:v>
                </c:pt>
                <c:pt idx="300">
                  <c:v>42370</c:v>
                </c:pt>
                <c:pt idx="301">
                  <c:v>42401</c:v>
                </c:pt>
                <c:pt idx="302">
                  <c:v>42430</c:v>
                </c:pt>
                <c:pt idx="303">
                  <c:v>42461</c:v>
                </c:pt>
                <c:pt idx="304">
                  <c:v>42491</c:v>
                </c:pt>
                <c:pt idx="305">
                  <c:v>42522</c:v>
                </c:pt>
                <c:pt idx="306">
                  <c:v>42552</c:v>
                </c:pt>
                <c:pt idx="307">
                  <c:v>42583</c:v>
                </c:pt>
                <c:pt idx="308">
                  <c:v>42614</c:v>
                </c:pt>
                <c:pt idx="309">
                  <c:v>42644</c:v>
                </c:pt>
                <c:pt idx="310">
                  <c:v>42675</c:v>
                </c:pt>
                <c:pt idx="311">
                  <c:v>42705</c:v>
                </c:pt>
              </c:numCache>
            </c:numRef>
          </c:cat>
          <c:val>
            <c:numRef>
              <c:f>parameter_summary!$E$48:$LD$48</c:f>
              <c:numCache>
                <c:formatCode>0.000</c:formatCode>
                <c:ptCount val="312"/>
                <c:pt idx="0">
                  <c:v>7.7025386756702083</c:v>
                </c:pt>
                <c:pt idx="1">
                  <c:v>7.7218675054711392</c:v>
                </c:pt>
                <c:pt idx="2">
                  <c:v>7.6155589415660288</c:v>
                </c:pt>
                <c:pt idx="3">
                  <c:v>7.5575724521632415</c:v>
                </c:pt>
                <c:pt idx="4">
                  <c:v>7.5382436223623124</c:v>
                </c:pt>
                <c:pt idx="5">
                  <c:v>7.5285792074618474</c:v>
                </c:pt>
                <c:pt idx="6">
                  <c:v>7.5285792074618492</c:v>
                </c:pt>
                <c:pt idx="7">
                  <c:v>7.5285792074618474</c:v>
                </c:pt>
                <c:pt idx="8">
                  <c:v>7.4995859627604542</c:v>
                </c:pt>
                <c:pt idx="9">
                  <c:v>7.4995859627604542</c:v>
                </c:pt>
                <c:pt idx="10">
                  <c:v>7.4995859627604542</c:v>
                </c:pt>
                <c:pt idx="11">
                  <c:v>7.5382436223623124</c:v>
                </c:pt>
                <c:pt idx="12">
                  <c:v>7.5672368670637056</c:v>
                </c:pt>
                <c:pt idx="13">
                  <c:v>7.5672368670637056</c:v>
                </c:pt>
                <c:pt idx="14">
                  <c:v>7.5575724521632415</c:v>
                </c:pt>
                <c:pt idx="15">
                  <c:v>7.5382436223623133</c:v>
                </c:pt>
                <c:pt idx="16">
                  <c:v>7.5479080372627765</c:v>
                </c:pt>
                <c:pt idx="17">
                  <c:v>7.5479080372627765</c:v>
                </c:pt>
                <c:pt idx="18">
                  <c:v>7.5672368670637065</c:v>
                </c:pt>
                <c:pt idx="19">
                  <c:v>7.6058945266655646</c:v>
                </c:pt>
                <c:pt idx="20">
                  <c:v>7.6252233564664937</c:v>
                </c:pt>
                <c:pt idx="21">
                  <c:v>7.6252233564664937</c:v>
                </c:pt>
                <c:pt idx="22">
                  <c:v>7.4222706435567387</c:v>
                </c:pt>
                <c:pt idx="23">
                  <c:v>7.2966332498507009</c:v>
                </c:pt>
                <c:pt idx="24">
                  <c:v>7.2483111753483787</c:v>
                </c:pt>
                <c:pt idx="25">
                  <c:v>6.8134125048274763</c:v>
                </c:pt>
                <c:pt idx="26">
                  <c:v>6.7844192601260831</c:v>
                </c:pt>
                <c:pt idx="27">
                  <c:v>6.5041512280126135</c:v>
                </c:pt>
                <c:pt idx="28">
                  <c:v>6.3205273449037866</c:v>
                </c:pt>
                <c:pt idx="29">
                  <c:v>6.2432120257000694</c:v>
                </c:pt>
                <c:pt idx="30">
                  <c:v>5.9436151637856716</c:v>
                </c:pt>
                <c:pt idx="31">
                  <c:v>5.808313355179167</c:v>
                </c:pt>
                <c:pt idx="32">
                  <c:v>5.808313355179167</c:v>
                </c:pt>
                <c:pt idx="33">
                  <c:v>5.7696556955773097</c:v>
                </c:pt>
                <c:pt idx="34">
                  <c:v>5.6150250571698779</c:v>
                </c:pt>
                <c:pt idx="35">
                  <c:v>5.3927435144591955</c:v>
                </c:pt>
                <c:pt idx="36">
                  <c:v>5.3540858548573365</c:v>
                </c:pt>
                <c:pt idx="37">
                  <c:v>5.3154281952554783</c:v>
                </c:pt>
                <c:pt idx="38">
                  <c:v>5.3154281952554783</c:v>
                </c:pt>
                <c:pt idx="39">
                  <c:v>5.3154281952554783</c:v>
                </c:pt>
                <c:pt idx="40">
                  <c:v>5.3154281952554783</c:v>
                </c:pt>
                <c:pt idx="41">
                  <c:v>5.3154281952554783</c:v>
                </c:pt>
                <c:pt idx="42">
                  <c:v>5.3347570250564074</c:v>
                </c:pt>
                <c:pt idx="43">
                  <c:v>5.3154281952554783</c:v>
                </c:pt>
                <c:pt idx="44">
                  <c:v>5.3154281952554783</c:v>
                </c:pt>
                <c:pt idx="45">
                  <c:v>5.3154281952554774</c:v>
                </c:pt>
                <c:pt idx="46">
                  <c:v>5.3154281952554783</c:v>
                </c:pt>
                <c:pt idx="47">
                  <c:v>5.3154281952554765</c:v>
                </c:pt>
                <c:pt idx="48">
                  <c:v>5.3347570250564047</c:v>
                </c:pt>
                <c:pt idx="49">
                  <c:v>5.3347570250564065</c:v>
                </c:pt>
                <c:pt idx="50">
                  <c:v>5.3927435144591938</c:v>
                </c:pt>
                <c:pt idx="51">
                  <c:v>5.4120723442601211</c:v>
                </c:pt>
                <c:pt idx="52">
                  <c:v>5.392743514459192</c:v>
                </c:pt>
                <c:pt idx="53">
                  <c:v>5.3927435144591938</c:v>
                </c:pt>
                <c:pt idx="54">
                  <c:v>5.3734146846582629</c:v>
                </c:pt>
                <c:pt idx="55">
                  <c:v>5.3347570250564056</c:v>
                </c:pt>
                <c:pt idx="56">
                  <c:v>5.3444214399568706</c:v>
                </c:pt>
                <c:pt idx="57">
                  <c:v>5.1511331419475805</c:v>
                </c:pt>
                <c:pt idx="58">
                  <c:v>5.1124754823457224</c:v>
                </c:pt>
                <c:pt idx="59">
                  <c:v>4.9288515992368964</c:v>
                </c:pt>
                <c:pt idx="60">
                  <c:v>4.861200694933645</c:v>
                </c:pt>
                <c:pt idx="61">
                  <c:v>4.8418718651327159</c:v>
                </c:pt>
                <c:pt idx="62">
                  <c:v>4.8515362800331809</c:v>
                </c:pt>
                <c:pt idx="63">
                  <c:v>4.8322074502322518</c:v>
                </c:pt>
                <c:pt idx="64">
                  <c:v>4.8322074502322518</c:v>
                </c:pt>
                <c:pt idx="65">
                  <c:v>4.8322074502322518</c:v>
                </c:pt>
                <c:pt idx="66">
                  <c:v>4.8322074502322518</c:v>
                </c:pt>
                <c:pt idx="67">
                  <c:v>4.8322074502322518</c:v>
                </c:pt>
                <c:pt idx="68">
                  <c:v>4.8322074502322518</c:v>
                </c:pt>
                <c:pt idx="69">
                  <c:v>4.832207450232251</c:v>
                </c:pt>
                <c:pt idx="70">
                  <c:v>4.65824798202389</c:v>
                </c:pt>
                <c:pt idx="71">
                  <c:v>4.6389191522229609</c:v>
                </c:pt>
                <c:pt idx="72">
                  <c:v>4.6292547373224959</c:v>
                </c:pt>
                <c:pt idx="73">
                  <c:v>4.6195903224220318</c:v>
                </c:pt>
                <c:pt idx="74">
                  <c:v>4.4166376095122786</c:v>
                </c:pt>
                <c:pt idx="75">
                  <c:v>4.3973087797113486</c:v>
                </c:pt>
                <c:pt idx="76">
                  <c:v>4.3876443648108836</c:v>
                </c:pt>
                <c:pt idx="77">
                  <c:v>4.3779799499104204</c:v>
                </c:pt>
                <c:pt idx="78">
                  <c:v>4.1750272370006654</c:v>
                </c:pt>
                <c:pt idx="79">
                  <c:v>4.1653628221001995</c:v>
                </c:pt>
                <c:pt idx="80">
                  <c:v>4.1556984071997354</c:v>
                </c:pt>
                <c:pt idx="81">
                  <c:v>4.1556984071997354</c:v>
                </c:pt>
                <c:pt idx="82">
                  <c:v>4.1556984071997354</c:v>
                </c:pt>
                <c:pt idx="83">
                  <c:v>4.1556984071997354</c:v>
                </c:pt>
                <c:pt idx="84">
                  <c:v>4.1556984071997354</c:v>
                </c:pt>
                <c:pt idx="85">
                  <c:v>3.9140880346881226</c:v>
                </c:pt>
                <c:pt idx="86">
                  <c:v>3.9140880346881226</c:v>
                </c:pt>
                <c:pt idx="87">
                  <c:v>3.9140880346881231</c:v>
                </c:pt>
                <c:pt idx="88">
                  <c:v>3.9140880346881231</c:v>
                </c:pt>
                <c:pt idx="89">
                  <c:v>3.9140880346881226</c:v>
                </c:pt>
                <c:pt idx="90">
                  <c:v>3.9140880346881226</c:v>
                </c:pt>
                <c:pt idx="91">
                  <c:v>3.9140880346881231</c:v>
                </c:pt>
                <c:pt idx="92">
                  <c:v>3.9140880346881231</c:v>
                </c:pt>
                <c:pt idx="93">
                  <c:v>3.9140880346881226</c:v>
                </c:pt>
                <c:pt idx="94">
                  <c:v>3.894759204887194</c:v>
                </c:pt>
                <c:pt idx="95">
                  <c:v>3.885094789986729</c:v>
                </c:pt>
                <c:pt idx="96">
                  <c:v>3.8850947899867294</c:v>
                </c:pt>
                <c:pt idx="97">
                  <c:v>3.8850947899867285</c:v>
                </c:pt>
                <c:pt idx="98">
                  <c:v>3.8464371303848708</c:v>
                </c:pt>
                <c:pt idx="99">
                  <c:v>3.8174438856834785</c:v>
                </c:pt>
                <c:pt idx="100">
                  <c:v>3.6918064919774394</c:v>
                </c:pt>
                <c:pt idx="101">
                  <c:v>3.6724776621765103</c:v>
                </c:pt>
                <c:pt idx="102">
                  <c:v>3.6724776621765103</c:v>
                </c:pt>
                <c:pt idx="103">
                  <c:v>3.6724776621765112</c:v>
                </c:pt>
                <c:pt idx="104">
                  <c:v>3.6724776621765107</c:v>
                </c:pt>
                <c:pt idx="105">
                  <c:v>3.6724776621765103</c:v>
                </c:pt>
                <c:pt idx="106">
                  <c:v>3.7981150558825485</c:v>
                </c:pt>
                <c:pt idx="107">
                  <c:v>3.9430812793895167</c:v>
                </c:pt>
                <c:pt idx="108">
                  <c:v>3.9430812793895162</c:v>
                </c:pt>
                <c:pt idx="109">
                  <c:v>3.9430812793895162</c:v>
                </c:pt>
                <c:pt idx="110">
                  <c:v>3.9720745240909112</c:v>
                </c:pt>
                <c:pt idx="111">
                  <c:v>4.0107321836927685</c:v>
                </c:pt>
                <c:pt idx="112">
                  <c:v>4.0397254283941608</c:v>
                </c:pt>
                <c:pt idx="113">
                  <c:v>4.1460339922992713</c:v>
                </c:pt>
                <c:pt idx="114">
                  <c:v>4.2136848966025235</c:v>
                </c:pt>
                <c:pt idx="115">
                  <c:v>4.2716713860053099</c:v>
                </c:pt>
                <c:pt idx="116">
                  <c:v>4.2716713860053099</c:v>
                </c:pt>
                <c:pt idx="117">
                  <c:v>4.2813358009057749</c:v>
                </c:pt>
                <c:pt idx="118">
                  <c:v>4.2910002158062399</c:v>
                </c:pt>
                <c:pt idx="119">
                  <c:v>4.3103290456071681</c:v>
                </c:pt>
                <c:pt idx="120">
                  <c:v>4.310329045607169</c:v>
                </c:pt>
                <c:pt idx="121">
                  <c:v>4.3199934605076331</c:v>
                </c:pt>
                <c:pt idx="122">
                  <c:v>4.3296578754080981</c:v>
                </c:pt>
                <c:pt idx="123">
                  <c:v>4.2523425562043817</c:v>
                </c:pt>
                <c:pt idx="124">
                  <c:v>4.1653628221002013</c:v>
                </c:pt>
                <c:pt idx="125">
                  <c:v>4.1363695773988089</c:v>
                </c:pt>
                <c:pt idx="126">
                  <c:v>4.1363695773988081</c:v>
                </c:pt>
                <c:pt idx="127">
                  <c:v>4.1363695773988089</c:v>
                </c:pt>
                <c:pt idx="128">
                  <c:v>4.1363695773988081</c:v>
                </c:pt>
                <c:pt idx="129">
                  <c:v>4.1267051624983431</c:v>
                </c:pt>
                <c:pt idx="130">
                  <c:v>3.943081279389518</c:v>
                </c:pt>
                <c:pt idx="131">
                  <c:v>3.8947592048871957</c:v>
                </c:pt>
                <c:pt idx="132">
                  <c:v>3.8947592048871957</c:v>
                </c:pt>
                <c:pt idx="133">
                  <c:v>3.8947592048871957</c:v>
                </c:pt>
                <c:pt idx="134">
                  <c:v>3.8947592048871957</c:v>
                </c:pt>
                <c:pt idx="135">
                  <c:v>3.8947592048871962</c:v>
                </c:pt>
                <c:pt idx="136">
                  <c:v>3.8947592048871957</c:v>
                </c:pt>
                <c:pt idx="137">
                  <c:v>3.8947592048871953</c:v>
                </c:pt>
                <c:pt idx="138">
                  <c:v>3.8947592048871962</c:v>
                </c:pt>
                <c:pt idx="139">
                  <c:v>3.8850947899867316</c:v>
                </c:pt>
                <c:pt idx="140">
                  <c:v>3.6724776621765121</c:v>
                </c:pt>
                <c:pt idx="141">
                  <c:v>3.6724776621765121</c:v>
                </c:pt>
                <c:pt idx="142">
                  <c:v>3.6531488323755834</c:v>
                </c:pt>
                <c:pt idx="143">
                  <c:v>3.4501961194658288</c:v>
                </c:pt>
                <c:pt idx="144">
                  <c:v>3.4018740449635065</c:v>
                </c:pt>
                <c:pt idx="145">
                  <c:v>3.392209630063042</c:v>
                </c:pt>
                <c:pt idx="146">
                  <c:v>3.1795925022528224</c:v>
                </c:pt>
                <c:pt idx="147">
                  <c:v>3.1602636724518938</c:v>
                </c:pt>
                <c:pt idx="148">
                  <c:v>3.1602636724518933</c:v>
                </c:pt>
                <c:pt idx="149">
                  <c:v>3.1699280873523579</c:v>
                </c:pt>
                <c:pt idx="150">
                  <c:v>3.0829483532481783</c:v>
                </c:pt>
                <c:pt idx="151">
                  <c:v>3.0636195234472492</c:v>
                </c:pt>
                <c:pt idx="152">
                  <c:v>3.053955108546782</c:v>
                </c:pt>
                <c:pt idx="153">
                  <c:v>3.0829483532481774</c:v>
                </c:pt>
                <c:pt idx="154">
                  <c:v>3.0829483532481818</c:v>
                </c:pt>
                <c:pt idx="155">
                  <c:v>3.0829483532481752</c:v>
                </c:pt>
                <c:pt idx="156">
                  <c:v>3.0829483532481667</c:v>
                </c:pt>
                <c:pt idx="157">
                  <c:v>3.0829483532481872</c:v>
                </c:pt>
                <c:pt idx="158">
                  <c:v>3.0829483532481996</c:v>
                </c:pt>
                <c:pt idx="159">
                  <c:v>3.0829483532481472</c:v>
                </c:pt>
                <c:pt idx="160">
                  <c:v>3.0829483532481325</c:v>
                </c:pt>
                <c:pt idx="161">
                  <c:v>3.0829483532482698</c:v>
                </c:pt>
                <c:pt idx="162">
                  <c:v>3.0829483532482485</c:v>
                </c:pt>
                <c:pt idx="163">
                  <c:v>3.0829483532479367</c:v>
                </c:pt>
                <c:pt idx="164">
                  <c:v>3.0829483532480766</c:v>
                </c:pt>
                <c:pt idx="165">
                  <c:v>3.1022771830497464</c:v>
                </c:pt>
                <c:pt idx="166">
                  <c:v>3.1022771830490923</c:v>
                </c:pt>
                <c:pt idx="167">
                  <c:v>3.1022771830476144</c:v>
                </c:pt>
                <c:pt idx="168">
                  <c:v>3.1022771830495675</c:v>
                </c:pt>
                <c:pt idx="169">
                  <c:v>3.1022771830527112</c:v>
                </c:pt>
                <c:pt idx="170">
                  <c:v>3.1022771830464766</c:v>
                </c:pt>
                <c:pt idx="171">
                  <c:v>3.1022771830417013</c:v>
                </c:pt>
                <c:pt idx="172">
                  <c:v>3.102277183057379</c:v>
                </c:pt>
                <c:pt idx="173">
                  <c:v>3.0926127681648103</c:v>
                </c:pt>
                <c:pt idx="174">
                  <c:v>2.9283177148133461</c:v>
                </c:pt>
                <c:pt idx="175">
                  <c:v>2.9283177148149351</c:v>
                </c:pt>
                <c:pt idx="176">
                  <c:v>2.9283177149094577</c:v>
                </c:pt>
                <c:pt idx="177">
                  <c:v>2.9283177148864796</c:v>
                </c:pt>
                <c:pt idx="178">
                  <c:v>2.9283177146425121</c:v>
                </c:pt>
                <c:pt idx="179">
                  <c:v>2.9283177148212909</c:v>
                </c:pt>
                <c:pt idx="180">
                  <c:v>2.9283177152875486</c:v>
                </c:pt>
                <c:pt idx="181">
                  <c:v>2.9283177147945674</c:v>
                </c:pt>
                <c:pt idx="182">
                  <c:v>2.9283177136666398</c:v>
                </c:pt>
                <c:pt idx="183">
                  <c:v>2.9283177155364073</c:v>
                </c:pt>
                <c:pt idx="184">
                  <c:v>2.9283177171525812</c:v>
                </c:pt>
                <c:pt idx="185">
                  <c:v>2.9283177128226416</c:v>
                </c:pt>
                <c:pt idx="186">
                  <c:v>2.9283177091549297</c:v>
                </c:pt>
                <c:pt idx="187">
                  <c:v>2.9283177230154771</c:v>
                </c:pt>
                <c:pt idx="188">
                  <c:v>2.9283177236172757</c:v>
                </c:pt>
                <c:pt idx="189">
                  <c:v>2.9283176955028845</c:v>
                </c:pt>
                <c:pt idx="190">
                  <c:v>2.9476465242474812</c:v>
                </c:pt>
                <c:pt idx="191">
                  <c:v>2.9283177785491543</c:v>
                </c:pt>
                <c:pt idx="192">
                  <c:v>2.9283177260284439</c:v>
                </c:pt>
                <c:pt idx="193">
                  <c:v>2.9379819976963866</c:v>
                </c:pt>
                <c:pt idx="194">
                  <c:v>2.9379821057143509</c:v>
                </c:pt>
                <c:pt idx="195">
                  <c:v>2.9573113603110532</c:v>
                </c:pt>
                <c:pt idx="196">
                  <c:v>2.9669751748284749</c:v>
                </c:pt>
                <c:pt idx="197">
                  <c:v>3.0346255669232667</c:v>
                </c:pt>
                <c:pt idx="198">
                  <c:v>3.1119420099017594</c:v>
                </c:pt>
                <c:pt idx="199">
                  <c:v>3.1216081704177192</c:v>
                </c:pt>
                <c:pt idx="200">
                  <c:v>3.1216033215849586</c:v>
                </c:pt>
                <c:pt idx="201">
                  <c:v>3.1216032079616047</c:v>
                </c:pt>
                <c:pt idx="202">
                  <c:v>3.0754203475514692</c:v>
                </c:pt>
                <c:pt idx="203">
                  <c:v>3.0292337567079239</c:v>
                </c:pt>
                <c:pt idx="204">
                  <c:v>2.9830123088803639</c:v>
                </c:pt>
                <c:pt idx="205">
                  <c:v>2.9368403267888104</c:v>
                </c:pt>
                <c:pt idx="206">
                  <c:v>2.890687742096536</c:v>
                </c:pt>
                <c:pt idx="207">
                  <c:v>2.8444867628560675</c:v>
                </c:pt>
                <c:pt idx="208">
                  <c:v>2.7981312649805541</c:v>
                </c:pt>
                <c:pt idx="209">
                  <c:v>2.752149515200319</c:v>
                </c:pt>
                <c:pt idx="210">
                  <c:v>2.7060713283898177</c:v>
                </c:pt>
                <c:pt idx="211">
                  <c:v>2.6596844323509701</c:v>
                </c:pt>
                <c:pt idx="212">
                  <c:v>2.6127364184713193</c:v>
                </c:pt>
                <c:pt idx="213">
                  <c:v>2.5681878427611382</c:v>
                </c:pt>
                <c:pt idx="214">
                  <c:v>2.5217391862492864</c:v>
                </c:pt>
                <c:pt idx="215">
                  <c:v>2.4741703927644934</c:v>
                </c:pt>
                <c:pt idx="216">
                  <c:v>2.425078264125446</c:v>
                </c:pt>
                <c:pt idx="217">
                  <c:v>2.3897005574536299</c:v>
                </c:pt>
                <c:pt idx="218">
                  <c:v>2.3359889639110505</c:v>
                </c:pt>
                <c:pt idx="219">
                  <c:v>2.284150335231157</c:v>
                </c:pt>
                <c:pt idx="220">
                  <c:v>2.2292642823529398</c:v>
                </c:pt>
                <c:pt idx="221">
                  <c:v>2.3365233711048199</c:v>
                </c:pt>
                <c:pt idx="222">
                  <c:v>2.2758638315018298</c:v>
                </c:pt>
                <c:pt idx="223">
                  <c:v>2.28632539468303</c:v>
                </c:pt>
                <c:pt idx="224">
                  <c:v>2.32376587985866</c:v>
                </c:pt>
                <c:pt idx="225">
                  <c:v>2.3273146247544201</c:v>
                </c:pt>
                <c:pt idx="226">
                  <c:v>2.2389000000000001</c:v>
                </c:pt>
                <c:pt idx="227">
                  <c:v>2.3010000000000002</c:v>
                </c:pt>
                <c:pt idx="228">
                  <c:v>2.3050999999999999</c:v>
                </c:pt>
                <c:pt idx="229">
                  <c:v>2.2191000000000001</c:v>
                </c:pt>
                <c:pt idx="230">
                  <c:v>2.2566999999999999</c:v>
                </c:pt>
                <c:pt idx="231">
                  <c:v>2.2383000000000002</c:v>
                </c:pt>
                <c:pt idx="232">
                  <c:v>2.0415999999999999</c:v>
                </c:pt>
                <c:pt idx="233">
                  <c:v>2.2132999999999998</c:v>
                </c:pt>
                <c:pt idx="234">
                  <c:v>2.0687000000000002</c:v>
                </c:pt>
                <c:pt idx="235">
                  <c:v>2.1465000000000001</c:v>
                </c:pt>
                <c:pt idx="236">
                  <c:v>2.2662</c:v>
                </c:pt>
                <c:pt idx="237">
                  <c:v>2.1419999999999999</c:v>
                </c:pt>
                <c:pt idx="238">
                  <c:v>2.0758000000000001</c:v>
                </c:pt>
                <c:pt idx="239">
                  <c:v>2.1978</c:v>
                </c:pt>
                <c:pt idx="240">
                  <c:v>2.2435999999999998</c:v>
                </c:pt>
                <c:pt idx="241">
                  <c:v>2.1823999999999999</c:v>
                </c:pt>
                <c:pt idx="242">
                  <c:v>2.2061999999999999</c:v>
                </c:pt>
                <c:pt idx="243">
                  <c:v>2.3559999999999999</c:v>
                </c:pt>
                <c:pt idx="244">
                  <c:v>2.1613000000000002</c:v>
                </c:pt>
                <c:pt idx="245">
                  <c:v>2.3088000000000002</c:v>
                </c:pt>
                <c:pt idx="246">
                  <c:v>2.1882999999999999</c:v>
                </c:pt>
                <c:pt idx="247">
                  <c:v>2.0865999999999998</c:v>
                </c:pt>
                <c:pt idx="248">
                  <c:v>2.0674000000000001</c:v>
                </c:pt>
                <c:pt idx="249">
                  <c:v>2.0863999999999998</c:v>
                </c:pt>
                <c:pt idx="250">
                  <c:v>2.1328</c:v>
                </c:pt>
                <c:pt idx="251">
                  <c:v>2.1560000000000001</c:v>
                </c:pt>
                <c:pt idx="252">
                  <c:v>2.0316000000000001</c:v>
                </c:pt>
                <c:pt idx="253">
                  <c:v>2.0371999999999999</c:v>
                </c:pt>
                <c:pt idx="254">
                  <c:v>2.1659999999999999</c:v>
                </c:pt>
                <c:pt idx="255">
                  <c:v>2.0510000000000002</c:v>
                </c:pt>
                <c:pt idx="256">
                  <c:v>2.1107</c:v>
                </c:pt>
                <c:pt idx="257">
                  <c:v>2.2317</c:v>
                </c:pt>
                <c:pt idx="258">
                  <c:v>2.0547</c:v>
                </c:pt>
                <c:pt idx="259">
                  <c:v>2.1040000000000001</c:v>
                </c:pt>
                <c:pt idx="260">
                  <c:v>2.1953</c:v>
                </c:pt>
                <c:pt idx="261">
                  <c:v>2.1278000000000001</c:v>
                </c:pt>
                <c:pt idx="262">
                  <c:v>2.1623000000000001</c:v>
                </c:pt>
                <c:pt idx="263">
                  <c:v>2.1398000000000001</c:v>
                </c:pt>
                <c:pt idx="264">
                  <c:v>2.1236999999999999</c:v>
                </c:pt>
                <c:pt idx="265">
                  <c:v>2.1547000000000001</c:v>
                </c:pt>
                <c:pt idx="266">
                  <c:v>2.1924999999999999</c:v>
                </c:pt>
                <c:pt idx="267">
                  <c:v>2.1301000000000001</c:v>
                </c:pt>
                <c:pt idx="268">
                  <c:v>2.2292999999999998</c:v>
                </c:pt>
                <c:pt idx="269">
                  <c:v>2.1421999999999999</c:v>
                </c:pt>
                <c:pt idx="270">
                  <c:v>2.1705999999999999</c:v>
                </c:pt>
                <c:pt idx="271">
                  <c:v>2.2349999999999999</c:v>
                </c:pt>
                <c:pt idx="272">
                  <c:v>2.2443</c:v>
                </c:pt>
                <c:pt idx="273">
                  <c:v>2.1720000000000002</c:v>
                </c:pt>
                <c:pt idx="274">
                  <c:v>2.2233999999999998</c:v>
                </c:pt>
                <c:pt idx="275">
                  <c:v>2.1661999999999999</c:v>
                </c:pt>
                <c:pt idx="276">
                  <c:v>2.1934</c:v>
                </c:pt>
                <c:pt idx="277">
                  <c:v>2.1806999999999999</c:v>
                </c:pt>
                <c:pt idx="278">
                  <c:v>2.1574</c:v>
                </c:pt>
                <c:pt idx="279">
                  <c:v>2.1955</c:v>
                </c:pt>
                <c:pt idx="280">
                  <c:v>2.1356000000000002</c:v>
                </c:pt>
                <c:pt idx="281">
                  <c:v>2.1959</c:v>
                </c:pt>
                <c:pt idx="282">
                  <c:v>2.1989000000000001</c:v>
                </c:pt>
                <c:pt idx="283">
                  <c:v>2.1774</c:v>
                </c:pt>
                <c:pt idx="284">
                  <c:v>2.1493000000000002</c:v>
                </c:pt>
                <c:pt idx="285">
                  <c:v>2.1749000000000001</c:v>
                </c:pt>
                <c:pt idx="286">
                  <c:v>2.1238999999999999</c:v>
                </c:pt>
                <c:pt idx="287">
                  <c:v>2.1623999999999999</c:v>
                </c:pt>
                <c:pt idx="288">
                  <c:v>2.2006000000000001</c:v>
                </c:pt>
                <c:pt idx="289">
                  <c:v>2.1633</c:v>
                </c:pt>
                <c:pt idx="290">
                  <c:v>2.2635999999999998</c:v>
                </c:pt>
                <c:pt idx="291">
                  <c:v>2.1673</c:v>
                </c:pt>
                <c:pt idx="292">
                  <c:v>2.2488999999999999</c:v>
                </c:pt>
                <c:pt idx="293">
                  <c:v>2.2225999999999999</c:v>
                </c:pt>
                <c:pt idx="294">
                  <c:v>2.1381999999999999</c:v>
                </c:pt>
                <c:pt idx="295">
                  <c:v>2.2526999999999999</c:v>
                </c:pt>
                <c:pt idx="296">
                  <c:v>2.2084000000000001</c:v>
                </c:pt>
                <c:pt idx="297">
                  <c:v>2.1795</c:v>
                </c:pt>
                <c:pt idx="298">
                  <c:v>2.2366999999999999</c:v>
                </c:pt>
                <c:pt idx="299">
                  <c:v>2.1886000000000001</c:v>
                </c:pt>
                <c:pt idx="300">
                  <c:v>2.1255000000000002</c:v>
                </c:pt>
                <c:pt idx="301">
                  <c:v>2.1888999999999998</c:v>
                </c:pt>
                <c:pt idx="302">
                  <c:v>2.1996000000000002</c:v>
                </c:pt>
                <c:pt idx="303">
                  <c:v>2.0983000000000001</c:v>
                </c:pt>
                <c:pt idx="304">
                  <c:v>2.1610999999999998</c:v>
                </c:pt>
                <c:pt idx="305">
                  <c:v>2.1429999999999998</c:v>
                </c:pt>
                <c:pt idx="306">
                  <c:v>2.0949</c:v>
                </c:pt>
                <c:pt idx="307">
                  <c:v>2.1627000000000001</c:v>
                </c:pt>
                <c:pt idx="308">
                  <c:v>2.1829999999999998</c:v>
                </c:pt>
                <c:pt idx="309">
                  <c:v>2.0992999999999999</c:v>
                </c:pt>
                <c:pt idx="310">
                  <c:v>2.1214</c:v>
                </c:pt>
                <c:pt idx="311">
                  <c:v>2.1507000000000001</c:v>
                </c:pt>
              </c:numCache>
            </c:numRef>
          </c:val>
          <c:smooth val="0"/>
          <c:extLst>
            <c:ext xmlns:c16="http://schemas.microsoft.com/office/drawing/2014/chart" uri="{C3380CC4-5D6E-409C-BE32-E72D297353CC}">
              <c16:uniqueId val="{00000001-03E0-4D00-98E6-E802F5357964}"/>
            </c:ext>
          </c:extLst>
        </c:ser>
        <c:ser>
          <c:idx val="2"/>
          <c:order val="2"/>
          <c:tx>
            <c:v>Utility-scale agents</c:v>
          </c:tx>
          <c:spPr>
            <a:ln w="28575" cap="rnd">
              <a:solidFill>
                <a:schemeClr val="tx1">
                  <a:lumMod val="75000"/>
                  <a:lumOff val="25000"/>
                </a:schemeClr>
              </a:solidFill>
              <a:round/>
            </a:ln>
            <a:effectLst/>
          </c:spPr>
          <c:marker>
            <c:symbol val="none"/>
          </c:marker>
          <c:cat>
            <c:numRef>
              <c:f>parameter_summary!$E$30:$LD$30</c:f>
              <c:numCache>
                <c:formatCode>mmm\-yy</c:formatCode>
                <c:ptCount val="312"/>
                <c:pt idx="0">
                  <c:v>33239</c:v>
                </c:pt>
                <c:pt idx="1">
                  <c:v>33270</c:v>
                </c:pt>
                <c:pt idx="2">
                  <c:v>33298</c:v>
                </c:pt>
                <c:pt idx="3">
                  <c:v>33329</c:v>
                </c:pt>
                <c:pt idx="4">
                  <c:v>33359</c:v>
                </c:pt>
                <c:pt idx="5">
                  <c:v>33390</c:v>
                </c:pt>
                <c:pt idx="6">
                  <c:v>33420</c:v>
                </c:pt>
                <c:pt idx="7">
                  <c:v>33451</c:v>
                </c:pt>
                <c:pt idx="8">
                  <c:v>33482</c:v>
                </c:pt>
                <c:pt idx="9">
                  <c:v>33512</c:v>
                </c:pt>
                <c:pt idx="10">
                  <c:v>33543</c:v>
                </c:pt>
                <c:pt idx="11">
                  <c:v>33573</c:v>
                </c:pt>
                <c:pt idx="12">
                  <c:v>33604</c:v>
                </c:pt>
                <c:pt idx="13">
                  <c:v>33635</c:v>
                </c:pt>
                <c:pt idx="14">
                  <c:v>33664</c:v>
                </c:pt>
                <c:pt idx="15">
                  <c:v>33695</c:v>
                </c:pt>
                <c:pt idx="16">
                  <c:v>33725</c:v>
                </c:pt>
                <c:pt idx="17">
                  <c:v>33756</c:v>
                </c:pt>
                <c:pt idx="18">
                  <c:v>33786</c:v>
                </c:pt>
                <c:pt idx="19">
                  <c:v>33817</c:v>
                </c:pt>
                <c:pt idx="20">
                  <c:v>33848</c:v>
                </c:pt>
                <c:pt idx="21">
                  <c:v>33878</c:v>
                </c:pt>
                <c:pt idx="22">
                  <c:v>33909</c:v>
                </c:pt>
                <c:pt idx="23">
                  <c:v>33939</c:v>
                </c:pt>
                <c:pt idx="24">
                  <c:v>33970</c:v>
                </c:pt>
                <c:pt idx="25">
                  <c:v>34001</c:v>
                </c:pt>
                <c:pt idx="26">
                  <c:v>34029</c:v>
                </c:pt>
                <c:pt idx="27">
                  <c:v>34060</c:v>
                </c:pt>
                <c:pt idx="28">
                  <c:v>34090</c:v>
                </c:pt>
                <c:pt idx="29">
                  <c:v>34121</c:v>
                </c:pt>
                <c:pt idx="30">
                  <c:v>34151</c:v>
                </c:pt>
                <c:pt idx="31">
                  <c:v>34182</c:v>
                </c:pt>
                <c:pt idx="32">
                  <c:v>34213</c:v>
                </c:pt>
                <c:pt idx="33">
                  <c:v>34243</c:v>
                </c:pt>
                <c:pt idx="34">
                  <c:v>34274</c:v>
                </c:pt>
                <c:pt idx="35">
                  <c:v>34304</c:v>
                </c:pt>
                <c:pt idx="36">
                  <c:v>34335</c:v>
                </c:pt>
                <c:pt idx="37">
                  <c:v>34366</c:v>
                </c:pt>
                <c:pt idx="38">
                  <c:v>34394</c:v>
                </c:pt>
                <c:pt idx="39">
                  <c:v>34425</c:v>
                </c:pt>
                <c:pt idx="40">
                  <c:v>34455</c:v>
                </c:pt>
                <c:pt idx="41">
                  <c:v>34486</c:v>
                </c:pt>
                <c:pt idx="42">
                  <c:v>34516</c:v>
                </c:pt>
                <c:pt idx="43">
                  <c:v>34547</c:v>
                </c:pt>
                <c:pt idx="44">
                  <c:v>34578</c:v>
                </c:pt>
                <c:pt idx="45">
                  <c:v>34608</c:v>
                </c:pt>
                <c:pt idx="46">
                  <c:v>34639</c:v>
                </c:pt>
                <c:pt idx="47">
                  <c:v>34669</c:v>
                </c:pt>
                <c:pt idx="48">
                  <c:v>34700</c:v>
                </c:pt>
                <c:pt idx="49">
                  <c:v>34731</c:v>
                </c:pt>
                <c:pt idx="50">
                  <c:v>34759</c:v>
                </c:pt>
                <c:pt idx="51">
                  <c:v>34790</c:v>
                </c:pt>
                <c:pt idx="52">
                  <c:v>34820</c:v>
                </c:pt>
                <c:pt idx="53">
                  <c:v>34851</c:v>
                </c:pt>
                <c:pt idx="54">
                  <c:v>34881</c:v>
                </c:pt>
                <c:pt idx="55">
                  <c:v>34912</c:v>
                </c:pt>
                <c:pt idx="56">
                  <c:v>34943</c:v>
                </c:pt>
                <c:pt idx="57">
                  <c:v>34973</c:v>
                </c:pt>
                <c:pt idx="58">
                  <c:v>35004</c:v>
                </c:pt>
                <c:pt idx="59">
                  <c:v>35034</c:v>
                </c:pt>
                <c:pt idx="60">
                  <c:v>35065</c:v>
                </c:pt>
                <c:pt idx="61">
                  <c:v>35096</c:v>
                </c:pt>
                <c:pt idx="62">
                  <c:v>35125</c:v>
                </c:pt>
                <c:pt idx="63">
                  <c:v>35156</c:v>
                </c:pt>
                <c:pt idx="64">
                  <c:v>35186</c:v>
                </c:pt>
                <c:pt idx="65">
                  <c:v>35217</c:v>
                </c:pt>
                <c:pt idx="66">
                  <c:v>35247</c:v>
                </c:pt>
                <c:pt idx="67">
                  <c:v>35278</c:v>
                </c:pt>
                <c:pt idx="68">
                  <c:v>35309</c:v>
                </c:pt>
                <c:pt idx="69">
                  <c:v>35339</c:v>
                </c:pt>
                <c:pt idx="70">
                  <c:v>35370</c:v>
                </c:pt>
                <c:pt idx="71">
                  <c:v>35400</c:v>
                </c:pt>
                <c:pt idx="72">
                  <c:v>35431</c:v>
                </c:pt>
                <c:pt idx="73">
                  <c:v>35462</c:v>
                </c:pt>
                <c:pt idx="74">
                  <c:v>35490</c:v>
                </c:pt>
                <c:pt idx="75">
                  <c:v>35521</c:v>
                </c:pt>
                <c:pt idx="76">
                  <c:v>35551</c:v>
                </c:pt>
                <c:pt idx="77">
                  <c:v>35582</c:v>
                </c:pt>
                <c:pt idx="78">
                  <c:v>35612</c:v>
                </c:pt>
                <c:pt idx="79">
                  <c:v>35643</c:v>
                </c:pt>
                <c:pt idx="80">
                  <c:v>35674</c:v>
                </c:pt>
                <c:pt idx="81">
                  <c:v>35704</c:v>
                </c:pt>
                <c:pt idx="82">
                  <c:v>35735</c:v>
                </c:pt>
                <c:pt idx="83">
                  <c:v>35765</c:v>
                </c:pt>
                <c:pt idx="84">
                  <c:v>35796</c:v>
                </c:pt>
                <c:pt idx="85">
                  <c:v>35827</c:v>
                </c:pt>
                <c:pt idx="86">
                  <c:v>35855</c:v>
                </c:pt>
                <c:pt idx="87">
                  <c:v>35886</c:v>
                </c:pt>
                <c:pt idx="88">
                  <c:v>35916</c:v>
                </c:pt>
                <c:pt idx="89">
                  <c:v>35947</c:v>
                </c:pt>
                <c:pt idx="90">
                  <c:v>35977</c:v>
                </c:pt>
                <c:pt idx="91">
                  <c:v>36008</c:v>
                </c:pt>
                <c:pt idx="92">
                  <c:v>36039</c:v>
                </c:pt>
                <c:pt idx="93">
                  <c:v>36069</c:v>
                </c:pt>
                <c:pt idx="94">
                  <c:v>36100</c:v>
                </c:pt>
                <c:pt idx="95">
                  <c:v>36130</c:v>
                </c:pt>
                <c:pt idx="96">
                  <c:v>36161</c:v>
                </c:pt>
                <c:pt idx="97">
                  <c:v>36192</c:v>
                </c:pt>
                <c:pt idx="98">
                  <c:v>36220</c:v>
                </c:pt>
                <c:pt idx="99">
                  <c:v>36251</c:v>
                </c:pt>
                <c:pt idx="100">
                  <c:v>36281</c:v>
                </c:pt>
                <c:pt idx="101">
                  <c:v>36312</c:v>
                </c:pt>
                <c:pt idx="102">
                  <c:v>36342</c:v>
                </c:pt>
                <c:pt idx="103">
                  <c:v>36373</c:v>
                </c:pt>
                <c:pt idx="104">
                  <c:v>36404</c:v>
                </c:pt>
                <c:pt idx="105">
                  <c:v>36434</c:v>
                </c:pt>
                <c:pt idx="106">
                  <c:v>36465</c:v>
                </c:pt>
                <c:pt idx="107">
                  <c:v>36495</c:v>
                </c:pt>
                <c:pt idx="108">
                  <c:v>36526</c:v>
                </c:pt>
                <c:pt idx="109">
                  <c:v>36557</c:v>
                </c:pt>
                <c:pt idx="110">
                  <c:v>36586</c:v>
                </c:pt>
                <c:pt idx="111">
                  <c:v>36617</c:v>
                </c:pt>
                <c:pt idx="112">
                  <c:v>36647</c:v>
                </c:pt>
                <c:pt idx="113">
                  <c:v>36678</c:v>
                </c:pt>
                <c:pt idx="114">
                  <c:v>36708</c:v>
                </c:pt>
                <c:pt idx="115">
                  <c:v>36739</c:v>
                </c:pt>
                <c:pt idx="116">
                  <c:v>36770</c:v>
                </c:pt>
                <c:pt idx="117">
                  <c:v>36800</c:v>
                </c:pt>
                <c:pt idx="118">
                  <c:v>36831</c:v>
                </c:pt>
                <c:pt idx="119">
                  <c:v>36861</c:v>
                </c:pt>
                <c:pt idx="120">
                  <c:v>36892</c:v>
                </c:pt>
                <c:pt idx="121">
                  <c:v>36923</c:v>
                </c:pt>
                <c:pt idx="122">
                  <c:v>36951</c:v>
                </c:pt>
                <c:pt idx="123">
                  <c:v>36982</c:v>
                </c:pt>
                <c:pt idx="124">
                  <c:v>37012</c:v>
                </c:pt>
                <c:pt idx="125">
                  <c:v>37043</c:v>
                </c:pt>
                <c:pt idx="126">
                  <c:v>37073</c:v>
                </c:pt>
                <c:pt idx="127">
                  <c:v>37104</c:v>
                </c:pt>
                <c:pt idx="128">
                  <c:v>37135</c:v>
                </c:pt>
                <c:pt idx="129">
                  <c:v>37165</c:v>
                </c:pt>
                <c:pt idx="130">
                  <c:v>37196</c:v>
                </c:pt>
                <c:pt idx="131">
                  <c:v>37226</c:v>
                </c:pt>
                <c:pt idx="132">
                  <c:v>37257</c:v>
                </c:pt>
                <c:pt idx="133">
                  <c:v>37288</c:v>
                </c:pt>
                <c:pt idx="134">
                  <c:v>37316</c:v>
                </c:pt>
                <c:pt idx="135">
                  <c:v>37347</c:v>
                </c:pt>
                <c:pt idx="136">
                  <c:v>37377</c:v>
                </c:pt>
                <c:pt idx="137">
                  <c:v>37408</c:v>
                </c:pt>
                <c:pt idx="138">
                  <c:v>37438</c:v>
                </c:pt>
                <c:pt idx="139">
                  <c:v>37469</c:v>
                </c:pt>
                <c:pt idx="140">
                  <c:v>37500</c:v>
                </c:pt>
                <c:pt idx="141">
                  <c:v>37530</c:v>
                </c:pt>
                <c:pt idx="142">
                  <c:v>37561</c:v>
                </c:pt>
                <c:pt idx="143">
                  <c:v>37591</c:v>
                </c:pt>
                <c:pt idx="144">
                  <c:v>37622</c:v>
                </c:pt>
                <c:pt idx="145">
                  <c:v>37653</c:v>
                </c:pt>
                <c:pt idx="146">
                  <c:v>37681</c:v>
                </c:pt>
                <c:pt idx="147">
                  <c:v>37712</c:v>
                </c:pt>
                <c:pt idx="148">
                  <c:v>37742</c:v>
                </c:pt>
                <c:pt idx="149">
                  <c:v>37773</c:v>
                </c:pt>
                <c:pt idx="150">
                  <c:v>37803</c:v>
                </c:pt>
                <c:pt idx="151">
                  <c:v>37834</c:v>
                </c:pt>
                <c:pt idx="152">
                  <c:v>37865</c:v>
                </c:pt>
                <c:pt idx="153">
                  <c:v>37895</c:v>
                </c:pt>
                <c:pt idx="154">
                  <c:v>37926</c:v>
                </c:pt>
                <c:pt idx="155">
                  <c:v>37956</c:v>
                </c:pt>
                <c:pt idx="156">
                  <c:v>37987</c:v>
                </c:pt>
                <c:pt idx="157">
                  <c:v>38018</c:v>
                </c:pt>
                <c:pt idx="158">
                  <c:v>38047</c:v>
                </c:pt>
                <c:pt idx="159">
                  <c:v>38078</c:v>
                </c:pt>
                <c:pt idx="160">
                  <c:v>38108</c:v>
                </c:pt>
                <c:pt idx="161">
                  <c:v>38139</c:v>
                </c:pt>
                <c:pt idx="162">
                  <c:v>38169</c:v>
                </c:pt>
                <c:pt idx="163">
                  <c:v>38200</c:v>
                </c:pt>
                <c:pt idx="164">
                  <c:v>38231</c:v>
                </c:pt>
                <c:pt idx="165">
                  <c:v>38261</c:v>
                </c:pt>
                <c:pt idx="166">
                  <c:v>38292</c:v>
                </c:pt>
                <c:pt idx="167">
                  <c:v>38322</c:v>
                </c:pt>
                <c:pt idx="168">
                  <c:v>38353</c:v>
                </c:pt>
                <c:pt idx="169">
                  <c:v>38384</c:v>
                </c:pt>
                <c:pt idx="170">
                  <c:v>38412</c:v>
                </c:pt>
                <c:pt idx="171">
                  <c:v>38443</c:v>
                </c:pt>
                <c:pt idx="172">
                  <c:v>38473</c:v>
                </c:pt>
                <c:pt idx="173">
                  <c:v>38504</c:v>
                </c:pt>
                <c:pt idx="174">
                  <c:v>38534</c:v>
                </c:pt>
                <c:pt idx="175">
                  <c:v>38565</c:v>
                </c:pt>
                <c:pt idx="176">
                  <c:v>38596</c:v>
                </c:pt>
                <c:pt idx="177">
                  <c:v>38626</c:v>
                </c:pt>
                <c:pt idx="178">
                  <c:v>38657</c:v>
                </c:pt>
                <c:pt idx="179">
                  <c:v>38687</c:v>
                </c:pt>
                <c:pt idx="180">
                  <c:v>38718</c:v>
                </c:pt>
                <c:pt idx="181">
                  <c:v>38749</c:v>
                </c:pt>
                <c:pt idx="182">
                  <c:v>38777</c:v>
                </c:pt>
                <c:pt idx="183">
                  <c:v>38808</c:v>
                </c:pt>
                <c:pt idx="184">
                  <c:v>38838</c:v>
                </c:pt>
                <c:pt idx="185">
                  <c:v>38869</c:v>
                </c:pt>
                <c:pt idx="186">
                  <c:v>38899</c:v>
                </c:pt>
                <c:pt idx="187">
                  <c:v>38930</c:v>
                </c:pt>
                <c:pt idx="188">
                  <c:v>38961</c:v>
                </c:pt>
                <c:pt idx="189">
                  <c:v>38991</c:v>
                </c:pt>
                <c:pt idx="190">
                  <c:v>39022</c:v>
                </c:pt>
                <c:pt idx="191">
                  <c:v>39052</c:v>
                </c:pt>
                <c:pt idx="192">
                  <c:v>39083</c:v>
                </c:pt>
                <c:pt idx="193">
                  <c:v>39114</c:v>
                </c:pt>
                <c:pt idx="194">
                  <c:v>39142</c:v>
                </c:pt>
                <c:pt idx="195">
                  <c:v>39173</c:v>
                </c:pt>
                <c:pt idx="196">
                  <c:v>39203</c:v>
                </c:pt>
                <c:pt idx="197">
                  <c:v>39234</c:v>
                </c:pt>
                <c:pt idx="198">
                  <c:v>39264</c:v>
                </c:pt>
                <c:pt idx="199">
                  <c:v>39295</c:v>
                </c:pt>
                <c:pt idx="200">
                  <c:v>39326</c:v>
                </c:pt>
                <c:pt idx="201">
                  <c:v>39356</c:v>
                </c:pt>
                <c:pt idx="202">
                  <c:v>39387</c:v>
                </c:pt>
                <c:pt idx="203">
                  <c:v>39417</c:v>
                </c:pt>
                <c:pt idx="204">
                  <c:v>39448</c:v>
                </c:pt>
                <c:pt idx="205">
                  <c:v>39479</c:v>
                </c:pt>
                <c:pt idx="206">
                  <c:v>39508</c:v>
                </c:pt>
                <c:pt idx="207">
                  <c:v>39539</c:v>
                </c:pt>
                <c:pt idx="208">
                  <c:v>39569</c:v>
                </c:pt>
                <c:pt idx="209">
                  <c:v>39600</c:v>
                </c:pt>
                <c:pt idx="210">
                  <c:v>39630</c:v>
                </c:pt>
                <c:pt idx="211">
                  <c:v>39661</c:v>
                </c:pt>
                <c:pt idx="212">
                  <c:v>39692</c:v>
                </c:pt>
                <c:pt idx="213">
                  <c:v>39722</c:v>
                </c:pt>
                <c:pt idx="214">
                  <c:v>39753</c:v>
                </c:pt>
                <c:pt idx="215">
                  <c:v>39783</c:v>
                </c:pt>
                <c:pt idx="216">
                  <c:v>39814</c:v>
                </c:pt>
                <c:pt idx="217">
                  <c:v>39845</c:v>
                </c:pt>
                <c:pt idx="218">
                  <c:v>39873</c:v>
                </c:pt>
                <c:pt idx="219">
                  <c:v>39904</c:v>
                </c:pt>
                <c:pt idx="220">
                  <c:v>39934</c:v>
                </c:pt>
                <c:pt idx="221">
                  <c:v>39965</c:v>
                </c:pt>
                <c:pt idx="222">
                  <c:v>39995</c:v>
                </c:pt>
                <c:pt idx="223">
                  <c:v>40026</c:v>
                </c:pt>
                <c:pt idx="224">
                  <c:v>40057</c:v>
                </c:pt>
                <c:pt idx="225">
                  <c:v>40087</c:v>
                </c:pt>
                <c:pt idx="226">
                  <c:v>40118</c:v>
                </c:pt>
                <c:pt idx="227">
                  <c:v>40148</c:v>
                </c:pt>
                <c:pt idx="228">
                  <c:v>40179</c:v>
                </c:pt>
                <c:pt idx="229">
                  <c:v>40210</c:v>
                </c:pt>
                <c:pt idx="230">
                  <c:v>40238</c:v>
                </c:pt>
                <c:pt idx="231">
                  <c:v>40269</c:v>
                </c:pt>
                <c:pt idx="232">
                  <c:v>40299</c:v>
                </c:pt>
                <c:pt idx="233">
                  <c:v>40330</c:v>
                </c:pt>
                <c:pt idx="234">
                  <c:v>40360</c:v>
                </c:pt>
                <c:pt idx="235">
                  <c:v>40391</c:v>
                </c:pt>
                <c:pt idx="236">
                  <c:v>40422</c:v>
                </c:pt>
                <c:pt idx="237">
                  <c:v>40452</c:v>
                </c:pt>
                <c:pt idx="238">
                  <c:v>40483</c:v>
                </c:pt>
                <c:pt idx="239">
                  <c:v>40513</c:v>
                </c:pt>
                <c:pt idx="240">
                  <c:v>40544</c:v>
                </c:pt>
                <c:pt idx="241">
                  <c:v>40575</c:v>
                </c:pt>
                <c:pt idx="242">
                  <c:v>40603</c:v>
                </c:pt>
                <c:pt idx="243">
                  <c:v>40634</c:v>
                </c:pt>
                <c:pt idx="244">
                  <c:v>40664</c:v>
                </c:pt>
                <c:pt idx="245">
                  <c:v>40695</c:v>
                </c:pt>
                <c:pt idx="246">
                  <c:v>40725</c:v>
                </c:pt>
                <c:pt idx="247">
                  <c:v>40756</c:v>
                </c:pt>
                <c:pt idx="248">
                  <c:v>40787</c:v>
                </c:pt>
                <c:pt idx="249">
                  <c:v>40817</c:v>
                </c:pt>
                <c:pt idx="250">
                  <c:v>40848</c:v>
                </c:pt>
                <c:pt idx="251">
                  <c:v>40878</c:v>
                </c:pt>
                <c:pt idx="252">
                  <c:v>40909</c:v>
                </c:pt>
                <c:pt idx="253">
                  <c:v>40940</c:v>
                </c:pt>
                <c:pt idx="254">
                  <c:v>40969</c:v>
                </c:pt>
                <c:pt idx="255">
                  <c:v>41000</c:v>
                </c:pt>
                <c:pt idx="256">
                  <c:v>41030</c:v>
                </c:pt>
                <c:pt idx="257">
                  <c:v>41061</c:v>
                </c:pt>
                <c:pt idx="258">
                  <c:v>41091</c:v>
                </c:pt>
                <c:pt idx="259">
                  <c:v>41122</c:v>
                </c:pt>
                <c:pt idx="260">
                  <c:v>41153</c:v>
                </c:pt>
                <c:pt idx="261">
                  <c:v>41183</c:v>
                </c:pt>
                <c:pt idx="262">
                  <c:v>41214</c:v>
                </c:pt>
                <c:pt idx="263">
                  <c:v>41244</c:v>
                </c:pt>
                <c:pt idx="264">
                  <c:v>41275</c:v>
                </c:pt>
                <c:pt idx="265">
                  <c:v>41306</c:v>
                </c:pt>
                <c:pt idx="266">
                  <c:v>41334</c:v>
                </c:pt>
                <c:pt idx="267">
                  <c:v>41365</c:v>
                </c:pt>
                <c:pt idx="268">
                  <c:v>41395</c:v>
                </c:pt>
                <c:pt idx="269">
                  <c:v>41426</c:v>
                </c:pt>
                <c:pt idx="270">
                  <c:v>41456</c:v>
                </c:pt>
                <c:pt idx="271">
                  <c:v>41487</c:v>
                </c:pt>
                <c:pt idx="272">
                  <c:v>41518</c:v>
                </c:pt>
                <c:pt idx="273">
                  <c:v>41548</c:v>
                </c:pt>
                <c:pt idx="274">
                  <c:v>41579</c:v>
                </c:pt>
                <c:pt idx="275">
                  <c:v>41609</c:v>
                </c:pt>
                <c:pt idx="276">
                  <c:v>41640</c:v>
                </c:pt>
                <c:pt idx="277">
                  <c:v>41671</c:v>
                </c:pt>
                <c:pt idx="278">
                  <c:v>41699</c:v>
                </c:pt>
                <c:pt idx="279">
                  <c:v>41730</c:v>
                </c:pt>
                <c:pt idx="280">
                  <c:v>41760</c:v>
                </c:pt>
                <c:pt idx="281">
                  <c:v>41791</c:v>
                </c:pt>
                <c:pt idx="282">
                  <c:v>41821</c:v>
                </c:pt>
                <c:pt idx="283">
                  <c:v>41852</c:v>
                </c:pt>
                <c:pt idx="284">
                  <c:v>41883</c:v>
                </c:pt>
                <c:pt idx="285">
                  <c:v>41913</c:v>
                </c:pt>
                <c:pt idx="286">
                  <c:v>41944</c:v>
                </c:pt>
                <c:pt idx="287">
                  <c:v>41974</c:v>
                </c:pt>
                <c:pt idx="288">
                  <c:v>42005</c:v>
                </c:pt>
                <c:pt idx="289">
                  <c:v>42036</c:v>
                </c:pt>
                <c:pt idx="290">
                  <c:v>42064</c:v>
                </c:pt>
                <c:pt idx="291">
                  <c:v>42095</c:v>
                </c:pt>
                <c:pt idx="292">
                  <c:v>42125</c:v>
                </c:pt>
                <c:pt idx="293">
                  <c:v>42156</c:v>
                </c:pt>
                <c:pt idx="294">
                  <c:v>42186</c:v>
                </c:pt>
                <c:pt idx="295">
                  <c:v>42217</c:v>
                </c:pt>
                <c:pt idx="296">
                  <c:v>42248</c:v>
                </c:pt>
                <c:pt idx="297">
                  <c:v>42278</c:v>
                </c:pt>
                <c:pt idx="298">
                  <c:v>42309</c:v>
                </c:pt>
                <c:pt idx="299">
                  <c:v>42339</c:v>
                </c:pt>
                <c:pt idx="300">
                  <c:v>42370</c:v>
                </c:pt>
                <c:pt idx="301">
                  <c:v>42401</c:v>
                </c:pt>
                <c:pt idx="302">
                  <c:v>42430</c:v>
                </c:pt>
                <c:pt idx="303">
                  <c:v>42461</c:v>
                </c:pt>
                <c:pt idx="304">
                  <c:v>42491</c:v>
                </c:pt>
                <c:pt idx="305">
                  <c:v>42522</c:v>
                </c:pt>
                <c:pt idx="306">
                  <c:v>42552</c:v>
                </c:pt>
                <c:pt idx="307">
                  <c:v>42583</c:v>
                </c:pt>
                <c:pt idx="308">
                  <c:v>42614</c:v>
                </c:pt>
                <c:pt idx="309">
                  <c:v>42644</c:v>
                </c:pt>
                <c:pt idx="310">
                  <c:v>42675</c:v>
                </c:pt>
                <c:pt idx="311">
                  <c:v>42705</c:v>
                </c:pt>
              </c:numCache>
            </c:numRef>
          </c:cat>
          <c:val>
            <c:numRef>
              <c:f>parameter_summary!$E$49:$LD$49</c:f>
              <c:numCache>
                <c:formatCode>0.000</c:formatCode>
                <c:ptCount val="312"/>
                <c:pt idx="0">
                  <c:v>5.091346707835898</c:v>
                </c:pt>
                <c:pt idx="1">
                  <c:v>5.1041229856472814</c:v>
                </c:pt>
                <c:pt idx="2">
                  <c:v>5.0338534576846783</c:v>
                </c:pt>
                <c:pt idx="3">
                  <c:v>4.9955246242505318</c:v>
                </c:pt>
                <c:pt idx="4">
                  <c:v>4.9827483464391467</c:v>
                </c:pt>
                <c:pt idx="5">
                  <c:v>4.9763602075334568</c:v>
                </c:pt>
                <c:pt idx="6">
                  <c:v>4.9763602075334568</c:v>
                </c:pt>
                <c:pt idx="7">
                  <c:v>4.9763602075334568</c:v>
                </c:pt>
                <c:pt idx="8">
                  <c:v>4.9571957908163835</c:v>
                </c:pt>
                <c:pt idx="9">
                  <c:v>4.9571957908163835</c:v>
                </c:pt>
                <c:pt idx="10">
                  <c:v>4.9571957908163826</c:v>
                </c:pt>
                <c:pt idx="11">
                  <c:v>4.9827483464391475</c:v>
                </c:pt>
                <c:pt idx="12">
                  <c:v>5.0019127631562226</c:v>
                </c:pt>
                <c:pt idx="13">
                  <c:v>5.0019127631562217</c:v>
                </c:pt>
                <c:pt idx="14">
                  <c:v>4.9955246242505309</c:v>
                </c:pt>
                <c:pt idx="15">
                  <c:v>4.9827483464391475</c:v>
                </c:pt>
                <c:pt idx="16">
                  <c:v>4.9891364853448392</c:v>
                </c:pt>
                <c:pt idx="17">
                  <c:v>4.9891364853448392</c:v>
                </c:pt>
                <c:pt idx="18">
                  <c:v>5.0019127631562226</c:v>
                </c:pt>
                <c:pt idx="19">
                  <c:v>5.0274653187789866</c:v>
                </c:pt>
                <c:pt idx="20">
                  <c:v>5.0402415965903682</c:v>
                </c:pt>
                <c:pt idx="21">
                  <c:v>5.0402415965903691</c:v>
                </c:pt>
                <c:pt idx="22">
                  <c:v>4.9060906795708537</c:v>
                </c:pt>
                <c:pt idx="23">
                  <c:v>4.8230448737968681</c:v>
                </c:pt>
                <c:pt idx="24">
                  <c:v>4.7911041792684133</c:v>
                </c:pt>
                <c:pt idx="25">
                  <c:v>4.5036379285123074</c:v>
                </c:pt>
                <c:pt idx="26">
                  <c:v>4.4844735117952332</c:v>
                </c:pt>
                <c:pt idx="27">
                  <c:v>4.2992174835301897</c:v>
                </c:pt>
                <c:pt idx="28">
                  <c:v>4.1778428443220568</c:v>
                </c:pt>
                <c:pt idx="29">
                  <c:v>4.126737733076526</c:v>
                </c:pt>
                <c:pt idx="30">
                  <c:v>3.9287054270000992</c:v>
                </c:pt>
                <c:pt idx="31">
                  <c:v>3.8392714823204215</c:v>
                </c:pt>
                <c:pt idx="32">
                  <c:v>3.8392714823204215</c:v>
                </c:pt>
                <c:pt idx="33">
                  <c:v>3.8137189266976566</c:v>
                </c:pt>
                <c:pt idx="34">
                  <c:v>3.7115087042065973</c:v>
                </c:pt>
                <c:pt idx="35">
                  <c:v>3.5645815093756994</c:v>
                </c:pt>
                <c:pt idx="36">
                  <c:v>3.5390289537529345</c:v>
                </c:pt>
                <c:pt idx="37">
                  <c:v>3.5134763981301695</c:v>
                </c:pt>
                <c:pt idx="38">
                  <c:v>3.5134763981301695</c:v>
                </c:pt>
                <c:pt idx="39">
                  <c:v>3.5134763981301695</c:v>
                </c:pt>
                <c:pt idx="40">
                  <c:v>3.5134763981301695</c:v>
                </c:pt>
                <c:pt idx="41">
                  <c:v>3.5134763981301695</c:v>
                </c:pt>
                <c:pt idx="42">
                  <c:v>3.5262526759415525</c:v>
                </c:pt>
                <c:pt idx="43">
                  <c:v>3.5134763981301704</c:v>
                </c:pt>
                <c:pt idx="44">
                  <c:v>3.5134763981301695</c:v>
                </c:pt>
                <c:pt idx="45">
                  <c:v>3.5134763981301704</c:v>
                </c:pt>
                <c:pt idx="46">
                  <c:v>3.5134763981301704</c:v>
                </c:pt>
                <c:pt idx="47">
                  <c:v>3.5134763981301695</c:v>
                </c:pt>
                <c:pt idx="48">
                  <c:v>3.5262526759415516</c:v>
                </c:pt>
                <c:pt idx="49">
                  <c:v>3.5262526759415525</c:v>
                </c:pt>
                <c:pt idx="50">
                  <c:v>3.5645815093756994</c:v>
                </c:pt>
                <c:pt idx="51">
                  <c:v>3.5773577871870814</c:v>
                </c:pt>
                <c:pt idx="52">
                  <c:v>3.564581509375699</c:v>
                </c:pt>
                <c:pt idx="53">
                  <c:v>3.564581509375699</c:v>
                </c:pt>
                <c:pt idx="54">
                  <c:v>3.551805231564316</c:v>
                </c:pt>
                <c:pt idx="55">
                  <c:v>3.5262526759415516</c:v>
                </c:pt>
                <c:pt idx="56">
                  <c:v>3.5326408148472432</c:v>
                </c:pt>
                <c:pt idx="57">
                  <c:v>3.404878036733419</c:v>
                </c:pt>
                <c:pt idx="58">
                  <c:v>3.3793254811106541</c:v>
                </c:pt>
                <c:pt idx="59">
                  <c:v>3.2579508419025207</c:v>
                </c:pt>
                <c:pt idx="60">
                  <c:v>3.2132338695626825</c:v>
                </c:pt>
                <c:pt idx="61">
                  <c:v>3.2004575917512996</c:v>
                </c:pt>
                <c:pt idx="62">
                  <c:v>3.2068457306569909</c:v>
                </c:pt>
                <c:pt idx="63">
                  <c:v>3.1940694528456088</c:v>
                </c:pt>
                <c:pt idx="64">
                  <c:v>3.1940694528456088</c:v>
                </c:pt>
                <c:pt idx="65">
                  <c:v>3.1940694528456088</c:v>
                </c:pt>
                <c:pt idx="66">
                  <c:v>3.1940694528456088</c:v>
                </c:pt>
                <c:pt idx="67">
                  <c:v>3.1940694528456088</c:v>
                </c:pt>
                <c:pt idx="68">
                  <c:v>3.1940694528456093</c:v>
                </c:pt>
                <c:pt idx="69">
                  <c:v>3.1940694528456093</c:v>
                </c:pt>
                <c:pt idx="70">
                  <c:v>3.0790829525431671</c:v>
                </c:pt>
                <c:pt idx="71">
                  <c:v>3.0663066747317846</c:v>
                </c:pt>
                <c:pt idx="72">
                  <c:v>3.0599185358260939</c:v>
                </c:pt>
                <c:pt idx="73">
                  <c:v>3.0535303969204031</c:v>
                </c:pt>
                <c:pt idx="74">
                  <c:v>2.9193794799008872</c:v>
                </c:pt>
                <c:pt idx="75">
                  <c:v>2.9066032020895047</c:v>
                </c:pt>
                <c:pt idx="76">
                  <c:v>2.9002150631838139</c:v>
                </c:pt>
                <c:pt idx="77">
                  <c:v>2.8938269242781227</c:v>
                </c:pt>
                <c:pt idx="78">
                  <c:v>2.7596760072586073</c:v>
                </c:pt>
                <c:pt idx="79">
                  <c:v>2.7532878683529156</c:v>
                </c:pt>
                <c:pt idx="80">
                  <c:v>2.7468997294472244</c:v>
                </c:pt>
                <c:pt idx="81">
                  <c:v>2.7468997294472244</c:v>
                </c:pt>
                <c:pt idx="82">
                  <c:v>2.7468997294472244</c:v>
                </c:pt>
                <c:pt idx="83">
                  <c:v>2.7468997294472248</c:v>
                </c:pt>
                <c:pt idx="84">
                  <c:v>2.7468997294472244</c:v>
                </c:pt>
                <c:pt idx="85">
                  <c:v>2.587196256804944</c:v>
                </c:pt>
                <c:pt idx="86">
                  <c:v>2.587196256804944</c:v>
                </c:pt>
                <c:pt idx="87">
                  <c:v>2.587196256804944</c:v>
                </c:pt>
                <c:pt idx="88">
                  <c:v>2.587196256804944</c:v>
                </c:pt>
                <c:pt idx="89">
                  <c:v>2.587196256804944</c:v>
                </c:pt>
                <c:pt idx="90">
                  <c:v>2.587196256804944</c:v>
                </c:pt>
                <c:pt idx="91">
                  <c:v>2.587196256804944</c:v>
                </c:pt>
                <c:pt idx="92">
                  <c:v>2.5871962568049445</c:v>
                </c:pt>
                <c:pt idx="93">
                  <c:v>2.5871962568049436</c:v>
                </c:pt>
                <c:pt idx="94">
                  <c:v>2.5744199789935611</c:v>
                </c:pt>
                <c:pt idx="95">
                  <c:v>2.5680318400878703</c:v>
                </c:pt>
                <c:pt idx="96">
                  <c:v>2.5680318400878699</c:v>
                </c:pt>
                <c:pt idx="97">
                  <c:v>2.5680318400878699</c:v>
                </c:pt>
                <c:pt idx="98">
                  <c:v>2.5424792844651054</c:v>
                </c:pt>
                <c:pt idx="99">
                  <c:v>2.5233148677480322</c:v>
                </c:pt>
                <c:pt idx="100">
                  <c:v>2.4402690619740461</c:v>
                </c:pt>
                <c:pt idx="101">
                  <c:v>2.4274927841626637</c:v>
                </c:pt>
                <c:pt idx="102">
                  <c:v>2.4274927841626637</c:v>
                </c:pt>
                <c:pt idx="103">
                  <c:v>2.4274927841626637</c:v>
                </c:pt>
                <c:pt idx="104">
                  <c:v>2.4274927841626637</c:v>
                </c:pt>
                <c:pt idx="105">
                  <c:v>2.4274927841626637</c:v>
                </c:pt>
                <c:pt idx="106">
                  <c:v>2.5105385899366497</c:v>
                </c:pt>
                <c:pt idx="107">
                  <c:v>2.6063606735220182</c:v>
                </c:pt>
                <c:pt idx="108">
                  <c:v>2.6063606735220182</c:v>
                </c:pt>
                <c:pt idx="109">
                  <c:v>2.6063606735220186</c:v>
                </c:pt>
                <c:pt idx="110">
                  <c:v>2.6255250902390923</c:v>
                </c:pt>
                <c:pt idx="111">
                  <c:v>2.6510776458618572</c:v>
                </c:pt>
                <c:pt idx="112">
                  <c:v>2.67024206257893</c:v>
                </c:pt>
                <c:pt idx="113">
                  <c:v>2.740511590541534</c:v>
                </c:pt>
                <c:pt idx="114">
                  <c:v>2.7852285628813731</c:v>
                </c:pt>
                <c:pt idx="115">
                  <c:v>2.8235573963155205</c:v>
                </c:pt>
                <c:pt idx="116">
                  <c:v>2.8235573963155201</c:v>
                </c:pt>
                <c:pt idx="117">
                  <c:v>2.8299455352212117</c:v>
                </c:pt>
                <c:pt idx="118">
                  <c:v>2.836333674126903</c:v>
                </c:pt>
                <c:pt idx="119">
                  <c:v>2.849109951938285</c:v>
                </c:pt>
                <c:pt idx="120">
                  <c:v>2.8491099519382854</c:v>
                </c:pt>
                <c:pt idx="121">
                  <c:v>2.8554980908439767</c:v>
                </c:pt>
                <c:pt idx="122">
                  <c:v>2.8618862297496679</c:v>
                </c:pt>
                <c:pt idx="123">
                  <c:v>2.8107811185041385</c:v>
                </c:pt>
                <c:pt idx="124">
                  <c:v>2.7532878683529169</c:v>
                </c:pt>
                <c:pt idx="125">
                  <c:v>2.7341234516358437</c:v>
                </c:pt>
                <c:pt idx="126">
                  <c:v>2.7341234516358437</c:v>
                </c:pt>
                <c:pt idx="127">
                  <c:v>2.7341234516358441</c:v>
                </c:pt>
                <c:pt idx="128">
                  <c:v>2.7341234516358437</c:v>
                </c:pt>
                <c:pt idx="129">
                  <c:v>2.7277353127301525</c:v>
                </c:pt>
                <c:pt idx="130">
                  <c:v>2.6063606735220195</c:v>
                </c:pt>
                <c:pt idx="131">
                  <c:v>2.5744199789935633</c:v>
                </c:pt>
                <c:pt idx="132">
                  <c:v>2.5744199789935633</c:v>
                </c:pt>
                <c:pt idx="133">
                  <c:v>2.5744199789935633</c:v>
                </c:pt>
                <c:pt idx="134">
                  <c:v>2.5744199789935633</c:v>
                </c:pt>
                <c:pt idx="135">
                  <c:v>2.5744199789935638</c:v>
                </c:pt>
                <c:pt idx="136">
                  <c:v>2.5744199789935633</c:v>
                </c:pt>
                <c:pt idx="137">
                  <c:v>2.5744199789935633</c:v>
                </c:pt>
                <c:pt idx="138">
                  <c:v>2.5744199789935638</c:v>
                </c:pt>
                <c:pt idx="139">
                  <c:v>2.5680318400878721</c:v>
                </c:pt>
                <c:pt idx="140">
                  <c:v>2.4274927841626655</c:v>
                </c:pt>
                <c:pt idx="141">
                  <c:v>2.4274927841626659</c:v>
                </c:pt>
                <c:pt idx="142">
                  <c:v>2.414716506351283</c:v>
                </c:pt>
                <c:pt idx="143">
                  <c:v>2.2805655893317676</c:v>
                </c:pt>
                <c:pt idx="144">
                  <c:v>2.2486248948033118</c:v>
                </c:pt>
                <c:pt idx="145">
                  <c:v>2.2422367558976202</c:v>
                </c:pt>
                <c:pt idx="146">
                  <c:v>2.1016976999724135</c:v>
                </c:pt>
                <c:pt idx="147">
                  <c:v>2.0889214221610315</c:v>
                </c:pt>
                <c:pt idx="148">
                  <c:v>2.0889214221610302</c:v>
                </c:pt>
                <c:pt idx="149">
                  <c:v>2.0953095610667223</c:v>
                </c:pt>
                <c:pt idx="150">
                  <c:v>2.037816310915503</c:v>
                </c:pt>
                <c:pt idx="151">
                  <c:v>2.0250400331041192</c:v>
                </c:pt>
                <c:pt idx="152">
                  <c:v>2.0186518941984239</c:v>
                </c:pt>
                <c:pt idx="153">
                  <c:v>2.0378163109155034</c:v>
                </c:pt>
                <c:pt idx="154">
                  <c:v>2.0378163109155096</c:v>
                </c:pt>
                <c:pt idx="155">
                  <c:v>2.0378163109154936</c:v>
                </c:pt>
                <c:pt idx="156">
                  <c:v>2.0378163109154839</c:v>
                </c:pt>
                <c:pt idx="157">
                  <c:v>2.0378163109155256</c:v>
                </c:pt>
                <c:pt idx="158">
                  <c:v>2.0378163109155345</c:v>
                </c:pt>
                <c:pt idx="159">
                  <c:v>2.037816310915431</c:v>
                </c:pt>
                <c:pt idx="160">
                  <c:v>2.0378163109154444</c:v>
                </c:pt>
                <c:pt idx="161">
                  <c:v>2.0378163109156926</c:v>
                </c:pt>
                <c:pt idx="162">
                  <c:v>2.0378163109155696</c:v>
                </c:pt>
                <c:pt idx="163">
                  <c:v>2.0378163109150171</c:v>
                </c:pt>
                <c:pt idx="164">
                  <c:v>2.0378163109154972</c:v>
                </c:pt>
                <c:pt idx="165">
                  <c:v>2.0505925887280698</c:v>
                </c:pt>
                <c:pt idx="166">
                  <c:v>2.0505925887264609</c:v>
                </c:pt>
                <c:pt idx="167">
                  <c:v>2.0505925887241783</c:v>
                </c:pt>
                <c:pt idx="168">
                  <c:v>2.0505925887288092</c:v>
                </c:pt>
                <c:pt idx="169">
                  <c:v>2.0505925887328318</c:v>
                </c:pt>
                <c:pt idx="170">
                  <c:v>2.0505925887200243</c:v>
                </c:pt>
                <c:pt idx="171">
                  <c:v>2.0505925887150478</c:v>
                </c:pt>
                <c:pt idx="172">
                  <c:v>2.0505925887473335</c:v>
                </c:pt>
                <c:pt idx="173">
                  <c:v>2.0442044498432108</c:v>
                </c:pt>
                <c:pt idx="174">
                  <c:v>1.9356060883667783</c:v>
                </c:pt>
                <c:pt idx="175">
                  <c:v>1.9356060883936577</c:v>
                </c:pt>
                <c:pt idx="176">
                  <c:v>1.9356060885691651</c:v>
                </c:pt>
                <c:pt idx="177">
                  <c:v>1.9356060884515589</c:v>
                </c:pt>
                <c:pt idx="178">
                  <c:v>1.9356060880527302</c:v>
                </c:pt>
                <c:pt idx="179">
                  <c:v>1.9356060885011757</c:v>
                </c:pt>
                <c:pt idx="180">
                  <c:v>1.9356060892711959</c:v>
                </c:pt>
                <c:pt idx="181">
                  <c:v>1.9356060879811348</c:v>
                </c:pt>
                <c:pt idx="182">
                  <c:v>1.9356060864574147</c:v>
                </c:pt>
                <c:pt idx="183">
                  <c:v>1.9356060902949579</c:v>
                </c:pt>
                <c:pt idx="184">
                  <c:v>1.9356060923512757</c:v>
                </c:pt>
                <c:pt idx="185">
                  <c:v>1.9356060828208903</c:v>
                </c:pt>
                <c:pt idx="186">
                  <c:v>1.9356060803625359</c:v>
                </c:pt>
                <c:pt idx="187">
                  <c:v>1.935606105645131</c:v>
                </c:pt>
                <c:pt idx="188">
                  <c:v>1.9356061005765455</c:v>
                </c:pt>
                <c:pt idx="189">
                  <c:v>1.9356060446993493</c:v>
                </c:pt>
                <c:pt idx="190">
                  <c:v>1.9483823482872873</c:v>
                </c:pt>
                <c:pt idx="191">
                  <c:v>1.9356062069423916</c:v>
                </c:pt>
                <c:pt idx="192">
                  <c:v>1.9356060802687483</c:v>
                </c:pt>
                <c:pt idx="193">
                  <c:v>1.9419939595831222</c:v>
                </c:pt>
                <c:pt idx="194">
                  <c:v>1.9419943132738262</c:v>
                </c:pt>
                <c:pt idx="195">
                  <c:v>1.9547711711280695</c:v>
                </c:pt>
                <c:pt idx="196">
                  <c:v>1.9611581269989498</c:v>
                </c:pt>
                <c:pt idx="197">
                  <c:v>2.0058742973058097</c:v>
                </c:pt>
                <c:pt idx="198">
                  <c:v>2.0569822508797002</c:v>
                </c:pt>
                <c:pt idx="199">
                  <c:v>2.0633719347767681</c:v>
                </c:pt>
                <c:pt idx="200">
                  <c:v>2.0633634349942498</c:v>
                </c:pt>
                <c:pt idx="201">
                  <c:v>2.0633642832403654</c:v>
                </c:pt>
                <c:pt idx="202">
                  <c:v>2.032850070373506</c:v>
                </c:pt>
                <c:pt idx="203">
                  <c:v>2.0023143180878646</c:v>
                </c:pt>
                <c:pt idx="204">
                  <c:v>1.9717345580848125</c:v>
                </c:pt>
                <c:pt idx="205">
                  <c:v>1.9412405439155473</c:v>
                </c:pt>
                <c:pt idx="206">
                  <c:v>1.9107905828074876</c:v>
                </c:pt>
                <c:pt idx="207">
                  <c:v>1.8801718768584403</c:v>
                </c:pt>
                <c:pt idx="208">
                  <c:v>1.8494229179277084</c:v>
                </c:pt>
                <c:pt idx="209">
                  <c:v>1.8192586337651386</c:v>
                </c:pt>
                <c:pt idx="210">
                  <c:v>1.7889776584555459</c:v>
                </c:pt>
                <c:pt idx="211">
                  <c:v>1.7577109504750335</c:v>
                </c:pt>
                <c:pt idx="212">
                  <c:v>1.7264629390885435</c:v>
                </c:pt>
                <c:pt idx="213">
                  <c:v>1.698540426403482</c:v>
                </c:pt>
                <c:pt idx="214">
                  <c:v>1.6678105211574361</c:v>
                </c:pt>
                <c:pt idx="215">
                  <c:v>1.6327705716368366</c:v>
                </c:pt>
                <c:pt idx="216">
                  <c:v>1.6015985120412748</c:v>
                </c:pt>
                <c:pt idx="217">
                  <c:v>1.5863842695806099</c:v>
                </c:pt>
                <c:pt idx="218">
                  <c:v>1.5449220689719045</c:v>
                </c:pt>
                <c:pt idx="219">
                  <c:v>1.4934475050756721</c:v>
                </c:pt>
                <c:pt idx="220">
                  <c:v>1.4770432242990601</c:v>
                </c:pt>
                <c:pt idx="221">
                  <c:v>1.5825939053254401</c:v>
                </c:pt>
                <c:pt idx="222">
                  <c:v>1.4823259973226199</c:v>
                </c:pt>
                <c:pt idx="223">
                  <c:v>1.42618795620438</c:v>
                </c:pt>
                <c:pt idx="224">
                  <c:v>1.49395264397906</c:v>
                </c:pt>
                <c:pt idx="225">
                  <c:v>1.4079768142857101</c:v>
                </c:pt>
                <c:pt idx="226">
                  <c:v>1.3399000000000001</c:v>
                </c:pt>
                <c:pt idx="227">
                  <c:v>1.5553999999999999</c:v>
                </c:pt>
                <c:pt idx="228">
                  <c:v>1.5154000000000001</c:v>
                </c:pt>
                <c:pt idx="229">
                  <c:v>1.3589</c:v>
                </c:pt>
                <c:pt idx="230">
                  <c:v>1.4231</c:v>
                </c:pt>
                <c:pt idx="231">
                  <c:v>1.3463000000000001</c:v>
                </c:pt>
                <c:pt idx="232">
                  <c:v>1.3281000000000001</c:v>
                </c:pt>
                <c:pt idx="233">
                  <c:v>1.3696999999999999</c:v>
                </c:pt>
                <c:pt idx="234">
                  <c:v>1.3366</c:v>
                </c:pt>
                <c:pt idx="235">
                  <c:v>1.2735000000000001</c:v>
                </c:pt>
                <c:pt idx="236">
                  <c:v>1.4903999999999999</c:v>
                </c:pt>
                <c:pt idx="237">
                  <c:v>1.3272999999999999</c:v>
                </c:pt>
                <c:pt idx="238">
                  <c:v>1.2609999999999999</c:v>
                </c:pt>
                <c:pt idx="239">
                  <c:v>1.3903000000000001</c:v>
                </c:pt>
                <c:pt idx="240">
                  <c:v>1.4098999999999999</c:v>
                </c:pt>
                <c:pt idx="241">
                  <c:v>1.3189</c:v>
                </c:pt>
                <c:pt idx="242">
                  <c:v>1.4263999999999999</c:v>
                </c:pt>
                <c:pt idx="243">
                  <c:v>1.4476</c:v>
                </c:pt>
                <c:pt idx="244">
                  <c:v>1.2764</c:v>
                </c:pt>
                <c:pt idx="245">
                  <c:v>1.3996999999999999</c:v>
                </c:pt>
                <c:pt idx="246">
                  <c:v>1.321</c:v>
                </c:pt>
                <c:pt idx="247">
                  <c:v>1.2273000000000001</c:v>
                </c:pt>
                <c:pt idx="248">
                  <c:v>1.2357</c:v>
                </c:pt>
                <c:pt idx="249">
                  <c:v>1.2102999999999999</c:v>
                </c:pt>
                <c:pt idx="250">
                  <c:v>1.2104999999999999</c:v>
                </c:pt>
                <c:pt idx="251">
                  <c:v>1.2771999999999999</c:v>
                </c:pt>
                <c:pt idx="252">
                  <c:v>1.3472999999999999</c:v>
                </c:pt>
                <c:pt idx="253">
                  <c:v>1.2476</c:v>
                </c:pt>
                <c:pt idx="254">
                  <c:v>1.2927</c:v>
                </c:pt>
                <c:pt idx="255">
                  <c:v>1.2977000000000001</c:v>
                </c:pt>
                <c:pt idx="256">
                  <c:v>1.268</c:v>
                </c:pt>
                <c:pt idx="257">
                  <c:v>1.2771999999999999</c:v>
                </c:pt>
                <c:pt idx="258">
                  <c:v>1.2922</c:v>
                </c:pt>
                <c:pt idx="259">
                  <c:v>1.3646</c:v>
                </c:pt>
                <c:pt idx="260">
                  <c:v>1.2554000000000001</c:v>
                </c:pt>
                <c:pt idx="261">
                  <c:v>1.2847999999999999</c:v>
                </c:pt>
                <c:pt idx="262">
                  <c:v>1.202</c:v>
                </c:pt>
                <c:pt idx="263">
                  <c:v>1.2626999999999999</c:v>
                </c:pt>
                <c:pt idx="264">
                  <c:v>1.3134999999999999</c:v>
                </c:pt>
                <c:pt idx="265">
                  <c:v>1.2382</c:v>
                </c:pt>
                <c:pt idx="266">
                  <c:v>1.2092000000000001</c:v>
                </c:pt>
                <c:pt idx="267">
                  <c:v>1.288</c:v>
                </c:pt>
                <c:pt idx="268">
                  <c:v>1.2770999999999999</c:v>
                </c:pt>
                <c:pt idx="269">
                  <c:v>1.2222999999999999</c:v>
                </c:pt>
                <c:pt idx="270">
                  <c:v>1.2977000000000001</c:v>
                </c:pt>
                <c:pt idx="271">
                  <c:v>1.2210000000000001</c:v>
                </c:pt>
                <c:pt idx="272">
                  <c:v>1.2029000000000001</c:v>
                </c:pt>
                <c:pt idx="273">
                  <c:v>1.3399000000000001</c:v>
                </c:pt>
                <c:pt idx="274">
                  <c:v>1.2154</c:v>
                </c:pt>
                <c:pt idx="275">
                  <c:v>1.2377</c:v>
                </c:pt>
                <c:pt idx="276">
                  <c:v>1.353</c:v>
                </c:pt>
                <c:pt idx="277">
                  <c:v>1.1597999999999999</c:v>
                </c:pt>
                <c:pt idx="278">
                  <c:v>1.2239</c:v>
                </c:pt>
                <c:pt idx="279">
                  <c:v>1.3496999999999999</c:v>
                </c:pt>
                <c:pt idx="280">
                  <c:v>1.2130000000000001</c:v>
                </c:pt>
                <c:pt idx="281">
                  <c:v>1.2815000000000001</c:v>
                </c:pt>
                <c:pt idx="282">
                  <c:v>1.3849</c:v>
                </c:pt>
                <c:pt idx="283">
                  <c:v>1.2020999999999999</c:v>
                </c:pt>
                <c:pt idx="284">
                  <c:v>1.2478</c:v>
                </c:pt>
                <c:pt idx="285">
                  <c:v>1.3284</c:v>
                </c:pt>
                <c:pt idx="286">
                  <c:v>1.2030000000000001</c:v>
                </c:pt>
                <c:pt idx="287">
                  <c:v>1.2644</c:v>
                </c:pt>
                <c:pt idx="288">
                  <c:v>1.393</c:v>
                </c:pt>
                <c:pt idx="289">
                  <c:v>1.2770999999999999</c:v>
                </c:pt>
                <c:pt idx="290">
                  <c:v>1.2876000000000001</c:v>
                </c:pt>
                <c:pt idx="291">
                  <c:v>1.3978999999999999</c:v>
                </c:pt>
                <c:pt idx="292">
                  <c:v>1.296</c:v>
                </c:pt>
                <c:pt idx="293">
                  <c:v>1.2991999999999999</c:v>
                </c:pt>
                <c:pt idx="294">
                  <c:v>1.4080999999999999</c:v>
                </c:pt>
                <c:pt idx="295">
                  <c:v>1.3172999999999999</c:v>
                </c:pt>
                <c:pt idx="296">
                  <c:v>1.3071999999999999</c:v>
                </c:pt>
                <c:pt idx="297">
                  <c:v>1.3435999999999999</c:v>
                </c:pt>
                <c:pt idx="298">
                  <c:v>1.3782000000000001</c:v>
                </c:pt>
                <c:pt idx="299">
                  <c:v>1.3648</c:v>
                </c:pt>
                <c:pt idx="300">
                  <c:v>1.4268000000000001</c:v>
                </c:pt>
                <c:pt idx="301">
                  <c:v>1.3677999999999999</c:v>
                </c:pt>
                <c:pt idx="302">
                  <c:v>1.3855999999999999</c:v>
                </c:pt>
                <c:pt idx="303">
                  <c:v>1.4263999999999999</c:v>
                </c:pt>
                <c:pt idx="304">
                  <c:v>1.3714999999999999</c:v>
                </c:pt>
                <c:pt idx="305">
                  <c:v>1.3766</c:v>
                </c:pt>
                <c:pt idx="306">
                  <c:v>1.3885000000000001</c:v>
                </c:pt>
                <c:pt idx="307">
                  <c:v>1.4098999999999999</c:v>
                </c:pt>
                <c:pt idx="308">
                  <c:v>1.3667</c:v>
                </c:pt>
                <c:pt idx="309">
                  <c:v>1.4119999999999999</c:v>
                </c:pt>
                <c:pt idx="310">
                  <c:v>1.4266000000000001</c:v>
                </c:pt>
                <c:pt idx="311">
                  <c:v>1.381</c:v>
                </c:pt>
              </c:numCache>
            </c:numRef>
          </c:val>
          <c:smooth val="0"/>
          <c:extLst>
            <c:ext xmlns:c16="http://schemas.microsoft.com/office/drawing/2014/chart" uri="{C3380CC4-5D6E-409C-BE32-E72D297353CC}">
              <c16:uniqueId val="{00000002-03E0-4D00-98E6-E802F5357964}"/>
            </c:ext>
          </c:extLst>
        </c:ser>
        <c:ser>
          <c:idx val="3"/>
          <c:order val="3"/>
          <c:tx>
            <c:v>Policy costs discount rate</c:v>
          </c:tx>
          <c:spPr>
            <a:ln w="28575" cap="rnd">
              <a:solidFill>
                <a:sysClr val="windowText" lastClr="000000"/>
              </a:solidFill>
              <a:round/>
            </a:ln>
            <a:effectLst/>
          </c:spPr>
          <c:marker>
            <c:symbol val="none"/>
          </c:marker>
          <c:cat>
            <c:numRef>
              <c:f>parameter_summary!$E$30:$LD$30</c:f>
              <c:numCache>
                <c:formatCode>mmm\-yy</c:formatCode>
                <c:ptCount val="312"/>
                <c:pt idx="0">
                  <c:v>33239</c:v>
                </c:pt>
                <c:pt idx="1">
                  <c:v>33270</c:v>
                </c:pt>
                <c:pt idx="2">
                  <c:v>33298</c:v>
                </c:pt>
                <c:pt idx="3">
                  <c:v>33329</c:v>
                </c:pt>
                <c:pt idx="4">
                  <c:v>33359</c:v>
                </c:pt>
                <c:pt idx="5">
                  <c:v>33390</c:v>
                </c:pt>
                <c:pt idx="6">
                  <c:v>33420</c:v>
                </c:pt>
                <c:pt idx="7">
                  <c:v>33451</c:v>
                </c:pt>
                <c:pt idx="8">
                  <c:v>33482</c:v>
                </c:pt>
                <c:pt idx="9">
                  <c:v>33512</c:v>
                </c:pt>
                <c:pt idx="10">
                  <c:v>33543</c:v>
                </c:pt>
                <c:pt idx="11">
                  <c:v>33573</c:v>
                </c:pt>
                <c:pt idx="12">
                  <c:v>33604</c:v>
                </c:pt>
                <c:pt idx="13">
                  <c:v>33635</c:v>
                </c:pt>
                <c:pt idx="14">
                  <c:v>33664</c:v>
                </c:pt>
                <c:pt idx="15">
                  <c:v>33695</c:v>
                </c:pt>
                <c:pt idx="16">
                  <c:v>33725</c:v>
                </c:pt>
                <c:pt idx="17">
                  <c:v>33756</c:v>
                </c:pt>
                <c:pt idx="18">
                  <c:v>33786</c:v>
                </c:pt>
                <c:pt idx="19">
                  <c:v>33817</c:v>
                </c:pt>
                <c:pt idx="20">
                  <c:v>33848</c:v>
                </c:pt>
                <c:pt idx="21">
                  <c:v>33878</c:v>
                </c:pt>
                <c:pt idx="22">
                  <c:v>33909</c:v>
                </c:pt>
                <c:pt idx="23">
                  <c:v>33939</c:v>
                </c:pt>
                <c:pt idx="24">
                  <c:v>33970</c:v>
                </c:pt>
                <c:pt idx="25">
                  <c:v>34001</c:v>
                </c:pt>
                <c:pt idx="26">
                  <c:v>34029</c:v>
                </c:pt>
                <c:pt idx="27">
                  <c:v>34060</c:v>
                </c:pt>
                <c:pt idx="28">
                  <c:v>34090</c:v>
                </c:pt>
                <c:pt idx="29">
                  <c:v>34121</c:v>
                </c:pt>
                <c:pt idx="30">
                  <c:v>34151</c:v>
                </c:pt>
                <c:pt idx="31">
                  <c:v>34182</c:v>
                </c:pt>
                <c:pt idx="32">
                  <c:v>34213</c:v>
                </c:pt>
                <c:pt idx="33">
                  <c:v>34243</c:v>
                </c:pt>
                <c:pt idx="34">
                  <c:v>34274</c:v>
                </c:pt>
                <c:pt idx="35">
                  <c:v>34304</c:v>
                </c:pt>
                <c:pt idx="36">
                  <c:v>34335</c:v>
                </c:pt>
                <c:pt idx="37">
                  <c:v>34366</c:v>
                </c:pt>
                <c:pt idx="38">
                  <c:v>34394</c:v>
                </c:pt>
                <c:pt idx="39">
                  <c:v>34425</c:v>
                </c:pt>
                <c:pt idx="40">
                  <c:v>34455</c:v>
                </c:pt>
                <c:pt idx="41">
                  <c:v>34486</c:v>
                </c:pt>
                <c:pt idx="42">
                  <c:v>34516</c:v>
                </c:pt>
                <c:pt idx="43">
                  <c:v>34547</c:v>
                </c:pt>
                <c:pt idx="44">
                  <c:v>34578</c:v>
                </c:pt>
                <c:pt idx="45">
                  <c:v>34608</c:v>
                </c:pt>
                <c:pt idx="46">
                  <c:v>34639</c:v>
                </c:pt>
                <c:pt idx="47">
                  <c:v>34669</c:v>
                </c:pt>
                <c:pt idx="48">
                  <c:v>34700</c:v>
                </c:pt>
                <c:pt idx="49">
                  <c:v>34731</c:v>
                </c:pt>
                <c:pt idx="50">
                  <c:v>34759</c:v>
                </c:pt>
                <c:pt idx="51">
                  <c:v>34790</c:v>
                </c:pt>
                <c:pt idx="52">
                  <c:v>34820</c:v>
                </c:pt>
                <c:pt idx="53">
                  <c:v>34851</c:v>
                </c:pt>
                <c:pt idx="54">
                  <c:v>34881</c:v>
                </c:pt>
                <c:pt idx="55">
                  <c:v>34912</c:v>
                </c:pt>
                <c:pt idx="56">
                  <c:v>34943</c:v>
                </c:pt>
                <c:pt idx="57">
                  <c:v>34973</c:v>
                </c:pt>
                <c:pt idx="58">
                  <c:v>35004</c:v>
                </c:pt>
                <c:pt idx="59">
                  <c:v>35034</c:v>
                </c:pt>
                <c:pt idx="60">
                  <c:v>35065</c:v>
                </c:pt>
                <c:pt idx="61">
                  <c:v>35096</c:v>
                </c:pt>
                <c:pt idx="62">
                  <c:v>35125</c:v>
                </c:pt>
                <c:pt idx="63">
                  <c:v>35156</c:v>
                </c:pt>
                <c:pt idx="64">
                  <c:v>35186</c:v>
                </c:pt>
                <c:pt idx="65">
                  <c:v>35217</c:v>
                </c:pt>
                <c:pt idx="66">
                  <c:v>35247</c:v>
                </c:pt>
                <c:pt idx="67">
                  <c:v>35278</c:v>
                </c:pt>
                <c:pt idx="68">
                  <c:v>35309</c:v>
                </c:pt>
                <c:pt idx="69">
                  <c:v>35339</c:v>
                </c:pt>
                <c:pt idx="70">
                  <c:v>35370</c:v>
                </c:pt>
                <c:pt idx="71">
                  <c:v>35400</c:v>
                </c:pt>
                <c:pt idx="72">
                  <c:v>35431</c:v>
                </c:pt>
                <c:pt idx="73">
                  <c:v>35462</c:v>
                </c:pt>
                <c:pt idx="74">
                  <c:v>35490</c:v>
                </c:pt>
                <c:pt idx="75">
                  <c:v>35521</c:v>
                </c:pt>
                <c:pt idx="76">
                  <c:v>35551</c:v>
                </c:pt>
                <c:pt idx="77">
                  <c:v>35582</c:v>
                </c:pt>
                <c:pt idx="78">
                  <c:v>35612</c:v>
                </c:pt>
                <c:pt idx="79">
                  <c:v>35643</c:v>
                </c:pt>
                <c:pt idx="80">
                  <c:v>35674</c:v>
                </c:pt>
                <c:pt idx="81">
                  <c:v>35704</c:v>
                </c:pt>
                <c:pt idx="82">
                  <c:v>35735</c:v>
                </c:pt>
                <c:pt idx="83">
                  <c:v>35765</c:v>
                </c:pt>
                <c:pt idx="84">
                  <c:v>35796</c:v>
                </c:pt>
                <c:pt idx="85">
                  <c:v>35827</c:v>
                </c:pt>
                <c:pt idx="86">
                  <c:v>35855</c:v>
                </c:pt>
                <c:pt idx="87">
                  <c:v>35886</c:v>
                </c:pt>
                <c:pt idx="88">
                  <c:v>35916</c:v>
                </c:pt>
                <c:pt idx="89">
                  <c:v>35947</c:v>
                </c:pt>
                <c:pt idx="90">
                  <c:v>35977</c:v>
                </c:pt>
                <c:pt idx="91">
                  <c:v>36008</c:v>
                </c:pt>
                <c:pt idx="92">
                  <c:v>36039</c:v>
                </c:pt>
                <c:pt idx="93">
                  <c:v>36069</c:v>
                </c:pt>
                <c:pt idx="94">
                  <c:v>36100</c:v>
                </c:pt>
                <c:pt idx="95">
                  <c:v>36130</c:v>
                </c:pt>
                <c:pt idx="96">
                  <c:v>36161</c:v>
                </c:pt>
                <c:pt idx="97">
                  <c:v>36192</c:v>
                </c:pt>
                <c:pt idx="98">
                  <c:v>36220</c:v>
                </c:pt>
                <c:pt idx="99">
                  <c:v>36251</c:v>
                </c:pt>
                <c:pt idx="100">
                  <c:v>36281</c:v>
                </c:pt>
                <c:pt idx="101">
                  <c:v>36312</c:v>
                </c:pt>
                <c:pt idx="102">
                  <c:v>36342</c:v>
                </c:pt>
                <c:pt idx="103">
                  <c:v>36373</c:v>
                </c:pt>
                <c:pt idx="104">
                  <c:v>36404</c:v>
                </c:pt>
                <c:pt idx="105">
                  <c:v>36434</c:v>
                </c:pt>
                <c:pt idx="106">
                  <c:v>36465</c:v>
                </c:pt>
                <c:pt idx="107">
                  <c:v>36495</c:v>
                </c:pt>
                <c:pt idx="108">
                  <c:v>36526</c:v>
                </c:pt>
                <c:pt idx="109">
                  <c:v>36557</c:v>
                </c:pt>
                <c:pt idx="110">
                  <c:v>36586</c:v>
                </c:pt>
                <c:pt idx="111">
                  <c:v>36617</c:v>
                </c:pt>
                <c:pt idx="112">
                  <c:v>36647</c:v>
                </c:pt>
                <c:pt idx="113">
                  <c:v>36678</c:v>
                </c:pt>
                <c:pt idx="114">
                  <c:v>36708</c:v>
                </c:pt>
                <c:pt idx="115">
                  <c:v>36739</c:v>
                </c:pt>
                <c:pt idx="116">
                  <c:v>36770</c:v>
                </c:pt>
                <c:pt idx="117">
                  <c:v>36800</c:v>
                </c:pt>
                <c:pt idx="118">
                  <c:v>36831</c:v>
                </c:pt>
                <c:pt idx="119">
                  <c:v>36861</c:v>
                </c:pt>
                <c:pt idx="120">
                  <c:v>36892</c:v>
                </c:pt>
                <c:pt idx="121">
                  <c:v>36923</c:v>
                </c:pt>
                <c:pt idx="122">
                  <c:v>36951</c:v>
                </c:pt>
                <c:pt idx="123">
                  <c:v>36982</c:v>
                </c:pt>
                <c:pt idx="124">
                  <c:v>37012</c:v>
                </c:pt>
                <c:pt idx="125">
                  <c:v>37043</c:v>
                </c:pt>
                <c:pt idx="126">
                  <c:v>37073</c:v>
                </c:pt>
                <c:pt idx="127">
                  <c:v>37104</c:v>
                </c:pt>
                <c:pt idx="128">
                  <c:v>37135</c:v>
                </c:pt>
                <c:pt idx="129">
                  <c:v>37165</c:v>
                </c:pt>
                <c:pt idx="130">
                  <c:v>37196</c:v>
                </c:pt>
                <c:pt idx="131">
                  <c:v>37226</c:v>
                </c:pt>
                <c:pt idx="132">
                  <c:v>37257</c:v>
                </c:pt>
                <c:pt idx="133">
                  <c:v>37288</c:v>
                </c:pt>
                <c:pt idx="134">
                  <c:v>37316</c:v>
                </c:pt>
                <c:pt idx="135">
                  <c:v>37347</c:v>
                </c:pt>
                <c:pt idx="136">
                  <c:v>37377</c:v>
                </c:pt>
                <c:pt idx="137">
                  <c:v>37408</c:v>
                </c:pt>
                <c:pt idx="138">
                  <c:v>37438</c:v>
                </c:pt>
                <c:pt idx="139">
                  <c:v>37469</c:v>
                </c:pt>
                <c:pt idx="140">
                  <c:v>37500</c:v>
                </c:pt>
                <c:pt idx="141">
                  <c:v>37530</c:v>
                </c:pt>
                <c:pt idx="142">
                  <c:v>37561</c:v>
                </c:pt>
                <c:pt idx="143">
                  <c:v>37591</c:v>
                </c:pt>
                <c:pt idx="144">
                  <c:v>37622</c:v>
                </c:pt>
                <c:pt idx="145">
                  <c:v>37653</c:v>
                </c:pt>
                <c:pt idx="146">
                  <c:v>37681</c:v>
                </c:pt>
                <c:pt idx="147">
                  <c:v>37712</c:v>
                </c:pt>
                <c:pt idx="148">
                  <c:v>37742</c:v>
                </c:pt>
                <c:pt idx="149">
                  <c:v>37773</c:v>
                </c:pt>
                <c:pt idx="150">
                  <c:v>37803</c:v>
                </c:pt>
                <c:pt idx="151">
                  <c:v>37834</c:v>
                </c:pt>
                <c:pt idx="152">
                  <c:v>37865</c:v>
                </c:pt>
                <c:pt idx="153">
                  <c:v>37895</c:v>
                </c:pt>
                <c:pt idx="154">
                  <c:v>37926</c:v>
                </c:pt>
                <c:pt idx="155">
                  <c:v>37956</c:v>
                </c:pt>
                <c:pt idx="156">
                  <c:v>37987</c:v>
                </c:pt>
                <c:pt idx="157">
                  <c:v>38018</c:v>
                </c:pt>
                <c:pt idx="158">
                  <c:v>38047</c:v>
                </c:pt>
                <c:pt idx="159">
                  <c:v>38078</c:v>
                </c:pt>
                <c:pt idx="160">
                  <c:v>38108</c:v>
                </c:pt>
                <c:pt idx="161">
                  <c:v>38139</c:v>
                </c:pt>
                <c:pt idx="162">
                  <c:v>38169</c:v>
                </c:pt>
                <c:pt idx="163">
                  <c:v>38200</c:v>
                </c:pt>
                <c:pt idx="164">
                  <c:v>38231</c:v>
                </c:pt>
                <c:pt idx="165">
                  <c:v>38261</c:v>
                </c:pt>
                <c:pt idx="166">
                  <c:v>38292</c:v>
                </c:pt>
                <c:pt idx="167">
                  <c:v>38322</c:v>
                </c:pt>
                <c:pt idx="168">
                  <c:v>38353</c:v>
                </c:pt>
                <c:pt idx="169">
                  <c:v>38384</c:v>
                </c:pt>
                <c:pt idx="170">
                  <c:v>38412</c:v>
                </c:pt>
                <c:pt idx="171">
                  <c:v>38443</c:v>
                </c:pt>
                <c:pt idx="172">
                  <c:v>38473</c:v>
                </c:pt>
                <c:pt idx="173">
                  <c:v>38504</c:v>
                </c:pt>
                <c:pt idx="174">
                  <c:v>38534</c:v>
                </c:pt>
                <c:pt idx="175">
                  <c:v>38565</c:v>
                </c:pt>
                <c:pt idx="176">
                  <c:v>38596</c:v>
                </c:pt>
                <c:pt idx="177">
                  <c:v>38626</c:v>
                </c:pt>
                <c:pt idx="178">
                  <c:v>38657</c:v>
                </c:pt>
                <c:pt idx="179">
                  <c:v>38687</c:v>
                </c:pt>
                <c:pt idx="180">
                  <c:v>38718</c:v>
                </c:pt>
                <c:pt idx="181">
                  <c:v>38749</c:v>
                </c:pt>
                <c:pt idx="182">
                  <c:v>38777</c:v>
                </c:pt>
                <c:pt idx="183">
                  <c:v>38808</c:v>
                </c:pt>
                <c:pt idx="184">
                  <c:v>38838</c:v>
                </c:pt>
                <c:pt idx="185">
                  <c:v>38869</c:v>
                </c:pt>
                <c:pt idx="186">
                  <c:v>38899</c:v>
                </c:pt>
                <c:pt idx="187">
                  <c:v>38930</c:v>
                </c:pt>
                <c:pt idx="188">
                  <c:v>38961</c:v>
                </c:pt>
                <c:pt idx="189">
                  <c:v>38991</c:v>
                </c:pt>
                <c:pt idx="190">
                  <c:v>39022</c:v>
                </c:pt>
                <c:pt idx="191">
                  <c:v>39052</c:v>
                </c:pt>
                <c:pt idx="192">
                  <c:v>39083</c:v>
                </c:pt>
                <c:pt idx="193">
                  <c:v>39114</c:v>
                </c:pt>
                <c:pt idx="194">
                  <c:v>39142</c:v>
                </c:pt>
                <c:pt idx="195">
                  <c:v>39173</c:v>
                </c:pt>
                <c:pt idx="196">
                  <c:v>39203</c:v>
                </c:pt>
                <c:pt idx="197">
                  <c:v>39234</c:v>
                </c:pt>
                <c:pt idx="198">
                  <c:v>39264</c:v>
                </c:pt>
                <c:pt idx="199">
                  <c:v>39295</c:v>
                </c:pt>
                <c:pt idx="200">
                  <c:v>39326</c:v>
                </c:pt>
                <c:pt idx="201">
                  <c:v>39356</c:v>
                </c:pt>
                <c:pt idx="202">
                  <c:v>39387</c:v>
                </c:pt>
                <c:pt idx="203">
                  <c:v>39417</c:v>
                </c:pt>
                <c:pt idx="204">
                  <c:v>39448</c:v>
                </c:pt>
                <c:pt idx="205">
                  <c:v>39479</c:v>
                </c:pt>
                <c:pt idx="206">
                  <c:v>39508</c:v>
                </c:pt>
                <c:pt idx="207">
                  <c:v>39539</c:v>
                </c:pt>
                <c:pt idx="208">
                  <c:v>39569</c:v>
                </c:pt>
                <c:pt idx="209">
                  <c:v>39600</c:v>
                </c:pt>
                <c:pt idx="210">
                  <c:v>39630</c:v>
                </c:pt>
                <c:pt idx="211">
                  <c:v>39661</c:v>
                </c:pt>
                <c:pt idx="212">
                  <c:v>39692</c:v>
                </c:pt>
                <c:pt idx="213">
                  <c:v>39722</c:v>
                </c:pt>
                <c:pt idx="214">
                  <c:v>39753</c:v>
                </c:pt>
                <c:pt idx="215">
                  <c:v>39783</c:v>
                </c:pt>
                <c:pt idx="216">
                  <c:v>39814</c:v>
                </c:pt>
                <c:pt idx="217">
                  <c:v>39845</c:v>
                </c:pt>
                <c:pt idx="218">
                  <c:v>39873</c:v>
                </c:pt>
                <c:pt idx="219">
                  <c:v>39904</c:v>
                </c:pt>
                <c:pt idx="220">
                  <c:v>39934</c:v>
                </c:pt>
                <c:pt idx="221">
                  <c:v>39965</c:v>
                </c:pt>
                <c:pt idx="222">
                  <c:v>39995</c:v>
                </c:pt>
                <c:pt idx="223">
                  <c:v>40026</c:v>
                </c:pt>
                <c:pt idx="224">
                  <c:v>40057</c:v>
                </c:pt>
                <c:pt idx="225">
                  <c:v>40087</c:v>
                </c:pt>
                <c:pt idx="226">
                  <c:v>40118</c:v>
                </c:pt>
                <c:pt idx="227">
                  <c:v>40148</c:v>
                </c:pt>
                <c:pt idx="228">
                  <c:v>40179</c:v>
                </c:pt>
                <c:pt idx="229">
                  <c:v>40210</c:v>
                </c:pt>
                <c:pt idx="230">
                  <c:v>40238</c:v>
                </c:pt>
                <c:pt idx="231">
                  <c:v>40269</c:v>
                </c:pt>
                <c:pt idx="232">
                  <c:v>40299</c:v>
                </c:pt>
                <c:pt idx="233">
                  <c:v>40330</c:v>
                </c:pt>
                <c:pt idx="234">
                  <c:v>40360</c:v>
                </c:pt>
                <c:pt idx="235">
                  <c:v>40391</c:v>
                </c:pt>
                <c:pt idx="236">
                  <c:v>40422</c:v>
                </c:pt>
                <c:pt idx="237">
                  <c:v>40452</c:v>
                </c:pt>
                <c:pt idx="238">
                  <c:v>40483</c:v>
                </c:pt>
                <c:pt idx="239">
                  <c:v>40513</c:v>
                </c:pt>
                <c:pt idx="240">
                  <c:v>40544</c:v>
                </c:pt>
                <c:pt idx="241">
                  <c:v>40575</c:v>
                </c:pt>
                <c:pt idx="242">
                  <c:v>40603</c:v>
                </c:pt>
                <c:pt idx="243">
                  <c:v>40634</c:v>
                </c:pt>
                <c:pt idx="244">
                  <c:v>40664</c:v>
                </c:pt>
                <c:pt idx="245">
                  <c:v>40695</c:v>
                </c:pt>
                <c:pt idx="246">
                  <c:v>40725</c:v>
                </c:pt>
                <c:pt idx="247">
                  <c:v>40756</c:v>
                </c:pt>
                <c:pt idx="248">
                  <c:v>40787</c:v>
                </c:pt>
                <c:pt idx="249">
                  <c:v>40817</c:v>
                </c:pt>
                <c:pt idx="250">
                  <c:v>40848</c:v>
                </c:pt>
                <c:pt idx="251">
                  <c:v>40878</c:v>
                </c:pt>
                <c:pt idx="252">
                  <c:v>40909</c:v>
                </c:pt>
                <c:pt idx="253">
                  <c:v>40940</c:v>
                </c:pt>
                <c:pt idx="254">
                  <c:v>40969</c:v>
                </c:pt>
                <c:pt idx="255">
                  <c:v>41000</c:v>
                </c:pt>
                <c:pt idx="256">
                  <c:v>41030</c:v>
                </c:pt>
                <c:pt idx="257">
                  <c:v>41061</c:v>
                </c:pt>
                <c:pt idx="258">
                  <c:v>41091</c:v>
                </c:pt>
                <c:pt idx="259">
                  <c:v>41122</c:v>
                </c:pt>
                <c:pt idx="260">
                  <c:v>41153</c:v>
                </c:pt>
                <c:pt idx="261">
                  <c:v>41183</c:v>
                </c:pt>
                <c:pt idx="262">
                  <c:v>41214</c:v>
                </c:pt>
                <c:pt idx="263">
                  <c:v>41244</c:v>
                </c:pt>
                <c:pt idx="264">
                  <c:v>41275</c:v>
                </c:pt>
                <c:pt idx="265">
                  <c:v>41306</c:v>
                </c:pt>
                <c:pt idx="266">
                  <c:v>41334</c:v>
                </c:pt>
                <c:pt idx="267">
                  <c:v>41365</c:v>
                </c:pt>
                <c:pt idx="268">
                  <c:v>41395</c:v>
                </c:pt>
                <c:pt idx="269">
                  <c:v>41426</c:v>
                </c:pt>
                <c:pt idx="270">
                  <c:v>41456</c:v>
                </c:pt>
                <c:pt idx="271">
                  <c:v>41487</c:v>
                </c:pt>
                <c:pt idx="272">
                  <c:v>41518</c:v>
                </c:pt>
                <c:pt idx="273">
                  <c:v>41548</c:v>
                </c:pt>
                <c:pt idx="274">
                  <c:v>41579</c:v>
                </c:pt>
                <c:pt idx="275">
                  <c:v>41609</c:v>
                </c:pt>
                <c:pt idx="276">
                  <c:v>41640</c:v>
                </c:pt>
                <c:pt idx="277">
                  <c:v>41671</c:v>
                </c:pt>
                <c:pt idx="278">
                  <c:v>41699</c:v>
                </c:pt>
                <c:pt idx="279">
                  <c:v>41730</c:v>
                </c:pt>
                <c:pt idx="280">
                  <c:v>41760</c:v>
                </c:pt>
                <c:pt idx="281">
                  <c:v>41791</c:v>
                </c:pt>
                <c:pt idx="282">
                  <c:v>41821</c:v>
                </c:pt>
                <c:pt idx="283">
                  <c:v>41852</c:v>
                </c:pt>
                <c:pt idx="284">
                  <c:v>41883</c:v>
                </c:pt>
                <c:pt idx="285">
                  <c:v>41913</c:v>
                </c:pt>
                <c:pt idx="286">
                  <c:v>41944</c:v>
                </c:pt>
                <c:pt idx="287">
                  <c:v>41974</c:v>
                </c:pt>
                <c:pt idx="288">
                  <c:v>42005</c:v>
                </c:pt>
                <c:pt idx="289">
                  <c:v>42036</c:v>
                </c:pt>
                <c:pt idx="290">
                  <c:v>42064</c:v>
                </c:pt>
                <c:pt idx="291">
                  <c:v>42095</c:v>
                </c:pt>
                <c:pt idx="292">
                  <c:v>42125</c:v>
                </c:pt>
                <c:pt idx="293">
                  <c:v>42156</c:v>
                </c:pt>
                <c:pt idx="294">
                  <c:v>42186</c:v>
                </c:pt>
                <c:pt idx="295">
                  <c:v>42217</c:v>
                </c:pt>
                <c:pt idx="296">
                  <c:v>42248</c:v>
                </c:pt>
                <c:pt idx="297">
                  <c:v>42278</c:v>
                </c:pt>
                <c:pt idx="298">
                  <c:v>42309</c:v>
                </c:pt>
                <c:pt idx="299">
                  <c:v>42339</c:v>
                </c:pt>
                <c:pt idx="300">
                  <c:v>42370</c:v>
                </c:pt>
                <c:pt idx="301">
                  <c:v>42401</c:v>
                </c:pt>
                <c:pt idx="302">
                  <c:v>42430</c:v>
                </c:pt>
                <c:pt idx="303">
                  <c:v>42461</c:v>
                </c:pt>
                <c:pt idx="304">
                  <c:v>42491</c:v>
                </c:pt>
                <c:pt idx="305">
                  <c:v>42522</c:v>
                </c:pt>
                <c:pt idx="306">
                  <c:v>42552</c:v>
                </c:pt>
                <c:pt idx="307">
                  <c:v>42583</c:v>
                </c:pt>
                <c:pt idx="308">
                  <c:v>42614</c:v>
                </c:pt>
                <c:pt idx="309">
                  <c:v>42644</c:v>
                </c:pt>
                <c:pt idx="310">
                  <c:v>42675</c:v>
                </c:pt>
                <c:pt idx="311">
                  <c:v>42705</c:v>
                </c:pt>
              </c:numCache>
            </c:numRef>
          </c:cat>
          <c:val>
            <c:numRef>
              <c:f>parameter_summary!$E$51:$LD$51</c:f>
              <c:numCache>
                <c:formatCode>0.000</c:formatCode>
                <c:ptCount val="312"/>
                <c:pt idx="0">
                  <c:v>6.4295119999999999</c:v>
                </c:pt>
                <c:pt idx="1">
                  <c:v>6.2591960000000002</c:v>
                </c:pt>
                <c:pt idx="2">
                  <c:v>6.1494530000000003</c:v>
                </c:pt>
                <c:pt idx="3">
                  <c:v>6.0629650000000002</c:v>
                </c:pt>
                <c:pt idx="4">
                  <c:v>5.7934770000000002</c:v>
                </c:pt>
                <c:pt idx="5">
                  <c:v>5.9756210000000003</c:v>
                </c:pt>
                <c:pt idx="6">
                  <c:v>6.0251970000000004</c:v>
                </c:pt>
                <c:pt idx="7">
                  <c:v>6.1708449999999999</c:v>
                </c:pt>
                <c:pt idx="8">
                  <c:v>6.2430269999999997</c:v>
                </c:pt>
                <c:pt idx="9">
                  <c:v>6.7633089999999996</c:v>
                </c:pt>
                <c:pt idx="10">
                  <c:v>6.6488759999999996</c:v>
                </c:pt>
                <c:pt idx="11">
                  <c:v>6.3544080000000003</c:v>
                </c:pt>
                <c:pt idx="12">
                  <c:v>6.1963809999999997</c:v>
                </c:pt>
                <c:pt idx="13">
                  <c:v>6.1578650000000001</c:v>
                </c:pt>
                <c:pt idx="14">
                  <c:v>6.5690220000000004</c:v>
                </c:pt>
                <c:pt idx="15">
                  <c:v>6.5757469999999998</c:v>
                </c:pt>
                <c:pt idx="16">
                  <c:v>6.884722</c:v>
                </c:pt>
                <c:pt idx="17">
                  <c:v>6.9777250000000004</c:v>
                </c:pt>
                <c:pt idx="18">
                  <c:v>6.9587190000000003</c:v>
                </c:pt>
                <c:pt idx="19">
                  <c:v>6.8758739999999996</c:v>
                </c:pt>
                <c:pt idx="20">
                  <c:v>6.3034619999999997</c:v>
                </c:pt>
                <c:pt idx="21">
                  <c:v>5.87507</c:v>
                </c:pt>
                <c:pt idx="22">
                  <c:v>5.9308740000000002</c:v>
                </c:pt>
                <c:pt idx="23">
                  <c:v>5.4755000000000003</c:v>
                </c:pt>
                <c:pt idx="24">
                  <c:v>5.3699810000000001</c:v>
                </c:pt>
                <c:pt idx="25">
                  <c:v>4.9326559999999997</c:v>
                </c:pt>
                <c:pt idx="26">
                  <c:v>4.6716340000000001</c:v>
                </c:pt>
                <c:pt idx="27">
                  <c:v>4.7954540000000003</c:v>
                </c:pt>
                <c:pt idx="28">
                  <c:v>4.7012890000000001</c:v>
                </c:pt>
                <c:pt idx="29">
                  <c:v>4.5442340000000003</c:v>
                </c:pt>
                <c:pt idx="30">
                  <c:v>4.4879449999999999</c:v>
                </c:pt>
                <c:pt idx="31">
                  <c:v>4.4450620000000001</c:v>
                </c:pt>
                <c:pt idx="32">
                  <c:v>4.3493729999999999</c:v>
                </c:pt>
                <c:pt idx="33">
                  <c:v>4.135904</c:v>
                </c:pt>
                <c:pt idx="34">
                  <c:v>4.1410390000000001</c:v>
                </c:pt>
                <c:pt idx="35">
                  <c:v>4.053852</c:v>
                </c:pt>
                <c:pt idx="36">
                  <c:v>4.0812629999999999</c:v>
                </c:pt>
                <c:pt idx="37">
                  <c:v>4.3381780000000001</c:v>
                </c:pt>
                <c:pt idx="38">
                  <c:v>4.5018330000000004</c:v>
                </c:pt>
                <c:pt idx="39">
                  <c:v>4.7592359999999996</c:v>
                </c:pt>
                <c:pt idx="40">
                  <c:v>4.823728</c:v>
                </c:pt>
                <c:pt idx="41">
                  <c:v>5.1424159999999999</c:v>
                </c:pt>
                <c:pt idx="42">
                  <c:v>5.0752629999999996</c:v>
                </c:pt>
                <c:pt idx="43">
                  <c:v>5.3498000000000001</c:v>
                </c:pt>
                <c:pt idx="44">
                  <c:v>5.473846</c:v>
                </c:pt>
                <c:pt idx="45">
                  <c:v>5.4612670000000003</c:v>
                </c:pt>
                <c:pt idx="46">
                  <c:v>5.2711160000000001</c:v>
                </c:pt>
                <c:pt idx="47">
                  <c:v>5.22539</c:v>
                </c:pt>
                <c:pt idx="48">
                  <c:v>5.2792779999999997</c:v>
                </c:pt>
                <c:pt idx="49">
                  <c:v>5.226172</c:v>
                </c:pt>
                <c:pt idx="50">
                  <c:v>5.0440019999999999</c:v>
                </c:pt>
                <c:pt idx="51">
                  <c:v>4.8063209999999996</c:v>
                </c:pt>
                <c:pt idx="52">
                  <c:v>4.6600520000000003</c:v>
                </c:pt>
                <c:pt idx="53">
                  <c:v>4.6934610000000001</c:v>
                </c:pt>
                <c:pt idx="54">
                  <c:v>4.5725769999999999</c:v>
                </c:pt>
                <c:pt idx="55">
                  <c:v>4.4587349999999999</c:v>
                </c:pt>
                <c:pt idx="56">
                  <c:v>4.1880540000000002</c:v>
                </c:pt>
                <c:pt idx="57">
                  <c:v>3.9572970000000001</c:v>
                </c:pt>
                <c:pt idx="58">
                  <c:v>3.642102</c:v>
                </c:pt>
                <c:pt idx="59">
                  <c:v>3.7293940000000001</c:v>
                </c:pt>
                <c:pt idx="60">
                  <c:v>4.1232709999999999</c:v>
                </c:pt>
                <c:pt idx="61">
                  <c:v>4.0741620000000003</c:v>
                </c:pt>
                <c:pt idx="62">
                  <c:v>4.0430520000000003</c:v>
                </c:pt>
                <c:pt idx="63">
                  <c:v>3.940035</c:v>
                </c:pt>
                <c:pt idx="64">
                  <c:v>4.3339879999999997</c:v>
                </c:pt>
                <c:pt idx="65">
                  <c:v>4.3059890000000003</c:v>
                </c:pt>
                <c:pt idx="66">
                  <c:v>4.2004710000000003</c:v>
                </c:pt>
                <c:pt idx="67">
                  <c:v>4.0519860000000003</c:v>
                </c:pt>
                <c:pt idx="68">
                  <c:v>3.815232</c:v>
                </c:pt>
                <c:pt idx="69">
                  <c:v>3.710277</c:v>
                </c:pt>
                <c:pt idx="70">
                  <c:v>3.74688</c:v>
                </c:pt>
                <c:pt idx="71">
                  <c:v>3.630954</c:v>
                </c:pt>
                <c:pt idx="72">
                  <c:v>3.691208</c:v>
                </c:pt>
                <c:pt idx="73">
                  <c:v>3.2519200000000001</c:v>
                </c:pt>
                <c:pt idx="74">
                  <c:v>3.5644770000000001</c:v>
                </c:pt>
                <c:pt idx="75">
                  <c:v>3.4324629999999998</c:v>
                </c:pt>
                <c:pt idx="76">
                  <c:v>3.2588819999999998</c:v>
                </c:pt>
                <c:pt idx="77">
                  <c:v>3.1777850000000001</c:v>
                </c:pt>
                <c:pt idx="78">
                  <c:v>3.2414360000000002</c:v>
                </c:pt>
                <c:pt idx="79">
                  <c:v>3.3548770000000001</c:v>
                </c:pt>
                <c:pt idx="80">
                  <c:v>3.3872369999999998</c:v>
                </c:pt>
                <c:pt idx="81">
                  <c:v>3.4435539999999998</c:v>
                </c:pt>
                <c:pt idx="82">
                  <c:v>3.3890940000000001</c:v>
                </c:pt>
                <c:pt idx="83">
                  <c:v>3.0843579999999999</c:v>
                </c:pt>
                <c:pt idx="84">
                  <c:v>3.0840000000000001</c:v>
                </c:pt>
                <c:pt idx="85">
                  <c:v>2.964</c:v>
                </c:pt>
                <c:pt idx="86">
                  <c:v>3.109</c:v>
                </c:pt>
                <c:pt idx="87">
                  <c:v>3.3439999999999999</c:v>
                </c:pt>
                <c:pt idx="88">
                  <c:v>3.1789999999999998</c:v>
                </c:pt>
                <c:pt idx="89">
                  <c:v>3.3079999999999998</c:v>
                </c:pt>
                <c:pt idx="90">
                  <c:v>3.19</c:v>
                </c:pt>
                <c:pt idx="91">
                  <c:v>2.988</c:v>
                </c:pt>
                <c:pt idx="92">
                  <c:v>3.0859999999999999</c:v>
                </c:pt>
                <c:pt idx="93">
                  <c:v>2.9140000000000001</c:v>
                </c:pt>
                <c:pt idx="94">
                  <c:v>2.6589999999999998</c:v>
                </c:pt>
                <c:pt idx="95">
                  <c:v>2.71</c:v>
                </c:pt>
                <c:pt idx="96">
                  <c:v>2.5550000000000002</c:v>
                </c:pt>
                <c:pt idx="97">
                  <c:v>2.5499999999999998</c:v>
                </c:pt>
                <c:pt idx="98">
                  <c:v>2.6040000000000001</c:v>
                </c:pt>
                <c:pt idx="99">
                  <c:v>2.5339999999999998</c:v>
                </c:pt>
                <c:pt idx="100">
                  <c:v>2.72</c:v>
                </c:pt>
                <c:pt idx="101">
                  <c:v>2.9369999999999998</c:v>
                </c:pt>
                <c:pt idx="102">
                  <c:v>3.044</c:v>
                </c:pt>
                <c:pt idx="103">
                  <c:v>3.169</c:v>
                </c:pt>
                <c:pt idx="104">
                  <c:v>3.427</c:v>
                </c:pt>
                <c:pt idx="105">
                  <c:v>3.625</c:v>
                </c:pt>
                <c:pt idx="106">
                  <c:v>3.69</c:v>
                </c:pt>
                <c:pt idx="107">
                  <c:v>3.617</c:v>
                </c:pt>
                <c:pt idx="108">
                  <c:v>3.7839999999999998</c:v>
                </c:pt>
                <c:pt idx="109">
                  <c:v>3.8679999999999999</c:v>
                </c:pt>
                <c:pt idx="110">
                  <c:v>4.1550000000000002</c:v>
                </c:pt>
                <c:pt idx="111">
                  <c:v>4.0759999999999996</c:v>
                </c:pt>
                <c:pt idx="112">
                  <c:v>4.1900000000000004</c:v>
                </c:pt>
                <c:pt idx="113">
                  <c:v>4.008</c:v>
                </c:pt>
                <c:pt idx="114">
                  <c:v>3.976</c:v>
                </c:pt>
                <c:pt idx="115">
                  <c:v>3.84</c:v>
                </c:pt>
                <c:pt idx="116">
                  <c:v>3.9540000000000002</c:v>
                </c:pt>
                <c:pt idx="117">
                  <c:v>3.927</c:v>
                </c:pt>
                <c:pt idx="118">
                  <c:v>3.7709999999999999</c:v>
                </c:pt>
                <c:pt idx="119">
                  <c:v>3.552</c:v>
                </c:pt>
                <c:pt idx="120">
                  <c:v>3.4969999999999999</c:v>
                </c:pt>
                <c:pt idx="121">
                  <c:v>3.492</c:v>
                </c:pt>
                <c:pt idx="122">
                  <c:v>3.327</c:v>
                </c:pt>
                <c:pt idx="123">
                  <c:v>3.5289999999999999</c:v>
                </c:pt>
                <c:pt idx="124">
                  <c:v>3.556</c:v>
                </c:pt>
                <c:pt idx="125">
                  <c:v>3.383</c:v>
                </c:pt>
                <c:pt idx="126">
                  <c:v>3.3570000000000002</c:v>
                </c:pt>
                <c:pt idx="127">
                  <c:v>3.3170000000000002</c:v>
                </c:pt>
                <c:pt idx="128">
                  <c:v>3.302</c:v>
                </c:pt>
                <c:pt idx="129">
                  <c:v>3.0049999999999999</c:v>
                </c:pt>
                <c:pt idx="130">
                  <c:v>3.2610000000000001</c:v>
                </c:pt>
                <c:pt idx="131">
                  <c:v>3.5550000000000002</c:v>
                </c:pt>
                <c:pt idx="132">
                  <c:v>3.59</c:v>
                </c:pt>
                <c:pt idx="133">
                  <c:v>3.61</c:v>
                </c:pt>
                <c:pt idx="134">
                  <c:v>3.6360000000000001</c:v>
                </c:pt>
                <c:pt idx="135">
                  <c:v>3.528</c:v>
                </c:pt>
                <c:pt idx="136">
                  <c:v>3.4649999999999999</c:v>
                </c:pt>
                <c:pt idx="137">
                  <c:v>3.2989999999999999</c:v>
                </c:pt>
                <c:pt idx="138">
                  <c:v>3.2480000000000002</c:v>
                </c:pt>
                <c:pt idx="139">
                  <c:v>3.1920000000000002</c:v>
                </c:pt>
                <c:pt idx="140">
                  <c:v>2.7610000000000001</c:v>
                </c:pt>
                <c:pt idx="141">
                  <c:v>2.863</c:v>
                </c:pt>
                <c:pt idx="142">
                  <c:v>2.7989999999999999</c:v>
                </c:pt>
                <c:pt idx="143">
                  <c:v>2.3959999999999999</c:v>
                </c:pt>
                <c:pt idx="144">
                  <c:v>2.3959999999999999</c:v>
                </c:pt>
                <c:pt idx="145">
                  <c:v>2.375</c:v>
                </c:pt>
                <c:pt idx="146">
                  <c:v>2.5369999999999999</c:v>
                </c:pt>
                <c:pt idx="147">
                  <c:v>2.6589999999999998</c:v>
                </c:pt>
                <c:pt idx="148">
                  <c:v>2.3580000000000001</c:v>
                </c:pt>
                <c:pt idx="149">
                  <c:v>2.6070000000000002</c:v>
                </c:pt>
                <c:pt idx="150">
                  <c:v>2.6659999999999999</c:v>
                </c:pt>
                <c:pt idx="151">
                  <c:v>2.875</c:v>
                </c:pt>
                <c:pt idx="152">
                  <c:v>2.7770000000000001</c:v>
                </c:pt>
                <c:pt idx="153">
                  <c:v>2.8820000000000001</c:v>
                </c:pt>
                <c:pt idx="154">
                  <c:v>2.9929999999999999</c:v>
                </c:pt>
                <c:pt idx="155">
                  <c:v>2.78</c:v>
                </c:pt>
                <c:pt idx="156">
                  <c:v>2.8519999999999999</c:v>
                </c:pt>
                <c:pt idx="157">
                  <c:v>2.681</c:v>
                </c:pt>
                <c:pt idx="158">
                  <c:v>2.6320000000000001</c:v>
                </c:pt>
                <c:pt idx="159">
                  <c:v>2.8090000000000002</c:v>
                </c:pt>
                <c:pt idx="160">
                  <c:v>2.8879999999999999</c:v>
                </c:pt>
                <c:pt idx="161">
                  <c:v>3.04</c:v>
                </c:pt>
                <c:pt idx="162">
                  <c:v>2.9569999999999999</c:v>
                </c:pt>
                <c:pt idx="163">
                  <c:v>2.8250000000000002</c:v>
                </c:pt>
                <c:pt idx="164">
                  <c:v>2.75</c:v>
                </c:pt>
                <c:pt idx="165">
                  <c:v>2.6230000000000002</c:v>
                </c:pt>
                <c:pt idx="166">
                  <c:v>2.4430000000000001</c:v>
                </c:pt>
                <c:pt idx="167">
                  <c:v>2.3820000000000001</c:v>
                </c:pt>
                <c:pt idx="168">
                  <c:v>2.2490000000000001</c:v>
                </c:pt>
                <c:pt idx="169">
                  <c:v>2.3809999999999998</c:v>
                </c:pt>
                <c:pt idx="170">
                  <c:v>2.355</c:v>
                </c:pt>
                <c:pt idx="171">
                  <c:v>2.0739999999999998</c:v>
                </c:pt>
                <c:pt idx="172">
                  <c:v>2.0139999999999998</c:v>
                </c:pt>
                <c:pt idx="173">
                  <c:v>1.9990000000000001</c:v>
                </c:pt>
                <c:pt idx="174">
                  <c:v>1.9550000000000001</c:v>
                </c:pt>
                <c:pt idx="175">
                  <c:v>1.9279999999999999</c:v>
                </c:pt>
                <c:pt idx="176">
                  <c:v>1.95</c:v>
                </c:pt>
                <c:pt idx="177">
                  <c:v>2.097</c:v>
                </c:pt>
                <c:pt idx="178">
                  <c:v>2.1840000000000002</c:v>
                </c:pt>
                <c:pt idx="179">
                  <c:v>1.96</c:v>
                </c:pt>
                <c:pt idx="180">
                  <c:v>2.153</c:v>
                </c:pt>
                <c:pt idx="181">
                  <c:v>2.2519999999999998</c:v>
                </c:pt>
                <c:pt idx="182">
                  <c:v>2.5169999999999999</c:v>
                </c:pt>
                <c:pt idx="183">
                  <c:v>2.7519999999999998</c:v>
                </c:pt>
                <c:pt idx="184">
                  <c:v>2.7</c:v>
                </c:pt>
                <c:pt idx="185">
                  <c:v>2.8479999999999999</c:v>
                </c:pt>
                <c:pt idx="186">
                  <c:v>2.742</c:v>
                </c:pt>
                <c:pt idx="187">
                  <c:v>2.5470000000000002</c:v>
                </c:pt>
                <c:pt idx="188">
                  <c:v>2.3690000000000002</c:v>
                </c:pt>
                <c:pt idx="189">
                  <c:v>2.4950000000000001</c:v>
                </c:pt>
                <c:pt idx="190">
                  <c:v>2.3410000000000002</c:v>
                </c:pt>
                <c:pt idx="191">
                  <c:v>2.4889999999999999</c:v>
                </c:pt>
                <c:pt idx="192">
                  <c:v>2.6190000000000002</c:v>
                </c:pt>
                <c:pt idx="193">
                  <c:v>2.556</c:v>
                </c:pt>
                <c:pt idx="194">
                  <c:v>2.702</c:v>
                </c:pt>
                <c:pt idx="195">
                  <c:v>2.8010000000000002</c:v>
                </c:pt>
                <c:pt idx="196">
                  <c:v>3.032</c:v>
                </c:pt>
                <c:pt idx="197">
                  <c:v>3.194</c:v>
                </c:pt>
                <c:pt idx="198">
                  <c:v>3.1080000000000001</c:v>
                </c:pt>
                <c:pt idx="199">
                  <c:v>3.0489999999999999</c:v>
                </c:pt>
                <c:pt idx="200">
                  <c:v>3.056</c:v>
                </c:pt>
                <c:pt idx="201">
                  <c:v>2.9870000000000001</c:v>
                </c:pt>
                <c:pt idx="202">
                  <c:v>2.9060000000000001</c:v>
                </c:pt>
                <c:pt idx="203">
                  <c:v>3.1110000000000002</c:v>
                </c:pt>
                <c:pt idx="204">
                  <c:v>2.9390000000000001</c:v>
                </c:pt>
                <c:pt idx="205">
                  <c:v>3.0590000000000002</c:v>
                </c:pt>
                <c:pt idx="206">
                  <c:v>3.0329999999999999</c:v>
                </c:pt>
                <c:pt idx="207">
                  <c:v>3.242</c:v>
                </c:pt>
                <c:pt idx="208">
                  <c:v>3.2839999999999998</c:v>
                </c:pt>
                <c:pt idx="209">
                  <c:v>3.29</c:v>
                </c:pt>
                <c:pt idx="210">
                  <c:v>3.1659999999999999</c:v>
                </c:pt>
                <c:pt idx="211">
                  <c:v>2.9420000000000002</c:v>
                </c:pt>
                <c:pt idx="212">
                  <c:v>2.669</c:v>
                </c:pt>
                <c:pt idx="213">
                  <c:v>2.7639999999999998</c:v>
                </c:pt>
                <c:pt idx="214">
                  <c:v>2.226</c:v>
                </c:pt>
                <c:pt idx="215">
                  <c:v>2.1480000000000001</c:v>
                </c:pt>
                <c:pt idx="216">
                  <c:v>2.2210000000000001</c:v>
                </c:pt>
                <c:pt idx="217">
                  <c:v>2.1739999999999999</c:v>
                </c:pt>
                <c:pt idx="218">
                  <c:v>2.1749999999999998</c:v>
                </c:pt>
                <c:pt idx="219">
                  <c:v>2.1960000000000002</c:v>
                </c:pt>
                <c:pt idx="220">
                  <c:v>2.536</c:v>
                </c:pt>
                <c:pt idx="221">
                  <c:v>2.4780000000000002</c:v>
                </c:pt>
                <c:pt idx="222">
                  <c:v>2.1920000000000002</c:v>
                </c:pt>
                <c:pt idx="223">
                  <c:v>2.1240000000000001</c:v>
                </c:pt>
                <c:pt idx="224">
                  <c:v>2.1549999999999998</c:v>
                </c:pt>
                <c:pt idx="225">
                  <c:v>2.2069999999999999</c:v>
                </c:pt>
                <c:pt idx="226">
                  <c:v>2.0019999999999998</c:v>
                </c:pt>
                <c:pt idx="227">
                  <c:v>1.972</c:v>
                </c:pt>
                <c:pt idx="228">
                  <c:v>2.0099999999999998</c:v>
                </c:pt>
                <c:pt idx="229">
                  <c:v>1.93</c:v>
                </c:pt>
                <c:pt idx="230">
                  <c:v>1.94</c:v>
                </c:pt>
                <c:pt idx="231">
                  <c:v>1.87</c:v>
                </c:pt>
                <c:pt idx="232">
                  <c:v>1.57</c:v>
                </c:pt>
                <c:pt idx="233">
                  <c:v>1.51</c:v>
                </c:pt>
                <c:pt idx="234">
                  <c:v>1.5</c:v>
                </c:pt>
                <c:pt idx="235">
                  <c:v>1.19</c:v>
                </c:pt>
                <c:pt idx="236">
                  <c:v>1.37</c:v>
                </c:pt>
                <c:pt idx="237">
                  <c:v>1.46</c:v>
                </c:pt>
                <c:pt idx="238">
                  <c:v>1.56</c:v>
                </c:pt>
                <c:pt idx="239">
                  <c:v>1.67</c:v>
                </c:pt>
                <c:pt idx="240">
                  <c:v>1.82</c:v>
                </c:pt>
                <c:pt idx="241">
                  <c:v>1.9</c:v>
                </c:pt>
                <c:pt idx="242">
                  <c:v>1.93</c:v>
                </c:pt>
                <c:pt idx="243">
                  <c:v>2.08</c:v>
                </c:pt>
                <c:pt idx="244">
                  <c:v>1.85</c:v>
                </c:pt>
                <c:pt idx="245">
                  <c:v>1.74</c:v>
                </c:pt>
                <c:pt idx="246">
                  <c:v>1.44</c:v>
                </c:pt>
                <c:pt idx="247">
                  <c:v>1.1299999999999999</c:v>
                </c:pt>
                <c:pt idx="248">
                  <c:v>1</c:v>
                </c:pt>
                <c:pt idx="249">
                  <c:v>1.08</c:v>
                </c:pt>
                <c:pt idx="250">
                  <c:v>0.95</c:v>
                </c:pt>
                <c:pt idx="251">
                  <c:v>0.74</c:v>
                </c:pt>
                <c:pt idx="252">
                  <c:v>0.74</c:v>
                </c:pt>
                <c:pt idx="253">
                  <c:v>0.72</c:v>
                </c:pt>
                <c:pt idx="254">
                  <c:v>0.85</c:v>
                </c:pt>
                <c:pt idx="255">
                  <c:v>0.74</c:v>
                </c:pt>
                <c:pt idx="256">
                  <c:v>0.61</c:v>
                </c:pt>
                <c:pt idx="257">
                  <c:v>0.68</c:v>
                </c:pt>
                <c:pt idx="258">
                  <c:v>0.56000000000000005</c:v>
                </c:pt>
                <c:pt idx="259">
                  <c:v>0.56999999999999995</c:v>
                </c:pt>
                <c:pt idx="260">
                  <c:v>0.6</c:v>
                </c:pt>
                <c:pt idx="261">
                  <c:v>0.6</c:v>
                </c:pt>
                <c:pt idx="262">
                  <c:v>0.53</c:v>
                </c:pt>
                <c:pt idx="263">
                  <c:v>0.56000000000000005</c:v>
                </c:pt>
                <c:pt idx="264">
                  <c:v>0.79</c:v>
                </c:pt>
                <c:pt idx="265">
                  <c:v>0.72</c:v>
                </c:pt>
                <c:pt idx="266">
                  <c:v>0.75</c:v>
                </c:pt>
                <c:pt idx="267">
                  <c:v>0.61</c:v>
                </c:pt>
                <c:pt idx="268">
                  <c:v>0.76</c:v>
                </c:pt>
                <c:pt idx="269">
                  <c:v>1.06</c:v>
                </c:pt>
                <c:pt idx="270">
                  <c:v>1.1000000000000001</c:v>
                </c:pt>
                <c:pt idx="271">
                  <c:v>1.1399999999999999</c:v>
                </c:pt>
                <c:pt idx="272">
                  <c:v>1.1100000000000001</c:v>
                </c:pt>
                <c:pt idx="273">
                  <c:v>1.07</c:v>
                </c:pt>
                <c:pt idx="274">
                  <c:v>1.03</c:v>
                </c:pt>
                <c:pt idx="275">
                  <c:v>1.25</c:v>
                </c:pt>
                <c:pt idx="276">
                  <c:v>0.98</c:v>
                </c:pt>
                <c:pt idx="277">
                  <c:v>0.95</c:v>
                </c:pt>
                <c:pt idx="278">
                  <c:v>0.95</c:v>
                </c:pt>
                <c:pt idx="279">
                  <c:v>0.86</c:v>
                </c:pt>
                <c:pt idx="280">
                  <c:v>0.77</c:v>
                </c:pt>
                <c:pt idx="281">
                  <c:v>0.71</c:v>
                </c:pt>
                <c:pt idx="282">
                  <c:v>0.62</c:v>
                </c:pt>
                <c:pt idx="283">
                  <c:v>0.53</c:v>
                </c:pt>
                <c:pt idx="284">
                  <c:v>0.59</c:v>
                </c:pt>
                <c:pt idx="285">
                  <c:v>0.56000000000000005</c:v>
                </c:pt>
                <c:pt idx="286">
                  <c:v>0.41</c:v>
                </c:pt>
                <c:pt idx="287">
                  <c:v>0.38</c:v>
                </c:pt>
                <c:pt idx="288">
                  <c:v>-7.0000000000000007E-2</c:v>
                </c:pt>
                <c:pt idx="289">
                  <c:v>0.01</c:v>
                </c:pt>
                <c:pt idx="290">
                  <c:v>0</c:v>
                </c:pt>
                <c:pt idx="291">
                  <c:v>0.04</c:v>
                </c:pt>
                <c:pt idx="292">
                  <c:v>-0.03</c:v>
                </c:pt>
                <c:pt idx="293">
                  <c:v>0.1</c:v>
                </c:pt>
                <c:pt idx="294">
                  <c:v>-0.04</c:v>
                </c:pt>
                <c:pt idx="295">
                  <c:v>-0.12</c:v>
                </c:pt>
                <c:pt idx="296">
                  <c:v>-0.1</c:v>
                </c:pt>
                <c:pt idx="297">
                  <c:v>-0.27</c:v>
                </c:pt>
                <c:pt idx="298">
                  <c:v>-0.31</c:v>
                </c:pt>
                <c:pt idx="299">
                  <c:v>-0.04</c:v>
                </c:pt>
                <c:pt idx="300">
                  <c:v>-0.29899999999999999</c:v>
                </c:pt>
                <c:pt idx="301">
                  <c:v>-0.45300000000000001</c:v>
                </c:pt>
                <c:pt idx="302">
                  <c:v>-0.38700000000000001</c:v>
                </c:pt>
                <c:pt idx="303">
                  <c:v>-0.245</c:v>
                </c:pt>
                <c:pt idx="304">
                  <c:v>-0.29799999999999999</c:v>
                </c:pt>
                <c:pt idx="305">
                  <c:v>-0.50800000000000001</c:v>
                </c:pt>
                <c:pt idx="306">
                  <c:v>-0.54300000000000004</c:v>
                </c:pt>
                <c:pt idx="307">
                  <c:v>-0.46200000000000002</c:v>
                </c:pt>
                <c:pt idx="308">
                  <c:v>-0.52200000000000002</c:v>
                </c:pt>
                <c:pt idx="309">
                  <c:v>-0.36199999999999999</c:v>
                </c:pt>
                <c:pt idx="310">
                  <c:v>-0.13</c:v>
                </c:pt>
                <c:pt idx="311">
                  <c:v>-0.13500000000000001</c:v>
                </c:pt>
              </c:numCache>
            </c:numRef>
          </c:val>
          <c:smooth val="0"/>
          <c:extLst>
            <c:ext xmlns:c16="http://schemas.microsoft.com/office/drawing/2014/chart" uri="{C3380CC4-5D6E-409C-BE32-E72D297353CC}">
              <c16:uniqueId val="{00000003-03E0-4D00-98E6-E802F5357964}"/>
            </c:ext>
          </c:extLst>
        </c:ser>
        <c:dLbls>
          <c:showLegendKey val="0"/>
          <c:showVal val="0"/>
          <c:showCatName val="0"/>
          <c:showSerName val="0"/>
          <c:showPercent val="0"/>
          <c:showBubbleSize val="0"/>
        </c:dLbls>
        <c:smooth val="0"/>
        <c:axId val="1883034880"/>
        <c:axId val="1883022400"/>
      </c:lineChart>
      <c:dateAx>
        <c:axId val="1883034880"/>
        <c:scaling>
          <c:orientation val="minMax"/>
        </c:scaling>
        <c:delete val="0"/>
        <c:axPos val="b"/>
        <c:numFmt formatCode="yyyy" sourceLinked="0"/>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de-DE"/>
          </a:p>
        </c:txPr>
        <c:crossAx val="1883022400"/>
        <c:crosses val="autoZero"/>
        <c:auto val="1"/>
        <c:lblOffset val="100"/>
        <c:baseTimeUnit val="months"/>
        <c:majorUnit val="36"/>
        <c:majorTimeUnit val="months"/>
      </c:dateAx>
      <c:valAx>
        <c:axId val="1883022400"/>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US"/>
                  <a:t>Discount rate [%]</a:t>
                </a:r>
              </a:p>
            </c:rich>
          </c:tx>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de-DE"/>
            </a:p>
          </c:txPr>
        </c:title>
        <c:numFmt formatCode="#,##0.0&quot;%&quot;" sourceLinked="0"/>
        <c:majorTickMark val="none"/>
        <c:minorTickMark val="none"/>
        <c:tickLblPos val="nextTo"/>
        <c:spPr>
          <a:noFill/>
          <a:ln>
            <a:solidFill>
              <a:sysClr val="windowText" lastClr="000000"/>
            </a:solid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de-DE"/>
          </a:p>
        </c:txPr>
        <c:crossAx val="1883034880"/>
        <c:crosses val="autoZero"/>
        <c:crossBetween val="between"/>
      </c:valAx>
      <c:spPr>
        <a:noFill/>
        <a:ln>
          <a:noFill/>
        </a:ln>
        <a:effectLst/>
      </c:spPr>
    </c:plotArea>
    <c:legend>
      <c:legendPos val="tr"/>
      <c:layout>
        <c:manualLayout>
          <c:xMode val="edge"/>
          <c:yMode val="edge"/>
          <c:x val="0.64392814814814814"/>
          <c:y val="5.2276192550642558E-2"/>
          <c:w val="0.34196074074074079"/>
          <c:h val="0.31366127153948931"/>
        </c:manualLayout>
      </c:layout>
      <c:overlay val="1"/>
      <c:spPr>
        <a:solidFill>
          <a:sysClr val="window" lastClr="FFFFFF"/>
        </a:solid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de-DE"/>
        </a:p>
      </c:txPr>
    </c:legend>
    <c:plotVisOnly val="1"/>
    <c:dispBlanksAs val="gap"/>
    <c:showDLblsOverMax val="0"/>
  </c:chart>
  <c:spPr>
    <a:solidFill>
      <a:schemeClr val="bg1"/>
    </a:solidFill>
    <a:ln w="9525" cap="flat" cmpd="sng" algn="ctr">
      <a:noFill/>
      <a:round/>
    </a:ln>
    <a:effectLst/>
  </c:spPr>
  <c:txPr>
    <a:bodyPr/>
    <a:lstStyle/>
    <a:p>
      <a:pPr>
        <a:defRPr>
          <a:solidFill>
            <a:sysClr val="windowText" lastClr="000000"/>
          </a:solidFill>
        </a:defRPr>
      </a:pPr>
      <a:endParaRPr lang="de-DE"/>
    </a:p>
  </c:txPr>
  <c:printSettings>
    <c:headerFooter/>
    <c:pageMargins b="0.78740157499999996" l="0.7" r="0.7" t="0.78740157499999996"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manualLayout>
          <c:layoutTarget val="inner"/>
          <c:xMode val="edge"/>
          <c:yMode val="edge"/>
          <c:x val="3.1124848260468692E-2"/>
          <c:y val="9.2006192564859438E-2"/>
          <c:w val="0.96365857051434944"/>
          <c:h val="0.75160693386003208"/>
        </c:manualLayout>
      </c:layout>
      <c:lineChart>
        <c:grouping val="standard"/>
        <c:varyColors val="0"/>
        <c:ser>
          <c:idx val="0"/>
          <c:order val="0"/>
          <c:spPr>
            <a:ln w="28575" cap="rnd">
              <a:solidFill>
                <a:schemeClr val="accent1"/>
              </a:solidFill>
              <a:round/>
            </a:ln>
            <a:effectLst/>
          </c:spPr>
          <c:marker>
            <c:symbol val="none"/>
          </c:marker>
          <c:cat>
            <c:strRef>
              <c:f>'06_FIT_KEV'!$HL$5:$LC$5</c:f>
              <c:strCache>
                <c:ptCount val="96"/>
                <c:pt idx="0">
                  <c:v>Jan-09</c:v>
                </c:pt>
                <c:pt idx="1">
                  <c:v>Feb-09</c:v>
                </c:pt>
                <c:pt idx="2">
                  <c:v>Mar-09</c:v>
                </c:pt>
                <c:pt idx="3">
                  <c:v>Apr-09</c:v>
                </c:pt>
                <c:pt idx="4">
                  <c:v>May-09</c:v>
                </c:pt>
                <c:pt idx="5">
                  <c:v>Jun-09</c:v>
                </c:pt>
                <c:pt idx="6">
                  <c:v>Jul-09</c:v>
                </c:pt>
                <c:pt idx="7">
                  <c:v>Aug-09</c:v>
                </c:pt>
                <c:pt idx="8">
                  <c:v>Sep-09</c:v>
                </c:pt>
                <c:pt idx="9">
                  <c:v>Oct-09</c:v>
                </c:pt>
                <c:pt idx="10">
                  <c:v>Nov-09</c:v>
                </c:pt>
                <c:pt idx="11">
                  <c:v>Dec-09</c:v>
                </c:pt>
                <c:pt idx="12">
                  <c:v>Jan-10</c:v>
                </c:pt>
                <c:pt idx="13">
                  <c:v>Feb-10</c:v>
                </c:pt>
                <c:pt idx="14">
                  <c:v>Mar-10</c:v>
                </c:pt>
                <c:pt idx="15">
                  <c:v>Apr-10</c:v>
                </c:pt>
                <c:pt idx="16">
                  <c:v>May-10</c:v>
                </c:pt>
                <c:pt idx="17">
                  <c:v>Jun-10</c:v>
                </c:pt>
                <c:pt idx="18">
                  <c:v>Jul-10</c:v>
                </c:pt>
                <c:pt idx="19">
                  <c:v>Aug-10</c:v>
                </c:pt>
                <c:pt idx="20">
                  <c:v>Sep-10</c:v>
                </c:pt>
                <c:pt idx="21">
                  <c:v>Oct-10</c:v>
                </c:pt>
                <c:pt idx="22">
                  <c:v>Nov-10</c:v>
                </c:pt>
                <c:pt idx="23">
                  <c:v>Dec-10</c:v>
                </c:pt>
                <c:pt idx="24">
                  <c:v>Jan-11</c:v>
                </c:pt>
                <c:pt idx="25">
                  <c:v>Feb-11</c:v>
                </c:pt>
                <c:pt idx="26">
                  <c:v>Mar-11</c:v>
                </c:pt>
                <c:pt idx="27">
                  <c:v>Apr-11</c:v>
                </c:pt>
                <c:pt idx="28">
                  <c:v>May-11</c:v>
                </c:pt>
                <c:pt idx="29">
                  <c:v>Jun-11</c:v>
                </c:pt>
                <c:pt idx="30">
                  <c:v>Jul-11</c:v>
                </c:pt>
                <c:pt idx="31">
                  <c:v>Aug-11</c:v>
                </c:pt>
                <c:pt idx="32">
                  <c:v>Sep-11</c:v>
                </c:pt>
                <c:pt idx="33">
                  <c:v>Oct-11</c:v>
                </c:pt>
                <c:pt idx="34">
                  <c:v>Nov-11</c:v>
                </c:pt>
                <c:pt idx="35">
                  <c:v>Dec-11</c:v>
                </c:pt>
                <c:pt idx="36">
                  <c:v>Jan-12</c:v>
                </c:pt>
                <c:pt idx="37">
                  <c:v>Feb-12</c:v>
                </c:pt>
                <c:pt idx="38">
                  <c:v>Mar-12</c:v>
                </c:pt>
                <c:pt idx="39">
                  <c:v>Apr-12</c:v>
                </c:pt>
                <c:pt idx="40">
                  <c:v>May-12</c:v>
                </c:pt>
                <c:pt idx="41">
                  <c:v>Jun-12</c:v>
                </c:pt>
                <c:pt idx="42">
                  <c:v>Jul-12</c:v>
                </c:pt>
                <c:pt idx="43">
                  <c:v>Aug-12</c:v>
                </c:pt>
                <c:pt idx="44">
                  <c:v>Sep-12</c:v>
                </c:pt>
                <c:pt idx="45">
                  <c:v>Oct-12</c:v>
                </c:pt>
                <c:pt idx="46">
                  <c:v>Nov-12</c:v>
                </c:pt>
                <c:pt idx="47">
                  <c:v>Dec-12</c:v>
                </c:pt>
                <c:pt idx="48">
                  <c:v>Jan-13</c:v>
                </c:pt>
                <c:pt idx="49">
                  <c:v>Feb-13</c:v>
                </c:pt>
                <c:pt idx="50">
                  <c:v>Mar-13</c:v>
                </c:pt>
                <c:pt idx="51">
                  <c:v>Apr-13</c:v>
                </c:pt>
                <c:pt idx="52">
                  <c:v>May-13</c:v>
                </c:pt>
                <c:pt idx="53">
                  <c:v>Jun-13</c:v>
                </c:pt>
                <c:pt idx="54">
                  <c:v>Jul-13</c:v>
                </c:pt>
                <c:pt idx="55">
                  <c:v>Aug-13</c:v>
                </c:pt>
                <c:pt idx="56">
                  <c:v>Sep-13</c:v>
                </c:pt>
                <c:pt idx="57">
                  <c:v>Oct-13</c:v>
                </c:pt>
                <c:pt idx="58">
                  <c:v>Nov-13</c:v>
                </c:pt>
                <c:pt idx="59">
                  <c:v>Dec-13</c:v>
                </c:pt>
                <c:pt idx="60">
                  <c:v>Jan-14</c:v>
                </c:pt>
                <c:pt idx="61">
                  <c:v>Feb-14</c:v>
                </c:pt>
                <c:pt idx="62">
                  <c:v>Mar-14</c:v>
                </c:pt>
                <c:pt idx="63">
                  <c:v>Apr-14</c:v>
                </c:pt>
                <c:pt idx="64">
                  <c:v>May-14</c:v>
                </c:pt>
                <c:pt idx="65">
                  <c:v>Jun-14</c:v>
                </c:pt>
                <c:pt idx="66">
                  <c:v>Jul-14</c:v>
                </c:pt>
                <c:pt idx="67">
                  <c:v>Aug-14</c:v>
                </c:pt>
                <c:pt idx="68">
                  <c:v>Sep-14</c:v>
                </c:pt>
                <c:pt idx="69">
                  <c:v>Oct-14</c:v>
                </c:pt>
                <c:pt idx="70">
                  <c:v>Nov-14</c:v>
                </c:pt>
                <c:pt idx="71">
                  <c:v>Dec-14</c:v>
                </c:pt>
                <c:pt idx="72">
                  <c:v>Jan-15</c:v>
                </c:pt>
                <c:pt idx="73">
                  <c:v>Feb-15</c:v>
                </c:pt>
                <c:pt idx="74">
                  <c:v>Mar-15</c:v>
                </c:pt>
                <c:pt idx="75">
                  <c:v>Apr-15</c:v>
                </c:pt>
                <c:pt idx="76">
                  <c:v>May-15</c:v>
                </c:pt>
                <c:pt idx="77">
                  <c:v>Jun-15</c:v>
                </c:pt>
                <c:pt idx="78">
                  <c:v>Jul-15</c:v>
                </c:pt>
                <c:pt idx="79">
                  <c:v>Aug-15</c:v>
                </c:pt>
                <c:pt idx="80">
                  <c:v>Sep-15</c:v>
                </c:pt>
                <c:pt idx="81">
                  <c:v>Oct-15</c:v>
                </c:pt>
                <c:pt idx="82">
                  <c:v>Nov-15</c:v>
                </c:pt>
                <c:pt idx="83">
                  <c:v>Dec-15</c:v>
                </c:pt>
                <c:pt idx="84">
                  <c:v>Jan-16</c:v>
                </c:pt>
                <c:pt idx="85">
                  <c:v>Feb-16</c:v>
                </c:pt>
                <c:pt idx="86">
                  <c:v>Mar-16</c:v>
                </c:pt>
                <c:pt idx="87">
                  <c:v>Apr-16</c:v>
                </c:pt>
                <c:pt idx="88">
                  <c:v>May-16</c:v>
                </c:pt>
                <c:pt idx="89">
                  <c:v>Jun-16</c:v>
                </c:pt>
                <c:pt idx="90">
                  <c:v>Jul-16</c:v>
                </c:pt>
                <c:pt idx="91">
                  <c:v>Aug-16</c:v>
                </c:pt>
                <c:pt idx="92">
                  <c:v>Sep-16</c:v>
                </c:pt>
                <c:pt idx="93">
                  <c:v>Oct-16</c:v>
                </c:pt>
                <c:pt idx="94">
                  <c:v>Nov-16</c:v>
                </c:pt>
                <c:pt idx="95">
                  <c:v>Dec-16</c:v>
                </c:pt>
              </c:strCache>
            </c:strRef>
          </c:cat>
          <c:val>
            <c:numRef>
              <c:f>'06_FIT_KEV'!$HL$8:$LC$8</c:f>
              <c:numCache>
                <c:formatCode>General</c:formatCode>
                <c:ptCount val="96"/>
                <c:pt idx="0">
                  <c:v>51</c:v>
                </c:pt>
                <c:pt idx="1">
                  <c:v>51</c:v>
                </c:pt>
                <c:pt idx="2">
                  <c:v>51</c:v>
                </c:pt>
                <c:pt idx="3">
                  <c:v>51</c:v>
                </c:pt>
                <c:pt idx="4">
                  <c:v>51</c:v>
                </c:pt>
                <c:pt idx="5">
                  <c:v>51</c:v>
                </c:pt>
                <c:pt idx="6">
                  <c:v>51</c:v>
                </c:pt>
                <c:pt idx="7">
                  <c:v>51</c:v>
                </c:pt>
                <c:pt idx="8">
                  <c:v>51</c:v>
                </c:pt>
                <c:pt idx="9">
                  <c:v>51</c:v>
                </c:pt>
                <c:pt idx="10">
                  <c:v>51</c:v>
                </c:pt>
                <c:pt idx="11">
                  <c:v>51</c:v>
                </c:pt>
                <c:pt idx="12">
                  <c:v>41.8</c:v>
                </c:pt>
                <c:pt idx="13">
                  <c:v>41.8</c:v>
                </c:pt>
                <c:pt idx="14">
                  <c:v>41.8</c:v>
                </c:pt>
                <c:pt idx="15">
                  <c:v>41.8</c:v>
                </c:pt>
                <c:pt idx="16">
                  <c:v>41.8</c:v>
                </c:pt>
                <c:pt idx="17">
                  <c:v>41.8</c:v>
                </c:pt>
                <c:pt idx="18">
                  <c:v>41.8</c:v>
                </c:pt>
                <c:pt idx="19">
                  <c:v>41.8</c:v>
                </c:pt>
                <c:pt idx="20">
                  <c:v>41.8</c:v>
                </c:pt>
                <c:pt idx="21">
                  <c:v>41.8</c:v>
                </c:pt>
                <c:pt idx="22">
                  <c:v>41.8</c:v>
                </c:pt>
                <c:pt idx="23">
                  <c:v>41.8</c:v>
                </c:pt>
                <c:pt idx="24">
                  <c:v>34.299999999999997</c:v>
                </c:pt>
                <c:pt idx="25">
                  <c:v>34.299999999999997</c:v>
                </c:pt>
                <c:pt idx="26">
                  <c:v>34.299999999999997</c:v>
                </c:pt>
                <c:pt idx="27">
                  <c:v>34.299999999999997</c:v>
                </c:pt>
                <c:pt idx="28">
                  <c:v>34.299999999999997</c:v>
                </c:pt>
                <c:pt idx="29">
                  <c:v>34.299999999999997</c:v>
                </c:pt>
                <c:pt idx="30">
                  <c:v>34.299999999999997</c:v>
                </c:pt>
                <c:pt idx="31">
                  <c:v>34.299999999999997</c:v>
                </c:pt>
                <c:pt idx="32">
                  <c:v>34.299999999999997</c:v>
                </c:pt>
                <c:pt idx="33">
                  <c:v>34.299999999999997</c:v>
                </c:pt>
                <c:pt idx="34">
                  <c:v>34.299999999999997</c:v>
                </c:pt>
                <c:pt idx="35">
                  <c:v>34.299999999999997</c:v>
                </c:pt>
                <c:pt idx="36">
                  <c:v>31.555999999999997</c:v>
                </c:pt>
                <c:pt idx="37">
                  <c:v>31.555999999999997</c:v>
                </c:pt>
                <c:pt idx="38">
                  <c:v>32</c:v>
                </c:pt>
                <c:pt idx="39">
                  <c:v>32</c:v>
                </c:pt>
                <c:pt idx="40">
                  <c:v>32</c:v>
                </c:pt>
                <c:pt idx="41">
                  <c:v>32</c:v>
                </c:pt>
                <c:pt idx="42">
                  <c:v>32</c:v>
                </c:pt>
                <c:pt idx="43">
                  <c:v>32</c:v>
                </c:pt>
                <c:pt idx="44">
                  <c:v>32</c:v>
                </c:pt>
                <c:pt idx="45">
                  <c:v>24.8</c:v>
                </c:pt>
                <c:pt idx="46">
                  <c:v>24.8</c:v>
                </c:pt>
                <c:pt idx="47">
                  <c:v>24.8</c:v>
                </c:pt>
                <c:pt idx="48">
                  <c:v>22.816000000000003</c:v>
                </c:pt>
                <c:pt idx="49">
                  <c:v>22.816000000000003</c:v>
                </c:pt>
                <c:pt idx="50">
                  <c:v>22.816000000000003</c:v>
                </c:pt>
                <c:pt idx="51">
                  <c:v>22.816000000000003</c:v>
                </c:pt>
                <c:pt idx="52">
                  <c:v>22.816000000000003</c:v>
                </c:pt>
                <c:pt idx="53">
                  <c:v>22.816000000000003</c:v>
                </c:pt>
                <c:pt idx="54">
                  <c:v>22.816000000000003</c:v>
                </c:pt>
                <c:pt idx="55">
                  <c:v>22.816000000000003</c:v>
                </c:pt>
                <c:pt idx="56">
                  <c:v>22.816000000000003</c:v>
                </c:pt>
                <c:pt idx="57">
                  <c:v>22.816000000000003</c:v>
                </c:pt>
                <c:pt idx="58">
                  <c:v>22.816000000000003</c:v>
                </c:pt>
                <c:pt idx="59">
                  <c:v>22.816000000000003</c:v>
                </c:pt>
                <c:pt idx="60">
                  <c:v>19.8</c:v>
                </c:pt>
                <c:pt idx="61">
                  <c:v>19.8</c:v>
                </c:pt>
                <c:pt idx="62">
                  <c:v>19.8</c:v>
                </c:pt>
                <c:pt idx="63">
                  <c:v>19.8</c:v>
                </c:pt>
                <c:pt idx="64">
                  <c:v>19.8</c:v>
                </c:pt>
                <c:pt idx="65">
                  <c:v>19.8</c:v>
                </c:pt>
                <c:pt idx="66">
                  <c:v>19.8</c:v>
                </c:pt>
                <c:pt idx="67">
                  <c:v>19.8</c:v>
                </c:pt>
                <c:pt idx="68">
                  <c:v>19.8</c:v>
                </c:pt>
                <c:pt idx="69">
                  <c:v>19.8</c:v>
                </c:pt>
                <c:pt idx="70">
                  <c:v>19.8</c:v>
                </c:pt>
                <c:pt idx="71">
                  <c:v>19.8</c:v>
                </c:pt>
                <c:pt idx="72">
                  <c:v>19.8</c:v>
                </c:pt>
                <c:pt idx="73">
                  <c:v>19.8</c:v>
                </c:pt>
                <c:pt idx="74">
                  <c:v>19.8</c:v>
                </c:pt>
                <c:pt idx="75">
                  <c:v>18.5</c:v>
                </c:pt>
                <c:pt idx="76">
                  <c:v>18.5</c:v>
                </c:pt>
                <c:pt idx="77">
                  <c:v>18.5</c:v>
                </c:pt>
                <c:pt idx="78">
                  <c:v>18.5</c:v>
                </c:pt>
                <c:pt idx="79">
                  <c:v>18.5</c:v>
                </c:pt>
                <c:pt idx="80">
                  <c:v>18.5</c:v>
                </c:pt>
                <c:pt idx="81">
                  <c:v>17.7</c:v>
                </c:pt>
                <c:pt idx="82">
                  <c:v>17.7</c:v>
                </c:pt>
                <c:pt idx="83">
                  <c:v>17.7</c:v>
                </c:pt>
                <c:pt idx="84">
                  <c:v>17.7</c:v>
                </c:pt>
                <c:pt idx="85">
                  <c:v>17.7</c:v>
                </c:pt>
                <c:pt idx="86">
                  <c:v>17.7</c:v>
                </c:pt>
                <c:pt idx="87">
                  <c:v>16.600000000000001</c:v>
                </c:pt>
                <c:pt idx="88">
                  <c:v>16.600000000000001</c:v>
                </c:pt>
                <c:pt idx="89">
                  <c:v>16.600000000000001</c:v>
                </c:pt>
                <c:pt idx="90">
                  <c:v>16.600000000000001</c:v>
                </c:pt>
                <c:pt idx="91">
                  <c:v>16.600000000000001</c:v>
                </c:pt>
                <c:pt idx="92">
                  <c:v>16.600000000000001</c:v>
                </c:pt>
                <c:pt idx="93">
                  <c:v>15.6</c:v>
                </c:pt>
                <c:pt idx="94">
                  <c:v>15.6</c:v>
                </c:pt>
                <c:pt idx="95">
                  <c:v>15.6</c:v>
                </c:pt>
              </c:numCache>
            </c:numRef>
          </c:val>
          <c:smooth val="0"/>
          <c:extLst>
            <c:ext xmlns:c16="http://schemas.microsoft.com/office/drawing/2014/chart" uri="{C3380CC4-5D6E-409C-BE32-E72D297353CC}">
              <c16:uniqueId val="{00000000-32D2-4EDE-B02B-2DF717BBCD39}"/>
            </c:ext>
          </c:extLst>
        </c:ser>
        <c:ser>
          <c:idx val="1"/>
          <c:order val="1"/>
          <c:spPr>
            <a:ln w="28575" cap="rnd">
              <a:solidFill>
                <a:schemeClr val="accent2"/>
              </a:solidFill>
              <a:round/>
            </a:ln>
            <a:effectLst/>
          </c:spPr>
          <c:marker>
            <c:symbol val="none"/>
          </c:marker>
          <c:cat>
            <c:strRef>
              <c:f>'06_FIT_KEV'!$HL$5:$LC$5</c:f>
              <c:strCache>
                <c:ptCount val="96"/>
                <c:pt idx="0">
                  <c:v>Jan-09</c:v>
                </c:pt>
                <c:pt idx="1">
                  <c:v>Feb-09</c:v>
                </c:pt>
                <c:pt idx="2">
                  <c:v>Mar-09</c:v>
                </c:pt>
                <c:pt idx="3">
                  <c:v>Apr-09</c:v>
                </c:pt>
                <c:pt idx="4">
                  <c:v>May-09</c:v>
                </c:pt>
                <c:pt idx="5">
                  <c:v>Jun-09</c:v>
                </c:pt>
                <c:pt idx="6">
                  <c:v>Jul-09</c:v>
                </c:pt>
                <c:pt idx="7">
                  <c:v>Aug-09</c:v>
                </c:pt>
                <c:pt idx="8">
                  <c:v>Sep-09</c:v>
                </c:pt>
                <c:pt idx="9">
                  <c:v>Oct-09</c:v>
                </c:pt>
                <c:pt idx="10">
                  <c:v>Nov-09</c:v>
                </c:pt>
                <c:pt idx="11">
                  <c:v>Dec-09</c:v>
                </c:pt>
                <c:pt idx="12">
                  <c:v>Jan-10</c:v>
                </c:pt>
                <c:pt idx="13">
                  <c:v>Feb-10</c:v>
                </c:pt>
                <c:pt idx="14">
                  <c:v>Mar-10</c:v>
                </c:pt>
                <c:pt idx="15">
                  <c:v>Apr-10</c:v>
                </c:pt>
                <c:pt idx="16">
                  <c:v>May-10</c:v>
                </c:pt>
                <c:pt idx="17">
                  <c:v>Jun-10</c:v>
                </c:pt>
                <c:pt idx="18">
                  <c:v>Jul-10</c:v>
                </c:pt>
                <c:pt idx="19">
                  <c:v>Aug-10</c:v>
                </c:pt>
                <c:pt idx="20">
                  <c:v>Sep-10</c:v>
                </c:pt>
                <c:pt idx="21">
                  <c:v>Oct-10</c:v>
                </c:pt>
                <c:pt idx="22">
                  <c:v>Nov-10</c:v>
                </c:pt>
                <c:pt idx="23">
                  <c:v>Dec-10</c:v>
                </c:pt>
                <c:pt idx="24">
                  <c:v>Jan-11</c:v>
                </c:pt>
                <c:pt idx="25">
                  <c:v>Feb-11</c:v>
                </c:pt>
                <c:pt idx="26">
                  <c:v>Mar-11</c:v>
                </c:pt>
                <c:pt idx="27">
                  <c:v>Apr-11</c:v>
                </c:pt>
                <c:pt idx="28">
                  <c:v>May-11</c:v>
                </c:pt>
                <c:pt idx="29">
                  <c:v>Jun-11</c:v>
                </c:pt>
                <c:pt idx="30">
                  <c:v>Jul-11</c:v>
                </c:pt>
                <c:pt idx="31">
                  <c:v>Aug-11</c:v>
                </c:pt>
                <c:pt idx="32">
                  <c:v>Sep-11</c:v>
                </c:pt>
                <c:pt idx="33">
                  <c:v>Oct-11</c:v>
                </c:pt>
                <c:pt idx="34">
                  <c:v>Nov-11</c:v>
                </c:pt>
                <c:pt idx="35">
                  <c:v>Dec-11</c:v>
                </c:pt>
                <c:pt idx="36">
                  <c:v>Jan-12</c:v>
                </c:pt>
                <c:pt idx="37">
                  <c:v>Feb-12</c:v>
                </c:pt>
                <c:pt idx="38">
                  <c:v>Mar-12</c:v>
                </c:pt>
                <c:pt idx="39">
                  <c:v>Apr-12</c:v>
                </c:pt>
                <c:pt idx="40">
                  <c:v>May-12</c:v>
                </c:pt>
                <c:pt idx="41">
                  <c:v>Jun-12</c:v>
                </c:pt>
                <c:pt idx="42">
                  <c:v>Jul-12</c:v>
                </c:pt>
                <c:pt idx="43">
                  <c:v>Aug-12</c:v>
                </c:pt>
                <c:pt idx="44">
                  <c:v>Sep-12</c:v>
                </c:pt>
                <c:pt idx="45">
                  <c:v>Oct-12</c:v>
                </c:pt>
                <c:pt idx="46">
                  <c:v>Nov-12</c:v>
                </c:pt>
                <c:pt idx="47">
                  <c:v>Dec-12</c:v>
                </c:pt>
                <c:pt idx="48">
                  <c:v>Jan-13</c:v>
                </c:pt>
                <c:pt idx="49">
                  <c:v>Feb-13</c:v>
                </c:pt>
                <c:pt idx="50">
                  <c:v>Mar-13</c:v>
                </c:pt>
                <c:pt idx="51">
                  <c:v>Apr-13</c:v>
                </c:pt>
                <c:pt idx="52">
                  <c:v>May-13</c:v>
                </c:pt>
                <c:pt idx="53">
                  <c:v>Jun-13</c:v>
                </c:pt>
                <c:pt idx="54">
                  <c:v>Jul-13</c:v>
                </c:pt>
                <c:pt idx="55">
                  <c:v>Aug-13</c:v>
                </c:pt>
                <c:pt idx="56">
                  <c:v>Sep-13</c:v>
                </c:pt>
                <c:pt idx="57">
                  <c:v>Oct-13</c:v>
                </c:pt>
                <c:pt idx="58">
                  <c:v>Nov-13</c:v>
                </c:pt>
                <c:pt idx="59">
                  <c:v>Dec-13</c:v>
                </c:pt>
                <c:pt idx="60">
                  <c:v>Jan-14</c:v>
                </c:pt>
                <c:pt idx="61">
                  <c:v>Feb-14</c:v>
                </c:pt>
                <c:pt idx="62">
                  <c:v>Mar-14</c:v>
                </c:pt>
                <c:pt idx="63">
                  <c:v>Apr-14</c:v>
                </c:pt>
                <c:pt idx="64">
                  <c:v>May-14</c:v>
                </c:pt>
                <c:pt idx="65">
                  <c:v>Jun-14</c:v>
                </c:pt>
                <c:pt idx="66">
                  <c:v>Jul-14</c:v>
                </c:pt>
                <c:pt idx="67">
                  <c:v>Aug-14</c:v>
                </c:pt>
                <c:pt idx="68">
                  <c:v>Sep-14</c:v>
                </c:pt>
                <c:pt idx="69">
                  <c:v>Oct-14</c:v>
                </c:pt>
                <c:pt idx="70">
                  <c:v>Nov-14</c:v>
                </c:pt>
                <c:pt idx="71">
                  <c:v>Dec-14</c:v>
                </c:pt>
                <c:pt idx="72">
                  <c:v>Jan-15</c:v>
                </c:pt>
                <c:pt idx="73">
                  <c:v>Feb-15</c:v>
                </c:pt>
                <c:pt idx="74">
                  <c:v>Mar-15</c:v>
                </c:pt>
                <c:pt idx="75">
                  <c:v>Apr-15</c:v>
                </c:pt>
                <c:pt idx="76">
                  <c:v>May-15</c:v>
                </c:pt>
                <c:pt idx="77">
                  <c:v>Jun-15</c:v>
                </c:pt>
                <c:pt idx="78">
                  <c:v>Jul-15</c:v>
                </c:pt>
                <c:pt idx="79">
                  <c:v>Aug-15</c:v>
                </c:pt>
                <c:pt idx="80">
                  <c:v>Sep-15</c:v>
                </c:pt>
                <c:pt idx="81">
                  <c:v>Oct-15</c:v>
                </c:pt>
                <c:pt idx="82">
                  <c:v>Nov-15</c:v>
                </c:pt>
                <c:pt idx="83">
                  <c:v>Dec-15</c:v>
                </c:pt>
                <c:pt idx="84">
                  <c:v>Jan-16</c:v>
                </c:pt>
                <c:pt idx="85">
                  <c:v>Feb-16</c:v>
                </c:pt>
                <c:pt idx="86">
                  <c:v>Mar-16</c:v>
                </c:pt>
                <c:pt idx="87">
                  <c:v>Apr-16</c:v>
                </c:pt>
                <c:pt idx="88">
                  <c:v>May-16</c:v>
                </c:pt>
                <c:pt idx="89">
                  <c:v>Jun-16</c:v>
                </c:pt>
                <c:pt idx="90">
                  <c:v>Jul-16</c:v>
                </c:pt>
                <c:pt idx="91">
                  <c:v>Aug-16</c:v>
                </c:pt>
                <c:pt idx="92">
                  <c:v>Sep-16</c:v>
                </c:pt>
                <c:pt idx="93">
                  <c:v>Oct-16</c:v>
                </c:pt>
                <c:pt idx="94">
                  <c:v>Nov-16</c:v>
                </c:pt>
                <c:pt idx="95">
                  <c:v>Dec-16</c:v>
                </c:pt>
              </c:strCache>
            </c:strRef>
          </c:cat>
          <c:val>
            <c:numRef>
              <c:f>'06_FIT_KEV'!$HL$9:$LC$9</c:f>
              <c:numCache>
                <c:formatCode>General</c:formatCode>
                <c:ptCount val="96"/>
                <c:pt idx="0">
                  <c:v>49</c:v>
                </c:pt>
                <c:pt idx="1">
                  <c:v>49</c:v>
                </c:pt>
                <c:pt idx="2">
                  <c:v>49</c:v>
                </c:pt>
                <c:pt idx="3">
                  <c:v>49</c:v>
                </c:pt>
                <c:pt idx="4">
                  <c:v>49</c:v>
                </c:pt>
                <c:pt idx="5">
                  <c:v>49</c:v>
                </c:pt>
                <c:pt idx="6">
                  <c:v>49</c:v>
                </c:pt>
                <c:pt idx="7">
                  <c:v>49</c:v>
                </c:pt>
                <c:pt idx="8">
                  <c:v>49</c:v>
                </c:pt>
                <c:pt idx="9">
                  <c:v>49</c:v>
                </c:pt>
                <c:pt idx="10">
                  <c:v>49</c:v>
                </c:pt>
                <c:pt idx="11">
                  <c:v>49</c:v>
                </c:pt>
                <c:pt idx="12">
                  <c:v>40.200000000000003</c:v>
                </c:pt>
                <c:pt idx="13">
                  <c:v>40.200000000000003</c:v>
                </c:pt>
                <c:pt idx="14">
                  <c:v>40.200000000000003</c:v>
                </c:pt>
                <c:pt idx="15">
                  <c:v>40.200000000000003</c:v>
                </c:pt>
                <c:pt idx="16">
                  <c:v>40.200000000000003</c:v>
                </c:pt>
                <c:pt idx="17">
                  <c:v>40.200000000000003</c:v>
                </c:pt>
                <c:pt idx="18">
                  <c:v>40.200000000000003</c:v>
                </c:pt>
                <c:pt idx="19">
                  <c:v>40.200000000000003</c:v>
                </c:pt>
                <c:pt idx="20">
                  <c:v>40.200000000000003</c:v>
                </c:pt>
                <c:pt idx="21">
                  <c:v>40.200000000000003</c:v>
                </c:pt>
                <c:pt idx="22">
                  <c:v>40.200000000000003</c:v>
                </c:pt>
                <c:pt idx="23">
                  <c:v>40.200000000000003</c:v>
                </c:pt>
                <c:pt idx="24">
                  <c:v>30.5</c:v>
                </c:pt>
                <c:pt idx="25">
                  <c:v>30.5</c:v>
                </c:pt>
                <c:pt idx="26">
                  <c:v>30.5</c:v>
                </c:pt>
                <c:pt idx="27">
                  <c:v>30.5</c:v>
                </c:pt>
                <c:pt idx="28">
                  <c:v>30.5</c:v>
                </c:pt>
                <c:pt idx="29">
                  <c:v>30.5</c:v>
                </c:pt>
                <c:pt idx="30">
                  <c:v>30.5</c:v>
                </c:pt>
                <c:pt idx="31">
                  <c:v>30.5</c:v>
                </c:pt>
                <c:pt idx="32">
                  <c:v>30.5</c:v>
                </c:pt>
                <c:pt idx="33">
                  <c:v>30.5</c:v>
                </c:pt>
                <c:pt idx="34">
                  <c:v>30.5</c:v>
                </c:pt>
                <c:pt idx="35">
                  <c:v>30.5</c:v>
                </c:pt>
                <c:pt idx="36">
                  <c:v>28.060000000000002</c:v>
                </c:pt>
                <c:pt idx="37">
                  <c:v>28.060000000000002</c:v>
                </c:pt>
                <c:pt idx="38">
                  <c:v>29</c:v>
                </c:pt>
                <c:pt idx="39">
                  <c:v>29</c:v>
                </c:pt>
                <c:pt idx="40">
                  <c:v>29</c:v>
                </c:pt>
                <c:pt idx="41">
                  <c:v>29</c:v>
                </c:pt>
                <c:pt idx="42">
                  <c:v>29</c:v>
                </c:pt>
                <c:pt idx="43">
                  <c:v>29</c:v>
                </c:pt>
                <c:pt idx="44">
                  <c:v>29</c:v>
                </c:pt>
                <c:pt idx="45">
                  <c:v>23.1</c:v>
                </c:pt>
                <c:pt idx="46">
                  <c:v>23.1</c:v>
                </c:pt>
                <c:pt idx="47">
                  <c:v>23.1</c:v>
                </c:pt>
                <c:pt idx="48">
                  <c:v>21.252000000000002</c:v>
                </c:pt>
                <c:pt idx="49">
                  <c:v>21.252000000000002</c:v>
                </c:pt>
                <c:pt idx="50">
                  <c:v>21.252000000000002</c:v>
                </c:pt>
                <c:pt idx="51">
                  <c:v>21.252000000000002</c:v>
                </c:pt>
                <c:pt idx="52">
                  <c:v>21.252000000000002</c:v>
                </c:pt>
                <c:pt idx="53">
                  <c:v>21.252000000000002</c:v>
                </c:pt>
                <c:pt idx="54">
                  <c:v>21.252000000000002</c:v>
                </c:pt>
                <c:pt idx="55">
                  <c:v>21.252000000000002</c:v>
                </c:pt>
                <c:pt idx="56">
                  <c:v>21.252000000000002</c:v>
                </c:pt>
                <c:pt idx="57">
                  <c:v>21.252000000000002</c:v>
                </c:pt>
                <c:pt idx="58">
                  <c:v>21.252000000000002</c:v>
                </c:pt>
                <c:pt idx="59">
                  <c:v>21.252000000000002</c:v>
                </c:pt>
                <c:pt idx="60">
                  <c:v>19.2</c:v>
                </c:pt>
                <c:pt idx="61">
                  <c:v>19.2</c:v>
                </c:pt>
                <c:pt idx="62">
                  <c:v>19.2</c:v>
                </c:pt>
                <c:pt idx="63">
                  <c:v>19.2</c:v>
                </c:pt>
                <c:pt idx="64">
                  <c:v>19.2</c:v>
                </c:pt>
                <c:pt idx="65">
                  <c:v>19.2</c:v>
                </c:pt>
                <c:pt idx="66">
                  <c:v>19.2</c:v>
                </c:pt>
                <c:pt idx="67">
                  <c:v>19.2</c:v>
                </c:pt>
                <c:pt idx="68">
                  <c:v>19.2</c:v>
                </c:pt>
                <c:pt idx="69">
                  <c:v>19.2</c:v>
                </c:pt>
                <c:pt idx="70">
                  <c:v>19.2</c:v>
                </c:pt>
                <c:pt idx="71">
                  <c:v>19.2</c:v>
                </c:pt>
                <c:pt idx="72">
                  <c:v>19.2</c:v>
                </c:pt>
                <c:pt idx="73">
                  <c:v>19.2</c:v>
                </c:pt>
                <c:pt idx="74">
                  <c:v>19.2</c:v>
                </c:pt>
                <c:pt idx="75">
                  <c:v>18.8</c:v>
                </c:pt>
                <c:pt idx="76">
                  <c:v>18.8</c:v>
                </c:pt>
                <c:pt idx="77">
                  <c:v>18.8</c:v>
                </c:pt>
                <c:pt idx="78">
                  <c:v>18.8</c:v>
                </c:pt>
                <c:pt idx="79">
                  <c:v>18.8</c:v>
                </c:pt>
                <c:pt idx="80">
                  <c:v>18.8</c:v>
                </c:pt>
                <c:pt idx="81">
                  <c:v>17.600000000000001</c:v>
                </c:pt>
                <c:pt idx="82">
                  <c:v>17.600000000000001</c:v>
                </c:pt>
                <c:pt idx="83">
                  <c:v>17.600000000000001</c:v>
                </c:pt>
                <c:pt idx="84">
                  <c:v>17.600000000000001</c:v>
                </c:pt>
                <c:pt idx="85">
                  <c:v>17.600000000000001</c:v>
                </c:pt>
                <c:pt idx="86">
                  <c:v>17.600000000000001</c:v>
                </c:pt>
                <c:pt idx="87">
                  <c:v>16.399999999999999</c:v>
                </c:pt>
                <c:pt idx="88">
                  <c:v>16.399999999999999</c:v>
                </c:pt>
                <c:pt idx="89">
                  <c:v>16.399999999999999</c:v>
                </c:pt>
                <c:pt idx="90">
                  <c:v>16.399999999999999</c:v>
                </c:pt>
                <c:pt idx="91">
                  <c:v>16.399999999999999</c:v>
                </c:pt>
                <c:pt idx="92">
                  <c:v>16.399999999999999</c:v>
                </c:pt>
                <c:pt idx="93">
                  <c:v>15.2</c:v>
                </c:pt>
                <c:pt idx="94">
                  <c:v>15.2</c:v>
                </c:pt>
                <c:pt idx="95">
                  <c:v>15.2</c:v>
                </c:pt>
              </c:numCache>
            </c:numRef>
          </c:val>
          <c:smooth val="0"/>
          <c:extLst>
            <c:ext xmlns:c16="http://schemas.microsoft.com/office/drawing/2014/chart" uri="{C3380CC4-5D6E-409C-BE32-E72D297353CC}">
              <c16:uniqueId val="{00000001-32D2-4EDE-B02B-2DF717BBCD39}"/>
            </c:ext>
          </c:extLst>
        </c:ser>
        <c:ser>
          <c:idx val="2"/>
          <c:order val="2"/>
          <c:spPr>
            <a:ln w="28575" cap="rnd">
              <a:solidFill>
                <a:schemeClr val="accent3"/>
              </a:solidFill>
              <a:round/>
            </a:ln>
            <a:effectLst/>
          </c:spPr>
          <c:marker>
            <c:symbol val="none"/>
          </c:marker>
          <c:cat>
            <c:strRef>
              <c:f>'06_FIT_KEV'!$HL$5:$LC$5</c:f>
              <c:strCache>
                <c:ptCount val="96"/>
                <c:pt idx="0">
                  <c:v>Jan-09</c:v>
                </c:pt>
                <c:pt idx="1">
                  <c:v>Feb-09</c:v>
                </c:pt>
                <c:pt idx="2">
                  <c:v>Mar-09</c:v>
                </c:pt>
                <c:pt idx="3">
                  <c:v>Apr-09</c:v>
                </c:pt>
                <c:pt idx="4">
                  <c:v>May-09</c:v>
                </c:pt>
                <c:pt idx="5">
                  <c:v>Jun-09</c:v>
                </c:pt>
                <c:pt idx="6">
                  <c:v>Jul-09</c:v>
                </c:pt>
                <c:pt idx="7">
                  <c:v>Aug-09</c:v>
                </c:pt>
                <c:pt idx="8">
                  <c:v>Sep-09</c:v>
                </c:pt>
                <c:pt idx="9">
                  <c:v>Oct-09</c:v>
                </c:pt>
                <c:pt idx="10">
                  <c:v>Nov-09</c:v>
                </c:pt>
                <c:pt idx="11">
                  <c:v>Dec-09</c:v>
                </c:pt>
                <c:pt idx="12">
                  <c:v>Jan-10</c:v>
                </c:pt>
                <c:pt idx="13">
                  <c:v>Feb-10</c:v>
                </c:pt>
                <c:pt idx="14">
                  <c:v>Mar-10</c:v>
                </c:pt>
                <c:pt idx="15">
                  <c:v>Apr-10</c:v>
                </c:pt>
                <c:pt idx="16">
                  <c:v>May-10</c:v>
                </c:pt>
                <c:pt idx="17">
                  <c:v>Jun-10</c:v>
                </c:pt>
                <c:pt idx="18">
                  <c:v>Jul-10</c:v>
                </c:pt>
                <c:pt idx="19">
                  <c:v>Aug-10</c:v>
                </c:pt>
                <c:pt idx="20">
                  <c:v>Sep-10</c:v>
                </c:pt>
                <c:pt idx="21">
                  <c:v>Oct-10</c:v>
                </c:pt>
                <c:pt idx="22">
                  <c:v>Nov-10</c:v>
                </c:pt>
                <c:pt idx="23">
                  <c:v>Dec-10</c:v>
                </c:pt>
                <c:pt idx="24">
                  <c:v>Jan-11</c:v>
                </c:pt>
                <c:pt idx="25">
                  <c:v>Feb-11</c:v>
                </c:pt>
                <c:pt idx="26">
                  <c:v>Mar-11</c:v>
                </c:pt>
                <c:pt idx="27">
                  <c:v>Apr-11</c:v>
                </c:pt>
                <c:pt idx="28">
                  <c:v>May-11</c:v>
                </c:pt>
                <c:pt idx="29">
                  <c:v>Jun-11</c:v>
                </c:pt>
                <c:pt idx="30">
                  <c:v>Jul-11</c:v>
                </c:pt>
                <c:pt idx="31">
                  <c:v>Aug-11</c:v>
                </c:pt>
                <c:pt idx="32">
                  <c:v>Sep-11</c:v>
                </c:pt>
                <c:pt idx="33">
                  <c:v>Oct-11</c:v>
                </c:pt>
                <c:pt idx="34">
                  <c:v>Nov-11</c:v>
                </c:pt>
                <c:pt idx="35">
                  <c:v>Dec-11</c:v>
                </c:pt>
                <c:pt idx="36">
                  <c:v>Jan-12</c:v>
                </c:pt>
                <c:pt idx="37">
                  <c:v>Feb-12</c:v>
                </c:pt>
                <c:pt idx="38">
                  <c:v>Mar-12</c:v>
                </c:pt>
                <c:pt idx="39">
                  <c:v>Apr-12</c:v>
                </c:pt>
                <c:pt idx="40">
                  <c:v>May-12</c:v>
                </c:pt>
                <c:pt idx="41">
                  <c:v>Jun-12</c:v>
                </c:pt>
                <c:pt idx="42">
                  <c:v>Jul-12</c:v>
                </c:pt>
                <c:pt idx="43">
                  <c:v>Aug-12</c:v>
                </c:pt>
                <c:pt idx="44">
                  <c:v>Sep-12</c:v>
                </c:pt>
                <c:pt idx="45">
                  <c:v>Oct-12</c:v>
                </c:pt>
                <c:pt idx="46">
                  <c:v>Nov-12</c:v>
                </c:pt>
                <c:pt idx="47">
                  <c:v>Dec-12</c:v>
                </c:pt>
                <c:pt idx="48">
                  <c:v>Jan-13</c:v>
                </c:pt>
                <c:pt idx="49">
                  <c:v>Feb-13</c:v>
                </c:pt>
                <c:pt idx="50">
                  <c:v>Mar-13</c:v>
                </c:pt>
                <c:pt idx="51">
                  <c:v>Apr-13</c:v>
                </c:pt>
                <c:pt idx="52">
                  <c:v>May-13</c:v>
                </c:pt>
                <c:pt idx="53">
                  <c:v>Jun-13</c:v>
                </c:pt>
                <c:pt idx="54">
                  <c:v>Jul-13</c:v>
                </c:pt>
                <c:pt idx="55">
                  <c:v>Aug-13</c:v>
                </c:pt>
                <c:pt idx="56">
                  <c:v>Sep-13</c:v>
                </c:pt>
                <c:pt idx="57">
                  <c:v>Oct-13</c:v>
                </c:pt>
                <c:pt idx="58">
                  <c:v>Nov-13</c:v>
                </c:pt>
                <c:pt idx="59">
                  <c:v>Dec-13</c:v>
                </c:pt>
                <c:pt idx="60">
                  <c:v>Jan-14</c:v>
                </c:pt>
                <c:pt idx="61">
                  <c:v>Feb-14</c:v>
                </c:pt>
                <c:pt idx="62">
                  <c:v>Mar-14</c:v>
                </c:pt>
                <c:pt idx="63">
                  <c:v>Apr-14</c:v>
                </c:pt>
                <c:pt idx="64">
                  <c:v>May-14</c:v>
                </c:pt>
                <c:pt idx="65">
                  <c:v>Jun-14</c:v>
                </c:pt>
                <c:pt idx="66">
                  <c:v>Jul-14</c:v>
                </c:pt>
                <c:pt idx="67">
                  <c:v>Aug-14</c:v>
                </c:pt>
                <c:pt idx="68">
                  <c:v>Sep-14</c:v>
                </c:pt>
                <c:pt idx="69">
                  <c:v>Oct-14</c:v>
                </c:pt>
                <c:pt idx="70">
                  <c:v>Nov-14</c:v>
                </c:pt>
                <c:pt idx="71">
                  <c:v>Dec-14</c:v>
                </c:pt>
                <c:pt idx="72">
                  <c:v>Jan-15</c:v>
                </c:pt>
                <c:pt idx="73">
                  <c:v>Feb-15</c:v>
                </c:pt>
                <c:pt idx="74">
                  <c:v>Mar-15</c:v>
                </c:pt>
                <c:pt idx="75">
                  <c:v>Apr-15</c:v>
                </c:pt>
                <c:pt idx="76">
                  <c:v>May-15</c:v>
                </c:pt>
                <c:pt idx="77">
                  <c:v>Jun-15</c:v>
                </c:pt>
                <c:pt idx="78">
                  <c:v>Jul-15</c:v>
                </c:pt>
                <c:pt idx="79">
                  <c:v>Aug-15</c:v>
                </c:pt>
                <c:pt idx="80">
                  <c:v>Sep-15</c:v>
                </c:pt>
                <c:pt idx="81">
                  <c:v>Oct-15</c:v>
                </c:pt>
                <c:pt idx="82">
                  <c:v>Nov-15</c:v>
                </c:pt>
                <c:pt idx="83">
                  <c:v>Dec-15</c:v>
                </c:pt>
                <c:pt idx="84">
                  <c:v>Jan-16</c:v>
                </c:pt>
                <c:pt idx="85">
                  <c:v>Feb-16</c:v>
                </c:pt>
                <c:pt idx="86">
                  <c:v>Mar-16</c:v>
                </c:pt>
                <c:pt idx="87">
                  <c:v>Apr-16</c:v>
                </c:pt>
                <c:pt idx="88">
                  <c:v>May-16</c:v>
                </c:pt>
                <c:pt idx="89">
                  <c:v>Jun-16</c:v>
                </c:pt>
                <c:pt idx="90">
                  <c:v>Jul-16</c:v>
                </c:pt>
                <c:pt idx="91">
                  <c:v>Aug-16</c:v>
                </c:pt>
                <c:pt idx="92">
                  <c:v>Sep-16</c:v>
                </c:pt>
                <c:pt idx="93">
                  <c:v>Oct-16</c:v>
                </c:pt>
                <c:pt idx="94">
                  <c:v>Nov-16</c:v>
                </c:pt>
                <c:pt idx="95">
                  <c:v>Dec-16</c:v>
                </c:pt>
              </c:strCache>
            </c:strRef>
          </c:cat>
          <c:val>
            <c:numRef>
              <c:f>'06_FIT_KEV'!$HL$10:$LC$10</c:f>
              <c:numCache>
                <c:formatCode>General</c:formatCode>
                <c:ptCount val="96"/>
                <c:pt idx="0">
                  <c:v>49</c:v>
                </c:pt>
                <c:pt idx="1">
                  <c:v>49</c:v>
                </c:pt>
                <c:pt idx="2">
                  <c:v>49</c:v>
                </c:pt>
                <c:pt idx="3">
                  <c:v>49</c:v>
                </c:pt>
                <c:pt idx="4">
                  <c:v>49</c:v>
                </c:pt>
                <c:pt idx="5">
                  <c:v>49</c:v>
                </c:pt>
                <c:pt idx="6">
                  <c:v>49</c:v>
                </c:pt>
                <c:pt idx="7">
                  <c:v>49</c:v>
                </c:pt>
                <c:pt idx="8">
                  <c:v>49</c:v>
                </c:pt>
                <c:pt idx="9">
                  <c:v>49</c:v>
                </c:pt>
                <c:pt idx="10">
                  <c:v>49</c:v>
                </c:pt>
                <c:pt idx="11">
                  <c:v>49</c:v>
                </c:pt>
                <c:pt idx="12">
                  <c:v>40.200000000000003</c:v>
                </c:pt>
                <c:pt idx="13">
                  <c:v>40.200000000000003</c:v>
                </c:pt>
                <c:pt idx="14">
                  <c:v>40.200000000000003</c:v>
                </c:pt>
                <c:pt idx="15">
                  <c:v>40.200000000000003</c:v>
                </c:pt>
                <c:pt idx="16">
                  <c:v>40.200000000000003</c:v>
                </c:pt>
                <c:pt idx="17">
                  <c:v>40.200000000000003</c:v>
                </c:pt>
                <c:pt idx="18">
                  <c:v>40.200000000000003</c:v>
                </c:pt>
                <c:pt idx="19">
                  <c:v>40.200000000000003</c:v>
                </c:pt>
                <c:pt idx="20">
                  <c:v>40.200000000000003</c:v>
                </c:pt>
                <c:pt idx="21">
                  <c:v>40.200000000000003</c:v>
                </c:pt>
                <c:pt idx="22">
                  <c:v>40.200000000000003</c:v>
                </c:pt>
                <c:pt idx="23">
                  <c:v>40.200000000000003</c:v>
                </c:pt>
                <c:pt idx="24">
                  <c:v>28.9</c:v>
                </c:pt>
                <c:pt idx="25">
                  <c:v>28.9</c:v>
                </c:pt>
                <c:pt idx="26">
                  <c:v>28.9</c:v>
                </c:pt>
                <c:pt idx="27">
                  <c:v>28.9</c:v>
                </c:pt>
                <c:pt idx="28">
                  <c:v>28.9</c:v>
                </c:pt>
                <c:pt idx="29">
                  <c:v>28.9</c:v>
                </c:pt>
                <c:pt idx="30">
                  <c:v>28.9</c:v>
                </c:pt>
                <c:pt idx="31">
                  <c:v>28.9</c:v>
                </c:pt>
                <c:pt idx="32">
                  <c:v>28.9</c:v>
                </c:pt>
                <c:pt idx="33">
                  <c:v>28.9</c:v>
                </c:pt>
                <c:pt idx="34">
                  <c:v>28.9</c:v>
                </c:pt>
                <c:pt idx="35">
                  <c:v>28.9</c:v>
                </c:pt>
                <c:pt idx="36">
                  <c:v>26.588000000000001</c:v>
                </c:pt>
                <c:pt idx="37">
                  <c:v>26.588000000000001</c:v>
                </c:pt>
                <c:pt idx="38">
                  <c:v>28.1</c:v>
                </c:pt>
                <c:pt idx="39">
                  <c:v>28.1</c:v>
                </c:pt>
                <c:pt idx="40">
                  <c:v>28.1</c:v>
                </c:pt>
                <c:pt idx="41">
                  <c:v>28.1</c:v>
                </c:pt>
                <c:pt idx="42">
                  <c:v>28.1</c:v>
                </c:pt>
                <c:pt idx="43">
                  <c:v>28.1</c:v>
                </c:pt>
                <c:pt idx="44">
                  <c:v>28.1</c:v>
                </c:pt>
                <c:pt idx="45">
                  <c:v>21.6</c:v>
                </c:pt>
                <c:pt idx="46">
                  <c:v>21.6</c:v>
                </c:pt>
                <c:pt idx="47">
                  <c:v>21.6</c:v>
                </c:pt>
                <c:pt idx="48">
                  <c:v>19.872000000000003</c:v>
                </c:pt>
                <c:pt idx="49">
                  <c:v>19.872000000000003</c:v>
                </c:pt>
                <c:pt idx="50">
                  <c:v>19.872000000000003</c:v>
                </c:pt>
                <c:pt idx="51">
                  <c:v>19.872000000000003</c:v>
                </c:pt>
                <c:pt idx="52">
                  <c:v>19.872000000000003</c:v>
                </c:pt>
                <c:pt idx="53">
                  <c:v>19.872000000000003</c:v>
                </c:pt>
                <c:pt idx="54">
                  <c:v>19.872000000000003</c:v>
                </c:pt>
                <c:pt idx="55">
                  <c:v>19.872000000000003</c:v>
                </c:pt>
                <c:pt idx="56">
                  <c:v>19.872000000000003</c:v>
                </c:pt>
                <c:pt idx="57">
                  <c:v>19.872000000000003</c:v>
                </c:pt>
                <c:pt idx="58">
                  <c:v>19.872000000000003</c:v>
                </c:pt>
                <c:pt idx="59">
                  <c:v>19.872000000000003</c:v>
                </c:pt>
                <c:pt idx="60">
                  <c:v>17.2</c:v>
                </c:pt>
                <c:pt idx="61">
                  <c:v>17.2</c:v>
                </c:pt>
                <c:pt idx="62">
                  <c:v>17.2</c:v>
                </c:pt>
                <c:pt idx="63">
                  <c:v>17.2</c:v>
                </c:pt>
                <c:pt idx="64">
                  <c:v>17.2</c:v>
                </c:pt>
                <c:pt idx="65">
                  <c:v>17.2</c:v>
                </c:pt>
                <c:pt idx="66">
                  <c:v>17.2</c:v>
                </c:pt>
                <c:pt idx="67">
                  <c:v>17.2</c:v>
                </c:pt>
                <c:pt idx="68">
                  <c:v>17.2</c:v>
                </c:pt>
                <c:pt idx="69">
                  <c:v>17.2</c:v>
                </c:pt>
                <c:pt idx="70">
                  <c:v>17.2</c:v>
                </c:pt>
                <c:pt idx="71">
                  <c:v>17.2</c:v>
                </c:pt>
                <c:pt idx="72">
                  <c:v>17.2</c:v>
                </c:pt>
                <c:pt idx="73">
                  <c:v>17.2</c:v>
                </c:pt>
                <c:pt idx="74">
                  <c:v>17.2</c:v>
                </c:pt>
                <c:pt idx="75">
                  <c:v>18.5</c:v>
                </c:pt>
                <c:pt idx="76">
                  <c:v>18.5</c:v>
                </c:pt>
                <c:pt idx="77">
                  <c:v>18.5</c:v>
                </c:pt>
                <c:pt idx="78">
                  <c:v>18.5</c:v>
                </c:pt>
                <c:pt idx="79">
                  <c:v>18.5</c:v>
                </c:pt>
                <c:pt idx="80">
                  <c:v>18.5</c:v>
                </c:pt>
                <c:pt idx="81">
                  <c:v>17.600000000000001</c:v>
                </c:pt>
                <c:pt idx="82">
                  <c:v>17.600000000000001</c:v>
                </c:pt>
                <c:pt idx="83">
                  <c:v>17.600000000000001</c:v>
                </c:pt>
                <c:pt idx="84">
                  <c:v>17.600000000000001</c:v>
                </c:pt>
                <c:pt idx="85">
                  <c:v>17.600000000000001</c:v>
                </c:pt>
                <c:pt idx="86">
                  <c:v>17.600000000000001</c:v>
                </c:pt>
                <c:pt idx="87">
                  <c:v>16.5</c:v>
                </c:pt>
                <c:pt idx="88">
                  <c:v>16.5</c:v>
                </c:pt>
                <c:pt idx="89">
                  <c:v>16.5</c:v>
                </c:pt>
                <c:pt idx="90">
                  <c:v>16.5</c:v>
                </c:pt>
                <c:pt idx="91">
                  <c:v>16.5</c:v>
                </c:pt>
                <c:pt idx="92">
                  <c:v>16.5</c:v>
                </c:pt>
                <c:pt idx="93">
                  <c:v>15.3</c:v>
                </c:pt>
                <c:pt idx="94">
                  <c:v>15.3</c:v>
                </c:pt>
                <c:pt idx="95">
                  <c:v>15.3</c:v>
                </c:pt>
              </c:numCache>
            </c:numRef>
          </c:val>
          <c:smooth val="0"/>
          <c:extLst>
            <c:ext xmlns:c16="http://schemas.microsoft.com/office/drawing/2014/chart" uri="{C3380CC4-5D6E-409C-BE32-E72D297353CC}">
              <c16:uniqueId val="{00000002-32D2-4EDE-B02B-2DF717BBCD39}"/>
            </c:ext>
          </c:extLst>
        </c:ser>
        <c:dLbls>
          <c:showLegendKey val="0"/>
          <c:showVal val="0"/>
          <c:showCatName val="0"/>
          <c:showSerName val="0"/>
          <c:showPercent val="0"/>
          <c:showBubbleSize val="0"/>
        </c:dLbls>
        <c:smooth val="0"/>
        <c:axId val="918041672"/>
        <c:axId val="918042656"/>
      </c:lineChart>
      <c:catAx>
        <c:axId val="9180416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918042656"/>
        <c:crosses val="autoZero"/>
        <c:auto val="1"/>
        <c:lblAlgn val="ctr"/>
        <c:lblOffset val="100"/>
        <c:noMultiLvlLbl val="0"/>
      </c:catAx>
      <c:valAx>
        <c:axId val="9180426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9180416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lineChart>
        <c:grouping val="standard"/>
        <c:varyColors val="0"/>
        <c:ser>
          <c:idx val="0"/>
          <c:order val="0"/>
          <c:spPr>
            <a:ln w="28575" cap="rnd">
              <a:solidFill>
                <a:schemeClr val="accent1"/>
              </a:solidFill>
              <a:round/>
            </a:ln>
            <a:effectLst/>
          </c:spPr>
          <c:marker>
            <c:symbol val="none"/>
          </c:marker>
          <c:cat>
            <c:numRef>
              <c:f>parameter_summary!$E$8:$LD$8</c:f>
              <c:numCache>
                <c:formatCode>mmm\-yy</c:formatCode>
                <c:ptCount val="312"/>
                <c:pt idx="0">
                  <c:v>33239</c:v>
                </c:pt>
                <c:pt idx="1">
                  <c:v>33270</c:v>
                </c:pt>
                <c:pt idx="2">
                  <c:v>33298</c:v>
                </c:pt>
                <c:pt idx="3">
                  <c:v>33329</c:v>
                </c:pt>
                <c:pt idx="4">
                  <c:v>33359</c:v>
                </c:pt>
                <c:pt idx="5">
                  <c:v>33390</c:v>
                </c:pt>
                <c:pt idx="6">
                  <c:v>33420</c:v>
                </c:pt>
                <c:pt idx="7">
                  <c:v>33451</c:v>
                </c:pt>
                <c:pt idx="8">
                  <c:v>33482</c:v>
                </c:pt>
                <c:pt idx="9">
                  <c:v>33512</c:v>
                </c:pt>
                <c:pt idx="10">
                  <c:v>33543</c:v>
                </c:pt>
                <c:pt idx="11">
                  <c:v>33573</c:v>
                </c:pt>
                <c:pt idx="12">
                  <c:v>33604</c:v>
                </c:pt>
                <c:pt idx="13">
                  <c:v>33635</c:v>
                </c:pt>
                <c:pt idx="14">
                  <c:v>33664</c:v>
                </c:pt>
                <c:pt idx="15">
                  <c:v>33695</c:v>
                </c:pt>
                <c:pt idx="16">
                  <c:v>33725</c:v>
                </c:pt>
                <c:pt idx="17">
                  <c:v>33756</c:v>
                </c:pt>
                <c:pt idx="18">
                  <c:v>33786</c:v>
                </c:pt>
                <c:pt idx="19">
                  <c:v>33817</c:v>
                </c:pt>
                <c:pt idx="20">
                  <c:v>33848</c:v>
                </c:pt>
                <c:pt idx="21">
                  <c:v>33878</c:v>
                </c:pt>
                <c:pt idx="22">
                  <c:v>33909</c:v>
                </c:pt>
                <c:pt idx="23">
                  <c:v>33939</c:v>
                </c:pt>
                <c:pt idx="24">
                  <c:v>33970</c:v>
                </c:pt>
                <c:pt idx="25">
                  <c:v>34001</c:v>
                </c:pt>
                <c:pt idx="26">
                  <c:v>34029</c:v>
                </c:pt>
                <c:pt idx="27">
                  <c:v>34060</c:v>
                </c:pt>
                <c:pt idx="28">
                  <c:v>34090</c:v>
                </c:pt>
                <c:pt idx="29">
                  <c:v>34121</c:v>
                </c:pt>
                <c:pt idx="30">
                  <c:v>34151</c:v>
                </c:pt>
                <c:pt idx="31">
                  <c:v>34182</c:v>
                </c:pt>
                <c:pt idx="32">
                  <c:v>34213</c:v>
                </c:pt>
                <c:pt idx="33">
                  <c:v>34243</c:v>
                </c:pt>
                <c:pt idx="34">
                  <c:v>34274</c:v>
                </c:pt>
                <c:pt idx="35">
                  <c:v>34304</c:v>
                </c:pt>
                <c:pt idx="36">
                  <c:v>34335</c:v>
                </c:pt>
                <c:pt idx="37">
                  <c:v>34366</c:v>
                </c:pt>
                <c:pt idx="38">
                  <c:v>34394</c:v>
                </c:pt>
                <c:pt idx="39">
                  <c:v>34425</c:v>
                </c:pt>
                <c:pt idx="40">
                  <c:v>34455</c:v>
                </c:pt>
                <c:pt idx="41">
                  <c:v>34486</c:v>
                </c:pt>
                <c:pt idx="42">
                  <c:v>34516</c:v>
                </c:pt>
                <c:pt idx="43">
                  <c:v>34547</c:v>
                </c:pt>
                <c:pt idx="44">
                  <c:v>34578</c:v>
                </c:pt>
                <c:pt idx="45">
                  <c:v>34608</c:v>
                </c:pt>
                <c:pt idx="46">
                  <c:v>34639</c:v>
                </c:pt>
                <c:pt idx="47">
                  <c:v>34669</c:v>
                </c:pt>
                <c:pt idx="48">
                  <c:v>34700</c:v>
                </c:pt>
                <c:pt idx="49">
                  <c:v>34731</c:v>
                </c:pt>
                <c:pt idx="50">
                  <c:v>34759</c:v>
                </c:pt>
                <c:pt idx="51">
                  <c:v>34790</c:v>
                </c:pt>
                <c:pt idx="52">
                  <c:v>34820</c:v>
                </c:pt>
                <c:pt idx="53">
                  <c:v>34851</c:v>
                </c:pt>
                <c:pt idx="54">
                  <c:v>34881</c:v>
                </c:pt>
                <c:pt idx="55">
                  <c:v>34912</c:v>
                </c:pt>
                <c:pt idx="56">
                  <c:v>34943</c:v>
                </c:pt>
                <c:pt idx="57">
                  <c:v>34973</c:v>
                </c:pt>
                <c:pt idx="58">
                  <c:v>35004</c:v>
                </c:pt>
                <c:pt idx="59">
                  <c:v>35034</c:v>
                </c:pt>
                <c:pt idx="60">
                  <c:v>35065</c:v>
                </c:pt>
                <c:pt idx="61">
                  <c:v>35096</c:v>
                </c:pt>
                <c:pt idx="62">
                  <c:v>35125</c:v>
                </c:pt>
                <c:pt idx="63">
                  <c:v>35156</c:v>
                </c:pt>
                <c:pt idx="64">
                  <c:v>35186</c:v>
                </c:pt>
                <c:pt idx="65">
                  <c:v>35217</c:v>
                </c:pt>
                <c:pt idx="66">
                  <c:v>35247</c:v>
                </c:pt>
                <c:pt idx="67">
                  <c:v>35278</c:v>
                </c:pt>
                <c:pt idx="68">
                  <c:v>35309</c:v>
                </c:pt>
                <c:pt idx="69">
                  <c:v>35339</c:v>
                </c:pt>
                <c:pt idx="70">
                  <c:v>35370</c:v>
                </c:pt>
                <c:pt idx="71">
                  <c:v>35400</c:v>
                </c:pt>
                <c:pt idx="72">
                  <c:v>35431</c:v>
                </c:pt>
                <c:pt idx="73">
                  <c:v>35462</c:v>
                </c:pt>
                <c:pt idx="74">
                  <c:v>35490</c:v>
                </c:pt>
                <c:pt idx="75">
                  <c:v>35521</c:v>
                </c:pt>
                <c:pt idx="76">
                  <c:v>35551</c:v>
                </c:pt>
                <c:pt idx="77">
                  <c:v>35582</c:v>
                </c:pt>
                <c:pt idx="78">
                  <c:v>35612</c:v>
                </c:pt>
                <c:pt idx="79">
                  <c:v>35643</c:v>
                </c:pt>
                <c:pt idx="80">
                  <c:v>35674</c:v>
                </c:pt>
                <c:pt idx="81">
                  <c:v>35704</c:v>
                </c:pt>
                <c:pt idx="82">
                  <c:v>35735</c:v>
                </c:pt>
                <c:pt idx="83">
                  <c:v>35765</c:v>
                </c:pt>
                <c:pt idx="84">
                  <c:v>35796</c:v>
                </c:pt>
                <c:pt idx="85">
                  <c:v>35827</c:v>
                </c:pt>
                <c:pt idx="86">
                  <c:v>35855</c:v>
                </c:pt>
                <c:pt idx="87">
                  <c:v>35886</c:v>
                </c:pt>
                <c:pt idx="88">
                  <c:v>35916</c:v>
                </c:pt>
                <c:pt idx="89">
                  <c:v>35947</c:v>
                </c:pt>
                <c:pt idx="90">
                  <c:v>35977</c:v>
                </c:pt>
                <c:pt idx="91">
                  <c:v>36008</c:v>
                </c:pt>
                <c:pt idx="92">
                  <c:v>36039</c:v>
                </c:pt>
                <c:pt idx="93">
                  <c:v>36069</c:v>
                </c:pt>
                <c:pt idx="94">
                  <c:v>36100</c:v>
                </c:pt>
                <c:pt idx="95">
                  <c:v>36130</c:v>
                </c:pt>
                <c:pt idx="96">
                  <c:v>36161</c:v>
                </c:pt>
                <c:pt idx="97">
                  <c:v>36192</c:v>
                </c:pt>
                <c:pt idx="98">
                  <c:v>36220</c:v>
                </c:pt>
                <c:pt idx="99">
                  <c:v>36251</c:v>
                </c:pt>
                <c:pt idx="100">
                  <c:v>36281</c:v>
                </c:pt>
                <c:pt idx="101">
                  <c:v>36312</c:v>
                </c:pt>
                <c:pt idx="102">
                  <c:v>36342</c:v>
                </c:pt>
                <c:pt idx="103">
                  <c:v>36373</c:v>
                </c:pt>
                <c:pt idx="104">
                  <c:v>36404</c:v>
                </c:pt>
                <c:pt idx="105">
                  <c:v>36434</c:v>
                </c:pt>
                <c:pt idx="106">
                  <c:v>36465</c:v>
                </c:pt>
                <c:pt idx="107">
                  <c:v>36495</c:v>
                </c:pt>
                <c:pt idx="108">
                  <c:v>36526</c:v>
                </c:pt>
                <c:pt idx="109">
                  <c:v>36557</c:v>
                </c:pt>
                <c:pt idx="110">
                  <c:v>36586</c:v>
                </c:pt>
                <c:pt idx="111">
                  <c:v>36617</c:v>
                </c:pt>
                <c:pt idx="112">
                  <c:v>36647</c:v>
                </c:pt>
                <c:pt idx="113">
                  <c:v>36678</c:v>
                </c:pt>
                <c:pt idx="114">
                  <c:v>36708</c:v>
                </c:pt>
                <c:pt idx="115">
                  <c:v>36739</c:v>
                </c:pt>
                <c:pt idx="116">
                  <c:v>36770</c:v>
                </c:pt>
                <c:pt idx="117">
                  <c:v>36800</c:v>
                </c:pt>
                <c:pt idx="118">
                  <c:v>36831</c:v>
                </c:pt>
                <c:pt idx="119">
                  <c:v>36861</c:v>
                </c:pt>
                <c:pt idx="120">
                  <c:v>36892</c:v>
                </c:pt>
                <c:pt idx="121">
                  <c:v>36923</c:v>
                </c:pt>
                <c:pt idx="122">
                  <c:v>36951</c:v>
                </c:pt>
                <c:pt idx="123">
                  <c:v>36982</c:v>
                </c:pt>
                <c:pt idx="124">
                  <c:v>37012</c:v>
                </c:pt>
                <c:pt idx="125">
                  <c:v>37043</c:v>
                </c:pt>
                <c:pt idx="126">
                  <c:v>37073</c:v>
                </c:pt>
                <c:pt idx="127">
                  <c:v>37104</c:v>
                </c:pt>
                <c:pt idx="128">
                  <c:v>37135</c:v>
                </c:pt>
                <c:pt idx="129">
                  <c:v>37165</c:v>
                </c:pt>
                <c:pt idx="130">
                  <c:v>37196</c:v>
                </c:pt>
                <c:pt idx="131">
                  <c:v>37226</c:v>
                </c:pt>
                <c:pt idx="132">
                  <c:v>37257</c:v>
                </c:pt>
                <c:pt idx="133">
                  <c:v>37288</c:v>
                </c:pt>
                <c:pt idx="134">
                  <c:v>37316</c:v>
                </c:pt>
                <c:pt idx="135">
                  <c:v>37347</c:v>
                </c:pt>
                <c:pt idx="136">
                  <c:v>37377</c:v>
                </c:pt>
                <c:pt idx="137">
                  <c:v>37408</c:v>
                </c:pt>
                <c:pt idx="138">
                  <c:v>37438</c:v>
                </c:pt>
                <c:pt idx="139">
                  <c:v>37469</c:v>
                </c:pt>
                <c:pt idx="140">
                  <c:v>37500</c:v>
                </c:pt>
                <c:pt idx="141">
                  <c:v>37530</c:v>
                </c:pt>
                <c:pt idx="142">
                  <c:v>37561</c:v>
                </c:pt>
                <c:pt idx="143">
                  <c:v>37591</c:v>
                </c:pt>
                <c:pt idx="144">
                  <c:v>37622</c:v>
                </c:pt>
                <c:pt idx="145">
                  <c:v>37653</c:v>
                </c:pt>
                <c:pt idx="146">
                  <c:v>37681</c:v>
                </c:pt>
                <c:pt idx="147">
                  <c:v>37712</c:v>
                </c:pt>
                <c:pt idx="148">
                  <c:v>37742</c:v>
                </c:pt>
                <c:pt idx="149">
                  <c:v>37773</c:v>
                </c:pt>
                <c:pt idx="150">
                  <c:v>37803</c:v>
                </c:pt>
                <c:pt idx="151">
                  <c:v>37834</c:v>
                </c:pt>
                <c:pt idx="152">
                  <c:v>37865</c:v>
                </c:pt>
                <c:pt idx="153">
                  <c:v>37895</c:v>
                </c:pt>
                <c:pt idx="154">
                  <c:v>37926</c:v>
                </c:pt>
                <c:pt idx="155">
                  <c:v>37956</c:v>
                </c:pt>
                <c:pt idx="156">
                  <c:v>37987</c:v>
                </c:pt>
                <c:pt idx="157">
                  <c:v>38018</c:v>
                </c:pt>
                <c:pt idx="158">
                  <c:v>38047</c:v>
                </c:pt>
                <c:pt idx="159">
                  <c:v>38078</c:v>
                </c:pt>
                <c:pt idx="160">
                  <c:v>38108</c:v>
                </c:pt>
                <c:pt idx="161">
                  <c:v>38139</c:v>
                </c:pt>
                <c:pt idx="162">
                  <c:v>38169</c:v>
                </c:pt>
                <c:pt idx="163">
                  <c:v>38200</c:v>
                </c:pt>
                <c:pt idx="164">
                  <c:v>38231</c:v>
                </c:pt>
                <c:pt idx="165">
                  <c:v>38261</c:v>
                </c:pt>
                <c:pt idx="166">
                  <c:v>38292</c:v>
                </c:pt>
                <c:pt idx="167">
                  <c:v>38322</c:v>
                </c:pt>
                <c:pt idx="168">
                  <c:v>38353</c:v>
                </c:pt>
                <c:pt idx="169">
                  <c:v>38384</c:v>
                </c:pt>
                <c:pt idx="170">
                  <c:v>38412</c:v>
                </c:pt>
                <c:pt idx="171">
                  <c:v>38443</c:v>
                </c:pt>
                <c:pt idx="172">
                  <c:v>38473</c:v>
                </c:pt>
                <c:pt idx="173">
                  <c:v>38504</c:v>
                </c:pt>
                <c:pt idx="174">
                  <c:v>38534</c:v>
                </c:pt>
                <c:pt idx="175">
                  <c:v>38565</c:v>
                </c:pt>
                <c:pt idx="176">
                  <c:v>38596</c:v>
                </c:pt>
                <c:pt idx="177">
                  <c:v>38626</c:v>
                </c:pt>
                <c:pt idx="178">
                  <c:v>38657</c:v>
                </c:pt>
                <c:pt idx="179">
                  <c:v>38687</c:v>
                </c:pt>
                <c:pt idx="180">
                  <c:v>38718</c:v>
                </c:pt>
                <c:pt idx="181">
                  <c:v>38749</c:v>
                </c:pt>
                <c:pt idx="182">
                  <c:v>38777</c:v>
                </c:pt>
                <c:pt idx="183">
                  <c:v>38808</c:v>
                </c:pt>
                <c:pt idx="184">
                  <c:v>38838</c:v>
                </c:pt>
                <c:pt idx="185">
                  <c:v>38869</c:v>
                </c:pt>
                <c:pt idx="186">
                  <c:v>38899</c:v>
                </c:pt>
                <c:pt idx="187">
                  <c:v>38930</c:v>
                </c:pt>
                <c:pt idx="188">
                  <c:v>38961</c:v>
                </c:pt>
                <c:pt idx="189">
                  <c:v>38991</c:v>
                </c:pt>
                <c:pt idx="190">
                  <c:v>39022</c:v>
                </c:pt>
                <c:pt idx="191">
                  <c:v>39052</c:v>
                </c:pt>
                <c:pt idx="192">
                  <c:v>39083</c:v>
                </c:pt>
                <c:pt idx="193">
                  <c:v>39114</c:v>
                </c:pt>
                <c:pt idx="194">
                  <c:v>39142</c:v>
                </c:pt>
                <c:pt idx="195">
                  <c:v>39173</c:v>
                </c:pt>
                <c:pt idx="196">
                  <c:v>39203</c:v>
                </c:pt>
                <c:pt idx="197">
                  <c:v>39234</c:v>
                </c:pt>
                <c:pt idx="198">
                  <c:v>39264</c:v>
                </c:pt>
                <c:pt idx="199">
                  <c:v>39295</c:v>
                </c:pt>
                <c:pt idx="200">
                  <c:v>39326</c:v>
                </c:pt>
                <c:pt idx="201">
                  <c:v>39356</c:v>
                </c:pt>
                <c:pt idx="202">
                  <c:v>39387</c:v>
                </c:pt>
                <c:pt idx="203">
                  <c:v>39417</c:v>
                </c:pt>
                <c:pt idx="204">
                  <c:v>39448</c:v>
                </c:pt>
                <c:pt idx="205">
                  <c:v>39479</c:v>
                </c:pt>
                <c:pt idx="206">
                  <c:v>39508</c:v>
                </c:pt>
                <c:pt idx="207">
                  <c:v>39539</c:v>
                </c:pt>
                <c:pt idx="208">
                  <c:v>39569</c:v>
                </c:pt>
                <c:pt idx="209">
                  <c:v>39600</c:v>
                </c:pt>
                <c:pt idx="210">
                  <c:v>39630</c:v>
                </c:pt>
                <c:pt idx="211">
                  <c:v>39661</c:v>
                </c:pt>
                <c:pt idx="212">
                  <c:v>39692</c:v>
                </c:pt>
                <c:pt idx="213">
                  <c:v>39722</c:v>
                </c:pt>
                <c:pt idx="214">
                  <c:v>39753</c:v>
                </c:pt>
                <c:pt idx="215">
                  <c:v>39783</c:v>
                </c:pt>
                <c:pt idx="216">
                  <c:v>39814</c:v>
                </c:pt>
                <c:pt idx="217">
                  <c:v>39845</c:v>
                </c:pt>
                <c:pt idx="218">
                  <c:v>39873</c:v>
                </c:pt>
                <c:pt idx="219">
                  <c:v>39904</c:v>
                </c:pt>
                <c:pt idx="220">
                  <c:v>39934</c:v>
                </c:pt>
                <c:pt idx="221">
                  <c:v>39965</c:v>
                </c:pt>
                <c:pt idx="222">
                  <c:v>39995</c:v>
                </c:pt>
                <c:pt idx="223">
                  <c:v>40026</c:v>
                </c:pt>
                <c:pt idx="224">
                  <c:v>40057</c:v>
                </c:pt>
                <c:pt idx="225">
                  <c:v>40087</c:v>
                </c:pt>
                <c:pt idx="226">
                  <c:v>40118</c:v>
                </c:pt>
                <c:pt idx="227">
                  <c:v>40148</c:v>
                </c:pt>
                <c:pt idx="228">
                  <c:v>40179</c:v>
                </c:pt>
                <c:pt idx="229">
                  <c:v>40210</c:v>
                </c:pt>
                <c:pt idx="230">
                  <c:v>40238</c:v>
                </c:pt>
                <c:pt idx="231">
                  <c:v>40269</c:v>
                </c:pt>
                <c:pt idx="232">
                  <c:v>40299</c:v>
                </c:pt>
                <c:pt idx="233">
                  <c:v>40330</c:v>
                </c:pt>
                <c:pt idx="234">
                  <c:v>40360</c:v>
                </c:pt>
                <c:pt idx="235">
                  <c:v>40391</c:v>
                </c:pt>
                <c:pt idx="236">
                  <c:v>40422</c:v>
                </c:pt>
                <c:pt idx="237">
                  <c:v>40452</c:v>
                </c:pt>
                <c:pt idx="238">
                  <c:v>40483</c:v>
                </c:pt>
                <c:pt idx="239">
                  <c:v>40513</c:v>
                </c:pt>
                <c:pt idx="240">
                  <c:v>40544</c:v>
                </c:pt>
                <c:pt idx="241">
                  <c:v>40575</c:v>
                </c:pt>
                <c:pt idx="242">
                  <c:v>40603</c:v>
                </c:pt>
                <c:pt idx="243">
                  <c:v>40634</c:v>
                </c:pt>
                <c:pt idx="244">
                  <c:v>40664</c:v>
                </c:pt>
                <c:pt idx="245">
                  <c:v>40695</c:v>
                </c:pt>
                <c:pt idx="246">
                  <c:v>40725</c:v>
                </c:pt>
                <c:pt idx="247">
                  <c:v>40756</c:v>
                </c:pt>
                <c:pt idx="248">
                  <c:v>40787</c:v>
                </c:pt>
                <c:pt idx="249">
                  <c:v>40817</c:v>
                </c:pt>
                <c:pt idx="250">
                  <c:v>40848</c:v>
                </c:pt>
                <c:pt idx="251">
                  <c:v>40878</c:v>
                </c:pt>
                <c:pt idx="252">
                  <c:v>40909</c:v>
                </c:pt>
                <c:pt idx="253">
                  <c:v>40940</c:v>
                </c:pt>
                <c:pt idx="254">
                  <c:v>40969</c:v>
                </c:pt>
                <c:pt idx="255">
                  <c:v>41000</c:v>
                </c:pt>
                <c:pt idx="256">
                  <c:v>41030</c:v>
                </c:pt>
                <c:pt idx="257">
                  <c:v>41061</c:v>
                </c:pt>
                <c:pt idx="258">
                  <c:v>41091</c:v>
                </c:pt>
                <c:pt idx="259">
                  <c:v>41122</c:v>
                </c:pt>
                <c:pt idx="260">
                  <c:v>41153</c:v>
                </c:pt>
                <c:pt idx="261">
                  <c:v>41183</c:v>
                </c:pt>
                <c:pt idx="262">
                  <c:v>41214</c:v>
                </c:pt>
                <c:pt idx="263">
                  <c:v>41244</c:v>
                </c:pt>
                <c:pt idx="264">
                  <c:v>41275</c:v>
                </c:pt>
                <c:pt idx="265">
                  <c:v>41306</c:v>
                </c:pt>
                <c:pt idx="266">
                  <c:v>41334</c:v>
                </c:pt>
                <c:pt idx="267">
                  <c:v>41365</c:v>
                </c:pt>
                <c:pt idx="268">
                  <c:v>41395</c:v>
                </c:pt>
                <c:pt idx="269">
                  <c:v>41426</c:v>
                </c:pt>
                <c:pt idx="270">
                  <c:v>41456</c:v>
                </c:pt>
                <c:pt idx="271">
                  <c:v>41487</c:v>
                </c:pt>
                <c:pt idx="272">
                  <c:v>41518</c:v>
                </c:pt>
                <c:pt idx="273">
                  <c:v>41548</c:v>
                </c:pt>
                <c:pt idx="274">
                  <c:v>41579</c:v>
                </c:pt>
                <c:pt idx="275">
                  <c:v>41609</c:v>
                </c:pt>
                <c:pt idx="276">
                  <c:v>41640</c:v>
                </c:pt>
                <c:pt idx="277">
                  <c:v>41671</c:v>
                </c:pt>
                <c:pt idx="278">
                  <c:v>41699</c:v>
                </c:pt>
                <c:pt idx="279">
                  <c:v>41730</c:v>
                </c:pt>
                <c:pt idx="280">
                  <c:v>41760</c:v>
                </c:pt>
                <c:pt idx="281">
                  <c:v>41791</c:v>
                </c:pt>
                <c:pt idx="282">
                  <c:v>41821</c:v>
                </c:pt>
                <c:pt idx="283">
                  <c:v>41852</c:v>
                </c:pt>
                <c:pt idx="284">
                  <c:v>41883</c:v>
                </c:pt>
                <c:pt idx="285">
                  <c:v>41913</c:v>
                </c:pt>
                <c:pt idx="286">
                  <c:v>41944</c:v>
                </c:pt>
                <c:pt idx="287">
                  <c:v>41974</c:v>
                </c:pt>
                <c:pt idx="288">
                  <c:v>42005</c:v>
                </c:pt>
                <c:pt idx="289">
                  <c:v>42036</c:v>
                </c:pt>
                <c:pt idx="290">
                  <c:v>42064</c:v>
                </c:pt>
                <c:pt idx="291">
                  <c:v>42095</c:v>
                </c:pt>
                <c:pt idx="292">
                  <c:v>42125</c:v>
                </c:pt>
                <c:pt idx="293">
                  <c:v>42156</c:v>
                </c:pt>
                <c:pt idx="294">
                  <c:v>42186</c:v>
                </c:pt>
                <c:pt idx="295">
                  <c:v>42217</c:v>
                </c:pt>
                <c:pt idx="296">
                  <c:v>42248</c:v>
                </c:pt>
                <c:pt idx="297">
                  <c:v>42278</c:v>
                </c:pt>
                <c:pt idx="298">
                  <c:v>42309</c:v>
                </c:pt>
                <c:pt idx="299">
                  <c:v>42339</c:v>
                </c:pt>
                <c:pt idx="300">
                  <c:v>42370</c:v>
                </c:pt>
                <c:pt idx="301">
                  <c:v>42401</c:v>
                </c:pt>
                <c:pt idx="302">
                  <c:v>42430</c:v>
                </c:pt>
                <c:pt idx="303">
                  <c:v>42461</c:v>
                </c:pt>
                <c:pt idx="304">
                  <c:v>42491</c:v>
                </c:pt>
                <c:pt idx="305">
                  <c:v>42522</c:v>
                </c:pt>
                <c:pt idx="306">
                  <c:v>42552</c:v>
                </c:pt>
                <c:pt idx="307">
                  <c:v>42583</c:v>
                </c:pt>
                <c:pt idx="308">
                  <c:v>42614</c:v>
                </c:pt>
                <c:pt idx="309">
                  <c:v>42644</c:v>
                </c:pt>
                <c:pt idx="310">
                  <c:v>42675</c:v>
                </c:pt>
                <c:pt idx="311">
                  <c:v>42705</c:v>
                </c:pt>
              </c:numCache>
            </c:numRef>
          </c:cat>
          <c:val>
            <c:numRef>
              <c:f>parameter_summary!$E$9:$LD$9</c:f>
              <c:numCache>
                <c:formatCode>General</c:formatCode>
                <c:ptCount val="312"/>
                <c:pt idx="0">
                  <c:v>2.5666666666666669</c:v>
                </c:pt>
                <c:pt idx="1">
                  <c:v>2.6833333333333336</c:v>
                </c:pt>
                <c:pt idx="2">
                  <c:v>2.8000000000000003</c:v>
                </c:pt>
                <c:pt idx="3">
                  <c:v>2.916666666666667</c:v>
                </c:pt>
                <c:pt idx="4">
                  <c:v>3.0333333333333337</c:v>
                </c:pt>
                <c:pt idx="5">
                  <c:v>3.1500000000000004</c:v>
                </c:pt>
                <c:pt idx="6">
                  <c:v>3.2666666666666671</c:v>
                </c:pt>
                <c:pt idx="7">
                  <c:v>3.3833333333333337</c:v>
                </c:pt>
                <c:pt idx="8">
                  <c:v>3.5000000000000004</c:v>
                </c:pt>
                <c:pt idx="9">
                  <c:v>3.6166666666666671</c:v>
                </c:pt>
                <c:pt idx="10">
                  <c:v>3.7333333333333338</c:v>
                </c:pt>
                <c:pt idx="11">
                  <c:v>3.8500000000000005</c:v>
                </c:pt>
                <c:pt idx="12">
                  <c:v>3.9675000000000007</c:v>
                </c:pt>
                <c:pt idx="13">
                  <c:v>4.0850000000000009</c:v>
                </c:pt>
                <c:pt idx="14">
                  <c:v>4.2025000000000006</c:v>
                </c:pt>
                <c:pt idx="15">
                  <c:v>4.32</c:v>
                </c:pt>
                <c:pt idx="16">
                  <c:v>4.4375</c:v>
                </c:pt>
                <c:pt idx="17">
                  <c:v>4.5549999999999997</c:v>
                </c:pt>
                <c:pt idx="18">
                  <c:v>4.6724999999999994</c:v>
                </c:pt>
                <c:pt idx="19">
                  <c:v>4.7899999999999991</c:v>
                </c:pt>
                <c:pt idx="20">
                  <c:v>4.9074999999999989</c:v>
                </c:pt>
                <c:pt idx="21">
                  <c:v>5.0249999999999986</c:v>
                </c:pt>
                <c:pt idx="22">
                  <c:v>5.1424999999999983</c:v>
                </c:pt>
                <c:pt idx="23">
                  <c:v>5.259999999999998</c:v>
                </c:pt>
                <c:pt idx="24">
                  <c:v>5.3533333333333317</c:v>
                </c:pt>
                <c:pt idx="25">
                  <c:v>5.4466666666666654</c:v>
                </c:pt>
                <c:pt idx="26">
                  <c:v>5.5399999999999991</c:v>
                </c:pt>
                <c:pt idx="27">
                  <c:v>5.6333333333333329</c:v>
                </c:pt>
                <c:pt idx="28">
                  <c:v>5.7266666666666666</c:v>
                </c:pt>
                <c:pt idx="29">
                  <c:v>5.82</c:v>
                </c:pt>
                <c:pt idx="30">
                  <c:v>5.913333333333334</c:v>
                </c:pt>
                <c:pt idx="31">
                  <c:v>6.0066666666666677</c:v>
                </c:pt>
                <c:pt idx="32">
                  <c:v>6.1000000000000014</c:v>
                </c:pt>
                <c:pt idx="33">
                  <c:v>6.1933333333333351</c:v>
                </c:pt>
                <c:pt idx="34">
                  <c:v>6.2866666666666688</c:v>
                </c:pt>
                <c:pt idx="35">
                  <c:v>6.3800000000000026</c:v>
                </c:pt>
                <c:pt idx="36">
                  <c:v>6.4700000000000024</c:v>
                </c:pt>
                <c:pt idx="37">
                  <c:v>6.5600000000000023</c:v>
                </c:pt>
                <c:pt idx="38">
                  <c:v>6.6500000000000021</c:v>
                </c:pt>
                <c:pt idx="39">
                  <c:v>6.740000000000002</c:v>
                </c:pt>
                <c:pt idx="40">
                  <c:v>6.8300000000000018</c:v>
                </c:pt>
                <c:pt idx="41">
                  <c:v>6.9200000000000017</c:v>
                </c:pt>
                <c:pt idx="42">
                  <c:v>7.0100000000000016</c:v>
                </c:pt>
                <c:pt idx="43">
                  <c:v>7.1000000000000014</c:v>
                </c:pt>
                <c:pt idx="44">
                  <c:v>7.1900000000000013</c:v>
                </c:pt>
                <c:pt idx="45">
                  <c:v>7.2800000000000011</c:v>
                </c:pt>
                <c:pt idx="46">
                  <c:v>7.370000000000001</c:v>
                </c:pt>
                <c:pt idx="47">
                  <c:v>7.4600000000000009</c:v>
                </c:pt>
                <c:pt idx="48">
                  <c:v>7.5316666666666672</c:v>
                </c:pt>
                <c:pt idx="49">
                  <c:v>7.6033333333333335</c:v>
                </c:pt>
                <c:pt idx="50">
                  <c:v>7.6749999999999998</c:v>
                </c:pt>
                <c:pt idx="51">
                  <c:v>7.7466666666666661</c:v>
                </c:pt>
                <c:pt idx="52">
                  <c:v>7.8183333333333325</c:v>
                </c:pt>
                <c:pt idx="53">
                  <c:v>7.8899999999999988</c:v>
                </c:pt>
                <c:pt idx="54">
                  <c:v>7.9616666666666651</c:v>
                </c:pt>
                <c:pt idx="55">
                  <c:v>8.0333333333333314</c:v>
                </c:pt>
                <c:pt idx="56">
                  <c:v>8.1049999999999986</c:v>
                </c:pt>
                <c:pt idx="57">
                  <c:v>8.1766666666666659</c:v>
                </c:pt>
                <c:pt idx="58">
                  <c:v>8.2483333333333331</c:v>
                </c:pt>
                <c:pt idx="59">
                  <c:v>8.32</c:v>
                </c:pt>
                <c:pt idx="60">
                  <c:v>8.4083333333333332</c:v>
                </c:pt>
                <c:pt idx="61">
                  <c:v>8.4966666666666661</c:v>
                </c:pt>
                <c:pt idx="62">
                  <c:v>8.5849999999999991</c:v>
                </c:pt>
                <c:pt idx="63">
                  <c:v>8.673333333333332</c:v>
                </c:pt>
                <c:pt idx="64">
                  <c:v>8.7616666666666649</c:v>
                </c:pt>
                <c:pt idx="65">
                  <c:v>8.8499999999999979</c:v>
                </c:pt>
                <c:pt idx="66">
                  <c:v>8.9383333333333308</c:v>
                </c:pt>
                <c:pt idx="67">
                  <c:v>9.0266666666666637</c:v>
                </c:pt>
                <c:pt idx="68">
                  <c:v>9.1149999999999967</c:v>
                </c:pt>
                <c:pt idx="69">
                  <c:v>9.2033333333333296</c:v>
                </c:pt>
                <c:pt idx="70">
                  <c:v>9.2916666666666625</c:v>
                </c:pt>
                <c:pt idx="71">
                  <c:v>9.3799999999999955</c:v>
                </c:pt>
                <c:pt idx="72">
                  <c:v>9.462499999999995</c:v>
                </c:pt>
                <c:pt idx="73">
                  <c:v>9.5449999999999946</c:v>
                </c:pt>
                <c:pt idx="74">
                  <c:v>9.6274999999999942</c:v>
                </c:pt>
                <c:pt idx="75">
                  <c:v>9.7099999999999937</c:v>
                </c:pt>
                <c:pt idx="76">
                  <c:v>9.7924999999999933</c:v>
                </c:pt>
                <c:pt idx="77">
                  <c:v>9.8749999999999929</c:v>
                </c:pt>
                <c:pt idx="78">
                  <c:v>9.9574999999999925</c:v>
                </c:pt>
                <c:pt idx="79">
                  <c:v>10.039999999999992</c:v>
                </c:pt>
                <c:pt idx="80">
                  <c:v>10.122499999999992</c:v>
                </c:pt>
                <c:pt idx="81">
                  <c:v>10.204999999999991</c:v>
                </c:pt>
                <c:pt idx="82">
                  <c:v>10.287499999999991</c:v>
                </c:pt>
                <c:pt idx="83">
                  <c:v>10.36999999999999</c:v>
                </c:pt>
                <c:pt idx="84">
                  <c:v>10.508333333333324</c:v>
                </c:pt>
                <c:pt idx="85">
                  <c:v>10.646666666666658</c:v>
                </c:pt>
                <c:pt idx="86">
                  <c:v>10.784999999999991</c:v>
                </c:pt>
                <c:pt idx="87">
                  <c:v>10.923333333333325</c:v>
                </c:pt>
                <c:pt idx="88">
                  <c:v>11.061666666666659</c:v>
                </c:pt>
                <c:pt idx="89">
                  <c:v>11.199999999999992</c:v>
                </c:pt>
                <c:pt idx="90">
                  <c:v>11.338333333333326</c:v>
                </c:pt>
                <c:pt idx="91">
                  <c:v>11.476666666666659</c:v>
                </c:pt>
                <c:pt idx="92">
                  <c:v>11.614999999999993</c:v>
                </c:pt>
                <c:pt idx="93">
                  <c:v>11.753333333333327</c:v>
                </c:pt>
                <c:pt idx="94">
                  <c:v>11.89166666666666</c:v>
                </c:pt>
                <c:pt idx="95">
                  <c:v>12.029999999999994</c:v>
                </c:pt>
                <c:pt idx="96">
                  <c:v>12.174999999999994</c:v>
                </c:pt>
                <c:pt idx="97">
                  <c:v>12.319999999999993</c:v>
                </c:pt>
                <c:pt idx="98">
                  <c:v>12.464999999999993</c:v>
                </c:pt>
                <c:pt idx="99">
                  <c:v>12.609999999999992</c:v>
                </c:pt>
                <c:pt idx="100">
                  <c:v>12.754999999999992</c:v>
                </c:pt>
                <c:pt idx="101">
                  <c:v>12.899999999999991</c:v>
                </c:pt>
                <c:pt idx="102">
                  <c:v>13.044999999999991</c:v>
                </c:pt>
                <c:pt idx="103">
                  <c:v>13.189999999999991</c:v>
                </c:pt>
                <c:pt idx="104">
                  <c:v>13.33499999999999</c:v>
                </c:pt>
                <c:pt idx="105">
                  <c:v>13.47999999999999</c:v>
                </c:pt>
                <c:pt idx="106">
                  <c:v>13.624999999999989</c:v>
                </c:pt>
                <c:pt idx="107">
                  <c:v>13.769999999999989</c:v>
                </c:pt>
                <c:pt idx="108">
                  <c:v>13.946666666666655</c:v>
                </c:pt>
                <c:pt idx="109">
                  <c:v>14.123333333333321</c:v>
                </c:pt>
                <c:pt idx="110">
                  <c:v>14.299999999999986</c:v>
                </c:pt>
                <c:pt idx="111">
                  <c:v>14.476666666666652</c:v>
                </c:pt>
                <c:pt idx="112">
                  <c:v>14.653333333333318</c:v>
                </c:pt>
                <c:pt idx="113">
                  <c:v>14.829999999999984</c:v>
                </c:pt>
                <c:pt idx="114">
                  <c:v>15.00666666666665</c:v>
                </c:pt>
                <c:pt idx="115">
                  <c:v>15.183333333333316</c:v>
                </c:pt>
                <c:pt idx="116">
                  <c:v>15.359999999999982</c:v>
                </c:pt>
                <c:pt idx="117">
                  <c:v>15.536666666666648</c:v>
                </c:pt>
                <c:pt idx="118">
                  <c:v>15.713333333333313</c:v>
                </c:pt>
                <c:pt idx="119">
                  <c:v>15.889999999999979</c:v>
                </c:pt>
                <c:pt idx="120">
                  <c:v>16.091666666666647</c:v>
                </c:pt>
                <c:pt idx="121">
                  <c:v>16.293333333333315</c:v>
                </c:pt>
                <c:pt idx="122">
                  <c:v>16.494999999999983</c:v>
                </c:pt>
                <c:pt idx="123">
                  <c:v>16.696666666666651</c:v>
                </c:pt>
                <c:pt idx="124">
                  <c:v>16.898333333333319</c:v>
                </c:pt>
                <c:pt idx="125">
                  <c:v>17.099999999999987</c:v>
                </c:pt>
                <c:pt idx="126">
                  <c:v>17.301666666666655</c:v>
                </c:pt>
                <c:pt idx="127">
                  <c:v>17.503333333333323</c:v>
                </c:pt>
                <c:pt idx="128">
                  <c:v>17.704999999999991</c:v>
                </c:pt>
                <c:pt idx="129">
                  <c:v>17.906666666666659</c:v>
                </c:pt>
                <c:pt idx="130">
                  <c:v>18.108333333333327</c:v>
                </c:pt>
                <c:pt idx="131">
                  <c:v>18.309999999999995</c:v>
                </c:pt>
                <c:pt idx="132">
                  <c:v>18.467499999999994</c:v>
                </c:pt>
                <c:pt idx="133">
                  <c:v>18.624999999999993</c:v>
                </c:pt>
                <c:pt idx="134">
                  <c:v>18.782499999999992</c:v>
                </c:pt>
                <c:pt idx="135">
                  <c:v>18.939999999999991</c:v>
                </c:pt>
                <c:pt idx="136">
                  <c:v>19.097499999999989</c:v>
                </c:pt>
                <c:pt idx="137">
                  <c:v>19.254999999999988</c:v>
                </c:pt>
                <c:pt idx="138">
                  <c:v>19.412499999999987</c:v>
                </c:pt>
                <c:pt idx="139">
                  <c:v>19.569999999999986</c:v>
                </c:pt>
                <c:pt idx="140">
                  <c:v>19.727499999999985</c:v>
                </c:pt>
                <c:pt idx="141">
                  <c:v>19.884999999999984</c:v>
                </c:pt>
                <c:pt idx="142">
                  <c:v>20.042499999999983</c:v>
                </c:pt>
                <c:pt idx="143">
                  <c:v>20.199999999999982</c:v>
                </c:pt>
                <c:pt idx="144">
                  <c:v>20.343333333333316</c:v>
                </c:pt>
                <c:pt idx="145">
                  <c:v>20.48666666666665</c:v>
                </c:pt>
                <c:pt idx="146">
                  <c:v>20.629999999999985</c:v>
                </c:pt>
                <c:pt idx="147">
                  <c:v>20.773333333333319</c:v>
                </c:pt>
                <c:pt idx="148">
                  <c:v>20.916666666666654</c:v>
                </c:pt>
                <c:pt idx="149">
                  <c:v>21.059999999999988</c:v>
                </c:pt>
                <c:pt idx="150">
                  <c:v>21.203333333333322</c:v>
                </c:pt>
                <c:pt idx="151">
                  <c:v>21.346666666666657</c:v>
                </c:pt>
                <c:pt idx="152">
                  <c:v>21.489999999999991</c:v>
                </c:pt>
                <c:pt idx="153">
                  <c:v>21.633333333333326</c:v>
                </c:pt>
                <c:pt idx="154">
                  <c:v>21.77666666666666</c:v>
                </c:pt>
                <c:pt idx="155">
                  <c:v>21.919999999999995</c:v>
                </c:pt>
                <c:pt idx="156">
                  <c:v>22.121666666666663</c:v>
                </c:pt>
                <c:pt idx="157">
                  <c:v>22.323333333333331</c:v>
                </c:pt>
                <c:pt idx="158">
                  <c:v>22.524999999999999</c:v>
                </c:pt>
                <c:pt idx="159">
                  <c:v>22.726666666666667</c:v>
                </c:pt>
                <c:pt idx="160">
                  <c:v>22.928333333333335</c:v>
                </c:pt>
                <c:pt idx="161">
                  <c:v>23.130000000000003</c:v>
                </c:pt>
                <c:pt idx="162">
                  <c:v>23.331666666666671</c:v>
                </c:pt>
                <c:pt idx="163">
                  <c:v>23.533333333333339</c:v>
                </c:pt>
                <c:pt idx="164">
                  <c:v>23.735000000000007</c:v>
                </c:pt>
                <c:pt idx="165">
                  <c:v>23.936666666666675</c:v>
                </c:pt>
                <c:pt idx="166">
                  <c:v>24.138333333333343</c:v>
                </c:pt>
                <c:pt idx="167">
                  <c:v>24.340000000000011</c:v>
                </c:pt>
                <c:pt idx="168">
                  <c:v>24.670000000000009</c:v>
                </c:pt>
                <c:pt idx="169">
                  <c:v>25.000000000000007</c:v>
                </c:pt>
                <c:pt idx="170">
                  <c:v>25.330000000000005</c:v>
                </c:pt>
                <c:pt idx="171">
                  <c:v>25.660000000000004</c:v>
                </c:pt>
                <c:pt idx="172">
                  <c:v>25.990000000000002</c:v>
                </c:pt>
                <c:pt idx="173">
                  <c:v>26.32</c:v>
                </c:pt>
                <c:pt idx="174">
                  <c:v>26.65</c:v>
                </c:pt>
                <c:pt idx="175">
                  <c:v>26.979999999999997</c:v>
                </c:pt>
                <c:pt idx="176">
                  <c:v>27.309999999999995</c:v>
                </c:pt>
                <c:pt idx="177">
                  <c:v>27.639999999999993</c:v>
                </c:pt>
                <c:pt idx="178">
                  <c:v>27.969999999999992</c:v>
                </c:pt>
                <c:pt idx="179">
                  <c:v>28.29999999999999</c:v>
                </c:pt>
                <c:pt idx="180">
                  <c:v>28.332577342910458</c:v>
                </c:pt>
                <c:pt idx="181">
                  <c:v>28.393165383341266</c:v>
                </c:pt>
                <c:pt idx="182">
                  <c:v>28.47242722211897</c:v>
                </c:pt>
                <c:pt idx="183">
                  <c:v>28.97432191133338</c:v>
                </c:pt>
                <c:pt idx="184">
                  <c:v>29.137499495018854</c:v>
                </c:pt>
                <c:pt idx="185">
                  <c:v>29.246139116242606</c:v>
                </c:pt>
                <c:pt idx="186">
                  <c:v>29.320019876057419</c:v>
                </c:pt>
                <c:pt idx="187">
                  <c:v>29.385756300144614</c:v>
                </c:pt>
                <c:pt idx="188">
                  <c:v>29.468799437652997</c:v>
                </c:pt>
                <c:pt idx="189">
                  <c:v>29.727672966137973</c:v>
                </c:pt>
                <c:pt idx="190">
                  <c:v>29.971843059943268</c:v>
                </c:pt>
                <c:pt idx="191">
                  <c:v>30.099999999999987</c:v>
                </c:pt>
                <c:pt idx="192">
                  <c:v>30.32162946520085</c:v>
                </c:pt>
                <c:pt idx="193">
                  <c:v>30.477685563176099</c:v>
                </c:pt>
                <c:pt idx="194">
                  <c:v>30.75449884910709</c:v>
                </c:pt>
                <c:pt idx="195">
                  <c:v>30.943703561618147</c:v>
                </c:pt>
                <c:pt idx="196">
                  <c:v>31.186410180570103</c:v>
                </c:pt>
                <c:pt idx="197">
                  <c:v>31.425923291377952</c:v>
                </c:pt>
                <c:pt idx="198">
                  <c:v>31.948381223753476</c:v>
                </c:pt>
                <c:pt idx="199">
                  <c:v>32.642522153956065</c:v>
                </c:pt>
                <c:pt idx="200">
                  <c:v>33.492506281590963</c:v>
                </c:pt>
                <c:pt idx="201">
                  <c:v>34.413514030350754</c:v>
                </c:pt>
                <c:pt idx="202">
                  <c:v>35.695004978417074</c:v>
                </c:pt>
                <c:pt idx="203">
                  <c:v>37.369999999999976</c:v>
                </c:pt>
                <c:pt idx="204">
                  <c:v>37.620724458659375</c:v>
                </c:pt>
                <c:pt idx="205">
                  <c:v>37.957656614594868</c:v>
                </c:pt>
                <c:pt idx="206">
                  <c:v>38.523073454983304</c:v>
                </c:pt>
                <c:pt idx="207">
                  <c:v>39.677763886317386</c:v>
                </c:pt>
                <c:pt idx="208">
                  <c:v>40.708006399556751</c:v>
                </c:pt>
                <c:pt idx="209">
                  <c:v>41.715772094936156</c:v>
                </c:pt>
                <c:pt idx="210">
                  <c:v>42.440558463088749</c:v>
                </c:pt>
                <c:pt idx="211">
                  <c:v>44.116296242380358</c:v>
                </c:pt>
                <c:pt idx="212">
                  <c:v>44.965903025797481</c:v>
                </c:pt>
                <c:pt idx="213">
                  <c:v>46.125503647097204</c:v>
                </c:pt>
                <c:pt idx="214">
                  <c:v>48.260665890277537</c:v>
                </c:pt>
                <c:pt idx="215">
                  <c:v>49.349999999999973</c:v>
                </c:pt>
                <c:pt idx="216">
                  <c:v>50.949829303274996</c:v>
                </c:pt>
                <c:pt idx="217">
                  <c:v>52.150128042778022</c:v>
                </c:pt>
                <c:pt idx="218">
                  <c:v>54.219212699463995</c:v>
                </c:pt>
                <c:pt idx="219">
                  <c:v>55.845450444632291</c:v>
                </c:pt>
                <c:pt idx="220">
                  <c:v>57.977096385172395</c:v>
                </c:pt>
                <c:pt idx="221">
                  <c:v>59.956520368035278</c:v>
                </c:pt>
                <c:pt idx="222">
                  <c:v>62.589327205481851</c:v>
                </c:pt>
                <c:pt idx="223">
                  <c:v>64.766362337994721</c:v>
                </c:pt>
                <c:pt idx="224">
                  <c:v>67.69513881586731</c:v>
                </c:pt>
                <c:pt idx="225">
                  <c:v>69.217764832684054</c:v>
                </c:pt>
                <c:pt idx="226">
                  <c:v>72.740726172654689</c:v>
                </c:pt>
                <c:pt idx="227">
                  <c:v>79.479999999999961</c:v>
                </c:pt>
                <c:pt idx="228">
                  <c:v>79.9231958455224</c:v>
                </c:pt>
                <c:pt idx="229">
                  <c:v>80.817835216068758</c:v>
                </c:pt>
                <c:pt idx="230">
                  <c:v>82.44452173595144</c:v>
                </c:pt>
                <c:pt idx="231">
                  <c:v>86.453715319356206</c:v>
                </c:pt>
                <c:pt idx="232">
                  <c:v>88.852843225248535</c:v>
                </c:pt>
                <c:pt idx="233">
                  <c:v>91.898415808859966</c:v>
                </c:pt>
                <c:pt idx="234">
                  <c:v>94.213082001019103</c:v>
                </c:pt>
                <c:pt idx="235">
                  <c:v>95.731795787178854</c:v>
                </c:pt>
                <c:pt idx="236">
                  <c:v>103.33020153140586</c:v>
                </c:pt>
                <c:pt idx="237">
                  <c:v>106.07427180626958</c:v>
                </c:pt>
                <c:pt idx="238">
                  <c:v>114.23113557262087</c:v>
                </c:pt>
                <c:pt idx="239">
                  <c:v>125.34999999999995</c:v>
                </c:pt>
                <c:pt idx="240">
                  <c:v>125.64250764091371</c:v>
                </c:pt>
                <c:pt idx="241">
                  <c:v>126.21560456533855</c:v>
                </c:pt>
                <c:pt idx="242">
                  <c:v>134.0724600228329</c:v>
                </c:pt>
                <c:pt idx="243">
                  <c:v>135.28838642017917</c:v>
                </c:pt>
                <c:pt idx="244">
                  <c:v>137.28250198734034</c:v>
                </c:pt>
                <c:pt idx="245">
                  <c:v>139.61585903861138</c:v>
                </c:pt>
                <c:pt idx="246">
                  <c:v>143.86637021847466</c:v>
                </c:pt>
                <c:pt idx="247">
                  <c:v>148.43150741133491</c:v>
                </c:pt>
                <c:pt idx="248">
                  <c:v>155.65843366343742</c:v>
                </c:pt>
                <c:pt idx="249">
                  <c:v>164.80965828677981</c:v>
                </c:pt>
                <c:pt idx="250">
                  <c:v>177.6149683353037</c:v>
                </c:pt>
                <c:pt idx="251">
                  <c:v>222.90999999999997</c:v>
                </c:pt>
                <c:pt idx="252">
                  <c:v>226.16034079148079</c:v>
                </c:pt>
                <c:pt idx="253">
                  <c:v>248.67501535826952</c:v>
                </c:pt>
                <c:pt idx="254">
                  <c:v>250.85124990128307</c:v>
                </c:pt>
                <c:pt idx="255">
                  <c:v>257.15138112200572</c:v>
                </c:pt>
                <c:pt idx="256">
                  <c:v>264.6751705620004</c:v>
                </c:pt>
                <c:pt idx="257">
                  <c:v>276.52059184411456</c:v>
                </c:pt>
                <c:pt idx="258">
                  <c:v>291.17324177948097</c:v>
                </c:pt>
                <c:pt idx="259">
                  <c:v>308.10945026123602</c:v>
                </c:pt>
                <c:pt idx="260">
                  <c:v>373.33647952715648</c:v>
                </c:pt>
                <c:pt idx="261">
                  <c:v>377.3030499569802</c:v>
                </c:pt>
                <c:pt idx="262">
                  <c:v>385.02539746536593</c:v>
                </c:pt>
                <c:pt idx="263">
                  <c:v>436.52</c:v>
                </c:pt>
                <c:pt idx="264">
                  <c:v>436.80445599731104</c:v>
                </c:pt>
                <c:pt idx="265">
                  <c:v>437.44378944078051</c:v>
                </c:pt>
                <c:pt idx="266">
                  <c:v>440.0196398275022</c:v>
                </c:pt>
                <c:pt idx="267">
                  <c:v>444.60126220551444</c:v>
                </c:pt>
                <c:pt idx="268">
                  <c:v>473.54564408259478</c:v>
                </c:pt>
                <c:pt idx="269">
                  <c:v>490.57371079400139</c:v>
                </c:pt>
                <c:pt idx="270">
                  <c:v>515.04636711929868</c:v>
                </c:pt>
                <c:pt idx="271">
                  <c:v>522.72558554593809</c:v>
                </c:pt>
                <c:pt idx="272">
                  <c:v>537.73359185614311</c:v>
                </c:pt>
                <c:pt idx="273">
                  <c:v>557.37530763049017</c:v>
                </c:pt>
                <c:pt idx="274">
                  <c:v>584.48552423531385</c:v>
                </c:pt>
                <c:pt idx="275">
                  <c:v>755.56000000000006</c:v>
                </c:pt>
                <c:pt idx="276">
                  <c:v>755.78415276750013</c:v>
                </c:pt>
                <c:pt idx="277">
                  <c:v>758.46681308894028</c:v>
                </c:pt>
                <c:pt idx="278">
                  <c:v>769.66985633220736</c:v>
                </c:pt>
                <c:pt idx="279">
                  <c:v>782.18565025833823</c:v>
                </c:pt>
                <c:pt idx="280">
                  <c:v>802.90778907902848</c:v>
                </c:pt>
                <c:pt idx="281">
                  <c:v>814.6559718528556</c:v>
                </c:pt>
                <c:pt idx="282">
                  <c:v>841.02294981749878</c:v>
                </c:pt>
                <c:pt idx="283">
                  <c:v>861.74822677693408</c:v>
                </c:pt>
                <c:pt idx="284">
                  <c:v>893.6044818648852</c:v>
                </c:pt>
                <c:pt idx="285">
                  <c:v>945.04373140909149</c:v>
                </c:pt>
                <c:pt idx="286">
                  <c:v>991.65697186902241</c:v>
                </c:pt>
                <c:pt idx="287">
                  <c:v>1060.5899999999999</c:v>
                </c:pt>
                <c:pt idx="288">
                  <c:v>1101.5135311291417</c:v>
                </c:pt>
                <c:pt idx="289">
                  <c:v>1118.5012957219687</c:v>
                </c:pt>
                <c:pt idx="290">
                  <c:v>1248.9686494148409</c:v>
                </c:pt>
                <c:pt idx="291">
                  <c:v>1251.1717882936582</c:v>
                </c:pt>
                <c:pt idx="292">
                  <c:v>1252.4593302520345</c:v>
                </c:pt>
                <c:pt idx="293">
                  <c:v>1274.0817032008297</c:v>
                </c:pt>
                <c:pt idx="294">
                  <c:v>1281.8904340863053</c:v>
                </c:pt>
                <c:pt idx="295">
                  <c:v>1296.7483634195282</c:v>
                </c:pt>
                <c:pt idx="296">
                  <c:v>1388.0233405354263</c:v>
                </c:pt>
                <c:pt idx="297">
                  <c:v>1388.0233405354263</c:v>
                </c:pt>
                <c:pt idx="298">
                  <c:v>1388.6922909287264</c:v>
                </c:pt>
                <c:pt idx="299">
                  <c:v>1393.9499999999998</c:v>
                </c:pt>
                <c:pt idx="300">
                  <c:v>1397.9754905139439</c:v>
                </c:pt>
                <c:pt idx="301">
                  <c:v>1408.2639948805411</c:v>
                </c:pt>
                <c:pt idx="302">
                  <c:v>1520.2966200244291</c:v>
                </c:pt>
                <c:pt idx="303">
                  <c:v>1522.9578025588849</c:v>
                </c:pt>
                <c:pt idx="304">
                  <c:v>1524.9105858881373</c:v>
                </c:pt>
                <c:pt idx="305">
                  <c:v>1542.8548417653828</c:v>
                </c:pt>
                <c:pt idx="306">
                  <c:v>1549.4428657288965</c:v>
                </c:pt>
                <c:pt idx="307">
                  <c:v>1557.4370507175404</c:v>
                </c:pt>
                <c:pt idx="308">
                  <c:v>1662.309449214913</c:v>
                </c:pt>
                <c:pt idx="309">
                  <c:v>1663.4945045889374</c:v>
                </c:pt>
                <c:pt idx="310">
                  <c:v>1663.4945045889374</c:v>
                </c:pt>
                <c:pt idx="311">
                  <c:v>1663.9199999999998</c:v>
                </c:pt>
              </c:numCache>
            </c:numRef>
          </c:val>
          <c:smooth val="0"/>
          <c:extLst>
            <c:ext xmlns:c16="http://schemas.microsoft.com/office/drawing/2014/chart" uri="{C3380CC4-5D6E-409C-BE32-E72D297353CC}">
              <c16:uniqueId val="{00000000-179A-42FA-B90D-B194873FCE0D}"/>
            </c:ext>
          </c:extLst>
        </c:ser>
        <c:dLbls>
          <c:showLegendKey val="0"/>
          <c:showVal val="0"/>
          <c:showCatName val="0"/>
          <c:showSerName val="0"/>
          <c:showPercent val="0"/>
          <c:showBubbleSize val="0"/>
        </c:dLbls>
        <c:smooth val="0"/>
        <c:axId val="902242536"/>
        <c:axId val="990766176"/>
      </c:lineChart>
      <c:dateAx>
        <c:axId val="902242536"/>
        <c:scaling>
          <c:orientation val="minMax"/>
        </c:scaling>
        <c:delete val="0"/>
        <c:axPos val="b"/>
        <c:numFmt formatCode="mmm\-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990766176"/>
        <c:crosses val="autoZero"/>
        <c:auto val="1"/>
        <c:lblOffset val="100"/>
        <c:baseTimeUnit val="months"/>
      </c:dateAx>
      <c:valAx>
        <c:axId val="9907661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90224253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chartSpace>
</file>

<file path=xl/charts/colors1.xml><?xml version="1.0" encoding="utf-8"?>
<cs:colorStyle xmlns:cs="http://schemas.microsoft.com/office/drawing/2012/chartStyle" xmlns:a="http://schemas.openxmlformats.org/drawingml/2006/main" meth="withinLinearReversed" id="25">
  <a:schemeClr val="accent5"/>
</cs:colorStyle>
</file>

<file path=xl/charts/colors2.xml><?xml version="1.0" encoding="utf-8"?>
<cs:colorStyle xmlns:cs="http://schemas.microsoft.com/office/drawing/2012/chartStyle" xmlns:a="http://schemas.openxmlformats.org/drawingml/2006/main" meth="withinLinearReversed" id="23">
  <a:schemeClr val="accent3"/>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1.tiff"/></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4</xdr:col>
      <xdr:colOff>-1</xdr:colOff>
      <xdr:row>24</xdr:row>
      <xdr:rowOff>0</xdr:rowOff>
    </xdr:from>
    <xdr:to>
      <xdr:col>10</xdr:col>
      <xdr:colOff>697031</xdr:colOff>
      <xdr:row>39</xdr:row>
      <xdr:rowOff>22500</xdr:rowOff>
    </xdr:to>
    <xdr:graphicFrame macro="">
      <xdr:nvGraphicFramePr>
        <xdr:cNvPr id="2" name="Chart 18">
          <a:extLst>
            <a:ext uri="{FF2B5EF4-FFF2-40B4-BE49-F238E27FC236}">
              <a16:creationId xmlns:a16="http://schemas.microsoft.com/office/drawing/2014/main" id="{00000000-0008-0000-04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12701</xdr:colOff>
      <xdr:row>16</xdr:row>
      <xdr:rowOff>95290</xdr:rowOff>
    </xdr:from>
    <xdr:to>
      <xdr:col>6</xdr:col>
      <xdr:colOff>406401</xdr:colOff>
      <xdr:row>38</xdr:row>
      <xdr:rowOff>38099</xdr:rowOff>
    </xdr:to>
    <xdr:pic>
      <xdr:nvPicPr>
        <xdr:cNvPr id="2" name="Picture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a:stretch>
          <a:fillRect/>
        </a:stretch>
      </xdr:blipFill>
      <xdr:spPr>
        <a:xfrm>
          <a:off x="12701" y="1720890"/>
          <a:ext cx="6019800" cy="4413209"/>
        </a:xfrm>
        <a:prstGeom prst="rect">
          <a:avLst/>
        </a:prstGeom>
      </xdr:spPr>
    </xdr:pic>
    <xdr:clientData/>
  </xdr:twoCellAnchor>
  <xdr:twoCellAnchor editAs="oneCell">
    <xdr:from>
      <xdr:col>8</xdr:col>
      <xdr:colOff>12701</xdr:colOff>
      <xdr:row>16</xdr:row>
      <xdr:rowOff>96882</xdr:rowOff>
    </xdr:from>
    <xdr:to>
      <xdr:col>18</xdr:col>
      <xdr:colOff>494189</xdr:colOff>
      <xdr:row>37</xdr:row>
      <xdr:rowOff>0</xdr:rowOff>
    </xdr:to>
    <xdr:pic>
      <xdr:nvPicPr>
        <xdr:cNvPr id="3" name="Picture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1"/>
        <a:stretch>
          <a:fillRect/>
        </a:stretch>
      </xdr:blipFill>
      <xdr:spPr>
        <a:xfrm>
          <a:off x="6045201" y="1722482"/>
          <a:ext cx="5688488" cy="417031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194</xdr:col>
      <xdr:colOff>0</xdr:colOff>
      <xdr:row>59</xdr:row>
      <xdr:rowOff>0</xdr:rowOff>
    </xdr:from>
    <xdr:to>
      <xdr:col>201</xdr:col>
      <xdr:colOff>66000</xdr:colOff>
      <xdr:row>77</xdr:row>
      <xdr:rowOff>91403</xdr:rowOff>
    </xdr:to>
    <xdr:graphicFrame macro="">
      <xdr:nvGraphicFramePr>
        <xdr:cNvPr id="2" name="Chart 20">
          <a:extLst>
            <a:ext uri="{FF2B5EF4-FFF2-40B4-BE49-F238E27FC236}">
              <a16:creationId xmlns:a16="http://schemas.microsoft.com/office/drawing/2014/main" id="{00000000-0008-0000-09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290</xdr:col>
      <xdr:colOff>214312</xdr:colOff>
      <xdr:row>40</xdr:row>
      <xdr:rowOff>115660</xdr:rowOff>
    </xdr:from>
    <xdr:to>
      <xdr:col>307</xdr:col>
      <xdr:colOff>653142</xdr:colOff>
      <xdr:row>67</xdr:row>
      <xdr:rowOff>91848</xdr:rowOff>
    </xdr:to>
    <xdr:graphicFrame macro="">
      <xdr:nvGraphicFramePr>
        <xdr:cNvPr id="2" name="Diagramm 1">
          <a:extLst>
            <a:ext uri="{FF2B5EF4-FFF2-40B4-BE49-F238E27FC236}">
              <a16:creationId xmlns:a16="http://schemas.microsoft.com/office/drawing/2014/main" id="{00000000-0008-0000-0B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296</xdr:col>
      <xdr:colOff>598715</xdr:colOff>
      <xdr:row>1</xdr:row>
      <xdr:rowOff>13607</xdr:rowOff>
    </xdr:from>
    <xdr:to>
      <xdr:col>313</xdr:col>
      <xdr:colOff>653143</xdr:colOff>
      <xdr:row>39</xdr:row>
      <xdr:rowOff>13607</xdr:rowOff>
    </xdr:to>
    <xdr:graphicFrame macro="">
      <xdr:nvGraphicFramePr>
        <xdr:cNvPr id="2" name="Diagramm 1">
          <a:extLst>
            <a:ext uri="{FF2B5EF4-FFF2-40B4-BE49-F238E27FC236}">
              <a16:creationId xmlns:a16="http://schemas.microsoft.com/office/drawing/2014/main" id="{00000000-0008-0000-0C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idethz-my.sharepoint.com/Public/997%20Collaboration/Rottmann,%20Fabian/00_Literature_Fabian/10_Data_Excel_Cumulated/Electricity%20prices%20for%20selected%20countries%20-%20monthly%20data%201991%20-%202016_v0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nual_Data"/>
      <sheetName val="Biannual_Data"/>
      <sheetName val="Monthly_Data"/>
      <sheetName val="Archiv --&gt;"/>
      <sheetName val="Monthly_Data_2"/>
      <sheetName val="Tabelle1"/>
      <sheetName val="Tabelle5"/>
      <sheetName val="Electricity prices for selected"/>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Tabelle2568" displayName="Tabelle2568" ref="A5:LD16" totalsRowShown="0" headerRowDxfId="317" dataDxfId="316">
  <tableColumns count="316">
    <tableColumn id="16385" xr3:uid="{00000000-0010-0000-0000-000001400000}" name="Country" dataDxfId="315"/>
    <tableColumn id="1" xr3:uid="{00000000-0010-0000-0000-000001000000}" name="Variable" dataDxfId="314"/>
    <tableColumn id="3" xr3:uid="{00000000-0010-0000-0000-000003000000}" name="Soruce" dataDxfId="313"/>
    <tableColumn id="2" xr3:uid="{00000000-0010-0000-0000-000002000000}" name="Unit" dataDxfId="312"/>
    <tableColumn id="16393" xr3:uid="{00000000-0010-0000-0000-000009400000}" name="Jan-91" dataDxfId="311">
      <calculatedColumnFormula>F6-(G6-F6)</calculatedColumnFormula>
    </tableColumn>
    <tableColumn id="16394" xr3:uid="{00000000-0010-0000-0000-00000A400000}" name="Feb-91" dataDxfId="310">
      <calculatedColumnFormula>G6-(H6-G6)</calculatedColumnFormula>
    </tableColumn>
    <tableColumn id="16395" xr3:uid="{00000000-0010-0000-0000-00000B400000}" name="Mar-91" dataDxfId="309">
      <calculatedColumnFormula>H6-(I6-H6)</calculatedColumnFormula>
    </tableColumn>
    <tableColumn id="16396" xr3:uid="{00000000-0010-0000-0000-00000C400000}" name="Apr-91" dataDxfId="308">
      <calculatedColumnFormula>I6-(J6-I6)</calculatedColumnFormula>
    </tableColumn>
    <tableColumn id="16392" xr3:uid="{00000000-0010-0000-0000-000008400000}" name="May-91" dataDxfId="307">
      <calculatedColumnFormula>J6-(K6-J6)</calculatedColumnFormula>
    </tableColumn>
    <tableColumn id="4" xr3:uid="{00000000-0010-0000-0000-000004000000}" name="Jun-91" dataDxfId="306">
      <calculatedColumnFormula>[1]!Tabelle25[[#This Row],[1991]]</calculatedColumnFormula>
    </tableColumn>
    <tableColumn id="16397" xr3:uid="{00000000-0010-0000-0000-00000D400000}" name="Jul-91" dataDxfId="305">
      <calculatedColumnFormula>J6+(P6-J6)*1/6</calculatedColumnFormula>
    </tableColumn>
    <tableColumn id="16398" xr3:uid="{00000000-0010-0000-0000-00000E400000}" name="Aug-91" dataDxfId="304">
      <calculatedColumnFormula>J6+(P6-J6)*2/6</calculatedColumnFormula>
    </tableColumn>
    <tableColumn id="16399" xr3:uid="{00000000-0010-0000-0000-00000F400000}" name="Sep-91" dataDxfId="303">
      <calculatedColumnFormula>J6+(P6-J6)*3/6</calculatedColumnFormula>
    </tableColumn>
    <tableColumn id="16400" xr3:uid="{00000000-0010-0000-0000-000010400000}" name="Oct-91" dataDxfId="302">
      <calculatedColumnFormula>J6+(P6-J6)*4/6</calculatedColumnFormula>
    </tableColumn>
    <tableColumn id="16401" xr3:uid="{00000000-0010-0000-0000-000011400000}" name="Nov-91" dataDxfId="301">
      <calculatedColumnFormula>J6+(P6-J6)*5/6</calculatedColumnFormula>
    </tableColumn>
    <tableColumn id="5" xr3:uid="{00000000-0010-0000-0000-000005000000}" name="Dec-91" dataDxfId="300">
      <calculatedColumnFormula>[1]!Tabelle25[[#This Row],[19912]]</calculatedColumnFormula>
    </tableColumn>
    <tableColumn id="16402" xr3:uid="{00000000-0010-0000-0000-000012400000}" name="Jan-92" dataDxfId="299">
      <calculatedColumnFormula>P6+(V6-P6)*1/6</calculatedColumnFormula>
    </tableColumn>
    <tableColumn id="16403" xr3:uid="{00000000-0010-0000-0000-000013400000}" name="Feb-92" dataDxfId="298">
      <calculatedColumnFormula>P6+(V6-P6)*2/6</calculatedColumnFormula>
    </tableColumn>
    <tableColumn id="16404" xr3:uid="{00000000-0010-0000-0000-000014400000}" name="Mar-92" dataDxfId="297">
      <calculatedColumnFormula>P6+(V6-P6)*3/6</calculatedColumnFormula>
    </tableColumn>
    <tableColumn id="16405" xr3:uid="{00000000-0010-0000-0000-000015400000}" name="Apr-92" dataDxfId="296">
      <calculatedColumnFormula>P6+(V6-P6)*4/6</calculatedColumnFormula>
    </tableColumn>
    <tableColumn id="16406" xr3:uid="{00000000-0010-0000-0000-000016400000}" name="May-92" dataDxfId="295">
      <calculatedColumnFormula>P6+(V6-P6)*5/6</calculatedColumnFormula>
    </tableColumn>
    <tableColumn id="6" xr3:uid="{00000000-0010-0000-0000-000006000000}" name="Jun-92" dataDxfId="294">
      <calculatedColumnFormula>[1]!Tabelle25[[#This Row],[1992]]</calculatedColumnFormula>
    </tableColumn>
    <tableColumn id="16407" xr3:uid="{00000000-0010-0000-0000-000017400000}" name="Jul-92" dataDxfId="293">
      <calculatedColumnFormula>V6+(AB6-V6)*1/6</calculatedColumnFormula>
    </tableColumn>
    <tableColumn id="16408" xr3:uid="{00000000-0010-0000-0000-000018400000}" name="Aug-92" dataDxfId="292">
      <calculatedColumnFormula>V6+(AB6-V6)*2/6</calculatedColumnFormula>
    </tableColumn>
    <tableColumn id="16409" xr3:uid="{00000000-0010-0000-0000-000019400000}" name="Sep-92" dataDxfId="291">
      <calculatedColumnFormula>V6+(AB6-V6)*3/6</calculatedColumnFormula>
    </tableColumn>
    <tableColumn id="16410" xr3:uid="{00000000-0010-0000-0000-00001A400000}" name="Oct-92" dataDxfId="290">
      <calculatedColumnFormula>V6+(AB6-V6)*4/6</calculatedColumnFormula>
    </tableColumn>
    <tableColumn id="16411" xr3:uid="{00000000-0010-0000-0000-00001B400000}" name="Nov-92" dataDxfId="289">
      <calculatedColumnFormula>V6+(AB6-V6)*5/6</calculatedColumnFormula>
    </tableColumn>
    <tableColumn id="7" xr3:uid="{00000000-0010-0000-0000-000007000000}" name="Dec-92" dataDxfId="288">
      <calculatedColumnFormula>[1]!Tabelle25[[#This Row],[19922]]</calculatedColumnFormula>
    </tableColumn>
    <tableColumn id="16412" xr3:uid="{00000000-0010-0000-0000-00001C400000}" name="Jan-93" dataDxfId="287">
      <calculatedColumnFormula>AB6+(AH6-AB6)*1/6</calculatedColumnFormula>
    </tableColumn>
    <tableColumn id="16413" xr3:uid="{00000000-0010-0000-0000-00001D400000}" name="Feb-93" dataDxfId="286">
      <calculatedColumnFormula>AB6+(AH6-AB6)*2/6</calculatedColumnFormula>
    </tableColumn>
    <tableColumn id="16414" xr3:uid="{00000000-0010-0000-0000-00001E400000}" name="Mar-93" dataDxfId="285">
      <calculatedColumnFormula>AB6+(AH6-AB6)*3/6</calculatedColumnFormula>
    </tableColumn>
    <tableColumn id="16415" xr3:uid="{00000000-0010-0000-0000-00001F400000}" name="Apr-93" dataDxfId="284">
      <calculatedColumnFormula>AB6+(AH6-AB6)*4/6</calculatedColumnFormula>
    </tableColumn>
    <tableColumn id="16416" xr3:uid="{00000000-0010-0000-0000-000020400000}" name="May-93" dataDxfId="283">
      <calculatedColumnFormula>AB6+(AH6-AB6)*5/6</calculatedColumnFormula>
    </tableColumn>
    <tableColumn id="8" xr3:uid="{00000000-0010-0000-0000-000008000000}" name="Jun-93" dataDxfId="282">
      <calculatedColumnFormula>[1]!Tabelle25[[#This Row],[1993]]</calculatedColumnFormula>
    </tableColumn>
    <tableColumn id="16417" xr3:uid="{00000000-0010-0000-0000-000021400000}" name="Jul-93" dataDxfId="281">
      <calculatedColumnFormula>AH6+(AN6-AH6)*1/6</calculatedColumnFormula>
    </tableColumn>
    <tableColumn id="16418" xr3:uid="{00000000-0010-0000-0000-000022400000}" name="Aug-93" dataDxfId="280">
      <calculatedColumnFormula>AH6+(AN6-AH6)*2/6</calculatedColumnFormula>
    </tableColumn>
    <tableColumn id="16419" xr3:uid="{00000000-0010-0000-0000-000023400000}" name="Sep-93" dataDxfId="279">
      <calculatedColumnFormula>AH6+(AN6-AH6)*3/6</calculatedColumnFormula>
    </tableColumn>
    <tableColumn id="16420" xr3:uid="{00000000-0010-0000-0000-000024400000}" name="Oct-93" dataDxfId="278">
      <calculatedColumnFormula>AH6+(AN6-AH6)*4/6</calculatedColumnFormula>
    </tableColumn>
    <tableColumn id="16421" xr3:uid="{00000000-0010-0000-0000-000025400000}" name="Nov-93" dataDxfId="277">
      <calculatedColumnFormula>AH6+(AN6-AH6)*5/6</calculatedColumnFormula>
    </tableColumn>
    <tableColumn id="9" xr3:uid="{00000000-0010-0000-0000-000009000000}" name="Dec-93" dataDxfId="276">
      <calculatedColumnFormula>[1]!Tabelle25[[#This Row],[19932]]</calculatedColumnFormula>
    </tableColumn>
    <tableColumn id="16422" xr3:uid="{00000000-0010-0000-0000-000026400000}" name="Jan-94" dataDxfId="275">
      <calculatedColumnFormula>AN6+(AT6-AN6)*1/6</calculatedColumnFormula>
    </tableColumn>
    <tableColumn id="16423" xr3:uid="{00000000-0010-0000-0000-000027400000}" name="Feb-94" dataDxfId="274">
      <calculatedColumnFormula>AN6+(AT6-AN6)*2/6</calculatedColumnFormula>
    </tableColumn>
    <tableColumn id="16424" xr3:uid="{00000000-0010-0000-0000-000028400000}" name="Mar-94" dataDxfId="273">
      <calculatedColumnFormula>AN6+(AT6-AN6)*3/6</calculatedColumnFormula>
    </tableColumn>
    <tableColumn id="16425" xr3:uid="{00000000-0010-0000-0000-000029400000}" name="Apr-94" dataDxfId="272">
      <calculatedColumnFormula>AN6+(AT6-AN6)*4/6</calculatedColumnFormula>
    </tableColumn>
    <tableColumn id="16426" xr3:uid="{00000000-0010-0000-0000-00002A400000}" name="May-94" dataDxfId="271">
      <calculatedColumnFormula>AN6+(AT6-AN6)*5/6</calculatedColumnFormula>
    </tableColumn>
    <tableColumn id="10" xr3:uid="{00000000-0010-0000-0000-00000A000000}" name="Jun-94" dataDxfId="270">
      <calculatedColumnFormula>[1]!Tabelle25[[#This Row],[1994]]</calculatedColumnFormula>
    </tableColumn>
    <tableColumn id="16427" xr3:uid="{00000000-0010-0000-0000-00002B400000}" name="Jul-94" dataDxfId="269">
      <calculatedColumnFormula>AT6+(AZ6-AT6)*1/6</calculatedColumnFormula>
    </tableColumn>
    <tableColumn id="16428" xr3:uid="{00000000-0010-0000-0000-00002C400000}" name="Aug-94" dataDxfId="268">
      <calculatedColumnFormula>AT6+(AZ6-AT6)*2/6</calculatedColumnFormula>
    </tableColumn>
    <tableColumn id="16429" xr3:uid="{00000000-0010-0000-0000-00002D400000}" name="Sep-94" dataDxfId="267">
      <calculatedColumnFormula>AT6+(AZ6-AT6)*3/6</calculatedColumnFormula>
    </tableColumn>
    <tableColumn id="16430" xr3:uid="{00000000-0010-0000-0000-00002E400000}" name="Oct-94" dataDxfId="266">
      <calculatedColumnFormula>AT6+(AZ6-AT6)*4/6</calculatedColumnFormula>
    </tableColumn>
    <tableColumn id="16431" xr3:uid="{00000000-0010-0000-0000-00002F400000}" name="Nov-94" dataDxfId="265">
      <calculatedColumnFormula>AT6+(AZ6-AT6)*5/6</calculatedColumnFormula>
    </tableColumn>
    <tableColumn id="11" xr3:uid="{00000000-0010-0000-0000-00000B000000}" name="Dec-94" dataDxfId="264">
      <calculatedColumnFormula>[1]!Tabelle25[[#This Row],[19942]]</calculatedColumnFormula>
    </tableColumn>
    <tableColumn id="16432" xr3:uid="{00000000-0010-0000-0000-000030400000}" name="Jan-95" dataDxfId="263">
      <calculatedColumnFormula>AZ6+(BF6-AZ6)*1/6</calculatedColumnFormula>
    </tableColumn>
    <tableColumn id="16433" xr3:uid="{00000000-0010-0000-0000-000031400000}" name="Feb-95" dataDxfId="262">
      <calculatedColumnFormula>AZ6+(BF6-AZ6)*2/6</calculatedColumnFormula>
    </tableColumn>
    <tableColumn id="16434" xr3:uid="{00000000-0010-0000-0000-000032400000}" name="Mar-95" dataDxfId="261">
      <calculatedColumnFormula>AZ6+(BF6-AZ6)*3/6</calculatedColumnFormula>
    </tableColumn>
    <tableColumn id="16435" xr3:uid="{00000000-0010-0000-0000-000033400000}" name="Apr-95" dataDxfId="260">
      <calculatedColumnFormula>AZ6+(BF6-AZ6)*4/6</calculatedColumnFormula>
    </tableColumn>
    <tableColumn id="16436" xr3:uid="{00000000-0010-0000-0000-000034400000}" name="May-95" dataDxfId="259">
      <calculatedColumnFormula>AZ6+(BF6-AZ6)*5/6</calculatedColumnFormula>
    </tableColumn>
    <tableColumn id="12" xr3:uid="{00000000-0010-0000-0000-00000C000000}" name="Jun-95" dataDxfId="258">
      <calculatedColumnFormula>[1]!Tabelle25[[#This Row],[1995]]</calculatedColumnFormula>
    </tableColumn>
    <tableColumn id="16437" xr3:uid="{00000000-0010-0000-0000-000035400000}" name="Jul-95" dataDxfId="257">
      <calculatedColumnFormula>BF6+(BL6-BF6)*1/6</calculatedColumnFormula>
    </tableColumn>
    <tableColumn id="16438" xr3:uid="{00000000-0010-0000-0000-000036400000}" name="Aug-95" dataDxfId="256">
      <calculatedColumnFormula>BF6+(BL6-BF6)*2/6</calculatedColumnFormula>
    </tableColumn>
    <tableColumn id="16439" xr3:uid="{00000000-0010-0000-0000-000037400000}" name="Sep-95" dataDxfId="255">
      <calculatedColumnFormula>BF6+(BL6-BF6)*3/6</calculatedColumnFormula>
    </tableColumn>
    <tableColumn id="16440" xr3:uid="{00000000-0010-0000-0000-000038400000}" name="Oct-95" dataDxfId="254">
      <calculatedColumnFormula>BF6+(BL6-BF6)*4/6</calculatedColumnFormula>
    </tableColumn>
    <tableColumn id="16441" xr3:uid="{00000000-0010-0000-0000-000039400000}" name="Nov-95" dataDxfId="253">
      <calculatedColumnFormula>BF6+(BL6-BF6)*5/6</calculatedColumnFormula>
    </tableColumn>
    <tableColumn id="13" xr3:uid="{00000000-0010-0000-0000-00000D000000}" name="Dec-95" dataDxfId="252">
      <calculatedColumnFormula>[1]!Tabelle25[[#This Row],[19952]]</calculatedColumnFormula>
    </tableColumn>
    <tableColumn id="16442" xr3:uid="{00000000-0010-0000-0000-00003A400000}" name="Jan-96" dataDxfId="251">
      <calculatedColumnFormula>BL6+(BR6-BL6)*1/6</calculatedColumnFormula>
    </tableColumn>
    <tableColumn id="16443" xr3:uid="{00000000-0010-0000-0000-00003B400000}" name="Feb-96" dataDxfId="250">
      <calculatedColumnFormula>BL6+(BR6-BL6)*2/6</calculatedColumnFormula>
    </tableColumn>
    <tableColumn id="16444" xr3:uid="{00000000-0010-0000-0000-00003C400000}" name="Mar-96" dataDxfId="249">
      <calculatedColumnFormula>BL6+(BR6-BL6)*3/6</calculatedColumnFormula>
    </tableColumn>
    <tableColumn id="16445" xr3:uid="{00000000-0010-0000-0000-00003D400000}" name="Apr-96" dataDxfId="248">
      <calculatedColumnFormula>BL6+(BR6-BL6)*4/6</calculatedColumnFormula>
    </tableColumn>
    <tableColumn id="16446" xr3:uid="{00000000-0010-0000-0000-00003E400000}" name="May-96" dataDxfId="247">
      <calculatedColumnFormula>BL6+(BR6-BL6)*5/6</calculatedColumnFormula>
    </tableColumn>
    <tableColumn id="14" xr3:uid="{00000000-0010-0000-0000-00000E000000}" name="Jun-96" dataDxfId="246">
      <calculatedColumnFormula>[1]!Tabelle25[[#This Row],[1996]]</calculatedColumnFormula>
    </tableColumn>
    <tableColumn id="16447" xr3:uid="{00000000-0010-0000-0000-00003F400000}" name="Jul-96" dataDxfId="245">
      <calculatedColumnFormula>BR6+(BX6-BR6)*1/6</calculatedColumnFormula>
    </tableColumn>
    <tableColumn id="16448" xr3:uid="{00000000-0010-0000-0000-000040400000}" name="Aug-96" dataDxfId="244">
      <calculatedColumnFormula>BR6+(BX6-BR6)*2/6</calculatedColumnFormula>
    </tableColumn>
    <tableColumn id="16449" xr3:uid="{00000000-0010-0000-0000-000041400000}" name="Sep-96" dataDxfId="243">
      <calculatedColumnFormula>BR6+(BX6-BR6)*3/6</calculatedColumnFormula>
    </tableColumn>
    <tableColumn id="16450" xr3:uid="{00000000-0010-0000-0000-000042400000}" name="Oct-96" dataDxfId="242">
      <calculatedColumnFormula>BR6+(BX6-BR6)*4/6</calculatedColumnFormula>
    </tableColumn>
    <tableColumn id="16451" xr3:uid="{00000000-0010-0000-0000-000043400000}" name="Nov-96" dataDxfId="241">
      <calculatedColumnFormula>BR6+(BX6-BR6)*5/6</calculatedColumnFormula>
    </tableColumn>
    <tableColumn id="15" xr3:uid="{00000000-0010-0000-0000-00000F000000}" name="Dec-96" dataDxfId="240">
      <calculatedColumnFormula>[1]!Tabelle25[[#This Row],[19962]]</calculatedColumnFormula>
    </tableColumn>
    <tableColumn id="16452" xr3:uid="{00000000-0010-0000-0000-000044400000}" name="Jan-97" dataDxfId="239">
      <calculatedColumnFormula>BX6+(CD6-BX6)*1/6</calculatedColumnFormula>
    </tableColumn>
    <tableColumn id="16453" xr3:uid="{00000000-0010-0000-0000-000045400000}" name="Feb-97" dataDxfId="238">
      <calculatedColumnFormula>BX6+(CD6-BX6)*2/6</calculatedColumnFormula>
    </tableColumn>
    <tableColumn id="16454" xr3:uid="{00000000-0010-0000-0000-000046400000}" name="Mar-97" dataDxfId="237">
      <calculatedColumnFormula>BX6+(CD6-BX6)*3/6</calculatedColumnFormula>
    </tableColumn>
    <tableColumn id="16455" xr3:uid="{00000000-0010-0000-0000-000047400000}" name="Apr-97" dataDxfId="236">
      <calculatedColumnFormula>BX6+(CD6-BX6)*4/6</calculatedColumnFormula>
    </tableColumn>
    <tableColumn id="16456" xr3:uid="{00000000-0010-0000-0000-000048400000}" name="May-97" dataDxfId="235">
      <calculatedColumnFormula>BX6+(CD6-BX6)*5/6</calculatedColumnFormula>
    </tableColumn>
    <tableColumn id="16" xr3:uid="{00000000-0010-0000-0000-000010000000}" name="Jun-97" dataDxfId="234">
      <calculatedColumnFormula>[1]!Tabelle25[[#This Row],[1997]]</calculatedColumnFormula>
    </tableColumn>
    <tableColumn id="16457" xr3:uid="{00000000-0010-0000-0000-000049400000}" name="Jul-97" dataDxfId="233">
      <calculatedColumnFormula>CD6+(CJ6-CD6)*1/6</calculatedColumnFormula>
    </tableColumn>
    <tableColumn id="16458" xr3:uid="{00000000-0010-0000-0000-00004A400000}" name="Aug-97" dataDxfId="232">
      <calculatedColumnFormula>CD6+(CJ6-CD6)*2/6</calculatedColumnFormula>
    </tableColumn>
    <tableColumn id="16459" xr3:uid="{00000000-0010-0000-0000-00004B400000}" name="Sep-97" dataDxfId="231">
      <calculatedColumnFormula>CD6+(CJ6-CD6)*3/6</calculatedColumnFormula>
    </tableColumn>
    <tableColumn id="16460" xr3:uid="{00000000-0010-0000-0000-00004C400000}" name="Oct-97" dataDxfId="230">
      <calculatedColumnFormula>CD6+(CJ6-CD6)*4/6</calculatedColumnFormula>
    </tableColumn>
    <tableColumn id="16461" xr3:uid="{00000000-0010-0000-0000-00004D400000}" name="Nov-97" dataDxfId="229">
      <calculatedColumnFormula>CD6+(CJ6-CD6)*5/6</calculatedColumnFormula>
    </tableColumn>
    <tableColumn id="17" xr3:uid="{00000000-0010-0000-0000-000011000000}" name="Dec-97" dataDxfId="228">
      <calculatedColumnFormula>[1]!Tabelle25[[#This Row],[19972]]</calculatedColumnFormula>
    </tableColumn>
    <tableColumn id="16462" xr3:uid="{00000000-0010-0000-0000-00004E400000}" name="Jan-98" dataDxfId="227">
      <calculatedColumnFormula>CJ6+(CP6-CJ6)*1/6</calculatedColumnFormula>
    </tableColumn>
    <tableColumn id="16463" xr3:uid="{00000000-0010-0000-0000-00004F400000}" name="Feb-98" dataDxfId="226">
      <calculatedColumnFormula>CJ6+(CP6-CJ6)*2/6</calculatedColumnFormula>
    </tableColumn>
    <tableColumn id="16464" xr3:uid="{00000000-0010-0000-0000-000050400000}" name="Mar-98" dataDxfId="225">
      <calculatedColumnFormula>CJ6+(CP6-CJ6)*3/6</calculatedColumnFormula>
    </tableColumn>
    <tableColumn id="16465" xr3:uid="{00000000-0010-0000-0000-000051400000}" name="Apr-98" dataDxfId="224">
      <calculatedColumnFormula>CJ6+(CP6-CJ6)*4/6</calculatedColumnFormula>
    </tableColumn>
    <tableColumn id="16466" xr3:uid="{00000000-0010-0000-0000-000052400000}" name="May-98" dataDxfId="223">
      <calculatedColumnFormula>CJ6+(CP6-CJ6)*5/6</calculatedColumnFormula>
    </tableColumn>
    <tableColumn id="18" xr3:uid="{00000000-0010-0000-0000-000012000000}" name="Jun-98" dataDxfId="222">
      <calculatedColumnFormula>[1]!Tabelle25[[#This Row],[1998]]</calculatedColumnFormula>
    </tableColumn>
    <tableColumn id="16467" xr3:uid="{00000000-0010-0000-0000-000053400000}" name="Jul-98" dataDxfId="221">
      <calculatedColumnFormula>CP6+(CV6-CP6)*1/6</calculatedColumnFormula>
    </tableColumn>
    <tableColumn id="16468" xr3:uid="{00000000-0010-0000-0000-000054400000}" name="Aug-98" dataDxfId="220">
      <calculatedColumnFormula>CP6+(CV6-CP6)*2/6</calculatedColumnFormula>
    </tableColumn>
    <tableColumn id="16469" xr3:uid="{00000000-0010-0000-0000-000055400000}" name="Sep-98" dataDxfId="219">
      <calculatedColumnFormula>CP6+(CV6-CP6)*3/6</calculatedColumnFormula>
    </tableColumn>
    <tableColumn id="16470" xr3:uid="{00000000-0010-0000-0000-000056400000}" name="Oct-98" dataDxfId="218">
      <calculatedColumnFormula>CP6+(CV6-CP6)*4/6</calculatedColumnFormula>
    </tableColumn>
    <tableColumn id="16471" xr3:uid="{00000000-0010-0000-0000-000057400000}" name="Nov-98" dataDxfId="217">
      <calculatedColumnFormula>CP6+(CV6-CP6)*5/6</calculatedColumnFormula>
    </tableColumn>
    <tableColumn id="19" xr3:uid="{00000000-0010-0000-0000-000013000000}" name="Dec-98" dataDxfId="216">
      <calculatedColumnFormula>[1]!Tabelle25[[#This Row],[19982]]</calculatedColumnFormula>
    </tableColumn>
    <tableColumn id="16472" xr3:uid="{00000000-0010-0000-0000-000058400000}" name="Jan-99" dataDxfId="215">
      <calculatedColumnFormula>CV6+(DB6-CV6)*1/6</calculatedColumnFormula>
    </tableColumn>
    <tableColumn id="16473" xr3:uid="{00000000-0010-0000-0000-000059400000}" name="Feb-99" dataDxfId="214">
      <calculatedColumnFormula>CV6+(DB6-CV6)*2/6</calculatedColumnFormula>
    </tableColumn>
    <tableColumn id="16474" xr3:uid="{00000000-0010-0000-0000-00005A400000}" name="Mar-99" dataDxfId="213">
      <calculatedColumnFormula>CV6+(DB6-CV6)*3/6</calculatedColumnFormula>
    </tableColumn>
    <tableColumn id="16475" xr3:uid="{00000000-0010-0000-0000-00005B400000}" name="Apr-99" dataDxfId="212">
      <calculatedColumnFormula>CV6+(DB6-CV6)*4/6</calculatedColumnFormula>
    </tableColumn>
    <tableColumn id="16476" xr3:uid="{00000000-0010-0000-0000-00005C400000}" name="May-99" dataDxfId="211">
      <calculatedColumnFormula>CV6+(DB6-CV6)*5/6</calculatedColumnFormula>
    </tableColumn>
    <tableColumn id="20" xr3:uid="{00000000-0010-0000-0000-000014000000}" name="Jun-99" dataDxfId="210">
      <calculatedColumnFormula>[1]!Tabelle25[[#This Row],[1999]]</calculatedColumnFormula>
    </tableColumn>
    <tableColumn id="16477" xr3:uid="{00000000-0010-0000-0000-00005D400000}" name="Jul-99" dataDxfId="209">
      <calculatedColumnFormula>DB6+(DH6-DB6)*1/6</calculatedColumnFormula>
    </tableColumn>
    <tableColumn id="16478" xr3:uid="{00000000-0010-0000-0000-00005E400000}" name="Aug-99" dataDxfId="208">
      <calculatedColumnFormula>DB6+(DH6-DB6)*2/6</calculatedColumnFormula>
    </tableColumn>
    <tableColumn id="16479" xr3:uid="{00000000-0010-0000-0000-00005F400000}" name="Sep-99" dataDxfId="207">
      <calculatedColumnFormula>DB6+(DH6-DB6)*3/6</calculatedColumnFormula>
    </tableColumn>
    <tableColumn id="16480" xr3:uid="{00000000-0010-0000-0000-000060400000}" name="Oct-99" dataDxfId="206">
      <calculatedColumnFormula>DB6+(DH6-DB6)*4/6</calculatedColumnFormula>
    </tableColumn>
    <tableColumn id="16481" xr3:uid="{00000000-0010-0000-0000-000061400000}" name="Nov-99" dataDxfId="205">
      <calculatedColumnFormula>DB6+(DH6-DB6)*5/6</calculatedColumnFormula>
    </tableColumn>
    <tableColumn id="21" xr3:uid="{00000000-0010-0000-0000-000015000000}" name="Dec-99" dataDxfId="204">
      <calculatedColumnFormula>[1]!Tabelle25[[#This Row],[19992]]</calculatedColumnFormula>
    </tableColumn>
    <tableColumn id="16482" xr3:uid="{00000000-0010-0000-0000-000062400000}" name="Jan-00" dataDxfId="203">
      <calculatedColumnFormula>DH6+(DN6-DH6)*1/6</calculatedColumnFormula>
    </tableColumn>
    <tableColumn id="16483" xr3:uid="{00000000-0010-0000-0000-000063400000}" name="Feb-00" dataDxfId="202">
      <calculatedColumnFormula>DH6+(DN6-DH6)*2/6</calculatedColumnFormula>
    </tableColumn>
    <tableColumn id="16484" xr3:uid="{00000000-0010-0000-0000-000064400000}" name="Mar-00" dataDxfId="201">
      <calculatedColumnFormula>DH6+(DN6-DH6)*3/6</calculatedColumnFormula>
    </tableColumn>
    <tableColumn id="16485" xr3:uid="{00000000-0010-0000-0000-000065400000}" name="Apr-00" dataDxfId="200">
      <calculatedColumnFormula>DH6+(DN6-DH6)*4/6</calculatedColumnFormula>
    </tableColumn>
    <tableColumn id="16486" xr3:uid="{00000000-0010-0000-0000-000066400000}" name="May-00" dataDxfId="199">
      <calculatedColumnFormula>DH6+(DN6-DH6)*5/6</calculatedColumnFormula>
    </tableColumn>
    <tableColumn id="22" xr3:uid="{00000000-0010-0000-0000-000016000000}" name="Jun-00" dataDxfId="198">
      <calculatedColumnFormula>[1]!Tabelle25[[#This Row],[2000]]</calculatedColumnFormula>
    </tableColumn>
    <tableColumn id="16487" xr3:uid="{00000000-0010-0000-0000-000067400000}" name="Jul-00" dataDxfId="197">
      <calculatedColumnFormula>DN6+(DT6-DN6)*1/6</calculatedColumnFormula>
    </tableColumn>
    <tableColumn id="16488" xr3:uid="{00000000-0010-0000-0000-000068400000}" name="Aug-00" dataDxfId="196">
      <calculatedColumnFormula>DN6+(DT6-DN6)*2/6</calculatedColumnFormula>
    </tableColumn>
    <tableColumn id="16489" xr3:uid="{00000000-0010-0000-0000-000069400000}" name="Sep-00" dataDxfId="195">
      <calculatedColumnFormula>DN6+(DT6-DN6)*3/6</calculatedColumnFormula>
    </tableColumn>
    <tableColumn id="16490" xr3:uid="{00000000-0010-0000-0000-00006A400000}" name="Oct-00" dataDxfId="194">
      <calculatedColumnFormula>DN6+(DT6-DN6)*4/6</calculatedColumnFormula>
    </tableColumn>
    <tableColumn id="16491" xr3:uid="{00000000-0010-0000-0000-00006B400000}" name="Nov-00" dataDxfId="193">
      <calculatedColumnFormula>DN6+(DT6-DN6)*5/6</calculatedColumnFormula>
    </tableColumn>
    <tableColumn id="23" xr3:uid="{00000000-0010-0000-0000-000017000000}" name="Dec-00" dataDxfId="192">
      <calculatedColumnFormula>[1]!Tabelle25[[#This Row],[20002]]</calculatedColumnFormula>
    </tableColumn>
    <tableColumn id="16492" xr3:uid="{00000000-0010-0000-0000-00006C400000}" name="Jan-01" dataDxfId="191">
      <calculatedColumnFormula>DT6+(DZ6-DT6)*1/6</calculatedColumnFormula>
    </tableColumn>
    <tableColumn id="16493" xr3:uid="{00000000-0010-0000-0000-00006D400000}" name="Feb-01" dataDxfId="190">
      <calculatedColumnFormula>DT6+(DZ6-DT6)*2/6</calculatedColumnFormula>
    </tableColumn>
    <tableColumn id="16494" xr3:uid="{00000000-0010-0000-0000-00006E400000}" name="Mar-01" dataDxfId="189">
      <calculatedColumnFormula>DT6+(DZ6-DT6)*3/6</calculatedColumnFormula>
    </tableColumn>
    <tableColumn id="16495" xr3:uid="{00000000-0010-0000-0000-00006F400000}" name="Apr-01" dataDxfId="188">
      <calculatedColumnFormula>DT6+(DZ6-DT6)*4/6</calculatedColumnFormula>
    </tableColumn>
    <tableColumn id="16496" xr3:uid="{00000000-0010-0000-0000-000070400000}" name="May-01" dataDxfId="187">
      <calculatedColumnFormula>DT6+(DZ6-DT6)*5/6</calculatedColumnFormula>
    </tableColumn>
    <tableColumn id="24" xr3:uid="{00000000-0010-0000-0000-000018000000}" name="Jun-01" dataDxfId="186">
      <calculatedColumnFormula>[1]!Tabelle25[[#This Row],[2001]]</calculatedColumnFormula>
    </tableColumn>
    <tableColumn id="16497" xr3:uid="{00000000-0010-0000-0000-000071400000}" name="Jul-01" dataDxfId="185">
      <calculatedColumnFormula>DZ6+(EF6-DZ6)*1/6</calculatedColumnFormula>
    </tableColumn>
    <tableColumn id="16498" xr3:uid="{00000000-0010-0000-0000-000072400000}" name="Aug-01" dataDxfId="184">
      <calculatedColumnFormula>DZ6+(EF6-DZ6)*2/6</calculatedColumnFormula>
    </tableColumn>
    <tableColumn id="16499" xr3:uid="{00000000-0010-0000-0000-000073400000}" name="Sep-01" dataDxfId="183">
      <calculatedColumnFormula>DZ6+(EF6-DZ6)*3/6</calculatedColumnFormula>
    </tableColumn>
    <tableColumn id="16500" xr3:uid="{00000000-0010-0000-0000-000074400000}" name="Oct-01" dataDxfId="182">
      <calculatedColumnFormula>DZ6+(EF6-DZ6)*4/6</calculatedColumnFormula>
    </tableColumn>
    <tableColumn id="16501" xr3:uid="{00000000-0010-0000-0000-000075400000}" name="Nov-01" dataDxfId="181">
      <calculatedColumnFormula>DZ6+(EF6-DZ6)*5/6</calculatedColumnFormula>
    </tableColumn>
    <tableColumn id="25" xr3:uid="{00000000-0010-0000-0000-000019000000}" name="Dec-01" dataDxfId="180">
      <calculatedColumnFormula>[1]!Tabelle25[[#This Row],[20012]]</calculatedColumnFormula>
    </tableColumn>
    <tableColumn id="16502" xr3:uid="{00000000-0010-0000-0000-000076400000}" name="Jan-02" dataDxfId="179">
      <calculatedColumnFormula>EF6+(EL6-EF6)*1/6</calculatedColumnFormula>
    </tableColumn>
    <tableColumn id="16503" xr3:uid="{00000000-0010-0000-0000-000077400000}" name="Feb-02" dataDxfId="178">
      <calculatedColumnFormula>EF6+(EL6-EF6)*2/6</calculatedColumnFormula>
    </tableColumn>
    <tableColumn id="16504" xr3:uid="{00000000-0010-0000-0000-000078400000}" name="Mar-02" dataDxfId="177">
      <calculatedColumnFormula>EF6+(EL6-EF6)*3/6</calculatedColumnFormula>
    </tableColumn>
    <tableColumn id="16505" xr3:uid="{00000000-0010-0000-0000-000079400000}" name="Apr-02" dataDxfId="176">
      <calculatedColumnFormula>EF6+(EL6-EF6)*4/6</calculatedColumnFormula>
    </tableColumn>
    <tableColumn id="16506" xr3:uid="{00000000-0010-0000-0000-00007A400000}" name="May-02" dataDxfId="175">
      <calculatedColumnFormula>EF6+(EL6-EF6)*5/6</calculatedColumnFormula>
    </tableColumn>
    <tableColumn id="26" xr3:uid="{00000000-0010-0000-0000-00001A000000}" name="Jun-02" dataDxfId="174">
      <calculatedColumnFormula>[1]!Tabelle25[[#This Row],[2002]]</calculatedColumnFormula>
    </tableColumn>
    <tableColumn id="16507" xr3:uid="{00000000-0010-0000-0000-00007B400000}" name="Jul-02" dataDxfId="173">
      <calculatedColumnFormula>EL6+(ER6-EL6)*1/6</calculatedColumnFormula>
    </tableColumn>
    <tableColumn id="16508" xr3:uid="{00000000-0010-0000-0000-00007C400000}" name="Aug-02" dataDxfId="172">
      <calculatedColumnFormula>EL6+(ER6-EL6)*2/6</calculatedColumnFormula>
    </tableColumn>
    <tableColumn id="16509" xr3:uid="{00000000-0010-0000-0000-00007D400000}" name="Sep-02" dataDxfId="171">
      <calculatedColumnFormula>EL6+(ER6-EL6)*3/6</calculatedColumnFormula>
    </tableColumn>
    <tableColumn id="16510" xr3:uid="{00000000-0010-0000-0000-00007E400000}" name="Oct-02" dataDxfId="170">
      <calculatedColumnFormula>EL6+(ER6-EL6)*4/6</calculatedColumnFormula>
    </tableColumn>
    <tableColumn id="16511" xr3:uid="{00000000-0010-0000-0000-00007F400000}" name="Nov-02" dataDxfId="169">
      <calculatedColumnFormula>EL6+(ER6-EL6)*5/6</calculatedColumnFormula>
    </tableColumn>
    <tableColumn id="27" xr3:uid="{00000000-0010-0000-0000-00001B000000}" name="Dec-02" dataDxfId="168">
      <calculatedColumnFormula>[1]!Tabelle25[[#This Row],[20022]]</calculatedColumnFormula>
    </tableColumn>
    <tableColumn id="16512" xr3:uid="{00000000-0010-0000-0000-000080400000}" name="Jan-03" dataDxfId="167">
      <calculatedColumnFormula>ER6+(EX6-ER6)*1/6</calculatedColumnFormula>
    </tableColumn>
    <tableColumn id="16513" xr3:uid="{00000000-0010-0000-0000-000081400000}" name="Feb-03" dataDxfId="166">
      <calculatedColumnFormula>ER6+(EX6-ER6)*2/6</calculatedColumnFormula>
    </tableColumn>
    <tableColumn id="16514" xr3:uid="{00000000-0010-0000-0000-000082400000}" name="Mar-03" dataDxfId="165">
      <calculatedColumnFormula>ER6+(EX6-ER6)*3/6</calculatedColumnFormula>
    </tableColumn>
    <tableColumn id="16515" xr3:uid="{00000000-0010-0000-0000-000083400000}" name="Apr-03" dataDxfId="164">
      <calculatedColumnFormula>ER6+(EX6-ER6)*4/6</calculatedColumnFormula>
    </tableColumn>
    <tableColumn id="16516" xr3:uid="{00000000-0010-0000-0000-000084400000}" name="May-03" dataDxfId="163">
      <calculatedColumnFormula>ER6+(EX6-ER6)*5/6</calculatedColumnFormula>
    </tableColumn>
    <tableColumn id="28" xr3:uid="{00000000-0010-0000-0000-00001C000000}" name="Jun-03" dataDxfId="162">
      <calculatedColumnFormula>[1]!Tabelle25[[#This Row],[2003]]</calculatedColumnFormula>
    </tableColumn>
    <tableColumn id="16517" xr3:uid="{00000000-0010-0000-0000-000085400000}" name="Jul-03" dataDxfId="161">
      <calculatedColumnFormula>EX6+(FD6-EX6)*1/6</calculatedColumnFormula>
    </tableColumn>
    <tableColumn id="16518" xr3:uid="{00000000-0010-0000-0000-000086400000}" name="Aug-03" dataDxfId="160">
      <calculatedColumnFormula>EX6+(FD6-EX6)*2/6</calculatedColumnFormula>
    </tableColumn>
    <tableColumn id="16519" xr3:uid="{00000000-0010-0000-0000-000087400000}" name="Sep-03" dataDxfId="159">
      <calculatedColumnFormula>EX6+(FD6-EX6)*3/6</calculatedColumnFormula>
    </tableColumn>
    <tableColumn id="16520" xr3:uid="{00000000-0010-0000-0000-000088400000}" name="Oct-03" dataDxfId="158">
      <calculatedColumnFormula>EX6+(FD6-EX6)*4/6</calculatedColumnFormula>
    </tableColumn>
    <tableColumn id="16521" xr3:uid="{00000000-0010-0000-0000-000089400000}" name="Nov-03" dataDxfId="157">
      <calculatedColumnFormula>EX6+(FD6-EX6)*5/6</calculatedColumnFormula>
    </tableColumn>
    <tableColumn id="16522" xr3:uid="{00000000-0010-0000-0000-00008A400000}" name="Dec-03" dataDxfId="156">
      <calculatedColumnFormula>[1]!Tabelle25[[#This Row],[20032]]</calculatedColumnFormula>
    </tableColumn>
    <tableColumn id="29" xr3:uid="{00000000-0010-0000-0000-00001D000000}" name="Jan-04" dataDxfId="155">
      <calculatedColumnFormula>FD6+(FJ6-FD6)*1/6</calculatedColumnFormula>
    </tableColumn>
    <tableColumn id="16523" xr3:uid="{00000000-0010-0000-0000-00008B400000}" name="Feb-04" dataDxfId="154">
      <calculatedColumnFormula>FD6+(FJ6-FD6)*2/6</calculatedColumnFormula>
    </tableColumn>
    <tableColumn id="16524" xr3:uid="{00000000-0010-0000-0000-00008C400000}" name="Mar-04" dataDxfId="153">
      <calculatedColumnFormula>FD6+(FJ6-FD6)*3/6</calculatedColumnFormula>
    </tableColumn>
    <tableColumn id="16525" xr3:uid="{00000000-0010-0000-0000-00008D400000}" name="Apr-04" dataDxfId="152">
      <calculatedColumnFormula>FD6+(FJ6-FD6)*4/6</calculatedColumnFormula>
    </tableColumn>
    <tableColumn id="16526" xr3:uid="{00000000-0010-0000-0000-00008E400000}" name="May-04" dataDxfId="151">
      <calculatedColumnFormula>FD6+(FJ6-FD6)*5/6</calculatedColumnFormula>
    </tableColumn>
    <tableColumn id="16527" xr3:uid="{00000000-0010-0000-0000-00008F400000}" name="Jun-04" dataDxfId="150">
      <calculatedColumnFormula>[1]!Tabelle25[[#This Row],[2004]]</calculatedColumnFormula>
    </tableColumn>
    <tableColumn id="30" xr3:uid="{00000000-0010-0000-0000-00001E000000}" name="Jul-04" dataDxfId="149">
      <calculatedColumnFormula>FJ6+(FP6-FJ6)*1/6</calculatedColumnFormula>
    </tableColumn>
    <tableColumn id="16528" xr3:uid="{00000000-0010-0000-0000-000090400000}" name="Aug-04" dataDxfId="148">
      <calculatedColumnFormula>FJ6+(FP6-FJ6)*2/6</calculatedColumnFormula>
    </tableColumn>
    <tableColumn id="16529" xr3:uid="{00000000-0010-0000-0000-000091400000}" name="Sep-04" dataDxfId="147">
      <calculatedColumnFormula>FJ6+(FP6-FJ6)*3/6</calculatedColumnFormula>
    </tableColumn>
    <tableColumn id="16530" xr3:uid="{00000000-0010-0000-0000-000092400000}" name="Oct-04" dataDxfId="146">
      <calculatedColumnFormula>FJ6+(FP6-FJ6)*4/6</calculatedColumnFormula>
    </tableColumn>
    <tableColumn id="16531" xr3:uid="{00000000-0010-0000-0000-000093400000}" name="Nov-04" dataDxfId="145">
      <calculatedColumnFormula>FJ6+(FP6-FJ6)*5/6</calculatedColumnFormula>
    </tableColumn>
    <tableColumn id="16532" xr3:uid="{00000000-0010-0000-0000-000094400000}" name="Dec-04" dataDxfId="144">
      <calculatedColumnFormula>[1]!Tabelle25[[#This Row],[20042]]</calculatedColumnFormula>
    </tableColumn>
    <tableColumn id="31" xr3:uid="{00000000-0010-0000-0000-00001F000000}" name="Jan-05" dataDxfId="143">
      <calculatedColumnFormula>FP6+(FV6-FP6)*1/6</calculatedColumnFormula>
    </tableColumn>
    <tableColumn id="16533" xr3:uid="{00000000-0010-0000-0000-000095400000}" name="Feb-05" dataDxfId="142">
      <calculatedColumnFormula>FP6+(FV6-FP6)*2/6</calculatedColumnFormula>
    </tableColumn>
    <tableColumn id="16534" xr3:uid="{00000000-0010-0000-0000-000096400000}" name="Mar-05" dataDxfId="141">
      <calculatedColumnFormula>FP6+(FV6-FP6)*3/6</calculatedColumnFormula>
    </tableColumn>
    <tableColumn id="16535" xr3:uid="{00000000-0010-0000-0000-000097400000}" name="Apr-05" dataDxfId="140">
      <calculatedColumnFormula>FP6+(FV6-FP6)*4/6</calculatedColumnFormula>
    </tableColumn>
    <tableColumn id="16536" xr3:uid="{00000000-0010-0000-0000-000098400000}" name="May-05" dataDxfId="139">
      <calculatedColumnFormula>FP6+(FV6-FP6)*5/6</calculatedColumnFormula>
    </tableColumn>
    <tableColumn id="16537" xr3:uid="{00000000-0010-0000-0000-000099400000}" name="Jun-05" dataDxfId="138">
      <calculatedColumnFormula>[1]!Tabelle25[[#This Row],[2005]]</calculatedColumnFormula>
    </tableColumn>
    <tableColumn id="32" xr3:uid="{00000000-0010-0000-0000-000020000000}" name="Jul-05" dataDxfId="137">
      <calculatedColumnFormula>FV6+(GB6-FV6)*1/6</calculatedColumnFormula>
    </tableColumn>
    <tableColumn id="16538" xr3:uid="{00000000-0010-0000-0000-00009A400000}" name="Aug-05" dataDxfId="136">
      <calculatedColumnFormula>FV6+(GB6-FV6)*2/6</calculatedColumnFormula>
    </tableColumn>
    <tableColumn id="16539" xr3:uid="{00000000-0010-0000-0000-00009B400000}" name="Sep-05" dataDxfId="135">
      <calculatedColumnFormula>FV6+(GB6-FV6)*3/6</calculatedColumnFormula>
    </tableColumn>
    <tableColumn id="16540" xr3:uid="{00000000-0010-0000-0000-00009C400000}" name="Oct-05" dataDxfId="134">
      <calculatedColumnFormula>FV6+(GB6-FV6)*4/6</calculatedColumnFormula>
    </tableColumn>
    <tableColumn id="16541" xr3:uid="{00000000-0010-0000-0000-00009D400000}" name="Nov-05" dataDxfId="133">
      <calculatedColumnFormula>FV6+(GB6-FV6)*5/6</calculatedColumnFormula>
    </tableColumn>
    <tableColumn id="16542" xr3:uid="{00000000-0010-0000-0000-00009E400000}" name="Dec-05" dataDxfId="132">
      <calculatedColumnFormula>[1]!Tabelle25[[#This Row],[20052]]</calculatedColumnFormula>
    </tableColumn>
    <tableColumn id="33" xr3:uid="{00000000-0010-0000-0000-000021000000}" name="Jan-06" dataDxfId="131">
      <calculatedColumnFormula>GB6+(GH6-GB6)*1/6</calculatedColumnFormula>
    </tableColumn>
    <tableColumn id="16543" xr3:uid="{00000000-0010-0000-0000-00009F400000}" name="Feb-06" dataDxfId="130">
      <calculatedColumnFormula>GB6+(GH6-GB6)*2/6</calculatedColumnFormula>
    </tableColumn>
    <tableColumn id="16544" xr3:uid="{00000000-0010-0000-0000-0000A0400000}" name="Mar-06" dataDxfId="129">
      <calculatedColumnFormula>GB6+(GH6-GB6)*3/6</calculatedColumnFormula>
    </tableColumn>
    <tableColumn id="16545" xr3:uid="{00000000-0010-0000-0000-0000A1400000}" name="Apr-06" dataDxfId="128">
      <calculatedColumnFormula>GB6+(GH6-GB6)*4/6</calculatedColumnFormula>
    </tableColumn>
    <tableColumn id="16546" xr3:uid="{00000000-0010-0000-0000-0000A2400000}" name="May-06" dataDxfId="127">
      <calculatedColumnFormula>GB6+(GH6-GB6)*5/6</calculatedColumnFormula>
    </tableColumn>
    <tableColumn id="16547" xr3:uid="{00000000-0010-0000-0000-0000A3400000}" name="Jun-06" dataDxfId="126">
      <calculatedColumnFormula>[1]!Tabelle25[[#This Row],[2006]]</calculatedColumnFormula>
    </tableColumn>
    <tableColumn id="34" xr3:uid="{00000000-0010-0000-0000-000022000000}" name="Jul-06" dataDxfId="125">
      <calculatedColumnFormula>GH6+(GN6-GH6)*1/6</calculatedColumnFormula>
    </tableColumn>
    <tableColumn id="16548" xr3:uid="{00000000-0010-0000-0000-0000A4400000}" name="Aug-06" dataDxfId="124">
      <calculatedColumnFormula>GH6+(GN6-GH6)*2/6</calculatedColumnFormula>
    </tableColumn>
    <tableColumn id="16549" xr3:uid="{00000000-0010-0000-0000-0000A5400000}" name="Sep-06" dataDxfId="123">
      <calculatedColumnFormula>GH6+(GN6-GH6)*3/6</calculatedColumnFormula>
    </tableColumn>
    <tableColumn id="16550" xr3:uid="{00000000-0010-0000-0000-0000A6400000}" name="Oct-06" dataDxfId="122">
      <calculatedColumnFormula>GH6+(GN6-GH6)*4/6</calculatedColumnFormula>
    </tableColumn>
    <tableColumn id="16551" xr3:uid="{00000000-0010-0000-0000-0000A7400000}" name="Nov-06" dataDxfId="121">
      <calculatedColumnFormula>GH6+(GN6-GH6)*5/6</calculatedColumnFormula>
    </tableColumn>
    <tableColumn id="16552" xr3:uid="{00000000-0010-0000-0000-0000A8400000}" name="Dec-06" dataDxfId="120">
      <calculatedColumnFormula>[1]!Tabelle25[[#This Row],[20062]]</calculatedColumnFormula>
    </tableColumn>
    <tableColumn id="35" xr3:uid="{00000000-0010-0000-0000-000023000000}" name="Jan-07" dataDxfId="119">
      <calculatedColumnFormula>GN6+(GT6-GN6)*1/6</calculatedColumnFormula>
    </tableColumn>
    <tableColumn id="16553" xr3:uid="{00000000-0010-0000-0000-0000A9400000}" name="Feb-07" dataDxfId="118">
      <calculatedColumnFormula>GN6+(GT6-GN6)*2/6</calculatedColumnFormula>
    </tableColumn>
    <tableColumn id="16554" xr3:uid="{00000000-0010-0000-0000-0000AA400000}" name="Mar-07" dataDxfId="117">
      <calculatedColumnFormula>GN6+(GT6-GN6)*3/6</calculatedColumnFormula>
    </tableColumn>
    <tableColumn id="16555" xr3:uid="{00000000-0010-0000-0000-0000AB400000}" name="Apr-07" dataDxfId="116">
      <calculatedColumnFormula>GN6+(GT6-GN6)*4/6</calculatedColumnFormula>
    </tableColumn>
    <tableColumn id="16556" xr3:uid="{00000000-0010-0000-0000-0000AC400000}" name="May-07" dataDxfId="115">
      <calculatedColumnFormula>GN6+(GT6-GN6)*5/6</calculatedColumnFormula>
    </tableColumn>
    <tableColumn id="16557" xr3:uid="{00000000-0010-0000-0000-0000AD400000}" name="Jun-07" dataDxfId="114">
      <calculatedColumnFormula>[1]!Tabelle25[[#This Row],[2007]]</calculatedColumnFormula>
    </tableColumn>
    <tableColumn id="36" xr3:uid="{00000000-0010-0000-0000-000024000000}" name="Jul-07" dataDxfId="113">
      <calculatedColumnFormula>GT6+(GZ6-GT6)*1/6</calculatedColumnFormula>
    </tableColumn>
    <tableColumn id="16558" xr3:uid="{00000000-0010-0000-0000-0000AE400000}" name="Aug-07" dataDxfId="112">
      <calculatedColumnFormula>GT6+(GZ6-GT6)*2/6</calculatedColumnFormula>
    </tableColumn>
    <tableColumn id="16559" xr3:uid="{00000000-0010-0000-0000-0000AF400000}" name="Sep-07" dataDxfId="111">
      <calculatedColumnFormula>GT6+(GZ6-GT6)*3/6</calculatedColumnFormula>
    </tableColumn>
    <tableColumn id="16560" xr3:uid="{00000000-0010-0000-0000-0000B0400000}" name="Oct-07" dataDxfId="110">
      <calculatedColumnFormula>GT6+(GZ6-GT6)*4/6</calculatedColumnFormula>
    </tableColumn>
    <tableColumn id="16561" xr3:uid="{00000000-0010-0000-0000-0000B1400000}" name="Nov-07" dataDxfId="109">
      <calculatedColumnFormula>GT6+(GZ6-GT6)*5/6</calculatedColumnFormula>
    </tableColumn>
    <tableColumn id="16562" xr3:uid="{00000000-0010-0000-0000-0000B2400000}" name="Dec-07" dataDxfId="108">
      <calculatedColumnFormula>[1]!Tabelle25[[#This Row],[20072]]</calculatedColumnFormula>
    </tableColumn>
    <tableColumn id="37" xr3:uid="{00000000-0010-0000-0000-000025000000}" name="Jan-08" dataDxfId="107">
      <calculatedColumnFormula>GZ6+(HF6-GZ6)*1/6</calculatedColumnFormula>
    </tableColumn>
    <tableColumn id="16563" xr3:uid="{00000000-0010-0000-0000-0000B3400000}" name="Feb-08" dataDxfId="106">
      <calculatedColumnFormula>GZ6+(HF6-GZ6)*2/6</calculatedColumnFormula>
    </tableColumn>
    <tableColumn id="16564" xr3:uid="{00000000-0010-0000-0000-0000B4400000}" name="Mar-08" dataDxfId="105">
      <calculatedColumnFormula>GZ6+(HF6-GZ6)*3/6</calculatedColumnFormula>
    </tableColumn>
    <tableColumn id="16565" xr3:uid="{00000000-0010-0000-0000-0000B5400000}" name="Apr-08" dataDxfId="104">
      <calculatedColumnFormula>GZ6+(HF6-GZ6)*4/6</calculatedColumnFormula>
    </tableColumn>
    <tableColumn id="16566" xr3:uid="{00000000-0010-0000-0000-0000B6400000}" name="May-08" dataDxfId="103">
      <calculatedColumnFormula>GZ6+(HF6-GZ6)*5/6</calculatedColumnFormula>
    </tableColumn>
    <tableColumn id="16567" xr3:uid="{00000000-0010-0000-0000-0000B7400000}" name="Jun-08" dataDxfId="102">
      <calculatedColumnFormula>[1]!Tabelle25[[#This Row],[2008]]</calculatedColumnFormula>
    </tableColumn>
    <tableColumn id="38" xr3:uid="{00000000-0010-0000-0000-000026000000}" name="Jul-08" dataDxfId="101">
      <calculatedColumnFormula>HF6+(HL6-HF6)*1/6</calculatedColumnFormula>
    </tableColumn>
    <tableColumn id="16568" xr3:uid="{00000000-0010-0000-0000-0000B8400000}" name="Aug-08" dataDxfId="100">
      <calculatedColumnFormula>HF6+(HL6-HF6)*2/6</calculatedColumnFormula>
    </tableColumn>
    <tableColumn id="16569" xr3:uid="{00000000-0010-0000-0000-0000B9400000}" name="Sep-08" dataDxfId="99">
      <calculatedColumnFormula>HF6+(HL6-HF6)*3/6</calculatedColumnFormula>
    </tableColumn>
    <tableColumn id="16570" xr3:uid="{00000000-0010-0000-0000-0000BA400000}" name="Oct-08" dataDxfId="98">
      <calculatedColumnFormula>HF6+(HL6-HF6)*4/6</calculatedColumnFormula>
    </tableColumn>
    <tableColumn id="16571" xr3:uid="{00000000-0010-0000-0000-0000BB400000}" name="Nov-08" dataDxfId="97">
      <calculatedColumnFormula>HF6+(HL6-HF6)*5/6</calculatedColumnFormula>
    </tableColumn>
    <tableColumn id="16572" xr3:uid="{00000000-0010-0000-0000-0000BC400000}" name="Dec-08" dataDxfId="96">
      <calculatedColumnFormula>[1]!Tabelle25[[#This Row],[20082]]</calculatedColumnFormula>
    </tableColumn>
    <tableColumn id="39" xr3:uid="{00000000-0010-0000-0000-000027000000}" name="Jan-09" dataDxfId="95">
      <calculatedColumnFormula>HL6+(HR6-HL6)*1/6</calculatedColumnFormula>
    </tableColumn>
    <tableColumn id="16573" xr3:uid="{00000000-0010-0000-0000-0000BD400000}" name="Feb-09" dataDxfId="94">
      <calculatedColumnFormula>HL6+(HR6-HL6)*2/6</calculatedColumnFormula>
    </tableColumn>
    <tableColumn id="16574" xr3:uid="{00000000-0010-0000-0000-0000BE400000}" name="Mar-09" dataDxfId="93">
      <calculatedColumnFormula>HL6+(HR6-HL6)*3/6</calculatedColumnFormula>
    </tableColumn>
    <tableColumn id="16575" xr3:uid="{00000000-0010-0000-0000-0000BF400000}" name="Apr-09" dataDxfId="92">
      <calculatedColumnFormula>HL6+(HR6-HL6)*4/6</calculatedColumnFormula>
    </tableColumn>
    <tableColumn id="16576" xr3:uid="{00000000-0010-0000-0000-0000C0400000}" name="May-09" dataDxfId="91">
      <calculatedColumnFormula>HL6+(HR6-HL6)*5/6</calculatedColumnFormula>
    </tableColumn>
    <tableColumn id="16577" xr3:uid="{00000000-0010-0000-0000-0000C1400000}" name="Jun-09" dataDxfId="90">
      <calculatedColumnFormula>[1]!Tabelle25[[#This Row],[2009]]</calculatedColumnFormula>
    </tableColumn>
    <tableColumn id="40" xr3:uid="{00000000-0010-0000-0000-000028000000}" name="Jul-09" dataDxfId="89">
      <calculatedColumnFormula>HR6+(HX6-HR6)*1/6</calculatedColumnFormula>
    </tableColumn>
    <tableColumn id="16578" xr3:uid="{00000000-0010-0000-0000-0000C2400000}" name="Aug-09" dataDxfId="88">
      <calculatedColumnFormula>HR6+(HX6-HR6)*2/6</calculatedColumnFormula>
    </tableColumn>
    <tableColumn id="16579" xr3:uid="{00000000-0010-0000-0000-0000C3400000}" name="Sep-09" dataDxfId="87">
      <calculatedColumnFormula>HR6+(HX6-HR6)*3/6</calculatedColumnFormula>
    </tableColumn>
    <tableColumn id="16580" xr3:uid="{00000000-0010-0000-0000-0000C4400000}" name="Oct-09" dataDxfId="86">
      <calculatedColumnFormula>HR6+(HX6-HR6)*4/6</calculatedColumnFormula>
    </tableColumn>
    <tableColumn id="16581" xr3:uid="{00000000-0010-0000-0000-0000C5400000}" name="Nov-09" dataDxfId="85">
      <calculatedColumnFormula>HR6+(HX6-HR6)*5/6</calculatedColumnFormula>
    </tableColumn>
    <tableColumn id="16582" xr3:uid="{00000000-0010-0000-0000-0000C6400000}" name="Dec-09" dataDxfId="84">
      <calculatedColumnFormula>[1]!Tabelle25[[#This Row],[20092]]</calculatedColumnFormula>
    </tableColumn>
    <tableColumn id="41" xr3:uid="{00000000-0010-0000-0000-000029000000}" name="Jan-10" dataDxfId="83">
      <calculatedColumnFormula>HX6+(ID6-HX6)*1/6</calculatedColumnFormula>
    </tableColumn>
    <tableColumn id="16583" xr3:uid="{00000000-0010-0000-0000-0000C7400000}" name="Feb-10" dataDxfId="82">
      <calculatedColumnFormula>HX6+(ID6-HX6)*2/6</calculatedColumnFormula>
    </tableColumn>
    <tableColumn id="16584" xr3:uid="{00000000-0010-0000-0000-0000C8400000}" name="Mar-10" dataDxfId="81">
      <calculatedColumnFormula>HX6+(ID6-HX6)*3/6</calculatedColumnFormula>
    </tableColumn>
    <tableColumn id="16585" xr3:uid="{00000000-0010-0000-0000-0000C9400000}" name="Apr-10" dataDxfId="80">
      <calculatedColumnFormula>HX6+(ID6-HX6)*4/6</calculatedColumnFormula>
    </tableColumn>
    <tableColumn id="16586" xr3:uid="{00000000-0010-0000-0000-0000CA400000}" name="May-10" dataDxfId="79">
      <calculatedColumnFormula>HX6+(ID6-HX6)*5/6</calculatedColumnFormula>
    </tableColumn>
    <tableColumn id="16587" xr3:uid="{00000000-0010-0000-0000-0000CB400000}" name="Jun-10" dataDxfId="78">
      <calculatedColumnFormula>[1]!Tabelle25[[#This Row],[2010]]</calculatedColumnFormula>
    </tableColumn>
    <tableColumn id="42" xr3:uid="{00000000-0010-0000-0000-00002A000000}" name="Jul-10" dataDxfId="77">
      <calculatedColumnFormula>ID6+(IJ6-ID6)*1/6</calculatedColumnFormula>
    </tableColumn>
    <tableColumn id="16588" xr3:uid="{00000000-0010-0000-0000-0000CC400000}" name="Aug-10" dataDxfId="76">
      <calculatedColumnFormula>ID6+(IJ6-ID6)*2/6</calculatedColumnFormula>
    </tableColumn>
    <tableColumn id="16589" xr3:uid="{00000000-0010-0000-0000-0000CD400000}" name="Sep-10" dataDxfId="75">
      <calculatedColumnFormula>ID6+(IJ6-ID6)*3/6</calculatedColumnFormula>
    </tableColumn>
    <tableColumn id="16590" xr3:uid="{00000000-0010-0000-0000-0000CE400000}" name="Oct-10" dataDxfId="74">
      <calculatedColumnFormula>ID6+(IJ6-ID6)*4/6</calculatedColumnFormula>
    </tableColumn>
    <tableColumn id="16591" xr3:uid="{00000000-0010-0000-0000-0000CF400000}" name="Nov-10" dataDxfId="73">
      <calculatedColumnFormula>ID6+(IJ6-ID6)*5/6</calculatedColumnFormula>
    </tableColumn>
    <tableColumn id="16592" xr3:uid="{00000000-0010-0000-0000-0000D0400000}" name="Dec-10" dataDxfId="72">
      <calculatedColumnFormula>[1]!Tabelle25[[#This Row],[20102]]</calculatedColumnFormula>
    </tableColumn>
    <tableColumn id="43" xr3:uid="{00000000-0010-0000-0000-00002B000000}" name="Jan-11" dataDxfId="71">
      <calculatedColumnFormula>IJ6+(IP6-IJ6)*1/6</calculatedColumnFormula>
    </tableColumn>
    <tableColumn id="16593" xr3:uid="{00000000-0010-0000-0000-0000D1400000}" name="Feb-11" dataDxfId="70">
      <calculatedColumnFormula>IJ6+(IP6-IJ6)*2/6</calculatedColumnFormula>
    </tableColumn>
    <tableColumn id="16594" xr3:uid="{00000000-0010-0000-0000-0000D2400000}" name="Mar-11" dataDxfId="69">
      <calculatedColumnFormula>IJ6+(IP6-IJ6)*3/6</calculatedColumnFormula>
    </tableColumn>
    <tableColumn id="16595" xr3:uid="{00000000-0010-0000-0000-0000D3400000}" name="Apr-11" dataDxfId="68">
      <calculatedColumnFormula>IJ6+(IP6-IJ6)*4/6</calculatedColumnFormula>
    </tableColumn>
    <tableColumn id="16596" xr3:uid="{00000000-0010-0000-0000-0000D4400000}" name="May-11" dataDxfId="67">
      <calculatedColumnFormula>IJ6+(IP6-IJ6)*5/6</calculatedColumnFormula>
    </tableColumn>
    <tableColumn id="16597" xr3:uid="{00000000-0010-0000-0000-0000D5400000}" name="Jun-11" dataDxfId="66">
      <calculatedColumnFormula>[1]!Tabelle25[[#This Row],[2011]]</calculatedColumnFormula>
    </tableColumn>
    <tableColumn id="44" xr3:uid="{00000000-0010-0000-0000-00002C000000}" name="Jul-11" dataDxfId="65">
      <calculatedColumnFormula>IP6+(IV6-IP6)*1/6</calculatedColumnFormula>
    </tableColumn>
    <tableColumn id="16598" xr3:uid="{00000000-0010-0000-0000-0000D6400000}" name="Aug-11" dataDxfId="64">
      <calculatedColumnFormula>IP6+(IV6-IP6)*2/6</calculatedColumnFormula>
    </tableColumn>
    <tableColumn id="16599" xr3:uid="{00000000-0010-0000-0000-0000D7400000}" name="Sep-11" dataDxfId="63">
      <calculatedColumnFormula>IP6+(IV6-IP6)*3/6</calculatedColumnFormula>
    </tableColumn>
    <tableColumn id="16600" xr3:uid="{00000000-0010-0000-0000-0000D8400000}" name="Oct-11" dataDxfId="62">
      <calculatedColumnFormula>IP6+(IV6-IP6)*4/6</calculatedColumnFormula>
    </tableColumn>
    <tableColumn id="16601" xr3:uid="{00000000-0010-0000-0000-0000D9400000}" name="Nov-11" dataDxfId="61">
      <calculatedColumnFormula>IP6+(IV6-IP6)*5/6</calculatedColumnFormula>
    </tableColumn>
    <tableColumn id="16602" xr3:uid="{00000000-0010-0000-0000-0000DA400000}" name="Dec-11" dataDxfId="60">
      <calculatedColumnFormula>[1]!Tabelle25[[#This Row],[20112]]</calculatedColumnFormula>
    </tableColumn>
    <tableColumn id="45" xr3:uid="{00000000-0010-0000-0000-00002D000000}" name="Jan-12" dataDxfId="59">
      <calculatedColumnFormula>IV6+(JB6-IV6)*1/6</calculatedColumnFormula>
    </tableColumn>
    <tableColumn id="16603" xr3:uid="{00000000-0010-0000-0000-0000DB400000}" name="Feb-12" dataDxfId="58">
      <calculatedColumnFormula>IV6+(JB6-IV6)*2/6</calculatedColumnFormula>
    </tableColumn>
    <tableColumn id="16604" xr3:uid="{00000000-0010-0000-0000-0000DC400000}" name="Mar-12" dataDxfId="57">
      <calculatedColumnFormula>IV6+(JB6-IV6)*3/6</calculatedColumnFormula>
    </tableColumn>
    <tableColumn id="16605" xr3:uid="{00000000-0010-0000-0000-0000DD400000}" name="Apr-12" dataDxfId="56">
      <calculatedColumnFormula>IV6+(JB6-IV6)*4/6</calculatedColumnFormula>
    </tableColumn>
    <tableColumn id="16606" xr3:uid="{00000000-0010-0000-0000-0000DE400000}" name="May-12" dataDxfId="55">
      <calculatedColumnFormula>IV6+(JB6-IV6)*5/6</calculatedColumnFormula>
    </tableColumn>
    <tableColumn id="16607" xr3:uid="{00000000-0010-0000-0000-0000DF400000}" name="Jun-12" dataDxfId="54">
      <calculatedColumnFormula>[1]!Tabelle25[[#This Row],[2012]]</calculatedColumnFormula>
    </tableColumn>
    <tableColumn id="46" xr3:uid="{00000000-0010-0000-0000-00002E000000}" name="Jul-12" dataDxfId="53">
      <calculatedColumnFormula>JB6+(JH6-JB6)*1/6</calculatedColumnFormula>
    </tableColumn>
    <tableColumn id="16608" xr3:uid="{00000000-0010-0000-0000-0000E0400000}" name="Aug-12" dataDxfId="52">
      <calculatedColumnFormula>JB6+(JH6-JB6)*2/6</calculatedColumnFormula>
    </tableColumn>
    <tableColumn id="16609" xr3:uid="{00000000-0010-0000-0000-0000E1400000}" name="Sep-12" dataDxfId="51">
      <calculatedColumnFormula>JB6+(JH6-JB6)*3/6</calculatedColumnFormula>
    </tableColumn>
    <tableColumn id="16610" xr3:uid="{00000000-0010-0000-0000-0000E2400000}" name="Oct-12" dataDxfId="50">
      <calculatedColumnFormula>JB6+(JH6-JB6)*4/6</calculatedColumnFormula>
    </tableColumn>
    <tableColumn id="16611" xr3:uid="{00000000-0010-0000-0000-0000E3400000}" name="Nov-12" dataDxfId="49">
      <calculatedColumnFormula>JB6+(JH6-JB6)*5/6</calculatedColumnFormula>
    </tableColumn>
    <tableColumn id="16612" xr3:uid="{00000000-0010-0000-0000-0000E4400000}" name="Dec-12" dataDxfId="48">
      <calculatedColumnFormula>[1]!Tabelle25[[#This Row],[20122]]</calculatedColumnFormula>
    </tableColumn>
    <tableColumn id="47" xr3:uid="{00000000-0010-0000-0000-00002F000000}" name="Jan-13" dataDxfId="47">
      <calculatedColumnFormula>JH6+(JN6-JH6)*1/6</calculatedColumnFormula>
    </tableColumn>
    <tableColumn id="16613" xr3:uid="{00000000-0010-0000-0000-0000E5400000}" name="Feb-13" dataDxfId="46">
      <calculatedColumnFormula>JH6+(JN6-JH6)*2/6</calculatedColumnFormula>
    </tableColumn>
    <tableColumn id="16614" xr3:uid="{00000000-0010-0000-0000-0000E6400000}" name="Mar-13" dataDxfId="45">
      <calculatedColumnFormula>JH6+(JN6-JH6)*3/6</calculatedColumnFormula>
    </tableColumn>
    <tableColumn id="16615" xr3:uid="{00000000-0010-0000-0000-0000E7400000}" name="Apr-13" dataDxfId="44">
      <calculatedColumnFormula>JH6+(JN6-JH6)*4/6</calculatedColumnFormula>
    </tableColumn>
    <tableColumn id="16616" xr3:uid="{00000000-0010-0000-0000-0000E8400000}" name="May-13" dataDxfId="43">
      <calculatedColumnFormula>JH6+(JN6-JH6)*5/6</calculatedColumnFormula>
    </tableColumn>
    <tableColumn id="16617" xr3:uid="{00000000-0010-0000-0000-0000E9400000}" name="Jun-13" dataDxfId="42">
      <calculatedColumnFormula>[1]!Tabelle25[[#This Row],[2013]]</calculatedColumnFormula>
    </tableColumn>
    <tableColumn id="48" xr3:uid="{00000000-0010-0000-0000-000030000000}" name="Jul-13" dataDxfId="41">
      <calculatedColumnFormula>JN6+(JT6-JN6)*1/6</calculatedColumnFormula>
    </tableColumn>
    <tableColumn id="16618" xr3:uid="{00000000-0010-0000-0000-0000EA400000}" name="Aug-13" dataDxfId="40">
      <calculatedColumnFormula>JN6+(JT6-JN6)*2/6</calculatedColumnFormula>
    </tableColumn>
    <tableColumn id="16619" xr3:uid="{00000000-0010-0000-0000-0000EB400000}" name="Sep-13" dataDxfId="39">
      <calculatedColumnFormula>JN6+(JT6-JN6)*3/6</calculatedColumnFormula>
    </tableColumn>
    <tableColumn id="16620" xr3:uid="{00000000-0010-0000-0000-0000EC400000}" name="Oct-13" dataDxfId="38">
      <calculatedColumnFormula>JN6+(JT6-JN6)*4/6</calculatedColumnFormula>
    </tableColumn>
    <tableColumn id="16621" xr3:uid="{00000000-0010-0000-0000-0000ED400000}" name="Nov-13" dataDxfId="37">
      <calculatedColumnFormula>JN6+(JT6-JN6)*5/6</calculatedColumnFormula>
    </tableColumn>
    <tableColumn id="16622" xr3:uid="{00000000-0010-0000-0000-0000EE400000}" name="Dec-13" dataDxfId="36">
      <calculatedColumnFormula>[1]!Tabelle25[[#This Row],[20132]]</calculatedColumnFormula>
    </tableColumn>
    <tableColumn id="16623" xr3:uid="{00000000-0010-0000-0000-0000EF400000}" name="Jan-14" dataDxfId="35">
      <calculatedColumnFormula>JT6+(JZ6-JT6)*1/6</calculatedColumnFormula>
    </tableColumn>
    <tableColumn id="49" xr3:uid="{00000000-0010-0000-0000-000031000000}" name="Feb-14" dataDxfId="34">
      <calculatedColumnFormula>JT6+(JZ6-JT6)*2/6</calculatedColumnFormula>
    </tableColumn>
    <tableColumn id="16624" xr3:uid="{00000000-0010-0000-0000-0000F0400000}" name="Mar-14" dataDxfId="33">
      <calculatedColumnFormula>JT6+(JZ6-JT6)*3/6</calculatedColumnFormula>
    </tableColumn>
    <tableColumn id="16625" xr3:uid="{00000000-0010-0000-0000-0000F1400000}" name="Apr-14" dataDxfId="32">
      <calculatedColumnFormula>JT6+(JZ6-JT6)*4/6</calculatedColumnFormula>
    </tableColumn>
    <tableColumn id="16626" xr3:uid="{00000000-0010-0000-0000-0000F2400000}" name="May-14" dataDxfId="31">
      <calculatedColumnFormula>JT6+(JZ6-JT6)*5/6</calculatedColumnFormula>
    </tableColumn>
    <tableColumn id="16627" xr3:uid="{00000000-0010-0000-0000-0000F3400000}" name="Jun-14" dataDxfId="30">
      <calculatedColumnFormula>[1]!Tabelle25[[#This Row],[2014]]</calculatedColumnFormula>
    </tableColumn>
    <tableColumn id="16628" xr3:uid="{00000000-0010-0000-0000-0000F4400000}" name="Jul-14" dataDxfId="29">
      <calculatedColumnFormula>JZ6+(KF6-JZ6)*1/6</calculatedColumnFormula>
    </tableColumn>
    <tableColumn id="50" xr3:uid="{00000000-0010-0000-0000-000032000000}" name="Aug-14" dataDxfId="28">
      <calculatedColumnFormula>JZ6+(KF6-JZ6)*2/6</calculatedColumnFormula>
    </tableColumn>
    <tableColumn id="16629" xr3:uid="{00000000-0010-0000-0000-0000F5400000}" name="Sep-14" dataDxfId="27">
      <calculatedColumnFormula>JZ6+(KF6-JZ6)*3/6</calculatedColumnFormula>
    </tableColumn>
    <tableColumn id="16630" xr3:uid="{00000000-0010-0000-0000-0000F6400000}" name="Oct-14" dataDxfId="26">
      <calculatedColumnFormula>JZ6+(KF6-JZ6)*4/6</calculatedColumnFormula>
    </tableColumn>
    <tableColumn id="16631" xr3:uid="{00000000-0010-0000-0000-0000F7400000}" name="Nov-14" dataDxfId="25">
      <calculatedColumnFormula>JZ6+(KF6-JZ6)*5/6</calculatedColumnFormula>
    </tableColumn>
    <tableColumn id="16632" xr3:uid="{00000000-0010-0000-0000-0000F8400000}" name="Dec-14" dataDxfId="24">
      <calculatedColumnFormula>[1]!Tabelle25[[#This Row],[20142]]</calculatedColumnFormula>
    </tableColumn>
    <tableColumn id="16633" xr3:uid="{00000000-0010-0000-0000-0000F9400000}" name="Jan-15" dataDxfId="23">
      <calculatedColumnFormula>KF6+(KL6-KF6)*1/6</calculatedColumnFormula>
    </tableColumn>
    <tableColumn id="51" xr3:uid="{00000000-0010-0000-0000-000033000000}" name="Feb-15" dataDxfId="22">
      <calculatedColumnFormula>KF6+(KL6-KF6)*2/6</calculatedColumnFormula>
    </tableColumn>
    <tableColumn id="16634" xr3:uid="{00000000-0010-0000-0000-0000FA400000}" name="Mar-15" dataDxfId="21">
      <calculatedColumnFormula>KF6+(KL6-KF6)*3/6</calculatedColumnFormula>
    </tableColumn>
    <tableColumn id="16635" xr3:uid="{00000000-0010-0000-0000-0000FB400000}" name="Apr-15" dataDxfId="20">
      <calculatedColumnFormula>KF6+(KL6-KF6)*4/6</calculatedColumnFormula>
    </tableColumn>
    <tableColumn id="16636" xr3:uid="{00000000-0010-0000-0000-0000FC400000}" name="May-15" dataDxfId="19">
      <calculatedColumnFormula>KF6+(KL6-KF6)*5/6</calculatedColumnFormula>
    </tableColumn>
    <tableColumn id="16637" xr3:uid="{00000000-0010-0000-0000-0000FD400000}" name="Jun-15" dataDxfId="18">
      <calculatedColumnFormula>[1]!Tabelle25[[#This Row],[2015]]</calculatedColumnFormula>
    </tableColumn>
    <tableColumn id="16638" xr3:uid="{00000000-0010-0000-0000-0000FE400000}" name="Jul-15" dataDxfId="17">
      <calculatedColumnFormula>KL6+(KR6-KL6)*1/6</calculatedColumnFormula>
    </tableColumn>
    <tableColumn id="52" xr3:uid="{00000000-0010-0000-0000-000034000000}" name="Aug-15" dataDxfId="16">
      <calculatedColumnFormula>KL6+(KR6-KL6)*2/6</calculatedColumnFormula>
    </tableColumn>
    <tableColumn id="16639" xr3:uid="{00000000-0010-0000-0000-0000FF400000}" name="Sep-15" dataDxfId="15">
      <calculatedColumnFormula>KL6+(KR6-KL6)*3/6</calculatedColumnFormula>
    </tableColumn>
    <tableColumn id="16640" xr3:uid="{00000000-0010-0000-0000-000000410000}" name="Oct-15" dataDxfId="14">
      <calculatedColumnFormula>KL6+(KR6-KL6)*4/6</calculatedColumnFormula>
    </tableColumn>
    <tableColumn id="16641" xr3:uid="{00000000-0010-0000-0000-000001410000}" name="Nov-15" dataDxfId="13">
      <calculatedColumnFormula>KL6+(KR6-KL6)*5/6</calculatedColumnFormula>
    </tableColumn>
    <tableColumn id="16642" xr3:uid="{00000000-0010-0000-0000-000002410000}" name="Dec-15" dataDxfId="12">
      <calculatedColumnFormula>[1]!Tabelle25[[#This Row],[20152]]</calculatedColumnFormula>
    </tableColumn>
    <tableColumn id="16643" xr3:uid="{00000000-0010-0000-0000-000003410000}" name="Jan-16" dataDxfId="11">
      <calculatedColumnFormula>KR6+(KX6-KR6)*1/6</calculatedColumnFormula>
    </tableColumn>
    <tableColumn id="53" xr3:uid="{00000000-0010-0000-0000-000035000000}" name="Feb-16" dataDxfId="10">
      <calculatedColumnFormula>KR6+(KX6-KR6)*2/6</calculatedColumnFormula>
    </tableColumn>
    <tableColumn id="16644" xr3:uid="{00000000-0010-0000-0000-000004410000}" name="Mar-16" dataDxfId="9">
      <calculatedColumnFormula>KR6+(KX6-KR6)*3/6</calculatedColumnFormula>
    </tableColumn>
    <tableColumn id="16645" xr3:uid="{00000000-0010-0000-0000-000005410000}" name="Apr-16" dataDxfId="8">
      <calculatedColumnFormula>KR6+(KX6-KR6)*4/6</calculatedColumnFormula>
    </tableColumn>
    <tableColumn id="16646" xr3:uid="{00000000-0010-0000-0000-000006410000}" name="May-16" dataDxfId="7">
      <calculatedColumnFormula>KR6+(KX6-KR6)*5/6</calculatedColumnFormula>
    </tableColumn>
    <tableColumn id="16647" xr3:uid="{00000000-0010-0000-0000-000007410000}" name="Jun-16" dataDxfId="6">
      <calculatedColumnFormula>[1]!Tabelle25[[#This Row],[2016]]</calculatedColumnFormula>
    </tableColumn>
    <tableColumn id="16648" xr3:uid="{00000000-0010-0000-0000-000008410000}" name="Jul-16" dataDxfId="5">
      <calculatedColumnFormula>KX6+(LD6-KX6)*1/6</calculatedColumnFormula>
    </tableColumn>
    <tableColumn id="54" xr3:uid="{00000000-0010-0000-0000-000036000000}" name="Aug-16" dataDxfId="4">
      <calculatedColumnFormula>KX6+(LD6-KX6)*2/6</calculatedColumnFormula>
    </tableColumn>
    <tableColumn id="16649" xr3:uid="{00000000-0010-0000-0000-000009410000}" name="Sep-16" dataDxfId="3">
      <calculatedColumnFormula>KX6+(LD6-KX6)*3/6</calculatedColumnFormula>
    </tableColumn>
    <tableColumn id="16650" xr3:uid="{00000000-0010-0000-0000-00000A410000}" name="Oct-16" dataDxfId="2">
      <calculatedColumnFormula>KX6+(LD6-KX6)*4/6</calculatedColumnFormula>
    </tableColumn>
    <tableColumn id="16651" xr3:uid="{00000000-0010-0000-0000-00000B410000}" name="Nov-16" dataDxfId="1">
      <calculatedColumnFormula>KX6+(LD6-KX6)*5/6</calculatedColumnFormula>
    </tableColumn>
    <tableColumn id="16652" xr3:uid="{00000000-0010-0000-0000-00000C410000}" name="Dec-16" dataDxfId="0">
      <calculatedColumnFormula>[1]!Tabelle25[[#This Row],[20162]]</calculatedColumnFormula>
    </tableColumn>
  </tableColumns>
  <tableStyleInfo name="TableStyleLight3" showFirstColumn="0" showLastColumn="0" showRowStripes="1" showColumnStripes="0"/>
</table>
</file>

<file path=xl/theme/theme1.xml><?xml version="1.0" encoding="utf-8"?>
<a:theme xmlns:a="http://schemas.openxmlformats.org/drawingml/2006/main" name="Office-Design">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bfs.admin.ch/bfs/de/home/statistiken/bau-wohnungswesen.assetdetail.3982429.html" TargetMode="External"/></Relationships>
</file>

<file path=xl/worksheets/_rels/sheet2.xml.rels><?xml version="1.0" encoding="UTF-8" standalone="yes"?>
<Relationships xmlns="http://schemas.openxmlformats.org/package/2006/relationships"><Relationship Id="rId2" Type="http://schemas.openxmlformats.org/officeDocument/2006/relationships/hyperlink" Target="http://www.bfe.admin.ch/themen/00612/02073/index.html?dossier_id=02166&amp;lang=de" TargetMode="External"/><Relationship Id="rId1" Type="http://schemas.openxmlformats.org/officeDocument/2006/relationships/hyperlink" Target="http://www.bfe.admin.ch/themen/00526/00541/00543/index.html?lang=de&amp;dossier_id=00772"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fxtop.com/en/historical-exchange-rates.php?YA=1&amp;C1=EUR&amp;C2=USD&amp;A=1&amp;YYYY1=1990&amp;MM1=01&amp;DD1=01&amp;YYYY2=2016&amp;MM2=11&amp;DD2=22&amp;LANG=en" TargetMode="External"/></Relationships>
</file>

<file path=xl/worksheets/_rels/sheet5.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hyperlink" Target="https://www.bfs.admin.ch/bfs/de/home/statistiken/preise/landesindex-konsumentenpreise/lik-resultate.assetdetail.4682402.html"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8" Type="http://schemas.openxmlformats.org/officeDocument/2006/relationships/hyperlink" Target="http://stats.oecd.org/OECDStat_Metadata/ShowMetadata.ashx?Dataset=MEI_FIN&amp;Coords=%5b%5bSUBJECT%5d.%5bIRLT%5d%2c%5bLOCATION%5d.%5bDNK%5d%5d&amp;ShowOnWeb=true&amp;Lang=en" TargetMode="External"/><Relationship Id="rId13" Type="http://schemas.openxmlformats.org/officeDocument/2006/relationships/hyperlink" Target="http://stats.oecd.org/OECDStat_Metadata/ShowMetadata.ashx?Dataset=MEI_FIN&amp;Coords=%5b%5bSUBJECT%5d.%5bIRLT%5d%2c%5bLOCATION%5d.%5bCZE%5d%5d&amp;ShowOnWeb=true&amp;Lang=en" TargetMode="External"/><Relationship Id="rId18" Type="http://schemas.openxmlformats.org/officeDocument/2006/relationships/hyperlink" Target="http://stats.oecd.org/OECDStat_Metadata/ShowMetadata.ashx?Dataset=MEI_FIN&amp;Coords=%5b%5bSUBJECT%5d.%5bIRLT%5d%2c%5bLOCATION%5d.%5bFRA%5d%5d&amp;ShowOnWeb=true&amp;Lang=en" TargetMode="External"/><Relationship Id="rId26" Type="http://schemas.openxmlformats.org/officeDocument/2006/relationships/hyperlink" Target="http://stats.oecd.org/OECDStat_Metadata/ShowMetadata.ashx?Dataset=MEI_FIN&amp;Coords=%5b%5bSUBJECT%5d.%5bIRLT%5d%2c%5bLOCATION%5d.%5bISR%5d%5d&amp;ShowOnWeb=true&amp;Lang=en" TargetMode="External"/><Relationship Id="rId39" Type="http://schemas.openxmlformats.org/officeDocument/2006/relationships/hyperlink" Target="http://stats.oecd.org/OECDStat_Metadata/ShowMetadata.ashx?Dataset=MEI_FIN&amp;Coords=%5b%5bSUBJECT%5d.%5bIRLT%5d%2c%5bLOCATION%5d.%5bRUS%5d%5d&amp;ShowOnWeb=true&amp;Lang=en" TargetMode="External"/><Relationship Id="rId3" Type="http://schemas.openxmlformats.org/officeDocument/2006/relationships/hyperlink" Target="http://stats.oecd.org/OECDStat_Metadata/ShowMetadata.ashx?Dataset=MEI_FIN&amp;Coords=%5b%5bSUBJECT%5d.%5bIRLT%5d%2c%5bLOCATION%5d.%5bCHE%5d%5d&amp;ShowOnWeb=true&amp;Lang=en" TargetMode="External"/><Relationship Id="rId21" Type="http://schemas.openxmlformats.org/officeDocument/2006/relationships/hyperlink" Target="http://stats.oecd.org/OECDStat_Metadata/ShowMetadata.ashx?Dataset=MEI_FIN&amp;Coords=%5b%5bSUBJECT%5d.%5bIRLT%5d%2c%5bLOCATION%5d.%5bEA19%5d%5d&amp;ShowOnWeb=true&amp;Lang=en" TargetMode="External"/><Relationship Id="rId34" Type="http://schemas.openxmlformats.org/officeDocument/2006/relationships/hyperlink" Target="http://stats.oecd.org/OECDStat_Metadata/ShowMetadata.ashx?Dataset=MEI_FIN&amp;Coords=%5b%5bSUBJECT%5d.%5bIRLT%5d%2c%5bLOCATION%5d.%5bPRT%5d%5d&amp;ShowOnWeb=true&amp;Lang=en" TargetMode="External"/><Relationship Id="rId42" Type="http://schemas.openxmlformats.org/officeDocument/2006/relationships/hyperlink" Target="http://stats.oecd.org/index.aspx?DatasetCode=MEI_FIN" TargetMode="External"/><Relationship Id="rId7" Type="http://schemas.openxmlformats.org/officeDocument/2006/relationships/hyperlink" Target="http://stats.oecd.org/OECDStat_Metadata/ShowMetadata.ashx?Dataset=MEI_FIN&amp;Coords=%5bLOCATION%5d.%5bLTU%5d&amp;ShowOnWeb=true&amp;Lang=en" TargetMode="External"/><Relationship Id="rId12" Type="http://schemas.openxmlformats.org/officeDocument/2006/relationships/hyperlink" Target="http://stats.oecd.org/OECDStat_Metadata/ShowMetadata.ashx?Dataset=MEI_FIN&amp;Coords=%5b%5bSUBJECT%5d.%5bIRLT%5d%2c%5bLOCATION%5d.%5bAUT%5d%5d&amp;ShowOnWeb=true&amp;Lang=en" TargetMode="External"/><Relationship Id="rId17" Type="http://schemas.openxmlformats.org/officeDocument/2006/relationships/hyperlink" Target="http://stats.oecd.org/OECDStat_Metadata/ShowMetadata.ashx?Dataset=MEI_FIN&amp;Coords=%5b%5bSUBJECT%5d.%5bIRLT%5d%2c%5bLOCATION%5d.%5bSVN%5d%5d&amp;ShowOnWeb=true&amp;Lang=en" TargetMode="External"/><Relationship Id="rId25" Type="http://schemas.openxmlformats.org/officeDocument/2006/relationships/hyperlink" Target="http://stats.oecd.org/OECDStat_Metadata/ShowMetadata.ashx?Dataset=MEI_FIN&amp;Coords=%5bLOCATION%5d.%5bISR%5d&amp;ShowOnWeb=true&amp;Lang=en" TargetMode="External"/><Relationship Id="rId33" Type="http://schemas.openxmlformats.org/officeDocument/2006/relationships/hyperlink" Target="http://stats.oecd.org/OECDStat_Metadata/ShowMetadata.ashx?Dataset=MEI_FIN&amp;Coords=%5b%5bSUBJECT%5d.%5bIRLT%5d%2c%5bLOCATION%5d.%5bPOL%5d%5d&amp;ShowOnWeb=true&amp;Lang=en" TargetMode="External"/><Relationship Id="rId38" Type="http://schemas.openxmlformats.org/officeDocument/2006/relationships/hyperlink" Target="http://stats.oecd.org/OECDStat_Metadata/ShowMetadata.ashx?Dataset=MEI_FIN&amp;Coords=%5b%5bSUBJECT%5d.%5bIRLT%5d%2c%5bLOCATION%5d.%5bZAF%5d%5d&amp;ShowOnWeb=true&amp;Lang=en" TargetMode="External"/><Relationship Id="rId2" Type="http://schemas.openxmlformats.org/officeDocument/2006/relationships/hyperlink" Target="http://stats.oecd.org/OECDStat_Metadata/ShowMetadata.ashx?Dataset=MEI_FIN&amp;Coords=%5bSUBJECT%5d.%5bIRLT%5d&amp;ShowOnWeb=true&amp;Lang=en" TargetMode="External"/><Relationship Id="rId16" Type="http://schemas.openxmlformats.org/officeDocument/2006/relationships/hyperlink" Target="http://stats.oecd.org/OECDStat_Metadata/ShowMetadata.ashx?Dataset=MEI_FIN&amp;Coords=%5b%5bSUBJECT%5d.%5bIRLT%5d%2c%5bLOCATION%5d.%5bIRL%5d%5d&amp;ShowOnWeb=true&amp;Lang=en" TargetMode="External"/><Relationship Id="rId20" Type="http://schemas.openxmlformats.org/officeDocument/2006/relationships/hyperlink" Target="http://stats.oecd.org/OECDStat_Metadata/ShowMetadata.ashx?Dataset=MEI_FIN&amp;Coords=%5b%5bSUBJECT%5d.%5bIRLT%5d%2c%5bLOCATION%5d.%5bGBR%5d%5d&amp;ShowOnWeb=true&amp;Lang=en" TargetMode="External"/><Relationship Id="rId29" Type="http://schemas.openxmlformats.org/officeDocument/2006/relationships/hyperlink" Target="http://stats.oecd.org/OECDStat_Metadata/ShowMetadata.ashx?Dataset=MEI_FIN&amp;Coords=%5b%5bSUBJECT%5d.%5bIRLT%5d%2c%5bLOCATION%5d.%5bUSA%5d%5d&amp;ShowOnWeb=true&amp;Lang=en" TargetMode="External"/><Relationship Id="rId41" Type="http://schemas.openxmlformats.org/officeDocument/2006/relationships/hyperlink" Target="http://stats.oecd.org/OECDStat_Metadata/ShowMetadata.ashx?Dataset=MEI_FIN&amp;Coords=%5b%5bSUBJECT%5d.%5bIRLT%5d%2c%5bLOCATION%5d.%5bCRI%5d%5d&amp;ShowOnWeb=true&amp;Lang=en" TargetMode="External"/><Relationship Id="rId1" Type="http://schemas.openxmlformats.org/officeDocument/2006/relationships/hyperlink" Target="http://stats.oecd.org/OECDStat_Metadata/ShowMetadata.ashx?Dataset=MEI_FIN&amp;ShowOnWeb=true&amp;Lang=en" TargetMode="External"/><Relationship Id="rId6" Type="http://schemas.openxmlformats.org/officeDocument/2006/relationships/hyperlink" Target="http://stats.oecd.org/OECDStat_Metadata/ShowMetadata.ashx?Dataset=MEI_FIN&amp;Coords=%5b%5bSUBJECT%5d.%5bIRLT%5d%2c%5bLOCATION%5d.%5bDEU%5d%5d&amp;ShowOnWeb=true&amp;Lang=en" TargetMode="External"/><Relationship Id="rId11" Type="http://schemas.openxmlformats.org/officeDocument/2006/relationships/hyperlink" Target="http://stats.oecd.org/OECDStat_Metadata/ShowMetadata.ashx?Dataset=MEI_FIN&amp;Coords=%5b%5bSUBJECT%5d.%5bIRLT%5d%2c%5bLOCATION%5d.%5bLUX%5d%5d&amp;ShowOnWeb=true&amp;Lang=en" TargetMode="External"/><Relationship Id="rId24" Type="http://schemas.openxmlformats.org/officeDocument/2006/relationships/hyperlink" Target="http://stats.oecd.org/OECDStat_Metadata/ShowMetadata.ashx?Dataset=MEI_FIN&amp;Coords=%5b%5bSUBJECT%5d.%5bIRLT%5d%2c%5bLOCATION%5d.%5bNOR%5d%5d&amp;ShowOnWeb=true&amp;Lang=en" TargetMode="External"/><Relationship Id="rId32" Type="http://schemas.openxmlformats.org/officeDocument/2006/relationships/hyperlink" Target="http://stats.oecd.org/OECDStat_Metadata/ShowMetadata.ashx?Dataset=MEI_FIN&amp;Coords=%5b%5bSUBJECT%5d.%5bIRLT%5d%2c%5bLOCATION%5d.%5bHUN%5d%5d&amp;ShowOnWeb=true&amp;Lang=en" TargetMode="External"/><Relationship Id="rId37" Type="http://schemas.openxmlformats.org/officeDocument/2006/relationships/hyperlink" Target="http://stats.oecd.org/OECDStat_Metadata/ShowMetadata.ashx?Dataset=MEI_FIN&amp;Coords=%5b%5bSUBJECT%5d.%5bIRLT%5d%2c%5bLOCATION%5d.%5bGRC%5d%5d&amp;ShowOnWeb=true&amp;Lang=en" TargetMode="External"/><Relationship Id="rId40" Type="http://schemas.openxmlformats.org/officeDocument/2006/relationships/hyperlink" Target="http://stats.oecd.org/OECDStat_Metadata/ShowMetadata.ashx?Dataset=MEI_FIN&amp;Coords=%5b%5bSUBJECT%5d.%5bIRLT%5d%2c%5bLOCATION%5d.%5bMEX%5d%5d&amp;ShowOnWeb=true&amp;Lang=en" TargetMode="External"/><Relationship Id="rId45" Type="http://schemas.openxmlformats.org/officeDocument/2006/relationships/comments" Target="../comments1.xml"/><Relationship Id="rId5" Type="http://schemas.openxmlformats.org/officeDocument/2006/relationships/hyperlink" Target="http://stats.oecd.org/OECDStat_Metadata/ShowMetadata.ashx?Dataset=MEI_FIN&amp;Coords=%5bLOCATION%5d.%5bDEU%5d&amp;ShowOnWeb=true&amp;Lang=en" TargetMode="External"/><Relationship Id="rId15" Type="http://schemas.openxmlformats.org/officeDocument/2006/relationships/hyperlink" Target="http://stats.oecd.org/OECDStat_Metadata/ShowMetadata.ashx?Dataset=MEI_FIN&amp;Coords=%5b%5bSUBJECT%5d.%5bIRLT%5d%2c%5bLOCATION%5d.%5bBEL%5d%5d&amp;ShowOnWeb=true&amp;Lang=en" TargetMode="External"/><Relationship Id="rId23" Type="http://schemas.openxmlformats.org/officeDocument/2006/relationships/hyperlink" Target="http://stats.oecd.org/OECDStat_Metadata/ShowMetadata.ashx?Dataset=MEI_FIN&amp;Coords=%5b%5bSUBJECT%5d.%5bIRLT%5d%2c%5bLOCATION%5d.%5bESP%5d%5d&amp;ShowOnWeb=true&amp;Lang=en" TargetMode="External"/><Relationship Id="rId28" Type="http://schemas.openxmlformats.org/officeDocument/2006/relationships/hyperlink" Target="http://stats.oecd.org/OECDStat_Metadata/ShowMetadata.ashx?Dataset=MEI_FIN&amp;Coords=%5b%5bSUBJECT%5d.%5bIRLT%5d%2c%5bLOCATION%5d.%5bITA%5d%5d&amp;ShowOnWeb=true&amp;Lang=en" TargetMode="External"/><Relationship Id="rId36" Type="http://schemas.openxmlformats.org/officeDocument/2006/relationships/hyperlink" Target="http://stats.oecd.org/OECDStat_Metadata/ShowMetadata.ashx?Dataset=MEI_FIN&amp;Coords=%5b%5bSUBJECT%5d.%5bIRLT%5d%2c%5bLOCATION%5d.%5bISL%5d%5d&amp;ShowOnWeb=true&amp;Lang=en" TargetMode="External"/><Relationship Id="rId10" Type="http://schemas.openxmlformats.org/officeDocument/2006/relationships/hyperlink" Target="http://stats.oecd.org/OECDStat_Metadata/ShowMetadata.ashx?Dataset=MEI_FIN&amp;Coords=%5b%5bSUBJECT%5d.%5bIRLT%5d%2c%5bLOCATION%5d.%5bFIN%5d%5d&amp;ShowOnWeb=true&amp;Lang=en" TargetMode="External"/><Relationship Id="rId19" Type="http://schemas.openxmlformats.org/officeDocument/2006/relationships/hyperlink" Target="http://stats.oecd.org/OECDStat_Metadata/ShowMetadata.ashx?Dataset=MEI_FIN&amp;Coords=%5b%5bSUBJECT%5d.%5bIRLT%5d%2c%5bLOCATION%5d.%5bSVK%5d%5d&amp;ShowOnWeb=true&amp;Lang=en" TargetMode="External"/><Relationship Id="rId31" Type="http://schemas.openxmlformats.org/officeDocument/2006/relationships/hyperlink" Target="http://stats.oecd.org/OECDStat_Metadata/ShowMetadata.ashx?Dataset=MEI_FIN&amp;Coords=%5b%5bSUBJECT%5d.%5bIRLT%5d%2c%5bLOCATION%5d.%5bNZL%5d%5d&amp;ShowOnWeb=true&amp;Lang=en" TargetMode="External"/><Relationship Id="rId44" Type="http://schemas.openxmlformats.org/officeDocument/2006/relationships/vmlDrawing" Target="../drawings/vmlDrawing2.vml"/><Relationship Id="rId4" Type="http://schemas.openxmlformats.org/officeDocument/2006/relationships/hyperlink" Target="http://stats.oecd.org/OECDStat_Metadata/ShowMetadata.ashx?Dataset=MEI_FIN&amp;Coords=%5b%5bSUBJECT%5d.%5bIRLT%5d%2c%5bLOCATION%5d.%5bJPN%5d%5d&amp;ShowOnWeb=true&amp;Lang=en" TargetMode="External"/><Relationship Id="rId9" Type="http://schemas.openxmlformats.org/officeDocument/2006/relationships/hyperlink" Target="http://stats.oecd.org/OECDStat_Metadata/ShowMetadata.ashx?Dataset=MEI_FIN&amp;Coords=%5b%5bSUBJECT%5d.%5bIRLT%5d%2c%5bLOCATION%5d.%5bNLD%5d%5d&amp;ShowOnWeb=true&amp;Lang=en" TargetMode="External"/><Relationship Id="rId14" Type="http://schemas.openxmlformats.org/officeDocument/2006/relationships/hyperlink" Target="http://stats.oecd.org/OECDStat_Metadata/ShowMetadata.ashx?Dataset=MEI_FIN&amp;Coords=%5b%5bSUBJECT%5d.%5bIRLT%5d%2c%5bLOCATION%5d.%5bSWE%5d%5d&amp;ShowOnWeb=true&amp;Lang=en" TargetMode="External"/><Relationship Id="rId22" Type="http://schemas.openxmlformats.org/officeDocument/2006/relationships/hyperlink" Target="http://stats.oecd.org/OECDStat_Metadata/ShowMetadata.ashx?Dataset=MEI_FIN&amp;Coords=%5b%5bSUBJECT%5d.%5bIRLT%5d%2c%5bLOCATION%5d.%5bCAN%5d%5d&amp;ShowOnWeb=true&amp;Lang=en" TargetMode="External"/><Relationship Id="rId27" Type="http://schemas.openxmlformats.org/officeDocument/2006/relationships/hyperlink" Target="http://stats.oecd.org/OECDStat_Metadata/ShowMetadata.ashx?Dataset=MEI_FIN&amp;Coords=%5b%5bSUBJECT%5d.%5bIRLT%5d%2c%5bLOCATION%5d.%5bKOR%5d%5d&amp;ShowOnWeb=true&amp;Lang=en" TargetMode="External"/><Relationship Id="rId30" Type="http://schemas.openxmlformats.org/officeDocument/2006/relationships/hyperlink" Target="http://stats.oecd.org/OECDStat_Metadata/ShowMetadata.ashx?Dataset=MEI_FIN&amp;Coords=%5b%5bSUBJECT%5d.%5bIRLT%5d%2c%5bLOCATION%5d.%5bAUS%5d%5d&amp;ShowOnWeb=true&amp;Lang=en" TargetMode="External"/><Relationship Id="rId35" Type="http://schemas.openxmlformats.org/officeDocument/2006/relationships/hyperlink" Target="http://stats.oecd.org/OECDStat_Metadata/ShowMetadata.ashx?Dataset=MEI_FIN&amp;Coords=%5b%5bSUBJECT%5d.%5bIRLT%5d%2c%5bLOCATION%5d.%5bCHL%5d%5d&amp;ShowOnWeb=true&amp;Lang=en" TargetMode="External"/><Relationship Id="rId43" Type="http://schemas.openxmlformats.org/officeDocument/2006/relationships/drawing" Target="../drawings/drawing3.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hyperlink" Target="http://www.bfe.admin.ch/themen/00612/00615/index.html?lang=de" TargetMode="Externa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4.bin"/><Relationship Id="rId1" Type="http://schemas.openxmlformats.org/officeDocument/2006/relationships/hyperlink" Target="http://www.bricklebrit.com/epex.html" TargetMode="Externa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B11"/>
  <sheetViews>
    <sheetView workbookViewId="0">
      <selection activeCell="C3" sqref="C3"/>
    </sheetView>
  </sheetViews>
  <sheetFormatPr defaultColWidth="11.25" defaultRowHeight="15.75"/>
  <cols>
    <col min="1" max="1" width="36" customWidth="1"/>
    <col min="2" max="17" width="13.25" customWidth="1"/>
    <col min="18" max="18" width="10.5" customWidth="1"/>
  </cols>
  <sheetData>
    <row r="1" spans="1:28">
      <c r="A1" t="s">
        <v>235</v>
      </c>
      <c r="B1" t="s">
        <v>342</v>
      </c>
      <c r="C1" t="s">
        <v>339</v>
      </c>
      <c r="D1" t="s">
        <v>341</v>
      </c>
    </row>
    <row r="2" spans="1:28">
      <c r="A2" t="s">
        <v>337</v>
      </c>
      <c r="B2" t="s">
        <v>343</v>
      </c>
      <c r="C2" t="s">
        <v>340</v>
      </c>
      <c r="D2" s="271" t="s">
        <v>338</v>
      </c>
    </row>
    <row r="3" spans="1:28">
      <c r="A3" t="s">
        <v>15331</v>
      </c>
      <c r="B3" t="s">
        <v>15332</v>
      </c>
      <c r="D3" s="271"/>
    </row>
    <row r="4" spans="1:28" s="2" customFormat="1" ht="40.15" customHeight="1">
      <c r="C4" s="28" t="s">
        <v>328</v>
      </c>
      <c r="D4" s="28" t="s">
        <v>308</v>
      </c>
      <c r="E4" s="28" t="s">
        <v>314</v>
      </c>
      <c r="F4" s="28" t="s">
        <v>324</v>
      </c>
      <c r="G4" s="28" t="s">
        <v>319</v>
      </c>
      <c r="H4" s="28" t="s">
        <v>317</v>
      </c>
      <c r="I4" s="28" t="s">
        <v>316</v>
      </c>
      <c r="J4" s="28" t="s">
        <v>311</v>
      </c>
      <c r="K4" s="28" t="s">
        <v>327</v>
      </c>
      <c r="L4" s="28" t="s">
        <v>309</v>
      </c>
      <c r="M4" s="28" t="s">
        <v>320</v>
      </c>
      <c r="N4" s="28" t="s">
        <v>307</v>
      </c>
      <c r="O4" s="28" t="s">
        <v>306</v>
      </c>
      <c r="P4" s="25" t="s">
        <v>318</v>
      </c>
      <c r="Q4" s="25" t="s">
        <v>305</v>
      </c>
      <c r="R4" s="25" t="s">
        <v>329</v>
      </c>
      <c r="S4" s="25" t="s">
        <v>321</v>
      </c>
      <c r="T4" s="25" t="s">
        <v>312</v>
      </c>
      <c r="U4" s="25" t="s">
        <v>304</v>
      </c>
      <c r="V4" s="25" t="s">
        <v>323</v>
      </c>
      <c r="W4" s="25" t="s">
        <v>322</v>
      </c>
      <c r="X4" s="25" t="s">
        <v>325</v>
      </c>
      <c r="Y4" s="25" t="s">
        <v>326</v>
      </c>
      <c r="Z4" s="25" t="s">
        <v>315</v>
      </c>
      <c r="AA4" s="25" t="s">
        <v>310</v>
      </c>
      <c r="AB4" s="25" t="s">
        <v>313</v>
      </c>
    </row>
    <row r="5" spans="1:28">
      <c r="A5" s="118" t="s">
        <v>330</v>
      </c>
      <c r="B5" s="119">
        <v>1730415</v>
      </c>
      <c r="C5" s="122">
        <v>223936</v>
      </c>
      <c r="D5" s="125">
        <v>234196</v>
      </c>
      <c r="E5" s="129">
        <v>68929</v>
      </c>
      <c r="F5" s="132">
        <v>9809</v>
      </c>
      <c r="G5" s="135">
        <v>31940</v>
      </c>
      <c r="H5" s="138">
        <v>9160</v>
      </c>
      <c r="I5" s="141">
        <v>7786</v>
      </c>
      <c r="J5" s="144">
        <v>13964</v>
      </c>
      <c r="K5" s="147">
        <v>16382</v>
      </c>
      <c r="L5" s="150">
        <v>70059</v>
      </c>
      <c r="M5" s="153">
        <v>68377</v>
      </c>
      <c r="N5" s="156">
        <v>23543</v>
      </c>
      <c r="O5" s="159">
        <v>65851</v>
      </c>
      <c r="P5" s="162">
        <v>18752</v>
      </c>
      <c r="Q5" s="165">
        <v>16142</v>
      </c>
      <c r="R5" s="168">
        <v>5213</v>
      </c>
      <c r="S5" s="171">
        <v>112941</v>
      </c>
      <c r="T5" s="174">
        <v>68159</v>
      </c>
      <c r="U5" s="177">
        <v>149722</v>
      </c>
      <c r="V5" s="180">
        <v>64185</v>
      </c>
      <c r="W5" s="183">
        <v>110583</v>
      </c>
      <c r="X5" s="186">
        <v>132909</v>
      </c>
      <c r="Y5" s="189">
        <v>110680</v>
      </c>
      <c r="Z5" s="192">
        <v>31002</v>
      </c>
      <c r="AA5" s="195">
        <v>43528</v>
      </c>
      <c r="AB5" s="198">
        <v>22667</v>
      </c>
    </row>
    <row r="6" spans="1:28">
      <c r="A6" s="114"/>
      <c r="B6" s="113"/>
      <c r="C6" s="120"/>
      <c r="D6" s="123"/>
      <c r="E6" s="127"/>
      <c r="F6" s="130"/>
      <c r="G6" s="133"/>
      <c r="H6" s="136"/>
      <c r="I6" s="139"/>
      <c r="J6" s="142"/>
      <c r="K6" s="145"/>
      <c r="L6" s="148"/>
      <c r="M6" s="151"/>
      <c r="N6" s="154"/>
      <c r="O6" s="157"/>
      <c r="P6" s="160"/>
      <c r="Q6" s="163"/>
      <c r="R6" s="166"/>
      <c r="S6" s="169"/>
      <c r="T6" s="172"/>
      <c r="U6" s="175"/>
      <c r="V6" s="178"/>
      <c r="W6" s="181"/>
      <c r="X6" s="184"/>
      <c r="Y6" s="187"/>
      <c r="Z6" s="190"/>
      <c r="AA6" s="193"/>
      <c r="AB6" s="196"/>
    </row>
    <row r="7" spans="1:28">
      <c r="A7" s="117" t="s">
        <v>331</v>
      </c>
      <c r="B7" s="115">
        <v>1445850</v>
      </c>
      <c r="C7" s="121">
        <v>187593</v>
      </c>
      <c r="D7" s="124">
        <v>182181</v>
      </c>
      <c r="E7" s="128">
        <v>55474</v>
      </c>
      <c r="F7" s="131">
        <v>8057</v>
      </c>
      <c r="G7" s="134">
        <v>26722</v>
      </c>
      <c r="H7" s="137">
        <v>7478</v>
      </c>
      <c r="I7" s="140">
        <v>6311</v>
      </c>
      <c r="J7" s="143">
        <v>11887</v>
      </c>
      <c r="K7" s="146">
        <v>13486</v>
      </c>
      <c r="L7" s="149">
        <v>58397</v>
      </c>
      <c r="M7" s="152">
        <v>59167</v>
      </c>
      <c r="N7" s="155">
        <v>17528</v>
      </c>
      <c r="O7" s="158">
        <v>59035</v>
      </c>
      <c r="P7" s="161">
        <v>15572</v>
      </c>
      <c r="Q7" s="164">
        <v>12172</v>
      </c>
      <c r="R7" s="167">
        <v>3811</v>
      </c>
      <c r="S7" s="170">
        <v>93157</v>
      </c>
      <c r="T7" s="173">
        <v>56696</v>
      </c>
      <c r="U7" s="176">
        <v>130052</v>
      </c>
      <c r="V7" s="179">
        <v>52112</v>
      </c>
      <c r="W7" s="182">
        <v>102606</v>
      </c>
      <c r="X7" s="185">
        <v>108605</v>
      </c>
      <c r="Y7" s="188">
        <v>99526</v>
      </c>
      <c r="Z7" s="191">
        <v>24123</v>
      </c>
      <c r="AA7" s="194">
        <v>35559</v>
      </c>
      <c r="AB7" s="197">
        <v>18543</v>
      </c>
    </row>
    <row r="8" spans="1:28">
      <c r="A8" s="116" t="s">
        <v>332</v>
      </c>
      <c r="B8" s="115">
        <v>989098</v>
      </c>
      <c r="C8" s="121">
        <v>118159</v>
      </c>
      <c r="D8" s="124">
        <v>112646</v>
      </c>
      <c r="E8" s="128">
        <v>32297</v>
      </c>
      <c r="F8" s="131">
        <v>4813</v>
      </c>
      <c r="G8" s="134">
        <v>15985</v>
      </c>
      <c r="H8" s="137">
        <v>4042</v>
      </c>
      <c r="I8" s="140">
        <v>2732</v>
      </c>
      <c r="J8" s="143">
        <v>10002</v>
      </c>
      <c r="K8" s="146">
        <v>6766</v>
      </c>
      <c r="L8" s="149">
        <v>42984</v>
      </c>
      <c r="M8" s="152">
        <v>45799</v>
      </c>
      <c r="N8" s="155">
        <v>9274</v>
      </c>
      <c r="O8" s="158">
        <v>45889</v>
      </c>
      <c r="P8" s="161">
        <v>11510</v>
      </c>
      <c r="Q8" s="164">
        <v>9217</v>
      </c>
      <c r="R8" s="167">
        <v>2844</v>
      </c>
      <c r="S8" s="170">
        <v>67951</v>
      </c>
      <c r="T8" s="173">
        <v>33649</v>
      </c>
      <c r="U8" s="176">
        <v>100351</v>
      </c>
      <c r="V8" s="179">
        <v>39786</v>
      </c>
      <c r="W8" s="182">
        <v>74783</v>
      </c>
      <c r="X8" s="185">
        <v>73991</v>
      </c>
      <c r="Y8" s="188">
        <v>68800</v>
      </c>
      <c r="Z8" s="191">
        <v>14503</v>
      </c>
      <c r="AA8" s="194">
        <v>25202</v>
      </c>
      <c r="AB8" s="197">
        <v>15123</v>
      </c>
    </row>
    <row r="9" spans="1:28">
      <c r="A9" s="116" t="s">
        <v>333</v>
      </c>
      <c r="B9" s="115">
        <v>456752</v>
      </c>
      <c r="C9" s="121">
        <v>69434</v>
      </c>
      <c r="D9" s="124">
        <v>69535</v>
      </c>
      <c r="E9" s="128">
        <v>23177</v>
      </c>
      <c r="F9" s="131">
        <v>3244</v>
      </c>
      <c r="G9" s="134">
        <v>10737</v>
      </c>
      <c r="H9" s="137">
        <v>3436</v>
      </c>
      <c r="I9" s="140">
        <v>3579</v>
      </c>
      <c r="J9" s="143">
        <v>1885</v>
      </c>
      <c r="K9" s="146">
        <v>6720</v>
      </c>
      <c r="L9" s="149">
        <v>15413</v>
      </c>
      <c r="M9" s="152">
        <v>13368</v>
      </c>
      <c r="N9" s="155">
        <v>8254</v>
      </c>
      <c r="O9" s="158">
        <v>13146</v>
      </c>
      <c r="P9" s="161">
        <v>4062</v>
      </c>
      <c r="Q9" s="164">
        <v>2955</v>
      </c>
      <c r="R9" s="167">
        <v>967</v>
      </c>
      <c r="S9" s="170">
        <v>25206</v>
      </c>
      <c r="T9" s="173">
        <v>23047</v>
      </c>
      <c r="U9" s="176">
        <v>29701</v>
      </c>
      <c r="V9" s="179">
        <v>12326</v>
      </c>
      <c r="W9" s="182">
        <v>27823</v>
      </c>
      <c r="X9" s="185">
        <v>34614</v>
      </c>
      <c r="Y9" s="188">
        <v>30726</v>
      </c>
      <c r="Z9" s="191">
        <v>9620</v>
      </c>
      <c r="AA9" s="194">
        <v>10357</v>
      </c>
      <c r="AB9" s="197">
        <v>3420</v>
      </c>
    </row>
    <row r="10" spans="1:28">
      <c r="A10" s="117" t="s">
        <v>334</v>
      </c>
      <c r="B10" s="115">
        <v>201624</v>
      </c>
      <c r="C10" s="121">
        <v>26442</v>
      </c>
      <c r="D10" s="124">
        <v>37408</v>
      </c>
      <c r="E10" s="128">
        <v>10081</v>
      </c>
      <c r="F10" s="131">
        <v>1137</v>
      </c>
      <c r="G10" s="134">
        <v>3473</v>
      </c>
      <c r="H10" s="137">
        <v>1130</v>
      </c>
      <c r="I10" s="140">
        <v>1041</v>
      </c>
      <c r="J10" s="143">
        <v>1397</v>
      </c>
      <c r="K10" s="146">
        <v>2037</v>
      </c>
      <c r="L10" s="149">
        <v>8478</v>
      </c>
      <c r="M10" s="152">
        <v>6508</v>
      </c>
      <c r="N10" s="155">
        <v>5193</v>
      </c>
      <c r="O10" s="158">
        <v>5291</v>
      </c>
      <c r="P10" s="161">
        <v>2280</v>
      </c>
      <c r="Q10" s="164">
        <v>2915</v>
      </c>
      <c r="R10" s="167">
        <v>1248</v>
      </c>
      <c r="S10" s="170">
        <v>13127</v>
      </c>
      <c r="T10" s="173">
        <v>6427</v>
      </c>
      <c r="U10" s="176">
        <v>14233</v>
      </c>
      <c r="V10" s="179">
        <v>8701</v>
      </c>
      <c r="W10" s="182">
        <v>5637</v>
      </c>
      <c r="X10" s="185">
        <v>17339</v>
      </c>
      <c r="Y10" s="188">
        <v>6175</v>
      </c>
      <c r="Z10" s="191">
        <v>4870</v>
      </c>
      <c r="AA10" s="194">
        <v>6305</v>
      </c>
      <c r="AB10" s="197">
        <v>2751</v>
      </c>
    </row>
    <row r="11" spans="1:28">
      <c r="A11" s="117" t="s">
        <v>335</v>
      </c>
      <c r="B11" s="115">
        <v>82941</v>
      </c>
      <c r="C11" s="121">
        <v>9901</v>
      </c>
      <c r="D11" s="124">
        <v>14607</v>
      </c>
      <c r="E11" s="128">
        <v>3374</v>
      </c>
      <c r="F11" s="131">
        <v>615</v>
      </c>
      <c r="G11" s="134">
        <v>1745</v>
      </c>
      <c r="H11" s="137">
        <v>552</v>
      </c>
      <c r="I11" s="140">
        <v>434</v>
      </c>
      <c r="J11" s="143">
        <v>680</v>
      </c>
      <c r="K11" s="146">
        <v>859</v>
      </c>
      <c r="L11" s="149">
        <v>3184</v>
      </c>
      <c r="M11" s="152">
        <v>2702</v>
      </c>
      <c r="N11" s="155">
        <v>822</v>
      </c>
      <c r="O11" s="158">
        <v>1525</v>
      </c>
      <c r="P11" s="161">
        <v>900</v>
      </c>
      <c r="Q11" s="164">
        <v>1055</v>
      </c>
      <c r="R11" s="167">
        <v>154</v>
      </c>
      <c r="S11" s="170">
        <v>6657</v>
      </c>
      <c r="T11" s="173">
        <v>5036</v>
      </c>
      <c r="U11" s="176">
        <v>5437</v>
      </c>
      <c r="V11" s="179">
        <v>3372</v>
      </c>
      <c r="W11" s="182">
        <v>2340</v>
      </c>
      <c r="X11" s="185">
        <v>6965</v>
      </c>
      <c r="Y11" s="188">
        <v>4979</v>
      </c>
      <c r="Z11" s="191">
        <v>2009</v>
      </c>
      <c r="AA11" s="194">
        <v>1664</v>
      </c>
      <c r="AB11" s="197">
        <v>1373</v>
      </c>
    </row>
  </sheetData>
  <hyperlinks>
    <hyperlink ref="D2" r:id="rId1" xr:uid="{00000000-0004-0000-0000-000000000000}"/>
  </hyperlinks>
  <pageMargins left="0.75" right="0.75" top="1" bottom="1" header="0.5" footer="0.5"/>
  <pageSetup paperSize="9" orientation="portrait" horizontalDpi="4294967292" verticalDpi="4294967292"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LF45"/>
  <sheetViews>
    <sheetView tabSelected="1" topLeftCell="A5" zoomScale="85" zoomScaleNormal="85" workbookViewId="0">
      <selection activeCell="M17" sqref="M17"/>
    </sheetView>
  </sheetViews>
  <sheetFormatPr defaultColWidth="11.25" defaultRowHeight="15.75"/>
  <cols>
    <col min="1" max="1" width="24" customWidth="1"/>
    <col min="4" max="4" width="24.625" customWidth="1"/>
    <col min="5" max="5" width="21.625" customWidth="1"/>
    <col min="7" max="7" width="13.875" customWidth="1"/>
    <col min="8" max="281" width="11.25" bestFit="1" customWidth="1"/>
    <col min="282" max="282" width="12" bestFit="1" customWidth="1"/>
    <col min="283" max="293" width="11.25" bestFit="1" customWidth="1"/>
    <col min="294" max="318" width="12.5" bestFit="1" customWidth="1"/>
  </cols>
  <sheetData>
    <row r="1" spans="1:35">
      <c r="A1" t="s">
        <v>235</v>
      </c>
      <c r="B1" t="s">
        <v>342</v>
      </c>
      <c r="C1" t="s">
        <v>339</v>
      </c>
      <c r="D1" t="s">
        <v>341</v>
      </c>
    </row>
    <row r="2" spans="1:35">
      <c r="A2" t="s">
        <v>337</v>
      </c>
      <c r="B2" t="s">
        <v>380</v>
      </c>
      <c r="C2" t="s">
        <v>379</v>
      </c>
      <c r="D2" s="271" t="s">
        <v>378</v>
      </c>
    </row>
    <row r="3" spans="1:35" ht="18">
      <c r="A3" s="201" t="s">
        <v>345</v>
      </c>
      <c r="B3" s="202"/>
      <c r="C3" s="202"/>
      <c r="D3" s="203"/>
      <c r="E3" s="204"/>
      <c r="F3" s="205"/>
      <c r="G3" s="201" t="s">
        <v>346</v>
      </c>
      <c r="H3" s="206"/>
      <c r="I3" s="206"/>
      <c r="J3" s="206"/>
      <c r="K3" s="206"/>
      <c r="L3" s="206"/>
      <c r="M3" s="206"/>
      <c r="N3" s="206"/>
      <c r="O3" s="206"/>
      <c r="P3" s="206"/>
      <c r="Q3" s="206"/>
      <c r="R3" s="206"/>
      <c r="S3" s="206"/>
      <c r="T3" s="206"/>
      <c r="U3" s="206"/>
      <c r="V3" s="206"/>
      <c r="W3" s="206"/>
      <c r="X3" s="206"/>
      <c r="Y3" s="206"/>
      <c r="Z3" s="207"/>
      <c r="AA3" s="206"/>
      <c r="AB3" s="206"/>
      <c r="AC3" s="206"/>
      <c r="AD3" s="206"/>
      <c r="AE3" s="206"/>
      <c r="AF3" s="206"/>
      <c r="AG3" s="206"/>
      <c r="AH3" s="206"/>
      <c r="AI3" s="206"/>
    </row>
    <row r="4" spans="1:35">
      <c r="A4" s="208" t="s">
        <v>347</v>
      </c>
      <c r="B4" s="209"/>
      <c r="C4" s="209"/>
      <c r="D4" s="210"/>
      <c r="E4" s="210"/>
      <c r="F4" s="211"/>
      <c r="G4" s="212"/>
      <c r="H4" s="213"/>
      <c r="I4" s="213"/>
      <c r="J4" s="213"/>
      <c r="K4" s="213"/>
      <c r="L4" s="213"/>
      <c r="M4" s="213"/>
      <c r="N4" s="213"/>
      <c r="O4" s="213"/>
      <c r="P4" s="213"/>
      <c r="Q4" s="213"/>
      <c r="R4" s="213"/>
      <c r="S4" s="213"/>
      <c r="T4" s="213"/>
      <c r="U4" s="213"/>
      <c r="V4" s="213"/>
      <c r="W4" s="213"/>
      <c r="X4" s="213"/>
      <c r="Y4" s="213"/>
      <c r="Z4" s="214"/>
      <c r="AA4" s="213"/>
      <c r="AB4" s="213"/>
      <c r="AC4" s="213"/>
      <c r="AD4" s="213"/>
      <c r="AE4" s="213"/>
      <c r="AF4" s="213"/>
      <c r="AG4" s="213"/>
      <c r="AH4" s="213"/>
      <c r="AI4" s="213"/>
    </row>
    <row r="5" spans="1:35">
      <c r="A5" s="215" t="s">
        <v>348</v>
      </c>
      <c r="B5" s="216"/>
      <c r="C5" s="216"/>
      <c r="D5" s="217" t="s">
        <v>349</v>
      </c>
      <c r="E5" s="217" t="s">
        <v>350</v>
      </c>
      <c r="F5" s="218" t="s">
        <v>351</v>
      </c>
      <c r="G5" s="219">
        <v>1990</v>
      </c>
      <c r="H5" s="220">
        <v>1991</v>
      </c>
      <c r="I5" s="220">
        <v>1992</v>
      </c>
      <c r="J5" s="220">
        <v>1993</v>
      </c>
      <c r="K5" s="220">
        <v>1994</v>
      </c>
      <c r="L5" s="221">
        <v>1995</v>
      </c>
      <c r="M5" s="220">
        <v>1996</v>
      </c>
      <c r="N5" s="220">
        <v>1997</v>
      </c>
      <c r="O5" s="220">
        <v>1998</v>
      </c>
      <c r="P5" s="220">
        <v>1999</v>
      </c>
      <c r="Q5" s="221">
        <v>2000</v>
      </c>
      <c r="R5" s="220">
        <v>2001</v>
      </c>
      <c r="S5" s="220">
        <v>2002</v>
      </c>
      <c r="T5" s="220">
        <v>2003</v>
      </c>
      <c r="U5" s="220">
        <v>2004</v>
      </c>
      <c r="V5" s="219">
        <v>2005</v>
      </c>
      <c r="W5" s="220">
        <v>2006</v>
      </c>
      <c r="X5" s="220">
        <v>2007</v>
      </c>
      <c r="Y5" s="220">
        <v>2008</v>
      </c>
      <c r="Z5" s="220">
        <v>2009</v>
      </c>
      <c r="AA5" s="219">
        <v>2010</v>
      </c>
      <c r="AB5" s="220">
        <v>2011</v>
      </c>
      <c r="AC5" s="220">
        <v>2012</v>
      </c>
      <c r="AD5" s="220">
        <v>2013</v>
      </c>
      <c r="AE5" s="220">
        <v>2014</v>
      </c>
      <c r="AF5" s="220">
        <v>2015</v>
      </c>
      <c r="AG5" s="220">
        <v>2016</v>
      </c>
      <c r="AH5" s="222" t="s">
        <v>352</v>
      </c>
      <c r="AI5" s="223" t="s">
        <v>353</v>
      </c>
    </row>
    <row r="6" spans="1:35">
      <c r="A6" s="224" t="s">
        <v>354</v>
      </c>
      <c r="B6" s="225"/>
      <c r="C6" s="225"/>
      <c r="D6" s="226"/>
      <c r="E6" s="227"/>
      <c r="F6" s="228"/>
      <c r="G6" s="229"/>
      <c r="H6" s="230"/>
      <c r="I6" s="230"/>
      <c r="J6" s="230"/>
      <c r="K6" s="230"/>
      <c r="L6" s="231"/>
      <c r="M6" s="230"/>
      <c r="N6" s="230"/>
      <c r="O6" s="230"/>
      <c r="P6" s="230"/>
      <c r="Q6" s="231"/>
      <c r="R6" s="230"/>
      <c r="S6" s="230"/>
      <c r="T6" s="230"/>
      <c r="U6" s="230"/>
      <c r="V6" s="229"/>
      <c r="W6" s="230"/>
      <c r="X6" s="230"/>
      <c r="Y6" s="232"/>
      <c r="Z6" s="230"/>
      <c r="AA6" s="229"/>
      <c r="AB6" s="230"/>
      <c r="AC6" s="230"/>
      <c r="AD6" s="230"/>
      <c r="AE6" s="230"/>
      <c r="AF6" s="230"/>
      <c r="AG6" s="230"/>
      <c r="AH6" s="233"/>
      <c r="AI6" s="234"/>
    </row>
    <row r="7" spans="1:35">
      <c r="A7" s="235" t="s">
        <v>355</v>
      </c>
      <c r="B7" s="236"/>
      <c r="C7" s="236"/>
      <c r="D7" s="226"/>
      <c r="E7" s="226"/>
      <c r="F7" s="228"/>
      <c r="G7" s="237"/>
      <c r="H7" s="238"/>
      <c r="I7" s="238"/>
      <c r="J7" s="238"/>
      <c r="K7" s="238"/>
      <c r="L7" s="239"/>
      <c r="M7" s="238"/>
      <c r="N7" s="238"/>
      <c r="O7" s="238"/>
      <c r="P7" s="238"/>
      <c r="Q7" s="239"/>
      <c r="R7" s="238"/>
      <c r="S7" s="238"/>
      <c r="T7" s="238"/>
      <c r="U7" s="238"/>
      <c r="V7" s="237"/>
      <c r="W7" s="238"/>
      <c r="X7" s="238"/>
      <c r="Y7" s="240"/>
      <c r="Z7" s="238"/>
      <c r="AA7" s="237"/>
      <c r="AB7" s="238"/>
      <c r="AC7" s="238"/>
      <c r="AD7" s="238"/>
      <c r="AE7" s="238"/>
      <c r="AF7" s="238"/>
      <c r="AG7" s="238"/>
      <c r="AH7" s="226"/>
      <c r="AI7" s="241"/>
    </row>
    <row r="8" spans="1:35">
      <c r="A8" s="242" t="s">
        <v>356</v>
      </c>
      <c r="B8" s="243"/>
      <c r="C8" s="243"/>
      <c r="D8" s="244" t="s">
        <v>357</v>
      </c>
      <c r="E8" s="244" t="s">
        <v>358</v>
      </c>
      <c r="F8" s="245" t="s">
        <v>359</v>
      </c>
      <c r="G8" s="246" t="s">
        <v>360</v>
      </c>
      <c r="H8" s="247" t="s">
        <v>360</v>
      </c>
      <c r="I8" s="247" t="s">
        <v>360</v>
      </c>
      <c r="J8" s="247" t="s">
        <v>360</v>
      </c>
      <c r="K8" s="247" t="s">
        <v>360</v>
      </c>
      <c r="L8" s="248" t="s">
        <v>360</v>
      </c>
      <c r="M8" s="247" t="s">
        <v>360</v>
      </c>
      <c r="N8" s="247" t="s">
        <v>360</v>
      </c>
      <c r="O8" s="247" t="s">
        <v>360</v>
      </c>
      <c r="P8" s="247" t="s">
        <v>360</v>
      </c>
      <c r="Q8" s="248" t="s">
        <v>360</v>
      </c>
      <c r="R8" s="247" t="s">
        <v>360</v>
      </c>
      <c r="S8" s="247" t="s">
        <v>360</v>
      </c>
      <c r="T8" s="247" t="s">
        <v>360</v>
      </c>
      <c r="U8" s="247" t="s">
        <v>360</v>
      </c>
      <c r="V8" s="246" t="s">
        <v>360</v>
      </c>
      <c r="W8" s="247" t="s">
        <v>360</v>
      </c>
      <c r="X8" s="247" t="s">
        <v>360</v>
      </c>
      <c r="Y8" s="247" t="s">
        <v>360</v>
      </c>
      <c r="Z8" s="247" t="s">
        <v>360</v>
      </c>
      <c r="AA8" s="246" t="s">
        <v>360</v>
      </c>
      <c r="AB8" s="247" t="s">
        <v>360</v>
      </c>
      <c r="AC8" s="247" t="s">
        <v>360</v>
      </c>
      <c r="AD8" s="247" t="s">
        <v>360</v>
      </c>
      <c r="AE8" s="247" t="s">
        <v>360</v>
      </c>
      <c r="AF8" s="247" t="s">
        <v>360</v>
      </c>
      <c r="AG8" s="247" t="s">
        <v>360</v>
      </c>
      <c r="AH8" s="244"/>
      <c r="AI8" s="249"/>
    </row>
    <row r="9" spans="1:35">
      <c r="A9" s="242" t="s">
        <v>361</v>
      </c>
      <c r="B9" s="243"/>
      <c r="C9" s="200" t="s">
        <v>14852</v>
      </c>
      <c r="D9" s="244" t="s">
        <v>357</v>
      </c>
      <c r="E9" s="244" t="s">
        <v>362</v>
      </c>
      <c r="F9" s="245" t="s">
        <v>363</v>
      </c>
      <c r="G9" s="250">
        <v>2.4500000000000002</v>
      </c>
      <c r="H9" s="251">
        <v>3.85</v>
      </c>
      <c r="I9" s="251">
        <v>5.26</v>
      </c>
      <c r="J9" s="251">
        <v>6.38</v>
      </c>
      <c r="K9" s="251">
        <v>7.46</v>
      </c>
      <c r="L9" s="252">
        <v>8.32</v>
      </c>
      <c r="M9" s="251">
        <v>9.3800000000000008</v>
      </c>
      <c r="N9" s="251">
        <v>10.37</v>
      </c>
      <c r="O9" s="251">
        <v>12.03</v>
      </c>
      <c r="P9" s="251">
        <v>13.77</v>
      </c>
      <c r="Q9" s="252">
        <v>15.89</v>
      </c>
      <c r="R9" s="251">
        <v>18.309999999999999</v>
      </c>
      <c r="S9" s="251">
        <v>20.2</v>
      </c>
      <c r="T9" s="251">
        <v>21.92</v>
      </c>
      <c r="U9" s="251">
        <v>24.34</v>
      </c>
      <c r="V9" s="250">
        <v>28.3</v>
      </c>
      <c r="W9" s="251">
        <v>30.1</v>
      </c>
      <c r="X9" s="251">
        <v>37.369999999999997</v>
      </c>
      <c r="Y9" s="251">
        <v>49.35</v>
      </c>
      <c r="Z9" s="251">
        <v>79.48</v>
      </c>
      <c r="AA9" s="250">
        <v>125.35</v>
      </c>
      <c r="AB9" s="251">
        <v>222.91</v>
      </c>
      <c r="AC9" s="251">
        <v>436.52</v>
      </c>
      <c r="AD9" s="251">
        <v>755.56</v>
      </c>
      <c r="AE9" s="251">
        <v>1060.5899999999999</v>
      </c>
      <c r="AF9" s="251">
        <v>1393.95</v>
      </c>
      <c r="AG9" s="251">
        <v>1663.92</v>
      </c>
      <c r="AH9" s="244" t="s">
        <v>364</v>
      </c>
      <c r="AI9" s="249" t="s">
        <v>365</v>
      </c>
    </row>
    <row r="10" spans="1:35">
      <c r="A10" s="242" t="s">
        <v>366</v>
      </c>
      <c r="B10" s="243" t="s">
        <v>367</v>
      </c>
      <c r="C10" s="243"/>
      <c r="D10" s="244" t="s">
        <v>357</v>
      </c>
      <c r="E10" s="244" t="s">
        <v>368</v>
      </c>
      <c r="F10" s="245" t="s">
        <v>369</v>
      </c>
      <c r="G10" s="250">
        <v>1.45</v>
      </c>
      <c r="H10" s="251">
        <v>2.37</v>
      </c>
      <c r="I10" s="251">
        <v>3.43</v>
      </c>
      <c r="J10" s="251">
        <v>4.38</v>
      </c>
      <c r="K10" s="251">
        <v>5.2</v>
      </c>
      <c r="L10" s="252">
        <v>5.93</v>
      </c>
      <c r="M10" s="251">
        <v>6.66</v>
      </c>
      <c r="N10" s="251">
        <v>7.43</v>
      </c>
      <c r="O10" s="251">
        <v>8.42</v>
      </c>
      <c r="P10" s="251">
        <v>9.7100000000000009</v>
      </c>
      <c r="Q10" s="252">
        <v>11.19</v>
      </c>
      <c r="R10" s="251">
        <v>12.98</v>
      </c>
      <c r="S10" s="251">
        <v>14.67</v>
      </c>
      <c r="T10" s="251">
        <v>17.59</v>
      </c>
      <c r="U10" s="251">
        <v>18.05</v>
      </c>
      <c r="V10" s="250">
        <v>20.74</v>
      </c>
      <c r="W10" s="251">
        <v>23.77</v>
      </c>
      <c r="X10" s="251">
        <v>28.55</v>
      </c>
      <c r="Y10" s="251">
        <v>36.729999999999997</v>
      </c>
      <c r="Z10" s="251">
        <v>54.39</v>
      </c>
      <c r="AA10" s="250">
        <v>93.64</v>
      </c>
      <c r="AB10" s="251">
        <v>168.05</v>
      </c>
      <c r="AC10" s="251">
        <v>299.47000000000003</v>
      </c>
      <c r="AD10" s="251">
        <v>500.47</v>
      </c>
      <c r="AE10" s="251">
        <v>841.57</v>
      </c>
      <c r="AF10" s="251">
        <v>1118.55</v>
      </c>
      <c r="AG10" s="251">
        <v>1333.43</v>
      </c>
      <c r="AH10" s="244" t="s">
        <v>364</v>
      </c>
      <c r="AI10" s="249" t="s">
        <v>370</v>
      </c>
    </row>
    <row r="11" spans="1:35">
      <c r="A11" s="253" t="s">
        <v>371</v>
      </c>
      <c r="B11" s="254"/>
      <c r="C11" s="254"/>
      <c r="D11" s="255" t="s">
        <v>357</v>
      </c>
      <c r="E11" s="255" t="s">
        <v>372</v>
      </c>
      <c r="F11" s="256" t="s">
        <v>373</v>
      </c>
      <c r="G11" s="257">
        <v>1190</v>
      </c>
      <c r="H11" s="258">
        <v>1460</v>
      </c>
      <c r="I11" s="258">
        <v>1400</v>
      </c>
      <c r="J11" s="258">
        <v>1030</v>
      </c>
      <c r="K11" s="258">
        <v>1110</v>
      </c>
      <c r="L11" s="259">
        <v>780</v>
      </c>
      <c r="M11" s="258">
        <v>1140</v>
      </c>
      <c r="N11" s="258">
        <v>930</v>
      </c>
      <c r="O11" s="258">
        <v>1820</v>
      </c>
      <c r="P11" s="258">
        <v>1710</v>
      </c>
      <c r="Q11" s="259">
        <v>2180</v>
      </c>
      <c r="R11" s="258">
        <v>2470</v>
      </c>
      <c r="S11" s="258">
        <v>1820</v>
      </c>
      <c r="T11" s="258">
        <v>1770</v>
      </c>
      <c r="U11" s="258">
        <v>2590</v>
      </c>
      <c r="V11" s="257">
        <v>4200</v>
      </c>
      <c r="W11" s="258">
        <v>1680</v>
      </c>
      <c r="X11" s="258">
        <v>8080</v>
      </c>
      <c r="Y11" s="258">
        <v>12650</v>
      </c>
      <c r="Z11" s="258">
        <v>32330</v>
      </c>
      <c r="AA11" s="257">
        <v>47710</v>
      </c>
      <c r="AB11" s="258">
        <v>103480</v>
      </c>
      <c r="AC11" s="258">
        <v>226280</v>
      </c>
      <c r="AD11" s="258">
        <v>329860</v>
      </c>
      <c r="AE11" s="258">
        <v>302850</v>
      </c>
      <c r="AF11" s="258">
        <v>337460</v>
      </c>
      <c r="AG11" s="258">
        <v>263560</v>
      </c>
      <c r="AH11" s="244" t="s">
        <v>364</v>
      </c>
      <c r="AI11" s="260" t="s">
        <v>374</v>
      </c>
    </row>
    <row r="12" spans="1:35" ht="101.25">
      <c r="A12" s="261" t="s">
        <v>375</v>
      </c>
      <c r="B12" s="262"/>
      <c r="C12" s="262"/>
      <c r="D12" s="263" t="s">
        <v>357</v>
      </c>
      <c r="E12" s="263" t="s">
        <v>376</v>
      </c>
      <c r="F12" s="264"/>
      <c r="G12" s="265"/>
      <c r="H12" s="266"/>
      <c r="I12" s="266"/>
      <c r="J12" s="266"/>
      <c r="K12" s="266"/>
      <c r="L12" s="267"/>
      <c r="M12" s="268"/>
      <c r="N12" s="268"/>
      <c r="O12" s="268"/>
      <c r="P12" s="268"/>
      <c r="Q12" s="267"/>
      <c r="R12" s="268"/>
      <c r="S12" s="268"/>
      <c r="T12" s="268"/>
      <c r="U12" s="268"/>
      <c r="V12" s="269"/>
      <c r="W12" s="268"/>
      <c r="X12" s="268"/>
      <c r="Y12" s="268"/>
      <c r="Z12" s="268"/>
      <c r="AA12" s="269"/>
      <c r="AB12" s="268"/>
      <c r="AC12" s="268"/>
      <c r="AD12" s="268"/>
      <c r="AE12" s="268"/>
      <c r="AF12" s="268"/>
      <c r="AG12" s="268"/>
      <c r="AH12" s="263" t="s">
        <v>364</v>
      </c>
      <c r="AI12" s="270" t="s">
        <v>377</v>
      </c>
    </row>
    <row r="14" spans="1:35">
      <c r="G14" s="339">
        <v>1990</v>
      </c>
      <c r="H14" s="339">
        <v>1991</v>
      </c>
      <c r="I14" s="339">
        <v>1992</v>
      </c>
      <c r="J14" s="339">
        <v>1993</v>
      </c>
      <c r="K14" s="339">
        <v>1994</v>
      </c>
      <c r="L14" s="339">
        <v>1995</v>
      </c>
      <c r="M14" s="339">
        <v>1996</v>
      </c>
      <c r="N14" s="339">
        <v>1997</v>
      </c>
      <c r="O14" s="339">
        <v>1998</v>
      </c>
      <c r="P14" s="339">
        <v>1999</v>
      </c>
      <c r="Q14" s="339">
        <v>2000</v>
      </c>
      <c r="R14" s="339">
        <v>2001</v>
      </c>
      <c r="S14" s="339">
        <v>2002</v>
      </c>
      <c r="T14" s="339">
        <v>2003</v>
      </c>
      <c r="U14" s="339">
        <v>2004</v>
      </c>
      <c r="V14" s="339">
        <v>2005</v>
      </c>
      <c r="W14" s="339">
        <v>2006</v>
      </c>
      <c r="X14" s="339">
        <v>2007</v>
      </c>
      <c r="Y14" s="339">
        <v>2008</v>
      </c>
      <c r="Z14" s="339">
        <v>2009</v>
      </c>
      <c r="AA14" s="339">
        <v>2010</v>
      </c>
      <c r="AB14" s="339">
        <v>2011</v>
      </c>
      <c r="AC14" s="339">
        <v>2012</v>
      </c>
      <c r="AD14" s="339">
        <v>2013</v>
      </c>
      <c r="AE14" s="339">
        <v>2014</v>
      </c>
      <c r="AF14" s="339">
        <v>2015</v>
      </c>
      <c r="AG14" s="339">
        <v>2016</v>
      </c>
    </row>
    <row r="16" spans="1:35">
      <c r="C16" s="200" t="s">
        <v>14851</v>
      </c>
      <c r="D16" s="244" t="s">
        <v>357</v>
      </c>
      <c r="E16" s="244" t="s">
        <v>362</v>
      </c>
      <c r="F16" s="245" t="s">
        <v>363</v>
      </c>
      <c r="H16" s="310">
        <f>H9-G9</f>
        <v>1.4</v>
      </c>
      <c r="I16" s="310">
        <f t="shared" ref="I16:AG16" si="0">I9-H9</f>
        <v>1.4099999999999997</v>
      </c>
      <c r="J16" s="310">
        <f t="shared" si="0"/>
        <v>1.1200000000000001</v>
      </c>
      <c r="K16" s="310">
        <f t="shared" si="0"/>
        <v>1.08</v>
      </c>
      <c r="L16" s="310">
        <f t="shared" si="0"/>
        <v>0.86000000000000032</v>
      </c>
      <c r="M16" s="310">
        <f t="shared" si="0"/>
        <v>1.0600000000000005</v>
      </c>
      <c r="N16" s="310">
        <f t="shared" si="0"/>
        <v>0.98999999999999844</v>
      </c>
      <c r="O16" s="310">
        <f t="shared" si="0"/>
        <v>1.6600000000000001</v>
      </c>
      <c r="P16" s="310">
        <f t="shared" si="0"/>
        <v>1.7400000000000002</v>
      </c>
      <c r="Q16" s="310">
        <f t="shared" si="0"/>
        <v>2.120000000000001</v>
      </c>
      <c r="R16" s="310">
        <f t="shared" si="0"/>
        <v>2.4199999999999982</v>
      </c>
      <c r="S16" s="310">
        <f t="shared" si="0"/>
        <v>1.8900000000000006</v>
      </c>
      <c r="T16" s="310">
        <f t="shared" si="0"/>
        <v>1.7200000000000024</v>
      </c>
      <c r="U16" s="310">
        <f t="shared" si="0"/>
        <v>2.4199999999999982</v>
      </c>
      <c r="V16" s="310">
        <f t="shared" si="0"/>
        <v>3.9600000000000009</v>
      </c>
      <c r="W16" s="310">
        <f t="shared" si="0"/>
        <v>1.8000000000000007</v>
      </c>
      <c r="X16" s="310">
        <f t="shared" si="0"/>
        <v>7.269999999999996</v>
      </c>
      <c r="Y16" s="310">
        <f t="shared" si="0"/>
        <v>11.980000000000004</v>
      </c>
      <c r="Z16" s="310">
        <f t="shared" si="0"/>
        <v>30.130000000000003</v>
      </c>
      <c r="AA16" s="310">
        <f t="shared" si="0"/>
        <v>45.86999999999999</v>
      </c>
      <c r="AB16" s="310">
        <f t="shared" si="0"/>
        <v>97.56</v>
      </c>
      <c r="AC16" s="310">
        <f t="shared" si="0"/>
        <v>213.60999999999999</v>
      </c>
      <c r="AD16" s="310">
        <f t="shared" si="0"/>
        <v>319.03999999999996</v>
      </c>
      <c r="AE16" s="310">
        <f t="shared" si="0"/>
        <v>305.02999999999997</v>
      </c>
      <c r="AF16" s="310">
        <f t="shared" si="0"/>
        <v>333.36000000000013</v>
      </c>
      <c r="AG16" s="310">
        <f t="shared" si="0"/>
        <v>269.97000000000003</v>
      </c>
    </row>
    <row r="18" spans="3:318">
      <c r="G18" s="341">
        <v>33239</v>
      </c>
      <c r="H18" s="341">
        <v>33270</v>
      </c>
      <c r="I18" s="341">
        <v>33298</v>
      </c>
      <c r="J18" s="341">
        <v>33329</v>
      </c>
      <c r="K18" s="341">
        <v>33359</v>
      </c>
      <c r="L18" s="341">
        <v>33390</v>
      </c>
      <c r="M18" s="341">
        <v>33420</v>
      </c>
      <c r="N18" s="341">
        <v>33451</v>
      </c>
      <c r="O18" s="341">
        <v>33482</v>
      </c>
      <c r="P18" s="341">
        <v>33512</v>
      </c>
      <c r="Q18" s="341">
        <v>33543</v>
      </c>
      <c r="R18" s="341">
        <v>33573</v>
      </c>
      <c r="S18" s="341">
        <v>33604</v>
      </c>
      <c r="T18" s="341">
        <v>33635</v>
      </c>
      <c r="U18" s="341">
        <v>33664</v>
      </c>
      <c r="V18" s="341">
        <v>33695</v>
      </c>
      <c r="W18" s="341">
        <v>33725</v>
      </c>
      <c r="X18" s="341">
        <v>33756</v>
      </c>
      <c r="Y18" s="341">
        <v>33786</v>
      </c>
      <c r="Z18" s="341">
        <v>33817</v>
      </c>
      <c r="AA18" s="341">
        <v>33848</v>
      </c>
      <c r="AB18" s="341">
        <v>33878</v>
      </c>
      <c r="AC18" s="341">
        <v>33909</v>
      </c>
      <c r="AD18" s="341">
        <v>33939</v>
      </c>
      <c r="AE18" s="341">
        <v>33970</v>
      </c>
      <c r="AF18" s="341">
        <v>34001</v>
      </c>
      <c r="AG18" s="341">
        <v>34029</v>
      </c>
      <c r="AH18" s="341">
        <v>34060</v>
      </c>
      <c r="AI18" s="341">
        <v>34090</v>
      </c>
      <c r="AJ18" s="341">
        <v>34121</v>
      </c>
      <c r="AK18" s="341">
        <v>34151</v>
      </c>
      <c r="AL18" s="341">
        <v>34182</v>
      </c>
      <c r="AM18" s="341">
        <v>34213</v>
      </c>
      <c r="AN18" s="341">
        <v>34243</v>
      </c>
      <c r="AO18" s="341">
        <v>34274</v>
      </c>
      <c r="AP18" s="341">
        <v>34304</v>
      </c>
      <c r="AQ18" s="341">
        <v>34335</v>
      </c>
      <c r="AR18" s="341">
        <v>34366</v>
      </c>
      <c r="AS18" s="341">
        <v>34394</v>
      </c>
      <c r="AT18" s="341">
        <v>34425</v>
      </c>
      <c r="AU18" s="341">
        <v>34455</v>
      </c>
      <c r="AV18" s="341">
        <v>34486</v>
      </c>
      <c r="AW18" s="341">
        <v>34516</v>
      </c>
      <c r="AX18" s="341">
        <v>34547</v>
      </c>
      <c r="AY18" s="341">
        <v>34578</v>
      </c>
      <c r="AZ18" s="341">
        <v>34608</v>
      </c>
      <c r="BA18" s="341">
        <v>34639</v>
      </c>
      <c r="BB18" s="341">
        <v>34669</v>
      </c>
      <c r="BC18" s="341">
        <v>34700</v>
      </c>
      <c r="BD18" s="341">
        <v>34731</v>
      </c>
      <c r="BE18" s="341">
        <v>34759</v>
      </c>
      <c r="BF18" s="341">
        <v>34790</v>
      </c>
      <c r="BG18" s="341">
        <v>34820</v>
      </c>
      <c r="BH18" s="341">
        <v>34851</v>
      </c>
      <c r="BI18" s="341">
        <v>34881</v>
      </c>
      <c r="BJ18" s="341">
        <v>34912</v>
      </c>
      <c r="BK18" s="341">
        <v>34943</v>
      </c>
      <c r="BL18" s="341">
        <v>34973</v>
      </c>
      <c r="BM18" s="341">
        <v>35004</v>
      </c>
      <c r="BN18" s="341">
        <v>35034</v>
      </c>
      <c r="BO18" s="341">
        <v>35065</v>
      </c>
      <c r="BP18" s="341">
        <v>35096</v>
      </c>
      <c r="BQ18" s="341">
        <v>35125</v>
      </c>
      <c r="BR18" s="341">
        <v>35156</v>
      </c>
      <c r="BS18" s="341">
        <v>35186</v>
      </c>
      <c r="BT18" s="341">
        <v>35217</v>
      </c>
      <c r="BU18" s="341">
        <v>35247</v>
      </c>
      <c r="BV18" s="341">
        <v>35278</v>
      </c>
      <c r="BW18" s="341">
        <v>35309</v>
      </c>
      <c r="BX18" s="341">
        <v>35339</v>
      </c>
      <c r="BY18" s="341">
        <v>35370</v>
      </c>
      <c r="BZ18" s="341">
        <v>35400</v>
      </c>
      <c r="CA18" s="341">
        <v>35431</v>
      </c>
      <c r="CB18" s="341">
        <v>35462</v>
      </c>
      <c r="CC18" s="341">
        <v>35490</v>
      </c>
      <c r="CD18" s="341">
        <v>35521</v>
      </c>
      <c r="CE18" s="341">
        <v>35551</v>
      </c>
      <c r="CF18" s="341">
        <v>35582</v>
      </c>
      <c r="CG18" s="341">
        <v>35612</v>
      </c>
      <c r="CH18" s="341">
        <v>35643</v>
      </c>
      <c r="CI18" s="341">
        <v>35674</v>
      </c>
      <c r="CJ18" s="341">
        <v>35704</v>
      </c>
      <c r="CK18" s="341">
        <v>35735</v>
      </c>
      <c r="CL18" s="341">
        <v>35765</v>
      </c>
      <c r="CM18" s="341">
        <v>35796</v>
      </c>
      <c r="CN18" s="341">
        <v>35827</v>
      </c>
      <c r="CO18" s="341">
        <v>35855</v>
      </c>
      <c r="CP18" s="341">
        <v>35886</v>
      </c>
      <c r="CQ18" s="341">
        <v>35916</v>
      </c>
      <c r="CR18" s="341">
        <v>35947</v>
      </c>
      <c r="CS18" s="341">
        <v>35977</v>
      </c>
      <c r="CT18" s="341">
        <v>36008</v>
      </c>
      <c r="CU18" s="341">
        <v>36039</v>
      </c>
      <c r="CV18" s="341">
        <v>36069</v>
      </c>
      <c r="CW18" s="341">
        <v>36100</v>
      </c>
      <c r="CX18" s="341">
        <v>36130</v>
      </c>
      <c r="CY18" s="341">
        <v>36161</v>
      </c>
      <c r="CZ18" s="341">
        <v>36192</v>
      </c>
      <c r="DA18" s="341">
        <v>36220</v>
      </c>
      <c r="DB18" s="341">
        <v>36251</v>
      </c>
      <c r="DC18" s="341">
        <v>36281</v>
      </c>
      <c r="DD18" s="341">
        <v>36312</v>
      </c>
      <c r="DE18" s="341">
        <v>36342</v>
      </c>
      <c r="DF18" s="341">
        <v>36373</v>
      </c>
      <c r="DG18" s="341">
        <v>36404</v>
      </c>
      <c r="DH18" s="341">
        <v>36434</v>
      </c>
      <c r="DI18" s="341">
        <v>36465</v>
      </c>
      <c r="DJ18" s="341">
        <v>36495</v>
      </c>
      <c r="DK18" s="341">
        <v>36526</v>
      </c>
      <c r="DL18" s="341">
        <v>36557</v>
      </c>
      <c r="DM18" s="341">
        <v>36586</v>
      </c>
      <c r="DN18" s="341">
        <v>36617</v>
      </c>
      <c r="DO18" s="341">
        <v>36647</v>
      </c>
      <c r="DP18" s="341">
        <v>36678</v>
      </c>
      <c r="DQ18" s="341">
        <v>36708</v>
      </c>
      <c r="DR18" s="341">
        <v>36739</v>
      </c>
      <c r="DS18" s="341">
        <v>36770</v>
      </c>
      <c r="DT18" s="341">
        <v>36800</v>
      </c>
      <c r="DU18" s="341">
        <v>36831</v>
      </c>
      <c r="DV18" s="341">
        <v>36861</v>
      </c>
      <c r="DW18" s="341">
        <v>36892</v>
      </c>
      <c r="DX18" s="341">
        <v>36923</v>
      </c>
      <c r="DY18" s="341">
        <v>36951</v>
      </c>
      <c r="DZ18" s="341">
        <v>36982</v>
      </c>
      <c r="EA18" s="341">
        <v>37012</v>
      </c>
      <c r="EB18" s="341">
        <v>37043</v>
      </c>
      <c r="EC18" s="341">
        <v>37073</v>
      </c>
      <c r="ED18" s="341">
        <v>37104</v>
      </c>
      <c r="EE18" s="341">
        <v>37135</v>
      </c>
      <c r="EF18" s="341">
        <v>37165</v>
      </c>
      <c r="EG18" s="341">
        <v>37196</v>
      </c>
      <c r="EH18" s="341">
        <v>37226</v>
      </c>
      <c r="EI18" s="341">
        <v>37257</v>
      </c>
      <c r="EJ18" s="341">
        <v>37288</v>
      </c>
      <c r="EK18" s="341">
        <v>37316</v>
      </c>
      <c r="EL18" s="341">
        <v>37347</v>
      </c>
      <c r="EM18" s="341">
        <v>37377</v>
      </c>
      <c r="EN18" s="341">
        <v>37408</v>
      </c>
      <c r="EO18" s="341">
        <v>37438</v>
      </c>
      <c r="EP18" s="341">
        <v>37469</v>
      </c>
      <c r="EQ18" s="341">
        <v>37500</v>
      </c>
      <c r="ER18" s="341">
        <v>37530</v>
      </c>
      <c r="ES18" s="341">
        <v>37561</v>
      </c>
      <c r="ET18" s="341">
        <v>37591</v>
      </c>
      <c r="EU18" s="341">
        <v>37622</v>
      </c>
      <c r="EV18" s="341">
        <v>37653</v>
      </c>
      <c r="EW18" s="341">
        <v>37681</v>
      </c>
      <c r="EX18" s="341">
        <v>37712</v>
      </c>
      <c r="EY18" s="341">
        <v>37742</v>
      </c>
      <c r="EZ18" s="341">
        <v>37773</v>
      </c>
      <c r="FA18" s="341">
        <v>37803</v>
      </c>
      <c r="FB18" s="341">
        <v>37834</v>
      </c>
      <c r="FC18" s="341">
        <v>37865</v>
      </c>
      <c r="FD18" s="341">
        <v>37895</v>
      </c>
      <c r="FE18" s="341">
        <v>37926</v>
      </c>
      <c r="FF18" s="341">
        <v>37956</v>
      </c>
      <c r="FG18" s="341">
        <v>37987</v>
      </c>
      <c r="FH18" s="341">
        <v>38018</v>
      </c>
      <c r="FI18" s="341">
        <v>38047</v>
      </c>
      <c r="FJ18" s="341">
        <v>38078</v>
      </c>
      <c r="FK18" s="341">
        <v>38108</v>
      </c>
      <c r="FL18" s="341">
        <v>38139</v>
      </c>
      <c r="FM18" s="341">
        <v>38169</v>
      </c>
      <c r="FN18" s="341">
        <v>38200</v>
      </c>
      <c r="FO18" s="341">
        <v>38231</v>
      </c>
      <c r="FP18" s="341">
        <v>38261</v>
      </c>
      <c r="FQ18" s="341">
        <v>38292</v>
      </c>
      <c r="FR18" s="341">
        <v>38322</v>
      </c>
      <c r="FS18" s="341">
        <v>38353</v>
      </c>
      <c r="FT18" s="341">
        <v>38384</v>
      </c>
      <c r="FU18" s="341">
        <v>38412</v>
      </c>
      <c r="FV18" s="341">
        <v>38443</v>
      </c>
      <c r="FW18" s="341">
        <v>38473</v>
      </c>
      <c r="FX18" s="341">
        <v>38504</v>
      </c>
      <c r="FY18" s="341">
        <v>38534</v>
      </c>
      <c r="FZ18" s="341">
        <v>38565</v>
      </c>
      <c r="GA18" s="341">
        <v>38596</v>
      </c>
      <c r="GB18" s="341">
        <v>38626</v>
      </c>
      <c r="GC18" s="341">
        <v>38657</v>
      </c>
      <c r="GD18" s="341">
        <v>38687</v>
      </c>
      <c r="GE18" s="341">
        <v>38718</v>
      </c>
      <c r="GF18" s="341">
        <v>38749</v>
      </c>
      <c r="GG18" s="341">
        <v>38777</v>
      </c>
      <c r="GH18" s="341">
        <v>38808</v>
      </c>
      <c r="GI18" s="341">
        <v>38838</v>
      </c>
      <c r="GJ18" s="341">
        <v>38869</v>
      </c>
      <c r="GK18" s="341">
        <v>38899</v>
      </c>
      <c r="GL18" s="341">
        <v>38930</v>
      </c>
      <c r="GM18" s="341">
        <v>38961</v>
      </c>
      <c r="GN18" s="341">
        <v>38991</v>
      </c>
      <c r="GO18" s="341">
        <v>39022</v>
      </c>
      <c r="GP18" s="341">
        <v>39052</v>
      </c>
      <c r="GQ18" s="341">
        <v>39083</v>
      </c>
      <c r="GR18" s="341">
        <v>39114</v>
      </c>
      <c r="GS18" s="341">
        <v>39142</v>
      </c>
      <c r="GT18" s="341">
        <v>39173</v>
      </c>
      <c r="GU18" s="341">
        <v>39203</v>
      </c>
      <c r="GV18" s="341">
        <v>39234</v>
      </c>
      <c r="GW18" s="341">
        <v>39264</v>
      </c>
      <c r="GX18" s="341">
        <v>39295</v>
      </c>
      <c r="GY18" s="341">
        <v>39326</v>
      </c>
      <c r="GZ18" s="341">
        <v>39356</v>
      </c>
      <c r="HA18" s="341">
        <v>39387</v>
      </c>
      <c r="HB18" s="341">
        <v>39417</v>
      </c>
      <c r="HC18" s="341">
        <v>39448</v>
      </c>
      <c r="HD18" s="341">
        <v>39479</v>
      </c>
      <c r="HE18" s="341">
        <v>39508</v>
      </c>
      <c r="HF18" s="341">
        <v>39539</v>
      </c>
      <c r="HG18" s="341">
        <v>39569</v>
      </c>
      <c r="HH18" s="341">
        <v>39600</v>
      </c>
      <c r="HI18" s="341">
        <v>39630</v>
      </c>
      <c r="HJ18" s="341">
        <v>39661</v>
      </c>
      <c r="HK18" s="341">
        <v>39692</v>
      </c>
      <c r="HL18" s="341">
        <v>39722</v>
      </c>
      <c r="HM18" s="341">
        <v>39753</v>
      </c>
      <c r="HN18" s="341">
        <v>39783</v>
      </c>
      <c r="HO18" s="341">
        <v>39814</v>
      </c>
      <c r="HP18" s="341">
        <v>39845</v>
      </c>
      <c r="HQ18" s="341">
        <v>39873</v>
      </c>
      <c r="HR18" s="341">
        <v>39904</v>
      </c>
      <c r="HS18" s="341">
        <v>39934</v>
      </c>
      <c r="HT18" s="341">
        <v>39965</v>
      </c>
      <c r="HU18" s="341">
        <v>39995</v>
      </c>
      <c r="HV18" s="341">
        <v>40026</v>
      </c>
      <c r="HW18" s="341">
        <v>40057</v>
      </c>
      <c r="HX18" s="341">
        <v>40087</v>
      </c>
      <c r="HY18" s="341">
        <v>40118</v>
      </c>
      <c r="HZ18" s="341">
        <v>40148</v>
      </c>
      <c r="IA18" s="341">
        <v>40179</v>
      </c>
      <c r="IB18" s="341">
        <v>40210</v>
      </c>
      <c r="IC18" s="341">
        <v>40238</v>
      </c>
      <c r="ID18" s="341">
        <v>40269</v>
      </c>
      <c r="IE18" s="341">
        <v>40299</v>
      </c>
      <c r="IF18" s="341">
        <v>40330</v>
      </c>
      <c r="IG18" s="341">
        <v>40360</v>
      </c>
      <c r="IH18" s="341">
        <v>40391</v>
      </c>
      <c r="II18" s="341">
        <v>40422</v>
      </c>
      <c r="IJ18" s="341">
        <v>40452</v>
      </c>
      <c r="IK18" s="341">
        <v>40483</v>
      </c>
      <c r="IL18" s="341">
        <v>40513</v>
      </c>
      <c r="IM18" s="341">
        <v>40544</v>
      </c>
      <c r="IN18" s="341">
        <v>40575</v>
      </c>
      <c r="IO18" s="341">
        <v>40603</v>
      </c>
      <c r="IP18" s="341">
        <v>40634</v>
      </c>
      <c r="IQ18" s="341">
        <v>40664</v>
      </c>
      <c r="IR18" s="341">
        <v>40695</v>
      </c>
      <c r="IS18" s="341">
        <v>40725</v>
      </c>
      <c r="IT18" s="341">
        <v>40756</v>
      </c>
      <c r="IU18" s="341">
        <v>40787</v>
      </c>
      <c r="IV18" s="341">
        <v>40817</v>
      </c>
      <c r="IW18" s="341">
        <v>40848</v>
      </c>
      <c r="IX18" s="341">
        <v>40878</v>
      </c>
      <c r="IY18" s="341">
        <v>40909</v>
      </c>
      <c r="IZ18" s="341">
        <v>40940</v>
      </c>
      <c r="JA18" s="341">
        <v>40969</v>
      </c>
      <c r="JB18" s="341">
        <v>41000</v>
      </c>
      <c r="JC18" s="341">
        <v>41030</v>
      </c>
      <c r="JD18" s="341">
        <v>41061</v>
      </c>
      <c r="JE18" s="341">
        <v>41091</v>
      </c>
      <c r="JF18" s="341">
        <v>41122</v>
      </c>
      <c r="JG18" s="341">
        <v>41153</v>
      </c>
      <c r="JH18" s="341">
        <v>41183</v>
      </c>
      <c r="JI18" s="341">
        <v>41214</v>
      </c>
      <c r="JJ18" s="341">
        <v>41244</v>
      </c>
      <c r="JK18" s="341">
        <v>41275</v>
      </c>
      <c r="JL18" s="341">
        <v>41306</v>
      </c>
      <c r="JM18" s="341">
        <v>41334</v>
      </c>
      <c r="JN18" s="341">
        <v>41365</v>
      </c>
      <c r="JO18" s="341">
        <v>41395</v>
      </c>
      <c r="JP18" s="341">
        <v>41426</v>
      </c>
      <c r="JQ18" s="341">
        <v>41456</v>
      </c>
      <c r="JR18" s="341">
        <v>41487</v>
      </c>
      <c r="JS18" s="341">
        <v>41518</v>
      </c>
      <c r="JT18" s="341">
        <v>41548</v>
      </c>
      <c r="JU18" s="341">
        <v>41579</v>
      </c>
      <c r="JV18" s="341">
        <v>41609</v>
      </c>
      <c r="JW18" s="341">
        <v>41640</v>
      </c>
      <c r="JX18" s="341">
        <v>41671</v>
      </c>
      <c r="JY18" s="341">
        <v>41699</v>
      </c>
      <c r="JZ18" s="341">
        <v>41730</v>
      </c>
      <c r="KA18" s="341">
        <v>41760</v>
      </c>
      <c r="KB18" s="341">
        <v>41791</v>
      </c>
      <c r="KC18" s="341">
        <v>41821</v>
      </c>
      <c r="KD18" s="341">
        <v>41852</v>
      </c>
      <c r="KE18" s="341">
        <v>41883</v>
      </c>
      <c r="KF18" s="341">
        <v>41913</v>
      </c>
      <c r="KG18" s="341">
        <v>41944</v>
      </c>
      <c r="KH18" s="341">
        <v>41974</v>
      </c>
      <c r="KI18" s="341">
        <v>42005</v>
      </c>
      <c r="KJ18" s="341">
        <v>42036</v>
      </c>
      <c r="KK18" s="341">
        <v>42064</v>
      </c>
      <c r="KL18" s="341">
        <v>42095</v>
      </c>
      <c r="KM18" s="341">
        <v>42125</v>
      </c>
      <c r="KN18" s="341">
        <v>42156</v>
      </c>
      <c r="KO18" s="341">
        <v>42186</v>
      </c>
      <c r="KP18" s="341">
        <v>42217</v>
      </c>
      <c r="KQ18" s="341">
        <v>42248</v>
      </c>
      <c r="KR18" s="341">
        <v>42278</v>
      </c>
      <c r="KS18" s="341">
        <v>42309</v>
      </c>
      <c r="KT18" s="341">
        <v>42339</v>
      </c>
      <c r="KU18" s="341">
        <v>42370</v>
      </c>
      <c r="KV18" s="341">
        <v>42401</v>
      </c>
      <c r="KW18" s="341">
        <v>42430</v>
      </c>
      <c r="KX18" s="341">
        <v>42461</v>
      </c>
      <c r="KY18" s="341">
        <v>42491</v>
      </c>
      <c r="KZ18" s="341">
        <v>42522</v>
      </c>
      <c r="LA18" s="341">
        <v>42552</v>
      </c>
      <c r="LB18" s="341">
        <v>42583</v>
      </c>
      <c r="LC18" s="341">
        <v>42614</v>
      </c>
      <c r="LD18" s="341">
        <v>42644</v>
      </c>
      <c r="LE18" s="341">
        <v>42675</v>
      </c>
      <c r="LF18" s="341">
        <v>42705</v>
      </c>
    </row>
    <row r="20" spans="3:318">
      <c r="C20" s="200" t="s">
        <v>14850</v>
      </c>
      <c r="D20" s="244" t="s">
        <v>357</v>
      </c>
      <c r="E20" s="244" t="s">
        <v>362</v>
      </c>
      <c r="F20" s="245" t="s">
        <v>363</v>
      </c>
      <c r="G20" s="15">
        <f t="shared" ref="G20:R20" si="1">$H$16*G22</f>
        <v>0.11666666666666665</v>
      </c>
      <c r="H20" s="15">
        <f t="shared" si="1"/>
        <v>0.11666666666666665</v>
      </c>
      <c r="I20" s="15">
        <f t="shared" si="1"/>
        <v>0.11666666666666665</v>
      </c>
      <c r="J20" s="15">
        <f t="shared" si="1"/>
        <v>0.11666666666666665</v>
      </c>
      <c r="K20" s="15">
        <f t="shared" si="1"/>
        <v>0.11666666666666665</v>
      </c>
      <c r="L20" s="15">
        <f t="shared" si="1"/>
        <v>0.11666666666666665</v>
      </c>
      <c r="M20" s="15">
        <f t="shared" si="1"/>
        <v>0.11666666666666665</v>
      </c>
      <c r="N20" s="15">
        <f t="shared" si="1"/>
        <v>0.11666666666666665</v>
      </c>
      <c r="O20" s="15">
        <f t="shared" si="1"/>
        <v>0.11666666666666665</v>
      </c>
      <c r="P20" s="15">
        <f t="shared" si="1"/>
        <v>0.11666666666666665</v>
      </c>
      <c r="Q20" s="15">
        <f t="shared" si="1"/>
        <v>0.11666666666666665</v>
      </c>
      <c r="R20" s="15">
        <f t="shared" si="1"/>
        <v>0.11666666666666665</v>
      </c>
      <c r="S20" s="15">
        <f t="shared" ref="S20:AD20" si="2">$I$16*S22</f>
        <v>0.11749999999999997</v>
      </c>
      <c r="T20" s="15">
        <f t="shared" si="2"/>
        <v>0.11749999999999997</v>
      </c>
      <c r="U20" s="15">
        <f t="shared" si="2"/>
        <v>0.11749999999999997</v>
      </c>
      <c r="V20" s="15">
        <f t="shared" si="2"/>
        <v>0.11749999999999997</v>
      </c>
      <c r="W20" s="15">
        <f t="shared" si="2"/>
        <v>0.11749999999999997</v>
      </c>
      <c r="X20" s="15">
        <f t="shared" si="2"/>
        <v>0.11749999999999997</v>
      </c>
      <c r="Y20" s="15">
        <f t="shared" si="2"/>
        <v>0.11749999999999997</v>
      </c>
      <c r="Z20" s="15">
        <f t="shared" si="2"/>
        <v>0.11749999999999997</v>
      </c>
      <c r="AA20" s="15">
        <f t="shared" si="2"/>
        <v>0.11749999999999997</v>
      </c>
      <c r="AB20" s="15">
        <f t="shared" si="2"/>
        <v>0.11749999999999997</v>
      </c>
      <c r="AC20" s="15">
        <f t="shared" si="2"/>
        <v>0.11749999999999997</v>
      </c>
      <c r="AD20" s="15">
        <f t="shared" si="2"/>
        <v>0.11749999999999997</v>
      </c>
      <c r="AE20" s="15">
        <f t="shared" ref="AE20:AP20" si="3">$J$16*AE22</f>
        <v>9.3333333333333338E-2</v>
      </c>
      <c r="AF20" s="15">
        <f t="shared" si="3"/>
        <v>9.3333333333333338E-2</v>
      </c>
      <c r="AG20" s="15">
        <f t="shared" si="3"/>
        <v>9.3333333333333338E-2</v>
      </c>
      <c r="AH20" s="15">
        <f t="shared" si="3"/>
        <v>9.3333333333333338E-2</v>
      </c>
      <c r="AI20" s="15">
        <f t="shared" si="3"/>
        <v>9.3333333333333338E-2</v>
      </c>
      <c r="AJ20" s="15">
        <f t="shared" si="3"/>
        <v>9.3333333333333338E-2</v>
      </c>
      <c r="AK20" s="15">
        <f t="shared" si="3"/>
        <v>9.3333333333333338E-2</v>
      </c>
      <c r="AL20" s="15">
        <f t="shared" si="3"/>
        <v>9.3333333333333338E-2</v>
      </c>
      <c r="AM20" s="15">
        <f t="shared" si="3"/>
        <v>9.3333333333333338E-2</v>
      </c>
      <c r="AN20" s="15">
        <f t="shared" si="3"/>
        <v>9.3333333333333338E-2</v>
      </c>
      <c r="AO20" s="15">
        <f t="shared" si="3"/>
        <v>9.3333333333333338E-2</v>
      </c>
      <c r="AP20" s="15">
        <f t="shared" si="3"/>
        <v>9.3333333333333338E-2</v>
      </c>
      <c r="AQ20" s="15">
        <f t="shared" ref="AQ20:BB20" si="4">$K$16*AQ22</f>
        <v>0.09</v>
      </c>
      <c r="AR20" s="15">
        <f t="shared" si="4"/>
        <v>0.09</v>
      </c>
      <c r="AS20" s="15">
        <f t="shared" si="4"/>
        <v>0.09</v>
      </c>
      <c r="AT20" s="15">
        <f t="shared" si="4"/>
        <v>0.09</v>
      </c>
      <c r="AU20" s="15">
        <f t="shared" si="4"/>
        <v>0.09</v>
      </c>
      <c r="AV20" s="15">
        <f t="shared" si="4"/>
        <v>0.09</v>
      </c>
      <c r="AW20" s="15">
        <f t="shared" si="4"/>
        <v>0.09</v>
      </c>
      <c r="AX20" s="15">
        <f t="shared" si="4"/>
        <v>0.09</v>
      </c>
      <c r="AY20" s="15">
        <f t="shared" si="4"/>
        <v>0.09</v>
      </c>
      <c r="AZ20" s="15">
        <f t="shared" si="4"/>
        <v>0.09</v>
      </c>
      <c r="BA20" s="15">
        <f t="shared" si="4"/>
        <v>0.09</v>
      </c>
      <c r="BB20" s="15">
        <f t="shared" si="4"/>
        <v>0.09</v>
      </c>
      <c r="BC20" s="15">
        <f t="shared" ref="BC20:BN20" si="5">$L$16*BC22</f>
        <v>7.1666666666666684E-2</v>
      </c>
      <c r="BD20" s="15">
        <f t="shared" si="5"/>
        <v>7.1666666666666684E-2</v>
      </c>
      <c r="BE20" s="15">
        <f t="shared" si="5"/>
        <v>7.1666666666666684E-2</v>
      </c>
      <c r="BF20" s="15">
        <f t="shared" si="5"/>
        <v>7.1666666666666684E-2</v>
      </c>
      <c r="BG20" s="15">
        <f t="shared" si="5"/>
        <v>7.1666666666666684E-2</v>
      </c>
      <c r="BH20" s="15">
        <f t="shared" si="5"/>
        <v>7.1666666666666684E-2</v>
      </c>
      <c r="BI20" s="15">
        <f t="shared" si="5"/>
        <v>7.1666666666666684E-2</v>
      </c>
      <c r="BJ20" s="15">
        <f t="shared" si="5"/>
        <v>7.1666666666666684E-2</v>
      </c>
      <c r="BK20" s="15">
        <f t="shared" si="5"/>
        <v>7.1666666666666684E-2</v>
      </c>
      <c r="BL20" s="15">
        <f t="shared" si="5"/>
        <v>7.1666666666666684E-2</v>
      </c>
      <c r="BM20" s="15">
        <f t="shared" si="5"/>
        <v>7.1666666666666684E-2</v>
      </c>
      <c r="BN20" s="15">
        <f t="shared" si="5"/>
        <v>7.1666666666666684E-2</v>
      </c>
      <c r="BO20" s="15">
        <f t="shared" ref="BO20:BZ20" si="6">$M$16*BO22</f>
        <v>8.8333333333333375E-2</v>
      </c>
      <c r="BP20" s="15">
        <f t="shared" si="6"/>
        <v>8.8333333333333375E-2</v>
      </c>
      <c r="BQ20" s="15">
        <f t="shared" si="6"/>
        <v>8.8333333333333375E-2</v>
      </c>
      <c r="BR20" s="15">
        <f t="shared" si="6"/>
        <v>8.8333333333333375E-2</v>
      </c>
      <c r="BS20" s="15">
        <f t="shared" si="6"/>
        <v>8.8333333333333375E-2</v>
      </c>
      <c r="BT20" s="15">
        <f t="shared" si="6"/>
        <v>8.8333333333333375E-2</v>
      </c>
      <c r="BU20" s="15">
        <f t="shared" si="6"/>
        <v>8.8333333333333375E-2</v>
      </c>
      <c r="BV20" s="15">
        <f t="shared" si="6"/>
        <v>8.8333333333333375E-2</v>
      </c>
      <c r="BW20" s="15">
        <f t="shared" si="6"/>
        <v>8.8333333333333375E-2</v>
      </c>
      <c r="BX20" s="15">
        <f t="shared" si="6"/>
        <v>8.8333333333333375E-2</v>
      </c>
      <c r="BY20" s="15">
        <f t="shared" si="6"/>
        <v>8.8333333333333375E-2</v>
      </c>
      <c r="BZ20" s="15">
        <f t="shared" si="6"/>
        <v>8.8333333333333375E-2</v>
      </c>
      <c r="CA20" s="15">
        <f t="shared" ref="CA20:CL20" si="7">$N$16*CA22</f>
        <v>8.2499999999999865E-2</v>
      </c>
      <c r="CB20" s="15">
        <f t="shared" si="7"/>
        <v>8.2499999999999865E-2</v>
      </c>
      <c r="CC20" s="15">
        <f t="shared" si="7"/>
        <v>8.2499999999999865E-2</v>
      </c>
      <c r="CD20" s="15">
        <f t="shared" si="7"/>
        <v>8.2499999999999865E-2</v>
      </c>
      <c r="CE20" s="15">
        <f t="shared" si="7"/>
        <v>8.2499999999999865E-2</v>
      </c>
      <c r="CF20" s="15">
        <f t="shared" si="7"/>
        <v>8.2499999999999865E-2</v>
      </c>
      <c r="CG20" s="15">
        <f t="shared" si="7"/>
        <v>8.2499999999999865E-2</v>
      </c>
      <c r="CH20" s="15">
        <f t="shared" si="7"/>
        <v>8.2499999999999865E-2</v>
      </c>
      <c r="CI20" s="15">
        <f t="shared" si="7"/>
        <v>8.2499999999999865E-2</v>
      </c>
      <c r="CJ20" s="15">
        <f t="shared" si="7"/>
        <v>8.2499999999999865E-2</v>
      </c>
      <c r="CK20" s="15">
        <f t="shared" si="7"/>
        <v>8.2499999999999865E-2</v>
      </c>
      <c r="CL20" s="15">
        <f t="shared" si="7"/>
        <v>8.2499999999999865E-2</v>
      </c>
      <c r="CM20" s="15">
        <f t="shared" ref="CM20:CX20" si="8">$O$16*CM22</f>
        <v>0.13833333333333334</v>
      </c>
      <c r="CN20" s="15">
        <f t="shared" si="8"/>
        <v>0.13833333333333334</v>
      </c>
      <c r="CO20" s="15">
        <f t="shared" si="8"/>
        <v>0.13833333333333334</v>
      </c>
      <c r="CP20" s="15">
        <f t="shared" si="8"/>
        <v>0.13833333333333334</v>
      </c>
      <c r="CQ20" s="15">
        <f t="shared" si="8"/>
        <v>0.13833333333333334</v>
      </c>
      <c r="CR20" s="15">
        <f t="shared" si="8"/>
        <v>0.13833333333333334</v>
      </c>
      <c r="CS20" s="15">
        <f t="shared" si="8"/>
        <v>0.13833333333333334</v>
      </c>
      <c r="CT20" s="15">
        <f t="shared" si="8"/>
        <v>0.13833333333333334</v>
      </c>
      <c r="CU20" s="15">
        <f t="shared" si="8"/>
        <v>0.13833333333333334</v>
      </c>
      <c r="CV20" s="15">
        <f t="shared" si="8"/>
        <v>0.13833333333333334</v>
      </c>
      <c r="CW20" s="15">
        <f t="shared" si="8"/>
        <v>0.13833333333333334</v>
      </c>
      <c r="CX20" s="15">
        <f t="shared" si="8"/>
        <v>0.13833333333333334</v>
      </c>
      <c r="CY20" s="15">
        <f t="shared" ref="CY20:DJ20" si="9">$P$16*CY22</f>
        <v>0.14500000000000002</v>
      </c>
      <c r="CZ20" s="15">
        <f t="shared" si="9"/>
        <v>0.14500000000000002</v>
      </c>
      <c r="DA20" s="15">
        <f t="shared" si="9"/>
        <v>0.14500000000000002</v>
      </c>
      <c r="DB20" s="15">
        <f t="shared" si="9"/>
        <v>0.14500000000000002</v>
      </c>
      <c r="DC20" s="15">
        <f t="shared" si="9"/>
        <v>0.14500000000000002</v>
      </c>
      <c r="DD20" s="15">
        <f t="shared" si="9"/>
        <v>0.14500000000000002</v>
      </c>
      <c r="DE20" s="15">
        <f t="shared" si="9"/>
        <v>0.14500000000000002</v>
      </c>
      <c r="DF20" s="15">
        <f t="shared" si="9"/>
        <v>0.14500000000000002</v>
      </c>
      <c r="DG20" s="15">
        <f t="shared" si="9"/>
        <v>0.14500000000000002</v>
      </c>
      <c r="DH20" s="15">
        <f t="shared" si="9"/>
        <v>0.14500000000000002</v>
      </c>
      <c r="DI20" s="15">
        <f t="shared" si="9"/>
        <v>0.14500000000000002</v>
      </c>
      <c r="DJ20" s="15">
        <f t="shared" si="9"/>
        <v>0.14500000000000002</v>
      </c>
      <c r="DK20" s="15">
        <f t="shared" ref="DK20:DV20" si="10">$Q$16*DK22</f>
        <v>0.17666666666666675</v>
      </c>
      <c r="DL20" s="15">
        <f t="shared" si="10"/>
        <v>0.17666666666666675</v>
      </c>
      <c r="DM20" s="15">
        <f t="shared" si="10"/>
        <v>0.17666666666666675</v>
      </c>
      <c r="DN20" s="15">
        <f t="shared" si="10"/>
        <v>0.17666666666666675</v>
      </c>
      <c r="DO20" s="15">
        <f t="shared" si="10"/>
        <v>0.17666666666666675</v>
      </c>
      <c r="DP20" s="15">
        <f t="shared" si="10"/>
        <v>0.17666666666666675</v>
      </c>
      <c r="DQ20" s="15">
        <f t="shared" si="10"/>
        <v>0.17666666666666675</v>
      </c>
      <c r="DR20" s="15">
        <f t="shared" si="10"/>
        <v>0.17666666666666675</v>
      </c>
      <c r="DS20" s="15">
        <f t="shared" si="10"/>
        <v>0.17666666666666675</v>
      </c>
      <c r="DT20" s="15">
        <f t="shared" si="10"/>
        <v>0.17666666666666675</v>
      </c>
      <c r="DU20" s="15">
        <f t="shared" si="10"/>
        <v>0.17666666666666675</v>
      </c>
      <c r="DV20" s="15">
        <f t="shared" si="10"/>
        <v>0.17666666666666675</v>
      </c>
      <c r="DW20" s="15">
        <f t="shared" ref="DW20:EH20" si="11">$R$16*DW22</f>
        <v>0.20166666666666649</v>
      </c>
      <c r="DX20" s="15">
        <f t="shared" si="11"/>
        <v>0.20166666666666649</v>
      </c>
      <c r="DY20" s="15">
        <f t="shared" si="11"/>
        <v>0.20166666666666649</v>
      </c>
      <c r="DZ20" s="15">
        <f t="shared" si="11"/>
        <v>0.20166666666666649</v>
      </c>
      <c r="EA20" s="15">
        <f t="shared" si="11"/>
        <v>0.20166666666666649</v>
      </c>
      <c r="EB20" s="15">
        <f t="shared" si="11"/>
        <v>0.20166666666666649</v>
      </c>
      <c r="EC20" s="15">
        <f t="shared" si="11"/>
        <v>0.20166666666666649</v>
      </c>
      <c r="ED20" s="15">
        <f t="shared" si="11"/>
        <v>0.20166666666666649</v>
      </c>
      <c r="EE20" s="15">
        <f t="shared" si="11"/>
        <v>0.20166666666666649</v>
      </c>
      <c r="EF20" s="15">
        <f t="shared" si="11"/>
        <v>0.20166666666666649</v>
      </c>
      <c r="EG20" s="15">
        <f t="shared" si="11"/>
        <v>0.20166666666666649</v>
      </c>
      <c r="EH20" s="15">
        <f t="shared" si="11"/>
        <v>0.20166666666666649</v>
      </c>
      <c r="EI20" s="15">
        <f t="shared" ref="EI20:ET20" si="12">$S$16*EI22</f>
        <v>0.15750000000000003</v>
      </c>
      <c r="EJ20" s="15">
        <f t="shared" si="12"/>
        <v>0.15750000000000003</v>
      </c>
      <c r="EK20" s="15">
        <f t="shared" si="12"/>
        <v>0.15750000000000003</v>
      </c>
      <c r="EL20" s="15">
        <f t="shared" si="12"/>
        <v>0.15750000000000003</v>
      </c>
      <c r="EM20" s="15">
        <f t="shared" si="12"/>
        <v>0.15750000000000003</v>
      </c>
      <c r="EN20" s="15">
        <f t="shared" si="12"/>
        <v>0.15750000000000003</v>
      </c>
      <c r="EO20" s="15">
        <f t="shared" si="12"/>
        <v>0.15750000000000003</v>
      </c>
      <c r="EP20" s="15">
        <f t="shared" si="12"/>
        <v>0.15750000000000003</v>
      </c>
      <c r="EQ20" s="15">
        <f t="shared" si="12"/>
        <v>0.15750000000000003</v>
      </c>
      <c r="ER20" s="15">
        <f t="shared" si="12"/>
        <v>0.15750000000000003</v>
      </c>
      <c r="ES20" s="15">
        <f t="shared" si="12"/>
        <v>0.15750000000000003</v>
      </c>
      <c r="ET20" s="15">
        <f t="shared" si="12"/>
        <v>0.15750000000000003</v>
      </c>
      <c r="EU20" s="15">
        <f t="shared" ref="EU20:FF20" si="13">$T$16*EU22</f>
        <v>0.14333333333333353</v>
      </c>
      <c r="EV20" s="15">
        <f t="shared" si="13"/>
        <v>0.14333333333333353</v>
      </c>
      <c r="EW20" s="15">
        <f t="shared" si="13"/>
        <v>0.14333333333333353</v>
      </c>
      <c r="EX20" s="15">
        <f t="shared" si="13"/>
        <v>0.14333333333333353</v>
      </c>
      <c r="EY20" s="15">
        <f t="shared" si="13"/>
        <v>0.14333333333333353</v>
      </c>
      <c r="EZ20" s="15">
        <f t="shared" si="13"/>
        <v>0.14333333333333353</v>
      </c>
      <c r="FA20" s="15">
        <f t="shared" si="13"/>
        <v>0.14333333333333353</v>
      </c>
      <c r="FB20" s="15">
        <f t="shared" si="13"/>
        <v>0.14333333333333353</v>
      </c>
      <c r="FC20" s="15">
        <f t="shared" si="13"/>
        <v>0.14333333333333353</v>
      </c>
      <c r="FD20" s="15">
        <f t="shared" si="13"/>
        <v>0.14333333333333353</v>
      </c>
      <c r="FE20" s="15">
        <f t="shared" si="13"/>
        <v>0.14333333333333353</v>
      </c>
      <c r="FF20" s="15">
        <f t="shared" si="13"/>
        <v>0.14333333333333353</v>
      </c>
      <c r="FG20" s="15">
        <f t="shared" ref="FG20:FR20" si="14">$U$16*FG22</f>
        <v>0.20166666666666649</v>
      </c>
      <c r="FH20" s="15">
        <f t="shared" si="14"/>
        <v>0.20166666666666649</v>
      </c>
      <c r="FI20" s="15">
        <f t="shared" si="14"/>
        <v>0.20166666666666649</v>
      </c>
      <c r="FJ20" s="15">
        <f t="shared" si="14"/>
        <v>0.20166666666666649</v>
      </c>
      <c r="FK20" s="15">
        <f t="shared" si="14"/>
        <v>0.20166666666666649</v>
      </c>
      <c r="FL20" s="15">
        <f t="shared" si="14"/>
        <v>0.20166666666666649</v>
      </c>
      <c r="FM20" s="15">
        <f t="shared" si="14"/>
        <v>0.20166666666666649</v>
      </c>
      <c r="FN20" s="15">
        <f t="shared" si="14"/>
        <v>0.20166666666666649</v>
      </c>
      <c r="FO20" s="15">
        <f t="shared" si="14"/>
        <v>0.20166666666666649</v>
      </c>
      <c r="FP20" s="15">
        <f t="shared" si="14"/>
        <v>0.20166666666666649</v>
      </c>
      <c r="FQ20" s="15">
        <f t="shared" si="14"/>
        <v>0.20166666666666649</v>
      </c>
      <c r="FR20" s="15">
        <f t="shared" si="14"/>
        <v>0.20166666666666649</v>
      </c>
      <c r="FS20" s="15">
        <f t="shared" ref="FS20:GD20" si="15">$V$16*FS22</f>
        <v>0.33000000000000007</v>
      </c>
      <c r="FT20" s="15">
        <f t="shared" si="15"/>
        <v>0.33000000000000007</v>
      </c>
      <c r="FU20" s="15">
        <f t="shared" si="15"/>
        <v>0.33000000000000007</v>
      </c>
      <c r="FV20" s="15">
        <f t="shared" si="15"/>
        <v>0.33000000000000007</v>
      </c>
      <c r="FW20" s="15">
        <f t="shared" si="15"/>
        <v>0.33000000000000007</v>
      </c>
      <c r="FX20" s="15">
        <f t="shared" si="15"/>
        <v>0.33000000000000007</v>
      </c>
      <c r="FY20" s="15">
        <f t="shared" si="15"/>
        <v>0.33000000000000007</v>
      </c>
      <c r="FZ20" s="15">
        <f t="shared" si="15"/>
        <v>0.33000000000000007</v>
      </c>
      <c r="GA20" s="15">
        <f t="shared" si="15"/>
        <v>0.33000000000000007</v>
      </c>
      <c r="GB20" s="15">
        <f t="shared" si="15"/>
        <v>0.33000000000000007</v>
      </c>
      <c r="GC20" s="15">
        <f t="shared" si="15"/>
        <v>0.33000000000000007</v>
      </c>
      <c r="GD20" s="15">
        <f t="shared" si="15"/>
        <v>0.33000000000000007</v>
      </c>
      <c r="GE20" s="15">
        <f t="shared" ref="GE20:GP20" si="16">$W$16*GE22</f>
        <v>3.2577342910468883E-2</v>
      </c>
      <c r="GF20" s="15">
        <f t="shared" si="16"/>
        <v>6.058804043080953E-2</v>
      </c>
      <c r="GG20" s="15">
        <f t="shared" si="16"/>
        <v>7.9261838777703306E-2</v>
      </c>
      <c r="GH20" s="15">
        <f t="shared" si="16"/>
        <v>0.50189468921441116</v>
      </c>
      <c r="GI20" s="15">
        <f t="shared" si="16"/>
        <v>0.16317758368547364</v>
      </c>
      <c r="GJ20" s="15">
        <f t="shared" si="16"/>
        <v>0.10863962122375116</v>
      </c>
      <c r="GK20" s="15">
        <f t="shared" si="16"/>
        <v>7.3880759814813346E-2</v>
      </c>
      <c r="GL20" s="15">
        <f t="shared" si="16"/>
        <v>6.5736424087196141E-2</v>
      </c>
      <c r="GM20" s="15">
        <f t="shared" si="16"/>
        <v>8.3043137508382742E-2</v>
      </c>
      <c r="GN20" s="15">
        <f t="shared" si="16"/>
        <v>0.25887352848497586</v>
      </c>
      <c r="GO20" s="15">
        <f t="shared" si="16"/>
        <v>0.2441700938052955</v>
      </c>
      <c r="GP20" s="15">
        <f t="shared" si="16"/>
        <v>0.12815694005671954</v>
      </c>
      <c r="GQ20" s="15">
        <f t="shared" ref="GQ20:HB20" si="17">$X$16*GQ22</f>
        <v>0.22162946520086438</v>
      </c>
      <c r="GR20" s="15">
        <f t="shared" si="17"/>
        <v>0.15605609797524839</v>
      </c>
      <c r="GS20" s="15">
        <f t="shared" si="17"/>
        <v>0.27681328593099319</v>
      </c>
      <c r="GT20" s="15">
        <f t="shared" si="17"/>
        <v>0.18920471251105497</v>
      </c>
      <c r="GU20" s="15">
        <f t="shared" si="17"/>
        <v>0.24270661895195519</v>
      </c>
      <c r="GV20" s="15">
        <f t="shared" si="17"/>
        <v>0.23951311080785048</v>
      </c>
      <c r="GW20" s="15">
        <f t="shared" si="17"/>
        <v>0.52245793237552463</v>
      </c>
      <c r="GX20" s="15">
        <f t="shared" si="17"/>
        <v>0.69414093020259182</v>
      </c>
      <c r="GY20" s="15">
        <f t="shared" si="17"/>
        <v>0.84998412763490017</v>
      </c>
      <c r="GZ20" s="15">
        <f t="shared" si="17"/>
        <v>0.92100774875978808</v>
      </c>
      <c r="HA20" s="15">
        <f t="shared" si="17"/>
        <v>1.2814909480663232</v>
      </c>
      <c r="HB20" s="15">
        <f t="shared" si="17"/>
        <v>1.6749950215829015</v>
      </c>
      <c r="HC20" s="15">
        <f t="shared" ref="HC20:HN20" si="18">$Y$16*HC22</f>
        <v>0.25072445865940041</v>
      </c>
      <c r="HD20" s="15">
        <f t="shared" si="18"/>
        <v>0.33693215593549003</v>
      </c>
      <c r="HE20" s="15">
        <f t="shared" si="18"/>
        <v>0.56541684038843976</v>
      </c>
      <c r="HF20" s="15">
        <f t="shared" si="18"/>
        <v>1.154690431334084</v>
      </c>
      <c r="HG20" s="15">
        <f t="shared" si="18"/>
        <v>1.0302425132393676</v>
      </c>
      <c r="HH20" s="15">
        <f t="shared" si="18"/>
        <v>1.0077656953794023</v>
      </c>
      <c r="HI20" s="15">
        <f t="shared" si="18"/>
        <v>0.72478636815259456</v>
      </c>
      <c r="HJ20" s="15">
        <f t="shared" si="18"/>
        <v>1.6757377792916119</v>
      </c>
      <c r="HK20" s="15">
        <f t="shared" si="18"/>
        <v>0.84960678341712104</v>
      </c>
      <c r="HL20" s="15">
        <f t="shared" si="18"/>
        <v>1.1596006212997272</v>
      </c>
      <c r="HM20" s="15">
        <f t="shared" si="18"/>
        <v>2.1351622431803299</v>
      </c>
      <c r="HN20" s="15">
        <f t="shared" si="18"/>
        <v>1.0893341097224372</v>
      </c>
      <c r="HO20" s="15">
        <f t="shared" ref="HO20:HZ20" si="19">$Z$16*HO22</f>
        <v>1.5998293032750255</v>
      </c>
      <c r="HP20" s="15">
        <f t="shared" si="19"/>
        <v>1.2002987395030253</v>
      </c>
      <c r="HQ20" s="15">
        <f t="shared" si="19"/>
        <v>2.0690846566859769</v>
      </c>
      <c r="HR20" s="15">
        <f t="shared" si="19"/>
        <v>1.6262377451682974</v>
      </c>
      <c r="HS20" s="15">
        <f t="shared" si="19"/>
        <v>2.1316459405401034</v>
      </c>
      <c r="HT20" s="15">
        <f t="shared" si="19"/>
        <v>1.9794239828628817</v>
      </c>
      <c r="HU20" s="15">
        <f t="shared" si="19"/>
        <v>2.6328068374465743</v>
      </c>
      <c r="HV20" s="15">
        <f t="shared" si="19"/>
        <v>2.1770351325128763</v>
      </c>
      <c r="HW20" s="15">
        <f t="shared" si="19"/>
        <v>2.9287764778725904</v>
      </c>
      <c r="HX20" s="15">
        <f t="shared" si="19"/>
        <v>1.5226260168167449</v>
      </c>
      <c r="HY20" s="15">
        <f t="shared" si="19"/>
        <v>3.522961339970637</v>
      </c>
      <c r="HZ20" s="15">
        <f t="shared" si="19"/>
        <v>6.7392738273452704</v>
      </c>
      <c r="IA20" s="15">
        <f t="shared" ref="IA20:IL20" si="20">$AA$16*IA22</f>
        <v>0.44319584552243196</v>
      </c>
      <c r="IB20" s="15">
        <f t="shared" si="20"/>
        <v>0.89463937054636267</v>
      </c>
      <c r="IC20" s="15">
        <f t="shared" si="20"/>
        <v>1.6266865198826856</v>
      </c>
      <c r="ID20" s="15">
        <f t="shared" si="20"/>
        <v>4.0091935834047687</v>
      </c>
      <c r="IE20" s="15">
        <f t="shared" si="20"/>
        <v>2.3991279058923221</v>
      </c>
      <c r="IF20" s="15">
        <f t="shared" si="20"/>
        <v>3.0455725836114325</v>
      </c>
      <c r="IG20" s="15">
        <f t="shared" si="20"/>
        <v>2.3146661921591356</v>
      </c>
      <c r="IH20" s="15">
        <f t="shared" si="20"/>
        <v>1.5187137861597484</v>
      </c>
      <c r="II20" s="15">
        <f t="shared" si="20"/>
        <v>7.5984057442270156</v>
      </c>
      <c r="IJ20" s="15">
        <f t="shared" si="20"/>
        <v>2.7440702748637107</v>
      </c>
      <c r="IK20" s="15">
        <f t="shared" si="20"/>
        <v>8.1568637663512948</v>
      </c>
      <c r="IL20" s="15">
        <f t="shared" si="20"/>
        <v>11.118864427379082</v>
      </c>
      <c r="IM20" s="15">
        <f t="shared" ref="IM20:IX20" si="21">$AB$16*IM22</f>
        <v>0.29250764091375475</v>
      </c>
      <c r="IN20" s="15">
        <f t="shared" si="21"/>
        <v>0.57309692442484239</v>
      </c>
      <c r="IO20" s="15">
        <f t="shared" si="21"/>
        <v>7.8568554574943335</v>
      </c>
      <c r="IP20" s="15">
        <f t="shared" si="21"/>
        <v>1.2159263973462557</v>
      </c>
      <c r="IQ20" s="15">
        <f t="shared" si="21"/>
        <v>1.994115567161171</v>
      </c>
      <c r="IR20" s="15">
        <f t="shared" si="21"/>
        <v>2.3333570512710402</v>
      </c>
      <c r="IS20" s="15">
        <f t="shared" si="21"/>
        <v>4.2505111798632811</v>
      </c>
      <c r="IT20" s="15">
        <f t="shared" si="21"/>
        <v>4.5651371928602558</v>
      </c>
      <c r="IU20" s="15">
        <f t="shared" si="21"/>
        <v>7.2269262521025288</v>
      </c>
      <c r="IV20" s="15">
        <f t="shared" si="21"/>
        <v>9.1512246233423902</v>
      </c>
      <c r="IW20" s="15">
        <f t="shared" si="21"/>
        <v>12.805310048523905</v>
      </c>
      <c r="IX20" s="15">
        <f t="shared" si="21"/>
        <v>45.295031664696253</v>
      </c>
      <c r="IY20" s="15">
        <f t="shared" ref="IY20:JJ20" si="22">$AC$16*IY22</f>
        <v>3.250340791480836</v>
      </c>
      <c r="IZ20" s="15">
        <f t="shared" si="22"/>
        <v>22.514674566788731</v>
      </c>
      <c r="JA20" s="15">
        <f t="shared" si="22"/>
        <v>2.1762345430135457</v>
      </c>
      <c r="JB20" s="15">
        <f t="shared" si="22"/>
        <v>6.3001312207226494</v>
      </c>
      <c r="JC20" s="15">
        <f t="shared" si="22"/>
        <v>7.5237894399946867</v>
      </c>
      <c r="JD20" s="15">
        <f t="shared" si="22"/>
        <v>11.845421282114165</v>
      </c>
      <c r="JE20" s="15">
        <f t="shared" si="22"/>
        <v>14.652649935366423</v>
      </c>
      <c r="JF20" s="15">
        <f t="shared" si="22"/>
        <v>16.936208481755049</v>
      </c>
      <c r="JG20" s="15">
        <f t="shared" si="22"/>
        <v>65.227029265920436</v>
      </c>
      <c r="JH20" s="15">
        <f t="shared" si="22"/>
        <v>3.9665704298237228</v>
      </c>
      <c r="JI20" s="15">
        <f t="shared" si="22"/>
        <v>7.7223475083857416</v>
      </c>
      <c r="JJ20" s="15">
        <f t="shared" si="22"/>
        <v>51.494602534634026</v>
      </c>
      <c r="JK20" s="15">
        <f t="shared" ref="JK20:JV20" si="23">$AD$16*JK22</f>
        <v>0.28445599731103366</v>
      </c>
      <c r="JL20" s="15">
        <f t="shared" si="23"/>
        <v>0.63933344346944276</v>
      </c>
      <c r="JM20" s="15">
        <f t="shared" si="23"/>
        <v>2.5758503867216977</v>
      </c>
      <c r="JN20" s="15">
        <f t="shared" si="23"/>
        <v>4.5816223780122609</v>
      </c>
      <c r="JO20" s="15">
        <f t="shared" si="23"/>
        <v>28.944381877080339</v>
      </c>
      <c r="JP20" s="15">
        <f t="shared" si="23"/>
        <v>17.028066711406609</v>
      </c>
      <c r="JQ20" s="15">
        <f t="shared" si="23"/>
        <v>24.472656325297287</v>
      </c>
      <c r="JR20" s="15">
        <f t="shared" si="23"/>
        <v>7.6792184266394097</v>
      </c>
      <c r="JS20" s="15">
        <f t="shared" si="23"/>
        <v>15.008006310204967</v>
      </c>
      <c r="JT20" s="15">
        <f t="shared" si="23"/>
        <v>19.641715774347105</v>
      </c>
      <c r="JU20" s="15">
        <f t="shared" si="23"/>
        <v>27.110216604823638</v>
      </c>
      <c r="JV20" s="15">
        <f t="shared" si="23"/>
        <v>171.07447576468621</v>
      </c>
      <c r="JW20" s="15">
        <f t="shared" ref="JW20:KH20" si="24">$AE$16*JW22</f>
        <v>0.22415276750001648</v>
      </c>
      <c r="JX20" s="15">
        <f t="shared" si="24"/>
        <v>2.6826603214401969</v>
      </c>
      <c r="JY20" s="15">
        <f t="shared" si="24"/>
        <v>11.203043243267075</v>
      </c>
      <c r="JZ20" s="15">
        <f t="shared" si="24"/>
        <v>12.51579392613092</v>
      </c>
      <c r="KA20" s="15">
        <f t="shared" si="24"/>
        <v>20.722138820690276</v>
      </c>
      <c r="KB20" s="15">
        <f t="shared" si="24"/>
        <v>11.748182773827116</v>
      </c>
      <c r="KC20" s="15">
        <f t="shared" si="24"/>
        <v>26.366977964643191</v>
      </c>
      <c r="KD20" s="15">
        <f t="shared" si="24"/>
        <v>20.725276959435281</v>
      </c>
      <c r="KE20" s="15">
        <f t="shared" si="24"/>
        <v>31.856255087951105</v>
      </c>
      <c r="KF20" s="15">
        <f t="shared" si="24"/>
        <v>51.439249544206298</v>
      </c>
      <c r="KG20" s="15">
        <f t="shared" si="24"/>
        <v>46.613240459930935</v>
      </c>
      <c r="KH20" s="15">
        <f t="shared" si="24"/>
        <v>68.933028130977547</v>
      </c>
      <c r="KI20" s="15">
        <f t="shared" ref="KI20:KT20" si="25">$AF$16*KI22</f>
        <v>40.92353112914175</v>
      </c>
      <c r="KJ20" s="15">
        <f t="shared" si="25"/>
        <v>16.987764592826977</v>
      </c>
      <c r="KK20" s="15">
        <f t="shared" si="25"/>
        <v>130.46735369287228</v>
      </c>
      <c r="KL20" s="15">
        <f t="shared" si="25"/>
        <v>2.2031388788172639</v>
      </c>
      <c r="KM20" s="15">
        <f t="shared" si="25"/>
        <v>1.2875419583763712</v>
      </c>
      <c r="KN20" s="15">
        <f t="shared" si="25"/>
        <v>21.622372948795043</v>
      </c>
      <c r="KO20" s="15">
        <f t="shared" si="25"/>
        <v>7.8087308854755895</v>
      </c>
      <c r="KP20" s="15">
        <f t="shared" si="25"/>
        <v>14.857929333223046</v>
      </c>
      <c r="KQ20" s="15">
        <f t="shared" si="25"/>
        <v>91.274977115898167</v>
      </c>
      <c r="KR20" s="15">
        <f t="shared" si="25"/>
        <v>0</v>
      </c>
      <c r="KS20" s="15">
        <f t="shared" si="25"/>
        <v>0.6689503933001143</v>
      </c>
      <c r="KT20" s="15">
        <f t="shared" si="25"/>
        <v>5.257709071273549</v>
      </c>
      <c r="KU20" s="15">
        <f>$AG$16*KU22</f>
        <v>4.0254905139441233</v>
      </c>
      <c r="KV20" s="15">
        <f t="shared" ref="KV20:LF20" si="26">$AG$16*KV22</f>
        <v>10.288504366597151</v>
      </c>
      <c r="KW20" s="15">
        <f t="shared" si="26"/>
        <v>112.03262514388804</v>
      </c>
      <c r="KX20" s="15">
        <f t="shared" si="26"/>
        <v>2.6611825344557314</v>
      </c>
      <c r="KY20" s="15">
        <f t="shared" si="26"/>
        <v>1.9527833292524015</v>
      </c>
      <c r="KZ20" s="15">
        <f t="shared" si="26"/>
        <v>17.944255877245574</v>
      </c>
      <c r="LA20" s="15">
        <f t="shared" si="26"/>
        <v>6.5880239635136562</v>
      </c>
      <c r="LB20" s="15">
        <f t="shared" si="26"/>
        <v>7.9941849886437524</v>
      </c>
      <c r="LC20" s="15">
        <f t="shared" si="26"/>
        <v>104.87239849737273</v>
      </c>
      <c r="LD20" s="15">
        <f t="shared" si="26"/>
        <v>1.1850553740244465</v>
      </c>
      <c r="LE20" s="15">
        <f t="shared" si="26"/>
        <v>0</v>
      </c>
      <c r="LF20" s="15">
        <f t="shared" si="26"/>
        <v>0.42549541106242145</v>
      </c>
    </row>
    <row r="22" spans="3:318" s="339" customFormat="1">
      <c r="C22" s="339" t="s">
        <v>14853</v>
      </c>
      <c r="G22" s="340">
        <f t="shared" ref="G22:BF22" si="27">1/12</f>
        <v>8.3333333333333329E-2</v>
      </c>
      <c r="H22" s="340">
        <f t="shared" si="27"/>
        <v>8.3333333333333329E-2</v>
      </c>
      <c r="I22" s="340">
        <f t="shared" si="27"/>
        <v>8.3333333333333329E-2</v>
      </c>
      <c r="J22" s="340">
        <f t="shared" si="27"/>
        <v>8.3333333333333329E-2</v>
      </c>
      <c r="K22" s="340">
        <f t="shared" si="27"/>
        <v>8.3333333333333329E-2</v>
      </c>
      <c r="L22" s="340">
        <f t="shared" si="27"/>
        <v>8.3333333333333329E-2</v>
      </c>
      <c r="M22" s="340">
        <f t="shared" si="27"/>
        <v>8.3333333333333329E-2</v>
      </c>
      <c r="N22" s="340">
        <f t="shared" si="27"/>
        <v>8.3333333333333329E-2</v>
      </c>
      <c r="O22" s="340">
        <f t="shared" si="27"/>
        <v>8.3333333333333329E-2</v>
      </c>
      <c r="P22" s="340">
        <f t="shared" si="27"/>
        <v>8.3333333333333329E-2</v>
      </c>
      <c r="Q22" s="340">
        <f t="shared" si="27"/>
        <v>8.3333333333333329E-2</v>
      </c>
      <c r="R22" s="340">
        <f t="shared" si="27"/>
        <v>8.3333333333333329E-2</v>
      </c>
      <c r="S22" s="340">
        <f t="shared" si="27"/>
        <v>8.3333333333333329E-2</v>
      </c>
      <c r="T22" s="340">
        <f t="shared" si="27"/>
        <v>8.3333333333333329E-2</v>
      </c>
      <c r="U22" s="340">
        <f t="shared" si="27"/>
        <v>8.3333333333333329E-2</v>
      </c>
      <c r="V22" s="340">
        <f t="shared" si="27"/>
        <v>8.3333333333333329E-2</v>
      </c>
      <c r="W22" s="340">
        <f t="shared" si="27"/>
        <v>8.3333333333333329E-2</v>
      </c>
      <c r="X22" s="340">
        <f t="shared" si="27"/>
        <v>8.3333333333333329E-2</v>
      </c>
      <c r="Y22" s="340">
        <f t="shared" si="27"/>
        <v>8.3333333333333329E-2</v>
      </c>
      <c r="Z22" s="340">
        <f t="shared" si="27"/>
        <v>8.3333333333333329E-2</v>
      </c>
      <c r="AA22" s="340">
        <f t="shared" si="27"/>
        <v>8.3333333333333329E-2</v>
      </c>
      <c r="AB22" s="340">
        <f t="shared" si="27"/>
        <v>8.3333333333333329E-2</v>
      </c>
      <c r="AC22" s="340">
        <f t="shared" si="27"/>
        <v>8.3333333333333329E-2</v>
      </c>
      <c r="AD22" s="340">
        <f t="shared" si="27"/>
        <v>8.3333333333333329E-2</v>
      </c>
      <c r="AE22" s="340">
        <f t="shared" si="27"/>
        <v>8.3333333333333329E-2</v>
      </c>
      <c r="AF22" s="340">
        <f t="shared" si="27"/>
        <v>8.3333333333333329E-2</v>
      </c>
      <c r="AG22" s="340">
        <f t="shared" si="27"/>
        <v>8.3333333333333329E-2</v>
      </c>
      <c r="AH22" s="340">
        <f t="shared" si="27"/>
        <v>8.3333333333333329E-2</v>
      </c>
      <c r="AI22" s="340">
        <f t="shared" si="27"/>
        <v>8.3333333333333329E-2</v>
      </c>
      <c r="AJ22" s="340">
        <f t="shared" si="27"/>
        <v>8.3333333333333329E-2</v>
      </c>
      <c r="AK22" s="340">
        <f t="shared" si="27"/>
        <v>8.3333333333333329E-2</v>
      </c>
      <c r="AL22" s="340">
        <f t="shared" si="27"/>
        <v>8.3333333333333329E-2</v>
      </c>
      <c r="AM22" s="340">
        <f t="shared" si="27"/>
        <v>8.3333333333333329E-2</v>
      </c>
      <c r="AN22" s="340">
        <f t="shared" si="27"/>
        <v>8.3333333333333329E-2</v>
      </c>
      <c r="AO22" s="340">
        <f t="shared" si="27"/>
        <v>8.3333333333333329E-2</v>
      </c>
      <c r="AP22" s="340">
        <f t="shared" si="27"/>
        <v>8.3333333333333329E-2</v>
      </c>
      <c r="AQ22" s="340">
        <f t="shared" si="27"/>
        <v>8.3333333333333329E-2</v>
      </c>
      <c r="AR22" s="340">
        <f t="shared" si="27"/>
        <v>8.3333333333333329E-2</v>
      </c>
      <c r="AS22" s="340">
        <f t="shared" si="27"/>
        <v>8.3333333333333329E-2</v>
      </c>
      <c r="AT22" s="340">
        <f t="shared" si="27"/>
        <v>8.3333333333333329E-2</v>
      </c>
      <c r="AU22" s="340">
        <f t="shared" si="27"/>
        <v>8.3333333333333329E-2</v>
      </c>
      <c r="AV22" s="340">
        <f t="shared" si="27"/>
        <v>8.3333333333333329E-2</v>
      </c>
      <c r="AW22" s="340">
        <f t="shared" si="27"/>
        <v>8.3333333333333329E-2</v>
      </c>
      <c r="AX22" s="340">
        <f t="shared" si="27"/>
        <v>8.3333333333333329E-2</v>
      </c>
      <c r="AY22" s="340">
        <f t="shared" si="27"/>
        <v>8.3333333333333329E-2</v>
      </c>
      <c r="AZ22" s="340">
        <f t="shared" si="27"/>
        <v>8.3333333333333329E-2</v>
      </c>
      <c r="BA22" s="340">
        <f t="shared" si="27"/>
        <v>8.3333333333333329E-2</v>
      </c>
      <c r="BB22" s="340">
        <f t="shared" si="27"/>
        <v>8.3333333333333329E-2</v>
      </c>
      <c r="BC22" s="340">
        <f t="shared" si="27"/>
        <v>8.3333333333333329E-2</v>
      </c>
      <c r="BD22" s="340">
        <f t="shared" si="27"/>
        <v>8.3333333333333329E-2</v>
      </c>
      <c r="BE22" s="340">
        <f t="shared" si="27"/>
        <v>8.3333333333333329E-2</v>
      </c>
      <c r="BF22" s="340">
        <f t="shared" si="27"/>
        <v>8.3333333333333329E-2</v>
      </c>
      <c r="BG22" s="340">
        <f t="shared" ref="BG22:DR22" si="28">1/12</f>
        <v>8.3333333333333329E-2</v>
      </c>
      <c r="BH22" s="340">
        <f t="shared" si="28"/>
        <v>8.3333333333333329E-2</v>
      </c>
      <c r="BI22" s="340">
        <f t="shared" si="28"/>
        <v>8.3333333333333329E-2</v>
      </c>
      <c r="BJ22" s="340">
        <f t="shared" si="28"/>
        <v>8.3333333333333329E-2</v>
      </c>
      <c r="BK22" s="340">
        <f t="shared" si="28"/>
        <v>8.3333333333333329E-2</v>
      </c>
      <c r="BL22" s="340">
        <f t="shared" si="28"/>
        <v>8.3333333333333329E-2</v>
      </c>
      <c r="BM22" s="340">
        <f t="shared" si="28"/>
        <v>8.3333333333333329E-2</v>
      </c>
      <c r="BN22" s="340">
        <f t="shared" si="28"/>
        <v>8.3333333333333329E-2</v>
      </c>
      <c r="BO22" s="340">
        <f t="shared" si="28"/>
        <v>8.3333333333333329E-2</v>
      </c>
      <c r="BP22" s="340">
        <f t="shared" si="28"/>
        <v>8.3333333333333329E-2</v>
      </c>
      <c r="BQ22" s="340">
        <f t="shared" si="28"/>
        <v>8.3333333333333329E-2</v>
      </c>
      <c r="BR22" s="340">
        <f t="shared" si="28"/>
        <v>8.3333333333333329E-2</v>
      </c>
      <c r="BS22" s="340">
        <f t="shared" si="28"/>
        <v>8.3333333333333329E-2</v>
      </c>
      <c r="BT22" s="340">
        <f t="shared" si="28"/>
        <v>8.3333333333333329E-2</v>
      </c>
      <c r="BU22" s="340">
        <f t="shared" si="28"/>
        <v>8.3333333333333329E-2</v>
      </c>
      <c r="BV22" s="340">
        <f t="shared" si="28"/>
        <v>8.3333333333333329E-2</v>
      </c>
      <c r="BW22" s="340">
        <f t="shared" si="28"/>
        <v>8.3333333333333329E-2</v>
      </c>
      <c r="BX22" s="340">
        <f t="shared" si="28"/>
        <v>8.3333333333333329E-2</v>
      </c>
      <c r="BY22" s="340">
        <f t="shared" si="28"/>
        <v>8.3333333333333329E-2</v>
      </c>
      <c r="BZ22" s="340">
        <f t="shared" si="28"/>
        <v>8.3333333333333329E-2</v>
      </c>
      <c r="CA22" s="340">
        <f t="shared" si="28"/>
        <v>8.3333333333333329E-2</v>
      </c>
      <c r="CB22" s="340">
        <f t="shared" si="28"/>
        <v>8.3333333333333329E-2</v>
      </c>
      <c r="CC22" s="340">
        <f t="shared" si="28"/>
        <v>8.3333333333333329E-2</v>
      </c>
      <c r="CD22" s="340">
        <f t="shared" si="28"/>
        <v>8.3333333333333329E-2</v>
      </c>
      <c r="CE22" s="340">
        <f t="shared" si="28"/>
        <v>8.3333333333333329E-2</v>
      </c>
      <c r="CF22" s="340">
        <f t="shared" si="28"/>
        <v>8.3333333333333329E-2</v>
      </c>
      <c r="CG22" s="340">
        <f t="shared" si="28"/>
        <v>8.3333333333333329E-2</v>
      </c>
      <c r="CH22" s="340">
        <f t="shared" si="28"/>
        <v>8.3333333333333329E-2</v>
      </c>
      <c r="CI22" s="340">
        <f t="shared" si="28"/>
        <v>8.3333333333333329E-2</v>
      </c>
      <c r="CJ22" s="340">
        <f t="shared" si="28"/>
        <v>8.3333333333333329E-2</v>
      </c>
      <c r="CK22" s="340">
        <f t="shared" si="28"/>
        <v>8.3333333333333329E-2</v>
      </c>
      <c r="CL22" s="340">
        <f t="shared" si="28"/>
        <v>8.3333333333333329E-2</v>
      </c>
      <c r="CM22" s="340">
        <f t="shared" si="28"/>
        <v>8.3333333333333329E-2</v>
      </c>
      <c r="CN22" s="340">
        <f t="shared" si="28"/>
        <v>8.3333333333333329E-2</v>
      </c>
      <c r="CO22" s="340">
        <f t="shared" si="28"/>
        <v>8.3333333333333329E-2</v>
      </c>
      <c r="CP22" s="340">
        <f t="shared" si="28"/>
        <v>8.3333333333333329E-2</v>
      </c>
      <c r="CQ22" s="340">
        <f t="shared" si="28"/>
        <v>8.3333333333333329E-2</v>
      </c>
      <c r="CR22" s="340">
        <f t="shared" si="28"/>
        <v>8.3333333333333329E-2</v>
      </c>
      <c r="CS22" s="340">
        <f t="shared" si="28"/>
        <v>8.3333333333333329E-2</v>
      </c>
      <c r="CT22" s="340">
        <f t="shared" si="28"/>
        <v>8.3333333333333329E-2</v>
      </c>
      <c r="CU22" s="340">
        <f t="shared" si="28"/>
        <v>8.3333333333333329E-2</v>
      </c>
      <c r="CV22" s="340">
        <f t="shared" si="28"/>
        <v>8.3333333333333329E-2</v>
      </c>
      <c r="CW22" s="340">
        <f t="shared" si="28"/>
        <v>8.3333333333333329E-2</v>
      </c>
      <c r="CX22" s="340">
        <f t="shared" si="28"/>
        <v>8.3333333333333329E-2</v>
      </c>
      <c r="CY22" s="340">
        <f t="shared" si="28"/>
        <v>8.3333333333333329E-2</v>
      </c>
      <c r="CZ22" s="340">
        <f t="shared" si="28"/>
        <v>8.3333333333333329E-2</v>
      </c>
      <c r="DA22" s="340">
        <f t="shared" si="28"/>
        <v>8.3333333333333329E-2</v>
      </c>
      <c r="DB22" s="340">
        <f t="shared" si="28"/>
        <v>8.3333333333333329E-2</v>
      </c>
      <c r="DC22" s="340">
        <f t="shared" si="28"/>
        <v>8.3333333333333329E-2</v>
      </c>
      <c r="DD22" s="340">
        <f t="shared" si="28"/>
        <v>8.3333333333333329E-2</v>
      </c>
      <c r="DE22" s="340">
        <f t="shared" si="28"/>
        <v>8.3333333333333329E-2</v>
      </c>
      <c r="DF22" s="340">
        <f t="shared" si="28"/>
        <v>8.3333333333333329E-2</v>
      </c>
      <c r="DG22" s="340">
        <f t="shared" si="28"/>
        <v>8.3333333333333329E-2</v>
      </c>
      <c r="DH22" s="340">
        <f t="shared" si="28"/>
        <v>8.3333333333333329E-2</v>
      </c>
      <c r="DI22" s="340">
        <f t="shared" si="28"/>
        <v>8.3333333333333329E-2</v>
      </c>
      <c r="DJ22" s="340">
        <f t="shared" si="28"/>
        <v>8.3333333333333329E-2</v>
      </c>
      <c r="DK22" s="340">
        <f t="shared" si="28"/>
        <v>8.3333333333333329E-2</v>
      </c>
      <c r="DL22" s="340">
        <f t="shared" si="28"/>
        <v>8.3333333333333329E-2</v>
      </c>
      <c r="DM22" s="340">
        <f t="shared" si="28"/>
        <v>8.3333333333333329E-2</v>
      </c>
      <c r="DN22" s="340">
        <f t="shared" si="28"/>
        <v>8.3333333333333329E-2</v>
      </c>
      <c r="DO22" s="340">
        <f t="shared" si="28"/>
        <v>8.3333333333333329E-2</v>
      </c>
      <c r="DP22" s="340">
        <f t="shared" si="28"/>
        <v>8.3333333333333329E-2</v>
      </c>
      <c r="DQ22" s="340">
        <f t="shared" si="28"/>
        <v>8.3333333333333329E-2</v>
      </c>
      <c r="DR22" s="340">
        <f t="shared" si="28"/>
        <v>8.3333333333333329E-2</v>
      </c>
      <c r="DS22" s="340">
        <f t="shared" ref="DS22:GC22" si="29">1/12</f>
        <v>8.3333333333333329E-2</v>
      </c>
      <c r="DT22" s="340">
        <f t="shared" si="29"/>
        <v>8.3333333333333329E-2</v>
      </c>
      <c r="DU22" s="340">
        <f t="shared" si="29"/>
        <v>8.3333333333333329E-2</v>
      </c>
      <c r="DV22" s="340">
        <f t="shared" si="29"/>
        <v>8.3333333333333329E-2</v>
      </c>
      <c r="DW22" s="340">
        <f t="shared" si="29"/>
        <v>8.3333333333333329E-2</v>
      </c>
      <c r="DX22" s="340">
        <f t="shared" si="29"/>
        <v>8.3333333333333329E-2</v>
      </c>
      <c r="DY22" s="340">
        <f t="shared" si="29"/>
        <v>8.3333333333333329E-2</v>
      </c>
      <c r="DZ22" s="340">
        <f t="shared" si="29"/>
        <v>8.3333333333333329E-2</v>
      </c>
      <c r="EA22" s="340">
        <f t="shared" si="29"/>
        <v>8.3333333333333329E-2</v>
      </c>
      <c r="EB22" s="340">
        <f t="shared" si="29"/>
        <v>8.3333333333333329E-2</v>
      </c>
      <c r="EC22" s="340">
        <f t="shared" si="29"/>
        <v>8.3333333333333329E-2</v>
      </c>
      <c r="ED22" s="340">
        <f t="shared" si="29"/>
        <v>8.3333333333333329E-2</v>
      </c>
      <c r="EE22" s="340">
        <f t="shared" si="29"/>
        <v>8.3333333333333329E-2</v>
      </c>
      <c r="EF22" s="340">
        <f t="shared" si="29"/>
        <v>8.3333333333333329E-2</v>
      </c>
      <c r="EG22" s="340">
        <f t="shared" si="29"/>
        <v>8.3333333333333329E-2</v>
      </c>
      <c r="EH22" s="340">
        <f t="shared" si="29"/>
        <v>8.3333333333333329E-2</v>
      </c>
      <c r="EI22" s="340">
        <f t="shared" si="29"/>
        <v>8.3333333333333329E-2</v>
      </c>
      <c r="EJ22" s="340">
        <f t="shared" si="29"/>
        <v>8.3333333333333329E-2</v>
      </c>
      <c r="EK22" s="340">
        <f t="shared" si="29"/>
        <v>8.3333333333333329E-2</v>
      </c>
      <c r="EL22" s="340">
        <f t="shared" si="29"/>
        <v>8.3333333333333329E-2</v>
      </c>
      <c r="EM22" s="340">
        <f t="shared" si="29"/>
        <v>8.3333333333333329E-2</v>
      </c>
      <c r="EN22" s="340">
        <f t="shared" si="29"/>
        <v>8.3333333333333329E-2</v>
      </c>
      <c r="EO22" s="340">
        <f t="shared" si="29"/>
        <v>8.3333333333333329E-2</v>
      </c>
      <c r="EP22" s="340">
        <f t="shared" si="29"/>
        <v>8.3333333333333329E-2</v>
      </c>
      <c r="EQ22" s="340">
        <f t="shared" si="29"/>
        <v>8.3333333333333329E-2</v>
      </c>
      <c r="ER22" s="340">
        <f t="shared" si="29"/>
        <v>8.3333333333333329E-2</v>
      </c>
      <c r="ES22" s="340">
        <f t="shared" si="29"/>
        <v>8.3333333333333329E-2</v>
      </c>
      <c r="ET22" s="340">
        <f t="shared" si="29"/>
        <v>8.3333333333333329E-2</v>
      </c>
      <c r="EU22" s="340">
        <f t="shared" si="29"/>
        <v>8.3333333333333329E-2</v>
      </c>
      <c r="EV22" s="340">
        <f t="shared" si="29"/>
        <v>8.3333333333333329E-2</v>
      </c>
      <c r="EW22" s="340">
        <f t="shared" si="29"/>
        <v>8.3333333333333329E-2</v>
      </c>
      <c r="EX22" s="340">
        <f t="shared" si="29"/>
        <v>8.3333333333333329E-2</v>
      </c>
      <c r="EY22" s="340">
        <f t="shared" si="29"/>
        <v>8.3333333333333329E-2</v>
      </c>
      <c r="EZ22" s="340">
        <f t="shared" si="29"/>
        <v>8.3333333333333329E-2</v>
      </c>
      <c r="FA22" s="340">
        <f t="shared" si="29"/>
        <v>8.3333333333333329E-2</v>
      </c>
      <c r="FB22" s="340">
        <f t="shared" si="29"/>
        <v>8.3333333333333329E-2</v>
      </c>
      <c r="FC22" s="340">
        <f t="shared" si="29"/>
        <v>8.3333333333333329E-2</v>
      </c>
      <c r="FD22" s="340">
        <f t="shared" si="29"/>
        <v>8.3333333333333329E-2</v>
      </c>
      <c r="FE22" s="340">
        <f t="shared" si="29"/>
        <v>8.3333333333333329E-2</v>
      </c>
      <c r="FF22" s="340">
        <f t="shared" si="29"/>
        <v>8.3333333333333329E-2</v>
      </c>
      <c r="FG22" s="340">
        <f t="shared" si="29"/>
        <v>8.3333333333333329E-2</v>
      </c>
      <c r="FH22" s="340">
        <f t="shared" si="29"/>
        <v>8.3333333333333329E-2</v>
      </c>
      <c r="FI22" s="340">
        <f t="shared" si="29"/>
        <v>8.3333333333333329E-2</v>
      </c>
      <c r="FJ22" s="340">
        <f t="shared" si="29"/>
        <v>8.3333333333333329E-2</v>
      </c>
      <c r="FK22" s="340">
        <f t="shared" si="29"/>
        <v>8.3333333333333329E-2</v>
      </c>
      <c r="FL22" s="340">
        <f t="shared" si="29"/>
        <v>8.3333333333333329E-2</v>
      </c>
      <c r="FM22" s="340">
        <f t="shared" si="29"/>
        <v>8.3333333333333329E-2</v>
      </c>
      <c r="FN22" s="340">
        <f t="shared" si="29"/>
        <v>8.3333333333333329E-2</v>
      </c>
      <c r="FO22" s="340">
        <f t="shared" si="29"/>
        <v>8.3333333333333329E-2</v>
      </c>
      <c r="FP22" s="340">
        <f t="shared" si="29"/>
        <v>8.3333333333333329E-2</v>
      </c>
      <c r="FQ22" s="340">
        <f t="shared" si="29"/>
        <v>8.3333333333333329E-2</v>
      </c>
      <c r="FR22" s="340">
        <f t="shared" si="29"/>
        <v>8.3333333333333329E-2</v>
      </c>
      <c r="FS22" s="340">
        <f t="shared" si="29"/>
        <v>8.3333333333333329E-2</v>
      </c>
      <c r="FT22" s="340">
        <f t="shared" si="29"/>
        <v>8.3333333333333329E-2</v>
      </c>
      <c r="FU22" s="340">
        <f t="shared" si="29"/>
        <v>8.3333333333333329E-2</v>
      </c>
      <c r="FV22" s="340">
        <f t="shared" si="29"/>
        <v>8.3333333333333329E-2</v>
      </c>
      <c r="FW22" s="340">
        <f t="shared" si="29"/>
        <v>8.3333333333333329E-2</v>
      </c>
      <c r="FX22" s="340">
        <f t="shared" si="29"/>
        <v>8.3333333333333329E-2</v>
      </c>
      <c r="FY22" s="340">
        <f t="shared" si="29"/>
        <v>8.3333333333333329E-2</v>
      </c>
      <c r="FZ22" s="340">
        <f t="shared" si="29"/>
        <v>8.3333333333333329E-2</v>
      </c>
      <c r="GA22" s="340">
        <f t="shared" si="29"/>
        <v>8.3333333333333329E-2</v>
      </c>
      <c r="GB22" s="340">
        <f t="shared" si="29"/>
        <v>8.3333333333333329E-2</v>
      </c>
      <c r="GC22" s="340">
        <f t="shared" si="29"/>
        <v>8.3333333333333329E-2</v>
      </c>
      <c r="GD22" s="340">
        <f>1/12</f>
        <v>8.3333333333333329E-2</v>
      </c>
      <c r="GE22" s="340">
        <v>1.8098523839149373E-2</v>
      </c>
      <c r="GF22" s="340">
        <v>3.3660022461560836E-2</v>
      </c>
      <c r="GG22" s="340">
        <v>4.403435487650182E-2</v>
      </c>
      <c r="GH22" s="340">
        <v>0.27883038289689499</v>
      </c>
      <c r="GI22" s="340">
        <v>9.0654213158596425E-2</v>
      </c>
      <c r="GJ22" s="340">
        <v>6.0355345124306174E-2</v>
      </c>
      <c r="GK22" s="340">
        <v>4.1044866563785178E-2</v>
      </c>
      <c r="GL22" s="340">
        <v>3.6520235603997843E-2</v>
      </c>
      <c r="GM22" s="340">
        <v>4.613507639354595E-2</v>
      </c>
      <c r="GN22" s="340">
        <v>0.14381862693609765</v>
      </c>
      <c r="GO22" s="340">
        <v>0.13565005211405301</v>
      </c>
      <c r="GP22" s="340">
        <v>7.1198300031510828E-2</v>
      </c>
      <c r="GQ22" s="340">
        <v>3.048548352143941E-2</v>
      </c>
      <c r="GR22" s="340">
        <v>2.1465763132771456E-2</v>
      </c>
      <c r="GS22" s="340">
        <v>3.8076105355019714E-2</v>
      </c>
      <c r="GT22" s="340">
        <v>2.6025407498081854E-2</v>
      </c>
      <c r="GU22" s="340">
        <v>3.3384679360654104E-2</v>
      </c>
      <c r="GV22" s="340">
        <v>3.2945407263803385E-2</v>
      </c>
      <c r="GW22" s="340">
        <v>7.1864915044776462E-2</v>
      </c>
      <c r="GX22" s="340">
        <v>9.5480182971470734E-2</v>
      </c>
      <c r="GY22" s="340">
        <v>0.11691666129778551</v>
      </c>
      <c r="GZ22" s="340">
        <v>0.12668607273174534</v>
      </c>
      <c r="HA22" s="340">
        <v>0.17627110702425364</v>
      </c>
      <c r="HB22" s="340">
        <v>0.23039821479819841</v>
      </c>
      <c r="HC22" s="340">
        <v>2.0928585864724566E-2</v>
      </c>
      <c r="HD22" s="340">
        <v>2.8124553917820528E-2</v>
      </c>
      <c r="HE22" s="340">
        <v>4.719673125112183E-2</v>
      </c>
      <c r="HF22" s="340">
        <v>9.6384844017870078E-2</v>
      </c>
      <c r="HG22" s="340">
        <v>8.5996870888094087E-2</v>
      </c>
      <c r="HH22" s="340">
        <v>8.4120675741185466E-2</v>
      </c>
      <c r="HI22" s="340">
        <v>6.049969684078417E-2</v>
      </c>
      <c r="HJ22" s="340">
        <v>0.13987794484904936</v>
      </c>
      <c r="HK22" s="340">
        <v>7.0918763223465839E-2</v>
      </c>
      <c r="HL22" s="340">
        <v>9.6794709624351147E-2</v>
      </c>
      <c r="HM22" s="340">
        <v>0.17822723231889226</v>
      </c>
      <c r="HN22" s="340">
        <v>9.0929391462640799E-2</v>
      </c>
      <c r="HO22" s="340">
        <v>5.3097554041653679E-2</v>
      </c>
      <c r="HP22" s="340">
        <v>3.9837329555360942E-2</v>
      </c>
      <c r="HQ22" s="340">
        <v>6.8671910278326476E-2</v>
      </c>
      <c r="HR22" s="340">
        <v>5.3974037343786835E-2</v>
      </c>
      <c r="HS22" s="340">
        <v>7.0748288766681156E-2</v>
      </c>
      <c r="HT22" s="340">
        <v>6.5696116258310039E-2</v>
      </c>
      <c r="HU22" s="340">
        <v>8.7381574425707736E-2</v>
      </c>
      <c r="HV22" s="340">
        <v>7.2254733903513974E-2</v>
      </c>
      <c r="HW22" s="340">
        <v>9.7204662392054109E-2</v>
      </c>
      <c r="HX22" s="340">
        <v>5.0535214630492695E-2</v>
      </c>
      <c r="HY22" s="340">
        <v>0.1169253680707148</v>
      </c>
      <c r="HZ22" s="340">
        <v>0.2236732103333976</v>
      </c>
      <c r="IA22" s="340">
        <v>9.6619979403189896E-3</v>
      </c>
      <c r="IB22" s="340">
        <v>1.9503801407158555E-2</v>
      </c>
      <c r="IC22" s="340">
        <v>3.5462971874486285E-2</v>
      </c>
      <c r="ID22" s="340">
        <v>8.7403391833546312E-2</v>
      </c>
      <c r="IE22" s="340">
        <v>5.2302766642518476E-2</v>
      </c>
      <c r="IF22" s="340">
        <v>6.6395739777881685E-2</v>
      </c>
      <c r="IG22" s="340">
        <v>5.0461438677984222E-2</v>
      </c>
      <c r="IH22" s="340">
        <v>3.3109086247214925E-2</v>
      </c>
      <c r="II22" s="340">
        <v>0.16565087735397901</v>
      </c>
      <c r="IJ22" s="340">
        <v>5.982276596607175E-2</v>
      </c>
      <c r="IK22" s="340">
        <v>0.17782567617944836</v>
      </c>
      <c r="IL22" s="340">
        <v>0.24239948609939141</v>
      </c>
      <c r="IM22" s="340">
        <v>2.9982333016990033E-3</v>
      </c>
      <c r="IN22" s="340">
        <v>5.874302218376818E-3</v>
      </c>
      <c r="IO22" s="340">
        <v>8.053357377505467E-2</v>
      </c>
      <c r="IP22" s="340">
        <v>1.2463370206501186E-2</v>
      </c>
      <c r="IQ22" s="340">
        <v>2.0439888962291625E-2</v>
      </c>
      <c r="IR22" s="340">
        <v>2.3917148947017634E-2</v>
      </c>
      <c r="IS22" s="340">
        <v>4.3568175275351388E-2</v>
      </c>
      <c r="IT22" s="340">
        <v>4.6793124158059203E-2</v>
      </c>
      <c r="IU22" s="340">
        <v>7.4076734851399428E-2</v>
      </c>
      <c r="IV22" s="340">
        <v>9.3800990399163481E-2</v>
      </c>
      <c r="IW22" s="340">
        <v>0.13125574055477557</v>
      </c>
      <c r="IX22" s="340">
        <v>0.46427871735031007</v>
      </c>
      <c r="IY22" s="340">
        <v>1.5216238900242667E-2</v>
      </c>
      <c r="IZ22" s="340">
        <v>0.10540084531056004</v>
      </c>
      <c r="JA22" s="340">
        <v>1.0187887004417142E-2</v>
      </c>
      <c r="JB22" s="340">
        <v>2.949361556445227E-2</v>
      </c>
      <c r="JC22" s="340">
        <v>3.5222084359321601E-2</v>
      </c>
      <c r="JD22" s="340">
        <v>5.5453496007275713E-2</v>
      </c>
      <c r="JE22" s="340">
        <v>6.8595336994365541E-2</v>
      </c>
      <c r="JF22" s="340">
        <v>7.9285653676115592E-2</v>
      </c>
      <c r="JG22" s="340">
        <v>0.30535569152156006</v>
      </c>
      <c r="JH22" s="340">
        <v>1.856921693658407E-2</v>
      </c>
      <c r="JI22" s="340">
        <v>3.6151619813612389E-2</v>
      </c>
      <c r="JJ22" s="340">
        <v>0.24106831391149305</v>
      </c>
      <c r="JK22" s="340">
        <v>8.9159979096989004E-4</v>
      </c>
      <c r="JL22" s="340">
        <v>2.0039287972337099E-3</v>
      </c>
      <c r="JM22" s="340">
        <v>8.0737537196642999E-3</v>
      </c>
      <c r="JN22" s="340">
        <v>1.4360651886949165E-2</v>
      </c>
      <c r="JO22" s="340">
        <v>9.0723363456244807E-2</v>
      </c>
      <c r="JP22" s="340">
        <v>5.3372826954007684E-2</v>
      </c>
      <c r="JQ22" s="340">
        <v>7.6707172534156501E-2</v>
      </c>
      <c r="JR22" s="340">
        <v>2.4069766883899859E-2</v>
      </c>
      <c r="JS22" s="340">
        <v>4.704114314883704E-2</v>
      </c>
      <c r="JT22" s="340">
        <v>6.1565056965731904E-2</v>
      </c>
      <c r="JU22" s="340">
        <v>8.4974349939893556E-2</v>
      </c>
      <c r="JV22" s="340">
        <v>0.53621638592241172</v>
      </c>
      <c r="JW22" s="340">
        <v>7.348548257548979E-4</v>
      </c>
      <c r="JX22" s="340">
        <v>8.7947425546346172E-3</v>
      </c>
      <c r="JY22" s="340">
        <v>3.672767676381692E-2</v>
      </c>
      <c r="JZ22" s="340">
        <v>4.1031354050850476E-2</v>
      </c>
      <c r="KA22" s="340">
        <v>6.7934756649150177E-2</v>
      </c>
      <c r="KB22" s="340">
        <v>3.8514843700052835E-2</v>
      </c>
      <c r="KC22" s="340">
        <v>8.6440605726135766E-2</v>
      </c>
      <c r="KD22" s="340">
        <v>6.7945044616710762E-2</v>
      </c>
      <c r="KE22" s="340">
        <v>0.10443646555404749</v>
      </c>
      <c r="KF22" s="340">
        <v>0.16863668997871128</v>
      </c>
      <c r="KG22" s="340">
        <v>0.1528152655802083</v>
      </c>
      <c r="KH22" s="340">
        <v>0.22598769999992643</v>
      </c>
      <c r="KI22" s="340">
        <v>0.12276077252562315</v>
      </c>
      <c r="KJ22" s="340">
        <v>5.0959217041117617E-2</v>
      </c>
      <c r="KK22" s="340">
        <v>0.39137075141850319</v>
      </c>
      <c r="KL22" s="340">
        <v>6.6088879254177562E-3</v>
      </c>
      <c r="KM22" s="340">
        <v>3.8623168897779299E-3</v>
      </c>
      <c r="KN22" s="340">
        <v>6.4861929891993741E-2</v>
      </c>
      <c r="KO22" s="340">
        <v>2.3424318710929884E-2</v>
      </c>
      <c r="KP22" s="340">
        <v>4.457022238187857E-2</v>
      </c>
      <c r="KQ22" s="340">
        <v>0.27380302710552595</v>
      </c>
      <c r="KR22" s="340">
        <v>0</v>
      </c>
      <c r="KS22" s="340">
        <v>2.0066906446487703E-3</v>
      </c>
      <c r="KT22" s="340">
        <v>1.5771865464583475E-2</v>
      </c>
      <c r="KU22" s="340">
        <v>1.4910880890262336E-2</v>
      </c>
      <c r="KV22" s="340">
        <v>3.8109806151043264E-2</v>
      </c>
      <c r="KW22" s="340">
        <v>0.41498175776526292</v>
      </c>
      <c r="KX22" s="340">
        <v>9.8573268676361483E-3</v>
      </c>
      <c r="KY22" s="340">
        <v>7.2333345529221812E-3</v>
      </c>
      <c r="KZ22" s="340">
        <v>6.6467592240788131E-2</v>
      </c>
      <c r="LA22" s="340">
        <v>2.4402800175996057E-2</v>
      </c>
      <c r="LB22" s="340">
        <v>2.961138270416621E-2</v>
      </c>
      <c r="LC22" s="340">
        <v>0.38845945289244255</v>
      </c>
      <c r="LD22" s="340">
        <v>4.3895817091693387E-3</v>
      </c>
      <c r="LE22" s="340">
        <v>0</v>
      </c>
      <c r="LF22" s="340">
        <v>1.5760840503108546E-3</v>
      </c>
    </row>
    <row r="24" spans="3:318">
      <c r="C24" s="200" t="s">
        <v>14852</v>
      </c>
      <c r="D24" s="244" t="s">
        <v>357</v>
      </c>
      <c r="E24" s="244" t="s">
        <v>362</v>
      </c>
      <c r="F24" s="245" t="s">
        <v>363</v>
      </c>
      <c r="G24" s="342">
        <f>G9+G20</f>
        <v>2.5666666666666669</v>
      </c>
      <c r="H24" s="310">
        <f>G24+H20</f>
        <v>2.6833333333333336</v>
      </c>
      <c r="I24" s="310">
        <f t="shared" ref="I24:BT24" si="30">H24+I20</f>
        <v>2.8000000000000003</v>
      </c>
      <c r="J24" s="310">
        <f t="shared" si="30"/>
        <v>2.916666666666667</v>
      </c>
      <c r="K24" s="310">
        <f t="shared" si="30"/>
        <v>3.0333333333333337</v>
      </c>
      <c r="L24" s="310">
        <f t="shared" si="30"/>
        <v>3.1500000000000004</v>
      </c>
      <c r="M24" s="310">
        <f t="shared" si="30"/>
        <v>3.2666666666666671</v>
      </c>
      <c r="N24" s="310">
        <f t="shared" si="30"/>
        <v>3.3833333333333337</v>
      </c>
      <c r="O24" s="310">
        <f t="shared" si="30"/>
        <v>3.5000000000000004</v>
      </c>
      <c r="P24" s="310">
        <f t="shared" si="30"/>
        <v>3.6166666666666671</v>
      </c>
      <c r="Q24" s="310">
        <f t="shared" si="30"/>
        <v>3.7333333333333338</v>
      </c>
      <c r="R24" s="310">
        <f t="shared" si="30"/>
        <v>3.8500000000000005</v>
      </c>
      <c r="S24" s="310">
        <f t="shared" si="30"/>
        <v>3.9675000000000007</v>
      </c>
      <c r="T24" s="310">
        <f t="shared" si="30"/>
        <v>4.0850000000000009</v>
      </c>
      <c r="U24" s="310">
        <f t="shared" si="30"/>
        <v>4.2025000000000006</v>
      </c>
      <c r="V24" s="310">
        <f t="shared" si="30"/>
        <v>4.32</v>
      </c>
      <c r="W24" s="310">
        <f t="shared" si="30"/>
        <v>4.4375</v>
      </c>
      <c r="X24" s="310">
        <f t="shared" si="30"/>
        <v>4.5549999999999997</v>
      </c>
      <c r="Y24" s="310">
        <f t="shared" si="30"/>
        <v>4.6724999999999994</v>
      </c>
      <c r="Z24" s="310">
        <f t="shared" si="30"/>
        <v>4.7899999999999991</v>
      </c>
      <c r="AA24" s="310">
        <f t="shared" si="30"/>
        <v>4.9074999999999989</v>
      </c>
      <c r="AB24" s="310">
        <f t="shared" si="30"/>
        <v>5.0249999999999986</v>
      </c>
      <c r="AC24" s="310">
        <f t="shared" si="30"/>
        <v>5.1424999999999983</v>
      </c>
      <c r="AD24" s="310">
        <f t="shared" si="30"/>
        <v>5.259999999999998</v>
      </c>
      <c r="AE24" s="310">
        <f t="shared" si="30"/>
        <v>5.3533333333333317</v>
      </c>
      <c r="AF24" s="310">
        <f t="shared" si="30"/>
        <v>5.4466666666666654</v>
      </c>
      <c r="AG24" s="310">
        <f t="shared" si="30"/>
        <v>5.5399999999999991</v>
      </c>
      <c r="AH24" s="310">
        <f t="shared" si="30"/>
        <v>5.6333333333333329</v>
      </c>
      <c r="AI24" s="310">
        <f t="shared" si="30"/>
        <v>5.7266666666666666</v>
      </c>
      <c r="AJ24" s="310">
        <f t="shared" si="30"/>
        <v>5.82</v>
      </c>
      <c r="AK24" s="310">
        <f t="shared" si="30"/>
        <v>5.913333333333334</v>
      </c>
      <c r="AL24" s="310">
        <f t="shared" si="30"/>
        <v>6.0066666666666677</v>
      </c>
      <c r="AM24" s="310">
        <f t="shared" si="30"/>
        <v>6.1000000000000014</v>
      </c>
      <c r="AN24" s="310">
        <f t="shared" si="30"/>
        <v>6.1933333333333351</v>
      </c>
      <c r="AO24" s="310">
        <f t="shared" si="30"/>
        <v>6.2866666666666688</v>
      </c>
      <c r="AP24" s="310">
        <f t="shared" si="30"/>
        <v>6.3800000000000026</v>
      </c>
      <c r="AQ24" s="310">
        <f t="shared" si="30"/>
        <v>6.4700000000000024</v>
      </c>
      <c r="AR24" s="310">
        <f t="shared" si="30"/>
        <v>6.5600000000000023</v>
      </c>
      <c r="AS24" s="310">
        <f t="shared" si="30"/>
        <v>6.6500000000000021</v>
      </c>
      <c r="AT24" s="310">
        <f t="shared" si="30"/>
        <v>6.740000000000002</v>
      </c>
      <c r="AU24" s="310">
        <f t="shared" si="30"/>
        <v>6.8300000000000018</v>
      </c>
      <c r="AV24" s="310">
        <f t="shared" si="30"/>
        <v>6.9200000000000017</v>
      </c>
      <c r="AW24" s="310">
        <f t="shared" si="30"/>
        <v>7.0100000000000016</v>
      </c>
      <c r="AX24" s="310">
        <f t="shared" si="30"/>
        <v>7.1000000000000014</v>
      </c>
      <c r="AY24" s="310">
        <f t="shared" si="30"/>
        <v>7.1900000000000013</v>
      </c>
      <c r="AZ24" s="310">
        <f t="shared" si="30"/>
        <v>7.2800000000000011</v>
      </c>
      <c r="BA24" s="310">
        <f t="shared" si="30"/>
        <v>7.370000000000001</v>
      </c>
      <c r="BB24" s="310">
        <f t="shared" si="30"/>
        <v>7.4600000000000009</v>
      </c>
      <c r="BC24" s="310">
        <f t="shared" si="30"/>
        <v>7.5316666666666672</v>
      </c>
      <c r="BD24" s="310">
        <f t="shared" si="30"/>
        <v>7.6033333333333335</v>
      </c>
      <c r="BE24" s="310">
        <f t="shared" si="30"/>
        <v>7.6749999999999998</v>
      </c>
      <c r="BF24" s="310">
        <f t="shared" si="30"/>
        <v>7.7466666666666661</v>
      </c>
      <c r="BG24" s="310">
        <f t="shared" si="30"/>
        <v>7.8183333333333325</v>
      </c>
      <c r="BH24" s="310">
        <f t="shared" si="30"/>
        <v>7.8899999999999988</v>
      </c>
      <c r="BI24" s="310">
        <f t="shared" si="30"/>
        <v>7.9616666666666651</v>
      </c>
      <c r="BJ24" s="310">
        <f t="shared" si="30"/>
        <v>8.0333333333333314</v>
      </c>
      <c r="BK24" s="310">
        <f t="shared" si="30"/>
        <v>8.1049999999999986</v>
      </c>
      <c r="BL24" s="310">
        <f t="shared" si="30"/>
        <v>8.1766666666666659</v>
      </c>
      <c r="BM24" s="310">
        <f t="shared" si="30"/>
        <v>8.2483333333333331</v>
      </c>
      <c r="BN24" s="310">
        <f t="shared" si="30"/>
        <v>8.32</v>
      </c>
      <c r="BO24" s="310">
        <f t="shared" si="30"/>
        <v>8.4083333333333332</v>
      </c>
      <c r="BP24" s="310">
        <f t="shared" si="30"/>
        <v>8.4966666666666661</v>
      </c>
      <c r="BQ24" s="310">
        <f t="shared" si="30"/>
        <v>8.5849999999999991</v>
      </c>
      <c r="BR24" s="310">
        <f t="shared" si="30"/>
        <v>8.673333333333332</v>
      </c>
      <c r="BS24" s="310">
        <f t="shared" si="30"/>
        <v>8.7616666666666649</v>
      </c>
      <c r="BT24" s="310">
        <f t="shared" si="30"/>
        <v>8.8499999999999979</v>
      </c>
      <c r="BU24" s="310">
        <f t="shared" ref="BU24:EF24" si="31">BT24+BU20</f>
        <v>8.9383333333333308</v>
      </c>
      <c r="BV24" s="310">
        <f t="shared" si="31"/>
        <v>9.0266666666666637</v>
      </c>
      <c r="BW24" s="310">
        <f t="shared" si="31"/>
        <v>9.1149999999999967</v>
      </c>
      <c r="BX24" s="310">
        <f t="shared" si="31"/>
        <v>9.2033333333333296</v>
      </c>
      <c r="BY24" s="310">
        <f t="shared" si="31"/>
        <v>9.2916666666666625</v>
      </c>
      <c r="BZ24" s="310">
        <f t="shared" si="31"/>
        <v>9.3799999999999955</v>
      </c>
      <c r="CA24" s="310">
        <f t="shared" si="31"/>
        <v>9.462499999999995</v>
      </c>
      <c r="CB24" s="310">
        <f t="shared" si="31"/>
        <v>9.5449999999999946</v>
      </c>
      <c r="CC24" s="310">
        <f t="shared" si="31"/>
        <v>9.6274999999999942</v>
      </c>
      <c r="CD24" s="310">
        <f t="shared" si="31"/>
        <v>9.7099999999999937</v>
      </c>
      <c r="CE24" s="310">
        <f t="shared" si="31"/>
        <v>9.7924999999999933</v>
      </c>
      <c r="CF24" s="310">
        <f t="shared" si="31"/>
        <v>9.8749999999999929</v>
      </c>
      <c r="CG24" s="310">
        <f t="shared" si="31"/>
        <v>9.9574999999999925</v>
      </c>
      <c r="CH24" s="310">
        <f t="shared" si="31"/>
        <v>10.039999999999992</v>
      </c>
      <c r="CI24" s="310">
        <f t="shared" si="31"/>
        <v>10.122499999999992</v>
      </c>
      <c r="CJ24" s="310">
        <f t="shared" si="31"/>
        <v>10.204999999999991</v>
      </c>
      <c r="CK24" s="310">
        <f t="shared" si="31"/>
        <v>10.287499999999991</v>
      </c>
      <c r="CL24" s="310">
        <f t="shared" si="31"/>
        <v>10.36999999999999</v>
      </c>
      <c r="CM24" s="310">
        <f t="shared" si="31"/>
        <v>10.508333333333324</v>
      </c>
      <c r="CN24" s="310">
        <f t="shared" si="31"/>
        <v>10.646666666666658</v>
      </c>
      <c r="CO24" s="310">
        <f t="shared" si="31"/>
        <v>10.784999999999991</v>
      </c>
      <c r="CP24" s="310">
        <f t="shared" si="31"/>
        <v>10.923333333333325</v>
      </c>
      <c r="CQ24" s="310">
        <f t="shared" si="31"/>
        <v>11.061666666666659</v>
      </c>
      <c r="CR24" s="310">
        <f t="shared" si="31"/>
        <v>11.199999999999992</v>
      </c>
      <c r="CS24" s="310">
        <f t="shared" si="31"/>
        <v>11.338333333333326</v>
      </c>
      <c r="CT24" s="310">
        <f t="shared" si="31"/>
        <v>11.476666666666659</v>
      </c>
      <c r="CU24" s="310">
        <f t="shared" si="31"/>
        <v>11.614999999999993</v>
      </c>
      <c r="CV24" s="310">
        <f t="shared" si="31"/>
        <v>11.753333333333327</v>
      </c>
      <c r="CW24" s="310">
        <f t="shared" si="31"/>
        <v>11.89166666666666</v>
      </c>
      <c r="CX24" s="310">
        <f t="shared" si="31"/>
        <v>12.029999999999994</v>
      </c>
      <c r="CY24" s="310">
        <f t="shared" si="31"/>
        <v>12.174999999999994</v>
      </c>
      <c r="CZ24" s="310">
        <f t="shared" si="31"/>
        <v>12.319999999999993</v>
      </c>
      <c r="DA24" s="310">
        <f t="shared" si="31"/>
        <v>12.464999999999993</v>
      </c>
      <c r="DB24" s="310">
        <f t="shared" si="31"/>
        <v>12.609999999999992</v>
      </c>
      <c r="DC24" s="310">
        <f t="shared" si="31"/>
        <v>12.754999999999992</v>
      </c>
      <c r="DD24" s="310">
        <f t="shared" si="31"/>
        <v>12.899999999999991</v>
      </c>
      <c r="DE24" s="310">
        <f t="shared" si="31"/>
        <v>13.044999999999991</v>
      </c>
      <c r="DF24" s="310">
        <f t="shared" si="31"/>
        <v>13.189999999999991</v>
      </c>
      <c r="DG24" s="310">
        <f t="shared" si="31"/>
        <v>13.33499999999999</v>
      </c>
      <c r="DH24" s="310">
        <f t="shared" si="31"/>
        <v>13.47999999999999</v>
      </c>
      <c r="DI24" s="310">
        <f t="shared" si="31"/>
        <v>13.624999999999989</v>
      </c>
      <c r="DJ24" s="310">
        <f t="shared" si="31"/>
        <v>13.769999999999989</v>
      </c>
      <c r="DK24" s="310">
        <f t="shared" si="31"/>
        <v>13.946666666666655</v>
      </c>
      <c r="DL24" s="310">
        <f t="shared" si="31"/>
        <v>14.123333333333321</v>
      </c>
      <c r="DM24" s="310">
        <f t="shared" si="31"/>
        <v>14.299999999999986</v>
      </c>
      <c r="DN24" s="310">
        <f t="shared" si="31"/>
        <v>14.476666666666652</v>
      </c>
      <c r="DO24" s="310">
        <f t="shared" si="31"/>
        <v>14.653333333333318</v>
      </c>
      <c r="DP24" s="310">
        <f t="shared" si="31"/>
        <v>14.829999999999984</v>
      </c>
      <c r="DQ24" s="310">
        <f t="shared" si="31"/>
        <v>15.00666666666665</v>
      </c>
      <c r="DR24" s="310">
        <f t="shared" si="31"/>
        <v>15.183333333333316</v>
      </c>
      <c r="DS24" s="310">
        <f t="shared" si="31"/>
        <v>15.359999999999982</v>
      </c>
      <c r="DT24" s="310">
        <f t="shared" si="31"/>
        <v>15.536666666666648</v>
      </c>
      <c r="DU24" s="310">
        <f t="shared" si="31"/>
        <v>15.713333333333313</v>
      </c>
      <c r="DV24" s="310">
        <f t="shared" si="31"/>
        <v>15.889999999999979</v>
      </c>
      <c r="DW24" s="310">
        <f t="shared" si="31"/>
        <v>16.091666666666647</v>
      </c>
      <c r="DX24" s="310">
        <f t="shared" si="31"/>
        <v>16.293333333333315</v>
      </c>
      <c r="DY24" s="310">
        <f t="shared" si="31"/>
        <v>16.494999999999983</v>
      </c>
      <c r="DZ24" s="310">
        <f t="shared" si="31"/>
        <v>16.696666666666651</v>
      </c>
      <c r="EA24" s="310">
        <f t="shared" si="31"/>
        <v>16.898333333333319</v>
      </c>
      <c r="EB24" s="310">
        <f t="shared" si="31"/>
        <v>17.099999999999987</v>
      </c>
      <c r="EC24" s="310">
        <f t="shared" si="31"/>
        <v>17.301666666666655</v>
      </c>
      <c r="ED24" s="310">
        <f t="shared" si="31"/>
        <v>17.503333333333323</v>
      </c>
      <c r="EE24" s="310">
        <f t="shared" si="31"/>
        <v>17.704999999999991</v>
      </c>
      <c r="EF24" s="310">
        <f t="shared" si="31"/>
        <v>17.906666666666659</v>
      </c>
      <c r="EG24" s="310">
        <f t="shared" ref="EG24:GR24" si="32">EF24+EG20</f>
        <v>18.108333333333327</v>
      </c>
      <c r="EH24" s="310">
        <f t="shared" si="32"/>
        <v>18.309999999999995</v>
      </c>
      <c r="EI24" s="310">
        <f t="shared" si="32"/>
        <v>18.467499999999994</v>
      </c>
      <c r="EJ24" s="310">
        <f t="shared" si="32"/>
        <v>18.624999999999993</v>
      </c>
      <c r="EK24" s="310">
        <f t="shared" si="32"/>
        <v>18.782499999999992</v>
      </c>
      <c r="EL24" s="310">
        <f t="shared" si="32"/>
        <v>18.939999999999991</v>
      </c>
      <c r="EM24" s="310">
        <f t="shared" si="32"/>
        <v>19.097499999999989</v>
      </c>
      <c r="EN24" s="310">
        <f t="shared" si="32"/>
        <v>19.254999999999988</v>
      </c>
      <c r="EO24" s="310">
        <f t="shared" si="32"/>
        <v>19.412499999999987</v>
      </c>
      <c r="EP24" s="310">
        <f t="shared" si="32"/>
        <v>19.569999999999986</v>
      </c>
      <c r="EQ24" s="310">
        <f t="shared" si="32"/>
        <v>19.727499999999985</v>
      </c>
      <c r="ER24" s="310">
        <f t="shared" si="32"/>
        <v>19.884999999999984</v>
      </c>
      <c r="ES24" s="310">
        <f t="shared" si="32"/>
        <v>20.042499999999983</v>
      </c>
      <c r="ET24" s="310">
        <f t="shared" si="32"/>
        <v>20.199999999999982</v>
      </c>
      <c r="EU24" s="310">
        <f t="shared" si="32"/>
        <v>20.343333333333316</v>
      </c>
      <c r="EV24" s="310">
        <f t="shared" si="32"/>
        <v>20.48666666666665</v>
      </c>
      <c r="EW24" s="310">
        <f t="shared" si="32"/>
        <v>20.629999999999985</v>
      </c>
      <c r="EX24" s="310">
        <f t="shared" si="32"/>
        <v>20.773333333333319</v>
      </c>
      <c r="EY24" s="310">
        <f t="shared" si="32"/>
        <v>20.916666666666654</v>
      </c>
      <c r="EZ24" s="310">
        <f t="shared" si="32"/>
        <v>21.059999999999988</v>
      </c>
      <c r="FA24" s="310">
        <f t="shared" si="32"/>
        <v>21.203333333333322</v>
      </c>
      <c r="FB24" s="310">
        <f t="shared" si="32"/>
        <v>21.346666666666657</v>
      </c>
      <c r="FC24" s="310">
        <f t="shared" si="32"/>
        <v>21.489999999999991</v>
      </c>
      <c r="FD24" s="310">
        <f t="shared" si="32"/>
        <v>21.633333333333326</v>
      </c>
      <c r="FE24" s="310">
        <f t="shared" si="32"/>
        <v>21.77666666666666</v>
      </c>
      <c r="FF24" s="310">
        <f t="shared" si="32"/>
        <v>21.919999999999995</v>
      </c>
      <c r="FG24" s="310">
        <f t="shared" si="32"/>
        <v>22.121666666666663</v>
      </c>
      <c r="FH24" s="310">
        <f t="shared" si="32"/>
        <v>22.323333333333331</v>
      </c>
      <c r="FI24" s="310">
        <f t="shared" si="32"/>
        <v>22.524999999999999</v>
      </c>
      <c r="FJ24" s="310">
        <f t="shared" si="32"/>
        <v>22.726666666666667</v>
      </c>
      <c r="FK24" s="310">
        <f t="shared" si="32"/>
        <v>22.928333333333335</v>
      </c>
      <c r="FL24" s="310">
        <f t="shared" si="32"/>
        <v>23.130000000000003</v>
      </c>
      <c r="FM24" s="310">
        <f t="shared" si="32"/>
        <v>23.331666666666671</v>
      </c>
      <c r="FN24" s="310">
        <f t="shared" si="32"/>
        <v>23.533333333333339</v>
      </c>
      <c r="FO24" s="310">
        <f t="shared" si="32"/>
        <v>23.735000000000007</v>
      </c>
      <c r="FP24" s="310">
        <f t="shared" si="32"/>
        <v>23.936666666666675</v>
      </c>
      <c r="FQ24" s="310">
        <f t="shared" si="32"/>
        <v>24.138333333333343</v>
      </c>
      <c r="FR24" s="310">
        <f t="shared" si="32"/>
        <v>24.340000000000011</v>
      </c>
      <c r="FS24" s="310">
        <f t="shared" si="32"/>
        <v>24.670000000000009</v>
      </c>
      <c r="FT24" s="310">
        <f t="shared" si="32"/>
        <v>25.000000000000007</v>
      </c>
      <c r="FU24" s="310">
        <f t="shared" si="32"/>
        <v>25.330000000000005</v>
      </c>
      <c r="FV24" s="310">
        <f t="shared" si="32"/>
        <v>25.660000000000004</v>
      </c>
      <c r="FW24" s="310">
        <f t="shared" si="32"/>
        <v>25.990000000000002</v>
      </c>
      <c r="FX24" s="310">
        <f t="shared" si="32"/>
        <v>26.32</v>
      </c>
      <c r="FY24" s="310">
        <f t="shared" si="32"/>
        <v>26.65</v>
      </c>
      <c r="FZ24" s="310">
        <f t="shared" si="32"/>
        <v>26.979999999999997</v>
      </c>
      <c r="GA24" s="310">
        <f t="shared" si="32"/>
        <v>27.309999999999995</v>
      </c>
      <c r="GB24" s="310">
        <f t="shared" si="32"/>
        <v>27.639999999999993</v>
      </c>
      <c r="GC24" s="310">
        <f t="shared" si="32"/>
        <v>27.969999999999992</v>
      </c>
      <c r="GD24" s="310">
        <f t="shared" si="32"/>
        <v>28.29999999999999</v>
      </c>
      <c r="GE24" s="310">
        <f t="shared" si="32"/>
        <v>28.332577342910458</v>
      </c>
      <c r="GF24" s="310">
        <f t="shared" si="32"/>
        <v>28.393165383341266</v>
      </c>
      <c r="GG24" s="310">
        <f t="shared" si="32"/>
        <v>28.47242722211897</v>
      </c>
      <c r="GH24" s="310">
        <f t="shared" si="32"/>
        <v>28.97432191133338</v>
      </c>
      <c r="GI24" s="310">
        <f t="shared" si="32"/>
        <v>29.137499495018854</v>
      </c>
      <c r="GJ24" s="310">
        <f t="shared" si="32"/>
        <v>29.246139116242606</v>
      </c>
      <c r="GK24" s="310">
        <f t="shared" si="32"/>
        <v>29.320019876057419</v>
      </c>
      <c r="GL24" s="310">
        <f t="shared" si="32"/>
        <v>29.385756300144614</v>
      </c>
      <c r="GM24" s="310">
        <f t="shared" si="32"/>
        <v>29.468799437652997</v>
      </c>
      <c r="GN24" s="310">
        <f t="shared" si="32"/>
        <v>29.727672966137973</v>
      </c>
      <c r="GO24" s="310">
        <f t="shared" si="32"/>
        <v>29.971843059943268</v>
      </c>
      <c r="GP24" s="310">
        <f t="shared" si="32"/>
        <v>30.099999999999987</v>
      </c>
      <c r="GQ24" s="310">
        <f t="shared" si="32"/>
        <v>30.32162946520085</v>
      </c>
      <c r="GR24" s="310">
        <f t="shared" si="32"/>
        <v>30.477685563176099</v>
      </c>
      <c r="GS24" s="310">
        <f t="shared" ref="GS24:JD24" si="33">GR24+GS20</f>
        <v>30.75449884910709</v>
      </c>
      <c r="GT24" s="310">
        <f t="shared" si="33"/>
        <v>30.943703561618147</v>
      </c>
      <c r="GU24" s="310">
        <f t="shared" si="33"/>
        <v>31.186410180570103</v>
      </c>
      <c r="GV24" s="310">
        <f t="shared" si="33"/>
        <v>31.425923291377952</v>
      </c>
      <c r="GW24" s="310">
        <f t="shared" si="33"/>
        <v>31.948381223753476</v>
      </c>
      <c r="GX24" s="310">
        <f t="shared" si="33"/>
        <v>32.642522153956065</v>
      </c>
      <c r="GY24" s="310">
        <f t="shared" si="33"/>
        <v>33.492506281590963</v>
      </c>
      <c r="GZ24" s="310">
        <f t="shared" si="33"/>
        <v>34.413514030350754</v>
      </c>
      <c r="HA24" s="310">
        <f t="shared" si="33"/>
        <v>35.695004978417074</v>
      </c>
      <c r="HB24" s="310">
        <f t="shared" si="33"/>
        <v>37.369999999999976</v>
      </c>
      <c r="HC24" s="310">
        <f t="shared" si="33"/>
        <v>37.620724458659375</v>
      </c>
      <c r="HD24" s="310">
        <f t="shared" si="33"/>
        <v>37.957656614594868</v>
      </c>
      <c r="HE24" s="310">
        <f t="shared" si="33"/>
        <v>38.523073454983304</v>
      </c>
      <c r="HF24" s="310">
        <f t="shared" si="33"/>
        <v>39.677763886317386</v>
      </c>
      <c r="HG24" s="310">
        <f t="shared" si="33"/>
        <v>40.708006399556751</v>
      </c>
      <c r="HH24" s="310">
        <f t="shared" si="33"/>
        <v>41.715772094936156</v>
      </c>
      <c r="HI24" s="310">
        <f t="shared" si="33"/>
        <v>42.440558463088749</v>
      </c>
      <c r="HJ24" s="310">
        <f t="shared" si="33"/>
        <v>44.116296242380358</v>
      </c>
      <c r="HK24" s="310">
        <f t="shared" si="33"/>
        <v>44.965903025797481</v>
      </c>
      <c r="HL24" s="310">
        <f t="shared" si="33"/>
        <v>46.125503647097204</v>
      </c>
      <c r="HM24" s="310">
        <f t="shared" si="33"/>
        <v>48.260665890277537</v>
      </c>
      <c r="HN24" s="310">
        <f t="shared" si="33"/>
        <v>49.349999999999973</v>
      </c>
      <c r="HO24" s="310">
        <f t="shared" si="33"/>
        <v>50.949829303274996</v>
      </c>
      <c r="HP24" s="310">
        <f t="shared" si="33"/>
        <v>52.150128042778022</v>
      </c>
      <c r="HQ24" s="310">
        <f t="shared" si="33"/>
        <v>54.219212699463995</v>
      </c>
      <c r="HR24" s="310">
        <f t="shared" si="33"/>
        <v>55.845450444632291</v>
      </c>
      <c r="HS24" s="310">
        <f t="shared" si="33"/>
        <v>57.977096385172395</v>
      </c>
      <c r="HT24" s="310">
        <f t="shared" si="33"/>
        <v>59.956520368035278</v>
      </c>
      <c r="HU24" s="310">
        <f t="shared" si="33"/>
        <v>62.589327205481851</v>
      </c>
      <c r="HV24" s="310">
        <f t="shared" si="33"/>
        <v>64.766362337994721</v>
      </c>
      <c r="HW24" s="310">
        <f t="shared" si="33"/>
        <v>67.69513881586731</v>
      </c>
      <c r="HX24" s="310">
        <f t="shared" si="33"/>
        <v>69.217764832684054</v>
      </c>
      <c r="HY24" s="310">
        <f t="shared" si="33"/>
        <v>72.740726172654689</v>
      </c>
      <c r="HZ24" s="310">
        <f t="shared" si="33"/>
        <v>79.479999999999961</v>
      </c>
      <c r="IA24" s="310">
        <f t="shared" si="33"/>
        <v>79.9231958455224</v>
      </c>
      <c r="IB24" s="310">
        <f t="shared" si="33"/>
        <v>80.817835216068758</v>
      </c>
      <c r="IC24" s="310">
        <f t="shared" si="33"/>
        <v>82.44452173595144</v>
      </c>
      <c r="ID24" s="310">
        <f t="shared" si="33"/>
        <v>86.453715319356206</v>
      </c>
      <c r="IE24" s="310">
        <f t="shared" si="33"/>
        <v>88.852843225248535</v>
      </c>
      <c r="IF24" s="310">
        <f t="shared" si="33"/>
        <v>91.898415808859966</v>
      </c>
      <c r="IG24" s="310">
        <f t="shared" si="33"/>
        <v>94.213082001019103</v>
      </c>
      <c r="IH24" s="310">
        <f t="shared" si="33"/>
        <v>95.731795787178854</v>
      </c>
      <c r="II24" s="310">
        <f t="shared" si="33"/>
        <v>103.33020153140586</v>
      </c>
      <c r="IJ24" s="310">
        <f t="shared" si="33"/>
        <v>106.07427180626958</v>
      </c>
      <c r="IK24" s="310">
        <f t="shared" si="33"/>
        <v>114.23113557262087</v>
      </c>
      <c r="IL24" s="310">
        <f t="shared" si="33"/>
        <v>125.34999999999995</v>
      </c>
      <c r="IM24" s="310">
        <f t="shared" si="33"/>
        <v>125.64250764091371</v>
      </c>
      <c r="IN24" s="310">
        <f t="shared" si="33"/>
        <v>126.21560456533855</v>
      </c>
      <c r="IO24" s="310">
        <f t="shared" si="33"/>
        <v>134.0724600228329</v>
      </c>
      <c r="IP24" s="310">
        <f t="shared" si="33"/>
        <v>135.28838642017917</v>
      </c>
      <c r="IQ24" s="310">
        <f t="shared" si="33"/>
        <v>137.28250198734034</v>
      </c>
      <c r="IR24" s="310">
        <f t="shared" si="33"/>
        <v>139.61585903861138</v>
      </c>
      <c r="IS24" s="310">
        <f t="shared" si="33"/>
        <v>143.86637021847466</v>
      </c>
      <c r="IT24" s="310">
        <f t="shared" si="33"/>
        <v>148.43150741133491</v>
      </c>
      <c r="IU24" s="310">
        <f t="shared" si="33"/>
        <v>155.65843366343742</v>
      </c>
      <c r="IV24" s="310">
        <f t="shared" si="33"/>
        <v>164.80965828677981</v>
      </c>
      <c r="IW24" s="310">
        <f t="shared" si="33"/>
        <v>177.6149683353037</v>
      </c>
      <c r="IX24" s="310">
        <f t="shared" si="33"/>
        <v>222.90999999999997</v>
      </c>
      <c r="IY24" s="310">
        <f t="shared" si="33"/>
        <v>226.16034079148079</v>
      </c>
      <c r="IZ24" s="310">
        <f t="shared" si="33"/>
        <v>248.67501535826952</v>
      </c>
      <c r="JA24" s="310">
        <f t="shared" si="33"/>
        <v>250.85124990128307</v>
      </c>
      <c r="JB24" s="310">
        <f t="shared" si="33"/>
        <v>257.15138112200572</v>
      </c>
      <c r="JC24" s="310">
        <f t="shared" si="33"/>
        <v>264.6751705620004</v>
      </c>
      <c r="JD24" s="310">
        <f t="shared" si="33"/>
        <v>276.52059184411456</v>
      </c>
      <c r="JE24" s="310">
        <f t="shared" ref="JE24:LF24" si="34">JD24+JE20</f>
        <v>291.17324177948097</v>
      </c>
      <c r="JF24" s="310">
        <f t="shared" si="34"/>
        <v>308.10945026123602</v>
      </c>
      <c r="JG24" s="310">
        <f t="shared" si="34"/>
        <v>373.33647952715648</v>
      </c>
      <c r="JH24" s="310">
        <f t="shared" si="34"/>
        <v>377.3030499569802</v>
      </c>
      <c r="JI24" s="310">
        <f t="shared" si="34"/>
        <v>385.02539746536593</v>
      </c>
      <c r="JJ24" s="310">
        <f t="shared" si="34"/>
        <v>436.52</v>
      </c>
      <c r="JK24" s="310">
        <f t="shared" si="34"/>
        <v>436.80445599731104</v>
      </c>
      <c r="JL24" s="310">
        <f t="shared" si="34"/>
        <v>437.44378944078051</v>
      </c>
      <c r="JM24" s="310">
        <f t="shared" si="34"/>
        <v>440.0196398275022</v>
      </c>
      <c r="JN24" s="310">
        <f t="shared" si="34"/>
        <v>444.60126220551444</v>
      </c>
      <c r="JO24" s="310">
        <f t="shared" si="34"/>
        <v>473.54564408259478</v>
      </c>
      <c r="JP24" s="310">
        <f t="shared" si="34"/>
        <v>490.57371079400139</v>
      </c>
      <c r="JQ24" s="310">
        <f t="shared" si="34"/>
        <v>515.04636711929868</v>
      </c>
      <c r="JR24" s="310">
        <f t="shared" si="34"/>
        <v>522.72558554593809</v>
      </c>
      <c r="JS24" s="310">
        <f t="shared" si="34"/>
        <v>537.73359185614311</v>
      </c>
      <c r="JT24" s="310">
        <f t="shared" si="34"/>
        <v>557.37530763049017</v>
      </c>
      <c r="JU24" s="310">
        <f t="shared" si="34"/>
        <v>584.48552423531385</v>
      </c>
      <c r="JV24" s="310">
        <f t="shared" si="34"/>
        <v>755.56000000000006</v>
      </c>
      <c r="JW24" s="310">
        <f t="shared" si="34"/>
        <v>755.78415276750013</v>
      </c>
      <c r="JX24" s="310">
        <f t="shared" si="34"/>
        <v>758.46681308894028</v>
      </c>
      <c r="JY24" s="310">
        <f t="shared" si="34"/>
        <v>769.66985633220736</v>
      </c>
      <c r="JZ24" s="310">
        <f t="shared" si="34"/>
        <v>782.18565025833823</v>
      </c>
      <c r="KA24" s="310">
        <f t="shared" si="34"/>
        <v>802.90778907902848</v>
      </c>
      <c r="KB24" s="310">
        <f t="shared" si="34"/>
        <v>814.6559718528556</v>
      </c>
      <c r="KC24" s="310">
        <f t="shared" si="34"/>
        <v>841.02294981749878</v>
      </c>
      <c r="KD24" s="310">
        <f t="shared" si="34"/>
        <v>861.74822677693408</v>
      </c>
      <c r="KE24" s="310">
        <f t="shared" si="34"/>
        <v>893.6044818648852</v>
      </c>
      <c r="KF24" s="310">
        <f t="shared" si="34"/>
        <v>945.04373140909149</v>
      </c>
      <c r="KG24" s="310">
        <f t="shared" si="34"/>
        <v>991.65697186902241</v>
      </c>
      <c r="KH24" s="310">
        <f t="shared" si="34"/>
        <v>1060.5899999999999</v>
      </c>
      <c r="KI24" s="310">
        <f t="shared" si="34"/>
        <v>1101.5135311291417</v>
      </c>
      <c r="KJ24" s="310">
        <f t="shared" si="34"/>
        <v>1118.5012957219687</v>
      </c>
      <c r="KK24" s="310">
        <f t="shared" si="34"/>
        <v>1248.9686494148409</v>
      </c>
      <c r="KL24" s="310">
        <f t="shared" si="34"/>
        <v>1251.1717882936582</v>
      </c>
      <c r="KM24" s="310">
        <f t="shared" si="34"/>
        <v>1252.4593302520345</v>
      </c>
      <c r="KN24" s="310">
        <f t="shared" si="34"/>
        <v>1274.0817032008297</v>
      </c>
      <c r="KO24" s="310">
        <f t="shared" si="34"/>
        <v>1281.8904340863053</v>
      </c>
      <c r="KP24" s="310">
        <f t="shared" si="34"/>
        <v>1296.7483634195282</v>
      </c>
      <c r="KQ24" s="310">
        <f t="shared" si="34"/>
        <v>1388.0233405354263</v>
      </c>
      <c r="KR24" s="310">
        <f t="shared" si="34"/>
        <v>1388.0233405354263</v>
      </c>
      <c r="KS24" s="310">
        <f t="shared" si="34"/>
        <v>1388.6922909287264</v>
      </c>
      <c r="KT24" s="310">
        <f t="shared" si="34"/>
        <v>1393.9499999999998</v>
      </c>
      <c r="KU24" s="310">
        <f t="shared" si="34"/>
        <v>1397.9754905139439</v>
      </c>
      <c r="KV24" s="310">
        <f t="shared" si="34"/>
        <v>1408.2639948805411</v>
      </c>
      <c r="KW24" s="310">
        <f t="shared" si="34"/>
        <v>1520.2966200244291</v>
      </c>
      <c r="KX24" s="310">
        <f t="shared" si="34"/>
        <v>1522.9578025588849</v>
      </c>
      <c r="KY24" s="310">
        <f t="shared" si="34"/>
        <v>1524.9105858881373</v>
      </c>
      <c r="KZ24" s="310">
        <f t="shared" si="34"/>
        <v>1542.8548417653828</v>
      </c>
      <c r="LA24" s="310">
        <f t="shared" si="34"/>
        <v>1549.4428657288965</v>
      </c>
      <c r="LB24" s="310">
        <f t="shared" si="34"/>
        <v>1557.4370507175404</v>
      </c>
      <c r="LC24" s="310">
        <f t="shared" si="34"/>
        <v>1662.309449214913</v>
      </c>
      <c r="LD24" s="310">
        <f t="shared" si="34"/>
        <v>1663.4945045889374</v>
      </c>
      <c r="LE24" s="310">
        <f t="shared" si="34"/>
        <v>1663.4945045889374</v>
      </c>
      <c r="LF24" s="310">
        <f t="shared" si="34"/>
        <v>1663.9199999999998</v>
      </c>
    </row>
    <row r="26" spans="3:318">
      <c r="D26" t="s">
        <v>15280</v>
      </c>
      <c r="E26" s="342">
        <f>G24-(H24-G24)</f>
        <v>2.4500000000000002</v>
      </c>
    </row>
    <row r="30" spans="3:318">
      <c r="E30" s="337" t="s">
        <v>14839</v>
      </c>
    </row>
    <row r="31" spans="3:318">
      <c r="F31">
        <v>2006</v>
      </c>
      <c r="G31">
        <v>2007</v>
      </c>
      <c r="H31">
        <v>2008</v>
      </c>
      <c r="I31">
        <v>2009</v>
      </c>
      <c r="J31">
        <v>2010</v>
      </c>
      <c r="K31">
        <v>2011</v>
      </c>
      <c r="L31">
        <v>2012</v>
      </c>
      <c r="M31">
        <v>2013</v>
      </c>
      <c r="N31">
        <v>2014</v>
      </c>
      <c r="O31">
        <v>2015</v>
      </c>
      <c r="P31">
        <v>2016</v>
      </c>
    </row>
    <row r="32" spans="3:318">
      <c r="E32" s="337" t="s">
        <v>14840</v>
      </c>
      <c r="F32" s="338">
        <v>1.8098523839149373E-2</v>
      </c>
      <c r="G32" s="338">
        <v>3.048548352143941E-2</v>
      </c>
      <c r="H32" s="338">
        <v>2.0928585864724566E-2</v>
      </c>
      <c r="I32" s="338">
        <v>5.3097554041653679E-2</v>
      </c>
      <c r="J32" s="338">
        <v>9.6619979403189896E-3</v>
      </c>
      <c r="K32" s="338">
        <v>2.9982333016990033E-3</v>
      </c>
      <c r="L32" s="338">
        <v>1.5216238900242667E-2</v>
      </c>
      <c r="M32" s="338">
        <v>8.9159979096989004E-4</v>
      </c>
      <c r="N32" s="338">
        <v>7.348548257548979E-4</v>
      </c>
      <c r="O32" s="338">
        <v>0.12276077252562315</v>
      </c>
      <c r="P32" s="338">
        <v>1.4910880890262336E-2</v>
      </c>
    </row>
    <row r="33" spans="5:16">
      <c r="E33" s="337" t="s">
        <v>14841</v>
      </c>
      <c r="F33" s="338">
        <v>3.3660022461560836E-2</v>
      </c>
      <c r="G33" s="338">
        <v>2.1465763132771456E-2</v>
      </c>
      <c r="H33" s="338">
        <v>2.8124553917820528E-2</v>
      </c>
      <c r="I33" s="338">
        <v>3.9837329555360942E-2</v>
      </c>
      <c r="J33" s="338">
        <v>1.9503801407158555E-2</v>
      </c>
      <c r="K33" s="338">
        <v>5.874302218376818E-3</v>
      </c>
      <c r="L33" s="338">
        <v>0.10540084531056004</v>
      </c>
      <c r="M33" s="338">
        <v>2.0039287972337099E-3</v>
      </c>
      <c r="N33" s="338">
        <v>8.7947425546346172E-3</v>
      </c>
      <c r="O33" s="338">
        <v>5.0959217041117617E-2</v>
      </c>
      <c r="P33" s="338">
        <v>3.8109806151043264E-2</v>
      </c>
    </row>
    <row r="34" spans="5:16">
      <c r="E34" s="337" t="s">
        <v>14842</v>
      </c>
      <c r="F34" s="338">
        <v>4.403435487650182E-2</v>
      </c>
      <c r="G34" s="338">
        <v>3.8076105355019714E-2</v>
      </c>
      <c r="H34" s="338">
        <v>4.719673125112183E-2</v>
      </c>
      <c r="I34" s="338">
        <v>6.8671910278326476E-2</v>
      </c>
      <c r="J34" s="338">
        <v>3.5462971874486285E-2</v>
      </c>
      <c r="K34" s="338">
        <v>8.053357377505467E-2</v>
      </c>
      <c r="L34" s="338">
        <v>1.0187887004417142E-2</v>
      </c>
      <c r="M34" s="338">
        <v>8.0737537196642999E-3</v>
      </c>
      <c r="N34" s="338">
        <v>3.672767676381692E-2</v>
      </c>
      <c r="O34" s="338">
        <v>0.39137075141850319</v>
      </c>
      <c r="P34" s="338">
        <v>0.41498175776526292</v>
      </c>
    </row>
    <row r="35" spans="5:16">
      <c r="E35" s="337" t="s">
        <v>14843</v>
      </c>
      <c r="F35" s="338">
        <v>0.27883038289689499</v>
      </c>
      <c r="G35" s="338">
        <v>2.6025407498081854E-2</v>
      </c>
      <c r="H35" s="338">
        <v>9.6384844017870078E-2</v>
      </c>
      <c r="I35" s="338">
        <v>5.3974037343786835E-2</v>
      </c>
      <c r="J35" s="338">
        <v>8.7403391833546312E-2</v>
      </c>
      <c r="K35" s="338">
        <v>1.2463370206501186E-2</v>
      </c>
      <c r="L35" s="338">
        <v>2.949361556445227E-2</v>
      </c>
      <c r="M35" s="338">
        <v>1.4360651886949165E-2</v>
      </c>
      <c r="N35" s="338">
        <v>4.1031354050850476E-2</v>
      </c>
      <c r="O35" s="338">
        <v>6.6088879254177562E-3</v>
      </c>
      <c r="P35" s="338">
        <v>9.8573268676361483E-3</v>
      </c>
    </row>
    <row r="36" spans="5:16">
      <c r="E36" s="337" t="s">
        <v>14833</v>
      </c>
      <c r="F36" s="338">
        <v>9.0654213158596425E-2</v>
      </c>
      <c r="G36" s="338">
        <v>3.3384679360654104E-2</v>
      </c>
      <c r="H36" s="338">
        <v>8.5996870888094087E-2</v>
      </c>
      <c r="I36" s="338">
        <v>7.0748288766681156E-2</v>
      </c>
      <c r="J36" s="338">
        <v>5.2302766642518476E-2</v>
      </c>
      <c r="K36" s="338">
        <v>2.0439888962291625E-2</v>
      </c>
      <c r="L36" s="338">
        <v>3.5222084359321601E-2</v>
      </c>
      <c r="M36" s="338">
        <v>9.0723363456244807E-2</v>
      </c>
      <c r="N36" s="338">
        <v>6.7934756649150177E-2</v>
      </c>
      <c r="O36" s="338">
        <v>3.8623168897779299E-3</v>
      </c>
      <c r="P36" s="338">
        <v>7.2333345529221812E-3</v>
      </c>
    </row>
    <row r="37" spans="5:16">
      <c r="E37" s="337" t="s">
        <v>14844</v>
      </c>
      <c r="F37" s="338">
        <v>6.0355345124306174E-2</v>
      </c>
      <c r="G37" s="338">
        <v>3.2945407263803385E-2</v>
      </c>
      <c r="H37" s="338">
        <v>8.4120675741185466E-2</v>
      </c>
      <c r="I37" s="338">
        <v>6.5696116258310039E-2</v>
      </c>
      <c r="J37" s="338">
        <v>6.6395739777881685E-2</v>
      </c>
      <c r="K37" s="338">
        <v>2.3917148947017634E-2</v>
      </c>
      <c r="L37" s="338">
        <v>5.5453496007275713E-2</v>
      </c>
      <c r="M37" s="338">
        <v>5.3372826954007684E-2</v>
      </c>
      <c r="N37" s="338">
        <v>3.8514843700052835E-2</v>
      </c>
      <c r="O37" s="338">
        <v>6.4861929891993741E-2</v>
      </c>
      <c r="P37" s="338">
        <v>6.6467592240788131E-2</v>
      </c>
    </row>
    <row r="38" spans="5:16">
      <c r="E38" s="337" t="s">
        <v>14845</v>
      </c>
      <c r="F38" s="338">
        <v>4.1044866563785178E-2</v>
      </c>
      <c r="G38" s="338">
        <v>7.1864915044776462E-2</v>
      </c>
      <c r="H38" s="338">
        <v>6.049969684078417E-2</v>
      </c>
      <c r="I38" s="338">
        <v>8.7381574425707736E-2</v>
      </c>
      <c r="J38" s="338">
        <v>5.0461438677984222E-2</v>
      </c>
      <c r="K38" s="338">
        <v>4.3568175275351388E-2</v>
      </c>
      <c r="L38" s="338">
        <v>6.8595336994365541E-2</v>
      </c>
      <c r="M38" s="338">
        <v>7.6707172534156501E-2</v>
      </c>
      <c r="N38" s="338">
        <v>8.6440605726135766E-2</v>
      </c>
      <c r="O38" s="338">
        <v>2.3424318710929884E-2</v>
      </c>
      <c r="P38" s="338">
        <v>2.4402800175996057E-2</v>
      </c>
    </row>
    <row r="39" spans="5:16">
      <c r="E39" s="337" t="s">
        <v>6208</v>
      </c>
      <c r="F39" s="338">
        <v>3.6520235603997843E-2</v>
      </c>
      <c r="G39" s="338">
        <v>9.5480182971470734E-2</v>
      </c>
      <c r="H39" s="338">
        <v>0.13987794484904936</v>
      </c>
      <c r="I39" s="338">
        <v>7.2254733903513974E-2</v>
      </c>
      <c r="J39" s="338">
        <v>3.3109086247214925E-2</v>
      </c>
      <c r="K39" s="338">
        <v>4.6793124158059203E-2</v>
      </c>
      <c r="L39" s="338">
        <v>7.9285653676115592E-2</v>
      </c>
      <c r="M39" s="338">
        <v>2.4069766883899859E-2</v>
      </c>
      <c r="N39" s="338">
        <v>6.7945044616710762E-2</v>
      </c>
      <c r="O39" s="338">
        <v>4.457022238187857E-2</v>
      </c>
      <c r="P39" s="338">
        <v>2.961138270416621E-2</v>
      </c>
    </row>
    <row r="40" spans="5:16">
      <c r="E40" s="337" t="s">
        <v>14846</v>
      </c>
      <c r="F40" s="338">
        <v>4.613507639354595E-2</v>
      </c>
      <c r="G40" s="338">
        <v>0.11691666129778551</v>
      </c>
      <c r="H40" s="338">
        <v>7.0918763223465839E-2</v>
      </c>
      <c r="I40" s="338">
        <v>9.7204662392054109E-2</v>
      </c>
      <c r="J40" s="338">
        <v>0.16565087735397901</v>
      </c>
      <c r="K40" s="338">
        <v>7.4076734851399428E-2</v>
      </c>
      <c r="L40" s="338">
        <v>0.30535569152156006</v>
      </c>
      <c r="M40" s="338">
        <v>4.704114314883704E-2</v>
      </c>
      <c r="N40" s="338">
        <v>0.10443646555404749</v>
      </c>
      <c r="O40" s="338">
        <v>0.27380302710552595</v>
      </c>
      <c r="P40" s="338">
        <v>0.38845945289244255</v>
      </c>
    </row>
    <row r="41" spans="5:16">
      <c r="E41" s="337" t="s">
        <v>14847</v>
      </c>
      <c r="F41" s="338">
        <v>0.14381862693609765</v>
      </c>
      <c r="G41" s="338">
        <v>0.12668607273174534</v>
      </c>
      <c r="H41" s="338">
        <v>9.6794709624351147E-2</v>
      </c>
      <c r="I41" s="338">
        <v>5.0535214630492695E-2</v>
      </c>
      <c r="J41" s="338">
        <v>5.982276596607175E-2</v>
      </c>
      <c r="K41" s="338">
        <v>9.3800990399163481E-2</v>
      </c>
      <c r="L41" s="338">
        <v>1.856921693658407E-2</v>
      </c>
      <c r="M41" s="338">
        <v>6.1565056965731904E-2</v>
      </c>
      <c r="N41" s="338">
        <v>0.16863668997871128</v>
      </c>
      <c r="O41" s="338">
        <v>0</v>
      </c>
      <c r="P41" s="338">
        <v>4.3895817091693387E-3</v>
      </c>
    </row>
    <row r="42" spans="5:16">
      <c r="E42" s="337" t="s">
        <v>14848</v>
      </c>
      <c r="F42" s="338">
        <v>0.13565005211405301</v>
      </c>
      <c r="G42" s="338">
        <v>0.17627110702425364</v>
      </c>
      <c r="H42" s="338">
        <v>0.17822723231889226</v>
      </c>
      <c r="I42" s="338">
        <v>0.1169253680707148</v>
      </c>
      <c r="J42" s="338">
        <v>0.17782567617944836</v>
      </c>
      <c r="K42" s="338">
        <v>0.13125574055477557</v>
      </c>
      <c r="L42" s="338">
        <v>3.6151619813612389E-2</v>
      </c>
      <c r="M42" s="338">
        <v>8.4974349939893556E-2</v>
      </c>
      <c r="N42" s="338">
        <v>0.1528152655802083</v>
      </c>
      <c r="O42" s="338">
        <v>2.0066906446487703E-3</v>
      </c>
      <c r="P42" s="338">
        <v>0</v>
      </c>
    </row>
    <row r="43" spans="5:16">
      <c r="E43" s="337" t="s">
        <v>14849</v>
      </c>
      <c r="F43" s="338">
        <v>7.1198300031510828E-2</v>
      </c>
      <c r="G43" s="338">
        <v>0.23039821479819841</v>
      </c>
      <c r="H43" s="338">
        <v>9.0929391462640799E-2</v>
      </c>
      <c r="I43" s="338">
        <v>0.2236732103333976</v>
      </c>
      <c r="J43" s="338">
        <v>0.24239948609939141</v>
      </c>
      <c r="K43" s="338">
        <v>0.46427871735031007</v>
      </c>
      <c r="L43" s="338">
        <v>0.24106831391149305</v>
      </c>
      <c r="M43" s="338">
        <v>0.53621638592241172</v>
      </c>
      <c r="N43" s="338">
        <v>0.22598769999992643</v>
      </c>
      <c r="O43" s="338">
        <v>1.5771865464583475E-2</v>
      </c>
      <c r="P43" s="338">
        <v>1.5760840503108546E-3</v>
      </c>
    </row>
    <row r="45" spans="5:16">
      <c r="E45" s="337" t="s">
        <v>235</v>
      </c>
      <c r="F45" s="271" t="s">
        <v>728</v>
      </c>
    </row>
  </sheetData>
  <conditionalFormatting sqref="F32:P43">
    <cfRule type="colorScale" priority="12">
      <colorScale>
        <cfvo type="min"/>
        <cfvo type="percentile" val="50"/>
        <cfvo type="max"/>
        <color rgb="FFF8696B"/>
        <color rgb="FFFCFCFF"/>
        <color rgb="FF63BE7B"/>
      </colorScale>
    </cfRule>
  </conditionalFormatting>
  <hyperlinks>
    <hyperlink ref="D2" r:id="rId1" xr:uid="{00000000-0004-0000-0100-000000000000}"/>
    <hyperlink ref="F45" r:id="rId2" xr:uid="{43E6302A-1F26-4834-A934-16ECFDC25FAA}"/>
  </hyperlinks>
  <pageMargins left="0.7" right="0.7" top="0.78740157499999996" bottom="0.78740157499999996"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Z63"/>
  <sheetViews>
    <sheetView topLeftCell="A2" workbookViewId="0">
      <selection activeCell="A8" sqref="A8"/>
    </sheetView>
  </sheetViews>
  <sheetFormatPr defaultColWidth="10.75" defaultRowHeight="15"/>
  <cols>
    <col min="1" max="1" width="20.5" style="17" bestFit="1" customWidth="1"/>
    <col min="2" max="3" width="20.5" style="17" customWidth="1"/>
    <col min="4" max="16" width="5.75" style="16" bestFit="1" customWidth="1"/>
    <col min="17" max="17" width="5.5" style="16" bestFit="1" customWidth="1"/>
    <col min="18" max="18" width="6" style="16" bestFit="1" customWidth="1"/>
    <col min="19" max="20" width="5.25" style="16" bestFit="1" customWidth="1"/>
    <col min="21" max="22" width="5.75" style="16" bestFit="1" customWidth="1"/>
    <col min="23" max="23" width="5.25" style="16" bestFit="1" customWidth="1"/>
    <col min="24" max="24" width="5.75" style="16" bestFit="1" customWidth="1"/>
    <col min="25" max="25" width="5.5" style="16" bestFit="1" customWidth="1"/>
    <col min="26" max="26" width="5.25" style="16" bestFit="1" customWidth="1"/>
    <col min="27" max="28" width="5.5" style="16" bestFit="1" customWidth="1"/>
    <col min="29" max="29" width="5.25" style="16" bestFit="1" customWidth="1"/>
    <col min="30" max="30" width="5.75" style="16" bestFit="1" customWidth="1"/>
    <col min="31" max="31" width="5.25" style="16" bestFit="1" customWidth="1"/>
    <col min="32" max="32" width="4.75" style="16" bestFit="1" customWidth="1"/>
    <col min="33" max="34" width="5.5" style="16" bestFit="1" customWidth="1"/>
    <col min="35" max="35" width="5.25" style="16" bestFit="1" customWidth="1"/>
    <col min="36" max="36" width="5.75" style="16" bestFit="1" customWidth="1"/>
    <col min="37" max="37" width="5.5" style="16" bestFit="1" customWidth="1"/>
    <col min="38" max="38" width="5.25" style="16" bestFit="1" customWidth="1"/>
    <col min="39" max="40" width="5.5" style="16" bestFit="1" customWidth="1"/>
    <col min="41" max="41" width="5.25" style="16" bestFit="1" customWidth="1"/>
    <col min="42" max="42" width="5.75" style="16" bestFit="1" customWidth="1"/>
    <col min="43" max="43" width="5.25" style="16" bestFit="1" customWidth="1"/>
    <col min="44" max="44" width="4.75" style="16" bestFit="1" customWidth="1"/>
    <col min="45" max="46" width="5.5" style="16" bestFit="1" customWidth="1"/>
    <col min="47" max="47" width="5.25" style="16" bestFit="1" customWidth="1"/>
    <col min="48" max="48" width="5.75" style="16" bestFit="1" customWidth="1"/>
    <col min="49" max="49" width="5.5" style="16" bestFit="1" customWidth="1"/>
    <col min="50" max="50" width="5.25" style="16" bestFit="1" customWidth="1"/>
    <col min="51" max="52" width="5.5" style="16" bestFit="1" customWidth="1"/>
    <col min="53" max="53" width="5.25" style="16" bestFit="1" customWidth="1"/>
    <col min="54" max="54" width="5.75" style="16" bestFit="1" customWidth="1"/>
    <col min="55" max="55" width="5.25" style="16" bestFit="1" customWidth="1"/>
    <col min="56" max="56" width="4.75" style="16" bestFit="1" customWidth="1"/>
    <col min="57" max="58" width="5.5" style="16" bestFit="1" customWidth="1"/>
    <col min="59" max="59" width="5.25" style="16" bestFit="1" customWidth="1"/>
    <col min="60" max="60" width="5.75" style="16" bestFit="1" customWidth="1"/>
    <col min="61" max="61" width="5.5" style="16" bestFit="1" customWidth="1"/>
    <col min="62" max="62" width="5.25" style="16" bestFit="1" customWidth="1"/>
    <col min="63" max="64" width="5.5" style="16" bestFit="1" customWidth="1"/>
    <col min="65" max="65" width="5.25" style="16" bestFit="1" customWidth="1"/>
    <col min="66" max="66" width="5.75" style="16" bestFit="1" customWidth="1"/>
    <col min="67" max="67" width="5.25" style="16" bestFit="1" customWidth="1"/>
    <col min="68" max="68" width="4.75" style="16" bestFit="1" customWidth="1"/>
    <col min="69" max="70" width="5.5" style="16" bestFit="1" customWidth="1"/>
    <col min="71" max="71" width="5.25" style="16" bestFit="1" customWidth="1"/>
    <col min="72" max="72" width="5.75" style="16" bestFit="1" customWidth="1"/>
    <col min="73" max="73" width="5.5" style="16" bestFit="1" customWidth="1"/>
    <col min="74" max="74" width="5.25" style="16" bestFit="1" customWidth="1"/>
    <col min="75" max="76" width="5.5" style="16" bestFit="1" customWidth="1"/>
    <col min="77" max="77" width="5.25" style="16" bestFit="1" customWidth="1"/>
    <col min="78" max="78" width="5.75" style="16" bestFit="1" customWidth="1"/>
    <col min="79" max="79" width="5.25" style="16" bestFit="1" customWidth="1"/>
    <col min="80" max="80" width="4.75" style="16" bestFit="1" customWidth="1"/>
    <col min="81" max="82" width="5.5" style="16" bestFit="1" customWidth="1"/>
    <col min="83" max="83" width="5.25" style="16" bestFit="1" customWidth="1"/>
    <col min="84" max="84" width="5.75" style="16" bestFit="1" customWidth="1"/>
    <col min="85" max="85" width="5.5" style="16" bestFit="1" customWidth="1"/>
    <col min="86" max="86" width="5.25" style="16" bestFit="1" customWidth="1"/>
    <col min="87" max="88" width="5.5" style="16" bestFit="1" customWidth="1"/>
    <col min="89" max="89" width="5.25" style="16" bestFit="1" customWidth="1"/>
    <col min="90" max="90" width="5.75" style="16" bestFit="1" customWidth="1"/>
    <col min="91" max="91" width="5.25" style="16" bestFit="1" customWidth="1"/>
    <col min="92" max="92" width="4.75" style="16" bestFit="1" customWidth="1"/>
    <col min="93" max="94" width="5.5" style="16" bestFit="1" customWidth="1"/>
    <col min="95" max="95" width="5.25" style="16" bestFit="1" customWidth="1"/>
    <col min="96" max="96" width="5.75" style="16" bestFit="1" customWidth="1"/>
    <col min="97" max="97" width="5.5" style="16" bestFit="1" customWidth="1"/>
    <col min="98" max="98" width="5.25" style="16" bestFit="1" customWidth="1"/>
    <col min="99" max="100" width="5.5" style="16" bestFit="1" customWidth="1"/>
    <col min="101" max="101" width="5.25" style="16" bestFit="1" customWidth="1"/>
    <col min="102" max="102" width="5.75" style="16" bestFit="1" customWidth="1"/>
    <col min="103" max="103" width="5.25" style="16" bestFit="1" customWidth="1"/>
    <col min="104" max="104" width="4.75" style="16" bestFit="1" customWidth="1"/>
    <col min="105" max="106" width="5.5" style="16" bestFit="1" customWidth="1"/>
    <col min="107" max="107" width="5.25" style="16" bestFit="1" customWidth="1"/>
    <col min="108" max="108" width="5.75" style="16" bestFit="1" customWidth="1"/>
    <col min="109" max="109" width="5.5" style="16" bestFit="1" customWidth="1"/>
    <col min="110" max="110" width="5.25" style="16" bestFit="1" customWidth="1"/>
    <col min="111" max="112" width="5.5" style="16" bestFit="1" customWidth="1"/>
    <col min="113" max="113" width="5.25" style="16" bestFit="1" customWidth="1"/>
    <col min="114" max="114" width="5.75" style="16" bestFit="1" customWidth="1"/>
    <col min="115" max="115" width="5.25" style="16" bestFit="1" customWidth="1"/>
    <col min="116" max="116" width="4.75" style="16" bestFit="1" customWidth="1"/>
    <col min="117" max="118" width="5.5" style="16" bestFit="1" customWidth="1"/>
    <col min="119" max="119" width="5.25" style="16" bestFit="1" customWidth="1"/>
    <col min="120" max="120" width="5.75" style="16" bestFit="1" customWidth="1"/>
    <col min="121" max="121" width="5.5" style="16" bestFit="1" customWidth="1"/>
    <col min="122" max="122" width="5.25" style="16" bestFit="1" customWidth="1"/>
    <col min="123" max="124" width="5.5" style="16" bestFit="1" customWidth="1"/>
    <col min="125" max="125" width="5.25" style="16" bestFit="1" customWidth="1"/>
    <col min="126" max="126" width="5.75" style="16" bestFit="1" customWidth="1"/>
    <col min="127" max="127" width="5.25" style="16" bestFit="1" customWidth="1"/>
    <col min="128" max="128" width="4.75" style="16" bestFit="1" customWidth="1"/>
    <col min="129" max="130" width="5.5" style="16" bestFit="1" customWidth="1"/>
    <col min="131" max="131" width="5.25" style="16" bestFit="1" customWidth="1"/>
    <col min="132" max="132" width="5.75" style="16" bestFit="1" customWidth="1"/>
    <col min="133" max="133" width="5.5" style="16" bestFit="1" customWidth="1"/>
    <col min="134" max="134" width="5.25" style="16" bestFit="1" customWidth="1"/>
    <col min="135" max="136" width="5.5" style="16" bestFit="1" customWidth="1"/>
    <col min="137" max="137" width="5.25" style="16" bestFit="1" customWidth="1"/>
    <col min="138" max="138" width="5.75" style="16" bestFit="1" customWidth="1"/>
    <col min="139" max="139" width="5.25" style="16" bestFit="1" customWidth="1"/>
    <col min="140" max="140" width="4.75" style="16" bestFit="1" customWidth="1"/>
    <col min="141" max="142" width="5.5" style="16" bestFit="1" customWidth="1"/>
    <col min="143" max="143" width="5.25" style="16" bestFit="1" customWidth="1"/>
    <col min="144" max="144" width="5.75" style="16" bestFit="1" customWidth="1"/>
    <col min="145" max="145" width="5.5" style="16" bestFit="1" customWidth="1"/>
    <col min="146" max="146" width="5.25" style="16" bestFit="1" customWidth="1"/>
    <col min="147" max="148" width="5.5" style="16" bestFit="1" customWidth="1"/>
    <col min="149" max="149" width="5.25" style="16" bestFit="1" customWidth="1"/>
    <col min="150" max="150" width="5.75" style="16" bestFit="1" customWidth="1"/>
    <col min="151" max="151" width="5.25" style="16" bestFit="1" customWidth="1"/>
    <col min="152" max="152" width="4.75" style="16" bestFit="1" customWidth="1"/>
    <col min="153" max="154" width="5.5" style="16" bestFit="1" customWidth="1"/>
    <col min="155" max="155" width="5.25" style="16" bestFit="1" customWidth="1"/>
    <col min="156" max="156" width="5.75" style="16" bestFit="1" customWidth="1"/>
    <col min="157" max="157" width="5.5" style="16" bestFit="1" customWidth="1"/>
    <col min="158" max="158" width="5.25" style="16" bestFit="1" customWidth="1"/>
    <col min="159" max="160" width="5.5" style="16" bestFit="1" customWidth="1"/>
    <col min="161" max="161" width="5.25" style="16" bestFit="1" customWidth="1"/>
    <col min="162" max="162" width="5.75" style="16" bestFit="1" customWidth="1"/>
    <col min="163" max="163" width="5.25" style="16" bestFit="1" customWidth="1"/>
    <col min="164" max="164" width="4.75" style="16" bestFit="1" customWidth="1"/>
    <col min="165" max="166" width="5.5" style="16" bestFit="1" customWidth="1"/>
    <col min="167" max="167" width="5.25" style="16" bestFit="1" customWidth="1"/>
    <col min="168" max="168" width="5.75" style="16" bestFit="1" customWidth="1"/>
    <col min="169" max="169" width="5.5" style="16" bestFit="1" customWidth="1"/>
    <col min="170" max="170" width="5.25" style="16" bestFit="1" customWidth="1"/>
    <col min="171" max="172" width="5.5" style="16" bestFit="1" customWidth="1"/>
    <col min="173" max="173" width="5.25" style="16" bestFit="1" customWidth="1"/>
    <col min="174" max="174" width="5.75" style="16" bestFit="1" customWidth="1"/>
    <col min="175" max="175" width="5.25" style="16" bestFit="1" customWidth="1"/>
    <col min="176" max="176" width="4.75" style="16" bestFit="1" customWidth="1"/>
    <col min="177" max="178" width="5.5" style="16" bestFit="1" customWidth="1"/>
    <col min="179" max="179" width="5.25" style="16" bestFit="1" customWidth="1"/>
    <col min="180" max="180" width="5.75" style="16" bestFit="1" customWidth="1"/>
    <col min="181" max="181" width="5.5" style="16" bestFit="1" customWidth="1"/>
    <col min="182" max="182" width="5.25" style="16" bestFit="1" customWidth="1"/>
    <col min="183" max="184" width="5.5" style="16" bestFit="1" customWidth="1"/>
    <col min="185" max="185" width="5.25" style="16" bestFit="1" customWidth="1"/>
    <col min="186" max="186" width="5.75" style="16" bestFit="1" customWidth="1"/>
    <col min="187" max="187" width="5.25" style="16" bestFit="1" customWidth="1"/>
    <col min="188" max="188" width="4.75" style="16" bestFit="1" customWidth="1"/>
    <col min="189" max="190" width="5.5" style="16" bestFit="1" customWidth="1"/>
    <col min="191" max="191" width="5.25" style="16" bestFit="1" customWidth="1"/>
    <col min="192" max="192" width="5.75" style="16" bestFit="1" customWidth="1"/>
    <col min="193" max="193" width="5.5" style="16" bestFit="1" customWidth="1"/>
    <col min="194" max="194" width="5.25" style="16" bestFit="1" customWidth="1"/>
    <col min="195" max="196" width="5.5" style="16" bestFit="1" customWidth="1"/>
    <col min="197" max="197" width="5.25" style="16" bestFit="1" customWidth="1"/>
    <col min="198" max="198" width="5.75" style="16" bestFit="1" customWidth="1"/>
    <col min="199" max="199" width="5.25" style="16" bestFit="1" customWidth="1"/>
    <col min="200" max="200" width="4.75" style="16" bestFit="1" customWidth="1"/>
    <col min="201" max="202" width="5.5" style="16" bestFit="1" customWidth="1"/>
    <col min="203" max="203" width="5.25" style="16" bestFit="1" customWidth="1"/>
    <col min="204" max="204" width="5.75" style="16" bestFit="1" customWidth="1"/>
    <col min="205" max="205" width="5.5" style="16" bestFit="1" customWidth="1"/>
    <col min="206" max="206" width="5.25" style="16" bestFit="1" customWidth="1"/>
    <col min="207" max="208" width="5.5" style="16" bestFit="1" customWidth="1"/>
    <col min="209" max="16384" width="10.75" style="17"/>
  </cols>
  <sheetData>
    <row r="1" spans="1:208">
      <c r="A1" s="13" t="s">
        <v>27</v>
      </c>
      <c r="B1" s="13" t="s">
        <v>26</v>
      </c>
    </row>
    <row r="2" spans="1:208">
      <c r="A2" s="29" t="s">
        <v>49</v>
      </c>
      <c r="B2" s="29" t="s">
        <v>24</v>
      </c>
      <c r="C2" s="29" t="s">
        <v>23</v>
      </c>
      <c r="D2" s="30">
        <v>33208</v>
      </c>
      <c r="E2" s="30">
        <v>33573</v>
      </c>
      <c r="F2" s="30">
        <v>33939</v>
      </c>
      <c r="G2" s="30">
        <v>34304</v>
      </c>
      <c r="H2" s="30">
        <v>34669</v>
      </c>
      <c r="I2" s="30">
        <v>35034</v>
      </c>
      <c r="J2" s="30">
        <v>35400</v>
      </c>
      <c r="K2" s="30">
        <v>35765</v>
      </c>
      <c r="L2" s="31">
        <v>36130</v>
      </c>
      <c r="M2" s="32">
        <v>36495</v>
      </c>
      <c r="N2" s="31">
        <v>36526</v>
      </c>
      <c r="O2" s="32">
        <v>36557</v>
      </c>
      <c r="P2" s="31">
        <v>36586</v>
      </c>
      <c r="Q2" s="32">
        <v>36617</v>
      </c>
      <c r="R2" s="31">
        <v>36647</v>
      </c>
      <c r="S2" s="32">
        <v>36678</v>
      </c>
      <c r="T2" s="31">
        <v>36708</v>
      </c>
      <c r="U2" s="32">
        <v>36739</v>
      </c>
      <c r="V2" s="31">
        <v>36770</v>
      </c>
      <c r="W2" s="32">
        <v>36800</v>
      </c>
      <c r="X2" s="31">
        <v>36831</v>
      </c>
      <c r="Y2" s="32">
        <v>36861</v>
      </c>
      <c r="Z2" s="31">
        <v>36892</v>
      </c>
      <c r="AA2" s="32">
        <v>36923</v>
      </c>
      <c r="AB2" s="31">
        <v>36951</v>
      </c>
      <c r="AC2" s="32">
        <v>36982</v>
      </c>
      <c r="AD2" s="31">
        <v>37012</v>
      </c>
      <c r="AE2" s="32">
        <v>37043</v>
      </c>
      <c r="AF2" s="31">
        <v>37073</v>
      </c>
      <c r="AG2" s="32">
        <v>37104</v>
      </c>
      <c r="AH2" s="31">
        <v>37135</v>
      </c>
      <c r="AI2" s="32">
        <v>37165</v>
      </c>
      <c r="AJ2" s="31">
        <v>37196</v>
      </c>
      <c r="AK2" s="32">
        <v>37226</v>
      </c>
      <c r="AL2" s="31">
        <v>37257</v>
      </c>
      <c r="AM2" s="32">
        <v>37288</v>
      </c>
      <c r="AN2" s="31">
        <v>37316</v>
      </c>
      <c r="AO2" s="32">
        <v>37347</v>
      </c>
      <c r="AP2" s="31">
        <v>37377</v>
      </c>
      <c r="AQ2" s="32">
        <v>37408</v>
      </c>
      <c r="AR2" s="31">
        <v>37438</v>
      </c>
      <c r="AS2" s="32">
        <v>37469</v>
      </c>
      <c r="AT2" s="31">
        <v>37500</v>
      </c>
      <c r="AU2" s="32">
        <v>37530</v>
      </c>
      <c r="AV2" s="31">
        <v>37561</v>
      </c>
      <c r="AW2" s="32">
        <v>37591</v>
      </c>
      <c r="AX2" s="31">
        <v>37622</v>
      </c>
      <c r="AY2" s="32">
        <v>37653</v>
      </c>
      <c r="AZ2" s="31">
        <v>37681</v>
      </c>
      <c r="BA2" s="32">
        <v>37712</v>
      </c>
      <c r="BB2" s="31">
        <v>37742</v>
      </c>
      <c r="BC2" s="32">
        <v>37773</v>
      </c>
      <c r="BD2" s="31">
        <v>37803</v>
      </c>
      <c r="BE2" s="32">
        <v>37834</v>
      </c>
      <c r="BF2" s="31">
        <v>37865</v>
      </c>
      <c r="BG2" s="32">
        <v>37895</v>
      </c>
      <c r="BH2" s="31">
        <v>37926</v>
      </c>
      <c r="BI2" s="32">
        <v>37956</v>
      </c>
      <c r="BJ2" s="31">
        <v>37987</v>
      </c>
      <c r="BK2" s="32">
        <v>38018</v>
      </c>
      <c r="BL2" s="31">
        <v>38047</v>
      </c>
      <c r="BM2" s="32">
        <v>38078</v>
      </c>
      <c r="BN2" s="31">
        <v>38108</v>
      </c>
      <c r="BO2" s="32">
        <v>38139</v>
      </c>
      <c r="BP2" s="31">
        <v>38169</v>
      </c>
      <c r="BQ2" s="32">
        <v>38200</v>
      </c>
      <c r="BR2" s="31">
        <v>38231</v>
      </c>
      <c r="BS2" s="32">
        <v>38261</v>
      </c>
      <c r="BT2" s="31">
        <v>38292</v>
      </c>
      <c r="BU2" s="32">
        <v>38322</v>
      </c>
      <c r="BV2" s="31">
        <v>38353</v>
      </c>
      <c r="BW2" s="32">
        <v>38384</v>
      </c>
      <c r="BX2" s="31">
        <v>38412</v>
      </c>
      <c r="BY2" s="32">
        <v>38443</v>
      </c>
      <c r="BZ2" s="31">
        <v>38473</v>
      </c>
      <c r="CA2" s="32">
        <v>38504</v>
      </c>
      <c r="CB2" s="31">
        <v>38534</v>
      </c>
      <c r="CC2" s="32">
        <v>38565</v>
      </c>
      <c r="CD2" s="31">
        <v>38596</v>
      </c>
      <c r="CE2" s="32">
        <v>38626</v>
      </c>
      <c r="CF2" s="31">
        <v>38657</v>
      </c>
      <c r="CG2" s="32">
        <v>38687</v>
      </c>
      <c r="CH2" s="31">
        <v>38718</v>
      </c>
      <c r="CI2" s="32">
        <v>38749</v>
      </c>
      <c r="CJ2" s="31">
        <v>38777</v>
      </c>
      <c r="CK2" s="32">
        <v>38808</v>
      </c>
      <c r="CL2" s="31">
        <v>38838</v>
      </c>
      <c r="CM2" s="32">
        <v>38869</v>
      </c>
      <c r="CN2" s="31">
        <v>38899</v>
      </c>
      <c r="CO2" s="32">
        <v>38930</v>
      </c>
      <c r="CP2" s="31">
        <v>38961</v>
      </c>
      <c r="CQ2" s="32">
        <v>38991</v>
      </c>
      <c r="CR2" s="31">
        <v>39022</v>
      </c>
      <c r="CS2" s="32">
        <v>39052</v>
      </c>
      <c r="CT2" s="31">
        <v>39083</v>
      </c>
      <c r="CU2" s="32">
        <v>39114</v>
      </c>
      <c r="CV2" s="31">
        <v>39142</v>
      </c>
      <c r="CW2" s="32">
        <v>39173</v>
      </c>
      <c r="CX2" s="31">
        <v>39203</v>
      </c>
      <c r="CY2" s="32">
        <v>39234</v>
      </c>
      <c r="CZ2" s="31">
        <v>39264</v>
      </c>
      <c r="DA2" s="32">
        <v>39295</v>
      </c>
      <c r="DB2" s="31">
        <v>39326</v>
      </c>
      <c r="DC2" s="32">
        <v>39356</v>
      </c>
      <c r="DD2" s="31">
        <v>39387</v>
      </c>
      <c r="DE2" s="32">
        <v>39417</v>
      </c>
      <c r="DF2" s="31">
        <v>39448</v>
      </c>
      <c r="DG2" s="32">
        <v>39479</v>
      </c>
      <c r="DH2" s="31">
        <v>39508</v>
      </c>
      <c r="DI2" s="32">
        <v>39539</v>
      </c>
      <c r="DJ2" s="31">
        <v>39569</v>
      </c>
      <c r="DK2" s="32">
        <v>39600</v>
      </c>
      <c r="DL2" s="31">
        <v>39630</v>
      </c>
      <c r="DM2" s="32">
        <v>39661</v>
      </c>
      <c r="DN2" s="31">
        <v>39692</v>
      </c>
      <c r="DO2" s="32">
        <v>39722</v>
      </c>
      <c r="DP2" s="31">
        <v>39753</v>
      </c>
      <c r="DQ2" s="32">
        <v>39783</v>
      </c>
      <c r="DR2" s="31">
        <v>39814</v>
      </c>
      <c r="DS2" s="32">
        <v>39845</v>
      </c>
      <c r="DT2" s="31">
        <v>39873</v>
      </c>
      <c r="DU2" s="32">
        <v>39904</v>
      </c>
      <c r="DV2" s="31">
        <v>39934</v>
      </c>
      <c r="DW2" s="32">
        <v>39965</v>
      </c>
      <c r="DX2" s="31">
        <v>39995</v>
      </c>
      <c r="DY2" s="32">
        <v>40026</v>
      </c>
      <c r="DZ2" s="31">
        <v>40057</v>
      </c>
      <c r="EA2" s="32">
        <v>40087</v>
      </c>
      <c r="EB2" s="31">
        <v>40118</v>
      </c>
      <c r="EC2" s="32">
        <v>40148</v>
      </c>
      <c r="ED2" s="31">
        <v>40179</v>
      </c>
      <c r="EE2" s="32">
        <v>40210</v>
      </c>
      <c r="EF2" s="31">
        <v>40238</v>
      </c>
      <c r="EG2" s="32">
        <v>40269</v>
      </c>
      <c r="EH2" s="31">
        <v>40299</v>
      </c>
      <c r="EI2" s="32">
        <v>40330</v>
      </c>
      <c r="EJ2" s="31">
        <v>40360</v>
      </c>
      <c r="EK2" s="32">
        <v>40391</v>
      </c>
      <c r="EL2" s="31">
        <v>40422</v>
      </c>
      <c r="EM2" s="32">
        <v>40452</v>
      </c>
      <c r="EN2" s="31">
        <v>40483</v>
      </c>
      <c r="EO2" s="32">
        <v>40513</v>
      </c>
      <c r="EP2" s="31">
        <v>40544</v>
      </c>
      <c r="EQ2" s="32">
        <v>40575</v>
      </c>
      <c r="ER2" s="31">
        <v>40603</v>
      </c>
      <c r="ES2" s="32">
        <v>40634</v>
      </c>
      <c r="ET2" s="31">
        <v>40664</v>
      </c>
      <c r="EU2" s="32">
        <v>40695</v>
      </c>
      <c r="EV2" s="31">
        <v>40725</v>
      </c>
      <c r="EW2" s="32">
        <v>40756</v>
      </c>
      <c r="EX2" s="31">
        <v>40787</v>
      </c>
      <c r="EY2" s="32">
        <v>40817</v>
      </c>
      <c r="EZ2" s="31">
        <v>40848</v>
      </c>
      <c r="FA2" s="32">
        <v>40878</v>
      </c>
      <c r="FB2" s="31">
        <v>40909</v>
      </c>
      <c r="FC2" s="32">
        <v>40940</v>
      </c>
      <c r="FD2" s="31">
        <v>40969</v>
      </c>
      <c r="FE2" s="32">
        <v>41000</v>
      </c>
      <c r="FF2" s="31">
        <v>41030</v>
      </c>
      <c r="FG2" s="32">
        <v>41061</v>
      </c>
      <c r="FH2" s="31">
        <v>41091</v>
      </c>
      <c r="FI2" s="32">
        <v>41122</v>
      </c>
      <c r="FJ2" s="31">
        <v>41153</v>
      </c>
      <c r="FK2" s="32">
        <v>41183</v>
      </c>
      <c r="FL2" s="31">
        <v>41214</v>
      </c>
      <c r="FM2" s="32">
        <v>41244</v>
      </c>
      <c r="FN2" s="31">
        <v>41275</v>
      </c>
      <c r="FO2" s="32">
        <v>41306</v>
      </c>
      <c r="FP2" s="31">
        <v>41334</v>
      </c>
      <c r="FQ2" s="32">
        <v>41365</v>
      </c>
      <c r="FR2" s="31">
        <v>41395</v>
      </c>
      <c r="FS2" s="32">
        <v>41426</v>
      </c>
      <c r="FT2" s="31">
        <v>41456</v>
      </c>
      <c r="FU2" s="32">
        <v>41487</v>
      </c>
      <c r="FV2" s="31">
        <v>41518</v>
      </c>
      <c r="FW2" s="32">
        <v>41548</v>
      </c>
      <c r="FX2" s="31">
        <v>41579</v>
      </c>
      <c r="FY2" s="32">
        <v>41609</v>
      </c>
      <c r="FZ2" s="31">
        <v>41640</v>
      </c>
      <c r="GA2" s="32">
        <v>41671</v>
      </c>
      <c r="GB2" s="31">
        <v>41699</v>
      </c>
      <c r="GC2" s="32">
        <v>41730</v>
      </c>
      <c r="GD2" s="31">
        <v>41760</v>
      </c>
      <c r="GE2" s="32">
        <v>41791</v>
      </c>
      <c r="GF2" s="31">
        <v>41821</v>
      </c>
      <c r="GG2" s="32">
        <v>41852</v>
      </c>
      <c r="GH2" s="31">
        <v>41883</v>
      </c>
      <c r="GI2" s="32">
        <v>41913</v>
      </c>
      <c r="GJ2" s="31">
        <v>41944</v>
      </c>
      <c r="GK2" s="32">
        <v>41974</v>
      </c>
      <c r="GL2" s="31">
        <v>42005</v>
      </c>
      <c r="GM2" s="32">
        <v>42036</v>
      </c>
      <c r="GN2" s="31">
        <v>42064</v>
      </c>
      <c r="GO2" s="32">
        <v>42095</v>
      </c>
      <c r="GP2" s="31">
        <v>42125</v>
      </c>
      <c r="GQ2" s="32">
        <v>42156</v>
      </c>
      <c r="GR2" s="31">
        <v>42186</v>
      </c>
      <c r="GS2" s="32">
        <v>42217</v>
      </c>
      <c r="GT2" s="31">
        <v>42248</v>
      </c>
      <c r="GU2" s="32">
        <v>42278</v>
      </c>
      <c r="GV2" s="31">
        <v>42309</v>
      </c>
      <c r="GW2" s="32">
        <v>42339</v>
      </c>
      <c r="GX2" s="31">
        <v>42370</v>
      </c>
      <c r="GY2" s="32">
        <v>42401</v>
      </c>
      <c r="GZ2" s="31">
        <v>42430</v>
      </c>
    </row>
    <row r="3" spans="1:208">
      <c r="A3" s="33" t="s">
        <v>50</v>
      </c>
      <c r="B3" s="86" t="s">
        <v>51</v>
      </c>
      <c r="C3" s="33" t="s">
        <v>52</v>
      </c>
      <c r="D3" s="34"/>
      <c r="E3" s="35"/>
      <c r="F3" s="34">
        <v>10.23</v>
      </c>
      <c r="G3" s="34">
        <v>9.92</v>
      </c>
      <c r="H3" s="34">
        <v>9.25</v>
      </c>
      <c r="I3" s="34">
        <v>8.39</v>
      </c>
      <c r="J3" s="34">
        <v>7.72</v>
      </c>
      <c r="K3" s="34">
        <v>7.06</v>
      </c>
      <c r="L3" s="34">
        <v>6.54</v>
      </c>
      <c r="M3" s="34">
        <v>6.19</v>
      </c>
      <c r="N3" s="34"/>
      <c r="O3" s="34"/>
      <c r="P3" s="34"/>
      <c r="Q3" s="34"/>
      <c r="R3" s="34"/>
      <c r="S3" s="34"/>
      <c r="T3" s="34"/>
      <c r="U3" s="34"/>
      <c r="V3" s="34"/>
      <c r="W3" s="34"/>
      <c r="X3" s="34"/>
      <c r="Y3" s="34">
        <v>6.54</v>
      </c>
      <c r="Z3" s="34"/>
      <c r="AA3" s="34"/>
      <c r="AB3" s="34"/>
      <c r="AC3" s="34"/>
      <c r="AD3" s="34"/>
      <c r="AK3" s="16">
        <v>6.4</v>
      </c>
      <c r="AW3" s="16">
        <v>5.6</v>
      </c>
      <c r="BI3" s="16">
        <v>5.08</v>
      </c>
      <c r="BU3" s="16">
        <v>5.3</v>
      </c>
      <c r="CG3" s="16">
        <v>5.6</v>
      </c>
      <c r="CM3" s="16">
        <v>5.0999999999999996</v>
      </c>
      <c r="CS3" s="16">
        <v>4.9059999999999997</v>
      </c>
      <c r="CV3" s="16">
        <v>4.681</v>
      </c>
      <c r="CY3" s="16">
        <v>4.569</v>
      </c>
      <c r="DB3" s="16">
        <v>4.5270000000000001</v>
      </c>
      <c r="DE3" s="16">
        <v>4.4580000000000002</v>
      </c>
      <c r="DH3" s="16">
        <v>4.4050000000000002</v>
      </c>
      <c r="DK3" s="16">
        <v>4.3920000000000003</v>
      </c>
      <c r="DN3" s="16">
        <v>4.3730000000000002</v>
      </c>
      <c r="DQ3" s="16">
        <v>4.359</v>
      </c>
      <c r="DT3" s="16">
        <v>4.0540000000000003</v>
      </c>
      <c r="DW3" s="16">
        <v>3.7280000000000002</v>
      </c>
      <c r="DZ3" s="16">
        <v>3.371</v>
      </c>
      <c r="EC3" s="16">
        <v>3.2549999999999999</v>
      </c>
      <c r="EF3" s="16">
        <v>2.9940000000000002</v>
      </c>
      <c r="EI3" s="16">
        <v>3.0350000000000001</v>
      </c>
      <c r="EL3" s="16">
        <v>2.9510000000000001</v>
      </c>
      <c r="EO3" s="16">
        <v>2.8420000000000001</v>
      </c>
      <c r="ER3" s="16">
        <v>2.66</v>
      </c>
      <c r="EU3" s="16">
        <v>2.5369999999999999</v>
      </c>
      <c r="EX3" s="16">
        <v>2.3210000000000002</v>
      </c>
      <c r="FA3" s="16">
        <v>2.1970000000000001</v>
      </c>
      <c r="FD3" s="16">
        <v>2.0950000000000002</v>
      </c>
      <c r="FG3" s="16">
        <v>1.92</v>
      </c>
      <c r="FJ3" s="16">
        <v>1.85</v>
      </c>
      <c r="FM3" s="16">
        <v>1.7509999999999999</v>
      </c>
      <c r="FP3" s="16">
        <v>1.6839999999999999</v>
      </c>
      <c r="FS3" s="16">
        <v>1.69</v>
      </c>
      <c r="FV3" s="16">
        <v>1.64</v>
      </c>
      <c r="FY3" s="16">
        <v>1.68</v>
      </c>
      <c r="GK3" s="16">
        <v>1.64</v>
      </c>
    </row>
    <row r="4" spans="1:208">
      <c r="A4" s="17" t="s">
        <v>53</v>
      </c>
    </row>
    <row r="5" spans="1:208">
      <c r="A5" s="17" t="s">
        <v>54</v>
      </c>
    </row>
    <row r="6" spans="1:208">
      <c r="AD6" s="16" t="s">
        <v>235</v>
      </c>
    </row>
    <row r="7" spans="1:208">
      <c r="D7" s="16">
        <v>1991</v>
      </c>
      <c r="E7" s="16">
        <v>1992</v>
      </c>
      <c r="F7" s="16">
        <v>1993</v>
      </c>
      <c r="G7" s="16">
        <v>1994</v>
      </c>
      <c r="H7" s="16">
        <v>1995</v>
      </c>
      <c r="I7" s="16">
        <v>1996</v>
      </c>
      <c r="J7" s="16">
        <v>1997</v>
      </c>
      <c r="K7" s="16">
        <v>1998</v>
      </c>
      <c r="L7" s="16">
        <v>1999</v>
      </c>
      <c r="M7" s="16">
        <v>2000</v>
      </c>
      <c r="N7" s="16">
        <v>2001</v>
      </c>
      <c r="O7" s="16">
        <v>2002</v>
      </c>
      <c r="P7" s="16">
        <v>2003</v>
      </c>
      <c r="Q7" s="16">
        <v>2004</v>
      </c>
      <c r="R7" s="16">
        <v>2005</v>
      </c>
      <c r="S7" s="16">
        <v>2006</v>
      </c>
      <c r="T7" s="16">
        <v>2007</v>
      </c>
      <c r="U7" s="16">
        <v>2008</v>
      </c>
      <c r="V7" s="16">
        <v>2009</v>
      </c>
      <c r="W7" s="16">
        <v>2010</v>
      </c>
      <c r="X7" s="16">
        <v>2011</v>
      </c>
      <c r="Y7" s="16">
        <v>2012</v>
      </c>
      <c r="Z7" s="16">
        <v>2013</v>
      </c>
      <c r="AA7" s="16">
        <v>2014</v>
      </c>
      <c r="AB7" s="16">
        <v>2015</v>
      </c>
    </row>
    <row r="8" spans="1:208">
      <c r="A8" s="17" t="s">
        <v>55</v>
      </c>
      <c r="B8" s="17" t="s">
        <v>233</v>
      </c>
      <c r="C8" s="33" t="s">
        <v>236</v>
      </c>
      <c r="D8" s="34">
        <f>F3</f>
        <v>10.23</v>
      </c>
      <c r="E8" s="34">
        <f>F3</f>
        <v>10.23</v>
      </c>
      <c r="F8" s="34">
        <f t="shared" ref="F8:K8" si="0">G3</f>
        <v>9.92</v>
      </c>
      <c r="G8" s="34">
        <f t="shared" si="0"/>
        <v>9.25</v>
      </c>
      <c r="H8" s="34">
        <f t="shared" si="0"/>
        <v>8.39</v>
      </c>
      <c r="I8" s="34">
        <f t="shared" si="0"/>
        <v>7.72</v>
      </c>
      <c r="J8" s="34">
        <f t="shared" si="0"/>
        <v>7.06</v>
      </c>
      <c r="K8" s="34">
        <f t="shared" si="0"/>
        <v>6.54</v>
      </c>
      <c r="L8" s="34">
        <f>M3</f>
        <v>6.19</v>
      </c>
      <c r="M8" s="34">
        <f>Y3</f>
        <v>6.54</v>
      </c>
      <c r="N8" s="16">
        <f>AK3</f>
        <v>6.4</v>
      </c>
      <c r="O8" s="16">
        <f>AW3</f>
        <v>5.6</v>
      </c>
      <c r="P8" s="16">
        <f>BI3</f>
        <v>5.08</v>
      </c>
      <c r="Q8" s="16">
        <f>BU3</f>
        <v>5.3</v>
      </c>
      <c r="R8" s="16">
        <f>CG3</f>
        <v>5.6</v>
      </c>
      <c r="S8" s="16">
        <f>CS3</f>
        <v>4.9059999999999997</v>
      </c>
      <c r="T8" s="16">
        <f>DE3</f>
        <v>4.4580000000000002</v>
      </c>
      <c r="U8" s="16">
        <f>DQ3</f>
        <v>4.359</v>
      </c>
      <c r="V8" s="16">
        <f>EC3</f>
        <v>3.2549999999999999</v>
      </c>
      <c r="W8" s="16">
        <f>EO3</f>
        <v>2.8420000000000001</v>
      </c>
      <c r="X8" s="16">
        <f>FA3</f>
        <v>2.1970000000000001</v>
      </c>
      <c r="Y8" s="16">
        <f>FM3</f>
        <v>1.7509999999999999</v>
      </c>
      <c r="Z8" s="16">
        <f>FY3</f>
        <v>1.68</v>
      </c>
      <c r="AA8" s="16">
        <f>GK3</f>
        <v>1.64</v>
      </c>
      <c r="AB8" s="16">
        <f>GK3</f>
        <v>1.64</v>
      </c>
      <c r="AD8" s="85" t="s">
        <v>51</v>
      </c>
    </row>
    <row r="10" spans="1:208">
      <c r="A10" s="17" t="s">
        <v>244</v>
      </c>
      <c r="B10" s="91" t="s">
        <v>233</v>
      </c>
      <c r="C10" s="92" t="s">
        <v>236</v>
      </c>
      <c r="D10" s="93">
        <f>D24</f>
        <v>9.058901462608171</v>
      </c>
      <c r="E10" s="93">
        <f t="shared" ref="E10:AB10" si="1">E24</f>
        <v>8.4503904464494912</v>
      </c>
      <c r="F10" s="93">
        <f t="shared" si="1"/>
        <v>8.9476243213311371</v>
      </c>
      <c r="G10" s="93">
        <f t="shared" si="1"/>
        <v>8.4858992640562256</v>
      </c>
      <c r="H10" s="93">
        <f t="shared" si="1"/>
        <v>7.354833964623249</v>
      </c>
      <c r="I10" s="93">
        <f t="shared" si="1"/>
        <v>7.2844387339955459</v>
      </c>
      <c r="J10" s="93">
        <f t="shared" si="1"/>
        <v>7.9543877728686443</v>
      </c>
      <c r="K10" s="93">
        <f t="shared" si="1"/>
        <v>7.7145197128404588</v>
      </c>
      <c r="L10" s="93">
        <f t="shared" si="1"/>
        <v>7.6928200658768082</v>
      </c>
      <c r="M10" s="93">
        <f t="shared" si="1"/>
        <v>8.4451046543353705</v>
      </c>
      <c r="N10" s="93">
        <f t="shared" si="1"/>
        <v>8.262884796403636</v>
      </c>
      <c r="O10" s="93">
        <f t="shared" si="1"/>
        <v>7.4029108245362076</v>
      </c>
      <c r="P10" s="93">
        <f t="shared" si="1"/>
        <v>6.0115917634120377</v>
      </c>
      <c r="Q10" s="93">
        <f t="shared" si="1"/>
        <v>5.2253198096697355</v>
      </c>
      <c r="R10" s="93">
        <f t="shared" si="1"/>
        <v>5.3049800902489643</v>
      </c>
      <c r="S10" s="93">
        <f t="shared" si="1"/>
        <v>5.4156382927041005</v>
      </c>
      <c r="T10" s="93">
        <f t="shared" si="1"/>
        <v>5.034739703957305</v>
      </c>
      <c r="U10" s="93">
        <f t="shared" si="1"/>
        <v>4.6914679875302143</v>
      </c>
      <c r="V10" s="93">
        <f t="shared" si="1"/>
        <v>3.4414547602847514</v>
      </c>
      <c r="W10" s="93">
        <f t="shared" si="1"/>
        <v>3.2435816684833241</v>
      </c>
      <c r="X10" s="93">
        <f t="shared" si="1"/>
        <v>2.5728664516175384</v>
      </c>
      <c r="Y10" s="93">
        <f t="shared" si="1"/>
        <v>2.0791351731685124</v>
      </c>
      <c r="Z10" s="93">
        <f t="shared" si="1"/>
        <v>1.5410277299657611</v>
      </c>
      <c r="AA10" s="93">
        <f t="shared" si="1"/>
        <v>1.2514104242300157</v>
      </c>
      <c r="AB10" s="93">
        <f t="shared" si="1"/>
        <v>1.3023732033784192</v>
      </c>
    </row>
    <row r="11" spans="1:208">
      <c r="B11" s="91" t="s">
        <v>234</v>
      </c>
      <c r="C11" s="92" t="s">
        <v>239</v>
      </c>
      <c r="D11" s="94">
        <f>D26</f>
        <v>4.7720998776239476</v>
      </c>
      <c r="E11" s="94">
        <f t="shared" ref="E11:AB11" si="2">E26</f>
        <v>4.455660417218823</v>
      </c>
      <c r="F11" s="94">
        <f t="shared" si="2"/>
        <v>4.2627832851624756</v>
      </c>
      <c r="G11" s="94">
        <f t="shared" si="2"/>
        <v>3.9933643595558719</v>
      </c>
      <c r="H11" s="94">
        <f t="shared" si="2"/>
        <v>3.3584573460907179</v>
      </c>
      <c r="I11" s="94">
        <f t="shared" si="2"/>
        <v>3.2392504157554667</v>
      </c>
      <c r="J11" s="94">
        <f t="shared" si="2"/>
        <v>3.6825869318836317</v>
      </c>
      <c r="K11" s="94">
        <f t="shared" si="2"/>
        <v>3.3758499053476272</v>
      </c>
      <c r="L11" s="94">
        <f t="shared" si="2"/>
        <v>3.4711505175297792</v>
      </c>
      <c r="M11" s="94">
        <f t="shared" si="2"/>
        <v>3.7966880753678671</v>
      </c>
      <c r="N11" s="94">
        <f t="shared" si="2"/>
        <v>3.4800888669537837</v>
      </c>
      <c r="O11" s="94">
        <f t="shared" si="2"/>
        <v>3.3665618273486086</v>
      </c>
      <c r="P11" s="94">
        <f t="shared" si="2"/>
        <v>2.6521728367994286</v>
      </c>
      <c r="Q11" s="94">
        <f t="shared" si="2"/>
        <v>2.6528546726015585</v>
      </c>
      <c r="R11" s="94">
        <f t="shared" si="2"/>
        <v>2.8212848661778582</v>
      </c>
      <c r="S11" s="94">
        <f t="shared" si="2"/>
        <v>2.9971841335602591</v>
      </c>
      <c r="T11" s="94">
        <f t="shared" si="2"/>
        <v>2.772755199280835</v>
      </c>
      <c r="U11" s="94">
        <f t="shared" si="2"/>
        <v>2.3797301386022824</v>
      </c>
      <c r="V11" s="94">
        <f t="shared" si="2"/>
        <v>1.5970500996946426</v>
      </c>
      <c r="W11" s="94">
        <f t="shared" si="2"/>
        <v>1.2858915512240747</v>
      </c>
      <c r="X11" s="94">
        <f t="shared" si="2"/>
        <v>0.96074634979249451</v>
      </c>
      <c r="Y11" s="94">
        <f t="shared" si="2"/>
        <v>0.71411796730117472</v>
      </c>
      <c r="Z11" s="94">
        <f t="shared" si="2"/>
        <v>0.51790076885738567</v>
      </c>
      <c r="AA11" s="94">
        <f t="shared" si="2"/>
        <v>0.45947253500164642</v>
      </c>
      <c r="AB11" s="94">
        <f t="shared" si="2"/>
        <v>0.518742774399085</v>
      </c>
      <c r="AD11" s="40"/>
    </row>
    <row r="12" spans="1:208">
      <c r="B12" s="91" t="s">
        <v>245</v>
      </c>
      <c r="C12" s="92" t="s">
        <v>239</v>
      </c>
      <c r="D12" s="93">
        <f>D28*2</f>
        <v>2.0830796706118719</v>
      </c>
      <c r="E12" s="93">
        <f t="shared" ref="E12:AB12" si="3">E28*2</f>
        <v>1.925749614931072</v>
      </c>
      <c r="F12" s="93">
        <f t="shared" si="3"/>
        <v>1.9821229504875613</v>
      </c>
      <c r="G12" s="93">
        <f t="shared" si="3"/>
        <v>1.8216014056642547</v>
      </c>
      <c r="H12" s="93">
        <f t="shared" si="3"/>
        <v>1.5402108135572108</v>
      </c>
      <c r="I12" s="93">
        <f t="shared" si="3"/>
        <v>1.4999899567738306</v>
      </c>
      <c r="J12" s="93">
        <f t="shared" si="3"/>
        <v>1.5658239552574527</v>
      </c>
      <c r="K12" s="93">
        <f t="shared" si="3"/>
        <v>1.4756263158414074</v>
      </c>
      <c r="L12" s="93">
        <f t="shared" si="3"/>
        <v>1.5082487858009306</v>
      </c>
      <c r="M12" s="93">
        <f t="shared" si="3"/>
        <v>1.5093691182011495</v>
      </c>
      <c r="N12" s="93">
        <f t="shared" si="3"/>
        <v>1.5101698748619596</v>
      </c>
      <c r="O12" s="93">
        <f t="shared" si="3"/>
        <v>1.4302261271989287</v>
      </c>
      <c r="P12" s="93">
        <f t="shared" si="3"/>
        <v>1.1484076000664811</v>
      </c>
      <c r="Q12" s="93">
        <f t="shared" si="3"/>
        <v>1.0581830075815373</v>
      </c>
      <c r="R12" s="93">
        <f t="shared" si="3"/>
        <v>1.0437551542704286</v>
      </c>
      <c r="S12" s="93">
        <f t="shared" si="3"/>
        <v>0.91268810781580134</v>
      </c>
      <c r="T12" s="93">
        <f t="shared" si="3"/>
        <v>0.76778756025270012</v>
      </c>
      <c r="U12" s="93">
        <f t="shared" si="3"/>
        <v>0.65009023256762677</v>
      </c>
      <c r="V12" s="93">
        <f t="shared" si="3"/>
        <v>0.58772768628845562</v>
      </c>
      <c r="W12" s="93">
        <f t="shared" si="3"/>
        <v>0.43903380490987742</v>
      </c>
      <c r="X12" s="93">
        <f t="shared" si="3"/>
        <v>0.34688008736071507</v>
      </c>
      <c r="Y12" s="93">
        <f t="shared" si="3"/>
        <v>0.30436598019856448</v>
      </c>
      <c r="Z12" s="93">
        <f t="shared" si="3"/>
        <v>0.27015499124826764</v>
      </c>
      <c r="AA12" s="93">
        <f t="shared" si="3"/>
        <v>0.27587483938664703</v>
      </c>
      <c r="AB12" s="93">
        <f t="shared" si="3"/>
        <v>0.26789366145326815</v>
      </c>
      <c r="AD12" s="40" t="s">
        <v>249</v>
      </c>
    </row>
    <row r="13" spans="1:208">
      <c r="C13" s="33"/>
    </row>
    <row r="14" spans="1:208">
      <c r="C14" s="17" t="s">
        <v>248</v>
      </c>
      <c r="D14" s="34">
        <f>D10-D11-D12</f>
        <v>2.2037219143723514</v>
      </c>
      <c r="E14" s="34">
        <f t="shared" ref="E14:AB14" si="4">E10-E11-E12</f>
        <v>2.0689804142995962</v>
      </c>
      <c r="F14" s="34">
        <f t="shared" si="4"/>
        <v>2.7027180856811004</v>
      </c>
      <c r="G14" s="34">
        <f t="shared" si="4"/>
        <v>2.6709334988360993</v>
      </c>
      <c r="H14" s="34">
        <f t="shared" si="4"/>
        <v>2.4561658049753206</v>
      </c>
      <c r="I14" s="34">
        <f t="shared" si="4"/>
        <v>2.5451983614662486</v>
      </c>
      <c r="J14" s="34">
        <f t="shared" si="4"/>
        <v>2.7059768857275595</v>
      </c>
      <c r="K14" s="34">
        <f t="shared" si="4"/>
        <v>2.8630434916514238</v>
      </c>
      <c r="L14" s="34">
        <f t="shared" si="4"/>
        <v>2.713420762546098</v>
      </c>
      <c r="M14" s="34">
        <f t="shared" si="4"/>
        <v>3.1390474607663537</v>
      </c>
      <c r="N14" s="34">
        <f t="shared" si="4"/>
        <v>3.2726260545878927</v>
      </c>
      <c r="O14" s="34">
        <f t="shared" si="4"/>
        <v>2.6061228699886696</v>
      </c>
      <c r="P14" s="34">
        <f t="shared" si="4"/>
        <v>2.211011326546128</v>
      </c>
      <c r="Q14" s="34">
        <f t="shared" si="4"/>
        <v>1.5142821294866398</v>
      </c>
      <c r="R14" s="34">
        <f t="shared" si="4"/>
        <v>1.4399400698006775</v>
      </c>
      <c r="S14" s="34">
        <f t="shared" si="4"/>
        <v>1.50576605132804</v>
      </c>
      <c r="T14" s="34">
        <f t="shared" si="4"/>
        <v>1.4941969444237699</v>
      </c>
      <c r="U14" s="34">
        <f t="shared" si="4"/>
        <v>1.6616476163603051</v>
      </c>
      <c r="V14" s="34">
        <f t="shared" si="4"/>
        <v>1.2566769743016533</v>
      </c>
      <c r="W14" s="34">
        <f t="shared" si="4"/>
        <v>1.5186563123493719</v>
      </c>
      <c r="X14" s="34">
        <f t="shared" si="4"/>
        <v>1.2652400144643288</v>
      </c>
      <c r="Y14" s="34">
        <f t="shared" si="4"/>
        <v>1.0606512256687732</v>
      </c>
      <c r="Z14" s="34">
        <f t="shared" si="4"/>
        <v>0.75297196986010784</v>
      </c>
      <c r="AA14" s="34">
        <f t="shared" si="4"/>
        <v>0.51606304984172224</v>
      </c>
      <c r="AB14" s="34">
        <f t="shared" si="4"/>
        <v>0.51573676752606601</v>
      </c>
    </row>
    <row r="20" spans="2:208">
      <c r="D20" s="16">
        <v>1991</v>
      </c>
      <c r="E20" s="16">
        <v>1992</v>
      </c>
      <c r="F20" s="16">
        <v>1993</v>
      </c>
      <c r="G20" s="16">
        <v>1994</v>
      </c>
      <c r="H20" s="16">
        <v>1995</v>
      </c>
      <c r="I20" s="16">
        <v>1996</v>
      </c>
      <c r="J20" s="16">
        <v>1997</v>
      </c>
      <c r="K20" s="16">
        <v>1998</v>
      </c>
      <c r="L20" s="16">
        <v>1999</v>
      </c>
      <c r="M20" s="16">
        <v>2000</v>
      </c>
      <c r="N20" s="16">
        <v>2001</v>
      </c>
      <c r="O20" s="16">
        <v>2002</v>
      </c>
      <c r="P20" s="16">
        <v>2003</v>
      </c>
      <c r="Q20" s="16">
        <v>2004</v>
      </c>
      <c r="R20" s="16">
        <v>2005</v>
      </c>
      <c r="S20" s="16">
        <v>2006</v>
      </c>
      <c r="T20" s="16">
        <v>2007</v>
      </c>
      <c r="U20" s="16">
        <v>2008</v>
      </c>
      <c r="V20" s="16">
        <v>2009</v>
      </c>
      <c r="W20" s="16">
        <v>2010</v>
      </c>
      <c r="X20" s="16">
        <v>2011</v>
      </c>
      <c r="Y20" s="16">
        <v>2012</v>
      </c>
      <c r="Z20" s="16">
        <v>2013</v>
      </c>
      <c r="AA20" s="16">
        <v>2014</v>
      </c>
      <c r="AB20" s="16">
        <v>2015</v>
      </c>
    </row>
    <row r="21" spans="2:208">
      <c r="C21" s="17" t="s">
        <v>243</v>
      </c>
      <c r="D21" s="34">
        <v>1.236353</v>
      </c>
      <c r="E21" s="34">
        <v>1.301715</v>
      </c>
      <c r="F21" s="34">
        <v>1.1846719999999999</v>
      </c>
      <c r="G21" s="34">
        <v>1.201994</v>
      </c>
      <c r="H21" s="34">
        <v>1.332457</v>
      </c>
      <c r="I21" s="34">
        <v>1.290422</v>
      </c>
      <c r="J21" s="34">
        <v>1.131451</v>
      </c>
      <c r="K21" s="34">
        <v>1.114781</v>
      </c>
      <c r="L21" s="34">
        <v>1.0659289999999999</v>
      </c>
      <c r="M21" s="34">
        <v>0.92361199999999999</v>
      </c>
      <c r="N21" s="34">
        <v>0.89557100000000001</v>
      </c>
      <c r="O21" s="34">
        <v>0.94557400000000003</v>
      </c>
      <c r="P21" s="34">
        <v>1.131148</v>
      </c>
      <c r="Q21" s="34">
        <v>1.243943</v>
      </c>
      <c r="R21" s="34">
        <v>1.2441139999999999</v>
      </c>
      <c r="S21" s="34">
        <v>1.2556229999999999</v>
      </c>
      <c r="T21" s="34">
        <v>1.3704780000000001</v>
      </c>
      <c r="U21" s="34">
        <v>1.470755</v>
      </c>
      <c r="V21" s="34">
        <v>1.3947590000000001</v>
      </c>
      <c r="W21" s="34">
        <v>1.3256950000000001</v>
      </c>
      <c r="X21" s="34">
        <v>1.3919299999999999</v>
      </c>
      <c r="Y21" s="34">
        <v>1.284789</v>
      </c>
      <c r="Z21" s="34">
        <v>1.3281179999999999</v>
      </c>
      <c r="AA21" s="34">
        <v>1.3285009999999999</v>
      </c>
      <c r="AB21" s="34">
        <v>1.109513</v>
      </c>
      <c r="AD21" s="272" t="s">
        <v>237</v>
      </c>
    </row>
    <row r="22" spans="2:208">
      <c r="B22" s="95" t="s">
        <v>246</v>
      </c>
    </row>
    <row r="23" spans="2:208" s="37" customFormat="1">
      <c r="B23" s="87" t="s">
        <v>242</v>
      </c>
      <c r="C23" s="17" t="s">
        <v>238</v>
      </c>
      <c r="D23" s="48">
        <v>11.2</v>
      </c>
      <c r="E23" s="48">
        <v>11</v>
      </c>
      <c r="F23" s="48">
        <v>10.6</v>
      </c>
      <c r="G23" s="48">
        <v>10.199999999999999</v>
      </c>
      <c r="H23" s="48">
        <v>9.8000000000000007</v>
      </c>
      <c r="I23" s="48">
        <v>9.4</v>
      </c>
      <c r="J23" s="48">
        <v>9</v>
      </c>
      <c r="K23" s="48">
        <v>8.6</v>
      </c>
      <c r="L23" s="48">
        <v>8.1999999999999993</v>
      </c>
      <c r="M23" s="48">
        <v>7.8</v>
      </c>
      <c r="N23" s="48">
        <v>7.4</v>
      </c>
      <c r="O23" s="48">
        <v>7</v>
      </c>
      <c r="P23" s="48">
        <v>6.8</v>
      </c>
      <c r="Q23" s="48">
        <v>6.5</v>
      </c>
      <c r="R23" s="48">
        <v>6.6</v>
      </c>
      <c r="S23" s="48">
        <v>6.8</v>
      </c>
      <c r="T23" s="48">
        <v>6.9</v>
      </c>
      <c r="U23" s="56">
        <v>6.9</v>
      </c>
      <c r="V23" s="56">
        <v>4.8</v>
      </c>
      <c r="W23" s="48">
        <v>4.3000000000000007</v>
      </c>
      <c r="X23" s="48">
        <v>3.5812499999999998</v>
      </c>
      <c r="Y23" s="56">
        <v>2.6712499999999997</v>
      </c>
      <c r="Z23" s="56">
        <v>2.0466666666666664</v>
      </c>
      <c r="AA23" s="56">
        <v>1.6625000000000001</v>
      </c>
      <c r="AB23" s="56">
        <v>1.4450000000000001</v>
      </c>
      <c r="AC23" s="16"/>
      <c r="AD23" s="40" t="s">
        <v>240</v>
      </c>
      <c r="AE23" s="16"/>
      <c r="AF23" s="16"/>
      <c r="AG23" s="16"/>
      <c r="AH23" s="16"/>
      <c r="AI23" s="16"/>
      <c r="AJ23" s="16"/>
      <c r="AK23" s="16"/>
      <c r="AL23" s="16"/>
      <c r="AM23" s="16"/>
      <c r="AN23" s="16"/>
      <c r="AO23" s="16"/>
      <c r="AP23" s="16"/>
      <c r="AQ23" s="16"/>
      <c r="AR23" s="16"/>
      <c r="AS23" s="16"/>
      <c r="AT23" s="16"/>
      <c r="AU23" s="16"/>
      <c r="AV23" s="16"/>
      <c r="AW23" s="16"/>
      <c r="AX23" s="16"/>
      <c r="AY23" s="16"/>
      <c r="AZ23" s="16"/>
      <c r="BA23" s="16"/>
      <c r="BB23" s="16"/>
      <c r="BC23" s="16"/>
      <c r="BD23" s="16"/>
      <c r="BE23" s="16"/>
      <c r="BF23" s="16"/>
      <c r="BG23" s="16"/>
      <c r="BH23" s="16"/>
      <c r="BI23" s="16"/>
      <c r="BJ23" s="16"/>
      <c r="BK23" s="16"/>
      <c r="BL23" s="16"/>
      <c r="BM23" s="16"/>
      <c r="BN23" s="16"/>
      <c r="BO23" s="16"/>
      <c r="BP23" s="16"/>
      <c r="BQ23" s="16"/>
      <c r="BR23" s="16"/>
      <c r="BS23" s="16"/>
      <c r="BT23" s="16"/>
      <c r="BU23" s="16"/>
      <c r="BV23" s="16"/>
      <c r="BW23" s="16"/>
      <c r="BX23" s="16"/>
      <c r="BY23" s="16"/>
      <c r="BZ23" s="16"/>
      <c r="CA23" s="16"/>
      <c r="CB23" s="16"/>
      <c r="CC23" s="16"/>
      <c r="CD23" s="16"/>
      <c r="CE23" s="16"/>
      <c r="CF23" s="16"/>
      <c r="CG23" s="16"/>
      <c r="CH23" s="16"/>
      <c r="CI23" s="16"/>
      <c r="CJ23" s="16"/>
      <c r="CK23" s="16"/>
      <c r="CL23" s="16"/>
      <c r="CM23" s="16"/>
      <c r="CN23" s="16"/>
      <c r="CO23" s="16"/>
      <c r="CP23" s="16"/>
      <c r="CQ23" s="16"/>
      <c r="CR23" s="16"/>
      <c r="CS23" s="16"/>
      <c r="CT23" s="16"/>
      <c r="CU23" s="16"/>
      <c r="CV23" s="16"/>
      <c r="CW23" s="16"/>
      <c r="CX23" s="16"/>
      <c r="CY23" s="16"/>
      <c r="CZ23" s="16"/>
      <c r="DA23" s="16"/>
      <c r="DB23" s="16"/>
      <c r="DC23" s="16"/>
      <c r="DD23" s="16"/>
      <c r="DE23" s="16"/>
      <c r="DF23" s="16"/>
      <c r="DG23" s="16"/>
      <c r="DH23" s="16"/>
      <c r="DI23" s="16"/>
      <c r="DJ23" s="16"/>
      <c r="DK23" s="16"/>
      <c r="DL23" s="16"/>
      <c r="DM23" s="16"/>
      <c r="DN23" s="16"/>
      <c r="DO23" s="16"/>
      <c r="DP23" s="16"/>
      <c r="DQ23" s="16"/>
      <c r="DR23" s="16"/>
      <c r="DS23" s="16"/>
      <c r="DT23" s="16"/>
      <c r="DU23" s="16"/>
      <c r="DV23" s="16"/>
      <c r="DW23" s="16"/>
      <c r="DX23" s="16"/>
      <c r="DY23" s="16"/>
      <c r="DZ23" s="16"/>
      <c r="EA23" s="16"/>
      <c r="EB23" s="16"/>
      <c r="EC23" s="16"/>
      <c r="ED23" s="16"/>
      <c r="EE23" s="16"/>
      <c r="EF23" s="16"/>
      <c r="EG23" s="16"/>
      <c r="EH23" s="16"/>
      <c r="EI23" s="16"/>
      <c r="EJ23" s="16"/>
      <c r="EK23" s="16"/>
      <c r="EL23" s="16"/>
      <c r="EM23" s="16"/>
      <c r="EN23" s="16"/>
      <c r="EO23" s="16"/>
      <c r="EP23" s="16"/>
      <c r="EQ23" s="16"/>
      <c r="ER23" s="16"/>
      <c r="ES23" s="16"/>
      <c r="ET23" s="16"/>
      <c r="EU23" s="16"/>
      <c r="EV23" s="16"/>
      <c r="EW23" s="16"/>
      <c r="EX23" s="16"/>
      <c r="EY23" s="16"/>
      <c r="EZ23" s="16"/>
      <c r="FA23" s="16"/>
      <c r="FB23" s="16"/>
      <c r="FC23" s="16"/>
      <c r="FD23" s="16"/>
      <c r="FE23" s="16"/>
      <c r="FF23" s="16"/>
      <c r="FG23" s="16"/>
      <c r="FH23" s="16"/>
      <c r="FI23" s="16"/>
      <c r="FJ23" s="16"/>
      <c r="FK23" s="16"/>
      <c r="FL23" s="16"/>
      <c r="FM23" s="16"/>
      <c r="FN23" s="16"/>
      <c r="FO23" s="16"/>
      <c r="FP23" s="16"/>
      <c r="FQ23" s="16"/>
      <c r="FR23" s="16"/>
      <c r="FS23" s="16"/>
      <c r="FT23" s="16"/>
      <c r="FU23" s="16"/>
      <c r="FV23" s="16"/>
      <c r="FW23" s="16"/>
      <c r="FX23" s="16"/>
      <c r="FY23" s="16"/>
      <c r="FZ23" s="16"/>
      <c r="GA23" s="16"/>
      <c r="GB23" s="16"/>
      <c r="GC23" s="16"/>
      <c r="GD23" s="16"/>
      <c r="GE23" s="16"/>
      <c r="GF23" s="16"/>
      <c r="GG23" s="16"/>
      <c r="GH23" s="16"/>
      <c r="GI23" s="16"/>
      <c r="GJ23" s="16"/>
      <c r="GK23" s="16"/>
      <c r="GL23" s="16"/>
      <c r="GM23" s="16"/>
      <c r="GN23" s="16"/>
      <c r="GO23" s="16"/>
      <c r="GP23" s="16"/>
      <c r="GQ23" s="16"/>
      <c r="GR23" s="16"/>
      <c r="GS23" s="16"/>
      <c r="GT23" s="16"/>
      <c r="GU23" s="16"/>
      <c r="GV23" s="16"/>
      <c r="GW23" s="16"/>
      <c r="GX23" s="16"/>
      <c r="GY23" s="16"/>
      <c r="GZ23" s="16"/>
    </row>
    <row r="24" spans="2:208" s="37" customFormat="1">
      <c r="B24" s="87"/>
      <c r="C24" s="17" t="s">
        <v>241</v>
      </c>
      <c r="D24" s="62">
        <f>D23/D21</f>
        <v>9.058901462608171</v>
      </c>
      <c r="E24" s="62">
        <f t="shared" ref="E24:AB24" si="5">E23/E21</f>
        <v>8.4503904464494912</v>
      </c>
      <c r="F24" s="62">
        <f t="shared" si="5"/>
        <v>8.9476243213311371</v>
      </c>
      <c r="G24" s="62">
        <f t="shared" si="5"/>
        <v>8.4858992640562256</v>
      </c>
      <c r="H24" s="62">
        <f t="shared" si="5"/>
        <v>7.354833964623249</v>
      </c>
      <c r="I24" s="62">
        <f t="shared" si="5"/>
        <v>7.2844387339955459</v>
      </c>
      <c r="J24" s="62">
        <f t="shared" si="5"/>
        <v>7.9543877728686443</v>
      </c>
      <c r="K24" s="62">
        <f t="shared" si="5"/>
        <v>7.7145197128404588</v>
      </c>
      <c r="L24" s="62">
        <f t="shared" si="5"/>
        <v>7.6928200658768082</v>
      </c>
      <c r="M24" s="62">
        <f t="shared" si="5"/>
        <v>8.4451046543353705</v>
      </c>
      <c r="N24" s="62">
        <f t="shared" si="5"/>
        <v>8.262884796403636</v>
      </c>
      <c r="O24" s="62">
        <f t="shared" si="5"/>
        <v>7.4029108245362076</v>
      </c>
      <c r="P24" s="62">
        <f t="shared" si="5"/>
        <v>6.0115917634120377</v>
      </c>
      <c r="Q24" s="62">
        <f t="shared" si="5"/>
        <v>5.2253198096697355</v>
      </c>
      <c r="R24" s="62">
        <f t="shared" si="5"/>
        <v>5.3049800902489643</v>
      </c>
      <c r="S24" s="62">
        <f t="shared" si="5"/>
        <v>5.4156382927041005</v>
      </c>
      <c r="T24" s="62">
        <f t="shared" si="5"/>
        <v>5.034739703957305</v>
      </c>
      <c r="U24" s="62">
        <f t="shared" si="5"/>
        <v>4.6914679875302143</v>
      </c>
      <c r="V24" s="62">
        <f t="shared" si="5"/>
        <v>3.4414547602847514</v>
      </c>
      <c r="W24" s="62">
        <f t="shared" si="5"/>
        <v>3.2435816684833241</v>
      </c>
      <c r="X24" s="62">
        <f t="shared" si="5"/>
        <v>2.5728664516175384</v>
      </c>
      <c r="Y24" s="62">
        <f t="shared" si="5"/>
        <v>2.0791351731685124</v>
      </c>
      <c r="Z24" s="62">
        <f t="shared" si="5"/>
        <v>1.5410277299657611</v>
      </c>
      <c r="AA24" s="62">
        <f t="shared" si="5"/>
        <v>1.2514104242300157</v>
      </c>
      <c r="AB24" s="62">
        <f t="shared" si="5"/>
        <v>1.3023732033784192</v>
      </c>
      <c r="AC24" s="16"/>
      <c r="AD24" s="17"/>
      <c r="AE24" s="16"/>
      <c r="AF24" s="16"/>
      <c r="AG24" s="16"/>
      <c r="AH24" s="16"/>
      <c r="AI24" s="16"/>
      <c r="AJ24" s="16"/>
      <c r="AK24" s="16"/>
      <c r="AL24" s="16"/>
      <c r="AM24" s="16"/>
      <c r="AN24" s="16"/>
      <c r="AO24" s="16"/>
      <c r="AP24" s="16"/>
      <c r="AQ24" s="16"/>
      <c r="AR24" s="16"/>
      <c r="AS24" s="16"/>
      <c r="AT24" s="16"/>
      <c r="AU24" s="16"/>
      <c r="AV24" s="16"/>
      <c r="AW24" s="16"/>
      <c r="AX24" s="16"/>
      <c r="AY24" s="16"/>
      <c r="AZ24" s="16"/>
      <c r="BA24" s="16"/>
      <c r="BB24" s="16"/>
      <c r="BC24" s="16"/>
      <c r="BD24" s="16"/>
      <c r="BE24" s="16"/>
      <c r="BF24" s="16"/>
      <c r="BG24" s="16"/>
      <c r="BH24" s="16"/>
      <c r="BI24" s="16"/>
      <c r="BJ24" s="16"/>
      <c r="BK24" s="16"/>
      <c r="BL24" s="16"/>
      <c r="BM24" s="16"/>
      <c r="BN24" s="16"/>
      <c r="BO24" s="16"/>
      <c r="BP24" s="16"/>
      <c r="BQ24" s="16"/>
      <c r="BR24" s="16"/>
      <c r="BS24" s="16"/>
      <c r="BT24" s="16"/>
      <c r="BU24" s="16"/>
      <c r="BV24" s="16"/>
      <c r="BW24" s="16"/>
      <c r="BX24" s="16"/>
      <c r="BY24" s="16"/>
      <c r="BZ24" s="16"/>
      <c r="CA24" s="16"/>
      <c r="CB24" s="16"/>
      <c r="CC24" s="16"/>
      <c r="CD24" s="16"/>
      <c r="CE24" s="16"/>
      <c r="CF24" s="16"/>
      <c r="CG24" s="16"/>
      <c r="CH24" s="16"/>
      <c r="CI24" s="16"/>
      <c r="CJ24" s="16"/>
      <c r="CK24" s="16"/>
      <c r="CL24" s="16"/>
      <c r="CM24" s="16"/>
      <c r="CN24" s="16"/>
      <c r="CO24" s="16"/>
      <c r="CP24" s="16"/>
      <c r="CQ24" s="16"/>
      <c r="CR24" s="16"/>
      <c r="CS24" s="16"/>
      <c r="CT24" s="16"/>
      <c r="CU24" s="16"/>
      <c r="CV24" s="16"/>
      <c r="CW24" s="16"/>
      <c r="CX24" s="16"/>
      <c r="CY24" s="16"/>
      <c r="CZ24" s="16"/>
      <c r="DA24" s="16"/>
      <c r="DB24" s="16"/>
      <c r="DC24" s="16"/>
      <c r="DD24" s="16"/>
      <c r="DE24" s="16"/>
      <c r="DF24" s="16"/>
      <c r="DG24" s="16"/>
      <c r="DH24" s="16"/>
      <c r="DI24" s="16"/>
      <c r="DJ24" s="16"/>
      <c r="DK24" s="16"/>
      <c r="DL24" s="16"/>
      <c r="DM24" s="16"/>
      <c r="DN24" s="16"/>
      <c r="DO24" s="16"/>
      <c r="DP24" s="16"/>
      <c r="DQ24" s="16"/>
      <c r="DR24" s="16"/>
      <c r="DS24" s="16"/>
      <c r="DT24" s="16"/>
      <c r="DU24" s="16"/>
      <c r="DV24" s="16"/>
      <c r="DW24" s="16"/>
      <c r="DX24" s="16"/>
      <c r="DY24" s="16"/>
      <c r="DZ24" s="16"/>
      <c r="EA24" s="16"/>
      <c r="EB24" s="16"/>
      <c r="EC24" s="16"/>
      <c r="ED24" s="16"/>
      <c r="EE24" s="16"/>
      <c r="EF24" s="16"/>
      <c r="EG24" s="16"/>
      <c r="EH24" s="16"/>
      <c r="EI24" s="16"/>
      <c r="EJ24" s="16"/>
      <c r="EK24" s="16"/>
      <c r="EL24" s="16"/>
      <c r="EM24" s="16"/>
      <c r="EN24" s="16"/>
      <c r="EO24" s="16"/>
      <c r="EP24" s="16"/>
      <c r="EQ24" s="16"/>
      <c r="ER24" s="16"/>
      <c r="ES24" s="16"/>
      <c r="ET24" s="16"/>
      <c r="EU24" s="16"/>
      <c r="EV24" s="16"/>
      <c r="EW24" s="16"/>
      <c r="EX24" s="16"/>
      <c r="EY24" s="16"/>
      <c r="EZ24" s="16"/>
      <c r="FA24" s="16"/>
      <c r="FB24" s="16"/>
      <c r="FC24" s="16"/>
      <c r="FD24" s="16"/>
      <c r="FE24" s="16"/>
      <c r="FF24" s="16"/>
      <c r="FG24" s="16"/>
      <c r="FH24" s="16"/>
      <c r="FI24" s="16"/>
      <c r="FJ24" s="16"/>
      <c r="FK24" s="16"/>
      <c r="FL24" s="16"/>
      <c r="FM24" s="16"/>
      <c r="FN24" s="16"/>
      <c r="FO24" s="16"/>
      <c r="FP24" s="16"/>
      <c r="FQ24" s="16"/>
      <c r="FR24" s="16"/>
      <c r="FS24" s="16"/>
      <c r="FT24" s="16"/>
      <c r="FU24" s="16"/>
      <c r="FV24" s="16"/>
      <c r="FW24" s="16"/>
      <c r="FX24" s="16"/>
      <c r="FY24" s="16"/>
      <c r="FZ24" s="16"/>
      <c r="GA24" s="16"/>
      <c r="GB24" s="16"/>
      <c r="GC24" s="16"/>
      <c r="GD24" s="16"/>
      <c r="GE24" s="16"/>
      <c r="GF24" s="16"/>
      <c r="GG24" s="16"/>
      <c r="GH24" s="16"/>
      <c r="GI24" s="16"/>
      <c r="GJ24" s="16"/>
      <c r="GK24" s="16"/>
      <c r="GL24" s="16"/>
      <c r="GM24" s="16"/>
      <c r="GN24" s="16"/>
      <c r="GO24" s="16"/>
      <c r="GP24" s="16"/>
      <c r="GQ24" s="16"/>
      <c r="GR24" s="16"/>
      <c r="GS24" s="16"/>
      <c r="GT24" s="16"/>
      <c r="GU24" s="16"/>
      <c r="GV24" s="16"/>
      <c r="GW24" s="16"/>
      <c r="GX24" s="16"/>
      <c r="GY24" s="16"/>
      <c r="GZ24" s="16"/>
    </row>
    <row r="25" spans="2:208">
      <c r="B25" s="17" t="s">
        <v>234</v>
      </c>
      <c r="C25" s="17" t="s">
        <v>238</v>
      </c>
      <c r="D25" s="90">
        <v>5.9</v>
      </c>
      <c r="E25" s="90">
        <v>5.8</v>
      </c>
      <c r="F25" s="90">
        <v>5.05</v>
      </c>
      <c r="G25" s="90">
        <v>4.8000000000000007</v>
      </c>
      <c r="H25" s="90">
        <v>4.4749999999999996</v>
      </c>
      <c r="I25" s="90">
        <v>4.1800000000000006</v>
      </c>
      <c r="J25" s="90">
        <v>4.166666666666667</v>
      </c>
      <c r="K25" s="90">
        <v>3.7633333333333332</v>
      </c>
      <c r="L25" s="90">
        <v>3.6999999999999997</v>
      </c>
      <c r="M25" s="90">
        <v>3.5066666666666664</v>
      </c>
      <c r="N25" s="90">
        <v>3.1166666666666671</v>
      </c>
      <c r="O25" s="90">
        <v>3.1833333333333336</v>
      </c>
      <c r="P25" s="90">
        <v>3</v>
      </c>
      <c r="Q25" s="90">
        <v>3.3000000000000003</v>
      </c>
      <c r="R25" s="90">
        <v>3.51</v>
      </c>
      <c r="S25" s="90">
        <v>3.7633333333333332</v>
      </c>
      <c r="T25" s="90">
        <v>3.8000000000000003</v>
      </c>
      <c r="U25" s="90">
        <v>3.5</v>
      </c>
      <c r="V25" s="90">
        <v>2.2275</v>
      </c>
      <c r="W25" s="90">
        <v>1.7046999999999999</v>
      </c>
      <c r="X25" s="90">
        <v>1.3372916666666668</v>
      </c>
      <c r="Y25" s="90">
        <v>0.91749090909090891</v>
      </c>
      <c r="Z25" s="90">
        <v>0.6878333333333333</v>
      </c>
      <c r="AA25" s="90">
        <v>0.61040972222222223</v>
      </c>
      <c r="AB25" s="90">
        <v>0.57555185185185198</v>
      </c>
      <c r="AD25" s="40" t="s">
        <v>240</v>
      </c>
    </row>
    <row r="26" spans="2:208">
      <c r="C26" s="17" t="s">
        <v>241</v>
      </c>
      <c r="D26" s="34">
        <f>D25/D21</f>
        <v>4.7720998776239476</v>
      </c>
      <c r="E26" s="34">
        <f t="shared" ref="E26:AB26" si="6">E25/E21</f>
        <v>4.455660417218823</v>
      </c>
      <c r="F26" s="34">
        <f t="shared" si="6"/>
        <v>4.2627832851624756</v>
      </c>
      <c r="G26" s="34">
        <f t="shared" si="6"/>
        <v>3.9933643595558719</v>
      </c>
      <c r="H26" s="34">
        <f t="shared" si="6"/>
        <v>3.3584573460907179</v>
      </c>
      <c r="I26" s="34">
        <f t="shared" si="6"/>
        <v>3.2392504157554667</v>
      </c>
      <c r="J26" s="34">
        <f t="shared" si="6"/>
        <v>3.6825869318836317</v>
      </c>
      <c r="K26" s="34">
        <f t="shared" si="6"/>
        <v>3.3758499053476272</v>
      </c>
      <c r="L26" s="34">
        <f t="shared" si="6"/>
        <v>3.4711505175297792</v>
      </c>
      <c r="M26" s="34">
        <f t="shared" si="6"/>
        <v>3.7966880753678671</v>
      </c>
      <c r="N26" s="34">
        <f t="shared" si="6"/>
        <v>3.4800888669537837</v>
      </c>
      <c r="O26" s="34">
        <f t="shared" si="6"/>
        <v>3.3665618273486086</v>
      </c>
      <c r="P26" s="34">
        <f t="shared" si="6"/>
        <v>2.6521728367994286</v>
      </c>
      <c r="Q26" s="34">
        <f t="shared" si="6"/>
        <v>2.6528546726015585</v>
      </c>
      <c r="R26" s="34">
        <f t="shared" si="6"/>
        <v>2.8212848661778582</v>
      </c>
      <c r="S26" s="34">
        <f t="shared" si="6"/>
        <v>2.9971841335602591</v>
      </c>
      <c r="T26" s="34">
        <f t="shared" si="6"/>
        <v>2.772755199280835</v>
      </c>
      <c r="U26" s="34">
        <f t="shared" si="6"/>
        <v>2.3797301386022824</v>
      </c>
      <c r="V26" s="34">
        <f t="shared" si="6"/>
        <v>1.5970500996946426</v>
      </c>
      <c r="W26" s="34">
        <f t="shared" si="6"/>
        <v>1.2858915512240747</v>
      </c>
      <c r="X26" s="34">
        <f t="shared" si="6"/>
        <v>0.96074634979249451</v>
      </c>
      <c r="Y26" s="34">
        <f t="shared" si="6"/>
        <v>0.71411796730117472</v>
      </c>
      <c r="Z26" s="34">
        <f t="shared" si="6"/>
        <v>0.51790076885738567</v>
      </c>
      <c r="AA26" s="34">
        <f t="shared" si="6"/>
        <v>0.45947253500164642</v>
      </c>
      <c r="AB26" s="34">
        <f t="shared" si="6"/>
        <v>0.518742774399085</v>
      </c>
    </row>
    <row r="27" spans="2:208">
      <c r="B27" s="17" t="s">
        <v>247</v>
      </c>
      <c r="C27" s="17" t="s">
        <v>238</v>
      </c>
      <c r="D27" s="34">
        <v>1.2877109</v>
      </c>
      <c r="E27" s="34">
        <v>1.2533885800000002</v>
      </c>
      <c r="F27" s="34">
        <v>1.17408278</v>
      </c>
      <c r="G27" s="34">
        <v>1.09477698</v>
      </c>
      <c r="H27" s="34">
        <v>1.0261323400000002</v>
      </c>
      <c r="I27" s="34">
        <v>0.96781001999999994</v>
      </c>
      <c r="J27" s="34">
        <v>0.88582654000000005</v>
      </c>
      <c r="K27" s="34">
        <v>0.82250009000000002</v>
      </c>
      <c r="L27" s="34">
        <v>0.80384305999999994</v>
      </c>
      <c r="M27" s="34">
        <v>0.69703571500000006</v>
      </c>
      <c r="N27" s="34">
        <v>0.67623217250000001</v>
      </c>
      <c r="O27" s="34">
        <v>0.67619231999999996</v>
      </c>
      <c r="P27" s="34">
        <v>0.64950948000000008</v>
      </c>
      <c r="Q27" s="34">
        <v>0.65815967250000007</v>
      </c>
      <c r="R27" s="34">
        <v>0.64927520000000005</v>
      </c>
      <c r="S27" s="34">
        <v>0.57299608999999996</v>
      </c>
      <c r="T27" s="34">
        <v>0.52611797999999999</v>
      </c>
      <c r="U27" s="34">
        <v>0.47806172999999996</v>
      </c>
      <c r="V27" s="34">
        <v>0.40986924000000002</v>
      </c>
      <c r="W27" s="34">
        <v>0.29101245999999997</v>
      </c>
      <c r="X27" s="34">
        <v>0.24141640000000003</v>
      </c>
      <c r="Y27" s="34">
        <v>0.19552303166666671</v>
      </c>
      <c r="Z27" s="34">
        <v>0.17939885333333333</v>
      </c>
      <c r="AA27" s="34">
        <v>0.18324999999999997</v>
      </c>
      <c r="AB27" s="34">
        <v>0.14861574999999996</v>
      </c>
      <c r="AD27" s="40" t="s">
        <v>240</v>
      </c>
    </row>
    <row r="28" spans="2:208">
      <c r="C28" s="17" t="s">
        <v>241</v>
      </c>
      <c r="D28" s="37">
        <f>D27/D21</f>
        <v>1.041539835305936</v>
      </c>
      <c r="E28" s="37">
        <f t="shared" ref="E28:AB28" si="7">E27/E21</f>
        <v>0.962874807465536</v>
      </c>
      <c r="F28" s="37">
        <f t="shared" si="7"/>
        <v>0.99106147524378063</v>
      </c>
      <c r="G28" s="37">
        <f t="shared" si="7"/>
        <v>0.91080070283212733</v>
      </c>
      <c r="H28" s="37">
        <f t="shared" si="7"/>
        <v>0.77010540677860539</v>
      </c>
      <c r="I28" s="37">
        <f t="shared" si="7"/>
        <v>0.74999497838691531</v>
      </c>
      <c r="J28" s="37">
        <f t="shared" si="7"/>
        <v>0.78291197762872633</v>
      </c>
      <c r="K28" s="37">
        <f t="shared" si="7"/>
        <v>0.73781315792070368</v>
      </c>
      <c r="L28" s="37">
        <f t="shared" si="7"/>
        <v>0.75412439290046529</v>
      </c>
      <c r="M28" s="37">
        <f t="shared" si="7"/>
        <v>0.75468455910057475</v>
      </c>
      <c r="N28" s="37">
        <f t="shared" si="7"/>
        <v>0.75508493743097982</v>
      </c>
      <c r="O28" s="37">
        <f t="shared" si="7"/>
        <v>0.71511306359946436</v>
      </c>
      <c r="P28" s="37">
        <f t="shared" si="7"/>
        <v>0.57420380003324056</v>
      </c>
      <c r="Q28" s="37">
        <f t="shared" si="7"/>
        <v>0.52909150379076864</v>
      </c>
      <c r="R28" s="37">
        <f t="shared" si="7"/>
        <v>0.52187757713521432</v>
      </c>
      <c r="S28" s="37">
        <f t="shared" si="7"/>
        <v>0.45634405390790067</v>
      </c>
      <c r="T28" s="37">
        <f t="shared" si="7"/>
        <v>0.38389378012635006</v>
      </c>
      <c r="U28" s="37">
        <f t="shared" si="7"/>
        <v>0.32504511628381338</v>
      </c>
      <c r="V28" s="37">
        <f t="shared" si="7"/>
        <v>0.29386384314422781</v>
      </c>
      <c r="W28" s="37">
        <f t="shared" si="7"/>
        <v>0.21951690245493871</v>
      </c>
      <c r="X28" s="37">
        <f t="shared" si="7"/>
        <v>0.17344004368035754</v>
      </c>
      <c r="Y28" s="37">
        <f t="shared" si="7"/>
        <v>0.15218299009928224</v>
      </c>
      <c r="Z28" s="37">
        <f t="shared" si="7"/>
        <v>0.13507749562413382</v>
      </c>
      <c r="AA28" s="37">
        <f t="shared" si="7"/>
        <v>0.13793741969332352</v>
      </c>
      <c r="AB28" s="37">
        <f t="shared" si="7"/>
        <v>0.13394683072663408</v>
      </c>
    </row>
    <row r="36" spans="4:8" ht="16.5">
      <c r="D36" s="88"/>
      <c r="E36" s="88"/>
      <c r="F36" s="88"/>
      <c r="G36" s="88"/>
      <c r="H36" s="88"/>
    </row>
    <row r="37" spans="4:8" ht="16.5">
      <c r="D37" s="89"/>
      <c r="E37" s="89"/>
      <c r="F37" s="89"/>
      <c r="G37" s="89"/>
      <c r="H37" s="89"/>
    </row>
    <row r="38" spans="4:8" ht="16.5">
      <c r="D38" s="89"/>
      <c r="E38" s="89"/>
      <c r="F38" s="89"/>
      <c r="G38" s="89"/>
      <c r="H38" s="89"/>
    </row>
    <row r="39" spans="4:8" ht="16.5">
      <c r="D39" s="89"/>
      <c r="E39" s="89"/>
      <c r="F39" s="89"/>
      <c r="G39" s="89"/>
      <c r="H39" s="89"/>
    </row>
    <row r="40" spans="4:8" ht="16.5">
      <c r="D40" s="89"/>
      <c r="E40" s="89"/>
      <c r="F40" s="89"/>
      <c r="G40" s="89"/>
      <c r="H40" s="89"/>
    </row>
    <row r="41" spans="4:8" ht="16.5">
      <c r="D41" s="89"/>
      <c r="E41" s="89"/>
      <c r="F41" s="89"/>
      <c r="G41" s="89"/>
      <c r="H41" s="89"/>
    </row>
    <row r="42" spans="4:8" ht="16.5">
      <c r="D42" s="89"/>
      <c r="E42" s="89"/>
      <c r="F42" s="89"/>
      <c r="G42" s="89"/>
      <c r="H42" s="89"/>
    </row>
    <row r="43" spans="4:8" ht="16.5">
      <c r="D43" s="89"/>
      <c r="E43" s="89"/>
      <c r="F43" s="89"/>
      <c r="G43" s="89"/>
      <c r="H43" s="89"/>
    </row>
    <row r="44" spans="4:8" ht="16.5">
      <c r="D44" s="89"/>
      <c r="E44" s="89"/>
      <c r="F44" s="89"/>
      <c r="G44" s="89"/>
      <c r="H44" s="89"/>
    </row>
    <row r="45" spans="4:8" ht="16.5">
      <c r="D45" s="89"/>
      <c r="E45" s="89"/>
      <c r="F45" s="89"/>
      <c r="G45" s="89"/>
      <c r="H45" s="89"/>
    </row>
    <row r="46" spans="4:8" ht="16.5">
      <c r="D46" s="89"/>
      <c r="E46" s="89"/>
      <c r="F46" s="89"/>
      <c r="G46" s="89"/>
      <c r="H46" s="89"/>
    </row>
    <row r="47" spans="4:8" ht="16.5">
      <c r="D47" s="89"/>
      <c r="E47" s="89"/>
      <c r="F47" s="89"/>
      <c r="G47" s="89"/>
      <c r="H47" s="89"/>
    </row>
    <row r="48" spans="4:8" ht="16.5">
      <c r="D48" s="89"/>
      <c r="E48" s="89"/>
      <c r="F48" s="89"/>
      <c r="G48" s="89"/>
      <c r="H48" s="89"/>
    </row>
    <row r="49" spans="4:8" ht="16.5">
      <c r="D49" s="89"/>
      <c r="E49" s="89"/>
      <c r="F49" s="89"/>
      <c r="G49" s="89"/>
      <c r="H49" s="89"/>
    </row>
    <row r="50" spans="4:8" ht="16.5">
      <c r="D50" s="89"/>
      <c r="E50" s="89"/>
      <c r="F50" s="89"/>
      <c r="G50" s="89"/>
      <c r="H50" s="89"/>
    </row>
    <row r="51" spans="4:8" ht="16.5">
      <c r="D51" s="89"/>
      <c r="E51" s="89"/>
      <c r="F51" s="89"/>
      <c r="G51" s="89"/>
      <c r="H51" s="89"/>
    </row>
    <row r="52" spans="4:8" ht="16.5">
      <c r="D52" s="89"/>
      <c r="E52" s="89"/>
      <c r="F52" s="89"/>
      <c r="G52" s="89"/>
      <c r="H52" s="89"/>
    </row>
    <row r="53" spans="4:8" ht="16.5">
      <c r="D53" s="89"/>
      <c r="E53" s="89"/>
      <c r="F53" s="89"/>
      <c r="G53" s="89"/>
      <c r="H53" s="89"/>
    </row>
    <row r="54" spans="4:8" ht="16.5">
      <c r="D54" s="89"/>
      <c r="E54" s="89"/>
      <c r="F54" s="89"/>
      <c r="G54" s="89"/>
      <c r="H54" s="89"/>
    </row>
    <row r="55" spans="4:8" ht="16.5">
      <c r="D55" s="89"/>
      <c r="E55" s="89"/>
      <c r="F55" s="89"/>
      <c r="G55" s="89"/>
      <c r="H55" s="89"/>
    </row>
    <row r="56" spans="4:8" ht="16.5">
      <c r="D56" s="89"/>
      <c r="E56" s="89"/>
      <c r="F56" s="89"/>
      <c r="G56" s="89"/>
      <c r="H56" s="89"/>
    </row>
    <row r="57" spans="4:8" ht="16.5">
      <c r="D57" s="89"/>
      <c r="E57" s="89"/>
      <c r="F57" s="89"/>
      <c r="G57" s="89"/>
      <c r="H57" s="89"/>
    </row>
    <row r="58" spans="4:8" ht="16.5">
      <c r="D58" s="89"/>
      <c r="E58" s="89"/>
      <c r="F58" s="89"/>
      <c r="G58" s="89"/>
      <c r="H58" s="89"/>
    </row>
    <row r="59" spans="4:8" ht="16.5">
      <c r="D59" s="89"/>
      <c r="E59" s="89"/>
      <c r="F59" s="89"/>
      <c r="G59" s="89"/>
      <c r="H59" s="89"/>
    </row>
    <row r="60" spans="4:8" ht="16.5">
      <c r="D60" s="89"/>
      <c r="E60" s="89"/>
      <c r="F60" s="89"/>
      <c r="G60" s="89"/>
      <c r="H60" s="89"/>
    </row>
    <row r="61" spans="4:8" ht="16.5">
      <c r="D61" s="89"/>
      <c r="E61" s="89"/>
      <c r="F61" s="89"/>
      <c r="G61" s="89"/>
      <c r="H61" s="89"/>
    </row>
    <row r="62" spans="4:8" ht="16.5">
      <c r="D62" s="89"/>
      <c r="E62" s="89"/>
      <c r="F62" s="89"/>
      <c r="G62" s="89"/>
      <c r="H62" s="89"/>
    </row>
    <row r="63" spans="4:8" ht="16.5">
      <c r="D63" s="89"/>
      <c r="E63" s="89"/>
      <c r="F63" s="89"/>
      <c r="G63" s="89"/>
      <c r="H63" s="89"/>
    </row>
  </sheetData>
  <hyperlinks>
    <hyperlink ref="A1" location="Index!A1" display="Go to Index" xr:uid="{00000000-0004-0000-0200-000000000000}"/>
    <hyperlink ref="B1" location="Sources!A1" display="Go to Sources" xr:uid="{00000000-0004-0000-0200-000001000000}"/>
    <hyperlink ref="AD21" r:id="rId1" xr:uid="{00000000-0004-0000-0200-000002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L28"/>
  <sheetViews>
    <sheetView zoomScale="108" zoomScaleNormal="108" zoomScalePageLayoutView="108" workbookViewId="0">
      <selection activeCell="E4" sqref="E4"/>
    </sheetView>
  </sheetViews>
  <sheetFormatPr defaultColWidth="10.75" defaultRowHeight="15" outlineLevelRow="1"/>
  <cols>
    <col min="1" max="1" width="28.75" style="17" customWidth="1"/>
    <col min="2" max="2" width="20.5" style="17" customWidth="1"/>
    <col min="3" max="3" width="6.25" style="17" bestFit="1" customWidth="1"/>
    <col min="4" max="30" width="5.75" style="17" customWidth="1"/>
    <col min="31" max="16384" width="10.75" style="17"/>
  </cols>
  <sheetData>
    <row r="1" spans="1:38">
      <c r="A1" s="39" t="s">
        <v>27</v>
      </c>
      <c r="B1" s="39" t="s">
        <v>26</v>
      </c>
      <c r="C1" s="39"/>
      <c r="D1" s="40"/>
    </row>
    <row r="2" spans="1:38">
      <c r="A2" s="18" t="s">
        <v>25</v>
      </c>
      <c r="B2" s="18" t="s">
        <v>24</v>
      </c>
      <c r="C2" s="36" t="s">
        <v>23</v>
      </c>
      <c r="D2" s="37">
        <v>1990</v>
      </c>
      <c r="E2" s="37">
        <v>1991</v>
      </c>
      <c r="F2" s="37">
        <v>1992</v>
      </c>
      <c r="G2" s="37">
        <v>1993</v>
      </c>
      <c r="H2" s="37">
        <v>1994</v>
      </c>
      <c r="I2" s="37">
        <v>1995</v>
      </c>
      <c r="J2" s="37">
        <v>1996</v>
      </c>
      <c r="K2" s="37">
        <v>1997</v>
      </c>
      <c r="L2" s="37">
        <v>1998</v>
      </c>
      <c r="M2" s="37">
        <v>1999</v>
      </c>
      <c r="N2" s="37">
        <v>2000</v>
      </c>
      <c r="O2" s="37">
        <v>2001</v>
      </c>
      <c r="P2" s="37">
        <v>2002</v>
      </c>
      <c r="Q2" s="37">
        <v>2003</v>
      </c>
      <c r="R2" s="37">
        <v>2004</v>
      </c>
      <c r="S2" s="37">
        <v>2005</v>
      </c>
      <c r="T2" s="37">
        <v>2006</v>
      </c>
      <c r="U2" s="37">
        <v>2007</v>
      </c>
      <c r="V2" s="37">
        <v>2008</v>
      </c>
      <c r="W2" s="37">
        <v>2009</v>
      </c>
      <c r="X2" s="37">
        <v>2010</v>
      </c>
      <c r="Y2" s="37">
        <v>2011</v>
      </c>
      <c r="Z2" s="37">
        <v>2012</v>
      </c>
      <c r="AA2" s="37">
        <v>2013</v>
      </c>
      <c r="AB2" s="37">
        <v>2014</v>
      </c>
      <c r="AC2" s="37">
        <v>2015</v>
      </c>
      <c r="AD2" s="37">
        <v>2016</v>
      </c>
    </row>
    <row r="3" spans="1:38">
      <c r="A3" s="41" t="s">
        <v>60</v>
      </c>
      <c r="B3" s="274" t="s">
        <v>61</v>
      </c>
      <c r="C3" s="42" t="s">
        <v>62</v>
      </c>
      <c r="N3" s="43">
        <v>11.2</v>
      </c>
      <c r="O3" s="43">
        <v>11.8</v>
      </c>
      <c r="P3" s="43">
        <v>11.7</v>
      </c>
      <c r="Q3" s="43">
        <v>12.4</v>
      </c>
      <c r="R3" s="43">
        <v>12.9</v>
      </c>
      <c r="S3" s="43">
        <v>13.3</v>
      </c>
      <c r="T3" s="43">
        <v>13.2</v>
      </c>
      <c r="U3" s="43">
        <v>13.7</v>
      </c>
      <c r="V3" s="43">
        <v>13.9</v>
      </c>
      <c r="W3" s="43">
        <v>13.9</v>
      </c>
      <c r="X3" s="43">
        <v>14.4</v>
      </c>
      <c r="Y3" s="43">
        <v>14.8</v>
      </c>
      <c r="Z3" s="43">
        <v>15.1</v>
      </c>
      <c r="AA3" s="43">
        <v>16.100000000000001</v>
      </c>
    </row>
    <row r="4" spans="1:38">
      <c r="A4" s="41" t="s">
        <v>60</v>
      </c>
      <c r="B4" s="38" t="s">
        <v>63</v>
      </c>
      <c r="C4" s="42" t="s">
        <v>62</v>
      </c>
      <c r="D4" s="44">
        <f t="shared" ref="D4:M4" si="0">E4*(1-0.029)</f>
        <v>8.3446921943361829</v>
      </c>
      <c r="E4" s="44">
        <f t="shared" si="0"/>
        <v>8.5939157511186224</v>
      </c>
      <c r="F4" s="44">
        <f t="shared" si="0"/>
        <v>8.8505826479079523</v>
      </c>
      <c r="G4" s="44">
        <f t="shared" si="0"/>
        <v>9.1149151883707038</v>
      </c>
      <c r="H4" s="44">
        <f t="shared" si="0"/>
        <v>9.3871423155208067</v>
      </c>
      <c r="I4" s="44">
        <f t="shared" si="0"/>
        <v>9.6674998100111296</v>
      </c>
      <c r="J4" s="44">
        <f t="shared" si="0"/>
        <v>9.9562304943471993</v>
      </c>
      <c r="K4" s="44">
        <f t="shared" si="0"/>
        <v>10.253584443199999</v>
      </c>
      <c r="L4" s="44">
        <f t="shared" si="0"/>
        <v>10.5598192</v>
      </c>
      <c r="M4" s="44">
        <f t="shared" si="0"/>
        <v>10.8752</v>
      </c>
      <c r="N4" s="43">
        <f t="shared" ref="N4:AA4" si="1">N23</f>
        <v>11.2</v>
      </c>
      <c r="O4" s="43">
        <f t="shared" si="1"/>
        <v>11.8</v>
      </c>
      <c r="P4" s="43">
        <f t="shared" si="1"/>
        <v>11.7</v>
      </c>
      <c r="Q4" s="43">
        <f t="shared" si="1"/>
        <v>12.4</v>
      </c>
      <c r="R4" s="43">
        <f t="shared" si="1"/>
        <v>12.9</v>
      </c>
      <c r="S4" s="43">
        <f t="shared" si="1"/>
        <v>13.3</v>
      </c>
      <c r="T4" s="43">
        <f t="shared" si="1"/>
        <v>13.2</v>
      </c>
      <c r="U4" s="43">
        <f t="shared" si="1"/>
        <v>13.7</v>
      </c>
      <c r="V4" s="43">
        <f t="shared" si="1"/>
        <v>13.9</v>
      </c>
      <c r="W4" s="43">
        <f t="shared" si="1"/>
        <v>13.9</v>
      </c>
      <c r="X4" s="43">
        <f t="shared" si="1"/>
        <v>14.4</v>
      </c>
      <c r="Y4" s="43">
        <f t="shared" si="1"/>
        <v>14.8</v>
      </c>
      <c r="Z4" s="43">
        <f t="shared" si="1"/>
        <v>15.1</v>
      </c>
      <c r="AA4" s="43">
        <f t="shared" si="1"/>
        <v>16.100000000000001</v>
      </c>
      <c r="AB4" s="44">
        <f>AA4*1.029</f>
        <v>16.5669</v>
      </c>
      <c r="AC4" s="44">
        <f>AB4*1.029</f>
        <v>17.0473401</v>
      </c>
      <c r="AD4" s="44">
        <f>AC4*1.029</f>
        <v>17.541712962899997</v>
      </c>
      <c r="AE4" s="45" t="s">
        <v>64</v>
      </c>
    </row>
    <row r="5" spans="1:38">
      <c r="A5" s="46"/>
      <c r="B5" s="46"/>
      <c r="C5" s="47"/>
      <c r="D5" s="37"/>
      <c r="E5" s="37"/>
      <c r="F5" s="37"/>
      <c r="G5" s="37"/>
      <c r="H5" s="37"/>
      <c r="I5" s="37"/>
      <c r="J5" s="37"/>
      <c r="K5" s="37"/>
      <c r="L5" s="37"/>
      <c r="M5" s="37"/>
      <c r="N5" s="37"/>
      <c r="O5" s="37"/>
      <c r="P5" s="37"/>
      <c r="Q5" s="37"/>
      <c r="R5" s="37"/>
      <c r="S5" s="37"/>
      <c r="T5" s="37"/>
      <c r="U5" s="37"/>
      <c r="V5" s="37"/>
      <c r="W5" s="37"/>
      <c r="X5" s="37"/>
      <c r="Y5" s="37"/>
      <c r="Z5" s="37"/>
      <c r="AA5" s="37"/>
      <c r="AB5" s="37"/>
      <c r="AC5" s="37"/>
      <c r="AD5" s="37"/>
    </row>
    <row r="6" spans="1:38" hidden="1" outlineLevel="1">
      <c r="A6" s="17" t="s">
        <v>65</v>
      </c>
      <c r="B6" s="38" t="s">
        <v>66</v>
      </c>
      <c r="C6" s="20" t="s">
        <v>62</v>
      </c>
      <c r="D6" s="48" t="str">
        <f>IF(ISNUMBER(_xlfn.AGGREGATE(1,6,D7:D17)),_xlfn.AGGREGATE(1,6,D7:D17)," ")</f>
        <v xml:space="preserve"> </v>
      </c>
      <c r="E6" s="48" t="str">
        <f t="shared" ref="E6:AD6" si="2">IF(ISNUMBER(_xlfn.AGGREGATE(1,6,E7:E17)),_xlfn.AGGREGATE(1,6,E7:E17)," ")</f>
        <v xml:space="preserve"> </v>
      </c>
      <c r="F6" s="48" t="str">
        <f t="shared" si="2"/>
        <v xml:space="preserve"> </v>
      </c>
      <c r="G6" s="48" t="str">
        <f t="shared" si="2"/>
        <v xml:space="preserve"> </v>
      </c>
      <c r="H6" s="48" t="str">
        <f t="shared" si="2"/>
        <v xml:space="preserve"> </v>
      </c>
      <c r="I6" s="48" t="str">
        <f t="shared" si="2"/>
        <v xml:space="preserve"> </v>
      </c>
      <c r="J6" s="48" t="str">
        <f t="shared" si="2"/>
        <v xml:space="preserve"> </v>
      </c>
      <c r="K6" s="48"/>
      <c r="L6" s="48"/>
      <c r="M6" s="48"/>
      <c r="N6" s="48">
        <f t="shared" si="2"/>
        <v>12.4</v>
      </c>
      <c r="O6" s="48">
        <f t="shared" si="2"/>
        <v>12.799999999999999</v>
      </c>
      <c r="P6" s="48">
        <f t="shared" si="2"/>
        <v>13.233333333333334</v>
      </c>
      <c r="Q6" s="48">
        <f t="shared" si="2"/>
        <v>13.933333333333332</v>
      </c>
      <c r="R6" s="48">
        <f t="shared" si="2"/>
        <v>14.266666666666666</v>
      </c>
      <c r="S6" s="48">
        <f t="shared" si="2"/>
        <v>14.533333333333333</v>
      </c>
      <c r="T6" s="48">
        <f t="shared" si="2"/>
        <v>13.2</v>
      </c>
      <c r="U6" s="48">
        <f t="shared" si="2"/>
        <v>14.38</v>
      </c>
      <c r="V6" s="48">
        <f t="shared" si="2"/>
        <v>14.559999999999999</v>
      </c>
      <c r="W6" s="48">
        <f t="shared" si="2"/>
        <v>14.414285714285715</v>
      </c>
      <c r="X6" s="48">
        <f t="shared" si="2"/>
        <v>14.955555555555556</v>
      </c>
      <c r="Y6" s="48">
        <f t="shared" si="2"/>
        <v>14.989999999999998</v>
      </c>
      <c r="Z6" s="48">
        <f t="shared" si="2"/>
        <v>15.972727272727269</v>
      </c>
      <c r="AA6" s="48">
        <f t="shared" si="2"/>
        <v>16.327272727272728</v>
      </c>
      <c r="AB6" s="48">
        <f t="shared" si="2"/>
        <v>16.609090909090909</v>
      </c>
      <c r="AC6" s="48">
        <f t="shared" si="2"/>
        <v>16.990909090909089</v>
      </c>
      <c r="AD6" s="48">
        <f t="shared" si="2"/>
        <v>17.081818181818178</v>
      </c>
    </row>
    <row r="7" spans="1:38" hidden="1" outlineLevel="1">
      <c r="A7" s="17" t="s">
        <v>67</v>
      </c>
      <c r="D7" s="48"/>
      <c r="E7" s="48"/>
      <c r="F7" s="48"/>
      <c r="G7" s="48"/>
      <c r="H7" s="48"/>
      <c r="I7" s="48"/>
      <c r="J7" s="48"/>
      <c r="K7" s="48"/>
      <c r="L7" s="48"/>
      <c r="M7" s="48"/>
      <c r="N7" s="48"/>
      <c r="O7" s="48"/>
      <c r="P7" s="48"/>
      <c r="Q7" s="48"/>
      <c r="R7" s="48"/>
      <c r="S7" s="48"/>
      <c r="T7" s="48"/>
      <c r="U7" s="48"/>
      <c r="V7" s="48"/>
      <c r="W7" s="48"/>
      <c r="X7" s="48"/>
      <c r="Y7" s="48"/>
      <c r="Z7" s="48">
        <v>21.5</v>
      </c>
      <c r="AA7" s="48">
        <v>22</v>
      </c>
      <c r="AB7" s="48">
        <v>22.8</v>
      </c>
      <c r="AC7" s="48">
        <v>23</v>
      </c>
      <c r="AD7" s="48">
        <v>23</v>
      </c>
      <c r="AL7" s="17" t="s">
        <v>68</v>
      </c>
    </row>
    <row r="8" spans="1:38" hidden="1" outlineLevel="1">
      <c r="A8" s="17" t="s">
        <v>69</v>
      </c>
      <c r="D8" s="48"/>
      <c r="E8" s="48"/>
      <c r="F8" s="48"/>
      <c r="G8" s="48"/>
      <c r="H8" s="48"/>
      <c r="I8" s="48"/>
      <c r="J8" s="48"/>
      <c r="K8" s="48"/>
      <c r="L8" s="48"/>
      <c r="M8" s="48"/>
      <c r="N8" s="48"/>
      <c r="O8" s="48"/>
      <c r="P8" s="48"/>
      <c r="Q8" s="48"/>
      <c r="R8" s="48"/>
      <c r="S8" s="48"/>
      <c r="T8" s="48"/>
      <c r="U8" s="48"/>
      <c r="V8" s="48"/>
      <c r="W8" s="48">
        <v>19</v>
      </c>
      <c r="X8" s="48">
        <v>19</v>
      </c>
      <c r="Y8" s="48">
        <v>20</v>
      </c>
      <c r="Z8" s="48">
        <v>20.6</v>
      </c>
      <c r="AA8" s="48">
        <v>20.6</v>
      </c>
      <c r="AB8" s="48">
        <v>20.6</v>
      </c>
      <c r="AC8" s="48">
        <v>20.6</v>
      </c>
      <c r="AD8" s="48">
        <v>20.6</v>
      </c>
    </row>
    <row r="9" spans="1:38" hidden="1" outlineLevel="1">
      <c r="A9" s="17" t="s">
        <v>70</v>
      </c>
      <c r="D9" s="48"/>
      <c r="E9" s="48"/>
      <c r="F9" s="48"/>
      <c r="G9" s="48"/>
      <c r="H9" s="48"/>
      <c r="I9" s="48"/>
      <c r="J9" s="48"/>
      <c r="K9" s="48"/>
      <c r="L9" s="48"/>
      <c r="M9" s="48"/>
      <c r="N9" s="48"/>
      <c r="O9" s="48"/>
      <c r="P9" s="48"/>
      <c r="Q9" s="48"/>
      <c r="R9" s="48"/>
      <c r="S9" s="48"/>
      <c r="T9" s="48"/>
      <c r="U9" s="48">
        <v>17.5</v>
      </c>
      <c r="V9" s="48">
        <v>17.5</v>
      </c>
      <c r="W9" s="48">
        <v>17.5</v>
      </c>
      <c r="X9" s="48">
        <v>17.5</v>
      </c>
      <c r="Y9" s="48">
        <v>17.5</v>
      </c>
      <c r="Z9" s="48">
        <v>17.5</v>
      </c>
      <c r="AA9" s="48">
        <v>17.5</v>
      </c>
      <c r="AB9" s="48">
        <v>17.5</v>
      </c>
      <c r="AC9" s="48">
        <v>17.5</v>
      </c>
      <c r="AD9" s="48">
        <v>17.5</v>
      </c>
    </row>
    <row r="10" spans="1:38" hidden="1" outlineLevel="1">
      <c r="A10" s="17" t="s">
        <v>71</v>
      </c>
      <c r="D10" s="48"/>
      <c r="E10" s="48"/>
      <c r="F10" s="48"/>
      <c r="G10" s="48"/>
      <c r="H10" s="48"/>
      <c r="I10" s="48"/>
      <c r="J10" s="48"/>
      <c r="K10" s="48">
        <v>14.4</v>
      </c>
      <c r="L10" s="48">
        <v>15.2</v>
      </c>
      <c r="M10" s="48">
        <v>15.2</v>
      </c>
      <c r="N10" s="48">
        <v>15.2</v>
      </c>
      <c r="O10" s="48">
        <v>15.2</v>
      </c>
      <c r="P10" s="48">
        <v>16.100000000000001</v>
      </c>
      <c r="Q10" s="48">
        <v>17.2</v>
      </c>
      <c r="R10" s="48">
        <v>17.2</v>
      </c>
      <c r="S10" s="48">
        <v>17.2</v>
      </c>
      <c r="T10" s="48">
        <v>17.2</v>
      </c>
      <c r="U10" s="48">
        <v>17.2</v>
      </c>
      <c r="V10" s="48">
        <v>17.399999999999999</v>
      </c>
      <c r="W10" s="48">
        <v>18.600000000000001</v>
      </c>
      <c r="X10" s="48">
        <v>19</v>
      </c>
      <c r="Y10" s="48">
        <v>19</v>
      </c>
      <c r="Z10" s="48">
        <v>19</v>
      </c>
      <c r="AA10" s="48">
        <v>19</v>
      </c>
      <c r="AB10" s="48">
        <v>19</v>
      </c>
      <c r="AC10" s="48">
        <v>19</v>
      </c>
      <c r="AD10" s="48">
        <v>19</v>
      </c>
    </row>
    <row r="11" spans="1:38" hidden="1" outlineLevel="1">
      <c r="A11" s="17" t="s">
        <v>72</v>
      </c>
      <c r="D11" s="48"/>
      <c r="E11" s="48"/>
      <c r="F11" s="48"/>
      <c r="G11" s="48"/>
      <c r="H11" s="48"/>
      <c r="I11" s="48"/>
      <c r="J11" s="48"/>
      <c r="K11" s="48"/>
      <c r="L11" s="48"/>
      <c r="M11" s="48"/>
      <c r="N11" s="48"/>
      <c r="O11" s="48"/>
      <c r="P11" s="48"/>
      <c r="Q11" s="48"/>
      <c r="R11" s="48"/>
      <c r="S11" s="48"/>
      <c r="T11" s="48"/>
      <c r="U11" s="48"/>
      <c r="V11" s="48"/>
      <c r="W11" s="48"/>
      <c r="X11" s="48">
        <v>16.3</v>
      </c>
      <c r="Y11" s="48">
        <v>16.600000000000001</v>
      </c>
      <c r="Z11" s="48">
        <v>17</v>
      </c>
      <c r="AA11" s="48">
        <v>17.600000000000001</v>
      </c>
      <c r="AB11" s="48">
        <v>17.600000000000001</v>
      </c>
      <c r="AC11" s="48">
        <v>18.5</v>
      </c>
      <c r="AD11" s="48">
        <v>18.5</v>
      </c>
    </row>
    <row r="12" spans="1:38" hidden="1" outlineLevel="1">
      <c r="A12" s="17" t="s">
        <v>73</v>
      </c>
      <c r="D12" s="48"/>
      <c r="E12" s="48"/>
      <c r="F12" s="48"/>
      <c r="G12" s="48"/>
      <c r="H12" s="48"/>
      <c r="I12" s="48"/>
      <c r="J12" s="48"/>
      <c r="K12" s="48"/>
      <c r="L12" s="48"/>
      <c r="M12" s="48"/>
      <c r="N12" s="48"/>
      <c r="O12" s="48"/>
      <c r="P12" s="48"/>
      <c r="Q12" s="48"/>
      <c r="R12" s="48"/>
      <c r="S12" s="48"/>
      <c r="T12" s="48"/>
      <c r="U12" s="48"/>
      <c r="V12" s="48"/>
      <c r="W12" s="48"/>
      <c r="X12" s="48">
        <v>15</v>
      </c>
      <c r="Y12" s="48">
        <v>15.2</v>
      </c>
      <c r="Z12" s="48">
        <v>15.4</v>
      </c>
      <c r="AA12" s="48">
        <v>15.7</v>
      </c>
      <c r="AB12" s="48">
        <v>15.7</v>
      </c>
      <c r="AC12" s="48">
        <v>16.3</v>
      </c>
      <c r="AD12" s="48">
        <v>16.3</v>
      </c>
    </row>
    <row r="13" spans="1:38" hidden="1" outlineLevel="1">
      <c r="A13" s="17" t="s">
        <v>74</v>
      </c>
      <c r="D13" s="48"/>
      <c r="E13" s="48"/>
      <c r="F13" s="48"/>
      <c r="G13" s="48"/>
      <c r="H13" s="48"/>
      <c r="I13" s="48"/>
      <c r="J13" s="48"/>
      <c r="K13" s="48"/>
      <c r="L13" s="48"/>
      <c r="M13" s="48"/>
      <c r="N13" s="48">
        <v>11.2</v>
      </c>
      <c r="O13" s="48">
        <v>11.8</v>
      </c>
      <c r="P13" s="48">
        <v>11.7</v>
      </c>
      <c r="Q13" s="48">
        <v>12.4</v>
      </c>
      <c r="R13" s="48">
        <v>12.9</v>
      </c>
      <c r="S13" s="48">
        <v>13.3</v>
      </c>
      <c r="T13" s="48">
        <v>13.2</v>
      </c>
      <c r="U13" s="48">
        <v>13.7</v>
      </c>
      <c r="V13" s="48">
        <v>13.9</v>
      </c>
      <c r="W13" s="48">
        <v>13.9</v>
      </c>
      <c r="X13" s="48">
        <v>14.4</v>
      </c>
      <c r="Y13" s="48">
        <v>14.8</v>
      </c>
      <c r="Z13" s="48">
        <v>15.1</v>
      </c>
      <c r="AA13" s="48">
        <v>15.1</v>
      </c>
      <c r="AB13" s="48">
        <v>15.1</v>
      </c>
      <c r="AC13" s="48">
        <v>15.1</v>
      </c>
      <c r="AD13" s="48">
        <v>15.1</v>
      </c>
    </row>
    <row r="14" spans="1:38" hidden="1" outlineLevel="1">
      <c r="A14" s="17" t="s">
        <v>75</v>
      </c>
      <c r="D14" s="48"/>
      <c r="E14" s="48"/>
      <c r="F14" s="48"/>
      <c r="G14" s="48"/>
      <c r="H14" s="48"/>
      <c r="I14" s="48"/>
      <c r="J14" s="48"/>
      <c r="K14" s="48"/>
      <c r="L14" s="48"/>
      <c r="M14" s="48"/>
      <c r="N14" s="48">
        <v>10.8</v>
      </c>
      <c r="O14" s="48">
        <v>11.4</v>
      </c>
      <c r="P14" s="48">
        <v>11.9</v>
      </c>
      <c r="Q14" s="48">
        <v>12.2</v>
      </c>
      <c r="R14" s="48">
        <v>12.7</v>
      </c>
      <c r="S14" s="48">
        <v>13.1</v>
      </c>
      <c r="T14" s="48">
        <v>12.9</v>
      </c>
      <c r="U14" s="48">
        <v>13.1</v>
      </c>
      <c r="V14" s="48">
        <v>13.3</v>
      </c>
      <c r="W14" s="48">
        <v>13.5</v>
      </c>
      <c r="X14" s="48">
        <v>13.7</v>
      </c>
      <c r="Y14" s="48">
        <v>14.1</v>
      </c>
      <c r="Z14" s="48">
        <v>14.7</v>
      </c>
      <c r="AA14" s="48">
        <v>14.7</v>
      </c>
      <c r="AB14" s="48">
        <v>14.7</v>
      </c>
      <c r="AC14" s="48">
        <v>14.7</v>
      </c>
      <c r="AD14" s="48">
        <v>14.7</v>
      </c>
    </row>
    <row r="15" spans="1:38" hidden="1" outlineLevel="1">
      <c r="A15" s="17" t="s">
        <v>76</v>
      </c>
      <c r="D15" s="48"/>
      <c r="E15" s="48"/>
      <c r="F15" s="48"/>
      <c r="G15" s="48"/>
      <c r="H15" s="48"/>
      <c r="I15" s="48"/>
      <c r="J15" s="48"/>
      <c r="K15" s="48"/>
      <c r="L15" s="48"/>
      <c r="M15" s="48"/>
      <c r="N15" s="48"/>
      <c r="O15" s="48"/>
      <c r="P15" s="48"/>
      <c r="Q15" s="48"/>
      <c r="R15" s="48"/>
      <c r="S15" s="48"/>
      <c r="T15" s="48">
        <v>9.5</v>
      </c>
      <c r="U15" s="48">
        <v>10.4</v>
      </c>
      <c r="V15" s="48">
        <v>10.7</v>
      </c>
      <c r="W15" s="48">
        <v>11</v>
      </c>
      <c r="X15" s="48">
        <v>11.3</v>
      </c>
      <c r="Y15" s="48">
        <v>11.9</v>
      </c>
      <c r="Z15" s="48">
        <v>12.7</v>
      </c>
      <c r="AA15" s="48">
        <v>13.1</v>
      </c>
      <c r="AB15" s="48">
        <v>14.2</v>
      </c>
      <c r="AC15" s="48">
        <v>15.6</v>
      </c>
      <c r="AD15" s="48">
        <v>16.600000000000001</v>
      </c>
      <c r="AE15" s="48"/>
    </row>
    <row r="16" spans="1:38" hidden="1" outlineLevel="1">
      <c r="A16" s="17" t="s">
        <v>77</v>
      </c>
      <c r="D16" s="48"/>
      <c r="E16" s="48"/>
      <c r="F16" s="48"/>
      <c r="G16" s="48"/>
      <c r="H16" s="48"/>
      <c r="I16" s="48"/>
      <c r="J16" s="48"/>
      <c r="K16" s="48"/>
      <c r="L16" s="48"/>
      <c r="M16" s="48"/>
      <c r="N16" s="48"/>
      <c r="O16" s="48"/>
      <c r="P16" s="48"/>
      <c r="Q16" s="48"/>
      <c r="R16" s="48"/>
      <c r="S16" s="48"/>
      <c r="T16" s="48"/>
      <c r="U16" s="48"/>
      <c r="V16" s="48"/>
      <c r="W16" s="48"/>
      <c r="X16" s="48"/>
      <c r="Y16" s="48">
        <v>11.7</v>
      </c>
      <c r="Z16" s="48">
        <v>12</v>
      </c>
      <c r="AA16" s="48">
        <v>13.4</v>
      </c>
      <c r="AB16" s="48">
        <v>13.9</v>
      </c>
      <c r="AC16" s="48">
        <v>14.7</v>
      </c>
      <c r="AD16" s="48">
        <v>14.7</v>
      </c>
    </row>
    <row r="17" spans="1:30" hidden="1" outlineLevel="1">
      <c r="A17" s="17" t="s">
        <v>78</v>
      </c>
      <c r="D17" s="48"/>
      <c r="E17" s="48"/>
      <c r="F17" s="48"/>
      <c r="G17" s="48"/>
      <c r="H17" s="48"/>
      <c r="I17" s="48"/>
      <c r="J17" s="48"/>
      <c r="K17" s="48"/>
      <c r="L17" s="48"/>
      <c r="M17" s="48"/>
      <c r="N17" s="48"/>
      <c r="O17" s="48"/>
      <c r="P17" s="48"/>
      <c r="Q17" s="48"/>
      <c r="R17" s="48"/>
      <c r="S17" s="48"/>
      <c r="T17" s="48"/>
      <c r="U17" s="48"/>
      <c r="V17" s="48"/>
      <c r="W17" s="48">
        <v>7.4</v>
      </c>
      <c r="X17" s="48">
        <v>8.4</v>
      </c>
      <c r="Y17" s="48">
        <v>9.1</v>
      </c>
      <c r="Z17" s="48">
        <v>10.199999999999999</v>
      </c>
      <c r="AA17" s="48">
        <v>10.9</v>
      </c>
      <c r="AB17" s="48">
        <v>11.6</v>
      </c>
      <c r="AC17" s="48">
        <v>11.9</v>
      </c>
      <c r="AD17" s="48">
        <v>11.9</v>
      </c>
    </row>
    <row r="18" spans="1:30" hidden="1" outlineLevel="1">
      <c r="A18" s="17" t="s">
        <v>79</v>
      </c>
    </row>
    <row r="19" spans="1:30" hidden="1" outlineLevel="1">
      <c r="A19" s="17" t="s">
        <v>80</v>
      </c>
    </row>
    <row r="20" spans="1:30" hidden="1" outlineLevel="1">
      <c r="A20" s="17" t="s">
        <v>81</v>
      </c>
    </row>
    <row r="21" spans="1:30" hidden="1" outlineLevel="1">
      <c r="A21" s="17" t="s">
        <v>82</v>
      </c>
    </row>
    <row r="22" spans="1:30" hidden="1" outlineLevel="1">
      <c r="A22" s="17" t="s">
        <v>65</v>
      </c>
      <c r="B22" s="38" t="s">
        <v>83</v>
      </c>
      <c r="C22" s="20" t="s">
        <v>62</v>
      </c>
      <c r="D22" s="48" t="str">
        <f>IF(ISNUMBER(_xlfn.AGGREGATE(1,6,D25:D35)),_xlfn.AGGREGATE(1,6,D25:D35)," ")</f>
        <v xml:space="preserve"> </v>
      </c>
      <c r="E22" s="48" t="str">
        <f t="shared" ref="E22:J22" si="3">IF(ISNUMBER(_xlfn.AGGREGATE(1,6,E25:E35)),_xlfn.AGGREGATE(1,6,E25:E35)," ")</f>
        <v xml:space="preserve"> </v>
      </c>
      <c r="F22" s="48" t="str">
        <f t="shared" si="3"/>
        <v xml:space="preserve"> </v>
      </c>
      <c r="G22" s="48" t="str">
        <f t="shared" si="3"/>
        <v xml:space="preserve"> </v>
      </c>
      <c r="H22" s="48" t="str">
        <f t="shared" si="3"/>
        <v xml:space="preserve"> </v>
      </c>
      <c r="I22" s="48"/>
      <c r="J22" s="48" t="str">
        <f t="shared" si="3"/>
        <v xml:space="preserve"> </v>
      </c>
      <c r="K22" s="48"/>
      <c r="L22" s="48"/>
      <c r="M22" s="48"/>
      <c r="N22" s="48">
        <f>AVERAGE(N13:N14)</f>
        <v>11</v>
      </c>
      <c r="O22" s="48">
        <f t="shared" ref="O22:Z22" si="4">AVERAGE(O13:O14)</f>
        <v>11.600000000000001</v>
      </c>
      <c r="P22" s="48">
        <f t="shared" si="4"/>
        <v>11.8</v>
      </c>
      <c r="Q22" s="48">
        <f t="shared" si="4"/>
        <v>12.3</v>
      </c>
      <c r="R22" s="48">
        <f t="shared" si="4"/>
        <v>12.8</v>
      </c>
      <c r="S22" s="48">
        <f t="shared" si="4"/>
        <v>13.2</v>
      </c>
      <c r="T22" s="48">
        <f t="shared" si="4"/>
        <v>13.05</v>
      </c>
      <c r="U22" s="48">
        <f t="shared" si="4"/>
        <v>13.399999999999999</v>
      </c>
      <c r="V22" s="48">
        <f t="shared" si="4"/>
        <v>13.600000000000001</v>
      </c>
      <c r="W22" s="48">
        <f t="shared" si="4"/>
        <v>13.7</v>
      </c>
      <c r="X22" s="48">
        <f t="shared" si="4"/>
        <v>14.05</v>
      </c>
      <c r="Y22" s="48">
        <f t="shared" si="4"/>
        <v>14.45</v>
      </c>
      <c r="Z22" s="48">
        <f t="shared" si="4"/>
        <v>14.899999999999999</v>
      </c>
      <c r="AA22" s="48">
        <f>AVERAGE(AA13:AA14)</f>
        <v>14.899999999999999</v>
      </c>
      <c r="AB22" s="48"/>
      <c r="AC22" s="48"/>
      <c r="AD22" s="48"/>
    </row>
    <row r="23" spans="1:30" hidden="1" outlineLevel="1">
      <c r="A23" s="17" t="s">
        <v>84</v>
      </c>
      <c r="B23" s="38" t="s">
        <v>61</v>
      </c>
      <c r="C23" s="20" t="s">
        <v>62</v>
      </c>
      <c r="D23" s="49"/>
      <c r="E23" s="49"/>
      <c r="F23" s="49"/>
      <c r="G23" s="49"/>
      <c r="H23" s="49"/>
      <c r="I23" s="49"/>
      <c r="J23" s="49"/>
      <c r="K23" s="49"/>
      <c r="L23" s="49"/>
      <c r="M23" s="49"/>
      <c r="N23" s="50">
        <v>11.2</v>
      </c>
      <c r="O23" s="50">
        <v>11.8</v>
      </c>
      <c r="P23" s="50">
        <v>11.7</v>
      </c>
      <c r="Q23" s="50">
        <v>12.4</v>
      </c>
      <c r="R23" s="50">
        <v>12.9</v>
      </c>
      <c r="S23" s="50">
        <v>13.3</v>
      </c>
      <c r="T23" s="50">
        <v>13.2</v>
      </c>
      <c r="U23" s="50">
        <v>13.7</v>
      </c>
      <c r="V23" s="50">
        <v>13.9</v>
      </c>
      <c r="W23" s="50">
        <v>13.9</v>
      </c>
      <c r="X23" s="50">
        <v>14.4</v>
      </c>
      <c r="Y23" s="50">
        <v>14.8</v>
      </c>
      <c r="Z23" s="50">
        <v>15.1</v>
      </c>
      <c r="AA23" s="50">
        <v>16.100000000000001</v>
      </c>
      <c r="AB23" s="49"/>
      <c r="AC23" s="49"/>
      <c r="AD23" s="49"/>
    </row>
    <row r="24" spans="1:30" hidden="1" outlineLevel="1">
      <c r="A24" s="17" t="s">
        <v>85</v>
      </c>
      <c r="B24" s="38" t="s">
        <v>86</v>
      </c>
      <c r="C24" s="20" t="s">
        <v>62</v>
      </c>
      <c r="D24" s="49"/>
      <c r="E24" s="49"/>
      <c r="F24" s="49"/>
      <c r="G24" s="49"/>
      <c r="H24" s="49"/>
      <c r="I24" s="49"/>
      <c r="J24" s="49"/>
      <c r="K24" s="49"/>
      <c r="L24" s="49"/>
      <c r="M24" s="49"/>
      <c r="N24" s="49">
        <v>10.8</v>
      </c>
      <c r="O24" s="49">
        <v>11.4</v>
      </c>
      <c r="P24" s="49">
        <v>11.7</v>
      </c>
      <c r="Q24" s="49">
        <v>12.2</v>
      </c>
      <c r="R24" s="49">
        <v>12.7</v>
      </c>
      <c r="S24" s="49">
        <v>13.1</v>
      </c>
      <c r="T24" s="49">
        <v>12.9</v>
      </c>
      <c r="U24" s="49">
        <v>13.1</v>
      </c>
      <c r="V24" s="49">
        <v>13.3</v>
      </c>
      <c r="W24" s="49">
        <v>13.5</v>
      </c>
      <c r="X24" s="49">
        <v>13.7</v>
      </c>
      <c r="Y24" s="49">
        <v>14.1</v>
      </c>
      <c r="Z24" s="49">
        <v>14.7</v>
      </c>
      <c r="AA24" s="49">
        <v>14.6</v>
      </c>
      <c r="AB24" s="49"/>
      <c r="AC24" s="49"/>
      <c r="AD24" s="49"/>
    </row>
    <row r="25" spans="1:30" hidden="1" outlineLevel="1"/>
    <row r="26" spans="1:30" hidden="1" outlineLevel="1">
      <c r="A26" s="17" t="s">
        <v>87</v>
      </c>
    </row>
    <row r="27" spans="1:30" hidden="1" outlineLevel="1">
      <c r="A27" s="17" t="s">
        <v>88</v>
      </c>
    </row>
    <row r="28" spans="1:30" collapsed="1"/>
  </sheetData>
  <hyperlinks>
    <hyperlink ref="A1" location="Index!A1" display="Go to Index" xr:uid="{00000000-0004-0000-0300-000000000000}"/>
    <hyperlink ref="B1" location="Sources!A1" display="Go to Sources" xr:uid="{00000000-0004-0000-0300-000001000000}"/>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YN36"/>
  <sheetViews>
    <sheetView zoomScale="80" zoomScaleNormal="80" workbookViewId="0">
      <pane xSplit="2" ySplit="5" topLeftCell="E24" activePane="bottomRight" state="frozen"/>
      <selection pane="topRight" activeCell="C1" sqref="C1"/>
      <selection pane="bottomLeft" activeCell="A2" sqref="A2"/>
      <selection pane="bottomRight" activeCell="B34" sqref="B34"/>
    </sheetView>
  </sheetViews>
  <sheetFormatPr defaultColWidth="8" defaultRowHeight="15"/>
  <cols>
    <col min="1" max="1" width="9.75" style="282" customWidth="1"/>
    <col min="2" max="2" width="83.75" style="282" customWidth="1"/>
    <col min="3" max="3" width="6.125" style="282" bestFit="1" customWidth="1"/>
    <col min="4" max="4" width="10.125" style="282" bestFit="1" customWidth="1"/>
    <col min="5" max="9" width="10.125" style="282" customWidth="1"/>
    <col min="10" max="10" width="11" style="284" customWidth="1"/>
    <col min="11" max="15" width="11" style="282" customWidth="1"/>
    <col min="16" max="16" width="8.5" style="284" customWidth="1"/>
    <col min="17" max="21" width="8.5" style="282" customWidth="1"/>
    <col min="22" max="22" width="8.5" style="284" customWidth="1"/>
    <col min="23" max="27" width="8.5" style="282" customWidth="1"/>
    <col min="28" max="28" width="8.5" style="284" customWidth="1"/>
    <col min="29" max="33" width="8.5" style="282" customWidth="1"/>
    <col min="34" max="34" width="8.5" style="284" customWidth="1"/>
    <col min="35" max="39" width="8.5" style="282" customWidth="1"/>
    <col min="40" max="40" width="8.5" style="284" customWidth="1"/>
    <col min="41" max="45" width="8.5" style="282" customWidth="1"/>
    <col min="46" max="46" width="8.5" style="284" customWidth="1"/>
    <col min="47" max="51" width="8.5" style="282" customWidth="1"/>
    <col min="52" max="52" width="9.375" style="284" customWidth="1"/>
    <col min="53" max="57" width="9.375" style="282" customWidth="1"/>
    <col min="58" max="58" width="9.375" style="284" customWidth="1"/>
    <col min="59" max="63" width="9.375" style="282" customWidth="1"/>
    <col min="64" max="64" width="9.375" style="284" customWidth="1"/>
    <col min="65" max="69" width="9.375" style="282" customWidth="1"/>
    <col min="70" max="70" width="9.375" style="284" customWidth="1"/>
    <col min="71" max="75" width="9.375" style="282" customWidth="1"/>
    <col min="76" max="76" width="9.375" style="284" customWidth="1"/>
    <col min="77" max="81" width="9.375" style="282" customWidth="1"/>
    <col min="82" max="82" width="9.375" style="284" customWidth="1"/>
    <col min="83" max="87" width="9.375" style="282" customWidth="1"/>
    <col min="88" max="88" width="9.375" style="284" customWidth="1"/>
    <col min="89" max="93" width="9.375" style="282" customWidth="1"/>
    <col min="94" max="94" width="9.375" style="284" customWidth="1"/>
    <col min="95" max="99" width="9.375" style="282" customWidth="1"/>
    <col min="100" max="100" width="9.375" style="284" customWidth="1"/>
    <col min="101" max="105" width="9.375" style="282" customWidth="1"/>
    <col min="106" max="106" width="9.375" style="284" customWidth="1"/>
    <col min="107" max="111" width="9.375" style="282" customWidth="1"/>
    <col min="112" max="112" width="8" style="284"/>
    <col min="113" max="117" width="8" style="282"/>
    <col min="118" max="118" width="8" style="284"/>
    <col min="119" max="123" width="8" style="282"/>
    <col min="124" max="124" width="8" style="284"/>
    <col min="125" max="129" width="8" style="282"/>
    <col min="130" max="130" width="8" style="284"/>
    <col min="131" max="135" width="8" style="282"/>
    <col min="136" max="136" width="8" style="284"/>
    <col min="137" max="141" width="8" style="282"/>
    <col min="142" max="142" width="8" style="284"/>
    <col min="143" max="147" width="8" style="282"/>
    <col min="148" max="148" width="8" style="284"/>
    <col min="149" max="153" width="8" style="282"/>
    <col min="154" max="154" width="8" style="284"/>
    <col min="155" max="159" width="8" style="282"/>
    <col min="160" max="160" width="8" style="284"/>
    <col min="161" max="165" width="8" style="282"/>
    <col min="166" max="166" width="8" style="284"/>
    <col min="167" max="171" width="8" style="282"/>
    <col min="172" max="172" width="8" style="284"/>
    <col min="173" max="177" width="8" style="282"/>
    <col min="178" max="178" width="8" style="284"/>
    <col min="179" max="183" width="8" style="282"/>
    <col min="184" max="184" width="8" style="284"/>
    <col min="185" max="189" width="8" style="282"/>
    <col min="190" max="190" width="8" style="284"/>
    <col min="191" max="195" width="8" style="282"/>
    <col min="196" max="196" width="8" style="284"/>
    <col min="197" max="201" width="8" style="282"/>
    <col min="202" max="202" width="8" style="284"/>
    <col min="203" max="207" width="8" style="282"/>
    <col min="208" max="208" width="8" style="284"/>
    <col min="209" max="213" width="8" style="282"/>
    <col min="214" max="214" width="8" style="284"/>
    <col min="215" max="219" width="8" style="282"/>
    <col min="220" max="220" width="8" style="284"/>
    <col min="221" max="225" width="8" style="282"/>
    <col min="226" max="226" width="8" style="284"/>
    <col min="227" max="231" width="8" style="282"/>
    <col min="232" max="232" width="8" style="284"/>
    <col min="233" max="237" width="8" style="282"/>
    <col min="238" max="238" width="8" style="284"/>
    <col min="239" max="243" width="8" style="282"/>
    <col min="244" max="244" width="8" style="284"/>
    <col min="245" max="249" width="8" style="282"/>
    <col min="250" max="250" width="8" style="284"/>
    <col min="251" max="255" width="8" style="282"/>
    <col min="256" max="256" width="8" style="284"/>
    <col min="257" max="261" width="8" style="282"/>
    <col min="262" max="262" width="8" style="284"/>
    <col min="263" max="267" width="8" style="282"/>
    <col min="268" max="268" width="8" style="284"/>
    <col min="269" max="273" width="8" style="282"/>
    <col min="274" max="274" width="8" style="284"/>
    <col min="275" max="279" width="8" style="282"/>
    <col min="280" max="280" width="8" style="284"/>
    <col min="281" max="285" width="8" style="282"/>
    <col min="286" max="286" width="8" style="284"/>
    <col min="287" max="291" width="8" style="282"/>
    <col min="292" max="292" width="8" style="284"/>
    <col min="293" max="297" width="8" style="282"/>
    <col min="298" max="298" width="8" style="284"/>
    <col min="299" max="303" width="8" style="282"/>
    <col min="304" max="304" width="8" style="284"/>
    <col min="305" max="309" width="8" style="282"/>
    <col min="310" max="310" width="8" style="284"/>
    <col min="311" max="315" width="8" style="282"/>
    <col min="316" max="316" width="8" style="284"/>
    <col min="317" max="16384" width="8" style="282"/>
  </cols>
  <sheetData>
    <row r="1" spans="1:316" ht="15.75">
      <c r="A1" s="276" t="s">
        <v>235</v>
      </c>
      <c r="B1" s="276" t="s">
        <v>342</v>
      </c>
      <c r="C1" s="276" t="s">
        <v>339</v>
      </c>
      <c r="D1" s="276" t="s">
        <v>341</v>
      </c>
    </row>
    <row r="2" spans="1:316" ht="15.75">
      <c r="A2" s="276" t="s">
        <v>389</v>
      </c>
      <c r="B2" s="276" t="s">
        <v>387</v>
      </c>
      <c r="C2" s="276" t="s">
        <v>388</v>
      </c>
      <c r="D2" s="277" t="s">
        <v>719</v>
      </c>
    </row>
    <row r="3" spans="1:316" ht="15.75">
      <c r="A3" s="276" t="s">
        <v>720</v>
      </c>
      <c r="B3" s="276" t="s">
        <v>387</v>
      </c>
      <c r="C3" s="276" t="s">
        <v>718</v>
      </c>
      <c r="D3" s="277"/>
    </row>
    <row r="5" spans="1:316" s="280" customFormat="1">
      <c r="A5" s="278" t="s">
        <v>159</v>
      </c>
      <c r="B5" s="278" t="s">
        <v>25</v>
      </c>
      <c r="C5" s="278" t="s">
        <v>390</v>
      </c>
      <c r="D5" s="279" t="s">
        <v>23</v>
      </c>
      <c r="E5" s="280" t="s">
        <v>391</v>
      </c>
      <c r="F5" s="280" t="s">
        <v>392</v>
      </c>
      <c r="G5" s="280" t="s">
        <v>393</v>
      </c>
      <c r="H5" s="280" t="s">
        <v>394</v>
      </c>
      <c r="I5" s="280" t="s">
        <v>395</v>
      </c>
      <c r="J5" s="281" t="s">
        <v>396</v>
      </c>
      <c r="K5" s="280" t="s">
        <v>397</v>
      </c>
      <c r="L5" s="280" t="s">
        <v>398</v>
      </c>
      <c r="M5" s="280" t="s">
        <v>399</v>
      </c>
      <c r="N5" s="280" t="s">
        <v>400</v>
      </c>
      <c r="O5" s="280" t="s">
        <v>401</v>
      </c>
      <c r="P5" s="281" t="s">
        <v>402</v>
      </c>
      <c r="Q5" s="280" t="s">
        <v>403</v>
      </c>
      <c r="R5" s="280" t="s">
        <v>404</v>
      </c>
      <c r="S5" s="280" t="s">
        <v>405</v>
      </c>
      <c r="T5" s="280" t="s">
        <v>406</v>
      </c>
      <c r="U5" s="280" t="s">
        <v>407</v>
      </c>
      <c r="V5" s="281" t="s">
        <v>408</v>
      </c>
      <c r="W5" s="280" t="s">
        <v>409</v>
      </c>
      <c r="X5" s="280" t="s">
        <v>410</v>
      </c>
      <c r="Y5" s="280" t="s">
        <v>411</v>
      </c>
      <c r="Z5" s="280" t="s">
        <v>412</v>
      </c>
      <c r="AA5" s="280" t="s">
        <v>413</v>
      </c>
      <c r="AB5" s="281" t="s">
        <v>414</v>
      </c>
      <c r="AC5" s="280" t="s">
        <v>415</v>
      </c>
      <c r="AD5" s="280" t="s">
        <v>416</v>
      </c>
      <c r="AE5" s="280" t="s">
        <v>417</v>
      </c>
      <c r="AF5" s="280" t="s">
        <v>418</v>
      </c>
      <c r="AG5" s="280" t="s">
        <v>419</v>
      </c>
      <c r="AH5" s="281" t="s">
        <v>420</v>
      </c>
      <c r="AI5" s="280" t="s">
        <v>421</v>
      </c>
      <c r="AJ5" s="280" t="s">
        <v>422</v>
      </c>
      <c r="AK5" s="280" t="s">
        <v>423</v>
      </c>
      <c r="AL5" s="280" t="s">
        <v>424</v>
      </c>
      <c r="AM5" s="280" t="s">
        <v>425</v>
      </c>
      <c r="AN5" s="281" t="s">
        <v>426</v>
      </c>
      <c r="AO5" s="280" t="s">
        <v>427</v>
      </c>
      <c r="AP5" s="280" t="s">
        <v>428</v>
      </c>
      <c r="AQ5" s="280" t="s">
        <v>429</v>
      </c>
      <c r="AR5" s="280" t="s">
        <v>430</v>
      </c>
      <c r="AS5" s="280" t="s">
        <v>431</v>
      </c>
      <c r="AT5" s="281" t="s">
        <v>432</v>
      </c>
      <c r="AU5" s="280" t="s">
        <v>433</v>
      </c>
      <c r="AV5" s="280" t="s">
        <v>434</v>
      </c>
      <c r="AW5" s="280" t="s">
        <v>435</v>
      </c>
      <c r="AX5" s="280" t="s">
        <v>436</v>
      </c>
      <c r="AY5" s="280" t="s">
        <v>437</v>
      </c>
      <c r="AZ5" s="281" t="s">
        <v>438</v>
      </c>
      <c r="BA5" s="280" t="s">
        <v>439</v>
      </c>
      <c r="BB5" s="280" t="s">
        <v>440</v>
      </c>
      <c r="BC5" s="280" t="s">
        <v>441</v>
      </c>
      <c r="BD5" s="280" t="s">
        <v>442</v>
      </c>
      <c r="BE5" s="280" t="s">
        <v>443</v>
      </c>
      <c r="BF5" s="281" t="s">
        <v>444</v>
      </c>
      <c r="BG5" s="280" t="s">
        <v>445</v>
      </c>
      <c r="BH5" s="280" t="s">
        <v>446</v>
      </c>
      <c r="BI5" s="280" t="s">
        <v>447</v>
      </c>
      <c r="BJ5" s="280" t="s">
        <v>448</v>
      </c>
      <c r="BK5" s="280" t="s">
        <v>449</v>
      </c>
      <c r="BL5" s="281" t="s">
        <v>450</v>
      </c>
      <c r="BM5" s="280" t="s">
        <v>451</v>
      </c>
      <c r="BN5" s="280" t="s">
        <v>452</v>
      </c>
      <c r="BO5" s="280" t="s">
        <v>453</v>
      </c>
      <c r="BP5" s="280" t="s">
        <v>454</v>
      </c>
      <c r="BQ5" s="280" t="s">
        <v>455</v>
      </c>
      <c r="BR5" s="281" t="s">
        <v>456</v>
      </c>
      <c r="BS5" s="280" t="s">
        <v>457</v>
      </c>
      <c r="BT5" s="280" t="s">
        <v>458</v>
      </c>
      <c r="BU5" s="280" t="s">
        <v>459</v>
      </c>
      <c r="BV5" s="280" t="s">
        <v>460</v>
      </c>
      <c r="BW5" s="280" t="s">
        <v>461</v>
      </c>
      <c r="BX5" s="281" t="s">
        <v>462</v>
      </c>
      <c r="BY5" s="280" t="s">
        <v>463</v>
      </c>
      <c r="BZ5" s="280" t="s">
        <v>464</v>
      </c>
      <c r="CA5" s="280" t="s">
        <v>465</v>
      </c>
      <c r="CB5" s="280" t="s">
        <v>466</v>
      </c>
      <c r="CC5" s="280" t="s">
        <v>467</v>
      </c>
      <c r="CD5" s="281" t="s">
        <v>468</v>
      </c>
      <c r="CE5" s="280" t="s">
        <v>469</v>
      </c>
      <c r="CF5" s="280" t="s">
        <v>470</v>
      </c>
      <c r="CG5" s="280" t="s">
        <v>471</v>
      </c>
      <c r="CH5" s="280" t="s">
        <v>472</v>
      </c>
      <c r="CI5" s="280" t="s">
        <v>473</v>
      </c>
      <c r="CJ5" s="281" t="s">
        <v>474</v>
      </c>
      <c r="CK5" s="280" t="s">
        <v>475</v>
      </c>
      <c r="CL5" s="280" t="s">
        <v>476</v>
      </c>
      <c r="CM5" s="280" t="s">
        <v>477</v>
      </c>
      <c r="CN5" s="280" t="s">
        <v>478</v>
      </c>
      <c r="CO5" s="280" t="s">
        <v>479</v>
      </c>
      <c r="CP5" s="281" t="s">
        <v>480</v>
      </c>
      <c r="CQ5" s="280" t="s">
        <v>481</v>
      </c>
      <c r="CR5" s="280" t="s">
        <v>482</v>
      </c>
      <c r="CS5" s="280" t="s">
        <v>483</v>
      </c>
      <c r="CT5" s="280" t="s">
        <v>484</v>
      </c>
      <c r="CU5" s="280" t="s">
        <v>485</v>
      </c>
      <c r="CV5" s="281" t="s">
        <v>486</v>
      </c>
      <c r="CW5" s="280" t="s">
        <v>487</v>
      </c>
      <c r="CX5" s="280" t="s">
        <v>488</v>
      </c>
      <c r="CY5" s="280" t="s">
        <v>489</v>
      </c>
      <c r="CZ5" s="280" t="s">
        <v>490</v>
      </c>
      <c r="DA5" s="280" t="s">
        <v>491</v>
      </c>
      <c r="DB5" s="281" t="s">
        <v>492</v>
      </c>
      <c r="DC5" s="280" t="s">
        <v>493</v>
      </c>
      <c r="DD5" s="280" t="s">
        <v>494</v>
      </c>
      <c r="DE5" s="280" t="s">
        <v>495</v>
      </c>
      <c r="DF5" s="280" t="s">
        <v>496</v>
      </c>
      <c r="DG5" s="280" t="s">
        <v>497</v>
      </c>
      <c r="DH5" s="281" t="s">
        <v>498</v>
      </c>
      <c r="DI5" s="280" t="s">
        <v>499</v>
      </c>
      <c r="DJ5" s="280" t="s">
        <v>500</v>
      </c>
      <c r="DK5" s="280" t="s">
        <v>501</v>
      </c>
      <c r="DL5" s="280" t="s">
        <v>502</v>
      </c>
      <c r="DM5" s="280" t="s">
        <v>503</v>
      </c>
      <c r="DN5" s="281" t="s">
        <v>504</v>
      </c>
      <c r="DO5" s="280" t="s">
        <v>505</v>
      </c>
      <c r="DP5" s="280" t="s">
        <v>506</v>
      </c>
      <c r="DQ5" s="280" t="s">
        <v>507</v>
      </c>
      <c r="DR5" s="280" t="s">
        <v>508</v>
      </c>
      <c r="DS5" s="280" t="s">
        <v>509</v>
      </c>
      <c r="DT5" s="281" t="s">
        <v>510</v>
      </c>
      <c r="DU5" s="280" t="s">
        <v>511</v>
      </c>
      <c r="DV5" s="280" t="s">
        <v>512</v>
      </c>
      <c r="DW5" s="280" t="s">
        <v>513</v>
      </c>
      <c r="DX5" s="280" t="s">
        <v>514</v>
      </c>
      <c r="DY5" s="280" t="s">
        <v>515</v>
      </c>
      <c r="DZ5" s="281" t="s">
        <v>516</v>
      </c>
      <c r="EA5" s="280" t="s">
        <v>517</v>
      </c>
      <c r="EB5" s="280" t="s">
        <v>518</v>
      </c>
      <c r="EC5" s="280" t="s">
        <v>519</v>
      </c>
      <c r="ED5" s="280" t="s">
        <v>520</v>
      </c>
      <c r="EE5" s="280" t="s">
        <v>521</v>
      </c>
      <c r="EF5" s="281" t="s">
        <v>522</v>
      </c>
      <c r="EG5" s="280" t="s">
        <v>523</v>
      </c>
      <c r="EH5" s="280" t="s">
        <v>524</v>
      </c>
      <c r="EI5" s="280" t="s">
        <v>525</v>
      </c>
      <c r="EJ5" s="280" t="s">
        <v>526</v>
      </c>
      <c r="EK5" s="280" t="s">
        <v>527</v>
      </c>
      <c r="EL5" s="281" t="s">
        <v>528</v>
      </c>
      <c r="EM5" s="280" t="s">
        <v>529</v>
      </c>
      <c r="EN5" s="280" t="s">
        <v>530</v>
      </c>
      <c r="EO5" s="280" t="s">
        <v>531</v>
      </c>
      <c r="EP5" s="280" t="s">
        <v>532</v>
      </c>
      <c r="EQ5" s="280" t="s">
        <v>533</v>
      </c>
      <c r="ER5" s="281" t="s">
        <v>534</v>
      </c>
      <c r="ES5" s="280" t="s">
        <v>535</v>
      </c>
      <c r="ET5" s="280" t="s">
        <v>536</v>
      </c>
      <c r="EU5" s="280" t="s">
        <v>537</v>
      </c>
      <c r="EV5" s="280" t="s">
        <v>538</v>
      </c>
      <c r="EW5" s="280" t="s">
        <v>539</v>
      </c>
      <c r="EX5" s="281" t="s">
        <v>540</v>
      </c>
      <c r="EY5" s="280" t="s">
        <v>541</v>
      </c>
      <c r="EZ5" s="280" t="s">
        <v>542</v>
      </c>
      <c r="FA5" s="280" t="s">
        <v>543</v>
      </c>
      <c r="FB5" s="280" t="s">
        <v>544</v>
      </c>
      <c r="FC5" s="280" t="s">
        <v>545</v>
      </c>
      <c r="FD5" s="281" t="s">
        <v>546</v>
      </c>
      <c r="FE5" s="280" t="s">
        <v>547</v>
      </c>
      <c r="FF5" s="280" t="s">
        <v>548</v>
      </c>
      <c r="FG5" s="280" t="s">
        <v>549</v>
      </c>
      <c r="FH5" s="280" t="s">
        <v>550</v>
      </c>
      <c r="FI5" s="280" t="s">
        <v>551</v>
      </c>
      <c r="FJ5" s="281" t="s">
        <v>552</v>
      </c>
      <c r="FK5" s="280" t="s">
        <v>553</v>
      </c>
      <c r="FL5" s="280" t="s">
        <v>554</v>
      </c>
      <c r="FM5" s="280" t="s">
        <v>555</v>
      </c>
      <c r="FN5" s="280" t="s">
        <v>556</v>
      </c>
      <c r="FO5" s="280" t="s">
        <v>557</v>
      </c>
      <c r="FP5" s="281" t="s">
        <v>558</v>
      </c>
      <c r="FQ5" s="280" t="s">
        <v>559</v>
      </c>
      <c r="FR5" s="280" t="s">
        <v>560</v>
      </c>
      <c r="FS5" s="280" t="s">
        <v>561</v>
      </c>
      <c r="FT5" s="280" t="s">
        <v>562</v>
      </c>
      <c r="FU5" s="280" t="s">
        <v>563</v>
      </c>
      <c r="FV5" s="281" t="s">
        <v>564</v>
      </c>
      <c r="FW5" s="280" t="s">
        <v>565</v>
      </c>
      <c r="FX5" s="280" t="s">
        <v>566</v>
      </c>
      <c r="FY5" s="280" t="s">
        <v>567</v>
      </c>
      <c r="FZ5" s="280" t="s">
        <v>568</v>
      </c>
      <c r="GA5" s="280" t="s">
        <v>569</v>
      </c>
      <c r="GB5" s="281" t="s">
        <v>570</v>
      </c>
      <c r="GC5" s="280" t="s">
        <v>571</v>
      </c>
      <c r="GD5" s="280" t="s">
        <v>572</v>
      </c>
      <c r="GE5" s="280" t="s">
        <v>573</v>
      </c>
      <c r="GF5" s="280" t="s">
        <v>574</v>
      </c>
      <c r="GG5" s="280" t="s">
        <v>575</v>
      </c>
      <c r="GH5" s="281" t="s">
        <v>576</v>
      </c>
      <c r="GI5" s="280" t="s">
        <v>577</v>
      </c>
      <c r="GJ5" s="280" t="s">
        <v>578</v>
      </c>
      <c r="GK5" s="280" t="s">
        <v>579</v>
      </c>
      <c r="GL5" s="280" t="s">
        <v>580</v>
      </c>
      <c r="GM5" s="280" t="s">
        <v>581</v>
      </c>
      <c r="GN5" s="281" t="s">
        <v>582</v>
      </c>
      <c r="GO5" s="280" t="s">
        <v>583</v>
      </c>
      <c r="GP5" s="280" t="s">
        <v>584</v>
      </c>
      <c r="GQ5" s="280" t="s">
        <v>585</v>
      </c>
      <c r="GR5" s="280" t="s">
        <v>586</v>
      </c>
      <c r="GS5" s="280" t="s">
        <v>587</v>
      </c>
      <c r="GT5" s="281" t="s">
        <v>588</v>
      </c>
      <c r="GU5" s="280" t="s">
        <v>589</v>
      </c>
      <c r="GV5" s="280" t="s">
        <v>590</v>
      </c>
      <c r="GW5" s="280" t="s">
        <v>591</v>
      </c>
      <c r="GX5" s="280" t="s">
        <v>592</v>
      </c>
      <c r="GY5" s="280" t="s">
        <v>593</v>
      </c>
      <c r="GZ5" s="281" t="s">
        <v>594</v>
      </c>
      <c r="HA5" s="280" t="s">
        <v>595</v>
      </c>
      <c r="HB5" s="280" t="s">
        <v>596</v>
      </c>
      <c r="HC5" s="280" t="s">
        <v>597</v>
      </c>
      <c r="HD5" s="280" t="s">
        <v>598</v>
      </c>
      <c r="HE5" s="280" t="s">
        <v>599</v>
      </c>
      <c r="HF5" s="281" t="s">
        <v>600</v>
      </c>
      <c r="HG5" s="280" t="s">
        <v>601</v>
      </c>
      <c r="HH5" s="280" t="s">
        <v>602</v>
      </c>
      <c r="HI5" s="280" t="s">
        <v>603</v>
      </c>
      <c r="HJ5" s="280" t="s">
        <v>604</v>
      </c>
      <c r="HK5" s="280" t="s">
        <v>605</v>
      </c>
      <c r="HL5" s="281" t="s">
        <v>606</v>
      </c>
      <c r="HM5" s="280" t="s">
        <v>607</v>
      </c>
      <c r="HN5" s="280" t="s">
        <v>608</v>
      </c>
      <c r="HO5" s="280" t="s">
        <v>609</v>
      </c>
      <c r="HP5" s="280" t="s">
        <v>610</v>
      </c>
      <c r="HQ5" s="280" t="s">
        <v>611</v>
      </c>
      <c r="HR5" s="281" t="s">
        <v>612</v>
      </c>
      <c r="HS5" s="280" t="s">
        <v>613</v>
      </c>
      <c r="HT5" s="280" t="s">
        <v>614</v>
      </c>
      <c r="HU5" s="280" t="s">
        <v>615</v>
      </c>
      <c r="HV5" s="280" t="s">
        <v>616</v>
      </c>
      <c r="HW5" s="280" t="s">
        <v>617</v>
      </c>
      <c r="HX5" s="281" t="s">
        <v>618</v>
      </c>
      <c r="HY5" s="280" t="s">
        <v>619</v>
      </c>
      <c r="HZ5" s="280" t="s">
        <v>620</v>
      </c>
      <c r="IA5" s="280" t="s">
        <v>621</v>
      </c>
      <c r="IB5" s="280" t="s">
        <v>622</v>
      </c>
      <c r="IC5" s="280" t="s">
        <v>623</v>
      </c>
      <c r="ID5" s="281" t="s">
        <v>624</v>
      </c>
      <c r="IE5" s="280" t="s">
        <v>625</v>
      </c>
      <c r="IF5" s="280" t="s">
        <v>626</v>
      </c>
      <c r="IG5" s="280" t="s">
        <v>627</v>
      </c>
      <c r="IH5" s="280" t="s">
        <v>628</v>
      </c>
      <c r="II5" s="280" t="s">
        <v>629</v>
      </c>
      <c r="IJ5" s="281" t="s">
        <v>630</v>
      </c>
      <c r="IK5" s="280" t="s">
        <v>631</v>
      </c>
      <c r="IL5" s="280" t="s">
        <v>632</v>
      </c>
      <c r="IM5" s="280" t="s">
        <v>633</v>
      </c>
      <c r="IN5" s="280" t="s">
        <v>634</v>
      </c>
      <c r="IO5" s="280" t="s">
        <v>635</v>
      </c>
      <c r="IP5" s="281" t="s">
        <v>636</v>
      </c>
      <c r="IQ5" s="280" t="s">
        <v>637</v>
      </c>
      <c r="IR5" s="280" t="s">
        <v>638</v>
      </c>
      <c r="IS5" s="280" t="s">
        <v>639</v>
      </c>
      <c r="IT5" s="280" t="s">
        <v>640</v>
      </c>
      <c r="IU5" s="280" t="s">
        <v>641</v>
      </c>
      <c r="IV5" s="281" t="s">
        <v>642</v>
      </c>
      <c r="IW5" s="280" t="s">
        <v>643</v>
      </c>
      <c r="IX5" s="280" t="s">
        <v>644</v>
      </c>
      <c r="IY5" s="280" t="s">
        <v>645</v>
      </c>
      <c r="IZ5" s="280" t="s">
        <v>646</v>
      </c>
      <c r="JA5" s="280" t="s">
        <v>647</v>
      </c>
      <c r="JB5" s="281" t="s">
        <v>648</v>
      </c>
      <c r="JC5" s="280" t="s">
        <v>649</v>
      </c>
      <c r="JD5" s="280" t="s">
        <v>650</v>
      </c>
      <c r="JE5" s="280" t="s">
        <v>651</v>
      </c>
      <c r="JF5" s="280" t="s">
        <v>652</v>
      </c>
      <c r="JG5" s="280" t="s">
        <v>653</v>
      </c>
      <c r="JH5" s="281" t="s">
        <v>654</v>
      </c>
      <c r="JI5" s="280" t="s">
        <v>655</v>
      </c>
      <c r="JJ5" s="280" t="s">
        <v>656</v>
      </c>
      <c r="JK5" s="280" t="s">
        <v>657</v>
      </c>
      <c r="JL5" s="280" t="s">
        <v>658</v>
      </c>
      <c r="JM5" s="280" t="s">
        <v>659</v>
      </c>
      <c r="JN5" s="281" t="s">
        <v>660</v>
      </c>
      <c r="JO5" s="280" t="s">
        <v>661</v>
      </c>
      <c r="JP5" s="280" t="s">
        <v>662</v>
      </c>
      <c r="JQ5" s="280" t="s">
        <v>663</v>
      </c>
      <c r="JR5" s="280" t="s">
        <v>664</v>
      </c>
      <c r="JS5" s="280" t="s">
        <v>665</v>
      </c>
      <c r="JT5" s="281" t="s">
        <v>666</v>
      </c>
      <c r="JU5" s="280" t="s">
        <v>667</v>
      </c>
      <c r="JV5" s="280" t="s">
        <v>668</v>
      </c>
      <c r="JW5" s="280" t="s">
        <v>669</v>
      </c>
      <c r="JX5" s="280" t="s">
        <v>670</v>
      </c>
      <c r="JY5" s="280" t="s">
        <v>671</v>
      </c>
      <c r="JZ5" s="281" t="s">
        <v>672</v>
      </c>
      <c r="KA5" s="280" t="s">
        <v>673</v>
      </c>
      <c r="KB5" s="280" t="s">
        <v>674</v>
      </c>
      <c r="KC5" s="280" t="s">
        <v>675</v>
      </c>
      <c r="KD5" s="280" t="s">
        <v>676</v>
      </c>
      <c r="KE5" s="280" t="s">
        <v>677</v>
      </c>
      <c r="KF5" s="281" t="s">
        <v>678</v>
      </c>
      <c r="KG5" s="280" t="s">
        <v>679</v>
      </c>
      <c r="KH5" s="280" t="s">
        <v>680</v>
      </c>
      <c r="KI5" s="280" t="s">
        <v>681</v>
      </c>
      <c r="KJ5" s="280" t="s">
        <v>682</v>
      </c>
      <c r="KK5" s="280" t="s">
        <v>683</v>
      </c>
      <c r="KL5" s="281" t="s">
        <v>684</v>
      </c>
      <c r="KM5" s="280" t="s">
        <v>685</v>
      </c>
      <c r="KN5" s="280" t="s">
        <v>686</v>
      </c>
      <c r="KO5" s="280" t="s">
        <v>687</v>
      </c>
      <c r="KP5" s="280" t="s">
        <v>688</v>
      </c>
      <c r="KQ5" s="280" t="s">
        <v>689</v>
      </c>
      <c r="KR5" s="281" t="s">
        <v>690</v>
      </c>
      <c r="KS5" s="280" t="s">
        <v>691</v>
      </c>
      <c r="KT5" s="280" t="s">
        <v>692</v>
      </c>
      <c r="KU5" s="280" t="s">
        <v>693</v>
      </c>
      <c r="KV5" s="280" t="s">
        <v>694</v>
      </c>
      <c r="KW5" s="280" t="s">
        <v>695</v>
      </c>
      <c r="KX5" s="281" t="s">
        <v>696</v>
      </c>
      <c r="KY5" s="280" t="s">
        <v>697</v>
      </c>
      <c r="KZ5" s="280" t="s">
        <v>698</v>
      </c>
      <c r="LA5" s="280" t="s">
        <v>699</v>
      </c>
      <c r="LB5" s="280" t="s">
        <v>700</v>
      </c>
      <c r="LC5" s="280" t="s">
        <v>701</v>
      </c>
      <c r="LD5" s="281" t="s">
        <v>702</v>
      </c>
    </row>
    <row r="6" spans="1:316" ht="15.75">
      <c r="A6" s="282" t="s">
        <v>703</v>
      </c>
      <c r="B6" s="285" t="s">
        <v>721</v>
      </c>
      <c r="C6" s="283" t="s">
        <v>389</v>
      </c>
      <c r="D6" s="282" t="s">
        <v>704</v>
      </c>
      <c r="E6" s="291">
        <f>F6-(G6-F6)</f>
        <v>0.14766666666666664</v>
      </c>
      <c r="F6" s="291">
        <f>G6-(H6-G6)</f>
        <v>0.14663333333333331</v>
      </c>
      <c r="G6" s="291">
        <f>H6-(I6-H6)</f>
        <v>0.14559999999999998</v>
      </c>
      <c r="H6" s="291">
        <f>I6-(J6-I6)</f>
        <v>0.14456666666666665</v>
      </c>
      <c r="I6" s="291">
        <f>J6-(K6-J6)</f>
        <v>0.14353333333333332</v>
      </c>
      <c r="J6" s="289">
        <v>0.14249999999999999</v>
      </c>
      <c r="K6" s="291">
        <f>J6+(P6-J6)*1/6</f>
        <v>0.14146666666666666</v>
      </c>
      <c r="L6" s="291">
        <f>J6+(P6-J6)*2/6</f>
        <v>0.14043333333333333</v>
      </c>
      <c r="M6" s="291">
        <f>J6+(P6-J6)*3/6</f>
        <v>0.1394</v>
      </c>
      <c r="N6" s="291">
        <f>J6+(P6-J6)*4/6</f>
        <v>0.13836666666666667</v>
      </c>
      <c r="O6" s="291">
        <f>J6+(P6-J6)*5/6</f>
        <v>0.13733333333333334</v>
      </c>
      <c r="P6" s="289">
        <v>0.1363</v>
      </c>
      <c r="Q6" s="291">
        <f>P6+(V6-P6)*1/6</f>
        <v>0.13780000000000001</v>
      </c>
      <c r="R6" s="291">
        <f>P6+(V6-P6)*2/6</f>
        <v>0.13930000000000001</v>
      </c>
      <c r="S6" s="291">
        <f>P6+(V6-P6)*3/6</f>
        <v>0.14080000000000001</v>
      </c>
      <c r="T6" s="291">
        <f>P6+(V6-P6)*4/6</f>
        <v>0.14230000000000001</v>
      </c>
      <c r="U6" s="291">
        <f>P6+(V6-P6)*5/6</f>
        <v>0.14380000000000001</v>
      </c>
      <c r="V6" s="289">
        <v>0.14530000000000001</v>
      </c>
      <c r="W6" s="291">
        <f>V6+(AB6-V6)*1/6</f>
        <v>0.14436666666666667</v>
      </c>
      <c r="X6" s="291">
        <f>V6+(AB6-V6)*2/6</f>
        <v>0.14343333333333333</v>
      </c>
      <c r="Y6" s="291">
        <f>V6+(AB6-V6)*3/6</f>
        <v>0.14250000000000002</v>
      </c>
      <c r="Z6" s="291">
        <f>V6+(AB6-V6)*4/6</f>
        <v>0.14156666666666667</v>
      </c>
      <c r="AA6" s="291">
        <f>V6+(AB6-V6)*5/6</f>
        <v>0.14063333333333333</v>
      </c>
      <c r="AB6" s="289">
        <v>0.13969999999999999</v>
      </c>
      <c r="AC6" s="291">
        <f>AB6+(AH6-AB6)*1/6</f>
        <v>0.14116666666666666</v>
      </c>
      <c r="AD6" s="291">
        <f>AB6+(AH6-AB6)*2/6</f>
        <v>0.14263333333333333</v>
      </c>
      <c r="AE6" s="291">
        <f>AB6+(AH6-AB6)*3/6</f>
        <v>0.14410000000000001</v>
      </c>
      <c r="AF6" s="291">
        <f>AB6+(AH6-AB6)*4/6</f>
        <v>0.14556666666666665</v>
      </c>
      <c r="AG6" s="291">
        <f>AB6+(AH6-AB6)*5/6</f>
        <v>0.14703333333333332</v>
      </c>
      <c r="AH6" s="289">
        <v>0.14849999999999999</v>
      </c>
      <c r="AI6" s="291">
        <f>AH6+(AN6-AH6)*1/6</f>
        <v>0.14906666666666665</v>
      </c>
      <c r="AJ6" s="291">
        <f>AH6+(AN6-AH6)*2/6</f>
        <v>0.14963333333333334</v>
      </c>
      <c r="AK6" s="291">
        <f>AH6+(AN6-AH6)*3/6</f>
        <v>0.1502</v>
      </c>
      <c r="AL6" s="291">
        <f>AH6+(AN6-AH6)*4/6</f>
        <v>0.15076666666666666</v>
      </c>
      <c r="AM6" s="291">
        <f>AH6+(AN6-AH6)*5/6</f>
        <v>0.15133333333333335</v>
      </c>
      <c r="AN6" s="289">
        <v>0.15190000000000001</v>
      </c>
      <c r="AO6" s="291">
        <f>AN6+(AT6-AN6)*1/6</f>
        <v>0.15225</v>
      </c>
      <c r="AP6" s="291">
        <f>AN6+(AT6-AN6)*2/6</f>
        <v>0.15260000000000001</v>
      </c>
      <c r="AQ6" s="291">
        <f>AN6+(AT6-AN6)*3/6</f>
        <v>0.15295</v>
      </c>
      <c r="AR6" s="291">
        <f>AN6+(AT6-AN6)*4/6</f>
        <v>0.15329999999999999</v>
      </c>
      <c r="AS6" s="291">
        <f>AN6+(AT6-AN6)*5/6</f>
        <v>0.15365000000000001</v>
      </c>
      <c r="AT6" s="289">
        <v>0.154</v>
      </c>
      <c r="AU6" s="291">
        <f>AT6+(AZ6-AT6)*1/6</f>
        <v>0.15443333333333334</v>
      </c>
      <c r="AV6" s="291">
        <f>AT6+(AZ6-AT6)*2/6</f>
        <v>0.15486666666666665</v>
      </c>
      <c r="AW6" s="291">
        <f>AT6+(AZ6-AT6)*3/6</f>
        <v>0.15529999999999999</v>
      </c>
      <c r="AX6" s="291">
        <f>AT6+(AZ6-AT6)*4/6</f>
        <v>0.15573333333333333</v>
      </c>
      <c r="AY6" s="291">
        <f>AT6+(AZ6-AT6)*5/6</f>
        <v>0.15616666666666665</v>
      </c>
      <c r="AZ6" s="289">
        <v>0.15659999999999999</v>
      </c>
      <c r="BA6" s="291">
        <f>AZ6+(BF6-AZ6)*1/6</f>
        <v>0.15694999999999998</v>
      </c>
      <c r="BB6" s="291">
        <f>AZ6+(BF6-AZ6)*2/6</f>
        <v>0.1573</v>
      </c>
      <c r="BC6" s="291">
        <f>AZ6+(BF6-AZ6)*3/6</f>
        <v>0.15765000000000001</v>
      </c>
      <c r="BD6" s="291">
        <f>AZ6+(BF6-AZ6)*4/6</f>
        <v>0.158</v>
      </c>
      <c r="BE6" s="291">
        <f>AZ6+(BF6-AZ6)*5/6</f>
        <v>0.15834999999999999</v>
      </c>
      <c r="BF6" s="289">
        <v>0.15870000000000001</v>
      </c>
      <c r="BG6" s="291">
        <f>BF6+(BL6-BF6)*1/6</f>
        <v>0.15915000000000001</v>
      </c>
      <c r="BH6" s="291">
        <f>BF6+(BL6-BF6)*2/6</f>
        <v>0.15959999999999999</v>
      </c>
      <c r="BI6" s="291">
        <f>BF6+(BL6-BF6)*3/6</f>
        <v>0.16005</v>
      </c>
      <c r="BJ6" s="291">
        <f>BF6+(BL6-BF6)*4/6</f>
        <v>0.1605</v>
      </c>
      <c r="BK6" s="291">
        <f>BF6+(BL6-BF6)*5/6</f>
        <v>0.16094999999999998</v>
      </c>
      <c r="BL6" s="289">
        <v>0.16139999999999999</v>
      </c>
      <c r="BM6" s="291">
        <f>BL6+(BR6-BL6)*1/6</f>
        <v>0.1598</v>
      </c>
      <c r="BN6" s="291">
        <f>BL6+(BR6-BL6)*2/6</f>
        <v>0.15819999999999998</v>
      </c>
      <c r="BO6" s="291">
        <f>BL6+(BR6-BL6)*3/6</f>
        <v>0.15659999999999999</v>
      </c>
      <c r="BP6" s="291">
        <f>BL6+(BR6-BL6)*4/6</f>
        <v>0.155</v>
      </c>
      <c r="BQ6" s="291">
        <f>BL6+(BR6-BL6)*5/6</f>
        <v>0.15339999999999998</v>
      </c>
      <c r="BR6" s="289">
        <v>0.15179999999999999</v>
      </c>
      <c r="BS6" s="291">
        <f>BR6+(BX6-BR6)*1/6</f>
        <v>0.1515</v>
      </c>
      <c r="BT6" s="291">
        <f>BR6+(BX6-BR6)*2/6</f>
        <v>0.1512</v>
      </c>
      <c r="BU6" s="291">
        <f>BR6+(BX6-BR6)*3/6</f>
        <v>0.15089999999999998</v>
      </c>
      <c r="BV6" s="291">
        <f>BR6+(BX6-BR6)*4/6</f>
        <v>0.15059999999999998</v>
      </c>
      <c r="BW6" s="291">
        <f>BR6+(BX6-BR6)*5/6</f>
        <v>0.15029999999999999</v>
      </c>
      <c r="BX6" s="289">
        <v>0.15</v>
      </c>
      <c r="BY6" s="291">
        <f>BX6+(CD6-BX6)*1/6</f>
        <v>0.14953333333333332</v>
      </c>
      <c r="BZ6" s="291">
        <f>BX6+(CD6-BX6)*2/6</f>
        <v>0.14906666666666665</v>
      </c>
      <c r="CA6" s="291">
        <f>BX6+(CD6-BX6)*3/6</f>
        <v>0.14860000000000001</v>
      </c>
      <c r="CB6" s="291">
        <f>BX6+(CD6-BX6)*4/6</f>
        <v>0.14813333333333334</v>
      </c>
      <c r="CC6" s="291">
        <f>BX6+(CD6-BX6)*5/6</f>
        <v>0.14766666666666667</v>
      </c>
      <c r="CD6" s="289">
        <v>0.1472</v>
      </c>
      <c r="CE6" s="291">
        <f>CD6+(CJ6-CD6)*1/6</f>
        <v>0.14683333333333332</v>
      </c>
      <c r="CF6" s="291">
        <f>CD6+(CJ6-CD6)*2/6</f>
        <v>0.14646666666666666</v>
      </c>
      <c r="CG6" s="291">
        <f>CD6+(CJ6-CD6)*3/6</f>
        <v>0.14610000000000001</v>
      </c>
      <c r="CH6" s="291">
        <f>CD6+(CJ6-CD6)*4/6</f>
        <v>0.14573333333333333</v>
      </c>
      <c r="CI6" s="291">
        <f>CD6+(CJ6-CD6)*5/6</f>
        <v>0.14536666666666664</v>
      </c>
      <c r="CJ6" s="289">
        <v>0.14499999999999999</v>
      </c>
      <c r="CK6" s="291">
        <f>CJ6+(CP6-CJ6)*1/6</f>
        <v>0.14508333333333331</v>
      </c>
      <c r="CL6" s="291">
        <f>CJ6+(CP6-CJ6)*2/6</f>
        <v>0.14516666666666667</v>
      </c>
      <c r="CM6" s="291">
        <f>CJ6+(CP6-CJ6)*3/6</f>
        <v>0.14524999999999999</v>
      </c>
      <c r="CN6" s="291">
        <f>CJ6+(CP6-CJ6)*4/6</f>
        <v>0.14533333333333331</v>
      </c>
      <c r="CO6" s="291">
        <f>CJ6+(CP6-CJ6)*5/6</f>
        <v>0.14541666666666667</v>
      </c>
      <c r="CP6" s="289">
        <v>0.14549999999999999</v>
      </c>
      <c r="CQ6" s="291">
        <f>CP6+(CV6-CP6)*1/6</f>
        <v>0.14573333333333333</v>
      </c>
      <c r="CR6" s="291">
        <f>CP6+(CV6-CP6)*2/6</f>
        <v>0.14596666666666666</v>
      </c>
      <c r="CS6" s="291">
        <f>CP6+(CV6-CP6)*3/6</f>
        <v>0.1462</v>
      </c>
      <c r="CT6" s="291">
        <f>CP6+(CV6-CP6)*4/6</f>
        <v>0.14643333333333333</v>
      </c>
      <c r="CU6" s="291">
        <f>CP6+(CV6-CP6)*5/6</f>
        <v>0.14666666666666667</v>
      </c>
      <c r="CV6" s="289">
        <v>0.1469</v>
      </c>
      <c r="CW6" s="291">
        <f>CV6+(DB6-CV6)*1/6</f>
        <v>0.14746666666666666</v>
      </c>
      <c r="CX6" s="291">
        <f>CV6+(DB6-CV6)*2/6</f>
        <v>0.14803333333333332</v>
      </c>
      <c r="CY6" s="291">
        <f>CV6+(DB6-CV6)*3/6</f>
        <v>0.14860000000000001</v>
      </c>
      <c r="CZ6" s="291">
        <f>CV6+(DB6-CV6)*4/6</f>
        <v>0.14916666666666667</v>
      </c>
      <c r="DA6" s="291">
        <f>CV6+(DB6-CV6)*5/6</f>
        <v>0.14973333333333333</v>
      </c>
      <c r="DB6" s="289">
        <v>0.15029999999999999</v>
      </c>
      <c r="DC6" s="291">
        <f>DB6+(DH6-DB6)*1/6</f>
        <v>0.15225</v>
      </c>
      <c r="DD6" s="291">
        <f>DB6+(DH6-DB6)*2/6</f>
        <v>0.1542</v>
      </c>
      <c r="DE6" s="291">
        <f>DB6+(DH6-DB6)*3/6</f>
        <v>0.15615000000000001</v>
      </c>
      <c r="DF6" s="291">
        <f>DB6+(DH6-DB6)*4/6</f>
        <v>0.15809999999999999</v>
      </c>
      <c r="DG6" s="291">
        <f>DB6+(DH6-DB6)*5/6</f>
        <v>0.16005</v>
      </c>
      <c r="DH6" s="289">
        <v>0.16200000000000001</v>
      </c>
      <c r="DI6" s="291">
        <f>DH6+(DN6-DH6)*1/6</f>
        <v>0.16518333333333335</v>
      </c>
      <c r="DJ6" s="291">
        <f>DH6+(DN6-DH6)*2/6</f>
        <v>0.16836666666666666</v>
      </c>
      <c r="DK6" s="291">
        <f>DH6+(DN6-DH6)*3/6</f>
        <v>0.17155000000000001</v>
      </c>
      <c r="DL6" s="291">
        <f>DH6+(DN6-DH6)*4/6</f>
        <v>0.17473333333333335</v>
      </c>
      <c r="DM6" s="288">
        <v>0.18110000000000001</v>
      </c>
      <c r="DN6" s="289">
        <v>0.18110000000000001</v>
      </c>
      <c r="DO6" s="288">
        <v>0.1822</v>
      </c>
      <c r="DP6" s="288">
        <v>0.1812</v>
      </c>
      <c r="DQ6" s="288">
        <v>0.1812</v>
      </c>
      <c r="DR6" s="288">
        <v>0.18390000000000001</v>
      </c>
      <c r="DS6" s="288">
        <v>0.18390000000000001</v>
      </c>
      <c r="DT6" s="289">
        <v>0.18390000000000001</v>
      </c>
      <c r="DU6" s="288">
        <v>0.18390000000000001</v>
      </c>
      <c r="DV6" s="288">
        <v>0.184</v>
      </c>
      <c r="DW6" s="288">
        <v>0.184</v>
      </c>
      <c r="DX6" s="288">
        <v>0.184</v>
      </c>
      <c r="DY6" s="288">
        <v>0.184</v>
      </c>
      <c r="DZ6" s="289">
        <v>0.18390000000000001</v>
      </c>
      <c r="EA6" s="288">
        <v>0.18390000000000001</v>
      </c>
      <c r="EB6" s="288">
        <v>0.18390000000000001</v>
      </c>
      <c r="EC6" s="288">
        <v>0.1837</v>
      </c>
      <c r="ED6" s="288">
        <v>0.183</v>
      </c>
      <c r="EE6" s="288">
        <v>0.183</v>
      </c>
      <c r="EF6" s="289">
        <v>0.183</v>
      </c>
      <c r="EG6" s="288">
        <v>0.183</v>
      </c>
      <c r="EH6" s="288">
        <v>0.18329999999999999</v>
      </c>
      <c r="EI6" s="288">
        <v>0.18329999999999999</v>
      </c>
      <c r="EJ6" s="288">
        <v>0.1832</v>
      </c>
      <c r="EK6" s="288">
        <v>0.1832</v>
      </c>
      <c r="EL6" s="289">
        <v>0.1832</v>
      </c>
      <c r="EM6" s="288">
        <v>0.1832</v>
      </c>
      <c r="EN6" s="288">
        <v>0.1832</v>
      </c>
      <c r="EO6" s="288">
        <v>0.1832</v>
      </c>
      <c r="EP6" s="288">
        <v>0.18179999999999999</v>
      </c>
      <c r="EQ6" s="288">
        <v>0.18060000000000001</v>
      </c>
      <c r="ER6" s="289">
        <v>0.18060000000000001</v>
      </c>
      <c r="ES6" s="288">
        <v>0.18060000000000001</v>
      </c>
      <c r="ET6" s="288">
        <v>0.18</v>
      </c>
      <c r="EU6" s="288">
        <v>0.18</v>
      </c>
      <c r="EV6" s="288">
        <v>0.18</v>
      </c>
      <c r="EW6" s="288">
        <v>0.1794</v>
      </c>
      <c r="EX6" s="289">
        <v>0.1794</v>
      </c>
      <c r="EY6" s="288">
        <v>0.1794</v>
      </c>
      <c r="EZ6" s="288">
        <v>0.1794</v>
      </c>
      <c r="FA6" s="288">
        <v>0.1794</v>
      </c>
      <c r="FB6" s="288">
        <v>0.17749999999999999</v>
      </c>
      <c r="FC6" s="288">
        <v>0.17780000000000001</v>
      </c>
      <c r="FD6" s="289">
        <v>0.17780000000000001</v>
      </c>
      <c r="FE6" s="288">
        <v>0.17780000000000001</v>
      </c>
      <c r="FF6" s="288">
        <v>0.17780000000000001</v>
      </c>
      <c r="FG6" s="288">
        <v>0.17730000000000001</v>
      </c>
      <c r="FH6" s="288">
        <v>0.17730000000000001</v>
      </c>
      <c r="FI6" s="288">
        <v>0.17730000000000001</v>
      </c>
      <c r="FJ6" s="289">
        <v>0.17730000000000001</v>
      </c>
      <c r="FK6" s="288">
        <v>0.17730000000000001</v>
      </c>
      <c r="FL6" s="288">
        <v>0.17730000000000001</v>
      </c>
      <c r="FM6" s="288">
        <v>0.17730000000000001</v>
      </c>
      <c r="FN6" s="288">
        <v>0.17730000000000001</v>
      </c>
      <c r="FO6" s="288">
        <v>0.17680000000000001</v>
      </c>
      <c r="FP6" s="289">
        <v>0.17449999999999999</v>
      </c>
      <c r="FQ6" s="288">
        <v>0.17369999999999999</v>
      </c>
      <c r="FR6" s="288">
        <v>0.17369999999999999</v>
      </c>
      <c r="FS6" s="288">
        <v>0.1734</v>
      </c>
      <c r="FT6" s="288">
        <v>0.1731</v>
      </c>
      <c r="FU6" s="288">
        <v>0.1731</v>
      </c>
      <c r="FV6" s="289">
        <v>0.1731</v>
      </c>
      <c r="FW6" s="288">
        <v>0.1731</v>
      </c>
      <c r="FX6" s="288">
        <v>0.1731</v>
      </c>
      <c r="FY6" s="288">
        <v>0.1731</v>
      </c>
      <c r="FZ6" s="288">
        <v>0.1731</v>
      </c>
      <c r="GA6" s="288">
        <v>0.1731</v>
      </c>
      <c r="GB6" s="289">
        <v>0.1731</v>
      </c>
      <c r="GC6" s="288">
        <v>0.16539999999999999</v>
      </c>
      <c r="GD6" s="288">
        <v>0.16539999999999999</v>
      </c>
      <c r="GE6" s="288">
        <v>0.16539999999999999</v>
      </c>
      <c r="GF6" s="288">
        <v>0.16539999999999999</v>
      </c>
      <c r="GG6" s="288">
        <v>0.16539999999999999</v>
      </c>
      <c r="GH6" s="289">
        <v>0.16539999999999999</v>
      </c>
      <c r="GI6" s="288">
        <v>0.16539999999999999</v>
      </c>
      <c r="GJ6" s="288">
        <v>0.16539999999999999</v>
      </c>
      <c r="GK6" s="288">
        <v>0.16539999999999999</v>
      </c>
      <c r="GL6" s="288">
        <v>0.16539999999999999</v>
      </c>
      <c r="GM6" s="288">
        <v>0.1648</v>
      </c>
      <c r="GN6" s="289">
        <v>0.1648</v>
      </c>
      <c r="GO6" s="288">
        <v>0.1633</v>
      </c>
      <c r="GP6" s="288">
        <v>0.1633</v>
      </c>
      <c r="GQ6" s="288">
        <v>0.1633</v>
      </c>
      <c r="GR6" s="288">
        <v>0.16350000000000001</v>
      </c>
      <c r="GS6" s="288">
        <v>0.16350000000000001</v>
      </c>
      <c r="GT6" s="289">
        <v>0.16350000000000001</v>
      </c>
      <c r="GU6" s="288">
        <v>0.16350000000000001</v>
      </c>
      <c r="GV6" s="288">
        <v>0.16350000000000001</v>
      </c>
      <c r="GW6" s="288">
        <v>0.16350000000000001</v>
      </c>
      <c r="GX6" s="288">
        <v>0.16389999999999999</v>
      </c>
      <c r="GY6" s="288">
        <v>0.1636</v>
      </c>
      <c r="GZ6" s="289">
        <v>0.1643</v>
      </c>
      <c r="HA6" s="288">
        <v>0.16619999999999999</v>
      </c>
      <c r="HB6" s="288">
        <v>0.16619999999999999</v>
      </c>
      <c r="HC6" s="288">
        <v>0.16619999999999999</v>
      </c>
      <c r="HD6" s="288">
        <v>0.16619999999999999</v>
      </c>
      <c r="HE6" s="288">
        <v>0.16619999999999999</v>
      </c>
      <c r="HF6" s="289">
        <v>0.16619999999999999</v>
      </c>
      <c r="HG6" s="288">
        <v>0.16619999999999999</v>
      </c>
      <c r="HH6" s="288">
        <v>0.16619999999999999</v>
      </c>
      <c r="HI6" s="288">
        <v>0.1663</v>
      </c>
      <c r="HJ6" s="288">
        <v>0.16969999999999999</v>
      </c>
      <c r="HK6" s="288">
        <v>0.1701</v>
      </c>
      <c r="HL6" s="289">
        <v>0.1701</v>
      </c>
      <c r="HM6" s="288">
        <v>0.1701</v>
      </c>
      <c r="HN6" s="288">
        <v>0.1701</v>
      </c>
      <c r="HO6" s="288">
        <v>0.1701</v>
      </c>
      <c r="HP6" s="288">
        <v>0.1701</v>
      </c>
      <c r="HQ6" s="288">
        <v>0.18099999999999999</v>
      </c>
      <c r="HR6" s="289">
        <v>0.18099999999999999</v>
      </c>
      <c r="HS6" s="288">
        <v>0.18099999999999999</v>
      </c>
      <c r="HT6" s="288">
        <v>0.18099999999999999</v>
      </c>
      <c r="HU6" s="288">
        <v>0.18099999999999999</v>
      </c>
      <c r="HV6" s="288">
        <v>0.18179999999999999</v>
      </c>
      <c r="HW6" s="288">
        <v>0.18179999999999999</v>
      </c>
      <c r="HX6" s="289">
        <v>0.18179999999999999</v>
      </c>
      <c r="HY6" s="288">
        <v>0.18729999999999999</v>
      </c>
      <c r="HZ6" s="288">
        <v>0.18729999999999999</v>
      </c>
      <c r="IA6" s="288">
        <v>0.18729999999999999</v>
      </c>
      <c r="IB6" s="288">
        <v>0.18729999999999999</v>
      </c>
      <c r="IC6" s="288">
        <v>0.18729999999999999</v>
      </c>
      <c r="ID6" s="289">
        <v>0.18729999999999999</v>
      </c>
      <c r="IE6" s="288">
        <v>0.18729999999999999</v>
      </c>
      <c r="IF6" s="288">
        <v>0.18729999999999999</v>
      </c>
      <c r="IG6" s="288">
        <v>0.18729999999999999</v>
      </c>
      <c r="IH6" s="288">
        <v>0.1888</v>
      </c>
      <c r="II6" s="288">
        <v>0.1888</v>
      </c>
      <c r="IJ6" s="289">
        <v>0.1888</v>
      </c>
      <c r="IK6" s="288">
        <v>0.19789999999999999</v>
      </c>
      <c r="IL6" s="288">
        <v>0.19789999999999999</v>
      </c>
      <c r="IM6" s="288">
        <v>0.19789999999999999</v>
      </c>
      <c r="IN6" s="288">
        <v>0.19789999999999999</v>
      </c>
      <c r="IO6" s="288">
        <v>0.19789999999999999</v>
      </c>
      <c r="IP6" s="289">
        <v>0.19789999999999999</v>
      </c>
      <c r="IQ6" s="288">
        <v>0.19789999999999999</v>
      </c>
      <c r="IR6" s="288">
        <v>0.19789999999999999</v>
      </c>
      <c r="IS6" s="288">
        <v>0.19789999999999999</v>
      </c>
      <c r="IT6" s="288">
        <v>0.19650000000000001</v>
      </c>
      <c r="IU6" s="288">
        <v>0.19650000000000001</v>
      </c>
      <c r="IV6" s="289">
        <v>0.19650000000000001</v>
      </c>
      <c r="IW6" s="288">
        <v>0.19159999999999999</v>
      </c>
      <c r="IX6" s="288">
        <v>0.19159999999999999</v>
      </c>
      <c r="IY6" s="288">
        <v>0.19159999999999999</v>
      </c>
      <c r="IZ6" s="288">
        <v>0.19159999999999999</v>
      </c>
      <c r="JA6" s="288">
        <v>0.19159999999999999</v>
      </c>
      <c r="JB6" s="289">
        <v>0.19159999999999999</v>
      </c>
      <c r="JC6" s="288">
        <v>0.19159999999999999</v>
      </c>
      <c r="JD6" s="288">
        <v>0.19159999999999999</v>
      </c>
      <c r="JE6" s="288">
        <v>0.19159999999999999</v>
      </c>
      <c r="JF6" s="288">
        <v>0.19070000000000001</v>
      </c>
      <c r="JG6" s="288">
        <v>0.19070000000000001</v>
      </c>
      <c r="JH6" s="289">
        <v>0.19070000000000001</v>
      </c>
      <c r="JI6" s="288">
        <v>0.1888</v>
      </c>
      <c r="JJ6" s="288">
        <v>0.1888</v>
      </c>
      <c r="JK6" s="288">
        <v>0.1888</v>
      </c>
      <c r="JL6" s="288">
        <v>0.1888</v>
      </c>
      <c r="JM6" s="288">
        <v>0.1888</v>
      </c>
      <c r="JN6" s="289">
        <v>0.1888</v>
      </c>
      <c r="JO6" s="288">
        <v>0.1888</v>
      </c>
      <c r="JP6" s="288">
        <v>0.1888</v>
      </c>
      <c r="JQ6" s="288">
        <v>0.1888</v>
      </c>
      <c r="JR6" s="288">
        <v>0.18890000000000001</v>
      </c>
      <c r="JS6" s="288">
        <v>0.18890000000000001</v>
      </c>
      <c r="JT6" s="289">
        <v>0.18890000000000001</v>
      </c>
      <c r="JU6" s="288">
        <v>0.1915</v>
      </c>
      <c r="JV6" s="288">
        <v>0.1915</v>
      </c>
      <c r="JW6" s="288">
        <v>0.1915</v>
      </c>
      <c r="JX6" s="288">
        <v>0.1915</v>
      </c>
      <c r="JY6" s="288">
        <v>0.1915</v>
      </c>
      <c r="JZ6" s="289">
        <v>0.1915</v>
      </c>
      <c r="KA6" s="288">
        <v>0.1915</v>
      </c>
      <c r="KB6" s="288">
        <v>0.1915</v>
      </c>
      <c r="KC6" s="288">
        <v>0.1915</v>
      </c>
      <c r="KD6" s="288">
        <v>0.19159999999999999</v>
      </c>
      <c r="KE6" s="288">
        <v>0.19159999999999999</v>
      </c>
      <c r="KF6" s="289">
        <v>0.19159999999999999</v>
      </c>
      <c r="KG6" s="288">
        <v>0.19819999999999999</v>
      </c>
      <c r="KH6" s="288">
        <v>0.19819999999999999</v>
      </c>
      <c r="KI6" s="288">
        <v>0.19819999999999999</v>
      </c>
      <c r="KJ6" s="288">
        <v>0.19819999999999999</v>
      </c>
      <c r="KK6" s="288">
        <v>0.19819999999999999</v>
      </c>
      <c r="KL6" s="289">
        <v>0.19819999999999999</v>
      </c>
      <c r="KM6" s="288">
        <v>0.19819999999999999</v>
      </c>
      <c r="KN6" s="288">
        <v>0.19819999999999999</v>
      </c>
      <c r="KO6" s="288">
        <v>0.19819999999999999</v>
      </c>
      <c r="KP6" s="288">
        <v>0.1981</v>
      </c>
      <c r="KQ6" s="288">
        <v>0.1981</v>
      </c>
      <c r="KR6" s="289">
        <v>0.1981</v>
      </c>
      <c r="KS6" s="288">
        <v>0.20050000000000001</v>
      </c>
      <c r="KT6" s="288">
        <v>0.20019999999999999</v>
      </c>
      <c r="KU6" s="288">
        <v>0.20019999999999999</v>
      </c>
      <c r="KV6" s="288">
        <v>0.20019999999999999</v>
      </c>
      <c r="KW6" s="288">
        <v>0.20019999999999999</v>
      </c>
      <c r="KX6" s="289">
        <v>0.20019999999999999</v>
      </c>
      <c r="KY6" s="288">
        <v>0.20019999999999999</v>
      </c>
      <c r="KZ6" s="288">
        <v>0.20019999999999999</v>
      </c>
      <c r="LA6" s="288">
        <v>0.20019999999999999</v>
      </c>
      <c r="LB6" s="288">
        <v>0.20030000000000001</v>
      </c>
      <c r="LC6" s="288">
        <v>0.20030000000000001</v>
      </c>
      <c r="LD6" s="289">
        <v>0.20030000000000001</v>
      </c>
    </row>
    <row r="7" spans="1:316">
      <c r="B7" s="282" t="s">
        <v>706</v>
      </c>
      <c r="C7" s="283" t="s">
        <v>705</v>
      </c>
      <c r="D7" s="282" t="s">
        <v>704</v>
      </c>
      <c r="E7" s="290">
        <f t="shared" ref="E7:AF7" si="0">E$6*$AG30</f>
        <v>0.2385230106551802</v>
      </c>
      <c r="F7" s="290">
        <f t="shared" si="0"/>
        <v>0.23685388800725457</v>
      </c>
      <c r="G7" s="290">
        <f t="shared" si="0"/>
        <v>0.23518476535932892</v>
      </c>
      <c r="H7" s="290">
        <f t="shared" si="0"/>
        <v>0.23351564271140329</v>
      </c>
      <c r="I7" s="290">
        <f t="shared" si="0"/>
        <v>0.23184652006347764</v>
      </c>
      <c r="J7" s="290">
        <f t="shared" si="0"/>
        <v>0.23017739741555202</v>
      </c>
      <c r="K7" s="290">
        <f t="shared" si="0"/>
        <v>0.22850827476762639</v>
      </c>
      <c r="L7" s="290">
        <f t="shared" si="0"/>
        <v>0.22683915211970074</v>
      </c>
      <c r="M7" s="290">
        <f t="shared" si="0"/>
        <v>0.22517002947177511</v>
      </c>
      <c r="N7" s="290">
        <f t="shared" si="0"/>
        <v>0.22350090682384946</v>
      </c>
      <c r="O7" s="290">
        <f t="shared" si="0"/>
        <v>0.22183178417592384</v>
      </c>
      <c r="P7" s="290">
        <f t="shared" si="0"/>
        <v>0.22016266152799821</v>
      </c>
      <c r="Q7" s="290">
        <f t="shared" si="0"/>
        <v>0.22258558150079349</v>
      </c>
      <c r="R7" s="290">
        <f t="shared" si="0"/>
        <v>0.22500850147358878</v>
      </c>
      <c r="S7" s="290">
        <f t="shared" si="0"/>
        <v>0.22743142144638406</v>
      </c>
      <c r="T7" s="290">
        <f t="shared" si="0"/>
        <v>0.22985434141917935</v>
      </c>
      <c r="U7" s="290">
        <f t="shared" si="0"/>
        <v>0.23227726139197463</v>
      </c>
      <c r="V7" s="290">
        <f t="shared" si="0"/>
        <v>0.23470018136476992</v>
      </c>
      <c r="W7" s="290">
        <f t="shared" si="0"/>
        <v>0.23319258671503063</v>
      </c>
      <c r="X7" s="290">
        <f t="shared" si="0"/>
        <v>0.23168499206529131</v>
      </c>
      <c r="Y7" s="290">
        <f t="shared" si="0"/>
        <v>0.23017739741555207</v>
      </c>
      <c r="Z7" s="290">
        <f t="shared" si="0"/>
        <v>0.22866980276581275</v>
      </c>
      <c r="AA7" s="290">
        <f t="shared" si="0"/>
        <v>0.22716220811607346</v>
      </c>
      <c r="AB7" s="290">
        <f t="shared" si="0"/>
        <v>0.22565461346633417</v>
      </c>
      <c r="AC7" s="290">
        <f t="shared" si="0"/>
        <v>0.22802369077306733</v>
      </c>
      <c r="AD7" s="290">
        <f t="shared" si="0"/>
        <v>0.2303927680798005</v>
      </c>
      <c r="AE7" s="290">
        <f t="shared" si="0"/>
        <v>0.23276184538653369</v>
      </c>
      <c r="AF7" s="290">
        <f t="shared" si="0"/>
        <v>0.23513092269326683</v>
      </c>
      <c r="AG7" s="282">
        <v>0.23749999999999999</v>
      </c>
      <c r="AH7" s="284">
        <v>0.23749999999999999</v>
      </c>
      <c r="AI7" s="282">
        <v>0.23749999999999999</v>
      </c>
      <c r="AJ7" s="282">
        <v>0.23749999999999999</v>
      </c>
      <c r="AK7" s="282">
        <v>0.23749999999999999</v>
      </c>
      <c r="AL7" s="282">
        <v>0.2404</v>
      </c>
      <c r="AM7" s="282">
        <v>0.2394</v>
      </c>
      <c r="AN7" s="284">
        <v>0.2394</v>
      </c>
      <c r="AO7" s="282">
        <v>0.24049999999999999</v>
      </c>
      <c r="AP7" s="282">
        <v>0.24049999999999999</v>
      </c>
      <c r="AQ7" s="282">
        <v>0.24049999999999999</v>
      </c>
      <c r="AR7" s="282">
        <v>0.2399</v>
      </c>
      <c r="AS7" s="282">
        <v>0.2399</v>
      </c>
      <c r="AT7" s="284">
        <v>0.2399</v>
      </c>
      <c r="AU7" s="282">
        <v>0.24049999999999999</v>
      </c>
      <c r="AV7" s="282">
        <v>0.24049999999999999</v>
      </c>
      <c r="AW7" s="282">
        <v>0.24049999999999999</v>
      </c>
      <c r="AX7" s="282">
        <v>0.245</v>
      </c>
      <c r="AY7" s="282">
        <v>0.245</v>
      </c>
      <c r="AZ7" s="284">
        <v>0.245</v>
      </c>
      <c r="BA7" s="282">
        <v>0.24629999999999999</v>
      </c>
      <c r="BB7" s="282">
        <v>0.24629999999999999</v>
      </c>
      <c r="BC7" s="282">
        <v>0.24640000000000001</v>
      </c>
      <c r="BD7" s="282">
        <v>0.2467</v>
      </c>
      <c r="BE7" s="282">
        <v>0.2467</v>
      </c>
      <c r="BF7" s="284">
        <v>0.2467</v>
      </c>
      <c r="BG7" s="282">
        <v>0.2467</v>
      </c>
      <c r="BH7" s="282">
        <v>0.2467</v>
      </c>
      <c r="BI7" s="282">
        <v>0.2467</v>
      </c>
      <c r="BJ7" s="282">
        <v>0.2472</v>
      </c>
      <c r="BK7" s="282">
        <v>0.2472</v>
      </c>
      <c r="BL7" s="284">
        <v>0.2472</v>
      </c>
      <c r="BM7" s="282">
        <v>0.2472</v>
      </c>
      <c r="BN7" s="282">
        <v>0.2472</v>
      </c>
      <c r="BO7" s="282">
        <v>0.2472</v>
      </c>
      <c r="BP7" s="282">
        <v>0.24660000000000001</v>
      </c>
      <c r="BQ7" s="282">
        <v>0.24660000000000001</v>
      </c>
      <c r="BR7" s="284">
        <v>0.24660000000000001</v>
      </c>
      <c r="BS7" s="282">
        <v>0.2465</v>
      </c>
      <c r="BT7" s="282">
        <v>0.2462</v>
      </c>
      <c r="BU7" s="282">
        <v>0.2462</v>
      </c>
      <c r="BV7" s="282">
        <v>0.24379999999999999</v>
      </c>
      <c r="BW7" s="282">
        <v>0.24379999999999999</v>
      </c>
      <c r="BX7" s="284">
        <v>0.24379999999999999</v>
      </c>
      <c r="BY7" s="282">
        <v>0.24410000000000001</v>
      </c>
      <c r="BZ7" s="282">
        <v>0.24410000000000001</v>
      </c>
      <c r="CA7" s="282">
        <v>0.24410000000000001</v>
      </c>
      <c r="CB7" s="282">
        <v>0.24410000000000001</v>
      </c>
      <c r="CC7" s="282">
        <v>0.24410000000000001</v>
      </c>
      <c r="CD7" s="284">
        <v>0.24410000000000001</v>
      </c>
      <c r="CE7" s="282">
        <v>0.24410000000000001</v>
      </c>
      <c r="CF7" s="282">
        <v>0.24410000000000001</v>
      </c>
      <c r="CG7" s="282">
        <v>0.24410000000000001</v>
      </c>
      <c r="CH7" s="282">
        <v>0.24329999999999999</v>
      </c>
      <c r="CI7" s="282">
        <v>0.24329999999999999</v>
      </c>
      <c r="CJ7" s="284">
        <v>0.24329999999999999</v>
      </c>
      <c r="CK7" s="282">
        <v>0.24329999999999999</v>
      </c>
      <c r="CL7" s="282">
        <v>0.24329999999999999</v>
      </c>
      <c r="CM7" s="282">
        <v>0.24329999999999999</v>
      </c>
      <c r="CN7" s="282">
        <v>0.24329999999999999</v>
      </c>
      <c r="CO7" s="282">
        <v>0.24329999999999999</v>
      </c>
      <c r="CP7" s="284">
        <v>0.24329999999999999</v>
      </c>
      <c r="CQ7" s="282">
        <v>0.24329999999999999</v>
      </c>
      <c r="CR7" s="282">
        <v>0.24329999999999999</v>
      </c>
      <c r="CS7" s="282">
        <v>0.24329999999999999</v>
      </c>
      <c r="CT7" s="282">
        <v>0.2427</v>
      </c>
      <c r="CU7" s="282">
        <v>0.2427</v>
      </c>
      <c r="CV7" s="284">
        <v>0.2427</v>
      </c>
      <c r="CW7" s="282">
        <v>0.2417</v>
      </c>
      <c r="CX7" s="282">
        <v>0.2417</v>
      </c>
      <c r="CY7" s="282">
        <v>0.2417</v>
      </c>
      <c r="CZ7" s="282">
        <v>0.24160000000000001</v>
      </c>
      <c r="DA7" s="282">
        <v>0.24160000000000001</v>
      </c>
      <c r="DB7" s="284">
        <v>0.24160000000000001</v>
      </c>
      <c r="DC7" s="282">
        <v>0.24160000000000001</v>
      </c>
      <c r="DD7" s="282">
        <v>0.24099999999999999</v>
      </c>
      <c r="DE7" s="282">
        <v>0.24099999999999999</v>
      </c>
      <c r="DF7" s="282">
        <v>0.23849999999999999</v>
      </c>
      <c r="DG7" s="282">
        <v>0.23849999999999999</v>
      </c>
      <c r="DH7" s="284">
        <v>0.23799999999999999</v>
      </c>
      <c r="DI7" s="282">
        <v>0.23799999999999999</v>
      </c>
      <c r="DJ7" s="282">
        <v>0.23799999999999999</v>
      </c>
      <c r="DK7" s="282">
        <v>0.23799999999999999</v>
      </c>
      <c r="DL7" s="282">
        <v>0.23799999999999999</v>
      </c>
      <c r="DM7" s="282">
        <v>0.23799999999999999</v>
      </c>
      <c r="DN7" s="284">
        <v>0.23799999999999999</v>
      </c>
      <c r="DO7" s="282">
        <v>0.23799999999999999</v>
      </c>
      <c r="DP7" s="282">
        <v>0.23799999999999999</v>
      </c>
      <c r="DQ7" s="282">
        <v>0.23799999999999999</v>
      </c>
      <c r="DR7" s="282">
        <v>0.2369</v>
      </c>
      <c r="DS7" s="282">
        <v>0.2359</v>
      </c>
      <c r="DT7" s="284">
        <v>0.2359</v>
      </c>
      <c r="DU7" s="282">
        <v>0.2359</v>
      </c>
      <c r="DV7" s="282">
        <v>0.23569999999999999</v>
      </c>
      <c r="DW7" s="282">
        <v>0.23569999999999999</v>
      </c>
      <c r="DX7" s="282">
        <v>0.23569999999999999</v>
      </c>
      <c r="DY7" s="282">
        <v>0.23569999999999999</v>
      </c>
      <c r="DZ7" s="284">
        <v>0.2356</v>
      </c>
      <c r="EA7" s="282">
        <v>0.2356</v>
      </c>
      <c r="EB7" s="282">
        <v>0.2356</v>
      </c>
      <c r="EC7" s="282">
        <v>0.2356</v>
      </c>
      <c r="ED7" s="282">
        <v>0.23369999999999999</v>
      </c>
      <c r="EE7" s="282">
        <v>0.23380000000000001</v>
      </c>
      <c r="EF7" s="284">
        <v>0.23380000000000001</v>
      </c>
      <c r="EG7" s="282">
        <v>0.23300000000000001</v>
      </c>
      <c r="EH7" s="282">
        <v>0.2329</v>
      </c>
      <c r="EI7" s="282">
        <v>0.2329</v>
      </c>
      <c r="EJ7" s="282">
        <v>0.2329</v>
      </c>
      <c r="EK7" s="282">
        <v>0.2329</v>
      </c>
      <c r="EL7" s="284">
        <v>0.2329</v>
      </c>
      <c r="EM7" s="282">
        <v>0.2329</v>
      </c>
      <c r="EN7" s="282">
        <v>0.2329</v>
      </c>
      <c r="EO7" s="282">
        <v>0.2329</v>
      </c>
      <c r="EP7" s="282">
        <v>0.23280000000000001</v>
      </c>
      <c r="EQ7" s="282">
        <v>0.2316</v>
      </c>
      <c r="ER7" s="284">
        <v>0.2316</v>
      </c>
      <c r="ES7" s="282">
        <v>0.2316</v>
      </c>
      <c r="ET7" s="282">
        <v>0.22989999999999999</v>
      </c>
      <c r="EU7" s="282">
        <v>0.22989999999999999</v>
      </c>
      <c r="EV7" s="282">
        <v>0.22989999999999999</v>
      </c>
      <c r="EW7" s="282">
        <v>0.22770000000000001</v>
      </c>
      <c r="EX7" s="284">
        <v>0.22770000000000001</v>
      </c>
      <c r="EY7" s="282">
        <v>0.22770000000000001</v>
      </c>
      <c r="EZ7" s="282">
        <v>0.22770000000000001</v>
      </c>
      <c r="FA7" s="282">
        <v>0.22770000000000001</v>
      </c>
      <c r="FB7" s="282">
        <v>0.22370000000000001</v>
      </c>
      <c r="FC7" s="282">
        <v>0.2218</v>
      </c>
      <c r="FD7" s="284">
        <v>0.2218</v>
      </c>
      <c r="FE7" s="282">
        <v>0.2215</v>
      </c>
      <c r="FF7" s="282">
        <v>0.2215</v>
      </c>
      <c r="FG7" s="282">
        <v>0.2215</v>
      </c>
      <c r="FH7" s="282">
        <v>0.2215</v>
      </c>
      <c r="FI7" s="282">
        <v>0.2215</v>
      </c>
      <c r="FJ7" s="284">
        <v>0.2215</v>
      </c>
      <c r="FK7" s="282">
        <v>0.2215</v>
      </c>
      <c r="FL7" s="282">
        <v>0.2215</v>
      </c>
      <c r="FM7" s="282">
        <v>0.2215</v>
      </c>
      <c r="FN7" s="282">
        <v>0.2215</v>
      </c>
      <c r="FO7" s="282">
        <v>0.22090000000000001</v>
      </c>
      <c r="FP7" s="284">
        <v>0.20860000000000001</v>
      </c>
      <c r="FQ7" s="282">
        <v>0.2072</v>
      </c>
      <c r="FR7" s="282">
        <v>0.2072</v>
      </c>
      <c r="FS7" s="282">
        <v>0.2069</v>
      </c>
      <c r="FT7" s="282">
        <v>0.2069</v>
      </c>
      <c r="FU7" s="282">
        <v>0.2069</v>
      </c>
      <c r="FV7" s="284">
        <v>0.2069</v>
      </c>
      <c r="FW7" s="282">
        <v>0.2069</v>
      </c>
      <c r="FX7" s="282">
        <v>0.2069</v>
      </c>
      <c r="FY7" s="282">
        <v>0.2069</v>
      </c>
      <c r="FZ7" s="282">
        <v>0.2069</v>
      </c>
      <c r="GA7" s="282">
        <v>0.2069</v>
      </c>
      <c r="GB7" s="284">
        <v>0.2069</v>
      </c>
      <c r="GC7" s="282">
        <v>0.20649999999999999</v>
      </c>
      <c r="GD7" s="282">
        <v>0.20649999999999999</v>
      </c>
      <c r="GE7" s="282">
        <v>0.20649999999999999</v>
      </c>
      <c r="GF7" s="282">
        <v>0.20649999999999999</v>
      </c>
      <c r="GG7" s="282">
        <v>0.20649999999999999</v>
      </c>
      <c r="GH7" s="284">
        <v>0.20649999999999999</v>
      </c>
      <c r="GI7" s="282">
        <v>0.20649999999999999</v>
      </c>
      <c r="GJ7" s="282">
        <v>0.20649999999999999</v>
      </c>
      <c r="GK7" s="282">
        <v>0.20649999999999999</v>
      </c>
      <c r="GL7" s="282">
        <v>0.20649999999999999</v>
      </c>
      <c r="GM7" s="282">
        <v>0.20499999999999999</v>
      </c>
      <c r="GN7" s="284">
        <v>0.20499999999999999</v>
      </c>
      <c r="GO7" s="282">
        <v>0.2041</v>
      </c>
      <c r="GP7" s="282">
        <v>0.2041</v>
      </c>
      <c r="GQ7" s="282">
        <v>0.2041</v>
      </c>
      <c r="GR7" s="282">
        <v>0.20330000000000001</v>
      </c>
      <c r="GS7" s="282">
        <v>0.20330000000000001</v>
      </c>
      <c r="GT7" s="284">
        <v>0.20330000000000001</v>
      </c>
      <c r="GU7" s="282">
        <v>0.20330000000000001</v>
      </c>
      <c r="GV7" s="282">
        <v>0.20330000000000001</v>
      </c>
      <c r="GW7" s="282">
        <v>0.20330000000000001</v>
      </c>
      <c r="GX7" s="282">
        <v>0.20330000000000001</v>
      </c>
      <c r="GY7" s="282">
        <v>0.20169999999999999</v>
      </c>
      <c r="GZ7" s="284">
        <v>0.2019</v>
      </c>
      <c r="HA7" s="282">
        <v>0.20200000000000001</v>
      </c>
      <c r="HB7" s="282">
        <v>0.20200000000000001</v>
      </c>
      <c r="HC7" s="282">
        <v>0.20200000000000001</v>
      </c>
      <c r="HD7" s="282">
        <v>0.20200000000000001</v>
      </c>
      <c r="HE7" s="282">
        <v>0.20200000000000001</v>
      </c>
      <c r="HF7" s="284">
        <v>0.20200000000000001</v>
      </c>
      <c r="HG7" s="282">
        <v>0.20200000000000001</v>
      </c>
      <c r="HH7" s="282">
        <v>0.20200000000000001</v>
      </c>
      <c r="HI7" s="282">
        <v>0.20200000000000001</v>
      </c>
      <c r="HJ7" s="282">
        <v>0.20569999999999999</v>
      </c>
      <c r="HK7" s="282">
        <v>0.20619999999999999</v>
      </c>
      <c r="HL7" s="284">
        <v>0.20619999999999999</v>
      </c>
      <c r="HM7" s="282">
        <v>0.20619999999999999</v>
      </c>
      <c r="HN7" s="282">
        <v>0.20619999999999999</v>
      </c>
      <c r="HO7" s="282">
        <v>0.20619999999999999</v>
      </c>
      <c r="HP7" s="282">
        <v>0.20619999999999999</v>
      </c>
      <c r="HQ7" s="282">
        <v>0.20469999999999999</v>
      </c>
      <c r="HR7" s="284">
        <v>0.2041</v>
      </c>
      <c r="HS7" s="282">
        <v>0.2041</v>
      </c>
      <c r="HT7" s="282">
        <v>0.20080000000000001</v>
      </c>
      <c r="HU7" s="282">
        <v>0.20080000000000001</v>
      </c>
      <c r="HV7" s="282">
        <v>0.20080000000000001</v>
      </c>
      <c r="HW7" s="282">
        <v>0.20080000000000001</v>
      </c>
      <c r="HX7" s="284">
        <v>0.20080000000000001</v>
      </c>
      <c r="HY7" s="282">
        <v>0.2016</v>
      </c>
      <c r="HZ7" s="282">
        <v>0.2016</v>
      </c>
      <c r="IA7" s="282">
        <v>0.2016</v>
      </c>
      <c r="IB7" s="282">
        <v>0.2016</v>
      </c>
      <c r="IC7" s="282">
        <v>0.2016</v>
      </c>
      <c r="ID7" s="284">
        <v>0.2016</v>
      </c>
      <c r="IE7" s="282">
        <v>0.2016</v>
      </c>
      <c r="IF7" s="282">
        <v>0.2016</v>
      </c>
      <c r="IG7" s="282">
        <v>0.2016</v>
      </c>
      <c r="IH7" s="282">
        <v>0.20150000000000001</v>
      </c>
      <c r="II7" s="282">
        <v>0.20150000000000001</v>
      </c>
      <c r="IJ7" s="284">
        <v>0.20150000000000001</v>
      </c>
      <c r="IK7" s="282">
        <v>0.2077</v>
      </c>
      <c r="IL7" s="282">
        <v>0.2077</v>
      </c>
      <c r="IM7" s="282">
        <v>0.2077</v>
      </c>
      <c r="IN7" s="282">
        <v>0.2077</v>
      </c>
      <c r="IO7" s="282">
        <v>0.2077</v>
      </c>
      <c r="IP7" s="284">
        <v>0.2077</v>
      </c>
      <c r="IQ7" s="282">
        <v>0.2077</v>
      </c>
      <c r="IR7" s="282">
        <v>0.2077</v>
      </c>
      <c r="IS7" s="282">
        <v>0.2077</v>
      </c>
      <c r="IT7" s="282">
        <v>0.2059</v>
      </c>
      <c r="IU7" s="282">
        <v>0.2059</v>
      </c>
      <c r="IV7" s="284">
        <v>0.2059</v>
      </c>
      <c r="IW7" s="282">
        <v>0.2077</v>
      </c>
      <c r="IX7" s="282">
        <v>0.2077</v>
      </c>
      <c r="IY7" s="282">
        <v>0.2077</v>
      </c>
      <c r="IZ7" s="282">
        <v>0.2077</v>
      </c>
      <c r="JA7" s="282">
        <v>0.2077</v>
      </c>
      <c r="JB7" s="284">
        <v>0.2077</v>
      </c>
      <c r="JC7" s="282">
        <v>0.2077</v>
      </c>
      <c r="JD7" s="282">
        <v>0.2077</v>
      </c>
      <c r="JE7" s="282">
        <v>0.2077</v>
      </c>
      <c r="JF7" s="282">
        <v>0.20710000000000001</v>
      </c>
      <c r="JG7" s="282">
        <v>0.20710000000000001</v>
      </c>
      <c r="JH7" s="284">
        <v>0.20710000000000001</v>
      </c>
      <c r="JI7" s="282">
        <v>0.20580000000000001</v>
      </c>
      <c r="JJ7" s="282">
        <v>0.20580000000000001</v>
      </c>
      <c r="JK7" s="282">
        <v>0.20580000000000001</v>
      </c>
      <c r="JL7" s="282">
        <v>0.20580000000000001</v>
      </c>
      <c r="JM7" s="282">
        <v>0.20580000000000001</v>
      </c>
      <c r="JN7" s="284">
        <v>0.20580000000000001</v>
      </c>
      <c r="JO7" s="282">
        <v>0.20580000000000001</v>
      </c>
      <c r="JP7" s="282">
        <v>0.20580000000000001</v>
      </c>
      <c r="JQ7" s="282">
        <v>0.20580000000000001</v>
      </c>
      <c r="JR7" s="282">
        <v>0.20610000000000001</v>
      </c>
      <c r="JS7" s="282">
        <v>0.20610000000000001</v>
      </c>
      <c r="JT7" s="284">
        <v>0.20610000000000001</v>
      </c>
      <c r="JU7" s="282">
        <v>0.20849999999999999</v>
      </c>
      <c r="JV7" s="282">
        <v>0.20849999999999999</v>
      </c>
      <c r="JW7" s="282">
        <v>0.20849999999999999</v>
      </c>
      <c r="JX7" s="282">
        <v>0.20849999999999999</v>
      </c>
      <c r="JY7" s="282">
        <v>0.20849999999999999</v>
      </c>
      <c r="JZ7" s="284">
        <v>0.20849999999999999</v>
      </c>
      <c r="KA7" s="282">
        <v>0.20849999999999999</v>
      </c>
      <c r="KB7" s="282">
        <v>0.20849999999999999</v>
      </c>
      <c r="KC7" s="282">
        <v>0.20849999999999999</v>
      </c>
      <c r="KD7" s="282">
        <v>0.20860000000000001</v>
      </c>
      <c r="KE7" s="282">
        <v>0.20860000000000001</v>
      </c>
      <c r="KF7" s="284">
        <v>0.20860000000000001</v>
      </c>
      <c r="KG7" s="282">
        <v>0.21920000000000001</v>
      </c>
      <c r="KH7" s="282">
        <v>0.21920000000000001</v>
      </c>
      <c r="KI7" s="282">
        <v>0.21920000000000001</v>
      </c>
      <c r="KJ7" s="282">
        <v>0.21920000000000001</v>
      </c>
      <c r="KK7" s="282">
        <v>0.21920000000000001</v>
      </c>
      <c r="KL7" s="284">
        <v>0.21920000000000001</v>
      </c>
      <c r="KM7" s="282">
        <v>0.21920000000000001</v>
      </c>
      <c r="KN7" s="282">
        <v>0.21920000000000001</v>
      </c>
      <c r="KO7" s="282">
        <v>0.21920000000000001</v>
      </c>
      <c r="KP7" s="282">
        <v>0.21890000000000001</v>
      </c>
      <c r="KQ7" s="282">
        <v>0.21890000000000001</v>
      </c>
      <c r="KR7" s="284">
        <v>0.21890000000000001</v>
      </c>
      <c r="KS7" s="282">
        <v>0.21790000000000001</v>
      </c>
      <c r="KT7" s="282">
        <v>0.21790000000000001</v>
      </c>
      <c r="KU7" s="282">
        <v>0.21790000000000001</v>
      </c>
      <c r="KV7" s="282">
        <v>0.21790000000000001</v>
      </c>
      <c r="KW7" s="282">
        <v>0.21790000000000001</v>
      </c>
      <c r="KX7" s="284">
        <v>0.21790000000000001</v>
      </c>
      <c r="KY7" s="282">
        <v>0.21790000000000001</v>
      </c>
      <c r="KZ7" s="282">
        <v>0.21790000000000001</v>
      </c>
      <c r="LA7" s="282">
        <v>0.21790000000000001</v>
      </c>
      <c r="LB7" s="282">
        <v>0.218</v>
      </c>
      <c r="LC7" s="282">
        <v>0.218</v>
      </c>
      <c r="LD7" s="284">
        <v>0.218</v>
      </c>
    </row>
    <row r="8" spans="1:316" ht="15.75" thickBot="1">
      <c r="B8" s="282" t="s">
        <v>707</v>
      </c>
      <c r="C8" s="283" t="s">
        <v>705</v>
      </c>
      <c r="D8" s="282" t="s">
        <v>704</v>
      </c>
      <c r="E8" s="290">
        <f t="shared" ref="E8:AF8" si="1">E$6*$AG31</f>
        <v>0.23038812060757197</v>
      </c>
      <c r="F8" s="290">
        <f t="shared" si="1"/>
        <v>0.22877592382679662</v>
      </c>
      <c r="G8" s="290">
        <f t="shared" si="1"/>
        <v>0.22716372704602128</v>
      </c>
      <c r="H8" s="290">
        <f t="shared" si="1"/>
        <v>0.22555153026524596</v>
      </c>
      <c r="I8" s="290">
        <f t="shared" si="1"/>
        <v>0.22393933348447062</v>
      </c>
      <c r="J8" s="290">
        <f t="shared" si="1"/>
        <v>0.22232713670369531</v>
      </c>
      <c r="K8" s="290">
        <f t="shared" si="1"/>
        <v>0.22071493992291996</v>
      </c>
      <c r="L8" s="290">
        <f t="shared" si="1"/>
        <v>0.21910274314214465</v>
      </c>
      <c r="M8" s="290">
        <f t="shared" si="1"/>
        <v>0.2174905463613693</v>
      </c>
      <c r="N8" s="290">
        <f t="shared" si="1"/>
        <v>0.21587834958059399</v>
      </c>
      <c r="O8" s="290">
        <f t="shared" si="1"/>
        <v>0.21426615279981864</v>
      </c>
      <c r="P8" s="290">
        <f t="shared" si="1"/>
        <v>0.21265395601904333</v>
      </c>
      <c r="Q8" s="290">
        <f t="shared" si="1"/>
        <v>0.21499424166855591</v>
      </c>
      <c r="R8" s="290">
        <f t="shared" si="1"/>
        <v>0.21733452731806849</v>
      </c>
      <c r="S8" s="290">
        <f t="shared" si="1"/>
        <v>0.21967481296758107</v>
      </c>
      <c r="T8" s="290">
        <f t="shared" si="1"/>
        <v>0.22201509861709365</v>
      </c>
      <c r="U8" s="290">
        <f t="shared" si="1"/>
        <v>0.22435538426660626</v>
      </c>
      <c r="V8" s="290">
        <f t="shared" si="1"/>
        <v>0.22669566991611884</v>
      </c>
      <c r="W8" s="290">
        <f t="shared" si="1"/>
        <v>0.22523949217864431</v>
      </c>
      <c r="X8" s="290">
        <f t="shared" si="1"/>
        <v>0.22378331444116981</v>
      </c>
      <c r="Y8" s="290">
        <f t="shared" si="1"/>
        <v>0.22232713670369533</v>
      </c>
      <c r="Z8" s="290">
        <f t="shared" si="1"/>
        <v>0.22087095896622083</v>
      </c>
      <c r="AA8" s="290">
        <f t="shared" si="1"/>
        <v>0.21941478122874633</v>
      </c>
      <c r="AB8" s="290">
        <f t="shared" si="1"/>
        <v>0.21795860349127183</v>
      </c>
      <c r="AC8" s="290">
        <f t="shared" si="1"/>
        <v>0.22024688279301746</v>
      </c>
      <c r="AD8" s="290">
        <f t="shared" si="1"/>
        <v>0.22253516209476309</v>
      </c>
      <c r="AE8" s="290">
        <f t="shared" si="1"/>
        <v>0.22482344139650876</v>
      </c>
      <c r="AF8" s="290">
        <f t="shared" si="1"/>
        <v>0.22711172069825436</v>
      </c>
      <c r="AG8" s="286">
        <v>0.22939999999999999</v>
      </c>
      <c r="AH8" s="284">
        <v>0.22939999999999999</v>
      </c>
      <c r="AI8" s="286">
        <v>0.22939999999999999</v>
      </c>
      <c r="AJ8" s="286">
        <v>0.22939999999999999</v>
      </c>
      <c r="AK8" s="286">
        <v>0.22939999999999999</v>
      </c>
      <c r="AL8" s="286">
        <v>0.22839999999999999</v>
      </c>
      <c r="AM8" s="286">
        <v>0.22750000000000001</v>
      </c>
      <c r="AN8" s="284">
        <v>0.22750000000000001</v>
      </c>
      <c r="AO8" s="286">
        <v>0.22850000000000001</v>
      </c>
      <c r="AP8" s="286">
        <v>0.22850000000000001</v>
      </c>
      <c r="AQ8" s="286">
        <v>0.22850000000000001</v>
      </c>
      <c r="AR8" s="286">
        <v>0.22819999999999999</v>
      </c>
      <c r="AS8" s="286">
        <v>0.22819999999999999</v>
      </c>
      <c r="AT8" s="284">
        <v>0.22819999999999999</v>
      </c>
      <c r="AU8" s="286">
        <v>0.22869999999999999</v>
      </c>
      <c r="AV8" s="286">
        <v>0.22869999999999999</v>
      </c>
      <c r="AW8" s="286">
        <v>0.22869999999999999</v>
      </c>
      <c r="AX8" s="286">
        <v>0.23080000000000001</v>
      </c>
      <c r="AY8" s="286">
        <v>0.23080000000000001</v>
      </c>
      <c r="AZ8" s="284">
        <v>0.23080000000000001</v>
      </c>
      <c r="BA8" s="286">
        <v>0.2334</v>
      </c>
      <c r="BB8" s="286">
        <v>0.2334</v>
      </c>
      <c r="BC8" s="286">
        <v>0.23350000000000001</v>
      </c>
      <c r="BD8" s="286">
        <v>0.23380000000000001</v>
      </c>
      <c r="BE8" s="286">
        <v>0.23380000000000001</v>
      </c>
      <c r="BF8" s="284">
        <v>0.23380000000000001</v>
      </c>
      <c r="BG8" s="286">
        <v>0.23380000000000001</v>
      </c>
      <c r="BH8" s="286">
        <v>0.23380000000000001</v>
      </c>
      <c r="BI8" s="286">
        <v>0.23380000000000001</v>
      </c>
      <c r="BJ8" s="286">
        <v>0.2359</v>
      </c>
      <c r="BK8" s="286">
        <v>0.2359</v>
      </c>
      <c r="BL8" s="284">
        <v>0.2359</v>
      </c>
      <c r="BM8" s="286">
        <v>0.2359</v>
      </c>
      <c r="BN8" s="286">
        <v>0.2359</v>
      </c>
      <c r="BO8" s="286">
        <v>0.2359</v>
      </c>
      <c r="BP8" s="286">
        <v>0.23530000000000001</v>
      </c>
      <c r="BQ8" s="286">
        <v>0.23530000000000001</v>
      </c>
      <c r="BR8" s="284">
        <v>0.23530000000000001</v>
      </c>
      <c r="BS8" s="286">
        <v>0.23469999999999999</v>
      </c>
      <c r="BT8" s="286">
        <v>0.2344</v>
      </c>
      <c r="BU8" s="286">
        <v>0.2344</v>
      </c>
      <c r="BV8" s="286">
        <v>0.2334</v>
      </c>
      <c r="BW8" s="286">
        <v>0.2334</v>
      </c>
      <c r="BX8" s="284">
        <v>0.2334</v>
      </c>
      <c r="BY8" s="286">
        <v>0.2326</v>
      </c>
      <c r="BZ8" s="286">
        <v>0.2326</v>
      </c>
      <c r="CA8" s="286">
        <v>0.2326</v>
      </c>
      <c r="CB8" s="286">
        <v>0.2326</v>
      </c>
      <c r="CC8" s="286">
        <v>0.2326</v>
      </c>
      <c r="CD8" s="284">
        <v>0.2326</v>
      </c>
      <c r="CE8" s="286">
        <v>0.2326</v>
      </c>
      <c r="CF8" s="286">
        <v>0.2326</v>
      </c>
      <c r="CG8" s="286">
        <v>0.2326</v>
      </c>
      <c r="CH8" s="286">
        <v>0.23119999999999999</v>
      </c>
      <c r="CI8" s="286">
        <v>0.23119999999999999</v>
      </c>
      <c r="CJ8" s="284">
        <v>0.23119999999999999</v>
      </c>
      <c r="CK8" s="286">
        <v>0.23119999999999999</v>
      </c>
      <c r="CL8" s="286">
        <v>0.23119999999999999</v>
      </c>
      <c r="CM8" s="286">
        <v>0.23119999999999999</v>
      </c>
      <c r="CN8" s="286">
        <v>0.23119999999999999</v>
      </c>
      <c r="CO8" s="286">
        <v>0.23119999999999999</v>
      </c>
      <c r="CP8" s="284">
        <v>0.23119999999999999</v>
      </c>
      <c r="CQ8" s="286">
        <v>0.23119999999999999</v>
      </c>
      <c r="CR8" s="286">
        <v>0.23119999999999999</v>
      </c>
      <c r="CS8" s="286">
        <v>0.23119999999999999</v>
      </c>
      <c r="CT8" s="286">
        <v>0.2316</v>
      </c>
      <c r="CU8" s="286">
        <v>0.23250000000000001</v>
      </c>
      <c r="CV8" s="284">
        <v>0.23250000000000001</v>
      </c>
      <c r="CW8" s="286">
        <v>0.23050000000000001</v>
      </c>
      <c r="CX8" s="286">
        <v>0.23050000000000001</v>
      </c>
      <c r="CY8" s="286">
        <v>0.23050000000000001</v>
      </c>
      <c r="CZ8" s="286">
        <v>0.23050000000000001</v>
      </c>
      <c r="DA8" s="286">
        <v>0.23050000000000001</v>
      </c>
      <c r="DB8" s="284">
        <v>0.23050000000000001</v>
      </c>
      <c r="DC8" s="286">
        <v>0.23050000000000001</v>
      </c>
      <c r="DD8" s="286">
        <v>0.2291</v>
      </c>
      <c r="DE8" s="286">
        <v>0.2291</v>
      </c>
      <c r="DF8" s="286">
        <v>0.22800000000000001</v>
      </c>
      <c r="DG8" s="286">
        <v>0.22720000000000001</v>
      </c>
      <c r="DH8" s="284">
        <v>0.22700000000000001</v>
      </c>
      <c r="DI8" s="286">
        <v>0.22700000000000001</v>
      </c>
      <c r="DJ8" s="286">
        <v>0.22700000000000001</v>
      </c>
      <c r="DK8" s="286">
        <v>0.22700000000000001</v>
      </c>
      <c r="DL8" s="286">
        <v>0.22700000000000001</v>
      </c>
      <c r="DM8" s="286">
        <v>0.22700000000000001</v>
      </c>
      <c r="DN8" s="284">
        <v>0.22700000000000001</v>
      </c>
      <c r="DO8" s="286">
        <v>0.22700000000000001</v>
      </c>
      <c r="DP8" s="286">
        <v>0.22700000000000001</v>
      </c>
      <c r="DQ8" s="286">
        <v>0.22700000000000001</v>
      </c>
      <c r="DR8" s="286">
        <v>0.22589999999999999</v>
      </c>
      <c r="DS8" s="286">
        <v>0.2248</v>
      </c>
      <c r="DT8" s="284">
        <v>0.2248</v>
      </c>
      <c r="DU8" s="286">
        <v>0.2248</v>
      </c>
      <c r="DV8" s="286">
        <v>0.22459999999999999</v>
      </c>
      <c r="DW8" s="286">
        <v>0.22459999999999999</v>
      </c>
      <c r="DX8" s="286">
        <v>0.22459999999999999</v>
      </c>
      <c r="DY8" s="286">
        <v>0.22459999999999999</v>
      </c>
      <c r="DZ8" s="284">
        <v>0.22450000000000001</v>
      </c>
      <c r="EA8" s="286">
        <v>0.22450000000000001</v>
      </c>
      <c r="EB8" s="286">
        <v>0.22450000000000001</v>
      </c>
      <c r="EC8" s="286">
        <v>0.22450000000000001</v>
      </c>
      <c r="ED8" s="286">
        <v>0.2215</v>
      </c>
      <c r="EE8" s="286">
        <v>0.22140000000000001</v>
      </c>
      <c r="EF8" s="284">
        <v>0.22140000000000001</v>
      </c>
      <c r="EG8" s="286">
        <v>0.22120000000000001</v>
      </c>
      <c r="EH8" s="286">
        <v>0.22120000000000001</v>
      </c>
      <c r="EI8" s="286">
        <v>0.22120000000000001</v>
      </c>
      <c r="EJ8" s="286">
        <v>0.221</v>
      </c>
      <c r="EK8" s="286">
        <v>0.221</v>
      </c>
      <c r="EL8" s="284">
        <v>0.221</v>
      </c>
      <c r="EM8" s="286">
        <v>0.221</v>
      </c>
      <c r="EN8" s="286">
        <v>0.221</v>
      </c>
      <c r="EO8" s="286">
        <v>0.221</v>
      </c>
      <c r="EP8" s="286">
        <v>0.22009999999999999</v>
      </c>
      <c r="EQ8" s="286">
        <v>0.21890000000000001</v>
      </c>
      <c r="ER8" s="284">
        <v>0.21890000000000001</v>
      </c>
      <c r="ES8" s="286">
        <v>0.21890000000000001</v>
      </c>
      <c r="ET8" s="286">
        <v>0.21679999999999999</v>
      </c>
      <c r="EU8" s="286">
        <v>0.21679999999999999</v>
      </c>
      <c r="EV8" s="286">
        <v>0.21679999999999999</v>
      </c>
      <c r="EW8" s="286">
        <v>0.21779999999999999</v>
      </c>
      <c r="EX8" s="284">
        <v>0.21779999999999999</v>
      </c>
      <c r="EY8" s="286">
        <v>0.21779999999999999</v>
      </c>
      <c r="EZ8" s="286">
        <v>0.21779999999999999</v>
      </c>
      <c r="FA8" s="286">
        <v>0.21779999999999999</v>
      </c>
      <c r="FB8" s="286">
        <v>0.21310000000000001</v>
      </c>
      <c r="FC8" s="286">
        <v>0.21110000000000001</v>
      </c>
      <c r="FD8" s="284">
        <v>0.21110000000000001</v>
      </c>
      <c r="FE8" s="286">
        <v>0.2109</v>
      </c>
      <c r="FF8" s="286">
        <v>0.2109</v>
      </c>
      <c r="FG8" s="286">
        <v>0.2109</v>
      </c>
      <c r="FH8" s="286">
        <v>0.2109</v>
      </c>
      <c r="FI8" s="286">
        <v>0.2109</v>
      </c>
      <c r="FJ8" s="284">
        <v>0.2109</v>
      </c>
      <c r="FK8" s="286">
        <v>0.2109</v>
      </c>
      <c r="FL8" s="286">
        <v>0.2109</v>
      </c>
      <c r="FM8" s="286">
        <v>0.2109</v>
      </c>
      <c r="FN8" s="286">
        <v>0.2109</v>
      </c>
      <c r="FO8" s="286">
        <v>0.21029999999999999</v>
      </c>
      <c r="FP8" s="284">
        <v>0.19439999999999999</v>
      </c>
      <c r="FQ8" s="286">
        <v>0.1943</v>
      </c>
      <c r="FR8" s="286">
        <v>0.1943</v>
      </c>
      <c r="FS8" s="286">
        <v>0.19409999999999999</v>
      </c>
      <c r="FT8" s="286">
        <v>0.19400000000000001</v>
      </c>
      <c r="FU8" s="286">
        <v>0.19400000000000001</v>
      </c>
      <c r="FV8" s="284">
        <v>0.19400000000000001</v>
      </c>
      <c r="FW8" s="286">
        <v>0.19400000000000001</v>
      </c>
      <c r="FX8" s="286">
        <v>0.19400000000000001</v>
      </c>
      <c r="FY8" s="286">
        <v>0.19400000000000001</v>
      </c>
      <c r="FZ8" s="286">
        <v>0.19400000000000001</v>
      </c>
      <c r="GA8" s="286">
        <v>0.19400000000000001</v>
      </c>
      <c r="GB8" s="284">
        <v>0.19400000000000001</v>
      </c>
      <c r="GC8" s="286">
        <v>0.19370000000000001</v>
      </c>
      <c r="GD8" s="286">
        <v>0.19370000000000001</v>
      </c>
      <c r="GE8" s="286">
        <v>0.19370000000000001</v>
      </c>
      <c r="GF8" s="286">
        <v>0.19370000000000001</v>
      </c>
      <c r="GG8" s="286">
        <v>0.19370000000000001</v>
      </c>
      <c r="GH8" s="284">
        <v>0.19370000000000001</v>
      </c>
      <c r="GI8" s="286">
        <v>0.19370000000000001</v>
      </c>
      <c r="GJ8" s="286">
        <v>0.19370000000000001</v>
      </c>
      <c r="GK8" s="286">
        <v>0.19370000000000001</v>
      </c>
      <c r="GL8" s="286">
        <v>0.19370000000000001</v>
      </c>
      <c r="GM8" s="286">
        <v>0.19370000000000001</v>
      </c>
      <c r="GN8" s="284">
        <v>0.19370000000000001</v>
      </c>
      <c r="GO8" s="286">
        <v>0.1928</v>
      </c>
      <c r="GP8" s="286">
        <v>0.1928</v>
      </c>
      <c r="GQ8" s="286">
        <v>0.1928</v>
      </c>
      <c r="GR8" s="286">
        <v>0.192</v>
      </c>
      <c r="GS8" s="286">
        <v>0.192</v>
      </c>
      <c r="GT8" s="287">
        <v>0.192</v>
      </c>
      <c r="GU8" s="286">
        <v>0.192</v>
      </c>
      <c r="GV8" s="286">
        <v>0.192</v>
      </c>
      <c r="GW8" s="286">
        <v>0.192</v>
      </c>
      <c r="GX8" s="286">
        <v>0.19009999999999999</v>
      </c>
      <c r="GY8" s="286">
        <v>0.19009999999999999</v>
      </c>
      <c r="GZ8" s="284">
        <v>0.18909999999999999</v>
      </c>
      <c r="HA8" s="286">
        <v>0.18920000000000001</v>
      </c>
      <c r="HB8" s="286">
        <v>0.18920000000000001</v>
      </c>
      <c r="HC8" s="286">
        <v>0.18920000000000001</v>
      </c>
      <c r="HD8" s="286">
        <v>0.18920000000000001</v>
      </c>
      <c r="HE8" s="286">
        <v>0.18920000000000001</v>
      </c>
      <c r="HF8" s="284">
        <v>0.18920000000000001</v>
      </c>
      <c r="HG8" s="286">
        <v>0.18920000000000001</v>
      </c>
      <c r="HH8" s="286">
        <v>0.18920000000000001</v>
      </c>
      <c r="HI8" s="286">
        <v>0.18920000000000001</v>
      </c>
      <c r="HJ8" s="286">
        <v>0.19370000000000001</v>
      </c>
      <c r="HK8" s="286">
        <v>0.19409999999999999</v>
      </c>
      <c r="HL8" s="284">
        <v>0.19409999999999999</v>
      </c>
      <c r="HM8" s="286">
        <v>0.19409999999999999</v>
      </c>
      <c r="HN8" s="286">
        <v>0.19409999999999999</v>
      </c>
      <c r="HO8" s="286">
        <v>0.19409999999999999</v>
      </c>
      <c r="HP8" s="286">
        <v>0.19409999999999999</v>
      </c>
      <c r="HQ8" s="286">
        <v>0.19209999999999999</v>
      </c>
      <c r="HR8" s="284">
        <v>0.19159999999999999</v>
      </c>
      <c r="HS8" s="286">
        <v>0.19159999999999999</v>
      </c>
      <c r="HT8" s="286">
        <v>0.19070000000000001</v>
      </c>
      <c r="HU8" s="286">
        <v>0.19070000000000001</v>
      </c>
      <c r="HV8" s="286">
        <v>0.19070000000000001</v>
      </c>
      <c r="HW8" s="286">
        <v>0.19070000000000001</v>
      </c>
      <c r="HX8" s="284">
        <v>0.19070000000000001</v>
      </c>
      <c r="HY8" s="286">
        <v>0.189</v>
      </c>
      <c r="HZ8" s="286">
        <v>0.189</v>
      </c>
      <c r="IA8" s="286">
        <v>0.189</v>
      </c>
      <c r="IB8" s="286">
        <v>0.189</v>
      </c>
      <c r="IC8" s="286">
        <v>0.189</v>
      </c>
      <c r="ID8" s="284">
        <v>0.189</v>
      </c>
      <c r="IE8" s="286">
        <v>0.189</v>
      </c>
      <c r="IF8" s="286">
        <v>0.189</v>
      </c>
      <c r="IG8" s="286">
        <v>0.189</v>
      </c>
      <c r="IH8" s="286">
        <v>0.18990000000000001</v>
      </c>
      <c r="II8" s="286">
        <v>0.18990000000000001</v>
      </c>
      <c r="IJ8" s="284">
        <v>0.18990000000000001</v>
      </c>
      <c r="IK8" s="286">
        <v>0.1971</v>
      </c>
      <c r="IL8" s="286">
        <v>0.1971</v>
      </c>
      <c r="IM8" s="286">
        <v>0.1971</v>
      </c>
      <c r="IN8" s="286">
        <v>0.1971</v>
      </c>
      <c r="IO8" s="286">
        <v>0.1971</v>
      </c>
      <c r="IP8" s="284">
        <v>0.1971</v>
      </c>
      <c r="IQ8" s="286">
        <v>0.1971</v>
      </c>
      <c r="IR8" s="286">
        <v>0.1971</v>
      </c>
      <c r="IS8" s="286">
        <v>0.1971</v>
      </c>
      <c r="IT8" s="286">
        <v>0.19589999999999999</v>
      </c>
      <c r="IU8" s="286">
        <v>0.19589999999999999</v>
      </c>
      <c r="IV8" s="284">
        <v>0.19589999999999999</v>
      </c>
      <c r="IW8" s="286">
        <v>0.19839999999999999</v>
      </c>
      <c r="IX8" s="286">
        <v>0.19839999999999999</v>
      </c>
      <c r="IY8" s="286">
        <v>0.19839999999999999</v>
      </c>
      <c r="IZ8" s="286">
        <v>0.19839999999999999</v>
      </c>
      <c r="JA8" s="286">
        <v>0.19839999999999999</v>
      </c>
      <c r="JB8" s="284">
        <v>0.19839999999999999</v>
      </c>
      <c r="JC8" s="286">
        <v>0.19839999999999999</v>
      </c>
      <c r="JD8" s="286">
        <v>0.19839999999999999</v>
      </c>
      <c r="JE8" s="286">
        <v>0.19839999999999999</v>
      </c>
      <c r="JF8" s="286">
        <v>0.1981</v>
      </c>
      <c r="JG8" s="286">
        <v>0.1981</v>
      </c>
      <c r="JH8" s="284">
        <v>0.1981</v>
      </c>
      <c r="JI8" s="286">
        <v>0.1971</v>
      </c>
      <c r="JJ8" s="286">
        <v>0.1971</v>
      </c>
      <c r="JK8" s="286">
        <v>0.1971</v>
      </c>
      <c r="JL8" s="286">
        <v>0.1971</v>
      </c>
      <c r="JM8" s="286">
        <v>0.1971</v>
      </c>
      <c r="JN8" s="284">
        <v>0.1971</v>
      </c>
      <c r="JO8" s="286">
        <v>0.1971</v>
      </c>
      <c r="JP8" s="286">
        <v>0.1971</v>
      </c>
      <c r="JQ8" s="286">
        <v>0.1971</v>
      </c>
      <c r="JR8" s="286">
        <v>0.1973</v>
      </c>
      <c r="JS8" s="286">
        <v>0.1973</v>
      </c>
      <c r="JT8" s="284">
        <v>0.1973</v>
      </c>
      <c r="JU8" s="286">
        <v>0.19889999999999999</v>
      </c>
      <c r="JV8" s="286">
        <v>0.19889999999999999</v>
      </c>
      <c r="JW8" s="286">
        <v>0.19889999999999999</v>
      </c>
      <c r="JX8" s="286">
        <v>0.19889999999999999</v>
      </c>
      <c r="JY8" s="286">
        <v>0.19889999999999999</v>
      </c>
      <c r="JZ8" s="284">
        <v>0.19889999999999999</v>
      </c>
      <c r="KA8" s="286">
        <v>0.19889999999999999</v>
      </c>
      <c r="KB8" s="286">
        <v>0.19889999999999999</v>
      </c>
      <c r="KC8" s="286">
        <v>0.19889999999999999</v>
      </c>
      <c r="KD8" s="286">
        <v>0.19919999999999999</v>
      </c>
      <c r="KE8" s="286">
        <v>0.19919999999999999</v>
      </c>
      <c r="KF8" s="284">
        <v>0.19919999999999999</v>
      </c>
      <c r="KG8" s="286">
        <v>0.21049999999999999</v>
      </c>
      <c r="KH8" s="286">
        <v>0.21049999999999999</v>
      </c>
      <c r="KI8" s="286">
        <v>0.21049999999999999</v>
      </c>
      <c r="KJ8" s="286">
        <v>0.21049999999999999</v>
      </c>
      <c r="KK8" s="286">
        <v>0.21049999999999999</v>
      </c>
      <c r="KL8" s="284">
        <v>0.21049999999999999</v>
      </c>
      <c r="KM8" s="286">
        <v>0.21049999999999999</v>
      </c>
      <c r="KN8" s="286">
        <v>0.21049999999999999</v>
      </c>
      <c r="KO8" s="286">
        <v>0.21049999999999999</v>
      </c>
      <c r="KP8" s="286">
        <v>0.21029999999999999</v>
      </c>
      <c r="KQ8" s="286">
        <v>0.21029999999999999</v>
      </c>
      <c r="KR8" s="284">
        <v>0.21029999999999999</v>
      </c>
      <c r="KS8" s="286">
        <v>0.2102</v>
      </c>
      <c r="KT8" s="286">
        <v>0.2102</v>
      </c>
      <c r="KU8" s="286">
        <v>0.2102</v>
      </c>
      <c r="KV8" s="286">
        <v>0.2102</v>
      </c>
      <c r="KW8" s="286">
        <v>0.2102</v>
      </c>
      <c r="KX8" s="284">
        <v>0.2102</v>
      </c>
      <c r="KY8" s="286">
        <v>0.2102</v>
      </c>
      <c r="KZ8" s="286">
        <v>0.2102</v>
      </c>
      <c r="LA8" s="286">
        <v>0.2102</v>
      </c>
      <c r="LB8" s="286">
        <v>0.2102</v>
      </c>
      <c r="LC8" s="286">
        <v>0.2102</v>
      </c>
      <c r="LD8" s="284">
        <v>0.2102</v>
      </c>
    </row>
    <row r="9" spans="1:316" ht="15.75" thickBot="1">
      <c r="B9" s="407" t="s">
        <v>708</v>
      </c>
      <c r="C9" s="283" t="s">
        <v>705</v>
      </c>
      <c r="D9" s="282" t="s">
        <v>704</v>
      </c>
      <c r="E9" s="290">
        <f t="shared" ref="E9:AF9" si="2">E$6*$AG32</f>
        <v>0.21241101790977102</v>
      </c>
      <c r="F9" s="290">
        <f t="shared" si="2"/>
        <v>0.21092462026751302</v>
      </c>
      <c r="G9" s="290">
        <f t="shared" si="2"/>
        <v>0.20943822262525502</v>
      </c>
      <c r="H9" s="290">
        <f t="shared" si="2"/>
        <v>0.20795182498299705</v>
      </c>
      <c r="I9" s="290">
        <f t="shared" si="2"/>
        <v>0.20646542734073906</v>
      </c>
      <c r="J9" s="290">
        <f t="shared" si="2"/>
        <v>0.20497902969848106</v>
      </c>
      <c r="K9" s="290">
        <f t="shared" si="2"/>
        <v>0.20349263205622309</v>
      </c>
      <c r="L9" s="290">
        <f t="shared" si="2"/>
        <v>0.20200623441396509</v>
      </c>
      <c r="M9" s="290">
        <f t="shared" si="2"/>
        <v>0.20051983677170709</v>
      </c>
      <c r="N9" s="290">
        <f t="shared" si="2"/>
        <v>0.19903343912944912</v>
      </c>
      <c r="O9" s="290">
        <f t="shared" si="2"/>
        <v>0.19754704148719113</v>
      </c>
      <c r="P9" s="290">
        <f t="shared" si="2"/>
        <v>0.19606064384493316</v>
      </c>
      <c r="Q9" s="290">
        <f t="shared" si="2"/>
        <v>0.19821831784175925</v>
      </c>
      <c r="R9" s="290">
        <f t="shared" si="2"/>
        <v>0.20037599183858537</v>
      </c>
      <c r="S9" s="290">
        <f t="shared" si="2"/>
        <v>0.20253366583541149</v>
      </c>
      <c r="T9" s="290">
        <f t="shared" si="2"/>
        <v>0.20469133983223761</v>
      </c>
      <c r="U9" s="290">
        <f t="shared" si="2"/>
        <v>0.20684901382906373</v>
      </c>
      <c r="V9" s="290">
        <f t="shared" si="2"/>
        <v>0.20900668782588985</v>
      </c>
      <c r="W9" s="290">
        <f t="shared" si="2"/>
        <v>0.20766413511675361</v>
      </c>
      <c r="X9" s="290">
        <f t="shared" si="2"/>
        <v>0.20632158240761733</v>
      </c>
      <c r="Y9" s="290">
        <f t="shared" si="2"/>
        <v>0.20497902969848111</v>
      </c>
      <c r="Z9" s="290">
        <f t="shared" si="2"/>
        <v>0.20363647698934484</v>
      </c>
      <c r="AA9" s="290">
        <f t="shared" si="2"/>
        <v>0.20229392428020859</v>
      </c>
      <c r="AB9" s="290">
        <f t="shared" si="2"/>
        <v>0.20095137157107232</v>
      </c>
      <c r="AC9" s="290">
        <f t="shared" si="2"/>
        <v>0.20306109725685786</v>
      </c>
      <c r="AD9" s="290">
        <f t="shared" si="2"/>
        <v>0.20517082294264341</v>
      </c>
      <c r="AE9" s="290">
        <f t="shared" si="2"/>
        <v>0.20728054862842896</v>
      </c>
      <c r="AF9" s="290">
        <f t="shared" si="2"/>
        <v>0.20939027431421445</v>
      </c>
      <c r="AG9" s="286">
        <v>0.21149999999999999</v>
      </c>
      <c r="AH9" s="284">
        <v>0.21149999999999999</v>
      </c>
      <c r="AI9" s="286">
        <v>0.21149999999999999</v>
      </c>
      <c r="AJ9" s="286">
        <v>0.21149999999999999</v>
      </c>
      <c r="AK9" s="286">
        <v>0.21149999999999999</v>
      </c>
      <c r="AL9" s="286">
        <v>0.2102</v>
      </c>
      <c r="AM9" s="286">
        <v>0.20899999999999999</v>
      </c>
      <c r="AN9" s="284">
        <v>0.20899999999999999</v>
      </c>
      <c r="AO9" s="286">
        <v>0.20979999999999999</v>
      </c>
      <c r="AP9" s="286">
        <v>0.20979999999999999</v>
      </c>
      <c r="AQ9" s="286">
        <v>0.20979999999999999</v>
      </c>
      <c r="AR9" s="286">
        <v>0.2099</v>
      </c>
      <c r="AS9" s="286">
        <v>0.2099</v>
      </c>
      <c r="AT9" s="284">
        <v>0.2099</v>
      </c>
      <c r="AU9" s="286">
        <v>0.21029999999999999</v>
      </c>
      <c r="AV9" s="286">
        <v>0.21029999999999999</v>
      </c>
      <c r="AW9" s="286">
        <v>0.21029999999999999</v>
      </c>
      <c r="AX9" s="286">
        <v>0.21260000000000001</v>
      </c>
      <c r="AY9" s="286">
        <v>0.21260000000000001</v>
      </c>
      <c r="AZ9" s="284">
        <v>0.21260000000000001</v>
      </c>
      <c r="BA9" s="286">
        <v>0.21490000000000001</v>
      </c>
      <c r="BB9" s="286">
        <v>0.21490000000000001</v>
      </c>
      <c r="BC9" s="286">
        <v>0.21490000000000001</v>
      </c>
      <c r="BD9" s="286">
        <v>0.2152</v>
      </c>
      <c r="BE9" s="286">
        <v>0.2152</v>
      </c>
      <c r="BF9" s="284">
        <v>0.2152</v>
      </c>
      <c r="BG9" s="286">
        <v>0.2152</v>
      </c>
      <c r="BH9" s="286">
        <v>0.2152</v>
      </c>
      <c r="BI9" s="286">
        <v>0.2152</v>
      </c>
      <c r="BJ9" s="286">
        <v>0.21859999999999999</v>
      </c>
      <c r="BK9" s="286">
        <v>0.21859999999999999</v>
      </c>
      <c r="BL9" s="284">
        <v>0.21859999999999999</v>
      </c>
      <c r="BM9" s="286">
        <v>0.21859999999999999</v>
      </c>
      <c r="BN9" s="286">
        <v>0.21859999999999999</v>
      </c>
      <c r="BO9" s="286">
        <v>0.21859999999999999</v>
      </c>
      <c r="BP9" s="286">
        <v>0.21790000000000001</v>
      </c>
      <c r="BQ9" s="286">
        <v>0.21790000000000001</v>
      </c>
      <c r="BR9" s="284">
        <v>0.21790000000000001</v>
      </c>
      <c r="BS9" s="286">
        <v>0.2177</v>
      </c>
      <c r="BT9" s="286">
        <v>0.21740000000000001</v>
      </c>
      <c r="BU9" s="286">
        <v>0.21740000000000001</v>
      </c>
      <c r="BV9" s="286">
        <v>0.217</v>
      </c>
      <c r="BW9" s="286">
        <v>0.217</v>
      </c>
      <c r="BX9" s="284">
        <v>0.217</v>
      </c>
      <c r="BY9" s="286">
        <v>0.2172</v>
      </c>
      <c r="BZ9" s="286">
        <v>0.2172</v>
      </c>
      <c r="CA9" s="286">
        <v>0.2172</v>
      </c>
      <c r="CB9" s="286">
        <v>0.2172</v>
      </c>
      <c r="CC9" s="286">
        <v>0.21690000000000001</v>
      </c>
      <c r="CD9" s="284">
        <v>0.21690000000000001</v>
      </c>
      <c r="CE9" s="286">
        <v>0.21690000000000001</v>
      </c>
      <c r="CF9" s="286">
        <v>0.21690000000000001</v>
      </c>
      <c r="CG9" s="286">
        <v>0.21690000000000001</v>
      </c>
      <c r="CH9" s="286">
        <v>0.21490000000000001</v>
      </c>
      <c r="CI9" s="286">
        <v>0.21479999999999999</v>
      </c>
      <c r="CJ9" s="284">
        <v>0.21479999999999999</v>
      </c>
      <c r="CK9" s="286">
        <v>0.21479999999999999</v>
      </c>
      <c r="CL9" s="286">
        <v>0.21479999999999999</v>
      </c>
      <c r="CM9" s="286">
        <v>0.21479999999999999</v>
      </c>
      <c r="CN9" s="286">
        <v>0.21479999999999999</v>
      </c>
      <c r="CO9" s="286">
        <v>0.21479999999999999</v>
      </c>
      <c r="CP9" s="284">
        <v>0.21479999999999999</v>
      </c>
      <c r="CQ9" s="286">
        <v>0.21479999999999999</v>
      </c>
      <c r="CR9" s="286">
        <v>0.21479999999999999</v>
      </c>
      <c r="CS9" s="286">
        <v>0.21479999999999999</v>
      </c>
      <c r="CT9" s="286">
        <v>0.215</v>
      </c>
      <c r="CU9" s="286">
        <v>0.21440000000000001</v>
      </c>
      <c r="CV9" s="284">
        <v>0.21440000000000001</v>
      </c>
      <c r="CW9" s="286">
        <v>0.2142</v>
      </c>
      <c r="CX9" s="286">
        <v>0.2142</v>
      </c>
      <c r="CY9" s="286">
        <v>0.2142</v>
      </c>
      <c r="CZ9" s="286">
        <v>0.21390000000000001</v>
      </c>
      <c r="DA9" s="286">
        <v>0.21390000000000001</v>
      </c>
      <c r="DB9" s="284">
        <v>0.21390000000000001</v>
      </c>
      <c r="DC9" s="286">
        <v>0.21390000000000001</v>
      </c>
      <c r="DD9" s="286">
        <v>0.21260000000000001</v>
      </c>
      <c r="DE9" s="286">
        <v>0.21260000000000001</v>
      </c>
      <c r="DF9" s="286">
        <v>0.20960000000000001</v>
      </c>
      <c r="DG9" s="286">
        <v>0.20960000000000001</v>
      </c>
      <c r="DH9" s="284">
        <v>0.2094</v>
      </c>
      <c r="DI9" s="286">
        <v>0.2094</v>
      </c>
      <c r="DJ9" s="286">
        <v>0.2094</v>
      </c>
      <c r="DK9" s="286">
        <v>0.2094</v>
      </c>
      <c r="DL9" s="286">
        <v>0.2094</v>
      </c>
      <c r="DM9" s="286">
        <v>0.2094</v>
      </c>
      <c r="DN9" s="284">
        <v>0.2094</v>
      </c>
      <c r="DO9" s="286">
        <v>0.2094</v>
      </c>
      <c r="DP9" s="286">
        <v>0.2094</v>
      </c>
      <c r="DQ9" s="286">
        <v>0.2094</v>
      </c>
      <c r="DR9" s="286">
        <v>0.20660000000000001</v>
      </c>
      <c r="DS9" s="286">
        <v>0.20549999999999999</v>
      </c>
      <c r="DT9" s="284">
        <v>0.20549999999999999</v>
      </c>
      <c r="DU9" s="286">
        <v>0.20549999999999999</v>
      </c>
      <c r="DV9" s="286">
        <v>0.20519999999999999</v>
      </c>
      <c r="DW9" s="286">
        <v>0.20519999999999999</v>
      </c>
      <c r="DX9" s="286">
        <v>0.20519999999999999</v>
      </c>
      <c r="DY9" s="286">
        <v>0.20519999999999999</v>
      </c>
      <c r="DZ9" s="284">
        <v>0.2051</v>
      </c>
      <c r="EA9" s="286">
        <v>0.2051</v>
      </c>
      <c r="EB9" s="286">
        <v>0.2051</v>
      </c>
      <c r="EC9" s="286">
        <v>0.2051</v>
      </c>
      <c r="ED9" s="286">
        <v>0.20169999999999999</v>
      </c>
      <c r="EE9" s="286">
        <v>0.2016</v>
      </c>
      <c r="EF9" s="284">
        <v>0.2016</v>
      </c>
      <c r="EG9" s="286">
        <v>0.20119999999999999</v>
      </c>
      <c r="EH9" s="286">
        <v>0.20119999999999999</v>
      </c>
      <c r="EI9" s="286">
        <v>0.20119999999999999</v>
      </c>
      <c r="EJ9" s="286">
        <v>0.2009</v>
      </c>
      <c r="EK9" s="286">
        <v>0.2009</v>
      </c>
      <c r="EL9" s="284">
        <v>0.2009</v>
      </c>
      <c r="EM9" s="286">
        <v>0.2009</v>
      </c>
      <c r="EN9" s="286">
        <v>0.2009</v>
      </c>
      <c r="EO9" s="286">
        <v>0.2009</v>
      </c>
      <c r="EP9" s="286">
        <v>0.20180000000000001</v>
      </c>
      <c r="EQ9" s="286">
        <v>0.19989999999999999</v>
      </c>
      <c r="ER9" s="284">
        <v>0.19989999999999999</v>
      </c>
      <c r="ES9" s="286">
        <v>0.19989999999999999</v>
      </c>
      <c r="ET9" s="286">
        <v>0.19769999999999999</v>
      </c>
      <c r="EU9" s="286">
        <v>0.19769999999999999</v>
      </c>
      <c r="EV9" s="286">
        <v>0.19769999999999999</v>
      </c>
      <c r="EW9" s="286">
        <v>0.19620000000000001</v>
      </c>
      <c r="EX9" s="284">
        <v>0.19620000000000001</v>
      </c>
      <c r="EY9" s="286">
        <v>0.19620000000000001</v>
      </c>
      <c r="EZ9" s="286">
        <v>0.19620000000000001</v>
      </c>
      <c r="FA9" s="286">
        <v>0.19620000000000001</v>
      </c>
      <c r="FB9" s="286">
        <v>0.19620000000000001</v>
      </c>
      <c r="FC9" s="286">
        <v>0.1951</v>
      </c>
      <c r="FD9" s="284">
        <v>0.1951</v>
      </c>
      <c r="FE9" s="286">
        <v>0.19489999999999999</v>
      </c>
      <c r="FF9" s="286">
        <v>0.19489999999999999</v>
      </c>
      <c r="FG9" s="286">
        <v>0.19439999999999999</v>
      </c>
      <c r="FH9" s="286">
        <v>0.19439999999999999</v>
      </c>
      <c r="FI9" s="286">
        <v>0.19439999999999999</v>
      </c>
      <c r="FJ9" s="284">
        <v>0.19439999999999999</v>
      </c>
      <c r="FK9" s="286">
        <v>0.19439999999999999</v>
      </c>
      <c r="FL9" s="286">
        <v>0.19439999999999999</v>
      </c>
      <c r="FM9" s="286">
        <v>0.19439999999999999</v>
      </c>
      <c r="FN9" s="286">
        <v>0.19439999999999999</v>
      </c>
      <c r="FO9" s="286">
        <v>0.1938</v>
      </c>
      <c r="FP9" s="284">
        <v>0.18590000000000001</v>
      </c>
      <c r="FQ9" s="286">
        <v>0.1857</v>
      </c>
      <c r="FR9" s="286">
        <v>0.1857</v>
      </c>
      <c r="FS9" s="286">
        <v>0.1857</v>
      </c>
      <c r="FT9" s="286">
        <v>0.18559999999999999</v>
      </c>
      <c r="FU9" s="286">
        <v>0.18559999999999999</v>
      </c>
      <c r="FV9" s="284">
        <v>0.18559999999999999</v>
      </c>
      <c r="FW9" s="286">
        <v>0.18559999999999999</v>
      </c>
      <c r="FX9" s="286">
        <v>0.18559999999999999</v>
      </c>
      <c r="FY9" s="286">
        <v>0.18559999999999999</v>
      </c>
      <c r="FZ9" s="286">
        <v>0.18559999999999999</v>
      </c>
      <c r="GA9" s="286">
        <v>0.18559999999999999</v>
      </c>
      <c r="GB9" s="284">
        <v>0.18559999999999999</v>
      </c>
      <c r="GC9" s="286">
        <v>0.18529999999999999</v>
      </c>
      <c r="GD9" s="286">
        <v>0.18529999999999999</v>
      </c>
      <c r="GE9" s="286">
        <v>0.18529999999999999</v>
      </c>
      <c r="GF9" s="286">
        <v>0.18529999999999999</v>
      </c>
      <c r="GG9" s="286">
        <v>0.18529999999999999</v>
      </c>
      <c r="GH9" s="284">
        <v>0.18529999999999999</v>
      </c>
      <c r="GI9" s="286">
        <v>0.18529999999999999</v>
      </c>
      <c r="GJ9" s="286">
        <v>0.18529999999999999</v>
      </c>
      <c r="GK9" s="286">
        <v>0.18529999999999999</v>
      </c>
      <c r="GL9" s="286">
        <v>0.18529999999999999</v>
      </c>
      <c r="GM9" s="286">
        <v>0.18659999999999999</v>
      </c>
      <c r="GN9" s="284">
        <v>0.18659999999999999</v>
      </c>
      <c r="GO9" s="286">
        <v>0.18629999999999999</v>
      </c>
      <c r="GP9" s="286">
        <v>0.18629999999999999</v>
      </c>
      <c r="GQ9" s="286">
        <v>0.18629999999999999</v>
      </c>
      <c r="GR9" s="286">
        <v>0.18659999999999999</v>
      </c>
      <c r="GS9" s="286">
        <v>0.18659999999999999</v>
      </c>
      <c r="GT9" s="287">
        <v>0.18659999999999999</v>
      </c>
      <c r="GU9" s="286">
        <v>0.18659999999999999</v>
      </c>
      <c r="GV9" s="286">
        <v>0.18659999999999999</v>
      </c>
      <c r="GW9" s="286">
        <v>0.18659999999999999</v>
      </c>
      <c r="GX9" s="286">
        <v>0.18240000000000001</v>
      </c>
      <c r="GY9" s="286">
        <v>0.18240000000000001</v>
      </c>
      <c r="GZ9" s="284">
        <v>0.18090000000000001</v>
      </c>
      <c r="HA9" s="286">
        <v>0.18099999999999999</v>
      </c>
      <c r="HB9" s="286">
        <v>0.18099999999999999</v>
      </c>
      <c r="HC9" s="286">
        <v>0.18099999999999999</v>
      </c>
      <c r="HD9" s="286">
        <v>0.18099999999999999</v>
      </c>
      <c r="HE9" s="286">
        <v>0.18099999999999999</v>
      </c>
      <c r="HF9" s="284">
        <v>0.18099999999999999</v>
      </c>
      <c r="HG9" s="286">
        <v>0.18099999999999999</v>
      </c>
      <c r="HH9" s="286">
        <v>0.18099999999999999</v>
      </c>
      <c r="HI9" s="286">
        <v>0.18099999999999999</v>
      </c>
      <c r="HJ9" s="286">
        <v>0.1832</v>
      </c>
      <c r="HK9" s="286">
        <v>0.1832</v>
      </c>
      <c r="HL9" s="284">
        <v>0.1832</v>
      </c>
      <c r="HM9" s="286">
        <v>0.1832</v>
      </c>
      <c r="HN9" s="286">
        <v>0.1832</v>
      </c>
      <c r="HO9" s="286">
        <v>0.1832</v>
      </c>
      <c r="HP9" s="286">
        <v>0.1832</v>
      </c>
      <c r="HQ9" s="286">
        <v>0.18079999999999999</v>
      </c>
      <c r="HR9" s="284">
        <v>0.1804</v>
      </c>
      <c r="HS9" s="286">
        <v>0.1804</v>
      </c>
      <c r="HT9" s="286">
        <v>0.17269999999999999</v>
      </c>
      <c r="HU9" s="286">
        <v>0.17269999999999999</v>
      </c>
      <c r="HV9" s="286">
        <v>0.17269999999999999</v>
      </c>
      <c r="HW9" s="286">
        <v>0.17269999999999999</v>
      </c>
      <c r="HX9" s="284">
        <v>0.17269999999999999</v>
      </c>
      <c r="HY9" s="286">
        <v>0.17380000000000001</v>
      </c>
      <c r="HZ9" s="286">
        <v>0.17380000000000001</v>
      </c>
      <c r="IA9" s="286">
        <v>0.17380000000000001</v>
      </c>
      <c r="IB9" s="286">
        <v>0.17380000000000001</v>
      </c>
      <c r="IC9" s="286">
        <v>0.17380000000000001</v>
      </c>
      <c r="ID9" s="284">
        <v>0.17380000000000001</v>
      </c>
      <c r="IE9" s="286">
        <v>0.17380000000000001</v>
      </c>
      <c r="IF9" s="286">
        <v>0.17380000000000001</v>
      </c>
      <c r="IG9" s="286">
        <v>0.17380000000000001</v>
      </c>
      <c r="IH9" s="286">
        <v>0.17730000000000001</v>
      </c>
      <c r="II9" s="286">
        <v>0.17730000000000001</v>
      </c>
      <c r="IJ9" s="284">
        <v>0.17730000000000001</v>
      </c>
      <c r="IK9" s="286">
        <v>0.18540000000000001</v>
      </c>
      <c r="IL9" s="286">
        <v>0.18540000000000001</v>
      </c>
      <c r="IM9" s="286">
        <v>0.18540000000000001</v>
      </c>
      <c r="IN9" s="286">
        <v>0.18540000000000001</v>
      </c>
      <c r="IO9" s="286">
        <v>0.18540000000000001</v>
      </c>
      <c r="IP9" s="284">
        <v>0.18540000000000001</v>
      </c>
      <c r="IQ9" s="286">
        <v>0.18540000000000001</v>
      </c>
      <c r="IR9" s="286">
        <v>0.18540000000000001</v>
      </c>
      <c r="IS9" s="286">
        <v>0.18540000000000001</v>
      </c>
      <c r="IT9" s="286">
        <v>0.1845</v>
      </c>
      <c r="IU9" s="286">
        <v>0.1845</v>
      </c>
      <c r="IV9" s="284">
        <v>0.1845</v>
      </c>
      <c r="IW9" s="286">
        <v>0.18329999999999999</v>
      </c>
      <c r="IX9" s="286">
        <v>0.18329999999999999</v>
      </c>
      <c r="IY9" s="286">
        <v>0.18329999999999999</v>
      </c>
      <c r="IZ9" s="286">
        <v>0.18329999999999999</v>
      </c>
      <c r="JA9" s="286">
        <v>0.18329999999999999</v>
      </c>
      <c r="JB9" s="284">
        <v>0.18329999999999999</v>
      </c>
      <c r="JC9" s="286">
        <v>0.18329999999999999</v>
      </c>
      <c r="JD9" s="286">
        <v>0.18329999999999999</v>
      </c>
      <c r="JE9" s="286">
        <v>0.18329999999999999</v>
      </c>
      <c r="JF9" s="286">
        <v>0.18290000000000001</v>
      </c>
      <c r="JG9" s="286">
        <v>0.18290000000000001</v>
      </c>
      <c r="JH9" s="284">
        <v>0.18290000000000001</v>
      </c>
      <c r="JI9" s="286">
        <v>0.17910000000000001</v>
      </c>
      <c r="JJ9" s="286">
        <v>0.17910000000000001</v>
      </c>
      <c r="JK9" s="286">
        <v>0.17910000000000001</v>
      </c>
      <c r="JL9" s="286">
        <v>0.17910000000000001</v>
      </c>
      <c r="JM9" s="286">
        <v>0.17910000000000001</v>
      </c>
      <c r="JN9" s="284">
        <v>0.17910000000000001</v>
      </c>
      <c r="JO9" s="286">
        <v>0.17910000000000001</v>
      </c>
      <c r="JP9" s="286">
        <v>0.17910000000000001</v>
      </c>
      <c r="JQ9" s="286">
        <v>0.17910000000000001</v>
      </c>
      <c r="JR9" s="286">
        <v>0.17910000000000001</v>
      </c>
      <c r="JS9" s="286">
        <v>0.17910000000000001</v>
      </c>
      <c r="JT9" s="284">
        <v>0.17910000000000001</v>
      </c>
      <c r="JU9" s="286">
        <v>0.1802</v>
      </c>
      <c r="JV9" s="286">
        <v>0.1802</v>
      </c>
      <c r="JW9" s="286">
        <v>0.1802</v>
      </c>
      <c r="JX9" s="286">
        <v>0.1802</v>
      </c>
      <c r="JY9" s="286">
        <v>0.1802</v>
      </c>
      <c r="JZ9" s="284">
        <v>0.1802</v>
      </c>
      <c r="KA9" s="286">
        <v>0.1802</v>
      </c>
      <c r="KB9" s="286">
        <v>0.1802</v>
      </c>
      <c r="KC9" s="286">
        <v>0.1802</v>
      </c>
      <c r="KD9" s="286">
        <v>0.18010000000000001</v>
      </c>
      <c r="KE9" s="286">
        <v>0.18010000000000001</v>
      </c>
      <c r="KF9" s="284">
        <v>0.18010000000000001</v>
      </c>
      <c r="KG9" s="286">
        <v>0.18940000000000001</v>
      </c>
      <c r="KH9" s="286">
        <v>0.18940000000000001</v>
      </c>
      <c r="KI9" s="286">
        <v>0.18940000000000001</v>
      </c>
      <c r="KJ9" s="286">
        <v>0.18940000000000001</v>
      </c>
      <c r="KK9" s="286">
        <v>0.18940000000000001</v>
      </c>
      <c r="KL9" s="284">
        <v>0.18940000000000001</v>
      </c>
      <c r="KM9" s="286">
        <v>0.18940000000000001</v>
      </c>
      <c r="KN9" s="286">
        <v>0.18940000000000001</v>
      </c>
      <c r="KO9" s="286">
        <v>0.18940000000000001</v>
      </c>
      <c r="KP9" s="286">
        <v>0.18909999999999999</v>
      </c>
      <c r="KQ9" s="286">
        <v>0.18909999999999999</v>
      </c>
      <c r="KR9" s="284">
        <v>0.18909999999999999</v>
      </c>
      <c r="KS9" s="286">
        <v>0.1903</v>
      </c>
      <c r="KT9" s="286">
        <v>0.1903</v>
      </c>
      <c r="KU9" s="286">
        <v>0.1903</v>
      </c>
      <c r="KV9" s="286">
        <v>0.1903</v>
      </c>
      <c r="KW9" s="286">
        <v>0.1903</v>
      </c>
      <c r="KX9" s="284">
        <v>0.1903</v>
      </c>
      <c r="KY9" s="286">
        <v>0.1903</v>
      </c>
      <c r="KZ9" s="286">
        <v>0.1903</v>
      </c>
      <c r="LA9" s="286">
        <v>0.1903</v>
      </c>
      <c r="LB9" s="286">
        <v>0.19020000000000001</v>
      </c>
      <c r="LC9" s="286">
        <v>0.19020000000000001</v>
      </c>
      <c r="LD9" s="284">
        <v>0.19020000000000001</v>
      </c>
    </row>
    <row r="10" spans="1:316">
      <c r="B10" s="282" t="s">
        <v>709</v>
      </c>
      <c r="C10" s="283" t="s">
        <v>705</v>
      </c>
      <c r="D10" s="282" t="s">
        <v>704</v>
      </c>
      <c r="E10" s="290">
        <f t="shared" ref="E10:AF10" si="3">E$6*$AG33</f>
        <v>0.18047404216730897</v>
      </c>
      <c r="F10" s="290">
        <f t="shared" si="3"/>
        <v>0.1792111312627522</v>
      </c>
      <c r="G10" s="290">
        <f t="shared" si="3"/>
        <v>0.17794822035819541</v>
      </c>
      <c r="H10" s="290">
        <f t="shared" si="3"/>
        <v>0.17668530945363861</v>
      </c>
      <c r="I10" s="290">
        <f t="shared" si="3"/>
        <v>0.17542239854908184</v>
      </c>
      <c r="J10" s="290">
        <f t="shared" si="3"/>
        <v>0.17415948764452505</v>
      </c>
      <c r="K10" s="290">
        <f t="shared" si="3"/>
        <v>0.17289657673996825</v>
      </c>
      <c r="L10" s="290">
        <f t="shared" si="3"/>
        <v>0.17163366583541148</v>
      </c>
      <c r="M10" s="290">
        <f t="shared" si="3"/>
        <v>0.17037075493085468</v>
      </c>
      <c r="N10" s="290">
        <f t="shared" si="3"/>
        <v>0.16910784402629792</v>
      </c>
      <c r="O10" s="290">
        <f t="shared" si="3"/>
        <v>0.16784493312174112</v>
      </c>
      <c r="P10" s="290">
        <f t="shared" si="3"/>
        <v>0.16658202221718432</v>
      </c>
      <c r="Q10" s="290">
        <f t="shared" si="3"/>
        <v>0.16841527998186354</v>
      </c>
      <c r="R10" s="290">
        <f t="shared" si="3"/>
        <v>0.17024853774654275</v>
      </c>
      <c r="S10" s="290">
        <f t="shared" si="3"/>
        <v>0.17208179551122196</v>
      </c>
      <c r="T10" s="290">
        <f t="shared" si="3"/>
        <v>0.17391505327590118</v>
      </c>
      <c r="U10" s="290">
        <f t="shared" si="3"/>
        <v>0.17574831104058039</v>
      </c>
      <c r="V10" s="290">
        <f t="shared" si="3"/>
        <v>0.1775815688052596</v>
      </c>
      <c r="W10" s="290">
        <f t="shared" si="3"/>
        <v>0.17644087508501474</v>
      </c>
      <c r="X10" s="290">
        <f t="shared" si="3"/>
        <v>0.17530018136476991</v>
      </c>
      <c r="Y10" s="290">
        <f t="shared" si="3"/>
        <v>0.17415948764452507</v>
      </c>
      <c r="Z10" s="290">
        <f t="shared" si="3"/>
        <v>0.17301879392428024</v>
      </c>
      <c r="AA10" s="290">
        <f t="shared" si="3"/>
        <v>0.17187810020403538</v>
      </c>
      <c r="AB10" s="290">
        <f t="shared" si="3"/>
        <v>0.17073740648379052</v>
      </c>
      <c r="AC10" s="290">
        <f t="shared" si="3"/>
        <v>0.17252992518703242</v>
      </c>
      <c r="AD10" s="290">
        <f t="shared" si="3"/>
        <v>0.17432244389027432</v>
      </c>
      <c r="AE10" s="290">
        <f t="shared" si="3"/>
        <v>0.17611496259351622</v>
      </c>
      <c r="AF10" s="290">
        <f t="shared" si="3"/>
        <v>0.1779074812967581</v>
      </c>
      <c r="AG10" s="286">
        <v>0.1797</v>
      </c>
      <c r="AH10" s="284">
        <v>0.1797</v>
      </c>
      <c r="AI10" s="286">
        <v>0.1797</v>
      </c>
      <c r="AJ10" s="286">
        <v>0.1797</v>
      </c>
      <c r="AK10" s="286">
        <v>0.1797</v>
      </c>
      <c r="AL10" s="286">
        <v>0.18290000000000001</v>
      </c>
      <c r="AM10" s="286">
        <v>0.182</v>
      </c>
      <c r="AN10" s="284">
        <v>0.182</v>
      </c>
      <c r="AO10" s="286">
        <v>0.18290000000000001</v>
      </c>
      <c r="AP10" s="286">
        <v>0.18290000000000001</v>
      </c>
      <c r="AQ10" s="286">
        <v>0.18290000000000001</v>
      </c>
      <c r="AR10" s="286">
        <v>0.18290000000000001</v>
      </c>
      <c r="AS10" s="286">
        <v>0.18290000000000001</v>
      </c>
      <c r="AT10" s="284">
        <v>0.18290000000000001</v>
      </c>
      <c r="AU10" s="286">
        <v>0.18340000000000001</v>
      </c>
      <c r="AV10" s="286">
        <v>0.18340000000000001</v>
      </c>
      <c r="AW10" s="286">
        <v>0.18340000000000001</v>
      </c>
      <c r="AX10" s="286">
        <v>0.18440000000000001</v>
      </c>
      <c r="AY10" s="286">
        <v>0.18440000000000001</v>
      </c>
      <c r="AZ10" s="284">
        <v>0.18440000000000001</v>
      </c>
      <c r="BA10" s="286">
        <v>0.18720000000000001</v>
      </c>
      <c r="BB10" s="286">
        <v>0.18720000000000001</v>
      </c>
      <c r="BC10" s="286">
        <v>0.18720000000000001</v>
      </c>
      <c r="BD10" s="286">
        <v>0.18740000000000001</v>
      </c>
      <c r="BE10" s="286">
        <v>0.18740000000000001</v>
      </c>
      <c r="BF10" s="284">
        <v>0.18740000000000001</v>
      </c>
      <c r="BG10" s="286">
        <v>0.18740000000000001</v>
      </c>
      <c r="BH10" s="286">
        <v>0.18740000000000001</v>
      </c>
      <c r="BI10" s="286">
        <v>0.18740000000000001</v>
      </c>
      <c r="BJ10" s="286">
        <v>0.1915</v>
      </c>
      <c r="BK10" s="286">
        <v>0.1915</v>
      </c>
      <c r="BL10" s="284">
        <v>0.1915</v>
      </c>
      <c r="BM10" s="286">
        <v>0.1915</v>
      </c>
      <c r="BN10" s="286">
        <v>0.1915</v>
      </c>
      <c r="BO10" s="286">
        <v>0.1915</v>
      </c>
      <c r="BP10" s="286">
        <v>0.1905</v>
      </c>
      <c r="BQ10" s="286">
        <v>0.1905</v>
      </c>
      <c r="BR10" s="284">
        <v>0.1905</v>
      </c>
      <c r="BS10" s="286">
        <v>0.19040000000000001</v>
      </c>
      <c r="BT10" s="286">
        <v>0.19020000000000001</v>
      </c>
      <c r="BU10" s="286">
        <v>0.19020000000000001</v>
      </c>
      <c r="BV10" s="286">
        <v>0.1895</v>
      </c>
      <c r="BW10" s="286">
        <v>0.1895</v>
      </c>
      <c r="BX10" s="284">
        <v>0.1895</v>
      </c>
      <c r="BY10" s="286">
        <v>0.19</v>
      </c>
      <c r="BZ10" s="286">
        <v>0.19</v>
      </c>
      <c r="CA10" s="286">
        <v>0.19</v>
      </c>
      <c r="CB10" s="286">
        <v>0.19</v>
      </c>
      <c r="CC10" s="286">
        <v>0.1898</v>
      </c>
      <c r="CD10" s="284">
        <v>0.1898</v>
      </c>
      <c r="CE10" s="286">
        <v>0.1898</v>
      </c>
      <c r="CF10" s="286">
        <v>0.1898</v>
      </c>
      <c r="CG10" s="286">
        <v>0.1898</v>
      </c>
      <c r="CH10" s="286">
        <v>0.18759999999999999</v>
      </c>
      <c r="CI10" s="286">
        <v>0.18759999999999999</v>
      </c>
      <c r="CJ10" s="284">
        <v>0.18759999999999999</v>
      </c>
      <c r="CK10" s="286">
        <v>0.18759999999999999</v>
      </c>
      <c r="CL10" s="286">
        <v>0.18759999999999999</v>
      </c>
      <c r="CM10" s="286">
        <v>0.18759999999999999</v>
      </c>
      <c r="CN10" s="286">
        <v>0.18759999999999999</v>
      </c>
      <c r="CO10" s="286">
        <v>0.18759999999999999</v>
      </c>
      <c r="CP10" s="284">
        <v>0.18759999999999999</v>
      </c>
      <c r="CQ10" s="286">
        <v>0.18759999999999999</v>
      </c>
      <c r="CR10" s="286">
        <v>0.18759999999999999</v>
      </c>
      <c r="CS10" s="286">
        <v>0.18759999999999999</v>
      </c>
      <c r="CT10" s="286">
        <v>0.1883</v>
      </c>
      <c r="CU10" s="286">
        <v>0.187</v>
      </c>
      <c r="CV10" s="284">
        <v>0.187</v>
      </c>
      <c r="CW10" s="286">
        <v>0.18720000000000001</v>
      </c>
      <c r="CX10" s="286">
        <v>0.18720000000000001</v>
      </c>
      <c r="CY10" s="286">
        <v>0.18720000000000001</v>
      </c>
      <c r="CZ10" s="286">
        <v>0.18709999999999999</v>
      </c>
      <c r="DA10" s="286">
        <v>0.18709999999999999</v>
      </c>
      <c r="DB10" s="284">
        <v>0.18709999999999999</v>
      </c>
      <c r="DC10" s="286">
        <v>0.18709999999999999</v>
      </c>
      <c r="DD10" s="286">
        <v>0.18590000000000001</v>
      </c>
      <c r="DE10" s="286">
        <v>0.18590000000000001</v>
      </c>
      <c r="DF10" s="286">
        <v>0.18390000000000001</v>
      </c>
      <c r="DG10" s="286">
        <v>0.18390000000000001</v>
      </c>
      <c r="DH10" s="284">
        <v>0.18379999999999999</v>
      </c>
      <c r="DI10" s="286">
        <v>0.18379999999999999</v>
      </c>
      <c r="DJ10" s="286">
        <v>0.18379999999999999</v>
      </c>
      <c r="DK10" s="286">
        <v>0.18379999999999999</v>
      </c>
      <c r="DL10" s="286">
        <v>0.18379999999999999</v>
      </c>
      <c r="DM10" s="286">
        <v>0.18379999999999999</v>
      </c>
      <c r="DN10" s="284">
        <v>0.18379999999999999</v>
      </c>
      <c r="DO10" s="286">
        <v>0.18379999999999999</v>
      </c>
      <c r="DP10" s="286">
        <v>0.18379999999999999</v>
      </c>
      <c r="DQ10" s="286">
        <v>0.18379999999999999</v>
      </c>
      <c r="DR10" s="286">
        <v>0.18210000000000001</v>
      </c>
      <c r="DS10" s="286">
        <v>0.18229999999999999</v>
      </c>
      <c r="DT10" s="284">
        <v>0.18229999999999999</v>
      </c>
      <c r="DU10" s="286">
        <v>0.18229999999999999</v>
      </c>
      <c r="DV10" s="286">
        <v>0.182</v>
      </c>
      <c r="DW10" s="286">
        <v>0.182</v>
      </c>
      <c r="DX10" s="286">
        <v>0.182</v>
      </c>
      <c r="DY10" s="286">
        <v>0.182</v>
      </c>
      <c r="DZ10" s="284">
        <v>0.18190000000000001</v>
      </c>
      <c r="EA10" s="286">
        <v>0.18190000000000001</v>
      </c>
      <c r="EB10" s="286">
        <v>0.18190000000000001</v>
      </c>
      <c r="EC10" s="286">
        <v>0.18190000000000001</v>
      </c>
      <c r="ED10" s="286">
        <v>0.17860000000000001</v>
      </c>
      <c r="EE10" s="286">
        <v>0.17849999999999999</v>
      </c>
      <c r="EF10" s="284">
        <v>0.17849999999999999</v>
      </c>
      <c r="EG10" s="286">
        <v>0.1782</v>
      </c>
      <c r="EH10" s="286">
        <v>0.1782</v>
      </c>
      <c r="EI10" s="286">
        <v>0.1782</v>
      </c>
      <c r="EJ10" s="286">
        <v>0.1779</v>
      </c>
      <c r="EK10" s="286">
        <v>0.1779</v>
      </c>
      <c r="EL10" s="284">
        <v>0.1779</v>
      </c>
      <c r="EM10" s="286">
        <v>0.1779</v>
      </c>
      <c r="EN10" s="286">
        <v>0.1779</v>
      </c>
      <c r="EO10" s="286">
        <v>0.1779</v>
      </c>
      <c r="EP10" s="286">
        <v>0.17899999999999999</v>
      </c>
      <c r="EQ10" s="286">
        <v>0.17829999999999999</v>
      </c>
      <c r="ER10" s="284">
        <v>0.17829999999999999</v>
      </c>
      <c r="ES10" s="286">
        <v>0.17829999999999999</v>
      </c>
      <c r="ET10" s="286">
        <v>0.17699999999999999</v>
      </c>
      <c r="EU10" s="286">
        <v>0.17699999999999999</v>
      </c>
      <c r="EV10" s="286">
        <v>0.17699999999999999</v>
      </c>
      <c r="EW10" s="286">
        <v>0.17519999999999999</v>
      </c>
      <c r="EX10" s="284">
        <v>0.17519999999999999</v>
      </c>
      <c r="EY10" s="286">
        <v>0.17519999999999999</v>
      </c>
      <c r="EZ10" s="286">
        <v>0.17519999999999999</v>
      </c>
      <c r="FA10" s="286">
        <v>0.17519999999999999</v>
      </c>
      <c r="FB10" s="286">
        <v>0.1724</v>
      </c>
      <c r="FC10" s="286">
        <v>0.1714</v>
      </c>
      <c r="FD10" s="284">
        <v>0.1714</v>
      </c>
      <c r="FE10" s="286">
        <v>0.17119999999999999</v>
      </c>
      <c r="FF10" s="286">
        <v>0.17119999999999999</v>
      </c>
      <c r="FG10" s="286">
        <v>0.17080000000000001</v>
      </c>
      <c r="FH10" s="286">
        <v>0.17080000000000001</v>
      </c>
      <c r="FI10" s="286">
        <v>0.17080000000000001</v>
      </c>
      <c r="FJ10" s="284">
        <v>0.17080000000000001</v>
      </c>
      <c r="FK10" s="286">
        <v>0.17080000000000001</v>
      </c>
      <c r="FL10" s="286">
        <v>0.17080000000000001</v>
      </c>
      <c r="FM10" s="286">
        <v>0.17080000000000001</v>
      </c>
      <c r="FN10" s="286">
        <v>0.17080000000000001</v>
      </c>
      <c r="FO10" s="286">
        <v>0.17030000000000001</v>
      </c>
      <c r="FP10" s="284">
        <v>0.16420000000000001</v>
      </c>
      <c r="FQ10" s="286">
        <v>0.1641</v>
      </c>
      <c r="FR10" s="286">
        <v>0.1641</v>
      </c>
      <c r="FS10" s="286">
        <v>0.16400000000000001</v>
      </c>
      <c r="FT10" s="286">
        <v>0.16389999999999999</v>
      </c>
      <c r="FU10" s="286">
        <v>0.16389999999999999</v>
      </c>
      <c r="FV10" s="284">
        <v>0.16389999999999999</v>
      </c>
      <c r="FW10" s="286">
        <v>0.16389999999999999</v>
      </c>
      <c r="FX10" s="286">
        <v>0.16389999999999999</v>
      </c>
      <c r="FY10" s="286">
        <v>0.16389999999999999</v>
      </c>
      <c r="FZ10" s="286">
        <v>0.16389999999999999</v>
      </c>
      <c r="GA10" s="286">
        <v>0.16389999999999999</v>
      </c>
      <c r="GB10" s="284">
        <v>0.16389999999999999</v>
      </c>
      <c r="GC10" s="286">
        <v>0.16370000000000001</v>
      </c>
      <c r="GD10" s="286">
        <v>0.16370000000000001</v>
      </c>
      <c r="GE10" s="286">
        <v>0.16370000000000001</v>
      </c>
      <c r="GF10" s="286">
        <v>0.16370000000000001</v>
      </c>
      <c r="GG10" s="286">
        <v>0.16370000000000001</v>
      </c>
      <c r="GH10" s="284">
        <v>0.16370000000000001</v>
      </c>
      <c r="GI10" s="286">
        <v>0.16370000000000001</v>
      </c>
      <c r="GJ10" s="286">
        <v>0.16370000000000001</v>
      </c>
      <c r="GK10" s="286">
        <v>0.16370000000000001</v>
      </c>
      <c r="GL10" s="286">
        <v>0.16370000000000001</v>
      </c>
      <c r="GM10" s="286">
        <v>0.1641</v>
      </c>
      <c r="GN10" s="284">
        <v>0.1641</v>
      </c>
      <c r="GO10" s="286">
        <v>0.16389999999999999</v>
      </c>
      <c r="GP10" s="286">
        <v>0.16389999999999999</v>
      </c>
      <c r="GQ10" s="286">
        <v>0.16389999999999999</v>
      </c>
      <c r="GR10" s="286">
        <v>0.16389999999999999</v>
      </c>
      <c r="GS10" s="286">
        <v>0.16389999999999999</v>
      </c>
      <c r="GT10" s="287">
        <v>0.16389999999999999</v>
      </c>
      <c r="GU10" s="286">
        <v>0.16389999999999999</v>
      </c>
      <c r="GV10" s="286">
        <v>0.16389999999999999</v>
      </c>
      <c r="GW10" s="286">
        <v>0.16389999999999999</v>
      </c>
      <c r="GX10" s="286">
        <v>0.16159999999999999</v>
      </c>
      <c r="GY10" s="286">
        <v>0.16159999999999999</v>
      </c>
      <c r="GZ10" s="284">
        <v>0.1605</v>
      </c>
      <c r="HA10" s="286">
        <v>0.16059999999999999</v>
      </c>
      <c r="HB10" s="286">
        <v>0.16059999999999999</v>
      </c>
      <c r="HC10" s="286">
        <v>0.16059999999999999</v>
      </c>
      <c r="HD10" s="286">
        <v>0.16059999999999999</v>
      </c>
      <c r="HE10" s="286">
        <v>0.16059999999999999</v>
      </c>
      <c r="HF10" s="284">
        <v>0.16059999999999999</v>
      </c>
      <c r="HG10" s="286">
        <v>0.16059999999999999</v>
      </c>
      <c r="HH10" s="286">
        <v>0.16059999999999999</v>
      </c>
      <c r="HI10" s="286">
        <v>0.16059999999999999</v>
      </c>
      <c r="HJ10" s="286">
        <v>0.16339999999999999</v>
      </c>
      <c r="HK10" s="286">
        <v>0.16339999999999999</v>
      </c>
      <c r="HL10" s="284">
        <v>0.16339999999999999</v>
      </c>
      <c r="HM10" s="286">
        <v>0.16339999999999999</v>
      </c>
      <c r="HN10" s="286">
        <v>0.16339999999999999</v>
      </c>
      <c r="HO10" s="286">
        <v>0.16339999999999999</v>
      </c>
      <c r="HP10" s="286">
        <v>0.16339999999999999</v>
      </c>
      <c r="HQ10" s="286">
        <v>0.16289999999999999</v>
      </c>
      <c r="HR10" s="284">
        <v>0.1628</v>
      </c>
      <c r="HS10" s="286">
        <v>0.1628</v>
      </c>
      <c r="HT10" s="286">
        <v>0.15859999999999999</v>
      </c>
      <c r="HU10" s="286">
        <v>0.15859999999999999</v>
      </c>
      <c r="HV10" s="286">
        <v>0.15859999999999999</v>
      </c>
      <c r="HW10" s="286">
        <v>0.15859999999999999</v>
      </c>
      <c r="HX10" s="284">
        <v>0.15859999999999999</v>
      </c>
      <c r="HY10" s="286">
        <v>0.1595</v>
      </c>
      <c r="HZ10" s="286">
        <v>0.1595</v>
      </c>
      <c r="IA10" s="286">
        <v>0.1595</v>
      </c>
      <c r="IB10" s="286">
        <v>0.1595</v>
      </c>
      <c r="IC10" s="286">
        <v>0.1595</v>
      </c>
      <c r="ID10" s="284">
        <v>0.1595</v>
      </c>
      <c r="IE10" s="286">
        <v>0.1595</v>
      </c>
      <c r="IF10" s="286">
        <v>0.1595</v>
      </c>
      <c r="IG10" s="286">
        <v>0.1595</v>
      </c>
      <c r="IH10" s="286">
        <v>0.16209999999999999</v>
      </c>
      <c r="II10" s="286">
        <v>0.16209999999999999</v>
      </c>
      <c r="IJ10" s="284">
        <v>0.16209999999999999</v>
      </c>
      <c r="IK10" s="286">
        <v>0.1714</v>
      </c>
      <c r="IL10" s="286">
        <v>0.1714</v>
      </c>
      <c r="IM10" s="286">
        <v>0.1714</v>
      </c>
      <c r="IN10" s="286">
        <v>0.1714</v>
      </c>
      <c r="IO10" s="286">
        <v>0.1714</v>
      </c>
      <c r="IP10" s="284">
        <v>0.1714</v>
      </c>
      <c r="IQ10" s="286">
        <v>0.1714</v>
      </c>
      <c r="IR10" s="286">
        <v>0.1714</v>
      </c>
      <c r="IS10" s="286">
        <v>0.1714</v>
      </c>
      <c r="IT10" s="286">
        <v>0.17069999999999999</v>
      </c>
      <c r="IU10" s="286">
        <v>0.17069999999999999</v>
      </c>
      <c r="IV10" s="284">
        <v>0.17069999999999999</v>
      </c>
      <c r="IW10" s="286">
        <v>0.1691</v>
      </c>
      <c r="IX10" s="286">
        <v>0.1691</v>
      </c>
      <c r="IY10" s="286">
        <v>0.1691</v>
      </c>
      <c r="IZ10" s="286">
        <v>0.1691</v>
      </c>
      <c r="JA10" s="286">
        <v>0.1691</v>
      </c>
      <c r="JB10" s="284">
        <v>0.1691</v>
      </c>
      <c r="JC10" s="286">
        <v>0.1691</v>
      </c>
      <c r="JD10" s="286">
        <v>0.1691</v>
      </c>
      <c r="JE10" s="286">
        <v>0.1691</v>
      </c>
      <c r="JF10" s="286">
        <v>0.16839999999999999</v>
      </c>
      <c r="JG10" s="286">
        <v>0.16839999999999999</v>
      </c>
      <c r="JH10" s="284">
        <v>0.16839999999999999</v>
      </c>
      <c r="JI10" s="286">
        <v>0.1641</v>
      </c>
      <c r="JJ10" s="286">
        <v>0.1641</v>
      </c>
      <c r="JK10" s="286">
        <v>0.1641</v>
      </c>
      <c r="JL10" s="286">
        <v>0.1641</v>
      </c>
      <c r="JM10" s="286">
        <v>0.1641</v>
      </c>
      <c r="JN10" s="284">
        <v>0.1641</v>
      </c>
      <c r="JO10" s="286">
        <v>0.1641</v>
      </c>
      <c r="JP10" s="286">
        <v>0.1641</v>
      </c>
      <c r="JQ10" s="286">
        <v>0.1641</v>
      </c>
      <c r="JR10" s="286">
        <v>0.1641</v>
      </c>
      <c r="JS10" s="286">
        <v>0.1641</v>
      </c>
      <c r="JT10" s="284">
        <v>0.1641</v>
      </c>
      <c r="JU10" s="286">
        <v>0.16569999999999999</v>
      </c>
      <c r="JV10" s="286">
        <v>0.16569999999999999</v>
      </c>
      <c r="JW10" s="286">
        <v>0.16569999999999999</v>
      </c>
      <c r="JX10" s="286">
        <v>0.16569999999999999</v>
      </c>
      <c r="JY10" s="286">
        <v>0.16569999999999999</v>
      </c>
      <c r="JZ10" s="284">
        <v>0.16569999999999999</v>
      </c>
      <c r="KA10" s="286">
        <v>0.16569999999999999</v>
      </c>
      <c r="KB10" s="286">
        <v>0.16569999999999999</v>
      </c>
      <c r="KC10" s="286">
        <v>0.16569999999999999</v>
      </c>
      <c r="KD10" s="286">
        <v>0.16550000000000001</v>
      </c>
      <c r="KE10" s="286">
        <v>0.16550000000000001</v>
      </c>
      <c r="KF10" s="284">
        <v>0.16550000000000001</v>
      </c>
      <c r="KG10" s="286">
        <v>0.17449999999999999</v>
      </c>
      <c r="KH10" s="286">
        <v>0.17449999999999999</v>
      </c>
      <c r="KI10" s="286">
        <v>0.17449999999999999</v>
      </c>
      <c r="KJ10" s="286">
        <v>0.17449999999999999</v>
      </c>
      <c r="KK10" s="286">
        <v>0.17449999999999999</v>
      </c>
      <c r="KL10" s="284">
        <v>0.17449999999999999</v>
      </c>
      <c r="KM10" s="286">
        <v>0.17449999999999999</v>
      </c>
      <c r="KN10" s="286">
        <v>0.17449999999999999</v>
      </c>
      <c r="KO10" s="286">
        <v>0.17449999999999999</v>
      </c>
      <c r="KP10" s="286">
        <v>0.17419999999999999</v>
      </c>
      <c r="KQ10" s="286">
        <v>0.17419999999999999</v>
      </c>
      <c r="KR10" s="284">
        <v>0.17419999999999999</v>
      </c>
      <c r="KS10" s="286">
        <v>0.17480000000000001</v>
      </c>
      <c r="KT10" s="286">
        <v>0.17480000000000001</v>
      </c>
      <c r="KU10" s="286">
        <v>0.17480000000000001</v>
      </c>
      <c r="KV10" s="286">
        <v>0.17480000000000001</v>
      </c>
      <c r="KW10" s="286">
        <v>0.17480000000000001</v>
      </c>
      <c r="KX10" s="284">
        <v>0.17480000000000001</v>
      </c>
      <c r="KY10" s="286">
        <v>0.17480000000000001</v>
      </c>
      <c r="KZ10" s="286">
        <v>0.17480000000000001</v>
      </c>
      <c r="LA10" s="286">
        <v>0.17480000000000001</v>
      </c>
      <c r="LB10" s="286">
        <v>0.17480000000000001</v>
      </c>
      <c r="LC10" s="286">
        <v>0.17480000000000001</v>
      </c>
      <c r="LD10" s="284">
        <v>0.17480000000000001</v>
      </c>
    </row>
    <row r="11" spans="1:316" ht="15.75" thickBot="1">
      <c r="B11" s="282" t="s">
        <v>710</v>
      </c>
      <c r="C11" s="283" t="s">
        <v>705</v>
      </c>
      <c r="D11" s="282" t="s">
        <v>704</v>
      </c>
      <c r="E11" s="290">
        <f t="shared" ref="E11:AF11" si="4">E$6*$AG34</f>
        <v>0.15667195647245519</v>
      </c>
      <c r="F11" s="290">
        <f t="shared" si="4"/>
        <v>0.15557560643844931</v>
      </c>
      <c r="G11" s="290">
        <f t="shared" si="4"/>
        <v>0.1544792564044434</v>
      </c>
      <c r="H11" s="290">
        <f t="shared" si="4"/>
        <v>0.15338290637043753</v>
      </c>
      <c r="I11" s="290">
        <f t="shared" si="4"/>
        <v>0.15228655633643162</v>
      </c>
      <c r="J11" s="290">
        <f t="shared" si="4"/>
        <v>0.15119020630242574</v>
      </c>
      <c r="K11" s="290">
        <f t="shared" si="4"/>
        <v>0.15009385626841984</v>
      </c>
      <c r="L11" s="290">
        <f t="shared" si="4"/>
        <v>0.14899750623441396</v>
      </c>
      <c r="M11" s="290">
        <f t="shared" si="4"/>
        <v>0.14790115620040806</v>
      </c>
      <c r="N11" s="290">
        <f t="shared" si="4"/>
        <v>0.14680480616640218</v>
      </c>
      <c r="O11" s="290">
        <f t="shared" si="4"/>
        <v>0.14570845613239627</v>
      </c>
      <c r="P11" s="290">
        <f t="shared" si="4"/>
        <v>0.1446121060983904</v>
      </c>
      <c r="Q11" s="290">
        <f t="shared" si="4"/>
        <v>0.14620358195420541</v>
      </c>
      <c r="R11" s="290">
        <f t="shared" si="4"/>
        <v>0.14779505781002042</v>
      </c>
      <c r="S11" s="290">
        <f t="shared" si="4"/>
        <v>0.14938653366583543</v>
      </c>
      <c r="T11" s="290">
        <f t="shared" si="4"/>
        <v>0.15097800952165044</v>
      </c>
      <c r="U11" s="290">
        <f t="shared" si="4"/>
        <v>0.15256948537746545</v>
      </c>
      <c r="V11" s="290">
        <f t="shared" si="4"/>
        <v>0.15416096123328044</v>
      </c>
      <c r="W11" s="290">
        <f t="shared" si="4"/>
        <v>0.15317070958966222</v>
      </c>
      <c r="X11" s="290">
        <f t="shared" si="4"/>
        <v>0.15218045794604398</v>
      </c>
      <c r="Y11" s="290">
        <f t="shared" si="4"/>
        <v>0.15119020630242577</v>
      </c>
      <c r="Z11" s="290">
        <f t="shared" si="4"/>
        <v>0.15019995465880753</v>
      </c>
      <c r="AA11" s="290">
        <f t="shared" si="4"/>
        <v>0.14920970301518929</v>
      </c>
      <c r="AB11" s="290">
        <f t="shared" si="4"/>
        <v>0.14821945137157105</v>
      </c>
      <c r="AC11" s="290">
        <f t="shared" si="4"/>
        <v>0.14977556109725684</v>
      </c>
      <c r="AD11" s="290">
        <f t="shared" si="4"/>
        <v>0.15133167082294263</v>
      </c>
      <c r="AE11" s="290">
        <f t="shared" si="4"/>
        <v>0.15288778054862845</v>
      </c>
      <c r="AF11" s="290">
        <f t="shared" si="4"/>
        <v>0.15444389027431421</v>
      </c>
      <c r="AG11" s="286">
        <v>0.156</v>
      </c>
      <c r="AH11" s="284">
        <v>0.156</v>
      </c>
      <c r="AI11" s="286">
        <v>0.156</v>
      </c>
      <c r="AJ11" s="286">
        <v>0.156</v>
      </c>
      <c r="AK11" s="286">
        <v>0.156</v>
      </c>
      <c r="AL11" s="286">
        <v>0.16009999999999999</v>
      </c>
      <c r="AM11" s="286">
        <v>0.1588</v>
      </c>
      <c r="AN11" s="284">
        <v>0.1588</v>
      </c>
      <c r="AO11" s="286">
        <v>0.159</v>
      </c>
      <c r="AP11" s="286">
        <v>0.159</v>
      </c>
      <c r="AQ11" s="286">
        <v>0.159</v>
      </c>
      <c r="AR11" s="286">
        <v>0.159</v>
      </c>
      <c r="AS11" s="286">
        <v>0.159</v>
      </c>
      <c r="AT11" s="284">
        <v>0.159</v>
      </c>
      <c r="AU11" s="286">
        <v>0.159</v>
      </c>
      <c r="AV11" s="286">
        <v>0.159</v>
      </c>
      <c r="AW11" s="286">
        <v>0.159</v>
      </c>
      <c r="AX11" s="286">
        <v>0.1593</v>
      </c>
      <c r="AY11" s="286">
        <v>0.1593</v>
      </c>
      <c r="AZ11" s="284">
        <v>0.1593</v>
      </c>
      <c r="BA11" s="286">
        <v>0.16109999999999999</v>
      </c>
      <c r="BB11" s="286">
        <v>0.16109999999999999</v>
      </c>
      <c r="BC11" s="286">
        <v>0.16109999999999999</v>
      </c>
      <c r="BD11" s="286">
        <v>0.1613</v>
      </c>
      <c r="BE11" s="286">
        <v>0.1613</v>
      </c>
      <c r="BF11" s="284">
        <v>0.1613</v>
      </c>
      <c r="BG11" s="286">
        <v>0.1613</v>
      </c>
      <c r="BH11" s="286">
        <v>0.1613</v>
      </c>
      <c r="BI11" s="286">
        <v>0.1613</v>
      </c>
      <c r="BJ11" s="286">
        <v>0.16239999999999999</v>
      </c>
      <c r="BK11" s="286">
        <v>0.16239999999999999</v>
      </c>
      <c r="BL11" s="284">
        <v>0.16239999999999999</v>
      </c>
      <c r="BM11" s="286">
        <v>0.16259999999999999</v>
      </c>
      <c r="BN11" s="286">
        <v>0.16259999999999999</v>
      </c>
      <c r="BO11" s="286">
        <v>0.16259999999999999</v>
      </c>
      <c r="BP11" s="286">
        <v>0.1618</v>
      </c>
      <c r="BQ11" s="286">
        <v>0.1618</v>
      </c>
      <c r="BR11" s="284">
        <v>0.1618</v>
      </c>
      <c r="BS11" s="286">
        <v>0.16170000000000001</v>
      </c>
      <c r="BT11" s="286">
        <v>0.16170000000000001</v>
      </c>
      <c r="BU11" s="286">
        <v>0.16170000000000001</v>
      </c>
      <c r="BV11" s="286">
        <v>0.16109999999999999</v>
      </c>
      <c r="BW11" s="286">
        <v>0.16109999999999999</v>
      </c>
      <c r="BX11" s="284">
        <v>0.16109999999999999</v>
      </c>
      <c r="BY11" s="286">
        <v>0.16139999999999999</v>
      </c>
      <c r="BZ11" s="286">
        <v>0.16139999999999999</v>
      </c>
      <c r="CA11" s="286">
        <v>0.16139999999999999</v>
      </c>
      <c r="CB11" s="286">
        <v>0.16139999999999999</v>
      </c>
      <c r="CC11" s="286">
        <v>0.16139999999999999</v>
      </c>
      <c r="CD11" s="284">
        <v>0.16139999999999999</v>
      </c>
      <c r="CE11" s="286">
        <v>0.16139999999999999</v>
      </c>
      <c r="CF11" s="286">
        <v>0.16139999999999999</v>
      </c>
      <c r="CG11" s="286">
        <v>0.16139999999999999</v>
      </c>
      <c r="CH11" s="286">
        <v>0.16039999999999999</v>
      </c>
      <c r="CI11" s="286">
        <v>0.16139999999999999</v>
      </c>
      <c r="CJ11" s="284">
        <v>0.16139999999999999</v>
      </c>
      <c r="CK11" s="286">
        <v>0.16139999999999999</v>
      </c>
      <c r="CL11" s="286">
        <v>0.16139999999999999</v>
      </c>
      <c r="CM11" s="286">
        <v>0.16139999999999999</v>
      </c>
      <c r="CN11" s="286">
        <v>0.16139999999999999</v>
      </c>
      <c r="CO11" s="286">
        <v>0.16139999999999999</v>
      </c>
      <c r="CP11" s="284">
        <v>0.16139999999999999</v>
      </c>
      <c r="CQ11" s="286">
        <v>0.16139999999999999</v>
      </c>
      <c r="CR11" s="286">
        <v>0.16139999999999999</v>
      </c>
      <c r="CS11" s="286">
        <v>0.16139999999999999</v>
      </c>
      <c r="CT11" s="286">
        <v>0.1636</v>
      </c>
      <c r="CU11" s="286">
        <v>0.16339999999999999</v>
      </c>
      <c r="CV11" s="284">
        <v>0.16339999999999999</v>
      </c>
      <c r="CW11" s="286">
        <v>0.16209999999999999</v>
      </c>
      <c r="CX11" s="286">
        <v>0.16209999999999999</v>
      </c>
      <c r="CY11" s="286">
        <v>0.16209999999999999</v>
      </c>
      <c r="CZ11" s="286">
        <v>0.16209999999999999</v>
      </c>
      <c r="DA11" s="286">
        <v>0.16209999999999999</v>
      </c>
      <c r="DB11" s="284">
        <v>0.16209999999999999</v>
      </c>
      <c r="DC11" s="286">
        <v>0.16209999999999999</v>
      </c>
      <c r="DD11" s="286">
        <v>0.16209999999999999</v>
      </c>
      <c r="DE11" s="286">
        <v>0.16209999999999999</v>
      </c>
      <c r="DF11" s="286">
        <v>0.159</v>
      </c>
      <c r="DG11" s="286">
        <v>0.15909999999999999</v>
      </c>
      <c r="DH11" s="284">
        <v>0.15909999999999999</v>
      </c>
      <c r="DI11" s="286">
        <v>0.15909999999999999</v>
      </c>
      <c r="DJ11" s="286">
        <v>0.15909999999999999</v>
      </c>
      <c r="DK11" s="286">
        <v>0.15909999999999999</v>
      </c>
      <c r="DL11" s="286">
        <v>0.15909999999999999</v>
      </c>
      <c r="DM11" s="286">
        <v>0.15909999999999999</v>
      </c>
      <c r="DN11" s="284">
        <v>0.15909999999999999</v>
      </c>
      <c r="DO11" s="286">
        <v>0.15909999999999999</v>
      </c>
      <c r="DP11" s="286">
        <v>0.15909999999999999</v>
      </c>
      <c r="DQ11" s="286">
        <v>0.15909999999999999</v>
      </c>
      <c r="DR11" s="286">
        <v>0.157</v>
      </c>
      <c r="DS11" s="286">
        <v>0.157</v>
      </c>
      <c r="DT11" s="284">
        <v>0.15690000000000001</v>
      </c>
      <c r="DU11" s="286">
        <v>0.15690000000000001</v>
      </c>
      <c r="DV11" s="286">
        <v>0.15670000000000001</v>
      </c>
      <c r="DW11" s="286">
        <v>0.15670000000000001</v>
      </c>
      <c r="DX11" s="286">
        <v>0.15670000000000001</v>
      </c>
      <c r="DY11" s="286">
        <v>0.15670000000000001</v>
      </c>
      <c r="DZ11" s="284">
        <v>0.15670000000000001</v>
      </c>
      <c r="EA11" s="286">
        <v>0.15670000000000001</v>
      </c>
      <c r="EB11" s="286">
        <v>0.15670000000000001</v>
      </c>
      <c r="EC11" s="286">
        <v>0.15670000000000001</v>
      </c>
      <c r="ED11" s="286">
        <v>0.15790000000000001</v>
      </c>
      <c r="EE11" s="286">
        <v>0.15770000000000001</v>
      </c>
      <c r="EF11" s="284">
        <v>0.15770000000000001</v>
      </c>
      <c r="EG11" s="286">
        <v>0.1573</v>
      </c>
      <c r="EH11" s="286">
        <v>0.1573</v>
      </c>
      <c r="EI11" s="286">
        <v>0.1573</v>
      </c>
      <c r="EJ11" s="286">
        <v>0.1573</v>
      </c>
      <c r="EK11" s="286">
        <v>0.1573</v>
      </c>
      <c r="EL11" s="284">
        <v>0.1573</v>
      </c>
      <c r="EM11" s="286">
        <v>0.1573</v>
      </c>
      <c r="EN11" s="286">
        <v>0.1573</v>
      </c>
      <c r="EO11" s="286">
        <v>0.1573</v>
      </c>
      <c r="EP11" s="286">
        <v>0.158</v>
      </c>
      <c r="EQ11" s="286">
        <v>0.15620000000000001</v>
      </c>
      <c r="ER11" s="284">
        <v>0.15620000000000001</v>
      </c>
      <c r="ES11" s="286">
        <v>0.15620000000000001</v>
      </c>
      <c r="ET11" s="286">
        <v>0.15490000000000001</v>
      </c>
      <c r="EU11" s="286">
        <v>0.15490000000000001</v>
      </c>
      <c r="EV11" s="286">
        <v>0.15490000000000001</v>
      </c>
      <c r="EW11" s="286">
        <v>0.15409999999999999</v>
      </c>
      <c r="EX11" s="284">
        <v>0.15409999999999999</v>
      </c>
      <c r="EY11" s="286">
        <v>0.15409999999999999</v>
      </c>
      <c r="EZ11" s="286">
        <v>0.15409999999999999</v>
      </c>
      <c r="FA11" s="286">
        <v>0.15409999999999999</v>
      </c>
      <c r="FB11" s="286">
        <v>0.14680000000000001</v>
      </c>
      <c r="FC11" s="286">
        <v>0.14599999999999999</v>
      </c>
      <c r="FD11" s="284">
        <v>0.14599999999999999</v>
      </c>
      <c r="FE11" s="286">
        <v>0.14599999999999999</v>
      </c>
      <c r="FF11" s="286">
        <v>0.14599999999999999</v>
      </c>
      <c r="FG11" s="286">
        <v>0.14599999999999999</v>
      </c>
      <c r="FH11" s="286">
        <v>0.14599999999999999</v>
      </c>
      <c r="FI11" s="286">
        <v>0.14599999999999999</v>
      </c>
      <c r="FJ11" s="284">
        <v>0.14599999999999999</v>
      </c>
      <c r="FK11" s="286">
        <v>0.14599999999999999</v>
      </c>
      <c r="FL11" s="286">
        <v>0.14599999999999999</v>
      </c>
      <c r="FM11" s="286">
        <v>0.14599999999999999</v>
      </c>
      <c r="FN11" s="286">
        <v>0.14599999999999999</v>
      </c>
      <c r="FO11" s="286">
        <v>0.1457</v>
      </c>
      <c r="FP11" s="284">
        <v>0.13969999999999999</v>
      </c>
      <c r="FQ11" s="286">
        <v>0.13919999999999999</v>
      </c>
      <c r="FR11" s="286">
        <v>0.13919999999999999</v>
      </c>
      <c r="FS11" s="286">
        <v>0.13919999999999999</v>
      </c>
      <c r="FT11" s="286">
        <v>0.13919999999999999</v>
      </c>
      <c r="FU11" s="286">
        <v>0.13919999999999999</v>
      </c>
      <c r="FV11" s="284">
        <v>0.13919999999999999</v>
      </c>
      <c r="FW11" s="286">
        <v>0.13919999999999999</v>
      </c>
      <c r="FX11" s="286">
        <v>0.13919999999999999</v>
      </c>
      <c r="FY11" s="286">
        <v>0.13919999999999999</v>
      </c>
      <c r="FZ11" s="286">
        <v>0.13919999999999999</v>
      </c>
      <c r="GA11" s="286">
        <v>0.13919999999999999</v>
      </c>
      <c r="GB11" s="284">
        <v>0.13919999999999999</v>
      </c>
      <c r="GC11" s="286">
        <v>0.1384</v>
      </c>
      <c r="GD11" s="286">
        <v>0.1384</v>
      </c>
      <c r="GE11" s="286">
        <v>0.1384</v>
      </c>
      <c r="GF11" s="286">
        <v>0.1384</v>
      </c>
      <c r="GG11" s="286">
        <v>0.1384</v>
      </c>
      <c r="GH11" s="284">
        <v>0.1384</v>
      </c>
      <c r="GI11" s="286">
        <v>0.1384</v>
      </c>
      <c r="GJ11" s="286">
        <v>0.1384</v>
      </c>
      <c r="GK11" s="286">
        <v>0.1384</v>
      </c>
      <c r="GL11" s="286">
        <v>0.1384</v>
      </c>
      <c r="GM11" s="286">
        <v>0.13600000000000001</v>
      </c>
      <c r="GN11" s="284">
        <v>0.13600000000000001</v>
      </c>
      <c r="GO11" s="286">
        <v>0.13569999999999999</v>
      </c>
      <c r="GP11" s="286">
        <v>0.13569999999999999</v>
      </c>
      <c r="GQ11" s="286">
        <v>0.13569999999999999</v>
      </c>
      <c r="GR11" s="286">
        <v>0.13550000000000001</v>
      </c>
      <c r="GS11" s="286">
        <v>0.13550000000000001</v>
      </c>
      <c r="GT11" s="287">
        <v>0.13550000000000001</v>
      </c>
      <c r="GU11" s="286">
        <v>0.13550000000000001</v>
      </c>
      <c r="GV11" s="286">
        <v>0.13550000000000001</v>
      </c>
      <c r="GW11" s="286">
        <v>0.13550000000000001</v>
      </c>
      <c r="GX11" s="286">
        <v>0.1338</v>
      </c>
      <c r="GY11" s="286">
        <v>0.1338</v>
      </c>
      <c r="GZ11" s="284">
        <v>0.1328</v>
      </c>
      <c r="HA11" s="286">
        <v>0.13289999999999999</v>
      </c>
      <c r="HB11" s="286">
        <v>0.13289999999999999</v>
      </c>
      <c r="HC11" s="286">
        <v>0.13289999999999999</v>
      </c>
      <c r="HD11" s="286">
        <v>0.13289999999999999</v>
      </c>
      <c r="HE11" s="286">
        <v>0.13289999999999999</v>
      </c>
      <c r="HF11" s="284">
        <v>0.13289999999999999</v>
      </c>
      <c r="HG11" s="286">
        <v>0.13289999999999999</v>
      </c>
      <c r="HH11" s="286">
        <v>0.13289999999999999</v>
      </c>
      <c r="HI11" s="286">
        <v>0.1331</v>
      </c>
      <c r="HJ11" s="286">
        <v>0.13589999999999999</v>
      </c>
      <c r="HK11" s="286">
        <v>0.13589999999999999</v>
      </c>
      <c r="HL11" s="284">
        <v>0.13589999999999999</v>
      </c>
      <c r="HM11" s="286">
        <v>0.13589999999999999</v>
      </c>
      <c r="HN11" s="286">
        <v>0.13589999999999999</v>
      </c>
      <c r="HO11" s="286">
        <v>0.13589999999999999</v>
      </c>
      <c r="HP11" s="286">
        <v>0.13589999999999999</v>
      </c>
      <c r="HQ11" s="286">
        <v>0.13589999999999999</v>
      </c>
      <c r="HR11" s="284">
        <v>0.13619999999999999</v>
      </c>
      <c r="HS11" s="286">
        <v>0.13619999999999999</v>
      </c>
      <c r="HT11" s="286">
        <v>0.1353</v>
      </c>
      <c r="HU11" s="286">
        <v>0.1353</v>
      </c>
      <c r="HV11" s="286">
        <v>0.1353</v>
      </c>
      <c r="HW11" s="286">
        <v>0.1353</v>
      </c>
      <c r="HX11" s="284">
        <v>0.1353</v>
      </c>
      <c r="HY11" s="286">
        <v>0.1371</v>
      </c>
      <c r="HZ11" s="286">
        <v>0.1371</v>
      </c>
      <c r="IA11" s="286">
        <v>0.1371</v>
      </c>
      <c r="IB11" s="286">
        <v>0.1371</v>
      </c>
      <c r="IC11" s="286">
        <v>0.1371</v>
      </c>
      <c r="ID11" s="284">
        <v>0.1371</v>
      </c>
      <c r="IE11" s="286">
        <v>0.1371</v>
      </c>
      <c r="IF11" s="286">
        <v>0.1371</v>
      </c>
      <c r="IG11" s="286">
        <v>0.1371</v>
      </c>
      <c r="IH11" s="286">
        <v>0.13930000000000001</v>
      </c>
      <c r="II11" s="286">
        <v>0.13930000000000001</v>
      </c>
      <c r="IJ11" s="284">
        <v>0.13930000000000001</v>
      </c>
      <c r="IK11" s="286">
        <v>0.14849999999999999</v>
      </c>
      <c r="IL11" s="286">
        <v>0.14849999999999999</v>
      </c>
      <c r="IM11" s="286">
        <v>0.14849999999999999</v>
      </c>
      <c r="IN11" s="286">
        <v>0.14849999999999999</v>
      </c>
      <c r="IO11" s="286">
        <v>0.14849999999999999</v>
      </c>
      <c r="IP11" s="284">
        <v>0.14849999999999999</v>
      </c>
      <c r="IQ11" s="286">
        <v>0.14849999999999999</v>
      </c>
      <c r="IR11" s="286">
        <v>0.14849999999999999</v>
      </c>
      <c r="IS11" s="286">
        <v>0.14849999999999999</v>
      </c>
      <c r="IT11" s="286">
        <v>0.14799999999999999</v>
      </c>
      <c r="IU11" s="286">
        <v>0.14799999999999999</v>
      </c>
      <c r="IV11" s="284">
        <v>0.14799999999999999</v>
      </c>
      <c r="IW11" s="286">
        <v>0.14979999999999999</v>
      </c>
      <c r="IX11" s="286">
        <v>0.14979999999999999</v>
      </c>
      <c r="IY11" s="286">
        <v>0.14979999999999999</v>
      </c>
      <c r="IZ11" s="286">
        <v>0.14979999999999999</v>
      </c>
      <c r="JA11" s="286">
        <v>0.14979999999999999</v>
      </c>
      <c r="JB11" s="284">
        <v>0.14979999999999999</v>
      </c>
      <c r="JC11" s="286">
        <v>0.14979999999999999</v>
      </c>
      <c r="JD11" s="286">
        <v>0.14979999999999999</v>
      </c>
      <c r="JE11" s="286">
        <v>0.14979999999999999</v>
      </c>
      <c r="JF11" s="286">
        <v>0.14910000000000001</v>
      </c>
      <c r="JG11" s="286">
        <v>0.14910000000000001</v>
      </c>
      <c r="JH11" s="284">
        <v>0.14910000000000001</v>
      </c>
      <c r="JI11" s="286">
        <v>0.14599999999999999</v>
      </c>
      <c r="JJ11" s="286">
        <v>0.14599999999999999</v>
      </c>
      <c r="JK11" s="286">
        <v>0.14599999999999999</v>
      </c>
      <c r="JL11" s="286">
        <v>0.14599999999999999</v>
      </c>
      <c r="JM11" s="286">
        <v>0.14599999999999999</v>
      </c>
      <c r="JN11" s="284">
        <v>0.14599999999999999</v>
      </c>
      <c r="JO11" s="286">
        <v>0.14599999999999999</v>
      </c>
      <c r="JP11" s="286">
        <v>0.14599999999999999</v>
      </c>
      <c r="JQ11" s="286">
        <v>0.14599999999999999</v>
      </c>
      <c r="JR11" s="286">
        <v>0.14599999999999999</v>
      </c>
      <c r="JS11" s="286">
        <v>0.14599999999999999</v>
      </c>
      <c r="JT11" s="284">
        <v>0.14599999999999999</v>
      </c>
      <c r="JU11" s="286">
        <v>0.14680000000000001</v>
      </c>
      <c r="JV11" s="286">
        <v>0.14680000000000001</v>
      </c>
      <c r="JW11" s="286">
        <v>0.14680000000000001</v>
      </c>
      <c r="JX11" s="286">
        <v>0.14680000000000001</v>
      </c>
      <c r="JY11" s="286">
        <v>0.14680000000000001</v>
      </c>
      <c r="JZ11" s="284">
        <v>0.14680000000000001</v>
      </c>
      <c r="KA11" s="286">
        <v>0.14680000000000001</v>
      </c>
      <c r="KB11" s="286">
        <v>0.14680000000000001</v>
      </c>
      <c r="KC11" s="286">
        <v>0.14680000000000001</v>
      </c>
      <c r="KD11" s="286">
        <v>0.14660000000000001</v>
      </c>
      <c r="KE11" s="286">
        <v>0.14660000000000001</v>
      </c>
      <c r="KF11" s="284">
        <v>0.14660000000000001</v>
      </c>
      <c r="KG11" s="286">
        <v>0.15160000000000001</v>
      </c>
      <c r="KH11" s="286">
        <v>0.15160000000000001</v>
      </c>
      <c r="KI11" s="286">
        <v>0.15160000000000001</v>
      </c>
      <c r="KJ11" s="286">
        <v>0.15160000000000001</v>
      </c>
      <c r="KK11" s="286">
        <v>0.15160000000000001</v>
      </c>
      <c r="KL11" s="284">
        <v>0.15160000000000001</v>
      </c>
      <c r="KM11" s="286">
        <v>0.15160000000000001</v>
      </c>
      <c r="KN11" s="286">
        <v>0.15160000000000001</v>
      </c>
      <c r="KO11" s="286">
        <v>0.15160000000000001</v>
      </c>
      <c r="KP11" s="286">
        <v>0.15129999999999999</v>
      </c>
      <c r="KQ11" s="286">
        <v>0.15129999999999999</v>
      </c>
      <c r="KR11" s="284">
        <v>0.15129999999999999</v>
      </c>
      <c r="KS11" s="286">
        <v>0.14879999999999999</v>
      </c>
      <c r="KT11" s="286">
        <v>0.14879999999999999</v>
      </c>
      <c r="KU11" s="286">
        <v>0.14879999999999999</v>
      </c>
      <c r="KV11" s="286">
        <v>0.14879999999999999</v>
      </c>
      <c r="KW11" s="286">
        <v>0.14879999999999999</v>
      </c>
      <c r="KX11" s="284">
        <v>0.14879999999999999</v>
      </c>
      <c r="KY11" s="286">
        <v>0.14879999999999999</v>
      </c>
      <c r="KZ11" s="286">
        <v>0.14879999999999999</v>
      </c>
      <c r="LA11" s="286">
        <v>0.14879999999999999</v>
      </c>
      <c r="LB11" s="286">
        <v>0.1487</v>
      </c>
      <c r="LC11" s="286">
        <v>0.1487</v>
      </c>
      <c r="LD11" s="284">
        <v>0.1487</v>
      </c>
    </row>
    <row r="12" spans="1:316" ht="15.75" thickBot="1">
      <c r="B12" s="407" t="s">
        <v>711</v>
      </c>
      <c r="C12" s="283" t="s">
        <v>705</v>
      </c>
      <c r="D12" s="282" t="s">
        <v>704</v>
      </c>
      <c r="E12" s="290">
        <f t="shared" ref="E12:AF12" si="5">E$6*$AG35</f>
        <v>0.16520856948537746</v>
      </c>
      <c r="F12" s="290">
        <f t="shared" si="5"/>
        <v>0.16405248243028792</v>
      </c>
      <c r="G12" s="290">
        <f t="shared" si="5"/>
        <v>0.16289639537519837</v>
      </c>
      <c r="H12" s="290">
        <f t="shared" si="5"/>
        <v>0.16174030832010883</v>
      </c>
      <c r="I12" s="290">
        <f t="shared" si="5"/>
        <v>0.16058422126501928</v>
      </c>
      <c r="J12" s="290">
        <f t="shared" si="5"/>
        <v>0.15942813420992974</v>
      </c>
      <c r="K12" s="290">
        <f t="shared" si="5"/>
        <v>0.1582720471548402</v>
      </c>
      <c r="L12" s="290">
        <f t="shared" si="5"/>
        <v>0.15711596009975065</v>
      </c>
      <c r="M12" s="290">
        <f t="shared" si="5"/>
        <v>0.15595987304466111</v>
      </c>
      <c r="N12" s="290">
        <f t="shared" si="5"/>
        <v>0.15480378598957154</v>
      </c>
      <c r="O12" s="290">
        <f t="shared" si="5"/>
        <v>0.15364769893448199</v>
      </c>
      <c r="P12" s="290">
        <f t="shared" si="5"/>
        <v>0.15249161187939245</v>
      </c>
      <c r="Q12" s="290">
        <f t="shared" si="5"/>
        <v>0.15416980276581277</v>
      </c>
      <c r="R12" s="290">
        <f t="shared" si="5"/>
        <v>0.15584799365223309</v>
      </c>
      <c r="S12" s="290">
        <f t="shared" si="5"/>
        <v>0.15752618453865341</v>
      </c>
      <c r="T12" s="290">
        <f t="shared" si="5"/>
        <v>0.15920437542507371</v>
      </c>
      <c r="U12" s="290">
        <f t="shared" si="5"/>
        <v>0.16088256631149403</v>
      </c>
      <c r="V12" s="290">
        <f t="shared" si="5"/>
        <v>0.16256075719791435</v>
      </c>
      <c r="W12" s="290">
        <f t="shared" si="5"/>
        <v>0.1615165495352528</v>
      </c>
      <c r="X12" s="290">
        <f t="shared" si="5"/>
        <v>0.16047234187259127</v>
      </c>
      <c r="Y12" s="290">
        <f t="shared" si="5"/>
        <v>0.15942813420992977</v>
      </c>
      <c r="Z12" s="290">
        <f t="shared" si="5"/>
        <v>0.15838392654726824</v>
      </c>
      <c r="AA12" s="290">
        <f t="shared" si="5"/>
        <v>0.15733971888460668</v>
      </c>
      <c r="AB12" s="290">
        <f t="shared" si="5"/>
        <v>0.15629551122194515</v>
      </c>
      <c r="AC12" s="290">
        <f t="shared" si="5"/>
        <v>0.15793640897755612</v>
      </c>
      <c r="AD12" s="290">
        <f t="shared" si="5"/>
        <v>0.15957730673316711</v>
      </c>
      <c r="AE12" s="290">
        <f t="shared" si="5"/>
        <v>0.16121820448877808</v>
      </c>
      <c r="AF12" s="290">
        <f t="shared" si="5"/>
        <v>0.16285910224438904</v>
      </c>
      <c r="AG12" s="286">
        <v>0.16450000000000001</v>
      </c>
      <c r="AH12" s="284">
        <v>0.16450000000000001</v>
      </c>
      <c r="AI12" s="286">
        <v>0.16450000000000001</v>
      </c>
      <c r="AJ12" s="286">
        <v>0.16450000000000001</v>
      </c>
      <c r="AK12" s="286">
        <v>0.16450000000000001</v>
      </c>
      <c r="AL12" s="286">
        <v>0.16969999999999999</v>
      </c>
      <c r="AM12" s="286">
        <v>0.16900000000000001</v>
      </c>
      <c r="AN12" s="284">
        <v>0.16900000000000001</v>
      </c>
      <c r="AO12" s="286">
        <v>0.16969999999999999</v>
      </c>
      <c r="AP12" s="286">
        <v>0.16969999999999999</v>
      </c>
      <c r="AQ12" s="286">
        <v>0.16969999999999999</v>
      </c>
      <c r="AR12" s="286">
        <v>0.17</v>
      </c>
      <c r="AS12" s="286">
        <v>0.17</v>
      </c>
      <c r="AT12" s="284">
        <v>0.17</v>
      </c>
      <c r="AU12" s="286">
        <v>0.17</v>
      </c>
      <c r="AV12" s="286">
        <v>0.17</v>
      </c>
      <c r="AW12" s="286">
        <v>0.17</v>
      </c>
      <c r="AX12" s="286">
        <v>0.1709</v>
      </c>
      <c r="AY12" s="286">
        <v>0.1709</v>
      </c>
      <c r="AZ12" s="284">
        <v>0.1709</v>
      </c>
      <c r="BA12" s="286">
        <v>0.1734</v>
      </c>
      <c r="BB12" s="286">
        <v>0.1734</v>
      </c>
      <c r="BC12" s="286">
        <v>0.1734</v>
      </c>
      <c r="BD12" s="286">
        <v>0.17369999999999999</v>
      </c>
      <c r="BE12" s="286">
        <v>0.17369999999999999</v>
      </c>
      <c r="BF12" s="284">
        <v>0.17369999999999999</v>
      </c>
      <c r="BG12" s="286">
        <v>0.17369999999999999</v>
      </c>
      <c r="BH12" s="286">
        <v>0.17369999999999999</v>
      </c>
      <c r="BI12" s="286">
        <v>0.17369999999999999</v>
      </c>
      <c r="BJ12" s="286">
        <v>0.1757</v>
      </c>
      <c r="BK12" s="286">
        <v>0.1757</v>
      </c>
      <c r="BL12" s="284">
        <v>0.1757</v>
      </c>
      <c r="BM12" s="286">
        <v>0.1759</v>
      </c>
      <c r="BN12" s="286">
        <v>0.1759</v>
      </c>
      <c r="BO12" s="286">
        <v>0.1759</v>
      </c>
      <c r="BP12" s="286">
        <v>0.17510000000000001</v>
      </c>
      <c r="BQ12" s="286">
        <v>0.17510000000000001</v>
      </c>
      <c r="BR12" s="284">
        <v>0.17510000000000001</v>
      </c>
      <c r="BS12" s="286">
        <v>0.17499999999999999</v>
      </c>
      <c r="BT12" s="286">
        <v>0.17480000000000001</v>
      </c>
      <c r="BU12" s="286">
        <v>0.17480000000000001</v>
      </c>
      <c r="BV12" s="286">
        <v>0.1741</v>
      </c>
      <c r="BW12" s="286">
        <v>0.1741</v>
      </c>
      <c r="BX12" s="284">
        <v>0.1741</v>
      </c>
      <c r="BY12" s="286">
        <v>0.17419999999999999</v>
      </c>
      <c r="BZ12" s="286">
        <v>0.17419999999999999</v>
      </c>
      <c r="CA12" s="286">
        <v>0.17419999999999999</v>
      </c>
      <c r="CB12" s="286">
        <v>0.17419999999999999</v>
      </c>
      <c r="CC12" s="286">
        <v>0.17399999999999999</v>
      </c>
      <c r="CD12" s="284">
        <v>0.17399999999999999</v>
      </c>
      <c r="CE12" s="286">
        <v>0.17399999999999999</v>
      </c>
      <c r="CF12" s="286">
        <v>0.17399999999999999</v>
      </c>
      <c r="CG12" s="286">
        <v>0.17399999999999999</v>
      </c>
      <c r="CH12" s="286">
        <v>0.17280000000000001</v>
      </c>
      <c r="CI12" s="286">
        <v>0.17380000000000001</v>
      </c>
      <c r="CJ12" s="284">
        <v>0.17380000000000001</v>
      </c>
      <c r="CK12" s="286">
        <v>0.17380000000000001</v>
      </c>
      <c r="CL12" s="286">
        <v>0.17380000000000001</v>
      </c>
      <c r="CM12" s="286">
        <v>0.17380000000000001</v>
      </c>
      <c r="CN12" s="286">
        <v>0.17380000000000001</v>
      </c>
      <c r="CO12" s="286">
        <v>0.17380000000000001</v>
      </c>
      <c r="CP12" s="284">
        <v>0.17380000000000001</v>
      </c>
      <c r="CQ12" s="286">
        <v>0.17380000000000001</v>
      </c>
      <c r="CR12" s="286">
        <v>0.17380000000000001</v>
      </c>
      <c r="CS12" s="286">
        <v>0.17380000000000001</v>
      </c>
      <c r="CT12" s="286">
        <v>0.17460000000000001</v>
      </c>
      <c r="CU12" s="286">
        <v>0.17419999999999999</v>
      </c>
      <c r="CV12" s="284">
        <v>0.17419999999999999</v>
      </c>
      <c r="CW12" s="286">
        <v>0.1739</v>
      </c>
      <c r="CX12" s="286">
        <v>0.1739</v>
      </c>
      <c r="CY12" s="286">
        <v>0.1739</v>
      </c>
      <c r="CZ12" s="286">
        <v>0.1739</v>
      </c>
      <c r="DA12" s="286">
        <v>0.1739</v>
      </c>
      <c r="DB12" s="284">
        <v>0.1739</v>
      </c>
      <c r="DC12" s="286">
        <v>0.1739</v>
      </c>
      <c r="DD12" s="286">
        <v>0.1729</v>
      </c>
      <c r="DE12" s="286">
        <v>0.1729</v>
      </c>
      <c r="DF12" s="286">
        <v>0.1704</v>
      </c>
      <c r="DG12" s="286">
        <v>0.1704</v>
      </c>
      <c r="DH12" s="284">
        <v>0.17030000000000001</v>
      </c>
      <c r="DI12" s="286">
        <v>0.17030000000000001</v>
      </c>
      <c r="DJ12" s="286">
        <v>0.17030000000000001</v>
      </c>
      <c r="DK12" s="286">
        <v>0.17030000000000001</v>
      </c>
      <c r="DL12" s="286">
        <v>0.17030000000000001</v>
      </c>
      <c r="DM12" s="286">
        <v>0.17030000000000001</v>
      </c>
      <c r="DN12" s="284">
        <v>0.17030000000000001</v>
      </c>
      <c r="DO12" s="286">
        <v>0.17030000000000001</v>
      </c>
      <c r="DP12" s="286">
        <v>0.17030000000000001</v>
      </c>
      <c r="DQ12" s="286">
        <v>0.17030000000000001</v>
      </c>
      <c r="DR12" s="286">
        <v>0.17199999999999999</v>
      </c>
      <c r="DS12" s="286">
        <v>0.1719</v>
      </c>
      <c r="DT12" s="284">
        <v>0.1719</v>
      </c>
      <c r="DU12" s="286">
        <v>0.1719</v>
      </c>
      <c r="DV12" s="286">
        <v>0.17169999999999999</v>
      </c>
      <c r="DW12" s="286">
        <v>0.17169999999999999</v>
      </c>
      <c r="DX12" s="286">
        <v>0.17169999999999999</v>
      </c>
      <c r="DY12" s="286">
        <v>0.17169999999999999</v>
      </c>
      <c r="DZ12" s="284">
        <v>0.1716</v>
      </c>
      <c r="EA12" s="286">
        <v>0.1716</v>
      </c>
      <c r="EB12" s="286">
        <v>0.1716</v>
      </c>
      <c r="EC12" s="286">
        <v>0.1716</v>
      </c>
      <c r="ED12" s="286">
        <v>0.16719999999999999</v>
      </c>
      <c r="EE12" s="286">
        <v>0.16700000000000001</v>
      </c>
      <c r="EF12" s="284">
        <v>0.16700000000000001</v>
      </c>
      <c r="EG12" s="286">
        <v>0.1666</v>
      </c>
      <c r="EH12" s="286">
        <v>0.1666</v>
      </c>
      <c r="EI12" s="286">
        <v>0.1666</v>
      </c>
      <c r="EJ12" s="286">
        <v>0.1661</v>
      </c>
      <c r="EK12" s="286">
        <v>0.1661</v>
      </c>
      <c r="EL12" s="284">
        <v>0.1661</v>
      </c>
      <c r="EM12" s="286">
        <v>0.1661</v>
      </c>
      <c r="EN12" s="286">
        <v>0.1661</v>
      </c>
      <c r="EO12" s="286">
        <v>0.1661</v>
      </c>
      <c r="EP12" s="286">
        <v>0.16719999999999999</v>
      </c>
      <c r="EQ12" s="286">
        <v>0.16739999999999999</v>
      </c>
      <c r="ER12" s="284">
        <v>0.16739999999999999</v>
      </c>
      <c r="ES12" s="286">
        <v>0.16739999999999999</v>
      </c>
      <c r="ET12" s="286">
        <v>0.16700000000000001</v>
      </c>
      <c r="EU12" s="286">
        <v>0.16700000000000001</v>
      </c>
      <c r="EV12" s="286">
        <v>0.16700000000000001</v>
      </c>
      <c r="EW12" s="286">
        <v>0.1792</v>
      </c>
      <c r="EX12" s="284">
        <v>0.1792</v>
      </c>
      <c r="EY12" s="286">
        <v>0.1792</v>
      </c>
      <c r="EZ12" s="286">
        <v>0.1792</v>
      </c>
      <c r="FA12" s="286">
        <v>0.1792</v>
      </c>
      <c r="FB12" s="286">
        <v>0.17100000000000001</v>
      </c>
      <c r="FC12" s="286">
        <v>0.1701</v>
      </c>
      <c r="FD12" s="284">
        <v>0.1701</v>
      </c>
      <c r="FE12" s="286">
        <v>0.1701</v>
      </c>
      <c r="FF12" s="286">
        <v>0.1701</v>
      </c>
      <c r="FG12" s="286">
        <v>0.1701</v>
      </c>
      <c r="FH12" s="286">
        <v>0.1701</v>
      </c>
      <c r="FI12" s="286">
        <v>0.1701</v>
      </c>
      <c r="FJ12" s="284">
        <v>0.1701</v>
      </c>
      <c r="FK12" s="286">
        <v>0.1701</v>
      </c>
      <c r="FL12" s="286">
        <v>0.1701</v>
      </c>
      <c r="FM12" s="286">
        <v>0.1701</v>
      </c>
      <c r="FN12" s="286">
        <v>0.1701</v>
      </c>
      <c r="FO12" s="286">
        <v>0.16969999999999999</v>
      </c>
      <c r="FP12" s="284">
        <v>0.16470000000000001</v>
      </c>
      <c r="FQ12" s="286">
        <v>0.16450000000000001</v>
      </c>
      <c r="FR12" s="286">
        <v>0.16450000000000001</v>
      </c>
      <c r="FS12" s="286">
        <v>0.1643</v>
      </c>
      <c r="FT12" s="286">
        <v>0.1643</v>
      </c>
      <c r="FU12" s="286">
        <v>0.1643</v>
      </c>
      <c r="FV12" s="284">
        <v>0.1643</v>
      </c>
      <c r="FW12" s="286">
        <v>0.1643</v>
      </c>
      <c r="FX12" s="286">
        <v>0.1643</v>
      </c>
      <c r="FY12" s="286">
        <v>0.1643</v>
      </c>
      <c r="FZ12" s="286">
        <v>0.1643</v>
      </c>
      <c r="GA12" s="286">
        <v>0.1643</v>
      </c>
      <c r="GB12" s="284">
        <v>0.1643</v>
      </c>
      <c r="GC12" s="286">
        <v>0.16370000000000001</v>
      </c>
      <c r="GD12" s="286">
        <v>0.16370000000000001</v>
      </c>
      <c r="GE12" s="286">
        <v>0.16370000000000001</v>
      </c>
      <c r="GF12" s="286">
        <v>0.16370000000000001</v>
      </c>
      <c r="GG12" s="286">
        <v>0.16370000000000001</v>
      </c>
      <c r="GH12" s="284">
        <v>0.16370000000000001</v>
      </c>
      <c r="GI12" s="286">
        <v>0.16370000000000001</v>
      </c>
      <c r="GJ12" s="286">
        <v>0.16370000000000001</v>
      </c>
      <c r="GK12" s="286">
        <v>0.16370000000000001</v>
      </c>
      <c r="GL12" s="286">
        <v>0.16370000000000001</v>
      </c>
      <c r="GM12" s="286">
        <v>0.16009999999999999</v>
      </c>
      <c r="GN12" s="284">
        <v>0.16009999999999999</v>
      </c>
      <c r="GO12" s="286">
        <v>0.1598</v>
      </c>
      <c r="GP12" s="286">
        <v>0.1598</v>
      </c>
      <c r="GQ12" s="286">
        <v>0.1598</v>
      </c>
      <c r="GR12" s="286">
        <v>0.15970000000000001</v>
      </c>
      <c r="GS12" s="286">
        <v>0.15970000000000001</v>
      </c>
      <c r="GT12" s="287">
        <v>0.15970000000000001</v>
      </c>
      <c r="GU12" s="286">
        <v>0.15970000000000001</v>
      </c>
      <c r="GV12" s="286">
        <v>0.15970000000000001</v>
      </c>
      <c r="GW12" s="286">
        <v>0.15970000000000001</v>
      </c>
      <c r="GX12" s="286">
        <v>0.15240000000000001</v>
      </c>
      <c r="GY12" s="286">
        <v>0.15240000000000001</v>
      </c>
      <c r="GZ12" s="284">
        <v>0.1522</v>
      </c>
      <c r="HA12" s="286">
        <v>0.1522</v>
      </c>
      <c r="HB12" s="286">
        <v>0.1522</v>
      </c>
      <c r="HC12" s="286">
        <v>0.1522</v>
      </c>
      <c r="HD12" s="286">
        <v>0.1522</v>
      </c>
      <c r="HE12" s="286">
        <v>0.1522</v>
      </c>
      <c r="HF12" s="284">
        <v>0.1522</v>
      </c>
      <c r="HG12" s="286">
        <v>0.1522</v>
      </c>
      <c r="HH12" s="286">
        <v>0.1522</v>
      </c>
      <c r="HI12" s="286">
        <v>0.1522</v>
      </c>
      <c r="HJ12" s="286">
        <v>0.158</v>
      </c>
      <c r="HK12" s="286">
        <v>0.158</v>
      </c>
      <c r="HL12" s="284">
        <v>0.158</v>
      </c>
      <c r="HM12" s="286">
        <v>0.158</v>
      </c>
      <c r="HN12" s="286">
        <v>0.158</v>
      </c>
      <c r="HO12" s="286">
        <v>0.158</v>
      </c>
      <c r="HP12" s="286">
        <v>0.158</v>
      </c>
      <c r="HQ12" s="286">
        <v>0.15409999999999999</v>
      </c>
      <c r="HR12" s="284">
        <v>0.1542</v>
      </c>
      <c r="HS12" s="286">
        <v>0.15390000000000001</v>
      </c>
      <c r="HT12" s="286">
        <v>0.1444</v>
      </c>
      <c r="HU12" s="286">
        <v>0.1444</v>
      </c>
      <c r="HV12" s="286">
        <v>0.1444</v>
      </c>
      <c r="HW12" s="286">
        <v>0.1444</v>
      </c>
      <c r="HX12" s="284">
        <v>0.1444</v>
      </c>
      <c r="HY12" s="286">
        <v>0.14610000000000001</v>
      </c>
      <c r="HZ12" s="286">
        <v>0.14610000000000001</v>
      </c>
      <c r="IA12" s="286">
        <v>0.14610000000000001</v>
      </c>
      <c r="IB12" s="286">
        <v>0.14610000000000001</v>
      </c>
      <c r="IC12" s="286">
        <v>0.14610000000000001</v>
      </c>
      <c r="ID12" s="284">
        <v>0.14610000000000001</v>
      </c>
      <c r="IE12" s="286">
        <v>0.14610000000000001</v>
      </c>
      <c r="IF12" s="286">
        <v>0.14610000000000001</v>
      </c>
      <c r="IG12" s="286">
        <v>0.14610000000000001</v>
      </c>
      <c r="IH12" s="286">
        <v>0.14810000000000001</v>
      </c>
      <c r="II12" s="286">
        <v>0.14810000000000001</v>
      </c>
      <c r="IJ12" s="284">
        <v>0.14810000000000001</v>
      </c>
      <c r="IK12" s="286">
        <v>0.1434</v>
      </c>
      <c r="IL12" s="286">
        <v>0.1434</v>
      </c>
      <c r="IM12" s="286">
        <v>0.1434</v>
      </c>
      <c r="IN12" s="286">
        <v>0.1434</v>
      </c>
      <c r="IO12" s="286">
        <v>0.1434</v>
      </c>
      <c r="IP12" s="284">
        <v>0.1434</v>
      </c>
      <c r="IQ12" s="286">
        <v>0.1434</v>
      </c>
      <c r="IR12" s="286">
        <v>0.1434</v>
      </c>
      <c r="IS12" s="286">
        <v>0.1434</v>
      </c>
      <c r="IT12" s="286">
        <v>0.1429</v>
      </c>
      <c r="IU12" s="286">
        <v>0.1429</v>
      </c>
      <c r="IV12" s="284">
        <v>0.1429</v>
      </c>
      <c r="IW12" s="286">
        <v>0.14630000000000001</v>
      </c>
      <c r="IX12" s="286">
        <v>0.14630000000000001</v>
      </c>
      <c r="IY12" s="286">
        <v>0.14630000000000001</v>
      </c>
      <c r="IZ12" s="286">
        <v>0.14630000000000001</v>
      </c>
      <c r="JA12" s="286">
        <v>0.14630000000000001</v>
      </c>
      <c r="JB12" s="284">
        <v>0.14630000000000001</v>
      </c>
      <c r="JC12" s="286">
        <v>0.14630000000000001</v>
      </c>
      <c r="JD12" s="286">
        <v>0.14630000000000001</v>
      </c>
      <c r="JE12" s="286">
        <v>0.14630000000000001</v>
      </c>
      <c r="JF12" s="286">
        <v>0.14599999999999999</v>
      </c>
      <c r="JG12" s="286">
        <v>0.14599999999999999</v>
      </c>
      <c r="JH12" s="284">
        <v>0.14599999999999999</v>
      </c>
      <c r="JI12" s="286">
        <v>0.14319999999999999</v>
      </c>
      <c r="JJ12" s="286">
        <v>0.14319999999999999</v>
      </c>
      <c r="JK12" s="286">
        <v>0.14319999999999999</v>
      </c>
      <c r="JL12" s="286">
        <v>0.14319999999999999</v>
      </c>
      <c r="JM12" s="286">
        <v>0.14319999999999999</v>
      </c>
      <c r="JN12" s="284">
        <v>0.14319999999999999</v>
      </c>
      <c r="JO12" s="286">
        <v>0.14319999999999999</v>
      </c>
      <c r="JP12" s="286">
        <v>0.14319999999999999</v>
      </c>
      <c r="JQ12" s="286">
        <v>0.14319999999999999</v>
      </c>
      <c r="JR12" s="286">
        <v>0.14319999999999999</v>
      </c>
      <c r="JS12" s="286">
        <v>0.14319999999999999</v>
      </c>
      <c r="JT12" s="284">
        <v>0.14319999999999999</v>
      </c>
      <c r="JU12" s="286">
        <v>0.14460000000000001</v>
      </c>
      <c r="JV12" s="286">
        <v>0.14460000000000001</v>
      </c>
      <c r="JW12" s="286">
        <v>0.14460000000000001</v>
      </c>
      <c r="JX12" s="286">
        <v>0.14460000000000001</v>
      </c>
      <c r="JY12" s="286">
        <v>0.14460000000000001</v>
      </c>
      <c r="JZ12" s="284">
        <v>0.14460000000000001</v>
      </c>
      <c r="KA12" s="286">
        <v>0.14460000000000001</v>
      </c>
      <c r="KB12" s="286">
        <v>0.14460000000000001</v>
      </c>
      <c r="KC12" s="286">
        <v>0.14460000000000001</v>
      </c>
      <c r="KD12" s="286">
        <v>0.14449999999999999</v>
      </c>
      <c r="KE12" s="286">
        <v>0.14449999999999999</v>
      </c>
      <c r="KF12" s="284">
        <v>0.14449999999999999</v>
      </c>
      <c r="KG12" s="286">
        <v>0.14940000000000001</v>
      </c>
      <c r="KH12" s="286">
        <v>0.14940000000000001</v>
      </c>
      <c r="KI12" s="286">
        <v>0.14940000000000001</v>
      </c>
      <c r="KJ12" s="286">
        <v>0.14940000000000001</v>
      </c>
      <c r="KK12" s="286">
        <v>0.14940000000000001</v>
      </c>
      <c r="KL12" s="284">
        <v>0.14940000000000001</v>
      </c>
      <c r="KM12" s="286">
        <v>0.14940000000000001</v>
      </c>
      <c r="KN12" s="286">
        <v>0.14940000000000001</v>
      </c>
      <c r="KO12" s="286">
        <v>0.14940000000000001</v>
      </c>
      <c r="KP12" s="286">
        <v>0.1492</v>
      </c>
      <c r="KQ12" s="286">
        <v>0.1492</v>
      </c>
      <c r="KR12" s="284">
        <v>0.1492</v>
      </c>
      <c r="KS12" s="286">
        <v>0.14580000000000001</v>
      </c>
      <c r="KT12" s="286">
        <v>0.14580000000000001</v>
      </c>
      <c r="KU12" s="286">
        <v>0.14580000000000001</v>
      </c>
      <c r="KV12" s="286">
        <v>0.14580000000000001</v>
      </c>
      <c r="KW12" s="286">
        <v>0.14580000000000001</v>
      </c>
      <c r="KX12" s="284">
        <v>0.14580000000000001</v>
      </c>
      <c r="KY12" s="286">
        <v>0.14580000000000001</v>
      </c>
      <c r="KZ12" s="286">
        <v>0.14580000000000001</v>
      </c>
      <c r="LA12" s="286">
        <v>0.14580000000000001</v>
      </c>
      <c r="LB12" s="286">
        <v>0.1457</v>
      </c>
      <c r="LC12" s="286">
        <v>0.1457</v>
      </c>
      <c r="LD12" s="284">
        <v>0.1457</v>
      </c>
    </row>
    <row r="13" spans="1:316">
      <c r="B13" s="282" t="s">
        <v>712</v>
      </c>
      <c r="C13" s="283" t="s">
        <v>705</v>
      </c>
      <c r="D13" s="282" t="s">
        <v>704</v>
      </c>
      <c r="E13" s="290">
        <f t="shared" ref="E13:AF13" si="6">E$6*$AG36</f>
        <v>0.14863749716617544</v>
      </c>
      <c r="F13" s="290">
        <f t="shared" si="6"/>
        <v>0.14759737021083652</v>
      </c>
      <c r="G13" s="290">
        <f t="shared" si="6"/>
        <v>0.1465572432554976</v>
      </c>
      <c r="H13" s="290">
        <f t="shared" si="6"/>
        <v>0.14551711630015868</v>
      </c>
      <c r="I13" s="290">
        <f t="shared" si="6"/>
        <v>0.14447698934481976</v>
      </c>
      <c r="J13" s="290">
        <f t="shared" si="6"/>
        <v>0.14343686238948083</v>
      </c>
      <c r="K13" s="290">
        <f t="shared" si="6"/>
        <v>0.14239673543414191</v>
      </c>
      <c r="L13" s="290">
        <f t="shared" si="6"/>
        <v>0.14135660847880296</v>
      </c>
      <c r="M13" s="290">
        <f t="shared" si="6"/>
        <v>0.14031648152346404</v>
      </c>
      <c r="N13" s="290">
        <f t="shared" si="6"/>
        <v>0.13927635456812512</v>
      </c>
      <c r="O13" s="290">
        <f t="shared" si="6"/>
        <v>0.1382362276127862</v>
      </c>
      <c r="P13" s="290">
        <f t="shared" si="6"/>
        <v>0.13719610065744728</v>
      </c>
      <c r="Q13" s="290">
        <f t="shared" si="6"/>
        <v>0.13870596236681024</v>
      </c>
      <c r="R13" s="290">
        <f t="shared" si="6"/>
        <v>0.1402158240761732</v>
      </c>
      <c r="S13" s="290">
        <f t="shared" si="6"/>
        <v>0.14172568578553615</v>
      </c>
      <c r="T13" s="290">
        <f t="shared" si="6"/>
        <v>0.14323554749489911</v>
      </c>
      <c r="U13" s="290">
        <f t="shared" si="6"/>
        <v>0.14474540920426207</v>
      </c>
      <c r="V13" s="290">
        <f t="shared" si="6"/>
        <v>0.14625527091362503</v>
      </c>
      <c r="W13" s="290">
        <f t="shared" si="6"/>
        <v>0.14531580140557696</v>
      </c>
      <c r="X13" s="290">
        <f t="shared" si="6"/>
        <v>0.14437633189752888</v>
      </c>
      <c r="Y13" s="290">
        <f t="shared" si="6"/>
        <v>0.14343686238948086</v>
      </c>
      <c r="Z13" s="290">
        <f t="shared" si="6"/>
        <v>0.14249739288143279</v>
      </c>
      <c r="AA13" s="290">
        <f t="shared" si="6"/>
        <v>0.14155792337338471</v>
      </c>
      <c r="AB13" s="290">
        <f t="shared" si="6"/>
        <v>0.14061845386533664</v>
      </c>
      <c r="AC13" s="290">
        <f t="shared" si="6"/>
        <v>0.14209476309226932</v>
      </c>
      <c r="AD13" s="290">
        <f t="shared" si="6"/>
        <v>0.14357107231920199</v>
      </c>
      <c r="AE13" s="290">
        <f t="shared" si="6"/>
        <v>0.14504738154613467</v>
      </c>
      <c r="AF13" s="290">
        <f t="shared" si="6"/>
        <v>0.14652369077306732</v>
      </c>
      <c r="AG13" s="286">
        <v>0.14799999999999999</v>
      </c>
      <c r="AH13" s="284">
        <v>0.14799999999999999</v>
      </c>
      <c r="AI13" s="286">
        <v>0.14799999999999999</v>
      </c>
      <c r="AJ13" s="286">
        <v>0.14799999999999999</v>
      </c>
      <c r="AK13" s="286">
        <v>0.14799999999999999</v>
      </c>
      <c r="AL13" s="286">
        <v>0.14410000000000001</v>
      </c>
      <c r="AM13" s="286">
        <v>0.1439</v>
      </c>
      <c r="AN13" s="284">
        <v>0.1439</v>
      </c>
      <c r="AO13" s="286">
        <v>0.14460000000000001</v>
      </c>
      <c r="AP13" s="286">
        <v>0.14460000000000001</v>
      </c>
      <c r="AQ13" s="286">
        <v>0.14460000000000001</v>
      </c>
      <c r="AR13" s="286">
        <v>0.14460000000000001</v>
      </c>
      <c r="AS13" s="286">
        <v>0.14460000000000001</v>
      </c>
      <c r="AT13" s="284">
        <v>0.14460000000000001</v>
      </c>
      <c r="AU13" s="286">
        <v>0.14460000000000001</v>
      </c>
      <c r="AV13" s="286">
        <v>0.14460000000000001</v>
      </c>
      <c r="AW13" s="286">
        <v>0.14460000000000001</v>
      </c>
      <c r="AX13" s="286">
        <v>0.1447</v>
      </c>
      <c r="AY13" s="286">
        <v>0.1447</v>
      </c>
      <c r="AZ13" s="284">
        <v>0.1447</v>
      </c>
      <c r="BA13" s="286">
        <v>0.14649999999999999</v>
      </c>
      <c r="BB13" s="286">
        <v>0.14649999999999999</v>
      </c>
      <c r="BC13" s="286">
        <v>0.1474</v>
      </c>
      <c r="BD13" s="286">
        <v>0.1477</v>
      </c>
      <c r="BE13" s="286">
        <v>0.1477</v>
      </c>
      <c r="BF13" s="284">
        <v>0.1477</v>
      </c>
      <c r="BG13" s="286">
        <v>0.1477</v>
      </c>
      <c r="BH13" s="286">
        <v>0.1477</v>
      </c>
      <c r="BI13" s="286">
        <v>0.1477</v>
      </c>
      <c r="BJ13" s="286">
        <v>0.14940000000000001</v>
      </c>
      <c r="BK13" s="286">
        <v>0.14940000000000001</v>
      </c>
      <c r="BL13" s="284">
        <v>0.14940000000000001</v>
      </c>
      <c r="BM13" s="286">
        <v>0.14960000000000001</v>
      </c>
      <c r="BN13" s="286">
        <v>0.14960000000000001</v>
      </c>
      <c r="BO13" s="286">
        <v>0.14960000000000001</v>
      </c>
      <c r="BP13" s="286">
        <v>0.14879999999999999</v>
      </c>
      <c r="BQ13" s="286">
        <v>0.14879999999999999</v>
      </c>
      <c r="BR13" s="284">
        <v>0.14879999999999999</v>
      </c>
      <c r="BS13" s="286">
        <v>0.1487</v>
      </c>
      <c r="BT13" s="286">
        <v>0.14849999999999999</v>
      </c>
      <c r="BU13" s="286">
        <v>0.14849999999999999</v>
      </c>
      <c r="BV13" s="286">
        <v>0.14779999999999999</v>
      </c>
      <c r="BW13" s="286">
        <v>0.1479</v>
      </c>
      <c r="BX13" s="284">
        <v>0.1479</v>
      </c>
      <c r="BY13" s="286">
        <v>0.1479</v>
      </c>
      <c r="BZ13" s="286">
        <v>0.1479</v>
      </c>
      <c r="CA13" s="286">
        <v>0.1479</v>
      </c>
      <c r="CB13" s="286">
        <v>0.1479</v>
      </c>
      <c r="CC13" s="286">
        <v>0.1477</v>
      </c>
      <c r="CD13" s="284">
        <v>0.1477</v>
      </c>
      <c r="CE13" s="286">
        <v>0.1477</v>
      </c>
      <c r="CF13" s="286">
        <v>0.1477</v>
      </c>
      <c r="CG13" s="286">
        <v>0.1477</v>
      </c>
      <c r="CH13" s="286">
        <v>0.1472</v>
      </c>
      <c r="CI13" s="286">
        <v>0.14710000000000001</v>
      </c>
      <c r="CJ13" s="284">
        <v>0.14710000000000001</v>
      </c>
      <c r="CK13" s="286">
        <v>0.14710000000000001</v>
      </c>
      <c r="CL13" s="286">
        <v>0.14710000000000001</v>
      </c>
      <c r="CM13" s="286">
        <v>0.14710000000000001</v>
      </c>
      <c r="CN13" s="286">
        <v>0.14710000000000001</v>
      </c>
      <c r="CO13" s="286">
        <v>0.14710000000000001</v>
      </c>
      <c r="CP13" s="284">
        <v>0.14710000000000001</v>
      </c>
      <c r="CQ13" s="286">
        <v>0.14710000000000001</v>
      </c>
      <c r="CR13" s="286">
        <v>0.14710000000000001</v>
      </c>
      <c r="CS13" s="286">
        <v>0.14710000000000001</v>
      </c>
      <c r="CT13" s="286">
        <v>0.14499999999999999</v>
      </c>
      <c r="CU13" s="286">
        <v>0.14499999999999999</v>
      </c>
      <c r="CV13" s="284">
        <v>0.14499999999999999</v>
      </c>
      <c r="CW13" s="286">
        <v>0.1452</v>
      </c>
      <c r="CX13" s="286">
        <v>0.1452</v>
      </c>
      <c r="CY13" s="286">
        <v>0.1452</v>
      </c>
      <c r="CZ13" s="286">
        <v>0.1452</v>
      </c>
      <c r="DA13" s="286">
        <v>0.1452</v>
      </c>
      <c r="DB13" s="284">
        <v>0.1452</v>
      </c>
      <c r="DC13" s="286">
        <v>0.1452</v>
      </c>
      <c r="DD13" s="286">
        <v>0.14430000000000001</v>
      </c>
      <c r="DE13" s="286">
        <v>0.14430000000000001</v>
      </c>
      <c r="DF13" s="286">
        <v>0.1406</v>
      </c>
      <c r="DG13" s="286">
        <v>0.1406</v>
      </c>
      <c r="DH13" s="284">
        <v>0.1401</v>
      </c>
      <c r="DI13" s="286">
        <v>0.1401</v>
      </c>
      <c r="DJ13" s="286">
        <v>0.1401</v>
      </c>
      <c r="DK13" s="286">
        <v>0.1401</v>
      </c>
      <c r="DL13" s="286">
        <v>0.1401</v>
      </c>
      <c r="DM13" s="286">
        <v>0.1401</v>
      </c>
      <c r="DN13" s="284">
        <v>0.1401</v>
      </c>
      <c r="DO13" s="286">
        <v>0.1401</v>
      </c>
      <c r="DP13" s="286">
        <v>0.1401</v>
      </c>
      <c r="DQ13" s="286">
        <v>0.1401</v>
      </c>
      <c r="DR13" s="286">
        <v>0.1414</v>
      </c>
      <c r="DS13" s="286">
        <v>0.1411</v>
      </c>
      <c r="DT13" s="284">
        <v>0.1411</v>
      </c>
      <c r="DU13" s="292">
        <f t="shared" ref="DU13:EZ13" si="7">DU12*($DT$13/$DT$12)</f>
        <v>0.1411</v>
      </c>
      <c r="DV13" s="292">
        <f t="shared" si="7"/>
        <v>0.14093583478766725</v>
      </c>
      <c r="DW13" s="292">
        <f t="shared" si="7"/>
        <v>0.14093583478766725</v>
      </c>
      <c r="DX13" s="292">
        <f t="shared" si="7"/>
        <v>0.14093583478766725</v>
      </c>
      <c r="DY13" s="292">
        <f t="shared" si="7"/>
        <v>0.14093583478766725</v>
      </c>
      <c r="DZ13" s="292">
        <f t="shared" si="7"/>
        <v>0.14085375218150087</v>
      </c>
      <c r="EA13" s="292">
        <f t="shared" si="7"/>
        <v>0.14085375218150087</v>
      </c>
      <c r="EB13" s="292">
        <f t="shared" si="7"/>
        <v>0.14085375218150087</v>
      </c>
      <c r="EC13" s="292">
        <f t="shared" si="7"/>
        <v>0.14085375218150087</v>
      </c>
      <c r="ED13" s="292">
        <f t="shared" si="7"/>
        <v>0.13724211751018034</v>
      </c>
      <c r="EE13" s="292">
        <f t="shared" si="7"/>
        <v>0.13707795229784761</v>
      </c>
      <c r="EF13" s="292">
        <f t="shared" si="7"/>
        <v>0.13707795229784761</v>
      </c>
      <c r="EG13" s="292">
        <f t="shared" si="7"/>
        <v>0.1367496218731821</v>
      </c>
      <c r="EH13" s="292">
        <f t="shared" si="7"/>
        <v>0.1367496218731821</v>
      </c>
      <c r="EI13" s="292">
        <f t="shared" si="7"/>
        <v>0.1367496218731821</v>
      </c>
      <c r="EJ13" s="292">
        <f t="shared" si="7"/>
        <v>0.13633920884235021</v>
      </c>
      <c r="EK13" s="292">
        <f t="shared" si="7"/>
        <v>0.13633920884235021</v>
      </c>
      <c r="EL13" s="292">
        <f t="shared" si="7"/>
        <v>0.13633920884235021</v>
      </c>
      <c r="EM13" s="292">
        <f t="shared" si="7"/>
        <v>0.13633920884235021</v>
      </c>
      <c r="EN13" s="292">
        <f t="shared" si="7"/>
        <v>0.13633920884235021</v>
      </c>
      <c r="EO13" s="292">
        <f t="shared" si="7"/>
        <v>0.13633920884235021</v>
      </c>
      <c r="EP13" s="292">
        <f t="shared" si="7"/>
        <v>0.13724211751018034</v>
      </c>
      <c r="EQ13" s="292">
        <f t="shared" si="7"/>
        <v>0.1374062827225131</v>
      </c>
      <c r="ER13" s="292">
        <f t="shared" si="7"/>
        <v>0.1374062827225131</v>
      </c>
      <c r="ES13" s="292">
        <f t="shared" si="7"/>
        <v>0.1374062827225131</v>
      </c>
      <c r="ET13" s="292">
        <f t="shared" si="7"/>
        <v>0.13707795229784761</v>
      </c>
      <c r="EU13" s="292">
        <f t="shared" si="7"/>
        <v>0.13707795229784761</v>
      </c>
      <c r="EV13" s="292">
        <f t="shared" si="7"/>
        <v>0.13707795229784761</v>
      </c>
      <c r="EW13" s="292">
        <f t="shared" si="7"/>
        <v>0.14709203025014544</v>
      </c>
      <c r="EX13" s="292">
        <f t="shared" si="7"/>
        <v>0.14709203025014544</v>
      </c>
      <c r="EY13" s="292">
        <f t="shared" si="7"/>
        <v>0.14709203025014544</v>
      </c>
      <c r="EZ13" s="292">
        <f t="shared" si="7"/>
        <v>0.14709203025014544</v>
      </c>
      <c r="FA13" s="292">
        <f t="shared" ref="FA13:GF13" si="8">FA12*($DT$13/$DT$12)</f>
        <v>0.14709203025014544</v>
      </c>
      <c r="FB13" s="292">
        <f t="shared" si="8"/>
        <v>0.14036125654450263</v>
      </c>
      <c r="FC13" s="292">
        <f t="shared" si="8"/>
        <v>0.13962251308900525</v>
      </c>
      <c r="FD13" s="292">
        <f t="shared" si="8"/>
        <v>0.13962251308900525</v>
      </c>
      <c r="FE13" s="292">
        <f t="shared" si="8"/>
        <v>0.13962251308900525</v>
      </c>
      <c r="FF13" s="292">
        <f t="shared" si="8"/>
        <v>0.13962251308900525</v>
      </c>
      <c r="FG13" s="292">
        <f t="shared" si="8"/>
        <v>0.13962251308900525</v>
      </c>
      <c r="FH13" s="292">
        <f t="shared" si="8"/>
        <v>0.13962251308900525</v>
      </c>
      <c r="FI13" s="292">
        <f t="shared" si="8"/>
        <v>0.13962251308900525</v>
      </c>
      <c r="FJ13" s="292">
        <f t="shared" si="8"/>
        <v>0.13962251308900525</v>
      </c>
      <c r="FK13" s="292">
        <f t="shared" si="8"/>
        <v>0.13962251308900525</v>
      </c>
      <c r="FL13" s="292">
        <f t="shared" si="8"/>
        <v>0.13962251308900525</v>
      </c>
      <c r="FM13" s="292">
        <f t="shared" si="8"/>
        <v>0.13962251308900525</v>
      </c>
      <c r="FN13" s="292">
        <f t="shared" si="8"/>
        <v>0.13962251308900525</v>
      </c>
      <c r="FO13" s="292">
        <f t="shared" si="8"/>
        <v>0.13929418266433974</v>
      </c>
      <c r="FP13" s="292">
        <f t="shared" si="8"/>
        <v>0.13519005235602097</v>
      </c>
      <c r="FQ13" s="292">
        <f t="shared" si="8"/>
        <v>0.13502588714368821</v>
      </c>
      <c r="FR13" s="292">
        <f t="shared" si="8"/>
        <v>0.13502588714368821</v>
      </c>
      <c r="FS13" s="292">
        <f t="shared" si="8"/>
        <v>0.13486172193135545</v>
      </c>
      <c r="FT13" s="292">
        <f t="shared" si="8"/>
        <v>0.13486172193135545</v>
      </c>
      <c r="FU13" s="292">
        <f t="shared" si="8"/>
        <v>0.13486172193135545</v>
      </c>
      <c r="FV13" s="292">
        <f t="shared" si="8"/>
        <v>0.13486172193135545</v>
      </c>
      <c r="FW13" s="292">
        <f t="shared" si="8"/>
        <v>0.13486172193135545</v>
      </c>
      <c r="FX13" s="292">
        <f t="shared" si="8"/>
        <v>0.13486172193135545</v>
      </c>
      <c r="FY13" s="292">
        <f t="shared" si="8"/>
        <v>0.13486172193135545</v>
      </c>
      <c r="FZ13" s="292">
        <f t="shared" si="8"/>
        <v>0.13486172193135545</v>
      </c>
      <c r="GA13" s="292">
        <f t="shared" si="8"/>
        <v>0.13486172193135545</v>
      </c>
      <c r="GB13" s="292">
        <f t="shared" si="8"/>
        <v>0.13486172193135545</v>
      </c>
      <c r="GC13" s="292">
        <f t="shared" si="8"/>
        <v>0.13436922629435721</v>
      </c>
      <c r="GD13" s="292">
        <f t="shared" si="8"/>
        <v>0.13436922629435721</v>
      </c>
      <c r="GE13" s="292">
        <f t="shared" si="8"/>
        <v>0.13436922629435721</v>
      </c>
      <c r="GF13" s="292">
        <f t="shared" si="8"/>
        <v>0.13436922629435721</v>
      </c>
      <c r="GG13" s="292">
        <f t="shared" ref="GG13:HL13" si="9">GG12*($DT$13/$DT$12)</f>
        <v>0.13436922629435721</v>
      </c>
      <c r="GH13" s="292">
        <f t="shared" si="9"/>
        <v>0.13436922629435721</v>
      </c>
      <c r="GI13" s="292">
        <f t="shared" si="9"/>
        <v>0.13436922629435721</v>
      </c>
      <c r="GJ13" s="292">
        <f t="shared" si="9"/>
        <v>0.13436922629435721</v>
      </c>
      <c r="GK13" s="292">
        <f t="shared" si="9"/>
        <v>0.13436922629435721</v>
      </c>
      <c r="GL13" s="292">
        <f t="shared" si="9"/>
        <v>0.13436922629435721</v>
      </c>
      <c r="GM13" s="292">
        <f t="shared" si="9"/>
        <v>0.13141425247236765</v>
      </c>
      <c r="GN13" s="292">
        <f t="shared" si="9"/>
        <v>0.13141425247236765</v>
      </c>
      <c r="GO13" s="292">
        <f t="shared" si="9"/>
        <v>0.13116800465386855</v>
      </c>
      <c r="GP13" s="292">
        <f t="shared" si="9"/>
        <v>0.13116800465386855</v>
      </c>
      <c r="GQ13" s="292">
        <f t="shared" si="9"/>
        <v>0.13116800465386855</v>
      </c>
      <c r="GR13" s="292">
        <f t="shared" si="9"/>
        <v>0.13108592204770217</v>
      </c>
      <c r="GS13" s="292">
        <f t="shared" si="9"/>
        <v>0.13108592204770217</v>
      </c>
      <c r="GT13" s="292">
        <f t="shared" si="9"/>
        <v>0.13108592204770217</v>
      </c>
      <c r="GU13" s="292">
        <f t="shared" si="9"/>
        <v>0.13108592204770217</v>
      </c>
      <c r="GV13" s="292">
        <f t="shared" si="9"/>
        <v>0.13108592204770217</v>
      </c>
      <c r="GW13" s="292">
        <f t="shared" si="9"/>
        <v>0.13108592204770217</v>
      </c>
      <c r="GX13" s="292">
        <f t="shared" si="9"/>
        <v>0.12509389179755673</v>
      </c>
      <c r="GY13" s="292">
        <f t="shared" si="9"/>
        <v>0.12509389179755673</v>
      </c>
      <c r="GZ13" s="292">
        <f t="shared" si="9"/>
        <v>0.12492972658522397</v>
      </c>
      <c r="HA13" s="292">
        <f t="shared" si="9"/>
        <v>0.12492972658522397</v>
      </c>
      <c r="HB13" s="292">
        <f t="shared" si="9"/>
        <v>0.12492972658522397</v>
      </c>
      <c r="HC13" s="292">
        <f t="shared" si="9"/>
        <v>0.12492972658522397</v>
      </c>
      <c r="HD13" s="292">
        <f t="shared" si="9"/>
        <v>0.12492972658522397</v>
      </c>
      <c r="HE13" s="292">
        <f t="shared" si="9"/>
        <v>0.12492972658522397</v>
      </c>
      <c r="HF13" s="292">
        <f t="shared" si="9"/>
        <v>0.12492972658522397</v>
      </c>
      <c r="HG13" s="292">
        <f t="shared" si="9"/>
        <v>0.12492972658522397</v>
      </c>
      <c r="HH13" s="292">
        <f t="shared" si="9"/>
        <v>0.12492972658522397</v>
      </c>
      <c r="HI13" s="292">
        <f t="shared" si="9"/>
        <v>0.12492972658522397</v>
      </c>
      <c r="HJ13" s="292">
        <f t="shared" si="9"/>
        <v>0.12969051774287377</v>
      </c>
      <c r="HK13" s="292">
        <f t="shared" si="9"/>
        <v>0.12969051774287377</v>
      </c>
      <c r="HL13" s="292">
        <f t="shared" si="9"/>
        <v>0.12969051774287377</v>
      </c>
      <c r="HM13" s="292">
        <f t="shared" ref="HM13:IR13" si="10">HM12*($DT$13/$DT$12)</f>
        <v>0.12969051774287377</v>
      </c>
      <c r="HN13" s="292">
        <f t="shared" si="10"/>
        <v>0.12969051774287377</v>
      </c>
      <c r="HO13" s="292">
        <f t="shared" si="10"/>
        <v>0.12969051774287377</v>
      </c>
      <c r="HP13" s="292">
        <f t="shared" si="10"/>
        <v>0.12969051774287377</v>
      </c>
      <c r="HQ13" s="292">
        <f t="shared" si="10"/>
        <v>0.1264892961023851</v>
      </c>
      <c r="HR13" s="292">
        <f t="shared" si="10"/>
        <v>0.12657137870855148</v>
      </c>
      <c r="HS13" s="292">
        <f t="shared" si="10"/>
        <v>0.12632513089005237</v>
      </c>
      <c r="HT13" s="292">
        <f t="shared" si="10"/>
        <v>0.11852728330424667</v>
      </c>
      <c r="HU13" s="292">
        <f t="shared" si="10"/>
        <v>0.11852728330424667</v>
      </c>
      <c r="HV13" s="292">
        <f t="shared" si="10"/>
        <v>0.11852728330424667</v>
      </c>
      <c r="HW13" s="292">
        <f t="shared" si="10"/>
        <v>0.11852728330424667</v>
      </c>
      <c r="HX13" s="292">
        <f t="shared" si="10"/>
        <v>0.11852728330424667</v>
      </c>
      <c r="HY13" s="292">
        <f t="shared" si="10"/>
        <v>0.11992268760907505</v>
      </c>
      <c r="HZ13" s="292">
        <f t="shared" si="10"/>
        <v>0.11992268760907505</v>
      </c>
      <c r="IA13" s="292">
        <f t="shared" si="10"/>
        <v>0.11992268760907505</v>
      </c>
      <c r="IB13" s="292">
        <f t="shared" si="10"/>
        <v>0.11992268760907505</v>
      </c>
      <c r="IC13" s="292">
        <f t="shared" si="10"/>
        <v>0.11992268760907505</v>
      </c>
      <c r="ID13" s="292">
        <f t="shared" si="10"/>
        <v>0.11992268760907505</v>
      </c>
      <c r="IE13" s="292">
        <f t="shared" si="10"/>
        <v>0.11992268760907505</v>
      </c>
      <c r="IF13" s="292">
        <f t="shared" si="10"/>
        <v>0.11992268760907505</v>
      </c>
      <c r="IG13" s="292">
        <f t="shared" si="10"/>
        <v>0.11992268760907505</v>
      </c>
      <c r="IH13" s="292">
        <f t="shared" si="10"/>
        <v>0.12156433973240258</v>
      </c>
      <c r="II13" s="292">
        <f t="shared" si="10"/>
        <v>0.12156433973240258</v>
      </c>
      <c r="IJ13" s="292">
        <f t="shared" si="10"/>
        <v>0.12156433973240258</v>
      </c>
      <c r="IK13" s="292">
        <f t="shared" si="10"/>
        <v>0.1177064572425829</v>
      </c>
      <c r="IL13" s="292">
        <f t="shared" si="10"/>
        <v>0.1177064572425829</v>
      </c>
      <c r="IM13" s="292">
        <f t="shared" si="10"/>
        <v>0.1177064572425829</v>
      </c>
      <c r="IN13" s="292">
        <f t="shared" si="10"/>
        <v>0.1177064572425829</v>
      </c>
      <c r="IO13" s="292">
        <f t="shared" si="10"/>
        <v>0.1177064572425829</v>
      </c>
      <c r="IP13" s="292">
        <f t="shared" si="10"/>
        <v>0.1177064572425829</v>
      </c>
      <c r="IQ13" s="292">
        <f t="shared" si="10"/>
        <v>0.1177064572425829</v>
      </c>
      <c r="IR13" s="292">
        <f t="shared" si="10"/>
        <v>0.1177064572425829</v>
      </c>
      <c r="IS13" s="292">
        <f t="shared" ref="IS13:JX13" si="11">IS12*($DT$13/$DT$12)</f>
        <v>0.1177064572425829</v>
      </c>
      <c r="IT13" s="292">
        <f t="shared" si="11"/>
        <v>0.11729604421175102</v>
      </c>
      <c r="IU13" s="292">
        <f t="shared" si="11"/>
        <v>0.11729604421175102</v>
      </c>
      <c r="IV13" s="292">
        <f t="shared" si="11"/>
        <v>0.11729604421175102</v>
      </c>
      <c r="IW13" s="292">
        <f t="shared" si="11"/>
        <v>0.12008685282140781</v>
      </c>
      <c r="IX13" s="292">
        <f t="shared" si="11"/>
        <v>0.12008685282140781</v>
      </c>
      <c r="IY13" s="292">
        <f t="shared" si="11"/>
        <v>0.12008685282140781</v>
      </c>
      <c r="IZ13" s="292">
        <f t="shared" si="11"/>
        <v>0.12008685282140781</v>
      </c>
      <c r="JA13" s="292">
        <f t="shared" si="11"/>
        <v>0.12008685282140781</v>
      </c>
      <c r="JB13" s="292">
        <f t="shared" si="11"/>
        <v>0.12008685282140781</v>
      </c>
      <c r="JC13" s="292">
        <f t="shared" si="11"/>
        <v>0.12008685282140781</v>
      </c>
      <c r="JD13" s="292">
        <f t="shared" si="11"/>
        <v>0.12008685282140781</v>
      </c>
      <c r="JE13" s="292">
        <f t="shared" si="11"/>
        <v>0.12008685282140781</v>
      </c>
      <c r="JF13" s="292">
        <f t="shared" si="11"/>
        <v>0.11984060500290866</v>
      </c>
      <c r="JG13" s="292">
        <f t="shared" si="11"/>
        <v>0.11984060500290866</v>
      </c>
      <c r="JH13" s="292">
        <f t="shared" si="11"/>
        <v>0.11984060500290866</v>
      </c>
      <c r="JI13" s="292">
        <f t="shared" si="11"/>
        <v>0.11754229203025014</v>
      </c>
      <c r="JJ13" s="292">
        <f t="shared" si="11"/>
        <v>0.11754229203025014</v>
      </c>
      <c r="JK13" s="292">
        <f t="shared" si="11"/>
        <v>0.11754229203025014</v>
      </c>
      <c r="JL13" s="292">
        <f t="shared" si="11"/>
        <v>0.11754229203025014</v>
      </c>
      <c r="JM13" s="292">
        <f t="shared" si="11"/>
        <v>0.11754229203025014</v>
      </c>
      <c r="JN13" s="292">
        <f t="shared" si="11"/>
        <v>0.11754229203025014</v>
      </c>
      <c r="JO13" s="292">
        <f t="shared" si="11"/>
        <v>0.11754229203025014</v>
      </c>
      <c r="JP13" s="292">
        <f t="shared" si="11"/>
        <v>0.11754229203025014</v>
      </c>
      <c r="JQ13" s="292">
        <f t="shared" si="11"/>
        <v>0.11754229203025014</v>
      </c>
      <c r="JR13" s="292">
        <f t="shared" si="11"/>
        <v>0.11754229203025014</v>
      </c>
      <c r="JS13" s="292">
        <f t="shared" si="11"/>
        <v>0.11754229203025014</v>
      </c>
      <c r="JT13" s="292">
        <f t="shared" si="11"/>
        <v>0.11754229203025014</v>
      </c>
      <c r="JU13" s="292">
        <f t="shared" si="11"/>
        <v>0.11869144851657942</v>
      </c>
      <c r="JV13" s="292">
        <f t="shared" si="11"/>
        <v>0.11869144851657942</v>
      </c>
      <c r="JW13" s="292">
        <f t="shared" si="11"/>
        <v>0.11869144851657942</v>
      </c>
      <c r="JX13" s="292">
        <f t="shared" si="11"/>
        <v>0.11869144851657942</v>
      </c>
      <c r="JY13" s="292">
        <f t="shared" ref="JY13:LD13" si="12">JY12*($DT$13/$DT$12)</f>
        <v>0.11869144851657942</v>
      </c>
      <c r="JZ13" s="292">
        <f t="shared" si="12"/>
        <v>0.11869144851657942</v>
      </c>
      <c r="KA13" s="292">
        <f t="shared" si="12"/>
        <v>0.11869144851657942</v>
      </c>
      <c r="KB13" s="292">
        <f t="shared" si="12"/>
        <v>0.11869144851657942</v>
      </c>
      <c r="KC13" s="292">
        <f t="shared" si="12"/>
        <v>0.11869144851657942</v>
      </c>
      <c r="KD13" s="292">
        <f t="shared" si="12"/>
        <v>0.11860936591041303</v>
      </c>
      <c r="KE13" s="292">
        <f t="shared" si="12"/>
        <v>0.11860936591041303</v>
      </c>
      <c r="KF13" s="292">
        <f t="shared" si="12"/>
        <v>0.11860936591041303</v>
      </c>
      <c r="KG13" s="292">
        <f t="shared" si="12"/>
        <v>0.12263141361256545</v>
      </c>
      <c r="KH13" s="292">
        <f t="shared" si="12"/>
        <v>0.12263141361256545</v>
      </c>
      <c r="KI13" s="292">
        <f t="shared" si="12"/>
        <v>0.12263141361256545</v>
      </c>
      <c r="KJ13" s="292">
        <f t="shared" si="12"/>
        <v>0.12263141361256545</v>
      </c>
      <c r="KK13" s="292">
        <f t="shared" si="12"/>
        <v>0.12263141361256545</v>
      </c>
      <c r="KL13" s="292">
        <f t="shared" si="12"/>
        <v>0.12263141361256545</v>
      </c>
      <c r="KM13" s="292">
        <f t="shared" si="12"/>
        <v>0.12263141361256545</v>
      </c>
      <c r="KN13" s="292">
        <f t="shared" si="12"/>
        <v>0.12263141361256545</v>
      </c>
      <c r="KO13" s="292">
        <f t="shared" si="12"/>
        <v>0.12263141361256545</v>
      </c>
      <c r="KP13" s="292">
        <f t="shared" si="12"/>
        <v>0.12246724840023269</v>
      </c>
      <c r="KQ13" s="292">
        <f t="shared" si="12"/>
        <v>0.12246724840023269</v>
      </c>
      <c r="KR13" s="292">
        <f t="shared" si="12"/>
        <v>0.12246724840023269</v>
      </c>
      <c r="KS13" s="292">
        <f t="shared" si="12"/>
        <v>0.11967643979057593</v>
      </c>
      <c r="KT13" s="292">
        <f t="shared" si="12"/>
        <v>0.11967643979057593</v>
      </c>
      <c r="KU13" s="292">
        <f t="shared" si="12"/>
        <v>0.11967643979057593</v>
      </c>
      <c r="KV13" s="292">
        <f t="shared" si="12"/>
        <v>0.11967643979057593</v>
      </c>
      <c r="KW13" s="292">
        <f t="shared" si="12"/>
        <v>0.11967643979057593</v>
      </c>
      <c r="KX13" s="292">
        <f t="shared" si="12"/>
        <v>0.11967643979057593</v>
      </c>
      <c r="KY13" s="292">
        <f t="shared" si="12"/>
        <v>0.11967643979057593</v>
      </c>
      <c r="KZ13" s="292">
        <f t="shared" si="12"/>
        <v>0.11967643979057593</v>
      </c>
      <c r="LA13" s="292">
        <f t="shared" si="12"/>
        <v>0.11967643979057593</v>
      </c>
      <c r="LB13" s="292">
        <f t="shared" si="12"/>
        <v>0.11959435718440954</v>
      </c>
      <c r="LC13" s="292">
        <f t="shared" si="12"/>
        <v>0.11959435718440954</v>
      </c>
      <c r="LD13" s="292">
        <f t="shared" si="12"/>
        <v>0.11959435718440954</v>
      </c>
    </row>
    <row r="14" spans="1:316">
      <c r="B14" s="282" t="s">
        <v>713</v>
      </c>
      <c r="C14" s="283" t="s">
        <v>705</v>
      </c>
      <c r="D14" s="282" t="s">
        <v>704</v>
      </c>
      <c r="E14" s="293">
        <f t="shared" ref="E14:BP14" si="13">E12*($DU$14/$DU$12)</f>
        <v>0.13935568688411709</v>
      </c>
      <c r="F14" s="293">
        <f t="shared" si="13"/>
        <v>0.13838051164858492</v>
      </c>
      <c r="G14" s="293">
        <f t="shared" si="13"/>
        <v>0.13740533641305272</v>
      </c>
      <c r="H14" s="293">
        <f t="shared" si="13"/>
        <v>0.13643016117752052</v>
      </c>
      <c r="I14" s="293">
        <f t="shared" si="13"/>
        <v>0.13545498594198832</v>
      </c>
      <c r="J14" s="293">
        <f t="shared" si="13"/>
        <v>0.13447981070645615</v>
      </c>
      <c r="K14" s="293">
        <f t="shared" si="13"/>
        <v>0.13350463547092395</v>
      </c>
      <c r="L14" s="293">
        <f t="shared" si="13"/>
        <v>0.13252946023539175</v>
      </c>
      <c r="M14" s="293">
        <f t="shared" si="13"/>
        <v>0.13155428499985955</v>
      </c>
      <c r="N14" s="293">
        <f t="shared" si="13"/>
        <v>0.13057910976432735</v>
      </c>
      <c r="O14" s="293">
        <f t="shared" si="13"/>
        <v>0.12960393452879515</v>
      </c>
      <c r="P14" s="293">
        <f t="shared" si="13"/>
        <v>0.12862875929326295</v>
      </c>
      <c r="Q14" s="293">
        <f t="shared" si="13"/>
        <v>0.13004433624806777</v>
      </c>
      <c r="R14" s="293">
        <f t="shared" si="13"/>
        <v>0.13145991320287259</v>
      </c>
      <c r="S14" s="293">
        <f t="shared" si="13"/>
        <v>0.13287549015767738</v>
      </c>
      <c r="T14" s="293">
        <f t="shared" si="13"/>
        <v>0.13429106711248218</v>
      </c>
      <c r="U14" s="293">
        <f t="shared" si="13"/>
        <v>0.135706644067287</v>
      </c>
      <c r="V14" s="293">
        <f t="shared" si="13"/>
        <v>0.13712222102209179</v>
      </c>
      <c r="W14" s="293">
        <f t="shared" si="13"/>
        <v>0.13624141758354655</v>
      </c>
      <c r="X14" s="293">
        <f t="shared" si="13"/>
        <v>0.13536061414500136</v>
      </c>
      <c r="Y14" s="293">
        <f t="shared" si="13"/>
        <v>0.13447981070645618</v>
      </c>
      <c r="Z14" s="293">
        <f t="shared" si="13"/>
        <v>0.13359900726791096</v>
      </c>
      <c r="AA14" s="293">
        <f t="shared" si="13"/>
        <v>0.13271820382936572</v>
      </c>
      <c r="AB14" s="293">
        <f t="shared" si="13"/>
        <v>0.13183740039082051</v>
      </c>
      <c r="AC14" s="293">
        <f t="shared" si="13"/>
        <v>0.13322152007996299</v>
      </c>
      <c r="AD14" s="293">
        <f t="shared" si="13"/>
        <v>0.13460563976910547</v>
      </c>
      <c r="AE14" s="293">
        <f t="shared" si="13"/>
        <v>0.13598975945824793</v>
      </c>
      <c r="AF14" s="293">
        <f t="shared" si="13"/>
        <v>0.13737387914739041</v>
      </c>
      <c r="AG14" s="293">
        <f t="shared" si="13"/>
        <v>0.13875799883653286</v>
      </c>
      <c r="AH14" s="293">
        <f t="shared" si="13"/>
        <v>0.13875799883653286</v>
      </c>
      <c r="AI14" s="293">
        <f t="shared" si="13"/>
        <v>0.13875799883653286</v>
      </c>
      <c r="AJ14" s="293">
        <f t="shared" si="13"/>
        <v>0.13875799883653286</v>
      </c>
      <c r="AK14" s="293">
        <f t="shared" si="13"/>
        <v>0.13875799883653286</v>
      </c>
      <c r="AL14" s="293">
        <f t="shared" si="13"/>
        <v>0.14314426992437462</v>
      </c>
      <c r="AM14" s="293">
        <f t="shared" si="13"/>
        <v>0.14255381035485748</v>
      </c>
      <c r="AN14" s="293">
        <f t="shared" si="13"/>
        <v>0.14255381035485748</v>
      </c>
      <c r="AO14" s="293">
        <f t="shared" si="13"/>
        <v>0.14314426992437462</v>
      </c>
      <c r="AP14" s="293">
        <f t="shared" si="13"/>
        <v>0.14314426992437462</v>
      </c>
      <c r="AQ14" s="293">
        <f t="shared" si="13"/>
        <v>0.14314426992437462</v>
      </c>
      <c r="AR14" s="293">
        <f t="shared" si="13"/>
        <v>0.14339732402559627</v>
      </c>
      <c r="AS14" s="293">
        <f t="shared" si="13"/>
        <v>0.14339732402559627</v>
      </c>
      <c r="AT14" s="293">
        <f t="shared" si="13"/>
        <v>0.14339732402559627</v>
      </c>
      <c r="AU14" s="293">
        <f t="shared" si="13"/>
        <v>0.14339732402559627</v>
      </c>
      <c r="AV14" s="293">
        <f t="shared" si="13"/>
        <v>0.14339732402559627</v>
      </c>
      <c r="AW14" s="293">
        <f t="shared" si="13"/>
        <v>0.14339732402559627</v>
      </c>
      <c r="AX14" s="293">
        <f t="shared" si="13"/>
        <v>0.14415648632926117</v>
      </c>
      <c r="AY14" s="293">
        <f t="shared" si="13"/>
        <v>0.14415648632926117</v>
      </c>
      <c r="AZ14" s="293">
        <f t="shared" si="13"/>
        <v>0.14415648632926117</v>
      </c>
      <c r="BA14" s="293">
        <f t="shared" si="13"/>
        <v>0.14626527050610819</v>
      </c>
      <c r="BB14" s="293">
        <f t="shared" si="13"/>
        <v>0.14626527050610819</v>
      </c>
      <c r="BC14" s="293">
        <f t="shared" si="13"/>
        <v>0.14626527050610819</v>
      </c>
      <c r="BD14" s="293">
        <f t="shared" si="13"/>
        <v>0.14651832460732983</v>
      </c>
      <c r="BE14" s="293">
        <f t="shared" si="13"/>
        <v>0.14651832460732983</v>
      </c>
      <c r="BF14" s="293">
        <f t="shared" si="13"/>
        <v>0.14651832460732983</v>
      </c>
      <c r="BG14" s="293">
        <f t="shared" si="13"/>
        <v>0.14651832460732983</v>
      </c>
      <c r="BH14" s="293">
        <f t="shared" si="13"/>
        <v>0.14651832460732983</v>
      </c>
      <c r="BI14" s="293">
        <f t="shared" si="13"/>
        <v>0.14651832460732983</v>
      </c>
      <c r="BJ14" s="293">
        <f t="shared" si="13"/>
        <v>0.14820535194880743</v>
      </c>
      <c r="BK14" s="293">
        <f t="shared" si="13"/>
        <v>0.14820535194880743</v>
      </c>
      <c r="BL14" s="293">
        <f t="shared" si="13"/>
        <v>0.14820535194880743</v>
      </c>
      <c r="BM14" s="293">
        <f t="shared" si="13"/>
        <v>0.1483740546829552</v>
      </c>
      <c r="BN14" s="293">
        <f t="shared" si="13"/>
        <v>0.1483740546829552</v>
      </c>
      <c r="BO14" s="293">
        <f t="shared" si="13"/>
        <v>0.1483740546829552</v>
      </c>
      <c r="BP14" s="293">
        <f t="shared" si="13"/>
        <v>0.14769924374636417</v>
      </c>
      <c r="BQ14" s="293">
        <f t="shared" ref="BQ14:DS14" si="14">BQ12*($DU$14/$DU$12)</f>
        <v>0.14769924374636417</v>
      </c>
      <c r="BR14" s="293">
        <f t="shared" si="14"/>
        <v>0.14769924374636417</v>
      </c>
      <c r="BS14" s="293">
        <f t="shared" si="14"/>
        <v>0.14761489237929026</v>
      </c>
      <c r="BT14" s="293">
        <f t="shared" si="14"/>
        <v>0.14744618964514253</v>
      </c>
      <c r="BU14" s="293">
        <f t="shared" si="14"/>
        <v>0.14744618964514253</v>
      </c>
      <c r="BV14" s="293">
        <f t="shared" si="14"/>
        <v>0.14685573007562536</v>
      </c>
      <c r="BW14" s="293">
        <f t="shared" si="14"/>
        <v>0.14685573007562536</v>
      </c>
      <c r="BX14" s="293">
        <f t="shared" si="14"/>
        <v>0.14685573007562536</v>
      </c>
      <c r="BY14" s="293">
        <f t="shared" si="14"/>
        <v>0.14694008144269924</v>
      </c>
      <c r="BZ14" s="293">
        <f t="shared" si="14"/>
        <v>0.14694008144269924</v>
      </c>
      <c r="CA14" s="293">
        <f t="shared" si="14"/>
        <v>0.14694008144269924</v>
      </c>
      <c r="CB14" s="293">
        <f t="shared" si="14"/>
        <v>0.14694008144269924</v>
      </c>
      <c r="CC14" s="293">
        <f t="shared" si="14"/>
        <v>0.14677137870855148</v>
      </c>
      <c r="CD14" s="293">
        <f t="shared" si="14"/>
        <v>0.14677137870855148</v>
      </c>
      <c r="CE14" s="293">
        <f t="shared" si="14"/>
        <v>0.14677137870855148</v>
      </c>
      <c r="CF14" s="293">
        <f t="shared" si="14"/>
        <v>0.14677137870855148</v>
      </c>
      <c r="CG14" s="293">
        <f t="shared" si="14"/>
        <v>0.14677137870855148</v>
      </c>
      <c r="CH14" s="293">
        <f t="shared" si="14"/>
        <v>0.14575916230366492</v>
      </c>
      <c r="CI14" s="293">
        <f t="shared" si="14"/>
        <v>0.14660267597440371</v>
      </c>
      <c r="CJ14" s="293">
        <f t="shared" si="14"/>
        <v>0.14660267597440371</v>
      </c>
      <c r="CK14" s="293">
        <f t="shared" si="14"/>
        <v>0.14660267597440371</v>
      </c>
      <c r="CL14" s="293">
        <f t="shared" si="14"/>
        <v>0.14660267597440371</v>
      </c>
      <c r="CM14" s="293">
        <f t="shared" si="14"/>
        <v>0.14660267597440371</v>
      </c>
      <c r="CN14" s="293">
        <f t="shared" si="14"/>
        <v>0.14660267597440371</v>
      </c>
      <c r="CO14" s="293">
        <f t="shared" si="14"/>
        <v>0.14660267597440371</v>
      </c>
      <c r="CP14" s="293">
        <f t="shared" si="14"/>
        <v>0.14660267597440371</v>
      </c>
      <c r="CQ14" s="293">
        <f t="shared" si="14"/>
        <v>0.14660267597440371</v>
      </c>
      <c r="CR14" s="293">
        <f t="shared" si="14"/>
        <v>0.14660267597440371</v>
      </c>
      <c r="CS14" s="293">
        <f t="shared" si="14"/>
        <v>0.14660267597440371</v>
      </c>
      <c r="CT14" s="293">
        <f t="shared" si="14"/>
        <v>0.14727748691099476</v>
      </c>
      <c r="CU14" s="293">
        <f t="shared" si="14"/>
        <v>0.14694008144269924</v>
      </c>
      <c r="CV14" s="293">
        <f t="shared" si="14"/>
        <v>0.14694008144269924</v>
      </c>
      <c r="CW14" s="293">
        <f t="shared" si="14"/>
        <v>0.14668702734147759</v>
      </c>
      <c r="CX14" s="293">
        <f t="shared" si="14"/>
        <v>0.14668702734147759</v>
      </c>
      <c r="CY14" s="293">
        <f t="shared" si="14"/>
        <v>0.14668702734147759</v>
      </c>
      <c r="CZ14" s="293">
        <f t="shared" si="14"/>
        <v>0.14668702734147759</v>
      </c>
      <c r="DA14" s="293">
        <f t="shared" si="14"/>
        <v>0.14668702734147759</v>
      </c>
      <c r="DB14" s="293">
        <f t="shared" si="14"/>
        <v>0.14668702734147759</v>
      </c>
      <c r="DC14" s="293">
        <f t="shared" si="14"/>
        <v>0.14668702734147759</v>
      </c>
      <c r="DD14" s="293">
        <f t="shared" si="14"/>
        <v>0.14584351367073878</v>
      </c>
      <c r="DE14" s="293">
        <f t="shared" si="14"/>
        <v>0.14584351367073878</v>
      </c>
      <c r="DF14" s="293">
        <f t="shared" si="14"/>
        <v>0.14373472949389179</v>
      </c>
      <c r="DG14" s="293">
        <f t="shared" si="14"/>
        <v>0.14373472949389179</v>
      </c>
      <c r="DH14" s="293">
        <f t="shared" si="14"/>
        <v>0.14365037812681791</v>
      </c>
      <c r="DI14" s="293">
        <f t="shared" si="14"/>
        <v>0.14365037812681791</v>
      </c>
      <c r="DJ14" s="293">
        <f t="shared" si="14"/>
        <v>0.14365037812681791</v>
      </c>
      <c r="DK14" s="293">
        <f t="shared" si="14"/>
        <v>0.14365037812681791</v>
      </c>
      <c r="DL14" s="293">
        <f t="shared" si="14"/>
        <v>0.14365037812681791</v>
      </c>
      <c r="DM14" s="293">
        <f t="shared" si="14"/>
        <v>0.14365037812681791</v>
      </c>
      <c r="DN14" s="293">
        <f t="shared" si="14"/>
        <v>0.14365037812681791</v>
      </c>
      <c r="DO14" s="293">
        <f t="shared" si="14"/>
        <v>0.14365037812681791</v>
      </c>
      <c r="DP14" s="293">
        <f t="shared" si="14"/>
        <v>0.14365037812681791</v>
      </c>
      <c r="DQ14" s="293">
        <f t="shared" si="14"/>
        <v>0.14365037812681791</v>
      </c>
      <c r="DR14" s="293">
        <f t="shared" si="14"/>
        <v>0.14508435136707387</v>
      </c>
      <c r="DS14" s="293">
        <f t="shared" si="14"/>
        <v>0.14499999999999999</v>
      </c>
      <c r="DT14" s="293">
        <f>DT12*($DU$14/$DU$12)</f>
        <v>0.14499999999999999</v>
      </c>
      <c r="DU14" s="286">
        <v>0.14499999999999999</v>
      </c>
      <c r="DV14" s="286">
        <v>0.1414</v>
      </c>
      <c r="DW14" s="286">
        <v>0.1414</v>
      </c>
      <c r="DX14" s="286">
        <v>0.1414</v>
      </c>
      <c r="DY14" s="286">
        <v>0.1414</v>
      </c>
      <c r="DZ14" s="284">
        <v>0.1414</v>
      </c>
      <c r="EA14" s="286">
        <v>0.1414</v>
      </c>
      <c r="EB14" s="286">
        <v>0.1414</v>
      </c>
      <c r="EC14" s="286">
        <v>0.1414</v>
      </c>
      <c r="ED14" s="286">
        <v>0.1414</v>
      </c>
      <c r="EE14" s="286">
        <v>0.1414</v>
      </c>
      <c r="EF14" s="284">
        <v>0.1414</v>
      </c>
      <c r="EG14" s="286">
        <v>0.1414</v>
      </c>
      <c r="EH14" s="286">
        <v>0.13669999999999999</v>
      </c>
      <c r="EI14" s="286">
        <v>0.13669999999999999</v>
      </c>
      <c r="EJ14" s="286">
        <v>0.13669999999999999</v>
      </c>
      <c r="EK14" s="286">
        <v>0.13669999999999999</v>
      </c>
      <c r="EL14" s="284">
        <v>0.13669999999999999</v>
      </c>
      <c r="EM14" s="286">
        <v>0.13669999999999999</v>
      </c>
      <c r="EN14" s="286">
        <v>0.13669999999999999</v>
      </c>
      <c r="EO14" s="286">
        <v>0.13669999999999999</v>
      </c>
      <c r="EP14" s="286">
        <v>0.13669999999999999</v>
      </c>
      <c r="EQ14" s="286">
        <v>0.13669999999999999</v>
      </c>
      <c r="ER14" s="284">
        <v>0.13669999999999999</v>
      </c>
      <c r="ES14" s="286">
        <v>0.13669999999999999</v>
      </c>
      <c r="ET14" s="286">
        <v>0.129</v>
      </c>
      <c r="EU14" s="286">
        <v>0.129</v>
      </c>
      <c r="EV14" s="286">
        <v>0.129</v>
      </c>
      <c r="EW14" s="286">
        <v>0.1241</v>
      </c>
      <c r="EX14" s="284">
        <v>0.1241</v>
      </c>
      <c r="EY14" s="286">
        <v>0.1241</v>
      </c>
      <c r="EZ14" s="286">
        <v>0.1241</v>
      </c>
      <c r="FA14" s="286">
        <v>0.1241</v>
      </c>
      <c r="FB14" s="286">
        <v>0.1241</v>
      </c>
      <c r="FC14" s="286">
        <v>0.1241</v>
      </c>
      <c r="FD14" s="284">
        <v>0.1241</v>
      </c>
      <c r="FE14" s="286">
        <v>0.1241</v>
      </c>
      <c r="FF14" s="286">
        <v>0.1229</v>
      </c>
      <c r="FG14" s="286">
        <v>0.1229</v>
      </c>
      <c r="FH14" s="286">
        <v>0.1229</v>
      </c>
      <c r="FI14" s="286">
        <v>0.1229</v>
      </c>
      <c r="FJ14" s="284">
        <v>0.1229</v>
      </c>
      <c r="FK14" s="286">
        <v>0.1229</v>
      </c>
      <c r="FL14" s="286">
        <v>0.1229</v>
      </c>
      <c r="FM14" s="286">
        <v>0.1229</v>
      </c>
      <c r="FN14" s="286">
        <v>0.1229</v>
      </c>
      <c r="FO14" s="286">
        <v>0.1229</v>
      </c>
      <c r="FP14" s="284">
        <v>0.1229</v>
      </c>
      <c r="FQ14" s="286">
        <v>0.1229</v>
      </c>
      <c r="FR14" s="286">
        <v>0.1198</v>
      </c>
      <c r="FS14" s="286">
        <v>0.1198</v>
      </c>
      <c r="FT14" s="286">
        <v>0.1198</v>
      </c>
      <c r="FU14" s="286">
        <v>0.1198</v>
      </c>
      <c r="FV14" s="284">
        <v>0.1198</v>
      </c>
      <c r="FW14" s="286">
        <v>0.1198</v>
      </c>
      <c r="FX14" s="286">
        <v>0.1198</v>
      </c>
      <c r="FY14" s="286">
        <v>0.1198</v>
      </c>
      <c r="FZ14" s="286">
        <v>0.1198</v>
      </c>
      <c r="GA14" s="286">
        <v>0.1198</v>
      </c>
      <c r="GB14" s="284">
        <v>0.1198</v>
      </c>
      <c r="GC14" s="286">
        <v>0.1198</v>
      </c>
      <c r="GD14" s="286">
        <v>0.11609999999999999</v>
      </c>
      <c r="GE14" s="286">
        <v>0.11609999999999999</v>
      </c>
      <c r="GF14" s="286">
        <v>0.11609999999999999</v>
      </c>
      <c r="GG14" s="286">
        <v>0.11609999999999999</v>
      </c>
      <c r="GH14" s="286">
        <v>0.11609999999999999</v>
      </c>
      <c r="GI14" s="286">
        <v>0.11609999999999999</v>
      </c>
      <c r="GJ14" s="286">
        <v>0.11609999999999999</v>
      </c>
      <c r="GK14" s="286">
        <v>0.11609999999999999</v>
      </c>
      <c r="GL14" s="286">
        <v>0.11609999999999999</v>
      </c>
      <c r="GM14" s="286">
        <v>0.11609999999999999</v>
      </c>
      <c r="GN14" s="284">
        <v>0.11609999999999999</v>
      </c>
      <c r="GO14" s="286">
        <v>0.11609999999999999</v>
      </c>
      <c r="GP14" s="286">
        <v>0.1144</v>
      </c>
      <c r="GQ14" s="286">
        <v>0.1144</v>
      </c>
      <c r="GR14" s="286">
        <v>0.1144</v>
      </c>
      <c r="GS14" s="286">
        <v>0.1144</v>
      </c>
      <c r="GT14" s="287">
        <v>0.1144</v>
      </c>
      <c r="GU14" s="286">
        <v>0.1144</v>
      </c>
      <c r="GV14" s="286">
        <v>0.1144</v>
      </c>
      <c r="GW14" s="286">
        <v>0.1144</v>
      </c>
      <c r="GX14" s="286">
        <v>0.1144</v>
      </c>
      <c r="GY14" s="286">
        <v>0.1144</v>
      </c>
      <c r="GZ14" s="284">
        <v>0.1144</v>
      </c>
      <c r="HA14" s="286">
        <v>0.1144</v>
      </c>
      <c r="HB14" s="286">
        <v>0.11310000000000001</v>
      </c>
      <c r="HC14" s="286">
        <v>0.11310000000000001</v>
      </c>
      <c r="HD14" s="286">
        <v>0.11310000000000001</v>
      </c>
      <c r="HE14" s="286">
        <v>0.11310000000000001</v>
      </c>
      <c r="HF14" s="284">
        <v>0.11310000000000001</v>
      </c>
      <c r="HG14" s="286">
        <v>0.11310000000000001</v>
      </c>
      <c r="HH14" s="286">
        <v>0.11310000000000001</v>
      </c>
      <c r="HI14" s="286">
        <v>0.11310000000000001</v>
      </c>
      <c r="HJ14" s="286">
        <v>0.11310000000000001</v>
      </c>
      <c r="HK14" s="286">
        <v>0.11310000000000001</v>
      </c>
      <c r="HL14" s="284">
        <v>0.11310000000000001</v>
      </c>
      <c r="HM14" s="286">
        <v>0.11310000000000001</v>
      </c>
      <c r="HN14" s="286">
        <v>0.1132</v>
      </c>
      <c r="HO14" s="286">
        <v>0.1132</v>
      </c>
      <c r="HP14" s="286">
        <v>0.1132</v>
      </c>
      <c r="HQ14" s="286">
        <v>0.1132</v>
      </c>
      <c r="HR14" s="284">
        <v>0.1132</v>
      </c>
      <c r="HS14" s="286">
        <v>0.1132</v>
      </c>
      <c r="HT14" s="286">
        <v>0.1132</v>
      </c>
      <c r="HU14" s="286">
        <v>0.1132</v>
      </c>
      <c r="HV14" s="286">
        <v>0.1132</v>
      </c>
      <c r="HW14" s="286">
        <v>0.1132</v>
      </c>
      <c r="HX14" s="284">
        <v>0.1132</v>
      </c>
      <c r="HY14" s="286">
        <v>0.1132</v>
      </c>
      <c r="HZ14" s="286">
        <v>0.1186</v>
      </c>
      <c r="IA14" s="286">
        <v>0.1186</v>
      </c>
      <c r="IB14" s="286">
        <v>0.1186</v>
      </c>
      <c r="IC14" s="286">
        <v>0.1186</v>
      </c>
      <c r="ID14" s="284">
        <v>0.1186</v>
      </c>
      <c r="IE14" s="286">
        <v>0.1186</v>
      </c>
      <c r="IF14" s="286">
        <v>0.1186</v>
      </c>
      <c r="IG14" s="286">
        <v>0.1186</v>
      </c>
      <c r="IH14" s="286">
        <v>0.1186</v>
      </c>
      <c r="II14" s="286">
        <v>0.1186</v>
      </c>
      <c r="IJ14" s="284">
        <v>0.1186</v>
      </c>
      <c r="IK14" s="286">
        <v>0.1229</v>
      </c>
      <c r="IL14" s="286">
        <v>0.1227</v>
      </c>
      <c r="IM14" s="286">
        <v>0.1227</v>
      </c>
      <c r="IN14" s="286">
        <v>0.1227</v>
      </c>
      <c r="IO14" s="286">
        <v>0.1227</v>
      </c>
      <c r="IP14" s="284">
        <v>0.1227</v>
      </c>
      <c r="IQ14" s="286">
        <v>0.1227</v>
      </c>
      <c r="IR14" s="286">
        <v>0.1227</v>
      </c>
      <c r="IS14" s="286">
        <v>0.1227</v>
      </c>
      <c r="IT14" s="286">
        <v>0.1227</v>
      </c>
      <c r="IU14" s="286">
        <v>0.1227</v>
      </c>
      <c r="IV14" s="284">
        <v>0.1227</v>
      </c>
      <c r="IW14" s="286">
        <v>0.1227</v>
      </c>
      <c r="IX14" s="286">
        <v>0.12770000000000001</v>
      </c>
      <c r="IY14" s="286">
        <v>0.12770000000000001</v>
      </c>
      <c r="IZ14" s="286">
        <v>0.12770000000000001</v>
      </c>
      <c r="JA14" s="286">
        <v>0.12770000000000001</v>
      </c>
      <c r="JB14" s="284">
        <v>0.12770000000000001</v>
      </c>
      <c r="JC14" s="286">
        <v>0.12770000000000001</v>
      </c>
      <c r="JD14" s="286">
        <v>0.12770000000000001</v>
      </c>
      <c r="JE14" s="286">
        <v>0.12770000000000001</v>
      </c>
      <c r="JF14" s="286">
        <v>0.12770000000000001</v>
      </c>
      <c r="JG14" s="286">
        <v>0.12770000000000001</v>
      </c>
      <c r="JH14" s="284">
        <v>0.12770000000000001</v>
      </c>
      <c r="JI14" s="286">
        <v>0.12770000000000001</v>
      </c>
      <c r="JJ14" s="286">
        <v>0.12659999999999999</v>
      </c>
      <c r="JK14" s="286">
        <v>0.12659999999999999</v>
      </c>
      <c r="JL14" s="286">
        <v>0.12659999999999999</v>
      </c>
      <c r="JM14" s="286">
        <v>0.12659999999999999</v>
      </c>
      <c r="JN14" s="284">
        <v>0.12659999999999999</v>
      </c>
      <c r="JO14" s="286">
        <v>0.12659999999999999</v>
      </c>
      <c r="JP14" s="286">
        <v>0.12659999999999999</v>
      </c>
      <c r="JQ14" s="286">
        <v>0.12659999999999999</v>
      </c>
      <c r="JR14" s="286">
        <v>0.12659999999999999</v>
      </c>
      <c r="JS14" s="286">
        <v>0.12659999999999999</v>
      </c>
      <c r="JT14" s="284">
        <v>0.12659999999999999</v>
      </c>
      <c r="JU14" s="286">
        <v>0.12659999999999999</v>
      </c>
      <c r="JV14" s="286">
        <v>0.12690000000000001</v>
      </c>
      <c r="JW14" s="286">
        <v>0.12690000000000001</v>
      </c>
      <c r="JX14" s="286">
        <v>0.12690000000000001</v>
      </c>
      <c r="JY14" s="286">
        <v>0.12690000000000001</v>
      </c>
      <c r="JZ14" s="284">
        <v>0.12690000000000001</v>
      </c>
      <c r="KA14" s="286">
        <v>0.12690000000000001</v>
      </c>
      <c r="KB14" s="286">
        <v>0.12690000000000001</v>
      </c>
      <c r="KC14" s="286">
        <v>0.12690000000000001</v>
      </c>
      <c r="KD14" s="286">
        <v>0.12690000000000001</v>
      </c>
      <c r="KE14" s="286">
        <v>0.12690000000000001</v>
      </c>
      <c r="KF14" s="284">
        <v>0.12690000000000001</v>
      </c>
      <c r="KG14" s="286">
        <v>0.12690000000000001</v>
      </c>
      <c r="KH14" s="286">
        <v>0.1268</v>
      </c>
      <c r="KI14" s="286">
        <v>0.1268</v>
      </c>
      <c r="KJ14" s="286">
        <v>0.1268</v>
      </c>
      <c r="KK14" s="286">
        <v>0.1268</v>
      </c>
      <c r="KL14" s="284">
        <v>0.1268</v>
      </c>
      <c r="KM14" s="286">
        <v>0.1268</v>
      </c>
      <c r="KN14" s="286">
        <v>0.1268</v>
      </c>
      <c r="KO14" s="286">
        <v>0.1268</v>
      </c>
      <c r="KP14" s="286">
        <v>0.1268</v>
      </c>
      <c r="KQ14" s="286">
        <v>0.1268</v>
      </c>
      <c r="KR14" s="284">
        <v>0.1268</v>
      </c>
      <c r="KS14" s="286">
        <v>0.13020000000000001</v>
      </c>
      <c r="KT14" s="286">
        <v>0.13020000000000001</v>
      </c>
      <c r="KU14" s="286">
        <v>0.1303</v>
      </c>
      <c r="KV14" s="286">
        <v>0.1303</v>
      </c>
      <c r="KW14" s="286">
        <v>0.1303</v>
      </c>
      <c r="KX14" s="284">
        <v>0.1303</v>
      </c>
      <c r="KY14" s="286">
        <v>0.1303</v>
      </c>
      <c r="KZ14" s="286">
        <v>0.1303</v>
      </c>
      <c r="LA14" s="286">
        <v>0.1303</v>
      </c>
      <c r="LB14" s="286">
        <v>0.1303</v>
      </c>
      <c r="LC14" s="286">
        <v>0.1303</v>
      </c>
      <c r="LD14" s="284">
        <v>0.1303</v>
      </c>
    </row>
    <row r="15" spans="1:316" ht="15.75" thickBot="1">
      <c r="B15" s="282" t="s">
        <v>714</v>
      </c>
      <c r="C15" s="283" t="s">
        <v>705</v>
      </c>
      <c r="D15" s="282" t="s">
        <v>704</v>
      </c>
      <c r="E15" s="293">
        <f t="shared" ref="E15:BP15" si="15">E12*($DU$15/$DU$12)</f>
        <v>0.12147971601484417</v>
      </c>
      <c r="F15" s="293">
        <f t="shared" si="15"/>
        <v>0.12062963222331818</v>
      </c>
      <c r="G15" s="293">
        <f t="shared" si="15"/>
        <v>0.11977954843179218</v>
      </c>
      <c r="H15" s="293">
        <f t="shared" si="15"/>
        <v>0.11892946464026619</v>
      </c>
      <c r="I15" s="293">
        <f t="shared" si="15"/>
        <v>0.1180793808487402</v>
      </c>
      <c r="J15" s="293">
        <f t="shared" si="15"/>
        <v>0.1172292970572142</v>
      </c>
      <c r="K15" s="293">
        <f t="shared" si="15"/>
        <v>0.1163792132656882</v>
      </c>
      <c r="L15" s="293">
        <f t="shared" si="15"/>
        <v>0.11552912947416222</v>
      </c>
      <c r="M15" s="293">
        <f t="shared" si="15"/>
        <v>0.11467904568263622</v>
      </c>
      <c r="N15" s="293">
        <f t="shared" si="15"/>
        <v>0.11382896189111021</v>
      </c>
      <c r="O15" s="293">
        <f t="shared" si="15"/>
        <v>0.11297887809958421</v>
      </c>
      <c r="P15" s="293">
        <f t="shared" si="15"/>
        <v>0.11212879430805822</v>
      </c>
      <c r="Q15" s="293">
        <f t="shared" si="15"/>
        <v>0.11336278690866047</v>
      </c>
      <c r="R15" s="293">
        <f t="shared" si="15"/>
        <v>0.11459677950926274</v>
      </c>
      <c r="S15" s="293">
        <f t="shared" si="15"/>
        <v>0.115830772109865</v>
      </c>
      <c r="T15" s="293">
        <f t="shared" si="15"/>
        <v>0.11706476471046724</v>
      </c>
      <c r="U15" s="293">
        <f t="shared" si="15"/>
        <v>0.11829875731106951</v>
      </c>
      <c r="V15" s="293">
        <f t="shared" si="15"/>
        <v>0.11953274991167176</v>
      </c>
      <c r="W15" s="293">
        <f t="shared" si="15"/>
        <v>0.11876493229351923</v>
      </c>
      <c r="X15" s="293">
        <f t="shared" si="15"/>
        <v>0.11799711467536672</v>
      </c>
      <c r="Y15" s="293">
        <f t="shared" si="15"/>
        <v>0.11722929705721423</v>
      </c>
      <c r="Z15" s="293">
        <f t="shared" si="15"/>
        <v>0.11646147943906171</v>
      </c>
      <c r="AA15" s="293">
        <f t="shared" si="15"/>
        <v>0.11569366182090918</v>
      </c>
      <c r="AB15" s="293">
        <f t="shared" si="15"/>
        <v>0.11492584420275666</v>
      </c>
      <c r="AC15" s="293">
        <f t="shared" si="15"/>
        <v>0.11613241474556775</v>
      </c>
      <c r="AD15" s="293">
        <f t="shared" si="15"/>
        <v>0.11733898528837886</v>
      </c>
      <c r="AE15" s="293">
        <f t="shared" si="15"/>
        <v>0.11854555583118995</v>
      </c>
      <c r="AF15" s="293">
        <f t="shared" si="15"/>
        <v>0.11975212637400102</v>
      </c>
      <c r="AG15" s="293">
        <f t="shared" si="15"/>
        <v>0.12095869691681212</v>
      </c>
      <c r="AH15" s="293">
        <f t="shared" si="15"/>
        <v>0.12095869691681212</v>
      </c>
      <c r="AI15" s="293">
        <f t="shared" si="15"/>
        <v>0.12095869691681212</v>
      </c>
      <c r="AJ15" s="293">
        <f t="shared" si="15"/>
        <v>0.12095869691681212</v>
      </c>
      <c r="AK15" s="293">
        <f t="shared" si="15"/>
        <v>0.12095869691681212</v>
      </c>
      <c r="AL15" s="293">
        <f t="shared" si="15"/>
        <v>0.1247823152995928</v>
      </c>
      <c r="AM15" s="293">
        <f t="shared" si="15"/>
        <v>0.12426759744037233</v>
      </c>
      <c r="AN15" s="293">
        <f t="shared" si="15"/>
        <v>0.12426759744037233</v>
      </c>
      <c r="AO15" s="293">
        <f t="shared" si="15"/>
        <v>0.1247823152995928</v>
      </c>
      <c r="AP15" s="293">
        <f t="shared" si="15"/>
        <v>0.1247823152995928</v>
      </c>
      <c r="AQ15" s="293">
        <f t="shared" si="15"/>
        <v>0.1247823152995928</v>
      </c>
      <c r="AR15" s="293">
        <f t="shared" si="15"/>
        <v>0.12500290866783015</v>
      </c>
      <c r="AS15" s="293">
        <f t="shared" si="15"/>
        <v>0.12500290866783015</v>
      </c>
      <c r="AT15" s="293">
        <f t="shared" si="15"/>
        <v>0.12500290866783015</v>
      </c>
      <c r="AU15" s="293">
        <f t="shared" si="15"/>
        <v>0.12500290866783015</v>
      </c>
      <c r="AV15" s="293">
        <f t="shared" si="15"/>
        <v>0.12500290866783015</v>
      </c>
      <c r="AW15" s="293">
        <f t="shared" si="15"/>
        <v>0.12500290866783015</v>
      </c>
      <c r="AX15" s="293">
        <f t="shared" si="15"/>
        <v>0.12566468877254219</v>
      </c>
      <c r="AY15" s="293">
        <f t="shared" si="15"/>
        <v>0.12566468877254219</v>
      </c>
      <c r="AZ15" s="293">
        <f t="shared" si="15"/>
        <v>0.12566468877254219</v>
      </c>
      <c r="BA15" s="293">
        <f t="shared" si="15"/>
        <v>0.12750296684118675</v>
      </c>
      <c r="BB15" s="293">
        <f t="shared" si="15"/>
        <v>0.12750296684118675</v>
      </c>
      <c r="BC15" s="293">
        <f t="shared" si="15"/>
        <v>0.12750296684118675</v>
      </c>
      <c r="BD15" s="293">
        <f t="shared" si="15"/>
        <v>0.1277235602094241</v>
      </c>
      <c r="BE15" s="293">
        <f t="shared" si="15"/>
        <v>0.1277235602094241</v>
      </c>
      <c r="BF15" s="293">
        <f t="shared" si="15"/>
        <v>0.1277235602094241</v>
      </c>
      <c r="BG15" s="293">
        <f t="shared" si="15"/>
        <v>0.1277235602094241</v>
      </c>
      <c r="BH15" s="293">
        <f t="shared" si="15"/>
        <v>0.1277235602094241</v>
      </c>
      <c r="BI15" s="293">
        <f t="shared" si="15"/>
        <v>0.1277235602094241</v>
      </c>
      <c r="BJ15" s="293">
        <f t="shared" si="15"/>
        <v>0.12919418266433974</v>
      </c>
      <c r="BK15" s="293">
        <f t="shared" si="15"/>
        <v>0.12919418266433974</v>
      </c>
      <c r="BL15" s="293">
        <f t="shared" si="15"/>
        <v>0.12919418266433974</v>
      </c>
      <c r="BM15" s="293">
        <f t="shared" si="15"/>
        <v>0.12934124490983132</v>
      </c>
      <c r="BN15" s="293">
        <f t="shared" si="15"/>
        <v>0.12934124490983132</v>
      </c>
      <c r="BO15" s="293">
        <f t="shared" si="15"/>
        <v>0.12934124490983132</v>
      </c>
      <c r="BP15" s="293">
        <f t="shared" si="15"/>
        <v>0.12875299592786504</v>
      </c>
      <c r="BQ15" s="293">
        <f t="shared" ref="BQ15:DS15" si="16">BQ12*($DU$15/$DU$12)</f>
        <v>0.12875299592786504</v>
      </c>
      <c r="BR15" s="293">
        <f t="shared" si="16"/>
        <v>0.12875299592786504</v>
      </c>
      <c r="BS15" s="293">
        <f t="shared" si="16"/>
        <v>0.12867946480511927</v>
      </c>
      <c r="BT15" s="293">
        <f t="shared" si="16"/>
        <v>0.12853240255962772</v>
      </c>
      <c r="BU15" s="293">
        <f t="shared" si="16"/>
        <v>0.12853240255962772</v>
      </c>
      <c r="BV15" s="293">
        <f t="shared" si="16"/>
        <v>0.12801768470040722</v>
      </c>
      <c r="BW15" s="293">
        <f t="shared" si="16"/>
        <v>0.12801768470040722</v>
      </c>
      <c r="BX15" s="293">
        <f t="shared" si="16"/>
        <v>0.12801768470040722</v>
      </c>
      <c r="BY15" s="293">
        <f t="shared" si="16"/>
        <v>0.128091215823153</v>
      </c>
      <c r="BZ15" s="293">
        <f t="shared" si="16"/>
        <v>0.128091215823153</v>
      </c>
      <c r="CA15" s="293">
        <f t="shared" si="16"/>
        <v>0.128091215823153</v>
      </c>
      <c r="CB15" s="293">
        <f t="shared" si="16"/>
        <v>0.128091215823153</v>
      </c>
      <c r="CC15" s="293">
        <f t="shared" si="16"/>
        <v>0.12794415357766142</v>
      </c>
      <c r="CD15" s="293">
        <f t="shared" si="16"/>
        <v>0.12794415357766142</v>
      </c>
      <c r="CE15" s="293">
        <f t="shared" si="16"/>
        <v>0.12794415357766142</v>
      </c>
      <c r="CF15" s="293">
        <f t="shared" si="16"/>
        <v>0.12794415357766142</v>
      </c>
      <c r="CG15" s="293">
        <f t="shared" si="16"/>
        <v>0.12794415357766142</v>
      </c>
      <c r="CH15" s="293">
        <f t="shared" si="16"/>
        <v>0.12706178010471206</v>
      </c>
      <c r="CI15" s="293">
        <f t="shared" si="16"/>
        <v>0.12779709133216988</v>
      </c>
      <c r="CJ15" s="293">
        <f t="shared" si="16"/>
        <v>0.12779709133216988</v>
      </c>
      <c r="CK15" s="293">
        <f t="shared" si="16"/>
        <v>0.12779709133216988</v>
      </c>
      <c r="CL15" s="293">
        <f t="shared" si="16"/>
        <v>0.12779709133216988</v>
      </c>
      <c r="CM15" s="293">
        <f t="shared" si="16"/>
        <v>0.12779709133216988</v>
      </c>
      <c r="CN15" s="293">
        <f t="shared" si="16"/>
        <v>0.12779709133216988</v>
      </c>
      <c r="CO15" s="293">
        <f t="shared" si="16"/>
        <v>0.12779709133216988</v>
      </c>
      <c r="CP15" s="293">
        <f t="shared" si="16"/>
        <v>0.12779709133216988</v>
      </c>
      <c r="CQ15" s="293">
        <f t="shared" si="16"/>
        <v>0.12779709133216988</v>
      </c>
      <c r="CR15" s="293">
        <f t="shared" si="16"/>
        <v>0.12779709133216988</v>
      </c>
      <c r="CS15" s="293">
        <f t="shared" si="16"/>
        <v>0.12779709133216988</v>
      </c>
      <c r="CT15" s="293">
        <f t="shared" si="16"/>
        <v>0.12838534031413615</v>
      </c>
      <c r="CU15" s="293">
        <f t="shared" si="16"/>
        <v>0.128091215823153</v>
      </c>
      <c r="CV15" s="293">
        <f t="shared" si="16"/>
        <v>0.128091215823153</v>
      </c>
      <c r="CW15" s="293">
        <f t="shared" si="16"/>
        <v>0.12787062245491565</v>
      </c>
      <c r="CX15" s="293">
        <f t="shared" si="16"/>
        <v>0.12787062245491565</v>
      </c>
      <c r="CY15" s="293">
        <f t="shared" si="16"/>
        <v>0.12787062245491565</v>
      </c>
      <c r="CZ15" s="293">
        <f t="shared" si="16"/>
        <v>0.12787062245491565</v>
      </c>
      <c r="DA15" s="293">
        <f t="shared" si="16"/>
        <v>0.12787062245491565</v>
      </c>
      <c r="DB15" s="293">
        <f t="shared" si="16"/>
        <v>0.12787062245491565</v>
      </c>
      <c r="DC15" s="293">
        <f t="shared" si="16"/>
        <v>0.12787062245491565</v>
      </c>
      <c r="DD15" s="293">
        <f t="shared" si="16"/>
        <v>0.12713531122745783</v>
      </c>
      <c r="DE15" s="293">
        <f t="shared" si="16"/>
        <v>0.12713531122745783</v>
      </c>
      <c r="DF15" s="293">
        <f t="shared" si="16"/>
        <v>0.12529703315881327</v>
      </c>
      <c r="DG15" s="293">
        <f t="shared" si="16"/>
        <v>0.12529703315881327</v>
      </c>
      <c r="DH15" s="293">
        <f t="shared" si="16"/>
        <v>0.1252235020360675</v>
      </c>
      <c r="DI15" s="293">
        <f t="shared" si="16"/>
        <v>0.1252235020360675</v>
      </c>
      <c r="DJ15" s="293">
        <f t="shared" si="16"/>
        <v>0.1252235020360675</v>
      </c>
      <c r="DK15" s="293">
        <f t="shared" si="16"/>
        <v>0.1252235020360675</v>
      </c>
      <c r="DL15" s="293">
        <f t="shared" si="16"/>
        <v>0.1252235020360675</v>
      </c>
      <c r="DM15" s="293">
        <f t="shared" si="16"/>
        <v>0.1252235020360675</v>
      </c>
      <c r="DN15" s="293">
        <f t="shared" si="16"/>
        <v>0.1252235020360675</v>
      </c>
      <c r="DO15" s="293">
        <f t="shared" si="16"/>
        <v>0.1252235020360675</v>
      </c>
      <c r="DP15" s="293">
        <f t="shared" si="16"/>
        <v>0.1252235020360675</v>
      </c>
      <c r="DQ15" s="293">
        <f t="shared" si="16"/>
        <v>0.1252235020360675</v>
      </c>
      <c r="DR15" s="293">
        <f t="shared" si="16"/>
        <v>0.12647353112274579</v>
      </c>
      <c r="DS15" s="293">
        <f t="shared" si="16"/>
        <v>0.12640000000000001</v>
      </c>
      <c r="DT15" s="293">
        <f>DT12*($DU$15/$DU$12)</f>
        <v>0.12640000000000001</v>
      </c>
      <c r="DU15" s="286">
        <v>0.12640000000000001</v>
      </c>
      <c r="DV15" s="286">
        <v>0.1166</v>
      </c>
      <c r="DW15" s="286">
        <v>0.1166</v>
      </c>
      <c r="DX15" s="286">
        <v>0.1166</v>
      </c>
      <c r="DY15" s="286">
        <v>0.1166</v>
      </c>
      <c r="DZ15" s="284">
        <v>0.1166</v>
      </c>
      <c r="EA15" s="286">
        <v>0.1166</v>
      </c>
      <c r="EB15" s="286">
        <v>0.1166</v>
      </c>
      <c r="EC15" s="286">
        <v>0.1166</v>
      </c>
      <c r="ED15" s="286">
        <v>0.1166</v>
      </c>
      <c r="EE15" s="286">
        <v>0.1166</v>
      </c>
      <c r="EF15" s="284">
        <v>0.1166</v>
      </c>
      <c r="EG15" s="286">
        <v>0.1166</v>
      </c>
      <c r="EH15" s="286">
        <v>0.1139</v>
      </c>
      <c r="EI15" s="286">
        <v>0.1139</v>
      </c>
      <c r="EJ15" s="286">
        <v>0.1139</v>
      </c>
      <c r="EK15" s="286">
        <v>0.1139</v>
      </c>
      <c r="EL15" s="284">
        <v>0.1139</v>
      </c>
      <c r="EM15" s="286">
        <v>0.1139</v>
      </c>
      <c r="EN15" s="286">
        <v>0.1139</v>
      </c>
      <c r="EO15" s="286">
        <v>0.1139</v>
      </c>
      <c r="EP15" s="286">
        <v>0.1139</v>
      </c>
      <c r="EQ15" s="286">
        <v>0.1139</v>
      </c>
      <c r="ER15" s="284">
        <v>0.1139</v>
      </c>
      <c r="ES15" s="286">
        <v>0.1139</v>
      </c>
      <c r="ET15" s="286">
        <v>0.10970000000000001</v>
      </c>
      <c r="EU15" s="286">
        <v>0.10970000000000001</v>
      </c>
      <c r="EV15" s="286">
        <v>0.10970000000000001</v>
      </c>
      <c r="EW15" s="286">
        <v>0.1077</v>
      </c>
      <c r="EX15" s="284">
        <v>0.1077</v>
      </c>
      <c r="EY15" s="286">
        <v>0.1077</v>
      </c>
      <c r="EZ15" s="286">
        <v>0.1077</v>
      </c>
      <c r="FA15" s="286">
        <v>0.1077</v>
      </c>
      <c r="FB15" s="286">
        <v>0.1077</v>
      </c>
      <c r="FC15" s="286">
        <v>0.1077</v>
      </c>
      <c r="FD15" s="284">
        <v>0.1077</v>
      </c>
      <c r="FE15" s="286">
        <v>0.1077</v>
      </c>
      <c r="FF15" s="286">
        <v>0.10589999999999999</v>
      </c>
      <c r="FG15" s="286">
        <v>0.10589999999999999</v>
      </c>
      <c r="FH15" s="286">
        <v>0.10589999999999999</v>
      </c>
      <c r="FI15" s="286">
        <v>0.10589999999999999</v>
      </c>
      <c r="FJ15" s="284">
        <v>0.10589999999999999</v>
      </c>
      <c r="FK15" s="286">
        <v>0.10589999999999999</v>
      </c>
      <c r="FL15" s="286">
        <v>0.10589999999999999</v>
      </c>
      <c r="FM15" s="286">
        <v>0.10589999999999999</v>
      </c>
      <c r="FN15" s="286">
        <v>0.10589999999999999</v>
      </c>
      <c r="FO15" s="286">
        <v>0.10589999999999999</v>
      </c>
      <c r="FP15" s="284">
        <v>0.10589999999999999</v>
      </c>
      <c r="FQ15" s="286">
        <v>0.10589999999999999</v>
      </c>
      <c r="FR15" s="286">
        <v>0.1038</v>
      </c>
      <c r="FS15" s="286">
        <v>0.1038</v>
      </c>
      <c r="FT15" s="286">
        <v>0.1038</v>
      </c>
      <c r="FU15" s="286">
        <v>0.1038</v>
      </c>
      <c r="FV15" s="284">
        <v>0.1038</v>
      </c>
      <c r="FW15" s="286">
        <v>0.1038</v>
      </c>
      <c r="FX15" s="286">
        <v>0.1038</v>
      </c>
      <c r="FY15" s="286">
        <v>0.1038</v>
      </c>
      <c r="FZ15" s="286">
        <v>0.1038</v>
      </c>
      <c r="GA15" s="286">
        <v>0.1038</v>
      </c>
      <c r="GB15" s="284">
        <v>0.1038</v>
      </c>
      <c r="GC15" s="286">
        <v>0.1038</v>
      </c>
      <c r="GD15" s="286">
        <v>0.1004</v>
      </c>
      <c r="GE15" s="286">
        <v>0.1004</v>
      </c>
      <c r="GF15" s="286">
        <v>0.1004</v>
      </c>
      <c r="GG15" s="286">
        <v>0.1004</v>
      </c>
      <c r="GH15" s="286">
        <v>0.1004</v>
      </c>
      <c r="GI15" s="286">
        <v>0.1004</v>
      </c>
      <c r="GJ15" s="286">
        <v>0.1004</v>
      </c>
      <c r="GK15" s="286">
        <v>0.1004</v>
      </c>
      <c r="GL15" s="286">
        <v>0.1004</v>
      </c>
      <c r="GM15" s="286">
        <v>0.1004</v>
      </c>
      <c r="GN15" s="284">
        <v>0.1004</v>
      </c>
      <c r="GO15" s="286">
        <v>0.1004</v>
      </c>
      <c r="GP15" s="286">
        <v>0.10059999999999999</v>
      </c>
      <c r="GQ15" s="286">
        <v>0.10059999999999999</v>
      </c>
      <c r="GR15" s="286">
        <v>0.10059999999999999</v>
      </c>
      <c r="GS15" s="286">
        <v>0.10059999999999999</v>
      </c>
      <c r="GT15" s="287">
        <v>0.10059999999999999</v>
      </c>
      <c r="GU15" s="286">
        <v>0.10059999999999999</v>
      </c>
      <c r="GV15" s="286">
        <v>0.10059999999999999</v>
      </c>
      <c r="GW15" s="286">
        <v>0.10059999999999999</v>
      </c>
      <c r="GX15" s="286">
        <v>0.10059999999999999</v>
      </c>
      <c r="GY15" s="286">
        <v>0.10059999999999999</v>
      </c>
      <c r="GZ15" s="284">
        <v>0.10059999999999999</v>
      </c>
      <c r="HA15" s="286">
        <v>0.10059999999999999</v>
      </c>
      <c r="HB15" s="286">
        <v>0.1004</v>
      </c>
      <c r="HC15" s="286">
        <v>0.1004</v>
      </c>
      <c r="HD15" s="286">
        <v>0.1004</v>
      </c>
      <c r="HE15" s="286">
        <v>0.1004</v>
      </c>
      <c r="HF15" s="284">
        <v>0.1004</v>
      </c>
      <c r="HG15" s="286">
        <v>0.1004</v>
      </c>
      <c r="HH15" s="286">
        <v>0.1004</v>
      </c>
      <c r="HI15" s="286">
        <v>0.1004</v>
      </c>
      <c r="HJ15" s="286">
        <v>0.1004</v>
      </c>
      <c r="HK15" s="286">
        <v>0.1004</v>
      </c>
      <c r="HL15" s="284">
        <v>0.1004</v>
      </c>
      <c r="HM15" s="286">
        <v>0.1004</v>
      </c>
      <c r="HN15" s="286">
        <v>0.1016</v>
      </c>
      <c r="HO15" s="286">
        <v>0.1016</v>
      </c>
      <c r="HP15" s="286">
        <v>0.1016</v>
      </c>
      <c r="HQ15" s="286">
        <v>0.1016</v>
      </c>
      <c r="HR15" s="284">
        <v>0.1016</v>
      </c>
      <c r="HS15" s="286">
        <v>0.1016</v>
      </c>
      <c r="HT15" s="286">
        <v>0.1016</v>
      </c>
      <c r="HU15" s="286">
        <v>0.1016</v>
      </c>
      <c r="HV15" s="286">
        <v>0.1016</v>
      </c>
      <c r="HW15" s="286">
        <v>0.1016</v>
      </c>
      <c r="HX15" s="284">
        <v>0.1016</v>
      </c>
      <c r="HY15" s="286">
        <v>0.1016</v>
      </c>
      <c r="HZ15" s="286">
        <v>0.1067</v>
      </c>
      <c r="IA15" s="286">
        <v>0.1067</v>
      </c>
      <c r="IB15" s="286">
        <v>0.1067</v>
      </c>
      <c r="IC15" s="286">
        <v>0.1067</v>
      </c>
      <c r="ID15" s="284">
        <v>0.1067</v>
      </c>
      <c r="IE15" s="286">
        <v>0.1067</v>
      </c>
      <c r="IF15" s="286">
        <v>0.1067</v>
      </c>
      <c r="IG15" s="286">
        <v>0.1067</v>
      </c>
      <c r="IH15" s="286">
        <v>0.1067</v>
      </c>
      <c r="II15" s="286">
        <v>0.1067</v>
      </c>
      <c r="IJ15" s="284">
        <v>0.1067</v>
      </c>
      <c r="IK15" s="286">
        <v>0.1129</v>
      </c>
      <c r="IL15" s="286">
        <v>0.11700000000000001</v>
      </c>
      <c r="IM15" s="286">
        <v>0.11700000000000001</v>
      </c>
      <c r="IN15" s="286">
        <v>0.11700000000000001</v>
      </c>
      <c r="IO15" s="286">
        <v>0.11700000000000001</v>
      </c>
      <c r="IP15" s="284">
        <v>0.11700000000000001</v>
      </c>
      <c r="IQ15" s="286">
        <v>0.11700000000000001</v>
      </c>
      <c r="IR15" s="286">
        <v>0.11700000000000001</v>
      </c>
      <c r="IS15" s="286">
        <v>0.11700000000000001</v>
      </c>
      <c r="IT15" s="286">
        <v>0.11700000000000001</v>
      </c>
      <c r="IU15" s="286">
        <v>0.11700000000000001</v>
      </c>
      <c r="IV15" s="284">
        <v>0.11700000000000001</v>
      </c>
      <c r="IW15" s="286">
        <v>0.11700000000000001</v>
      </c>
      <c r="IX15" s="286">
        <v>0.1226</v>
      </c>
      <c r="IY15" s="286">
        <v>0.1226</v>
      </c>
      <c r="IZ15" s="286">
        <v>0.1226</v>
      </c>
      <c r="JA15" s="286">
        <v>0.1226</v>
      </c>
      <c r="JB15" s="284">
        <v>0.1226</v>
      </c>
      <c r="JC15" s="286">
        <v>0.1226</v>
      </c>
      <c r="JD15" s="286">
        <v>0.1226</v>
      </c>
      <c r="JE15" s="286">
        <v>0.1226</v>
      </c>
      <c r="JF15" s="286">
        <v>0.1226</v>
      </c>
      <c r="JG15" s="286">
        <v>0.1226</v>
      </c>
      <c r="JH15" s="284">
        <v>0.1226</v>
      </c>
      <c r="JI15" s="286">
        <v>0.1226</v>
      </c>
      <c r="JJ15" s="286">
        <v>0.1229</v>
      </c>
      <c r="JK15" s="286">
        <v>0.1229</v>
      </c>
      <c r="JL15" s="286">
        <v>0.1229</v>
      </c>
      <c r="JM15" s="286">
        <v>0.1229</v>
      </c>
      <c r="JN15" s="284">
        <v>0.1229</v>
      </c>
      <c r="JO15" s="286">
        <v>0.1229</v>
      </c>
      <c r="JP15" s="286">
        <v>0.1229</v>
      </c>
      <c r="JQ15" s="286">
        <v>0.1229</v>
      </c>
      <c r="JR15" s="286">
        <v>0.1229</v>
      </c>
      <c r="JS15" s="286">
        <v>0.1229</v>
      </c>
      <c r="JT15" s="284">
        <v>0.1229</v>
      </c>
      <c r="JU15" s="286">
        <v>0.1229</v>
      </c>
      <c r="JV15" s="286">
        <v>0.1226</v>
      </c>
      <c r="JW15" s="286">
        <v>0.1226</v>
      </c>
      <c r="JX15" s="286">
        <v>0.1226</v>
      </c>
      <c r="JY15" s="286">
        <v>0.1226</v>
      </c>
      <c r="JZ15" s="284">
        <v>0.1226</v>
      </c>
      <c r="KA15" s="286">
        <v>0.1226</v>
      </c>
      <c r="KB15" s="286">
        <v>0.1226</v>
      </c>
      <c r="KC15" s="286">
        <v>0.1226</v>
      </c>
      <c r="KD15" s="286">
        <v>0.1226</v>
      </c>
      <c r="KE15" s="286">
        <v>0.1226</v>
      </c>
      <c r="KF15" s="284">
        <v>0.1226</v>
      </c>
      <c r="KG15" s="286">
        <v>0.1226</v>
      </c>
      <c r="KH15" s="286">
        <v>0.1178</v>
      </c>
      <c r="KI15" s="286">
        <v>0.1178</v>
      </c>
      <c r="KJ15" s="286">
        <v>0.1178</v>
      </c>
      <c r="KK15" s="286">
        <v>0.1178</v>
      </c>
      <c r="KL15" s="284">
        <v>0.1178</v>
      </c>
      <c r="KM15" s="286">
        <v>0.1178</v>
      </c>
      <c r="KN15" s="286">
        <v>0.1178</v>
      </c>
      <c r="KO15" s="286">
        <v>0.1178</v>
      </c>
      <c r="KP15" s="286">
        <v>0.1178</v>
      </c>
      <c r="KQ15" s="286">
        <v>0.1178</v>
      </c>
      <c r="KR15" s="284">
        <v>0.1178</v>
      </c>
      <c r="KS15" s="286">
        <v>0.12959999999999999</v>
      </c>
      <c r="KT15" s="286">
        <v>0.13159999999999999</v>
      </c>
      <c r="KU15" s="286">
        <v>0.13170000000000001</v>
      </c>
      <c r="KV15" s="286">
        <v>0.13170000000000001</v>
      </c>
      <c r="KW15" s="286">
        <v>0.13170000000000001</v>
      </c>
      <c r="KX15" s="284">
        <v>0.13170000000000001</v>
      </c>
      <c r="KY15" s="286">
        <v>0.13170000000000001</v>
      </c>
      <c r="KZ15" s="286">
        <v>0.13170000000000001</v>
      </c>
      <c r="LA15" s="286">
        <v>0.13170000000000001</v>
      </c>
      <c r="LB15" s="286">
        <v>0.13170000000000001</v>
      </c>
      <c r="LC15" s="286">
        <v>0.13170000000000001</v>
      </c>
      <c r="LD15" s="284">
        <v>0.13170000000000001</v>
      </c>
    </row>
    <row r="16" spans="1:316" ht="15.75" thickBot="1">
      <c r="B16" s="407" t="s">
        <v>715</v>
      </c>
      <c r="C16" s="283" t="s">
        <v>705</v>
      </c>
      <c r="D16" s="282" t="s">
        <v>704</v>
      </c>
      <c r="E16" s="293">
        <f t="shared" ref="E16:BP16" si="17">E12*($DU$16/$DU$12)</f>
        <v>9.7164551337822341E-2</v>
      </c>
      <c r="F16" s="293">
        <f t="shared" si="17"/>
        <v>9.6484618811530573E-2</v>
      </c>
      <c r="G16" s="293">
        <f t="shared" si="17"/>
        <v>9.5804686285238819E-2</v>
      </c>
      <c r="H16" s="293">
        <f t="shared" si="17"/>
        <v>9.5124753758947064E-2</v>
      </c>
      <c r="I16" s="293">
        <f t="shared" si="17"/>
        <v>9.444482123265531E-2</v>
      </c>
      <c r="J16" s="293">
        <f t="shared" si="17"/>
        <v>9.3764888706363556E-2</v>
      </c>
      <c r="K16" s="293">
        <f t="shared" si="17"/>
        <v>9.3084956180071801E-2</v>
      </c>
      <c r="L16" s="293">
        <f t="shared" si="17"/>
        <v>9.2405023653780047E-2</v>
      </c>
      <c r="M16" s="293">
        <f t="shared" si="17"/>
        <v>9.1725091127488279E-2</v>
      </c>
      <c r="N16" s="293">
        <f t="shared" si="17"/>
        <v>9.104515860119651E-2</v>
      </c>
      <c r="O16" s="293">
        <f t="shared" si="17"/>
        <v>9.0365226074904756E-2</v>
      </c>
      <c r="P16" s="293">
        <f t="shared" si="17"/>
        <v>8.9685293548613002E-2</v>
      </c>
      <c r="Q16" s="293">
        <f t="shared" si="17"/>
        <v>9.0672292377101046E-2</v>
      </c>
      <c r="R16" s="293">
        <f t="shared" si="17"/>
        <v>9.1659291205589091E-2</v>
      </c>
      <c r="S16" s="293">
        <f t="shared" si="17"/>
        <v>9.2646290034077122E-2</v>
      </c>
      <c r="T16" s="293">
        <f t="shared" si="17"/>
        <v>9.3633288862565153E-2</v>
      </c>
      <c r="U16" s="293">
        <f t="shared" si="17"/>
        <v>9.4620287691053198E-2</v>
      </c>
      <c r="V16" s="293">
        <f t="shared" si="17"/>
        <v>9.5607286519541243E-2</v>
      </c>
      <c r="W16" s="293">
        <f t="shared" si="17"/>
        <v>9.4993153915148662E-2</v>
      </c>
      <c r="X16" s="293">
        <f t="shared" si="17"/>
        <v>9.4379021310756109E-2</v>
      </c>
      <c r="Y16" s="293">
        <f t="shared" si="17"/>
        <v>9.3764888706363569E-2</v>
      </c>
      <c r="Z16" s="293">
        <f t="shared" si="17"/>
        <v>9.3150756101971016E-2</v>
      </c>
      <c r="AA16" s="293">
        <f t="shared" si="17"/>
        <v>9.2536623497578435E-2</v>
      </c>
      <c r="AB16" s="293">
        <f t="shared" si="17"/>
        <v>9.1922490893185882E-2</v>
      </c>
      <c r="AC16" s="293">
        <f t="shared" si="17"/>
        <v>9.2887556414374184E-2</v>
      </c>
      <c r="AD16" s="293">
        <f t="shared" si="17"/>
        <v>9.38526219355625E-2</v>
      </c>
      <c r="AE16" s="293">
        <f t="shared" si="17"/>
        <v>9.4817687456750802E-2</v>
      </c>
      <c r="AF16" s="293">
        <f t="shared" si="17"/>
        <v>9.578275297793909E-2</v>
      </c>
      <c r="AG16" s="293">
        <f t="shared" si="17"/>
        <v>9.6747818499127392E-2</v>
      </c>
      <c r="AH16" s="293">
        <f t="shared" si="17"/>
        <v>9.6747818499127392E-2</v>
      </c>
      <c r="AI16" s="293">
        <f t="shared" si="17"/>
        <v>9.6747818499127392E-2</v>
      </c>
      <c r="AJ16" s="293">
        <f t="shared" si="17"/>
        <v>9.6747818499127392E-2</v>
      </c>
      <c r="AK16" s="293">
        <f t="shared" si="17"/>
        <v>9.6747818499127392E-2</v>
      </c>
      <c r="AL16" s="293">
        <f t="shared" si="17"/>
        <v>9.9806108202443261E-2</v>
      </c>
      <c r="AM16" s="293">
        <f t="shared" si="17"/>
        <v>9.9394415357766136E-2</v>
      </c>
      <c r="AN16" s="293">
        <f t="shared" si="17"/>
        <v>9.9394415357766136E-2</v>
      </c>
      <c r="AO16" s="293">
        <f t="shared" si="17"/>
        <v>9.9806108202443261E-2</v>
      </c>
      <c r="AP16" s="293">
        <f t="shared" si="17"/>
        <v>9.9806108202443261E-2</v>
      </c>
      <c r="AQ16" s="293">
        <f t="shared" si="17"/>
        <v>9.9806108202443261E-2</v>
      </c>
      <c r="AR16" s="293">
        <f t="shared" si="17"/>
        <v>9.99825479930192E-2</v>
      </c>
      <c r="AS16" s="293">
        <f t="shared" si="17"/>
        <v>9.99825479930192E-2</v>
      </c>
      <c r="AT16" s="293">
        <f t="shared" si="17"/>
        <v>9.99825479930192E-2</v>
      </c>
      <c r="AU16" s="293">
        <f t="shared" si="17"/>
        <v>9.99825479930192E-2</v>
      </c>
      <c r="AV16" s="293">
        <f t="shared" si="17"/>
        <v>9.99825479930192E-2</v>
      </c>
      <c r="AW16" s="293">
        <f t="shared" si="17"/>
        <v>9.99825479930192E-2</v>
      </c>
      <c r="AX16" s="293">
        <f t="shared" si="17"/>
        <v>0.10051186736474693</v>
      </c>
      <c r="AY16" s="293">
        <f t="shared" si="17"/>
        <v>0.10051186736474693</v>
      </c>
      <c r="AZ16" s="293">
        <f t="shared" si="17"/>
        <v>0.10051186736474693</v>
      </c>
      <c r="BA16" s="293">
        <f t="shared" si="17"/>
        <v>0.10198219895287956</v>
      </c>
      <c r="BB16" s="293">
        <f t="shared" si="17"/>
        <v>0.10198219895287956</v>
      </c>
      <c r="BC16" s="293">
        <f t="shared" si="17"/>
        <v>0.10198219895287956</v>
      </c>
      <c r="BD16" s="293">
        <f t="shared" si="17"/>
        <v>0.10215863874345549</v>
      </c>
      <c r="BE16" s="293">
        <f t="shared" si="17"/>
        <v>0.10215863874345549</v>
      </c>
      <c r="BF16" s="293">
        <f t="shared" si="17"/>
        <v>0.10215863874345549</v>
      </c>
      <c r="BG16" s="293">
        <f t="shared" si="17"/>
        <v>0.10215863874345549</v>
      </c>
      <c r="BH16" s="293">
        <f t="shared" si="17"/>
        <v>0.10215863874345549</v>
      </c>
      <c r="BI16" s="293">
        <f t="shared" si="17"/>
        <v>0.10215863874345549</v>
      </c>
      <c r="BJ16" s="293">
        <f t="shared" si="17"/>
        <v>0.10333490401396159</v>
      </c>
      <c r="BK16" s="293">
        <f t="shared" si="17"/>
        <v>0.10333490401396159</v>
      </c>
      <c r="BL16" s="293">
        <f t="shared" si="17"/>
        <v>0.10333490401396159</v>
      </c>
      <c r="BM16" s="293">
        <f t="shared" si="17"/>
        <v>0.10345253054101221</v>
      </c>
      <c r="BN16" s="293">
        <f t="shared" si="17"/>
        <v>0.10345253054101221</v>
      </c>
      <c r="BO16" s="293">
        <f t="shared" si="17"/>
        <v>0.10345253054101221</v>
      </c>
      <c r="BP16" s="293">
        <f t="shared" si="17"/>
        <v>0.10298202443280977</v>
      </c>
      <c r="BQ16" s="293">
        <f t="shared" ref="BQ16:DS16" si="18">BQ12*($DU$16/$DU$12)</f>
        <v>0.10298202443280977</v>
      </c>
      <c r="BR16" s="293">
        <f t="shared" si="18"/>
        <v>0.10298202443280977</v>
      </c>
      <c r="BS16" s="293">
        <f t="shared" si="18"/>
        <v>0.10292321116928445</v>
      </c>
      <c r="BT16" s="293">
        <f t="shared" si="18"/>
        <v>0.10280558464223385</v>
      </c>
      <c r="BU16" s="293">
        <f t="shared" si="18"/>
        <v>0.10280558464223385</v>
      </c>
      <c r="BV16" s="293">
        <f t="shared" si="18"/>
        <v>0.10239389179755672</v>
      </c>
      <c r="BW16" s="293">
        <f t="shared" si="18"/>
        <v>0.10239389179755672</v>
      </c>
      <c r="BX16" s="293">
        <f t="shared" si="18"/>
        <v>0.10239389179755672</v>
      </c>
      <c r="BY16" s="293">
        <f t="shared" si="18"/>
        <v>0.10245270506108201</v>
      </c>
      <c r="BZ16" s="293">
        <f t="shared" si="18"/>
        <v>0.10245270506108201</v>
      </c>
      <c r="CA16" s="293">
        <f t="shared" si="18"/>
        <v>0.10245270506108201</v>
      </c>
      <c r="CB16" s="293">
        <f t="shared" si="18"/>
        <v>0.10245270506108201</v>
      </c>
      <c r="CC16" s="293">
        <f t="shared" si="18"/>
        <v>0.1023350785340314</v>
      </c>
      <c r="CD16" s="293">
        <f t="shared" si="18"/>
        <v>0.1023350785340314</v>
      </c>
      <c r="CE16" s="293">
        <f t="shared" si="18"/>
        <v>0.1023350785340314</v>
      </c>
      <c r="CF16" s="293">
        <f t="shared" si="18"/>
        <v>0.1023350785340314</v>
      </c>
      <c r="CG16" s="293">
        <f t="shared" si="18"/>
        <v>0.1023350785340314</v>
      </c>
      <c r="CH16" s="293">
        <f t="shared" si="18"/>
        <v>0.10162931937172774</v>
      </c>
      <c r="CI16" s="293">
        <f t="shared" si="18"/>
        <v>0.10221745200698079</v>
      </c>
      <c r="CJ16" s="293">
        <f t="shared" si="18"/>
        <v>0.10221745200698079</v>
      </c>
      <c r="CK16" s="293">
        <f t="shared" si="18"/>
        <v>0.10221745200698079</v>
      </c>
      <c r="CL16" s="293">
        <f t="shared" si="18"/>
        <v>0.10221745200698079</v>
      </c>
      <c r="CM16" s="293">
        <f t="shared" si="18"/>
        <v>0.10221745200698079</v>
      </c>
      <c r="CN16" s="293">
        <f t="shared" si="18"/>
        <v>0.10221745200698079</v>
      </c>
      <c r="CO16" s="293">
        <f t="shared" si="18"/>
        <v>0.10221745200698079</v>
      </c>
      <c r="CP16" s="293">
        <f t="shared" si="18"/>
        <v>0.10221745200698079</v>
      </c>
      <c r="CQ16" s="293">
        <f t="shared" si="18"/>
        <v>0.10221745200698079</v>
      </c>
      <c r="CR16" s="293">
        <f t="shared" si="18"/>
        <v>0.10221745200698079</v>
      </c>
      <c r="CS16" s="293">
        <f t="shared" si="18"/>
        <v>0.10221745200698079</v>
      </c>
      <c r="CT16" s="293">
        <f t="shared" si="18"/>
        <v>0.10268795811518323</v>
      </c>
      <c r="CU16" s="293">
        <f t="shared" si="18"/>
        <v>0.10245270506108201</v>
      </c>
      <c r="CV16" s="293">
        <f t="shared" si="18"/>
        <v>0.10245270506108201</v>
      </c>
      <c r="CW16" s="293">
        <f t="shared" si="18"/>
        <v>0.10227626527050609</v>
      </c>
      <c r="CX16" s="293">
        <f t="shared" si="18"/>
        <v>0.10227626527050609</v>
      </c>
      <c r="CY16" s="293">
        <f t="shared" si="18"/>
        <v>0.10227626527050609</v>
      </c>
      <c r="CZ16" s="293">
        <f t="shared" si="18"/>
        <v>0.10227626527050609</v>
      </c>
      <c r="DA16" s="293">
        <f t="shared" si="18"/>
        <v>0.10227626527050609</v>
      </c>
      <c r="DB16" s="293">
        <f t="shared" si="18"/>
        <v>0.10227626527050609</v>
      </c>
      <c r="DC16" s="293">
        <f t="shared" si="18"/>
        <v>0.10227626527050609</v>
      </c>
      <c r="DD16" s="293">
        <f t="shared" si="18"/>
        <v>0.10168813263525305</v>
      </c>
      <c r="DE16" s="293">
        <f t="shared" si="18"/>
        <v>0.10168813263525305</v>
      </c>
      <c r="DF16" s="293">
        <f t="shared" si="18"/>
        <v>0.1002178010471204</v>
      </c>
      <c r="DG16" s="293">
        <f t="shared" si="18"/>
        <v>0.1002178010471204</v>
      </c>
      <c r="DH16" s="293">
        <f t="shared" si="18"/>
        <v>0.10015898778359511</v>
      </c>
      <c r="DI16" s="293">
        <f t="shared" si="18"/>
        <v>0.10015898778359511</v>
      </c>
      <c r="DJ16" s="293">
        <f t="shared" si="18"/>
        <v>0.10015898778359511</v>
      </c>
      <c r="DK16" s="293">
        <f t="shared" si="18"/>
        <v>0.10015898778359511</v>
      </c>
      <c r="DL16" s="293">
        <f t="shared" si="18"/>
        <v>0.10015898778359511</v>
      </c>
      <c r="DM16" s="293">
        <f t="shared" si="18"/>
        <v>0.10015898778359511</v>
      </c>
      <c r="DN16" s="293">
        <f t="shared" si="18"/>
        <v>0.10015898778359511</v>
      </c>
      <c r="DO16" s="293">
        <f t="shared" si="18"/>
        <v>0.10015898778359511</v>
      </c>
      <c r="DP16" s="293">
        <f t="shared" si="18"/>
        <v>0.10015898778359511</v>
      </c>
      <c r="DQ16" s="293">
        <f t="shared" si="18"/>
        <v>0.10015898778359511</v>
      </c>
      <c r="DR16" s="293">
        <f t="shared" si="18"/>
        <v>0.10115881326352529</v>
      </c>
      <c r="DS16" s="293">
        <f t="shared" si="18"/>
        <v>0.10109999999999998</v>
      </c>
      <c r="DT16" s="293">
        <f>DT12*($DU$16/$DU$12)</f>
        <v>0.10109999999999998</v>
      </c>
      <c r="DU16" s="286">
        <v>0.1011</v>
      </c>
      <c r="DV16" s="286">
        <v>9.5000000000000001E-2</v>
      </c>
      <c r="DW16" s="286">
        <v>9.5000000000000001E-2</v>
      </c>
      <c r="DX16" s="286">
        <v>9.5000000000000001E-2</v>
      </c>
      <c r="DY16" s="286">
        <v>9.5000000000000001E-2</v>
      </c>
      <c r="DZ16" s="284">
        <v>9.5000000000000001E-2</v>
      </c>
      <c r="EA16" s="286">
        <v>9.5000000000000001E-2</v>
      </c>
      <c r="EB16" s="286">
        <v>9.5000000000000001E-2</v>
      </c>
      <c r="EC16" s="286">
        <v>9.5000000000000001E-2</v>
      </c>
      <c r="ED16" s="286">
        <v>9.5000000000000001E-2</v>
      </c>
      <c r="EE16" s="286">
        <v>9.5000000000000001E-2</v>
      </c>
      <c r="EF16" s="284">
        <v>9.5000000000000001E-2</v>
      </c>
      <c r="EG16" s="286">
        <v>9.5000000000000001E-2</v>
      </c>
      <c r="EH16" s="286">
        <v>9.0200000000000002E-2</v>
      </c>
      <c r="EI16" s="286">
        <v>9.0200000000000002E-2</v>
      </c>
      <c r="EJ16" s="286">
        <v>9.0200000000000002E-2</v>
      </c>
      <c r="EK16" s="286">
        <v>9.0200000000000002E-2</v>
      </c>
      <c r="EL16" s="284">
        <v>9.0200000000000002E-2</v>
      </c>
      <c r="EM16" s="286">
        <v>9.0200000000000002E-2</v>
      </c>
      <c r="EN16" s="286">
        <v>9.0200000000000002E-2</v>
      </c>
      <c r="EO16" s="286">
        <v>9.0200000000000002E-2</v>
      </c>
      <c r="EP16" s="286">
        <v>9.0200000000000002E-2</v>
      </c>
      <c r="EQ16" s="286">
        <v>9.0200000000000002E-2</v>
      </c>
      <c r="ER16" s="284">
        <v>9.0200000000000002E-2</v>
      </c>
      <c r="ES16" s="286">
        <v>9.0200000000000002E-2</v>
      </c>
      <c r="ET16" s="286">
        <v>8.8200000000000001E-2</v>
      </c>
      <c r="EU16" s="286">
        <v>8.8200000000000001E-2</v>
      </c>
      <c r="EV16" s="286">
        <v>8.8200000000000001E-2</v>
      </c>
      <c r="EW16" s="286">
        <v>8.3000000000000004E-2</v>
      </c>
      <c r="EX16" s="284">
        <v>8.3000000000000004E-2</v>
      </c>
      <c r="EY16" s="286">
        <v>8.3000000000000004E-2</v>
      </c>
      <c r="EZ16" s="286">
        <v>8.3000000000000004E-2</v>
      </c>
      <c r="FA16" s="286">
        <v>8.3000000000000004E-2</v>
      </c>
      <c r="FB16" s="286">
        <v>8.3000000000000004E-2</v>
      </c>
      <c r="FC16" s="286">
        <v>8.3000000000000004E-2</v>
      </c>
      <c r="FD16" s="284">
        <v>8.3000000000000004E-2</v>
      </c>
      <c r="FE16" s="286">
        <v>8.3000000000000004E-2</v>
      </c>
      <c r="FF16" s="286">
        <v>8.7099999999999997E-2</v>
      </c>
      <c r="FG16" s="286">
        <v>8.7099999999999997E-2</v>
      </c>
      <c r="FH16" s="286">
        <v>8.7099999999999997E-2</v>
      </c>
      <c r="FI16" s="286">
        <v>8.7099999999999997E-2</v>
      </c>
      <c r="FJ16" s="284">
        <v>8.7099999999999997E-2</v>
      </c>
      <c r="FK16" s="286">
        <v>8.7099999999999997E-2</v>
      </c>
      <c r="FL16" s="286">
        <v>8.7099999999999997E-2</v>
      </c>
      <c r="FM16" s="286">
        <v>8.7099999999999997E-2</v>
      </c>
      <c r="FN16" s="286">
        <v>8.7099999999999997E-2</v>
      </c>
      <c r="FO16" s="286">
        <v>8.7099999999999997E-2</v>
      </c>
      <c r="FP16" s="284">
        <v>8.7099999999999997E-2</v>
      </c>
      <c r="FQ16" s="286">
        <v>8.7099999999999997E-2</v>
      </c>
      <c r="FR16" s="286">
        <v>8.72E-2</v>
      </c>
      <c r="FS16" s="286">
        <v>8.72E-2</v>
      </c>
      <c r="FT16" s="286">
        <v>8.72E-2</v>
      </c>
      <c r="FU16" s="286">
        <v>8.72E-2</v>
      </c>
      <c r="FV16" s="284">
        <v>8.72E-2</v>
      </c>
      <c r="FW16" s="286">
        <v>8.72E-2</v>
      </c>
      <c r="FX16" s="286">
        <v>8.72E-2</v>
      </c>
      <c r="FY16" s="286">
        <v>8.72E-2</v>
      </c>
      <c r="FZ16" s="286">
        <v>8.72E-2</v>
      </c>
      <c r="GA16" s="286">
        <v>8.72E-2</v>
      </c>
      <c r="GB16" s="284">
        <v>8.72E-2</v>
      </c>
      <c r="GC16" s="286">
        <v>8.72E-2</v>
      </c>
      <c r="GD16" s="286">
        <v>8.8800000000000004E-2</v>
      </c>
      <c r="GE16" s="286">
        <v>8.8800000000000004E-2</v>
      </c>
      <c r="GF16" s="286">
        <v>8.8800000000000004E-2</v>
      </c>
      <c r="GG16" s="286">
        <v>8.8800000000000004E-2</v>
      </c>
      <c r="GH16" s="286">
        <v>8.8800000000000004E-2</v>
      </c>
      <c r="GI16" s="286">
        <v>8.8800000000000004E-2</v>
      </c>
      <c r="GJ16" s="286">
        <v>8.8800000000000004E-2</v>
      </c>
      <c r="GK16" s="286">
        <v>8.8800000000000004E-2</v>
      </c>
      <c r="GL16" s="286">
        <v>8.8800000000000004E-2</v>
      </c>
      <c r="GM16" s="286">
        <v>8.8800000000000004E-2</v>
      </c>
      <c r="GN16" s="284">
        <v>8.8800000000000004E-2</v>
      </c>
      <c r="GO16" s="286">
        <v>8.8800000000000004E-2</v>
      </c>
      <c r="GP16" s="286">
        <v>8.6300000000000002E-2</v>
      </c>
      <c r="GQ16" s="286">
        <v>8.6300000000000002E-2</v>
      </c>
      <c r="GR16" s="286">
        <v>8.6300000000000002E-2</v>
      </c>
      <c r="GS16" s="286">
        <v>8.6300000000000002E-2</v>
      </c>
      <c r="GT16" s="287">
        <v>8.6300000000000002E-2</v>
      </c>
      <c r="GU16" s="286">
        <v>8.6300000000000002E-2</v>
      </c>
      <c r="GV16" s="286">
        <v>8.6300000000000002E-2</v>
      </c>
      <c r="GW16" s="286">
        <v>8.6300000000000002E-2</v>
      </c>
      <c r="GX16" s="286">
        <v>8.6300000000000002E-2</v>
      </c>
      <c r="GY16" s="286">
        <v>8.6300000000000002E-2</v>
      </c>
      <c r="GZ16" s="284">
        <v>8.6300000000000002E-2</v>
      </c>
      <c r="HA16" s="286">
        <v>8.6300000000000002E-2</v>
      </c>
      <c r="HB16" s="286">
        <v>8.5400000000000004E-2</v>
      </c>
      <c r="HC16" s="286">
        <v>8.5400000000000004E-2</v>
      </c>
      <c r="HD16" s="286">
        <v>8.5400000000000004E-2</v>
      </c>
      <c r="HE16" s="286">
        <v>8.5400000000000004E-2</v>
      </c>
      <c r="HF16" s="284">
        <v>8.5400000000000004E-2</v>
      </c>
      <c r="HG16" s="286">
        <v>8.5400000000000004E-2</v>
      </c>
      <c r="HH16" s="286">
        <v>8.5400000000000004E-2</v>
      </c>
      <c r="HI16" s="286">
        <v>8.5400000000000004E-2</v>
      </c>
      <c r="HJ16" s="286">
        <v>8.5400000000000004E-2</v>
      </c>
      <c r="HK16" s="286">
        <v>8.5400000000000004E-2</v>
      </c>
      <c r="HL16" s="284">
        <v>8.5400000000000004E-2</v>
      </c>
      <c r="HM16" s="286">
        <v>8.5400000000000004E-2</v>
      </c>
      <c r="HN16" s="286">
        <v>8.8700000000000001E-2</v>
      </c>
      <c r="HO16" s="286">
        <v>8.8700000000000001E-2</v>
      </c>
      <c r="HP16" s="286">
        <v>8.8700000000000001E-2</v>
      </c>
      <c r="HQ16" s="286">
        <v>8.8700000000000001E-2</v>
      </c>
      <c r="HR16" s="284">
        <v>8.8700000000000001E-2</v>
      </c>
      <c r="HS16" s="286">
        <v>8.8700000000000001E-2</v>
      </c>
      <c r="HT16" s="286">
        <v>8.8700000000000001E-2</v>
      </c>
      <c r="HU16" s="286">
        <v>8.8700000000000001E-2</v>
      </c>
      <c r="HV16" s="286">
        <v>8.8700000000000001E-2</v>
      </c>
      <c r="HW16" s="286">
        <v>8.8700000000000001E-2</v>
      </c>
      <c r="HX16" s="284">
        <v>8.8700000000000001E-2</v>
      </c>
      <c r="HY16" s="286">
        <v>8.8700000000000001E-2</v>
      </c>
      <c r="HZ16" s="286">
        <v>0.1007</v>
      </c>
      <c r="IA16" s="286">
        <v>0.1007</v>
      </c>
      <c r="IB16" s="286">
        <v>0.1007</v>
      </c>
      <c r="IC16" s="286">
        <v>0.1007</v>
      </c>
      <c r="ID16" s="284">
        <v>0.1007</v>
      </c>
      <c r="IE16" s="286">
        <v>0.1007</v>
      </c>
      <c r="IF16" s="286">
        <v>0.1007</v>
      </c>
      <c r="IG16" s="286">
        <v>0.1007</v>
      </c>
      <c r="IH16" s="286">
        <v>0.1007</v>
      </c>
      <c r="II16" s="286">
        <v>0.1007</v>
      </c>
      <c r="IJ16" s="284">
        <v>0.1007</v>
      </c>
      <c r="IK16" s="286">
        <v>0.10100000000000001</v>
      </c>
      <c r="IL16" s="286">
        <v>0.1045</v>
      </c>
      <c r="IM16" s="286">
        <v>0.1045</v>
      </c>
      <c r="IN16" s="286">
        <v>0.1045</v>
      </c>
      <c r="IO16" s="286">
        <v>0.1045</v>
      </c>
      <c r="IP16" s="284">
        <v>0.1045</v>
      </c>
      <c r="IQ16" s="286">
        <v>0.1045</v>
      </c>
      <c r="IR16" s="286">
        <v>0.1045</v>
      </c>
      <c r="IS16" s="286">
        <v>0.1045</v>
      </c>
      <c r="IT16" s="286">
        <v>0.1045</v>
      </c>
      <c r="IU16" s="286">
        <v>0.1045</v>
      </c>
      <c r="IV16" s="284">
        <v>0.1045</v>
      </c>
      <c r="IW16" s="286">
        <v>0.1045</v>
      </c>
      <c r="IX16" s="286">
        <v>0.1123</v>
      </c>
      <c r="IY16" s="286">
        <v>0.1123</v>
      </c>
      <c r="IZ16" s="286">
        <v>0.1123</v>
      </c>
      <c r="JA16" s="286">
        <v>0.1123</v>
      </c>
      <c r="JB16" s="284">
        <v>0.1123</v>
      </c>
      <c r="JC16" s="286">
        <v>0.1123</v>
      </c>
      <c r="JD16" s="286">
        <v>0.1123</v>
      </c>
      <c r="JE16" s="286">
        <v>0.1123</v>
      </c>
      <c r="JF16" s="286">
        <v>0.1123</v>
      </c>
      <c r="JG16" s="286">
        <v>0.1123</v>
      </c>
      <c r="JH16" s="284">
        <v>0.1123</v>
      </c>
      <c r="JI16" s="286">
        <v>0.1123</v>
      </c>
      <c r="JJ16" s="286">
        <v>0.112</v>
      </c>
      <c r="JK16" s="286">
        <v>0.112</v>
      </c>
      <c r="JL16" s="286">
        <v>0.112</v>
      </c>
      <c r="JM16" s="286">
        <v>0.112</v>
      </c>
      <c r="JN16" s="284">
        <v>0.112</v>
      </c>
      <c r="JO16" s="286">
        <v>0.112</v>
      </c>
      <c r="JP16" s="286">
        <v>0.112</v>
      </c>
      <c r="JQ16" s="286">
        <v>0.112</v>
      </c>
      <c r="JR16" s="286">
        <v>0.112</v>
      </c>
      <c r="JS16" s="286">
        <v>0.112</v>
      </c>
      <c r="JT16" s="284">
        <v>0.112</v>
      </c>
      <c r="JU16" s="286">
        <v>0.112</v>
      </c>
      <c r="JV16" s="286">
        <v>0.1124</v>
      </c>
      <c r="JW16" s="286">
        <v>0.1124</v>
      </c>
      <c r="JX16" s="286">
        <v>0.1124</v>
      </c>
      <c r="JY16" s="286">
        <v>0.1124</v>
      </c>
      <c r="JZ16" s="284">
        <v>0.1124</v>
      </c>
      <c r="KA16" s="286">
        <v>0.1124</v>
      </c>
      <c r="KB16" s="286">
        <v>0.1124</v>
      </c>
      <c r="KC16" s="286">
        <v>0.1124</v>
      </c>
      <c r="KD16" s="286">
        <v>0.1124</v>
      </c>
      <c r="KE16" s="286">
        <v>0.1124</v>
      </c>
      <c r="KF16" s="284">
        <v>0.1124</v>
      </c>
      <c r="KG16" s="286">
        <v>0.1124</v>
      </c>
      <c r="KH16" s="286">
        <v>0.1048</v>
      </c>
      <c r="KI16" s="286">
        <v>0.1048</v>
      </c>
      <c r="KJ16" s="286">
        <v>0.1048</v>
      </c>
      <c r="KK16" s="286">
        <v>0.1048</v>
      </c>
      <c r="KL16" s="284">
        <v>0.1048</v>
      </c>
      <c r="KM16" s="286">
        <v>0.1048</v>
      </c>
      <c r="KN16" s="286">
        <v>0.1048</v>
      </c>
      <c r="KO16" s="286">
        <v>0.1048</v>
      </c>
      <c r="KP16" s="286">
        <v>0.1048</v>
      </c>
      <c r="KQ16" s="286">
        <v>0.1048</v>
      </c>
      <c r="KR16" s="284">
        <v>0.1048</v>
      </c>
      <c r="KS16" s="286">
        <v>0.1191</v>
      </c>
      <c r="KT16" s="286">
        <v>0.1201</v>
      </c>
      <c r="KU16" s="286">
        <v>0.1203</v>
      </c>
      <c r="KV16" s="286">
        <v>0.1203</v>
      </c>
      <c r="KW16" s="286">
        <v>0.1203</v>
      </c>
      <c r="KX16" s="284">
        <v>0.1203</v>
      </c>
      <c r="KY16" s="286">
        <v>0.1203</v>
      </c>
      <c r="KZ16" s="286">
        <v>0.1203</v>
      </c>
      <c r="LA16" s="286">
        <v>0.1203</v>
      </c>
      <c r="LB16" s="286">
        <v>0.1203</v>
      </c>
      <c r="LC16" s="286">
        <v>0.1203</v>
      </c>
      <c r="LD16" s="284">
        <v>0.1203</v>
      </c>
    </row>
    <row r="18" spans="2:664">
      <c r="B18" s="290" t="s">
        <v>717</v>
      </c>
    </row>
    <row r="19" spans="2:664">
      <c r="GD19" s="357"/>
      <c r="GE19" s="357"/>
      <c r="GF19" s="357"/>
      <c r="GG19" s="357"/>
      <c r="GH19" s="357"/>
      <c r="GI19" s="357"/>
      <c r="GJ19" s="357"/>
      <c r="GK19" s="357"/>
      <c r="GL19" s="357"/>
      <c r="GM19" s="357"/>
      <c r="GN19" s="357"/>
      <c r="GO19" s="357"/>
    </row>
    <row r="20" spans="2:664">
      <c r="E20" s="409">
        <v>33239</v>
      </c>
      <c r="F20" s="409">
        <v>33270</v>
      </c>
      <c r="G20" s="409">
        <v>33298</v>
      </c>
      <c r="H20" s="409">
        <v>33329</v>
      </c>
      <c r="I20" s="409">
        <v>33359</v>
      </c>
      <c r="J20" s="409">
        <v>33390</v>
      </c>
      <c r="K20" s="409">
        <v>33420</v>
      </c>
      <c r="L20" s="409">
        <v>33451</v>
      </c>
      <c r="M20" s="409">
        <v>33482</v>
      </c>
      <c r="N20" s="409">
        <v>33512</v>
      </c>
      <c r="O20" s="409">
        <v>33543</v>
      </c>
      <c r="P20" s="409">
        <v>33573</v>
      </c>
      <c r="Q20" s="409">
        <v>33604</v>
      </c>
      <c r="R20" s="409">
        <v>33635</v>
      </c>
      <c r="S20" s="409">
        <v>33664</v>
      </c>
      <c r="T20" s="409">
        <v>33695</v>
      </c>
      <c r="U20" s="409">
        <v>33725</v>
      </c>
      <c r="V20" s="409">
        <v>33756</v>
      </c>
      <c r="W20" s="409">
        <v>33786</v>
      </c>
      <c r="X20" s="409">
        <v>33817</v>
      </c>
      <c r="Y20" s="409">
        <v>33848</v>
      </c>
      <c r="Z20" s="409">
        <v>33878</v>
      </c>
      <c r="AA20" s="409">
        <v>33909</v>
      </c>
      <c r="AB20" s="409">
        <v>33939</v>
      </c>
      <c r="AC20" s="409">
        <v>33970</v>
      </c>
      <c r="AD20" s="409">
        <v>34001</v>
      </c>
      <c r="AE20" s="409">
        <v>34029</v>
      </c>
      <c r="AF20" s="409">
        <v>34060</v>
      </c>
      <c r="AG20" s="409">
        <v>34090</v>
      </c>
      <c r="AH20" s="409">
        <v>34121</v>
      </c>
      <c r="AI20" s="409">
        <v>34151</v>
      </c>
      <c r="AJ20" s="409">
        <v>34182</v>
      </c>
      <c r="AK20" s="409">
        <v>34213</v>
      </c>
      <c r="AL20" s="409">
        <v>34243</v>
      </c>
      <c r="AM20" s="409">
        <v>34274</v>
      </c>
      <c r="AN20" s="409">
        <v>34304</v>
      </c>
      <c r="AO20" s="409">
        <v>34335</v>
      </c>
      <c r="AP20" s="409">
        <v>34366</v>
      </c>
      <c r="AQ20" s="409">
        <v>34394</v>
      </c>
      <c r="AR20" s="409">
        <v>34425</v>
      </c>
      <c r="AS20" s="409">
        <v>34455</v>
      </c>
      <c r="AT20" s="409">
        <v>34486</v>
      </c>
      <c r="AU20" s="409">
        <v>34516</v>
      </c>
      <c r="AV20" s="409">
        <v>34547</v>
      </c>
      <c r="AW20" s="409">
        <v>34578</v>
      </c>
      <c r="AX20" s="409">
        <v>34608</v>
      </c>
      <c r="AY20" s="409">
        <v>34639</v>
      </c>
      <c r="AZ20" s="409">
        <v>34669</v>
      </c>
      <c r="BA20" s="409">
        <v>34700</v>
      </c>
      <c r="BB20" s="409">
        <v>34731</v>
      </c>
      <c r="BC20" s="409">
        <v>34759</v>
      </c>
      <c r="BD20" s="409">
        <v>34790</v>
      </c>
      <c r="BE20" s="409">
        <v>34820</v>
      </c>
      <c r="BF20" s="409">
        <v>34851</v>
      </c>
      <c r="BG20" s="409">
        <v>34881</v>
      </c>
      <c r="BH20" s="409">
        <v>34912</v>
      </c>
      <c r="BI20" s="409">
        <v>34943</v>
      </c>
      <c r="BJ20" s="409">
        <v>34973</v>
      </c>
      <c r="BK20" s="409">
        <v>35004</v>
      </c>
      <c r="BL20" s="409">
        <v>35034</v>
      </c>
      <c r="BM20" s="409">
        <v>35065</v>
      </c>
      <c r="BN20" s="409">
        <v>35096</v>
      </c>
      <c r="BO20" s="409">
        <v>35125</v>
      </c>
      <c r="BP20" s="409">
        <v>35156</v>
      </c>
      <c r="BQ20" s="409">
        <v>35186</v>
      </c>
      <c r="BR20" s="409">
        <v>35217</v>
      </c>
      <c r="BS20" s="409">
        <v>35247</v>
      </c>
      <c r="BT20" s="409">
        <v>35278</v>
      </c>
      <c r="BU20" s="409">
        <v>35309</v>
      </c>
      <c r="BV20" s="409">
        <v>35339</v>
      </c>
      <c r="BW20" s="409">
        <v>35370</v>
      </c>
      <c r="BX20" s="409">
        <v>35400</v>
      </c>
      <c r="BY20" s="409">
        <v>35431</v>
      </c>
      <c r="BZ20" s="409">
        <v>35462</v>
      </c>
      <c r="CA20" s="409">
        <v>35490</v>
      </c>
      <c r="CB20" s="409">
        <v>35521</v>
      </c>
      <c r="CC20" s="409">
        <v>35551</v>
      </c>
      <c r="CD20" s="409">
        <v>35582</v>
      </c>
      <c r="CE20" s="409">
        <v>35612</v>
      </c>
      <c r="CF20" s="409">
        <v>35643</v>
      </c>
      <c r="CG20" s="409">
        <v>35674</v>
      </c>
      <c r="CH20" s="409">
        <v>35704</v>
      </c>
      <c r="CI20" s="409">
        <v>35735</v>
      </c>
      <c r="CJ20" s="409">
        <v>35765</v>
      </c>
      <c r="CK20" s="409">
        <v>35796</v>
      </c>
      <c r="CL20" s="409">
        <v>35827</v>
      </c>
      <c r="CM20" s="409">
        <v>35855</v>
      </c>
      <c r="CN20" s="409">
        <v>35886</v>
      </c>
      <c r="CO20" s="409">
        <v>35916</v>
      </c>
      <c r="CP20" s="409">
        <v>35947</v>
      </c>
      <c r="CQ20" s="409">
        <v>35977</v>
      </c>
      <c r="CR20" s="409">
        <v>36008</v>
      </c>
      <c r="CS20" s="409">
        <v>36039</v>
      </c>
      <c r="CT20" s="409">
        <v>36069</v>
      </c>
      <c r="CU20" s="409">
        <v>36100</v>
      </c>
      <c r="CV20" s="409">
        <v>36130</v>
      </c>
      <c r="CW20" s="409">
        <v>36161</v>
      </c>
      <c r="CX20" s="409">
        <v>36192</v>
      </c>
      <c r="CY20" s="409">
        <v>36220</v>
      </c>
      <c r="CZ20" s="409">
        <v>36251</v>
      </c>
      <c r="DA20" s="409">
        <v>36281</v>
      </c>
      <c r="DB20" s="409">
        <v>36312</v>
      </c>
      <c r="DC20" s="409">
        <v>36342</v>
      </c>
      <c r="DD20" s="409">
        <v>36373</v>
      </c>
      <c r="DE20" s="409">
        <v>36404</v>
      </c>
      <c r="DF20" s="409">
        <v>36434</v>
      </c>
      <c r="DG20" s="409">
        <v>36465</v>
      </c>
      <c r="DH20" s="409">
        <v>36495</v>
      </c>
      <c r="DI20" s="409">
        <v>36526</v>
      </c>
      <c r="DJ20" s="409">
        <v>36557</v>
      </c>
      <c r="DK20" s="409">
        <v>36586</v>
      </c>
      <c r="DL20" s="409">
        <v>36617</v>
      </c>
      <c r="DM20" s="409">
        <v>36647</v>
      </c>
      <c r="DN20" s="409">
        <v>36678</v>
      </c>
      <c r="DO20" s="409">
        <v>36708</v>
      </c>
      <c r="DP20" s="409">
        <v>36739</v>
      </c>
      <c r="DQ20" s="409">
        <v>36770</v>
      </c>
      <c r="DR20" s="409">
        <v>36800</v>
      </c>
      <c r="DS20" s="409">
        <v>36831</v>
      </c>
      <c r="DT20" s="409">
        <v>36861</v>
      </c>
      <c r="DU20" s="409">
        <v>36892</v>
      </c>
      <c r="DV20" s="409">
        <v>36923</v>
      </c>
      <c r="DW20" s="409">
        <v>36951</v>
      </c>
      <c r="DX20" s="409">
        <v>36982</v>
      </c>
      <c r="DY20" s="409">
        <v>37012</v>
      </c>
      <c r="DZ20" s="409">
        <v>37043</v>
      </c>
      <c r="EA20" s="409">
        <v>37073</v>
      </c>
      <c r="EB20" s="409">
        <v>37104</v>
      </c>
      <c r="EC20" s="409">
        <v>37135</v>
      </c>
      <c r="ED20" s="409">
        <v>37165</v>
      </c>
      <c r="EE20" s="409">
        <v>37196</v>
      </c>
      <c r="EF20" s="409">
        <v>37226</v>
      </c>
      <c r="EG20" s="409">
        <v>37257</v>
      </c>
      <c r="EH20" s="409">
        <v>37288</v>
      </c>
      <c r="EI20" s="409">
        <v>37316</v>
      </c>
      <c r="EJ20" s="409">
        <v>37347</v>
      </c>
      <c r="EK20" s="409">
        <v>37377</v>
      </c>
      <c r="EL20" s="409">
        <v>37408</v>
      </c>
      <c r="EM20" s="409">
        <v>37438</v>
      </c>
      <c r="EN20" s="409">
        <v>37469</v>
      </c>
      <c r="EO20" s="409">
        <v>37500</v>
      </c>
      <c r="EP20" s="409">
        <v>37530</v>
      </c>
      <c r="EQ20" s="409">
        <v>37561</v>
      </c>
      <c r="ER20" s="409">
        <v>37591</v>
      </c>
      <c r="ES20" s="409">
        <v>37622</v>
      </c>
      <c r="ET20" s="409">
        <v>37653</v>
      </c>
      <c r="EU20" s="409">
        <v>37681</v>
      </c>
      <c r="EV20" s="409">
        <v>37712</v>
      </c>
      <c r="EW20" s="409">
        <v>37742</v>
      </c>
      <c r="EX20" s="409">
        <v>37773</v>
      </c>
      <c r="EY20" s="409">
        <v>37803</v>
      </c>
      <c r="EZ20" s="409">
        <v>37834</v>
      </c>
      <c r="FA20" s="409">
        <v>37865</v>
      </c>
      <c r="FB20" s="409">
        <v>37895</v>
      </c>
      <c r="FC20" s="409">
        <v>37926</v>
      </c>
      <c r="FD20" s="409">
        <v>37956</v>
      </c>
      <c r="FE20" s="409">
        <v>37987</v>
      </c>
      <c r="FF20" s="409">
        <v>38018</v>
      </c>
      <c r="FG20" s="409">
        <v>38047</v>
      </c>
      <c r="FH20" s="409">
        <v>38078</v>
      </c>
      <c r="FI20" s="409">
        <v>38108</v>
      </c>
      <c r="FJ20" s="409">
        <v>38139</v>
      </c>
      <c r="FK20" s="409">
        <v>38169</v>
      </c>
      <c r="FL20" s="409">
        <v>38200</v>
      </c>
      <c r="FM20" s="409">
        <v>38231</v>
      </c>
      <c r="FN20" s="409">
        <v>38261</v>
      </c>
      <c r="FO20" s="409">
        <v>38292</v>
      </c>
      <c r="FP20" s="409">
        <v>38322</v>
      </c>
      <c r="FQ20" s="409">
        <v>38353</v>
      </c>
      <c r="FR20" s="409">
        <v>38384</v>
      </c>
      <c r="FS20" s="409">
        <v>38412</v>
      </c>
      <c r="FT20" s="409">
        <v>38443</v>
      </c>
      <c r="FU20" s="409">
        <v>38473</v>
      </c>
      <c r="FV20" s="409">
        <v>38504</v>
      </c>
      <c r="FW20" s="409">
        <v>38534</v>
      </c>
      <c r="FX20" s="409">
        <v>38565</v>
      </c>
      <c r="FY20" s="409">
        <v>38596</v>
      </c>
      <c r="FZ20" s="409">
        <v>38626</v>
      </c>
      <c r="GA20" s="409">
        <v>38657</v>
      </c>
      <c r="GB20" s="409">
        <v>38687</v>
      </c>
      <c r="GC20" s="409">
        <v>38718</v>
      </c>
      <c r="GD20" s="409">
        <v>38749</v>
      </c>
      <c r="GE20" s="409">
        <v>38777</v>
      </c>
      <c r="GF20" s="409">
        <v>38808</v>
      </c>
      <c r="GG20" s="409">
        <v>38838</v>
      </c>
      <c r="GH20" s="409">
        <v>38869</v>
      </c>
      <c r="GI20" s="409">
        <v>38899</v>
      </c>
      <c r="GJ20" s="409">
        <v>38930</v>
      </c>
      <c r="GK20" s="409">
        <v>38961</v>
      </c>
      <c r="GL20" s="409">
        <v>38991</v>
      </c>
      <c r="GM20" s="409">
        <v>39022</v>
      </c>
      <c r="GN20" s="409">
        <v>39052</v>
      </c>
      <c r="GO20" s="409">
        <v>39083</v>
      </c>
      <c r="GP20" s="409">
        <v>39114</v>
      </c>
      <c r="GQ20" s="409">
        <v>39142</v>
      </c>
      <c r="GR20" s="409">
        <v>39173</v>
      </c>
      <c r="GS20" s="409">
        <v>39203</v>
      </c>
      <c r="GT20" s="409">
        <v>39234</v>
      </c>
      <c r="GU20" s="409">
        <v>39264</v>
      </c>
      <c r="GV20" s="409">
        <v>39295</v>
      </c>
      <c r="GW20" s="409">
        <v>39326</v>
      </c>
      <c r="GX20" s="409">
        <v>39356</v>
      </c>
      <c r="GY20" s="409">
        <v>39387</v>
      </c>
      <c r="GZ20" s="409">
        <v>39417</v>
      </c>
      <c r="HA20" s="409">
        <v>39448</v>
      </c>
      <c r="HB20" s="409">
        <v>39479</v>
      </c>
      <c r="HC20" s="409">
        <v>39508</v>
      </c>
      <c r="HD20" s="409">
        <v>39539</v>
      </c>
      <c r="HE20" s="409">
        <v>39569</v>
      </c>
      <c r="HF20" s="409">
        <v>39600</v>
      </c>
      <c r="HG20" s="409">
        <v>39630</v>
      </c>
      <c r="HH20" s="409">
        <v>39661</v>
      </c>
      <c r="HI20" s="409">
        <v>39692</v>
      </c>
      <c r="HJ20" s="409">
        <v>39722</v>
      </c>
      <c r="HK20" s="409">
        <v>39753</v>
      </c>
      <c r="HL20" s="409">
        <v>39783</v>
      </c>
      <c r="HM20" s="409">
        <v>39814</v>
      </c>
      <c r="HN20" s="409">
        <v>39845</v>
      </c>
      <c r="HO20" s="409">
        <v>39873</v>
      </c>
      <c r="HP20" s="409">
        <v>39904</v>
      </c>
      <c r="HQ20" s="409">
        <v>39934</v>
      </c>
      <c r="HR20" s="409">
        <v>39965</v>
      </c>
      <c r="HS20" s="409">
        <v>39995</v>
      </c>
      <c r="HT20" s="409">
        <v>40026</v>
      </c>
      <c r="HU20" s="409">
        <v>40057</v>
      </c>
      <c r="HV20" s="409">
        <v>40087</v>
      </c>
      <c r="HW20" s="409">
        <v>40118</v>
      </c>
      <c r="HX20" s="409">
        <v>40148</v>
      </c>
      <c r="HY20" s="409">
        <v>40179</v>
      </c>
      <c r="HZ20" s="409">
        <v>40210</v>
      </c>
      <c r="IA20" s="409">
        <v>40238</v>
      </c>
      <c r="IB20" s="409">
        <v>40269</v>
      </c>
      <c r="IC20" s="409">
        <v>40299</v>
      </c>
      <c r="ID20" s="409">
        <v>40330</v>
      </c>
      <c r="IE20" s="409">
        <v>40360</v>
      </c>
      <c r="IF20" s="409">
        <v>40391</v>
      </c>
      <c r="IG20" s="409">
        <v>40422</v>
      </c>
      <c r="IH20" s="409">
        <v>40452</v>
      </c>
      <c r="II20" s="409">
        <v>40483</v>
      </c>
      <c r="IJ20" s="409">
        <v>40513</v>
      </c>
      <c r="IK20" s="409">
        <v>40544</v>
      </c>
      <c r="IL20" s="409">
        <v>40575</v>
      </c>
      <c r="IM20" s="409">
        <v>40603</v>
      </c>
      <c r="IN20" s="409">
        <v>40634</v>
      </c>
      <c r="IO20" s="409">
        <v>40664</v>
      </c>
      <c r="IP20" s="409">
        <v>40695</v>
      </c>
      <c r="IQ20" s="409">
        <v>40725</v>
      </c>
      <c r="IR20" s="409">
        <v>40756</v>
      </c>
      <c r="IS20" s="409">
        <v>40787</v>
      </c>
      <c r="IT20" s="409">
        <v>40817</v>
      </c>
      <c r="IU20" s="409">
        <v>40848</v>
      </c>
      <c r="IV20" s="409">
        <v>40878</v>
      </c>
      <c r="IW20" s="409">
        <v>40909</v>
      </c>
      <c r="IX20" s="409">
        <v>40940</v>
      </c>
      <c r="IY20" s="409">
        <v>40969</v>
      </c>
      <c r="IZ20" s="409">
        <v>41000</v>
      </c>
      <c r="JA20" s="409">
        <v>41030</v>
      </c>
      <c r="JB20" s="409">
        <v>41061</v>
      </c>
      <c r="JC20" s="409">
        <v>41091</v>
      </c>
      <c r="JD20" s="409">
        <v>41122</v>
      </c>
      <c r="JE20" s="409">
        <v>41153</v>
      </c>
      <c r="JF20" s="409">
        <v>41183</v>
      </c>
      <c r="JG20" s="409">
        <v>41214</v>
      </c>
      <c r="JH20" s="409">
        <v>41244</v>
      </c>
      <c r="JI20" s="409">
        <v>41275</v>
      </c>
      <c r="JJ20" s="409">
        <v>41306</v>
      </c>
      <c r="JK20" s="409">
        <v>41334</v>
      </c>
      <c r="JL20" s="409">
        <v>41365</v>
      </c>
      <c r="JM20" s="409">
        <v>41395</v>
      </c>
      <c r="JN20" s="409">
        <v>41426</v>
      </c>
      <c r="JO20" s="409">
        <v>41456</v>
      </c>
      <c r="JP20" s="409">
        <v>41487</v>
      </c>
      <c r="JQ20" s="409">
        <v>41518</v>
      </c>
      <c r="JR20" s="409">
        <v>41548</v>
      </c>
      <c r="JS20" s="409">
        <v>41579</v>
      </c>
      <c r="JT20" s="409">
        <v>41609</v>
      </c>
      <c r="JU20" s="409">
        <v>41640</v>
      </c>
      <c r="JV20" s="409">
        <v>41671</v>
      </c>
      <c r="JW20" s="409">
        <v>41699</v>
      </c>
      <c r="JX20" s="409">
        <v>41730</v>
      </c>
      <c r="JY20" s="409">
        <v>41760</v>
      </c>
      <c r="JZ20" s="409">
        <v>41791</v>
      </c>
      <c r="KA20" s="409">
        <v>41821</v>
      </c>
      <c r="KB20" s="409">
        <v>41852</v>
      </c>
      <c r="KC20" s="409">
        <v>41883</v>
      </c>
      <c r="KD20" s="409">
        <v>41913</v>
      </c>
      <c r="KE20" s="409">
        <v>41944</v>
      </c>
      <c r="KF20" s="409">
        <v>41974</v>
      </c>
      <c r="KG20" s="409">
        <v>42005</v>
      </c>
      <c r="KH20" s="409">
        <v>42036</v>
      </c>
      <c r="KI20" s="409">
        <v>42064</v>
      </c>
      <c r="KJ20" s="409">
        <v>42095</v>
      </c>
      <c r="KK20" s="409">
        <v>42125</v>
      </c>
      <c r="KL20" s="409">
        <v>42156</v>
      </c>
      <c r="KM20" s="409">
        <v>42186</v>
      </c>
      <c r="KN20" s="409">
        <v>42217</v>
      </c>
      <c r="KO20" s="409">
        <v>42248</v>
      </c>
      <c r="KP20" s="409">
        <v>42278</v>
      </c>
      <c r="KQ20" s="409">
        <v>42309</v>
      </c>
      <c r="KR20" s="409">
        <v>42339</v>
      </c>
      <c r="KS20" s="409">
        <v>42370</v>
      </c>
      <c r="KT20" s="409">
        <v>42401</v>
      </c>
      <c r="KU20" s="409">
        <v>42430</v>
      </c>
      <c r="KV20" s="409">
        <v>42461</v>
      </c>
      <c r="KW20" s="409">
        <v>42491</v>
      </c>
      <c r="KX20" s="409">
        <v>42522</v>
      </c>
      <c r="KY20" s="409">
        <v>42552</v>
      </c>
      <c r="KZ20" s="409">
        <v>42583</v>
      </c>
      <c r="LA20" s="409">
        <v>42614</v>
      </c>
      <c r="LB20" s="409">
        <v>42644</v>
      </c>
      <c r="LC20" s="409">
        <v>42675</v>
      </c>
      <c r="LD20" s="409">
        <v>42705</v>
      </c>
      <c r="LE20" s="409">
        <v>42736</v>
      </c>
      <c r="LF20" s="409">
        <v>42767</v>
      </c>
      <c r="LG20" s="409">
        <v>42795</v>
      </c>
      <c r="LH20" s="409">
        <v>42826</v>
      </c>
      <c r="LI20" s="409">
        <v>42856</v>
      </c>
      <c r="LJ20" s="409">
        <v>42887</v>
      </c>
      <c r="LK20" s="409">
        <v>42917</v>
      </c>
      <c r="LL20" s="409">
        <v>42948</v>
      </c>
      <c r="LM20" s="409">
        <v>42979</v>
      </c>
      <c r="LN20" s="409">
        <v>43009</v>
      </c>
      <c r="LO20" s="409">
        <v>43040</v>
      </c>
      <c r="LP20" s="409">
        <v>43070</v>
      </c>
      <c r="LQ20" s="409">
        <v>43101</v>
      </c>
      <c r="LR20" s="409">
        <v>43132</v>
      </c>
      <c r="LS20" s="409">
        <v>43160</v>
      </c>
      <c r="LT20" s="409">
        <v>43191</v>
      </c>
      <c r="LU20" s="409">
        <v>43221</v>
      </c>
      <c r="LV20" s="409">
        <v>43252</v>
      </c>
      <c r="LW20" s="409">
        <v>43282</v>
      </c>
      <c r="LX20" s="409">
        <v>43313</v>
      </c>
      <c r="LY20" s="409">
        <v>43344</v>
      </c>
      <c r="LZ20" s="409">
        <v>43374</v>
      </c>
      <c r="MA20" s="409">
        <v>43405</v>
      </c>
      <c r="MB20" s="409">
        <v>43435</v>
      </c>
      <c r="MC20" s="409">
        <v>43466</v>
      </c>
      <c r="MD20" s="409">
        <v>43497</v>
      </c>
      <c r="ME20" s="409">
        <v>43525</v>
      </c>
      <c r="MF20" s="409">
        <v>43556</v>
      </c>
      <c r="MG20" s="409">
        <v>43586</v>
      </c>
      <c r="MH20" s="409">
        <v>43617</v>
      </c>
      <c r="MI20" s="409">
        <v>43647</v>
      </c>
      <c r="MJ20" s="409">
        <v>43678</v>
      </c>
      <c r="MK20" s="409">
        <v>43709</v>
      </c>
      <c r="ML20" s="409">
        <v>43739</v>
      </c>
      <c r="MM20" s="409">
        <v>43770</v>
      </c>
      <c r="MN20" s="409">
        <v>43800</v>
      </c>
      <c r="MO20" s="409">
        <v>43831</v>
      </c>
      <c r="MP20" s="409">
        <v>43862</v>
      </c>
      <c r="MQ20" s="409">
        <v>43891</v>
      </c>
      <c r="MR20" s="409">
        <v>43922</v>
      </c>
      <c r="MS20" s="409">
        <v>43952</v>
      </c>
      <c r="MT20" s="409">
        <v>43983</v>
      </c>
      <c r="MU20" s="409">
        <v>44013</v>
      </c>
      <c r="MV20" s="409">
        <v>44044</v>
      </c>
      <c r="MW20" s="409">
        <v>44075</v>
      </c>
      <c r="MX20" s="409">
        <v>44105</v>
      </c>
      <c r="MY20" s="409">
        <v>44136</v>
      </c>
      <c r="MZ20" s="409">
        <v>44166</v>
      </c>
      <c r="NA20" s="409">
        <v>44197</v>
      </c>
      <c r="NB20" s="409">
        <v>44228</v>
      </c>
      <c r="NC20" s="409">
        <v>44256</v>
      </c>
      <c r="ND20" s="409">
        <v>44287</v>
      </c>
      <c r="NE20" s="409">
        <v>44317</v>
      </c>
      <c r="NF20" s="409">
        <v>44348</v>
      </c>
      <c r="NG20" s="409">
        <v>44378</v>
      </c>
      <c r="NH20" s="409">
        <v>44409</v>
      </c>
      <c r="NI20" s="409">
        <v>44440</v>
      </c>
      <c r="NJ20" s="409">
        <v>44470</v>
      </c>
      <c r="NK20" s="409">
        <v>44501</v>
      </c>
      <c r="NL20" s="409">
        <v>44531</v>
      </c>
      <c r="NM20" s="409">
        <v>44562</v>
      </c>
      <c r="NN20" s="409">
        <v>44593</v>
      </c>
      <c r="NO20" s="409">
        <v>44621</v>
      </c>
      <c r="NP20" s="409">
        <v>44652</v>
      </c>
      <c r="NQ20" s="409">
        <v>44682</v>
      </c>
      <c r="NR20" s="409">
        <v>44713</v>
      </c>
      <c r="NS20" s="409">
        <v>44743</v>
      </c>
      <c r="NT20" s="409">
        <v>44774</v>
      </c>
      <c r="NU20" s="409">
        <v>44805</v>
      </c>
      <c r="NV20" s="409">
        <v>44835</v>
      </c>
      <c r="NW20" s="409">
        <v>44866</v>
      </c>
      <c r="NX20" s="409">
        <v>44896</v>
      </c>
      <c r="NY20" s="409">
        <v>44927</v>
      </c>
      <c r="NZ20" s="409">
        <v>44958</v>
      </c>
      <c r="OA20" s="409">
        <v>44986</v>
      </c>
      <c r="OB20" s="409">
        <v>45017</v>
      </c>
      <c r="OC20" s="409">
        <v>45047</v>
      </c>
      <c r="OD20" s="409">
        <v>45078</v>
      </c>
      <c r="OE20" s="409">
        <v>45108</v>
      </c>
      <c r="OF20" s="409">
        <v>45139</v>
      </c>
      <c r="OG20" s="409">
        <v>45170</v>
      </c>
      <c r="OH20" s="409">
        <v>45200</v>
      </c>
      <c r="OI20" s="409">
        <v>45231</v>
      </c>
      <c r="OJ20" s="409">
        <v>45261</v>
      </c>
      <c r="OK20" s="409">
        <v>45292</v>
      </c>
      <c r="OL20" s="409">
        <v>45323</v>
      </c>
      <c r="OM20" s="409">
        <v>45352</v>
      </c>
      <c r="ON20" s="409">
        <v>45383</v>
      </c>
      <c r="OO20" s="409">
        <v>45413</v>
      </c>
      <c r="OP20" s="409">
        <v>45444</v>
      </c>
      <c r="OQ20" s="409">
        <v>45474</v>
      </c>
      <c r="OR20" s="409">
        <v>45505</v>
      </c>
      <c r="OS20" s="409">
        <v>45536</v>
      </c>
      <c r="OT20" s="409">
        <v>45566</v>
      </c>
      <c r="OU20" s="409">
        <v>45597</v>
      </c>
      <c r="OV20" s="409">
        <v>45627</v>
      </c>
      <c r="OW20" s="409">
        <v>45658</v>
      </c>
      <c r="OX20" s="409">
        <v>45689</v>
      </c>
      <c r="OY20" s="409">
        <v>45717</v>
      </c>
      <c r="OZ20" s="409">
        <v>45748</v>
      </c>
      <c r="PA20" s="409">
        <v>45778</v>
      </c>
      <c r="PB20" s="409">
        <v>45809</v>
      </c>
      <c r="PC20" s="409">
        <v>45839</v>
      </c>
      <c r="PD20" s="409">
        <v>45870</v>
      </c>
      <c r="PE20" s="409">
        <v>45901</v>
      </c>
      <c r="PF20" s="409">
        <v>45931</v>
      </c>
      <c r="PG20" s="409">
        <v>45962</v>
      </c>
      <c r="PH20" s="409">
        <v>45992</v>
      </c>
      <c r="PI20" s="409">
        <v>46023</v>
      </c>
      <c r="PJ20" s="409">
        <v>46054</v>
      </c>
      <c r="PK20" s="409">
        <v>46082</v>
      </c>
      <c r="PL20" s="409">
        <v>46113</v>
      </c>
      <c r="PM20" s="409">
        <v>46143</v>
      </c>
      <c r="PN20" s="409">
        <v>46174</v>
      </c>
      <c r="PO20" s="409">
        <v>46204</v>
      </c>
      <c r="PP20" s="409">
        <v>46235</v>
      </c>
      <c r="PQ20" s="409">
        <v>46266</v>
      </c>
      <c r="PR20" s="409">
        <v>46296</v>
      </c>
      <c r="PS20" s="409">
        <v>46327</v>
      </c>
      <c r="PT20" s="409">
        <v>46357</v>
      </c>
      <c r="PU20" s="409">
        <v>46388</v>
      </c>
      <c r="PV20" s="409">
        <v>46419</v>
      </c>
      <c r="PW20" s="409">
        <v>46447</v>
      </c>
      <c r="PX20" s="409">
        <v>46478</v>
      </c>
      <c r="PY20" s="409">
        <v>46508</v>
      </c>
      <c r="PZ20" s="409">
        <v>46539</v>
      </c>
      <c r="QA20" s="409">
        <v>46569</v>
      </c>
      <c r="QB20" s="409">
        <v>46600</v>
      </c>
      <c r="QC20" s="409">
        <v>46631</v>
      </c>
      <c r="QD20" s="409">
        <v>46661</v>
      </c>
      <c r="QE20" s="409">
        <v>46692</v>
      </c>
      <c r="QF20" s="409">
        <v>46722</v>
      </c>
      <c r="QG20" s="409">
        <v>46753</v>
      </c>
      <c r="QH20" s="409">
        <v>46784</v>
      </c>
      <c r="QI20" s="409">
        <v>46813</v>
      </c>
      <c r="QJ20" s="409">
        <v>46844</v>
      </c>
      <c r="QK20" s="409">
        <v>46874</v>
      </c>
      <c r="QL20" s="409">
        <v>46905</v>
      </c>
      <c r="QM20" s="409">
        <v>46935</v>
      </c>
      <c r="QN20" s="409">
        <v>46966</v>
      </c>
      <c r="QO20" s="409">
        <v>46997</v>
      </c>
      <c r="QP20" s="409">
        <v>47027</v>
      </c>
      <c r="QQ20" s="409">
        <v>47058</v>
      </c>
      <c r="QR20" s="409">
        <v>47088</v>
      </c>
      <c r="QS20" s="409">
        <v>47119</v>
      </c>
      <c r="QT20" s="409">
        <v>47150</v>
      </c>
      <c r="QU20" s="409">
        <v>47178</v>
      </c>
      <c r="QV20" s="409">
        <v>47209</v>
      </c>
      <c r="QW20" s="409">
        <v>47239</v>
      </c>
      <c r="QX20" s="409">
        <v>47270</v>
      </c>
      <c r="QY20" s="409">
        <v>47300</v>
      </c>
      <c r="QZ20" s="409">
        <v>47331</v>
      </c>
      <c r="RA20" s="409">
        <v>47362</v>
      </c>
      <c r="RB20" s="409">
        <v>47392</v>
      </c>
      <c r="RC20" s="409">
        <v>47423</v>
      </c>
      <c r="RD20" s="409">
        <v>47453</v>
      </c>
      <c r="RE20" s="409">
        <v>47484</v>
      </c>
      <c r="RF20" s="409">
        <v>47515</v>
      </c>
      <c r="RG20" s="409">
        <v>47543</v>
      </c>
      <c r="RH20" s="409">
        <v>47574</v>
      </c>
      <c r="RI20" s="409">
        <v>47604</v>
      </c>
      <c r="RJ20" s="409">
        <v>47635</v>
      </c>
      <c r="RK20" s="409">
        <v>47665</v>
      </c>
      <c r="RL20" s="409">
        <v>47696</v>
      </c>
      <c r="RM20" s="409">
        <v>47727</v>
      </c>
      <c r="RN20" s="409">
        <v>47757</v>
      </c>
      <c r="RO20" s="409">
        <v>47788</v>
      </c>
      <c r="RP20" s="409">
        <v>47818</v>
      </c>
      <c r="RQ20" s="409">
        <v>47849</v>
      </c>
      <c r="RR20" s="409">
        <v>47880</v>
      </c>
      <c r="RS20" s="409">
        <v>47908</v>
      </c>
      <c r="RT20" s="409">
        <v>47939</v>
      </c>
      <c r="RU20" s="409">
        <v>47969</v>
      </c>
      <c r="RV20" s="409">
        <v>48000</v>
      </c>
      <c r="RW20" s="409">
        <v>48030</v>
      </c>
      <c r="RX20" s="409">
        <v>48061</v>
      </c>
      <c r="RY20" s="409">
        <v>48092</v>
      </c>
      <c r="RZ20" s="409">
        <v>48122</v>
      </c>
      <c r="SA20" s="409">
        <v>48153</v>
      </c>
      <c r="SB20" s="409">
        <v>48183</v>
      </c>
      <c r="SC20" s="409">
        <v>48214</v>
      </c>
      <c r="SD20" s="409">
        <v>48245</v>
      </c>
      <c r="SE20" s="409">
        <v>48274</v>
      </c>
      <c r="SF20" s="409">
        <v>48305</v>
      </c>
      <c r="SG20" s="409">
        <v>48335</v>
      </c>
      <c r="SH20" s="409">
        <v>48366</v>
      </c>
      <c r="SI20" s="409">
        <v>48396</v>
      </c>
      <c r="SJ20" s="409">
        <v>48427</v>
      </c>
      <c r="SK20" s="409">
        <v>48458</v>
      </c>
      <c r="SL20" s="409">
        <v>48488</v>
      </c>
      <c r="SM20" s="409">
        <v>48519</v>
      </c>
      <c r="SN20" s="409">
        <v>48549</v>
      </c>
      <c r="SO20" s="409">
        <v>48580</v>
      </c>
      <c r="SP20" s="409">
        <v>48611</v>
      </c>
      <c r="SQ20" s="409">
        <v>48639</v>
      </c>
      <c r="SR20" s="409">
        <v>48670</v>
      </c>
      <c r="SS20" s="409">
        <v>48700</v>
      </c>
      <c r="ST20" s="409">
        <v>48731</v>
      </c>
      <c r="SU20" s="409">
        <v>48761</v>
      </c>
      <c r="SV20" s="409">
        <v>48792</v>
      </c>
      <c r="SW20" s="409">
        <v>48823</v>
      </c>
      <c r="SX20" s="409">
        <v>48853</v>
      </c>
      <c r="SY20" s="409">
        <v>48884</v>
      </c>
      <c r="SZ20" s="409">
        <v>48914</v>
      </c>
      <c r="TA20" s="409">
        <v>48945</v>
      </c>
      <c r="TB20" s="409">
        <v>48976</v>
      </c>
      <c r="TC20" s="409">
        <v>49004</v>
      </c>
      <c r="TD20" s="409">
        <v>49035</v>
      </c>
      <c r="TE20" s="409">
        <v>49065</v>
      </c>
      <c r="TF20" s="409">
        <v>49096</v>
      </c>
      <c r="TG20" s="409">
        <v>49126</v>
      </c>
      <c r="TH20" s="409">
        <v>49157</v>
      </c>
      <c r="TI20" s="409">
        <v>49188</v>
      </c>
      <c r="TJ20" s="409">
        <v>49218</v>
      </c>
      <c r="TK20" s="409">
        <v>49249</v>
      </c>
      <c r="TL20" s="409">
        <v>49279</v>
      </c>
      <c r="TM20" s="409">
        <v>49310</v>
      </c>
      <c r="TN20" s="409">
        <v>49341</v>
      </c>
      <c r="TO20" s="409">
        <v>49369</v>
      </c>
      <c r="TP20" s="409">
        <v>49400</v>
      </c>
      <c r="TQ20" s="409">
        <v>49430</v>
      </c>
      <c r="TR20" s="409">
        <v>49461</v>
      </c>
      <c r="TS20" s="409">
        <v>49491</v>
      </c>
      <c r="TT20" s="409">
        <v>49522</v>
      </c>
      <c r="TU20" s="409">
        <v>49553</v>
      </c>
      <c r="TV20" s="409">
        <v>49583</v>
      </c>
      <c r="TW20" s="409">
        <v>49614</v>
      </c>
      <c r="TX20" s="409">
        <v>49644</v>
      </c>
      <c r="TY20" s="409">
        <v>49675</v>
      </c>
      <c r="TZ20" s="409">
        <v>49706</v>
      </c>
      <c r="UA20" s="409">
        <v>49735</v>
      </c>
      <c r="UB20" s="409">
        <v>49766</v>
      </c>
      <c r="UC20" s="409">
        <v>49796</v>
      </c>
      <c r="UD20" s="409">
        <v>49827</v>
      </c>
      <c r="UE20" s="409">
        <v>49857</v>
      </c>
      <c r="UF20" s="409">
        <v>49888</v>
      </c>
      <c r="UG20" s="409">
        <v>49919</v>
      </c>
      <c r="UH20" s="409">
        <v>49949</v>
      </c>
      <c r="UI20" s="409">
        <v>49980</v>
      </c>
      <c r="UJ20" s="409">
        <v>50010</v>
      </c>
      <c r="UK20" s="409">
        <v>50041</v>
      </c>
      <c r="UL20" s="409">
        <v>50072</v>
      </c>
      <c r="UM20" s="409">
        <v>50100</v>
      </c>
      <c r="UN20" s="409">
        <v>50131</v>
      </c>
      <c r="UO20" s="409">
        <v>50161</v>
      </c>
      <c r="UP20" s="409">
        <v>50192</v>
      </c>
      <c r="UQ20" s="409">
        <v>50222</v>
      </c>
      <c r="UR20" s="409">
        <v>50253</v>
      </c>
      <c r="US20" s="409">
        <v>50284</v>
      </c>
      <c r="UT20" s="409">
        <v>50314</v>
      </c>
      <c r="UU20" s="409">
        <v>50345</v>
      </c>
      <c r="UV20" s="409">
        <v>50375</v>
      </c>
      <c r="UW20" s="409">
        <v>50406</v>
      </c>
      <c r="UX20" s="409">
        <v>50437</v>
      </c>
      <c r="UY20" s="409">
        <v>50465</v>
      </c>
      <c r="UZ20" s="409">
        <v>50496</v>
      </c>
      <c r="VA20" s="409">
        <v>50526</v>
      </c>
      <c r="VB20" s="409">
        <v>50557</v>
      </c>
      <c r="VC20" s="409">
        <v>50587</v>
      </c>
      <c r="VD20" s="409">
        <v>50618</v>
      </c>
      <c r="VE20" s="409">
        <v>50649</v>
      </c>
      <c r="VF20" s="409">
        <v>50679</v>
      </c>
      <c r="VG20" s="409">
        <v>50710</v>
      </c>
      <c r="VH20" s="409">
        <v>50740</v>
      </c>
      <c r="VI20" s="409">
        <v>50771</v>
      </c>
      <c r="VJ20" s="409">
        <v>50802</v>
      </c>
      <c r="VK20" s="409">
        <v>50830</v>
      </c>
      <c r="VL20" s="409">
        <v>50861</v>
      </c>
      <c r="VM20" s="409">
        <v>50891</v>
      </c>
      <c r="VN20" s="409">
        <v>50922</v>
      </c>
      <c r="VO20" s="409">
        <v>50952</v>
      </c>
      <c r="VP20" s="409">
        <v>50983</v>
      </c>
      <c r="VQ20" s="409">
        <v>51014</v>
      </c>
      <c r="VR20" s="409">
        <v>51044</v>
      </c>
      <c r="VS20" s="409">
        <v>51075</v>
      </c>
      <c r="VT20" s="409">
        <v>51105</v>
      </c>
      <c r="VU20" s="409">
        <v>51136</v>
      </c>
      <c r="VV20" s="409">
        <v>51167</v>
      </c>
      <c r="VW20" s="409">
        <v>51196</v>
      </c>
      <c r="VX20" s="409">
        <v>51227</v>
      </c>
      <c r="VY20" s="409">
        <v>51257</v>
      </c>
      <c r="VZ20" s="409">
        <v>51288</v>
      </c>
      <c r="WA20" s="409">
        <v>51318</v>
      </c>
      <c r="WB20" s="409">
        <v>51349</v>
      </c>
      <c r="WC20" s="409">
        <v>51380</v>
      </c>
      <c r="WD20" s="409">
        <v>51410</v>
      </c>
      <c r="WE20" s="409">
        <v>51441</v>
      </c>
      <c r="WF20" s="409">
        <v>51471</v>
      </c>
      <c r="WG20" s="409">
        <v>51502</v>
      </c>
      <c r="WH20" s="409">
        <v>51533</v>
      </c>
      <c r="WI20" s="409">
        <v>51561</v>
      </c>
      <c r="WJ20" s="409">
        <v>51592</v>
      </c>
      <c r="WK20" s="409">
        <v>51622</v>
      </c>
      <c r="WL20" s="409">
        <v>51653</v>
      </c>
      <c r="WM20" s="409">
        <v>51683</v>
      </c>
      <c r="WN20" s="409">
        <v>51714</v>
      </c>
      <c r="WO20" s="409">
        <v>51745</v>
      </c>
      <c r="WP20" s="409">
        <v>51775</v>
      </c>
      <c r="WQ20" s="409">
        <v>51806</v>
      </c>
      <c r="WR20" s="409">
        <v>51836</v>
      </c>
      <c r="WS20" s="409">
        <v>51867</v>
      </c>
      <c r="WT20" s="409">
        <v>51898</v>
      </c>
      <c r="WU20" s="409">
        <v>51926</v>
      </c>
      <c r="WV20" s="409">
        <v>51957</v>
      </c>
      <c r="WW20" s="409">
        <v>51987</v>
      </c>
      <c r="WX20" s="409">
        <v>52018</v>
      </c>
      <c r="WY20" s="409">
        <v>52048</v>
      </c>
      <c r="WZ20" s="409">
        <v>52079</v>
      </c>
      <c r="XA20" s="409">
        <v>52110</v>
      </c>
      <c r="XB20" s="409">
        <v>52140</v>
      </c>
      <c r="XC20" s="409">
        <v>52171</v>
      </c>
      <c r="XD20" s="409">
        <v>52201</v>
      </c>
      <c r="XE20" s="409">
        <v>52232</v>
      </c>
      <c r="XF20" s="409">
        <v>52263</v>
      </c>
      <c r="XG20" s="409">
        <v>52291</v>
      </c>
      <c r="XH20" s="409">
        <v>52322</v>
      </c>
      <c r="XI20" s="409">
        <v>52352</v>
      </c>
      <c r="XJ20" s="409">
        <v>52383</v>
      </c>
      <c r="XK20" s="409">
        <v>52413</v>
      </c>
      <c r="XL20" s="409">
        <v>52444</v>
      </c>
      <c r="XM20" s="409">
        <v>52475</v>
      </c>
      <c r="XN20" s="409">
        <v>52505</v>
      </c>
      <c r="XO20" s="409">
        <v>52536</v>
      </c>
      <c r="XP20" s="409">
        <v>52566</v>
      </c>
      <c r="XQ20" s="409">
        <v>52597</v>
      </c>
      <c r="XR20" s="409">
        <v>52628</v>
      </c>
      <c r="XS20" s="409">
        <v>52657</v>
      </c>
      <c r="XT20" s="409">
        <v>52688</v>
      </c>
      <c r="XU20" s="409">
        <v>52718</v>
      </c>
      <c r="XV20" s="409">
        <v>52749</v>
      </c>
      <c r="XW20" s="409">
        <v>52779</v>
      </c>
      <c r="XX20" s="409">
        <v>52810</v>
      </c>
      <c r="XY20" s="409">
        <v>52841</v>
      </c>
      <c r="XZ20" s="409">
        <v>52871</v>
      </c>
      <c r="YA20" s="409">
        <v>52902</v>
      </c>
      <c r="YB20" s="409">
        <v>52932</v>
      </c>
      <c r="YC20" s="409">
        <v>52963</v>
      </c>
      <c r="YD20" s="409">
        <v>52994</v>
      </c>
      <c r="YE20" s="409">
        <v>53022</v>
      </c>
      <c r="YF20" s="409">
        <v>53053</v>
      </c>
      <c r="YG20" s="409">
        <v>53083</v>
      </c>
      <c r="YH20" s="409">
        <v>53114</v>
      </c>
      <c r="YI20" s="409">
        <v>53144</v>
      </c>
      <c r="YJ20" s="409">
        <v>53175</v>
      </c>
      <c r="YK20" s="409">
        <v>53206</v>
      </c>
      <c r="YL20" s="409">
        <v>53236</v>
      </c>
      <c r="YM20" s="409">
        <v>53267</v>
      </c>
      <c r="YN20" s="409">
        <v>53297</v>
      </c>
    </row>
    <row r="21" spans="2:664">
      <c r="B21" s="408" t="s">
        <v>15352</v>
      </c>
      <c r="E21" s="275">
        <f>HLOOKUP(YEAR(E20),parameter_summary!$E$28:$BG$29,2,FALSE)</f>
        <v>8.3646458443871738E-2</v>
      </c>
      <c r="F21" s="275">
        <f>HLOOKUP(YEAR(F20),parameter_summary!$E$28:$BG$29,2,FALSE)</f>
        <v>8.3646458443871738E-2</v>
      </c>
      <c r="G21" s="275">
        <f>HLOOKUP(YEAR(G20),parameter_summary!$E$28:$BG$29,2,FALSE)</f>
        <v>8.3646458443871738E-2</v>
      </c>
      <c r="H21" s="275">
        <f>HLOOKUP(YEAR(H20),parameter_summary!$E$28:$BG$29,2,FALSE)</f>
        <v>8.3646458443871738E-2</v>
      </c>
      <c r="I21" s="275">
        <f>HLOOKUP(YEAR(I20),parameter_summary!$E$28:$BG$29,2,FALSE)</f>
        <v>8.3646458443871738E-2</v>
      </c>
      <c r="J21" s="275">
        <f>HLOOKUP(YEAR(J20),parameter_summary!$E$28:$BG$29,2,FALSE)</f>
        <v>8.3646458443871738E-2</v>
      </c>
      <c r="K21" s="275">
        <f>HLOOKUP(YEAR(K20),parameter_summary!$E$28:$BG$29,2,FALSE)</f>
        <v>8.3646458443871738E-2</v>
      </c>
      <c r="L21" s="275">
        <f>HLOOKUP(YEAR(L20),parameter_summary!$E$28:$BG$29,2,FALSE)</f>
        <v>8.3646458443871738E-2</v>
      </c>
      <c r="M21" s="275">
        <f>HLOOKUP(YEAR(M20),parameter_summary!$E$28:$BG$29,2,FALSE)</f>
        <v>8.3646458443871738E-2</v>
      </c>
      <c r="N21" s="275">
        <f>HLOOKUP(YEAR(N20),parameter_summary!$E$28:$BG$29,2,FALSE)</f>
        <v>8.3646458443871738E-2</v>
      </c>
      <c r="O21" s="275">
        <f>HLOOKUP(YEAR(O20),parameter_summary!$E$28:$BG$29,2,FALSE)</f>
        <v>8.3646458443871738E-2</v>
      </c>
      <c r="P21" s="275">
        <f>HLOOKUP(YEAR(P20),parameter_summary!$E$28:$BG$29,2,FALSE)</f>
        <v>8.3646458443871738E-2</v>
      </c>
      <c r="Q21" s="275">
        <f>HLOOKUP(YEAR(Q20),parameter_summary!$E$28:$BG$29,2,FALSE)</f>
        <v>8.5106257451193087E-2</v>
      </c>
      <c r="R21" s="275">
        <f>HLOOKUP(YEAR(R20),parameter_summary!$E$28:$BG$29,2,FALSE)</f>
        <v>8.5106257451193087E-2</v>
      </c>
      <c r="S21" s="275">
        <f>HLOOKUP(YEAR(S20),parameter_summary!$E$28:$BG$29,2,FALSE)</f>
        <v>8.5106257451193087E-2</v>
      </c>
      <c r="T21" s="275">
        <f>HLOOKUP(YEAR(T20),parameter_summary!$E$28:$BG$29,2,FALSE)</f>
        <v>8.5106257451193087E-2</v>
      </c>
      <c r="U21" s="275">
        <f>HLOOKUP(YEAR(U20),parameter_summary!$E$28:$BG$29,2,FALSE)</f>
        <v>8.5106257451193087E-2</v>
      </c>
      <c r="V21" s="275">
        <f>HLOOKUP(YEAR(V20),parameter_summary!$E$28:$BG$29,2,FALSE)</f>
        <v>8.5106257451193087E-2</v>
      </c>
      <c r="W21" s="275">
        <f>HLOOKUP(YEAR(W20),parameter_summary!$E$28:$BG$29,2,FALSE)</f>
        <v>8.5106257451193087E-2</v>
      </c>
      <c r="X21" s="275">
        <f>HLOOKUP(YEAR(X20),parameter_summary!$E$28:$BG$29,2,FALSE)</f>
        <v>8.5106257451193087E-2</v>
      </c>
      <c r="Y21" s="275">
        <f>HLOOKUP(YEAR(Y20),parameter_summary!$E$28:$BG$29,2,FALSE)</f>
        <v>8.5106257451193087E-2</v>
      </c>
      <c r="Z21" s="275">
        <f>HLOOKUP(YEAR(Z20),parameter_summary!$E$28:$BG$29,2,FALSE)</f>
        <v>8.5106257451193087E-2</v>
      </c>
      <c r="AA21" s="275">
        <f>HLOOKUP(YEAR(AA20),parameter_summary!$E$28:$BG$29,2,FALSE)</f>
        <v>8.5106257451193087E-2</v>
      </c>
      <c r="AB21" s="275">
        <f>HLOOKUP(YEAR(AB20),parameter_summary!$E$28:$BG$29,2,FALSE)</f>
        <v>8.5106257451193087E-2</v>
      </c>
      <c r="AC21" s="275">
        <f>HLOOKUP(YEAR(AC20),parameter_summary!$E$28:$BG$29,2,FALSE)</f>
        <v>8.9193693875704444E-2</v>
      </c>
      <c r="AD21" s="275">
        <f>HLOOKUP(YEAR(AD20),parameter_summary!$E$28:$BG$29,2,FALSE)</f>
        <v>8.9193693875704444E-2</v>
      </c>
      <c r="AE21" s="275">
        <f>HLOOKUP(YEAR(AE20),parameter_summary!$E$28:$BG$29,2,FALSE)</f>
        <v>8.9193693875704444E-2</v>
      </c>
      <c r="AF21" s="275">
        <f>HLOOKUP(YEAR(AF20),parameter_summary!$E$28:$BG$29,2,FALSE)</f>
        <v>8.9193693875704444E-2</v>
      </c>
      <c r="AG21" s="275">
        <f>HLOOKUP(YEAR(AG20),parameter_summary!$E$28:$BG$29,2,FALSE)</f>
        <v>8.9193693875704444E-2</v>
      </c>
      <c r="AH21" s="275">
        <f>HLOOKUP(YEAR(AH20),parameter_summary!$E$28:$BG$29,2,FALSE)</f>
        <v>8.9193693875704444E-2</v>
      </c>
      <c r="AI21" s="275">
        <f>HLOOKUP(YEAR(AI20),parameter_summary!$E$28:$BG$29,2,FALSE)</f>
        <v>8.9193693875704444E-2</v>
      </c>
      <c r="AJ21" s="275">
        <f>HLOOKUP(YEAR(AJ20),parameter_summary!$E$28:$BG$29,2,FALSE)</f>
        <v>8.9193693875704444E-2</v>
      </c>
      <c r="AK21" s="275">
        <f>HLOOKUP(YEAR(AK20),parameter_summary!$E$28:$BG$29,2,FALSE)</f>
        <v>8.9193693875704444E-2</v>
      </c>
      <c r="AL21" s="275">
        <f>HLOOKUP(YEAR(AL20),parameter_summary!$E$28:$BG$29,2,FALSE)</f>
        <v>8.9193693875704444E-2</v>
      </c>
      <c r="AM21" s="275">
        <f>HLOOKUP(YEAR(AM20),parameter_summary!$E$28:$BG$29,2,FALSE)</f>
        <v>8.9193693875704444E-2</v>
      </c>
      <c r="AN21" s="275">
        <f>HLOOKUP(YEAR(AN20),parameter_summary!$E$28:$BG$29,2,FALSE)</f>
        <v>8.9193693875704444E-2</v>
      </c>
      <c r="AO21" s="275">
        <f>HLOOKUP(YEAR(AO20),parameter_summary!$E$28:$BG$29,2,FALSE)</f>
        <v>9.0361532285573087E-2</v>
      </c>
      <c r="AP21" s="275">
        <f>HLOOKUP(YEAR(AP20),parameter_summary!$E$28:$BG$29,2,FALSE)</f>
        <v>9.0361532285573087E-2</v>
      </c>
      <c r="AQ21" s="275">
        <f>HLOOKUP(YEAR(AQ20),parameter_summary!$E$28:$BG$29,2,FALSE)</f>
        <v>9.0361532285573087E-2</v>
      </c>
      <c r="AR21" s="275">
        <f>HLOOKUP(YEAR(AR20),parameter_summary!$E$28:$BG$29,2,FALSE)</f>
        <v>9.0361532285573087E-2</v>
      </c>
      <c r="AS21" s="275">
        <f>HLOOKUP(YEAR(AS20),parameter_summary!$E$28:$BG$29,2,FALSE)</f>
        <v>9.0361532285573087E-2</v>
      </c>
      <c r="AT21" s="275">
        <f>HLOOKUP(YEAR(AT20),parameter_summary!$E$28:$BG$29,2,FALSE)</f>
        <v>9.0361532285573087E-2</v>
      </c>
      <c r="AU21" s="275">
        <f>HLOOKUP(YEAR(AU20),parameter_summary!$E$28:$BG$29,2,FALSE)</f>
        <v>9.0361532285573087E-2</v>
      </c>
      <c r="AV21" s="275">
        <f>HLOOKUP(YEAR(AV20),parameter_summary!$E$28:$BG$29,2,FALSE)</f>
        <v>9.0361532285573087E-2</v>
      </c>
      <c r="AW21" s="275">
        <f>HLOOKUP(YEAR(AW20),parameter_summary!$E$28:$BG$29,2,FALSE)</f>
        <v>9.0361532285573087E-2</v>
      </c>
      <c r="AX21" s="275">
        <f>HLOOKUP(YEAR(AX20),parameter_summary!$E$28:$BG$29,2,FALSE)</f>
        <v>9.0361532285573087E-2</v>
      </c>
      <c r="AY21" s="275">
        <f>HLOOKUP(YEAR(AY20),parameter_summary!$E$28:$BG$29,2,FALSE)</f>
        <v>9.0361532285573087E-2</v>
      </c>
      <c r="AZ21" s="275">
        <f>HLOOKUP(YEAR(AZ20),parameter_summary!$E$28:$BG$29,2,FALSE)</f>
        <v>9.0361532285573087E-2</v>
      </c>
      <c r="BA21" s="275">
        <f>HLOOKUP(YEAR(BA20),parameter_summary!$E$28:$BG$29,2,FALSE)</f>
        <v>9.2453909270756807E-2</v>
      </c>
      <c r="BB21" s="275">
        <f>HLOOKUP(YEAR(BB20),parameter_summary!$E$28:$BG$29,2,FALSE)</f>
        <v>9.2453909270756807E-2</v>
      </c>
      <c r="BC21" s="275">
        <f>HLOOKUP(YEAR(BC20),parameter_summary!$E$28:$BG$29,2,FALSE)</f>
        <v>9.2453909270756807E-2</v>
      </c>
      <c r="BD21" s="275">
        <f>HLOOKUP(YEAR(BD20),parameter_summary!$E$28:$BG$29,2,FALSE)</f>
        <v>9.2453909270756807E-2</v>
      </c>
      <c r="BE21" s="275">
        <f>HLOOKUP(YEAR(BE20),parameter_summary!$E$28:$BG$29,2,FALSE)</f>
        <v>9.2453909270756807E-2</v>
      </c>
      <c r="BF21" s="275">
        <f>HLOOKUP(YEAR(BF20),parameter_summary!$E$28:$BG$29,2,FALSE)</f>
        <v>9.2453909270756807E-2</v>
      </c>
      <c r="BG21" s="275">
        <f>HLOOKUP(YEAR(BG20),parameter_summary!$E$28:$BG$29,2,FALSE)</f>
        <v>9.2453909270756807E-2</v>
      </c>
      <c r="BH21" s="275">
        <f>HLOOKUP(YEAR(BH20),parameter_summary!$E$28:$BG$29,2,FALSE)</f>
        <v>9.2453909270756807E-2</v>
      </c>
      <c r="BI21" s="275">
        <f>HLOOKUP(YEAR(BI20),parameter_summary!$E$28:$BG$29,2,FALSE)</f>
        <v>9.2453909270756807E-2</v>
      </c>
      <c r="BJ21" s="275">
        <f>HLOOKUP(YEAR(BJ20),parameter_summary!$E$28:$BG$29,2,FALSE)</f>
        <v>9.2453909270756807E-2</v>
      </c>
      <c r="BK21" s="275">
        <f>HLOOKUP(YEAR(BK20),parameter_summary!$E$28:$BG$29,2,FALSE)</f>
        <v>9.2453909270756807E-2</v>
      </c>
      <c r="BL21" s="275">
        <f>HLOOKUP(YEAR(BL20),parameter_summary!$E$28:$BG$29,2,FALSE)</f>
        <v>9.2453909270756807E-2</v>
      </c>
      <c r="BM21" s="275">
        <f>HLOOKUP(YEAR(BM20),parameter_summary!$E$28:$BG$29,2,FALSE)</f>
        <v>8.6760695530168852E-2</v>
      </c>
      <c r="BN21" s="275">
        <f>HLOOKUP(YEAR(BN20),parameter_summary!$E$28:$BG$29,2,FALSE)</f>
        <v>8.6760695530168852E-2</v>
      </c>
      <c r="BO21" s="275">
        <f>HLOOKUP(YEAR(BO20),parameter_summary!$E$28:$BG$29,2,FALSE)</f>
        <v>8.6760695530168852E-2</v>
      </c>
      <c r="BP21" s="275">
        <f>HLOOKUP(YEAR(BP20),parameter_summary!$E$28:$BG$29,2,FALSE)</f>
        <v>8.6760695530168852E-2</v>
      </c>
      <c r="BQ21" s="275">
        <f>HLOOKUP(YEAR(BQ20),parameter_summary!$E$28:$BG$29,2,FALSE)</f>
        <v>8.6760695530168852E-2</v>
      </c>
      <c r="BR21" s="275">
        <f>HLOOKUP(YEAR(BR20),parameter_summary!$E$28:$BG$29,2,FALSE)</f>
        <v>8.6760695530168852E-2</v>
      </c>
      <c r="BS21" s="275">
        <f>HLOOKUP(YEAR(BS20),parameter_summary!$E$28:$BG$29,2,FALSE)</f>
        <v>8.6760695530168852E-2</v>
      </c>
      <c r="BT21" s="275">
        <f>HLOOKUP(YEAR(BT20),parameter_summary!$E$28:$BG$29,2,FALSE)</f>
        <v>8.6760695530168852E-2</v>
      </c>
      <c r="BU21" s="275">
        <f>HLOOKUP(YEAR(BU20),parameter_summary!$E$28:$BG$29,2,FALSE)</f>
        <v>8.6760695530168852E-2</v>
      </c>
      <c r="BV21" s="275">
        <f>HLOOKUP(YEAR(BV20),parameter_summary!$E$28:$BG$29,2,FALSE)</f>
        <v>8.6760695530168852E-2</v>
      </c>
      <c r="BW21" s="275">
        <f>HLOOKUP(YEAR(BW20),parameter_summary!$E$28:$BG$29,2,FALSE)</f>
        <v>8.6760695530168852E-2</v>
      </c>
      <c r="BX21" s="275">
        <f>HLOOKUP(YEAR(BX20),parameter_summary!$E$28:$BG$29,2,FALSE)</f>
        <v>8.6760695530168852E-2</v>
      </c>
      <c r="BY21" s="275">
        <f>HLOOKUP(YEAR(BY20),parameter_summary!$E$28:$BG$29,2,FALSE)</f>
        <v>8.150542069578888E-2</v>
      </c>
      <c r="BZ21" s="275">
        <f>HLOOKUP(YEAR(BZ20),parameter_summary!$E$28:$BG$29,2,FALSE)</f>
        <v>8.150542069578888E-2</v>
      </c>
      <c r="CA21" s="275">
        <f>HLOOKUP(YEAR(CA20),parameter_summary!$E$28:$BG$29,2,FALSE)</f>
        <v>8.150542069578888E-2</v>
      </c>
      <c r="CB21" s="275">
        <f>HLOOKUP(YEAR(CB20),parameter_summary!$E$28:$BG$29,2,FALSE)</f>
        <v>8.150542069578888E-2</v>
      </c>
      <c r="CC21" s="275">
        <f>HLOOKUP(YEAR(CC20),parameter_summary!$E$28:$BG$29,2,FALSE)</f>
        <v>8.150542069578888E-2</v>
      </c>
      <c r="CD21" s="275">
        <f>HLOOKUP(YEAR(CD20),parameter_summary!$E$28:$BG$29,2,FALSE)</f>
        <v>8.150542069578888E-2</v>
      </c>
      <c r="CE21" s="275">
        <f>HLOOKUP(YEAR(CE20),parameter_summary!$E$28:$BG$29,2,FALSE)</f>
        <v>8.150542069578888E-2</v>
      </c>
      <c r="CF21" s="275">
        <f>HLOOKUP(YEAR(CF20),parameter_summary!$E$28:$BG$29,2,FALSE)</f>
        <v>8.150542069578888E-2</v>
      </c>
      <c r="CG21" s="275">
        <f>HLOOKUP(YEAR(CG20),parameter_summary!$E$28:$BG$29,2,FALSE)</f>
        <v>8.150542069578888E-2</v>
      </c>
      <c r="CH21" s="275">
        <f>HLOOKUP(YEAR(CH20),parameter_summary!$E$28:$BG$29,2,FALSE)</f>
        <v>8.150542069578888E-2</v>
      </c>
      <c r="CI21" s="275">
        <f>HLOOKUP(YEAR(CI20),parameter_summary!$E$28:$BG$29,2,FALSE)</f>
        <v>8.150542069578888E-2</v>
      </c>
      <c r="CJ21" s="275">
        <f>HLOOKUP(YEAR(CJ20),parameter_summary!$E$28:$BG$29,2,FALSE)</f>
        <v>8.150542069578888E-2</v>
      </c>
      <c r="CK21" s="275">
        <f>HLOOKUP(YEAR(CK20),parameter_summary!$E$28:$BG$29,2,FALSE)</f>
        <v>8.048356258464659E-2</v>
      </c>
      <c r="CL21" s="275">
        <f>HLOOKUP(YEAR(CL20),parameter_summary!$E$28:$BG$29,2,FALSE)</f>
        <v>8.048356258464659E-2</v>
      </c>
      <c r="CM21" s="275">
        <f>HLOOKUP(YEAR(CM20),parameter_summary!$E$28:$BG$29,2,FALSE)</f>
        <v>8.048356258464659E-2</v>
      </c>
      <c r="CN21" s="275">
        <f>HLOOKUP(YEAR(CN20),parameter_summary!$E$28:$BG$29,2,FALSE)</f>
        <v>8.048356258464659E-2</v>
      </c>
      <c r="CO21" s="275">
        <f>HLOOKUP(YEAR(CO20),parameter_summary!$E$28:$BG$29,2,FALSE)</f>
        <v>8.048356258464659E-2</v>
      </c>
      <c r="CP21" s="275">
        <f>HLOOKUP(YEAR(CP20),parameter_summary!$E$28:$BG$29,2,FALSE)</f>
        <v>8.048356258464659E-2</v>
      </c>
      <c r="CQ21" s="275">
        <f>HLOOKUP(YEAR(CQ20),parameter_summary!$E$28:$BG$29,2,FALSE)</f>
        <v>8.048356258464659E-2</v>
      </c>
      <c r="CR21" s="275">
        <f>HLOOKUP(YEAR(CR20),parameter_summary!$E$28:$BG$29,2,FALSE)</f>
        <v>8.048356258464659E-2</v>
      </c>
      <c r="CS21" s="275">
        <f>HLOOKUP(YEAR(CS20),parameter_summary!$E$28:$BG$29,2,FALSE)</f>
        <v>8.048356258464659E-2</v>
      </c>
      <c r="CT21" s="275">
        <f>HLOOKUP(YEAR(CT20),parameter_summary!$E$28:$BG$29,2,FALSE)</f>
        <v>8.048356258464659E-2</v>
      </c>
      <c r="CU21" s="275">
        <f>HLOOKUP(YEAR(CU20),parameter_summary!$E$28:$BG$29,2,FALSE)</f>
        <v>8.048356258464659E-2</v>
      </c>
      <c r="CV21" s="275">
        <f>HLOOKUP(YEAR(CV20),parameter_summary!$E$28:$BG$29,2,FALSE)</f>
        <v>8.048356258464659E-2</v>
      </c>
      <c r="CW21" s="275">
        <f>HLOOKUP(YEAR(CW20),parameter_summary!$E$28:$BG$29,2,FALSE)</f>
        <v>7.7077364900896769E-2</v>
      </c>
      <c r="CX21" s="275">
        <f>HLOOKUP(YEAR(CX20),parameter_summary!$E$28:$BG$29,2,FALSE)</f>
        <v>7.7077364900896769E-2</v>
      </c>
      <c r="CY21" s="275">
        <f>HLOOKUP(YEAR(CY20),parameter_summary!$E$28:$BG$29,2,FALSE)</f>
        <v>7.7077364900896769E-2</v>
      </c>
      <c r="CZ21" s="275">
        <f>HLOOKUP(YEAR(CZ20),parameter_summary!$E$28:$BG$29,2,FALSE)</f>
        <v>7.7077364900896769E-2</v>
      </c>
      <c r="DA21" s="275">
        <f>HLOOKUP(YEAR(DA20),parameter_summary!$E$28:$BG$29,2,FALSE)</f>
        <v>7.7077364900896769E-2</v>
      </c>
      <c r="DB21" s="275">
        <f>HLOOKUP(YEAR(DB20),parameter_summary!$E$28:$BG$29,2,FALSE)</f>
        <v>7.7077364900896769E-2</v>
      </c>
      <c r="DC21" s="275">
        <f>HLOOKUP(YEAR(DC20),parameter_summary!$E$28:$BG$29,2,FALSE)</f>
        <v>7.7077364900896769E-2</v>
      </c>
      <c r="DD21" s="275">
        <f>HLOOKUP(YEAR(DD20),parameter_summary!$E$28:$BG$29,2,FALSE)</f>
        <v>7.7077364900896769E-2</v>
      </c>
      <c r="DE21" s="275">
        <f>HLOOKUP(YEAR(DE20),parameter_summary!$E$28:$BG$29,2,FALSE)</f>
        <v>7.7077364900896769E-2</v>
      </c>
      <c r="DF21" s="275">
        <f>HLOOKUP(YEAR(DF20),parameter_summary!$E$28:$BG$29,2,FALSE)</f>
        <v>7.7077364900896769E-2</v>
      </c>
      <c r="DG21" s="275">
        <f>HLOOKUP(YEAR(DG20),parameter_summary!$E$28:$BG$29,2,FALSE)</f>
        <v>7.7077364900896769E-2</v>
      </c>
      <c r="DH21" s="275">
        <f>HLOOKUP(YEAR(DH20),parameter_summary!$E$28:$BG$29,2,FALSE)</f>
        <v>7.7077364900896769E-2</v>
      </c>
      <c r="DI21" s="275">
        <f>HLOOKUP(YEAR(DI20),parameter_summary!$E$28:$BG$29,2,FALSE)</f>
        <v>4.1171815172784822E-2</v>
      </c>
      <c r="DJ21" s="275">
        <f>HLOOKUP(YEAR(DJ20),parameter_summary!$E$28:$BG$29,2,FALSE)</f>
        <v>4.1171815172784822E-2</v>
      </c>
      <c r="DK21" s="275">
        <f>HLOOKUP(YEAR(DK20),parameter_summary!$E$28:$BG$29,2,FALSE)</f>
        <v>4.1171815172784822E-2</v>
      </c>
      <c r="DL21" s="275">
        <f>HLOOKUP(YEAR(DL20),parameter_summary!$E$28:$BG$29,2,FALSE)</f>
        <v>4.1171815172784822E-2</v>
      </c>
      <c r="DM21" s="275">
        <f>HLOOKUP(YEAR(DM20),parameter_summary!$E$28:$BG$29,2,FALSE)</f>
        <v>4.1171815172784822E-2</v>
      </c>
      <c r="DN21" s="275">
        <f>HLOOKUP(YEAR(DN20),parameter_summary!$E$28:$BG$29,2,FALSE)</f>
        <v>4.1171815172784822E-2</v>
      </c>
      <c r="DO21" s="275">
        <f>HLOOKUP(YEAR(DO20),parameter_summary!$E$28:$BG$29,2,FALSE)</f>
        <v>4.1171815172784822E-2</v>
      </c>
      <c r="DP21" s="275">
        <f>HLOOKUP(YEAR(DP20),parameter_summary!$E$28:$BG$29,2,FALSE)</f>
        <v>4.1171815172784822E-2</v>
      </c>
      <c r="DQ21" s="275">
        <f>HLOOKUP(YEAR(DQ20),parameter_summary!$E$28:$BG$29,2,FALSE)</f>
        <v>4.1171815172784822E-2</v>
      </c>
      <c r="DR21" s="275">
        <f>HLOOKUP(YEAR(DR20),parameter_summary!$E$28:$BG$29,2,FALSE)</f>
        <v>4.1171815172784822E-2</v>
      </c>
      <c r="DS21" s="275">
        <f>HLOOKUP(YEAR(DS20),parameter_summary!$E$28:$BG$29,2,FALSE)</f>
        <v>4.1171815172784822E-2</v>
      </c>
      <c r="DT21" s="275">
        <f>HLOOKUP(YEAR(DT20),parameter_summary!$E$28:$BG$29,2,FALSE)</f>
        <v>4.1171815172784822E-2</v>
      </c>
      <c r="DU21" s="275">
        <f>HLOOKUP(YEAR(DU20),parameter_summary!$E$28:$BG$29,2,FALSE)</f>
        <v>4.7007190457590338E-2</v>
      </c>
      <c r="DV21" s="275">
        <f>HLOOKUP(YEAR(DV20),parameter_summary!$E$28:$BG$29,2,FALSE)</f>
        <v>4.7007190457590338E-2</v>
      </c>
      <c r="DW21" s="275">
        <f>HLOOKUP(YEAR(DW20),parameter_summary!$E$28:$BG$29,2,FALSE)</f>
        <v>4.7007190457590338E-2</v>
      </c>
      <c r="DX21" s="275">
        <f>HLOOKUP(YEAR(DX20),parameter_summary!$E$28:$BG$29,2,FALSE)</f>
        <v>4.7007190457590338E-2</v>
      </c>
      <c r="DY21" s="275">
        <f>HLOOKUP(YEAR(DY20),parameter_summary!$E$28:$BG$29,2,FALSE)</f>
        <v>4.7007190457590338E-2</v>
      </c>
      <c r="DZ21" s="275">
        <f>HLOOKUP(YEAR(DZ20),parameter_summary!$E$28:$BG$29,2,FALSE)</f>
        <v>4.7007190457590338E-2</v>
      </c>
      <c r="EA21" s="275">
        <f>HLOOKUP(YEAR(EA20),parameter_summary!$E$28:$BG$29,2,FALSE)</f>
        <v>4.7007190457590338E-2</v>
      </c>
      <c r="EB21" s="275">
        <f>HLOOKUP(YEAR(EB20),parameter_summary!$E$28:$BG$29,2,FALSE)</f>
        <v>4.7007190457590338E-2</v>
      </c>
      <c r="EC21" s="275">
        <f>HLOOKUP(YEAR(EC20),parameter_summary!$E$28:$BG$29,2,FALSE)</f>
        <v>4.7007190457590338E-2</v>
      </c>
      <c r="ED21" s="275">
        <f>HLOOKUP(YEAR(ED20),parameter_summary!$E$28:$BG$29,2,FALSE)</f>
        <v>4.7007190457590338E-2</v>
      </c>
      <c r="EE21" s="275">
        <f>HLOOKUP(YEAR(EE20),parameter_summary!$E$28:$BG$29,2,FALSE)</f>
        <v>4.7007190457590338E-2</v>
      </c>
      <c r="EF21" s="275">
        <f>HLOOKUP(YEAR(EF20),parameter_summary!$E$28:$BG$29,2,FALSE)</f>
        <v>4.7007190457590338E-2</v>
      </c>
      <c r="EG21" s="275">
        <f>HLOOKUP(YEAR(EG20),parameter_summary!$E$28:$BG$29,2,FALSE)</f>
        <v>4.5338010672829727E-2</v>
      </c>
      <c r="EH21" s="275">
        <f>HLOOKUP(YEAR(EH20),parameter_summary!$E$28:$BG$29,2,FALSE)</f>
        <v>4.5338010672829727E-2</v>
      </c>
      <c r="EI21" s="275">
        <f>HLOOKUP(YEAR(EI20),parameter_summary!$E$28:$BG$29,2,FALSE)</f>
        <v>4.5338010672829727E-2</v>
      </c>
      <c r="EJ21" s="275">
        <f>HLOOKUP(YEAR(EJ20),parameter_summary!$E$28:$BG$29,2,FALSE)</f>
        <v>4.5338010672829727E-2</v>
      </c>
      <c r="EK21" s="275">
        <f>HLOOKUP(YEAR(EK20),parameter_summary!$E$28:$BG$29,2,FALSE)</f>
        <v>4.5338010672829727E-2</v>
      </c>
      <c r="EL21" s="275">
        <f>HLOOKUP(YEAR(EL20),parameter_summary!$E$28:$BG$29,2,FALSE)</f>
        <v>4.5338010672829727E-2</v>
      </c>
      <c r="EM21" s="275">
        <f>HLOOKUP(YEAR(EM20),parameter_summary!$E$28:$BG$29,2,FALSE)</f>
        <v>4.5338010672829727E-2</v>
      </c>
      <c r="EN21" s="275">
        <f>HLOOKUP(YEAR(EN20),parameter_summary!$E$28:$BG$29,2,FALSE)</f>
        <v>4.5338010672829727E-2</v>
      </c>
      <c r="EO21" s="275">
        <f>HLOOKUP(YEAR(EO20),parameter_summary!$E$28:$BG$29,2,FALSE)</f>
        <v>4.5338010672829727E-2</v>
      </c>
      <c r="EP21" s="275">
        <f>HLOOKUP(YEAR(EP20),parameter_summary!$E$28:$BG$29,2,FALSE)</f>
        <v>4.5338010672829727E-2</v>
      </c>
      <c r="EQ21" s="275">
        <f>HLOOKUP(YEAR(EQ20),parameter_summary!$E$28:$BG$29,2,FALSE)</f>
        <v>4.5338010672829727E-2</v>
      </c>
      <c r="ER21" s="275">
        <f>HLOOKUP(YEAR(ER20),parameter_summary!$E$28:$BG$29,2,FALSE)</f>
        <v>4.5338010672829727E-2</v>
      </c>
      <c r="ES21" s="275">
        <f>HLOOKUP(YEAR(ES20),parameter_summary!$E$28:$BG$29,2,FALSE)</f>
        <v>5.8435154605187285E-2</v>
      </c>
      <c r="ET21" s="275">
        <f>HLOOKUP(YEAR(ET20),parameter_summary!$E$28:$BG$29,2,FALSE)</f>
        <v>5.8435154605187285E-2</v>
      </c>
      <c r="EU21" s="275">
        <f>HLOOKUP(YEAR(EU20),parameter_summary!$E$28:$BG$29,2,FALSE)</f>
        <v>5.8435154605187285E-2</v>
      </c>
      <c r="EV21" s="275">
        <f>HLOOKUP(YEAR(EV20),parameter_summary!$E$28:$BG$29,2,FALSE)</f>
        <v>5.8435154605187285E-2</v>
      </c>
      <c r="EW21" s="275">
        <f>HLOOKUP(YEAR(EW20),parameter_summary!$E$28:$BG$29,2,FALSE)</f>
        <v>5.8435154605187285E-2</v>
      </c>
      <c r="EX21" s="275">
        <f>HLOOKUP(YEAR(EX20),parameter_summary!$E$28:$BG$29,2,FALSE)</f>
        <v>5.8435154605187285E-2</v>
      </c>
      <c r="EY21" s="275">
        <f>HLOOKUP(YEAR(EY20),parameter_summary!$E$28:$BG$29,2,FALSE)</f>
        <v>5.8435154605187285E-2</v>
      </c>
      <c r="EZ21" s="275">
        <f>HLOOKUP(YEAR(EZ20),parameter_summary!$E$28:$BG$29,2,FALSE)</f>
        <v>5.8435154605187285E-2</v>
      </c>
      <c r="FA21" s="275">
        <f>HLOOKUP(YEAR(FA20),parameter_summary!$E$28:$BG$29,2,FALSE)</f>
        <v>5.8435154605187285E-2</v>
      </c>
      <c r="FB21" s="275">
        <f>HLOOKUP(YEAR(FB20),parameter_summary!$E$28:$BG$29,2,FALSE)</f>
        <v>5.8435154605187285E-2</v>
      </c>
      <c r="FC21" s="275">
        <f>HLOOKUP(YEAR(FC20),parameter_summary!$E$28:$BG$29,2,FALSE)</f>
        <v>5.8435154605187285E-2</v>
      </c>
      <c r="FD21" s="275">
        <f>HLOOKUP(YEAR(FD20),parameter_summary!$E$28:$BG$29,2,FALSE)</f>
        <v>5.8435154605187285E-2</v>
      </c>
      <c r="FE21" s="275">
        <f>HLOOKUP(YEAR(FE20),parameter_summary!$E$28:$BG$29,2,FALSE)</f>
        <v>5.9348760279370895E-2</v>
      </c>
      <c r="FF21" s="275">
        <f>HLOOKUP(YEAR(FF20),parameter_summary!$E$28:$BG$29,2,FALSE)</f>
        <v>5.9348760279370895E-2</v>
      </c>
      <c r="FG21" s="275">
        <f>HLOOKUP(YEAR(FG20),parameter_summary!$E$28:$BG$29,2,FALSE)</f>
        <v>5.9348760279370895E-2</v>
      </c>
      <c r="FH21" s="275">
        <f>HLOOKUP(YEAR(FH20),parameter_summary!$E$28:$BG$29,2,FALSE)</f>
        <v>5.9348760279370895E-2</v>
      </c>
      <c r="FI21" s="275">
        <f>HLOOKUP(YEAR(FI20),parameter_summary!$E$28:$BG$29,2,FALSE)</f>
        <v>5.9348760279370895E-2</v>
      </c>
      <c r="FJ21" s="275">
        <f>HLOOKUP(YEAR(FJ20),parameter_summary!$E$28:$BG$29,2,FALSE)</f>
        <v>5.9348760279370895E-2</v>
      </c>
      <c r="FK21" s="275">
        <f>HLOOKUP(YEAR(FK20),parameter_summary!$E$28:$BG$29,2,FALSE)</f>
        <v>5.9348760279370895E-2</v>
      </c>
      <c r="FL21" s="275">
        <f>HLOOKUP(YEAR(FL20),parameter_summary!$E$28:$BG$29,2,FALSE)</f>
        <v>5.9348760279370895E-2</v>
      </c>
      <c r="FM21" s="275">
        <f>HLOOKUP(YEAR(FM20),parameter_summary!$E$28:$BG$29,2,FALSE)</f>
        <v>5.9348760279370895E-2</v>
      </c>
      <c r="FN21" s="275">
        <f>HLOOKUP(YEAR(FN20),parameter_summary!$E$28:$BG$29,2,FALSE)</f>
        <v>5.9348760279370895E-2</v>
      </c>
      <c r="FO21" s="275">
        <f>HLOOKUP(YEAR(FO20),parameter_summary!$E$28:$BG$29,2,FALSE)</f>
        <v>5.9348760279370895E-2</v>
      </c>
      <c r="FP21" s="275">
        <f>HLOOKUP(YEAR(FP20),parameter_summary!$E$28:$BG$29,2,FALSE)</f>
        <v>5.9348760279370895E-2</v>
      </c>
      <c r="FQ21" s="275">
        <f>HLOOKUP(YEAR(FQ20),parameter_summary!$E$28:$BG$29,2,FALSE)</f>
        <v>6.3316555662414009E-2</v>
      </c>
      <c r="FR21" s="275">
        <f>HLOOKUP(YEAR(FR20),parameter_summary!$E$28:$BG$29,2,FALSE)</f>
        <v>6.3316555662414009E-2</v>
      </c>
      <c r="FS21" s="275">
        <f>HLOOKUP(YEAR(FS20),parameter_summary!$E$28:$BG$29,2,FALSE)</f>
        <v>6.3316555662414009E-2</v>
      </c>
      <c r="FT21" s="275">
        <f>HLOOKUP(YEAR(FT20),parameter_summary!$E$28:$BG$29,2,FALSE)</f>
        <v>6.3316555662414009E-2</v>
      </c>
      <c r="FU21" s="275">
        <f>HLOOKUP(YEAR(FU20),parameter_summary!$E$28:$BG$29,2,FALSE)</f>
        <v>6.3316555662414009E-2</v>
      </c>
      <c r="FV21" s="275">
        <f>HLOOKUP(YEAR(FV20),parameter_summary!$E$28:$BG$29,2,FALSE)</f>
        <v>6.3316555662414009E-2</v>
      </c>
      <c r="FW21" s="275">
        <f>HLOOKUP(YEAR(FW20),parameter_summary!$E$28:$BG$29,2,FALSE)</f>
        <v>6.3316555662414009E-2</v>
      </c>
      <c r="FX21" s="275">
        <f>HLOOKUP(YEAR(FX20),parameter_summary!$E$28:$BG$29,2,FALSE)</f>
        <v>6.3316555662414009E-2</v>
      </c>
      <c r="FY21" s="275">
        <f>HLOOKUP(YEAR(FY20),parameter_summary!$E$28:$BG$29,2,FALSE)</f>
        <v>6.3316555662414009E-2</v>
      </c>
      <c r="FZ21" s="275">
        <f>HLOOKUP(YEAR(FZ20),parameter_summary!$E$28:$BG$29,2,FALSE)</f>
        <v>6.3316555662414009E-2</v>
      </c>
      <c r="GA21" s="275">
        <f>HLOOKUP(YEAR(GA20),parameter_summary!$E$28:$BG$29,2,FALSE)</f>
        <v>6.3316555662414009E-2</v>
      </c>
      <c r="GB21" s="275">
        <f>HLOOKUP(YEAR(GB20),parameter_summary!$E$28:$BG$29,2,FALSE)</f>
        <v>6.3316555662414009E-2</v>
      </c>
      <c r="GC21" s="275">
        <f>HLOOKUP(YEAR(GC20),parameter_summary!$E$28:$BG$29,2,FALSE)</f>
        <v>7.1080000000000004E-2</v>
      </c>
      <c r="GD21" s="275">
        <f>HLOOKUP(YEAR(GD20),parameter_summary!$E$28:$BG$29,2,FALSE)</f>
        <v>7.1080000000000004E-2</v>
      </c>
      <c r="GE21" s="275">
        <f>HLOOKUP(YEAR(GE20),parameter_summary!$E$28:$BG$29,2,FALSE)</f>
        <v>7.1080000000000004E-2</v>
      </c>
      <c r="GF21" s="275">
        <f>HLOOKUP(YEAR(GF20),parameter_summary!$E$28:$BG$29,2,FALSE)</f>
        <v>7.1080000000000004E-2</v>
      </c>
      <c r="GG21" s="275">
        <f>HLOOKUP(YEAR(GG20),parameter_summary!$E$28:$BG$29,2,FALSE)</f>
        <v>7.1080000000000004E-2</v>
      </c>
      <c r="GH21" s="275">
        <f>HLOOKUP(YEAR(GH20),parameter_summary!$E$28:$BG$29,2,FALSE)</f>
        <v>7.1080000000000004E-2</v>
      </c>
      <c r="GI21" s="275">
        <f>HLOOKUP(YEAR(GI20),parameter_summary!$E$28:$BG$29,2,FALSE)</f>
        <v>7.1080000000000004E-2</v>
      </c>
      <c r="GJ21" s="275">
        <f>HLOOKUP(YEAR(GJ20),parameter_summary!$E$28:$BG$29,2,FALSE)</f>
        <v>7.1080000000000004E-2</v>
      </c>
      <c r="GK21" s="275">
        <f>HLOOKUP(YEAR(GK20),parameter_summary!$E$28:$BG$29,2,FALSE)</f>
        <v>7.1080000000000004E-2</v>
      </c>
      <c r="GL21" s="275">
        <f>HLOOKUP(YEAR(GL20),parameter_summary!$E$28:$BG$29,2,FALSE)</f>
        <v>7.1080000000000004E-2</v>
      </c>
      <c r="GM21" s="275">
        <f>HLOOKUP(YEAR(GM20),parameter_summary!$E$28:$BG$29,2,FALSE)</f>
        <v>7.1080000000000004E-2</v>
      </c>
      <c r="GN21" s="275">
        <f>HLOOKUP(YEAR(GN20),parameter_summary!$E$28:$BG$29,2,FALSE)</f>
        <v>7.1080000000000004E-2</v>
      </c>
      <c r="GO21" s="275">
        <f>HLOOKUP(YEAR(GO20),parameter_summary!$E$28:$BG$29,2,FALSE)</f>
        <v>6.2570000000000001E-2</v>
      </c>
      <c r="GP21" s="275">
        <f>HLOOKUP(YEAR(GP20),parameter_summary!$E$28:$BG$29,2,FALSE)</f>
        <v>6.2570000000000001E-2</v>
      </c>
      <c r="GQ21" s="275">
        <f>HLOOKUP(YEAR(GQ20),parameter_summary!$E$28:$BG$29,2,FALSE)</f>
        <v>6.2570000000000001E-2</v>
      </c>
      <c r="GR21" s="275">
        <f>HLOOKUP(YEAR(GR20),parameter_summary!$E$28:$BG$29,2,FALSE)</f>
        <v>6.2570000000000001E-2</v>
      </c>
      <c r="GS21" s="275">
        <f>HLOOKUP(YEAR(GS20),parameter_summary!$E$28:$BG$29,2,FALSE)</f>
        <v>6.2570000000000001E-2</v>
      </c>
      <c r="GT21" s="275">
        <f>HLOOKUP(YEAR(GT20),parameter_summary!$E$28:$BG$29,2,FALSE)</f>
        <v>6.2570000000000001E-2</v>
      </c>
      <c r="GU21" s="275">
        <f>HLOOKUP(YEAR(GU20),parameter_summary!$E$28:$BG$29,2,FALSE)</f>
        <v>6.2570000000000001E-2</v>
      </c>
      <c r="GV21" s="275">
        <f>HLOOKUP(YEAR(GV20),parameter_summary!$E$28:$BG$29,2,FALSE)</f>
        <v>6.2570000000000001E-2</v>
      </c>
      <c r="GW21" s="275">
        <f>HLOOKUP(YEAR(GW20),parameter_summary!$E$28:$BG$29,2,FALSE)</f>
        <v>6.2570000000000001E-2</v>
      </c>
      <c r="GX21" s="275">
        <f>HLOOKUP(YEAR(GX20),parameter_summary!$E$28:$BG$29,2,FALSE)</f>
        <v>6.2570000000000001E-2</v>
      </c>
      <c r="GY21" s="275">
        <f>HLOOKUP(YEAR(GY20),parameter_summary!$E$28:$BG$29,2,FALSE)</f>
        <v>6.2570000000000001E-2</v>
      </c>
      <c r="GZ21" s="275">
        <f>HLOOKUP(YEAR(GZ20),parameter_summary!$E$28:$BG$29,2,FALSE)</f>
        <v>6.2570000000000001E-2</v>
      </c>
      <c r="HA21" s="275">
        <f>HLOOKUP(YEAR(HA20),parameter_summary!$E$28:$BG$29,2,FALSE)</f>
        <v>9.5909999999999995E-2</v>
      </c>
      <c r="HB21" s="275">
        <f>HLOOKUP(YEAR(HB20),parameter_summary!$E$28:$BG$29,2,FALSE)</f>
        <v>9.5909999999999995E-2</v>
      </c>
      <c r="HC21" s="275">
        <f>HLOOKUP(YEAR(HC20),parameter_summary!$E$28:$BG$29,2,FALSE)</f>
        <v>9.5909999999999995E-2</v>
      </c>
      <c r="HD21" s="275">
        <f>HLOOKUP(YEAR(HD20),parameter_summary!$E$28:$BG$29,2,FALSE)</f>
        <v>9.5909999999999995E-2</v>
      </c>
      <c r="HE21" s="275">
        <f>HLOOKUP(YEAR(HE20),parameter_summary!$E$28:$BG$29,2,FALSE)</f>
        <v>9.5909999999999995E-2</v>
      </c>
      <c r="HF21" s="275">
        <f>HLOOKUP(YEAR(HF20),parameter_summary!$E$28:$BG$29,2,FALSE)</f>
        <v>9.5909999999999995E-2</v>
      </c>
      <c r="HG21" s="275">
        <f>HLOOKUP(YEAR(HG20),parameter_summary!$E$28:$BG$29,2,FALSE)</f>
        <v>9.5909999999999995E-2</v>
      </c>
      <c r="HH21" s="275">
        <f>HLOOKUP(YEAR(HH20),parameter_summary!$E$28:$BG$29,2,FALSE)</f>
        <v>9.5909999999999995E-2</v>
      </c>
      <c r="HI21" s="275">
        <f>HLOOKUP(YEAR(HI20),parameter_summary!$E$28:$BG$29,2,FALSE)</f>
        <v>9.5909999999999995E-2</v>
      </c>
      <c r="HJ21" s="275">
        <f>HLOOKUP(YEAR(HJ20),parameter_summary!$E$28:$BG$29,2,FALSE)</f>
        <v>9.5909999999999995E-2</v>
      </c>
      <c r="HK21" s="275">
        <f>HLOOKUP(YEAR(HK20),parameter_summary!$E$28:$BG$29,2,FALSE)</f>
        <v>9.5909999999999995E-2</v>
      </c>
      <c r="HL21" s="275">
        <f>HLOOKUP(YEAR(HL20),parameter_summary!$E$28:$BG$29,2,FALSE)</f>
        <v>9.5909999999999995E-2</v>
      </c>
      <c r="HM21" s="275">
        <f>HLOOKUP(YEAR(HM20),parameter_summary!$E$28:$BG$29,2,FALSE)</f>
        <v>6.0789999999999997E-2</v>
      </c>
      <c r="HN21" s="275">
        <f>HLOOKUP(YEAR(HN20),parameter_summary!$E$28:$BG$29,2,FALSE)</f>
        <v>6.0789999999999997E-2</v>
      </c>
      <c r="HO21" s="275">
        <f>HLOOKUP(YEAR(HO20),parameter_summary!$E$28:$BG$29,2,FALSE)</f>
        <v>6.0789999999999997E-2</v>
      </c>
      <c r="HP21" s="275">
        <f>HLOOKUP(YEAR(HP20),parameter_summary!$E$28:$BG$29,2,FALSE)</f>
        <v>6.0789999999999997E-2</v>
      </c>
      <c r="HQ21" s="275">
        <f>HLOOKUP(YEAR(HQ20),parameter_summary!$E$28:$BG$29,2,FALSE)</f>
        <v>6.0789999999999997E-2</v>
      </c>
      <c r="HR21" s="275">
        <f>HLOOKUP(YEAR(HR20),parameter_summary!$E$28:$BG$29,2,FALSE)</f>
        <v>6.0789999999999997E-2</v>
      </c>
      <c r="HS21" s="275">
        <f>HLOOKUP(YEAR(HS20),parameter_summary!$E$28:$BG$29,2,FALSE)</f>
        <v>6.0789999999999997E-2</v>
      </c>
      <c r="HT21" s="275">
        <f>HLOOKUP(YEAR(HT20),parameter_summary!$E$28:$BG$29,2,FALSE)</f>
        <v>6.0789999999999997E-2</v>
      </c>
      <c r="HU21" s="275">
        <f>HLOOKUP(YEAR(HU20),parameter_summary!$E$28:$BG$29,2,FALSE)</f>
        <v>6.0789999999999997E-2</v>
      </c>
      <c r="HV21" s="275">
        <f>HLOOKUP(YEAR(HV20),parameter_summary!$E$28:$BG$29,2,FALSE)</f>
        <v>6.0789999999999997E-2</v>
      </c>
      <c r="HW21" s="275">
        <f>HLOOKUP(YEAR(HW20),parameter_summary!$E$28:$BG$29,2,FALSE)</f>
        <v>6.0789999999999997E-2</v>
      </c>
      <c r="HX21" s="275">
        <f>HLOOKUP(YEAR(HX20),parameter_summary!$E$28:$BG$29,2,FALSE)</f>
        <v>6.0789999999999997E-2</v>
      </c>
      <c r="HY21" s="275">
        <f>HLOOKUP(YEAR(HY20),parameter_summary!$E$28:$BG$29,2,FALSE)</f>
        <v>6.1670000000000003E-2</v>
      </c>
      <c r="HZ21" s="275">
        <f>HLOOKUP(YEAR(HZ20),parameter_summary!$E$28:$BG$29,2,FALSE)</f>
        <v>6.1670000000000003E-2</v>
      </c>
      <c r="IA21" s="275">
        <f>HLOOKUP(YEAR(IA20),parameter_summary!$E$28:$BG$29,2,FALSE)</f>
        <v>6.1670000000000003E-2</v>
      </c>
      <c r="IB21" s="275">
        <f>HLOOKUP(YEAR(IB20),parameter_summary!$E$28:$BG$29,2,FALSE)</f>
        <v>6.1670000000000003E-2</v>
      </c>
      <c r="IC21" s="275">
        <f>HLOOKUP(YEAR(IC20),parameter_summary!$E$28:$BG$29,2,FALSE)</f>
        <v>6.1670000000000003E-2</v>
      </c>
      <c r="ID21" s="275">
        <f>HLOOKUP(YEAR(ID20),parameter_summary!$E$28:$BG$29,2,FALSE)</f>
        <v>6.1670000000000003E-2</v>
      </c>
      <c r="IE21" s="275">
        <f>HLOOKUP(YEAR(IE20),parameter_summary!$E$28:$BG$29,2,FALSE)</f>
        <v>6.1670000000000003E-2</v>
      </c>
      <c r="IF21" s="275">
        <f>HLOOKUP(YEAR(IF20),parameter_summary!$E$28:$BG$29,2,FALSE)</f>
        <v>6.1670000000000003E-2</v>
      </c>
      <c r="IG21" s="275">
        <f>HLOOKUP(YEAR(IG20),parameter_summary!$E$28:$BG$29,2,FALSE)</f>
        <v>6.1670000000000003E-2</v>
      </c>
      <c r="IH21" s="275">
        <f>HLOOKUP(YEAR(IH20),parameter_summary!$E$28:$BG$29,2,FALSE)</f>
        <v>6.1670000000000003E-2</v>
      </c>
      <c r="II21" s="275">
        <f>HLOOKUP(YEAR(II20),parameter_summary!$E$28:$BG$29,2,FALSE)</f>
        <v>6.1670000000000003E-2</v>
      </c>
      <c r="IJ21" s="275">
        <f>HLOOKUP(YEAR(IJ20),parameter_summary!$E$28:$BG$29,2,FALSE)</f>
        <v>6.1670000000000003E-2</v>
      </c>
      <c r="IK21" s="275">
        <f>HLOOKUP(YEAR(IK20),parameter_summary!$E$28:$BG$29,2,FALSE)</f>
        <v>6.54E-2</v>
      </c>
      <c r="IL21" s="275">
        <f>HLOOKUP(YEAR(IL20),parameter_summary!$E$28:$BG$29,2,FALSE)</f>
        <v>6.54E-2</v>
      </c>
      <c r="IM21" s="275">
        <f>HLOOKUP(YEAR(IM20),parameter_summary!$E$28:$BG$29,2,FALSE)</f>
        <v>6.54E-2</v>
      </c>
      <c r="IN21" s="275">
        <f>HLOOKUP(YEAR(IN20),parameter_summary!$E$28:$BG$29,2,FALSE)</f>
        <v>6.54E-2</v>
      </c>
      <c r="IO21" s="275">
        <f>HLOOKUP(YEAR(IO20),parameter_summary!$E$28:$BG$29,2,FALSE)</f>
        <v>6.54E-2</v>
      </c>
      <c r="IP21" s="275">
        <f>HLOOKUP(YEAR(IP20),parameter_summary!$E$28:$BG$29,2,FALSE)</f>
        <v>6.54E-2</v>
      </c>
      <c r="IQ21" s="275">
        <f>HLOOKUP(YEAR(IQ20),parameter_summary!$E$28:$BG$29,2,FALSE)</f>
        <v>6.54E-2</v>
      </c>
      <c r="IR21" s="275">
        <f>HLOOKUP(YEAR(IR20),parameter_summary!$E$28:$BG$29,2,FALSE)</f>
        <v>6.54E-2</v>
      </c>
      <c r="IS21" s="275">
        <f>HLOOKUP(YEAR(IS20),parameter_summary!$E$28:$BG$29,2,FALSE)</f>
        <v>6.54E-2</v>
      </c>
      <c r="IT21" s="275">
        <f>HLOOKUP(YEAR(IT20),parameter_summary!$E$28:$BG$29,2,FALSE)</f>
        <v>6.54E-2</v>
      </c>
      <c r="IU21" s="275">
        <f>HLOOKUP(YEAR(IU20),parameter_summary!$E$28:$BG$29,2,FALSE)</f>
        <v>6.54E-2</v>
      </c>
      <c r="IV21" s="275">
        <f>HLOOKUP(YEAR(IV20),parameter_summary!$E$28:$BG$29,2,FALSE)</f>
        <v>6.54E-2</v>
      </c>
      <c r="IW21" s="275">
        <f>HLOOKUP(YEAR(IW20),parameter_summary!$E$28:$BG$29,2,FALSE)</f>
        <v>6.1369999999999994E-2</v>
      </c>
      <c r="IX21" s="275">
        <f>HLOOKUP(YEAR(IX20),parameter_summary!$E$28:$BG$29,2,FALSE)</f>
        <v>6.1369999999999994E-2</v>
      </c>
      <c r="IY21" s="275">
        <f>HLOOKUP(YEAR(IY20),parameter_summary!$E$28:$BG$29,2,FALSE)</f>
        <v>6.1369999999999994E-2</v>
      </c>
      <c r="IZ21" s="275">
        <f>HLOOKUP(YEAR(IZ20),parameter_summary!$E$28:$BG$29,2,FALSE)</f>
        <v>6.1369999999999994E-2</v>
      </c>
      <c r="JA21" s="275">
        <f>HLOOKUP(YEAR(JA20),parameter_summary!$E$28:$BG$29,2,FALSE)</f>
        <v>6.1369999999999994E-2</v>
      </c>
      <c r="JB21" s="275">
        <f>HLOOKUP(YEAR(JB20),parameter_summary!$E$28:$BG$29,2,FALSE)</f>
        <v>6.1369999999999994E-2</v>
      </c>
      <c r="JC21" s="275">
        <f>HLOOKUP(YEAR(JC20),parameter_summary!$E$28:$BG$29,2,FALSE)</f>
        <v>6.1369999999999994E-2</v>
      </c>
      <c r="JD21" s="275">
        <f>HLOOKUP(YEAR(JD20),parameter_summary!$E$28:$BG$29,2,FALSE)</f>
        <v>6.1369999999999994E-2</v>
      </c>
      <c r="JE21" s="275">
        <f>HLOOKUP(YEAR(JE20),parameter_summary!$E$28:$BG$29,2,FALSE)</f>
        <v>6.1369999999999994E-2</v>
      </c>
      <c r="JF21" s="275">
        <f>HLOOKUP(YEAR(JF20),parameter_summary!$E$28:$BG$29,2,FALSE)</f>
        <v>6.1369999999999994E-2</v>
      </c>
      <c r="JG21" s="275">
        <f>HLOOKUP(YEAR(JG20),parameter_summary!$E$28:$BG$29,2,FALSE)</f>
        <v>6.1369999999999994E-2</v>
      </c>
      <c r="JH21" s="275">
        <f>HLOOKUP(YEAR(JH20),parameter_summary!$E$28:$BG$29,2,FALSE)</f>
        <v>6.1369999999999994E-2</v>
      </c>
      <c r="JI21" s="275">
        <f>HLOOKUP(YEAR(JI20),parameter_summary!$E$28:$BG$29,2,FALSE)</f>
        <v>5.5509999999999997E-2</v>
      </c>
      <c r="JJ21" s="275">
        <f>HLOOKUP(YEAR(JJ20),parameter_summary!$E$28:$BG$29,2,FALSE)</f>
        <v>5.5509999999999997E-2</v>
      </c>
      <c r="JK21" s="275">
        <f>HLOOKUP(YEAR(JK20),parameter_summary!$E$28:$BG$29,2,FALSE)</f>
        <v>5.5509999999999997E-2</v>
      </c>
      <c r="JL21" s="275">
        <f>HLOOKUP(YEAR(JL20),parameter_summary!$E$28:$BG$29,2,FALSE)</f>
        <v>5.5509999999999997E-2</v>
      </c>
      <c r="JM21" s="275">
        <f>HLOOKUP(YEAR(JM20),parameter_summary!$E$28:$BG$29,2,FALSE)</f>
        <v>5.5509999999999997E-2</v>
      </c>
      <c r="JN21" s="275">
        <f>HLOOKUP(YEAR(JN20),parameter_summary!$E$28:$BG$29,2,FALSE)</f>
        <v>5.5509999999999997E-2</v>
      </c>
      <c r="JO21" s="275">
        <f>HLOOKUP(YEAR(JO20),parameter_summary!$E$28:$BG$29,2,FALSE)</f>
        <v>5.5509999999999997E-2</v>
      </c>
      <c r="JP21" s="275">
        <f>HLOOKUP(YEAR(JP20),parameter_summary!$E$28:$BG$29,2,FALSE)</f>
        <v>5.5509999999999997E-2</v>
      </c>
      <c r="JQ21" s="275">
        <f>HLOOKUP(YEAR(JQ20),parameter_summary!$E$28:$BG$29,2,FALSE)</f>
        <v>5.5509999999999997E-2</v>
      </c>
      <c r="JR21" s="275">
        <f>HLOOKUP(YEAR(JR20),parameter_summary!$E$28:$BG$29,2,FALSE)</f>
        <v>5.5509999999999997E-2</v>
      </c>
      <c r="JS21" s="275">
        <f>HLOOKUP(YEAR(JS20),parameter_summary!$E$28:$BG$29,2,FALSE)</f>
        <v>5.5509999999999997E-2</v>
      </c>
      <c r="JT21" s="275">
        <f>HLOOKUP(YEAR(JT20),parameter_summary!$E$28:$BG$29,2,FALSE)</f>
        <v>5.5509999999999997E-2</v>
      </c>
      <c r="JU21" s="275">
        <f>HLOOKUP(YEAR(JU20),parameter_summary!$E$28:$BG$29,2,FALSE)</f>
        <v>4.5079999999999995E-2</v>
      </c>
      <c r="JV21" s="275">
        <f>HLOOKUP(YEAR(JV20),parameter_summary!$E$28:$BG$29,2,FALSE)</f>
        <v>4.5079999999999995E-2</v>
      </c>
      <c r="JW21" s="275">
        <f>HLOOKUP(YEAR(JW20),parameter_summary!$E$28:$BG$29,2,FALSE)</f>
        <v>4.5079999999999995E-2</v>
      </c>
      <c r="JX21" s="275">
        <f>HLOOKUP(YEAR(JX20),parameter_summary!$E$28:$BG$29,2,FALSE)</f>
        <v>4.5079999999999995E-2</v>
      </c>
      <c r="JY21" s="275">
        <f>HLOOKUP(YEAR(JY20),parameter_summary!$E$28:$BG$29,2,FALSE)</f>
        <v>4.5079999999999995E-2</v>
      </c>
      <c r="JZ21" s="275">
        <f>HLOOKUP(YEAR(JZ20),parameter_summary!$E$28:$BG$29,2,FALSE)</f>
        <v>4.5079999999999995E-2</v>
      </c>
      <c r="KA21" s="275">
        <f>HLOOKUP(YEAR(KA20),parameter_summary!$E$28:$BG$29,2,FALSE)</f>
        <v>4.5079999999999995E-2</v>
      </c>
      <c r="KB21" s="275">
        <f>HLOOKUP(YEAR(KB20),parameter_summary!$E$28:$BG$29,2,FALSE)</f>
        <v>4.5079999999999995E-2</v>
      </c>
      <c r="KC21" s="275">
        <f>HLOOKUP(YEAR(KC20),parameter_summary!$E$28:$BG$29,2,FALSE)</f>
        <v>4.5079999999999995E-2</v>
      </c>
      <c r="KD21" s="275">
        <f>HLOOKUP(YEAR(KD20),parameter_summary!$E$28:$BG$29,2,FALSE)</f>
        <v>4.5079999999999995E-2</v>
      </c>
      <c r="KE21" s="275">
        <f>HLOOKUP(YEAR(KE20),parameter_summary!$E$28:$BG$29,2,FALSE)</f>
        <v>4.5079999999999995E-2</v>
      </c>
      <c r="KF21" s="275">
        <f>HLOOKUP(YEAR(KF20),parameter_summary!$E$28:$BG$29,2,FALSE)</f>
        <v>4.5079999999999995E-2</v>
      </c>
      <c r="KG21" s="275">
        <f>HLOOKUP(YEAR(KG20),parameter_summary!$E$28:$BG$29,2,FALSE)</f>
        <v>4.7740000000000005E-2</v>
      </c>
      <c r="KH21" s="275">
        <f>HLOOKUP(YEAR(KH20),parameter_summary!$E$28:$BG$29,2,FALSE)</f>
        <v>4.7740000000000005E-2</v>
      </c>
      <c r="KI21" s="275">
        <f>HLOOKUP(YEAR(KI20),parameter_summary!$E$28:$BG$29,2,FALSE)</f>
        <v>4.7740000000000005E-2</v>
      </c>
      <c r="KJ21" s="275">
        <f>HLOOKUP(YEAR(KJ20),parameter_summary!$E$28:$BG$29,2,FALSE)</f>
        <v>4.7740000000000005E-2</v>
      </c>
      <c r="KK21" s="275">
        <f>HLOOKUP(YEAR(KK20),parameter_summary!$E$28:$BG$29,2,FALSE)</f>
        <v>4.7740000000000005E-2</v>
      </c>
      <c r="KL21" s="275">
        <f>HLOOKUP(YEAR(KL20),parameter_summary!$E$28:$BG$29,2,FALSE)</f>
        <v>4.7740000000000005E-2</v>
      </c>
      <c r="KM21" s="275">
        <f>HLOOKUP(YEAR(KM20),parameter_summary!$E$28:$BG$29,2,FALSE)</f>
        <v>4.7740000000000005E-2</v>
      </c>
      <c r="KN21" s="275">
        <f>HLOOKUP(YEAR(KN20),parameter_summary!$E$28:$BG$29,2,FALSE)</f>
        <v>4.7740000000000005E-2</v>
      </c>
      <c r="KO21" s="275">
        <f>HLOOKUP(YEAR(KO20),parameter_summary!$E$28:$BG$29,2,FALSE)</f>
        <v>4.7740000000000005E-2</v>
      </c>
      <c r="KP21" s="275">
        <f>HLOOKUP(YEAR(KP20),parameter_summary!$E$28:$BG$29,2,FALSE)</f>
        <v>4.7740000000000005E-2</v>
      </c>
      <c r="KQ21" s="275">
        <f>HLOOKUP(YEAR(KQ20),parameter_summary!$E$28:$BG$29,2,FALSE)</f>
        <v>4.7740000000000005E-2</v>
      </c>
      <c r="KR21" s="275">
        <f>HLOOKUP(YEAR(KR20),parameter_summary!$E$28:$BG$29,2,FALSE)</f>
        <v>4.7740000000000005E-2</v>
      </c>
      <c r="KS21" s="275">
        <f>HLOOKUP(YEAR(KS20),parameter_summary!$E$28:$BG$29,2,FALSE)</f>
        <v>4.5219999999999996E-2</v>
      </c>
      <c r="KT21" s="275">
        <f>HLOOKUP(YEAR(KT20),parameter_summary!$E$28:$BG$29,2,FALSE)</f>
        <v>4.5219999999999996E-2</v>
      </c>
      <c r="KU21" s="275">
        <f>HLOOKUP(YEAR(KU20),parameter_summary!$E$28:$BG$29,2,FALSE)</f>
        <v>4.5219999999999996E-2</v>
      </c>
      <c r="KV21" s="275">
        <f>HLOOKUP(YEAR(KV20),parameter_summary!$E$28:$BG$29,2,FALSE)</f>
        <v>4.5219999999999996E-2</v>
      </c>
      <c r="KW21" s="275">
        <f>HLOOKUP(YEAR(KW20),parameter_summary!$E$28:$BG$29,2,FALSE)</f>
        <v>4.5219999999999996E-2</v>
      </c>
      <c r="KX21" s="275">
        <f>HLOOKUP(YEAR(KX20),parameter_summary!$E$28:$BG$29,2,FALSE)</f>
        <v>4.5219999999999996E-2</v>
      </c>
      <c r="KY21" s="275">
        <f>HLOOKUP(YEAR(KY20),parameter_summary!$E$28:$BG$29,2,FALSE)</f>
        <v>4.5219999999999996E-2</v>
      </c>
      <c r="KZ21" s="275">
        <f>HLOOKUP(YEAR(KZ20),parameter_summary!$E$28:$BG$29,2,FALSE)</f>
        <v>4.5219999999999996E-2</v>
      </c>
      <c r="LA21" s="275">
        <f>HLOOKUP(YEAR(LA20),parameter_summary!$E$28:$BG$29,2,FALSE)</f>
        <v>4.5219999999999996E-2</v>
      </c>
      <c r="LB21" s="275">
        <f>HLOOKUP(YEAR(LB20),parameter_summary!$E$28:$BG$29,2,FALSE)</f>
        <v>4.5219999999999996E-2</v>
      </c>
      <c r="LC21" s="275">
        <f>HLOOKUP(YEAR(LC20),parameter_summary!$E$28:$BG$29,2,FALSE)</f>
        <v>4.5219999999999996E-2</v>
      </c>
      <c r="LD21" s="275">
        <f>HLOOKUP(YEAR(LD20),parameter_summary!$E$28:$BG$29,2,FALSE)</f>
        <v>4.5219999999999996E-2</v>
      </c>
      <c r="LE21" s="275">
        <f>HLOOKUP(YEAR(LE20),parameter_summary!$E$28:$BG$29,2,FALSE)</f>
        <v>5.3960000000000001E-2</v>
      </c>
      <c r="LF21" s="275">
        <f>HLOOKUP(YEAR(LF20),parameter_summary!$E$28:$BG$29,2,FALSE)</f>
        <v>5.3960000000000001E-2</v>
      </c>
      <c r="LG21" s="275">
        <f>HLOOKUP(YEAR(LG20),parameter_summary!$E$28:$BG$29,2,FALSE)</f>
        <v>5.3960000000000001E-2</v>
      </c>
      <c r="LH21" s="275">
        <f>HLOOKUP(YEAR(LH20),parameter_summary!$E$28:$BG$29,2,FALSE)</f>
        <v>5.3960000000000001E-2</v>
      </c>
      <c r="LI21" s="275">
        <f>HLOOKUP(YEAR(LI20),parameter_summary!$E$28:$BG$29,2,FALSE)</f>
        <v>5.3960000000000001E-2</v>
      </c>
      <c r="LJ21" s="275">
        <f>HLOOKUP(YEAR(LJ20),parameter_summary!$E$28:$BG$29,2,FALSE)</f>
        <v>5.3960000000000001E-2</v>
      </c>
      <c r="LK21" s="275">
        <f>HLOOKUP(YEAR(LK20),parameter_summary!$E$28:$BG$29,2,FALSE)</f>
        <v>5.3960000000000001E-2</v>
      </c>
      <c r="LL21" s="275">
        <f>HLOOKUP(YEAR(LL20),parameter_summary!$E$28:$BG$29,2,FALSE)</f>
        <v>5.3960000000000001E-2</v>
      </c>
      <c r="LM21" s="275">
        <f>HLOOKUP(YEAR(LM20),parameter_summary!$E$28:$BG$29,2,FALSE)</f>
        <v>5.3960000000000001E-2</v>
      </c>
      <c r="LN21" s="275">
        <f>HLOOKUP(YEAR(LN20),parameter_summary!$E$28:$BG$29,2,FALSE)</f>
        <v>5.3960000000000001E-2</v>
      </c>
      <c r="LO21" s="275">
        <f>HLOOKUP(YEAR(LO20),parameter_summary!$E$28:$BG$29,2,FALSE)</f>
        <v>5.3960000000000001E-2</v>
      </c>
      <c r="LP21" s="275">
        <f>HLOOKUP(YEAR(LP20),parameter_summary!$E$28:$BG$29,2,FALSE)</f>
        <v>5.3960000000000001E-2</v>
      </c>
      <c r="LQ21" s="275">
        <f>HLOOKUP(YEAR(LQ20),parameter_summary!$E$28:$BG$29,2,FALSE)</f>
        <v>5.4769400203854825E-2</v>
      </c>
      <c r="LR21" s="275">
        <f>HLOOKUP(YEAR(LR20),parameter_summary!$E$28:$BG$29,2,FALSE)</f>
        <v>5.4769400203854825E-2</v>
      </c>
      <c r="LS21" s="275">
        <f>HLOOKUP(YEAR(LS20),parameter_summary!$E$28:$BG$29,2,FALSE)</f>
        <v>5.4769400203854825E-2</v>
      </c>
      <c r="LT21" s="275">
        <f>HLOOKUP(YEAR(LT20),parameter_summary!$E$28:$BG$29,2,FALSE)</f>
        <v>5.4769400203854825E-2</v>
      </c>
      <c r="LU21" s="275">
        <f>HLOOKUP(YEAR(LU20),parameter_summary!$E$28:$BG$29,2,FALSE)</f>
        <v>5.4769400203854825E-2</v>
      </c>
      <c r="LV21" s="275">
        <f>HLOOKUP(YEAR(LV20),parameter_summary!$E$28:$BG$29,2,FALSE)</f>
        <v>5.4769400203854825E-2</v>
      </c>
      <c r="LW21" s="275">
        <f>HLOOKUP(YEAR(LW20),parameter_summary!$E$28:$BG$29,2,FALSE)</f>
        <v>5.4769400203854825E-2</v>
      </c>
      <c r="LX21" s="275">
        <f>HLOOKUP(YEAR(LX20),parameter_summary!$E$28:$BG$29,2,FALSE)</f>
        <v>5.4769400203854825E-2</v>
      </c>
      <c r="LY21" s="275">
        <f>HLOOKUP(YEAR(LY20),parameter_summary!$E$28:$BG$29,2,FALSE)</f>
        <v>5.4769400203854825E-2</v>
      </c>
      <c r="LZ21" s="275">
        <f>HLOOKUP(YEAR(LZ20),parameter_summary!$E$28:$BG$29,2,FALSE)</f>
        <v>5.4769400203854825E-2</v>
      </c>
      <c r="MA21" s="275">
        <f>HLOOKUP(YEAR(MA20),parameter_summary!$E$28:$BG$29,2,FALSE)</f>
        <v>5.4769400203854825E-2</v>
      </c>
      <c r="MB21" s="275">
        <f>HLOOKUP(YEAR(MB20),parameter_summary!$E$28:$BG$29,2,FALSE)</f>
        <v>5.4769400203854825E-2</v>
      </c>
      <c r="MC21" s="275">
        <f>HLOOKUP(YEAR(MC20),parameter_summary!$E$28:$BG$29,2,FALSE)</f>
        <v>5.5590941571705479E-2</v>
      </c>
      <c r="MD21" s="275">
        <f>HLOOKUP(YEAR(MD20),parameter_summary!$E$28:$BG$29,2,FALSE)</f>
        <v>5.5590941571705479E-2</v>
      </c>
      <c r="ME21" s="275">
        <f>HLOOKUP(YEAR(ME20),parameter_summary!$E$28:$BG$29,2,FALSE)</f>
        <v>5.5590941571705479E-2</v>
      </c>
      <c r="MF21" s="275">
        <f>HLOOKUP(YEAR(MF20),parameter_summary!$E$28:$BG$29,2,FALSE)</f>
        <v>5.5590941571705479E-2</v>
      </c>
      <c r="MG21" s="275">
        <f>HLOOKUP(YEAR(MG20),parameter_summary!$E$28:$BG$29,2,FALSE)</f>
        <v>5.5590941571705479E-2</v>
      </c>
      <c r="MH21" s="275">
        <f>HLOOKUP(YEAR(MH20),parameter_summary!$E$28:$BG$29,2,FALSE)</f>
        <v>5.5590941571705479E-2</v>
      </c>
      <c r="MI21" s="275">
        <f>HLOOKUP(YEAR(MI20),parameter_summary!$E$28:$BG$29,2,FALSE)</f>
        <v>5.5590941571705479E-2</v>
      </c>
      <c r="MJ21" s="275">
        <f>HLOOKUP(YEAR(MJ20),parameter_summary!$E$28:$BG$29,2,FALSE)</f>
        <v>5.5590941571705479E-2</v>
      </c>
      <c r="MK21" s="275">
        <f>HLOOKUP(YEAR(MK20),parameter_summary!$E$28:$BG$29,2,FALSE)</f>
        <v>5.5590941571705479E-2</v>
      </c>
      <c r="ML21" s="275">
        <f>HLOOKUP(YEAR(ML20),parameter_summary!$E$28:$BG$29,2,FALSE)</f>
        <v>5.5590941571705479E-2</v>
      </c>
      <c r="MM21" s="275">
        <f>HLOOKUP(YEAR(MM20),parameter_summary!$E$28:$BG$29,2,FALSE)</f>
        <v>5.5590941571705479E-2</v>
      </c>
      <c r="MN21" s="275">
        <f>HLOOKUP(YEAR(MN20),parameter_summary!$E$28:$BG$29,2,FALSE)</f>
        <v>5.5590941571705479E-2</v>
      </c>
      <c r="MO21" s="275">
        <f>HLOOKUP(YEAR(MO20),parameter_summary!$E$28:$BG$29,2,FALSE)</f>
        <v>5.6424804354130921E-2</v>
      </c>
      <c r="MP21" s="275">
        <f>HLOOKUP(YEAR(MP20),parameter_summary!$E$28:$BG$29,2,FALSE)</f>
        <v>5.6424804354130921E-2</v>
      </c>
      <c r="MQ21" s="275">
        <f>HLOOKUP(YEAR(MQ20),parameter_summary!$E$28:$BG$29,2,FALSE)</f>
        <v>5.6424804354130921E-2</v>
      </c>
      <c r="MR21" s="275">
        <f>HLOOKUP(YEAR(MR20),parameter_summary!$E$28:$BG$29,2,FALSE)</f>
        <v>5.6424804354130921E-2</v>
      </c>
      <c r="MS21" s="275">
        <f>HLOOKUP(YEAR(MS20),parameter_summary!$E$28:$BG$29,2,FALSE)</f>
        <v>5.6424804354130921E-2</v>
      </c>
      <c r="MT21" s="275">
        <f>HLOOKUP(YEAR(MT20),parameter_summary!$E$28:$BG$29,2,FALSE)</f>
        <v>5.6424804354130921E-2</v>
      </c>
      <c r="MU21" s="275">
        <f>HLOOKUP(YEAR(MU20),parameter_summary!$E$28:$BG$29,2,FALSE)</f>
        <v>5.6424804354130921E-2</v>
      </c>
      <c r="MV21" s="275">
        <f>HLOOKUP(YEAR(MV20),parameter_summary!$E$28:$BG$29,2,FALSE)</f>
        <v>5.6424804354130921E-2</v>
      </c>
      <c r="MW21" s="275">
        <f>HLOOKUP(YEAR(MW20),parameter_summary!$E$28:$BG$29,2,FALSE)</f>
        <v>5.6424804354130921E-2</v>
      </c>
      <c r="MX21" s="275">
        <f>HLOOKUP(YEAR(MX20),parameter_summary!$E$28:$BG$29,2,FALSE)</f>
        <v>5.6424804354130921E-2</v>
      </c>
      <c r="MY21" s="275">
        <f>HLOOKUP(YEAR(MY20),parameter_summary!$E$28:$BG$29,2,FALSE)</f>
        <v>5.6424804354130921E-2</v>
      </c>
      <c r="MZ21" s="275">
        <f>HLOOKUP(YEAR(MZ20),parameter_summary!$E$28:$BG$29,2,FALSE)</f>
        <v>5.6424804354130921E-2</v>
      </c>
      <c r="NA21" s="275">
        <f>HLOOKUP(YEAR(NA20),parameter_summary!$E$28:$BG$29,2,FALSE)</f>
        <v>5.7271177385070988E-2</v>
      </c>
      <c r="NB21" s="275">
        <f>HLOOKUP(YEAR(NB20),parameter_summary!$E$28:$BG$29,2,FALSE)</f>
        <v>5.7271177385070988E-2</v>
      </c>
      <c r="NC21" s="275">
        <f>HLOOKUP(YEAR(NC20),parameter_summary!$E$28:$BG$29,2,FALSE)</f>
        <v>5.7271177385070988E-2</v>
      </c>
      <c r="ND21" s="275">
        <f>HLOOKUP(YEAR(ND20),parameter_summary!$E$28:$BG$29,2,FALSE)</f>
        <v>5.7271177385070988E-2</v>
      </c>
      <c r="NE21" s="275">
        <f>HLOOKUP(YEAR(NE20),parameter_summary!$E$28:$BG$29,2,FALSE)</f>
        <v>5.7271177385070988E-2</v>
      </c>
      <c r="NF21" s="275">
        <f>HLOOKUP(YEAR(NF20),parameter_summary!$E$28:$BG$29,2,FALSE)</f>
        <v>5.7271177385070988E-2</v>
      </c>
      <c r="NG21" s="275">
        <f>HLOOKUP(YEAR(NG20),parameter_summary!$E$28:$BG$29,2,FALSE)</f>
        <v>5.7271177385070988E-2</v>
      </c>
      <c r="NH21" s="275">
        <f>HLOOKUP(YEAR(NH20),parameter_summary!$E$28:$BG$29,2,FALSE)</f>
        <v>5.7271177385070988E-2</v>
      </c>
      <c r="NI21" s="275">
        <f>HLOOKUP(YEAR(NI20),parameter_summary!$E$28:$BG$29,2,FALSE)</f>
        <v>5.7271177385070988E-2</v>
      </c>
      <c r="NJ21" s="275">
        <f>HLOOKUP(YEAR(NJ20),parameter_summary!$E$28:$BG$29,2,FALSE)</f>
        <v>5.7271177385070988E-2</v>
      </c>
      <c r="NK21" s="275">
        <f>HLOOKUP(YEAR(NK20),parameter_summary!$E$28:$BG$29,2,FALSE)</f>
        <v>5.7271177385070988E-2</v>
      </c>
      <c r="NL21" s="275">
        <f>HLOOKUP(YEAR(NL20),parameter_summary!$E$28:$BG$29,2,FALSE)</f>
        <v>5.7271177385070988E-2</v>
      </c>
      <c r="NM21" s="275">
        <f>HLOOKUP(YEAR(NM20),parameter_summary!$E$28:$BG$29,2,FALSE)</f>
        <v>5.8130245206785072E-2</v>
      </c>
      <c r="NN21" s="275">
        <f>HLOOKUP(YEAR(NN20),parameter_summary!$E$28:$BG$29,2,FALSE)</f>
        <v>5.8130245206785072E-2</v>
      </c>
      <c r="NO21" s="275">
        <f>HLOOKUP(YEAR(NO20),parameter_summary!$E$28:$BG$29,2,FALSE)</f>
        <v>5.8130245206785072E-2</v>
      </c>
      <c r="NP21" s="275">
        <f>HLOOKUP(YEAR(NP20),parameter_summary!$E$28:$BG$29,2,FALSE)</f>
        <v>5.8130245206785072E-2</v>
      </c>
      <c r="NQ21" s="275">
        <f>HLOOKUP(YEAR(NQ20),parameter_summary!$E$28:$BG$29,2,FALSE)</f>
        <v>5.8130245206785072E-2</v>
      </c>
      <c r="NR21" s="275">
        <f>HLOOKUP(YEAR(NR20),parameter_summary!$E$28:$BG$29,2,FALSE)</f>
        <v>5.8130245206785072E-2</v>
      </c>
      <c r="NS21" s="275">
        <f>HLOOKUP(YEAR(NS20),parameter_summary!$E$28:$BG$29,2,FALSE)</f>
        <v>5.8130245206785072E-2</v>
      </c>
      <c r="NT21" s="275">
        <f>HLOOKUP(YEAR(NT20),parameter_summary!$E$28:$BG$29,2,FALSE)</f>
        <v>5.8130245206785072E-2</v>
      </c>
      <c r="NU21" s="275">
        <f>HLOOKUP(YEAR(NU20),parameter_summary!$E$28:$BG$29,2,FALSE)</f>
        <v>5.8130245206785072E-2</v>
      </c>
      <c r="NV21" s="275">
        <f>HLOOKUP(YEAR(NV20),parameter_summary!$E$28:$BG$29,2,FALSE)</f>
        <v>5.8130245206785072E-2</v>
      </c>
      <c r="NW21" s="275">
        <f>HLOOKUP(YEAR(NW20),parameter_summary!$E$28:$BG$29,2,FALSE)</f>
        <v>5.8130245206785072E-2</v>
      </c>
      <c r="NX21" s="275">
        <f>HLOOKUP(YEAR(NX20),parameter_summary!$E$28:$BG$29,2,FALSE)</f>
        <v>5.8130245206785072E-2</v>
      </c>
      <c r="NY21" s="275">
        <f>HLOOKUP(YEAR(NY20),parameter_summary!$E$28:$BG$29,2,FALSE)</f>
        <v>5.9002198799053239E-2</v>
      </c>
      <c r="NZ21" s="275">
        <f>HLOOKUP(YEAR(NZ20),parameter_summary!$E$28:$BG$29,2,FALSE)</f>
        <v>5.9002198799053239E-2</v>
      </c>
      <c r="OA21" s="275">
        <f>HLOOKUP(YEAR(OA20),parameter_summary!$E$28:$BG$29,2,FALSE)</f>
        <v>5.9002198799053239E-2</v>
      </c>
      <c r="OB21" s="275">
        <f>HLOOKUP(YEAR(OB20),parameter_summary!$E$28:$BG$29,2,FALSE)</f>
        <v>5.9002198799053239E-2</v>
      </c>
      <c r="OC21" s="275">
        <f>HLOOKUP(YEAR(OC20),parameter_summary!$E$28:$BG$29,2,FALSE)</f>
        <v>5.9002198799053239E-2</v>
      </c>
      <c r="OD21" s="275">
        <f>HLOOKUP(YEAR(OD20),parameter_summary!$E$28:$BG$29,2,FALSE)</f>
        <v>5.9002198799053239E-2</v>
      </c>
      <c r="OE21" s="275">
        <f>HLOOKUP(YEAR(OE20),parameter_summary!$E$28:$BG$29,2,FALSE)</f>
        <v>5.9002198799053239E-2</v>
      </c>
      <c r="OF21" s="275">
        <f>HLOOKUP(YEAR(OF20),parameter_summary!$E$28:$BG$29,2,FALSE)</f>
        <v>5.9002198799053239E-2</v>
      </c>
      <c r="OG21" s="275">
        <f>HLOOKUP(YEAR(OG20),parameter_summary!$E$28:$BG$29,2,FALSE)</f>
        <v>5.9002198799053239E-2</v>
      </c>
      <c r="OH21" s="275">
        <f>HLOOKUP(YEAR(OH20),parameter_summary!$E$28:$BG$29,2,FALSE)</f>
        <v>5.9002198799053239E-2</v>
      </c>
      <c r="OI21" s="275">
        <f>HLOOKUP(YEAR(OI20),parameter_summary!$E$28:$BG$29,2,FALSE)</f>
        <v>5.9002198799053239E-2</v>
      </c>
      <c r="OJ21" s="275">
        <f>HLOOKUP(YEAR(OJ20),parameter_summary!$E$28:$BG$29,2,FALSE)</f>
        <v>5.9002198799053239E-2</v>
      </c>
      <c r="OK21" s="275">
        <f>HLOOKUP(YEAR(OK20),parameter_summary!$E$28:$BG$29,2,FALSE)</f>
        <v>5.9887231287495783E-2</v>
      </c>
      <c r="OL21" s="275">
        <f>HLOOKUP(YEAR(OL20),parameter_summary!$E$28:$BG$29,2,FALSE)</f>
        <v>5.9887231287495783E-2</v>
      </c>
      <c r="OM21" s="275">
        <f>HLOOKUP(YEAR(OM20),parameter_summary!$E$28:$BG$29,2,FALSE)</f>
        <v>5.9887231287495783E-2</v>
      </c>
      <c r="ON21" s="275">
        <f>HLOOKUP(YEAR(ON20),parameter_summary!$E$28:$BG$29,2,FALSE)</f>
        <v>5.9887231287495783E-2</v>
      </c>
      <c r="OO21" s="275">
        <f>HLOOKUP(YEAR(OO20),parameter_summary!$E$28:$BG$29,2,FALSE)</f>
        <v>5.9887231287495783E-2</v>
      </c>
      <c r="OP21" s="275">
        <f>HLOOKUP(YEAR(OP20),parameter_summary!$E$28:$BG$29,2,FALSE)</f>
        <v>5.9887231287495783E-2</v>
      </c>
      <c r="OQ21" s="275">
        <f>HLOOKUP(YEAR(OQ20),parameter_summary!$E$28:$BG$29,2,FALSE)</f>
        <v>5.9887231287495783E-2</v>
      </c>
      <c r="OR21" s="275">
        <f>HLOOKUP(YEAR(OR20),parameter_summary!$E$28:$BG$29,2,FALSE)</f>
        <v>5.9887231287495783E-2</v>
      </c>
      <c r="OS21" s="275">
        <f>HLOOKUP(YEAR(OS20),parameter_summary!$E$28:$BG$29,2,FALSE)</f>
        <v>5.9887231287495783E-2</v>
      </c>
      <c r="OT21" s="275">
        <f>HLOOKUP(YEAR(OT20),parameter_summary!$E$28:$BG$29,2,FALSE)</f>
        <v>5.9887231287495783E-2</v>
      </c>
      <c r="OU21" s="275">
        <f>HLOOKUP(YEAR(OU20),parameter_summary!$E$28:$BG$29,2,FALSE)</f>
        <v>5.9887231287495783E-2</v>
      </c>
      <c r="OV21" s="275">
        <f>HLOOKUP(YEAR(OV20),parameter_summary!$E$28:$BG$29,2,FALSE)</f>
        <v>5.9887231287495783E-2</v>
      </c>
      <c r="OW21" s="275">
        <f>HLOOKUP(YEAR(OW20),parameter_summary!$E$28:$BG$29,2,FALSE)</f>
        <v>6.0785540089413448E-2</v>
      </c>
      <c r="OX21" s="275">
        <f>HLOOKUP(YEAR(OX20),parameter_summary!$E$28:$BG$29,2,FALSE)</f>
        <v>6.0785540089413448E-2</v>
      </c>
      <c r="OY21" s="275">
        <f>HLOOKUP(YEAR(OY20),parameter_summary!$E$28:$BG$29,2,FALSE)</f>
        <v>6.0785540089413448E-2</v>
      </c>
      <c r="OZ21" s="275">
        <f>HLOOKUP(YEAR(OZ20),parameter_summary!$E$28:$BG$29,2,FALSE)</f>
        <v>6.0785540089413448E-2</v>
      </c>
      <c r="PA21" s="275">
        <f>HLOOKUP(YEAR(PA20),parameter_summary!$E$28:$BG$29,2,FALSE)</f>
        <v>6.0785540089413448E-2</v>
      </c>
      <c r="PB21" s="275">
        <f>HLOOKUP(YEAR(PB20),parameter_summary!$E$28:$BG$29,2,FALSE)</f>
        <v>6.0785540089413448E-2</v>
      </c>
      <c r="PC21" s="275">
        <f>HLOOKUP(YEAR(PC20),parameter_summary!$E$28:$BG$29,2,FALSE)</f>
        <v>6.0785540089413448E-2</v>
      </c>
      <c r="PD21" s="275">
        <f>HLOOKUP(YEAR(PD20),parameter_summary!$E$28:$BG$29,2,FALSE)</f>
        <v>6.0785540089413448E-2</v>
      </c>
      <c r="PE21" s="275">
        <f>HLOOKUP(YEAR(PE20),parameter_summary!$E$28:$BG$29,2,FALSE)</f>
        <v>6.0785540089413448E-2</v>
      </c>
      <c r="PF21" s="275">
        <f>HLOOKUP(YEAR(PF20),parameter_summary!$E$28:$BG$29,2,FALSE)</f>
        <v>6.0785540089413448E-2</v>
      </c>
      <c r="PG21" s="275">
        <f>HLOOKUP(YEAR(PG20),parameter_summary!$E$28:$BG$29,2,FALSE)</f>
        <v>6.0785540089413448E-2</v>
      </c>
      <c r="PH21" s="275">
        <f>HLOOKUP(YEAR(PH20),parameter_summary!$E$28:$BG$29,2,FALSE)</f>
        <v>6.0785540089413448E-2</v>
      </c>
      <c r="PI21" s="275">
        <f>HLOOKUP(YEAR(PI20),parameter_summary!$E$28:$BG$29,2,FALSE)</f>
        <v>6.1697322622106997E-2</v>
      </c>
      <c r="PJ21" s="275">
        <f>HLOOKUP(YEAR(PJ20),parameter_summary!$E$28:$BG$29,2,FALSE)</f>
        <v>6.1697322622106997E-2</v>
      </c>
      <c r="PK21" s="275">
        <f>HLOOKUP(YEAR(PK20),parameter_summary!$E$28:$BG$29,2,FALSE)</f>
        <v>6.1697322622106997E-2</v>
      </c>
      <c r="PL21" s="275">
        <f>HLOOKUP(YEAR(PL20),parameter_summary!$E$28:$BG$29,2,FALSE)</f>
        <v>6.1697322622106997E-2</v>
      </c>
      <c r="PM21" s="275">
        <f>HLOOKUP(YEAR(PM20),parameter_summary!$E$28:$BG$29,2,FALSE)</f>
        <v>6.1697322622106997E-2</v>
      </c>
      <c r="PN21" s="275">
        <f>HLOOKUP(YEAR(PN20),parameter_summary!$E$28:$BG$29,2,FALSE)</f>
        <v>6.1697322622106997E-2</v>
      </c>
      <c r="PO21" s="275">
        <f>HLOOKUP(YEAR(PO20),parameter_summary!$E$28:$BG$29,2,FALSE)</f>
        <v>6.1697322622106997E-2</v>
      </c>
      <c r="PP21" s="275">
        <f>HLOOKUP(YEAR(PP20),parameter_summary!$E$28:$BG$29,2,FALSE)</f>
        <v>6.1697322622106997E-2</v>
      </c>
      <c r="PQ21" s="275">
        <f>HLOOKUP(YEAR(PQ20),parameter_summary!$E$28:$BG$29,2,FALSE)</f>
        <v>6.1697322622106997E-2</v>
      </c>
      <c r="PR21" s="275">
        <f>HLOOKUP(YEAR(PR20),parameter_summary!$E$28:$BG$29,2,FALSE)</f>
        <v>6.1697322622106997E-2</v>
      </c>
      <c r="PS21" s="275">
        <f>HLOOKUP(YEAR(PS20),parameter_summary!$E$28:$BG$29,2,FALSE)</f>
        <v>6.1697322622106997E-2</v>
      </c>
      <c r="PT21" s="275">
        <f>HLOOKUP(YEAR(PT20),parameter_summary!$E$28:$BG$29,2,FALSE)</f>
        <v>6.1697322622106997E-2</v>
      </c>
      <c r="PU21" s="275">
        <f>HLOOKUP(YEAR(PU20),parameter_summary!$E$28:$BG$29,2,FALSE)</f>
        <v>6.2622782740397828E-2</v>
      </c>
      <c r="PV21" s="275">
        <f>HLOOKUP(YEAR(PV20),parameter_summary!$E$28:$BG$29,2,FALSE)</f>
        <v>6.2622782740397828E-2</v>
      </c>
      <c r="PW21" s="275">
        <f>HLOOKUP(YEAR(PW20),parameter_summary!$E$28:$BG$29,2,FALSE)</f>
        <v>6.2622782740397828E-2</v>
      </c>
      <c r="PX21" s="275">
        <f>HLOOKUP(YEAR(PX20),parameter_summary!$E$28:$BG$29,2,FALSE)</f>
        <v>6.2622782740397828E-2</v>
      </c>
      <c r="PY21" s="275">
        <f>HLOOKUP(YEAR(PY20),parameter_summary!$E$28:$BG$29,2,FALSE)</f>
        <v>6.2622782740397828E-2</v>
      </c>
      <c r="PZ21" s="275">
        <f>HLOOKUP(YEAR(PZ20),parameter_summary!$E$28:$BG$29,2,FALSE)</f>
        <v>6.2622782740397828E-2</v>
      </c>
      <c r="QA21" s="275">
        <f>HLOOKUP(YEAR(QA20),parameter_summary!$E$28:$BG$29,2,FALSE)</f>
        <v>6.2622782740397828E-2</v>
      </c>
      <c r="QB21" s="275">
        <f>HLOOKUP(YEAR(QB20),parameter_summary!$E$28:$BG$29,2,FALSE)</f>
        <v>6.2622782740397828E-2</v>
      </c>
      <c r="QC21" s="275">
        <f>HLOOKUP(YEAR(QC20),parameter_summary!$E$28:$BG$29,2,FALSE)</f>
        <v>6.2622782740397828E-2</v>
      </c>
      <c r="QD21" s="275">
        <f>HLOOKUP(YEAR(QD20),parameter_summary!$E$28:$BG$29,2,FALSE)</f>
        <v>6.2622782740397828E-2</v>
      </c>
      <c r="QE21" s="275">
        <f>HLOOKUP(YEAR(QE20),parameter_summary!$E$28:$BG$29,2,FALSE)</f>
        <v>6.2622782740397828E-2</v>
      </c>
      <c r="QF21" s="275">
        <f>HLOOKUP(YEAR(QF20),parameter_summary!$E$28:$BG$29,2,FALSE)</f>
        <v>6.2622782740397828E-2</v>
      </c>
      <c r="QG21" s="275">
        <f>HLOOKUP(YEAR(QG20),parameter_summary!$E$28:$BG$29,2,FALSE)</f>
        <v>6.3562124299107375E-2</v>
      </c>
      <c r="QH21" s="275">
        <f>HLOOKUP(YEAR(QH20),parameter_summary!$E$28:$BG$29,2,FALSE)</f>
        <v>6.3562124299107375E-2</v>
      </c>
      <c r="QI21" s="275">
        <f>HLOOKUP(YEAR(QI20),parameter_summary!$E$28:$BG$29,2,FALSE)</f>
        <v>6.3562124299107375E-2</v>
      </c>
      <c r="QJ21" s="275">
        <f>HLOOKUP(YEAR(QJ20),parameter_summary!$E$28:$BG$29,2,FALSE)</f>
        <v>6.3562124299107375E-2</v>
      </c>
      <c r="QK21" s="275">
        <f>HLOOKUP(YEAR(QK20),parameter_summary!$E$28:$BG$29,2,FALSE)</f>
        <v>6.3562124299107375E-2</v>
      </c>
      <c r="QL21" s="275">
        <f>HLOOKUP(YEAR(QL20),parameter_summary!$E$28:$BG$29,2,FALSE)</f>
        <v>6.3562124299107375E-2</v>
      </c>
      <c r="QM21" s="275">
        <f>HLOOKUP(YEAR(QM20),parameter_summary!$E$28:$BG$29,2,FALSE)</f>
        <v>6.3562124299107375E-2</v>
      </c>
      <c r="QN21" s="275">
        <f>HLOOKUP(YEAR(QN20),parameter_summary!$E$28:$BG$29,2,FALSE)</f>
        <v>6.3562124299107375E-2</v>
      </c>
      <c r="QO21" s="275">
        <f>HLOOKUP(YEAR(QO20),parameter_summary!$E$28:$BG$29,2,FALSE)</f>
        <v>6.3562124299107375E-2</v>
      </c>
      <c r="QP21" s="275">
        <f>HLOOKUP(YEAR(QP20),parameter_summary!$E$28:$BG$29,2,FALSE)</f>
        <v>6.3562124299107375E-2</v>
      </c>
      <c r="QQ21" s="275">
        <f>HLOOKUP(YEAR(QQ20),parameter_summary!$E$28:$BG$29,2,FALSE)</f>
        <v>6.3562124299107375E-2</v>
      </c>
      <c r="QR21" s="275">
        <f>HLOOKUP(YEAR(QR20),parameter_summary!$E$28:$BG$29,2,FALSE)</f>
        <v>6.3562124299107375E-2</v>
      </c>
      <c r="QS21" s="275">
        <f>HLOOKUP(YEAR(QS20),parameter_summary!$E$28:$BG$29,2,FALSE)</f>
        <v>6.4515555444737513E-2</v>
      </c>
      <c r="QT21" s="275">
        <f>HLOOKUP(YEAR(QT20),parameter_summary!$E$28:$BG$29,2,FALSE)</f>
        <v>6.4515555444737513E-2</v>
      </c>
      <c r="QU21" s="275">
        <f>HLOOKUP(YEAR(QU20),parameter_summary!$E$28:$BG$29,2,FALSE)</f>
        <v>6.4515555444737513E-2</v>
      </c>
      <c r="QV21" s="275">
        <f>HLOOKUP(YEAR(QV20),parameter_summary!$E$28:$BG$29,2,FALSE)</f>
        <v>6.4515555444737513E-2</v>
      </c>
      <c r="QW21" s="275">
        <f>HLOOKUP(YEAR(QW20),parameter_summary!$E$28:$BG$29,2,FALSE)</f>
        <v>6.4515555444737513E-2</v>
      </c>
      <c r="QX21" s="275">
        <f>HLOOKUP(YEAR(QX20),parameter_summary!$E$28:$BG$29,2,FALSE)</f>
        <v>6.4515555444737513E-2</v>
      </c>
      <c r="QY21" s="275">
        <f>HLOOKUP(YEAR(QY20),parameter_summary!$E$28:$BG$29,2,FALSE)</f>
        <v>6.4515555444737513E-2</v>
      </c>
      <c r="QZ21" s="275">
        <f>HLOOKUP(YEAR(QZ20),parameter_summary!$E$28:$BG$29,2,FALSE)</f>
        <v>6.4515555444737513E-2</v>
      </c>
      <c r="RA21" s="275">
        <f>HLOOKUP(YEAR(RA20),parameter_summary!$E$28:$BG$29,2,FALSE)</f>
        <v>6.4515555444737513E-2</v>
      </c>
      <c r="RB21" s="275">
        <f>HLOOKUP(YEAR(RB20),parameter_summary!$E$28:$BG$29,2,FALSE)</f>
        <v>6.4515555444737513E-2</v>
      </c>
      <c r="RC21" s="275">
        <f>HLOOKUP(YEAR(RC20),parameter_summary!$E$28:$BG$29,2,FALSE)</f>
        <v>6.4515555444737513E-2</v>
      </c>
      <c r="RD21" s="275">
        <f>HLOOKUP(YEAR(RD20),parameter_summary!$E$28:$BG$29,2,FALSE)</f>
        <v>6.4515555444737513E-2</v>
      </c>
      <c r="RE21" s="275">
        <f>HLOOKUP(YEAR(RE20),parameter_summary!$E$28:$BG$29,2,FALSE)</f>
        <v>6.5483288615470564E-2</v>
      </c>
      <c r="RF21" s="275">
        <f>HLOOKUP(YEAR(RF20),parameter_summary!$E$28:$BG$29,2,FALSE)</f>
        <v>6.5483288615470564E-2</v>
      </c>
      <c r="RG21" s="275">
        <f>HLOOKUP(YEAR(RG20),parameter_summary!$E$28:$BG$29,2,FALSE)</f>
        <v>6.5483288615470564E-2</v>
      </c>
      <c r="RH21" s="275">
        <f>HLOOKUP(YEAR(RH20),parameter_summary!$E$28:$BG$29,2,FALSE)</f>
        <v>6.5483288615470564E-2</v>
      </c>
      <c r="RI21" s="275">
        <f>HLOOKUP(YEAR(RI20),parameter_summary!$E$28:$BG$29,2,FALSE)</f>
        <v>6.5483288615470564E-2</v>
      </c>
      <c r="RJ21" s="275">
        <f>HLOOKUP(YEAR(RJ20),parameter_summary!$E$28:$BG$29,2,FALSE)</f>
        <v>6.5483288615470564E-2</v>
      </c>
      <c r="RK21" s="275">
        <f>HLOOKUP(YEAR(RK20),parameter_summary!$E$28:$BG$29,2,FALSE)</f>
        <v>6.5483288615470564E-2</v>
      </c>
      <c r="RL21" s="275">
        <f>HLOOKUP(YEAR(RL20),parameter_summary!$E$28:$BG$29,2,FALSE)</f>
        <v>6.5483288615470564E-2</v>
      </c>
      <c r="RM21" s="275">
        <f>HLOOKUP(YEAR(RM20),parameter_summary!$E$28:$BG$29,2,FALSE)</f>
        <v>6.5483288615470564E-2</v>
      </c>
      <c r="RN21" s="275">
        <f>HLOOKUP(YEAR(RN20),parameter_summary!$E$28:$BG$29,2,FALSE)</f>
        <v>6.5483288615470564E-2</v>
      </c>
      <c r="RO21" s="275">
        <f>HLOOKUP(YEAR(RO20),parameter_summary!$E$28:$BG$29,2,FALSE)</f>
        <v>6.5483288615470564E-2</v>
      </c>
      <c r="RP21" s="275">
        <f>HLOOKUP(YEAR(RP20),parameter_summary!$E$28:$BG$29,2,FALSE)</f>
        <v>6.5483288615470564E-2</v>
      </c>
      <c r="RQ21" s="275">
        <f>HLOOKUP(YEAR(RQ20),parameter_summary!$E$28:$BG$29,2,FALSE)</f>
        <v>6.6465538395329066E-2</v>
      </c>
      <c r="RR21" s="275">
        <f>HLOOKUP(YEAR(RR20),parameter_summary!$E$28:$BG$29,2,FALSE)</f>
        <v>6.6465538395329066E-2</v>
      </c>
      <c r="RS21" s="275">
        <f>HLOOKUP(YEAR(RS20),parameter_summary!$E$28:$BG$29,2,FALSE)</f>
        <v>6.6465538395329066E-2</v>
      </c>
      <c r="RT21" s="275">
        <f>HLOOKUP(YEAR(RT20),parameter_summary!$E$28:$BG$29,2,FALSE)</f>
        <v>6.6465538395329066E-2</v>
      </c>
      <c r="RU21" s="275">
        <f>HLOOKUP(YEAR(RU20),parameter_summary!$E$28:$BG$29,2,FALSE)</f>
        <v>6.6465538395329066E-2</v>
      </c>
      <c r="RV21" s="275">
        <f>HLOOKUP(YEAR(RV20),parameter_summary!$E$28:$BG$29,2,FALSE)</f>
        <v>6.6465538395329066E-2</v>
      </c>
      <c r="RW21" s="275">
        <f>HLOOKUP(YEAR(RW20),parameter_summary!$E$28:$BG$29,2,FALSE)</f>
        <v>6.6465538395329066E-2</v>
      </c>
      <c r="RX21" s="275">
        <f>HLOOKUP(YEAR(RX20),parameter_summary!$E$28:$BG$29,2,FALSE)</f>
        <v>6.6465538395329066E-2</v>
      </c>
      <c r="RY21" s="275">
        <f>HLOOKUP(YEAR(RY20),parameter_summary!$E$28:$BG$29,2,FALSE)</f>
        <v>6.6465538395329066E-2</v>
      </c>
      <c r="RZ21" s="275">
        <f>HLOOKUP(YEAR(RZ20),parameter_summary!$E$28:$BG$29,2,FALSE)</f>
        <v>6.6465538395329066E-2</v>
      </c>
      <c r="SA21" s="275">
        <f>HLOOKUP(YEAR(SA20),parameter_summary!$E$28:$BG$29,2,FALSE)</f>
        <v>6.6465538395329066E-2</v>
      </c>
      <c r="SB21" s="275">
        <f>HLOOKUP(YEAR(SB20),parameter_summary!$E$28:$BG$29,2,FALSE)</f>
        <v>6.6465538395329066E-2</v>
      </c>
      <c r="SC21" s="275">
        <f>HLOOKUP(YEAR(SC20),parameter_summary!$E$28:$BG$29,2,FALSE)</f>
        <v>6.7462521514175797E-2</v>
      </c>
      <c r="SD21" s="275">
        <f>HLOOKUP(YEAR(SD20),parameter_summary!$E$28:$BG$29,2,FALSE)</f>
        <v>6.7462521514175797E-2</v>
      </c>
      <c r="SE21" s="275">
        <f>HLOOKUP(YEAR(SE20),parameter_summary!$E$28:$BG$29,2,FALSE)</f>
        <v>6.7462521514175797E-2</v>
      </c>
      <c r="SF21" s="275">
        <f>HLOOKUP(YEAR(SF20),parameter_summary!$E$28:$BG$29,2,FALSE)</f>
        <v>6.7462521514175797E-2</v>
      </c>
      <c r="SG21" s="275">
        <f>HLOOKUP(YEAR(SG20),parameter_summary!$E$28:$BG$29,2,FALSE)</f>
        <v>6.7462521514175797E-2</v>
      </c>
      <c r="SH21" s="275">
        <f>HLOOKUP(YEAR(SH20),parameter_summary!$E$28:$BG$29,2,FALSE)</f>
        <v>6.7462521514175797E-2</v>
      </c>
      <c r="SI21" s="275">
        <f>HLOOKUP(YEAR(SI20),parameter_summary!$E$28:$BG$29,2,FALSE)</f>
        <v>6.7462521514175797E-2</v>
      </c>
      <c r="SJ21" s="275">
        <f>HLOOKUP(YEAR(SJ20),parameter_summary!$E$28:$BG$29,2,FALSE)</f>
        <v>6.7462521514175797E-2</v>
      </c>
      <c r="SK21" s="275">
        <f>HLOOKUP(YEAR(SK20),parameter_summary!$E$28:$BG$29,2,FALSE)</f>
        <v>6.7462521514175797E-2</v>
      </c>
      <c r="SL21" s="275">
        <f>HLOOKUP(YEAR(SL20),parameter_summary!$E$28:$BG$29,2,FALSE)</f>
        <v>6.7462521514175797E-2</v>
      </c>
      <c r="SM21" s="275">
        <f>HLOOKUP(YEAR(SM20),parameter_summary!$E$28:$BG$29,2,FALSE)</f>
        <v>6.7462521514175797E-2</v>
      </c>
      <c r="SN21" s="275">
        <f>HLOOKUP(YEAR(SN20),parameter_summary!$E$28:$BG$29,2,FALSE)</f>
        <v>6.7462521514175797E-2</v>
      </c>
      <c r="SO21" s="275">
        <f>HLOOKUP(YEAR(SO20),parameter_summary!$E$28:$BG$29,2,FALSE)</f>
        <v>6.8474458993554005E-2</v>
      </c>
      <c r="SP21" s="275">
        <f>HLOOKUP(YEAR(SP20),parameter_summary!$E$28:$BG$29,2,FALSE)</f>
        <v>6.8474458993554005E-2</v>
      </c>
      <c r="SQ21" s="275">
        <f>HLOOKUP(YEAR(SQ20),parameter_summary!$E$28:$BG$29,2,FALSE)</f>
        <v>6.8474458993554005E-2</v>
      </c>
      <c r="SR21" s="275">
        <f>HLOOKUP(YEAR(SR20),parameter_summary!$E$28:$BG$29,2,FALSE)</f>
        <v>6.8474458993554005E-2</v>
      </c>
      <c r="SS21" s="275">
        <f>HLOOKUP(YEAR(SS20),parameter_summary!$E$28:$BG$29,2,FALSE)</f>
        <v>6.8474458993554005E-2</v>
      </c>
      <c r="ST21" s="275">
        <f>HLOOKUP(YEAR(ST20),parameter_summary!$E$28:$BG$29,2,FALSE)</f>
        <v>6.8474458993554005E-2</v>
      </c>
      <c r="SU21" s="275">
        <f>HLOOKUP(YEAR(SU20),parameter_summary!$E$28:$BG$29,2,FALSE)</f>
        <v>6.8474458993554005E-2</v>
      </c>
      <c r="SV21" s="275">
        <f>HLOOKUP(YEAR(SV20),parameter_summary!$E$28:$BG$29,2,FALSE)</f>
        <v>6.8474458993554005E-2</v>
      </c>
      <c r="SW21" s="275">
        <f>HLOOKUP(YEAR(SW20),parameter_summary!$E$28:$BG$29,2,FALSE)</f>
        <v>6.8474458993554005E-2</v>
      </c>
      <c r="SX21" s="275">
        <f>HLOOKUP(YEAR(SX20),parameter_summary!$E$28:$BG$29,2,FALSE)</f>
        <v>6.8474458993554005E-2</v>
      </c>
      <c r="SY21" s="275">
        <f>HLOOKUP(YEAR(SY20),parameter_summary!$E$28:$BG$29,2,FALSE)</f>
        <v>6.8474458993554005E-2</v>
      </c>
      <c r="SZ21" s="275">
        <f>HLOOKUP(YEAR(SZ20),parameter_summary!$E$28:$BG$29,2,FALSE)</f>
        <v>6.8474458993554005E-2</v>
      </c>
      <c r="TA21" s="275">
        <f>HLOOKUP(YEAR(TA20),parameter_summary!$E$28:$BG$29,2,FALSE)</f>
        <v>6.9501576146687324E-2</v>
      </c>
      <c r="TB21" s="275">
        <f>HLOOKUP(YEAR(TB20),parameter_summary!$E$28:$BG$29,2,FALSE)</f>
        <v>6.9501576146687324E-2</v>
      </c>
      <c r="TC21" s="275">
        <f>HLOOKUP(YEAR(TC20),parameter_summary!$E$28:$BG$29,2,FALSE)</f>
        <v>6.9501576146687324E-2</v>
      </c>
      <c r="TD21" s="275">
        <f>HLOOKUP(YEAR(TD20),parameter_summary!$E$28:$BG$29,2,FALSE)</f>
        <v>6.9501576146687324E-2</v>
      </c>
      <c r="TE21" s="275">
        <f>HLOOKUP(YEAR(TE20),parameter_summary!$E$28:$BG$29,2,FALSE)</f>
        <v>6.9501576146687324E-2</v>
      </c>
      <c r="TF21" s="275">
        <f>HLOOKUP(YEAR(TF20),parameter_summary!$E$28:$BG$29,2,FALSE)</f>
        <v>6.9501576146687324E-2</v>
      </c>
      <c r="TG21" s="275">
        <f>HLOOKUP(YEAR(TG20),parameter_summary!$E$28:$BG$29,2,FALSE)</f>
        <v>6.9501576146687324E-2</v>
      </c>
      <c r="TH21" s="275">
        <f>HLOOKUP(YEAR(TH20),parameter_summary!$E$28:$BG$29,2,FALSE)</f>
        <v>6.9501576146687324E-2</v>
      </c>
      <c r="TI21" s="275">
        <f>HLOOKUP(YEAR(TI20),parameter_summary!$E$28:$BG$29,2,FALSE)</f>
        <v>6.9501576146687324E-2</v>
      </c>
      <c r="TJ21" s="275">
        <f>HLOOKUP(YEAR(TJ20),parameter_summary!$E$28:$BG$29,2,FALSE)</f>
        <v>6.9501576146687324E-2</v>
      </c>
      <c r="TK21" s="275">
        <f>HLOOKUP(YEAR(TK20),parameter_summary!$E$28:$BG$29,2,FALSE)</f>
        <v>6.9501576146687324E-2</v>
      </c>
      <c r="TL21" s="275">
        <f>HLOOKUP(YEAR(TL20),parameter_summary!$E$28:$BG$29,2,FALSE)</f>
        <v>6.9501576146687324E-2</v>
      </c>
      <c r="TM21" s="275">
        <f>HLOOKUP(YEAR(TM20),parameter_summary!$E$28:$BG$29,2,FALSE)</f>
        <v>7.0544100432639714E-2</v>
      </c>
      <c r="TN21" s="275">
        <f>HLOOKUP(YEAR(TN20),parameter_summary!$E$28:$BG$29,2,FALSE)</f>
        <v>7.0544100432639714E-2</v>
      </c>
      <c r="TO21" s="275">
        <f>HLOOKUP(YEAR(TO20),parameter_summary!$E$28:$BG$29,2,FALSE)</f>
        <v>7.0544100432639714E-2</v>
      </c>
      <c r="TP21" s="275">
        <f>HLOOKUP(YEAR(TP20),parameter_summary!$E$28:$BG$29,2,FALSE)</f>
        <v>7.0544100432639714E-2</v>
      </c>
      <c r="TQ21" s="275">
        <f>HLOOKUP(YEAR(TQ20),parameter_summary!$E$28:$BG$29,2,FALSE)</f>
        <v>7.0544100432639714E-2</v>
      </c>
      <c r="TR21" s="275">
        <f>HLOOKUP(YEAR(TR20),parameter_summary!$E$28:$BG$29,2,FALSE)</f>
        <v>7.0544100432639714E-2</v>
      </c>
      <c r="TS21" s="275">
        <f>HLOOKUP(YEAR(TS20),parameter_summary!$E$28:$BG$29,2,FALSE)</f>
        <v>7.0544100432639714E-2</v>
      </c>
      <c r="TT21" s="275">
        <f>HLOOKUP(YEAR(TT20),parameter_summary!$E$28:$BG$29,2,FALSE)</f>
        <v>7.0544100432639714E-2</v>
      </c>
      <c r="TU21" s="275">
        <f>HLOOKUP(YEAR(TU20),parameter_summary!$E$28:$BG$29,2,FALSE)</f>
        <v>7.0544100432639714E-2</v>
      </c>
      <c r="TV21" s="275">
        <f>HLOOKUP(YEAR(TV20),parameter_summary!$E$28:$BG$29,2,FALSE)</f>
        <v>7.0544100432639714E-2</v>
      </c>
      <c r="TW21" s="275">
        <f>HLOOKUP(YEAR(TW20),parameter_summary!$E$28:$BG$29,2,FALSE)</f>
        <v>7.0544100432639714E-2</v>
      </c>
      <c r="TX21" s="275">
        <f>HLOOKUP(YEAR(TX20),parameter_summary!$E$28:$BG$29,2,FALSE)</f>
        <v>7.0544100432639714E-2</v>
      </c>
      <c r="TY21" s="275">
        <f>HLOOKUP(YEAR(TY20),parameter_summary!$E$28:$BG$29,2,FALSE)</f>
        <v>7.1602261456315264E-2</v>
      </c>
      <c r="TZ21" s="275">
        <f>HLOOKUP(YEAR(TZ20),parameter_summary!$E$28:$BG$29,2,FALSE)</f>
        <v>7.1602261456315264E-2</v>
      </c>
      <c r="UA21" s="275">
        <f>HLOOKUP(YEAR(UA20),parameter_summary!$E$28:$BG$29,2,FALSE)</f>
        <v>7.1602261456315264E-2</v>
      </c>
      <c r="UB21" s="275">
        <f>HLOOKUP(YEAR(UB20),parameter_summary!$E$28:$BG$29,2,FALSE)</f>
        <v>7.1602261456315264E-2</v>
      </c>
      <c r="UC21" s="275">
        <f>HLOOKUP(YEAR(UC20),parameter_summary!$E$28:$BG$29,2,FALSE)</f>
        <v>7.1602261456315264E-2</v>
      </c>
      <c r="UD21" s="275">
        <f>HLOOKUP(YEAR(UD20),parameter_summary!$E$28:$BG$29,2,FALSE)</f>
        <v>7.1602261456315264E-2</v>
      </c>
      <c r="UE21" s="275">
        <f>HLOOKUP(YEAR(UE20),parameter_summary!$E$28:$BG$29,2,FALSE)</f>
        <v>7.1602261456315264E-2</v>
      </c>
      <c r="UF21" s="275">
        <f>HLOOKUP(YEAR(UF20),parameter_summary!$E$28:$BG$29,2,FALSE)</f>
        <v>7.1602261456315264E-2</v>
      </c>
      <c r="UG21" s="275">
        <f>HLOOKUP(YEAR(UG20),parameter_summary!$E$28:$BG$29,2,FALSE)</f>
        <v>7.1602261456315264E-2</v>
      </c>
      <c r="UH21" s="275">
        <f>HLOOKUP(YEAR(UH20),parameter_summary!$E$28:$BG$29,2,FALSE)</f>
        <v>7.1602261456315264E-2</v>
      </c>
      <c r="UI21" s="275">
        <f>HLOOKUP(YEAR(UI20),parameter_summary!$E$28:$BG$29,2,FALSE)</f>
        <v>7.1602261456315264E-2</v>
      </c>
      <c r="UJ21" s="275">
        <f>HLOOKUP(YEAR(UJ20),parameter_summary!$E$28:$BG$29,2,FALSE)</f>
        <v>7.1602261456315264E-2</v>
      </c>
      <c r="UK21" s="275">
        <f>HLOOKUP(YEAR(UK20),parameter_summary!$E$28:$BG$29,2,FALSE)</f>
        <v>7.2592755339736081E-2</v>
      </c>
      <c r="UL21" s="275">
        <f>HLOOKUP(YEAR(UL20),parameter_summary!$E$28:$BG$29,2,FALSE)</f>
        <v>7.2592755339736081E-2</v>
      </c>
      <c r="UM21" s="275">
        <f>HLOOKUP(YEAR(UM20),parameter_summary!$E$28:$BG$29,2,FALSE)</f>
        <v>7.2592755339736081E-2</v>
      </c>
      <c r="UN21" s="275">
        <f>HLOOKUP(YEAR(UN20),parameter_summary!$E$28:$BG$29,2,FALSE)</f>
        <v>7.2592755339736081E-2</v>
      </c>
      <c r="UO21" s="275">
        <f>HLOOKUP(YEAR(UO20),parameter_summary!$E$28:$BG$29,2,FALSE)</f>
        <v>7.2592755339736081E-2</v>
      </c>
      <c r="UP21" s="275">
        <f>HLOOKUP(YEAR(UP20),parameter_summary!$E$28:$BG$29,2,FALSE)</f>
        <v>7.2592755339736081E-2</v>
      </c>
      <c r="UQ21" s="275">
        <f>HLOOKUP(YEAR(UQ20),parameter_summary!$E$28:$BG$29,2,FALSE)</f>
        <v>7.2592755339736081E-2</v>
      </c>
      <c r="UR21" s="275">
        <f>HLOOKUP(YEAR(UR20),parameter_summary!$E$28:$BG$29,2,FALSE)</f>
        <v>7.2592755339736081E-2</v>
      </c>
      <c r="US21" s="275">
        <f>HLOOKUP(YEAR(US20),parameter_summary!$E$28:$BG$29,2,FALSE)</f>
        <v>7.2592755339736081E-2</v>
      </c>
      <c r="UT21" s="275">
        <f>HLOOKUP(YEAR(UT20),parameter_summary!$E$28:$BG$29,2,FALSE)</f>
        <v>7.2592755339736081E-2</v>
      </c>
      <c r="UU21" s="275">
        <f>HLOOKUP(YEAR(UU20),parameter_summary!$E$28:$BG$29,2,FALSE)</f>
        <v>7.2592755339736081E-2</v>
      </c>
      <c r="UV21" s="275">
        <f>HLOOKUP(YEAR(UV20),parameter_summary!$E$28:$BG$29,2,FALSE)</f>
        <v>7.2592755339736081E-2</v>
      </c>
      <c r="UW21" s="275">
        <f>HLOOKUP(YEAR(UW20),parameter_summary!$E$28:$BG$29,2,FALSE)</f>
        <v>7.3583249223156899E-2</v>
      </c>
      <c r="UX21" s="275">
        <f>HLOOKUP(YEAR(UX20),parameter_summary!$E$28:$BG$29,2,FALSE)</f>
        <v>7.3583249223156899E-2</v>
      </c>
      <c r="UY21" s="275">
        <f>HLOOKUP(YEAR(UY20),parameter_summary!$E$28:$BG$29,2,FALSE)</f>
        <v>7.3583249223156899E-2</v>
      </c>
      <c r="UZ21" s="275">
        <f>HLOOKUP(YEAR(UZ20),parameter_summary!$E$28:$BG$29,2,FALSE)</f>
        <v>7.3583249223156899E-2</v>
      </c>
      <c r="VA21" s="275">
        <f>HLOOKUP(YEAR(VA20),parameter_summary!$E$28:$BG$29,2,FALSE)</f>
        <v>7.3583249223156899E-2</v>
      </c>
      <c r="VB21" s="275">
        <f>HLOOKUP(YEAR(VB20),parameter_summary!$E$28:$BG$29,2,FALSE)</f>
        <v>7.3583249223156899E-2</v>
      </c>
      <c r="VC21" s="275">
        <f>HLOOKUP(YEAR(VC20),parameter_summary!$E$28:$BG$29,2,FALSE)</f>
        <v>7.3583249223156899E-2</v>
      </c>
      <c r="VD21" s="275">
        <f>HLOOKUP(YEAR(VD20),parameter_summary!$E$28:$BG$29,2,FALSE)</f>
        <v>7.3583249223156899E-2</v>
      </c>
      <c r="VE21" s="275">
        <f>HLOOKUP(YEAR(VE20),parameter_summary!$E$28:$BG$29,2,FALSE)</f>
        <v>7.3583249223156899E-2</v>
      </c>
      <c r="VF21" s="275">
        <f>HLOOKUP(YEAR(VF20),parameter_summary!$E$28:$BG$29,2,FALSE)</f>
        <v>7.3583249223156899E-2</v>
      </c>
      <c r="VG21" s="275">
        <f>HLOOKUP(YEAR(VG20),parameter_summary!$E$28:$BG$29,2,FALSE)</f>
        <v>7.3583249223156899E-2</v>
      </c>
      <c r="VH21" s="275">
        <f>HLOOKUP(YEAR(VH20),parameter_summary!$E$28:$BG$29,2,FALSE)</f>
        <v>7.3583249223156899E-2</v>
      </c>
      <c r="VI21" s="275">
        <f>HLOOKUP(YEAR(VI20),parameter_summary!$E$28:$BG$29,2,FALSE)</f>
        <v>7.4573743106577717E-2</v>
      </c>
      <c r="VJ21" s="275">
        <f>HLOOKUP(YEAR(VJ20),parameter_summary!$E$28:$BG$29,2,FALSE)</f>
        <v>7.4573743106577717E-2</v>
      </c>
      <c r="VK21" s="275">
        <f>HLOOKUP(YEAR(VK20),parameter_summary!$E$28:$BG$29,2,FALSE)</f>
        <v>7.4573743106577717E-2</v>
      </c>
      <c r="VL21" s="275">
        <f>HLOOKUP(YEAR(VL20),parameter_summary!$E$28:$BG$29,2,FALSE)</f>
        <v>7.4573743106577717E-2</v>
      </c>
      <c r="VM21" s="275">
        <f>HLOOKUP(YEAR(VM20),parameter_summary!$E$28:$BG$29,2,FALSE)</f>
        <v>7.4573743106577717E-2</v>
      </c>
      <c r="VN21" s="275">
        <f>HLOOKUP(YEAR(VN20),parameter_summary!$E$28:$BG$29,2,FALSE)</f>
        <v>7.4573743106577717E-2</v>
      </c>
      <c r="VO21" s="275">
        <f>HLOOKUP(YEAR(VO20),parameter_summary!$E$28:$BG$29,2,FALSE)</f>
        <v>7.4573743106577717E-2</v>
      </c>
      <c r="VP21" s="275">
        <f>HLOOKUP(YEAR(VP20),parameter_summary!$E$28:$BG$29,2,FALSE)</f>
        <v>7.4573743106577717E-2</v>
      </c>
      <c r="VQ21" s="275">
        <f>HLOOKUP(YEAR(VQ20),parameter_summary!$E$28:$BG$29,2,FALSE)</f>
        <v>7.4573743106577717E-2</v>
      </c>
      <c r="VR21" s="275">
        <f>HLOOKUP(YEAR(VR20),parameter_summary!$E$28:$BG$29,2,FALSE)</f>
        <v>7.4573743106577717E-2</v>
      </c>
      <c r="VS21" s="275">
        <f>HLOOKUP(YEAR(VS20),parameter_summary!$E$28:$BG$29,2,FALSE)</f>
        <v>7.4573743106577717E-2</v>
      </c>
      <c r="VT21" s="275">
        <f>HLOOKUP(YEAR(VT20),parameter_summary!$E$28:$BG$29,2,FALSE)</f>
        <v>7.4573743106577717E-2</v>
      </c>
      <c r="VU21" s="275">
        <f>HLOOKUP(YEAR(VU20),parameter_summary!$E$28:$BG$29,2,FALSE)</f>
        <v>7.5564236989998548E-2</v>
      </c>
      <c r="VV21" s="275">
        <f>HLOOKUP(YEAR(VV20),parameter_summary!$E$28:$BG$29,2,FALSE)</f>
        <v>7.5564236989998548E-2</v>
      </c>
      <c r="VW21" s="275">
        <f>HLOOKUP(YEAR(VW20),parameter_summary!$E$28:$BG$29,2,FALSE)</f>
        <v>7.5564236989998548E-2</v>
      </c>
      <c r="VX21" s="275">
        <f>HLOOKUP(YEAR(VX20),parameter_summary!$E$28:$BG$29,2,FALSE)</f>
        <v>7.5564236989998548E-2</v>
      </c>
      <c r="VY21" s="275">
        <f>HLOOKUP(YEAR(VY20),parameter_summary!$E$28:$BG$29,2,FALSE)</f>
        <v>7.5564236989998548E-2</v>
      </c>
      <c r="VZ21" s="275">
        <f>HLOOKUP(YEAR(VZ20),parameter_summary!$E$28:$BG$29,2,FALSE)</f>
        <v>7.5564236989998548E-2</v>
      </c>
      <c r="WA21" s="275">
        <f>HLOOKUP(YEAR(WA20),parameter_summary!$E$28:$BG$29,2,FALSE)</f>
        <v>7.5564236989998548E-2</v>
      </c>
      <c r="WB21" s="275">
        <f>HLOOKUP(YEAR(WB20),parameter_summary!$E$28:$BG$29,2,FALSE)</f>
        <v>7.5564236989998548E-2</v>
      </c>
      <c r="WC21" s="275">
        <f>HLOOKUP(YEAR(WC20),parameter_summary!$E$28:$BG$29,2,FALSE)</f>
        <v>7.5564236989998548E-2</v>
      </c>
      <c r="WD21" s="275">
        <f>HLOOKUP(YEAR(WD20),parameter_summary!$E$28:$BG$29,2,FALSE)</f>
        <v>7.5564236989998548E-2</v>
      </c>
      <c r="WE21" s="275">
        <f>HLOOKUP(YEAR(WE20),parameter_summary!$E$28:$BG$29,2,FALSE)</f>
        <v>7.5564236989998548E-2</v>
      </c>
      <c r="WF21" s="275">
        <f>HLOOKUP(YEAR(WF20),parameter_summary!$E$28:$BG$29,2,FALSE)</f>
        <v>7.5564236989998548E-2</v>
      </c>
      <c r="WG21" s="275">
        <f>HLOOKUP(YEAR(WG20),parameter_summary!$E$28:$BG$29,2,FALSE)</f>
        <v>7.6554730873419366E-2</v>
      </c>
      <c r="WH21" s="275">
        <f>HLOOKUP(YEAR(WH20),parameter_summary!$E$28:$BG$29,2,FALSE)</f>
        <v>7.6554730873419366E-2</v>
      </c>
      <c r="WI21" s="275">
        <f>HLOOKUP(YEAR(WI20),parameter_summary!$E$28:$BG$29,2,FALSE)</f>
        <v>7.6554730873419366E-2</v>
      </c>
      <c r="WJ21" s="275">
        <f>HLOOKUP(YEAR(WJ20),parameter_summary!$E$28:$BG$29,2,FALSE)</f>
        <v>7.6554730873419366E-2</v>
      </c>
      <c r="WK21" s="275">
        <f>HLOOKUP(YEAR(WK20),parameter_summary!$E$28:$BG$29,2,FALSE)</f>
        <v>7.6554730873419366E-2</v>
      </c>
      <c r="WL21" s="275">
        <f>HLOOKUP(YEAR(WL20),parameter_summary!$E$28:$BG$29,2,FALSE)</f>
        <v>7.6554730873419366E-2</v>
      </c>
      <c r="WM21" s="275">
        <f>HLOOKUP(YEAR(WM20),parameter_summary!$E$28:$BG$29,2,FALSE)</f>
        <v>7.6554730873419366E-2</v>
      </c>
      <c r="WN21" s="275">
        <f>HLOOKUP(YEAR(WN20),parameter_summary!$E$28:$BG$29,2,FALSE)</f>
        <v>7.6554730873419366E-2</v>
      </c>
      <c r="WO21" s="275">
        <f>HLOOKUP(YEAR(WO20),parameter_summary!$E$28:$BG$29,2,FALSE)</f>
        <v>7.6554730873419366E-2</v>
      </c>
      <c r="WP21" s="275">
        <f>HLOOKUP(YEAR(WP20),parameter_summary!$E$28:$BG$29,2,FALSE)</f>
        <v>7.6554730873419366E-2</v>
      </c>
      <c r="WQ21" s="275">
        <f>HLOOKUP(YEAR(WQ20),parameter_summary!$E$28:$BG$29,2,FALSE)</f>
        <v>7.6554730873419366E-2</v>
      </c>
      <c r="WR21" s="275">
        <f>HLOOKUP(YEAR(WR20),parameter_summary!$E$28:$BG$29,2,FALSE)</f>
        <v>7.6554730873419366E-2</v>
      </c>
      <c r="WS21" s="275">
        <f>HLOOKUP(YEAR(WS20),parameter_summary!$E$28:$BG$29,2,FALSE)</f>
        <v>7.7545224756840198E-2</v>
      </c>
      <c r="WT21" s="275">
        <f>HLOOKUP(YEAR(WT20),parameter_summary!$E$28:$BG$29,2,FALSE)</f>
        <v>7.7545224756840198E-2</v>
      </c>
      <c r="WU21" s="275">
        <f>HLOOKUP(YEAR(WU20),parameter_summary!$E$28:$BG$29,2,FALSE)</f>
        <v>7.7545224756840198E-2</v>
      </c>
      <c r="WV21" s="275">
        <f>HLOOKUP(YEAR(WV20),parameter_summary!$E$28:$BG$29,2,FALSE)</f>
        <v>7.7545224756840198E-2</v>
      </c>
      <c r="WW21" s="275">
        <f>HLOOKUP(YEAR(WW20),parameter_summary!$E$28:$BG$29,2,FALSE)</f>
        <v>7.7545224756840198E-2</v>
      </c>
      <c r="WX21" s="275">
        <f>HLOOKUP(YEAR(WX20),parameter_summary!$E$28:$BG$29,2,FALSE)</f>
        <v>7.7545224756840198E-2</v>
      </c>
      <c r="WY21" s="275">
        <f>HLOOKUP(YEAR(WY20),parameter_summary!$E$28:$BG$29,2,FALSE)</f>
        <v>7.7545224756840198E-2</v>
      </c>
      <c r="WZ21" s="275">
        <f>HLOOKUP(YEAR(WZ20),parameter_summary!$E$28:$BG$29,2,FALSE)</f>
        <v>7.7545224756840198E-2</v>
      </c>
      <c r="XA21" s="275">
        <f>HLOOKUP(YEAR(XA20),parameter_summary!$E$28:$BG$29,2,FALSE)</f>
        <v>7.7545224756840198E-2</v>
      </c>
      <c r="XB21" s="275">
        <f>HLOOKUP(YEAR(XB20),parameter_summary!$E$28:$BG$29,2,FALSE)</f>
        <v>7.7545224756840198E-2</v>
      </c>
      <c r="XC21" s="275">
        <f>HLOOKUP(YEAR(XC20),parameter_summary!$E$28:$BG$29,2,FALSE)</f>
        <v>7.7545224756840198E-2</v>
      </c>
      <c r="XD21" s="275">
        <f>HLOOKUP(YEAR(XD20),parameter_summary!$E$28:$BG$29,2,FALSE)</f>
        <v>7.7545224756840198E-2</v>
      </c>
      <c r="XE21" s="275">
        <f>HLOOKUP(YEAR(XE20),parameter_summary!$E$28:$BG$29,2,FALSE)</f>
        <v>7.8535718640261029E-2</v>
      </c>
      <c r="XF21" s="275">
        <f>HLOOKUP(YEAR(XF20),parameter_summary!$E$28:$BG$29,2,FALSE)</f>
        <v>7.8535718640261029E-2</v>
      </c>
      <c r="XG21" s="275">
        <f>HLOOKUP(YEAR(XG20),parameter_summary!$E$28:$BG$29,2,FALSE)</f>
        <v>7.8535718640261029E-2</v>
      </c>
      <c r="XH21" s="275">
        <f>HLOOKUP(YEAR(XH20),parameter_summary!$E$28:$BG$29,2,FALSE)</f>
        <v>7.8535718640261029E-2</v>
      </c>
      <c r="XI21" s="275">
        <f>HLOOKUP(YEAR(XI20),parameter_summary!$E$28:$BG$29,2,FALSE)</f>
        <v>7.8535718640261029E-2</v>
      </c>
      <c r="XJ21" s="275">
        <f>HLOOKUP(YEAR(XJ20),parameter_summary!$E$28:$BG$29,2,FALSE)</f>
        <v>7.8535718640261029E-2</v>
      </c>
      <c r="XK21" s="275">
        <f>HLOOKUP(YEAR(XK20),parameter_summary!$E$28:$BG$29,2,FALSE)</f>
        <v>7.8535718640261029E-2</v>
      </c>
      <c r="XL21" s="275">
        <f>HLOOKUP(YEAR(XL20),parameter_summary!$E$28:$BG$29,2,FALSE)</f>
        <v>7.8535718640261029E-2</v>
      </c>
      <c r="XM21" s="275">
        <f>HLOOKUP(YEAR(XM20),parameter_summary!$E$28:$BG$29,2,FALSE)</f>
        <v>7.8535718640261029E-2</v>
      </c>
      <c r="XN21" s="275">
        <f>HLOOKUP(YEAR(XN20),parameter_summary!$E$28:$BG$29,2,FALSE)</f>
        <v>7.8535718640261029E-2</v>
      </c>
      <c r="XO21" s="275">
        <f>HLOOKUP(YEAR(XO20),parameter_summary!$E$28:$BG$29,2,FALSE)</f>
        <v>7.8535718640261029E-2</v>
      </c>
      <c r="XP21" s="275">
        <f>HLOOKUP(YEAR(XP20),parameter_summary!$E$28:$BG$29,2,FALSE)</f>
        <v>7.8535718640261029E-2</v>
      </c>
      <c r="XQ21" s="275">
        <f>HLOOKUP(YEAR(XQ20),parameter_summary!$E$28:$BG$29,2,FALSE)</f>
        <v>7.9526212523681847E-2</v>
      </c>
      <c r="XR21" s="275">
        <f>HLOOKUP(YEAR(XR20),parameter_summary!$E$28:$BG$29,2,FALSE)</f>
        <v>7.9526212523681847E-2</v>
      </c>
      <c r="XS21" s="275">
        <f>HLOOKUP(YEAR(XS20),parameter_summary!$E$28:$BG$29,2,FALSE)</f>
        <v>7.9526212523681847E-2</v>
      </c>
      <c r="XT21" s="275">
        <f>HLOOKUP(YEAR(XT20),parameter_summary!$E$28:$BG$29,2,FALSE)</f>
        <v>7.9526212523681847E-2</v>
      </c>
      <c r="XU21" s="275">
        <f>HLOOKUP(YEAR(XU20),parameter_summary!$E$28:$BG$29,2,FALSE)</f>
        <v>7.9526212523681847E-2</v>
      </c>
      <c r="XV21" s="275">
        <f>HLOOKUP(YEAR(XV20),parameter_summary!$E$28:$BG$29,2,FALSE)</f>
        <v>7.9526212523681847E-2</v>
      </c>
      <c r="XW21" s="275">
        <f>HLOOKUP(YEAR(XW20),parameter_summary!$E$28:$BG$29,2,FALSE)</f>
        <v>7.9526212523681847E-2</v>
      </c>
      <c r="XX21" s="275">
        <f>HLOOKUP(YEAR(XX20),parameter_summary!$E$28:$BG$29,2,FALSE)</f>
        <v>7.9526212523681847E-2</v>
      </c>
      <c r="XY21" s="275">
        <f>HLOOKUP(YEAR(XY20),parameter_summary!$E$28:$BG$29,2,FALSE)</f>
        <v>7.9526212523681847E-2</v>
      </c>
      <c r="XZ21" s="275">
        <f>HLOOKUP(YEAR(XZ20),parameter_summary!$E$28:$BG$29,2,FALSE)</f>
        <v>7.9526212523681847E-2</v>
      </c>
      <c r="YA21" s="275">
        <f>HLOOKUP(YEAR(YA20),parameter_summary!$E$28:$BG$29,2,FALSE)</f>
        <v>7.9526212523681847E-2</v>
      </c>
      <c r="YB21" s="275">
        <f>HLOOKUP(YEAR(YB20),parameter_summary!$E$28:$BG$29,2,FALSE)</f>
        <v>7.9526212523681847E-2</v>
      </c>
      <c r="YC21" s="275">
        <f>HLOOKUP(YEAR(YC20),parameter_summary!$E$28:$BG$29,2,FALSE)</f>
        <v>8.0516706407102664E-2</v>
      </c>
      <c r="YD21" s="275">
        <f>HLOOKUP(YEAR(YD20),parameter_summary!$E$28:$BG$29,2,FALSE)</f>
        <v>8.0516706407102664E-2</v>
      </c>
      <c r="YE21" s="275">
        <f>HLOOKUP(YEAR(YE20),parameter_summary!$E$28:$BG$29,2,FALSE)</f>
        <v>8.0516706407102664E-2</v>
      </c>
      <c r="YF21" s="275">
        <f>HLOOKUP(YEAR(YF20),parameter_summary!$E$28:$BG$29,2,FALSE)</f>
        <v>8.0516706407102664E-2</v>
      </c>
      <c r="YG21" s="275">
        <f>HLOOKUP(YEAR(YG20),parameter_summary!$E$28:$BG$29,2,FALSE)</f>
        <v>8.0516706407102664E-2</v>
      </c>
      <c r="YH21" s="275">
        <f>HLOOKUP(YEAR(YH20),parameter_summary!$E$28:$BG$29,2,FALSE)</f>
        <v>8.0516706407102664E-2</v>
      </c>
      <c r="YI21" s="275">
        <f>HLOOKUP(YEAR(YI20),parameter_summary!$E$28:$BG$29,2,FALSE)</f>
        <v>8.0516706407102664E-2</v>
      </c>
      <c r="YJ21" s="275">
        <f>HLOOKUP(YEAR(YJ20),parameter_summary!$E$28:$BG$29,2,FALSE)</f>
        <v>8.0516706407102664E-2</v>
      </c>
      <c r="YK21" s="275">
        <f>HLOOKUP(YEAR(YK20),parameter_summary!$E$28:$BG$29,2,FALSE)</f>
        <v>8.0516706407102664E-2</v>
      </c>
      <c r="YL21" s="275">
        <f>HLOOKUP(YEAR(YL20),parameter_summary!$E$28:$BG$29,2,FALSE)</f>
        <v>8.0516706407102664E-2</v>
      </c>
      <c r="YM21" s="275">
        <f>HLOOKUP(YEAR(YM20),parameter_summary!$E$28:$BG$29,2,FALSE)</f>
        <v>8.0516706407102664E-2</v>
      </c>
      <c r="YN21" s="275">
        <f>HLOOKUP(YEAR(YN20),parameter_summary!$E$28:$BG$29,2,FALSE)</f>
        <v>8.0516706407102664E-2</v>
      </c>
    </row>
    <row r="22" spans="2:664">
      <c r="GD22" s="388"/>
      <c r="GE22" s="388"/>
      <c r="GF22" s="388"/>
      <c r="GG22" s="388"/>
      <c r="GH22" s="388"/>
      <c r="GI22" s="388"/>
      <c r="GJ22" s="388"/>
      <c r="GK22" s="388"/>
      <c r="GL22" s="388"/>
      <c r="GM22" s="388"/>
      <c r="GN22" s="388"/>
      <c r="GO22" s="388"/>
    </row>
    <row r="23" spans="2:664">
      <c r="GD23" s="388"/>
      <c r="GE23" s="388"/>
      <c r="GF23" s="388"/>
      <c r="GG23" s="388"/>
      <c r="GH23" s="388"/>
      <c r="GI23" s="388"/>
      <c r="GJ23" s="388"/>
      <c r="GK23" s="388"/>
      <c r="GL23" s="388"/>
      <c r="GM23" s="388"/>
      <c r="GN23" s="388"/>
      <c r="GO23" s="388"/>
    </row>
    <row r="24" spans="2:664">
      <c r="GD24" s="358"/>
      <c r="GE24" s="358"/>
      <c r="GF24" s="358"/>
      <c r="GG24" s="358"/>
      <c r="GH24" s="358"/>
      <c r="GI24" s="358"/>
      <c r="GJ24" s="358"/>
      <c r="GK24" s="358"/>
      <c r="GL24" s="358"/>
      <c r="GM24" s="358"/>
      <c r="GN24" s="358"/>
      <c r="GO24" s="358"/>
    </row>
    <row r="25" spans="2:664">
      <c r="GD25" s="358"/>
      <c r="GE25" s="358"/>
      <c r="GF25" s="358"/>
      <c r="GG25" s="358"/>
      <c r="GH25" s="358"/>
      <c r="GI25" s="358"/>
      <c r="GJ25" s="358"/>
      <c r="GK25" s="358"/>
      <c r="GL25" s="358"/>
      <c r="GM25" s="358"/>
      <c r="GN25" s="358"/>
      <c r="GO25" s="358"/>
    </row>
    <row r="26" spans="2:664">
      <c r="GD26" s="358"/>
      <c r="GE26" s="358"/>
      <c r="GF26" s="358"/>
      <c r="GG26" s="358"/>
      <c r="GH26" s="359"/>
      <c r="GI26" s="358"/>
      <c r="GJ26" s="358"/>
      <c r="GK26" s="358"/>
      <c r="GL26" s="358"/>
      <c r="GM26" s="358"/>
      <c r="GN26" s="359"/>
      <c r="GO26" s="358"/>
    </row>
    <row r="27" spans="2:664">
      <c r="GD27" s="360"/>
      <c r="GE27" s="360"/>
      <c r="GF27" s="360"/>
      <c r="GG27" s="360"/>
      <c r="GH27" s="360"/>
      <c r="GI27" s="360"/>
      <c r="GJ27" s="360"/>
      <c r="GK27" s="360"/>
      <c r="GL27" s="360"/>
      <c r="GM27" s="360"/>
      <c r="GN27" s="360"/>
      <c r="GO27" s="360"/>
    </row>
    <row r="28" spans="2:664">
      <c r="W28" s="284" t="s">
        <v>716</v>
      </c>
      <c r="X28" s="284"/>
      <c r="Y28" s="284"/>
      <c r="AA28" s="284"/>
      <c r="AD28" s="284"/>
      <c r="GD28" s="360"/>
      <c r="GE28" s="360"/>
      <c r="GF28" s="360"/>
      <c r="GG28" s="360"/>
      <c r="GH28" s="360"/>
      <c r="GI28" s="360"/>
      <c r="GJ28" s="360"/>
      <c r="GK28" s="360"/>
      <c r="GL28" s="360"/>
      <c r="GM28" s="360"/>
      <c r="GN28" s="360"/>
      <c r="GO28" s="360"/>
    </row>
    <row r="29" spans="2:664">
      <c r="W29" s="275"/>
      <c r="X29" s="275"/>
      <c r="Y29" s="275"/>
      <c r="Z29" s="275"/>
      <c r="AA29" s="275"/>
      <c r="AB29" s="275"/>
      <c r="AC29" s="275"/>
      <c r="AD29" s="275"/>
      <c r="AE29" s="275"/>
      <c r="AF29" s="275"/>
      <c r="AG29" s="275"/>
      <c r="GD29" s="360"/>
      <c r="GE29" s="360"/>
      <c r="GF29" s="360"/>
      <c r="GG29" s="360"/>
      <c r="GH29" s="360"/>
      <c r="GI29" s="360"/>
      <c r="GJ29" s="360"/>
      <c r="GK29" s="360"/>
      <c r="GL29" s="360"/>
      <c r="GM29" s="360"/>
      <c r="GN29" s="360"/>
      <c r="GO29" s="360"/>
    </row>
    <row r="30" spans="2:664">
      <c r="W30" s="282" t="s">
        <v>706</v>
      </c>
      <c r="AG30" s="282">
        <f t="shared" ref="AG30:AG36" si="19">AG7/$AG$6</f>
        <v>1.6152799818635231</v>
      </c>
      <c r="GD30" s="358"/>
      <c r="GE30" s="358"/>
      <c r="GF30" s="358"/>
      <c r="GG30" s="358"/>
      <c r="GH30" s="359"/>
      <c r="GI30" s="358"/>
      <c r="GJ30" s="358"/>
      <c r="GK30" s="358"/>
      <c r="GL30" s="358"/>
      <c r="GM30" s="358"/>
      <c r="GN30" s="359"/>
      <c r="GO30" s="358"/>
    </row>
    <row r="31" spans="2:664">
      <c r="W31" s="282" t="s">
        <v>707</v>
      </c>
      <c r="AG31" s="282">
        <f t="shared" si="19"/>
        <v>1.5601904330083882</v>
      </c>
    </row>
    <row r="32" spans="2:664">
      <c r="W32" s="282" t="s">
        <v>708</v>
      </c>
      <c r="AG32" s="282">
        <f t="shared" si="19"/>
        <v>1.4384493312174111</v>
      </c>
    </row>
    <row r="33" spans="23:33">
      <c r="W33" s="282" t="s">
        <v>709</v>
      </c>
      <c r="AG33" s="282">
        <f t="shared" si="19"/>
        <v>1.2221718431194741</v>
      </c>
    </row>
    <row r="34" spans="23:33">
      <c r="W34" s="282" t="s">
        <v>710</v>
      </c>
      <c r="AG34" s="282">
        <f t="shared" si="19"/>
        <v>1.060983903876672</v>
      </c>
    </row>
    <row r="35" spans="23:33">
      <c r="W35" s="282" t="s">
        <v>711</v>
      </c>
      <c r="AG35" s="282">
        <f t="shared" si="19"/>
        <v>1.1187939242802087</v>
      </c>
    </row>
    <row r="36" spans="23:33">
      <c r="W36" s="282" t="s">
        <v>712</v>
      </c>
      <c r="AG36" s="282">
        <f t="shared" si="19"/>
        <v>1.0065744729086374</v>
      </c>
    </row>
  </sheetData>
  <pageMargins left="0.7" right="0.7" top="0.75" bottom="0.75" header="0.3" footer="0.3"/>
  <pageSetup paperSize="9" orientation="portrait" horizontalDpi="1200" verticalDpi="1200" r:id="rId1"/>
  <drawing r:id="rId2"/>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LD5"/>
  <sheetViews>
    <sheetView workbookViewId="0">
      <pane xSplit="1" ySplit="4" topLeftCell="E5" activePane="bottomRight" state="frozen"/>
      <selection pane="topRight" activeCell="B1" sqref="B1"/>
      <selection pane="bottomLeft" activeCell="A2" sqref="A2"/>
      <selection pane="bottomRight" activeCell="D15" sqref="D15"/>
    </sheetView>
  </sheetViews>
  <sheetFormatPr defaultColWidth="11.25" defaultRowHeight="15.75"/>
  <cols>
    <col min="1" max="1" width="38.75" customWidth="1"/>
    <col min="2" max="2" width="20" customWidth="1"/>
    <col min="3" max="3" width="11.875" customWidth="1"/>
  </cols>
  <sheetData>
    <row r="1" spans="1:316">
      <c r="A1" s="276" t="s">
        <v>235</v>
      </c>
      <c r="B1" s="276" t="s">
        <v>342</v>
      </c>
      <c r="C1" s="276" t="s">
        <v>339</v>
      </c>
      <c r="D1" s="276" t="s">
        <v>341</v>
      </c>
    </row>
    <row r="2" spans="1:316">
      <c r="A2" s="276" t="s">
        <v>389</v>
      </c>
      <c r="B2" s="276" t="s">
        <v>387</v>
      </c>
      <c r="C2" s="276" t="s">
        <v>388</v>
      </c>
      <c r="D2" s="277" t="s">
        <v>719</v>
      </c>
    </row>
    <row r="3" spans="1:316">
      <c r="A3" s="276"/>
      <c r="B3" s="276"/>
      <c r="C3" s="276"/>
      <c r="D3" s="277"/>
    </row>
    <row r="4" spans="1:316">
      <c r="D4" s="361">
        <v>33208</v>
      </c>
      <c r="E4" s="361">
        <v>33239</v>
      </c>
      <c r="F4" s="361">
        <v>33270</v>
      </c>
      <c r="G4" s="361">
        <v>33298</v>
      </c>
      <c r="H4" s="361">
        <v>33329</v>
      </c>
      <c r="I4" s="361">
        <v>33359</v>
      </c>
      <c r="J4" s="361">
        <v>33390</v>
      </c>
      <c r="K4" s="361">
        <v>33420</v>
      </c>
      <c r="L4" s="361">
        <v>33451</v>
      </c>
      <c r="M4" s="361">
        <v>33482</v>
      </c>
      <c r="N4" s="361">
        <v>33512</v>
      </c>
      <c r="O4" s="361">
        <v>33543</v>
      </c>
      <c r="P4" s="361">
        <v>33573</v>
      </c>
      <c r="Q4" s="361">
        <v>33604</v>
      </c>
      <c r="R4" s="361">
        <v>33635</v>
      </c>
      <c r="S4" s="361">
        <v>33664</v>
      </c>
      <c r="T4" s="361">
        <v>33695</v>
      </c>
      <c r="U4" s="361">
        <v>33725</v>
      </c>
      <c r="V4" s="361">
        <v>33756</v>
      </c>
      <c r="W4" s="361">
        <v>33786</v>
      </c>
      <c r="X4" s="361">
        <v>33817</v>
      </c>
      <c r="Y4" s="361">
        <v>33848</v>
      </c>
      <c r="Z4" s="361">
        <v>33878</v>
      </c>
      <c r="AA4" s="361">
        <v>33909</v>
      </c>
      <c r="AB4" s="361">
        <v>33939</v>
      </c>
      <c r="AC4" s="361">
        <v>33970</v>
      </c>
      <c r="AD4" s="361">
        <v>34001</v>
      </c>
      <c r="AE4" s="361">
        <v>34029</v>
      </c>
      <c r="AF4" s="361">
        <v>34060</v>
      </c>
      <c r="AG4" s="361">
        <v>34090</v>
      </c>
      <c r="AH4" s="361">
        <v>34121</v>
      </c>
      <c r="AI4" s="361">
        <v>34151</v>
      </c>
      <c r="AJ4" s="361">
        <v>34182</v>
      </c>
      <c r="AK4" s="361">
        <v>34213</v>
      </c>
      <c r="AL4" s="361">
        <v>34243</v>
      </c>
      <c r="AM4" s="361">
        <v>34274</v>
      </c>
      <c r="AN4" s="361">
        <v>34304</v>
      </c>
      <c r="AO4" s="361">
        <v>34335</v>
      </c>
      <c r="AP4" s="361">
        <v>34366</v>
      </c>
      <c r="AQ4" s="361">
        <v>34394</v>
      </c>
      <c r="AR4" s="361">
        <v>34425</v>
      </c>
      <c r="AS4" s="361">
        <v>34455</v>
      </c>
      <c r="AT4" s="361">
        <v>34486</v>
      </c>
      <c r="AU4" s="361">
        <v>34516</v>
      </c>
      <c r="AV4" s="361">
        <v>34547</v>
      </c>
      <c r="AW4" s="361">
        <v>34578</v>
      </c>
      <c r="AX4" s="361">
        <v>34608</v>
      </c>
      <c r="AY4" s="361">
        <v>34639</v>
      </c>
      <c r="AZ4" s="361">
        <v>34669</v>
      </c>
      <c r="BA4" s="361">
        <v>34700</v>
      </c>
      <c r="BB4" s="361">
        <v>34731</v>
      </c>
      <c r="BC4" s="361">
        <v>34759</v>
      </c>
      <c r="BD4" s="361">
        <v>34790</v>
      </c>
      <c r="BE4" s="361">
        <v>34820</v>
      </c>
      <c r="BF4" s="361">
        <v>34851</v>
      </c>
      <c r="BG4" s="361">
        <v>34881</v>
      </c>
      <c r="BH4" s="361">
        <v>34912</v>
      </c>
      <c r="BI4" s="361">
        <v>34943</v>
      </c>
      <c r="BJ4" s="361">
        <v>34973</v>
      </c>
      <c r="BK4" s="361">
        <v>35004</v>
      </c>
      <c r="BL4" s="361">
        <v>35034</v>
      </c>
      <c r="BM4" s="361">
        <v>35065</v>
      </c>
      <c r="BN4" s="361">
        <v>35096</v>
      </c>
      <c r="BO4" s="361">
        <v>35125</v>
      </c>
      <c r="BP4" s="361">
        <v>35156</v>
      </c>
      <c r="BQ4" s="361">
        <v>35186</v>
      </c>
      <c r="BR4" s="361">
        <v>35217</v>
      </c>
      <c r="BS4" s="361">
        <v>35247</v>
      </c>
      <c r="BT4" s="361">
        <v>35278</v>
      </c>
      <c r="BU4" s="361">
        <v>35309</v>
      </c>
      <c r="BV4" s="361">
        <v>35339</v>
      </c>
      <c r="BW4" s="361">
        <v>35370</v>
      </c>
      <c r="BX4" s="361">
        <v>35400</v>
      </c>
      <c r="BY4" s="361">
        <v>35431</v>
      </c>
      <c r="BZ4" s="361">
        <v>35462</v>
      </c>
      <c r="CA4" s="361">
        <v>35490</v>
      </c>
      <c r="CB4" s="361">
        <v>35521</v>
      </c>
      <c r="CC4" s="361">
        <v>35551</v>
      </c>
      <c r="CD4" s="361">
        <v>35582</v>
      </c>
      <c r="CE4" s="361">
        <v>35612</v>
      </c>
      <c r="CF4" s="361">
        <v>35643</v>
      </c>
      <c r="CG4" s="361">
        <v>35674</v>
      </c>
      <c r="CH4" s="361">
        <v>35704</v>
      </c>
      <c r="CI4" s="361">
        <v>35735</v>
      </c>
      <c r="CJ4" s="361">
        <v>35765</v>
      </c>
      <c r="CK4" s="361">
        <v>35796</v>
      </c>
      <c r="CL4" s="361">
        <v>35827</v>
      </c>
      <c r="CM4" s="361">
        <v>35855</v>
      </c>
      <c r="CN4" s="361">
        <v>35886</v>
      </c>
      <c r="CO4" s="361">
        <v>35916</v>
      </c>
      <c r="CP4" s="361">
        <v>35947</v>
      </c>
      <c r="CQ4" s="361">
        <v>35977</v>
      </c>
      <c r="CR4" s="361">
        <v>36008</v>
      </c>
      <c r="CS4" s="361">
        <v>36039</v>
      </c>
      <c r="CT4" s="361">
        <v>36069</v>
      </c>
      <c r="CU4" s="361">
        <v>36100</v>
      </c>
      <c r="CV4" s="361">
        <v>36130</v>
      </c>
      <c r="CW4" s="361">
        <v>36161</v>
      </c>
      <c r="CX4" s="361">
        <v>36192</v>
      </c>
      <c r="CY4" s="361">
        <v>36220</v>
      </c>
      <c r="CZ4" s="361">
        <v>36251</v>
      </c>
      <c r="DA4" s="361">
        <v>36281</v>
      </c>
      <c r="DB4" s="361">
        <v>36312</v>
      </c>
      <c r="DC4" s="361">
        <v>36342</v>
      </c>
      <c r="DD4" s="361">
        <v>36373</v>
      </c>
      <c r="DE4" s="361">
        <v>36404</v>
      </c>
      <c r="DF4" s="361">
        <v>36434</v>
      </c>
      <c r="DG4" s="361">
        <v>36465</v>
      </c>
      <c r="DH4" s="361">
        <v>36495</v>
      </c>
      <c r="DI4" s="361">
        <v>36526</v>
      </c>
      <c r="DJ4" s="361">
        <v>36557</v>
      </c>
      <c r="DK4" s="361">
        <v>36586</v>
      </c>
      <c r="DL4" s="361">
        <v>36617</v>
      </c>
      <c r="DM4" s="361">
        <v>36647</v>
      </c>
      <c r="DN4" s="361">
        <v>36678</v>
      </c>
      <c r="DO4" s="361">
        <v>36708</v>
      </c>
      <c r="DP4" s="361">
        <v>36739</v>
      </c>
      <c r="DQ4" s="361">
        <v>36770</v>
      </c>
      <c r="DR4" s="361">
        <v>36800</v>
      </c>
      <c r="DS4" s="361">
        <v>36831</v>
      </c>
      <c r="DT4" s="361">
        <v>36861</v>
      </c>
      <c r="DU4" s="361">
        <v>36892</v>
      </c>
      <c r="DV4" s="361">
        <v>36923</v>
      </c>
      <c r="DW4" s="361">
        <v>36951</v>
      </c>
      <c r="DX4" s="361">
        <v>36982</v>
      </c>
      <c r="DY4" s="361">
        <v>37012</v>
      </c>
      <c r="DZ4" s="361">
        <v>37043</v>
      </c>
      <c r="EA4" s="361">
        <v>37073</v>
      </c>
      <c r="EB4" s="361">
        <v>37104</v>
      </c>
      <c r="EC4" s="361">
        <v>37135</v>
      </c>
      <c r="ED4" s="361">
        <v>37165</v>
      </c>
      <c r="EE4" s="361">
        <v>37196</v>
      </c>
      <c r="EF4" s="361">
        <v>37226</v>
      </c>
      <c r="EG4" s="361">
        <v>37257</v>
      </c>
      <c r="EH4" s="361">
        <v>37288</v>
      </c>
      <c r="EI4" s="361">
        <v>37316</v>
      </c>
      <c r="EJ4" s="361">
        <v>37347</v>
      </c>
      <c r="EK4" s="361">
        <v>37377</v>
      </c>
      <c r="EL4" s="361">
        <v>37408</v>
      </c>
      <c r="EM4" s="361">
        <v>37438</v>
      </c>
      <c r="EN4" s="361">
        <v>37469</v>
      </c>
      <c r="EO4" s="361">
        <v>37500</v>
      </c>
      <c r="EP4" s="361">
        <v>37530</v>
      </c>
      <c r="EQ4" s="361">
        <v>37561</v>
      </c>
      <c r="ER4" s="361">
        <v>37591</v>
      </c>
      <c r="ES4" s="361">
        <v>37622</v>
      </c>
      <c r="ET4" s="361">
        <v>37653</v>
      </c>
      <c r="EU4" s="361">
        <v>37681</v>
      </c>
      <c r="EV4" s="361">
        <v>37712</v>
      </c>
      <c r="EW4" s="361">
        <v>37742</v>
      </c>
      <c r="EX4" s="361">
        <v>37773</v>
      </c>
      <c r="EY4" s="361">
        <v>37803</v>
      </c>
      <c r="EZ4" s="361">
        <v>37834</v>
      </c>
      <c r="FA4" s="361">
        <v>37865</v>
      </c>
      <c r="FB4" s="361">
        <v>37895</v>
      </c>
      <c r="FC4" s="361">
        <v>37926</v>
      </c>
      <c r="FD4" s="361">
        <v>37956</v>
      </c>
      <c r="FE4" s="361">
        <v>37987</v>
      </c>
      <c r="FF4" s="361">
        <v>38018</v>
      </c>
      <c r="FG4" s="361">
        <v>38047</v>
      </c>
      <c r="FH4" s="361">
        <v>38078</v>
      </c>
      <c r="FI4" s="361">
        <v>38108</v>
      </c>
      <c r="FJ4" s="361">
        <v>38139</v>
      </c>
      <c r="FK4" s="361">
        <v>38169</v>
      </c>
      <c r="FL4" s="361">
        <v>38200</v>
      </c>
      <c r="FM4" s="361">
        <v>38231</v>
      </c>
      <c r="FN4" s="361">
        <v>38261</v>
      </c>
      <c r="FO4" s="361">
        <v>38292</v>
      </c>
      <c r="FP4" s="361">
        <v>38322</v>
      </c>
      <c r="FQ4" s="361">
        <v>38353</v>
      </c>
      <c r="FR4" s="361">
        <v>38384</v>
      </c>
      <c r="FS4" s="361">
        <v>38412</v>
      </c>
      <c r="FT4" s="361">
        <v>38443</v>
      </c>
      <c r="FU4" s="361">
        <v>38473</v>
      </c>
      <c r="FV4" s="361">
        <v>38504</v>
      </c>
      <c r="FW4" s="361">
        <v>38534</v>
      </c>
      <c r="FX4" s="361">
        <v>38565</v>
      </c>
      <c r="FY4" s="361">
        <v>38596</v>
      </c>
      <c r="FZ4" s="361">
        <v>38626</v>
      </c>
      <c r="GA4" s="361">
        <v>38657</v>
      </c>
      <c r="GB4" s="361">
        <v>38687</v>
      </c>
      <c r="GC4" s="361">
        <v>38718</v>
      </c>
      <c r="GD4" s="361">
        <v>38749</v>
      </c>
      <c r="GE4" s="361">
        <v>38777</v>
      </c>
      <c r="GF4" s="361">
        <v>38808</v>
      </c>
      <c r="GG4" s="361">
        <v>38838</v>
      </c>
      <c r="GH4" s="361">
        <v>38869</v>
      </c>
      <c r="GI4" s="361">
        <v>38899</v>
      </c>
      <c r="GJ4" s="361">
        <v>38930</v>
      </c>
      <c r="GK4" s="361">
        <v>38961</v>
      </c>
      <c r="GL4" s="361">
        <v>38991</v>
      </c>
      <c r="GM4" s="361">
        <v>39022</v>
      </c>
      <c r="GN4" s="361">
        <v>39052</v>
      </c>
      <c r="GO4" s="361">
        <v>39083</v>
      </c>
      <c r="GP4" s="361">
        <v>39114</v>
      </c>
      <c r="GQ4" s="361">
        <v>39142</v>
      </c>
      <c r="GR4" s="361">
        <v>39173</v>
      </c>
      <c r="GS4" s="361">
        <v>39203</v>
      </c>
      <c r="GT4" s="361">
        <v>39234</v>
      </c>
      <c r="GU4" s="361">
        <v>39264</v>
      </c>
      <c r="GV4" s="361">
        <v>39295</v>
      </c>
      <c r="GW4" s="361">
        <v>39326</v>
      </c>
      <c r="GX4" s="361">
        <v>39356</v>
      </c>
      <c r="GY4" s="361">
        <v>39387</v>
      </c>
      <c r="GZ4" s="361">
        <v>39417</v>
      </c>
      <c r="HA4" s="361">
        <v>39448</v>
      </c>
      <c r="HB4" s="361">
        <v>39479</v>
      </c>
      <c r="HC4" s="361">
        <v>39508</v>
      </c>
      <c r="HD4" s="361">
        <v>39539</v>
      </c>
      <c r="HE4" s="361">
        <v>39569</v>
      </c>
      <c r="HF4" s="361">
        <v>39600</v>
      </c>
      <c r="HG4" s="361">
        <v>39630</v>
      </c>
      <c r="HH4" s="361">
        <v>39661</v>
      </c>
      <c r="HI4" s="361">
        <v>39692</v>
      </c>
      <c r="HJ4" s="361">
        <v>39722</v>
      </c>
      <c r="HK4" s="361">
        <v>39753</v>
      </c>
      <c r="HL4" s="361">
        <v>39783</v>
      </c>
      <c r="HM4" s="361">
        <v>39814</v>
      </c>
      <c r="HN4" s="361">
        <v>39845</v>
      </c>
      <c r="HO4" s="361">
        <v>39873</v>
      </c>
      <c r="HP4" s="361">
        <v>39904</v>
      </c>
      <c r="HQ4" s="361">
        <v>39934</v>
      </c>
      <c r="HR4" s="361">
        <v>39965</v>
      </c>
      <c r="HS4" s="361">
        <v>39995</v>
      </c>
      <c r="HT4" s="361">
        <v>40026</v>
      </c>
      <c r="HU4" s="361">
        <v>40057</v>
      </c>
      <c r="HV4" s="361">
        <v>40087</v>
      </c>
      <c r="HW4" s="361">
        <v>40118</v>
      </c>
      <c r="HX4" s="361">
        <v>40148</v>
      </c>
      <c r="HY4" s="361">
        <v>40179</v>
      </c>
      <c r="HZ4" s="361">
        <v>40210</v>
      </c>
      <c r="IA4" s="361">
        <v>40238</v>
      </c>
      <c r="IB4" s="361">
        <v>40269</v>
      </c>
      <c r="IC4" s="361">
        <v>40299</v>
      </c>
      <c r="ID4" s="361">
        <v>40330</v>
      </c>
      <c r="IE4" s="361">
        <v>40360</v>
      </c>
      <c r="IF4" s="361">
        <v>40391</v>
      </c>
      <c r="IG4" s="361">
        <v>40422</v>
      </c>
      <c r="IH4" s="361">
        <v>40452</v>
      </c>
      <c r="II4" s="361">
        <v>40483</v>
      </c>
      <c r="IJ4" s="361">
        <v>40513</v>
      </c>
      <c r="IK4" s="361">
        <v>40544</v>
      </c>
      <c r="IL4" s="361">
        <v>40575</v>
      </c>
      <c r="IM4" s="361">
        <v>40603</v>
      </c>
      <c r="IN4" s="361">
        <v>40634</v>
      </c>
      <c r="IO4" s="361">
        <v>40664</v>
      </c>
      <c r="IP4" s="361">
        <v>40695</v>
      </c>
      <c r="IQ4" s="361">
        <v>40725</v>
      </c>
      <c r="IR4" s="361">
        <v>40756</v>
      </c>
      <c r="IS4" s="361">
        <v>40787</v>
      </c>
      <c r="IT4" s="361">
        <v>40817</v>
      </c>
      <c r="IU4" s="361">
        <v>40848</v>
      </c>
      <c r="IV4" s="361">
        <v>40878</v>
      </c>
      <c r="IW4" s="361">
        <v>40909</v>
      </c>
      <c r="IX4" s="361">
        <v>40940</v>
      </c>
      <c r="IY4" s="361">
        <v>40969</v>
      </c>
      <c r="IZ4" s="361">
        <v>41000</v>
      </c>
      <c r="JA4" s="361">
        <v>41030</v>
      </c>
      <c r="JB4" s="361">
        <v>41061</v>
      </c>
      <c r="JC4" s="361">
        <v>41091</v>
      </c>
      <c r="JD4" s="361">
        <v>41122</v>
      </c>
      <c r="JE4" s="361">
        <v>41153</v>
      </c>
      <c r="JF4" s="361">
        <v>41183</v>
      </c>
      <c r="JG4" s="361">
        <v>41214</v>
      </c>
      <c r="JH4" s="361">
        <v>41244</v>
      </c>
      <c r="JI4" s="361">
        <v>41275</v>
      </c>
      <c r="JJ4" s="361">
        <v>41306</v>
      </c>
      <c r="JK4" s="361">
        <v>41334</v>
      </c>
      <c r="JL4" s="361">
        <v>41365</v>
      </c>
      <c r="JM4" s="361">
        <v>41395</v>
      </c>
      <c r="JN4" s="361">
        <v>41426</v>
      </c>
      <c r="JO4" s="361">
        <v>41456</v>
      </c>
      <c r="JP4" s="361">
        <v>41487</v>
      </c>
      <c r="JQ4" s="361">
        <v>41518</v>
      </c>
      <c r="JR4" s="361">
        <v>41548</v>
      </c>
      <c r="JS4" s="361">
        <v>41579</v>
      </c>
      <c r="JT4" s="361">
        <v>41609</v>
      </c>
      <c r="JU4" s="361">
        <v>41640</v>
      </c>
      <c r="JV4" s="361">
        <v>41671</v>
      </c>
      <c r="JW4" s="361">
        <v>41699</v>
      </c>
      <c r="JX4" s="361">
        <v>41730</v>
      </c>
      <c r="JY4" s="361">
        <v>41760</v>
      </c>
      <c r="JZ4" s="361">
        <v>41791</v>
      </c>
      <c r="KA4" s="361">
        <v>41821</v>
      </c>
      <c r="KB4" s="361">
        <v>41852</v>
      </c>
      <c r="KC4" s="361">
        <v>41883</v>
      </c>
      <c r="KD4" s="361">
        <v>41913</v>
      </c>
      <c r="KE4" s="361">
        <v>41944</v>
      </c>
      <c r="KF4" s="361">
        <v>41974</v>
      </c>
      <c r="KG4" s="361">
        <v>42005</v>
      </c>
      <c r="KH4" s="361">
        <v>42036</v>
      </c>
      <c r="KI4" s="361">
        <v>42064</v>
      </c>
      <c r="KJ4" s="361">
        <v>42095</v>
      </c>
      <c r="KK4" s="361">
        <v>42125</v>
      </c>
      <c r="KL4" s="361">
        <v>42156</v>
      </c>
      <c r="KM4" s="361">
        <v>42186</v>
      </c>
      <c r="KN4" s="361">
        <v>42217</v>
      </c>
      <c r="KO4" s="361">
        <v>42248</v>
      </c>
      <c r="KP4" s="361">
        <v>42278</v>
      </c>
      <c r="KQ4" s="361">
        <v>42309</v>
      </c>
      <c r="KR4" s="361">
        <v>42339</v>
      </c>
      <c r="KS4" s="361">
        <v>42370</v>
      </c>
      <c r="KT4" s="361">
        <v>42401</v>
      </c>
      <c r="KU4" s="361">
        <v>42430</v>
      </c>
      <c r="KV4" s="361">
        <v>42461</v>
      </c>
      <c r="KW4" s="361">
        <v>42491</v>
      </c>
      <c r="KX4" s="361">
        <v>42522</v>
      </c>
      <c r="KY4" s="361">
        <v>42552</v>
      </c>
      <c r="KZ4" s="361">
        <v>42583</v>
      </c>
      <c r="LA4" s="361">
        <v>42614</v>
      </c>
      <c r="LB4" s="361">
        <v>42644</v>
      </c>
      <c r="LC4" s="361">
        <v>42675</v>
      </c>
      <c r="LD4" s="361">
        <v>42705</v>
      </c>
    </row>
    <row r="5" spans="1:316">
      <c r="A5" t="s">
        <v>15256</v>
      </c>
      <c r="B5" t="s">
        <v>385</v>
      </c>
      <c r="C5" t="s">
        <v>386</v>
      </c>
      <c r="D5">
        <v>0.1047</v>
      </c>
      <c r="E5">
        <v>0.10510833333333333</v>
      </c>
      <c r="F5">
        <v>0.10551666666666668</v>
      </c>
      <c r="G5">
        <v>0.10592500000000001</v>
      </c>
      <c r="H5">
        <v>0.10633333333333334</v>
      </c>
      <c r="I5">
        <v>0.10674166666666667</v>
      </c>
      <c r="J5">
        <v>0.10715</v>
      </c>
      <c r="K5">
        <v>0.10755833333333334</v>
      </c>
      <c r="L5">
        <v>0.10796666666666667</v>
      </c>
      <c r="M5">
        <v>0.108375</v>
      </c>
      <c r="N5">
        <v>0.10878333333333334</v>
      </c>
      <c r="O5">
        <v>0.10919166666666667</v>
      </c>
      <c r="P5">
        <v>0.1096</v>
      </c>
      <c r="Q5">
        <v>0.11015</v>
      </c>
      <c r="R5">
        <v>0.11070000000000001</v>
      </c>
      <c r="S5">
        <v>0.11125</v>
      </c>
      <c r="T5">
        <v>0.1118</v>
      </c>
      <c r="U5">
        <v>0.11235000000000001</v>
      </c>
      <c r="V5">
        <v>0.1129</v>
      </c>
      <c r="W5">
        <v>0.11345</v>
      </c>
      <c r="X5">
        <v>0.114</v>
      </c>
      <c r="Y5">
        <v>0.11455</v>
      </c>
      <c r="Z5">
        <v>0.11509999999999999</v>
      </c>
      <c r="AA5">
        <v>0.11565</v>
      </c>
      <c r="AB5">
        <v>0.1162</v>
      </c>
      <c r="AC5">
        <v>0.11678333333333334</v>
      </c>
      <c r="AD5">
        <v>0.11736666666666666</v>
      </c>
      <c r="AE5">
        <v>0.11795</v>
      </c>
      <c r="AF5">
        <v>0.11853333333333334</v>
      </c>
      <c r="AG5">
        <v>0.11911666666666666</v>
      </c>
      <c r="AH5">
        <v>0.1197</v>
      </c>
      <c r="AI5">
        <v>0.12028333333333334</v>
      </c>
      <c r="AJ5">
        <v>0.12086666666666666</v>
      </c>
      <c r="AK5">
        <v>0.12145</v>
      </c>
      <c r="AL5">
        <v>0.12203333333333334</v>
      </c>
      <c r="AM5">
        <v>0.12261666666666667</v>
      </c>
      <c r="AN5">
        <v>0.1232</v>
      </c>
      <c r="AO5">
        <v>0.123625</v>
      </c>
      <c r="AP5">
        <v>0.12405000000000001</v>
      </c>
      <c r="AQ5">
        <v>0.124475</v>
      </c>
      <c r="AR5">
        <v>0.1249</v>
      </c>
      <c r="AS5">
        <v>0.12532499999999999</v>
      </c>
      <c r="AT5">
        <v>0.12575</v>
      </c>
      <c r="AU5">
        <v>0.12617500000000001</v>
      </c>
      <c r="AV5">
        <v>0.12659999999999999</v>
      </c>
      <c r="AW5">
        <v>0.127025</v>
      </c>
      <c r="AX5">
        <v>0.12745000000000001</v>
      </c>
      <c r="AY5">
        <v>0.12787499999999999</v>
      </c>
      <c r="AZ5">
        <v>0.1283</v>
      </c>
      <c r="BA5">
        <v>0.12926666666666667</v>
      </c>
      <c r="BB5">
        <v>0.13023333333333334</v>
      </c>
      <c r="BC5">
        <v>0.13119999999999998</v>
      </c>
      <c r="BD5">
        <v>0.13216666666666665</v>
      </c>
      <c r="BE5">
        <v>0.13313333333333333</v>
      </c>
      <c r="BF5">
        <v>0.1341</v>
      </c>
      <c r="BG5">
        <v>0.13506666666666667</v>
      </c>
      <c r="BH5">
        <v>0.13603333333333334</v>
      </c>
      <c r="BI5">
        <v>0.13700000000000001</v>
      </c>
      <c r="BJ5">
        <v>0.13796666666666665</v>
      </c>
      <c r="BK5">
        <v>0.13893333333333333</v>
      </c>
      <c r="BL5">
        <v>0.1399</v>
      </c>
      <c r="BM5">
        <v>0.13996666666666666</v>
      </c>
      <c r="BN5">
        <v>0.14003333333333334</v>
      </c>
      <c r="BO5">
        <v>0.1401</v>
      </c>
      <c r="BP5">
        <v>0.14016666666666666</v>
      </c>
      <c r="BQ5">
        <v>0.14023333333333332</v>
      </c>
      <c r="BR5">
        <v>0.14029999999999998</v>
      </c>
      <c r="BS5">
        <v>0.14036666666666667</v>
      </c>
      <c r="BT5">
        <v>0.14043333333333333</v>
      </c>
      <c r="BU5">
        <v>0.14049999999999999</v>
      </c>
      <c r="BV5">
        <v>0.14056666666666667</v>
      </c>
      <c r="BW5">
        <v>0.14063333333333333</v>
      </c>
      <c r="BX5">
        <v>0.14069999999999999</v>
      </c>
      <c r="BY5">
        <v>0.14065833333333333</v>
      </c>
      <c r="BZ5">
        <v>0.14061666666666667</v>
      </c>
      <c r="CA5">
        <v>0.14057500000000001</v>
      </c>
      <c r="CB5">
        <v>0.14053333333333332</v>
      </c>
      <c r="CC5">
        <v>0.14049166666666665</v>
      </c>
      <c r="CD5">
        <v>0.14044999999999999</v>
      </c>
      <c r="CE5">
        <v>0.14040833333333333</v>
      </c>
      <c r="CF5">
        <v>0.14036666666666667</v>
      </c>
      <c r="CG5">
        <v>0.14032499999999998</v>
      </c>
      <c r="CH5">
        <v>0.14028333333333332</v>
      </c>
      <c r="CI5">
        <v>0.14024166666666665</v>
      </c>
      <c r="CJ5">
        <v>0.14019999999999999</v>
      </c>
      <c r="CK5">
        <v>0.140125</v>
      </c>
      <c r="CL5">
        <v>0.14005000000000001</v>
      </c>
      <c r="CM5">
        <v>0.13997499999999999</v>
      </c>
      <c r="CN5">
        <v>0.1399</v>
      </c>
      <c r="CO5">
        <v>0.139825</v>
      </c>
      <c r="CP5">
        <v>0.13974999999999999</v>
      </c>
      <c r="CQ5">
        <v>0.13967499999999999</v>
      </c>
      <c r="CR5">
        <v>0.1396</v>
      </c>
      <c r="CS5">
        <v>0.13952500000000001</v>
      </c>
      <c r="CT5">
        <v>0.13945000000000002</v>
      </c>
      <c r="CU5">
        <v>0.139375</v>
      </c>
      <c r="CV5">
        <v>0.13930000000000001</v>
      </c>
      <c r="CW5">
        <v>0.13934166666666667</v>
      </c>
      <c r="CX5">
        <v>0.13938333333333333</v>
      </c>
      <c r="CY5">
        <v>0.13942500000000002</v>
      </c>
      <c r="CZ5">
        <v>0.13946666666666668</v>
      </c>
      <c r="DA5">
        <v>0.13950833333333335</v>
      </c>
      <c r="DB5">
        <v>0.13955000000000001</v>
      </c>
      <c r="DC5">
        <v>0.13959166666666667</v>
      </c>
      <c r="DD5">
        <v>0.13963333333333333</v>
      </c>
      <c r="DE5">
        <v>0.13967499999999999</v>
      </c>
      <c r="DF5">
        <v>0.13971666666666668</v>
      </c>
      <c r="DG5">
        <v>0.13975833333333335</v>
      </c>
      <c r="DH5">
        <v>0.13980000000000001</v>
      </c>
      <c r="DI5">
        <v>0.14704</v>
      </c>
      <c r="DJ5">
        <v>0.15428</v>
      </c>
      <c r="DK5">
        <v>0.16152</v>
      </c>
      <c r="DL5">
        <v>0.16875999999999999</v>
      </c>
      <c r="DM5">
        <v>0.17599999999999999</v>
      </c>
      <c r="DN5">
        <v>0.17599999999999999</v>
      </c>
      <c r="DO5">
        <v>0.17710000000000001</v>
      </c>
      <c r="DP5">
        <v>0.1762</v>
      </c>
      <c r="DQ5">
        <v>0.1762</v>
      </c>
      <c r="DR5">
        <v>0.17799999999999999</v>
      </c>
      <c r="DS5">
        <v>0.17799999999999999</v>
      </c>
      <c r="DT5">
        <v>0.17799999999999999</v>
      </c>
      <c r="DU5">
        <v>0.17799999999999999</v>
      </c>
      <c r="DV5">
        <v>0.17799999999999999</v>
      </c>
      <c r="DW5">
        <v>0.17799999999999999</v>
      </c>
      <c r="DX5">
        <v>0.17799999999999999</v>
      </c>
      <c r="DY5">
        <v>0.17799999999999999</v>
      </c>
      <c r="DZ5">
        <v>0.17799999999999999</v>
      </c>
      <c r="EA5">
        <v>0.17799999999999999</v>
      </c>
      <c r="EB5">
        <v>0.17799999999999999</v>
      </c>
      <c r="EC5">
        <v>0.17780000000000001</v>
      </c>
      <c r="ED5">
        <v>0.17710000000000001</v>
      </c>
      <c r="EE5">
        <v>0.17710000000000001</v>
      </c>
      <c r="EF5">
        <v>0.17710000000000001</v>
      </c>
      <c r="EG5">
        <v>0.17710000000000001</v>
      </c>
      <c r="EH5">
        <v>0.17699999999999999</v>
      </c>
      <c r="EI5">
        <v>0.17699999999999999</v>
      </c>
      <c r="EJ5">
        <v>0.1769</v>
      </c>
      <c r="EK5">
        <v>0.1769</v>
      </c>
      <c r="EL5">
        <v>0.1769</v>
      </c>
      <c r="EM5">
        <v>0.1769</v>
      </c>
      <c r="EN5">
        <v>0.1769</v>
      </c>
      <c r="EO5">
        <v>0.1769</v>
      </c>
      <c r="EP5">
        <v>0.17580000000000001</v>
      </c>
      <c r="EQ5">
        <v>0.17460000000000001</v>
      </c>
      <c r="ER5">
        <v>0.17460000000000001</v>
      </c>
      <c r="ES5">
        <v>0.17460000000000001</v>
      </c>
      <c r="ET5">
        <v>0.1741</v>
      </c>
      <c r="EU5">
        <v>0.1741</v>
      </c>
      <c r="EV5">
        <v>0.1741</v>
      </c>
      <c r="EW5">
        <v>0.17369999999999999</v>
      </c>
      <c r="EX5">
        <v>0.17369999999999999</v>
      </c>
      <c r="EY5">
        <v>0.17369999999999999</v>
      </c>
      <c r="EZ5">
        <v>0.17369999999999999</v>
      </c>
      <c r="FA5">
        <v>0.17369999999999999</v>
      </c>
      <c r="FB5">
        <v>0.1719</v>
      </c>
      <c r="FC5">
        <v>0.17169999999999999</v>
      </c>
      <c r="FD5">
        <v>0.17169999999999999</v>
      </c>
      <c r="FE5">
        <v>0.17169999999999999</v>
      </c>
      <c r="FF5">
        <v>0.17169999999999999</v>
      </c>
      <c r="FG5">
        <v>0.17130000000000001</v>
      </c>
      <c r="FH5">
        <v>0.17130000000000001</v>
      </c>
      <c r="FI5">
        <v>0.17130000000000001</v>
      </c>
      <c r="FJ5">
        <v>0.17130000000000001</v>
      </c>
      <c r="FK5">
        <v>0.17130000000000001</v>
      </c>
      <c r="FL5">
        <v>0.17130000000000001</v>
      </c>
      <c r="FM5">
        <v>0.17130000000000001</v>
      </c>
      <c r="FN5">
        <v>0.17130000000000001</v>
      </c>
      <c r="FO5">
        <v>0.17080000000000001</v>
      </c>
      <c r="FP5">
        <v>0.16819999999999999</v>
      </c>
      <c r="FQ5">
        <v>0.16719999999999999</v>
      </c>
      <c r="FR5">
        <v>0.16719999999999999</v>
      </c>
      <c r="FS5">
        <v>0.16650000000000001</v>
      </c>
      <c r="FT5">
        <v>0.1663</v>
      </c>
      <c r="FU5">
        <v>0.1663</v>
      </c>
      <c r="FV5">
        <v>0.1663</v>
      </c>
      <c r="FW5">
        <v>0.1663</v>
      </c>
      <c r="FX5">
        <v>0.1663</v>
      </c>
      <c r="FY5">
        <v>0.1663</v>
      </c>
      <c r="FZ5">
        <v>0.1663</v>
      </c>
      <c r="GA5">
        <v>0.1663</v>
      </c>
      <c r="GB5">
        <v>0.1663</v>
      </c>
      <c r="GC5">
        <v>0.161</v>
      </c>
      <c r="GD5">
        <v>0.161</v>
      </c>
      <c r="GE5">
        <v>0.161</v>
      </c>
      <c r="GF5">
        <v>0.161</v>
      </c>
      <c r="GG5">
        <v>0.161</v>
      </c>
      <c r="GH5">
        <v>0.161</v>
      </c>
      <c r="GI5">
        <v>0.161</v>
      </c>
      <c r="GJ5">
        <v>0.161</v>
      </c>
      <c r="GK5">
        <v>0.161</v>
      </c>
      <c r="GL5">
        <v>0.161</v>
      </c>
      <c r="GM5">
        <v>0.16059999999999999</v>
      </c>
      <c r="GN5">
        <v>0.16059999999999999</v>
      </c>
      <c r="GO5">
        <v>0.15859999999999999</v>
      </c>
      <c r="GP5">
        <v>0.15859999999999999</v>
      </c>
      <c r="GQ5">
        <v>0.15859999999999999</v>
      </c>
      <c r="GR5">
        <v>0.15859999999999999</v>
      </c>
      <c r="GS5">
        <v>0.15859999999999999</v>
      </c>
      <c r="GT5">
        <v>0.15859999999999999</v>
      </c>
      <c r="GU5">
        <v>0.15859999999999999</v>
      </c>
      <c r="GV5">
        <v>0.15859999999999999</v>
      </c>
      <c r="GW5">
        <v>0.15859999999999999</v>
      </c>
      <c r="GX5">
        <v>0.1588</v>
      </c>
      <c r="GY5">
        <v>0.15859999999999999</v>
      </c>
      <c r="GZ5">
        <v>0.15920000000000001</v>
      </c>
      <c r="HA5">
        <v>0.161</v>
      </c>
      <c r="HB5">
        <v>0.161</v>
      </c>
      <c r="HC5">
        <v>0.161</v>
      </c>
      <c r="HD5">
        <v>0.161</v>
      </c>
      <c r="HE5">
        <v>0.161</v>
      </c>
      <c r="HF5">
        <v>0.161</v>
      </c>
      <c r="HG5">
        <v>0.161</v>
      </c>
      <c r="HH5">
        <v>0.161</v>
      </c>
      <c r="HI5">
        <v>0.16120000000000001</v>
      </c>
      <c r="HJ5">
        <v>0.16320000000000001</v>
      </c>
      <c r="HK5">
        <v>0.16370000000000001</v>
      </c>
      <c r="HL5">
        <v>0.16370000000000001</v>
      </c>
      <c r="HM5">
        <v>0.16370000000000001</v>
      </c>
      <c r="HN5">
        <v>0.16370000000000001</v>
      </c>
      <c r="HO5">
        <v>0.16370000000000001</v>
      </c>
      <c r="HP5">
        <v>0.16370000000000001</v>
      </c>
      <c r="HQ5">
        <v>0.17380000000000001</v>
      </c>
      <c r="HR5">
        <v>0.17380000000000001</v>
      </c>
      <c r="HS5">
        <v>0.17380000000000001</v>
      </c>
      <c r="HT5">
        <v>0.17380000000000001</v>
      </c>
      <c r="HU5">
        <v>0.17380000000000001</v>
      </c>
      <c r="HV5">
        <v>0.17599999999999999</v>
      </c>
      <c r="HW5">
        <v>0.17599999999999999</v>
      </c>
      <c r="HX5">
        <v>0.17599999999999999</v>
      </c>
      <c r="HY5">
        <v>0.18129999999999999</v>
      </c>
      <c r="HZ5">
        <v>0.18129999999999999</v>
      </c>
      <c r="IA5">
        <v>0.18129999999999999</v>
      </c>
      <c r="IB5">
        <v>0.18129999999999999</v>
      </c>
      <c r="IC5">
        <v>0.18129999999999999</v>
      </c>
      <c r="ID5">
        <v>0.18129999999999999</v>
      </c>
      <c r="IE5">
        <v>0.18129999999999999</v>
      </c>
      <c r="IF5">
        <v>0.18129999999999999</v>
      </c>
      <c r="IG5">
        <v>0.18129999999999999</v>
      </c>
      <c r="IH5">
        <v>0.1817</v>
      </c>
      <c r="II5">
        <v>0.1817</v>
      </c>
      <c r="IJ5">
        <v>0.1817</v>
      </c>
      <c r="IK5">
        <v>0.19009999999999999</v>
      </c>
      <c r="IL5">
        <v>0.19009999999999999</v>
      </c>
      <c r="IM5">
        <v>0.19009999999999999</v>
      </c>
      <c r="IN5">
        <v>0.19009999999999999</v>
      </c>
      <c r="IO5">
        <v>0.19009999999999999</v>
      </c>
      <c r="IP5">
        <v>0.19009999999999999</v>
      </c>
      <c r="IQ5">
        <v>0.19009999999999999</v>
      </c>
      <c r="IR5">
        <v>0.19009999999999999</v>
      </c>
      <c r="IS5">
        <v>0.19009999999999999</v>
      </c>
      <c r="IT5">
        <v>0.1888</v>
      </c>
      <c r="IU5">
        <v>0.1888</v>
      </c>
      <c r="IV5">
        <v>0.1888</v>
      </c>
      <c r="IW5">
        <v>0.18479999999999999</v>
      </c>
      <c r="IX5">
        <v>0.18479999999999999</v>
      </c>
      <c r="IY5">
        <v>0.18479999999999999</v>
      </c>
      <c r="IZ5">
        <v>0.18479999999999999</v>
      </c>
      <c r="JA5">
        <v>0.18479999999999999</v>
      </c>
      <c r="JB5">
        <v>0.18479999999999999</v>
      </c>
      <c r="JC5">
        <v>0.18479999999999999</v>
      </c>
      <c r="JD5">
        <v>0.18479999999999999</v>
      </c>
      <c r="JE5">
        <v>0.18479999999999999</v>
      </c>
      <c r="JF5">
        <v>0.18379999999999999</v>
      </c>
      <c r="JG5">
        <v>0.18379999999999999</v>
      </c>
      <c r="JH5">
        <v>0.18379999999999999</v>
      </c>
      <c r="JI5">
        <v>0.1822</v>
      </c>
      <c r="JJ5">
        <v>0.1822</v>
      </c>
      <c r="JK5">
        <v>0.1822</v>
      </c>
      <c r="JL5">
        <v>0.1822</v>
      </c>
      <c r="JM5">
        <v>0.1822</v>
      </c>
      <c r="JN5">
        <v>0.1822</v>
      </c>
      <c r="JO5">
        <v>0.1822</v>
      </c>
      <c r="JP5">
        <v>0.1822</v>
      </c>
      <c r="JQ5">
        <v>0.1822</v>
      </c>
      <c r="JR5">
        <v>0.18240000000000001</v>
      </c>
      <c r="JS5">
        <v>0.18240000000000001</v>
      </c>
      <c r="JT5">
        <v>0.18240000000000001</v>
      </c>
      <c r="JU5">
        <v>0.1852</v>
      </c>
      <c r="JV5">
        <v>0.1852</v>
      </c>
      <c r="JW5">
        <v>0.1852</v>
      </c>
      <c r="JX5">
        <v>0.1852</v>
      </c>
      <c r="JY5">
        <v>0.1852</v>
      </c>
      <c r="JZ5">
        <v>0.1852</v>
      </c>
      <c r="KA5">
        <v>0.1852</v>
      </c>
      <c r="KB5">
        <v>0.1852</v>
      </c>
      <c r="KC5">
        <v>0.1852</v>
      </c>
      <c r="KD5">
        <v>0.1852</v>
      </c>
      <c r="KE5">
        <v>0.1852</v>
      </c>
      <c r="KF5">
        <v>0.1852</v>
      </c>
      <c r="KG5">
        <v>0.192</v>
      </c>
      <c r="KH5">
        <v>0.192</v>
      </c>
      <c r="KI5">
        <v>0.192</v>
      </c>
      <c r="KJ5">
        <v>0.192</v>
      </c>
      <c r="KK5">
        <v>0.192</v>
      </c>
      <c r="KL5">
        <v>0.192</v>
      </c>
      <c r="KM5">
        <v>0.192</v>
      </c>
      <c r="KN5">
        <v>0.192</v>
      </c>
      <c r="KO5">
        <v>0.192</v>
      </c>
      <c r="KP5">
        <v>0.19189999999999999</v>
      </c>
      <c r="KQ5">
        <v>0.19189999999999999</v>
      </c>
      <c r="KR5">
        <v>0.19189999999999999</v>
      </c>
      <c r="KS5">
        <v>0.19409999999999999</v>
      </c>
      <c r="KT5">
        <v>0.19400000000000001</v>
      </c>
      <c r="KU5">
        <v>0.19400000000000001</v>
      </c>
      <c r="KV5">
        <v>0.19400000000000001</v>
      </c>
      <c r="KW5">
        <v>0.19400000000000001</v>
      </c>
      <c r="KX5">
        <v>0.19400000000000001</v>
      </c>
      <c r="KY5">
        <v>0.19400000000000001</v>
      </c>
      <c r="KZ5">
        <v>0.19400000000000001</v>
      </c>
      <c r="LA5">
        <v>0.19400000000000001</v>
      </c>
      <c r="LB5">
        <v>0.19400000000000001</v>
      </c>
      <c r="LC5">
        <v>0.19400000000000001</v>
      </c>
      <c r="LD5">
        <v>0.19400000000000001</v>
      </c>
    </row>
  </sheetData>
  <hyperlinks>
    <hyperlink ref="D2" r:id="rId1" xr:uid="{00000000-0004-0000-0500-000000000000}"/>
  </hyperlinks>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LD42"/>
  <sheetViews>
    <sheetView workbookViewId="0">
      <selection activeCell="D7" sqref="D7"/>
    </sheetView>
  </sheetViews>
  <sheetFormatPr defaultColWidth="11.25" defaultRowHeight="15.75"/>
  <cols>
    <col min="1" max="1" width="27" customWidth="1"/>
    <col min="2" max="2" width="15.75" customWidth="1"/>
    <col min="4" max="4" width="6.5" customWidth="1"/>
    <col min="5" max="29" width="6.75" customWidth="1"/>
    <col min="30" max="30" width="7" customWidth="1"/>
  </cols>
  <sheetData>
    <row r="1" spans="1:30">
      <c r="A1" s="76" t="s">
        <v>25</v>
      </c>
      <c r="B1" s="76" t="s">
        <v>24</v>
      </c>
      <c r="C1" s="77" t="s">
        <v>23</v>
      </c>
      <c r="D1" s="78" t="s">
        <v>186</v>
      </c>
      <c r="E1" s="78" t="s">
        <v>187</v>
      </c>
      <c r="F1" s="78" t="s">
        <v>188</v>
      </c>
      <c r="G1" s="78" t="s">
        <v>189</v>
      </c>
      <c r="H1" s="78" t="s">
        <v>190</v>
      </c>
      <c r="I1" s="78" t="s">
        <v>191</v>
      </c>
      <c r="J1" s="78" t="s">
        <v>192</v>
      </c>
      <c r="K1" s="78" t="s">
        <v>193</v>
      </c>
      <c r="L1" s="78" t="s">
        <v>194</v>
      </c>
      <c r="M1" s="78" t="s">
        <v>195</v>
      </c>
      <c r="N1" s="78" t="s">
        <v>196</v>
      </c>
      <c r="O1" s="78" t="s">
        <v>197</v>
      </c>
      <c r="P1" s="78" t="s">
        <v>198</v>
      </c>
      <c r="Q1" s="78" t="s">
        <v>199</v>
      </c>
      <c r="R1" s="78" t="s">
        <v>200</v>
      </c>
      <c r="S1" s="78" t="s">
        <v>201</v>
      </c>
      <c r="T1" s="78" t="s">
        <v>202</v>
      </c>
      <c r="U1" s="78" t="s">
        <v>203</v>
      </c>
      <c r="V1" s="78" t="s">
        <v>204</v>
      </c>
      <c r="W1" s="78" t="s">
        <v>205</v>
      </c>
      <c r="X1" s="78" t="s">
        <v>206</v>
      </c>
      <c r="Y1" s="78" t="s">
        <v>207</v>
      </c>
      <c r="Z1" s="78" t="s">
        <v>208</v>
      </c>
      <c r="AA1" s="78" t="s">
        <v>209</v>
      </c>
      <c r="AB1" s="78">
        <v>2014</v>
      </c>
      <c r="AC1" s="78">
        <v>2015</v>
      </c>
      <c r="AD1" s="78">
        <v>2016</v>
      </c>
    </row>
    <row r="2" spans="1:30">
      <c r="A2" t="s">
        <v>213</v>
      </c>
      <c r="C2" t="s">
        <v>1</v>
      </c>
      <c r="D2" s="25">
        <f>E2-(F2-E2)</f>
        <v>55</v>
      </c>
      <c r="E2" s="25">
        <f>F2-(G2-F2)</f>
        <v>80</v>
      </c>
      <c r="F2" s="81">
        <v>105</v>
      </c>
      <c r="G2" s="81">
        <v>130</v>
      </c>
      <c r="H2" s="81">
        <v>158</v>
      </c>
      <c r="I2" s="81">
        <v>192</v>
      </c>
      <c r="J2" s="81">
        <v>309</v>
      </c>
      <c r="K2" s="81">
        <v>422</v>
      </c>
      <c r="L2" s="81">
        <v>566</v>
      </c>
      <c r="M2" s="81">
        <v>807</v>
      </c>
      <c r="N2" s="79">
        <v>1275</v>
      </c>
      <c r="O2" s="79">
        <v>1599</v>
      </c>
      <c r="P2" s="79">
        <v>2050</v>
      </c>
      <c r="Q2" s="79">
        <v>2614</v>
      </c>
      <c r="R2" s="79">
        <v>3700</v>
      </c>
      <c r="S2" s="79">
        <v>5085</v>
      </c>
      <c r="T2" s="79">
        <v>6629</v>
      </c>
      <c r="U2" s="79">
        <v>9146</v>
      </c>
      <c r="V2" s="79">
        <v>15795</v>
      </c>
      <c r="W2" s="79">
        <v>23108</v>
      </c>
      <c r="X2" s="79">
        <v>40183</v>
      </c>
      <c r="Y2" s="79">
        <v>70168</v>
      </c>
      <c r="Z2" s="79">
        <v>99690</v>
      </c>
      <c r="AA2" s="79">
        <v>136697</v>
      </c>
      <c r="AB2" s="80">
        <v>178391</v>
      </c>
      <c r="AC2" s="80">
        <v>227100</v>
      </c>
      <c r="AD2" s="390">
        <f>AC2+AD3</f>
        <v>300100</v>
      </c>
    </row>
    <row r="3" spans="1:30">
      <c r="A3" t="s">
        <v>214</v>
      </c>
      <c r="C3" t="s">
        <v>1</v>
      </c>
      <c r="D3" s="25"/>
      <c r="E3" s="25">
        <f>E2-D2</f>
        <v>25</v>
      </c>
      <c r="F3" s="25">
        <f t="shared" ref="F3:M3" si="0">F2-E2</f>
        <v>25</v>
      </c>
      <c r="G3" s="25">
        <f t="shared" si="0"/>
        <v>25</v>
      </c>
      <c r="H3" s="25">
        <f t="shared" si="0"/>
        <v>28</v>
      </c>
      <c r="I3" s="25">
        <f t="shared" si="0"/>
        <v>34</v>
      </c>
      <c r="J3" s="25">
        <f t="shared" si="0"/>
        <v>117</v>
      </c>
      <c r="K3" s="25">
        <f t="shared" si="0"/>
        <v>113</v>
      </c>
      <c r="L3" s="25">
        <f t="shared" si="0"/>
        <v>144</v>
      </c>
      <c r="M3" s="25">
        <f t="shared" si="0"/>
        <v>241</v>
      </c>
      <c r="N3" s="79">
        <v>293</v>
      </c>
      <c r="O3" s="79">
        <v>324</v>
      </c>
      <c r="P3" s="79">
        <v>454</v>
      </c>
      <c r="Q3" s="79">
        <v>566</v>
      </c>
      <c r="R3" s="79">
        <v>1088</v>
      </c>
      <c r="S3" s="79">
        <v>1389</v>
      </c>
      <c r="T3" s="79">
        <v>1547</v>
      </c>
      <c r="U3" s="79">
        <v>2524</v>
      </c>
      <c r="V3" s="79">
        <v>6661</v>
      </c>
      <c r="W3" s="79">
        <v>7340</v>
      </c>
      <c r="X3" s="79">
        <v>17107</v>
      </c>
      <c r="Y3" s="79">
        <v>30282</v>
      </c>
      <c r="Z3" s="79">
        <v>29865</v>
      </c>
      <c r="AA3" s="79">
        <v>37007</v>
      </c>
      <c r="AB3" s="80">
        <v>40134</v>
      </c>
      <c r="AC3" s="80">
        <v>51000</v>
      </c>
      <c r="AD3" s="390">
        <v>73000</v>
      </c>
    </row>
    <row r="4" spans="1:30">
      <c r="A4" t="s">
        <v>15281</v>
      </c>
      <c r="C4" t="s">
        <v>1</v>
      </c>
      <c r="D4" s="83">
        <f>'02_inst_data'!G9</f>
        <v>2.4500000000000002</v>
      </c>
      <c r="E4" s="83">
        <f>'02_inst_data'!H9</f>
        <v>3.85</v>
      </c>
      <c r="F4" s="83">
        <f>'02_inst_data'!I9</f>
        <v>5.26</v>
      </c>
      <c r="G4" s="83">
        <f>'02_inst_data'!J9</f>
        <v>6.38</v>
      </c>
      <c r="H4" s="83">
        <f>'02_inst_data'!K9</f>
        <v>7.46</v>
      </c>
      <c r="I4" s="83">
        <f>'02_inst_data'!L9</f>
        <v>8.32</v>
      </c>
      <c r="J4" s="83">
        <f>'02_inst_data'!M9</f>
        <v>9.3800000000000008</v>
      </c>
      <c r="K4" s="83">
        <f>'02_inst_data'!N9</f>
        <v>10.37</v>
      </c>
      <c r="L4" s="83">
        <f>'02_inst_data'!O9</f>
        <v>12.03</v>
      </c>
      <c r="M4" s="83">
        <f>'02_inst_data'!P9</f>
        <v>13.77</v>
      </c>
      <c r="N4" s="83">
        <f>'02_inst_data'!Q9</f>
        <v>15.89</v>
      </c>
      <c r="O4" s="83">
        <f>'02_inst_data'!R9</f>
        <v>18.309999999999999</v>
      </c>
      <c r="P4" s="83">
        <f>'02_inst_data'!S9</f>
        <v>20.2</v>
      </c>
      <c r="Q4" s="83">
        <f>'02_inst_data'!T9</f>
        <v>21.92</v>
      </c>
      <c r="R4" s="83">
        <f>'02_inst_data'!U9</f>
        <v>24.34</v>
      </c>
      <c r="S4" s="83">
        <f>'02_inst_data'!V9</f>
        <v>28.3</v>
      </c>
      <c r="T4" s="83">
        <f>'02_inst_data'!W9</f>
        <v>30.1</v>
      </c>
      <c r="U4" s="83">
        <f>'02_inst_data'!X9</f>
        <v>37.369999999999997</v>
      </c>
      <c r="V4" s="83">
        <f>'02_inst_data'!Y9</f>
        <v>49.35</v>
      </c>
      <c r="W4" s="83">
        <f>'02_inst_data'!Z9</f>
        <v>79.48</v>
      </c>
      <c r="X4" s="83">
        <f>'02_inst_data'!AA9</f>
        <v>125.35</v>
      </c>
      <c r="Y4" s="83">
        <f>'02_inst_data'!AB9</f>
        <v>222.91</v>
      </c>
      <c r="Z4" s="83">
        <f>'02_inst_data'!AC9</f>
        <v>436.52</v>
      </c>
      <c r="AA4" s="83">
        <f>'02_inst_data'!AD9</f>
        <v>755.56</v>
      </c>
      <c r="AB4" s="83">
        <f>'02_inst_data'!AE9</f>
        <v>1060.5899999999999</v>
      </c>
      <c r="AC4" s="83">
        <f>'02_inst_data'!AF9</f>
        <v>1393.95</v>
      </c>
      <c r="AD4" s="83">
        <f>'02_inst_data'!AG9</f>
        <v>1663.92</v>
      </c>
    </row>
    <row r="5" spans="1:30">
      <c r="A5" t="s">
        <v>15282</v>
      </c>
      <c r="C5" t="s">
        <v>1</v>
      </c>
      <c r="D5" s="82"/>
      <c r="E5" s="84">
        <f>E4-D4</f>
        <v>1.4</v>
      </c>
      <c r="F5" s="84">
        <f t="shared" ref="F5:AD5" si="1">F4-E4</f>
        <v>1.4099999999999997</v>
      </c>
      <c r="G5" s="84">
        <f t="shared" si="1"/>
        <v>1.1200000000000001</v>
      </c>
      <c r="H5" s="84">
        <f t="shared" si="1"/>
        <v>1.08</v>
      </c>
      <c r="I5" s="84">
        <f t="shared" si="1"/>
        <v>0.86000000000000032</v>
      </c>
      <c r="J5" s="84">
        <f t="shared" si="1"/>
        <v>1.0600000000000005</v>
      </c>
      <c r="K5" s="84">
        <f t="shared" si="1"/>
        <v>0.98999999999999844</v>
      </c>
      <c r="L5" s="84">
        <f t="shared" si="1"/>
        <v>1.6600000000000001</v>
      </c>
      <c r="M5" s="84">
        <f t="shared" si="1"/>
        <v>1.7400000000000002</v>
      </c>
      <c r="N5" s="84">
        <f t="shared" si="1"/>
        <v>2.120000000000001</v>
      </c>
      <c r="O5" s="84">
        <f t="shared" si="1"/>
        <v>2.4199999999999982</v>
      </c>
      <c r="P5" s="84">
        <f t="shared" si="1"/>
        <v>1.8900000000000006</v>
      </c>
      <c r="Q5" s="84">
        <f t="shared" si="1"/>
        <v>1.7200000000000024</v>
      </c>
      <c r="R5" s="84">
        <f t="shared" si="1"/>
        <v>2.4199999999999982</v>
      </c>
      <c r="S5" s="84">
        <f t="shared" si="1"/>
        <v>3.9600000000000009</v>
      </c>
      <c r="T5" s="84">
        <f t="shared" si="1"/>
        <v>1.8000000000000007</v>
      </c>
      <c r="U5" s="84">
        <f t="shared" si="1"/>
        <v>7.269999999999996</v>
      </c>
      <c r="V5" s="84">
        <f t="shared" si="1"/>
        <v>11.980000000000004</v>
      </c>
      <c r="W5" s="84">
        <f t="shared" si="1"/>
        <v>30.130000000000003</v>
      </c>
      <c r="X5" s="84">
        <f t="shared" si="1"/>
        <v>45.86999999999999</v>
      </c>
      <c r="Y5" s="84">
        <f t="shared" si="1"/>
        <v>97.56</v>
      </c>
      <c r="Z5" s="84">
        <f t="shared" si="1"/>
        <v>213.60999999999999</v>
      </c>
      <c r="AA5" s="84">
        <f t="shared" si="1"/>
        <v>319.03999999999996</v>
      </c>
      <c r="AB5" s="84">
        <f t="shared" si="1"/>
        <v>305.02999999999997</v>
      </c>
      <c r="AC5" s="84">
        <f t="shared" si="1"/>
        <v>333.36000000000013</v>
      </c>
      <c r="AD5" s="84">
        <f t="shared" si="1"/>
        <v>269.97000000000003</v>
      </c>
    </row>
    <row r="6" spans="1:30" ht="4.9000000000000004" customHeight="1"/>
    <row r="7" spans="1:30">
      <c r="A7" t="s">
        <v>217</v>
      </c>
      <c r="C7" t="s">
        <v>1</v>
      </c>
      <c r="D7" s="1">
        <f>D2-D4</f>
        <v>52.55</v>
      </c>
      <c r="E7" s="1">
        <f t="shared" ref="E7:K7" si="2">E2-E4</f>
        <v>76.150000000000006</v>
      </c>
      <c r="F7" s="1">
        <f t="shared" si="2"/>
        <v>99.74</v>
      </c>
      <c r="G7" s="1">
        <f t="shared" si="2"/>
        <v>123.62</v>
      </c>
      <c r="H7" s="1">
        <f t="shared" si="2"/>
        <v>150.54</v>
      </c>
      <c r="I7" s="1">
        <f t="shared" si="2"/>
        <v>183.68</v>
      </c>
      <c r="J7" s="1">
        <f t="shared" si="2"/>
        <v>299.62</v>
      </c>
      <c r="K7" s="1">
        <f t="shared" si="2"/>
        <v>411.63</v>
      </c>
      <c r="L7" s="1">
        <f t="shared" ref="L7:AD7" si="3">L2-L4</f>
        <v>553.97</v>
      </c>
      <c r="M7" s="1">
        <f t="shared" si="3"/>
        <v>793.23</v>
      </c>
      <c r="N7" s="1">
        <f t="shared" si="3"/>
        <v>1259.1099999999999</v>
      </c>
      <c r="O7" s="1">
        <f t="shared" si="3"/>
        <v>1580.69</v>
      </c>
      <c r="P7" s="1">
        <f t="shared" si="3"/>
        <v>2029.8</v>
      </c>
      <c r="Q7" s="1">
        <f t="shared" si="3"/>
        <v>2592.08</v>
      </c>
      <c r="R7" s="1">
        <f t="shared" si="3"/>
        <v>3675.66</v>
      </c>
      <c r="S7" s="1">
        <f t="shared" si="3"/>
        <v>5056.7</v>
      </c>
      <c r="T7" s="1">
        <f t="shared" si="3"/>
        <v>6598.9</v>
      </c>
      <c r="U7" s="1">
        <f t="shared" si="3"/>
        <v>9108.6299999999992</v>
      </c>
      <c r="V7" s="1">
        <f t="shared" si="3"/>
        <v>15745.65</v>
      </c>
      <c r="W7" s="1">
        <f t="shared" si="3"/>
        <v>23028.52</v>
      </c>
      <c r="X7" s="1">
        <f t="shared" si="3"/>
        <v>40057.65</v>
      </c>
      <c r="Y7" s="1">
        <f t="shared" si="3"/>
        <v>69945.09</v>
      </c>
      <c r="Z7" s="1">
        <f t="shared" si="3"/>
        <v>99253.48</v>
      </c>
      <c r="AA7" s="1">
        <f t="shared" si="3"/>
        <v>135941.44</v>
      </c>
      <c r="AB7" s="1">
        <f t="shared" si="3"/>
        <v>177330.41</v>
      </c>
      <c r="AC7" s="1">
        <f t="shared" si="3"/>
        <v>225706.05</v>
      </c>
      <c r="AD7" s="1">
        <f t="shared" si="3"/>
        <v>298436.08</v>
      </c>
    </row>
    <row r="8" spans="1:30">
      <c r="A8" t="s">
        <v>218</v>
      </c>
      <c r="C8" t="s">
        <v>1</v>
      </c>
      <c r="D8" s="1">
        <f>D3-D5</f>
        <v>0</v>
      </c>
      <c r="E8" s="1">
        <f t="shared" ref="E8:K8" si="4">E2-E5</f>
        <v>78.599999999999994</v>
      </c>
      <c r="F8" s="1">
        <f t="shared" si="4"/>
        <v>103.59</v>
      </c>
      <c r="G8" s="1">
        <f t="shared" si="4"/>
        <v>128.88</v>
      </c>
      <c r="H8" s="1">
        <f t="shared" si="4"/>
        <v>156.91999999999999</v>
      </c>
      <c r="I8" s="1">
        <f t="shared" si="4"/>
        <v>191.14</v>
      </c>
      <c r="J8" s="1">
        <f t="shared" si="4"/>
        <v>307.94</v>
      </c>
      <c r="K8" s="1">
        <f t="shared" si="4"/>
        <v>421.01</v>
      </c>
      <c r="L8" s="1">
        <f t="shared" ref="L8:AD8" si="5">L3-L5</f>
        <v>142.34</v>
      </c>
      <c r="M8" s="1">
        <f t="shared" si="5"/>
        <v>239.26</v>
      </c>
      <c r="N8" s="1">
        <f t="shared" si="5"/>
        <v>290.88</v>
      </c>
      <c r="O8" s="1">
        <f t="shared" si="5"/>
        <v>321.58</v>
      </c>
      <c r="P8" s="1">
        <f t="shared" si="5"/>
        <v>452.11</v>
      </c>
      <c r="Q8" s="1">
        <f t="shared" si="5"/>
        <v>564.28</v>
      </c>
      <c r="R8" s="1">
        <f t="shared" si="5"/>
        <v>1085.58</v>
      </c>
      <c r="S8" s="1">
        <f t="shared" si="5"/>
        <v>1385.04</v>
      </c>
      <c r="T8" s="1">
        <f t="shared" si="5"/>
        <v>1545.2</v>
      </c>
      <c r="U8" s="1">
        <f t="shared" si="5"/>
        <v>2516.73</v>
      </c>
      <c r="V8" s="1">
        <f t="shared" si="5"/>
        <v>6649.02</v>
      </c>
      <c r="W8" s="1">
        <f t="shared" si="5"/>
        <v>7309.87</v>
      </c>
      <c r="X8" s="1">
        <f t="shared" si="5"/>
        <v>17061.13</v>
      </c>
      <c r="Y8" s="1">
        <f t="shared" si="5"/>
        <v>30184.44</v>
      </c>
      <c r="Z8" s="1">
        <f t="shared" si="5"/>
        <v>29651.39</v>
      </c>
      <c r="AA8" s="1">
        <f t="shared" si="5"/>
        <v>36687.96</v>
      </c>
      <c r="AB8" s="1">
        <f>AB3-AB5</f>
        <v>39828.97</v>
      </c>
      <c r="AC8" s="1">
        <f t="shared" si="5"/>
        <v>50666.64</v>
      </c>
      <c r="AD8" s="1">
        <f t="shared" si="5"/>
        <v>72730.03</v>
      </c>
    </row>
    <row r="11" spans="1:30">
      <c r="A11" s="25" t="s">
        <v>222</v>
      </c>
    </row>
    <row r="12" spans="1:30">
      <c r="A12" t="s">
        <v>220</v>
      </c>
    </row>
    <row r="13" spans="1:30">
      <c r="A13" s="82" t="s">
        <v>223</v>
      </c>
    </row>
    <row r="14" spans="1:30">
      <c r="A14" s="81" t="s">
        <v>219</v>
      </c>
    </row>
    <row r="15" spans="1:30">
      <c r="A15" s="79" t="s">
        <v>215</v>
      </c>
    </row>
    <row r="16" spans="1:30">
      <c r="A16" s="80" t="s">
        <v>216</v>
      </c>
    </row>
    <row r="41" spans="1:316">
      <c r="A41" s="76" t="s">
        <v>25</v>
      </c>
      <c r="B41" s="76" t="s">
        <v>24</v>
      </c>
      <c r="C41" s="77" t="s">
        <v>23</v>
      </c>
      <c r="D41" s="63">
        <v>33208</v>
      </c>
      <c r="E41" s="63">
        <v>33239</v>
      </c>
      <c r="F41" s="63">
        <v>33270</v>
      </c>
      <c r="G41" s="63">
        <v>33298</v>
      </c>
      <c r="H41" s="63">
        <v>33329</v>
      </c>
      <c r="I41" s="63">
        <v>33359</v>
      </c>
      <c r="J41" s="63">
        <v>33390</v>
      </c>
      <c r="K41" s="63">
        <v>33420</v>
      </c>
      <c r="L41" s="63">
        <v>33451</v>
      </c>
      <c r="M41" s="63">
        <v>33482</v>
      </c>
      <c r="N41" s="63">
        <v>33512</v>
      </c>
      <c r="O41" s="63">
        <v>33543</v>
      </c>
      <c r="P41" s="63">
        <v>33573</v>
      </c>
      <c r="Q41" s="63">
        <v>33604</v>
      </c>
      <c r="R41" s="63">
        <v>33635</v>
      </c>
      <c r="S41" s="63">
        <v>33664</v>
      </c>
      <c r="T41" s="63">
        <v>33695</v>
      </c>
      <c r="U41" s="63">
        <v>33725</v>
      </c>
      <c r="V41" s="63">
        <v>33756</v>
      </c>
      <c r="W41" s="63">
        <v>33786</v>
      </c>
      <c r="X41" s="63">
        <v>33817</v>
      </c>
      <c r="Y41" s="63">
        <v>33848</v>
      </c>
      <c r="Z41" s="63">
        <v>33878</v>
      </c>
      <c r="AA41" s="63">
        <v>33909</v>
      </c>
      <c r="AB41" s="63">
        <v>33939</v>
      </c>
      <c r="AC41" s="63">
        <v>33970</v>
      </c>
      <c r="AD41" s="63">
        <v>34001</v>
      </c>
      <c r="AE41" s="63">
        <v>34029</v>
      </c>
      <c r="AF41" s="63">
        <v>34060</v>
      </c>
      <c r="AG41" s="63">
        <v>34090</v>
      </c>
      <c r="AH41" s="63">
        <v>34121</v>
      </c>
      <c r="AI41" s="63">
        <v>34151</v>
      </c>
      <c r="AJ41" s="63">
        <v>34182</v>
      </c>
      <c r="AK41" s="63">
        <v>34213</v>
      </c>
      <c r="AL41" s="63">
        <v>34243</v>
      </c>
      <c r="AM41" s="63">
        <v>34274</v>
      </c>
      <c r="AN41" s="63">
        <v>34304</v>
      </c>
      <c r="AO41" s="63">
        <v>34335</v>
      </c>
      <c r="AP41" s="63">
        <v>34366</v>
      </c>
      <c r="AQ41" s="63">
        <v>34394</v>
      </c>
      <c r="AR41" s="63">
        <v>34425</v>
      </c>
      <c r="AS41" s="63">
        <v>34455</v>
      </c>
      <c r="AT41" s="63">
        <v>34486</v>
      </c>
      <c r="AU41" s="63">
        <v>34516</v>
      </c>
      <c r="AV41" s="63">
        <v>34547</v>
      </c>
      <c r="AW41" s="63">
        <v>34578</v>
      </c>
      <c r="AX41" s="63">
        <v>34608</v>
      </c>
      <c r="AY41" s="63">
        <v>34639</v>
      </c>
      <c r="AZ41" s="63">
        <v>34669</v>
      </c>
      <c r="BA41" s="63">
        <v>34700</v>
      </c>
      <c r="BB41" s="63">
        <v>34731</v>
      </c>
      <c r="BC41" s="63">
        <v>34759</v>
      </c>
      <c r="BD41" s="63">
        <v>34790</v>
      </c>
      <c r="BE41" s="63">
        <v>34820</v>
      </c>
      <c r="BF41" s="63">
        <v>34851</v>
      </c>
      <c r="BG41" s="63">
        <v>34881</v>
      </c>
      <c r="BH41" s="63">
        <v>34912</v>
      </c>
      <c r="BI41" s="63">
        <v>34943</v>
      </c>
      <c r="BJ41" s="63">
        <v>34973</v>
      </c>
      <c r="BK41" s="63">
        <v>35004</v>
      </c>
      <c r="BL41" s="63">
        <v>35034</v>
      </c>
      <c r="BM41" s="63">
        <v>35065</v>
      </c>
      <c r="BN41" s="63">
        <v>35096</v>
      </c>
      <c r="BO41" s="63">
        <v>35125</v>
      </c>
      <c r="BP41" s="63">
        <v>35156</v>
      </c>
      <c r="BQ41" s="63">
        <v>35186</v>
      </c>
      <c r="BR41" s="63">
        <v>35217</v>
      </c>
      <c r="BS41" s="63">
        <v>35247</v>
      </c>
      <c r="BT41" s="63">
        <v>35278</v>
      </c>
      <c r="BU41" s="63">
        <v>35309</v>
      </c>
      <c r="BV41" s="63">
        <v>35339</v>
      </c>
      <c r="BW41" s="63">
        <v>35370</v>
      </c>
      <c r="BX41" s="63">
        <v>35400</v>
      </c>
      <c r="BY41" s="63">
        <v>35431</v>
      </c>
      <c r="BZ41" s="63">
        <v>35462</v>
      </c>
      <c r="CA41" s="63">
        <v>35490</v>
      </c>
      <c r="CB41" s="63">
        <v>35521</v>
      </c>
      <c r="CC41" s="63">
        <v>35551</v>
      </c>
      <c r="CD41" s="63">
        <v>35582</v>
      </c>
      <c r="CE41" s="63">
        <v>35612</v>
      </c>
      <c r="CF41" s="63">
        <v>35643</v>
      </c>
      <c r="CG41" s="63">
        <v>35674</v>
      </c>
      <c r="CH41" s="63">
        <v>35704</v>
      </c>
      <c r="CI41" s="63">
        <v>35735</v>
      </c>
      <c r="CJ41" s="63">
        <v>35765</v>
      </c>
      <c r="CK41" s="63">
        <v>35796</v>
      </c>
      <c r="CL41" s="63">
        <v>35827</v>
      </c>
      <c r="CM41" s="63">
        <v>35855</v>
      </c>
      <c r="CN41" s="63">
        <v>35886</v>
      </c>
      <c r="CO41" s="63">
        <v>35916</v>
      </c>
      <c r="CP41" s="63">
        <v>35947</v>
      </c>
      <c r="CQ41" s="63">
        <v>35977</v>
      </c>
      <c r="CR41" s="63">
        <v>36008</v>
      </c>
      <c r="CS41" s="63">
        <v>36039</v>
      </c>
      <c r="CT41" s="63">
        <v>36069</v>
      </c>
      <c r="CU41" s="63">
        <v>36100</v>
      </c>
      <c r="CV41" s="63">
        <v>36130</v>
      </c>
      <c r="CW41" s="63">
        <v>36161</v>
      </c>
      <c r="CX41" s="63">
        <v>36192</v>
      </c>
      <c r="CY41" s="63">
        <v>36220</v>
      </c>
      <c r="CZ41" s="63">
        <v>36251</v>
      </c>
      <c r="DA41" s="63">
        <v>36281</v>
      </c>
      <c r="DB41" s="63">
        <v>36312</v>
      </c>
      <c r="DC41" s="63">
        <v>36342</v>
      </c>
      <c r="DD41" s="63">
        <v>36373</v>
      </c>
      <c r="DE41" s="63">
        <v>36404</v>
      </c>
      <c r="DF41" s="63">
        <v>36434</v>
      </c>
      <c r="DG41" s="63">
        <v>36465</v>
      </c>
      <c r="DH41" s="63">
        <v>36495</v>
      </c>
      <c r="DI41" s="63">
        <v>36526</v>
      </c>
      <c r="DJ41" s="63">
        <v>36557</v>
      </c>
      <c r="DK41" s="63">
        <v>36586</v>
      </c>
      <c r="DL41" s="63">
        <v>36617</v>
      </c>
      <c r="DM41" s="63">
        <v>36647</v>
      </c>
      <c r="DN41" s="63">
        <v>36678</v>
      </c>
      <c r="DO41" s="63">
        <v>36708</v>
      </c>
      <c r="DP41" s="63">
        <v>36739</v>
      </c>
      <c r="DQ41" s="63">
        <v>36770</v>
      </c>
      <c r="DR41" s="63">
        <v>36800</v>
      </c>
      <c r="DS41" s="63">
        <v>36831</v>
      </c>
      <c r="DT41" s="63">
        <v>36861</v>
      </c>
      <c r="DU41" s="63">
        <v>36892</v>
      </c>
      <c r="DV41" s="63">
        <v>36923</v>
      </c>
      <c r="DW41" s="63">
        <v>36951</v>
      </c>
      <c r="DX41" s="63">
        <v>36982</v>
      </c>
      <c r="DY41" s="63">
        <v>37012</v>
      </c>
      <c r="DZ41" s="63">
        <v>37043</v>
      </c>
      <c r="EA41" s="63">
        <v>37073</v>
      </c>
      <c r="EB41" s="63">
        <v>37104</v>
      </c>
      <c r="EC41" s="63">
        <v>37135</v>
      </c>
      <c r="ED41" s="63">
        <v>37165</v>
      </c>
      <c r="EE41" s="63">
        <v>37196</v>
      </c>
      <c r="EF41" s="63">
        <v>37226</v>
      </c>
      <c r="EG41" s="63">
        <v>37257</v>
      </c>
      <c r="EH41" s="63">
        <v>37288</v>
      </c>
      <c r="EI41" s="63">
        <v>37316</v>
      </c>
      <c r="EJ41" s="63">
        <v>37347</v>
      </c>
      <c r="EK41" s="63">
        <v>37377</v>
      </c>
      <c r="EL41" s="63">
        <v>37408</v>
      </c>
      <c r="EM41" s="63">
        <v>37438</v>
      </c>
      <c r="EN41" s="63">
        <v>37469</v>
      </c>
      <c r="EO41" s="63">
        <v>37500</v>
      </c>
      <c r="EP41" s="63">
        <v>37530</v>
      </c>
      <c r="EQ41" s="63">
        <v>37561</v>
      </c>
      <c r="ER41" s="63">
        <v>37591</v>
      </c>
      <c r="ES41" s="63">
        <v>37622</v>
      </c>
      <c r="ET41" s="63">
        <v>37653</v>
      </c>
      <c r="EU41" s="63">
        <v>37681</v>
      </c>
      <c r="EV41" s="63">
        <v>37712</v>
      </c>
      <c r="EW41" s="63">
        <v>37742</v>
      </c>
      <c r="EX41" s="63">
        <v>37773</v>
      </c>
      <c r="EY41" s="63">
        <v>37803</v>
      </c>
      <c r="EZ41" s="63">
        <v>37834</v>
      </c>
      <c r="FA41" s="63">
        <v>37865</v>
      </c>
      <c r="FB41" s="63">
        <v>37895</v>
      </c>
      <c r="FC41" s="63">
        <v>37926</v>
      </c>
      <c r="FD41" s="63">
        <v>37956</v>
      </c>
      <c r="FE41" s="63">
        <v>37987</v>
      </c>
      <c r="FF41" s="63">
        <v>38018</v>
      </c>
      <c r="FG41" s="63">
        <v>38047</v>
      </c>
      <c r="FH41" s="63">
        <v>38078</v>
      </c>
      <c r="FI41" s="63">
        <v>38108</v>
      </c>
      <c r="FJ41" s="63">
        <v>38139</v>
      </c>
      <c r="FK41" s="63">
        <v>38169</v>
      </c>
      <c r="FL41" s="63">
        <v>38200</v>
      </c>
      <c r="FM41" s="63">
        <v>38231</v>
      </c>
      <c r="FN41" s="63">
        <v>38261</v>
      </c>
      <c r="FO41" s="63">
        <v>38292</v>
      </c>
      <c r="FP41" s="63">
        <v>38322</v>
      </c>
      <c r="FQ41" s="63">
        <v>38353</v>
      </c>
      <c r="FR41" s="63">
        <v>38384</v>
      </c>
      <c r="FS41" s="63">
        <v>38412</v>
      </c>
      <c r="FT41" s="63">
        <v>38443</v>
      </c>
      <c r="FU41" s="63">
        <v>38473</v>
      </c>
      <c r="FV41" s="63">
        <v>38504</v>
      </c>
      <c r="FW41" s="63">
        <v>38534</v>
      </c>
      <c r="FX41" s="63">
        <v>38565</v>
      </c>
      <c r="FY41" s="63">
        <v>38596</v>
      </c>
      <c r="FZ41" s="63">
        <v>38626</v>
      </c>
      <c r="GA41" s="63">
        <v>38657</v>
      </c>
      <c r="GB41" s="63">
        <v>38687</v>
      </c>
      <c r="GC41" s="63">
        <v>38718</v>
      </c>
      <c r="GD41" s="63">
        <v>38749</v>
      </c>
      <c r="GE41" s="63">
        <v>38777</v>
      </c>
      <c r="GF41" s="63">
        <v>38808</v>
      </c>
      <c r="GG41" s="63">
        <v>38838</v>
      </c>
      <c r="GH41" s="63">
        <v>38869</v>
      </c>
      <c r="GI41" s="63">
        <v>38899</v>
      </c>
      <c r="GJ41" s="63">
        <v>38930</v>
      </c>
      <c r="GK41" s="63">
        <v>38961</v>
      </c>
      <c r="GL41" s="63">
        <v>38991</v>
      </c>
      <c r="GM41" s="63">
        <v>39022</v>
      </c>
      <c r="GN41" s="63">
        <v>39052</v>
      </c>
      <c r="GO41" s="63">
        <v>39083</v>
      </c>
      <c r="GP41" s="63">
        <v>39114</v>
      </c>
      <c r="GQ41" s="63">
        <v>39142</v>
      </c>
      <c r="GR41" s="63">
        <v>39173</v>
      </c>
      <c r="GS41" s="63">
        <v>39203</v>
      </c>
      <c r="GT41" s="63">
        <v>39234</v>
      </c>
      <c r="GU41" s="63">
        <v>39264</v>
      </c>
      <c r="GV41" s="63">
        <v>39295</v>
      </c>
      <c r="GW41" s="63">
        <v>39326</v>
      </c>
      <c r="GX41" s="63">
        <v>39356</v>
      </c>
      <c r="GY41" s="63">
        <v>39387</v>
      </c>
      <c r="GZ41" s="63">
        <v>39417</v>
      </c>
      <c r="HA41" s="63">
        <v>39448</v>
      </c>
      <c r="HB41" s="63">
        <v>39479</v>
      </c>
      <c r="HC41" s="63">
        <v>39508</v>
      </c>
      <c r="HD41" s="63">
        <v>39539</v>
      </c>
      <c r="HE41" s="63">
        <v>39569</v>
      </c>
      <c r="HF41" s="63">
        <v>39600</v>
      </c>
      <c r="HG41" s="63">
        <v>39630</v>
      </c>
      <c r="HH41" s="63">
        <v>39661</v>
      </c>
      <c r="HI41" s="63">
        <v>39692</v>
      </c>
      <c r="HJ41" s="63">
        <v>39722</v>
      </c>
      <c r="HK41" s="63">
        <v>39753</v>
      </c>
      <c r="HL41" s="63">
        <v>39783</v>
      </c>
      <c r="HM41" s="63">
        <v>39814</v>
      </c>
      <c r="HN41" s="63">
        <v>39845</v>
      </c>
      <c r="HO41" s="63">
        <v>39873</v>
      </c>
      <c r="HP41" s="63">
        <v>39904</v>
      </c>
      <c r="HQ41" s="63">
        <v>39934</v>
      </c>
      <c r="HR41" s="63">
        <v>39965</v>
      </c>
      <c r="HS41" s="63">
        <v>39995</v>
      </c>
      <c r="HT41" s="63">
        <v>40026</v>
      </c>
      <c r="HU41" s="63">
        <v>40057</v>
      </c>
      <c r="HV41" s="63">
        <v>40087</v>
      </c>
      <c r="HW41" s="63">
        <v>40118</v>
      </c>
      <c r="HX41" s="63">
        <v>40148</v>
      </c>
      <c r="HY41" s="63">
        <v>40179</v>
      </c>
      <c r="HZ41" s="63">
        <v>40210</v>
      </c>
      <c r="IA41" s="63">
        <v>40238</v>
      </c>
      <c r="IB41" s="63">
        <v>40269</v>
      </c>
      <c r="IC41" s="63">
        <v>40299</v>
      </c>
      <c r="ID41" s="63">
        <v>40330</v>
      </c>
      <c r="IE41" s="63">
        <v>40360</v>
      </c>
      <c r="IF41" s="63">
        <v>40391</v>
      </c>
      <c r="IG41" s="63">
        <v>40422</v>
      </c>
      <c r="IH41" s="63">
        <v>40452</v>
      </c>
      <c r="II41" s="63">
        <v>40483</v>
      </c>
      <c r="IJ41" s="63">
        <v>40513</v>
      </c>
      <c r="IK41" s="63">
        <v>40544</v>
      </c>
      <c r="IL41" s="63">
        <v>40575</v>
      </c>
      <c r="IM41" s="63">
        <v>40603</v>
      </c>
      <c r="IN41" s="63">
        <v>40634</v>
      </c>
      <c r="IO41" s="63">
        <v>40664</v>
      </c>
      <c r="IP41" s="63">
        <v>40695</v>
      </c>
      <c r="IQ41" s="63">
        <v>40725</v>
      </c>
      <c r="IR41" s="63">
        <v>40756</v>
      </c>
      <c r="IS41" s="63">
        <v>40787</v>
      </c>
      <c r="IT41" s="63">
        <v>40817</v>
      </c>
      <c r="IU41" s="63">
        <v>40848</v>
      </c>
      <c r="IV41" s="63">
        <v>40878</v>
      </c>
      <c r="IW41" s="63">
        <v>40909</v>
      </c>
      <c r="IX41" s="63">
        <v>40940</v>
      </c>
      <c r="IY41" s="63">
        <v>40969</v>
      </c>
      <c r="IZ41" s="63">
        <v>41000</v>
      </c>
      <c r="JA41" s="63">
        <v>41030</v>
      </c>
      <c r="JB41" s="63">
        <v>41061</v>
      </c>
      <c r="JC41" s="63">
        <v>41091</v>
      </c>
      <c r="JD41" s="63">
        <v>41122</v>
      </c>
      <c r="JE41" s="63">
        <v>41153</v>
      </c>
      <c r="JF41" s="63">
        <v>41183</v>
      </c>
      <c r="JG41" s="63">
        <v>41214</v>
      </c>
      <c r="JH41" s="63">
        <v>41244</v>
      </c>
      <c r="JI41" s="63">
        <v>41275</v>
      </c>
      <c r="JJ41" s="63">
        <v>41306</v>
      </c>
      <c r="JK41" s="63">
        <v>41334</v>
      </c>
      <c r="JL41" s="63">
        <v>41365</v>
      </c>
      <c r="JM41" s="63">
        <v>41395</v>
      </c>
      <c r="JN41" s="63">
        <v>41426</v>
      </c>
      <c r="JO41" s="63">
        <v>41456</v>
      </c>
      <c r="JP41" s="63">
        <v>41487</v>
      </c>
      <c r="JQ41" s="63">
        <v>41518</v>
      </c>
      <c r="JR41" s="63">
        <v>41548</v>
      </c>
      <c r="JS41" s="63">
        <v>41579</v>
      </c>
      <c r="JT41" s="63">
        <v>41609</v>
      </c>
      <c r="JU41" s="63">
        <v>41640</v>
      </c>
      <c r="JV41" s="63">
        <v>41671</v>
      </c>
      <c r="JW41" s="63">
        <v>41699</v>
      </c>
      <c r="JX41" s="63">
        <v>41730</v>
      </c>
      <c r="JY41" s="63">
        <v>41760</v>
      </c>
      <c r="JZ41" s="63">
        <v>41791</v>
      </c>
      <c r="KA41" s="63">
        <v>41821</v>
      </c>
      <c r="KB41" s="63">
        <v>41852</v>
      </c>
      <c r="KC41" s="63">
        <v>41883</v>
      </c>
      <c r="KD41" s="63">
        <v>41913</v>
      </c>
      <c r="KE41" s="63">
        <v>41944</v>
      </c>
      <c r="KF41" s="63">
        <v>41974</v>
      </c>
      <c r="KG41" s="63">
        <v>42005</v>
      </c>
      <c r="KH41" s="63">
        <v>42036</v>
      </c>
      <c r="KI41" s="63">
        <v>42064</v>
      </c>
      <c r="KJ41" s="63">
        <v>42095</v>
      </c>
      <c r="KK41" s="63">
        <v>42125</v>
      </c>
      <c r="KL41" s="63">
        <v>42156</v>
      </c>
      <c r="KM41" s="63">
        <v>42186</v>
      </c>
      <c r="KN41" s="63">
        <v>42217</v>
      </c>
      <c r="KO41" s="63">
        <v>42248</v>
      </c>
      <c r="KP41" s="63">
        <v>42278</v>
      </c>
      <c r="KQ41" s="63">
        <v>42309</v>
      </c>
      <c r="KR41" s="63">
        <v>42339</v>
      </c>
      <c r="KS41" s="63">
        <v>42370</v>
      </c>
      <c r="KT41" s="63">
        <v>42401</v>
      </c>
      <c r="KU41" s="63">
        <v>42430</v>
      </c>
      <c r="KV41" s="63">
        <v>42461</v>
      </c>
      <c r="KW41" s="63">
        <v>42491</v>
      </c>
      <c r="KX41" s="63">
        <v>42522</v>
      </c>
      <c r="KY41" s="63">
        <v>42552</v>
      </c>
      <c r="KZ41" s="63">
        <v>42583</v>
      </c>
      <c r="LA41" s="63">
        <v>42614</v>
      </c>
      <c r="LB41" s="63">
        <v>42644</v>
      </c>
      <c r="LC41" s="63">
        <v>42675</v>
      </c>
      <c r="LD41" s="63">
        <v>42705</v>
      </c>
    </row>
    <row r="42" spans="1:316">
      <c r="A42" t="s">
        <v>14854</v>
      </c>
      <c r="B42" t="s">
        <v>732</v>
      </c>
      <c r="C42" t="s">
        <v>1</v>
      </c>
      <c r="D42" s="1">
        <f>D7</f>
        <v>52.55</v>
      </c>
      <c r="E42">
        <f>$D$42+($P$42-$D$42)*(COLUMN(E42)-COLUMN($D$42))/(COLUMN($P$42)-COLUMN($D$42))</f>
        <v>54.516666666666666</v>
      </c>
      <c r="F42">
        <f t="shared" ref="F42:O42" si="6">$D$42+($P$42-$D$42)*(COLUMN(F42)-COLUMN($D$42))/(COLUMN($P$42)-COLUMN($D$42))</f>
        <v>56.483333333333334</v>
      </c>
      <c r="G42">
        <f t="shared" si="6"/>
        <v>58.45</v>
      </c>
      <c r="H42">
        <f t="shared" si="6"/>
        <v>60.416666666666664</v>
      </c>
      <c r="I42">
        <f t="shared" si="6"/>
        <v>62.383333333333333</v>
      </c>
      <c r="J42">
        <f t="shared" si="6"/>
        <v>64.349999999999994</v>
      </c>
      <c r="K42">
        <f t="shared" si="6"/>
        <v>66.316666666666663</v>
      </c>
      <c r="L42">
        <f t="shared" si="6"/>
        <v>68.283333333333331</v>
      </c>
      <c r="M42">
        <f t="shared" si="6"/>
        <v>70.25</v>
      </c>
      <c r="N42">
        <f t="shared" si="6"/>
        <v>72.216666666666669</v>
      </c>
      <c r="O42">
        <f t="shared" si="6"/>
        <v>74.183333333333337</v>
      </c>
      <c r="P42" s="1">
        <f>E7</f>
        <v>76.150000000000006</v>
      </c>
      <c r="Q42">
        <f>P42+(AB42-P42)*(COLUMN(Q42)-COLUMN(P42))/(COLUMN(AB42)-COLUMN(P42))</f>
        <v>78.115833333333342</v>
      </c>
      <c r="R42">
        <f>P42+(AB42-P42)*(COLUMN(R42)-COLUMN(P42))/(COLUMN(AB42)-COLUMN(P42))</f>
        <v>80.081666666666678</v>
      </c>
      <c r="S42">
        <f>P42+(AB42-P42)*(COLUMN(S42)-COLUMN(P42))/(COLUMN(AB42)-COLUMN(P42))</f>
        <v>82.047499999999999</v>
      </c>
      <c r="T42">
        <f>P42+(AB42-P42)*(COLUMN(T42)-COLUMN(P42))/(COLUMN(AB42)-COLUMN(P42))</f>
        <v>84.013333333333335</v>
      </c>
      <c r="U42">
        <f>P42+(AB42-P42)*(COLUMN(U42)-COLUMN(P42))/(COLUMN(AB42)-COLUMN(P42))</f>
        <v>85.979166666666671</v>
      </c>
      <c r="V42">
        <f>P42+(AB42-P42)*(COLUMN(V42)-COLUMN(P42))/(COLUMN(AB42)-COLUMN(P42))</f>
        <v>87.944999999999993</v>
      </c>
      <c r="W42">
        <f>P42+(AB42-P42)*(COLUMN(W42)-COLUMN(P42))/(COLUMN(AB42)-COLUMN(P42))</f>
        <v>89.910833333333329</v>
      </c>
      <c r="X42">
        <f>P42+(AB42-P42)*(COLUMN(X42)-COLUMN(P42))/(COLUMN(AB42)-COLUMN(P42))</f>
        <v>91.876666666666665</v>
      </c>
      <c r="Y42">
        <f>P42+(AB42-P42)*(COLUMN(Y42)-COLUMN(P42))/(COLUMN(AB42)-COLUMN(P42))</f>
        <v>93.842500000000001</v>
      </c>
      <c r="Z42">
        <f>P42+(AB42-P42)*(COLUMN(Z42)-COLUMN(P42))/(COLUMN(AB42)-COLUMN(P42))</f>
        <v>95.808333333333337</v>
      </c>
      <c r="AA42">
        <f>P42+(AB42-P42)*(COLUMN(AA42)-COLUMN(P42))/(COLUMN(AB42)-COLUMN(P42))</f>
        <v>97.774166666666659</v>
      </c>
      <c r="AB42" s="1">
        <f>F7</f>
        <v>99.74</v>
      </c>
      <c r="AC42">
        <f>AB42+(AN42-AB42)*(COLUMN(AC42)-COLUMN(AB42))/(COLUMN(AN42)-COLUMN(AB42))</f>
        <v>101.72999999999999</v>
      </c>
      <c r="AD42">
        <f>AB42+(AN42-AB42)*(COLUMN(AD42)-COLUMN(AB42))/(COLUMN(AN42)-COLUMN(AB42))</f>
        <v>103.72</v>
      </c>
      <c r="AE42">
        <f>AB42+(AN42-AB42)*(COLUMN(AE42)-COLUMN(AB42))/(COLUMN(AN42)-COLUMN(AB42))</f>
        <v>105.71</v>
      </c>
      <c r="AF42">
        <f>AB42+(AN42-AB42)*(COLUMN(AF42)-COLUMN(AB42))/(COLUMN(AN42)-COLUMN(AB42))</f>
        <v>107.7</v>
      </c>
      <c r="AG42">
        <f>AB42+(AN42-AB42)*(COLUMN(AG42)-COLUMN(AB42))/(COLUMN(AN42)-COLUMN(AB42))</f>
        <v>109.69</v>
      </c>
      <c r="AH42">
        <f>AB42+(AN42-AB42)*(COLUMN(AH42)-COLUMN(AB42))/(COLUMN(AN42)-COLUMN(AB42))</f>
        <v>111.68</v>
      </c>
      <c r="AI42">
        <f>AB42+(AN42-AB42)*(COLUMN(AI42)-COLUMN(AB42))/(COLUMN(AN42)-COLUMN(AB42))</f>
        <v>113.67</v>
      </c>
      <c r="AJ42">
        <f>AB42+(AN42-AB42)*(COLUMN(AJ42)-COLUMN(AB42))/(COLUMN(AN42)-COLUMN(AB42))</f>
        <v>115.66</v>
      </c>
      <c r="AK42">
        <f>AB42+(AN42-AB42)*(COLUMN(AK42)-COLUMN(AB42))/(COLUMN(AN42)-COLUMN(AB42))</f>
        <v>117.65</v>
      </c>
      <c r="AL42">
        <f>AB42+(AN42-AB42)*(COLUMN(AL42)-COLUMN(AB42))/(COLUMN(AN42)-COLUMN(AB42))</f>
        <v>119.64</v>
      </c>
      <c r="AM42">
        <f>AB42+(AN42-AB42)*(COLUMN(AM42)-COLUMN(AB42))/(COLUMN(AN42)-COLUMN(AB42))</f>
        <v>121.63000000000001</v>
      </c>
      <c r="AN42" s="1">
        <f>G7</f>
        <v>123.62</v>
      </c>
      <c r="AO42">
        <f>AN42+(AZ42-AN42)*(COLUMN(AO42)-COLUMN(AN42))/(COLUMN(AZ42)-COLUMN(AN42))</f>
        <v>125.86333333333334</v>
      </c>
      <c r="AP42">
        <f>AN42+(AZ42-AN42)*(COLUMN(AP42)-COLUMN(AN42))/(COLUMN(AZ42)-COLUMN(AN42))</f>
        <v>128.10666666666668</v>
      </c>
      <c r="AQ42">
        <f>AN42+(AZ42-AN42)*(COLUMN(AQ42)-COLUMN(AN42))/(COLUMN(AZ42)-COLUMN(AN42))</f>
        <v>130.35</v>
      </c>
      <c r="AR42">
        <f>AN42+(AZ42-AN42)*(COLUMN(AR42)-COLUMN(AN42))/(COLUMN(AZ42)-COLUMN(AN42))</f>
        <v>132.59333333333333</v>
      </c>
      <c r="AS42">
        <f>AN42+(AZ42-AN42)*(COLUMN(AS42)-COLUMN(AN42))/(COLUMN(AZ42)-COLUMN(AN42))</f>
        <v>134.83666666666667</v>
      </c>
      <c r="AT42">
        <f>AN42+(AZ42-AN42)*(COLUMN(AT42)-COLUMN(AN42))/(COLUMN(AZ42)-COLUMN(AN42))</f>
        <v>137.07999999999998</v>
      </c>
      <c r="AU42">
        <f>AN42+(AZ42-AN42)*(COLUMN(AU42)-COLUMN(AN42))/(COLUMN(AZ42)-COLUMN(AN42))</f>
        <v>139.32333333333332</v>
      </c>
      <c r="AV42">
        <f>AN42+(AZ42-AN42)*(COLUMN(AV42)-COLUMN(AN42))/(COLUMN(AZ42)-COLUMN(AN42))</f>
        <v>141.56666666666666</v>
      </c>
      <c r="AW42">
        <f>AN42+(AZ42-AN42)*(COLUMN(AW42)-COLUMN(AN42))/(COLUMN(AZ42)-COLUMN(AN42))</f>
        <v>143.81</v>
      </c>
      <c r="AX42">
        <f>AN42+(AZ42-AN42)*(COLUMN(AX42)-COLUMN(AN42))/(COLUMN(AZ42)-COLUMN(AN42))</f>
        <v>146.05333333333334</v>
      </c>
      <c r="AY42">
        <f>AN42+(AZ42-AN42)*(COLUMN(AY42)-COLUMN(AN42))/(COLUMN(AZ42)-COLUMN(AN42))</f>
        <v>148.29666666666665</v>
      </c>
      <c r="AZ42" s="1">
        <f>H7</f>
        <v>150.54</v>
      </c>
      <c r="BA42">
        <f>AZ42+(BL42-AZ42)*(COLUMN(BA42)-COLUMN(AZ42))/(COLUMN(BL42)-COLUMN(AZ42))</f>
        <v>153.30166666666665</v>
      </c>
      <c r="BB42">
        <f>AZ42+(BL42-AZ42)*(COLUMN(BB42)-COLUMN(AZ42))/(COLUMN(BL42)-COLUMN(AZ42))</f>
        <v>156.06333333333333</v>
      </c>
      <c r="BC42">
        <f>AZ42+(BL42-AZ42)*(COLUMN(BC42)-COLUMN(AZ42))/(COLUMN(BL42)-COLUMN(AZ42))</f>
        <v>158.82499999999999</v>
      </c>
      <c r="BD42">
        <f>AZ42+(BL42-AZ42)*(COLUMN(BD42)-COLUMN(AZ42))/(COLUMN(BL42)-COLUMN(AZ42))</f>
        <v>161.58666666666667</v>
      </c>
      <c r="BE42">
        <f>AZ42+(BL42-AZ42)*(COLUMN(BE42)-COLUMN(AZ42))/(COLUMN(BL42)-COLUMN(AZ42))</f>
        <v>164.34833333333333</v>
      </c>
      <c r="BF42">
        <f>AZ42+(BL42-AZ42)*(COLUMN(BF42)-COLUMN(AZ42))/(COLUMN(BL42)-COLUMN(AZ42))</f>
        <v>167.11</v>
      </c>
      <c r="BG42">
        <f>AZ42+(BL42-AZ42)*(COLUMN(BG42)-COLUMN(AZ42))/(COLUMN(BL42)-COLUMN(AZ42))</f>
        <v>169.87166666666667</v>
      </c>
      <c r="BH42">
        <f>AZ42+(BL42-AZ42)*(COLUMN(BH42)-COLUMN(AZ42))/(COLUMN(BL42)-COLUMN(AZ42))</f>
        <v>172.63333333333333</v>
      </c>
      <c r="BI42">
        <f>AZ42+(BL42-AZ42)*(COLUMN(BI42)-COLUMN(AZ42))/(COLUMN(BL42)-COLUMN(AZ42))</f>
        <v>175.39500000000001</v>
      </c>
      <c r="BJ42">
        <f>AZ42+(BL42-AZ42)*(COLUMN(BJ42)-COLUMN(AZ42))/(COLUMN(BL42)-COLUMN(AZ42))</f>
        <v>178.15666666666667</v>
      </c>
      <c r="BK42">
        <f>AZ42+(BL42-AZ42)*(COLUMN(BK42)-COLUMN(AZ42))/(COLUMN(BL42)-COLUMN(AZ42))</f>
        <v>180.91833333333335</v>
      </c>
      <c r="BL42" s="1">
        <f>I7</f>
        <v>183.68</v>
      </c>
      <c r="BM42">
        <f>BL42+(BX42-BL42)*(COLUMN(BM42)-COLUMN(BL42))/(COLUMN(BX42)-COLUMN(BL42))</f>
        <v>193.34166666666667</v>
      </c>
      <c r="BN42">
        <f>BL42+(BX42-BL42)*(COLUMN(BN42)-COLUMN(BL42))/(COLUMN(BX42)-COLUMN(BL42))</f>
        <v>203.00333333333333</v>
      </c>
      <c r="BO42">
        <f>BL42+(BX42-BL42)*(COLUMN(BO42)-COLUMN(BL42))/(COLUMN(BX42)-COLUMN(BL42))</f>
        <v>212.66500000000002</v>
      </c>
      <c r="BP42">
        <f>BL42+(BX42-BL42)*(COLUMN(BP42)-COLUMN(BL42))/(COLUMN(BX42)-COLUMN(BL42))</f>
        <v>222.32666666666668</v>
      </c>
      <c r="BQ42">
        <f>BL42+(BX42-BL42)*(COLUMN(BQ42)-COLUMN(BL42))/(COLUMN(BX42)-COLUMN(BL42))</f>
        <v>231.98833333333334</v>
      </c>
      <c r="BR42">
        <f>BL42+(BX42-BL42)*(COLUMN(BR42)-COLUMN(BL42))/(COLUMN(BX42)-COLUMN(BL42))</f>
        <v>241.65</v>
      </c>
      <c r="BS42">
        <f>BL42+(BX42-BL42)*(COLUMN(BS42)-COLUMN(BL42))/(COLUMN(BX42)-COLUMN(BL42))</f>
        <v>251.31166666666667</v>
      </c>
      <c r="BT42">
        <f>BL42+(BX42-BL42)*(COLUMN(BT42)-COLUMN(BL42))/(COLUMN(BX42)-COLUMN(BL42))</f>
        <v>260.97333333333336</v>
      </c>
      <c r="BU42">
        <f>BL42+(BX42-BL42)*(COLUMN(BU42)-COLUMN(BL42))/(COLUMN(BX42)-COLUMN(BL42))</f>
        <v>270.63499999999999</v>
      </c>
      <c r="BV42">
        <f>BL42+(BX42-BL42)*(COLUMN(BV42)-COLUMN(BL42))/(COLUMN(BX42)-COLUMN(BL42))</f>
        <v>280.29666666666668</v>
      </c>
      <c r="BW42">
        <f>BL42+(BX42-BL42)*(COLUMN(BW42)-COLUMN(BL42))/(COLUMN(BX42)-COLUMN(BL42))</f>
        <v>289.95833333333331</v>
      </c>
      <c r="BX42" s="1">
        <f>J7</f>
        <v>299.62</v>
      </c>
      <c r="BY42">
        <f>BX42+(CJ42-BX42)*(COLUMN(BY42)-COLUMN(BX42))/(COLUMN(CJ42)-COLUMN(BX42))</f>
        <v>308.95416666666665</v>
      </c>
      <c r="BZ42">
        <f>BX42+(CJ42-BX42)*(COLUMN(BZ42)-COLUMN(BX42))/(COLUMN(CJ42)-COLUMN(BX42))</f>
        <v>318.28833333333336</v>
      </c>
      <c r="CA42">
        <f>BX42+(CJ42-BX42)*(COLUMN(CA42)-COLUMN(BX42))/(COLUMN(CJ42)-COLUMN(BX42))</f>
        <v>327.6225</v>
      </c>
      <c r="CB42">
        <f>BX42+(CJ42-BX42)*(COLUMN(CB42)-COLUMN(BX42))/(COLUMN(CJ42)-COLUMN(BX42))</f>
        <v>336.95666666666665</v>
      </c>
      <c r="CC42">
        <f>BX42+(CJ42-BX42)*(COLUMN(CC42)-COLUMN(BX42))/(COLUMN(CJ42)-COLUMN(BX42))</f>
        <v>346.29083333333335</v>
      </c>
      <c r="CD42">
        <f>BX42+(CJ42-BX42)*(COLUMN(CD42)-COLUMN(BX42))/(COLUMN(CJ42)-COLUMN(BX42))</f>
        <v>355.625</v>
      </c>
      <c r="CE42">
        <f>BX42+(CJ42-BX42)*(COLUMN(CE42)-COLUMN(BX42))/(COLUMN(CJ42)-COLUMN(BX42))</f>
        <v>364.95916666666665</v>
      </c>
      <c r="CF42">
        <f>BX42+(CJ42-BX42)*(COLUMN(CF42)-COLUMN(BX42))/(COLUMN(CJ42)-COLUMN(BX42))</f>
        <v>374.29333333333335</v>
      </c>
      <c r="CG42">
        <f>BX42+(CJ42-BX42)*(COLUMN(CG42)-COLUMN(BX42))/(COLUMN(CJ42)-COLUMN(BX42))</f>
        <v>383.6275</v>
      </c>
      <c r="CH42">
        <f>BX42+(CJ42-BX42)*(COLUMN(CH42)-COLUMN(BX42))/(COLUMN(CJ42)-COLUMN(BX42))</f>
        <v>392.96166666666664</v>
      </c>
      <c r="CI42">
        <f>BX42+(CJ42-BX42)*(COLUMN(CI42)-COLUMN(BX42))/(COLUMN(CJ42)-COLUMN(BX42))</f>
        <v>402.29583333333335</v>
      </c>
      <c r="CJ42" s="1">
        <f>K7</f>
        <v>411.63</v>
      </c>
      <c r="CK42">
        <f>CJ42+(CV42-CJ42)*(COLUMN(CK42)-COLUMN(CJ42))/(COLUMN(CV42)-COLUMN(CJ42))</f>
        <v>423.49166666666667</v>
      </c>
      <c r="CL42">
        <f>CJ42+(CV42-CJ42)*(COLUMN(CL42)-COLUMN(CJ42))/(COLUMN(CV42)-COLUMN(CJ42))</f>
        <v>435.35333333333335</v>
      </c>
      <c r="CM42">
        <f>CJ42+(CV42-CJ42)*(COLUMN(CM42)-COLUMN(CJ42))/(COLUMN(CV42)-COLUMN(CJ42))</f>
        <v>447.21500000000003</v>
      </c>
      <c r="CN42">
        <f>CJ42+(CV42-CJ42)*(COLUMN(CN42)-COLUMN(CJ42))/(COLUMN(CV42)-COLUMN(CJ42))</f>
        <v>459.07666666666665</v>
      </c>
      <c r="CO42">
        <f>CJ42+(CV42-CJ42)*(COLUMN(CO42)-COLUMN(CJ42))/(COLUMN(CV42)-COLUMN(CJ42))</f>
        <v>470.93833333333333</v>
      </c>
      <c r="CP42">
        <f>CJ42+(CV42-CJ42)*(COLUMN(CP42)-COLUMN(CJ42))/(COLUMN(CV42)-COLUMN(CJ42))</f>
        <v>482.8</v>
      </c>
      <c r="CQ42">
        <f>CJ42+(CV42-CJ42)*(COLUMN(CQ42)-COLUMN(CJ42))/(COLUMN(CV42)-COLUMN(CJ42))</f>
        <v>494.66166666666669</v>
      </c>
      <c r="CR42">
        <f>CJ42+(CV42-CJ42)*(COLUMN(CR42)-COLUMN(CJ42))/(COLUMN(CV42)-COLUMN(CJ42))</f>
        <v>506.52333333333337</v>
      </c>
      <c r="CS42">
        <f>CJ42+(CV42-CJ42)*(COLUMN(CS42)-COLUMN(CJ42))/(COLUMN(CV42)-COLUMN(CJ42))</f>
        <v>518.38499999999999</v>
      </c>
      <c r="CT42">
        <f>CJ42+(CV42-CJ42)*(COLUMN(CT42)-COLUMN(CJ42))/(COLUMN(CV42)-COLUMN(CJ42))</f>
        <v>530.24666666666667</v>
      </c>
      <c r="CU42">
        <f>CJ42+(CV42-CJ42)*(COLUMN(CU42)-COLUMN(CJ42))/(COLUMN(CV42)-COLUMN(CJ42))</f>
        <v>542.10833333333335</v>
      </c>
      <c r="CV42" s="1">
        <f>L7</f>
        <v>553.97</v>
      </c>
      <c r="CW42">
        <f>CV42+(DH42-CV42)*(COLUMN(CW42)-COLUMN(CV42))/(COLUMN(DH42)-COLUMN(CV42))</f>
        <v>573.9083333333333</v>
      </c>
      <c r="CX42">
        <f>CV42+(DH42-CV42)*(COLUMN(CX42)-COLUMN(CV42))/(COLUMN(DH42)-COLUMN(CV42))</f>
        <v>593.84666666666669</v>
      </c>
      <c r="CY42">
        <f>CV42+(DH42-CV42)*(COLUMN(CY42)-COLUMN(CV42))/(COLUMN(DH42)-COLUMN(CV42))</f>
        <v>613.78500000000008</v>
      </c>
      <c r="CZ42">
        <f>CV42+(DH42-CV42)*(COLUMN(CZ42)-COLUMN(CV42))/(COLUMN(DH42)-COLUMN(CV42))</f>
        <v>633.72333333333336</v>
      </c>
      <c r="DA42">
        <f>CV42+(DH42-CV42)*(COLUMN(DA42)-COLUMN(CV42))/(COLUMN(DH42)-COLUMN(CV42))</f>
        <v>653.66166666666663</v>
      </c>
      <c r="DB42">
        <f>CV42+(DH42-CV42)*(COLUMN(DB42)-COLUMN(CV42))/(COLUMN(DH42)-COLUMN(CV42))</f>
        <v>673.6</v>
      </c>
      <c r="DC42">
        <f>CV42+(DH42-CV42)*(COLUMN(DC42)-COLUMN(CV42))/(COLUMN(DH42)-COLUMN(CV42))</f>
        <v>693.53833333333341</v>
      </c>
      <c r="DD42">
        <f>CV42+(DH42-CV42)*(COLUMN(DD42)-COLUMN(CV42))/(COLUMN(DH42)-COLUMN(CV42))</f>
        <v>713.47666666666669</v>
      </c>
      <c r="DE42">
        <f>CV42+(DH42-CV42)*(COLUMN(DE42)-COLUMN(CV42))/(COLUMN(DH42)-COLUMN(CV42))</f>
        <v>733.41500000000008</v>
      </c>
      <c r="DF42">
        <f>CV42+(DH42-CV42)*(COLUMN(DF42)-COLUMN(CV42))/(COLUMN(DH42)-COLUMN(CV42))</f>
        <v>753.35333333333335</v>
      </c>
      <c r="DG42">
        <f>CV42+(DH42-CV42)*(COLUMN(DG42)-COLUMN(CV42))/(COLUMN(DH42)-COLUMN(CV42))</f>
        <v>773.29166666666663</v>
      </c>
      <c r="DH42" s="1">
        <f>M7</f>
        <v>793.23</v>
      </c>
      <c r="DI42">
        <f>DH42+(DT42-DH42)*(COLUMN(DI42)-COLUMN(DH42))/(COLUMN(DT42)-COLUMN(DH42))</f>
        <v>832.05333333333328</v>
      </c>
      <c r="DJ42">
        <f>DH42+(DT42-DH42)*(COLUMN(DJ42)-COLUMN(DH42))/(COLUMN(DT42)-COLUMN(DH42))</f>
        <v>870.87666666666667</v>
      </c>
      <c r="DK42">
        <f>DH42+(DT42-DH42)*(COLUMN(DK42)-COLUMN(DH42))/(COLUMN(DT42)-COLUMN(DH42))</f>
        <v>909.7</v>
      </c>
      <c r="DL42">
        <f>DH42+(DT42-DH42)*(COLUMN(DL42)-COLUMN(DH42))/(COLUMN(DT42)-COLUMN(DH42))</f>
        <v>948.52333333333331</v>
      </c>
      <c r="DM42">
        <f>DH42+(DT42-DH42)*(COLUMN(DM42)-COLUMN(DH42))/(COLUMN(DT42)-COLUMN(DH42))</f>
        <v>987.34666666666669</v>
      </c>
      <c r="DN42">
        <f>DH42+(DT42-DH42)*(COLUMN(DN42)-COLUMN(DH42))/(COLUMN(DT42)-COLUMN(DH42))</f>
        <v>1026.17</v>
      </c>
      <c r="DO42">
        <f>DH42+(DT42-DH42)*(COLUMN(DO42)-COLUMN(DH42))/(COLUMN(DT42)-COLUMN(DH42))</f>
        <v>1064.9933333333333</v>
      </c>
      <c r="DP42">
        <f>DH42+(DT42-DH42)*(COLUMN(DP42)-COLUMN(DH42))/(COLUMN(DT42)-COLUMN(DH42))</f>
        <v>1103.8166666666666</v>
      </c>
      <c r="DQ42">
        <f>DH42+(DT42-DH42)*(COLUMN(DQ42)-COLUMN(DH42))/(COLUMN(DT42)-COLUMN(DH42))</f>
        <v>1142.6399999999999</v>
      </c>
      <c r="DR42">
        <f>DH42+(DT42-DH42)*(COLUMN(DR42)-COLUMN(DH42))/(COLUMN(DT42)-COLUMN(DH42))</f>
        <v>1181.4633333333334</v>
      </c>
      <c r="DS42">
        <f>DH42+(DT42-DH42)*(COLUMN(DS42)-COLUMN(DH42))/(COLUMN(DT42)-COLUMN(DH42))</f>
        <v>1220.2866666666666</v>
      </c>
      <c r="DT42" s="1">
        <f>N7</f>
        <v>1259.1099999999999</v>
      </c>
      <c r="DU42">
        <f>DT42+(EF42-DT42)*(COLUMN(DU42)-COLUMN(DT42))/(COLUMN(EF42)-COLUMN(DT42))</f>
        <v>1285.9083333333333</v>
      </c>
      <c r="DV42">
        <f>DT42+(EF42-DT42)*(COLUMN(DV42)-COLUMN(DT42))/(COLUMN(EF42)-COLUMN(DT42))</f>
        <v>1312.7066666666665</v>
      </c>
      <c r="DW42">
        <f>DT42+(EF42-DT42)*(COLUMN(DW42)-COLUMN(DT42))/(COLUMN(EF42)-COLUMN(DT42))</f>
        <v>1339.5049999999999</v>
      </c>
      <c r="DX42">
        <f>DT42+(EF42-DT42)*(COLUMN(DX42)-COLUMN(DT42))/(COLUMN(EF42)-COLUMN(DT42))</f>
        <v>1366.3033333333333</v>
      </c>
      <c r="DY42">
        <f>DT42+(EF42-DT42)*(COLUMN(DY42)-COLUMN(DT42))/(COLUMN(EF42)-COLUMN(DT42))</f>
        <v>1393.1016666666667</v>
      </c>
      <c r="DZ42">
        <f>DT42+(EF42-DT42)*(COLUMN(DZ42)-COLUMN(DT42))/(COLUMN(EF42)-COLUMN(DT42))</f>
        <v>1419.9</v>
      </c>
      <c r="EA42">
        <f>DT42+(EF42-DT42)*(COLUMN(EA42)-COLUMN(DT42))/(COLUMN(EF42)-COLUMN(DT42))</f>
        <v>1446.6983333333333</v>
      </c>
      <c r="EB42">
        <f>DT42+(EF42-DT42)*(COLUMN(EB42)-COLUMN(DT42))/(COLUMN(EF42)-COLUMN(DT42))</f>
        <v>1473.4966666666667</v>
      </c>
      <c r="EC42">
        <f>DT42+(EF42-DT42)*(COLUMN(EC42)-COLUMN(DT42))/(COLUMN(EF42)-COLUMN(DT42))</f>
        <v>1500.2950000000001</v>
      </c>
      <c r="ED42">
        <f>DT42+(EF42-DT42)*(COLUMN(ED42)-COLUMN(DT42))/(COLUMN(EF42)-COLUMN(DT42))</f>
        <v>1527.0933333333332</v>
      </c>
      <c r="EE42">
        <f>DT42+(EF42-DT42)*(COLUMN(EE42)-COLUMN(DT42))/(COLUMN(EF42)-COLUMN(DT42))</f>
        <v>1553.8916666666667</v>
      </c>
      <c r="EF42" s="1">
        <f>O7</f>
        <v>1580.69</v>
      </c>
      <c r="EG42">
        <f>EF42+(ER42-EF42)*(COLUMN(EG42)-COLUMN(EF42))/(COLUMN(ER42)-COLUMN(EF42))</f>
        <v>1618.1158333333333</v>
      </c>
      <c r="EH42">
        <f>EF42+(ER42-EF42)*(COLUMN(EH42)-COLUMN(EF42))/(COLUMN(ER42)-COLUMN(EF42))</f>
        <v>1655.5416666666667</v>
      </c>
      <c r="EI42">
        <f>EF42+(ER42-EF42)*(COLUMN(EI42)-COLUMN(EF42))/(COLUMN(ER42)-COLUMN(EF42))</f>
        <v>1692.9675</v>
      </c>
      <c r="EJ42">
        <f>EF42+(ER42-EF42)*(COLUMN(EJ42)-COLUMN(EF42))/(COLUMN(ER42)-COLUMN(EF42))</f>
        <v>1730.3933333333334</v>
      </c>
      <c r="EK42">
        <f>EF42+(ER42-EF42)*(COLUMN(EK42)-COLUMN(EF42))/(COLUMN(ER42)-COLUMN(EF42))</f>
        <v>1767.8191666666667</v>
      </c>
      <c r="EL42">
        <f>EF42+(ER42-EF42)*(COLUMN(EL42)-COLUMN(EF42))/(COLUMN(ER42)-COLUMN(EF42))</f>
        <v>1805.2449999999999</v>
      </c>
      <c r="EM42">
        <f>EF42+(ER42-EF42)*(COLUMN(EM42)-COLUMN(EF42))/(COLUMN(ER42)-COLUMN(EF42))</f>
        <v>1842.6708333333333</v>
      </c>
      <c r="EN42">
        <f>EF42+(ER42-EF42)*(COLUMN(EN42)-COLUMN(EF42))/(COLUMN(ER42)-COLUMN(EF42))</f>
        <v>1880.0966666666666</v>
      </c>
      <c r="EO42">
        <f>EF42+(ER42-EF42)*(COLUMN(EO42)-COLUMN(EF42))/(COLUMN(ER42)-COLUMN(EF42))</f>
        <v>1917.5225</v>
      </c>
      <c r="EP42">
        <f>EF42+(ER42-EF42)*(COLUMN(EP42)-COLUMN(EF42))/(COLUMN(ER42)-COLUMN(EF42))</f>
        <v>1954.9483333333333</v>
      </c>
      <c r="EQ42">
        <f>EF42+(ER42-EF42)*(COLUMN(EQ42)-COLUMN(EF42))/(COLUMN(ER42)-COLUMN(EF42))</f>
        <v>1992.3741666666667</v>
      </c>
      <c r="ER42" s="1">
        <f>P7</f>
        <v>2029.8</v>
      </c>
      <c r="ES42">
        <f>ER42+(FD42-ER42)*(COLUMN(ES42)-COLUMN(ER42))/(COLUMN(FD42)-COLUMN(ER42))</f>
        <v>2076.6566666666668</v>
      </c>
      <c r="ET42">
        <f>ER42+(FD42-ER42)*(COLUMN(ET42)-COLUMN(ER42))/(COLUMN(FD42)-COLUMN(ER42))</f>
        <v>2123.5133333333333</v>
      </c>
      <c r="EU42">
        <f>ER42+(FD42-ER42)*(COLUMN(EU42)-COLUMN(ER42))/(COLUMN(FD42)-COLUMN(ER42))</f>
        <v>2170.37</v>
      </c>
      <c r="EV42">
        <f>ER42+(FD42-ER42)*(COLUMN(EV42)-COLUMN(ER42))/(COLUMN(FD42)-COLUMN(ER42))</f>
        <v>2217.2266666666665</v>
      </c>
      <c r="EW42">
        <f>ER42+(FD42-ER42)*(COLUMN(EW42)-COLUMN(ER42))/(COLUMN(FD42)-COLUMN(ER42))</f>
        <v>2264.083333333333</v>
      </c>
      <c r="EX42">
        <f>ER42+(FD42-ER42)*(COLUMN(EX42)-COLUMN(ER42))/(COLUMN(FD42)-COLUMN(ER42))</f>
        <v>2310.94</v>
      </c>
      <c r="EY42">
        <f>ER42+(FD42-ER42)*(COLUMN(EY42)-COLUMN(ER42))/(COLUMN(FD42)-COLUMN(ER42))</f>
        <v>2357.7966666666666</v>
      </c>
      <c r="EZ42">
        <f>ER42+(FD42-ER42)*(COLUMN(EZ42)-COLUMN(ER42))/(COLUMN(FD42)-COLUMN(ER42))</f>
        <v>2404.6533333333332</v>
      </c>
      <c r="FA42">
        <f>ER42+(FD42-ER42)*(COLUMN(FA42)-COLUMN(ER42))/(COLUMN(FD42)-COLUMN(ER42))</f>
        <v>2451.5099999999998</v>
      </c>
      <c r="FB42">
        <f>ER42+(FD42-ER42)*(COLUMN(FB42)-COLUMN(ER42))/(COLUMN(FD42)-COLUMN(ER42))</f>
        <v>2498.3666666666668</v>
      </c>
      <c r="FC42">
        <f>ER42+(FD42-ER42)*(COLUMN(FC42)-COLUMN(ER42))/(COLUMN(FD42)-COLUMN(ER42))</f>
        <v>2545.2233333333334</v>
      </c>
      <c r="FD42" s="1">
        <f>Q7</f>
        <v>2592.08</v>
      </c>
      <c r="FE42">
        <f>FD42+(FP42-FD42)*(COLUMN(FE42)-COLUMN(FD42))/(COLUMN(FP42)-COLUMN(FD42))</f>
        <v>2682.3783333333331</v>
      </c>
      <c r="FF42">
        <f>FD42+(FP42-FD42)*(COLUMN(FF42)-COLUMN(FD42))/(COLUMN(FP42)-COLUMN(FD42))</f>
        <v>2772.6766666666667</v>
      </c>
      <c r="FG42">
        <f>FD42+(FP42-FD42)*(COLUMN(FG42)-COLUMN(FD42))/(COLUMN(FP42)-COLUMN(FD42))</f>
        <v>2862.9749999999999</v>
      </c>
      <c r="FH42">
        <f>FD42+(FP42-FD42)*(COLUMN(FH42)-COLUMN(FD42))/(COLUMN(FP42)-COLUMN(FD42))</f>
        <v>2953.2733333333331</v>
      </c>
      <c r="FI42">
        <f>FD42+(FP42-FD42)*(COLUMN(FI42)-COLUMN(FD42))/(COLUMN(FP42)-COLUMN(FD42))</f>
        <v>3043.5716666666667</v>
      </c>
      <c r="FJ42">
        <f>FD42+(FP42-FD42)*(COLUMN(FJ42)-COLUMN(FD42))/(COLUMN(FP42)-COLUMN(FD42))</f>
        <v>3133.87</v>
      </c>
      <c r="FK42">
        <f>FD42+(FP42-FD42)*(COLUMN(FK42)-COLUMN(FD42))/(COLUMN(FP42)-COLUMN(FD42))</f>
        <v>3224.1683333333331</v>
      </c>
      <c r="FL42">
        <f>FD42+(FP42-FD42)*(COLUMN(FL42)-COLUMN(FD42))/(COLUMN(FP42)-COLUMN(FD42))</f>
        <v>3314.4666666666667</v>
      </c>
      <c r="FM42">
        <f>FD42+(FP42-FD42)*(COLUMN(FM42)-COLUMN(FD42))/(COLUMN(FP42)-COLUMN(FD42))</f>
        <v>3404.7649999999999</v>
      </c>
      <c r="FN42">
        <f>FD42+(FP42-FD42)*(COLUMN(FN42)-COLUMN(FD42))/(COLUMN(FP42)-COLUMN(FD42))</f>
        <v>3495.063333333333</v>
      </c>
      <c r="FO42">
        <f>FD42+(FP42-FD42)*(COLUMN(FO42)-COLUMN(FD42))/(COLUMN(FP42)-COLUMN(FD42))</f>
        <v>3585.3616666666667</v>
      </c>
      <c r="FP42" s="1">
        <f>R7</f>
        <v>3675.66</v>
      </c>
      <c r="FQ42">
        <f>FP42+(GB42-FP42)*(COLUMN(FQ42)-COLUMN(FP42))/(COLUMN(GB42)-COLUMN(FP42))</f>
        <v>3790.7466666666664</v>
      </c>
      <c r="FR42">
        <f>FP42+(GB42-FP42)*(COLUMN(FR42)-COLUMN(FP42))/(COLUMN(GB42)-COLUMN(FP42))</f>
        <v>3905.833333333333</v>
      </c>
      <c r="FS42">
        <f>FP42+(GB42-FP42)*(COLUMN(FS42)-COLUMN(FP42))/(COLUMN(GB42)-COLUMN(FP42))</f>
        <v>4020.92</v>
      </c>
      <c r="FT42">
        <f>FP42+(GB42-FP42)*(COLUMN(FT42)-COLUMN(FP42))/(COLUMN(GB42)-COLUMN(FP42))</f>
        <v>4136.0066666666662</v>
      </c>
      <c r="FU42">
        <f>FP42+(GB42-FP42)*(COLUMN(FU42)-COLUMN(FP42))/(COLUMN(GB42)-COLUMN(FP42))</f>
        <v>4251.0933333333332</v>
      </c>
      <c r="FV42">
        <f>FP42+(GB42-FP42)*(COLUMN(FV42)-COLUMN(FP42))/(COLUMN(GB42)-COLUMN(FP42))</f>
        <v>4366.18</v>
      </c>
      <c r="FW42">
        <f>FP42+(GB42-FP42)*(COLUMN(FW42)-COLUMN(FP42))/(COLUMN(GB42)-COLUMN(FP42))</f>
        <v>4481.2666666666664</v>
      </c>
      <c r="FX42">
        <f>FP42+(GB42-FP42)*(COLUMN(FX42)-COLUMN(FP42))/(COLUMN(GB42)-COLUMN(FP42))</f>
        <v>4596.3533333333335</v>
      </c>
      <c r="FY42">
        <f>FP42+(GB42-FP42)*(COLUMN(FY42)-COLUMN(FP42))/(COLUMN(GB42)-COLUMN(FP42))</f>
        <v>4711.4399999999996</v>
      </c>
      <c r="FZ42">
        <f>FP42+(GB42-FP42)*(COLUMN(FZ42)-COLUMN(FP42))/(COLUMN(GB42)-COLUMN(FP42))</f>
        <v>4826.5266666666666</v>
      </c>
      <c r="GA42">
        <f>FP42+(GB42-FP42)*(COLUMN(GA42)-COLUMN(FP42))/(COLUMN(GB42)-COLUMN(FP42))</f>
        <v>4941.6133333333328</v>
      </c>
      <c r="GB42" s="1">
        <f>S7</f>
        <v>5056.7</v>
      </c>
      <c r="GC42">
        <f>GB42+(GN42-GB42)*(COLUMN(GC42)-COLUMN(GB42))/(COLUMN(GN42)-COLUMN(GB42))</f>
        <v>5185.2166666666662</v>
      </c>
      <c r="GD42">
        <f>GB42+(GN42-GB42)*(COLUMN(GD42)-COLUMN(GB42))/(COLUMN(GN42)-COLUMN(GB42))</f>
        <v>5313.7333333333336</v>
      </c>
      <c r="GE42">
        <f>GB42+(GN42-GB42)*(COLUMN(GE42)-COLUMN(GB42))/(COLUMN(GN42)-COLUMN(GB42))</f>
        <v>5442.25</v>
      </c>
      <c r="GF42">
        <f>GB42+(GN42-GB42)*(COLUMN(GF42)-COLUMN(GB42))/(COLUMN(GN42)-COLUMN(GB42))</f>
        <v>5570.7666666666664</v>
      </c>
      <c r="GG42">
        <f>GB42+(GN42-GB42)*(COLUMN(GG42)-COLUMN(GB42))/(COLUMN(GN42)-COLUMN(GB42))</f>
        <v>5699.2833333333328</v>
      </c>
      <c r="GH42">
        <f>GB42+(GN42-GB42)*(COLUMN(GH42)-COLUMN(GB42))/(COLUMN(GN42)-COLUMN(GB42))</f>
        <v>5827.7999999999993</v>
      </c>
      <c r="GI42">
        <f>GB42+(GN42-GB42)*(COLUMN(GI42)-COLUMN(GB42))/(COLUMN(GN42)-COLUMN(GB42))</f>
        <v>5956.3166666666666</v>
      </c>
      <c r="GJ42">
        <f>GB42+(GN42-GB42)*(COLUMN(GJ42)-COLUMN(GB42))/(COLUMN(GN42)-COLUMN(GB42))</f>
        <v>6084.833333333333</v>
      </c>
      <c r="GK42">
        <f>GB42+(GN42-GB42)*(COLUMN(GK42)-COLUMN(GB42))/(COLUMN(GN42)-COLUMN(GB42))</f>
        <v>6213.3499999999995</v>
      </c>
      <c r="GL42">
        <f>GB42+(GN42-GB42)*(COLUMN(GL42)-COLUMN(GB42))/(COLUMN(GN42)-COLUMN(GB42))</f>
        <v>6341.8666666666668</v>
      </c>
      <c r="GM42">
        <f>GB42+(GN42-GB42)*(COLUMN(GM42)-COLUMN(GB42))/(COLUMN(GN42)-COLUMN(GB42))</f>
        <v>6470.3833333333332</v>
      </c>
      <c r="GN42" s="1">
        <f>T7</f>
        <v>6598.9</v>
      </c>
      <c r="GO42">
        <f>GN42+(GZ42-GN42)*(COLUMN(GO42)-COLUMN(GN42))/(COLUMN(GZ42)-COLUMN(GN42))</f>
        <v>6808.0441666666666</v>
      </c>
      <c r="GP42">
        <f>GN42+(GZ42-GN42)*(COLUMN(GP42)-COLUMN(GN42))/(COLUMN(GZ42)-COLUMN(GN42))</f>
        <v>7017.1883333333326</v>
      </c>
      <c r="GQ42">
        <f>GN42+(GZ42-GN42)*(COLUMN(GQ42)-COLUMN(GN42))/(COLUMN(GZ42)-COLUMN(GN42))</f>
        <v>7226.3324999999995</v>
      </c>
      <c r="GR42">
        <f>GN42+(GZ42-GN42)*(COLUMN(GR42)-COLUMN(GN42))/(COLUMN(GZ42)-COLUMN(GN42))</f>
        <v>7435.4766666666665</v>
      </c>
      <c r="GS42">
        <f>GN42+(GZ42-GN42)*(COLUMN(GS42)-COLUMN(GN42))/(COLUMN(GZ42)-COLUMN(GN42))</f>
        <v>7644.6208333333325</v>
      </c>
      <c r="GT42">
        <f>GN42+(GZ42-GN42)*(COLUMN(GT42)-COLUMN(GN42))/(COLUMN(GZ42)-COLUMN(GN42))</f>
        <v>7853.7649999999994</v>
      </c>
      <c r="GU42">
        <f>GN42+(GZ42-GN42)*(COLUMN(GU42)-COLUMN(GN42))/(COLUMN(GZ42)-COLUMN(GN42))</f>
        <v>8062.9091666666664</v>
      </c>
      <c r="GV42">
        <f>GN42+(GZ42-GN42)*(COLUMN(GV42)-COLUMN(GN42))/(COLUMN(GZ42)-COLUMN(GN42))</f>
        <v>8272.0533333333333</v>
      </c>
      <c r="GW42">
        <f>GN42+(GZ42-GN42)*(COLUMN(GW42)-COLUMN(GN42))/(COLUMN(GZ42)-COLUMN(GN42))</f>
        <v>8481.1974999999984</v>
      </c>
      <c r="GX42">
        <f>GN42+(GZ42-GN42)*(COLUMN(GX42)-COLUMN(GN42))/(COLUMN(GZ42)-COLUMN(GN42))</f>
        <v>8690.3416666666653</v>
      </c>
      <c r="GY42">
        <f>GN42+(GZ42-GN42)*(COLUMN(GY42)-COLUMN(GN42))/(COLUMN(GZ42)-COLUMN(GN42))</f>
        <v>8899.4858333333323</v>
      </c>
      <c r="GZ42" s="1">
        <f>U7</f>
        <v>9108.6299999999992</v>
      </c>
      <c r="HA42">
        <f>GZ42+(HL42-GZ42)*(COLUMN(HA42)-COLUMN(GZ42))/(COLUMN(HL42)-COLUMN(GZ42))</f>
        <v>9661.7150000000001</v>
      </c>
      <c r="HB42">
        <f>GZ42+(HL42-GZ42)*(COLUMN(HB42)-COLUMN(GZ42))/(COLUMN(HL42)-COLUMN(GZ42))</f>
        <v>10214.799999999999</v>
      </c>
      <c r="HC42">
        <f>GZ42+(HL42-GZ42)*(COLUMN(HC42)-COLUMN(GZ42))/(COLUMN(HL42)-COLUMN(GZ42))</f>
        <v>10767.884999999998</v>
      </c>
      <c r="HD42">
        <f>GZ42+(HL42-GZ42)*(COLUMN(HD42)-COLUMN(GZ42))/(COLUMN(HL42)-COLUMN(GZ42))</f>
        <v>11320.97</v>
      </c>
      <c r="HE42">
        <f>GZ42+(HL42-GZ42)*(COLUMN(HE42)-COLUMN(GZ42))/(COLUMN(HL42)-COLUMN(GZ42))</f>
        <v>11874.055</v>
      </c>
      <c r="HF42">
        <f>GZ42+(HL42-GZ42)*(COLUMN(HF42)-COLUMN(GZ42))/(COLUMN(HL42)-COLUMN(GZ42))</f>
        <v>12427.14</v>
      </c>
      <c r="HG42">
        <f>GZ42+(HL42-GZ42)*(COLUMN(HG42)-COLUMN(GZ42))/(COLUMN(HL42)-COLUMN(GZ42))</f>
        <v>12980.224999999999</v>
      </c>
      <c r="HH42">
        <f>GZ42+(HL42-GZ42)*(COLUMN(HH42)-COLUMN(GZ42))/(COLUMN(HL42)-COLUMN(GZ42))</f>
        <v>13533.31</v>
      </c>
      <c r="HI42">
        <f>GZ42+(HL42-GZ42)*(COLUMN(HI42)-COLUMN(GZ42))/(COLUMN(HL42)-COLUMN(GZ42))</f>
        <v>14086.395</v>
      </c>
      <c r="HJ42">
        <f>GZ42+(HL42-GZ42)*(COLUMN(HJ42)-COLUMN(GZ42))/(COLUMN(HL42)-COLUMN(GZ42))</f>
        <v>14639.48</v>
      </c>
      <c r="HK42">
        <f>GZ42+(HL42-GZ42)*(COLUMN(HK42)-COLUMN(GZ42))/(COLUMN(HL42)-COLUMN(GZ42))</f>
        <v>15192.564999999999</v>
      </c>
      <c r="HL42" s="1">
        <f>V7</f>
        <v>15745.65</v>
      </c>
      <c r="HM42">
        <f>HL42+(HX42-HL42)*(COLUMN(HM42)-COLUMN(HL42))/(COLUMN(HX42)-COLUMN(HL42))</f>
        <v>16352.555833333334</v>
      </c>
      <c r="HN42">
        <f>HL42+(HX42-HL42)*(COLUMN(HN42)-COLUMN(HL42))/(COLUMN(HX42)-COLUMN(HL42))</f>
        <v>16959.461666666666</v>
      </c>
      <c r="HO42">
        <f>HL42+(HX42-HL42)*(COLUMN(HO42)-COLUMN(HL42))/(COLUMN(HX42)-COLUMN(HL42))</f>
        <v>17566.3675</v>
      </c>
      <c r="HP42">
        <f>HL42+(HX42-HL42)*(COLUMN(HP42)-COLUMN(HL42))/(COLUMN(HX42)-COLUMN(HL42))</f>
        <v>18173.273333333334</v>
      </c>
      <c r="HQ42">
        <f>HL42+(HX42-HL42)*(COLUMN(HQ42)-COLUMN(HL42))/(COLUMN(HX42)-COLUMN(HL42))</f>
        <v>18780.179166666669</v>
      </c>
      <c r="HR42">
        <f>HL42+(HX42-HL42)*(COLUMN(HR42)-COLUMN(HL42))/(COLUMN(HX42)-COLUMN(HL42))</f>
        <v>19387.084999999999</v>
      </c>
      <c r="HS42">
        <f>HL42+(HX42-HL42)*(COLUMN(HS42)-COLUMN(HL42))/(COLUMN(HX42)-COLUMN(HL42))</f>
        <v>19993.990833333333</v>
      </c>
      <c r="HT42">
        <f>HL42+(HX42-HL42)*(COLUMN(HT42)-COLUMN(HL42))/(COLUMN(HX42)-COLUMN(HL42))</f>
        <v>20600.896666666667</v>
      </c>
      <c r="HU42">
        <f>HL42+(HX42-HL42)*(COLUMN(HU42)-COLUMN(HL42))/(COLUMN(HX42)-COLUMN(HL42))</f>
        <v>21207.802499999998</v>
      </c>
      <c r="HV42">
        <f>HL42+(HX42-HL42)*(COLUMN(HV42)-COLUMN(HL42))/(COLUMN(HX42)-COLUMN(HL42))</f>
        <v>21814.708333333336</v>
      </c>
      <c r="HW42">
        <f>HL42+(HX42-HL42)*(COLUMN(HW42)-COLUMN(HL42))/(COLUMN(HX42)-COLUMN(HL42))</f>
        <v>22421.614166666666</v>
      </c>
      <c r="HX42" s="1">
        <f>W7</f>
        <v>23028.52</v>
      </c>
      <c r="HY42">
        <f>HX42+(IJ42-HX42)*(COLUMN(HY42)-COLUMN(HX42))/(COLUMN(IJ42)-COLUMN(HX42))</f>
        <v>24447.614166666666</v>
      </c>
      <c r="HZ42">
        <f>HX42+(IJ42-HX42)*(COLUMN(HZ42)-COLUMN(HX42))/(COLUMN(IJ42)-COLUMN(HX42))</f>
        <v>25866.708333333336</v>
      </c>
      <c r="IA42">
        <f>HX42+(IJ42-HX42)*(COLUMN(IA42)-COLUMN(HX42))/(COLUMN(IJ42)-COLUMN(HX42))</f>
        <v>27285.802500000002</v>
      </c>
      <c r="IB42">
        <f>HX42+(IJ42-HX42)*(COLUMN(IB42)-COLUMN(HX42))/(COLUMN(IJ42)-COLUMN(HX42))</f>
        <v>28704.896666666667</v>
      </c>
      <c r="IC42">
        <f>HX42+(IJ42-HX42)*(COLUMN(IC42)-COLUMN(HX42))/(COLUMN(IJ42)-COLUMN(HX42))</f>
        <v>30123.990833333333</v>
      </c>
      <c r="ID42">
        <f>HX42+(IJ42-HX42)*(COLUMN(ID42)-COLUMN(HX42))/(COLUMN(IJ42)-COLUMN(HX42))</f>
        <v>31543.084999999999</v>
      </c>
      <c r="IE42">
        <f>HX42+(IJ42-HX42)*(COLUMN(IE42)-COLUMN(HX42))/(COLUMN(IJ42)-COLUMN(HX42))</f>
        <v>32962.179166666669</v>
      </c>
      <c r="IF42">
        <f>HX42+(IJ42-HX42)*(COLUMN(IF42)-COLUMN(HX42))/(COLUMN(IJ42)-COLUMN(HX42))</f>
        <v>34381.273333333331</v>
      </c>
      <c r="IG42">
        <f>HX42+(IJ42-HX42)*(COLUMN(IG42)-COLUMN(HX42))/(COLUMN(IJ42)-COLUMN(HX42))</f>
        <v>35800.3675</v>
      </c>
      <c r="IH42">
        <f>HX42+(IJ42-HX42)*(COLUMN(IH42)-COLUMN(HX42))/(COLUMN(IJ42)-COLUMN(HX42))</f>
        <v>37219.46166666667</v>
      </c>
      <c r="II42">
        <f>HX42+(IJ42-HX42)*(COLUMN(II42)-COLUMN(HX42))/(COLUMN(IJ42)-COLUMN(HX42))</f>
        <v>38638.555833333332</v>
      </c>
      <c r="IJ42" s="1">
        <f>X7</f>
        <v>40057.65</v>
      </c>
      <c r="IK42">
        <f>IJ42+(IV42-IJ42)*(COLUMN(IK42)-COLUMN(IJ42))/(COLUMN(IV42)-COLUMN(IJ42))</f>
        <v>42548.270000000004</v>
      </c>
      <c r="IL42">
        <f>IJ42+(IV42-IJ42)*(COLUMN(IL42)-COLUMN(IJ42))/(COLUMN(IV42)-COLUMN(IJ42))</f>
        <v>45038.89</v>
      </c>
      <c r="IM42">
        <f>IJ42+(IV42-IJ42)*(COLUMN(IM42)-COLUMN(IJ42))/(COLUMN(IV42)-COLUMN(IJ42))</f>
        <v>47529.51</v>
      </c>
      <c r="IN42">
        <f>IJ42+(IV42-IJ42)*(COLUMN(IN42)-COLUMN(IJ42))/(COLUMN(IV42)-COLUMN(IJ42))</f>
        <v>50020.13</v>
      </c>
      <c r="IO42">
        <f>IJ42+(IV42-IJ42)*(COLUMN(IO42)-COLUMN(IJ42))/(COLUMN(IV42)-COLUMN(IJ42))</f>
        <v>52510.75</v>
      </c>
      <c r="IP42">
        <f>IJ42+(IV42-IJ42)*(COLUMN(IP42)-COLUMN(IJ42))/(COLUMN(IV42)-COLUMN(IJ42))</f>
        <v>55001.369999999995</v>
      </c>
      <c r="IQ42">
        <f>IJ42+(IV42-IJ42)*(COLUMN(IQ42)-COLUMN(IJ42))/(COLUMN(IV42)-COLUMN(IJ42))</f>
        <v>57491.99</v>
      </c>
      <c r="IR42">
        <f>IJ42+(IV42-IJ42)*(COLUMN(IR42)-COLUMN(IJ42))/(COLUMN(IV42)-COLUMN(IJ42))</f>
        <v>59982.61</v>
      </c>
      <c r="IS42">
        <f>IJ42+(IV42-IJ42)*(COLUMN(IS42)-COLUMN(IJ42))/(COLUMN(IV42)-COLUMN(IJ42))</f>
        <v>62473.229999999996</v>
      </c>
      <c r="IT42">
        <f>IJ42+(IV42-IJ42)*(COLUMN(IT42)-COLUMN(IJ42))/(COLUMN(IV42)-COLUMN(IJ42))</f>
        <v>64963.85</v>
      </c>
      <c r="IU42">
        <f>IJ42+(IV42-IJ42)*(COLUMN(IU42)-COLUMN(IJ42))/(COLUMN(IV42)-COLUMN(IJ42))</f>
        <v>67454.47</v>
      </c>
      <c r="IV42" s="1">
        <f>Y7</f>
        <v>69945.09</v>
      </c>
      <c r="IW42">
        <f>IV42+(JH42-IV42)*(COLUMN(IW42)-COLUMN(IV42))/(COLUMN(JH42)-COLUMN(IV42))</f>
        <v>72387.455833333326</v>
      </c>
      <c r="IX42">
        <f>IV42+(JH42-IV42)*(COLUMN(IX42)-COLUMN(IV42))/(COLUMN(JH42)-COLUMN(IV42))</f>
        <v>74829.821666666656</v>
      </c>
      <c r="IY42">
        <f>IV42+(JH42-IV42)*(COLUMN(IY42)-COLUMN(IV42))/(COLUMN(JH42)-COLUMN(IV42))</f>
        <v>77272.1875</v>
      </c>
      <c r="IZ42">
        <f>IV42+(JH42-IV42)*(COLUMN(IZ42)-COLUMN(IV42))/(COLUMN(JH42)-COLUMN(IV42))</f>
        <v>79714.55333333333</v>
      </c>
      <c r="JA42">
        <f>IV42+(JH42-IV42)*(COLUMN(JA42)-COLUMN(IV42))/(COLUMN(JH42)-COLUMN(IV42))</f>
        <v>82156.919166666659</v>
      </c>
      <c r="JB42">
        <f>IV42+(JH42-IV42)*(COLUMN(JB42)-COLUMN(IV42))/(COLUMN(JH42)-COLUMN(IV42))</f>
        <v>84599.285000000003</v>
      </c>
      <c r="JC42">
        <f>IV42+(JH42-IV42)*(COLUMN(JC42)-COLUMN(IV42))/(COLUMN(JH42)-COLUMN(IV42))</f>
        <v>87041.650833333333</v>
      </c>
      <c r="JD42">
        <f>IV42+(JH42-IV42)*(COLUMN(JD42)-COLUMN(IV42))/(COLUMN(JH42)-COLUMN(IV42))</f>
        <v>89484.016666666663</v>
      </c>
      <c r="JE42">
        <f>IV42+(JH42-IV42)*(COLUMN(JE42)-COLUMN(IV42))/(COLUMN(JH42)-COLUMN(IV42))</f>
        <v>91926.382499999992</v>
      </c>
      <c r="JF42">
        <f>IV42+(JH42-IV42)*(COLUMN(JF42)-COLUMN(IV42))/(COLUMN(JH42)-COLUMN(IV42))</f>
        <v>94368.748333333337</v>
      </c>
      <c r="JG42">
        <f>IV42+(JH42-IV42)*(COLUMN(JG42)-COLUMN(IV42))/(COLUMN(JH42)-COLUMN(IV42))</f>
        <v>96811.114166666666</v>
      </c>
      <c r="JH42" s="1">
        <f>Z7</f>
        <v>99253.48</v>
      </c>
      <c r="JI42">
        <f>JH42+(JT42-JH42)*(COLUMN(JI42)-COLUMN(JH42))/(COLUMN(JT42)-COLUMN(JH42))</f>
        <v>102310.81</v>
      </c>
      <c r="JJ42">
        <f>JH42+(JT42-JH42)*(COLUMN(JJ42)-COLUMN(JH42))/(COLUMN(JT42)-COLUMN(JH42))</f>
        <v>105368.14</v>
      </c>
      <c r="JK42">
        <f>JH42+(JT42-JH42)*(COLUMN(JK42)-COLUMN(JH42))/(COLUMN(JT42)-COLUMN(JH42))</f>
        <v>108425.47</v>
      </c>
      <c r="JL42">
        <f>JH42+(JT42-JH42)*(COLUMN(JL42)-COLUMN(JH42))/(COLUMN(JT42)-COLUMN(JH42))</f>
        <v>111482.8</v>
      </c>
      <c r="JM42">
        <f>JH42+(JT42-JH42)*(COLUMN(JM42)-COLUMN(JH42))/(COLUMN(JT42)-COLUMN(JH42))</f>
        <v>114540.13</v>
      </c>
      <c r="JN42">
        <f>JH42+(JT42-JH42)*(COLUMN(JN42)-COLUMN(JH42))/(COLUMN(JT42)-COLUMN(JH42))</f>
        <v>117597.45999999999</v>
      </c>
      <c r="JO42">
        <f>JH42+(JT42-JH42)*(COLUMN(JO42)-COLUMN(JH42))/(COLUMN(JT42)-COLUMN(JH42))</f>
        <v>120654.79</v>
      </c>
      <c r="JP42">
        <f>JH42+(JT42-JH42)*(COLUMN(JP42)-COLUMN(JH42))/(COLUMN(JT42)-COLUMN(JH42))</f>
        <v>123712.12</v>
      </c>
      <c r="JQ42">
        <f>JH42+(JT42-JH42)*(COLUMN(JQ42)-COLUMN(JH42))/(COLUMN(JT42)-COLUMN(JH42))</f>
        <v>126769.45</v>
      </c>
      <c r="JR42">
        <f>JH42+(JT42-JH42)*(COLUMN(JR42)-COLUMN(JH42))/(COLUMN(JT42)-COLUMN(JH42))</f>
        <v>129826.78</v>
      </c>
      <c r="JS42">
        <f>JH42+(JT42-JH42)*(COLUMN(JS42)-COLUMN(JH42))/(COLUMN(JT42)-COLUMN(JH42))</f>
        <v>132884.10999999999</v>
      </c>
      <c r="JT42" s="1">
        <f>AA7</f>
        <v>135941.44</v>
      </c>
      <c r="JU42">
        <f>JT42+(KF42-JT42)*(COLUMN(JU42)-COLUMN(JT42))/(COLUMN(KF42)-COLUMN(JT42))</f>
        <v>139390.52083333334</v>
      </c>
      <c r="JV42">
        <f>JT42+(KF42-JT42)*(COLUMN(JV42)-COLUMN(JT42))/(COLUMN(KF42)-COLUMN(JT42))</f>
        <v>142839.60166666668</v>
      </c>
      <c r="JW42">
        <f>JT42+(KF42-JT42)*(COLUMN(JW42)-COLUMN(JT42))/(COLUMN(KF42)-COLUMN(JT42))</f>
        <v>146288.6825</v>
      </c>
      <c r="JX42">
        <f>JT42+(KF42-JT42)*(COLUMN(JX42)-COLUMN(JT42))/(COLUMN(KF42)-COLUMN(JT42))</f>
        <v>149737.76333333334</v>
      </c>
      <c r="JY42">
        <f>JT42+(KF42-JT42)*(COLUMN(JY42)-COLUMN(JT42))/(COLUMN(KF42)-COLUMN(JT42))</f>
        <v>153186.84416666668</v>
      </c>
      <c r="JZ42">
        <f>JT42+(KF42-JT42)*(COLUMN(JZ42)-COLUMN(JT42))/(COLUMN(KF42)-COLUMN(JT42))</f>
        <v>156635.92499999999</v>
      </c>
      <c r="KA42">
        <f>JT42+(KF42-JT42)*(COLUMN(KA42)-COLUMN(JT42))/(COLUMN(KF42)-COLUMN(JT42))</f>
        <v>160085.00583333333</v>
      </c>
      <c r="KB42">
        <f>JT42+(KF42-JT42)*(COLUMN(KB42)-COLUMN(JT42))/(COLUMN(KF42)-COLUMN(JT42))</f>
        <v>163534.08666666667</v>
      </c>
      <c r="KC42">
        <f>JT42+(KF42-JT42)*(COLUMN(KC42)-COLUMN(JT42))/(COLUMN(KF42)-COLUMN(JT42))</f>
        <v>166983.16750000001</v>
      </c>
      <c r="KD42">
        <f>JT42+(KF42-JT42)*(COLUMN(KD42)-COLUMN(JT42))/(COLUMN(KF42)-COLUMN(JT42))</f>
        <v>170432.24833333335</v>
      </c>
      <c r="KE42">
        <f>JT42+(KF42-JT42)*(COLUMN(KE42)-COLUMN(JT42))/(COLUMN(KF42)-COLUMN(JT42))</f>
        <v>173881.32916666666</v>
      </c>
      <c r="KF42" s="1">
        <f>AB7</f>
        <v>177330.41</v>
      </c>
      <c r="KG42">
        <f>KF42+(KR42-KF42)*(COLUMN(KG42)-COLUMN(KF42))/(COLUMN(KR42)-COLUMN(KF42))</f>
        <v>181361.71333333335</v>
      </c>
      <c r="KH42">
        <f>KF42+(KR42-KF42)*(COLUMN(KH42)-COLUMN(KF42))/(COLUMN(KR42)-COLUMN(KF42))</f>
        <v>185393.01666666666</v>
      </c>
      <c r="KI42">
        <f>KF42+(KR42-KF42)*(COLUMN(KI42)-COLUMN(KF42))/(COLUMN(KR42)-COLUMN(KF42))</f>
        <v>189424.32</v>
      </c>
      <c r="KJ42">
        <f>KF42+(KR42-KF42)*(COLUMN(KJ42)-COLUMN(KF42))/(COLUMN(KR42)-COLUMN(KF42))</f>
        <v>193455.62333333332</v>
      </c>
      <c r="KK42">
        <f>KF42+(KR42-KF42)*(COLUMN(KK42)-COLUMN(KF42))/(COLUMN(KR42)-COLUMN(KF42))</f>
        <v>197486.92666666667</v>
      </c>
      <c r="KL42">
        <f>KF42+(KR42-KF42)*(COLUMN(KL42)-COLUMN(KF42))/(COLUMN(KR42)-COLUMN(KF42))</f>
        <v>201518.22999999998</v>
      </c>
      <c r="KM42">
        <f>KF42+(KR42-KF42)*(COLUMN(KM42)-COLUMN(KF42))/(COLUMN(KR42)-COLUMN(KF42))</f>
        <v>205549.53333333333</v>
      </c>
      <c r="KN42">
        <f>KF42+(KR42-KF42)*(COLUMN(KN42)-COLUMN(KF42))/(COLUMN(KR42)-COLUMN(KF42))</f>
        <v>209580.83666666667</v>
      </c>
      <c r="KO42">
        <f>KF42+(KR42-KF42)*(COLUMN(KO42)-COLUMN(KF42))/(COLUMN(KR42)-COLUMN(KF42))</f>
        <v>213612.13999999998</v>
      </c>
      <c r="KP42">
        <f>KF42+(KR42-KF42)*(COLUMN(KP42)-COLUMN(KF42))/(COLUMN(KR42)-COLUMN(KF42))</f>
        <v>217643.44333333333</v>
      </c>
      <c r="KQ42">
        <f>KF42+(KR42-KF42)*(COLUMN(KQ42)-COLUMN(KF42))/(COLUMN(KR42)-COLUMN(KF42))</f>
        <v>221674.74666666664</v>
      </c>
      <c r="KR42" s="1">
        <f>AC7</f>
        <v>225706.05</v>
      </c>
      <c r="KS42">
        <f>KR42+(LD42-KR42)*(COLUMN(KS42)-COLUMN(KR42))/(COLUMN(LD42)-COLUMN(KR42))</f>
        <v>231766.88583333333</v>
      </c>
      <c r="KT42">
        <f>KR42+(LD42-KR42)*(COLUMN(KT42)-COLUMN(KR42))/(COLUMN(LD42)-COLUMN(KR42))</f>
        <v>237827.72166666665</v>
      </c>
      <c r="KU42">
        <f>KR42+(LD42-KR42)*(COLUMN(KU42)-COLUMN(KR42))/(COLUMN(LD42)-COLUMN(KR42))</f>
        <v>243888.5575</v>
      </c>
      <c r="KV42">
        <f>KR42+(LD42-KR42)*(COLUMN(KV42)-COLUMN(KR42))/(COLUMN(LD42)-COLUMN(KR42))</f>
        <v>249949.39333333334</v>
      </c>
      <c r="KW42">
        <f>KR42+(LD42-KR42)*(COLUMN(KW42)-COLUMN(KR42))/(COLUMN(LD42)-COLUMN(KR42))</f>
        <v>256010.22916666666</v>
      </c>
      <c r="KX42">
        <f>KR42+(LD42-KR42)*(COLUMN(KX42)-COLUMN(KR42))/(COLUMN(LD42)-COLUMN(KR42))</f>
        <v>262071.065</v>
      </c>
      <c r="KY42">
        <f>KR42+(LD42-KR42)*(COLUMN(KY42)-COLUMN(KR42))/(COLUMN(LD42)-COLUMN(KR42))</f>
        <v>268131.90083333332</v>
      </c>
      <c r="KZ42">
        <f>KR42+(LD42-KR42)*(COLUMN(KZ42)-COLUMN(KR42))/(COLUMN(LD42)-COLUMN(KR42))</f>
        <v>274192.73666666669</v>
      </c>
      <c r="LA42">
        <f>KR42+(LD42-KR42)*(COLUMN(LA42)-COLUMN(KR42))/(COLUMN(LD42)-COLUMN(KR42))</f>
        <v>280253.57250000001</v>
      </c>
      <c r="LB42">
        <f>KR42+(LD42-KR42)*(COLUMN(LB42)-COLUMN(KR42))/(COLUMN(LD42)-COLUMN(KR42))</f>
        <v>286314.40833333333</v>
      </c>
      <c r="LC42">
        <f>KR42+(LD42-KR42)*(COLUMN(LC42)-COLUMN(KR42))/(COLUMN(LD42)-COLUMN(KR42))</f>
        <v>292375.2441666667</v>
      </c>
      <c r="LD42" s="1">
        <f>AD7</f>
        <v>298436.08</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filterMode="1"/>
  <dimension ref="A1:Q12403"/>
  <sheetViews>
    <sheetView zoomScaleNormal="100" zoomScalePageLayoutView="40" workbookViewId="0">
      <selection activeCell="B297" sqref="B297"/>
    </sheetView>
  </sheetViews>
  <sheetFormatPr defaultColWidth="11" defaultRowHeight="15.75"/>
  <cols>
    <col min="1" max="1" width="19.625" style="120" customWidth="1"/>
    <col min="2" max="2" width="13.5" style="120" customWidth="1"/>
    <col min="3" max="3" width="17.25" style="120" customWidth="1"/>
    <col min="4" max="4" width="10.75" style="333" customWidth="1"/>
    <col min="5" max="5" width="13" style="317" customWidth="1"/>
    <col min="6" max="6" width="15.625" style="317" customWidth="1"/>
    <col min="7" max="7" width="15.125" style="120" customWidth="1"/>
    <col min="8" max="8" width="22.625" style="120" customWidth="1"/>
    <col min="9" max="9" width="22.5" style="120" customWidth="1"/>
    <col min="10" max="10" width="17.375" style="120" customWidth="1"/>
    <col min="11" max="11" width="13.75" style="120" customWidth="1"/>
    <col min="12" max="12" width="13.375" style="120" customWidth="1"/>
    <col min="13" max="13" width="16.875" style="120" customWidth="1"/>
    <col min="14" max="14" width="17.375" style="120" customWidth="1"/>
    <col min="15" max="15" width="11.375" style="120" customWidth="1"/>
    <col min="16" max="16" width="17.875" style="120" customWidth="1"/>
    <col min="17" max="17" width="11.5" style="120" customWidth="1"/>
    <col min="18" max="16384" width="11" style="120"/>
  </cols>
  <sheetData>
    <row r="1" spans="1:17" s="314" customFormat="1" ht="25.5" customHeight="1">
      <c r="A1" s="311" t="s">
        <v>733</v>
      </c>
      <c r="B1" s="311" t="s">
        <v>734</v>
      </c>
      <c r="C1" s="311" t="s">
        <v>735</v>
      </c>
      <c r="D1" s="312" t="s">
        <v>736</v>
      </c>
      <c r="E1" s="313" t="s">
        <v>737</v>
      </c>
      <c r="F1" s="313" t="s">
        <v>738</v>
      </c>
      <c r="G1" s="311" t="s">
        <v>739</v>
      </c>
      <c r="H1" s="311" t="s">
        <v>740</v>
      </c>
      <c r="I1" s="311" t="s">
        <v>741</v>
      </c>
      <c r="J1" s="311" t="s">
        <v>742</v>
      </c>
      <c r="K1" s="311" t="s">
        <v>743</v>
      </c>
      <c r="L1" s="311" t="s">
        <v>744</v>
      </c>
      <c r="M1" s="311" t="s">
        <v>745</v>
      </c>
      <c r="N1" s="311" t="s">
        <v>746</v>
      </c>
      <c r="O1" s="311" t="s">
        <v>747</v>
      </c>
      <c r="P1" s="311" t="s">
        <v>748</v>
      </c>
      <c r="Q1" s="311" t="s">
        <v>749</v>
      </c>
    </row>
    <row r="2" spans="1:17" hidden="1">
      <c r="A2" s="315" t="s">
        <v>750</v>
      </c>
      <c r="B2" s="315" t="s">
        <v>751</v>
      </c>
      <c r="C2" s="315" t="s">
        <v>752</v>
      </c>
      <c r="D2" s="316">
        <v>5</v>
      </c>
      <c r="E2" s="317">
        <v>27383</v>
      </c>
      <c r="F2" s="317">
        <v>6085.12</v>
      </c>
      <c r="G2" s="318">
        <v>39772</v>
      </c>
      <c r="H2" s="318">
        <v>40154</v>
      </c>
      <c r="I2" s="318">
        <v>47483</v>
      </c>
      <c r="J2" s="315"/>
      <c r="K2" s="315">
        <v>1897</v>
      </c>
      <c r="L2" s="315" t="s">
        <v>753</v>
      </c>
      <c r="M2" s="315" t="s">
        <v>754</v>
      </c>
      <c r="N2" s="315" t="s">
        <v>750</v>
      </c>
      <c r="O2" s="315"/>
      <c r="P2" s="315"/>
      <c r="Q2" s="315"/>
    </row>
    <row r="3" spans="1:17" hidden="1">
      <c r="A3" s="315" t="s">
        <v>755</v>
      </c>
      <c r="B3" s="315" t="s">
        <v>751</v>
      </c>
      <c r="C3" s="315" t="s">
        <v>756</v>
      </c>
      <c r="D3" s="316">
        <v>5.0999999999999996</v>
      </c>
      <c r="E3" s="317">
        <v>18193</v>
      </c>
      <c r="F3" s="317">
        <v>5548.88</v>
      </c>
      <c r="G3" s="318">
        <v>39926</v>
      </c>
      <c r="H3" s="318">
        <v>40357</v>
      </c>
      <c r="I3" s="318">
        <v>47848</v>
      </c>
      <c r="J3" s="315"/>
      <c r="K3" s="315">
        <v>2316</v>
      </c>
      <c r="L3" s="315" t="s">
        <v>757</v>
      </c>
      <c r="M3" s="315" t="s">
        <v>758</v>
      </c>
      <c r="N3" s="315" t="s">
        <v>755</v>
      </c>
      <c r="O3" s="315"/>
      <c r="P3" s="315"/>
      <c r="Q3" s="315"/>
    </row>
    <row r="4" spans="1:17" hidden="1">
      <c r="A4" s="315" t="s">
        <v>755</v>
      </c>
      <c r="B4" s="315" t="s">
        <v>751</v>
      </c>
      <c r="C4" s="315" t="s">
        <v>759</v>
      </c>
      <c r="D4" s="316">
        <v>5.4</v>
      </c>
      <c r="E4" s="317">
        <v>14836</v>
      </c>
      <c r="F4" s="317">
        <v>4154.08</v>
      </c>
      <c r="G4" s="318">
        <v>41257</v>
      </c>
      <c r="H4" s="318">
        <v>41499</v>
      </c>
      <c r="I4" s="318">
        <v>48944</v>
      </c>
      <c r="J4" s="315"/>
      <c r="K4" s="315">
        <v>3212</v>
      </c>
      <c r="L4" s="315" t="s">
        <v>760</v>
      </c>
      <c r="M4" s="315" t="s">
        <v>761</v>
      </c>
      <c r="N4" s="315" t="s">
        <v>755</v>
      </c>
      <c r="O4" s="315"/>
      <c r="P4" s="315"/>
      <c r="Q4" s="315"/>
    </row>
    <row r="5" spans="1:17" hidden="1">
      <c r="A5" s="315" t="s">
        <v>755</v>
      </c>
      <c r="B5" s="315" t="s">
        <v>751</v>
      </c>
      <c r="C5" s="315" t="s">
        <v>759</v>
      </c>
      <c r="D5" s="316">
        <v>5.4</v>
      </c>
      <c r="E5" s="317">
        <v>7952</v>
      </c>
      <c r="F5" s="317">
        <v>2226.56</v>
      </c>
      <c r="G5" s="318">
        <v>41025</v>
      </c>
      <c r="H5" s="318">
        <v>40874</v>
      </c>
      <c r="I5" s="318">
        <v>48213</v>
      </c>
      <c r="J5" s="315"/>
      <c r="K5" s="315">
        <v>1792</v>
      </c>
      <c r="L5" s="315" t="s">
        <v>762</v>
      </c>
      <c r="M5" s="315" t="s">
        <v>761</v>
      </c>
      <c r="N5" s="315" t="s">
        <v>755</v>
      </c>
      <c r="O5" s="315"/>
      <c r="P5" s="315"/>
      <c r="Q5" s="315"/>
    </row>
    <row r="6" spans="1:17" hidden="1">
      <c r="A6" s="315" t="s">
        <v>755</v>
      </c>
      <c r="B6" s="315" t="s">
        <v>751</v>
      </c>
      <c r="C6" s="315" t="s">
        <v>756</v>
      </c>
      <c r="D6" s="316">
        <v>5.4</v>
      </c>
      <c r="E6" s="317">
        <v>10724</v>
      </c>
      <c r="F6" s="317">
        <v>2897.29</v>
      </c>
      <c r="G6" s="318">
        <v>41782</v>
      </c>
      <c r="H6" s="318">
        <v>41925</v>
      </c>
      <c r="I6" s="318">
        <v>49309</v>
      </c>
      <c r="J6" s="315"/>
      <c r="K6" s="315">
        <v>3096</v>
      </c>
      <c r="L6" s="315" t="s">
        <v>763</v>
      </c>
      <c r="M6" s="315" t="s">
        <v>764</v>
      </c>
      <c r="N6" s="315" t="s">
        <v>755</v>
      </c>
      <c r="O6" s="315"/>
      <c r="P6" s="315"/>
      <c r="Q6" s="315"/>
    </row>
    <row r="7" spans="1:17" hidden="1">
      <c r="A7" s="315" t="s">
        <v>750</v>
      </c>
      <c r="B7" s="315" t="s">
        <v>751</v>
      </c>
      <c r="C7" s="315" t="s">
        <v>752</v>
      </c>
      <c r="D7" s="316">
        <v>10</v>
      </c>
      <c r="E7" s="317">
        <v>22376</v>
      </c>
      <c r="F7" s="317">
        <v>1070.03</v>
      </c>
      <c r="G7" s="318">
        <v>39715</v>
      </c>
      <c r="H7" s="318">
        <v>39022</v>
      </c>
      <c r="I7" s="318">
        <v>46387</v>
      </c>
      <c r="J7" s="315"/>
      <c r="K7" s="315">
        <v>1145</v>
      </c>
      <c r="L7" s="315" t="s">
        <v>765</v>
      </c>
      <c r="M7" s="315" t="s">
        <v>766</v>
      </c>
      <c r="N7" s="315" t="s">
        <v>750</v>
      </c>
      <c r="O7" s="315"/>
      <c r="P7" s="315"/>
      <c r="Q7" s="315"/>
    </row>
    <row r="8" spans="1:17" hidden="1">
      <c r="A8" s="315" t="s">
        <v>755</v>
      </c>
      <c r="B8" s="315" t="s">
        <v>751</v>
      </c>
      <c r="C8" s="315" t="s">
        <v>756</v>
      </c>
      <c r="D8" s="316">
        <v>11</v>
      </c>
      <c r="E8" s="317">
        <v>5311</v>
      </c>
      <c r="F8" s="317">
        <v>2044.74</v>
      </c>
      <c r="G8" s="318">
        <v>40539</v>
      </c>
      <c r="H8" s="318">
        <v>41562</v>
      </c>
      <c r="I8" s="318">
        <v>48944</v>
      </c>
      <c r="J8" s="315"/>
      <c r="K8" s="315">
        <v>3535</v>
      </c>
      <c r="L8" s="315" t="s">
        <v>767</v>
      </c>
      <c r="M8" s="315" t="s">
        <v>764</v>
      </c>
      <c r="N8" s="315" t="s">
        <v>755</v>
      </c>
      <c r="O8" s="315"/>
      <c r="P8" s="315"/>
      <c r="Q8" s="315"/>
    </row>
    <row r="9" spans="1:17" hidden="1">
      <c r="A9" s="315" t="s">
        <v>750</v>
      </c>
      <c r="B9" s="315" t="s">
        <v>751</v>
      </c>
      <c r="C9" s="315" t="s">
        <v>752</v>
      </c>
      <c r="D9" s="316">
        <v>15</v>
      </c>
      <c r="E9" s="317">
        <v>42135.48</v>
      </c>
      <c r="F9" s="317">
        <v>9363.43</v>
      </c>
      <c r="G9" s="318">
        <v>39637</v>
      </c>
      <c r="H9" s="318">
        <v>41058</v>
      </c>
      <c r="I9" s="318">
        <v>48579</v>
      </c>
      <c r="J9" s="315"/>
      <c r="K9" s="315">
        <v>1902</v>
      </c>
      <c r="L9" s="315" t="s">
        <v>768</v>
      </c>
      <c r="M9" s="315" t="s">
        <v>754</v>
      </c>
      <c r="N9" s="315" t="s">
        <v>750</v>
      </c>
      <c r="O9" s="315"/>
      <c r="P9" s="315"/>
      <c r="Q9" s="315"/>
    </row>
    <row r="10" spans="1:17" hidden="1">
      <c r="A10" s="315" t="s">
        <v>750</v>
      </c>
      <c r="B10" s="315" t="s">
        <v>751</v>
      </c>
      <c r="C10" s="315" t="s">
        <v>752</v>
      </c>
      <c r="D10" s="316">
        <v>15</v>
      </c>
      <c r="E10" s="317">
        <v>60880</v>
      </c>
      <c r="F10" s="317">
        <v>13528.890000000001</v>
      </c>
      <c r="G10" s="318">
        <v>39755</v>
      </c>
      <c r="H10" s="318">
        <v>40024</v>
      </c>
      <c r="I10" s="318">
        <v>47483</v>
      </c>
      <c r="J10" s="315"/>
      <c r="K10" s="315">
        <v>8717</v>
      </c>
      <c r="L10" s="315" t="s">
        <v>769</v>
      </c>
      <c r="M10" s="315" t="s">
        <v>770</v>
      </c>
      <c r="N10" s="315" t="s">
        <v>750</v>
      </c>
      <c r="O10" s="315"/>
      <c r="P10" s="315"/>
      <c r="Q10" s="315"/>
    </row>
    <row r="11" spans="1:17" hidden="1">
      <c r="A11" s="315" t="s">
        <v>750</v>
      </c>
      <c r="B11" s="315" t="s">
        <v>751</v>
      </c>
      <c r="C11" s="315" t="s">
        <v>752</v>
      </c>
      <c r="D11" s="316">
        <v>15</v>
      </c>
      <c r="E11" s="317">
        <v>104051</v>
      </c>
      <c r="F11" s="317">
        <v>23122.440000000002</v>
      </c>
      <c r="G11" s="318">
        <v>40106</v>
      </c>
      <c r="H11" s="318">
        <v>40092</v>
      </c>
      <c r="I11" s="318">
        <v>47483</v>
      </c>
      <c r="J11" s="315"/>
      <c r="K11" s="315">
        <v>9536</v>
      </c>
      <c r="L11" s="315" t="s">
        <v>771</v>
      </c>
      <c r="M11" s="315" t="s">
        <v>770</v>
      </c>
      <c r="N11" s="315" t="s">
        <v>750</v>
      </c>
      <c r="O11" s="315"/>
      <c r="P11" s="315"/>
      <c r="Q11" s="315"/>
    </row>
    <row r="12" spans="1:17" hidden="1">
      <c r="A12" s="315" t="s">
        <v>750</v>
      </c>
      <c r="B12" s="315" t="s">
        <v>751</v>
      </c>
      <c r="C12" s="315" t="s">
        <v>752</v>
      </c>
      <c r="D12" s="316">
        <v>15</v>
      </c>
      <c r="E12" s="317">
        <v>104043</v>
      </c>
      <c r="F12" s="317">
        <v>23120.670000000002</v>
      </c>
      <c r="G12" s="318">
        <v>40092</v>
      </c>
      <c r="H12" s="318">
        <v>41441</v>
      </c>
      <c r="I12" s="318">
        <v>48944</v>
      </c>
      <c r="J12" s="315"/>
      <c r="K12" s="315">
        <v>8877</v>
      </c>
      <c r="L12" s="315" t="s">
        <v>772</v>
      </c>
      <c r="M12" s="315" t="s">
        <v>770</v>
      </c>
      <c r="N12" s="315" t="s">
        <v>750</v>
      </c>
      <c r="O12" s="315"/>
      <c r="P12" s="315"/>
      <c r="Q12" s="315"/>
    </row>
    <row r="13" spans="1:17" hidden="1">
      <c r="A13" s="315" t="s">
        <v>750</v>
      </c>
      <c r="B13" s="315" t="s">
        <v>751</v>
      </c>
      <c r="C13" s="315" t="s">
        <v>752</v>
      </c>
      <c r="D13" s="316">
        <v>15</v>
      </c>
      <c r="E13" s="317">
        <v>87306.909999999989</v>
      </c>
      <c r="F13" s="317">
        <v>19401.520000000004</v>
      </c>
      <c r="G13" s="318">
        <v>40149</v>
      </c>
      <c r="H13" s="318">
        <v>40449</v>
      </c>
      <c r="I13" s="318">
        <v>47848</v>
      </c>
      <c r="J13" s="315"/>
      <c r="K13" s="315">
        <v>1450</v>
      </c>
      <c r="L13" s="315" t="s">
        <v>773</v>
      </c>
      <c r="M13" s="315" t="s">
        <v>766</v>
      </c>
      <c r="N13" s="315" t="s">
        <v>750</v>
      </c>
      <c r="O13" s="315"/>
      <c r="P13" s="315"/>
      <c r="Q13" s="315"/>
    </row>
    <row r="14" spans="1:17" hidden="1">
      <c r="A14" s="315" t="s">
        <v>750</v>
      </c>
      <c r="B14" s="315" t="s">
        <v>751</v>
      </c>
      <c r="C14" s="315" t="s">
        <v>752</v>
      </c>
      <c r="D14" s="316">
        <v>15</v>
      </c>
      <c r="E14" s="317">
        <v>69763.25</v>
      </c>
      <c r="F14" s="317">
        <v>16743.18</v>
      </c>
      <c r="G14" s="318">
        <v>40246</v>
      </c>
      <c r="H14" s="318">
        <v>40269</v>
      </c>
      <c r="I14" s="318">
        <v>47848</v>
      </c>
      <c r="J14" s="315"/>
      <c r="K14" s="315">
        <v>1660</v>
      </c>
      <c r="L14" s="315" t="s">
        <v>774</v>
      </c>
      <c r="M14" s="315" t="s">
        <v>766</v>
      </c>
      <c r="N14" s="315" t="s">
        <v>750</v>
      </c>
      <c r="O14" s="315"/>
      <c r="P14" s="315"/>
      <c r="Q14" s="315"/>
    </row>
    <row r="15" spans="1:17" hidden="1">
      <c r="A15" s="315" t="s">
        <v>750</v>
      </c>
      <c r="B15" s="315" t="s">
        <v>751</v>
      </c>
      <c r="C15" s="315" t="s">
        <v>752</v>
      </c>
      <c r="D15" s="316">
        <v>15</v>
      </c>
      <c r="E15" s="317">
        <v>72919</v>
      </c>
      <c r="F15" s="317">
        <v>16204.23</v>
      </c>
      <c r="G15" s="318">
        <v>40540</v>
      </c>
      <c r="H15" s="318">
        <v>40556</v>
      </c>
      <c r="I15" s="318">
        <v>48213</v>
      </c>
      <c r="J15" s="315"/>
      <c r="K15" s="315">
        <v>5624</v>
      </c>
      <c r="L15" s="315" t="s">
        <v>775</v>
      </c>
      <c r="M15" s="315" t="s">
        <v>776</v>
      </c>
      <c r="N15" s="315" t="s">
        <v>750</v>
      </c>
      <c r="O15" s="315"/>
      <c r="P15" s="315"/>
      <c r="Q15" s="315"/>
    </row>
    <row r="16" spans="1:17" hidden="1">
      <c r="A16" s="315" t="s">
        <v>755</v>
      </c>
      <c r="B16" s="315" t="s">
        <v>751</v>
      </c>
      <c r="C16" s="315" t="s">
        <v>756</v>
      </c>
      <c r="D16" s="316">
        <v>16</v>
      </c>
      <c r="E16" s="317">
        <v>69069</v>
      </c>
      <c r="F16" s="317">
        <v>33498.479999999996</v>
      </c>
      <c r="G16" s="318">
        <v>39570</v>
      </c>
      <c r="H16" s="318">
        <v>38777</v>
      </c>
      <c r="I16" s="318">
        <v>46387</v>
      </c>
      <c r="J16" s="315"/>
      <c r="K16" s="315">
        <v>3713</v>
      </c>
      <c r="L16" s="315" t="s">
        <v>777</v>
      </c>
      <c r="M16" s="315" t="s">
        <v>764</v>
      </c>
      <c r="N16" s="315" t="s">
        <v>755</v>
      </c>
      <c r="O16" s="315"/>
      <c r="P16" s="315"/>
      <c r="Q16" s="315"/>
    </row>
    <row r="17" spans="1:17" hidden="1">
      <c r="A17" s="315" t="s">
        <v>750</v>
      </c>
      <c r="B17" s="315" t="s">
        <v>751</v>
      </c>
      <c r="C17" s="315" t="s">
        <v>752</v>
      </c>
      <c r="D17" s="316">
        <v>17</v>
      </c>
      <c r="E17" s="317">
        <v>115106</v>
      </c>
      <c r="F17" s="317">
        <v>25579.119999999999</v>
      </c>
      <c r="G17" s="318">
        <v>39609</v>
      </c>
      <c r="H17" s="318">
        <v>40009</v>
      </c>
      <c r="I17" s="318">
        <v>47483</v>
      </c>
      <c r="J17" s="315"/>
      <c r="K17" s="315">
        <v>5234</v>
      </c>
      <c r="L17" s="315" t="s">
        <v>778</v>
      </c>
      <c r="M17" s="315" t="s">
        <v>776</v>
      </c>
      <c r="N17" s="315" t="s">
        <v>750</v>
      </c>
      <c r="O17" s="315"/>
      <c r="P17" s="315"/>
      <c r="Q17" s="315"/>
    </row>
    <row r="18" spans="1:17" hidden="1">
      <c r="A18" s="315" t="s">
        <v>750</v>
      </c>
      <c r="B18" s="315" t="s">
        <v>751</v>
      </c>
      <c r="C18" s="315" t="s">
        <v>752</v>
      </c>
      <c r="D18" s="316">
        <v>17</v>
      </c>
      <c r="E18" s="317">
        <v>84435.07</v>
      </c>
      <c r="F18" s="317">
        <v>20264.410000000003</v>
      </c>
      <c r="G18" s="318">
        <v>39685</v>
      </c>
      <c r="H18" s="318">
        <v>40065</v>
      </c>
      <c r="I18" s="318">
        <v>47483</v>
      </c>
      <c r="J18" s="315"/>
      <c r="K18" s="315">
        <v>1121</v>
      </c>
      <c r="L18" s="315" t="s">
        <v>779</v>
      </c>
      <c r="M18" s="315" t="s">
        <v>766</v>
      </c>
      <c r="N18" s="315" t="s">
        <v>750</v>
      </c>
      <c r="O18" s="315"/>
      <c r="P18" s="315"/>
      <c r="Q18" s="315"/>
    </row>
    <row r="19" spans="1:17" hidden="1">
      <c r="A19" s="315" t="s">
        <v>750</v>
      </c>
      <c r="B19" s="315" t="s">
        <v>751</v>
      </c>
      <c r="C19" s="315" t="s">
        <v>752</v>
      </c>
      <c r="D19" s="316">
        <v>17</v>
      </c>
      <c r="E19" s="317">
        <v>120181.16</v>
      </c>
      <c r="F19" s="317">
        <v>26706.91</v>
      </c>
      <c r="G19" s="318">
        <v>40147</v>
      </c>
      <c r="H19" s="318">
        <v>40050</v>
      </c>
      <c r="I19" s="318">
        <v>47483</v>
      </c>
      <c r="J19" s="315"/>
      <c r="K19" s="315">
        <v>9055</v>
      </c>
      <c r="L19" s="315" t="s">
        <v>780</v>
      </c>
      <c r="M19" s="315" t="s">
        <v>781</v>
      </c>
      <c r="N19" s="315" t="s">
        <v>750</v>
      </c>
      <c r="O19" s="315"/>
      <c r="P19" s="315"/>
      <c r="Q19" s="315"/>
    </row>
    <row r="20" spans="1:17" hidden="1">
      <c r="A20" s="315" t="s">
        <v>750</v>
      </c>
      <c r="B20" s="315" t="s">
        <v>751</v>
      </c>
      <c r="C20" s="315" t="s">
        <v>752</v>
      </c>
      <c r="D20" s="316">
        <v>17</v>
      </c>
      <c r="E20" s="317">
        <v>68405.349999999991</v>
      </c>
      <c r="F20" s="317">
        <v>15201.200000000003</v>
      </c>
      <c r="G20" s="318">
        <v>41261</v>
      </c>
      <c r="H20" s="318">
        <v>40568</v>
      </c>
      <c r="I20" s="318">
        <v>48213</v>
      </c>
      <c r="J20" s="315"/>
      <c r="K20" s="315">
        <v>1983</v>
      </c>
      <c r="L20" s="315" t="s">
        <v>782</v>
      </c>
      <c r="M20" s="315" t="s">
        <v>754</v>
      </c>
      <c r="N20" s="315" t="s">
        <v>750</v>
      </c>
      <c r="O20" s="315"/>
      <c r="P20" s="315"/>
      <c r="Q20" s="315"/>
    </row>
    <row r="21" spans="1:17" hidden="1">
      <c r="A21" s="315" t="s">
        <v>750</v>
      </c>
      <c r="B21" s="315" t="s">
        <v>751</v>
      </c>
      <c r="C21" s="315" t="s">
        <v>752</v>
      </c>
      <c r="D21" s="316">
        <v>20</v>
      </c>
      <c r="E21" s="317">
        <v>67610.83</v>
      </c>
      <c r="F21" s="317">
        <v>-16687.099999999999</v>
      </c>
      <c r="G21" s="318">
        <v>39594</v>
      </c>
      <c r="H21" s="318">
        <v>39600</v>
      </c>
      <c r="I21" s="318">
        <v>47118</v>
      </c>
      <c r="J21" s="315"/>
      <c r="K21" s="315">
        <v>8112</v>
      </c>
      <c r="L21" s="315" t="s">
        <v>783</v>
      </c>
      <c r="M21" s="315" t="s">
        <v>784</v>
      </c>
      <c r="N21" s="315" t="s">
        <v>750</v>
      </c>
      <c r="O21" s="315"/>
      <c r="P21" s="315"/>
      <c r="Q21" s="315"/>
    </row>
    <row r="22" spans="1:17" hidden="1">
      <c r="A22" s="315" t="s">
        <v>750</v>
      </c>
      <c r="B22" s="315" t="s">
        <v>751</v>
      </c>
      <c r="C22" s="315" t="s">
        <v>752</v>
      </c>
      <c r="D22" s="316">
        <v>20</v>
      </c>
      <c r="E22" s="317">
        <v>72324.990000000005</v>
      </c>
      <c r="F22" s="317">
        <v>16072.22</v>
      </c>
      <c r="G22" s="318">
        <v>39603</v>
      </c>
      <c r="H22" s="318">
        <v>40263</v>
      </c>
      <c r="I22" s="318">
        <v>47848</v>
      </c>
      <c r="J22" s="315"/>
      <c r="K22" s="315">
        <v>8416</v>
      </c>
      <c r="L22" s="315" t="s">
        <v>785</v>
      </c>
      <c r="M22" s="315" t="s">
        <v>784</v>
      </c>
      <c r="N22" s="315" t="s">
        <v>750</v>
      </c>
      <c r="O22" s="315"/>
      <c r="P22" s="315"/>
      <c r="Q22" s="315"/>
    </row>
    <row r="23" spans="1:17" hidden="1">
      <c r="A23" s="315" t="s">
        <v>750</v>
      </c>
      <c r="B23" s="315" t="s">
        <v>751</v>
      </c>
      <c r="C23" s="315" t="s">
        <v>752</v>
      </c>
      <c r="D23" s="316">
        <v>21</v>
      </c>
      <c r="E23" s="317">
        <v>72781.400000000009</v>
      </c>
      <c r="F23" s="317">
        <v>16173.660000000003</v>
      </c>
      <c r="G23" s="318">
        <v>39570</v>
      </c>
      <c r="H23" s="318">
        <v>39841</v>
      </c>
      <c r="I23" s="318">
        <v>47483</v>
      </c>
      <c r="J23" s="315"/>
      <c r="K23" s="315">
        <v>3465</v>
      </c>
      <c r="L23" s="315" t="s">
        <v>786</v>
      </c>
      <c r="M23" s="315" t="s">
        <v>764</v>
      </c>
      <c r="N23" s="315" t="s">
        <v>750</v>
      </c>
      <c r="O23" s="315"/>
      <c r="P23" s="315"/>
      <c r="Q23" s="315"/>
    </row>
    <row r="24" spans="1:17" hidden="1">
      <c r="A24" s="315" t="s">
        <v>750</v>
      </c>
      <c r="B24" s="315" t="s">
        <v>751</v>
      </c>
      <c r="C24" s="315" t="s">
        <v>752</v>
      </c>
      <c r="D24" s="316">
        <v>22</v>
      </c>
      <c r="E24" s="317">
        <v>110229</v>
      </c>
      <c r="F24" s="317">
        <v>24495.339999999997</v>
      </c>
      <c r="G24" s="318">
        <v>39668</v>
      </c>
      <c r="H24" s="318">
        <v>40479</v>
      </c>
      <c r="I24" s="318">
        <v>47848</v>
      </c>
      <c r="J24" s="315"/>
      <c r="K24" s="315">
        <v>6110</v>
      </c>
      <c r="L24" s="315" t="s">
        <v>787</v>
      </c>
      <c r="M24" s="315" t="s">
        <v>788</v>
      </c>
      <c r="N24" s="315" t="s">
        <v>750</v>
      </c>
      <c r="O24" s="315"/>
      <c r="P24" s="315"/>
      <c r="Q24" s="315"/>
    </row>
    <row r="25" spans="1:17" hidden="1">
      <c r="A25" s="315" t="s">
        <v>750</v>
      </c>
      <c r="B25" s="315" t="s">
        <v>751</v>
      </c>
      <c r="C25" s="315" t="s">
        <v>752</v>
      </c>
      <c r="D25" s="316">
        <v>22</v>
      </c>
      <c r="E25" s="317">
        <v>167435.19000000003</v>
      </c>
      <c r="F25" s="317">
        <v>37207.839999999997</v>
      </c>
      <c r="G25" s="318">
        <v>40545</v>
      </c>
      <c r="H25" s="318">
        <v>40997</v>
      </c>
      <c r="I25" s="318">
        <v>48579</v>
      </c>
      <c r="J25" s="315"/>
      <c r="K25" s="315">
        <v>6112</v>
      </c>
      <c r="L25" s="315" t="s">
        <v>789</v>
      </c>
      <c r="M25" s="315" t="s">
        <v>788</v>
      </c>
      <c r="N25" s="315" t="s">
        <v>750</v>
      </c>
      <c r="O25" s="315"/>
      <c r="P25" s="315"/>
      <c r="Q25" s="315"/>
    </row>
    <row r="26" spans="1:17" hidden="1">
      <c r="A26" s="315" t="s">
        <v>755</v>
      </c>
      <c r="B26" s="315" t="s">
        <v>751</v>
      </c>
      <c r="C26" s="315" t="s">
        <v>756</v>
      </c>
      <c r="D26" s="316">
        <v>24</v>
      </c>
      <c r="E26" s="317">
        <v>12674.2</v>
      </c>
      <c r="F26" s="317">
        <v>6146.99</v>
      </c>
      <c r="G26" s="318">
        <v>40436</v>
      </c>
      <c r="H26" s="318">
        <v>42671</v>
      </c>
      <c r="I26" s="318">
        <v>50040</v>
      </c>
      <c r="J26" s="315"/>
      <c r="K26" s="315">
        <v>3952</v>
      </c>
      <c r="L26" s="315" t="s">
        <v>790</v>
      </c>
      <c r="M26" s="315" t="s">
        <v>754</v>
      </c>
      <c r="N26" s="315" t="s">
        <v>755</v>
      </c>
      <c r="O26" s="315"/>
      <c r="P26" s="315"/>
      <c r="Q26" s="315"/>
    </row>
    <row r="27" spans="1:17" hidden="1">
      <c r="A27" s="315" t="s">
        <v>750</v>
      </c>
      <c r="B27" s="315" t="s">
        <v>751</v>
      </c>
      <c r="C27" s="315" t="s">
        <v>756</v>
      </c>
      <c r="D27" s="316">
        <v>25</v>
      </c>
      <c r="E27" s="317">
        <v>97790</v>
      </c>
      <c r="F27" s="317">
        <v>85351.95</v>
      </c>
      <c r="G27" s="318">
        <v>39895</v>
      </c>
      <c r="H27" s="318">
        <v>40087</v>
      </c>
      <c r="I27" s="318">
        <v>47483</v>
      </c>
      <c r="J27" s="315"/>
      <c r="K27" s="315">
        <v>9325</v>
      </c>
      <c r="L27" s="315" t="s">
        <v>791</v>
      </c>
      <c r="M27" s="315" t="s">
        <v>792</v>
      </c>
      <c r="N27" s="315" t="s">
        <v>750</v>
      </c>
      <c r="O27" s="315"/>
      <c r="P27" s="315"/>
      <c r="Q27" s="315"/>
    </row>
    <row r="28" spans="1:17" hidden="1">
      <c r="A28" s="315" t="s">
        <v>755</v>
      </c>
      <c r="B28" s="315" t="s">
        <v>751</v>
      </c>
      <c r="C28" s="315" t="s">
        <v>756</v>
      </c>
      <c r="D28" s="316">
        <v>26</v>
      </c>
      <c r="E28" s="317">
        <v>193218</v>
      </c>
      <c r="F28" s="317">
        <v>93710.74</v>
      </c>
      <c r="G28" s="318">
        <v>39758</v>
      </c>
      <c r="H28" s="318">
        <v>40257</v>
      </c>
      <c r="I28" s="318">
        <v>47848</v>
      </c>
      <c r="J28" s="315"/>
      <c r="K28" s="315">
        <v>3422</v>
      </c>
      <c r="L28" s="315" t="s">
        <v>793</v>
      </c>
      <c r="M28" s="315" t="s">
        <v>764</v>
      </c>
      <c r="N28" s="315" t="s">
        <v>755</v>
      </c>
      <c r="O28" s="315"/>
      <c r="P28" s="315"/>
      <c r="Q28" s="315"/>
    </row>
    <row r="29" spans="1:17" hidden="1">
      <c r="A29" s="315" t="s">
        <v>750</v>
      </c>
      <c r="B29" s="315" t="s">
        <v>751</v>
      </c>
      <c r="C29" s="315" t="s">
        <v>752</v>
      </c>
      <c r="D29" s="316">
        <v>27</v>
      </c>
      <c r="E29" s="317">
        <v>212562.75</v>
      </c>
      <c r="F29" s="317">
        <v>47236.17</v>
      </c>
      <c r="G29" s="318">
        <v>39624</v>
      </c>
      <c r="H29" s="318">
        <v>39433</v>
      </c>
      <c r="I29" s="318">
        <v>46752</v>
      </c>
      <c r="J29" s="315"/>
      <c r="K29" s="315">
        <v>8918</v>
      </c>
      <c r="L29" s="315" t="s">
        <v>794</v>
      </c>
      <c r="M29" s="315" t="s">
        <v>776</v>
      </c>
      <c r="N29" s="315" t="s">
        <v>750</v>
      </c>
      <c r="O29" s="315"/>
      <c r="P29" s="315"/>
      <c r="Q29" s="315"/>
    </row>
    <row r="30" spans="1:17" hidden="1">
      <c r="A30" s="315" t="s">
        <v>750</v>
      </c>
      <c r="B30" s="315" t="s">
        <v>751</v>
      </c>
      <c r="C30" s="315" t="s">
        <v>752</v>
      </c>
      <c r="D30" s="316">
        <v>27</v>
      </c>
      <c r="E30" s="317">
        <v>130498</v>
      </c>
      <c r="F30" s="317">
        <v>28999.559999999998</v>
      </c>
      <c r="G30" s="318">
        <v>39665</v>
      </c>
      <c r="H30" s="318">
        <v>39661</v>
      </c>
      <c r="I30" s="318">
        <v>47118</v>
      </c>
      <c r="J30" s="315"/>
      <c r="K30" s="315">
        <v>1162</v>
      </c>
      <c r="L30" s="315" t="s">
        <v>795</v>
      </c>
      <c r="M30" s="315" t="s">
        <v>766</v>
      </c>
      <c r="N30" s="315" t="s">
        <v>750</v>
      </c>
      <c r="O30" s="315"/>
      <c r="P30" s="315"/>
      <c r="Q30" s="315"/>
    </row>
    <row r="31" spans="1:17" hidden="1">
      <c r="A31" s="315" t="s">
        <v>750</v>
      </c>
      <c r="B31" s="315" t="s">
        <v>751</v>
      </c>
      <c r="C31" s="315" t="s">
        <v>752</v>
      </c>
      <c r="D31" s="316">
        <v>27</v>
      </c>
      <c r="E31" s="317">
        <v>121060</v>
      </c>
      <c r="F31" s="317">
        <v>26902.22</v>
      </c>
      <c r="G31" s="318">
        <v>39679</v>
      </c>
      <c r="H31" s="318">
        <v>40113</v>
      </c>
      <c r="I31" s="318">
        <v>47483</v>
      </c>
      <c r="J31" s="315"/>
      <c r="K31" s="315">
        <v>8272</v>
      </c>
      <c r="L31" s="315" t="s">
        <v>796</v>
      </c>
      <c r="M31" s="315" t="s">
        <v>792</v>
      </c>
      <c r="N31" s="315" t="s">
        <v>750</v>
      </c>
      <c r="O31" s="315"/>
      <c r="P31" s="315"/>
      <c r="Q31" s="315"/>
    </row>
    <row r="32" spans="1:17" hidden="1">
      <c r="A32" s="315" t="s">
        <v>750</v>
      </c>
      <c r="B32" s="315" t="s">
        <v>751</v>
      </c>
      <c r="C32" s="315" t="s">
        <v>752</v>
      </c>
      <c r="D32" s="316">
        <v>27</v>
      </c>
      <c r="E32" s="317">
        <v>180556.96999999997</v>
      </c>
      <c r="F32" s="317">
        <v>40123.760000000002</v>
      </c>
      <c r="G32" s="318">
        <v>40245</v>
      </c>
      <c r="H32" s="318">
        <v>41912</v>
      </c>
      <c r="I32" s="318">
        <v>49309</v>
      </c>
      <c r="J32" s="315"/>
      <c r="K32" s="315">
        <v>5420</v>
      </c>
      <c r="L32" s="315" t="s">
        <v>797</v>
      </c>
      <c r="M32" s="315" t="s">
        <v>776</v>
      </c>
      <c r="N32" s="315" t="s">
        <v>750</v>
      </c>
      <c r="O32" s="315"/>
      <c r="P32" s="315"/>
      <c r="Q32" s="315"/>
    </row>
    <row r="33" spans="1:17" hidden="1">
      <c r="A33" s="315" t="s">
        <v>750</v>
      </c>
      <c r="B33" s="315" t="s">
        <v>751</v>
      </c>
      <c r="C33" s="315" t="s">
        <v>752</v>
      </c>
      <c r="D33" s="316">
        <v>28</v>
      </c>
      <c r="E33" s="317">
        <v>122216.34999999999</v>
      </c>
      <c r="F33" s="317">
        <v>27159.22</v>
      </c>
      <c r="G33" s="318">
        <v>39573</v>
      </c>
      <c r="H33" s="318">
        <v>39996</v>
      </c>
      <c r="I33" s="318">
        <v>47483</v>
      </c>
      <c r="J33" s="315"/>
      <c r="K33" s="315">
        <v>8608</v>
      </c>
      <c r="L33" s="315" t="s">
        <v>798</v>
      </c>
      <c r="M33" s="315" t="s">
        <v>784</v>
      </c>
      <c r="N33" s="315" t="s">
        <v>750</v>
      </c>
      <c r="O33" s="315"/>
      <c r="P33" s="315"/>
      <c r="Q33" s="315"/>
    </row>
    <row r="34" spans="1:17" hidden="1">
      <c r="A34" s="315" t="s">
        <v>750</v>
      </c>
      <c r="B34" s="315" t="s">
        <v>751</v>
      </c>
      <c r="C34" s="315" t="s">
        <v>752</v>
      </c>
      <c r="D34" s="316">
        <v>28</v>
      </c>
      <c r="E34" s="317">
        <v>187401.82</v>
      </c>
      <c r="F34" s="317">
        <v>41644.840000000004</v>
      </c>
      <c r="G34" s="318">
        <v>40287</v>
      </c>
      <c r="H34" s="318">
        <v>42299</v>
      </c>
      <c r="I34" s="318">
        <v>49674</v>
      </c>
      <c r="J34" s="315"/>
      <c r="K34" s="315">
        <v>8733</v>
      </c>
      <c r="L34" s="315" t="s">
        <v>799</v>
      </c>
      <c r="M34" s="315" t="s">
        <v>770</v>
      </c>
      <c r="N34" s="315" t="s">
        <v>750</v>
      </c>
      <c r="O34" s="315"/>
      <c r="P34" s="315"/>
      <c r="Q34" s="315"/>
    </row>
    <row r="35" spans="1:17" hidden="1">
      <c r="A35" s="315" t="s">
        <v>755</v>
      </c>
      <c r="B35" s="315" t="s">
        <v>751</v>
      </c>
      <c r="C35" s="315" t="s">
        <v>756</v>
      </c>
      <c r="D35" s="316">
        <v>29.9</v>
      </c>
      <c r="E35" s="317">
        <v>226060</v>
      </c>
      <c r="F35" s="317">
        <v>109639.10999999999</v>
      </c>
      <c r="G35" s="318">
        <v>39686</v>
      </c>
      <c r="H35" s="318">
        <v>41150</v>
      </c>
      <c r="I35" s="318">
        <v>48579</v>
      </c>
      <c r="J35" s="315"/>
      <c r="K35" s="315">
        <v>3556</v>
      </c>
      <c r="L35" s="315" t="s">
        <v>800</v>
      </c>
      <c r="M35" s="315" t="s">
        <v>764</v>
      </c>
      <c r="N35" s="315" t="s">
        <v>755</v>
      </c>
      <c r="O35" s="315"/>
      <c r="P35" s="315"/>
      <c r="Q35" s="315"/>
    </row>
    <row r="36" spans="1:17" hidden="1">
      <c r="A36" s="315" t="s">
        <v>801</v>
      </c>
      <c r="B36" s="315" t="s">
        <v>751</v>
      </c>
      <c r="C36" s="315" t="s">
        <v>752</v>
      </c>
      <c r="D36" s="316">
        <v>30</v>
      </c>
      <c r="E36" s="317">
        <v>116280.18</v>
      </c>
      <c r="F36" s="317">
        <v>25840.010000000002</v>
      </c>
      <c r="G36" s="318">
        <v>39800</v>
      </c>
      <c r="H36" s="318">
        <v>40812</v>
      </c>
      <c r="I36" s="318">
        <v>48213</v>
      </c>
      <c r="J36" s="315" t="s">
        <v>802</v>
      </c>
      <c r="K36" s="315">
        <v>9606</v>
      </c>
      <c r="L36" s="315" t="s">
        <v>803</v>
      </c>
      <c r="M36" s="315" t="s">
        <v>770</v>
      </c>
      <c r="N36" s="315" t="s">
        <v>804</v>
      </c>
      <c r="O36" s="315" t="s">
        <v>805</v>
      </c>
      <c r="P36" s="315" t="s">
        <v>806</v>
      </c>
      <c r="Q36" s="315" t="s">
        <v>807</v>
      </c>
    </row>
    <row r="37" spans="1:17" hidden="1">
      <c r="A37" s="315" t="s">
        <v>808</v>
      </c>
      <c r="B37" s="315" t="s">
        <v>751</v>
      </c>
      <c r="C37" s="315" t="s">
        <v>756</v>
      </c>
      <c r="D37" s="316">
        <v>30</v>
      </c>
      <c r="E37" s="317">
        <v>6358.2600000000011</v>
      </c>
      <c r="F37" s="317">
        <v>1780.3200000000002</v>
      </c>
      <c r="G37" s="318">
        <v>39980</v>
      </c>
      <c r="H37" s="318">
        <v>39085</v>
      </c>
      <c r="I37" s="318">
        <v>46752</v>
      </c>
      <c r="J37" s="315" t="s">
        <v>809</v>
      </c>
      <c r="K37" s="315">
        <v>6592</v>
      </c>
      <c r="L37" s="315" t="s">
        <v>810</v>
      </c>
      <c r="M37" s="315" t="s">
        <v>811</v>
      </c>
      <c r="N37" s="315"/>
      <c r="O37" s="315" t="s">
        <v>805</v>
      </c>
      <c r="P37" s="315" t="s">
        <v>812</v>
      </c>
      <c r="Q37" s="315" t="s">
        <v>813</v>
      </c>
    </row>
    <row r="38" spans="1:17" hidden="1">
      <c r="A38" s="315" t="s">
        <v>814</v>
      </c>
      <c r="B38" s="315" t="s">
        <v>751</v>
      </c>
      <c r="C38" s="315" t="s">
        <v>752</v>
      </c>
      <c r="D38" s="316">
        <v>30</v>
      </c>
      <c r="E38" s="317">
        <v>4633</v>
      </c>
      <c r="F38" s="317">
        <v>1111.9199999999998</v>
      </c>
      <c r="G38" s="318">
        <v>41164</v>
      </c>
      <c r="H38" s="318">
        <v>41786</v>
      </c>
      <c r="I38" s="318">
        <v>45657</v>
      </c>
      <c r="J38" s="315" t="s">
        <v>815</v>
      </c>
      <c r="K38" s="315">
        <v>8450</v>
      </c>
      <c r="L38" s="315" t="s">
        <v>816</v>
      </c>
      <c r="M38" s="315" t="s">
        <v>784</v>
      </c>
      <c r="N38" s="315" t="s">
        <v>817</v>
      </c>
      <c r="O38" s="315" t="s">
        <v>805</v>
      </c>
      <c r="P38" s="315" t="s">
        <v>818</v>
      </c>
      <c r="Q38" s="315" t="s">
        <v>819</v>
      </c>
    </row>
    <row r="39" spans="1:17" hidden="1">
      <c r="A39" s="315" t="s">
        <v>820</v>
      </c>
      <c r="B39" s="315" t="s">
        <v>751</v>
      </c>
      <c r="C39" s="315" t="s">
        <v>752</v>
      </c>
      <c r="D39" s="316">
        <v>34</v>
      </c>
      <c r="E39" s="317">
        <v>150041</v>
      </c>
      <c r="F39" s="317">
        <v>33342.44</v>
      </c>
      <c r="G39" s="318">
        <v>39720</v>
      </c>
      <c r="H39" s="318">
        <v>39305</v>
      </c>
      <c r="I39" s="318">
        <v>46752</v>
      </c>
      <c r="J39" s="315" t="s">
        <v>821</v>
      </c>
      <c r="K39" s="315">
        <v>1095</v>
      </c>
      <c r="L39" s="315" t="s">
        <v>822</v>
      </c>
      <c r="M39" s="315" t="s">
        <v>766</v>
      </c>
      <c r="N39" s="315" t="s">
        <v>823</v>
      </c>
      <c r="O39" s="315" t="s">
        <v>805</v>
      </c>
      <c r="P39" s="315" t="s">
        <v>824</v>
      </c>
      <c r="Q39" s="315" t="s">
        <v>825</v>
      </c>
    </row>
    <row r="40" spans="1:17" hidden="1">
      <c r="A40" s="315" t="s">
        <v>826</v>
      </c>
      <c r="B40" s="315" t="s">
        <v>751</v>
      </c>
      <c r="C40" s="315" t="s">
        <v>752</v>
      </c>
      <c r="D40" s="316">
        <v>35</v>
      </c>
      <c r="E40" s="317">
        <v>74416.5</v>
      </c>
      <c r="F40" s="317">
        <v>-23468.839999999982</v>
      </c>
      <c r="G40" s="318">
        <v>39576</v>
      </c>
      <c r="H40" s="318">
        <v>39417</v>
      </c>
      <c r="I40" s="318">
        <v>46752</v>
      </c>
      <c r="J40" s="315" t="s">
        <v>827</v>
      </c>
      <c r="K40" s="315">
        <v>3210</v>
      </c>
      <c r="L40" s="315" t="s">
        <v>828</v>
      </c>
      <c r="M40" s="315" t="s">
        <v>761</v>
      </c>
      <c r="N40" s="315" t="s">
        <v>826</v>
      </c>
      <c r="O40" s="315" t="s">
        <v>805</v>
      </c>
      <c r="P40" s="315" t="s">
        <v>829</v>
      </c>
      <c r="Q40" s="315" t="s">
        <v>819</v>
      </c>
    </row>
    <row r="41" spans="1:17" hidden="1">
      <c r="A41" s="315" t="s">
        <v>830</v>
      </c>
      <c r="B41" s="315" t="s">
        <v>751</v>
      </c>
      <c r="C41" s="315" t="s">
        <v>752</v>
      </c>
      <c r="D41" s="316">
        <v>35</v>
      </c>
      <c r="E41" s="317">
        <v>179869.83</v>
      </c>
      <c r="F41" s="317">
        <v>39971.069999999992</v>
      </c>
      <c r="G41" s="318">
        <v>39619</v>
      </c>
      <c r="H41" s="318">
        <v>39521</v>
      </c>
      <c r="I41" s="318">
        <v>47118</v>
      </c>
      <c r="J41" s="315" t="s">
        <v>831</v>
      </c>
      <c r="K41" s="315">
        <v>6034</v>
      </c>
      <c r="L41" s="315" t="s">
        <v>832</v>
      </c>
      <c r="M41" s="315" t="s">
        <v>788</v>
      </c>
      <c r="N41" s="315" t="s">
        <v>833</v>
      </c>
      <c r="O41" s="315" t="s">
        <v>805</v>
      </c>
      <c r="P41" s="315" t="s">
        <v>834</v>
      </c>
      <c r="Q41" s="315" t="s">
        <v>835</v>
      </c>
    </row>
    <row r="42" spans="1:17" hidden="1">
      <c r="A42" s="315" t="s">
        <v>836</v>
      </c>
      <c r="B42" s="315" t="s">
        <v>751</v>
      </c>
      <c r="C42" s="315" t="s">
        <v>752</v>
      </c>
      <c r="D42" s="316">
        <v>35</v>
      </c>
      <c r="E42" s="317">
        <v>164660.68</v>
      </c>
      <c r="F42" s="317">
        <v>36591.29</v>
      </c>
      <c r="G42" s="318">
        <v>39636</v>
      </c>
      <c r="H42" s="318">
        <v>40129</v>
      </c>
      <c r="I42" s="318">
        <v>47483</v>
      </c>
      <c r="J42" s="315" t="s">
        <v>837</v>
      </c>
      <c r="K42" s="315">
        <v>2575</v>
      </c>
      <c r="L42" s="315" t="s">
        <v>838</v>
      </c>
      <c r="M42" s="315" t="s">
        <v>764</v>
      </c>
      <c r="N42" s="315" t="s">
        <v>839</v>
      </c>
      <c r="O42" s="315" t="s">
        <v>805</v>
      </c>
      <c r="P42" s="315" t="s">
        <v>840</v>
      </c>
      <c r="Q42" s="315" t="s">
        <v>841</v>
      </c>
    </row>
    <row r="43" spans="1:17" hidden="1">
      <c r="A43" s="315" t="s">
        <v>842</v>
      </c>
      <c r="B43" s="315" t="s">
        <v>751</v>
      </c>
      <c r="C43" s="315" t="s">
        <v>752</v>
      </c>
      <c r="D43" s="316">
        <v>35</v>
      </c>
      <c r="E43" s="317">
        <v>192283.84</v>
      </c>
      <c r="F43" s="317">
        <v>42729.72</v>
      </c>
      <c r="G43" s="318">
        <v>39692</v>
      </c>
      <c r="H43" s="318">
        <v>39813</v>
      </c>
      <c r="I43" s="318">
        <v>47088</v>
      </c>
      <c r="J43" s="315" t="s">
        <v>843</v>
      </c>
      <c r="K43" s="315">
        <v>8636</v>
      </c>
      <c r="L43" s="315" t="s">
        <v>844</v>
      </c>
      <c r="M43" s="315" t="s">
        <v>784</v>
      </c>
      <c r="N43" s="315" t="s">
        <v>845</v>
      </c>
      <c r="O43" s="315" t="s">
        <v>805</v>
      </c>
      <c r="P43" s="315" t="s">
        <v>846</v>
      </c>
      <c r="Q43" s="315" t="s">
        <v>819</v>
      </c>
    </row>
    <row r="44" spans="1:17" hidden="1">
      <c r="A44" s="315" t="s">
        <v>847</v>
      </c>
      <c r="B44" s="315" t="s">
        <v>751</v>
      </c>
      <c r="C44" s="315" t="s">
        <v>756</v>
      </c>
      <c r="D44" s="316">
        <v>37</v>
      </c>
      <c r="E44" s="317">
        <v>135222.45000000001</v>
      </c>
      <c r="F44" s="317">
        <v>60724.9</v>
      </c>
      <c r="G44" s="318">
        <v>39570</v>
      </c>
      <c r="H44" s="318">
        <v>40057</v>
      </c>
      <c r="I44" s="318">
        <v>47483</v>
      </c>
      <c r="J44" s="315" t="s">
        <v>848</v>
      </c>
      <c r="K44" s="315">
        <v>6017</v>
      </c>
      <c r="L44" s="315" t="s">
        <v>849</v>
      </c>
      <c r="M44" s="315" t="s">
        <v>788</v>
      </c>
      <c r="N44" s="315" t="s">
        <v>850</v>
      </c>
      <c r="O44" s="315" t="s">
        <v>805</v>
      </c>
      <c r="P44" s="315" t="s">
        <v>851</v>
      </c>
      <c r="Q44" s="315" t="s">
        <v>852</v>
      </c>
    </row>
    <row r="45" spans="1:17" hidden="1">
      <c r="A45" s="315" t="s">
        <v>853</v>
      </c>
      <c r="B45" s="315" t="s">
        <v>751</v>
      </c>
      <c r="C45" s="315" t="s">
        <v>752</v>
      </c>
      <c r="D45" s="316">
        <v>37</v>
      </c>
      <c r="E45" s="317">
        <v>270220.25</v>
      </c>
      <c r="F45" s="317">
        <v>60048.950000000012</v>
      </c>
      <c r="G45" s="318">
        <v>39658</v>
      </c>
      <c r="H45" s="318">
        <v>40038</v>
      </c>
      <c r="I45" s="318">
        <v>47483</v>
      </c>
      <c r="J45" s="315" t="s">
        <v>854</v>
      </c>
      <c r="K45" s="315">
        <v>8596</v>
      </c>
      <c r="L45" s="315" t="s">
        <v>855</v>
      </c>
      <c r="M45" s="315" t="s">
        <v>792</v>
      </c>
      <c r="N45" s="315" t="s">
        <v>856</v>
      </c>
      <c r="O45" s="315" t="s">
        <v>805</v>
      </c>
      <c r="P45" s="315" t="s">
        <v>857</v>
      </c>
      <c r="Q45" s="315" t="s">
        <v>858</v>
      </c>
    </row>
    <row r="46" spans="1:17" hidden="1">
      <c r="A46" s="315" t="s">
        <v>859</v>
      </c>
      <c r="B46" s="315" t="s">
        <v>751</v>
      </c>
      <c r="C46" s="315" t="s">
        <v>752</v>
      </c>
      <c r="D46" s="316">
        <v>37</v>
      </c>
      <c r="E46" s="317">
        <v>181667.15</v>
      </c>
      <c r="F46" s="317">
        <v>40370.459999999992</v>
      </c>
      <c r="G46" s="318">
        <v>39694</v>
      </c>
      <c r="H46" s="318">
        <v>40492</v>
      </c>
      <c r="I46" s="318">
        <v>47848</v>
      </c>
      <c r="J46" s="315" t="s">
        <v>860</v>
      </c>
      <c r="K46" s="315">
        <v>5040</v>
      </c>
      <c r="L46" s="315" t="s">
        <v>861</v>
      </c>
      <c r="M46" s="315" t="s">
        <v>776</v>
      </c>
      <c r="N46" s="315" t="s">
        <v>862</v>
      </c>
      <c r="O46" s="315" t="s">
        <v>805</v>
      </c>
      <c r="P46" s="315" t="s">
        <v>863</v>
      </c>
      <c r="Q46" s="315" t="s">
        <v>864</v>
      </c>
    </row>
    <row r="47" spans="1:17" hidden="1">
      <c r="A47" s="315" t="s">
        <v>865</v>
      </c>
      <c r="B47" s="315" t="s">
        <v>751</v>
      </c>
      <c r="C47" s="315" t="s">
        <v>752</v>
      </c>
      <c r="D47" s="316">
        <v>37</v>
      </c>
      <c r="E47" s="317">
        <v>145827.15</v>
      </c>
      <c r="F47" s="317">
        <v>32406.039999999997</v>
      </c>
      <c r="G47" s="318">
        <v>39785</v>
      </c>
      <c r="H47" s="318">
        <v>40135</v>
      </c>
      <c r="I47" s="318">
        <v>47483</v>
      </c>
      <c r="J47" s="315" t="s">
        <v>866</v>
      </c>
      <c r="K47" s="315">
        <v>6353</v>
      </c>
      <c r="L47" s="315" t="s">
        <v>867</v>
      </c>
      <c r="M47" s="315" t="s">
        <v>788</v>
      </c>
      <c r="N47" s="315" t="s">
        <v>868</v>
      </c>
      <c r="O47" s="315"/>
      <c r="P47" s="315" t="s">
        <v>869</v>
      </c>
      <c r="Q47" s="315"/>
    </row>
    <row r="48" spans="1:17" hidden="1">
      <c r="A48" s="315" t="s">
        <v>870</v>
      </c>
      <c r="B48" s="315" t="s">
        <v>751</v>
      </c>
      <c r="C48" s="315" t="s">
        <v>752</v>
      </c>
      <c r="D48" s="316">
        <v>37</v>
      </c>
      <c r="E48" s="317">
        <v>178184.1</v>
      </c>
      <c r="F48" s="317">
        <v>39596.449999999997</v>
      </c>
      <c r="G48" s="318">
        <v>39850</v>
      </c>
      <c r="H48" s="318">
        <v>40848</v>
      </c>
      <c r="I48" s="318">
        <v>48213</v>
      </c>
      <c r="J48" s="315" t="s">
        <v>871</v>
      </c>
      <c r="K48" s="315">
        <v>3770</v>
      </c>
      <c r="L48" s="315" t="s">
        <v>872</v>
      </c>
      <c r="M48" s="315" t="s">
        <v>764</v>
      </c>
      <c r="N48" s="315" t="s">
        <v>873</v>
      </c>
      <c r="O48" s="315" t="s">
        <v>805</v>
      </c>
      <c r="P48" s="315" t="s">
        <v>874</v>
      </c>
      <c r="Q48" s="315" t="s">
        <v>875</v>
      </c>
    </row>
    <row r="49" spans="1:17" hidden="1">
      <c r="A49" s="315" t="s">
        <v>876</v>
      </c>
      <c r="B49" s="315" t="s">
        <v>751</v>
      </c>
      <c r="C49" s="315" t="s">
        <v>752</v>
      </c>
      <c r="D49" s="316">
        <v>37</v>
      </c>
      <c r="E49" s="317">
        <v>188864.63999999998</v>
      </c>
      <c r="F49" s="317">
        <v>41969.9</v>
      </c>
      <c r="G49" s="318">
        <v>39923</v>
      </c>
      <c r="H49" s="318">
        <v>40632</v>
      </c>
      <c r="I49" s="318">
        <v>48213</v>
      </c>
      <c r="J49" s="315" t="s">
        <v>877</v>
      </c>
      <c r="K49" s="315">
        <v>6295</v>
      </c>
      <c r="L49" s="315" t="s">
        <v>878</v>
      </c>
      <c r="M49" s="315" t="s">
        <v>788</v>
      </c>
      <c r="N49" s="315" t="s">
        <v>879</v>
      </c>
      <c r="O49" s="315" t="s">
        <v>805</v>
      </c>
      <c r="P49" s="315" t="s">
        <v>880</v>
      </c>
      <c r="Q49" s="315" t="s">
        <v>881</v>
      </c>
    </row>
    <row r="50" spans="1:17" hidden="1">
      <c r="A50" s="315" t="s">
        <v>882</v>
      </c>
      <c r="B50" s="315" t="s">
        <v>751</v>
      </c>
      <c r="C50" s="315" t="s">
        <v>752</v>
      </c>
      <c r="D50" s="316">
        <v>37</v>
      </c>
      <c r="E50" s="317">
        <v>284687.8</v>
      </c>
      <c r="F50" s="317">
        <v>63263.950000000012</v>
      </c>
      <c r="G50" s="318">
        <v>40177</v>
      </c>
      <c r="H50" s="318">
        <v>39948</v>
      </c>
      <c r="I50" s="318">
        <v>47483</v>
      </c>
      <c r="J50" s="315" t="s">
        <v>883</v>
      </c>
      <c r="K50" s="315">
        <v>9246</v>
      </c>
      <c r="L50" s="315" t="s">
        <v>884</v>
      </c>
      <c r="M50" s="315" t="s">
        <v>770</v>
      </c>
      <c r="N50" s="315" t="s">
        <v>885</v>
      </c>
      <c r="O50" s="315" t="s">
        <v>805</v>
      </c>
      <c r="P50" s="315" t="s">
        <v>886</v>
      </c>
      <c r="Q50" s="315" t="s">
        <v>887</v>
      </c>
    </row>
    <row r="51" spans="1:17" hidden="1">
      <c r="A51" s="315" t="s">
        <v>888</v>
      </c>
      <c r="B51" s="315" t="s">
        <v>751</v>
      </c>
      <c r="C51" s="315" t="s">
        <v>752</v>
      </c>
      <c r="D51" s="316">
        <v>37</v>
      </c>
      <c r="E51" s="317">
        <v>167186.28000000003</v>
      </c>
      <c r="F51" s="317">
        <v>37152.51</v>
      </c>
      <c r="G51" s="318">
        <v>40263</v>
      </c>
      <c r="H51" s="318">
        <v>40908</v>
      </c>
      <c r="I51" s="318">
        <v>48213</v>
      </c>
      <c r="J51" s="315" t="s">
        <v>889</v>
      </c>
      <c r="K51" s="315">
        <v>5643</v>
      </c>
      <c r="L51" s="315" t="s">
        <v>890</v>
      </c>
      <c r="M51" s="315" t="s">
        <v>776</v>
      </c>
      <c r="N51" s="315" t="s">
        <v>891</v>
      </c>
      <c r="O51" s="315" t="s">
        <v>805</v>
      </c>
      <c r="P51" s="315" t="s">
        <v>892</v>
      </c>
      <c r="Q51" s="315" t="s">
        <v>893</v>
      </c>
    </row>
    <row r="52" spans="1:17" hidden="1">
      <c r="A52" s="315" t="s">
        <v>894</v>
      </c>
      <c r="B52" s="315" t="s">
        <v>751</v>
      </c>
      <c r="C52" s="315" t="s">
        <v>752</v>
      </c>
      <c r="D52" s="316">
        <v>37</v>
      </c>
      <c r="E52" s="317">
        <v>219773.36</v>
      </c>
      <c r="F52" s="317">
        <v>48838.509999999987</v>
      </c>
      <c r="G52" s="318">
        <v>40686</v>
      </c>
      <c r="H52" s="318">
        <v>40918</v>
      </c>
      <c r="I52" s="318">
        <v>48579</v>
      </c>
      <c r="J52" s="315" t="s">
        <v>895</v>
      </c>
      <c r="K52" s="315">
        <v>5742</v>
      </c>
      <c r="L52" s="315" t="s">
        <v>896</v>
      </c>
      <c r="M52" s="315" t="s">
        <v>776</v>
      </c>
      <c r="N52" s="315" t="s">
        <v>897</v>
      </c>
      <c r="O52" s="315" t="s">
        <v>805</v>
      </c>
      <c r="P52" s="315" t="s">
        <v>898</v>
      </c>
      <c r="Q52" s="315" t="s">
        <v>852</v>
      </c>
    </row>
    <row r="53" spans="1:17" hidden="1">
      <c r="A53" s="315" t="s">
        <v>899</v>
      </c>
      <c r="B53" s="315" t="s">
        <v>751</v>
      </c>
      <c r="C53" s="315" t="s">
        <v>752</v>
      </c>
      <c r="D53" s="316">
        <v>37</v>
      </c>
      <c r="E53" s="317">
        <v>170395.77</v>
      </c>
      <c r="F53" s="317">
        <v>37865.710000000006</v>
      </c>
      <c r="G53" s="318">
        <v>40695</v>
      </c>
      <c r="H53" s="318">
        <v>40926</v>
      </c>
      <c r="I53" s="318">
        <v>48579</v>
      </c>
      <c r="J53" s="315" t="s">
        <v>900</v>
      </c>
      <c r="K53" s="315">
        <v>9053</v>
      </c>
      <c r="L53" s="315" t="s">
        <v>901</v>
      </c>
      <c r="M53" s="315" t="s">
        <v>781</v>
      </c>
      <c r="N53" s="315" t="s">
        <v>902</v>
      </c>
      <c r="O53" s="315" t="s">
        <v>805</v>
      </c>
      <c r="P53" s="315" t="s">
        <v>903</v>
      </c>
      <c r="Q53" s="315" t="s">
        <v>904</v>
      </c>
    </row>
    <row r="54" spans="1:17" hidden="1">
      <c r="A54" s="315" t="s">
        <v>905</v>
      </c>
      <c r="B54" s="315" t="s">
        <v>751</v>
      </c>
      <c r="C54" s="315" t="s">
        <v>752</v>
      </c>
      <c r="D54" s="316">
        <v>37</v>
      </c>
      <c r="E54" s="317">
        <v>214822.88999999998</v>
      </c>
      <c r="F54" s="317">
        <v>47738.400000000001</v>
      </c>
      <c r="G54" s="318">
        <v>41501</v>
      </c>
      <c r="H54" s="318">
        <v>42375</v>
      </c>
      <c r="I54" s="318">
        <v>46387</v>
      </c>
      <c r="J54" s="315" t="s">
        <v>906</v>
      </c>
      <c r="K54" s="315">
        <v>5413</v>
      </c>
      <c r="L54" s="315" t="s">
        <v>907</v>
      </c>
      <c r="M54" s="315" t="s">
        <v>776</v>
      </c>
      <c r="N54" s="315" t="s">
        <v>908</v>
      </c>
      <c r="O54" s="315" t="s">
        <v>805</v>
      </c>
      <c r="P54" s="315" t="s">
        <v>909</v>
      </c>
      <c r="Q54" s="315" t="s">
        <v>819</v>
      </c>
    </row>
    <row r="55" spans="1:17" hidden="1">
      <c r="A55" s="315" t="s">
        <v>910</v>
      </c>
      <c r="B55" s="315" t="s">
        <v>751</v>
      </c>
      <c r="C55" s="315" t="s">
        <v>756</v>
      </c>
      <c r="D55" s="316">
        <v>40</v>
      </c>
      <c r="E55" s="317">
        <v>234500.28</v>
      </c>
      <c r="F55" s="317">
        <v>110128.59</v>
      </c>
      <c r="G55" s="318">
        <v>39570</v>
      </c>
      <c r="H55" s="318">
        <v>39758</v>
      </c>
      <c r="I55" s="318">
        <v>47118</v>
      </c>
      <c r="J55" s="315" t="s">
        <v>911</v>
      </c>
      <c r="K55" s="315">
        <v>8108</v>
      </c>
      <c r="L55" s="315" t="s">
        <v>912</v>
      </c>
      <c r="M55" s="315" t="s">
        <v>784</v>
      </c>
      <c r="N55" s="315" t="s">
        <v>913</v>
      </c>
      <c r="O55" s="315" t="s">
        <v>914</v>
      </c>
      <c r="P55" s="315" t="s">
        <v>915</v>
      </c>
      <c r="Q55" s="315" t="s">
        <v>916</v>
      </c>
    </row>
    <row r="56" spans="1:17" hidden="1">
      <c r="A56" s="315" t="s">
        <v>917</v>
      </c>
      <c r="B56" s="315" t="s">
        <v>751</v>
      </c>
      <c r="C56" s="315" t="s">
        <v>752</v>
      </c>
      <c r="D56" s="316">
        <v>40</v>
      </c>
      <c r="E56" s="317">
        <v>204146.35</v>
      </c>
      <c r="F56" s="317">
        <v>45365.850000000013</v>
      </c>
      <c r="G56" s="318">
        <v>39743</v>
      </c>
      <c r="H56" s="318">
        <v>39426</v>
      </c>
      <c r="I56" s="318">
        <v>46752</v>
      </c>
      <c r="J56" s="315" t="s">
        <v>918</v>
      </c>
      <c r="K56" s="315">
        <v>8107</v>
      </c>
      <c r="L56" s="315" t="s">
        <v>919</v>
      </c>
      <c r="M56" s="315" t="s">
        <v>784</v>
      </c>
      <c r="N56" s="315" t="s">
        <v>920</v>
      </c>
      <c r="O56" s="315" t="s">
        <v>805</v>
      </c>
      <c r="P56" s="315" t="s">
        <v>921</v>
      </c>
      <c r="Q56" s="315" t="s">
        <v>922</v>
      </c>
    </row>
    <row r="57" spans="1:17" hidden="1">
      <c r="A57" s="315" t="s">
        <v>923</v>
      </c>
      <c r="B57" s="315" t="s">
        <v>751</v>
      </c>
      <c r="C57" s="315" t="s">
        <v>752</v>
      </c>
      <c r="D57" s="316">
        <v>40</v>
      </c>
      <c r="E57" s="317">
        <v>242905.5</v>
      </c>
      <c r="F57" s="317">
        <v>53979.01</v>
      </c>
      <c r="G57" s="318">
        <v>40002</v>
      </c>
      <c r="H57" s="318">
        <v>40317</v>
      </c>
      <c r="I57" s="318">
        <v>47848</v>
      </c>
      <c r="J57" s="315" t="s">
        <v>924</v>
      </c>
      <c r="K57" s="315">
        <v>1680</v>
      </c>
      <c r="L57" s="315" t="s">
        <v>925</v>
      </c>
      <c r="M57" s="315" t="s">
        <v>761</v>
      </c>
      <c r="N57" s="315" t="s">
        <v>926</v>
      </c>
      <c r="O57" s="315" t="s">
        <v>805</v>
      </c>
      <c r="P57" s="315" t="s">
        <v>927</v>
      </c>
      <c r="Q57" s="315" t="s">
        <v>928</v>
      </c>
    </row>
    <row r="58" spans="1:17" hidden="1">
      <c r="A58" s="315" t="s">
        <v>929</v>
      </c>
      <c r="B58" s="315" t="s">
        <v>751</v>
      </c>
      <c r="C58" s="315" t="s">
        <v>752</v>
      </c>
      <c r="D58" s="316">
        <v>40</v>
      </c>
      <c r="E58" s="317">
        <v>310934.24</v>
      </c>
      <c r="F58" s="317">
        <v>69096.490000000005</v>
      </c>
      <c r="G58" s="318">
        <v>40175</v>
      </c>
      <c r="H58" s="318">
        <v>40479</v>
      </c>
      <c r="I58" s="318">
        <v>47848</v>
      </c>
      <c r="J58" s="315" t="s">
        <v>930</v>
      </c>
      <c r="K58" s="315">
        <v>8105</v>
      </c>
      <c r="L58" s="315" t="s">
        <v>931</v>
      </c>
      <c r="M58" s="315" t="s">
        <v>784</v>
      </c>
      <c r="N58" s="315" t="s">
        <v>932</v>
      </c>
      <c r="O58" s="315" t="s">
        <v>805</v>
      </c>
      <c r="P58" s="315" t="s">
        <v>933</v>
      </c>
      <c r="Q58" s="315" t="s">
        <v>819</v>
      </c>
    </row>
    <row r="59" spans="1:17" hidden="1">
      <c r="A59" s="315" t="s">
        <v>934</v>
      </c>
      <c r="B59" s="315" t="s">
        <v>751</v>
      </c>
      <c r="C59" s="315" t="s">
        <v>752</v>
      </c>
      <c r="D59" s="316">
        <v>40</v>
      </c>
      <c r="E59" s="317">
        <v>274097</v>
      </c>
      <c r="F59" s="317">
        <v>60910.469999999994</v>
      </c>
      <c r="G59" s="318">
        <v>40592</v>
      </c>
      <c r="H59" s="318">
        <v>41399</v>
      </c>
      <c r="I59" s="318">
        <v>48944</v>
      </c>
      <c r="J59" s="315" t="s">
        <v>935</v>
      </c>
      <c r="K59" s="315">
        <v>1742</v>
      </c>
      <c r="L59" s="315" t="s">
        <v>936</v>
      </c>
      <c r="M59" s="315" t="s">
        <v>761</v>
      </c>
      <c r="N59" s="315" t="s">
        <v>937</v>
      </c>
      <c r="O59" s="315" t="s">
        <v>805</v>
      </c>
      <c r="P59" s="315" t="s">
        <v>938</v>
      </c>
      <c r="Q59" s="315" t="s">
        <v>939</v>
      </c>
    </row>
    <row r="60" spans="1:17" hidden="1">
      <c r="A60" s="315" t="s">
        <v>940</v>
      </c>
      <c r="B60" s="315" t="s">
        <v>751</v>
      </c>
      <c r="C60" s="315" t="s">
        <v>752</v>
      </c>
      <c r="D60" s="316">
        <v>43</v>
      </c>
      <c r="E60" s="317">
        <v>286771.68</v>
      </c>
      <c r="F60" s="317">
        <v>63727.040000000001</v>
      </c>
      <c r="G60" s="318">
        <v>39947</v>
      </c>
      <c r="H60" s="318">
        <v>40808</v>
      </c>
      <c r="I60" s="318">
        <v>48213</v>
      </c>
      <c r="J60" s="315" t="s">
        <v>941</v>
      </c>
      <c r="K60" s="315">
        <v>4923</v>
      </c>
      <c r="L60" s="315" t="s">
        <v>942</v>
      </c>
      <c r="M60" s="315" t="s">
        <v>764</v>
      </c>
      <c r="N60" s="315" t="s">
        <v>943</v>
      </c>
      <c r="O60" s="315" t="s">
        <v>805</v>
      </c>
      <c r="P60" s="315" t="s">
        <v>944</v>
      </c>
      <c r="Q60" s="315" t="s">
        <v>945</v>
      </c>
    </row>
    <row r="61" spans="1:17" hidden="1">
      <c r="A61" s="315" t="s">
        <v>946</v>
      </c>
      <c r="B61" s="315" t="s">
        <v>751</v>
      </c>
      <c r="C61" s="315" t="s">
        <v>752</v>
      </c>
      <c r="D61" s="316">
        <v>43.5</v>
      </c>
      <c r="E61" s="317">
        <v>245653.5</v>
      </c>
      <c r="F61" s="317">
        <v>54589.66</v>
      </c>
      <c r="G61" s="318">
        <v>40612</v>
      </c>
      <c r="H61" s="318">
        <v>40702</v>
      </c>
      <c r="I61" s="318">
        <v>48213</v>
      </c>
      <c r="J61" s="315" t="s">
        <v>947</v>
      </c>
      <c r="K61" s="315">
        <v>1719</v>
      </c>
      <c r="L61" s="315" t="s">
        <v>948</v>
      </c>
      <c r="M61" s="315" t="s">
        <v>761</v>
      </c>
      <c r="N61" s="315" t="s">
        <v>949</v>
      </c>
      <c r="O61" s="315" t="s">
        <v>805</v>
      </c>
      <c r="P61" s="315" t="s">
        <v>950</v>
      </c>
      <c r="Q61" s="315" t="s">
        <v>852</v>
      </c>
    </row>
    <row r="62" spans="1:17" hidden="1">
      <c r="A62" s="315" t="s">
        <v>951</v>
      </c>
      <c r="B62" s="315" t="s">
        <v>751</v>
      </c>
      <c r="C62" s="315" t="s">
        <v>756</v>
      </c>
      <c r="D62" s="316">
        <v>45</v>
      </c>
      <c r="E62" s="317">
        <v>215065.52</v>
      </c>
      <c r="F62" s="317">
        <v>76666.89</v>
      </c>
      <c r="G62" s="318">
        <v>40437</v>
      </c>
      <c r="H62" s="318">
        <v>41229</v>
      </c>
      <c r="I62" s="318">
        <v>48579</v>
      </c>
      <c r="J62" s="315" t="s">
        <v>952</v>
      </c>
      <c r="K62" s="315">
        <v>6218</v>
      </c>
      <c r="L62" s="315" t="s">
        <v>953</v>
      </c>
      <c r="M62" s="315" t="s">
        <v>788</v>
      </c>
      <c r="N62" s="315" t="s">
        <v>954</v>
      </c>
      <c r="O62" s="315"/>
      <c r="P62" s="315" t="s">
        <v>955</v>
      </c>
      <c r="Q62" s="315" t="s">
        <v>956</v>
      </c>
    </row>
    <row r="63" spans="1:17" hidden="1">
      <c r="A63" s="315" t="s">
        <v>957</v>
      </c>
      <c r="B63" s="315" t="s">
        <v>751</v>
      </c>
      <c r="C63" s="315" t="s">
        <v>752</v>
      </c>
      <c r="D63" s="316">
        <v>45</v>
      </c>
      <c r="E63" s="317">
        <v>256247.7</v>
      </c>
      <c r="F63" s="317">
        <v>56943.95</v>
      </c>
      <c r="G63" s="318">
        <v>40793</v>
      </c>
      <c r="H63" s="318">
        <v>41521</v>
      </c>
      <c r="I63" s="318">
        <v>48944</v>
      </c>
      <c r="J63" s="315" t="s">
        <v>958</v>
      </c>
      <c r="K63" s="315">
        <v>8625</v>
      </c>
      <c r="L63" s="315" t="s">
        <v>959</v>
      </c>
      <c r="M63" s="315" t="s">
        <v>784</v>
      </c>
      <c r="N63" s="315" t="s">
        <v>960</v>
      </c>
      <c r="O63" s="315" t="s">
        <v>805</v>
      </c>
      <c r="P63" s="315" t="s">
        <v>961</v>
      </c>
      <c r="Q63" s="315" t="s">
        <v>962</v>
      </c>
    </row>
    <row r="64" spans="1:17" hidden="1">
      <c r="A64" s="315" t="s">
        <v>963</v>
      </c>
      <c r="B64" s="315" t="s">
        <v>751</v>
      </c>
      <c r="C64" s="315" t="s">
        <v>752</v>
      </c>
      <c r="D64" s="316">
        <v>46.5</v>
      </c>
      <c r="E64" s="317">
        <v>123961.35</v>
      </c>
      <c r="F64" s="317">
        <v>27546.97</v>
      </c>
      <c r="G64" s="318">
        <v>41246</v>
      </c>
      <c r="H64" s="318">
        <v>41603</v>
      </c>
      <c r="I64" s="318">
        <v>48944</v>
      </c>
      <c r="J64" s="315" t="s">
        <v>964</v>
      </c>
      <c r="K64" s="315">
        <v>7017</v>
      </c>
      <c r="L64" s="315" t="s">
        <v>965</v>
      </c>
      <c r="M64" s="315" t="s">
        <v>966</v>
      </c>
      <c r="N64" s="315" t="s">
        <v>967</v>
      </c>
      <c r="O64" s="315" t="s">
        <v>805</v>
      </c>
      <c r="P64" s="315" t="s">
        <v>968</v>
      </c>
      <c r="Q64" s="315" t="s">
        <v>969</v>
      </c>
    </row>
    <row r="65" spans="1:17" hidden="1">
      <c r="A65" s="315" t="s">
        <v>970</v>
      </c>
      <c r="B65" s="315" t="s">
        <v>751</v>
      </c>
      <c r="C65" s="315" t="s">
        <v>752</v>
      </c>
      <c r="D65" s="316">
        <v>50</v>
      </c>
      <c r="E65" s="317">
        <v>117826.75000000001</v>
      </c>
      <c r="F65" s="317">
        <v>26183.729999999996</v>
      </c>
      <c r="G65" s="318">
        <v>39590</v>
      </c>
      <c r="H65" s="318">
        <v>39020</v>
      </c>
      <c r="I65" s="318">
        <v>46387</v>
      </c>
      <c r="J65" s="315"/>
      <c r="K65" s="315">
        <v>5102</v>
      </c>
      <c r="L65" s="315" t="s">
        <v>971</v>
      </c>
      <c r="M65" s="315" t="s">
        <v>776</v>
      </c>
      <c r="N65" s="315" t="s">
        <v>972</v>
      </c>
      <c r="O65" s="315" t="s">
        <v>805</v>
      </c>
      <c r="P65" s="315" t="s">
        <v>973</v>
      </c>
      <c r="Q65" s="315" t="s">
        <v>974</v>
      </c>
    </row>
    <row r="66" spans="1:17" hidden="1">
      <c r="A66" s="315" t="s">
        <v>975</v>
      </c>
      <c r="B66" s="315" t="s">
        <v>751</v>
      </c>
      <c r="C66" s="315" t="s">
        <v>752</v>
      </c>
      <c r="D66" s="316">
        <v>50</v>
      </c>
      <c r="E66" s="317">
        <v>250657.95</v>
      </c>
      <c r="F66" s="317">
        <v>55701.76999999999</v>
      </c>
      <c r="G66" s="318">
        <v>39625</v>
      </c>
      <c r="H66" s="318">
        <v>39539</v>
      </c>
      <c r="I66" s="318">
        <v>47118</v>
      </c>
      <c r="J66" s="315" t="s">
        <v>976</v>
      </c>
      <c r="K66" s="315">
        <v>6204</v>
      </c>
      <c r="L66" s="315" t="s">
        <v>977</v>
      </c>
      <c r="M66" s="315" t="s">
        <v>788</v>
      </c>
      <c r="N66" s="315" t="s">
        <v>978</v>
      </c>
      <c r="O66" s="315" t="s">
        <v>805</v>
      </c>
      <c r="P66" s="315" t="s">
        <v>979</v>
      </c>
      <c r="Q66" s="315" t="s">
        <v>980</v>
      </c>
    </row>
    <row r="67" spans="1:17" hidden="1">
      <c r="A67" s="315" t="s">
        <v>981</v>
      </c>
      <c r="B67" s="315" t="s">
        <v>751</v>
      </c>
      <c r="C67" s="315" t="s">
        <v>752</v>
      </c>
      <c r="D67" s="316">
        <v>50</v>
      </c>
      <c r="E67" s="317">
        <v>175614.75</v>
      </c>
      <c r="F67" s="317">
        <v>39025.490000000005</v>
      </c>
      <c r="G67" s="318">
        <v>39863</v>
      </c>
      <c r="H67" s="318">
        <v>40269</v>
      </c>
      <c r="I67" s="318">
        <v>47848</v>
      </c>
      <c r="J67" s="315" t="s">
        <v>982</v>
      </c>
      <c r="K67" s="315">
        <v>1867</v>
      </c>
      <c r="L67" s="315" t="s">
        <v>983</v>
      </c>
      <c r="M67" s="315" t="s">
        <v>766</v>
      </c>
      <c r="N67" s="315" t="s">
        <v>984</v>
      </c>
      <c r="O67" s="315" t="s">
        <v>805</v>
      </c>
      <c r="P67" s="315" t="s">
        <v>985</v>
      </c>
      <c r="Q67" s="315" t="s">
        <v>986</v>
      </c>
    </row>
    <row r="68" spans="1:17" hidden="1">
      <c r="A68" s="315" t="s">
        <v>987</v>
      </c>
      <c r="B68" s="315" t="s">
        <v>751</v>
      </c>
      <c r="C68" s="315" t="s">
        <v>752</v>
      </c>
      <c r="D68" s="316">
        <v>50</v>
      </c>
      <c r="E68" s="317">
        <v>221229.47000000003</v>
      </c>
      <c r="F68" s="317">
        <v>49162.09</v>
      </c>
      <c r="G68" s="318">
        <v>39864</v>
      </c>
      <c r="H68" s="318">
        <v>40801</v>
      </c>
      <c r="I68" s="318">
        <v>48213</v>
      </c>
      <c r="J68" s="315" t="s">
        <v>988</v>
      </c>
      <c r="K68" s="315">
        <v>8320</v>
      </c>
      <c r="L68" s="315" t="s">
        <v>989</v>
      </c>
      <c r="M68" s="315" t="s">
        <v>784</v>
      </c>
      <c r="N68" s="315" t="s">
        <v>990</v>
      </c>
      <c r="O68" s="315" t="s">
        <v>805</v>
      </c>
      <c r="P68" s="315" t="s">
        <v>991</v>
      </c>
      <c r="Q68" s="315" t="s">
        <v>992</v>
      </c>
    </row>
    <row r="69" spans="1:17" hidden="1">
      <c r="A69" s="315" t="s">
        <v>993</v>
      </c>
      <c r="B69" s="315" t="s">
        <v>751</v>
      </c>
      <c r="C69" s="315" t="s">
        <v>756</v>
      </c>
      <c r="D69" s="316">
        <v>50</v>
      </c>
      <c r="E69" s="317">
        <v>198877.80000000002</v>
      </c>
      <c r="F69" s="317">
        <v>96455.73000000001</v>
      </c>
      <c r="G69" s="318">
        <v>39982</v>
      </c>
      <c r="H69" s="318">
        <v>42292</v>
      </c>
      <c r="I69" s="318">
        <v>49674</v>
      </c>
      <c r="J69" s="315" t="s">
        <v>994</v>
      </c>
      <c r="K69" s="315">
        <v>8376</v>
      </c>
      <c r="L69" s="315" t="s">
        <v>995</v>
      </c>
      <c r="M69" s="315" t="s">
        <v>792</v>
      </c>
      <c r="N69" s="315"/>
      <c r="O69" s="315" t="s">
        <v>996</v>
      </c>
      <c r="P69" s="315" t="s">
        <v>997</v>
      </c>
      <c r="Q69" s="315"/>
    </row>
    <row r="70" spans="1:17" hidden="1">
      <c r="A70" s="315" t="s">
        <v>998</v>
      </c>
      <c r="B70" s="315" t="s">
        <v>751</v>
      </c>
      <c r="C70" s="315" t="s">
        <v>752</v>
      </c>
      <c r="D70" s="316">
        <v>50</v>
      </c>
      <c r="E70" s="317">
        <v>171824.36000000002</v>
      </c>
      <c r="F70" s="317">
        <v>38183.19</v>
      </c>
      <c r="G70" s="318">
        <v>40498</v>
      </c>
      <c r="H70" s="318">
        <v>40317</v>
      </c>
      <c r="I70" s="318">
        <v>47848</v>
      </c>
      <c r="J70" s="315" t="s">
        <v>999</v>
      </c>
      <c r="K70" s="315">
        <v>2762</v>
      </c>
      <c r="L70" s="315" t="s">
        <v>1000</v>
      </c>
      <c r="M70" s="315" t="s">
        <v>764</v>
      </c>
      <c r="N70" s="315" t="s">
        <v>1001</v>
      </c>
      <c r="O70" s="315" t="s">
        <v>805</v>
      </c>
      <c r="P70" s="315" t="s">
        <v>1002</v>
      </c>
      <c r="Q70" s="315" t="s">
        <v>1003</v>
      </c>
    </row>
    <row r="71" spans="1:17" hidden="1">
      <c r="A71" s="315" t="s">
        <v>1004</v>
      </c>
      <c r="B71" s="315" t="s">
        <v>751</v>
      </c>
      <c r="C71" s="315" t="s">
        <v>752</v>
      </c>
      <c r="D71" s="316">
        <v>50</v>
      </c>
      <c r="E71" s="317">
        <v>183422.13</v>
      </c>
      <c r="F71" s="317">
        <v>40760.459999999992</v>
      </c>
      <c r="G71" s="318">
        <v>41841</v>
      </c>
      <c r="H71" s="318">
        <v>42423</v>
      </c>
      <c r="I71" s="318">
        <v>46387</v>
      </c>
      <c r="J71" s="315" t="s">
        <v>1005</v>
      </c>
      <c r="K71" s="315">
        <v>5303</v>
      </c>
      <c r="L71" s="315" t="s">
        <v>1006</v>
      </c>
      <c r="M71" s="315" t="s">
        <v>776</v>
      </c>
      <c r="N71" s="315"/>
      <c r="O71" s="315" t="s">
        <v>805</v>
      </c>
      <c r="P71" s="315" t="s">
        <v>1007</v>
      </c>
      <c r="Q71" s="315"/>
    </row>
    <row r="72" spans="1:17" hidden="1">
      <c r="A72" s="315" t="s">
        <v>1008</v>
      </c>
      <c r="B72" s="315" t="s">
        <v>751</v>
      </c>
      <c r="C72" s="315" t="s">
        <v>752</v>
      </c>
      <c r="D72" s="316">
        <v>55</v>
      </c>
      <c r="E72" s="317">
        <v>118578.86</v>
      </c>
      <c r="F72" s="317">
        <v>4444.37</v>
      </c>
      <c r="G72" s="318">
        <v>39647</v>
      </c>
      <c r="H72" s="318">
        <v>39316</v>
      </c>
      <c r="I72" s="318">
        <v>46752</v>
      </c>
      <c r="J72" s="315" t="s">
        <v>1009</v>
      </c>
      <c r="K72" s="315">
        <v>7550</v>
      </c>
      <c r="L72" s="315" t="s">
        <v>1010</v>
      </c>
      <c r="M72" s="315" t="s">
        <v>966</v>
      </c>
      <c r="N72" s="315" t="s">
        <v>1011</v>
      </c>
      <c r="O72" s="315" t="s">
        <v>805</v>
      </c>
      <c r="P72" s="315" t="s">
        <v>1012</v>
      </c>
      <c r="Q72" s="315" t="s">
        <v>1013</v>
      </c>
    </row>
    <row r="73" spans="1:17" hidden="1">
      <c r="A73" s="315" t="s">
        <v>1014</v>
      </c>
      <c r="B73" s="315" t="s">
        <v>751</v>
      </c>
      <c r="C73" s="315" t="s">
        <v>752</v>
      </c>
      <c r="D73" s="316">
        <v>58</v>
      </c>
      <c r="E73" s="317">
        <v>179837.25</v>
      </c>
      <c r="F73" s="317">
        <v>39963.819999999992</v>
      </c>
      <c r="G73" s="318">
        <v>39869</v>
      </c>
      <c r="H73" s="318">
        <v>40703</v>
      </c>
      <c r="I73" s="318">
        <v>48213</v>
      </c>
      <c r="J73" s="315" t="s">
        <v>1015</v>
      </c>
      <c r="K73" s="315">
        <v>6390</v>
      </c>
      <c r="L73" s="315" t="s">
        <v>1016</v>
      </c>
      <c r="M73" s="315" t="s">
        <v>1017</v>
      </c>
      <c r="N73" s="315" t="s">
        <v>1018</v>
      </c>
      <c r="O73" s="315" t="s">
        <v>805</v>
      </c>
      <c r="P73" s="315" t="s">
        <v>1019</v>
      </c>
      <c r="Q73" s="315" t="s">
        <v>1020</v>
      </c>
    </row>
    <row r="74" spans="1:17" hidden="1">
      <c r="A74" s="315" t="s">
        <v>1021</v>
      </c>
      <c r="B74" s="315" t="s">
        <v>751</v>
      </c>
      <c r="C74" s="315" t="s">
        <v>752</v>
      </c>
      <c r="D74" s="316">
        <v>60</v>
      </c>
      <c r="E74" s="317">
        <v>322411.25</v>
      </c>
      <c r="F74" s="317">
        <v>77378.709999999992</v>
      </c>
      <c r="G74" s="318">
        <v>39569</v>
      </c>
      <c r="H74" s="318">
        <v>39783</v>
      </c>
      <c r="I74" s="318">
        <v>47118</v>
      </c>
      <c r="J74" s="315" t="s">
        <v>1022</v>
      </c>
      <c r="K74" s="315">
        <v>9050</v>
      </c>
      <c r="L74" s="315" t="s">
        <v>1023</v>
      </c>
      <c r="M74" s="315" t="s">
        <v>1024</v>
      </c>
      <c r="N74" s="315" t="s">
        <v>1025</v>
      </c>
      <c r="O74" s="315" t="s">
        <v>805</v>
      </c>
      <c r="P74" s="315" t="s">
        <v>1026</v>
      </c>
      <c r="Q74" s="315" t="s">
        <v>1027</v>
      </c>
    </row>
    <row r="75" spans="1:17" hidden="1">
      <c r="A75" s="315" t="s">
        <v>1028</v>
      </c>
      <c r="B75" s="315" t="s">
        <v>751</v>
      </c>
      <c r="C75" s="315" t="s">
        <v>756</v>
      </c>
      <c r="D75" s="316">
        <v>60</v>
      </c>
      <c r="E75" s="317">
        <v>443797.75</v>
      </c>
      <c r="F75" s="317">
        <v>199298.07000000007</v>
      </c>
      <c r="G75" s="318">
        <v>39570</v>
      </c>
      <c r="H75" s="318">
        <v>40777</v>
      </c>
      <c r="I75" s="318">
        <v>48213</v>
      </c>
      <c r="J75" s="315" t="s">
        <v>1029</v>
      </c>
      <c r="K75" s="315">
        <v>1714</v>
      </c>
      <c r="L75" s="315" t="s">
        <v>1030</v>
      </c>
      <c r="M75" s="315" t="s">
        <v>761</v>
      </c>
      <c r="N75" s="315"/>
      <c r="O75" s="315" t="s">
        <v>805</v>
      </c>
      <c r="P75" s="315" t="s">
        <v>1031</v>
      </c>
      <c r="Q75" s="315" t="s">
        <v>1032</v>
      </c>
    </row>
    <row r="76" spans="1:17" hidden="1">
      <c r="A76" s="315" t="s">
        <v>1033</v>
      </c>
      <c r="B76" s="315" t="s">
        <v>751</v>
      </c>
      <c r="C76" s="315" t="s">
        <v>756</v>
      </c>
      <c r="D76" s="316">
        <v>60</v>
      </c>
      <c r="E76" s="317">
        <v>444096.3</v>
      </c>
      <c r="F76" s="317">
        <v>199830.72</v>
      </c>
      <c r="G76" s="318">
        <v>39570</v>
      </c>
      <c r="H76" s="318">
        <v>39782</v>
      </c>
      <c r="I76" s="318">
        <v>47118</v>
      </c>
      <c r="J76" s="315" t="s">
        <v>1034</v>
      </c>
      <c r="K76" s="315">
        <v>3555</v>
      </c>
      <c r="L76" s="315" t="s">
        <v>1035</v>
      </c>
      <c r="M76" s="315" t="s">
        <v>764</v>
      </c>
      <c r="N76" s="315"/>
      <c r="O76" s="315" t="s">
        <v>996</v>
      </c>
      <c r="P76" s="315" t="s">
        <v>1036</v>
      </c>
      <c r="Q76" s="315"/>
    </row>
    <row r="77" spans="1:17" hidden="1">
      <c r="A77" s="315" t="s">
        <v>1037</v>
      </c>
      <c r="B77" s="315" t="s">
        <v>751</v>
      </c>
      <c r="C77" s="315" t="s">
        <v>756</v>
      </c>
      <c r="D77" s="316">
        <v>60</v>
      </c>
      <c r="E77" s="317">
        <v>220341.40999999997</v>
      </c>
      <c r="F77" s="317">
        <v>101357.06</v>
      </c>
      <c r="G77" s="318">
        <v>39617</v>
      </c>
      <c r="H77" s="318">
        <v>39142</v>
      </c>
      <c r="I77" s="318">
        <v>46752</v>
      </c>
      <c r="J77" s="315" t="s">
        <v>1038</v>
      </c>
      <c r="K77" s="315">
        <v>8305</v>
      </c>
      <c r="L77" s="315" t="s">
        <v>1039</v>
      </c>
      <c r="M77" s="315" t="s">
        <v>784</v>
      </c>
      <c r="N77" s="315"/>
      <c r="O77" s="315" t="s">
        <v>805</v>
      </c>
      <c r="P77" s="315" t="s">
        <v>1040</v>
      </c>
      <c r="Q77" s="315" t="s">
        <v>1041</v>
      </c>
    </row>
    <row r="78" spans="1:17" hidden="1">
      <c r="A78" s="315" t="s">
        <v>1042</v>
      </c>
      <c r="B78" s="315" t="s">
        <v>751</v>
      </c>
      <c r="C78" s="315" t="s">
        <v>752</v>
      </c>
      <c r="D78" s="316">
        <v>60</v>
      </c>
      <c r="E78" s="317">
        <v>270030.95</v>
      </c>
      <c r="F78" s="317">
        <v>60006.89</v>
      </c>
      <c r="G78" s="318">
        <v>39595</v>
      </c>
      <c r="H78" s="318">
        <v>40044</v>
      </c>
      <c r="I78" s="318">
        <v>47483</v>
      </c>
      <c r="J78" s="315" t="s">
        <v>1043</v>
      </c>
      <c r="K78" s="315">
        <v>8630</v>
      </c>
      <c r="L78" s="315" t="s">
        <v>1044</v>
      </c>
      <c r="M78" s="315" t="s">
        <v>784</v>
      </c>
      <c r="N78" s="315" t="s">
        <v>1045</v>
      </c>
      <c r="O78" s="315" t="s">
        <v>805</v>
      </c>
      <c r="P78" s="315" t="s">
        <v>1046</v>
      </c>
      <c r="Q78" s="315" t="s">
        <v>1047</v>
      </c>
    </row>
    <row r="79" spans="1:17" hidden="1">
      <c r="A79" s="315" t="s">
        <v>1048</v>
      </c>
      <c r="B79" s="315" t="s">
        <v>751</v>
      </c>
      <c r="C79" s="315" t="s">
        <v>752</v>
      </c>
      <c r="D79" s="316">
        <v>60</v>
      </c>
      <c r="E79" s="317">
        <v>166455.41999999998</v>
      </c>
      <c r="F79" s="317">
        <v>72716.100000000006</v>
      </c>
      <c r="G79" s="318">
        <v>39611</v>
      </c>
      <c r="H79" s="318">
        <v>39822</v>
      </c>
      <c r="I79" s="318">
        <v>47483</v>
      </c>
      <c r="J79" s="315" t="s">
        <v>1049</v>
      </c>
      <c r="K79" s="315">
        <v>8260</v>
      </c>
      <c r="L79" s="315" t="s">
        <v>1050</v>
      </c>
      <c r="M79" s="315" t="s">
        <v>1051</v>
      </c>
      <c r="N79" s="315" t="s">
        <v>1052</v>
      </c>
      <c r="O79" s="315" t="s">
        <v>805</v>
      </c>
      <c r="P79" s="315" t="s">
        <v>1053</v>
      </c>
      <c r="Q79" s="315" t="s">
        <v>1054</v>
      </c>
    </row>
    <row r="80" spans="1:17" hidden="1">
      <c r="A80" s="315" t="s">
        <v>1055</v>
      </c>
      <c r="B80" s="315" t="s">
        <v>751</v>
      </c>
      <c r="C80" s="315" t="s">
        <v>752</v>
      </c>
      <c r="D80" s="316">
        <v>60</v>
      </c>
      <c r="E80" s="317">
        <v>228297.01999999996</v>
      </c>
      <c r="F80" s="317">
        <v>50732.679999999993</v>
      </c>
      <c r="G80" s="318">
        <v>39665</v>
      </c>
      <c r="H80" s="318">
        <v>39436</v>
      </c>
      <c r="I80" s="318">
        <v>46752</v>
      </c>
      <c r="J80" s="315" t="s">
        <v>1056</v>
      </c>
      <c r="K80" s="315">
        <v>1860</v>
      </c>
      <c r="L80" s="315" t="s">
        <v>1057</v>
      </c>
      <c r="M80" s="315" t="s">
        <v>766</v>
      </c>
      <c r="N80" s="315" t="s">
        <v>1058</v>
      </c>
      <c r="O80" s="315" t="s">
        <v>805</v>
      </c>
      <c r="P80" s="315" t="s">
        <v>1059</v>
      </c>
      <c r="Q80" s="315" t="s">
        <v>858</v>
      </c>
    </row>
    <row r="81" spans="1:17" hidden="1">
      <c r="A81" s="315" t="s">
        <v>1060</v>
      </c>
      <c r="B81" s="315" t="s">
        <v>751</v>
      </c>
      <c r="C81" s="315" t="s">
        <v>752</v>
      </c>
      <c r="D81" s="316">
        <v>60</v>
      </c>
      <c r="E81" s="317">
        <v>377774.6</v>
      </c>
      <c r="F81" s="317">
        <v>83949.92</v>
      </c>
      <c r="G81" s="318">
        <v>39856</v>
      </c>
      <c r="H81" s="318">
        <v>41000</v>
      </c>
      <c r="I81" s="318">
        <v>48579</v>
      </c>
      <c r="J81" s="315" t="s">
        <v>1061</v>
      </c>
      <c r="K81" s="315">
        <v>3860</v>
      </c>
      <c r="L81" s="315" t="s">
        <v>1062</v>
      </c>
      <c r="M81" s="315" t="s">
        <v>764</v>
      </c>
      <c r="N81" s="315" t="s">
        <v>1063</v>
      </c>
      <c r="O81" s="315" t="s">
        <v>805</v>
      </c>
      <c r="P81" s="315" t="s">
        <v>1064</v>
      </c>
      <c r="Q81" s="315" t="s">
        <v>1065</v>
      </c>
    </row>
    <row r="82" spans="1:17" hidden="1">
      <c r="A82" s="315" t="s">
        <v>1066</v>
      </c>
      <c r="B82" s="315" t="s">
        <v>751</v>
      </c>
      <c r="C82" s="315" t="s">
        <v>756</v>
      </c>
      <c r="D82" s="316">
        <v>60</v>
      </c>
      <c r="E82" s="317">
        <v>461598.60000000003</v>
      </c>
      <c r="F82" s="317">
        <v>213034.67999999996</v>
      </c>
      <c r="G82" s="318">
        <v>41320</v>
      </c>
      <c r="H82" s="318">
        <v>41912</v>
      </c>
      <c r="I82" s="318">
        <v>49309</v>
      </c>
      <c r="J82" s="315" t="s">
        <v>1067</v>
      </c>
      <c r="K82" s="315">
        <v>3054</v>
      </c>
      <c r="L82" s="315" t="s">
        <v>1068</v>
      </c>
      <c r="M82" s="315" t="s">
        <v>764</v>
      </c>
      <c r="N82" s="315"/>
      <c r="O82" s="315" t="s">
        <v>805</v>
      </c>
      <c r="P82" s="315" t="s">
        <v>1069</v>
      </c>
      <c r="Q82" s="315" t="s">
        <v>956</v>
      </c>
    </row>
    <row r="83" spans="1:17" hidden="1">
      <c r="A83" s="315" t="s">
        <v>1070</v>
      </c>
      <c r="B83" s="315" t="s">
        <v>751</v>
      </c>
      <c r="C83" s="315" t="s">
        <v>756</v>
      </c>
      <c r="D83" s="316">
        <v>64</v>
      </c>
      <c r="E83" s="317">
        <v>255877.02000000005</v>
      </c>
      <c r="F83" s="317">
        <v>108984.63999999998</v>
      </c>
      <c r="G83" s="318">
        <v>39570</v>
      </c>
      <c r="H83" s="318">
        <v>40891</v>
      </c>
      <c r="I83" s="318">
        <v>48213</v>
      </c>
      <c r="J83" s="315" t="s">
        <v>1071</v>
      </c>
      <c r="K83" s="315">
        <v>8909</v>
      </c>
      <c r="L83" s="315" t="s">
        <v>1072</v>
      </c>
      <c r="M83" s="315" t="s">
        <v>784</v>
      </c>
      <c r="N83" s="315"/>
      <c r="O83" s="315" t="s">
        <v>805</v>
      </c>
      <c r="P83" s="315" t="s">
        <v>1073</v>
      </c>
      <c r="Q83" s="315" t="s">
        <v>962</v>
      </c>
    </row>
    <row r="84" spans="1:17" hidden="1">
      <c r="A84" s="319" t="s">
        <v>1074</v>
      </c>
      <c r="B84" s="319" t="s">
        <v>751</v>
      </c>
      <c r="C84" s="315" t="s">
        <v>752</v>
      </c>
      <c r="D84" s="320">
        <v>64</v>
      </c>
      <c r="E84" s="317">
        <v>139992.9</v>
      </c>
      <c r="F84" s="317">
        <v>31109.54</v>
      </c>
      <c r="G84" s="321">
        <v>40676</v>
      </c>
      <c r="H84" s="321">
        <v>41086</v>
      </c>
      <c r="I84" s="321">
        <v>48579</v>
      </c>
      <c r="J84" s="319" t="s">
        <v>1075</v>
      </c>
      <c r="K84" s="322">
        <v>3714</v>
      </c>
      <c r="L84" s="319" t="s">
        <v>1076</v>
      </c>
      <c r="M84" s="319" t="s">
        <v>764</v>
      </c>
      <c r="N84" s="319" t="s">
        <v>1077</v>
      </c>
      <c r="O84" s="319" t="s">
        <v>805</v>
      </c>
      <c r="P84" s="319" t="s">
        <v>1078</v>
      </c>
      <c r="Q84" s="319" t="s">
        <v>1079</v>
      </c>
    </row>
    <row r="85" spans="1:17" hidden="1">
      <c r="A85" s="315" t="s">
        <v>1080</v>
      </c>
      <c r="B85" s="315" t="s">
        <v>751</v>
      </c>
      <c r="C85" s="315" t="s">
        <v>752</v>
      </c>
      <c r="D85" s="316">
        <v>64</v>
      </c>
      <c r="E85" s="317">
        <v>305645.09999999998</v>
      </c>
      <c r="F85" s="317">
        <v>67921.119999999995</v>
      </c>
      <c r="G85" s="318">
        <v>40676</v>
      </c>
      <c r="H85" s="318">
        <v>41086</v>
      </c>
      <c r="I85" s="318">
        <v>48579</v>
      </c>
      <c r="J85" s="315" t="s">
        <v>1081</v>
      </c>
      <c r="K85" s="315">
        <v>3714</v>
      </c>
      <c r="L85" s="315" t="s">
        <v>1076</v>
      </c>
      <c r="M85" s="315" t="s">
        <v>764</v>
      </c>
      <c r="N85" s="315" t="s">
        <v>1082</v>
      </c>
      <c r="O85" s="315" t="s">
        <v>805</v>
      </c>
      <c r="P85" s="315" t="s">
        <v>1083</v>
      </c>
      <c r="Q85" s="315" t="s">
        <v>1084</v>
      </c>
    </row>
    <row r="86" spans="1:17" hidden="1">
      <c r="A86" s="315" t="s">
        <v>1085</v>
      </c>
      <c r="B86" s="315" t="s">
        <v>751</v>
      </c>
      <c r="C86" s="315" t="s">
        <v>752</v>
      </c>
      <c r="D86" s="316">
        <v>64</v>
      </c>
      <c r="E86" s="317">
        <v>313451.43999999994</v>
      </c>
      <c r="F86" s="317">
        <v>69655.86</v>
      </c>
      <c r="G86" s="318">
        <v>41072</v>
      </c>
      <c r="H86" s="318">
        <v>41529</v>
      </c>
      <c r="I86" s="318">
        <v>48944</v>
      </c>
      <c r="J86" s="315" t="s">
        <v>1086</v>
      </c>
      <c r="K86" s="315">
        <v>9450</v>
      </c>
      <c r="L86" s="315" t="s">
        <v>1087</v>
      </c>
      <c r="M86" s="315" t="s">
        <v>770</v>
      </c>
      <c r="N86" s="315" t="s">
        <v>1088</v>
      </c>
      <c r="O86" s="315" t="s">
        <v>805</v>
      </c>
      <c r="P86" s="315" t="s">
        <v>1089</v>
      </c>
      <c r="Q86" s="315" t="s">
        <v>1090</v>
      </c>
    </row>
    <row r="87" spans="1:17" hidden="1">
      <c r="A87" s="315" t="s">
        <v>1091</v>
      </c>
      <c r="B87" s="315" t="s">
        <v>751</v>
      </c>
      <c r="C87" s="315" t="s">
        <v>752</v>
      </c>
      <c r="D87" s="316">
        <v>65</v>
      </c>
      <c r="E87" s="317">
        <v>227130.36000000002</v>
      </c>
      <c r="F87" s="317">
        <v>50473.39</v>
      </c>
      <c r="G87" s="318">
        <v>39584</v>
      </c>
      <c r="H87" s="318">
        <v>39782</v>
      </c>
      <c r="I87" s="318">
        <v>47118</v>
      </c>
      <c r="J87" s="315" t="s">
        <v>1092</v>
      </c>
      <c r="K87" s="315">
        <v>8890</v>
      </c>
      <c r="L87" s="315" t="s">
        <v>1093</v>
      </c>
      <c r="M87" s="315" t="s">
        <v>770</v>
      </c>
      <c r="N87" s="315" t="s">
        <v>1094</v>
      </c>
      <c r="O87" s="315" t="s">
        <v>805</v>
      </c>
      <c r="P87" s="315" t="s">
        <v>1095</v>
      </c>
      <c r="Q87" s="315" t="s">
        <v>1096</v>
      </c>
    </row>
    <row r="88" spans="1:17" hidden="1">
      <c r="A88" s="315" t="s">
        <v>1097</v>
      </c>
      <c r="B88" s="315" t="s">
        <v>751</v>
      </c>
      <c r="C88" s="315" t="s">
        <v>752</v>
      </c>
      <c r="D88" s="316">
        <v>65</v>
      </c>
      <c r="E88" s="317">
        <v>358587.27</v>
      </c>
      <c r="F88" s="317">
        <v>79686.05</v>
      </c>
      <c r="G88" s="318">
        <v>39584</v>
      </c>
      <c r="H88" s="318">
        <v>39692</v>
      </c>
      <c r="I88" s="318">
        <v>47118</v>
      </c>
      <c r="J88" s="315" t="s">
        <v>1098</v>
      </c>
      <c r="K88" s="315">
        <v>8810</v>
      </c>
      <c r="L88" s="315" t="s">
        <v>1099</v>
      </c>
      <c r="M88" s="315" t="s">
        <v>784</v>
      </c>
      <c r="N88" s="315" t="s">
        <v>1100</v>
      </c>
      <c r="O88" s="315" t="s">
        <v>805</v>
      </c>
      <c r="P88" s="315" t="s">
        <v>1101</v>
      </c>
      <c r="Q88" s="315" t="s">
        <v>1102</v>
      </c>
    </row>
    <row r="89" spans="1:17" hidden="1">
      <c r="A89" s="315" t="s">
        <v>1103</v>
      </c>
      <c r="B89" s="315" t="s">
        <v>751</v>
      </c>
      <c r="C89" s="315" t="s">
        <v>752</v>
      </c>
      <c r="D89" s="316">
        <v>65</v>
      </c>
      <c r="E89" s="317">
        <v>196029.31999999998</v>
      </c>
      <c r="F89" s="317">
        <v>-26356.2</v>
      </c>
      <c r="G89" s="318">
        <v>39583</v>
      </c>
      <c r="H89" s="318">
        <v>39560</v>
      </c>
      <c r="I89" s="318">
        <v>47118</v>
      </c>
      <c r="J89" s="315" t="s">
        <v>1104</v>
      </c>
      <c r="K89" s="315">
        <v>8805</v>
      </c>
      <c r="L89" s="315" t="s">
        <v>1105</v>
      </c>
      <c r="M89" s="315" t="s">
        <v>784</v>
      </c>
      <c r="N89" s="315" t="s">
        <v>1106</v>
      </c>
      <c r="O89" s="315" t="s">
        <v>805</v>
      </c>
      <c r="P89" s="315" t="s">
        <v>767</v>
      </c>
      <c r="Q89" s="315" t="s">
        <v>1096</v>
      </c>
    </row>
    <row r="90" spans="1:17" hidden="1">
      <c r="A90" s="315" t="s">
        <v>1107</v>
      </c>
      <c r="B90" s="315" t="s">
        <v>751</v>
      </c>
      <c r="C90" s="315" t="s">
        <v>752</v>
      </c>
      <c r="D90" s="316">
        <v>65</v>
      </c>
      <c r="E90" s="317">
        <v>297061.45</v>
      </c>
      <c r="F90" s="317">
        <v>66013.64</v>
      </c>
      <c r="G90" s="318">
        <v>39625</v>
      </c>
      <c r="H90" s="318">
        <v>40302</v>
      </c>
      <c r="I90" s="318">
        <v>47848</v>
      </c>
      <c r="J90" s="315" t="s">
        <v>1108</v>
      </c>
      <c r="K90" s="315">
        <v>7310</v>
      </c>
      <c r="L90" s="315" t="s">
        <v>1109</v>
      </c>
      <c r="M90" s="315" t="s">
        <v>770</v>
      </c>
      <c r="N90" s="315" t="s">
        <v>1110</v>
      </c>
      <c r="O90" s="315" t="s">
        <v>805</v>
      </c>
      <c r="P90" s="315" t="s">
        <v>1111</v>
      </c>
      <c r="Q90" s="315" t="s">
        <v>819</v>
      </c>
    </row>
    <row r="91" spans="1:17" hidden="1">
      <c r="A91" s="315" t="s">
        <v>1112</v>
      </c>
      <c r="B91" s="315" t="s">
        <v>751</v>
      </c>
      <c r="C91" s="315" t="s">
        <v>752</v>
      </c>
      <c r="D91" s="316">
        <v>65</v>
      </c>
      <c r="E91" s="317">
        <v>329064.72000000003</v>
      </c>
      <c r="F91" s="317">
        <v>73125.48</v>
      </c>
      <c r="G91" s="318">
        <v>39630</v>
      </c>
      <c r="H91" s="318">
        <v>40009</v>
      </c>
      <c r="I91" s="318">
        <v>47483</v>
      </c>
      <c r="J91" s="315" t="s">
        <v>1113</v>
      </c>
      <c r="K91" s="315">
        <v>6280</v>
      </c>
      <c r="L91" s="315" t="s">
        <v>1114</v>
      </c>
      <c r="M91" s="315" t="s">
        <v>788</v>
      </c>
      <c r="N91" s="315" t="s">
        <v>1115</v>
      </c>
      <c r="O91" s="315" t="s">
        <v>805</v>
      </c>
      <c r="P91" s="315" t="s">
        <v>1116</v>
      </c>
      <c r="Q91" s="315" t="s">
        <v>858</v>
      </c>
    </row>
    <row r="92" spans="1:17" hidden="1">
      <c r="A92" s="315" t="s">
        <v>1117</v>
      </c>
      <c r="B92" s="315" t="s">
        <v>751</v>
      </c>
      <c r="C92" s="315" t="s">
        <v>756</v>
      </c>
      <c r="D92" s="316">
        <v>70</v>
      </c>
      <c r="E92" s="317">
        <v>369664.82</v>
      </c>
      <c r="F92" s="317">
        <v>157449.84</v>
      </c>
      <c r="G92" s="318">
        <v>40564</v>
      </c>
      <c r="H92" s="318">
        <v>40822</v>
      </c>
      <c r="I92" s="318">
        <v>48213</v>
      </c>
      <c r="J92" s="315" t="s">
        <v>1118</v>
      </c>
      <c r="K92" s="315">
        <v>7530</v>
      </c>
      <c r="L92" s="315" t="s">
        <v>1119</v>
      </c>
      <c r="M92" s="315" t="s">
        <v>966</v>
      </c>
      <c r="N92" s="315" t="s">
        <v>1120</v>
      </c>
      <c r="O92" s="315" t="s">
        <v>805</v>
      </c>
      <c r="P92" s="315" t="s">
        <v>1121</v>
      </c>
      <c r="Q92" s="315" t="s">
        <v>1122</v>
      </c>
    </row>
    <row r="93" spans="1:17" hidden="1">
      <c r="A93" s="315" t="s">
        <v>1123</v>
      </c>
      <c r="B93" s="315" t="s">
        <v>751</v>
      </c>
      <c r="C93" s="315" t="s">
        <v>752</v>
      </c>
      <c r="D93" s="316">
        <v>72</v>
      </c>
      <c r="E93" s="317">
        <v>353063.06</v>
      </c>
      <c r="F93" s="317">
        <v>78458.460000000006</v>
      </c>
      <c r="G93" s="318">
        <v>39636</v>
      </c>
      <c r="H93" s="318">
        <v>39986</v>
      </c>
      <c r="I93" s="318">
        <v>47453</v>
      </c>
      <c r="J93" s="315" t="s">
        <v>1124</v>
      </c>
      <c r="K93" s="315">
        <v>5507</v>
      </c>
      <c r="L93" s="315" t="s">
        <v>1125</v>
      </c>
      <c r="M93" s="315" t="s">
        <v>776</v>
      </c>
      <c r="N93" s="315" t="s">
        <v>1126</v>
      </c>
      <c r="O93" s="315" t="s">
        <v>805</v>
      </c>
      <c r="P93" s="315" t="s">
        <v>1127</v>
      </c>
      <c r="Q93" s="315" t="s">
        <v>858</v>
      </c>
    </row>
    <row r="94" spans="1:17" hidden="1">
      <c r="A94" s="315" t="s">
        <v>1128</v>
      </c>
      <c r="B94" s="315" t="s">
        <v>751</v>
      </c>
      <c r="C94" s="315" t="s">
        <v>752</v>
      </c>
      <c r="D94" s="316">
        <v>72</v>
      </c>
      <c r="E94" s="317">
        <v>439252.52999999991</v>
      </c>
      <c r="F94" s="317">
        <v>97611.65</v>
      </c>
      <c r="G94" s="318">
        <v>39794</v>
      </c>
      <c r="H94" s="318">
        <v>40504</v>
      </c>
      <c r="I94" s="318">
        <v>47848</v>
      </c>
      <c r="J94" s="315" t="s">
        <v>1129</v>
      </c>
      <c r="K94" s="315">
        <v>8307</v>
      </c>
      <c r="L94" s="315" t="s">
        <v>1130</v>
      </c>
      <c r="M94" s="315" t="s">
        <v>784</v>
      </c>
      <c r="N94" s="315" t="s">
        <v>1131</v>
      </c>
      <c r="O94" s="315" t="s">
        <v>805</v>
      </c>
      <c r="P94" s="315" t="s">
        <v>1132</v>
      </c>
      <c r="Q94" s="315" t="s">
        <v>1133</v>
      </c>
    </row>
    <row r="95" spans="1:17" hidden="1">
      <c r="A95" s="315" t="s">
        <v>1134</v>
      </c>
      <c r="B95" s="315" t="s">
        <v>751</v>
      </c>
      <c r="C95" s="315" t="s">
        <v>756</v>
      </c>
      <c r="D95" s="316">
        <v>75</v>
      </c>
      <c r="E95" s="317">
        <v>341178.02</v>
      </c>
      <c r="F95" s="317">
        <v>147638.73000000001</v>
      </c>
      <c r="G95" s="318">
        <v>39570</v>
      </c>
      <c r="H95" s="318">
        <v>41386</v>
      </c>
      <c r="I95" s="318">
        <v>48944</v>
      </c>
      <c r="J95" s="315" t="s">
        <v>1135</v>
      </c>
      <c r="K95" s="315">
        <v>8605</v>
      </c>
      <c r="L95" s="315" t="s">
        <v>1136</v>
      </c>
      <c r="M95" s="315" t="s">
        <v>784</v>
      </c>
      <c r="N95" s="315" t="s">
        <v>1137</v>
      </c>
      <c r="O95" s="315" t="s">
        <v>805</v>
      </c>
      <c r="P95" s="315" t="s">
        <v>1138</v>
      </c>
      <c r="Q95" s="315" t="s">
        <v>1139</v>
      </c>
    </row>
    <row r="96" spans="1:17" hidden="1">
      <c r="A96" s="315" t="s">
        <v>1140</v>
      </c>
      <c r="B96" s="315" t="s">
        <v>751</v>
      </c>
      <c r="C96" s="315" t="s">
        <v>759</v>
      </c>
      <c r="D96" s="316">
        <v>75</v>
      </c>
      <c r="E96" s="317">
        <v>221054.02000000002</v>
      </c>
      <c r="F96" s="317">
        <v>94152.650000000009</v>
      </c>
      <c r="G96" s="318">
        <v>39570</v>
      </c>
      <c r="H96" s="318">
        <v>39439</v>
      </c>
      <c r="I96" s="318">
        <v>46752</v>
      </c>
      <c r="J96" s="315" t="s">
        <v>1141</v>
      </c>
      <c r="K96" s="315">
        <v>7524</v>
      </c>
      <c r="L96" s="315" t="s">
        <v>1142</v>
      </c>
      <c r="M96" s="315" t="s">
        <v>966</v>
      </c>
      <c r="N96" s="315" t="s">
        <v>1143</v>
      </c>
      <c r="O96" s="315" t="s">
        <v>805</v>
      </c>
      <c r="P96" s="315" t="s">
        <v>1144</v>
      </c>
      <c r="Q96" s="315" t="s">
        <v>1145</v>
      </c>
    </row>
    <row r="97" spans="1:17" hidden="1">
      <c r="A97" s="315" t="s">
        <v>1146</v>
      </c>
      <c r="B97" s="315" t="s">
        <v>751</v>
      </c>
      <c r="C97" s="315" t="s">
        <v>756</v>
      </c>
      <c r="D97" s="316">
        <v>75</v>
      </c>
      <c r="E97" s="317">
        <v>298845.63</v>
      </c>
      <c r="F97" s="317">
        <v>134203.84</v>
      </c>
      <c r="G97" s="318">
        <v>39863</v>
      </c>
      <c r="H97" s="318">
        <v>40210</v>
      </c>
      <c r="I97" s="318">
        <v>47848</v>
      </c>
      <c r="J97" s="315" t="s">
        <v>1147</v>
      </c>
      <c r="K97" s="315">
        <v>6260</v>
      </c>
      <c r="L97" s="315" t="s">
        <v>1148</v>
      </c>
      <c r="M97" s="315" t="s">
        <v>788</v>
      </c>
      <c r="N97" s="315"/>
      <c r="O97" s="315" t="s">
        <v>805</v>
      </c>
      <c r="P97" s="315" t="s">
        <v>1149</v>
      </c>
      <c r="Q97" s="315" t="s">
        <v>1150</v>
      </c>
    </row>
    <row r="98" spans="1:17" hidden="1">
      <c r="A98" s="315" t="s">
        <v>1151</v>
      </c>
      <c r="B98" s="315" t="s">
        <v>751</v>
      </c>
      <c r="C98" s="315" t="s">
        <v>756</v>
      </c>
      <c r="D98" s="316">
        <v>80</v>
      </c>
      <c r="E98" s="317">
        <v>489992.21000000008</v>
      </c>
      <c r="F98" s="317">
        <v>206885.58</v>
      </c>
      <c r="G98" s="318">
        <v>39573</v>
      </c>
      <c r="H98" s="318">
        <v>38315</v>
      </c>
      <c r="I98" s="318">
        <v>45657</v>
      </c>
      <c r="J98" s="315" t="s">
        <v>1152</v>
      </c>
      <c r="K98" s="315">
        <v>7260</v>
      </c>
      <c r="L98" s="315" t="s">
        <v>1153</v>
      </c>
      <c r="M98" s="315" t="s">
        <v>966</v>
      </c>
      <c r="N98" s="315" t="s">
        <v>1154</v>
      </c>
      <c r="O98" s="315" t="s">
        <v>805</v>
      </c>
      <c r="P98" s="315" t="s">
        <v>1155</v>
      </c>
      <c r="Q98" s="315" t="s">
        <v>1156</v>
      </c>
    </row>
    <row r="99" spans="1:17" hidden="1">
      <c r="A99" s="315" t="s">
        <v>1157</v>
      </c>
      <c r="B99" s="315" t="s">
        <v>751</v>
      </c>
      <c r="C99" s="315" t="s">
        <v>752</v>
      </c>
      <c r="D99" s="316">
        <v>80</v>
      </c>
      <c r="E99" s="317">
        <v>378889</v>
      </c>
      <c r="F99" s="317">
        <v>84197.56</v>
      </c>
      <c r="G99" s="318">
        <v>39575</v>
      </c>
      <c r="H99" s="318">
        <v>39546</v>
      </c>
      <c r="I99" s="318">
        <v>47118</v>
      </c>
      <c r="J99" s="315" t="s">
        <v>1158</v>
      </c>
      <c r="K99" s="315">
        <v>1723</v>
      </c>
      <c r="L99" s="315" t="s">
        <v>1159</v>
      </c>
      <c r="M99" s="315" t="s">
        <v>761</v>
      </c>
      <c r="N99" s="315" t="s">
        <v>1160</v>
      </c>
      <c r="O99" s="315" t="s">
        <v>805</v>
      </c>
      <c r="P99" s="315" t="s">
        <v>1161</v>
      </c>
      <c r="Q99" s="315" t="s">
        <v>945</v>
      </c>
    </row>
    <row r="100" spans="1:17" hidden="1">
      <c r="A100" s="315" t="s">
        <v>1162</v>
      </c>
      <c r="B100" s="315" t="s">
        <v>751</v>
      </c>
      <c r="C100" s="315" t="s">
        <v>752</v>
      </c>
      <c r="D100" s="316">
        <v>80</v>
      </c>
      <c r="E100" s="317">
        <v>478580.31</v>
      </c>
      <c r="F100" s="317">
        <v>106351.15</v>
      </c>
      <c r="G100" s="318">
        <v>39673</v>
      </c>
      <c r="H100" s="318">
        <v>40079</v>
      </c>
      <c r="I100" s="318">
        <v>47483</v>
      </c>
      <c r="J100" s="315" t="s">
        <v>1163</v>
      </c>
      <c r="K100" s="315">
        <v>5707</v>
      </c>
      <c r="L100" s="315" t="s">
        <v>1164</v>
      </c>
      <c r="M100" s="315" t="s">
        <v>776</v>
      </c>
      <c r="N100" s="315" t="s">
        <v>1165</v>
      </c>
      <c r="O100" s="315" t="s">
        <v>805</v>
      </c>
      <c r="P100" s="315" t="s">
        <v>1166</v>
      </c>
      <c r="Q100" s="315" t="s">
        <v>1167</v>
      </c>
    </row>
    <row r="101" spans="1:17" hidden="1">
      <c r="A101" s="315" t="s">
        <v>1168</v>
      </c>
      <c r="B101" s="315" t="s">
        <v>751</v>
      </c>
      <c r="C101" s="315" t="s">
        <v>752</v>
      </c>
      <c r="D101" s="316">
        <v>80</v>
      </c>
      <c r="E101" s="317">
        <v>397238.91</v>
      </c>
      <c r="F101" s="317">
        <v>88275.3</v>
      </c>
      <c r="G101" s="318">
        <v>39776</v>
      </c>
      <c r="H101" s="318">
        <v>41518</v>
      </c>
      <c r="I101" s="318">
        <v>48944</v>
      </c>
      <c r="J101" s="315" t="s">
        <v>1169</v>
      </c>
      <c r="K101" s="315">
        <v>8700</v>
      </c>
      <c r="L101" s="315" t="s">
        <v>1170</v>
      </c>
      <c r="M101" s="315" t="s">
        <v>784</v>
      </c>
      <c r="N101" s="315" t="s">
        <v>1171</v>
      </c>
      <c r="O101" s="315" t="s">
        <v>805</v>
      </c>
      <c r="P101" s="315" t="s">
        <v>1172</v>
      </c>
      <c r="Q101" s="315" t="s">
        <v>1173</v>
      </c>
    </row>
    <row r="102" spans="1:17" hidden="1">
      <c r="A102" s="315" t="s">
        <v>1174</v>
      </c>
      <c r="B102" s="315" t="s">
        <v>751</v>
      </c>
      <c r="C102" s="315" t="s">
        <v>752</v>
      </c>
      <c r="D102" s="316">
        <v>80</v>
      </c>
      <c r="E102" s="317">
        <v>177609.75</v>
      </c>
      <c r="F102" s="317">
        <v>39468.839999999997</v>
      </c>
      <c r="G102" s="318">
        <v>40593</v>
      </c>
      <c r="H102" s="318">
        <v>41850</v>
      </c>
      <c r="I102" s="318">
        <v>45657</v>
      </c>
      <c r="J102" s="315" t="s">
        <v>1175</v>
      </c>
      <c r="K102" s="315">
        <v>1291</v>
      </c>
      <c r="L102" s="315" t="s">
        <v>1176</v>
      </c>
      <c r="M102" s="315" t="s">
        <v>766</v>
      </c>
      <c r="N102" s="315" t="s">
        <v>1177</v>
      </c>
      <c r="O102" s="315" t="s">
        <v>805</v>
      </c>
      <c r="P102" s="315" t="s">
        <v>1178</v>
      </c>
      <c r="Q102" s="315" t="s">
        <v>1179</v>
      </c>
    </row>
    <row r="103" spans="1:17" hidden="1">
      <c r="A103" s="315" t="s">
        <v>1180</v>
      </c>
      <c r="B103" s="315" t="s">
        <v>751</v>
      </c>
      <c r="C103" s="315" t="s">
        <v>752</v>
      </c>
      <c r="D103" s="316">
        <v>80</v>
      </c>
      <c r="E103" s="317">
        <v>432452.35</v>
      </c>
      <c r="F103" s="317">
        <v>96100.51999999999</v>
      </c>
      <c r="G103" s="318">
        <v>40798</v>
      </c>
      <c r="H103" s="318">
        <v>41456</v>
      </c>
      <c r="I103" s="318">
        <v>48944</v>
      </c>
      <c r="J103" s="315" t="s">
        <v>1181</v>
      </c>
      <c r="K103" s="315">
        <v>4313</v>
      </c>
      <c r="L103" s="315" t="s">
        <v>1182</v>
      </c>
      <c r="M103" s="315" t="s">
        <v>776</v>
      </c>
      <c r="N103" s="315" t="s">
        <v>1183</v>
      </c>
      <c r="O103" s="315" t="s">
        <v>805</v>
      </c>
      <c r="P103" s="315" t="s">
        <v>1184</v>
      </c>
      <c r="Q103" s="315" t="s">
        <v>819</v>
      </c>
    </row>
    <row r="104" spans="1:17" hidden="1">
      <c r="A104" s="315" t="s">
        <v>1185</v>
      </c>
      <c r="B104" s="315" t="s">
        <v>751</v>
      </c>
      <c r="C104" s="315" t="s">
        <v>752</v>
      </c>
      <c r="D104" s="316">
        <v>80</v>
      </c>
      <c r="E104" s="317">
        <v>270792.04000000004</v>
      </c>
      <c r="F104" s="317">
        <v>60176.020000000004</v>
      </c>
      <c r="G104" s="318">
        <v>40994</v>
      </c>
      <c r="H104" s="318">
        <v>41155</v>
      </c>
      <c r="I104" s="318">
        <v>48579</v>
      </c>
      <c r="J104" s="315" t="s">
        <v>1186</v>
      </c>
      <c r="K104" s="315">
        <v>5330</v>
      </c>
      <c r="L104" s="315" t="s">
        <v>1187</v>
      </c>
      <c r="M104" s="315" t="s">
        <v>776</v>
      </c>
      <c r="N104" s="315" t="s">
        <v>1188</v>
      </c>
      <c r="O104" s="315" t="s">
        <v>805</v>
      </c>
      <c r="P104" s="315" t="s">
        <v>1189</v>
      </c>
      <c r="Q104" s="315" t="s">
        <v>852</v>
      </c>
    </row>
    <row r="105" spans="1:17" hidden="1">
      <c r="A105" s="315" t="s">
        <v>1190</v>
      </c>
      <c r="B105" s="315" t="s">
        <v>751</v>
      </c>
      <c r="C105" s="315" t="s">
        <v>752</v>
      </c>
      <c r="D105" s="316">
        <v>80</v>
      </c>
      <c r="E105" s="317">
        <v>419252.32000000007</v>
      </c>
      <c r="F105" s="317">
        <v>91226.210000000021</v>
      </c>
      <c r="G105" s="318">
        <v>41092</v>
      </c>
      <c r="H105" s="318">
        <v>41698</v>
      </c>
      <c r="I105" s="318">
        <v>45657</v>
      </c>
      <c r="J105" s="315" t="s">
        <v>1191</v>
      </c>
      <c r="K105" s="315">
        <v>7302</v>
      </c>
      <c r="L105" s="315" t="s">
        <v>1192</v>
      </c>
      <c r="M105" s="315" t="s">
        <v>966</v>
      </c>
      <c r="N105" s="315" t="s">
        <v>1193</v>
      </c>
      <c r="O105" s="315" t="s">
        <v>805</v>
      </c>
      <c r="P105" s="315" t="s">
        <v>1194</v>
      </c>
      <c r="Q105" s="315" t="s">
        <v>1065</v>
      </c>
    </row>
    <row r="106" spans="1:17" hidden="1">
      <c r="A106" s="315" t="s">
        <v>1195</v>
      </c>
      <c r="B106" s="315" t="s">
        <v>751</v>
      </c>
      <c r="C106" s="315" t="s">
        <v>756</v>
      </c>
      <c r="D106" s="316">
        <v>80</v>
      </c>
      <c r="E106" s="317">
        <v>623758.30000000005</v>
      </c>
      <c r="F106" s="317">
        <v>274338.15999999997</v>
      </c>
      <c r="G106" s="318">
        <v>41078</v>
      </c>
      <c r="H106" s="318">
        <v>41078</v>
      </c>
      <c r="I106" s="318">
        <v>48579</v>
      </c>
      <c r="J106" s="315" t="s">
        <v>1196</v>
      </c>
      <c r="K106" s="315">
        <v>8572</v>
      </c>
      <c r="L106" s="315" t="s">
        <v>1197</v>
      </c>
      <c r="M106" s="315" t="s">
        <v>792</v>
      </c>
      <c r="N106" s="315"/>
      <c r="O106" s="315" t="s">
        <v>996</v>
      </c>
      <c r="P106" s="315" t="s">
        <v>1198</v>
      </c>
      <c r="Q106" s="315"/>
    </row>
    <row r="107" spans="1:17" hidden="1">
      <c r="A107" s="315" t="s">
        <v>1199</v>
      </c>
      <c r="B107" s="315" t="s">
        <v>751</v>
      </c>
      <c r="C107" s="315" t="s">
        <v>752</v>
      </c>
      <c r="D107" s="316">
        <v>85</v>
      </c>
      <c r="E107" s="317">
        <v>190535.72</v>
      </c>
      <c r="F107" s="317">
        <v>42341.270000000004</v>
      </c>
      <c r="G107" s="318">
        <v>41264</v>
      </c>
      <c r="H107" s="318">
        <v>41297</v>
      </c>
      <c r="I107" s="318">
        <v>48944</v>
      </c>
      <c r="J107" s="315" t="s">
        <v>1200</v>
      </c>
      <c r="K107" s="315">
        <v>8215</v>
      </c>
      <c r="L107" s="315" t="s">
        <v>1201</v>
      </c>
      <c r="M107" s="315" t="s">
        <v>1051</v>
      </c>
      <c r="N107" s="315" t="s">
        <v>1202</v>
      </c>
      <c r="O107" s="315" t="s">
        <v>805</v>
      </c>
      <c r="P107" s="315" t="s">
        <v>1203</v>
      </c>
      <c r="Q107" s="315" t="s">
        <v>1204</v>
      </c>
    </row>
    <row r="108" spans="1:17" hidden="1">
      <c r="A108" s="315" t="s">
        <v>1205</v>
      </c>
      <c r="B108" s="315" t="s">
        <v>751</v>
      </c>
      <c r="C108" s="315" t="s">
        <v>756</v>
      </c>
      <c r="D108" s="316">
        <v>90</v>
      </c>
      <c r="E108" s="317">
        <v>529690.39999999991</v>
      </c>
      <c r="F108" s="317">
        <v>134874.89000000001</v>
      </c>
      <c r="G108" s="318">
        <v>39570</v>
      </c>
      <c r="H108" s="318">
        <v>39173</v>
      </c>
      <c r="I108" s="318">
        <v>46752</v>
      </c>
      <c r="J108" s="315" t="s">
        <v>1206</v>
      </c>
      <c r="K108" s="315">
        <v>8152</v>
      </c>
      <c r="L108" s="315" t="s">
        <v>1207</v>
      </c>
      <c r="M108" s="315" t="s">
        <v>784</v>
      </c>
      <c r="N108" s="315" t="s">
        <v>1208</v>
      </c>
      <c r="O108" s="315" t="s">
        <v>805</v>
      </c>
      <c r="P108" s="315" t="s">
        <v>1209</v>
      </c>
      <c r="Q108" s="315" t="s">
        <v>1210</v>
      </c>
    </row>
    <row r="109" spans="1:17" hidden="1">
      <c r="A109" s="315" t="s">
        <v>1211</v>
      </c>
      <c r="B109" s="315" t="s">
        <v>751</v>
      </c>
      <c r="C109" s="315" t="s">
        <v>756</v>
      </c>
      <c r="D109" s="316">
        <v>90</v>
      </c>
      <c r="E109" s="317">
        <v>695252.5</v>
      </c>
      <c r="F109" s="317">
        <v>300632.32999999996</v>
      </c>
      <c r="G109" s="318">
        <v>39570</v>
      </c>
      <c r="H109" s="318">
        <v>39600</v>
      </c>
      <c r="I109" s="318">
        <v>47118</v>
      </c>
      <c r="J109" s="315" t="s">
        <v>1212</v>
      </c>
      <c r="K109" s="315">
        <v>9402</v>
      </c>
      <c r="L109" s="315" t="s">
        <v>1213</v>
      </c>
      <c r="M109" s="315" t="s">
        <v>770</v>
      </c>
      <c r="N109" s="315" t="s">
        <v>1214</v>
      </c>
      <c r="O109" s="315" t="s">
        <v>805</v>
      </c>
      <c r="P109" s="315" t="s">
        <v>1215</v>
      </c>
      <c r="Q109" s="315" t="s">
        <v>852</v>
      </c>
    </row>
    <row r="110" spans="1:17" hidden="1">
      <c r="A110" s="315" t="s">
        <v>1216</v>
      </c>
      <c r="B110" s="315" t="s">
        <v>751</v>
      </c>
      <c r="C110" s="315" t="s">
        <v>756</v>
      </c>
      <c r="D110" s="316">
        <v>90</v>
      </c>
      <c r="E110" s="317">
        <v>590933.36</v>
      </c>
      <c r="F110" s="317">
        <v>235994.06</v>
      </c>
      <c r="G110" s="318">
        <v>39716</v>
      </c>
      <c r="H110" s="318">
        <v>41534</v>
      </c>
      <c r="I110" s="318">
        <v>48944</v>
      </c>
      <c r="J110" s="315" t="s">
        <v>1217</v>
      </c>
      <c r="K110" s="315">
        <v>6024</v>
      </c>
      <c r="L110" s="315" t="s">
        <v>1218</v>
      </c>
      <c r="M110" s="315" t="s">
        <v>788</v>
      </c>
      <c r="N110" s="315" t="s">
        <v>1219</v>
      </c>
      <c r="O110" s="315" t="s">
        <v>805</v>
      </c>
      <c r="P110" s="315" t="s">
        <v>1220</v>
      </c>
      <c r="Q110" s="315" t="s">
        <v>1221</v>
      </c>
    </row>
    <row r="111" spans="1:17" hidden="1">
      <c r="A111" s="315" t="s">
        <v>1222</v>
      </c>
      <c r="B111" s="315" t="s">
        <v>751</v>
      </c>
      <c r="C111" s="315" t="s">
        <v>756</v>
      </c>
      <c r="D111" s="316">
        <v>95</v>
      </c>
      <c r="E111" s="317">
        <v>666156</v>
      </c>
      <c r="F111" s="317">
        <v>311094.83999999997</v>
      </c>
      <c r="G111" s="318">
        <v>39570</v>
      </c>
      <c r="H111" s="318">
        <v>39661</v>
      </c>
      <c r="I111" s="318">
        <v>47118</v>
      </c>
      <c r="J111" s="315" t="s">
        <v>1223</v>
      </c>
      <c r="K111" s="315">
        <v>1445</v>
      </c>
      <c r="L111" s="315" t="s">
        <v>1224</v>
      </c>
      <c r="M111" s="315" t="s">
        <v>766</v>
      </c>
      <c r="N111" s="315" t="s">
        <v>1225</v>
      </c>
      <c r="O111" s="315" t="s">
        <v>805</v>
      </c>
      <c r="P111" s="315" t="s">
        <v>1226</v>
      </c>
      <c r="Q111" s="315" t="s">
        <v>1227</v>
      </c>
    </row>
    <row r="112" spans="1:17" hidden="1">
      <c r="A112" s="315" t="s">
        <v>1228</v>
      </c>
      <c r="B112" s="315" t="s">
        <v>751</v>
      </c>
      <c r="C112" s="315" t="s">
        <v>752</v>
      </c>
      <c r="D112" s="316">
        <v>95</v>
      </c>
      <c r="E112" s="317">
        <v>491477.42</v>
      </c>
      <c r="F112" s="317">
        <v>109217.18999999997</v>
      </c>
      <c r="G112" s="318">
        <v>39624</v>
      </c>
      <c r="H112" s="318">
        <v>40080</v>
      </c>
      <c r="I112" s="318">
        <v>47483</v>
      </c>
      <c r="J112" s="315" t="s">
        <v>1229</v>
      </c>
      <c r="K112" s="315">
        <v>1996</v>
      </c>
      <c r="L112" s="315" t="s">
        <v>1230</v>
      </c>
      <c r="M112" s="315" t="s">
        <v>754</v>
      </c>
      <c r="N112" s="315" t="s">
        <v>1231</v>
      </c>
      <c r="O112" s="315" t="s">
        <v>805</v>
      </c>
      <c r="P112" s="315" t="s">
        <v>1232</v>
      </c>
      <c r="Q112" s="315" t="s">
        <v>1233</v>
      </c>
    </row>
    <row r="113" spans="1:17" hidden="1">
      <c r="A113" s="315" t="s">
        <v>1234</v>
      </c>
      <c r="B113" s="315" t="s">
        <v>751</v>
      </c>
      <c r="C113" s="315" t="s">
        <v>752</v>
      </c>
      <c r="D113" s="316">
        <v>96</v>
      </c>
      <c r="E113" s="317">
        <v>500564.65</v>
      </c>
      <c r="F113" s="317">
        <v>113564.13</v>
      </c>
      <c r="G113" s="318">
        <v>39720</v>
      </c>
      <c r="H113" s="318">
        <v>40456</v>
      </c>
      <c r="I113" s="318">
        <v>47848</v>
      </c>
      <c r="J113" s="315" t="s">
        <v>1235</v>
      </c>
      <c r="K113" s="315">
        <v>7320</v>
      </c>
      <c r="L113" s="315" t="s">
        <v>1236</v>
      </c>
      <c r="M113" s="315" t="s">
        <v>770</v>
      </c>
      <c r="N113" s="315" t="s">
        <v>1237</v>
      </c>
      <c r="O113" s="315" t="s">
        <v>805</v>
      </c>
      <c r="P113" s="315" t="s">
        <v>818</v>
      </c>
      <c r="Q113" s="315" t="s">
        <v>819</v>
      </c>
    </row>
    <row r="114" spans="1:17" hidden="1">
      <c r="A114" s="315" t="s">
        <v>1238</v>
      </c>
      <c r="B114" s="315" t="s">
        <v>751</v>
      </c>
      <c r="C114" s="315" t="s">
        <v>756</v>
      </c>
      <c r="D114" s="316">
        <v>100</v>
      </c>
      <c r="E114" s="317">
        <v>588991.6</v>
      </c>
      <c r="F114" s="317">
        <v>265856.53000000003</v>
      </c>
      <c r="G114" s="318">
        <v>39570</v>
      </c>
      <c r="H114" s="318">
        <v>39069</v>
      </c>
      <c r="I114" s="318">
        <v>46387</v>
      </c>
      <c r="J114" s="315" t="s">
        <v>1239</v>
      </c>
      <c r="K114" s="315">
        <v>9545</v>
      </c>
      <c r="L114" s="315" t="s">
        <v>1240</v>
      </c>
      <c r="M114" s="315" t="s">
        <v>792</v>
      </c>
      <c r="N114" s="315" t="s">
        <v>1241</v>
      </c>
      <c r="O114" s="315" t="s">
        <v>805</v>
      </c>
      <c r="P114" s="315" t="s">
        <v>1242</v>
      </c>
      <c r="Q114" s="315" t="s">
        <v>1139</v>
      </c>
    </row>
    <row r="115" spans="1:17" hidden="1">
      <c r="A115" s="315" t="s">
        <v>1243</v>
      </c>
      <c r="B115" s="315" t="s">
        <v>751</v>
      </c>
      <c r="C115" s="315" t="s">
        <v>756</v>
      </c>
      <c r="D115" s="316">
        <v>100</v>
      </c>
      <c r="E115" s="317">
        <v>248927.44</v>
      </c>
      <c r="F115" s="317">
        <v>70298.94</v>
      </c>
      <c r="G115" s="318">
        <v>39570</v>
      </c>
      <c r="H115" s="318">
        <v>39043</v>
      </c>
      <c r="I115" s="318">
        <v>46387</v>
      </c>
      <c r="J115" s="315" t="s">
        <v>1244</v>
      </c>
      <c r="K115" s="315">
        <v>5525</v>
      </c>
      <c r="L115" s="315" t="s">
        <v>1245</v>
      </c>
      <c r="M115" s="315" t="s">
        <v>776</v>
      </c>
      <c r="N115" s="315" t="s">
        <v>1246</v>
      </c>
      <c r="O115" s="315"/>
      <c r="P115" s="315" t="s">
        <v>1246</v>
      </c>
      <c r="Q115" s="315" t="s">
        <v>1247</v>
      </c>
    </row>
    <row r="116" spans="1:17" hidden="1">
      <c r="A116" s="315" t="s">
        <v>1248</v>
      </c>
      <c r="B116" s="315" t="s">
        <v>751</v>
      </c>
      <c r="C116" s="315" t="s">
        <v>756</v>
      </c>
      <c r="D116" s="316">
        <v>100</v>
      </c>
      <c r="E116" s="317">
        <v>474826.32000000007</v>
      </c>
      <c r="F116" s="317">
        <v>206964.68</v>
      </c>
      <c r="G116" s="318">
        <v>39570</v>
      </c>
      <c r="H116" s="318">
        <v>38306</v>
      </c>
      <c r="I116" s="318">
        <v>45657</v>
      </c>
      <c r="J116" s="315" t="s">
        <v>1249</v>
      </c>
      <c r="K116" s="315">
        <v>8240</v>
      </c>
      <c r="L116" s="315" t="s">
        <v>1250</v>
      </c>
      <c r="M116" s="315" t="s">
        <v>1051</v>
      </c>
      <c r="N116" s="315" t="s">
        <v>1251</v>
      </c>
      <c r="O116" s="315" t="s">
        <v>805</v>
      </c>
      <c r="P116" s="315" t="s">
        <v>1252</v>
      </c>
      <c r="Q116" s="315" t="s">
        <v>1253</v>
      </c>
    </row>
    <row r="117" spans="1:17" hidden="1">
      <c r="A117" s="315" t="s">
        <v>1254</v>
      </c>
      <c r="B117" s="315" t="s">
        <v>751</v>
      </c>
      <c r="C117" s="315" t="s">
        <v>752</v>
      </c>
      <c r="D117" s="316">
        <v>100</v>
      </c>
      <c r="E117" s="317">
        <v>309728.8</v>
      </c>
      <c r="F117" s="317">
        <v>68828.63</v>
      </c>
      <c r="G117" s="318">
        <v>39591</v>
      </c>
      <c r="H117" s="318">
        <v>39051</v>
      </c>
      <c r="I117" s="318">
        <v>46387</v>
      </c>
      <c r="J117" s="315" t="s">
        <v>1255</v>
      </c>
      <c r="K117" s="315">
        <v>7502</v>
      </c>
      <c r="L117" s="315" t="s">
        <v>1256</v>
      </c>
      <c r="M117" s="315" t="s">
        <v>966</v>
      </c>
      <c r="N117" s="315" t="s">
        <v>1257</v>
      </c>
      <c r="O117" s="315" t="s">
        <v>805</v>
      </c>
      <c r="P117" s="315" t="s">
        <v>1258</v>
      </c>
      <c r="Q117" s="315" t="s">
        <v>1041</v>
      </c>
    </row>
    <row r="118" spans="1:17" hidden="1">
      <c r="A118" s="315" t="s">
        <v>1259</v>
      </c>
      <c r="B118" s="315" t="s">
        <v>751</v>
      </c>
      <c r="C118" s="315" t="s">
        <v>752</v>
      </c>
      <c r="D118" s="316">
        <v>100</v>
      </c>
      <c r="E118" s="317">
        <v>380297.21</v>
      </c>
      <c r="F118" s="317">
        <v>84510.47</v>
      </c>
      <c r="G118" s="318">
        <v>39581</v>
      </c>
      <c r="H118" s="318">
        <v>39631</v>
      </c>
      <c r="I118" s="318">
        <v>47088</v>
      </c>
      <c r="J118" s="315" t="s">
        <v>1260</v>
      </c>
      <c r="K118" s="315">
        <v>7277</v>
      </c>
      <c r="L118" s="315" t="s">
        <v>1261</v>
      </c>
      <c r="M118" s="315" t="s">
        <v>966</v>
      </c>
      <c r="N118" s="315" t="s">
        <v>1262</v>
      </c>
      <c r="O118" s="315" t="s">
        <v>805</v>
      </c>
      <c r="P118" s="315" t="s">
        <v>1263</v>
      </c>
      <c r="Q118" s="315" t="s">
        <v>1264</v>
      </c>
    </row>
    <row r="119" spans="1:17" hidden="1">
      <c r="A119" s="315" t="s">
        <v>1265</v>
      </c>
      <c r="B119" s="315" t="s">
        <v>751</v>
      </c>
      <c r="C119" s="315" t="s">
        <v>756</v>
      </c>
      <c r="D119" s="316">
        <v>100</v>
      </c>
      <c r="E119" s="317">
        <v>256416.31</v>
      </c>
      <c r="F119" s="317">
        <v>109919.09</v>
      </c>
      <c r="G119" s="318">
        <v>39587</v>
      </c>
      <c r="H119" s="318">
        <v>39173</v>
      </c>
      <c r="I119" s="318">
        <v>46752</v>
      </c>
      <c r="J119" s="315" t="s">
        <v>1266</v>
      </c>
      <c r="K119" s="315">
        <v>1053</v>
      </c>
      <c r="L119" s="315" t="s">
        <v>1267</v>
      </c>
      <c r="M119" s="315" t="s">
        <v>766</v>
      </c>
      <c r="N119" s="315" t="s">
        <v>1268</v>
      </c>
      <c r="O119" s="315" t="s">
        <v>805</v>
      </c>
      <c r="P119" s="315" t="s">
        <v>1269</v>
      </c>
      <c r="Q119" s="315" t="s">
        <v>1270</v>
      </c>
    </row>
    <row r="120" spans="1:17" hidden="1">
      <c r="A120" s="315" t="s">
        <v>1271</v>
      </c>
      <c r="B120" s="315" t="s">
        <v>751</v>
      </c>
      <c r="C120" s="315" t="s">
        <v>756</v>
      </c>
      <c r="D120" s="316">
        <v>100</v>
      </c>
      <c r="E120" s="317">
        <v>527843.34</v>
      </c>
      <c r="F120" s="317">
        <v>227426.78999999998</v>
      </c>
      <c r="G120" s="318">
        <v>39570</v>
      </c>
      <c r="H120" s="318">
        <v>38954</v>
      </c>
      <c r="I120" s="318">
        <v>46387</v>
      </c>
      <c r="J120" s="315" t="s">
        <v>1272</v>
      </c>
      <c r="K120" s="315">
        <v>6221</v>
      </c>
      <c r="L120" s="315" t="s">
        <v>1273</v>
      </c>
      <c r="M120" s="315" t="s">
        <v>788</v>
      </c>
      <c r="N120" s="315" t="s">
        <v>1274</v>
      </c>
      <c r="O120" s="315" t="s">
        <v>805</v>
      </c>
      <c r="P120" s="315" t="s">
        <v>1275</v>
      </c>
      <c r="Q120" s="315" t="s">
        <v>956</v>
      </c>
    </row>
    <row r="121" spans="1:17" hidden="1">
      <c r="A121" s="315" t="s">
        <v>1276</v>
      </c>
      <c r="B121" s="315" t="s">
        <v>751</v>
      </c>
      <c r="C121" s="315" t="s">
        <v>759</v>
      </c>
      <c r="D121" s="316">
        <v>100</v>
      </c>
      <c r="E121" s="317">
        <v>51207.38</v>
      </c>
      <c r="F121" s="317">
        <v>17069.120000000003</v>
      </c>
      <c r="G121" s="318">
        <v>40785</v>
      </c>
      <c r="H121" s="318">
        <v>40850</v>
      </c>
      <c r="I121" s="318">
        <v>48213</v>
      </c>
      <c r="J121" s="315" t="s">
        <v>1277</v>
      </c>
      <c r="K121" s="315">
        <v>8360</v>
      </c>
      <c r="L121" s="315" t="s">
        <v>1278</v>
      </c>
      <c r="M121" s="315" t="s">
        <v>792</v>
      </c>
      <c r="N121" s="315" t="s">
        <v>1279</v>
      </c>
      <c r="O121" s="315" t="s">
        <v>805</v>
      </c>
      <c r="P121" s="315" t="s">
        <v>1280</v>
      </c>
      <c r="Q121" s="315" t="s">
        <v>1069</v>
      </c>
    </row>
    <row r="122" spans="1:17" hidden="1">
      <c r="A122" s="315" t="s">
        <v>1281</v>
      </c>
      <c r="B122" s="315" t="s">
        <v>751</v>
      </c>
      <c r="C122" s="315" t="s">
        <v>752</v>
      </c>
      <c r="D122" s="316">
        <v>100</v>
      </c>
      <c r="E122" s="317">
        <v>582889.56999999995</v>
      </c>
      <c r="F122" s="317">
        <v>129530.98999999998</v>
      </c>
      <c r="G122" s="318">
        <v>40830</v>
      </c>
      <c r="H122" s="318">
        <v>41198</v>
      </c>
      <c r="I122" s="318">
        <v>48579</v>
      </c>
      <c r="J122" s="315" t="s">
        <v>1282</v>
      </c>
      <c r="K122" s="315">
        <v>8903</v>
      </c>
      <c r="L122" s="315" t="s">
        <v>1283</v>
      </c>
      <c r="M122" s="315" t="s">
        <v>784</v>
      </c>
      <c r="N122" s="315" t="s">
        <v>1284</v>
      </c>
      <c r="O122" s="315" t="s">
        <v>805</v>
      </c>
      <c r="P122" s="315" t="s">
        <v>1285</v>
      </c>
      <c r="Q122" s="315" t="s">
        <v>1286</v>
      </c>
    </row>
    <row r="123" spans="1:17" hidden="1">
      <c r="A123" s="315" t="s">
        <v>1287</v>
      </c>
      <c r="B123" s="315" t="s">
        <v>751</v>
      </c>
      <c r="C123" s="315" t="s">
        <v>752</v>
      </c>
      <c r="D123" s="316">
        <v>104</v>
      </c>
      <c r="E123" s="317">
        <v>627003.33000000007</v>
      </c>
      <c r="F123" s="317">
        <v>134120.26</v>
      </c>
      <c r="G123" s="318">
        <v>39842</v>
      </c>
      <c r="H123" s="318">
        <v>40882</v>
      </c>
      <c r="I123" s="318">
        <v>48213</v>
      </c>
      <c r="J123" s="315" t="s">
        <v>1288</v>
      </c>
      <c r="K123" s="315">
        <v>6370</v>
      </c>
      <c r="L123" s="315" t="s">
        <v>1289</v>
      </c>
      <c r="M123" s="315" t="s">
        <v>1290</v>
      </c>
      <c r="N123" s="315" t="s">
        <v>1291</v>
      </c>
      <c r="O123" s="315" t="s">
        <v>805</v>
      </c>
      <c r="P123" s="315" t="s">
        <v>1292</v>
      </c>
      <c r="Q123" s="315" t="s">
        <v>1013</v>
      </c>
    </row>
    <row r="124" spans="1:17" hidden="1">
      <c r="A124" s="315" t="s">
        <v>1293</v>
      </c>
      <c r="B124" s="315" t="s">
        <v>751</v>
      </c>
      <c r="C124" s="315" t="s">
        <v>752</v>
      </c>
      <c r="D124" s="316">
        <v>104</v>
      </c>
      <c r="E124" s="317">
        <v>471071.58999999997</v>
      </c>
      <c r="F124" s="317">
        <v>104682.57000000002</v>
      </c>
      <c r="G124" s="318">
        <v>41207</v>
      </c>
      <c r="H124" s="318">
        <v>40897</v>
      </c>
      <c r="I124" s="318">
        <v>48213</v>
      </c>
      <c r="J124" s="315" t="s">
        <v>1294</v>
      </c>
      <c r="K124" s="315">
        <v>4617</v>
      </c>
      <c r="L124" s="315" t="s">
        <v>1295</v>
      </c>
      <c r="M124" s="315" t="s">
        <v>1296</v>
      </c>
      <c r="N124" s="315" t="s">
        <v>1297</v>
      </c>
      <c r="O124" s="315" t="s">
        <v>805</v>
      </c>
      <c r="P124" s="315" t="s">
        <v>1298</v>
      </c>
      <c r="Q124" s="315" t="s">
        <v>1090</v>
      </c>
    </row>
    <row r="125" spans="1:17" hidden="1">
      <c r="A125" s="315" t="s">
        <v>1299</v>
      </c>
      <c r="B125" s="315" t="s">
        <v>751</v>
      </c>
      <c r="C125" s="315" t="s">
        <v>756</v>
      </c>
      <c r="D125" s="316">
        <v>105</v>
      </c>
      <c r="E125" s="317">
        <v>870123.54999999993</v>
      </c>
      <c r="F125" s="317">
        <v>350550.66</v>
      </c>
      <c r="G125" s="318">
        <v>39570</v>
      </c>
      <c r="H125" s="318">
        <v>41211</v>
      </c>
      <c r="I125" s="318">
        <v>48579</v>
      </c>
      <c r="J125" s="315" t="s">
        <v>1300</v>
      </c>
      <c r="K125" s="315">
        <v>8820</v>
      </c>
      <c r="L125" s="315" t="s">
        <v>1301</v>
      </c>
      <c r="M125" s="315" t="s">
        <v>784</v>
      </c>
      <c r="N125" s="315"/>
      <c r="O125" s="315" t="s">
        <v>805</v>
      </c>
      <c r="P125" s="315" t="s">
        <v>1302</v>
      </c>
      <c r="Q125" s="315" t="s">
        <v>1303</v>
      </c>
    </row>
    <row r="126" spans="1:17" hidden="1">
      <c r="A126" s="315" t="s">
        <v>1304</v>
      </c>
      <c r="B126" s="315" t="s">
        <v>751</v>
      </c>
      <c r="C126" s="315" t="s">
        <v>756</v>
      </c>
      <c r="D126" s="316">
        <v>105</v>
      </c>
      <c r="E126" s="317">
        <v>390303.78</v>
      </c>
      <c r="F126" s="317">
        <v>175275.31000000003</v>
      </c>
      <c r="G126" s="318">
        <v>41389</v>
      </c>
      <c r="H126" s="318">
        <v>41663</v>
      </c>
      <c r="I126" s="318">
        <v>49309</v>
      </c>
      <c r="J126" s="315" t="s">
        <v>1305</v>
      </c>
      <c r="K126" s="315">
        <v>6014</v>
      </c>
      <c r="L126" s="315" t="s">
        <v>314</v>
      </c>
      <c r="M126" s="315" t="s">
        <v>788</v>
      </c>
      <c r="N126" s="315"/>
      <c r="O126" s="315" t="s">
        <v>805</v>
      </c>
      <c r="P126" s="315" t="s">
        <v>1306</v>
      </c>
      <c r="Q126" s="315" t="s">
        <v>1307</v>
      </c>
    </row>
    <row r="127" spans="1:17" hidden="1">
      <c r="A127" s="315" t="s">
        <v>1308</v>
      </c>
      <c r="B127" s="315" t="s">
        <v>751</v>
      </c>
      <c r="C127" s="315" t="s">
        <v>752</v>
      </c>
      <c r="D127" s="316">
        <v>109</v>
      </c>
      <c r="E127" s="317">
        <v>512712.41</v>
      </c>
      <c r="F127" s="317">
        <v>113936.06000000001</v>
      </c>
      <c r="G127" s="318">
        <v>40003</v>
      </c>
      <c r="H127" s="318">
        <v>40177</v>
      </c>
      <c r="I127" s="318">
        <v>47483</v>
      </c>
      <c r="J127" s="315" t="s">
        <v>1309</v>
      </c>
      <c r="K127" s="315">
        <v>3286</v>
      </c>
      <c r="L127" s="315" t="s">
        <v>1310</v>
      </c>
      <c r="M127" s="315" t="s">
        <v>761</v>
      </c>
      <c r="N127" s="315" t="s">
        <v>1311</v>
      </c>
      <c r="O127" s="315" t="s">
        <v>805</v>
      </c>
      <c r="P127" s="315" t="s">
        <v>1312</v>
      </c>
      <c r="Q127" s="315" t="s">
        <v>1313</v>
      </c>
    </row>
    <row r="128" spans="1:17" hidden="1">
      <c r="A128" s="315" t="s">
        <v>1314</v>
      </c>
      <c r="B128" s="315" t="s">
        <v>751</v>
      </c>
      <c r="C128" s="315" t="s">
        <v>756</v>
      </c>
      <c r="D128" s="316">
        <v>110</v>
      </c>
      <c r="E128" s="317">
        <v>373095.69999999995</v>
      </c>
      <c r="F128" s="317">
        <v>169023</v>
      </c>
      <c r="G128" s="318">
        <v>39570</v>
      </c>
      <c r="H128" s="318">
        <v>38949</v>
      </c>
      <c r="I128" s="318">
        <v>46387</v>
      </c>
      <c r="J128" s="315" t="s">
        <v>1315</v>
      </c>
      <c r="K128" s="315">
        <v>8564</v>
      </c>
      <c r="L128" s="315" t="s">
        <v>1316</v>
      </c>
      <c r="M128" s="315" t="s">
        <v>792</v>
      </c>
      <c r="N128" s="315"/>
      <c r="O128" s="315" t="s">
        <v>805</v>
      </c>
      <c r="P128" s="315" t="s">
        <v>1317</v>
      </c>
      <c r="Q128" s="315" t="s">
        <v>922</v>
      </c>
    </row>
    <row r="129" spans="1:17" hidden="1">
      <c r="A129" s="315" t="s">
        <v>1318</v>
      </c>
      <c r="B129" s="315" t="s">
        <v>751</v>
      </c>
      <c r="C129" s="315" t="s">
        <v>756</v>
      </c>
      <c r="D129" s="316">
        <v>110</v>
      </c>
      <c r="E129" s="317">
        <v>-7016.0499999999993</v>
      </c>
      <c r="F129" s="317">
        <v>-1981.37</v>
      </c>
      <c r="G129" s="318">
        <v>39576</v>
      </c>
      <c r="H129" s="318">
        <v>39600</v>
      </c>
      <c r="I129" s="318">
        <v>47118</v>
      </c>
      <c r="J129" s="315" t="s">
        <v>1319</v>
      </c>
      <c r="K129" s="315">
        <v>3262</v>
      </c>
      <c r="L129" s="315" t="s">
        <v>1320</v>
      </c>
      <c r="M129" s="315" t="s">
        <v>764</v>
      </c>
      <c r="N129" s="315"/>
      <c r="O129" s="315" t="s">
        <v>805</v>
      </c>
      <c r="P129" s="315" t="s">
        <v>1321</v>
      </c>
      <c r="Q129" s="315" t="s">
        <v>819</v>
      </c>
    </row>
    <row r="130" spans="1:17" hidden="1">
      <c r="A130" s="315" t="s">
        <v>1322</v>
      </c>
      <c r="B130" s="315" t="s">
        <v>751</v>
      </c>
      <c r="C130" s="315" t="s">
        <v>752</v>
      </c>
      <c r="D130" s="316">
        <v>112</v>
      </c>
      <c r="E130" s="317">
        <v>452810.65</v>
      </c>
      <c r="F130" s="317">
        <v>106142.12000000002</v>
      </c>
      <c r="G130" s="318">
        <v>39938</v>
      </c>
      <c r="H130" s="318">
        <v>38726</v>
      </c>
      <c r="I130" s="318">
        <v>46387</v>
      </c>
      <c r="J130" s="315" t="s">
        <v>1323</v>
      </c>
      <c r="K130" s="315">
        <v>1934</v>
      </c>
      <c r="L130" s="315" t="s">
        <v>1324</v>
      </c>
      <c r="M130" s="315" t="s">
        <v>754</v>
      </c>
      <c r="N130" s="315" t="s">
        <v>1325</v>
      </c>
      <c r="O130" s="315" t="s">
        <v>805</v>
      </c>
      <c r="P130" s="315" t="s">
        <v>1326</v>
      </c>
      <c r="Q130" s="315" t="s">
        <v>1327</v>
      </c>
    </row>
    <row r="131" spans="1:17" hidden="1">
      <c r="A131" s="315" t="s">
        <v>1328</v>
      </c>
      <c r="B131" s="315" t="s">
        <v>751</v>
      </c>
      <c r="C131" s="315" t="s">
        <v>752</v>
      </c>
      <c r="D131" s="316">
        <v>115</v>
      </c>
      <c r="E131" s="317">
        <v>663310.25</v>
      </c>
      <c r="F131" s="317">
        <v>251365.49000000005</v>
      </c>
      <c r="G131" s="318">
        <v>39632</v>
      </c>
      <c r="H131" s="318">
        <v>38980</v>
      </c>
      <c r="I131" s="318">
        <v>46387</v>
      </c>
      <c r="J131" s="315" t="s">
        <v>1329</v>
      </c>
      <c r="K131" s="315">
        <v>1752</v>
      </c>
      <c r="L131" s="315" t="s">
        <v>1330</v>
      </c>
      <c r="M131" s="315" t="s">
        <v>761</v>
      </c>
      <c r="N131" s="315" t="s">
        <v>1331</v>
      </c>
      <c r="O131" s="315" t="s">
        <v>805</v>
      </c>
      <c r="P131" s="315" t="s">
        <v>1332</v>
      </c>
      <c r="Q131" s="315" t="s">
        <v>1333</v>
      </c>
    </row>
    <row r="132" spans="1:17" hidden="1">
      <c r="A132" s="315" t="s">
        <v>1334</v>
      </c>
      <c r="B132" s="315" t="s">
        <v>751</v>
      </c>
      <c r="C132" s="315" t="s">
        <v>752</v>
      </c>
      <c r="D132" s="316">
        <v>115</v>
      </c>
      <c r="E132" s="317">
        <v>684855.17000000016</v>
      </c>
      <c r="F132" s="317">
        <v>143956.87999999998</v>
      </c>
      <c r="G132" s="318">
        <v>39689</v>
      </c>
      <c r="H132" s="318">
        <v>40391</v>
      </c>
      <c r="I132" s="318">
        <v>47848</v>
      </c>
      <c r="J132" s="315" t="s">
        <v>1335</v>
      </c>
      <c r="K132" s="315">
        <v>8580</v>
      </c>
      <c r="L132" s="315" t="s">
        <v>1336</v>
      </c>
      <c r="M132" s="315" t="s">
        <v>792</v>
      </c>
      <c r="N132" s="315" t="s">
        <v>1337</v>
      </c>
      <c r="O132" s="315" t="s">
        <v>805</v>
      </c>
      <c r="P132" s="315" t="s">
        <v>1338</v>
      </c>
      <c r="Q132" s="315" t="s">
        <v>1339</v>
      </c>
    </row>
    <row r="133" spans="1:17" hidden="1">
      <c r="A133" s="315" t="s">
        <v>1340</v>
      </c>
      <c r="B133" s="315" t="s">
        <v>751</v>
      </c>
      <c r="C133" s="315" t="s">
        <v>756</v>
      </c>
      <c r="D133" s="316">
        <v>116</v>
      </c>
      <c r="E133" s="317">
        <v>752477.75</v>
      </c>
      <c r="F133" s="317">
        <v>323563.51</v>
      </c>
      <c r="G133" s="318">
        <v>39784</v>
      </c>
      <c r="H133" s="318">
        <v>41535</v>
      </c>
      <c r="I133" s="318">
        <v>48944</v>
      </c>
      <c r="J133" s="315" t="s">
        <v>1341</v>
      </c>
      <c r="K133" s="315">
        <v>1721</v>
      </c>
      <c r="L133" s="315" t="s">
        <v>1342</v>
      </c>
      <c r="M133" s="315" t="s">
        <v>761</v>
      </c>
      <c r="N133" s="315" t="s">
        <v>1343</v>
      </c>
      <c r="O133" s="315" t="s">
        <v>805</v>
      </c>
      <c r="P133" s="315" t="s">
        <v>1344</v>
      </c>
      <c r="Q133" s="315" t="s">
        <v>1345</v>
      </c>
    </row>
    <row r="134" spans="1:17" hidden="1">
      <c r="A134" s="315" t="s">
        <v>1346</v>
      </c>
      <c r="B134" s="315" t="s">
        <v>751</v>
      </c>
      <c r="C134" s="315" t="s">
        <v>752</v>
      </c>
      <c r="D134" s="316">
        <v>120</v>
      </c>
      <c r="E134" s="317">
        <v>546283.76</v>
      </c>
      <c r="F134" s="317">
        <v>110550.02999999998</v>
      </c>
      <c r="G134" s="318">
        <v>39595</v>
      </c>
      <c r="H134" s="318">
        <v>38990</v>
      </c>
      <c r="I134" s="318">
        <v>46387</v>
      </c>
      <c r="J134" s="315" t="s">
        <v>1347</v>
      </c>
      <c r="K134" s="315">
        <v>5210</v>
      </c>
      <c r="L134" s="315" t="s">
        <v>1348</v>
      </c>
      <c r="M134" s="315" t="s">
        <v>776</v>
      </c>
      <c r="N134" s="315" t="s">
        <v>1349</v>
      </c>
      <c r="O134" s="315" t="s">
        <v>805</v>
      </c>
      <c r="P134" s="315" t="s">
        <v>1349</v>
      </c>
      <c r="Q134" s="315"/>
    </row>
    <row r="135" spans="1:17" hidden="1">
      <c r="A135" s="315" t="s">
        <v>1350</v>
      </c>
      <c r="B135" s="315" t="s">
        <v>751</v>
      </c>
      <c r="C135" s="315" t="s">
        <v>756</v>
      </c>
      <c r="D135" s="316">
        <v>120</v>
      </c>
      <c r="E135" s="317">
        <v>882680.25</v>
      </c>
      <c r="F135" s="317">
        <v>370990.70999999996</v>
      </c>
      <c r="G135" s="318">
        <v>39800</v>
      </c>
      <c r="H135" s="318">
        <v>40925</v>
      </c>
      <c r="I135" s="318">
        <v>48579</v>
      </c>
      <c r="J135" s="315" t="s">
        <v>1351</v>
      </c>
      <c r="K135" s="315">
        <v>2054</v>
      </c>
      <c r="L135" s="315" t="s">
        <v>1352</v>
      </c>
      <c r="M135" s="315" t="s">
        <v>758</v>
      </c>
      <c r="N135" s="315" t="s">
        <v>1353</v>
      </c>
      <c r="O135" s="315" t="s">
        <v>805</v>
      </c>
      <c r="P135" s="315" t="s">
        <v>1354</v>
      </c>
      <c r="Q135" s="315" t="s">
        <v>1355</v>
      </c>
    </row>
    <row r="136" spans="1:17" hidden="1">
      <c r="A136" s="315" t="s">
        <v>1356</v>
      </c>
      <c r="B136" s="315" t="s">
        <v>751</v>
      </c>
      <c r="C136" s="315" t="s">
        <v>752</v>
      </c>
      <c r="D136" s="316">
        <v>120</v>
      </c>
      <c r="E136" s="317">
        <v>560579.56000000006</v>
      </c>
      <c r="F136" s="317">
        <v>122497.01999999997</v>
      </c>
      <c r="G136" s="318">
        <v>39877</v>
      </c>
      <c r="H136" s="318">
        <v>40568</v>
      </c>
      <c r="I136" s="318">
        <v>48213</v>
      </c>
      <c r="J136" s="315" t="s">
        <v>1357</v>
      </c>
      <c r="K136" s="315">
        <v>6833</v>
      </c>
      <c r="L136" s="315" t="s">
        <v>1358</v>
      </c>
      <c r="M136" s="315" t="s">
        <v>811</v>
      </c>
      <c r="N136" s="315" t="s">
        <v>1359</v>
      </c>
      <c r="O136" s="315" t="s">
        <v>805</v>
      </c>
      <c r="P136" s="315" t="s">
        <v>1360</v>
      </c>
      <c r="Q136" s="315" t="s">
        <v>1361</v>
      </c>
    </row>
    <row r="137" spans="1:17" hidden="1">
      <c r="A137" s="315" t="s">
        <v>1362</v>
      </c>
      <c r="B137" s="315" t="s">
        <v>751</v>
      </c>
      <c r="C137" s="315" t="s">
        <v>752</v>
      </c>
      <c r="D137" s="316">
        <v>130</v>
      </c>
      <c r="E137" s="317">
        <v>771182.0399999998</v>
      </c>
      <c r="F137" s="317">
        <v>157911.88</v>
      </c>
      <c r="G137" s="318">
        <v>39569</v>
      </c>
      <c r="H137" s="318">
        <v>40147</v>
      </c>
      <c r="I137" s="318">
        <v>47483</v>
      </c>
      <c r="J137" s="315" t="s">
        <v>1363</v>
      </c>
      <c r="K137" s="315">
        <v>6460</v>
      </c>
      <c r="L137" s="315" t="s">
        <v>1364</v>
      </c>
      <c r="M137" s="315" t="s">
        <v>1365</v>
      </c>
      <c r="N137" s="315" t="s">
        <v>1366</v>
      </c>
      <c r="O137" s="315" t="s">
        <v>805</v>
      </c>
      <c r="P137" s="315" t="s">
        <v>1367</v>
      </c>
      <c r="Q137" s="315" t="s">
        <v>945</v>
      </c>
    </row>
    <row r="138" spans="1:17" hidden="1">
      <c r="A138" s="315" t="s">
        <v>1368</v>
      </c>
      <c r="B138" s="315" t="s">
        <v>751</v>
      </c>
      <c r="C138" s="315" t="s">
        <v>752</v>
      </c>
      <c r="D138" s="316">
        <v>140</v>
      </c>
      <c r="E138" s="317">
        <v>665670.56000000006</v>
      </c>
      <c r="F138" s="317">
        <v>144844.97</v>
      </c>
      <c r="G138" s="318">
        <v>39612</v>
      </c>
      <c r="H138" s="318">
        <v>40497</v>
      </c>
      <c r="I138" s="318">
        <v>47848</v>
      </c>
      <c r="J138" s="315" t="s">
        <v>1369</v>
      </c>
      <c r="K138" s="315">
        <v>8610</v>
      </c>
      <c r="L138" s="315" t="s">
        <v>1370</v>
      </c>
      <c r="M138" s="315" t="s">
        <v>784</v>
      </c>
      <c r="N138" s="315" t="s">
        <v>1371</v>
      </c>
      <c r="O138" s="315" t="s">
        <v>805</v>
      </c>
      <c r="P138" s="315" t="s">
        <v>1372</v>
      </c>
      <c r="Q138" s="315" t="s">
        <v>1013</v>
      </c>
    </row>
    <row r="139" spans="1:17" hidden="1">
      <c r="A139" s="315" t="s">
        <v>1373</v>
      </c>
      <c r="B139" s="315" t="s">
        <v>751</v>
      </c>
      <c r="C139" s="315" t="s">
        <v>752</v>
      </c>
      <c r="D139" s="316">
        <v>140</v>
      </c>
      <c r="E139" s="317">
        <v>931527.85</v>
      </c>
      <c r="F139" s="317">
        <v>182845.82</v>
      </c>
      <c r="G139" s="318">
        <v>39587</v>
      </c>
      <c r="H139" s="318">
        <v>39407</v>
      </c>
      <c r="I139" s="318">
        <v>46752</v>
      </c>
      <c r="J139" s="315" t="s">
        <v>1374</v>
      </c>
      <c r="K139" s="315">
        <v>8708</v>
      </c>
      <c r="L139" s="315" t="s">
        <v>1375</v>
      </c>
      <c r="M139" s="315" t="s">
        <v>784</v>
      </c>
      <c r="N139" s="315" t="s">
        <v>1376</v>
      </c>
      <c r="O139" s="315" t="s">
        <v>805</v>
      </c>
      <c r="P139" s="315" t="s">
        <v>1377</v>
      </c>
      <c r="Q139" s="315" t="s">
        <v>1378</v>
      </c>
    </row>
    <row r="140" spans="1:17" hidden="1">
      <c r="A140" s="315" t="s">
        <v>1379</v>
      </c>
      <c r="B140" s="315" t="s">
        <v>751</v>
      </c>
      <c r="C140" s="315" t="s">
        <v>756</v>
      </c>
      <c r="D140" s="316">
        <v>140</v>
      </c>
      <c r="E140" s="317">
        <v>1132862.52</v>
      </c>
      <c r="F140" s="317">
        <v>375004.15</v>
      </c>
      <c r="G140" s="318">
        <v>40740</v>
      </c>
      <c r="H140" s="318">
        <v>42150</v>
      </c>
      <c r="I140" s="318">
        <v>49674</v>
      </c>
      <c r="J140" s="315" t="s">
        <v>1380</v>
      </c>
      <c r="K140" s="315">
        <v>6182</v>
      </c>
      <c r="L140" s="315" t="s">
        <v>1381</v>
      </c>
      <c r="M140" s="315" t="s">
        <v>788</v>
      </c>
      <c r="N140" s="315" t="s">
        <v>1382</v>
      </c>
      <c r="O140" s="315" t="s">
        <v>805</v>
      </c>
      <c r="P140" s="315" t="s">
        <v>1383</v>
      </c>
      <c r="Q140" s="315" t="s">
        <v>1384</v>
      </c>
    </row>
    <row r="141" spans="1:17" hidden="1">
      <c r="A141" s="315" t="s">
        <v>1385</v>
      </c>
      <c r="B141" s="315" t="s">
        <v>751</v>
      </c>
      <c r="C141" s="315" t="s">
        <v>756</v>
      </c>
      <c r="D141" s="316">
        <v>143</v>
      </c>
      <c r="E141" s="317">
        <v>779510.80999999994</v>
      </c>
      <c r="F141" s="317">
        <v>347846.92000000004</v>
      </c>
      <c r="G141" s="318">
        <v>40487</v>
      </c>
      <c r="H141" s="318">
        <v>41368</v>
      </c>
      <c r="I141" s="318">
        <v>48944</v>
      </c>
      <c r="J141" s="315" t="s">
        <v>1386</v>
      </c>
      <c r="K141" s="315">
        <v>8840</v>
      </c>
      <c r="L141" s="315" t="s">
        <v>1387</v>
      </c>
      <c r="M141" s="315" t="s">
        <v>1388</v>
      </c>
      <c r="N141" s="315" t="s">
        <v>1389</v>
      </c>
      <c r="O141" s="315" t="s">
        <v>805</v>
      </c>
      <c r="P141" s="315" t="s">
        <v>1390</v>
      </c>
      <c r="Q141" s="315" t="s">
        <v>1307</v>
      </c>
    </row>
    <row r="142" spans="1:17" hidden="1">
      <c r="A142" s="315" t="s">
        <v>1391</v>
      </c>
      <c r="B142" s="315" t="s">
        <v>751</v>
      </c>
      <c r="C142" s="315" t="s">
        <v>756</v>
      </c>
      <c r="D142" s="316">
        <v>150</v>
      </c>
      <c r="E142" s="317">
        <v>1170174.9299999997</v>
      </c>
      <c r="F142" s="317">
        <v>476737.91000000003</v>
      </c>
      <c r="G142" s="318">
        <v>39570</v>
      </c>
      <c r="H142" s="318">
        <v>39731</v>
      </c>
      <c r="I142" s="318">
        <v>47118</v>
      </c>
      <c r="J142" s="315" t="s">
        <v>1392</v>
      </c>
      <c r="K142" s="315">
        <v>8360</v>
      </c>
      <c r="L142" s="315" t="s">
        <v>1278</v>
      </c>
      <c r="M142" s="315" t="s">
        <v>792</v>
      </c>
      <c r="N142" s="315" t="s">
        <v>1393</v>
      </c>
      <c r="O142" s="315" t="s">
        <v>805</v>
      </c>
      <c r="P142" s="315" t="s">
        <v>818</v>
      </c>
      <c r="Q142" s="315" t="s">
        <v>1394</v>
      </c>
    </row>
    <row r="143" spans="1:17" hidden="1">
      <c r="A143" s="315" t="s">
        <v>1395</v>
      </c>
      <c r="B143" s="315" t="s">
        <v>751</v>
      </c>
      <c r="C143" s="315" t="s">
        <v>756</v>
      </c>
      <c r="D143" s="316">
        <v>150</v>
      </c>
      <c r="E143" s="317">
        <v>686473.66999999993</v>
      </c>
      <c r="F143" s="317">
        <v>177974.66999999998</v>
      </c>
      <c r="G143" s="318">
        <v>39570</v>
      </c>
      <c r="H143" s="318">
        <v>39692</v>
      </c>
      <c r="I143" s="318">
        <v>47118</v>
      </c>
      <c r="J143" s="315" t="s">
        <v>1396</v>
      </c>
      <c r="K143" s="315">
        <v>8645</v>
      </c>
      <c r="L143" s="315" t="s">
        <v>1397</v>
      </c>
      <c r="M143" s="315" t="s">
        <v>770</v>
      </c>
      <c r="N143" s="315" t="s">
        <v>1208</v>
      </c>
      <c r="O143" s="315" t="s">
        <v>805</v>
      </c>
      <c r="P143" s="315" t="s">
        <v>1209</v>
      </c>
      <c r="Q143" s="315" t="s">
        <v>1210</v>
      </c>
    </row>
    <row r="144" spans="1:17" hidden="1">
      <c r="A144" s="315" t="s">
        <v>1398</v>
      </c>
      <c r="B144" s="315" t="s">
        <v>751</v>
      </c>
      <c r="C144" s="315" t="s">
        <v>752</v>
      </c>
      <c r="D144" s="316">
        <v>150</v>
      </c>
      <c r="E144" s="317">
        <v>990308.36</v>
      </c>
      <c r="F144" s="317">
        <v>199700.56000000003</v>
      </c>
      <c r="G144" s="318">
        <v>39738</v>
      </c>
      <c r="H144" s="318">
        <v>40364</v>
      </c>
      <c r="I144" s="318">
        <v>47848</v>
      </c>
      <c r="J144" s="315" t="s">
        <v>1399</v>
      </c>
      <c r="K144" s="315">
        <v>8172</v>
      </c>
      <c r="L144" s="315" t="s">
        <v>1400</v>
      </c>
      <c r="M144" s="315" t="s">
        <v>784</v>
      </c>
      <c r="N144" s="315" t="s">
        <v>1401</v>
      </c>
      <c r="O144" s="315" t="s">
        <v>805</v>
      </c>
      <c r="P144" s="315" t="s">
        <v>1402</v>
      </c>
      <c r="Q144" s="315"/>
    </row>
    <row r="145" spans="1:17" hidden="1">
      <c r="A145" s="315" t="s">
        <v>1403</v>
      </c>
      <c r="B145" s="315" t="s">
        <v>751</v>
      </c>
      <c r="C145" s="315" t="s">
        <v>752</v>
      </c>
      <c r="D145" s="316">
        <v>150</v>
      </c>
      <c r="E145" s="317">
        <v>654304</v>
      </c>
      <c r="F145" s="317">
        <v>141160.03</v>
      </c>
      <c r="G145" s="318">
        <v>39847</v>
      </c>
      <c r="H145" s="318">
        <v>41283</v>
      </c>
      <c r="I145" s="318">
        <v>48944</v>
      </c>
      <c r="J145" s="315" t="s">
        <v>1404</v>
      </c>
      <c r="K145" s="315">
        <v>8645</v>
      </c>
      <c r="L145" s="315" t="s">
        <v>1397</v>
      </c>
      <c r="M145" s="315" t="s">
        <v>770</v>
      </c>
      <c r="N145" s="315" t="s">
        <v>1405</v>
      </c>
      <c r="O145" s="315" t="s">
        <v>805</v>
      </c>
      <c r="P145" s="315" t="s">
        <v>1406</v>
      </c>
      <c r="Q145" s="315" t="s">
        <v>945</v>
      </c>
    </row>
    <row r="146" spans="1:17" hidden="1">
      <c r="A146" s="315" t="s">
        <v>1407</v>
      </c>
      <c r="B146" s="315" t="s">
        <v>751</v>
      </c>
      <c r="C146" s="315" t="s">
        <v>756</v>
      </c>
      <c r="D146" s="316">
        <v>150</v>
      </c>
      <c r="E146" s="317">
        <v>1065512</v>
      </c>
      <c r="F146" s="317">
        <v>432124.3</v>
      </c>
      <c r="G146" s="318">
        <v>40397</v>
      </c>
      <c r="H146" s="318">
        <v>41282</v>
      </c>
      <c r="I146" s="318">
        <v>48944</v>
      </c>
      <c r="J146" s="315" t="s">
        <v>1408</v>
      </c>
      <c r="K146" s="315">
        <v>1525</v>
      </c>
      <c r="L146" s="315" t="s">
        <v>1409</v>
      </c>
      <c r="M146" s="315" t="s">
        <v>766</v>
      </c>
      <c r="N146" s="315" t="s">
        <v>1410</v>
      </c>
      <c r="O146" s="315" t="s">
        <v>805</v>
      </c>
      <c r="P146" s="315" t="s">
        <v>1411</v>
      </c>
      <c r="Q146" s="315" t="s">
        <v>1412</v>
      </c>
    </row>
    <row r="147" spans="1:17" hidden="1">
      <c r="A147" s="315" t="s">
        <v>1413</v>
      </c>
      <c r="B147" s="315" t="s">
        <v>751</v>
      </c>
      <c r="C147" s="315" t="s">
        <v>756</v>
      </c>
      <c r="D147" s="316">
        <v>150</v>
      </c>
      <c r="E147" s="317">
        <v>840832.75</v>
      </c>
      <c r="F147" s="317">
        <v>160301.46</v>
      </c>
      <c r="G147" s="318">
        <v>40568</v>
      </c>
      <c r="H147" s="318">
        <v>42121</v>
      </c>
      <c r="I147" s="318">
        <v>49674</v>
      </c>
      <c r="J147" s="315" t="s">
        <v>1414</v>
      </c>
      <c r="K147" s="315">
        <v>3920</v>
      </c>
      <c r="L147" s="315" t="s">
        <v>1415</v>
      </c>
      <c r="M147" s="315" t="s">
        <v>754</v>
      </c>
      <c r="N147" s="315"/>
      <c r="O147" s="315" t="s">
        <v>805</v>
      </c>
      <c r="P147" s="315" t="s">
        <v>1416</v>
      </c>
      <c r="Q147" s="315" t="s">
        <v>835</v>
      </c>
    </row>
    <row r="148" spans="1:17" hidden="1">
      <c r="A148" s="315" t="s">
        <v>1417</v>
      </c>
      <c r="B148" s="315" t="s">
        <v>751</v>
      </c>
      <c r="C148" s="315" t="s">
        <v>756</v>
      </c>
      <c r="D148" s="316">
        <v>150</v>
      </c>
      <c r="E148" s="317">
        <v>1076517.75</v>
      </c>
      <c r="F148" s="317">
        <v>450567.44</v>
      </c>
      <c r="G148" s="318">
        <v>40998</v>
      </c>
      <c r="H148" s="318">
        <v>42060</v>
      </c>
      <c r="I148" s="318">
        <v>49674</v>
      </c>
      <c r="J148" s="315" t="s">
        <v>1418</v>
      </c>
      <c r="K148" s="315">
        <v>1607</v>
      </c>
      <c r="L148" s="315" t="s">
        <v>1419</v>
      </c>
      <c r="M148" s="315" t="s">
        <v>766</v>
      </c>
      <c r="N148" s="315" t="s">
        <v>1420</v>
      </c>
      <c r="O148" s="315" t="s">
        <v>805</v>
      </c>
      <c r="P148" s="315" t="s">
        <v>1421</v>
      </c>
      <c r="Q148" s="315" t="s">
        <v>1422</v>
      </c>
    </row>
    <row r="149" spans="1:17" hidden="1">
      <c r="A149" s="315" t="s">
        <v>1423</v>
      </c>
      <c r="B149" s="315" t="s">
        <v>751</v>
      </c>
      <c r="C149" s="315" t="s">
        <v>759</v>
      </c>
      <c r="D149" s="316">
        <v>150</v>
      </c>
      <c r="E149" s="317">
        <v>813974.5</v>
      </c>
      <c r="F149" s="317">
        <v>204134.32000000004</v>
      </c>
      <c r="G149" s="318">
        <v>41813</v>
      </c>
      <c r="H149" s="318">
        <v>42152</v>
      </c>
      <c r="I149" s="318">
        <v>49674</v>
      </c>
      <c r="J149" s="315" t="s">
        <v>1424</v>
      </c>
      <c r="K149" s="315">
        <v>3285</v>
      </c>
      <c r="L149" s="315" t="s">
        <v>1425</v>
      </c>
      <c r="M149" s="315" t="s">
        <v>761</v>
      </c>
      <c r="N149" s="315" t="s">
        <v>1426</v>
      </c>
      <c r="O149" s="315" t="s">
        <v>805</v>
      </c>
      <c r="P149" s="315" t="s">
        <v>1427</v>
      </c>
      <c r="Q149" s="315" t="s">
        <v>1041</v>
      </c>
    </row>
    <row r="150" spans="1:17" hidden="1">
      <c r="A150" s="315" t="s">
        <v>1428</v>
      </c>
      <c r="B150" s="315" t="s">
        <v>751</v>
      </c>
      <c r="C150" s="315" t="s">
        <v>756</v>
      </c>
      <c r="D150" s="316">
        <v>160</v>
      </c>
      <c r="E150" s="317">
        <v>461297.09999999992</v>
      </c>
      <c r="F150" s="317">
        <v>196478.38999999998</v>
      </c>
      <c r="G150" s="318">
        <v>40885</v>
      </c>
      <c r="H150" s="318">
        <v>42072</v>
      </c>
      <c r="I150" s="318">
        <v>49674</v>
      </c>
      <c r="J150" s="315" t="s">
        <v>1429</v>
      </c>
      <c r="K150" s="315">
        <v>2803</v>
      </c>
      <c r="L150" s="315" t="s">
        <v>1430</v>
      </c>
      <c r="M150" s="315" t="s">
        <v>1431</v>
      </c>
      <c r="N150" s="315" t="s">
        <v>1432</v>
      </c>
      <c r="O150" s="315" t="s">
        <v>805</v>
      </c>
      <c r="P150" s="315" t="s">
        <v>1433</v>
      </c>
      <c r="Q150" s="315" t="s">
        <v>1434</v>
      </c>
    </row>
    <row r="151" spans="1:17" hidden="1">
      <c r="A151" s="315" t="s">
        <v>1435</v>
      </c>
      <c r="B151" s="315" t="s">
        <v>751</v>
      </c>
      <c r="C151" s="315" t="s">
        <v>756</v>
      </c>
      <c r="D151" s="316">
        <v>168</v>
      </c>
      <c r="E151" s="317">
        <v>946395.20999999985</v>
      </c>
      <c r="F151" s="317">
        <v>400847.17000000004</v>
      </c>
      <c r="G151" s="318">
        <v>39570</v>
      </c>
      <c r="H151" s="318">
        <v>40031</v>
      </c>
      <c r="I151" s="318">
        <v>47483</v>
      </c>
      <c r="J151" s="315" t="s">
        <v>1436</v>
      </c>
      <c r="K151" s="315">
        <v>6017</v>
      </c>
      <c r="L151" s="315" t="s">
        <v>849</v>
      </c>
      <c r="M151" s="315" t="s">
        <v>788</v>
      </c>
      <c r="N151" s="315" t="s">
        <v>1437</v>
      </c>
      <c r="O151" s="315" t="s">
        <v>805</v>
      </c>
      <c r="P151" s="315" t="s">
        <v>1438</v>
      </c>
      <c r="Q151" s="315" t="s">
        <v>835</v>
      </c>
    </row>
    <row r="152" spans="1:17" hidden="1">
      <c r="A152" s="315" t="s">
        <v>1439</v>
      </c>
      <c r="B152" s="315" t="s">
        <v>751</v>
      </c>
      <c r="C152" s="315" t="s">
        <v>752</v>
      </c>
      <c r="D152" s="316">
        <v>168</v>
      </c>
      <c r="E152" s="317">
        <v>844565.60000000009</v>
      </c>
      <c r="F152" s="317">
        <v>170477.15</v>
      </c>
      <c r="G152" s="318">
        <v>39801</v>
      </c>
      <c r="H152" s="318">
        <v>40428</v>
      </c>
      <c r="I152" s="318">
        <v>47848</v>
      </c>
      <c r="J152" s="315" t="s">
        <v>1440</v>
      </c>
      <c r="K152" s="315">
        <v>3324</v>
      </c>
      <c r="L152" s="315" t="s">
        <v>1441</v>
      </c>
      <c r="M152" s="315" t="s">
        <v>764</v>
      </c>
      <c r="N152" s="315" t="s">
        <v>1442</v>
      </c>
      <c r="O152" s="315" t="s">
        <v>805</v>
      </c>
      <c r="P152" s="315" t="s">
        <v>1443</v>
      </c>
      <c r="Q152" s="315" t="s">
        <v>1096</v>
      </c>
    </row>
    <row r="153" spans="1:17" hidden="1">
      <c r="A153" s="315" t="s">
        <v>1444</v>
      </c>
      <c r="B153" s="315" t="s">
        <v>751</v>
      </c>
      <c r="C153" s="315" t="s">
        <v>752</v>
      </c>
      <c r="D153" s="316">
        <v>170</v>
      </c>
      <c r="E153" s="317">
        <v>898452.46999999974</v>
      </c>
      <c r="F153" s="317">
        <v>172833.5</v>
      </c>
      <c r="G153" s="318">
        <v>39798</v>
      </c>
      <c r="H153" s="318">
        <v>40835</v>
      </c>
      <c r="I153" s="318">
        <v>48213</v>
      </c>
      <c r="J153" s="315" t="s">
        <v>1445</v>
      </c>
      <c r="K153" s="315">
        <v>5611</v>
      </c>
      <c r="L153" s="315" t="s">
        <v>1446</v>
      </c>
      <c r="M153" s="315" t="s">
        <v>776</v>
      </c>
      <c r="N153" s="315" t="s">
        <v>1447</v>
      </c>
      <c r="O153" s="315" t="s">
        <v>805</v>
      </c>
      <c r="P153" s="315" t="s">
        <v>1448</v>
      </c>
      <c r="Q153" s="315" t="s">
        <v>1286</v>
      </c>
    </row>
    <row r="154" spans="1:17" hidden="1">
      <c r="A154" s="315" t="s">
        <v>1449</v>
      </c>
      <c r="B154" s="315" t="s">
        <v>751</v>
      </c>
      <c r="C154" s="315" t="s">
        <v>752</v>
      </c>
      <c r="D154" s="316">
        <v>170</v>
      </c>
      <c r="E154" s="317">
        <v>1046876.7</v>
      </c>
      <c r="F154" s="317">
        <v>203609.50999999998</v>
      </c>
      <c r="G154" s="318">
        <v>40619</v>
      </c>
      <c r="H154" s="318">
        <v>41257</v>
      </c>
      <c r="I154" s="318">
        <v>48579</v>
      </c>
      <c r="J154" s="315" t="s">
        <v>1450</v>
      </c>
      <c r="K154" s="315">
        <v>3800</v>
      </c>
      <c r="L154" s="315" t="s">
        <v>1451</v>
      </c>
      <c r="M154" s="315" t="s">
        <v>764</v>
      </c>
      <c r="N154" s="315" t="s">
        <v>1452</v>
      </c>
      <c r="O154" s="315" t="s">
        <v>805</v>
      </c>
      <c r="P154" s="315" t="s">
        <v>1453</v>
      </c>
      <c r="Q154" s="315" t="s">
        <v>1454</v>
      </c>
    </row>
    <row r="155" spans="1:17" hidden="1">
      <c r="A155" s="315" t="s">
        <v>1455</v>
      </c>
      <c r="B155" s="315" t="s">
        <v>751</v>
      </c>
      <c r="C155" s="315" t="s">
        <v>752</v>
      </c>
      <c r="D155" s="316">
        <v>171</v>
      </c>
      <c r="E155" s="317">
        <v>1279302</v>
      </c>
      <c r="F155" s="317">
        <v>240580.58000000002</v>
      </c>
      <c r="G155" s="318">
        <v>39570</v>
      </c>
      <c r="H155" s="318">
        <v>39883</v>
      </c>
      <c r="I155" s="318">
        <v>47483</v>
      </c>
      <c r="J155" s="315" t="s">
        <v>1456</v>
      </c>
      <c r="K155" s="315">
        <v>5103</v>
      </c>
      <c r="L155" s="315" t="s">
        <v>1457</v>
      </c>
      <c r="M155" s="315" t="s">
        <v>776</v>
      </c>
      <c r="N155" s="315" t="s">
        <v>1458</v>
      </c>
      <c r="O155" s="315" t="s">
        <v>805</v>
      </c>
      <c r="P155" s="315" t="s">
        <v>1459</v>
      </c>
      <c r="Q155" s="315" t="s">
        <v>1460</v>
      </c>
    </row>
    <row r="156" spans="1:17" hidden="1">
      <c r="A156" s="315" t="s">
        <v>1461</v>
      </c>
      <c r="B156" s="315" t="s">
        <v>751</v>
      </c>
      <c r="C156" s="315" t="s">
        <v>752</v>
      </c>
      <c r="D156" s="316">
        <v>172</v>
      </c>
      <c r="E156" s="317">
        <v>684675.11</v>
      </c>
      <c r="F156" s="317">
        <v>145176.46</v>
      </c>
      <c r="G156" s="318">
        <v>39703</v>
      </c>
      <c r="H156" s="318">
        <v>40520</v>
      </c>
      <c r="I156" s="318">
        <v>47848</v>
      </c>
      <c r="J156" s="315" t="s">
        <v>1462</v>
      </c>
      <c r="K156" s="315">
        <v>2805</v>
      </c>
      <c r="L156" s="315" t="s">
        <v>1463</v>
      </c>
      <c r="M156" s="315" t="s">
        <v>1431</v>
      </c>
      <c r="N156" s="315" t="s">
        <v>1464</v>
      </c>
      <c r="O156" s="315" t="s">
        <v>805</v>
      </c>
      <c r="P156" s="315" t="s">
        <v>1465</v>
      </c>
      <c r="Q156" s="315" t="s">
        <v>1466</v>
      </c>
    </row>
    <row r="157" spans="1:17" hidden="1">
      <c r="A157" s="315" t="s">
        <v>1467</v>
      </c>
      <c r="B157" s="315" t="s">
        <v>751</v>
      </c>
      <c r="C157" s="315" t="s">
        <v>756</v>
      </c>
      <c r="D157" s="316">
        <v>172</v>
      </c>
      <c r="E157" s="317">
        <v>1072258.71</v>
      </c>
      <c r="F157" s="317">
        <v>403571.83999999997</v>
      </c>
      <c r="G157" s="318">
        <v>39843</v>
      </c>
      <c r="H157" s="318">
        <v>40575</v>
      </c>
      <c r="I157" s="318">
        <v>48213</v>
      </c>
      <c r="J157" s="315" t="s">
        <v>1468</v>
      </c>
      <c r="K157" s="315">
        <v>6208</v>
      </c>
      <c r="L157" s="315" t="s">
        <v>1469</v>
      </c>
      <c r="M157" s="315" t="s">
        <v>788</v>
      </c>
      <c r="N157" s="315" t="s">
        <v>1470</v>
      </c>
      <c r="O157" s="315" t="s">
        <v>805</v>
      </c>
      <c r="P157" s="315" t="s">
        <v>1471</v>
      </c>
      <c r="Q157" s="315" t="s">
        <v>945</v>
      </c>
    </row>
    <row r="158" spans="1:17" hidden="1">
      <c r="A158" s="315" t="s">
        <v>1472</v>
      </c>
      <c r="B158" s="315" t="s">
        <v>751</v>
      </c>
      <c r="C158" s="315" t="s">
        <v>752</v>
      </c>
      <c r="D158" s="316">
        <v>175</v>
      </c>
      <c r="E158" s="317">
        <v>1042472.2</v>
      </c>
      <c r="F158" s="317">
        <v>207288.27999999997</v>
      </c>
      <c r="G158" s="318">
        <v>39570</v>
      </c>
      <c r="H158" s="318">
        <v>39553</v>
      </c>
      <c r="I158" s="318">
        <v>47118</v>
      </c>
      <c r="J158" s="315" t="s">
        <v>1473</v>
      </c>
      <c r="K158" s="315">
        <v>8117</v>
      </c>
      <c r="L158" s="315" t="s">
        <v>1474</v>
      </c>
      <c r="M158" s="315" t="s">
        <v>784</v>
      </c>
      <c r="N158" s="315" t="s">
        <v>1475</v>
      </c>
      <c r="O158" s="315" t="s">
        <v>805</v>
      </c>
      <c r="P158" s="315" t="s">
        <v>1336</v>
      </c>
      <c r="Q158" s="315" t="s">
        <v>1090</v>
      </c>
    </row>
    <row r="159" spans="1:17" hidden="1">
      <c r="A159" s="315" t="s">
        <v>1476</v>
      </c>
      <c r="B159" s="315" t="s">
        <v>751</v>
      </c>
      <c r="C159" s="315" t="s">
        <v>752</v>
      </c>
      <c r="D159" s="316">
        <v>175</v>
      </c>
      <c r="E159" s="317">
        <v>1286652.3</v>
      </c>
      <c r="F159" s="317">
        <v>239460.31</v>
      </c>
      <c r="G159" s="318">
        <v>39792</v>
      </c>
      <c r="H159" s="318">
        <v>40280</v>
      </c>
      <c r="I159" s="318">
        <v>47848</v>
      </c>
      <c r="J159" s="315" t="s">
        <v>1477</v>
      </c>
      <c r="K159" s="315">
        <v>9220</v>
      </c>
      <c r="L159" s="315" t="s">
        <v>1478</v>
      </c>
      <c r="M159" s="315" t="s">
        <v>792</v>
      </c>
      <c r="N159" s="315" t="s">
        <v>1479</v>
      </c>
      <c r="O159" s="315" t="s">
        <v>805</v>
      </c>
      <c r="P159" s="315" t="s">
        <v>1480</v>
      </c>
      <c r="Q159" s="315" t="s">
        <v>819</v>
      </c>
    </row>
    <row r="160" spans="1:17" hidden="1">
      <c r="A160" s="315" t="s">
        <v>1481</v>
      </c>
      <c r="B160" s="315" t="s">
        <v>751</v>
      </c>
      <c r="C160" s="315" t="s">
        <v>752</v>
      </c>
      <c r="D160" s="316">
        <v>180</v>
      </c>
      <c r="E160" s="317">
        <v>672500.79999999993</v>
      </c>
      <c r="F160" s="317">
        <v>140104.34</v>
      </c>
      <c r="G160" s="318">
        <v>39570</v>
      </c>
      <c r="H160" s="318">
        <v>40199</v>
      </c>
      <c r="I160" s="318">
        <v>47848</v>
      </c>
      <c r="J160" s="315" t="s">
        <v>1482</v>
      </c>
      <c r="K160" s="315">
        <v>4450</v>
      </c>
      <c r="L160" s="315" t="s">
        <v>1483</v>
      </c>
      <c r="M160" s="315" t="s">
        <v>1484</v>
      </c>
      <c r="N160" s="315" t="s">
        <v>1485</v>
      </c>
      <c r="O160" s="315" t="s">
        <v>805</v>
      </c>
      <c r="P160" s="315" t="s">
        <v>1486</v>
      </c>
      <c r="Q160" s="315" t="s">
        <v>1179</v>
      </c>
    </row>
    <row r="161" spans="1:17" hidden="1">
      <c r="A161" s="315" t="s">
        <v>1487</v>
      </c>
      <c r="B161" s="315" t="s">
        <v>751</v>
      </c>
      <c r="C161" s="315" t="s">
        <v>756</v>
      </c>
      <c r="D161" s="316">
        <v>180</v>
      </c>
      <c r="E161" s="317">
        <v>1268138.3999999999</v>
      </c>
      <c r="F161" s="317">
        <v>580445.1</v>
      </c>
      <c r="G161" s="318">
        <v>39596</v>
      </c>
      <c r="H161" s="318">
        <v>39340</v>
      </c>
      <c r="I161" s="318">
        <v>46752</v>
      </c>
      <c r="J161" s="315" t="s">
        <v>1488</v>
      </c>
      <c r="K161" s="315">
        <v>1071</v>
      </c>
      <c r="L161" s="315" t="s">
        <v>1489</v>
      </c>
      <c r="M161" s="315" t="s">
        <v>766</v>
      </c>
      <c r="N161" s="315"/>
      <c r="O161" s="315" t="s">
        <v>805</v>
      </c>
      <c r="P161" s="315" t="s">
        <v>1090</v>
      </c>
      <c r="Q161" s="315" t="s">
        <v>1227</v>
      </c>
    </row>
    <row r="162" spans="1:17" hidden="1">
      <c r="A162" s="315" t="s">
        <v>1490</v>
      </c>
      <c r="B162" s="315" t="s">
        <v>751</v>
      </c>
      <c r="C162" s="315" t="s">
        <v>752</v>
      </c>
      <c r="D162" s="316">
        <v>180</v>
      </c>
      <c r="E162" s="317">
        <v>1012834</v>
      </c>
      <c r="F162" s="317">
        <v>198815.53999999998</v>
      </c>
      <c r="G162" s="318">
        <v>39870</v>
      </c>
      <c r="H162" s="318">
        <v>40045</v>
      </c>
      <c r="I162" s="318">
        <v>47483</v>
      </c>
      <c r="J162" s="315" t="s">
        <v>1491</v>
      </c>
      <c r="K162" s="315">
        <v>1110</v>
      </c>
      <c r="L162" s="315" t="s">
        <v>1492</v>
      </c>
      <c r="M162" s="315" t="s">
        <v>766</v>
      </c>
      <c r="N162" s="315" t="s">
        <v>1493</v>
      </c>
      <c r="O162" s="315" t="s">
        <v>805</v>
      </c>
      <c r="P162" s="315" t="s">
        <v>1494</v>
      </c>
      <c r="Q162" s="315" t="s">
        <v>1495</v>
      </c>
    </row>
    <row r="163" spans="1:17" hidden="1">
      <c r="A163" s="315" t="s">
        <v>1496</v>
      </c>
      <c r="B163" s="315" t="s">
        <v>751</v>
      </c>
      <c r="C163" s="315" t="s">
        <v>1497</v>
      </c>
      <c r="D163" s="316">
        <v>180</v>
      </c>
      <c r="E163" s="317">
        <v>446352.14999999997</v>
      </c>
      <c r="F163" s="317">
        <v>56207.31</v>
      </c>
      <c r="G163" s="318">
        <v>41968</v>
      </c>
      <c r="H163" s="318">
        <v>42293</v>
      </c>
      <c r="I163" s="318">
        <v>46022</v>
      </c>
      <c r="J163" s="315" t="s">
        <v>1498</v>
      </c>
      <c r="K163" s="315">
        <v>6032</v>
      </c>
      <c r="L163" s="315" t="s">
        <v>1499</v>
      </c>
      <c r="M163" s="315" t="s">
        <v>788</v>
      </c>
      <c r="N163" s="315" t="s">
        <v>1500</v>
      </c>
      <c r="O163" s="315" t="s">
        <v>805</v>
      </c>
      <c r="P163" s="315" t="s">
        <v>1501</v>
      </c>
      <c r="Q163" s="315" t="s">
        <v>1502</v>
      </c>
    </row>
    <row r="164" spans="1:17" hidden="1">
      <c r="A164" s="315" t="s">
        <v>1503</v>
      </c>
      <c r="B164" s="315" t="s">
        <v>751</v>
      </c>
      <c r="C164" s="315" t="s">
        <v>756</v>
      </c>
      <c r="D164" s="316">
        <v>182</v>
      </c>
      <c r="E164" s="317">
        <v>208051.88000000003</v>
      </c>
      <c r="F164" s="317">
        <v>51049.760000000002</v>
      </c>
      <c r="G164" s="318">
        <v>40350</v>
      </c>
      <c r="H164" s="318">
        <v>40725</v>
      </c>
      <c r="I164" s="318">
        <v>48213</v>
      </c>
      <c r="J164" s="315" t="s">
        <v>1504</v>
      </c>
      <c r="K164" s="315">
        <v>8952</v>
      </c>
      <c r="L164" s="315" t="s">
        <v>1505</v>
      </c>
      <c r="M164" s="315" t="s">
        <v>784</v>
      </c>
      <c r="N164" s="315" t="s">
        <v>1506</v>
      </c>
      <c r="O164" s="315" t="s">
        <v>805</v>
      </c>
      <c r="P164" s="315" t="s">
        <v>1507</v>
      </c>
      <c r="Q164" s="315" t="s">
        <v>1508</v>
      </c>
    </row>
    <row r="165" spans="1:17" hidden="1">
      <c r="A165" s="315" t="s">
        <v>1509</v>
      </c>
      <c r="B165" s="315" t="s">
        <v>751</v>
      </c>
      <c r="C165" s="315" t="s">
        <v>756</v>
      </c>
      <c r="D165" s="316">
        <v>185</v>
      </c>
      <c r="E165" s="317">
        <v>991977.57000000007</v>
      </c>
      <c r="F165" s="317">
        <v>390317.96</v>
      </c>
      <c r="G165" s="318">
        <v>39570</v>
      </c>
      <c r="H165" s="318">
        <v>38629</v>
      </c>
      <c r="I165" s="318">
        <v>46022</v>
      </c>
      <c r="J165" s="315" t="s">
        <v>1510</v>
      </c>
      <c r="K165" s="315">
        <v>6294</v>
      </c>
      <c r="L165" s="315" t="s">
        <v>1511</v>
      </c>
      <c r="M165" s="315" t="s">
        <v>788</v>
      </c>
      <c r="N165" s="315"/>
      <c r="O165" s="315" t="s">
        <v>805</v>
      </c>
      <c r="P165" s="315" t="s">
        <v>1512</v>
      </c>
      <c r="Q165" s="315" t="s">
        <v>1513</v>
      </c>
    </row>
    <row r="166" spans="1:17" hidden="1">
      <c r="A166" s="315" t="s">
        <v>1514</v>
      </c>
      <c r="B166" s="315" t="s">
        <v>751</v>
      </c>
      <c r="C166" s="315" t="s">
        <v>752</v>
      </c>
      <c r="D166" s="316">
        <v>185</v>
      </c>
      <c r="E166" s="317">
        <v>843317.5</v>
      </c>
      <c r="F166" s="317">
        <v>167844.19999999998</v>
      </c>
      <c r="G166" s="318">
        <v>39870</v>
      </c>
      <c r="H166" s="318">
        <v>41061</v>
      </c>
      <c r="I166" s="318">
        <v>48579</v>
      </c>
      <c r="J166" s="315" t="s">
        <v>1515</v>
      </c>
      <c r="K166" s="315">
        <v>2300</v>
      </c>
      <c r="L166" s="315" t="s">
        <v>1516</v>
      </c>
      <c r="M166" s="315" t="s">
        <v>758</v>
      </c>
      <c r="N166" s="315" t="s">
        <v>1517</v>
      </c>
      <c r="O166" s="315" t="s">
        <v>805</v>
      </c>
      <c r="P166" s="315" t="s">
        <v>1518</v>
      </c>
      <c r="Q166" s="315" t="s">
        <v>1519</v>
      </c>
    </row>
    <row r="167" spans="1:17" hidden="1">
      <c r="A167" s="315" t="s">
        <v>1520</v>
      </c>
      <c r="B167" s="315" t="s">
        <v>751</v>
      </c>
      <c r="C167" s="315" t="s">
        <v>752</v>
      </c>
      <c r="D167" s="316">
        <v>190</v>
      </c>
      <c r="E167" s="317">
        <v>884795.37999999989</v>
      </c>
      <c r="F167" s="317">
        <v>185754.88</v>
      </c>
      <c r="G167" s="318">
        <v>39787</v>
      </c>
      <c r="H167" s="318">
        <v>41449</v>
      </c>
      <c r="I167" s="318">
        <v>48944</v>
      </c>
      <c r="J167" s="315" t="s">
        <v>1521</v>
      </c>
      <c r="K167" s="315">
        <v>9300</v>
      </c>
      <c r="L167" s="315" t="s">
        <v>1522</v>
      </c>
      <c r="M167" s="315" t="s">
        <v>770</v>
      </c>
      <c r="N167" s="315" t="s">
        <v>1523</v>
      </c>
      <c r="O167" s="315" t="s">
        <v>805</v>
      </c>
      <c r="P167" s="315" t="s">
        <v>1524</v>
      </c>
      <c r="Q167" s="315" t="s">
        <v>969</v>
      </c>
    </row>
    <row r="168" spans="1:17" hidden="1">
      <c r="A168" s="315" t="s">
        <v>1525</v>
      </c>
      <c r="B168" s="315" t="s">
        <v>751</v>
      </c>
      <c r="C168" s="315" t="s">
        <v>752</v>
      </c>
      <c r="D168" s="316">
        <v>191</v>
      </c>
      <c r="E168" s="317">
        <v>1482976.8</v>
      </c>
      <c r="F168" s="317">
        <v>271758.98</v>
      </c>
      <c r="G168" s="318">
        <v>39631</v>
      </c>
      <c r="H168" s="318">
        <v>40122</v>
      </c>
      <c r="I168" s="318">
        <v>47483</v>
      </c>
      <c r="J168" s="315" t="s">
        <v>1526</v>
      </c>
      <c r="K168" s="315">
        <v>2540</v>
      </c>
      <c r="L168" s="315" t="s">
        <v>1527</v>
      </c>
      <c r="M168" s="315" t="s">
        <v>1296</v>
      </c>
      <c r="N168" s="315" t="s">
        <v>1528</v>
      </c>
      <c r="O168" s="315" t="s">
        <v>805</v>
      </c>
      <c r="P168" s="315" t="s">
        <v>1529</v>
      </c>
      <c r="Q168" s="315" t="s">
        <v>1530</v>
      </c>
    </row>
    <row r="169" spans="1:17" hidden="1">
      <c r="A169" s="315" t="s">
        <v>1531</v>
      </c>
      <c r="B169" s="315" t="s">
        <v>751</v>
      </c>
      <c r="C169" s="315" t="s">
        <v>752</v>
      </c>
      <c r="D169" s="316">
        <v>195</v>
      </c>
      <c r="E169" s="317">
        <v>1452763.95</v>
      </c>
      <c r="F169" s="317">
        <v>263649.76</v>
      </c>
      <c r="G169" s="318">
        <v>40854</v>
      </c>
      <c r="H169" s="318">
        <v>40945</v>
      </c>
      <c r="I169" s="318">
        <v>48579</v>
      </c>
      <c r="J169" s="315" t="s">
        <v>1532</v>
      </c>
      <c r="K169" s="315">
        <v>9548</v>
      </c>
      <c r="L169" s="315" t="s">
        <v>1533</v>
      </c>
      <c r="M169" s="315" t="s">
        <v>792</v>
      </c>
      <c r="N169" s="315" t="s">
        <v>1534</v>
      </c>
      <c r="O169" s="315" t="s">
        <v>805</v>
      </c>
      <c r="P169" s="315" t="s">
        <v>1535</v>
      </c>
      <c r="Q169" s="315" t="s">
        <v>819</v>
      </c>
    </row>
    <row r="170" spans="1:17" hidden="1">
      <c r="A170" s="315" t="s">
        <v>1536</v>
      </c>
      <c r="B170" s="315" t="s">
        <v>751</v>
      </c>
      <c r="C170" s="315" t="s">
        <v>756</v>
      </c>
      <c r="D170" s="316">
        <v>195</v>
      </c>
      <c r="E170" s="317">
        <v>337755.12000000005</v>
      </c>
      <c r="F170" s="317">
        <v>95384.530000000013</v>
      </c>
      <c r="G170" s="318">
        <v>41120</v>
      </c>
      <c r="H170" s="318">
        <v>41913</v>
      </c>
      <c r="I170" s="318">
        <v>49309</v>
      </c>
      <c r="J170" s="315" t="s">
        <v>1537</v>
      </c>
      <c r="K170" s="315">
        <v>6252</v>
      </c>
      <c r="L170" s="315" t="s">
        <v>1538</v>
      </c>
      <c r="M170" s="315" t="s">
        <v>788</v>
      </c>
      <c r="N170" s="315" t="s">
        <v>1539</v>
      </c>
      <c r="O170" s="315" t="s">
        <v>805</v>
      </c>
      <c r="P170" s="315" t="s">
        <v>1540</v>
      </c>
      <c r="Q170" s="315" t="s">
        <v>1541</v>
      </c>
    </row>
    <row r="171" spans="1:17" hidden="1">
      <c r="A171" s="315" t="s">
        <v>1542</v>
      </c>
      <c r="B171" s="315" t="s">
        <v>751</v>
      </c>
      <c r="C171" s="315" t="s">
        <v>756</v>
      </c>
      <c r="D171" s="316">
        <v>200</v>
      </c>
      <c r="E171" s="317">
        <v>618562.07999999996</v>
      </c>
      <c r="F171" s="317">
        <v>151258.5</v>
      </c>
      <c r="G171" s="318">
        <v>39570</v>
      </c>
      <c r="H171" s="318">
        <v>39173</v>
      </c>
      <c r="I171" s="318">
        <v>46752</v>
      </c>
      <c r="J171" s="315" t="s">
        <v>1543</v>
      </c>
      <c r="K171" s="315">
        <v>3427</v>
      </c>
      <c r="L171" s="315" t="s">
        <v>1544</v>
      </c>
      <c r="M171" s="315" t="s">
        <v>764</v>
      </c>
      <c r="N171" s="315" t="s">
        <v>1545</v>
      </c>
      <c r="O171" s="315" t="s">
        <v>805</v>
      </c>
      <c r="P171" s="315" t="s">
        <v>1546</v>
      </c>
      <c r="Q171" s="315" t="s">
        <v>1547</v>
      </c>
    </row>
    <row r="172" spans="1:17" hidden="1">
      <c r="A172" s="315" t="s">
        <v>1548</v>
      </c>
      <c r="B172" s="315" t="s">
        <v>751</v>
      </c>
      <c r="C172" s="315" t="s">
        <v>752</v>
      </c>
      <c r="D172" s="316">
        <v>200</v>
      </c>
      <c r="E172" s="317">
        <v>1314958.5100000002</v>
      </c>
      <c r="F172" s="317">
        <v>240525.92</v>
      </c>
      <c r="G172" s="318">
        <v>39581</v>
      </c>
      <c r="H172" s="318">
        <v>39333</v>
      </c>
      <c r="I172" s="318">
        <v>46752</v>
      </c>
      <c r="J172" s="315" t="s">
        <v>1549</v>
      </c>
      <c r="K172" s="315">
        <v>9434</v>
      </c>
      <c r="L172" s="315" t="s">
        <v>1550</v>
      </c>
      <c r="M172" s="315" t="s">
        <v>770</v>
      </c>
      <c r="N172" s="315" t="s">
        <v>1551</v>
      </c>
      <c r="O172" s="315" t="s">
        <v>805</v>
      </c>
      <c r="P172" s="315" t="s">
        <v>1552</v>
      </c>
      <c r="Q172" s="315" t="s">
        <v>1553</v>
      </c>
    </row>
    <row r="173" spans="1:17" hidden="1">
      <c r="A173" s="319" t="s">
        <v>1554</v>
      </c>
      <c r="B173" s="319" t="s">
        <v>751</v>
      </c>
      <c r="C173" s="315" t="s">
        <v>756</v>
      </c>
      <c r="D173" s="320">
        <v>200</v>
      </c>
      <c r="E173" s="317">
        <v>367399.68000000005</v>
      </c>
      <c r="F173" s="317">
        <v>103756.4</v>
      </c>
      <c r="G173" s="321">
        <v>39751</v>
      </c>
      <c r="H173" s="321">
        <v>40087</v>
      </c>
      <c r="I173" s="321">
        <v>47483</v>
      </c>
      <c r="J173" s="319" t="s">
        <v>1555</v>
      </c>
      <c r="K173" s="322">
        <v>6403</v>
      </c>
      <c r="L173" s="319" t="s">
        <v>1556</v>
      </c>
      <c r="M173" s="319" t="s">
        <v>1388</v>
      </c>
      <c r="N173" s="323"/>
      <c r="O173" s="319" t="s">
        <v>805</v>
      </c>
      <c r="P173" s="319" t="s">
        <v>1557</v>
      </c>
      <c r="Q173" s="319" t="s">
        <v>1307</v>
      </c>
    </row>
    <row r="174" spans="1:17" hidden="1">
      <c r="A174" s="315" t="s">
        <v>1554</v>
      </c>
      <c r="B174" s="315" t="s">
        <v>751</v>
      </c>
      <c r="C174" s="315" t="s">
        <v>756</v>
      </c>
      <c r="D174" s="316">
        <v>200</v>
      </c>
      <c r="E174" s="317">
        <v>373323.96</v>
      </c>
      <c r="F174" s="317">
        <v>105429.47</v>
      </c>
      <c r="G174" s="318">
        <v>39751</v>
      </c>
      <c r="H174" s="318">
        <v>40087</v>
      </c>
      <c r="I174" s="318">
        <v>47483</v>
      </c>
      <c r="J174" s="315" t="s">
        <v>1555</v>
      </c>
      <c r="K174" s="315">
        <v>6403</v>
      </c>
      <c r="L174" s="315" t="s">
        <v>1556</v>
      </c>
      <c r="M174" s="315" t="s">
        <v>1388</v>
      </c>
      <c r="N174" s="315" t="s">
        <v>1558</v>
      </c>
      <c r="O174" s="315" t="s">
        <v>805</v>
      </c>
      <c r="P174" s="315" t="s">
        <v>1557</v>
      </c>
      <c r="Q174" s="315" t="s">
        <v>1307</v>
      </c>
    </row>
    <row r="175" spans="1:17" hidden="1">
      <c r="A175" s="315" t="s">
        <v>1559</v>
      </c>
      <c r="B175" s="315" t="s">
        <v>751</v>
      </c>
      <c r="C175" s="315" t="s">
        <v>756</v>
      </c>
      <c r="D175" s="316">
        <v>200</v>
      </c>
      <c r="E175" s="317">
        <v>696851.8</v>
      </c>
      <c r="F175" s="317">
        <v>188408.05</v>
      </c>
      <c r="G175" s="318">
        <v>39777</v>
      </c>
      <c r="H175" s="318">
        <v>40848</v>
      </c>
      <c r="I175" s="318">
        <v>48213</v>
      </c>
      <c r="J175" s="315" t="s">
        <v>1560</v>
      </c>
      <c r="K175" s="315">
        <v>8108</v>
      </c>
      <c r="L175" s="315" t="s">
        <v>912</v>
      </c>
      <c r="M175" s="315" t="s">
        <v>784</v>
      </c>
      <c r="N175" s="315" t="s">
        <v>1561</v>
      </c>
      <c r="O175" s="315" t="s">
        <v>805</v>
      </c>
      <c r="P175" s="315" t="s">
        <v>1562</v>
      </c>
      <c r="Q175" s="315" t="s">
        <v>1563</v>
      </c>
    </row>
    <row r="176" spans="1:17" hidden="1">
      <c r="A176" s="315" t="s">
        <v>1564</v>
      </c>
      <c r="B176" s="315" t="s">
        <v>751</v>
      </c>
      <c r="C176" s="315" t="s">
        <v>756</v>
      </c>
      <c r="D176" s="316">
        <v>205</v>
      </c>
      <c r="E176" s="317">
        <v>1256765.5499999998</v>
      </c>
      <c r="F176" s="317">
        <v>532737.87</v>
      </c>
      <c r="G176" s="318">
        <v>39577</v>
      </c>
      <c r="H176" s="318">
        <v>39173</v>
      </c>
      <c r="I176" s="318">
        <v>46752</v>
      </c>
      <c r="J176" s="315" t="s">
        <v>1565</v>
      </c>
      <c r="K176" s="315">
        <v>6216</v>
      </c>
      <c r="L176" s="315" t="s">
        <v>1566</v>
      </c>
      <c r="M176" s="315" t="s">
        <v>788</v>
      </c>
      <c r="N176" s="315" t="s">
        <v>1567</v>
      </c>
      <c r="O176" s="315" t="s">
        <v>805</v>
      </c>
      <c r="P176" s="315" t="s">
        <v>1568</v>
      </c>
      <c r="Q176" s="315" t="s">
        <v>945</v>
      </c>
    </row>
    <row r="177" spans="1:17" hidden="1">
      <c r="A177" s="315" t="s">
        <v>1569</v>
      </c>
      <c r="B177" s="315" t="s">
        <v>751</v>
      </c>
      <c r="C177" s="315" t="s">
        <v>752</v>
      </c>
      <c r="D177" s="316">
        <v>205</v>
      </c>
      <c r="E177" s="317">
        <v>908506.47</v>
      </c>
      <c r="F177" s="317">
        <v>180860.06999999998</v>
      </c>
      <c r="G177" s="318">
        <v>40954</v>
      </c>
      <c r="H177" s="318">
        <v>41426</v>
      </c>
      <c r="I177" s="318">
        <v>48944</v>
      </c>
      <c r="J177" s="315" t="s">
        <v>1570</v>
      </c>
      <c r="K177" s="315">
        <v>6037</v>
      </c>
      <c r="L177" s="315" t="s">
        <v>1571</v>
      </c>
      <c r="M177" s="315" t="s">
        <v>788</v>
      </c>
      <c r="N177" s="315" t="s">
        <v>1572</v>
      </c>
      <c r="O177" s="315" t="s">
        <v>805</v>
      </c>
      <c r="P177" s="315" t="s">
        <v>1573</v>
      </c>
      <c r="Q177" s="315" t="s">
        <v>1574</v>
      </c>
    </row>
    <row r="178" spans="1:17" hidden="1">
      <c r="A178" s="315" t="s">
        <v>1575</v>
      </c>
      <c r="B178" s="315" t="s">
        <v>751</v>
      </c>
      <c r="C178" s="315" t="s">
        <v>752</v>
      </c>
      <c r="D178" s="316">
        <v>215</v>
      </c>
      <c r="E178" s="317">
        <v>1161965.7</v>
      </c>
      <c r="F178" s="317">
        <v>207647.57</v>
      </c>
      <c r="G178" s="318">
        <v>39570</v>
      </c>
      <c r="H178" s="318">
        <v>40168</v>
      </c>
      <c r="I178" s="318">
        <v>47483</v>
      </c>
      <c r="J178" s="315" t="s">
        <v>1576</v>
      </c>
      <c r="K178" s="315">
        <v>2503</v>
      </c>
      <c r="L178" s="315" t="s">
        <v>1577</v>
      </c>
      <c r="M178" s="315" t="s">
        <v>764</v>
      </c>
      <c r="N178" s="315" t="s">
        <v>1578</v>
      </c>
      <c r="O178" s="315" t="s">
        <v>805</v>
      </c>
      <c r="P178" s="315" t="s">
        <v>1579</v>
      </c>
      <c r="Q178" s="315" t="s">
        <v>1580</v>
      </c>
    </row>
    <row r="179" spans="1:17" hidden="1">
      <c r="A179" s="315" t="s">
        <v>1581</v>
      </c>
      <c r="B179" s="315" t="s">
        <v>751</v>
      </c>
      <c r="C179" s="315" t="s">
        <v>756</v>
      </c>
      <c r="D179" s="316">
        <v>220</v>
      </c>
      <c r="E179" s="317">
        <v>1602281.75</v>
      </c>
      <c r="F179" s="317">
        <v>623148.33000000007</v>
      </c>
      <c r="G179" s="318">
        <v>39784</v>
      </c>
      <c r="H179" s="318">
        <v>41023</v>
      </c>
      <c r="I179" s="318">
        <v>48579</v>
      </c>
      <c r="J179" s="315" t="s">
        <v>1582</v>
      </c>
      <c r="K179" s="315">
        <v>1786</v>
      </c>
      <c r="L179" s="315" t="s">
        <v>1583</v>
      </c>
      <c r="M179" s="315" t="s">
        <v>761</v>
      </c>
      <c r="N179" s="315" t="s">
        <v>1584</v>
      </c>
      <c r="O179" s="315"/>
      <c r="P179" s="315" t="s">
        <v>1584</v>
      </c>
      <c r="Q179" s="315"/>
    </row>
    <row r="180" spans="1:17" hidden="1">
      <c r="A180" s="315" t="s">
        <v>1585</v>
      </c>
      <c r="B180" s="315" t="s">
        <v>751</v>
      </c>
      <c r="C180" s="315" t="s">
        <v>752</v>
      </c>
      <c r="D180" s="316">
        <v>220</v>
      </c>
      <c r="E180" s="317">
        <v>515890.5</v>
      </c>
      <c r="F180" s="317">
        <v>90758.52</v>
      </c>
      <c r="G180" s="318">
        <v>40745</v>
      </c>
      <c r="H180" s="318">
        <v>42128</v>
      </c>
      <c r="I180" s="318">
        <v>46022</v>
      </c>
      <c r="J180" s="315" t="s">
        <v>1586</v>
      </c>
      <c r="K180" s="315">
        <v>6252</v>
      </c>
      <c r="L180" s="315" t="s">
        <v>1538</v>
      </c>
      <c r="M180" s="315" t="s">
        <v>788</v>
      </c>
      <c r="N180" s="315" t="s">
        <v>1587</v>
      </c>
      <c r="O180" s="315" t="s">
        <v>805</v>
      </c>
      <c r="P180" s="315" t="s">
        <v>1588</v>
      </c>
      <c r="Q180" s="315" t="s">
        <v>1589</v>
      </c>
    </row>
    <row r="181" spans="1:17" hidden="1">
      <c r="A181" s="315" t="s">
        <v>1590</v>
      </c>
      <c r="B181" s="315" t="s">
        <v>751</v>
      </c>
      <c r="C181" s="315" t="s">
        <v>759</v>
      </c>
      <c r="D181" s="316">
        <v>235</v>
      </c>
      <c r="E181" s="317">
        <v>259333.59999999998</v>
      </c>
      <c r="F181" s="317">
        <v>99542.26</v>
      </c>
      <c r="G181" s="318">
        <v>40714</v>
      </c>
      <c r="H181" s="318">
        <v>42592</v>
      </c>
      <c r="I181" s="318">
        <v>50040</v>
      </c>
      <c r="J181" s="315" t="s">
        <v>1591</v>
      </c>
      <c r="K181" s="315">
        <v>1439</v>
      </c>
      <c r="L181" s="315" t="s">
        <v>1592</v>
      </c>
      <c r="M181" s="315" t="s">
        <v>766</v>
      </c>
      <c r="N181" s="315" t="s">
        <v>1593</v>
      </c>
      <c r="O181" s="315" t="s">
        <v>805</v>
      </c>
      <c r="P181" s="315" t="s">
        <v>1594</v>
      </c>
      <c r="Q181" s="315" t="s">
        <v>1595</v>
      </c>
    </row>
    <row r="182" spans="1:17" hidden="1">
      <c r="A182" s="315" t="s">
        <v>1596</v>
      </c>
      <c r="B182" s="315" t="s">
        <v>751</v>
      </c>
      <c r="C182" s="315" t="s">
        <v>756</v>
      </c>
      <c r="D182" s="316">
        <v>240</v>
      </c>
      <c r="E182" s="317">
        <v>1380085.3199999998</v>
      </c>
      <c r="F182" s="317">
        <v>547830.59000000008</v>
      </c>
      <c r="G182" s="318">
        <v>39571</v>
      </c>
      <c r="H182" s="318">
        <v>39714</v>
      </c>
      <c r="I182" s="318">
        <v>47118</v>
      </c>
      <c r="J182" s="315" t="s">
        <v>1597</v>
      </c>
      <c r="K182" s="315">
        <v>5647</v>
      </c>
      <c r="L182" s="315" t="s">
        <v>1598</v>
      </c>
      <c r="M182" s="315" t="s">
        <v>776</v>
      </c>
      <c r="N182" s="315" t="s">
        <v>1599</v>
      </c>
      <c r="O182" s="315"/>
      <c r="P182" s="315" t="s">
        <v>1600</v>
      </c>
      <c r="Q182" s="315" t="s">
        <v>1601</v>
      </c>
    </row>
    <row r="183" spans="1:17" hidden="1">
      <c r="A183" s="315" t="s">
        <v>1602</v>
      </c>
      <c r="B183" s="315" t="s">
        <v>751</v>
      </c>
      <c r="C183" s="315" t="s">
        <v>756</v>
      </c>
      <c r="D183" s="316">
        <v>240</v>
      </c>
      <c r="E183" s="317">
        <v>1260795.25</v>
      </c>
      <c r="F183" s="317">
        <v>494774.10000000003</v>
      </c>
      <c r="G183" s="318">
        <v>39832</v>
      </c>
      <c r="H183" s="318">
        <v>40087</v>
      </c>
      <c r="I183" s="318">
        <v>47483</v>
      </c>
      <c r="J183" s="315" t="s">
        <v>1603</v>
      </c>
      <c r="K183" s="315">
        <v>8854</v>
      </c>
      <c r="L183" s="315" t="s">
        <v>1604</v>
      </c>
      <c r="M183" s="315" t="s">
        <v>1388</v>
      </c>
      <c r="N183" s="315" t="s">
        <v>1605</v>
      </c>
      <c r="O183" s="315" t="s">
        <v>805</v>
      </c>
      <c r="P183" s="315" t="s">
        <v>1606</v>
      </c>
      <c r="Q183" s="315" t="s">
        <v>1607</v>
      </c>
    </row>
    <row r="184" spans="1:17" hidden="1">
      <c r="A184" s="315" t="s">
        <v>1608</v>
      </c>
      <c r="B184" s="315" t="s">
        <v>751</v>
      </c>
      <c r="C184" s="315" t="s">
        <v>752</v>
      </c>
      <c r="D184" s="316">
        <v>240</v>
      </c>
      <c r="E184" s="317">
        <v>1386774.7799999998</v>
      </c>
      <c r="F184" s="317">
        <v>251690.53000000003</v>
      </c>
      <c r="G184" s="318">
        <v>40037</v>
      </c>
      <c r="H184" s="318">
        <v>41012</v>
      </c>
      <c r="I184" s="318">
        <v>48579</v>
      </c>
      <c r="J184" s="315" t="s">
        <v>1609</v>
      </c>
      <c r="K184" s="315">
        <v>6234</v>
      </c>
      <c r="L184" s="315" t="s">
        <v>1610</v>
      </c>
      <c r="M184" s="315" t="s">
        <v>788</v>
      </c>
      <c r="N184" s="315" t="s">
        <v>1611</v>
      </c>
      <c r="O184" s="315" t="s">
        <v>805</v>
      </c>
      <c r="P184" s="315" t="s">
        <v>1612</v>
      </c>
      <c r="Q184" s="315" t="s">
        <v>1613</v>
      </c>
    </row>
    <row r="185" spans="1:17" hidden="1">
      <c r="A185" s="315" t="s">
        <v>1614</v>
      </c>
      <c r="B185" s="315" t="s">
        <v>751</v>
      </c>
      <c r="C185" s="315" t="s">
        <v>756</v>
      </c>
      <c r="D185" s="316">
        <v>240</v>
      </c>
      <c r="E185" s="317">
        <v>848229.25999999989</v>
      </c>
      <c r="F185" s="317">
        <v>365995.23</v>
      </c>
      <c r="G185" s="318">
        <v>40520</v>
      </c>
      <c r="H185" s="318">
        <v>41173</v>
      </c>
      <c r="I185" s="318">
        <v>48579</v>
      </c>
      <c r="J185" s="315" t="s">
        <v>1615</v>
      </c>
      <c r="K185" s="315">
        <v>7408</v>
      </c>
      <c r="L185" s="315" t="s">
        <v>1616</v>
      </c>
      <c r="M185" s="315" t="s">
        <v>966</v>
      </c>
      <c r="N185" s="315" t="s">
        <v>1617</v>
      </c>
      <c r="O185" s="315" t="s">
        <v>805</v>
      </c>
      <c r="P185" s="315" t="s">
        <v>1618</v>
      </c>
      <c r="Q185" s="315" t="s">
        <v>1619</v>
      </c>
    </row>
    <row r="186" spans="1:17" hidden="1">
      <c r="A186" s="315" t="s">
        <v>1620</v>
      </c>
      <c r="B186" s="315" t="s">
        <v>751</v>
      </c>
      <c r="C186" s="315" t="s">
        <v>752</v>
      </c>
      <c r="D186" s="316">
        <v>245</v>
      </c>
      <c r="E186" s="317">
        <v>670041.44000000006</v>
      </c>
      <c r="F186" s="317">
        <v>142073.57999999999</v>
      </c>
      <c r="G186" s="318">
        <v>39570</v>
      </c>
      <c r="H186" s="318">
        <v>39032</v>
      </c>
      <c r="I186" s="318">
        <v>46387</v>
      </c>
      <c r="J186" s="315" t="s">
        <v>1621</v>
      </c>
      <c r="K186" s="315">
        <v>1950</v>
      </c>
      <c r="L186" s="315" t="s">
        <v>1622</v>
      </c>
      <c r="M186" s="315" t="s">
        <v>754</v>
      </c>
      <c r="N186" s="315" t="s">
        <v>1623</v>
      </c>
      <c r="O186" s="315" t="s">
        <v>805</v>
      </c>
      <c r="P186" s="315" t="s">
        <v>1624</v>
      </c>
      <c r="Q186" s="315" t="s">
        <v>1227</v>
      </c>
    </row>
    <row r="187" spans="1:17" hidden="1">
      <c r="A187" s="315" t="s">
        <v>1625</v>
      </c>
      <c r="B187" s="315" t="s">
        <v>751</v>
      </c>
      <c r="C187" s="315" t="s">
        <v>752</v>
      </c>
      <c r="D187" s="316">
        <v>249</v>
      </c>
      <c r="E187" s="317">
        <v>1477231.9499999997</v>
      </c>
      <c r="F187" s="317">
        <v>266722.42</v>
      </c>
      <c r="G187" s="318">
        <v>39570</v>
      </c>
      <c r="H187" s="318">
        <v>38962</v>
      </c>
      <c r="I187" s="318">
        <v>46387</v>
      </c>
      <c r="J187" s="315" t="s">
        <v>1626</v>
      </c>
      <c r="K187" s="315">
        <v>4414</v>
      </c>
      <c r="L187" s="315" t="s">
        <v>1627</v>
      </c>
      <c r="M187" s="315" t="s">
        <v>1484</v>
      </c>
      <c r="N187" s="315" t="s">
        <v>1485</v>
      </c>
      <c r="O187" s="315" t="s">
        <v>805</v>
      </c>
      <c r="P187" s="315" t="s">
        <v>1486</v>
      </c>
      <c r="Q187" s="315" t="s">
        <v>1179</v>
      </c>
    </row>
    <row r="188" spans="1:17" hidden="1">
      <c r="A188" s="315" t="s">
        <v>1628</v>
      </c>
      <c r="B188" s="315" t="s">
        <v>751</v>
      </c>
      <c r="C188" s="315" t="s">
        <v>756</v>
      </c>
      <c r="D188" s="316">
        <v>249</v>
      </c>
      <c r="E188" s="317">
        <v>2046967.4000000001</v>
      </c>
      <c r="F188" s="317">
        <v>752450.04999999993</v>
      </c>
      <c r="G188" s="318">
        <v>40049</v>
      </c>
      <c r="H188" s="318">
        <v>40630</v>
      </c>
      <c r="I188" s="318">
        <v>48213</v>
      </c>
      <c r="J188" s="315" t="s">
        <v>1629</v>
      </c>
      <c r="K188" s="315">
        <v>6593</v>
      </c>
      <c r="L188" s="315" t="s">
        <v>1630</v>
      </c>
      <c r="M188" s="315" t="s">
        <v>811</v>
      </c>
      <c r="N188" s="315" t="s">
        <v>1631</v>
      </c>
      <c r="O188" s="315" t="s">
        <v>805</v>
      </c>
      <c r="P188" s="315" t="s">
        <v>1632</v>
      </c>
      <c r="Q188" s="315" t="s">
        <v>1041</v>
      </c>
    </row>
    <row r="189" spans="1:17" hidden="1">
      <c r="A189" s="315" t="s">
        <v>1633</v>
      </c>
      <c r="B189" s="315" t="s">
        <v>751</v>
      </c>
      <c r="C189" s="315" t="s">
        <v>756</v>
      </c>
      <c r="D189" s="316">
        <v>250</v>
      </c>
      <c r="E189" s="317">
        <v>1689933.8100000005</v>
      </c>
      <c r="F189" s="317">
        <v>652635.30000000005</v>
      </c>
      <c r="G189" s="318">
        <v>39570</v>
      </c>
      <c r="H189" s="318">
        <v>40749</v>
      </c>
      <c r="I189" s="318">
        <v>48213</v>
      </c>
      <c r="J189" s="315" t="s">
        <v>1634</v>
      </c>
      <c r="K189" s="315">
        <v>3264</v>
      </c>
      <c r="L189" s="315" t="s">
        <v>1635</v>
      </c>
      <c r="M189" s="315" t="s">
        <v>764</v>
      </c>
      <c r="N189" s="315" t="s">
        <v>1636</v>
      </c>
      <c r="O189" s="315"/>
      <c r="P189" s="315" t="s">
        <v>1636</v>
      </c>
      <c r="Q189" s="315"/>
    </row>
    <row r="190" spans="1:17" hidden="1">
      <c r="A190" s="315" t="s">
        <v>1637</v>
      </c>
      <c r="B190" s="315" t="s">
        <v>751</v>
      </c>
      <c r="C190" s="315" t="s">
        <v>756</v>
      </c>
      <c r="D190" s="316">
        <v>250</v>
      </c>
      <c r="E190" s="317">
        <v>1115536.2</v>
      </c>
      <c r="F190" s="317">
        <v>446958.36</v>
      </c>
      <c r="G190" s="318">
        <v>39570</v>
      </c>
      <c r="H190" s="318">
        <v>39722</v>
      </c>
      <c r="I190" s="318">
        <v>47118</v>
      </c>
      <c r="J190" s="315" t="s">
        <v>1638</v>
      </c>
      <c r="K190" s="315">
        <v>4466</v>
      </c>
      <c r="L190" s="315" t="s">
        <v>1639</v>
      </c>
      <c r="M190" s="315" t="s">
        <v>1484</v>
      </c>
      <c r="N190" s="315" t="s">
        <v>1640</v>
      </c>
      <c r="O190" s="315" t="s">
        <v>805</v>
      </c>
      <c r="P190" s="315" t="s">
        <v>1641</v>
      </c>
      <c r="Q190" s="315" t="s">
        <v>819</v>
      </c>
    </row>
    <row r="191" spans="1:17" hidden="1">
      <c r="A191" s="315" t="s">
        <v>1642</v>
      </c>
      <c r="B191" s="315" t="s">
        <v>751</v>
      </c>
      <c r="C191" s="315" t="s">
        <v>756</v>
      </c>
      <c r="D191" s="316">
        <v>250</v>
      </c>
      <c r="E191" s="317">
        <v>879530.20000000007</v>
      </c>
      <c r="F191" s="317">
        <v>368914.06999999995</v>
      </c>
      <c r="G191" s="318">
        <v>39755</v>
      </c>
      <c r="H191" s="318">
        <v>38880</v>
      </c>
      <c r="I191" s="318">
        <v>46387</v>
      </c>
      <c r="J191" s="315" t="s">
        <v>1643</v>
      </c>
      <c r="K191" s="315">
        <v>7000</v>
      </c>
      <c r="L191" s="315" t="s">
        <v>1644</v>
      </c>
      <c r="M191" s="315" t="s">
        <v>966</v>
      </c>
      <c r="N191" s="315" t="s">
        <v>1645</v>
      </c>
      <c r="O191" s="315" t="s">
        <v>805</v>
      </c>
      <c r="P191" s="315" t="s">
        <v>1646</v>
      </c>
      <c r="Q191" s="315" t="s">
        <v>1150</v>
      </c>
    </row>
    <row r="192" spans="1:17" hidden="1">
      <c r="A192" s="315" t="s">
        <v>1647</v>
      </c>
      <c r="B192" s="315" t="s">
        <v>751</v>
      </c>
      <c r="C192" s="315" t="s">
        <v>756</v>
      </c>
      <c r="D192" s="316">
        <v>250</v>
      </c>
      <c r="E192" s="317">
        <v>903237.30000000016</v>
      </c>
      <c r="F192" s="317">
        <v>383887.33999999997</v>
      </c>
      <c r="G192" s="318">
        <v>40211</v>
      </c>
      <c r="H192" s="318">
        <v>41520</v>
      </c>
      <c r="I192" s="318">
        <v>48944</v>
      </c>
      <c r="J192" s="315" t="s">
        <v>1648</v>
      </c>
      <c r="K192" s="315">
        <v>5453</v>
      </c>
      <c r="L192" s="315" t="s">
        <v>1649</v>
      </c>
      <c r="M192" s="315" t="s">
        <v>776</v>
      </c>
      <c r="N192" s="315" t="s">
        <v>1650</v>
      </c>
      <c r="O192" s="315" t="s">
        <v>805</v>
      </c>
      <c r="P192" s="315" t="s">
        <v>1651</v>
      </c>
      <c r="Q192" s="315" t="s">
        <v>1652</v>
      </c>
    </row>
    <row r="193" spans="1:17" hidden="1">
      <c r="A193" s="315" t="s">
        <v>1653</v>
      </c>
      <c r="B193" s="315" t="s">
        <v>751</v>
      </c>
      <c r="C193" s="315" t="s">
        <v>756</v>
      </c>
      <c r="D193" s="316">
        <v>250</v>
      </c>
      <c r="E193" s="317">
        <v>616865.79999999993</v>
      </c>
      <c r="F193" s="317">
        <v>250704.87</v>
      </c>
      <c r="G193" s="318">
        <v>40247</v>
      </c>
      <c r="H193" s="318">
        <v>38930</v>
      </c>
      <c r="I193" s="318">
        <v>46387</v>
      </c>
      <c r="J193" s="315" t="s">
        <v>1654</v>
      </c>
      <c r="K193" s="315">
        <v>8460</v>
      </c>
      <c r="L193" s="315" t="s">
        <v>1655</v>
      </c>
      <c r="M193" s="315" t="s">
        <v>784</v>
      </c>
      <c r="N193" s="315" t="s">
        <v>1656</v>
      </c>
      <c r="O193" s="315" t="s">
        <v>805</v>
      </c>
      <c r="P193" s="315" t="s">
        <v>1657</v>
      </c>
      <c r="Q193" s="315" t="s">
        <v>1090</v>
      </c>
    </row>
    <row r="194" spans="1:17" hidden="1">
      <c r="A194" s="315" t="s">
        <v>1658</v>
      </c>
      <c r="B194" s="315" t="s">
        <v>751</v>
      </c>
      <c r="C194" s="315" t="s">
        <v>752</v>
      </c>
      <c r="D194" s="316">
        <v>250</v>
      </c>
      <c r="E194" s="317">
        <v>1404856.0799999998</v>
      </c>
      <c r="F194" s="317">
        <v>242314.74000000002</v>
      </c>
      <c r="G194" s="318">
        <v>40568</v>
      </c>
      <c r="H194" s="318">
        <v>40711</v>
      </c>
      <c r="I194" s="318">
        <v>48213</v>
      </c>
      <c r="J194" s="315" t="s">
        <v>1659</v>
      </c>
      <c r="K194" s="315">
        <v>8500</v>
      </c>
      <c r="L194" s="315" t="s">
        <v>1660</v>
      </c>
      <c r="M194" s="315" t="s">
        <v>792</v>
      </c>
      <c r="N194" s="315" t="s">
        <v>1661</v>
      </c>
      <c r="O194" s="315" t="s">
        <v>805</v>
      </c>
      <c r="P194" s="315" t="s">
        <v>1662</v>
      </c>
      <c r="Q194" s="315" t="s">
        <v>1663</v>
      </c>
    </row>
    <row r="195" spans="1:17" hidden="1">
      <c r="A195" s="315" t="s">
        <v>1664</v>
      </c>
      <c r="B195" s="315" t="s">
        <v>751</v>
      </c>
      <c r="C195" s="315" t="s">
        <v>756</v>
      </c>
      <c r="D195" s="316">
        <v>250</v>
      </c>
      <c r="E195" s="317">
        <v>1756717.6500000001</v>
      </c>
      <c r="F195" s="317">
        <v>683178.21000000008</v>
      </c>
      <c r="G195" s="318">
        <v>41299</v>
      </c>
      <c r="H195" s="318">
        <v>41974</v>
      </c>
      <c r="I195" s="318">
        <v>49309</v>
      </c>
      <c r="J195" s="315" t="s">
        <v>1665</v>
      </c>
      <c r="K195" s="315">
        <v>8240</v>
      </c>
      <c r="L195" s="315" t="s">
        <v>1250</v>
      </c>
      <c r="M195" s="315" t="s">
        <v>1051</v>
      </c>
      <c r="N195" s="315" t="s">
        <v>1666</v>
      </c>
      <c r="O195" s="315" t="s">
        <v>914</v>
      </c>
      <c r="P195" s="315" t="s">
        <v>1667</v>
      </c>
      <c r="Q195" s="315" t="s">
        <v>1668</v>
      </c>
    </row>
    <row r="196" spans="1:17" hidden="1">
      <c r="A196" s="315" t="s">
        <v>1669</v>
      </c>
      <c r="B196" s="315" t="s">
        <v>751</v>
      </c>
      <c r="C196" s="315" t="s">
        <v>759</v>
      </c>
      <c r="D196" s="316">
        <v>260</v>
      </c>
      <c r="E196" s="317">
        <v>1676147.12</v>
      </c>
      <c r="F196" s="317">
        <v>668130.17999999993</v>
      </c>
      <c r="G196" s="318">
        <v>40368</v>
      </c>
      <c r="H196" s="318">
        <v>41428</v>
      </c>
      <c r="I196" s="318">
        <v>48944</v>
      </c>
      <c r="J196" s="315" t="s">
        <v>1670</v>
      </c>
      <c r="K196" s="315">
        <v>5026</v>
      </c>
      <c r="L196" s="315" t="s">
        <v>1671</v>
      </c>
      <c r="M196" s="315" t="s">
        <v>776</v>
      </c>
      <c r="N196" s="315" t="s">
        <v>1672</v>
      </c>
      <c r="O196" s="315" t="s">
        <v>805</v>
      </c>
      <c r="P196" s="315" t="s">
        <v>1673</v>
      </c>
      <c r="Q196" s="315" t="s">
        <v>875</v>
      </c>
    </row>
    <row r="197" spans="1:17" hidden="1">
      <c r="A197" s="315" t="s">
        <v>1674</v>
      </c>
      <c r="B197" s="315" t="s">
        <v>751</v>
      </c>
      <c r="C197" s="315" t="s">
        <v>756</v>
      </c>
      <c r="D197" s="316">
        <v>270</v>
      </c>
      <c r="E197" s="317">
        <v>1390883.25</v>
      </c>
      <c r="F197" s="317">
        <v>554739.59</v>
      </c>
      <c r="G197" s="318">
        <v>39784</v>
      </c>
      <c r="H197" s="318">
        <v>40854</v>
      </c>
      <c r="I197" s="318">
        <v>48213</v>
      </c>
      <c r="J197" s="315" t="s">
        <v>1675</v>
      </c>
      <c r="K197" s="315">
        <v>2114</v>
      </c>
      <c r="L197" s="315" t="s">
        <v>1676</v>
      </c>
      <c r="M197" s="315" t="s">
        <v>758</v>
      </c>
      <c r="N197" s="315" t="s">
        <v>1677</v>
      </c>
      <c r="O197" s="315" t="s">
        <v>805</v>
      </c>
      <c r="P197" s="315" t="s">
        <v>1678</v>
      </c>
      <c r="Q197" s="315" t="s">
        <v>1679</v>
      </c>
    </row>
    <row r="198" spans="1:17" hidden="1">
      <c r="A198" s="315" t="s">
        <v>1680</v>
      </c>
      <c r="B198" s="315" t="s">
        <v>751</v>
      </c>
      <c r="C198" s="315" t="s">
        <v>756</v>
      </c>
      <c r="D198" s="316">
        <v>280</v>
      </c>
      <c r="E198" s="317">
        <v>2153691.25</v>
      </c>
      <c r="F198" s="317">
        <v>819548.59000000008</v>
      </c>
      <c r="G198" s="318">
        <v>39570</v>
      </c>
      <c r="H198" s="318">
        <v>41115</v>
      </c>
      <c r="I198" s="318">
        <v>48579</v>
      </c>
      <c r="J198" s="315" t="s">
        <v>1681</v>
      </c>
      <c r="K198" s="315">
        <v>1724</v>
      </c>
      <c r="L198" s="315" t="s">
        <v>1682</v>
      </c>
      <c r="M198" s="315" t="s">
        <v>761</v>
      </c>
      <c r="N198" s="315" t="s">
        <v>1683</v>
      </c>
      <c r="O198" s="315" t="s">
        <v>805</v>
      </c>
      <c r="P198" s="315" t="s">
        <v>1684</v>
      </c>
      <c r="Q198" s="315" t="s">
        <v>1613</v>
      </c>
    </row>
    <row r="199" spans="1:17" hidden="1">
      <c r="A199" s="315" t="s">
        <v>1685</v>
      </c>
      <c r="B199" s="315" t="s">
        <v>751</v>
      </c>
      <c r="C199" s="315" t="s">
        <v>756</v>
      </c>
      <c r="D199" s="316">
        <v>290</v>
      </c>
      <c r="E199" s="317">
        <v>1300494.6199999999</v>
      </c>
      <c r="F199" s="317">
        <v>516585.35000000003</v>
      </c>
      <c r="G199" s="318">
        <v>39578</v>
      </c>
      <c r="H199" s="318">
        <v>38718</v>
      </c>
      <c r="I199" s="318">
        <v>46387</v>
      </c>
      <c r="J199" s="315" t="s">
        <v>1686</v>
      </c>
      <c r="K199" s="315">
        <v>3930</v>
      </c>
      <c r="L199" s="315" t="s">
        <v>1687</v>
      </c>
      <c r="M199" s="315" t="s">
        <v>754</v>
      </c>
      <c r="N199" s="315" t="s">
        <v>1688</v>
      </c>
      <c r="O199" s="315" t="s">
        <v>805</v>
      </c>
      <c r="P199" s="315" t="s">
        <v>1689</v>
      </c>
      <c r="Q199" s="315" t="s">
        <v>1690</v>
      </c>
    </row>
    <row r="200" spans="1:17" hidden="1">
      <c r="A200" s="315" t="s">
        <v>1691</v>
      </c>
      <c r="B200" s="315" t="s">
        <v>751</v>
      </c>
      <c r="C200" s="315" t="s">
        <v>756</v>
      </c>
      <c r="D200" s="316">
        <v>290</v>
      </c>
      <c r="E200" s="317">
        <v>971892.87999999989</v>
      </c>
      <c r="F200" s="317">
        <v>412039.42</v>
      </c>
      <c r="G200" s="318">
        <v>39709</v>
      </c>
      <c r="H200" s="318">
        <v>39035</v>
      </c>
      <c r="I200" s="318">
        <v>46387</v>
      </c>
      <c r="J200" s="315" t="s">
        <v>1692</v>
      </c>
      <c r="K200" s="315">
        <v>6246</v>
      </c>
      <c r="L200" s="315" t="s">
        <v>1693</v>
      </c>
      <c r="M200" s="315" t="s">
        <v>788</v>
      </c>
      <c r="N200" s="315" t="s">
        <v>1694</v>
      </c>
      <c r="O200" s="315" t="s">
        <v>805</v>
      </c>
      <c r="P200" s="315" t="s">
        <v>829</v>
      </c>
      <c r="Q200" s="315" t="s">
        <v>1695</v>
      </c>
    </row>
    <row r="201" spans="1:17" hidden="1">
      <c r="A201" s="315" t="s">
        <v>1696</v>
      </c>
      <c r="B201" s="315" t="s">
        <v>751</v>
      </c>
      <c r="C201" s="315" t="s">
        <v>756</v>
      </c>
      <c r="D201" s="316">
        <v>295</v>
      </c>
      <c r="E201" s="317">
        <v>2053542.5</v>
      </c>
      <c r="F201" s="317">
        <v>779585.58000000007</v>
      </c>
      <c r="G201" s="318">
        <v>39570</v>
      </c>
      <c r="H201" s="318">
        <v>41108</v>
      </c>
      <c r="I201" s="318">
        <v>48579</v>
      </c>
      <c r="J201" s="315" t="s">
        <v>1697</v>
      </c>
      <c r="K201" s="315">
        <v>1757</v>
      </c>
      <c r="L201" s="315" t="s">
        <v>1698</v>
      </c>
      <c r="M201" s="315" t="s">
        <v>761</v>
      </c>
      <c r="N201" s="315" t="s">
        <v>1699</v>
      </c>
      <c r="O201" s="315" t="s">
        <v>805</v>
      </c>
      <c r="P201" s="315" t="s">
        <v>1700</v>
      </c>
      <c r="Q201" s="315" t="s">
        <v>1701</v>
      </c>
    </row>
    <row r="202" spans="1:17" hidden="1">
      <c r="A202" s="315" t="s">
        <v>1702</v>
      </c>
      <c r="B202" s="315" t="s">
        <v>751</v>
      </c>
      <c r="C202" s="315" t="s">
        <v>752</v>
      </c>
      <c r="D202" s="316">
        <v>295</v>
      </c>
      <c r="E202" s="317">
        <v>1774448.2000000002</v>
      </c>
      <c r="F202" s="317">
        <v>321228.78000000003</v>
      </c>
      <c r="G202" s="318">
        <v>39650</v>
      </c>
      <c r="H202" s="318">
        <v>40422</v>
      </c>
      <c r="I202" s="318">
        <v>47848</v>
      </c>
      <c r="J202" s="315" t="s">
        <v>1703</v>
      </c>
      <c r="K202" s="315">
        <v>8865</v>
      </c>
      <c r="L202" s="315" t="s">
        <v>1704</v>
      </c>
      <c r="M202" s="315" t="s">
        <v>1705</v>
      </c>
      <c r="N202" s="315" t="s">
        <v>1706</v>
      </c>
      <c r="O202" s="315" t="s">
        <v>805</v>
      </c>
      <c r="P202" s="315" t="s">
        <v>1707</v>
      </c>
      <c r="Q202" s="315" t="s">
        <v>1708</v>
      </c>
    </row>
    <row r="203" spans="1:17" hidden="1">
      <c r="A203" s="315" t="s">
        <v>1709</v>
      </c>
      <c r="B203" s="315" t="s">
        <v>751</v>
      </c>
      <c r="C203" s="315" t="s">
        <v>756</v>
      </c>
      <c r="D203" s="316">
        <v>298</v>
      </c>
      <c r="E203" s="317">
        <v>1992026.5500000003</v>
      </c>
      <c r="F203" s="317">
        <v>763610.20000000007</v>
      </c>
      <c r="G203" s="318">
        <v>39570</v>
      </c>
      <c r="H203" s="318">
        <v>40725</v>
      </c>
      <c r="I203" s="318">
        <v>48213</v>
      </c>
      <c r="J203" s="315" t="s">
        <v>1710</v>
      </c>
      <c r="K203" s="315">
        <v>6331</v>
      </c>
      <c r="L203" s="315" t="s">
        <v>1711</v>
      </c>
      <c r="M203" s="315" t="s">
        <v>1712</v>
      </c>
      <c r="N203" s="315" t="s">
        <v>1713</v>
      </c>
      <c r="O203" s="315" t="s">
        <v>805</v>
      </c>
      <c r="P203" s="315" t="s">
        <v>1714</v>
      </c>
      <c r="Q203" s="315" t="s">
        <v>1096</v>
      </c>
    </row>
    <row r="204" spans="1:17" hidden="1">
      <c r="A204" s="315" t="s">
        <v>1715</v>
      </c>
      <c r="B204" s="315" t="s">
        <v>751</v>
      </c>
      <c r="C204" s="315" t="s">
        <v>756</v>
      </c>
      <c r="D204" s="316">
        <v>300</v>
      </c>
      <c r="E204" s="317">
        <v>2210387.2000000002</v>
      </c>
      <c r="F204" s="317">
        <v>832988.50000000012</v>
      </c>
      <c r="G204" s="318">
        <v>39570</v>
      </c>
      <c r="H204" s="318">
        <v>39192</v>
      </c>
      <c r="I204" s="318">
        <v>46752</v>
      </c>
      <c r="J204" s="315" t="s">
        <v>1716</v>
      </c>
      <c r="K204" s="315">
        <v>4934</v>
      </c>
      <c r="L204" s="315" t="s">
        <v>1717</v>
      </c>
      <c r="M204" s="315" t="s">
        <v>764</v>
      </c>
      <c r="N204" s="315" t="s">
        <v>1718</v>
      </c>
      <c r="O204" s="315" t="s">
        <v>805</v>
      </c>
      <c r="P204" s="315" t="s">
        <v>1719</v>
      </c>
      <c r="Q204" s="315" t="s">
        <v>819</v>
      </c>
    </row>
    <row r="205" spans="1:17" hidden="1">
      <c r="A205" s="315" t="s">
        <v>1720</v>
      </c>
      <c r="B205" s="315" t="s">
        <v>751</v>
      </c>
      <c r="C205" s="315" t="s">
        <v>752</v>
      </c>
      <c r="D205" s="316">
        <v>300</v>
      </c>
      <c r="E205" s="317">
        <v>1250548.5</v>
      </c>
      <c r="F205" s="317">
        <v>234066.76999999996</v>
      </c>
      <c r="G205" s="318">
        <v>40541</v>
      </c>
      <c r="H205" s="318">
        <v>41194</v>
      </c>
      <c r="I205" s="318">
        <v>48579</v>
      </c>
      <c r="J205" s="315" t="s">
        <v>1721</v>
      </c>
      <c r="K205" s="315">
        <v>1633</v>
      </c>
      <c r="L205" s="315" t="s">
        <v>1722</v>
      </c>
      <c r="M205" s="315" t="s">
        <v>761</v>
      </c>
      <c r="N205" s="315" t="s">
        <v>1723</v>
      </c>
      <c r="O205" s="315" t="s">
        <v>805</v>
      </c>
      <c r="P205" s="315" t="s">
        <v>1724</v>
      </c>
      <c r="Q205" s="315" t="s">
        <v>1270</v>
      </c>
    </row>
    <row r="206" spans="1:17" hidden="1">
      <c r="A206" s="315" t="s">
        <v>1725</v>
      </c>
      <c r="B206" s="315" t="s">
        <v>751</v>
      </c>
      <c r="C206" s="315" t="s">
        <v>756</v>
      </c>
      <c r="D206" s="316">
        <v>300</v>
      </c>
      <c r="E206" s="317">
        <v>779503.59</v>
      </c>
      <c r="F206" s="317">
        <v>135755.55000000002</v>
      </c>
      <c r="G206" s="318">
        <v>41260</v>
      </c>
      <c r="H206" s="318">
        <v>42384</v>
      </c>
      <c r="I206" s="318">
        <v>50040</v>
      </c>
      <c r="J206" s="315" t="s">
        <v>1726</v>
      </c>
      <c r="K206" s="315">
        <v>3144</v>
      </c>
      <c r="L206" s="315" t="s">
        <v>1727</v>
      </c>
      <c r="M206" s="315" t="s">
        <v>764</v>
      </c>
      <c r="N206" s="315" t="s">
        <v>1728</v>
      </c>
      <c r="O206" s="315" t="s">
        <v>805</v>
      </c>
      <c r="P206" s="315" t="s">
        <v>1729</v>
      </c>
      <c r="Q206" s="315" t="s">
        <v>1102</v>
      </c>
    </row>
    <row r="207" spans="1:17" hidden="1">
      <c r="A207" s="315" t="s">
        <v>1730</v>
      </c>
      <c r="B207" s="315" t="s">
        <v>751</v>
      </c>
      <c r="C207" s="315" t="s">
        <v>752</v>
      </c>
      <c r="D207" s="316">
        <v>311</v>
      </c>
      <c r="E207" s="317">
        <v>1711683.7999999996</v>
      </c>
      <c r="F207" s="317">
        <v>296452.96000000002</v>
      </c>
      <c r="G207" s="318">
        <v>39787</v>
      </c>
      <c r="H207" s="318">
        <v>40527</v>
      </c>
      <c r="I207" s="318">
        <v>47848</v>
      </c>
      <c r="J207" s="315" t="s">
        <v>1731</v>
      </c>
      <c r="K207" s="315">
        <v>3250</v>
      </c>
      <c r="L207" s="315" t="s">
        <v>1732</v>
      </c>
      <c r="M207" s="315" t="s">
        <v>764</v>
      </c>
      <c r="N207" s="315" t="s">
        <v>1733</v>
      </c>
      <c r="O207" s="315" t="s">
        <v>805</v>
      </c>
      <c r="P207" s="315" t="s">
        <v>1734</v>
      </c>
      <c r="Q207" s="315" t="s">
        <v>1090</v>
      </c>
    </row>
    <row r="208" spans="1:17" hidden="1">
      <c r="A208" s="315" t="s">
        <v>1735</v>
      </c>
      <c r="B208" s="315" t="s">
        <v>751</v>
      </c>
      <c r="C208" s="315" t="s">
        <v>756</v>
      </c>
      <c r="D208" s="316">
        <v>320</v>
      </c>
      <c r="E208" s="317">
        <v>2456176.0499999998</v>
      </c>
      <c r="F208" s="317">
        <v>824798.80999999982</v>
      </c>
      <c r="G208" s="318">
        <v>39570</v>
      </c>
      <c r="H208" s="318">
        <v>40246</v>
      </c>
      <c r="I208" s="318">
        <v>47848</v>
      </c>
      <c r="J208" s="315" t="s">
        <v>1736</v>
      </c>
      <c r="K208" s="315">
        <v>5082</v>
      </c>
      <c r="L208" s="315" t="s">
        <v>1737</v>
      </c>
      <c r="M208" s="315" t="s">
        <v>776</v>
      </c>
      <c r="N208" s="315" t="s">
        <v>1738</v>
      </c>
      <c r="O208" s="315" t="s">
        <v>805</v>
      </c>
      <c r="P208" s="315" t="s">
        <v>1739</v>
      </c>
      <c r="Q208" s="315" t="s">
        <v>1740</v>
      </c>
    </row>
    <row r="209" spans="1:17" hidden="1">
      <c r="A209" s="315" t="s">
        <v>1741</v>
      </c>
      <c r="B209" s="315" t="s">
        <v>751</v>
      </c>
      <c r="C209" s="315" t="s">
        <v>756</v>
      </c>
      <c r="D209" s="316">
        <v>321</v>
      </c>
      <c r="E209" s="317">
        <v>-1918.6</v>
      </c>
      <c r="F209" s="317">
        <v>-495.61999999999995</v>
      </c>
      <c r="G209" s="318">
        <v>39569</v>
      </c>
      <c r="H209" s="318">
        <v>39051</v>
      </c>
      <c r="I209" s="318">
        <v>46387</v>
      </c>
      <c r="J209" s="315" t="s">
        <v>1742</v>
      </c>
      <c r="K209" s="315">
        <v>8307</v>
      </c>
      <c r="L209" s="315" t="s">
        <v>1743</v>
      </c>
      <c r="M209" s="315" t="s">
        <v>784</v>
      </c>
      <c r="N209" s="315" t="s">
        <v>1744</v>
      </c>
      <c r="O209" s="315" t="s">
        <v>805</v>
      </c>
      <c r="P209" s="315" t="s">
        <v>1745</v>
      </c>
      <c r="Q209" s="315" t="s">
        <v>1204</v>
      </c>
    </row>
    <row r="210" spans="1:17" hidden="1">
      <c r="A210" s="315" t="s">
        <v>1746</v>
      </c>
      <c r="B210" s="315" t="s">
        <v>751</v>
      </c>
      <c r="C210" s="315" t="s">
        <v>752</v>
      </c>
      <c r="D210" s="316">
        <v>323</v>
      </c>
      <c r="E210" s="317">
        <v>1457177.63</v>
      </c>
      <c r="F210" s="317">
        <v>259053.81</v>
      </c>
      <c r="G210" s="318">
        <v>39787</v>
      </c>
      <c r="H210" s="318">
        <v>40603</v>
      </c>
      <c r="I210" s="318">
        <v>48213</v>
      </c>
      <c r="J210" s="315" t="s">
        <v>1747</v>
      </c>
      <c r="K210" s="315">
        <v>9014</v>
      </c>
      <c r="L210" s="315" t="s">
        <v>321</v>
      </c>
      <c r="M210" s="315" t="s">
        <v>770</v>
      </c>
      <c r="N210" s="315" t="s">
        <v>1748</v>
      </c>
      <c r="O210" s="315" t="s">
        <v>805</v>
      </c>
      <c r="P210" s="315" t="s">
        <v>1749</v>
      </c>
      <c r="Q210" s="315" t="s">
        <v>1454</v>
      </c>
    </row>
    <row r="211" spans="1:17" hidden="1">
      <c r="A211" s="315" t="s">
        <v>1750</v>
      </c>
      <c r="B211" s="315" t="s">
        <v>751</v>
      </c>
      <c r="C211" s="315" t="s">
        <v>756</v>
      </c>
      <c r="D211" s="316">
        <v>330</v>
      </c>
      <c r="E211" s="317">
        <v>1978139.92</v>
      </c>
      <c r="F211" s="317">
        <v>754623.76</v>
      </c>
      <c r="G211" s="318">
        <v>39570</v>
      </c>
      <c r="H211" s="318">
        <v>40483</v>
      </c>
      <c r="I211" s="318">
        <v>47848</v>
      </c>
      <c r="J211" s="315" t="s">
        <v>1751</v>
      </c>
      <c r="K211" s="315">
        <v>3315</v>
      </c>
      <c r="L211" s="315" t="s">
        <v>1752</v>
      </c>
      <c r="M211" s="315" t="s">
        <v>764</v>
      </c>
      <c r="N211" s="315" t="s">
        <v>1753</v>
      </c>
      <c r="O211" s="315" t="s">
        <v>805</v>
      </c>
      <c r="P211" s="315" t="s">
        <v>1754</v>
      </c>
      <c r="Q211" s="315" t="s">
        <v>1652</v>
      </c>
    </row>
    <row r="212" spans="1:17" hidden="1">
      <c r="A212" s="315" t="s">
        <v>1755</v>
      </c>
      <c r="B212" s="315" t="s">
        <v>751</v>
      </c>
      <c r="C212" s="315" t="s">
        <v>752</v>
      </c>
      <c r="D212" s="316">
        <v>330</v>
      </c>
      <c r="E212" s="317">
        <v>1833151.7400000002</v>
      </c>
      <c r="F212" s="317">
        <v>320976.68</v>
      </c>
      <c r="G212" s="318">
        <v>39710</v>
      </c>
      <c r="H212" s="318">
        <v>41000</v>
      </c>
      <c r="I212" s="318">
        <v>48579</v>
      </c>
      <c r="J212" s="315" t="s">
        <v>1756</v>
      </c>
      <c r="K212" s="315">
        <v>3177</v>
      </c>
      <c r="L212" s="315" t="s">
        <v>1757</v>
      </c>
      <c r="M212" s="315" t="s">
        <v>764</v>
      </c>
      <c r="N212" s="315" t="s">
        <v>1758</v>
      </c>
      <c r="O212" s="315" t="s">
        <v>805</v>
      </c>
      <c r="P212" s="315" t="s">
        <v>1759</v>
      </c>
      <c r="Q212" s="315" t="s">
        <v>1663</v>
      </c>
    </row>
    <row r="213" spans="1:17" hidden="1">
      <c r="A213" s="315" t="s">
        <v>1760</v>
      </c>
      <c r="B213" s="315" t="s">
        <v>751</v>
      </c>
      <c r="C213" s="315" t="s">
        <v>752</v>
      </c>
      <c r="D213" s="316">
        <v>330</v>
      </c>
      <c r="E213" s="317">
        <v>2260949.75</v>
      </c>
      <c r="F213" s="317">
        <v>289765.04000000004</v>
      </c>
      <c r="G213" s="318">
        <v>39855</v>
      </c>
      <c r="H213" s="318">
        <v>39933</v>
      </c>
      <c r="I213" s="318">
        <v>47483</v>
      </c>
      <c r="J213" s="315" t="s">
        <v>1761</v>
      </c>
      <c r="K213" s="315">
        <v>1470</v>
      </c>
      <c r="L213" s="315" t="s">
        <v>1762</v>
      </c>
      <c r="M213" s="315" t="s">
        <v>761</v>
      </c>
      <c r="N213" s="315" t="s">
        <v>1763</v>
      </c>
      <c r="O213" s="315" t="s">
        <v>805</v>
      </c>
      <c r="P213" s="315" t="s">
        <v>1764</v>
      </c>
      <c r="Q213" s="315" t="s">
        <v>945</v>
      </c>
    </row>
    <row r="214" spans="1:17" hidden="1">
      <c r="A214" s="315" t="s">
        <v>1765</v>
      </c>
      <c r="B214" s="315" t="s">
        <v>751</v>
      </c>
      <c r="C214" s="315" t="s">
        <v>756</v>
      </c>
      <c r="D214" s="316">
        <v>330</v>
      </c>
      <c r="E214" s="317">
        <v>1636782</v>
      </c>
      <c r="F214" s="317">
        <v>621370.97</v>
      </c>
      <c r="G214" s="318">
        <v>39846</v>
      </c>
      <c r="H214" s="318">
        <v>42381</v>
      </c>
      <c r="I214" s="318">
        <v>50040</v>
      </c>
      <c r="J214" s="315" t="s">
        <v>1766</v>
      </c>
      <c r="K214" s="315">
        <v>1666</v>
      </c>
      <c r="L214" s="315" t="s">
        <v>1767</v>
      </c>
      <c r="M214" s="315" t="s">
        <v>761</v>
      </c>
      <c r="N214" s="315" t="s">
        <v>1768</v>
      </c>
      <c r="O214" s="315" t="s">
        <v>805</v>
      </c>
      <c r="P214" s="315" t="s">
        <v>1769</v>
      </c>
      <c r="Q214" s="315" t="s">
        <v>956</v>
      </c>
    </row>
    <row r="215" spans="1:17" hidden="1">
      <c r="A215" s="315" t="s">
        <v>1770</v>
      </c>
      <c r="B215" s="315" t="s">
        <v>751</v>
      </c>
      <c r="C215" s="315" t="s">
        <v>756</v>
      </c>
      <c r="D215" s="316">
        <v>330</v>
      </c>
      <c r="E215" s="317">
        <v>1860612.73</v>
      </c>
      <c r="F215" s="317">
        <v>393388.92</v>
      </c>
      <c r="G215" s="318">
        <v>40508</v>
      </c>
      <c r="H215" s="318">
        <v>40695</v>
      </c>
      <c r="I215" s="318">
        <v>48213</v>
      </c>
      <c r="J215" s="315" t="s">
        <v>1771</v>
      </c>
      <c r="K215" s="315">
        <v>4253</v>
      </c>
      <c r="L215" s="315" t="s">
        <v>1772</v>
      </c>
      <c r="M215" s="315" t="s">
        <v>1484</v>
      </c>
      <c r="N215" s="315" t="s">
        <v>1773</v>
      </c>
      <c r="O215" s="315" t="s">
        <v>805</v>
      </c>
      <c r="P215" s="315" t="s">
        <v>1774</v>
      </c>
      <c r="Q215" s="315" t="s">
        <v>1286</v>
      </c>
    </row>
    <row r="216" spans="1:17" hidden="1">
      <c r="A216" s="315" t="s">
        <v>1775</v>
      </c>
      <c r="B216" s="315" t="s">
        <v>751</v>
      </c>
      <c r="C216" s="315" t="s">
        <v>756</v>
      </c>
      <c r="D216" s="316">
        <v>345</v>
      </c>
      <c r="E216" s="317">
        <v>875976.23999999987</v>
      </c>
      <c r="F216" s="317">
        <v>358647.61000000004</v>
      </c>
      <c r="G216" s="318">
        <v>39570</v>
      </c>
      <c r="H216" s="318">
        <v>38169</v>
      </c>
      <c r="I216" s="318">
        <v>45657</v>
      </c>
      <c r="J216" s="315" t="s">
        <v>1776</v>
      </c>
      <c r="K216" s="315">
        <v>8514</v>
      </c>
      <c r="L216" s="315" t="s">
        <v>1777</v>
      </c>
      <c r="M216" s="315" t="s">
        <v>792</v>
      </c>
      <c r="N216" s="315"/>
      <c r="O216" s="315" t="s">
        <v>805</v>
      </c>
      <c r="P216" s="315" t="s">
        <v>1778</v>
      </c>
      <c r="Q216" s="315" t="s">
        <v>1779</v>
      </c>
    </row>
    <row r="217" spans="1:17" hidden="1">
      <c r="A217" s="315" t="s">
        <v>1780</v>
      </c>
      <c r="B217" s="315" t="s">
        <v>751</v>
      </c>
      <c r="C217" s="315" t="s">
        <v>752</v>
      </c>
      <c r="D217" s="316">
        <v>356</v>
      </c>
      <c r="E217" s="317">
        <v>2168162.25</v>
      </c>
      <c r="F217" s="317">
        <v>363367.92000000004</v>
      </c>
      <c r="G217" s="318">
        <v>39570</v>
      </c>
      <c r="H217" s="318">
        <v>40067</v>
      </c>
      <c r="I217" s="318">
        <v>47483</v>
      </c>
      <c r="J217" s="315" t="s">
        <v>1781</v>
      </c>
      <c r="K217" s="315">
        <v>4127</v>
      </c>
      <c r="L217" s="315" t="s">
        <v>1782</v>
      </c>
      <c r="M217" s="315" t="s">
        <v>1484</v>
      </c>
      <c r="N217" s="315" t="s">
        <v>1485</v>
      </c>
      <c r="O217" s="315" t="s">
        <v>805</v>
      </c>
      <c r="P217" s="315" t="s">
        <v>1486</v>
      </c>
      <c r="Q217" s="315" t="s">
        <v>1179</v>
      </c>
    </row>
    <row r="218" spans="1:17" hidden="1">
      <c r="A218" s="315" t="s">
        <v>1783</v>
      </c>
      <c r="B218" s="315" t="s">
        <v>751</v>
      </c>
      <c r="C218" s="315" t="s">
        <v>756</v>
      </c>
      <c r="D218" s="316">
        <v>360</v>
      </c>
      <c r="E218" s="317">
        <v>1989350.2</v>
      </c>
      <c r="F218" s="317">
        <v>451287.76000000007</v>
      </c>
      <c r="G218" s="318">
        <v>39570</v>
      </c>
      <c r="H218" s="318">
        <v>38808</v>
      </c>
      <c r="I218" s="318">
        <v>46387</v>
      </c>
      <c r="J218" s="315" t="s">
        <v>1784</v>
      </c>
      <c r="K218" s="315">
        <v>8913</v>
      </c>
      <c r="L218" s="315" t="s">
        <v>1785</v>
      </c>
      <c r="M218" s="315" t="s">
        <v>784</v>
      </c>
      <c r="N218" s="315" t="s">
        <v>1786</v>
      </c>
      <c r="O218" s="315" t="s">
        <v>805</v>
      </c>
      <c r="P218" s="315" t="s">
        <v>1787</v>
      </c>
      <c r="Q218" s="315" t="s">
        <v>1663</v>
      </c>
    </row>
    <row r="219" spans="1:17" hidden="1">
      <c r="A219" s="315" t="s">
        <v>1788</v>
      </c>
      <c r="B219" s="315" t="s">
        <v>751</v>
      </c>
      <c r="C219" s="315" t="s">
        <v>756</v>
      </c>
      <c r="D219" s="316">
        <v>380</v>
      </c>
      <c r="E219" s="317">
        <v>1433869.7999999998</v>
      </c>
      <c r="F219" s="317">
        <v>560271.34</v>
      </c>
      <c r="G219" s="318">
        <v>39570</v>
      </c>
      <c r="H219" s="318">
        <v>38887</v>
      </c>
      <c r="I219" s="318">
        <v>46387</v>
      </c>
      <c r="J219" s="315" t="s">
        <v>1789</v>
      </c>
      <c r="K219" s="315">
        <v>5746</v>
      </c>
      <c r="L219" s="315" t="s">
        <v>1790</v>
      </c>
      <c r="M219" s="315" t="s">
        <v>1296</v>
      </c>
      <c r="N219" s="315" t="s">
        <v>1791</v>
      </c>
      <c r="O219" s="315" t="s">
        <v>805</v>
      </c>
      <c r="P219" s="315" t="s">
        <v>1792</v>
      </c>
      <c r="Q219" s="315" t="s">
        <v>1793</v>
      </c>
    </row>
    <row r="220" spans="1:17" hidden="1">
      <c r="A220" s="315" t="s">
        <v>1794</v>
      </c>
      <c r="B220" s="315" t="s">
        <v>751</v>
      </c>
      <c r="C220" s="315" t="s">
        <v>752</v>
      </c>
      <c r="D220" s="316">
        <v>380</v>
      </c>
      <c r="E220" s="317">
        <v>2146903.5999999996</v>
      </c>
      <c r="F220" s="317">
        <v>371732.36000000004</v>
      </c>
      <c r="G220" s="318">
        <v>39570</v>
      </c>
      <c r="H220" s="318">
        <v>39409</v>
      </c>
      <c r="I220" s="318">
        <v>46752</v>
      </c>
      <c r="J220" s="315" t="s">
        <v>1795</v>
      </c>
      <c r="K220" s="315">
        <v>8953</v>
      </c>
      <c r="L220" s="315" t="s">
        <v>1796</v>
      </c>
      <c r="M220" s="315" t="s">
        <v>784</v>
      </c>
      <c r="N220" s="315" t="s">
        <v>1797</v>
      </c>
      <c r="O220" s="315" t="s">
        <v>805</v>
      </c>
      <c r="P220" s="315" t="s">
        <v>1798</v>
      </c>
      <c r="Q220" s="315" t="s">
        <v>969</v>
      </c>
    </row>
    <row r="221" spans="1:17" hidden="1">
      <c r="A221" s="315" t="s">
        <v>1799</v>
      </c>
      <c r="B221" s="315" t="s">
        <v>751</v>
      </c>
      <c r="C221" s="315" t="s">
        <v>752</v>
      </c>
      <c r="D221" s="316">
        <v>380</v>
      </c>
      <c r="E221" s="317">
        <v>1920691.6400000004</v>
      </c>
      <c r="F221" s="317">
        <v>348610.67000000004</v>
      </c>
      <c r="G221" s="318">
        <v>39920</v>
      </c>
      <c r="H221" s="318">
        <v>40422</v>
      </c>
      <c r="I221" s="318">
        <v>47848</v>
      </c>
      <c r="J221" s="315" t="s">
        <v>1800</v>
      </c>
      <c r="K221" s="315">
        <v>5000</v>
      </c>
      <c r="L221" s="315" t="s">
        <v>1801</v>
      </c>
      <c r="M221" s="315" t="s">
        <v>776</v>
      </c>
      <c r="N221" s="315" t="s">
        <v>1802</v>
      </c>
      <c r="O221" s="315" t="s">
        <v>805</v>
      </c>
      <c r="P221" s="315" t="s">
        <v>1803</v>
      </c>
      <c r="Q221" s="315" t="s">
        <v>992</v>
      </c>
    </row>
    <row r="222" spans="1:17" hidden="1">
      <c r="A222" s="315" t="s">
        <v>1804</v>
      </c>
      <c r="B222" s="315" t="s">
        <v>751</v>
      </c>
      <c r="C222" s="315" t="s">
        <v>752</v>
      </c>
      <c r="D222" s="316">
        <v>400</v>
      </c>
      <c r="E222" s="317">
        <v>1444831.5199999998</v>
      </c>
      <c r="F222" s="317">
        <v>-106678.37999999998</v>
      </c>
      <c r="G222" s="318">
        <v>39804</v>
      </c>
      <c r="H222" s="318">
        <v>41579</v>
      </c>
      <c r="I222" s="318">
        <v>48944</v>
      </c>
      <c r="J222" s="315" t="s">
        <v>1805</v>
      </c>
      <c r="K222" s="315">
        <v>8600</v>
      </c>
      <c r="L222" s="315" t="s">
        <v>1806</v>
      </c>
      <c r="M222" s="315" t="s">
        <v>784</v>
      </c>
      <c r="N222" s="315" t="s">
        <v>1807</v>
      </c>
      <c r="O222" s="315" t="s">
        <v>805</v>
      </c>
      <c r="P222" s="315" t="s">
        <v>1808</v>
      </c>
      <c r="Q222" s="315" t="s">
        <v>1690</v>
      </c>
    </row>
    <row r="223" spans="1:17" hidden="1">
      <c r="A223" s="315" t="s">
        <v>1809</v>
      </c>
      <c r="B223" s="315" t="s">
        <v>751</v>
      </c>
      <c r="C223" s="315" t="s">
        <v>752</v>
      </c>
      <c r="D223" s="316">
        <v>400</v>
      </c>
      <c r="E223" s="317">
        <v>798092.80000000005</v>
      </c>
      <c r="F223" s="317">
        <v>161835.5</v>
      </c>
      <c r="G223" s="318">
        <v>39981</v>
      </c>
      <c r="H223" s="318">
        <v>40848</v>
      </c>
      <c r="I223" s="318">
        <v>48213</v>
      </c>
      <c r="J223" s="315" t="s">
        <v>1810</v>
      </c>
      <c r="K223" s="315">
        <v>3976</v>
      </c>
      <c r="L223" s="315" t="s">
        <v>1811</v>
      </c>
      <c r="M223" s="315" t="s">
        <v>754</v>
      </c>
      <c r="N223" s="315" t="s">
        <v>1812</v>
      </c>
      <c r="O223" s="315" t="s">
        <v>805</v>
      </c>
      <c r="P223" s="315" t="s">
        <v>1813</v>
      </c>
      <c r="Q223" s="315" t="s">
        <v>1434</v>
      </c>
    </row>
    <row r="224" spans="1:17" hidden="1">
      <c r="A224" s="315" t="s">
        <v>1814</v>
      </c>
      <c r="B224" s="315" t="s">
        <v>751</v>
      </c>
      <c r="C224" s="315" t="s">
        <v>756</v>
      </c>
      <c r="D224" s="316">
        <v>410</v>
      </c>
      <c r="E224" s="317">
        <v>1742753.75</v>
      </c>
      <c r="F224" s="317">
        <v>663762.59</v>
      </c>
      <c r="G224" s="318">
        <v>39570</v>
      </c>
      <c r="H224" s="318">
        <v>39356</v>
      </c>
      <c r="I224" s="318">
        <v>46752</v>
      </c>
      <c r="J224" s="315" t="s">
        <v>1815</v>
      </c>
      <c r="K224" s="315">
        <v>3178</v>
      </c>
      <c r="L224" s="315" t="s">
        <v>1816</v>
      </c>
      <c r="M224" s="315" t="s">
        <v>761</v>
      </c>
      <c r="N224" s="315"/>
      <c r="O224" s="315" t="s">
        <v>805</v>
      </c>
      <c r="P224" s="315" t="s">
        <v>1817</v>
      </c>
      <c r="Q224" s="315" t="s">
        <v>992</v>
      </c>
    </row>
    <row r="225" spans="1:17" hidden="1">
      <c r="A225" s="315" t="s">
        <v>1818</v>
      </c>
      <c r="B225" s="315" t="s">
        <v>751</v>
      </c>
      <c r="C225" s="315" t="s">
        <v>759</v>
      </c>
      <c r="D225" s="316">
        <v>440</v>
      </c>
      <c r="E225" s="317">
        <v>1877502.75</v>
      </c>
      <c r="F225" s="317">
        <v>685714.14999999991</v>
      </c>
      <c r="G225" s="318">
        <v>39779</v>
      </c>
      <c r="H225" s="318">
        <v>39533</v>
      </c>
      <c r="I225" s="318">
        <v>47118</v>
      </c>
      <c r="J225" s="315" t="s">
        <v>1819</v>
      </c>
      <c r="K225" s="315">
        <v>1694</v>
      </c>
      <c r="L225" s="315" t="s">
        <v>1820</v>
      </c>
      <c r="M225" s="315" t="s">
        <v>761</v>
      </c>
      <c r="N225" s="315" t="s">
        <v>1821</v>
      </c>
      <c r="O225" s="315" t="s">
        <v>805</v>
      </c>
      <c r="P225" s="315" t="s">
        <v>1822</v>
      </c>
      <c r="Q225" s="315" t="s">
        <v>1823</v>
      </c>
    </row>
    <row r="226" spans="1:17" hidden="1">
      <c r="A226" s="315" t="s">
        <v>1824</v>
      </c>
      <c r="B226" s="315" t="s">
        <v>751</v>
      </c>
      <c r="C226" s="315" t="s">
        <v>756</v>
      </c>
      <c r="D226" s="316">
        <v>440</v>
      </c>
      <c r="E226" s="317">
        <v>2686071.4</v>
      </c>
      <c r="F226" s="317">
        <v>1031065.29</v>
      </c>
      <c r="G226" s="318">
        <v>39897</v>
      </c>
      <c r="H226" s="318">
        <v>41071</v>
      </c>
      <c r="I226" s="318">
        <v>48579</v>
      </c>
      <c r="J226" s="315" t="s">
        <v>1825</v>
      </c>
      <c r="K226" s="315">
        <v>1214</v>
      </c>
      <c r="L226" s="315" t="s">
        <v>1826</v>
      </c>
      <c r="M226" s="315" t="s">
        <v>1827</v>
      </c>
      <c r="N226" s="315" t="s">
        <v>1828</v>
      </c>
      <c r="O226" s="315" t="s">
        <v>805</v>
      </c>
      <c r="P226" s="315" t="s">
        <v>1829</v>
      </c>
      <c r="Q226" s="315" t="s">
        <v>1333</v>
      </c>
    </row>
    <row r="227" spans="1:17" hidden="1">
      <c r="A227" s="315" t="s">
        <v>1830</v>
      </c>
      <c r="B227" s="315" t="s">
        <v>751</v>
      </c>
      <c r="C227" s="315" t="s">
        <v>756</v>
      </c>
      <c r="D227" s="316">
        <v>455</v>
      </c>
      <c r="E227" s="317">
        <v>1787411.06</v>
      </c>
      <c r="F227" s="317">
        <v>462879.33</v>
      </c>
      <c r="G227" s="318">
        <v>40592</v>
      </c>
      <c r="H227" s="318">
        <v>40304</v>
      </c>
      <c r="I227" s="318">
        <v>47848</v>
      </c>
      <c r="J227" s="315" t="s">
        <v>1831</v>
      </c>
      <c r="K227" s="315">
        <v>3618</v>
      </c>
      <c r="L227" s="315" t="s">
        <v>1832</v>
      </c>
      <c r="M227" s="315" t="s">
        <v>764</v>
      </c>
      <c r="N227" s="315"/>
      <c r="O227" s="315" t="s">
        <v>996</v>
      </c>
      <c r="P227" s="315" t="s">
        <v>1833</v>
      </c>
      <c r="Q227" s="315"/>
    </row>
    <row r="228" spans="1:17" hidden="1">
      <c r="A228" s="315" t="s">
        <v>1834</v>
      </c>
      <c r="B228" s="315" t="s">
        <v>751</v>
      </c>
      <c r="C228" s="315" t="s">
        <v>756</v>
      </c>
      <c r="D228" s="316">
        <v>500</v>
      </c>
      <c r="E228" s="317">
        <v>1974784.4700000002</v>
      </c>
      <c r="F228" s="317">
        <v>771242.65999999992</v>
      </c>
      <c r="G228" s="318">
        <v>39569</v>
      </c>
      <c r="H228" s="318">
        <v>39283</v>
      </c>
      <c r="I228" s="318">
        <v>46752</v>
      </c>
      <c r="J228" s="315" t="s">
        <v>1835</v>
      </c>
      <c r="K228" s="315">
        <v>8315</v>
      </c>
      <c r="L228" s="315" t="s">
        <v>1836</v>
      </c>
      <c r="M228" s="315" t="s">
        <v>784</v>
      </c>
      <c r="N228" s="315" t="s">
        <v>1837</v>
      </c>
      <c r="O228" s="315" t="s">
        <v>805</v>
      </c>
      <c r="P228" s="315" t="s">
        <v>1838</v>
      </c>
      <c r="Q228" s="315" t="s">
        <v>881</v>
      </c>
    </row>
    <row r="229" spans="1:17" hidden="1">
      <c r="A229" s="315" t="s">
        <v>1839</v>
      </c>
      <c r="B229" s="315" t="s">
        <v>751</v>
      </c>
      <c r="C229" s="315" t="s">
        <v>756</v>
      </c>
      <c r="D229" s="316">
        <v>500</v>
      </c>
      <c r="E229" s="317">
        <v>2060836.8</v>
      </c>
      <c r="F229" s="317">
        <v>787204.7699999999</v>
      </c>
      <c r="G229" s="318">
        <v>39570</v>
      </c>
      <c r="H229" s="318">
        <v>39527</v>
      </c>
      <c r="I229" s="318">
        <v>47118</v>
      </c>
      <c r="J229" s="315" t="s">
        <v>1840</v>
      </c>
      <c r="K229" s="315">
        <v>2900</v>
      </c>
      <c r="L229" s="315" t="s">
        <v>1841</v>
      </c>
      <c r="M229" s="315" t="s">
        <v>1431</v>
      </c>
      <c r="N229" s="315" t="s">
        <v>1842</v>
      </c>
      <c r="O229" s="315" t="s">
        <v>805</v>
      </c>
      <c r="P229" s="315" t="s">
        <v>1843</v>
      </c>
      <c r="Q229" s="315" t="s">
        <v>1844</v>
      </c>
    </row>
    <row r="230" spans="1:17" hidden="1">
      <c r="A230" s="315" t="s">
        <v>1845</v>
      </c>
      <c r="B230" s="315" t="s">
        <v>751</v>
      </c>
      <c r="C230" s="315" t="s">
        <v>756</v>
      </c>
      <c r="D230" s="316">
        <v>500</v>
      </c>
      <c r="E230" s="317">
        <v>2217689.9999999995</v>
      </c>
      <c r="F230" s="317">
        <v>852167.9</v>
      </c>
      <c r="G230" s="318">
        <v>39570</v>
      </c>
      <c r="H230" s="318">
        <v>40690</v>
      </c>
      <c r="I230" s="318">
        <v>48213</v>
      </c>
      <c r="J230" s="315" t="s">
        <v>1846</v>
      </c>
      <c r="K230" s="315">
        <v>6056</v>
      </c>
      <c r="L230" s="315" t="s">
        <v>1847</v>
      </c>
      <c r="M230" s="315" t="s">
        <v>1017</v>
      </c>
      <c r="N230" s="315" t="s">
        <v>1848</v>
      </c>
      <c r="O230" s="315" t="s">
        <v>805</v>
      </c>
      <c r="P230" s="315" t="s">
        <v>1849</v>
      </c>
      <c r="Q230" s="315" t="s">
        <v>887</v>
      </c>
    </row>
    <row r="231" spans="1:17" hidden="1">
      <c r="A231" s="315" t="s">
        <v>1850</v>
      </c>
      <c r="B231" s="315" t="s">
        <v>751</v>
      </c>
      <c r="C231" s="315" t="s">
        <v>752</v>
      </c>
      <c r="D231" s="316">
        <v>500</v>
      </c>
      <c r="E231" s="317">
        <v>3456050.77</v>
      </c>
      <c r="F231" s="317">
        <v>524807.69999999995</v>
      </c>
      <c r="G231" s="318">
        <v>40088</v>
      </c>
      <c r="H231" s="318">
        <v>40544</v>
      </c>
      <c r="I231" s="318">
        <v>48213</v>
      </c>
      <c r="J231" s="315" t="s">
        <v>1851</v>
      </c>
      <c r="K231" s="315">
        <v>3048</v>
      </c>
      <c r="L231" s="315" t="s">
        <v>1852</v>
      </c>
      <c r="M231" s="315" t="s">
        <v>764</v>
      </c>
      <c r="N231" s="315" t="s">
        <v>1850</v>
      </c>
      <c r="O231" s="315" t="s">
        <v>805</v>
      </c>
      <c r="P231" s="315" t="s">
        <v>1853</v>
      </c>
      <c r="Q231" s="315" t="s">
        <v>1339</v>
      </c>
    </row>
    <row r="232" spans="1:17" hidden="1">
      <c r="A232" s="319" t="s">
        <v>1854</v>
      </c>
      <c r="B232" s="319" t="s">
        <v>751</v>
      </c>
      <c r="C232" s="315" t="s">
        <v>756</v>
      </c>
      <c r="D232" s="320">
        <v>510</v>
      </c>
      <c r="E232" s="317">
        <v>0</v>
      </c>
      <c r="F232" s="317">
        <v>-14000.439999999995</v>
      </c>
      <c r="G232" s="321">
        <v>39856</v>
      </c>
      <c r="H232" s="321">
        <v>39843</v>
      </c>
      <c r="I232" s="321">
        <v>47483</v>
      </c>
      <c r="J232" s="319" t="s">
        <v>1855</v>
      </c>
      <c r="K232" s="322">
        <v>3063</v>
      </c>
      <c r="L232" s="319" t="s">
        <v>1856</v>
      </c>
      <c r="M232" s="319" t="s">
        <v>764</v>
      </c>
      <c r="N232" s="319" t="s">
        <v>1857</v>
      </c>
      <c r="O232" s="319" t="s">
        <v>805</v>
      </c>
      <c r="P232" s="319" t="s">
        <v>840</v>
      </c>
      <c r="Q232" s="319" t="s">
        <v>819</v>
      </c>
    </row>
    <row r="233" spans="1:17" hidden="1">
      <c r="A233" s="315" t="s">
        <v>1858</v>
      </c>
      <c r="B233" s="315" t="s">
        <v>751</v>
      </c>
      <c r="C233" s="315" t="s">
        <v>756</v>
      </c>
      <c r="D233" s="316">
        <v>510</v>
      </c>
      <c r="E233" s="317">
        <v>2465910.4</v>
      </c>
      <c r="F233" s="317">
        <v>913300.1399999999</v>
      </c>
      <c r="G233" s="318">
        <v>39856</v>
      </c>
      <c r="H233" s="318">
        <v>39843</v>
      </c>
      <c r="I233" s="318">
        <v>47483</v>
      </c>
      <c r="J233" s="315" t="s">
        <v>1855</v>
      </c>
      <c r="K233" s="315">
        <v>3063</v>
      </c>
      <c r="L233" s="315" t="s">
        <v>1856</v>
      </c>
      <c r="M233" s="315" t="s">
        <v>764</v>
      </c>
      <c r="N233" s="315"/>
      <c r="O233" s="315" t="s">
        <v>996</v>
      </c>
      <c r="P233" s="315" t="s">
        <v>840</v>
      </c>
      <c r="Q233" s="315" t="s">
        <v>819</v>
      </c>
    </row>
    <row r="234" spans="1:17" hidden="1">
      <c r="A234" s="315" t="s">
        <v>1859</v>
      </c>
      <c r="B234" s="315" t="s">
        <v>751</v>
      </c>
      <c r="C234" s="315" t="s">
        <v>756</v>
      </c>
      <c r="D234" s="316">
        <v>526</v>
      </c>
      <c r="E234" s="317">
        <v>3047215.8</v>
      </c>
      <c r="F234" s="317">
        <v>1134241.4500000002</v>
      </c>
      <c r="G234" s="318">
        <v>39570</v>
      </c>
      <c r="H234" s="318">
        <v>39479</v>
      </c>
      <c r="I234" s="318">
        <v>47118</v>
      </c>
      <c r="J234" s="315" t="s">
        <v>1860</v>
      </c>
      <c r="K234" s="315">
        <v>6438</v>
      </c>
      <c r="L234" s="315" t="s">
        <v>1861</v>
      </c>
      <c r="M234" s="315" t="s">
        <v>1388</v>
      </c>
      <c r="N234" s="315" t="s">
        <v>1862</v>
      </c>
      <c r="O234" s="315" t="s">
        <v>805</v>
      </c>
      <c r="P234" s="315" t="s">
        <v>1863</v>
      </c>
      <c r="Q234" s="315" t="s">
        <v>1864</v>
      </c>
    </row>
    <row r="235" spans="1:17" hidden="1">
      <c r="A235" s="315" t="s">
        <v>1865</v>
      </c>
      <c r="B235" s="315" t="s">
        <v>751</v>
      </c>
      <c r="C235" s="315" t="s">
        <v>756</v>
      </c>
      <c r="D235" s="316">
        <v>526</v>
      </c>
      <c r="E235" s="317">
        <v>2849375.6399999997</v>
      </c>
      <c r="F235" s="317">
        <v>685952.59999999986</v>
      </c>
      <c r="G235" s="318">
        <v>39654</v>
      </c>
      <c r="H235" s="318">
        <v>40126</v>
      </c>
      <c r="I235" s="318">
        <v>47483</v>
      </c>
      <c r="J235" s="315" t="s">
        <v>1866</v>
      </c>
      <c r="K235" s="315">
        <v>6340</v>
      </c>
      <c r="L235" s="315" t="s">
        <v>1867</v>
      </c>
      <c r="M235" s="315" t="s">
        <v>1712</v>
      </c>
      <c r="N235" s="315" t="s">
        <v>1868</v>
      </c>
      <c r="O235" s="315" t="s">
        <v>805</v>
      </c>
      <c r="P235" s="315" t="s">
        <v>1869</v>
      </c>
      <c r="Q235" s="315" t="s">
        <v>945</v>
      </c>
    </row>
    <row r="236" spans="1:17" hidden="1">
      <c r="A236" s="315" t="s">
        <v>1870</v>
      </c>
      <c r="B236" s="315" t="s">
        <v>751</v>
      </c>
      <c r="C236" s="315" t="s">
        <v>756</v>
      </c>
      <c r="D236" s="316">
        <v>526</v>
      </c>
      <c r="E236" s="317">
        <v>3339575.1999999997</v>
      </c>
      <c r="F236" s="317">
        <v>799311.31999999983</v>
      </c>
      <c r="G236" s="318">
        <v>39903</v>
      </c>
      <c r="H236" s="318">
        <v>40639</v>
      </c>
      <c r="I236" s="318">
        <v>48213</v>
      </c>
      <c r="J236" s="315" t="s">
        <v>1871</v>
      </c>
      <c r="K236" s="315">
        <v>6242</v>
      </c>
      <c r="L236" s="315" t="s">
        <v>1872</v>
      </c>
      <c r="M236" s="315" t="s">
        <v>788</v>
      </c>
      <c r="N236" s="315" t="s">
        <v>1873</v>
      </c>
      <c r="O236" s="315" t="s">
        <v>805</v>
      </c>
      <c r="P236" s="315" t="s">
        <v>1209</v>
      </c>
      <c r="Q236" s="315" t="s">
        <v>1874</v>
      </c>
    </row>
    <row r="237" spans="1:17" hidden="1">
      <c r="A237" s="315" t="s">
        <v>1875</v>
      </c>
      <c r="B237" s="315" t="s">
        <v>751</v>
      </c>
      <c r="C237" s="315" t="s">
        <v>752</v>
      </c>
      <c r="D237" s="316">
        <v>527</v>
      </c>
      <c r="E237" s="317">
        <v>1806817.9400000002</v>
      </c>
      <c r="F237" s="317">
        <v>312847.16000000003</v>
      </c>
      <c r="G237" s="318">
        <v>40400</v>
      </c>
      <c r="H237" s="318">
        <v>42066</v>
      </c>
      <c r="I237" s="318">
        <v>49674</v>
      </c>
      <c r="J237" s="315" t="s">
        <v>1876</v>
      </c>
      <c r="K237" s="315">
        <v>6934</v>
      </c>
      <c r="L237" s="315" t="s">
        <v>1877</v>
      </c>
      <c r="M237" s="315" t="s">
        <v>811</v>
      </c>
      <c r="N237" s="315" t="s">
        <v>1878</v>
      </c>
      <c r="O237" s="315" t="s">
        <v>805</v>
      </c>
      <c r="P237" s="315" t="s">
        <v>1879</v>
      </c>
      <c r="Q237" s="315" t="s">
        <v>1179</v>
      </c>
    </row>
    <row r="238" spans="1:17" hidden="1">
      <c r="A238" s="315" t="s">
        <v>1880</v>
      </c>
      <c r="B238" s="315" t="s">
        <v>751</v>
      </c>
      <c r="C238" s="315" t="s">
        <v>756</v>
      </c>
      <c r="D238" s="316">
        <v>540</v>
      </c>
      <c r="E238" s="317">
        <v>2886790.3899999997</v>
      </c>
      <c r="F238" s="317">
        <v>1074754.6000000001</v>
      </c>
      <c r="G238" s="318">
        <v>39699</v>
      </c>
      <c r="H238" s="318">
        <v>40817</v>
      </c>
      <c r="I238" s="318">
        <v>48213</v>
      </c>
      <c r="J238" s="315" t="s">
        <v>1881</v>
      </c>
      <c r="K238" s="315">
        <v>1124</v>
      </c>
      <c r="L238" s="315" t="s">
        <v>1882</v>
      </c>
      <c r="M238" s="315" t="s">
        <v>766</v>
      </c>
      <c r="N238" s="315" t="s">
        <v>1883</v>
      </c>
      <c r="O238" s="315" t="s">
        <v>805</v>
      </c>
      <c r="P238" s="315" t="s">
        <v>1884</v>
      </c>
      <c r="Q238" s="315" t="s">
        <v>1885</v>
      </c>
    </row>
    <row r="239" spans="1:17" hidden="1">
      <c r="A239" s="315" t="s">
        <v>1886</v>
      </c>
      <c r="B239" s="315" t="s">
        <v>751</v>
      </c>
      <c r="C239" s="315" t="s">
        <v>752</v>
      </c>
      <c r="D239" s="316">
        <v>560</v>
      </c>
      <c r="E239" s="317">
        <v>2121231.15</v>
      </c>
      <c r="F239" s="317">
        <v>326041.08999999997</v>
      </c>
      <c r="G239" s="318">
        <v>39570</v>
      </c>
      <c r="H239" s="318">
        <v>39894</v>
      </c>
      <c r="I239" s="318">
        <v>47483</v>
      </c>
      <c r="J239" s="315" t="s">
        <v>1887</v>
      </c>
      <c r="K239" s="315">
        <v>6020</v>
      </c>
      <c r="L239" s="315" t="s">
        <v>1888</v>
      </c>
      <c r="M239" s="315" t="s">
        <v>788</v>
      </c>
      <c r="N239" s="315" t="s">
        <v>1500</v>
      </c>
      <c r="O239" s="315" t="s">
        <v>805</v>
      </c>
      <c r="P239" s="315" t="s">
        <v>1501</v>
      </c>
      <c r="Q239" s="315" t="s">
        <v>1502</v>
      </c>
    </row>
    <row r="240" spans="1:17" hidden="1">
      <c r="A240" s="315" t="s">
        <v>1889</v>
      </c>
      <c r="B240" s="315" t="s">
        <v>751</v>
      </c>
      <c r="C240" s="315" t="s">
        <v>756</v>
      </c>
      <c r="D240" s="316">
        <v>572</v>
      </c>
      <c r="E240" s="317">
        <v>1136419.5999999999</v>
      </c>
      <c r="F240" s="317">
        <v>469798.92</v>
      </c>
      <c r="G240" s="318">
        <v>39940</v>
      </c>
      <c r="H240" s="318">
        <v>40114</v>
      </c>
      <c r="I240" s="318">
        <v>47483</v>
      </c>
      <c r="J240" s="315" t="s">
        <v>1890</v>
      </c>
      <c r="K240" s="315">
        <v>2906</v>
      </c>
      <c r="L240" s="315" t="s">
        <v>1891</v>
      </c>
      <c r="M240" s="315" t="s">
        <v>1431</v>
      </c>
      <c r="N240" s="315" t="s">
        <v>1892</v>
      </c>
      <c r="O240" s="315" t="s">
        <v>805</v>
      </c>
      <c r="P240" s="315" t="s">
        <v>1893</v>
      </c>
      <c r="Q240" s="315" t="s">
        <v>1894</v>
      </c>
    </row>
    <row r="241" spans="1:17" hidden="1">
      <c r="A241" s="315" t="s">
        <v>1895</v>
      </c>
      <c r="B241" s="315" t="s">
        <v>751</v>
      </c>
      <c r="C241" s="315" t="s">
        <v>759</v>
      </c>
      <c r="D241" s="316">
        <v>610</v>
      </c>
      <c r="E241" s="317">
        <v>3085324.2</v>
      </c>
      <c r="F241" s="317">
        <v>834558.84000000008</v>
      </c>
      <c r="G241" s="318">
        <v>39569</v>
      </c>
      <c r="H241" s="318">
        <v>40362</v>
      </c>
      <c r="I241" s="318">
        <v>47848</v>
      </c>
      <c r="J241" s="315" t="s">
        <v>1896</v>
      </c>
      <c r="K241" s="315">
        <v>8362</v>
      </c>
      <c r="L241" s="315" t="s">
        <v>1897</v>
      </c>
      <c r="M241" s="315" t="s">
        <v>792</v>
      </c>
      <c r="N241" s="315" t="s">
        <v>1898</v>
      </c>
      <c r="O241" s="315" t="s">
        <v>805</v>
      </c>
      <c r="P241" s="315" t="s">
        <v>1899</v>
      </c>
      <c r="Q241" s="315" t="s">
        <v>1900</v>
      </c>
    </row>
    <row r="242" spans="1:17" hidden="1">
      <c r="A242" s="315" t="s">
        <v>1901</v>
      </c>
      <c r="B242" s="315" t="s">
        <v>751</v>
      </c>
      <c r="C242" s="315" t="s">
        <v>756</v>
      </c>
      <c r="D242" s="316">
        <v>625</v>
      </c>
      <c r="E242" s="317">
        <v>3250457.4500000007</v>
      </c>
      <c r="F242" s="317">
        <v>695671.7899999998</v>
      </c>
      <c r="G242" s="318">
        <v>39570</v>
      </c>
      <c r="H242" s="318">
        <v>39539</v>
      </c>
      <c r="I242" s="318">
        <v>47118</v>
      </c>
      <c r="J242" s="315" t="s">
        <v>1902</v>
      </c>
      <c r="K242" s="315">
        <v>5313</v>
      </c>
      <c r="L242" s="315" t="s">
        <v>1903</v>
      </c>
      <c r="M242" s="315" t="s">
        <v>776</v>
      </c>
      <c r="N242" s="315" t="s">
        <v>1904</v>
      </c>
      <c r="O242" s="315" t="s">
        <v>805</v>
      </c>
      <c r="P242" s="315" t="s">
        <v>1905</v>
      </c>
      <c r="Q242" s="315" t="s">
        <v>1906</v>
      </c>
    </row>
    <row r="243" spans="1:17" hidden="1">
      <c r="A243" s="315" t="s">
        <v>1907</v>
      </c>
      <c r="B243" s="315" t="s">
        <v>751</v>
      </c>
      <c r="C243" s="315" t="s">
        <v>759</v>
      </c>
      <c r="D243" s="316">
        <v>625</v>
      </c>
      <c r="E243" s="317">
        <v>1224537.6000000001</v>
      </c>
      <c r="F243" s="317">
        <v>289353.55</v>
      </c>
      <c r="G243" s="318">
        <v>39570</v>
      </c>
      <c r="H243" s="318">
        <v>38808</v>
      </c>
      <c r="I243" s="318">
        <v>46387</v>
      </c>
      <c r="J243" s="315" t="s">
        <v>1908</v>
      </c>
      <c r="K243" s="315">
        <v>3270</v>
      </c>
      <c r="L243" s="315" t="s">
        <v>1909</v>
      </c>
      <c r="M243" s="315" t="s">
        <v>764</v>
      </c>
      <c r="N243" s="315" t="s">
        <v>1208</v>
      </c>
      <c r="O243" s="315" t="s">
        <v>805</v>
      </c>
      <c r="P243" s="315" t="s">
        <v>1209</v>
      </c>
      <c r="Q243" s="315" t="s">
        <v>1210</v>
      </c>
    </row>
    <row r="244" spans="1:17" hidden="1">
      <c r="A244" s="315" t="s">
        <v>1910</v>
      </c>
      <c r="B244" s="315" t="s">
        <v>751</v>
      </c>
      <c r="C244" s="315" t="s">
        <v>756</v>
      </c>
      <c r="D244" s="316">
        <v>625</v>
      </c>
      <c r="E244" s="317">
        <v>3555808.59</v>
      </c>
      <c r="F244" s="317">
        <v>842858.31999999983</v>
      </c>
      <c r="G244" s="318">
        <v>39903</v>
      </c>
      <c r="H244" s="318">
        <v>40716</v>
      </c>
      <c r="I244" s="318">
        <v>48213</v>
      </c>
      <c r="J244" s="315" t="s">
        <v>1911</v>
      </c>
      <c r="K244" s="315">
        <v>1373</v>
      </c>
      <c r="L244" s="315" t="s">
        <v>1912</v>
      </c>
      <c r="M244" s="315" t="s">
        <v>766</v>
      </c>
      <c r="N244" s="315" t="s">
        <v>1208</v>
      </c>
      <c r="O244" s="315" t="s">
        <v>805</v>
      </c>
      <c r="P244" s="315" t="s">
        <v>1209</v>
      </c>
      <c r="Q244" s="315" t="s">
        <v>1210</v>
      </c>
    </row>
    <row r="245" spans="1:17" hidden="1">
      <c r="A245" s="315" t="s">
        <v>1913</v>
      </c>
      <c r="B245" s="315" t="s">
        <v>751</v>
      </c>
      <c r="C245" s="315" t="s">
        <v>756</v>
      </c>
      <c r="D245" s="316">
        <v>637</v>
      </c>
      <c r="E245" s="317">
        <v>2545770</v>
      </c>
      <c r="F245" s="317">
        <v>926881.74</v>
      </c>
      <c r="G245" s="318">
        <v>40295</v>
      </c>
      <c r="H245" s="318">
        <v>42509</v>
      </c>
      <c r="I245" s="318">
        <v>50040</v>
      </c>
      <c r="J245" s="315" t="s">
        <v>1914</v>
      </c>
      <c r="K245" s="315">
        <v>1525</v>
      </c>
      <c r="L245" s="315" t="s">
        <v>1915</v>
      </c>
      <c r="M245" s="315" t="s">
        <v>766</v>
      </c>
      <c r="N245" s="315" t="s">
        <v>1916</v>
      </c>
      <c r="O245" s="315" t="s">
        <v>805</v>
      </c>
      <c r="P245" s="315" t="s">
        <v>1917</v>
      </c>
      <c r="Q245" s="315" t="s">
        <v>1918</v>
      </c>
    </row>
    <row r="246" spans="1:17" hidden="1">
      <c r="A246" s="315" t="s">
        <v>1919</v>
      </c>
      <c r="B246" s="315" t="s">
        <v>751</v>
      </c>
      <c r="C246" s="315" t="s">
        <v>756</v>
      </c>
      <c r="D246" s="316">
        <v>700</v>
      </c>
      <c r="E246" s="317">
        <v>4224671.2</v>
      </c>
      <c r="F246" s="317">
        <v>1565173.5</v>
      </c>
      <c r="G246" s="318">
        <v>39570</v>
      </c>
      <c r="H246" s="318">
        <v>41311</v>
      </c>
      <c r="I246" s="318">
        <v>48944</v>
      </c>
      <c r="J246" s="315" t="s">
        <v>1920</v>
      </c>
      <c r="K246" s="315">
        <v>2915</v>
      </c>
      <c r="L246" s="315" t="s">
        <v>1921</v>
      </c>
      <c r="M246" s="315" t="s">
        <v>1431</v>
      </c>
      <c r="N246" s="315" t="s">
        <v>1922</v>
      </c>
      <c r="O246" s="315" t="s">
        <v>805</v>
      </c>
      <c r="P246" s="315" t="s">
        <v>1923</v>
      </c>
      <c r="Q246" s="315" t="s">
        <v>1595</v>
      </c>
    </row>
    <row r="247" spans="1:17" hidden="1">
      <c r="A247" s="315" t="s">
        <v>1924</v>
      </c>
      <c r="B247" s="315" t="s">
        <v>751</v>
      </c>
      <c r="C247" s="315" t="s">
        <v>759</v>
      </c>
      <c r="D247" s="316">
        <v>710</v>
      </c>
      <c r="E247" s="317">
        <v>1883080.1599999997</v>
      </c>
      <c r="F247" s="317">
        <v>511989.77999999997</v>
      </c>
      <c r="G247" s="318">
        <v>39569</v>
      </c>
      <c r="H247" s="318">
        <v>40318</v>
      </c>
      <c r="I247" s="318">
        <v>47848</v>
      </c>
      <c r="J247" s="315" t="s">
        <v>1925</v>
      </c>
      <c r="K247" s="315">
        <v>9650</v>
      </c>
      <c r="L247" s="315" t="s">
        <v>1926</v>
      </c>
      <c r="M247" s="315" t="s">
        <v>770</v>
      </c>
      <c r="N247" s="315" t="s">
        <v>1927</v>
      </c>
      <c r="O247" s="315" t="s">
        <v>805</v>
      </c>
      <c r="P247" s="315" t="s">
        <v>1928</v>
      </c>
      <c r="Q247" s="315" t="s">
        <v>1150</v>
      </c>
    </row>
    <row r="248" spans="1:17" hidden="1">
      <c r="A248" s="315" t="s">
        <v>1929</v>
      </c>
      <c r="B248" s="315" t="s">
        <v>751</v>
      </c>
      <c r="C248" s="315" t="s">
        <v>759</v>
      </c>
      <c r="D248" s="316">
        <v>710</v>
      </c>
      <c r="E248" s="317">
        <v>781158.21</v>
      </c>
      <c r="F248" s="317">
        <v>218434.96000000002</v>
      </c>
      <c r="G248" s="318">
        <v>41078</v>
      </c>
      <c r="H248" s="318">
        <v>42041</v>
      </c>
      <c r="I248" s="318">
        <v>49674</v>
      </c>
      <c r="J248" s="315" t="s">
        <v>1930</v>
      </c>
      <c r="K248" s="315">
        <v>9300</v>
      </c>
      <c r="L248" s="315" t="s">
        <v>1522</v>
      </c>
      <c r="M248" s="315" t="s">
        <v>770</v>
      </c>
      <c r="N248" s="315" t="s">
        <v>1927</v>
      </c>
      <c r="O248" s="315" t="s">
        <v>805</v>
      </c>
      <c r="P248" s="315" t="s">
        <v>1928</v>
      </c>
      <c r="Q248" s="315" t="s">
        <v>1150</v>
      </c>
    </row>
    <row r="249" spans="1:17" hidden="1">
      <c r="A249" s="315" t="s">
        <v>1931</v>
      </c>
      <c r="B249" s="315" t="s">
        <v>751</v>
      </c>
      <c r="C249" s="315" t="s">
        <v>759</v>
      </c>
      <c r="D249" s="316">
        <v>710</v>
      </c>
      <c r="E249" s="317">
        <v>1715437.5</v>
      </c>
      <c r="F249" s="317">
        <v>500960.70999999996</v>
      </c>
      <c r="G249" s="318">
        <v>41130</v>
      </c>
      <c r="H249" s="318">
        <v>42045</v>
      </c>
      <c r="I249" s="318">
        <v>49674</v>
      </c>
      <c r="J249" s="315" t="s">
        <v>1932</v>
      </c>
      <c r="K249" s="315">
        <v>9042</v>
      </c>
      <c r="L249" s="315" t="s">
        <v>1933</v>
      </c>
      <c r="M249" s="315" t="s">
        <v>781</v>
      </c>
      <c r="N249" s="315" t="s">
        <v>1927</v>
      </c>
      <c r="O249" s="315" t="s">
        <v>805</v>
      </c>
      <c r="P249" s="315" t="s">
        <v>1928</v>
      </c>
      <c r="Q249" s="315" t="s">
        <v>1150</v>
      </c>
    </row>
    <row r="250" spans="1:17" hidden="1">
      <c r="A250" s="315" t="s">
        <v>1934</v>
      </c>
      <c r="B250" s="315" t="s">
        <v>751</v>
      </c>
      <c r="C250" s="315" t="s">
        <v>756</v>
      </c>
      <c r="D250" s="316">
        <v>722</v>
      </c>
      <c r="E250" s="317">
        <v>2546733.75</v>
      </c>
      <c r="F250" s="317">
        <v>945676.80999999994</v>
      </c>
      <c r="G250" s="318">
        <v>40200</v>
      </c>
      <c r="H250" s="318">
        <v>41808</v>
      </c>
      <c r="I250" s="318">
        <v>49309</v>
      </c>
      <c r="J250" s="315" t="s">
        <v>1935</v>
      </c>
      <c r="K250" s="315">
        <v>1357</v>
      </c>
      <c r="L250" s="315" t="s">
        <v>1936</v>
      </c>
      <c r="M250" s="315" t="s">
        <v>766</v>
      </c>
      <c r="N250" s="315"/>
      <c r="O250" s="315" t="s">
        <v>805</v>
      </c>
      <c r="P250" s="315" t="s">
        <v>1937</v>
      </c>
      <c r="Q250" s="315" t="s">
        <v>1345</v>
      </c>
    </row>
    <row r="251" spans="1:17" hidden="1">
      <c r="A251" s="315" t="s">
        <v>1938</v>
      </c>
      <c r="B251" s="315" t="s">
        <v>751</v>
      </c>
      <c r="C251" s="315" t="s">
        <v>756</v>
      </c>
      <c r="D251" s="316">
        <v>740</v>
      </c>
      <c r="E251" s="317">
        <v>3232515.75</v>
      </c>
      <c r="F251" s="317">
        <v>1179269.6400000001</v>
      </c>
      <c r="G251" s="318">
        <v>39570</v>
      </c>
      <c r="H251" s="318">
        <v>40990</v>
      </c>
      <c r="I251" s="318">
        <v>48579</v>
      </c>
      <c r="J251" s="315" t="s">
        <v>1939</v>
      </c>
      <c r="K251" s="315">
        <v>3186</v>
      </c>
      <c r="L251" s="315" t="s">
        <v>1940</v>
      </c>
      <c r="M251" s="315" t="s">
        <v>761</v>
      </c>
      <c r="N251" s="315" t="s">
        <v>1941</v>
      </c>
      <c r="O251" s="315" t="s">
        <v>805</v>
      </c>
      <c r="P251" s="315" t="s">
        <v>1942</v>
      </c>
      <c r="Q251" s="315" t="s">
        <v>1943</v>
      </c>
    </row>
    <row r="252" spans="1:17" hidden="1">
      <c r="A252" s="315" t="s">
        <v>1944</v>
      </c>
      <c r="B252" s="315" t="s">
        <v>751</v>
      </c>
      <c r="C252" s="315" t="s">
        <v>756</v>
      </c>
      <c r="D252" s="316">
        <v>780</v>
      </c>
      <c r="E252" s="317">
        <v>4447523.5500000007</v>
      </c>
      <c r="F252" s="317">
        <v>1614286.34</v>
      </c>
      <c r="G252" s="318">
        <v>39570</v>
      </c>
      <c r="H252" s="318">
        <v>40501</v>
      </c>
      <c r="I252" s="318">
        <v>47848</v>
      </c>
      <c r="J252" s="315" t="s">
        <v>1945</v>
      </c>
      <c r="K252" s="315">
        <v>6221</v>
      </c>
      <c r="L252" s="315" t="s">
        <v>1273</v>
      </c>
      <c r="M252" s="315" t="s">
        <v>788</v>
      </c>
      <c r="N252" s="315" t="s">
        <v>1946</v>
      </c>
      <c r="O252" s="315" t="s">
        <v>805</v>
      </c>
      <c r="P252" s="315" t="s">
        <v>1947</v>
      </c>
      <c r="Q252" s="315" t="s">
        <v>1948</v>
      </c>
    </row>
    <row r="253" spans="1:17" hidden="1">
      <c r="A253" s="315" t="s">
        <v>1949</v>
      </c>
      <c r="B253" s="315" t="s">
        <v>751</v>
      </c>
      <c r="C253" s="315" t="s">
        <v>756</v>
      </c>
      <c r="D253" s="316">
        <v>783</v>
      </c>
      <c r="E253" s="317">
        <v>3009672.2099999995</v>
      </c>
      <c r="F253" s="317">
        <v>961423.06000000017</v>
      </c>
      <c r="G253" s="318">
        <v>39570</v>
      </c>
      <c r="H253" s="318">
        <v>39828</v>
      </c>
      <c r="I253" s="318">
        <v>47483</v>
      </c>
      <c r="J253" s="315" t="s">
        <v>1950</v>
      </c>
      <c r="K253" s="315">
        <v>6014</v>
      </c>
      <c r="L253" s="315" t="s">
        <v>314</v>
      </c>
      <c r="M253" s="315" t="s">
        <v>788</v>
      </c>
      <c r="N253" s="315" t="s">
        <v>1951</v>
      </c>
      <c r="O253" s="315" t="s">
        <v>805</v>
      </c>
      <c r="P253" s="315" t="s">
        <v>1952</v>
      </c>
      <c r="Q253" s="315" t="s">
        <v>1339</v>
      </c>
    </row>
    <row r="254" spans="1:17" hidden="1">
      <c r="A254" s="315" t="s">
        <v>1953</v>
      </c>
      <c r="B254" s="315" t="s">
        <v>751</v>
      </c>
      <c r="C254" s="315" t="s">
        <v>752</v>
      </c>
      <c r="D254" s="316">
        <v>787</v>
      </c>
      <c r="E254" s="317">
        <v>3805921.25</v>
      </c>
      <c r="F254" s="317">
        <v>590036.15999999992</v>
      </c>
      <c r="G254" s="318">
        <v>39576</v>
      </c>
      <c r="H254" s="318">
        <v>39391</v>
      </c>
      <c r="I254" s="318">
        <v>46752</v>
      </c>
      <c r="J254" s="315" t="s">
        <v>1954</v>
      </c>
      <c r="K254" s="315">
        <v>9323</v>
      </c>
      <c r="L254" s="315" t="s">
        <v>1955</v>
      </c>
      <c r="M254" s="315" t="s">
        <v>770</v>
      </c>
      <c r="N254" s="315" t="s">
        <v>1956</v>
      </c>
      <c r="O254" s="315" t="s">
        <v>805</v>
      </c>
      <c r="P254" s="315" t="s">
        <v>1957</v>
      </c>
      <c r="Q254" s="315" t="s">
        <v>875</v>
      </c>
    </row>
    <row r="255" spans="1:17" hidden="1">
      <c r="A255" s="315" t="s">
        <v>1958</v>
      </c>
      <c r="B255" s="315" t="s">
        <v>751</v>
      </c>
      <c r="C255" s="315" t="s">
        <v>752</v>
      </c>
      <c r="D255" s="316">
        <v>830</v>
      </c>
      <c r="E255" s="317">
        <v>4218011.6000000006</v>
      </c>
      <c r="F255" s="317">
        <v>620985.03999999992</v>
      </c>
      <c r="G255" s="318">
        <v>39570</v>
      </c>
      <c r="H255" s="318">
        <v>39264</v>
      </c>
      <c r="I255" s="318">
        <v>46752</v>
      </c>
      <c r="J255" s="315" t="s">
        <v>1959</v>
      </c>
      <c r="K255" s="315">
        <v>3661</v>
      </c>
      <c r="L255" s="315" t="s">
        <v>1960</v>
      </c>
      <c r="M255" s="315" t="s">
        <v>764</v>
      </c>
      <c r="N255" s="315" t="s">
        <v>1961</v>
      </c>
      <c r="O255" s="315" t="s">
        <v>805</v>
      </c>
      <c r="P255" s="315" t="s">
        <v>1962</v>
      </c>
      <c r="Q255" s="315" t="s">
        <v>858</v>
      </c>
    </row>
    <row r="256" spans="1:17" hidden="1">
      <c r="A256" s="315" t="s">
        <v>1963</v>
      </c>
      <c r="B256" s="315" t="s">
        <v>751</v>
      </c>
      <c r="C256" s="315" t="s">
        <v>756</v>
      </c>
      <c r="D256" s="316">
        <v>856</v>
      </c>
      <c r="E256" s="317">
        <v>2045844.7099999997</v>
      </c>
      <c r="F256" s="317">
        <v>474879.47</v>
      </c>
      <c r="G256" s="318">
        <v>39570</v>
      </c>
      <c r="H256" s="318">
        <v>39539</v>
      </c>
      <c r="I256" s="318">
        <v>47118</v>
      </c>
      <c r="J256" s="315" t="s">
        <v>1964</v>
      </c>
      <c r="K256" s="315">
        <v>9240</v>
      </c>
      <c r="L256" s="315" t="s">
        <v>1965</v>
      </c>
      <c r="M256" s="315" t="s">
        <v>770</v>
      </c>
      <c r="N256" s="315" t="s">
        <v>1208</v>
      </c>
      <c r="O256" s="315" t="s">
        <v>805</v>
      </c>
      <c r="P256" s="315" t="s">
        <v>1209</v>
      </c>
      <c r="Q256" s="315" t="s">
        <v>1210</v>
      </c>
    </row>
    <row r="257" spans="1:17" hidden="1">
      <c r="A257" s="315" t="s">
        <v>1966</v>
      </c>
      <c r="B257" s="315" t="s">
        <v>751</v>
      </c>
      <c r="C257" s="315" t="s">
        <v>756</v>
      </c>
      <c r="D257" s="316">
        <v>889</v>
      </c>
      <c r="E257" s="317">
        <v>5726184.209999999</v>
      </c>
      <c r="F257" s="317">
        <v>1245627.6000000001</v>
      </c>
      <c r="G257" s="318">
        <v>39735</v>
      </c>
      <c r="H257" s="318">
        <v>39965</v>
      </c>
      <c r="I257" s="318">
        <v>47483</v>
      </c>
      <c r="J257" s="315" t="s">
        <v>1967</v>
      </c>
      <c r="K257" s="315">
        <v>4702</v>
      </c>
      <c r="L257" s="315" t="s">
        <v>1968</v>
      </c>
      <c r="M257" s="315" t="s">
        <v>1296</v>
      </c>
      <c r="N257" s="315" t="s">
        <v>1969</v>
      </c>
      <c r="O257" s="315" t="s">
        <v>805</v>
      </c>
      <c r="P257" s="315" t="s">
        <v>1546</v>
      </c>
      <c r="Q257" s="315" t="s">
        <v>1547</v>
      </c>
    </row>
    <row r="258" spans="1:17" hidden="1">
      <c r="A258" s="315" t="s">
        <v>1970</v>
      </c>
      <c r="B258" s="315" t="s">
        <v>751</v>
      </c>
      <c r="C258" s="315" t="s">
        <v>756</v>
      </c>
      <c r="D258" s="316">
        <v>955</v>
      </c>
      <c r="E258" s="317">
        <v>1837849.79</v>
      </c>
      <c r="F258" s="317">
        <v>449252.18</v>
      </c>
      <c r="G258" s="318">
        <v>39847</v>
      </c>
      <c r="H258" s="318">
        <v>40561</v>
      </c>
      <c r="I258" s="318">
        <v>48213</v>
      </c>
      <c r="J258" s="315" t="s">
        <v>1971</v>
      </c>
      <c r="K258" s="315">
        <v>3700</v>
      </c>
      <c r="L258" s="315" t="s">
        <v>1972</v>
      </c>
      <c r="M258" s="315" t="s">
        <v>764</v>
      </c>
      <c r="N258" s="315" t="s">
        <v>1973</v>
      </c>
      <c r="O258" s="315" t="s">
        <v>805</v>
      </c>
      <c r="P258" s="315" t="s">
        <v>1974</v>
      </c>
      <c r="Q258" s="315" t="s">
        <v>1975</v>
      </c>
    </row>
    <row r="259" spans="1:17" hidden="1">
      <c r="A259" s="315" t="s">
        <v>1976</v>
      </c>
      <c r="B259" s="315" t="s">
        <v>751</v>
      </c>
      <c r="C259" s="315" t="s">
        <v>756</v>
      </c>
      <c r="D259" s="316">
        <v>967</v>
      </c>
      <c r="E259" s="317">
        <v>5011822.5</v>
      </c>
      <c r="F259" s="317">
        <v>1146298.8</v>
      </c>
      <c r="G259" s="318">
        <v>39570</v>
      </c>
      <c r="H259" s="318">
        <v>40665</v>
      </c>
      <c r="I259" s="318">
        <v>48213</v>
      </c>
      <c r="J259" s="315" t="s">
        <v>1977</v>
      </c>
      <c r="K259" s="315">
        <v>1844</v>
      </c>
      <c r="L259" s="315" t="s">
        <v>1978</v>
      </c>
      <c r="M259" s="315" t="s">
        <v>766</v>
      </c>
      <c r="N259" s="315" t="s">
        <v>1979</v>
      </c>
      <c r="O259" s="315" t="s">
        <v>805</v>
      </c>
      <c r="P259" s="315" t="s">
        <v>1980</v>
      </c>
      <c r="Q259" s="315" t="s">
        <v>1981</v>
      </c>
    </row>
    <row r="260" spans="1:17" hidden="1">
      <c r="A260" s="315" t="s">
        <v>1982</v>
      </c>
      <c r="B260" s="315" t="s">
        <v>751</v>
      </c>
      <c r="C260" s="315" t="s">
        <v>756</v>
      </c>
      <c r="D260" s="316">
        <v>990</v>
      </c>
      <c r="E260" s="317">
        <v>5695137.0099999998</v>
      </c>
      <c r="F260" s="317">
        <v>1279340.3400000003</v>
      </c>
      <c r="G260" s="318">
        <v>39570</v>
      </c>
      <c r="H260" s="318">
        <v>39712</v>
      </c>
      <c r="I260" s="318">
        <v>47118</v>
      </c>
      <c r="J260" s="315" t="s">
        <v>1983</v>
      </c>
      <c r="K260" s="315">
        <v>8645</v>
      </c>
      <c r="L260" s="315" t="s">
        <v>1397</v>
      </c>
      <c r="M260" s="315" t="s">
        <v>770</v>
      </c>
      <c r="N260" s="315" t="s">
        <v>1984</v>
      </c>
      <c r="O260" s="315" t="s">
        <v>805</v>
      </c>
      <c r="P260" s="315" t="s">
        <v>1985</v>
      </c>
      <c r="Q260" s="315" t="s">
        <v>1885</v>
      </c>
    </row>
    <row r="261" spans="1:17" hidden="1">
      <c r="A261" s="315" t="s">
        <v>1986</v>
      </c>
      <c r="B261" s="315" t="s">
        <v>751</v>
      </c>
      <c r="C261" s="315" t="s">
        <v>759</v>
      </c>
      <c r="D261" s="316">
        <v>1000</v>
      </c>
      <c r="E261" s="317">
        <v>6358676.7999999998</v>
      </c>
      <c r="F261" s="317">
        <v>1619673.3800000001</v>
      </c>
      <c r="G261" s="318">
        <v>39773</v>
      </c>
      <c r="H261" s="318">
        <v>40480</v>
      </c>
      <c r="I261" s="318">
        <v>47848</v>
      </c>
      <c r="J261" s="315" t="s">
        <v>1987</v>
      </c>
      <c r="K261" s="315">
        <v>9200</v>
      </c>
      <c r="L261" s="315" t="s">
        <v>959</v>
      </c>
      <c r="M261" s="315" t="s">
        <v>770</v>
      </c>
      <c r="N261" s="315" t="s">
        <v>1927</v>
      </c>
      <c r="O261" s="315" t="s">
        <v>805</v>
      </c>
      <c r="P261" s="315" t="s">
        <v>1928</v>
      </c>
      <c r="Q261" s="315" t="s">
        <v>1150</v>
      </c>
    </row>
    <row r="262" spans="1:17" hidden="1">
      <c r="A262" s="315" t="s">
        <v>1988</v>
      </c>
      <c r="B262" s="315" t="s">
        <v>751</v>
      </c>
      <c r="C262" s="315" t="s">
        <v>756</v>
      </c>
      <c r="D262" s="316">
        <v>1200</v>
      </c>
      <c r="E262" s="317">
        <v>4096167.7899999996</v>
      </c>
      <c r="F262" s="317">
        <v>942743.29000000015</v>
      </c>
      <c r="G262" s="318">
        <v>39570</v>
      </c>
      <c r="H262" s="318">
        <v>41172</v>
      </c>
      <c r="I262" s="318">
        <v>48579</v>
      </c>
      <c r="J262" s="315" t="s">
        <v>1989</v>
      </c>
      <c r="K262" s="315">
        <v>8222</v>
      </c>
      <c r="L262" s="315" t="s">
        <v>1990</v>
      </c>
      <c r="M262" s="315" t="s">
        <v>1051</v>
      </c>
      <c r="N262" s="315" t="s">
        <v>1991</v>
      </c>
      <c r="O262" s="315" t="s">
        <v>805</v>
      </c>
      <c r="P262" s="315" t="s">
        <v>1992</v>
      </c>
      <c r="Q262" s="315" t="s">
        <v>1065</v>
      </c>
    </row>
    <row r="263" spans="1:17" hidden="1">
      <c r="A263" s="315" t="s">
        <v>1993</v>
      </c>
      <c r="B263" s="315" t="s">
        <v>751</v>
      </c>
      <c r="C263" s="315" t="s">
        <v>752</v>
      </c>
      <c r="D263" s="316">
        <v>1296</v>
      </c>
      <c r="E263" s="317">
        <v>5343265.5299999993</v>
      </c>
      <c r="F263" s="317">
        <v>685083.04000000015</v>
      </c>
      <c r="G263" s="318">
        <v>39570</v>
      </c>
      <c r="H263" s="318">
        <v>39814</v>
      </c>
      <c r="I263" s="318">
        <v>47483</v>
      </c>
      <c r="J263" s="315" t="s">
        <v>1994</v>
      </c>
      <c r="K263" s="315">
        <v>9423</v>
      </c>
      <c r="L263" s="315" t="s">
        <v>1995</v>
      </c>
      <c r="M263" s="315" t="s">
        <v>770</v>
      </c>
      <c r="N263" s="315" t="s">
        <v>1996</v>
      </c>
      <c r="O263" s="315" t="s">
        <v>805</v>
      </c>
      <c r="P263" s="315" t="s">
        <v>1997</v>
      </c>
      <c r="Q263" s="315" t="s">
        <v>1339</v>
      </c>
    </row>
    <row r="264" spans="1:17" hidden="1">
      <c r="A264" s="315" t="s">
        <v>1998</v>
      </c>
      <c r="B264" s="315" t="s">
        <v>751</v>
      </c>
      <c r="C264" s="315" t="s">
        <v>759</v>
      </c>
      <c r="D264" s="316">
        <v>1400</v>
      </c>
      <c r="E264" s="317">
        <v>5788066.8399999999</v>
      </c>
      <c r="F264" s="317">
        <v>1532765.85</v>
      </c>
      <c r="G264" s="318">
        <v>41393</v>
      </c>
      <c r="H264" s="318">
        <v>42491</v>
      </c>
      <c r="I264" s="318">
        <v>50040</v>
      </c>
      <c r="J264" s="315" t="s">
        <v>1999</v>
      </c>
      <c r="K264" s="315">
        <v>6018</v>
      </c>
      <c r="L264" s="315" t="s">
        <v>2000</v>
      </c>
      <c r="M264" s="315" t="s">
        <v>788</v>
      </c>
      <c r="N264" s="315" t="s">
        <v>2001</v>
      </c>
      <c r="O264" s="315" t="s">
        <v>805</v>
      </c>
      <c r="P264" s="315" t="s">
        <v>2002</v>
      </c>
      <c r="Q264" s="315" t="s">
        <v>2003</v>
      </c>
    </row>
    <row r="265" spans="1:17" hidden="1">
      <c r="A265" s="315" t="s">
        <v>2004</v>
      </c>
      <c r="B265" s="315" t="s">
        <v>751</v>
      </c>
      <c r="C265" s="315" t="s">
        <v>759</v>
      </c>
      <c r="D265" s="316">
        <v>1500</v>
      </c>
      <c r="E265" s="317">
        <v>10003071.08</v>
      </c>
      <c r="F265" s="317">
        <v>2361836.2199999997</v>
      </c>
      <c r="G265" s="318">
        <v>40557</v>
      </c>
      <c r="H265" s="318">
        <v>42068</v>
      </c>
      <c r="I265" s="318">
        <v>49674</v>
      </c>
      <c r="J265" s="315" t="s">
        <v>2005</v>
      </c>
      <c r="K265" s="315">
        <v>6438</v>
      </c>
      <c r="L265" s="315" t="s">
        <v>1861</v>
      </c>
      <c r="M265" s="315" t="s">
        <v>1388</v>
      </c>
      <c r="N265" s="315" t="s">
        <v>1862</v>
      </c>
      <c r="O265" s="315" t="s">
        <v>805</v>
      </c>
      <c r="P265" s="315" t="s">
        <v>1863</v>
      </c>
      <c r="Q265" s="315" t="s">
        <v>1864</v>
      </c>
    </row>
    <row r="266" spans="1:17" hidden="1">
      <c r="A266" s="315" t="s">
        <v>2006</v>
      </c>
      <c r="B266" s="315" t="s">
        <v>751</v>
      </c>
      <c r="C266" s="315" t="s">
        <v>756</v>
      </c>
      <c r="D266" s="316">
        <v>2134</v>
      </c>
      <c r="E266" s="317">
        <v>17563857.5</v>
      </c>
      <c r="F266" s="317">
        <v>3594085.68</v>
      </c>
      <c r="G266" s="318">
        <v>39850</v>
      </c>
      <c r="H266" s="318">
        <v>40787</v>
      </c>
      <c r="I266" s="318">
        <v>48213</v>
      </c>
      <c r="J266" s="315" t="s">
        <v>2007</v>
      </c>
      <c r="K266" s="315">
        <v>5524</v>
      </c>
      <c r="L266" s="315" t="s">
        <v>2008</v>
      </c>
      <c r="M266" s="315" t="s">
        <v>776</v>
      </c>
      <c r="N266" s="315" t="s">
        <v>2009</v>
      </c>
      <c r="O266" s="315" t="s">
        <v>805</v>
      </c>
      <c r="P266" s="315" t="s">
        <v>2010</v>
      </c>
      <c r="Q266" s="315" t="s">
        <v>1204</v>
      </c>
    </row>
    <row r="267" spans="1:17" hidden="1">
      <c r="A267" s="315" t="s">
        <v>2011</v>
      </c>
      <c r="B267" s="315" t="s">
        <v>751</v>
      </c>
      <c r="C267" s="315" t="s">
        <v>2012</v>
      </c>
      <c r="D267" s="316">
        <v>3100</v>
      </c>
      <c r="E267" s="317">
        <v>5140134</v>
      </c>
      <c r="F267" s="317">
        <v>575885.36</v>
      </c>
      <c r="G267" s="318">
        <v>41636</v>
      </c>
      <c r="H267" s="318">
        <v>42522</v>
      </c>
      <c r="I267" s="318">
        <v>46387</v>
      </c>
      <c r="J267" s="315" t="s">
        <v>2013</v>
      </c>
      <c r="K267" s="315">
        <v>8810</v>
      </c>
      <c r="L267" s="315" t="s">
        <v>1099</v>
      </c>
      <c r="M267" s="315" t="s">
        <v>784</v>
      </c>
      <c r="N267" s="315" t="s">
        <v>2014</v>
      </c>
      <c r="O267" s="315" t="s">
        <v>805</v>
      </c>
      <c r="P267" s="315" t="s">
        <v>2015</v>
      </c>
      <c r="Q267" s="315" t="s">
        <v>2016</v>
      </c>
    </row>
    <row r="268" spans="1:17" hidden="1">
      <c r="A268" s="315" t="s">
        <v>2017</v>
      </c>
      <c r="B268" s="315" t="s">
        <v>751</v>
      </c>
      <c r="C268" s="315" t="s">
        <v>759</v>
      </c>
      <c r="D268" s="316">
        <v>4000</v>
      </c>
      <c r="E268" s="317">
        <v>26822191.979999997</v>
      </c>
      <c r="F268" s="317">
        <v>5861145.6799999997</v>
      </c>
      <c r="G268" s="318">
        <v>39604</v>
      </c>
      <c r="H268" s="318">
        <v>40911</v>
      </c>
      <c r="I268" s="318">
        <v>48579</v>
      </c>
      <c r="J268" s="315" t="s">
        <v>2018</v>
      </c>
      <c r="K268" s="315">
        <v>1046</v>
      </c>
      <c r="L268" s="315" t="s">
        <v>2019</v>
      </c>
      <c r="M268" s="315" t="s">
        <v>766</v>
      </c>
      <c r="N268" s="315" t="s">
        <v>2020</v>
      </c>
      <c r="O268" s="315" t="s">
        <v>805</v>
      </c>
      <c r="P268" s="315" t="s">
        <v>2021</v>
      </c>
      <c r="Q268" s="315" t="s">
        <v>2022</v>
      </c>
    </row>
    <row r="269" spans="1:17" hidden="1">
      <c r="A269" s="315" t="s">
        <v>2023</v>
      </c>
      <c r="B269" s="315" t="s">
        <v>751</v>
      </c>
      <c r="C269" s="315" t="s">
        <v>759</v>
      </c>
      <c r="D269" s="316">
        <v>6600</v>
      </c>
      <c r="E269" s="317">
        <v>12486802.560000001</v>
      </c>
      <c r="F269" s="317">
        <v>2219876.0200000005</v>
      </c>
      <c r="G269" s="318">
        <v>39653</v>
      </c>
      <c r="H269" s="318">
        <v>40086</v>
      </c>
      <c r="I269" s="318">
        <v>47483</v>
      </c>
      <c r="J269" s="315" t="s">
        <v>2024</v>
      </c>
      <c r="K269" s="315">
        <v>3427</v>
      </c>
      <c r="L269" s="315" t="s">
        <v>1544</v>
      </c>
      <c r="M269" s="315" t="s">
        <v>764</v>
      </c>
      <c r="N269" s="315" t="s">
        <v>2025</v>
      </c>
      <c r="O269" s="315" t="s">
        <v>805</v>
      </c>
      <c r="P269" s="315" t="s">
        <v>2026</v>
      </c>
      <c r="Q269" s="315" t="s">
        <v>2027</v>
      </c>
    </row>
    <row r="270" spans="1:17" hidden="1">
      <c r="A270" s="315" t="s">
        <v>2028</v>
      </c>
      <c r="B270" s="315" t="s">
        <v>751</v>
      </c>
      <c r="C270" s="315" t="s">
        <v>2012</v>
      </c>
      <c r="D270" s="316">
        <v>11000</v>
      </c>
      <c r="E270" s="317">
        <v>27445632.210000005</v>
      </c>
      <c r="F270" s="317">
        <v>3000631.37</v>
      </c>
      <c r="G270" s="318">
        <v>39569</v>
      </c>
      <c r="H270" s="318">
        <v>41232</v>
      </c>
      <c r="I270" s="318">
        <v>48579</v>
      </c>
      <c r="J270" s="315" t="s">
        <v>2029</v>
      </c>
      <c r="K270" s="315">
        <v>9602</v>
      </c>
      <c r="L270" s="315" t="s">
        <v>2030</v>
      </c>
      <c r="M270" s="315" t="s">
        <v>770</v>
      </c>
      <c r="N270" s="315" t="s">
        <v>2031</v>
      </c>
      <c r="O270" s="315" t="s">
        <v>805</v>
      </c>
      <c r="P270" s="315" t="s">
        <v>2032</v>
      </c>
      <c r="Q270" s="315" t="s">
        <v>2033</v>
      </c>
    </row>
    <row r="271" spans="1:17" hidden="1">
      <c r="A271" s="315" t="s">
        <v>2034</v>
      </c>
      <c r="B271" s="315" t="s">
        <v>751</v>
      </c>
      <c r="C271" s="315" t="s">
        <v>759</v>
      </c>
      <c r="D271" s="316">
        <v>11000</v>
      </c>
      <c r="E271" s="317">
        <v>45279749.009999998</v>
      </c>
      <c r="F271" s="317">
        <v>9391777.5600000005</v>
      </c>
      <c r="G271" s="318">
        <v>41669</v>
      </c>
      <c r="H271" s="318">
        <v>40497</v>
      </c>
      <c r="I271" s="318">
        <v>47848</v>
      </c>
      <c r="J271" s="315" t="s">
        <v>2035</v>
      </c>
      <c r="K271" s="315">
        <v>8304</v>
      </c>
      <c r="L271" s="315" t="s">
        <v>2036</v>
      </c>
      <c r="M271" s="315" t="s">
        <v>784</v>
      </c>
      <c r="N271" s="315" t="s">
        <v>2037</v>
      </c>
      <c r="O271" s="315" t="s">
        <v>805</v>
      </c>
      <c r="P271" s="315" t="s">
        <v>2038</v>
      </c>
      <c r="Q271" s="315" t="s">
        <v>2039</v>
      </c>
    </row>
    <row r="272" spans="1:17" hidden="1">
      <c r="A272" s="315" t="s">
        <v>2040</v>
      </c>
      <c r="B272" s="315" t="s">
        <v>751</v>
      </c>
      <c r="C272" s="315" t="s">
        <v>2012</v>
      </c>
      <c r="D272" s="316">
        <v>11150</v>
      </c>
      <c r="E272" s="317">
        <v>34166860</v>
      </c>
      <c r="F272" s="317">
        <v>3717979.78</v>
      </c>
      <c r="G272" s="318">
        <v>41996</v>
      </c>
      <c r="H272" s="318">
        <v>41541</v>
      </c>
      <c r="I272" s="318">
        <v>48944</v>
      </c>
      <c r="J272" s="315" t="s">
        <v>2041</v>
      </c>
      <c r="K272" s="315">
        <v>5033</v>
      </c>
      <c r="L272" s="315" t="s">
        <v>919</v>
      </c>
      <c r="M272" s="315" t="s">
        <v>776</v>
      </c>
      <c r="N272" s="315" t="s">
        <v>2042</v>
      </c>
      <c r="O272" s="315" t="s">
        <v>805</v>
      </c>
      <c r="P272" s="315" t="s">
        <v>2043</v>
      </c>
      <c r="Q272" s="315" t="s">
        <v>2039</v>
      </c>
    </row>
    <row r="273" spans="1:17" hidden="1">
      <c r="A273" s="315" t="s">
        <v>2044</v>
      </c>
      <c r="B273" s="315" t="s">
        <v>751</v>
      </c>
      <c r="C273" s="315" t="s">
        <v>2012</v>
      </c>
      <c r="D273" s="316">
        <v>17000</v>
      </c>
      <c r="E273" s="317">
        <v>36540914.389999993</v>
      </c>
      <c r="F273" s="317">
        <v>3892876.16</v>
      </c>
      <c r="G273" s="318">
        <v>39591</v>
      </c>
      <c r="H273" s="318">
        <v>41214</v>
      </c>
      <c r="I273" s="318">
        <v>48579</v>
      </c>
      <c r="J273" s="315" t="s">
        <v>2045</v>
      </c>
      <c r="K273" s="315">
        <v>3008</v>
      </c>
      <c r="L273" s="315" t="s">
        <v>308</v>
      </c>
      <c r="M273" s="315" t="s">
        <v>764</v>
      </c>
      <c r="N273" s="315" t="s">
        <v>2046</v>
      </c>
      <c r="O273" s="315" t="s">
        <v>805</v>
      </c>
      <c r="P273" s="315" t="s">
        <v>2047</v>
      </c>
      <c r="Q273" s="315" t="s">
        <v>992</v>
      </c>
    </row>
    <row r="274" spans="1:17" hidden="1">
      <c r="A274" s="315" t="s">
        <v>2048</v>
      </c>
      <c r="B274" s="315" t="s">
        <v>751</v>
      </c>
      <c r="C274" s="315" t="s">
        <v>2012</v>
      </c>
      <c r="D274" s="316">
        <v>18600</v>
      </c>
      <c r="E274" s="317">
        <v>52920788.75</v>
      </c>
      <c r="F274" s="317">
        <v>5586083.2799999993</v>
      </c>
      <c r="G274" s="318">
        <v>39573</v>
      </c>
      <c r="H274" s="318">
        <v>40229</v>
      </c>
      <c r="I274" s="318">
        <v>47848</v>
      </c>
      <c r="J274" s="315" t="s">
        <v>2049</v>
      </c>
      <c r="K274" s="315">
        <v>6512</v>
      </c>
      <c r="L274" s="315" t="s">
        <v>2050</v>
      </c>
      <c r="M274" s="315" t="s">
        <v>811</v>
      </c>
      <c r="N274" s="315" t="s">
        <v>2051</v>
      </c>
      <c r="O274" s="315" t="s">
        <v>805</v>
      </c>
      <c r="P274" s="315" t="s">
        <v>2052</v>
      </c>
      <c r="Q274" s="315" t="s">
        <v>1384</v>
      </c>
    </row>
    <row r="275" spans="1:17" hidden="1">
      <c r="A275" s="315" t="s">
        <v>2053</v>
      </c>
      <c r="B275" s="315" t="s">
        <v>751</v>
      </c>
      <c r="C275" s="315" t="s">
        <v>2012</v>
      </c>
      <c r="D275" s="316">
        <v>19600</v>
      </c>
      <c r="E275" s="317">
        <v>50166506.569999993</v>
      </c>
      <c r="F275" s="317">
        <v>6270813.3299999991</v>
      </c>
      <c r="G275" s="318">
        <v>41625</v>
      </c>
      <c r="H275" s="318">
        <v>38808</v>
      </c>
      <c r="I275" s="318">
        <v>46387</v>
      </c>
      <c r="J275" s="315" t="s">
        <v>2054</v>
      </c>
      <c r="K275" s="315">
        <v>8050</v>
      </c>
      <c r="L275" s="315" t="s">
        <v>328</v>
      </c>
      <c r="M275" s="315" t="s">
        <v>784</v>
      </c>
      <c r="N275" s="315" t="s">
        <v>2055</v>
      </c>
      <c r="O275" s="315" t="s">
        <v>805</v>
      </c>
      <c r="P275" s="315" t="s">
        <v>2056</v>
      </c>
      <c r="Q275" s="315" t="s">
        <v>1339</v>
      </c>
    </row>
    <row r="276" spans="1:17" hidden="1">
      <c r="A276" s="315" t="s">
        <v>2057</v>
      </c>
      <c r="B276" s="315" t="s">
        <v>751</v>
      </c>
      <c r="C276" s="315" t="s">
        <v>2012</v>
      </c>
      <c r="D276" s="316">
        <v>20580</v>
      </c>
      <c r="E276" s="317">
        <v>42244849.659999996</v>
      </c>
      <c r="F276" s="317">
        <v>6923461.4900000002</v>
      </c>
      <c r="G276" s="318">
        <v>39836</v>
      </c>
      <c r="H276" s="318">
        <v>39713</v>
      </c>
      <c r="I276" s="318">
        <v>47118</v>
      </c>
      <c r="J276" s="315" t="s">
        <v>2058</v>
      </c>
      <c r="K276" s="315">
        <v>4056</v>
      </c>
      <c r="L276" s="315" t="s">
        <v>2059</v>
      </c>
      <c r="M276" s="315" t="s">
        <v>2060</v>
      </c>
      <c r="N276" s="315" t="s">
        <v>2061</v>
      </c>
      <c r="O276" s="315" t="s">
        <v>914</v>
      </c>
      <c r="P276" s="315" t="s">
        <v>2062</v>
      </c>
      <c r="Q276" s="315" t="s">
        <v>2063</v>
      </c>
    </row>
    <row r="277" spans="1:17" hidden="1">
      <c r="A277" s="315" t="s">
        <v>2064</v>
      </c>
      <c r="B277" s="315" t="s">
        <v>751</v>
      </c>
      <c r="C277" s="315" t="s">
        <v>2012</v>
      </c>
      <c r="D277" s="316">
        <v>21000</v>
      </c>
      <c r="E277" s="317">
        <v>56983826.329999998</v>
      </c>
      <c r="F277" s="317">
        <v>6120485.0499999998</v>
      </c>
      <c r="G277" s="318">
        <v>39570</v>
      </c>
      <c r="H277" s="318">
        <v>40909</v>
      </c>
      <c r="I277" s="318">
        <v>48579</v>
      </c>
      <c r="J277" s="315" t="s">
        <v>2065</v>
      </c>
      <c r="K277" s="315">
        <v>1870</v>
      </c>
      <c r="L277" s="315" t="s">
        <v>2066</v>
      </c>
      <c r="M277" s="315" t="s">
        <v>754</v>
      </c>
      <c r="N277" s="315" t="s">
        <v>1979</v>
      </c>
      <c r="O277" s="315" t="s">
        <v>805</v>
      </c>
      <c r="P277" s="315" t="s">
        <v>1980</v>
      </c>
      <c r="Q277" s="315" t="s">
        <v>1981</v>
      </c>
    </row>
    <row r="278" spans="1:17" hidden="1">
      <c r="A278" s="315" t="s">
        <v>2067</v>
      </c>
      <c r="B278" s="315" t="s">
        <v>751</v>
      </c>
      <c r="C278" s="315" t="s">
        <v>759</v>
      </c>
      <c r="D278" s="316">
        <v>21000</v>
      </c>
      <c r="E278" s="317">
        <v>30301655.649999999</v>
      </c>
      <c r="F278" s="317">
        <v>6537301.6500000004</v>
      </c>
      <c r="G278" s="318">
        <v>39570</v>
      </c>
      <c r="H278" s="318">
        <v>39189</v>
      </c>
      <c r="I278" s="318">
        <v>46752</v>
      </c>
      <c r="J278" s="315" t="s">
        <v>2068</v>
      </c>
      <c r="K278" s="315">
        <v>7013</v>
      </c>
      <c r="L278" s="315" t="s">
        <v>2069</v>
      </c>
      <c r="M278" s="315" t="s">
        <v>966</v>
      </c>
      <c r="N278" s="315" t="s">
        <v>2070</v>
      </c>
      <c r="O278" s="315" t="s">
        <v>805</v>
      </c>
      <c r="P278" s="315" t="s">
        <v>2071</v>
      </c>
      <c r="Q278" s="315" t="s">
        <v>2072</v>
      </c>
    </row>
    <row r="279" spans="1:17" hidden="1">
      <c r="A279" s="315" t="s">
        <v>2073</v>
      </c>
      <c r="B279" s="315" t="s">
        <v>751</v>
      </c>
      <c r="C279" s="315" t="s">
        <v>2012</v>
      </c>
      <c r="D279" s="316">
        <v>21240</v>
      </c>
      <c r="E279" s="317">
        <v>31059316.809999999</v>
      </c>
      <c r="F279" s="317">
        <v>3796138.71</v>
      </c>
      <c r="G279" s="318">
        <v>40949</v>
      </c>
      <c r="H279" s="318">
        <v>38808</v>
      </c>
      <c r="I279" s="318">
        <v>46387</v>
      </c>
      <c r="J279" s="315" t="s">
        <v>2074</v>
      </c>
      <c r="K279" s="315">
        <v>1005</v>
      </c>
      <c r="L279" s="315" t="s">
        <v>2075</v>
      </c>
      <c r="M279" s="315" t="s">
        <v>766</v>
      </c>
      <c r="N279" s="315" t="s">
        <v>2076</v>
      </c>
      <c r="O279" s="315" t="s">
        <v>805</v>
      </c>
      <c r="P279" s="315" t="s">
        <v>2077</v>
      </c>
      <c r="Q279" s="315" t="s">
        <v>1286</v>
      </c>
    </row>
    <row r="280" spans="1:17" hidden="1">
      <c r="A280" s="315" t="s">
        <v>2078</v>
      </c>
      <c r="B280" s="315" t="s">
        <v>751</v>
      </c>
      <c r="C280" s="315" t="s">
        <v>2012</v>
      </c>
      <c r="D280" s="316">
        <v>21600</v>
      </c>
      <c r="E280" s="317">
        <v>59819486.699999996</v>
      </c>
      <c r="F280" s="317">
        <v>6369667.5600000005</v>
      </c>
      <c r="G280" s="318">
        <v>40799</v>
      </c>
      <c r="H280" s="318">
        <v>41214</v>
      </c>
      <c r="I280" s="318">
        <v>48579</v>
      </c>
      <c r="J280" s="315" t="s">
        <v>2079</v>
      </c>
      <c r="K280" s="315">
        <v>4528</v>
      </c>
      <c r="L280" s="315" t="s">
        <v>2080</v>
      </c>
      <c r="M280" s="315" t="s">
        <v>1296</v>
      </c>
      <c r="N280" s="315" t="s">
        <v>2081</v>
      </c>
      <c r="O280" s="315" t="s">
        <v>805</v>
      </c>
      <c r="P280" s="315" t="s">
        <v>2082</v>
      </c>
      <c r="Q280" s="315" t="s">
        <v>1065</v>
      </c>
    </row>
    <row r="281" spans="1:17" hidden="1">
      <c r="A281" s="315" t="s">
        <v>2083</v>
      </c>
      <c r="B281" s="315" t="s">
        <v>751</v>
      </c>
      <c r="C281" s="315" t="s">
        <v>2012</v>
      </c>
      <c r="D281" s="316">
        <v>23000</v>
      </c>
      <c r="E281" s="317">
        <v>54548589</v>
      </c>
      <c r="F281" s="317">
        <v>6024437.7800000003</v>
      </c>
      <c r="G281" s="318">
        <v>39583</v>
      </c>
      <c r="H281" s="318">
        <v>41029</v>
      </c>
      <c r="I281" s="318">
        <v>48579</v>
      </c>
      <c r="J281" s="315" t="s">
        <v>2084</v>
      </c>
      <c r="K281" s="315">
        <v>8402</v>
      </c>
      <c r="L281" s="315" t="s">
        <v>2085</v>
      </c>
      <c r="M281" s="315" t="s">
        <v>784</v>
      </c>
      <c r="N281" s="315" t="s">
        <v>2086</v>
      </c>
      <c r="O281" s="315" t="s">
        <v>805</v>
      </c>
      <c r="P281" s="315" t="s">
        <v>2087</v>
      </c>
      <c r="Q281" s="315" t="s">
        <v>2088</v>
      </c>
    </row>
    <row r="282" spans="1:17" hidden="1">
      <c r="A282" s="315" t="s">
        <v>2089</v>
      </c>
      <c r="B282" s="315" t="s">
        <v>751</v>
      </c>
      <c r="C282" s="315" t="s">
        <v>759</v>
      </c>
      <c r="D282" s="316">
        <v>27000</v>
      </c>
      <c r="E282" s="317">
        <v>16220733.370000001</v>
      </c>
      <c r="F282" s="317">
        <v>3139012.3</v>
      </c>
      <c r="G282" s="318">
        <v>39591</v>
      </c>
      <c r="H282" s="318">
        <v>41214</v>
      </c>
      <c r="I282" s="318">
        <v>48579</v>
      </c>
      <c r="J282" s="315" t="s">
        <v>2045</v>
      </c>
      <c r="K282" s="315">
        <v>3008</v>
      </c>
      <c r="L282" s="315" t="s">
        <v>308</v>
      </c>
      <c r="M282" s="315" t="s">
        <v>764</v>
      </c>
      <c r="N282" s="315" t="s">
        <v>2046</v>
      </c>
      <c r="O282" s="315" t="s">
        <v>805</v>
      </c>
      <c r="P282" s="315" t="s">
        <v>2047</v>
      </c>
      <c r="Q282" s="315" t="s">
        <v>992</v>
      </c>
    </row>
    <row r="283" spans="1:17" hidden="1">
      <c r="A283" s="315" t="s">
        <v>2090</v>
      </c>
      <c r="B283" s="315" t="s">
        <v>751</v>
      </c>
      <c r="C283" s="315" t="s">
        <v>2012</v>
      </c>
      <c r="D283" s="316">
        <v>27200</v>
      </c>
      <c r="E283" s="317">
        <v>74527366.5</v>
      </c>
      <c r="F283" s="317">
        <v>8556845.7699999996</v>
      </c>
      <c r="G283" s="318">
        <v>40617</v>
      </c>
      <c r="H283" s="318">
        <v>42370</v>
      </c>
      <c r="I283" s="318">
        <v>46387</v>
      </c>
      <c r="J283" s="315" t="s">
        <v>2091</v>
      </c>
      <c r="K283" s="315">
        <v>6037</v>
      </c>
      <c r="L283" s="315" t="s">
        <v>1571</v>
      </c>
      <c r="M283" s="315" t="s">
        <v>788</v>
      </c>
      <c r="N283" s="315" t="s">
        <v>2092</v>
      </c>
      <c r="O283" s="315" t="s">
        <v>805</v>
      </c>
      <c r="P283" s="315" t="s">
        <v>2093</v>
      </c>
      <c r="Q283" s="315" t="s">
        <v>2094</v>
      </c>
    </row>
    <row r="284" spans="1:17">
      <c r="A284" s="315" t="s">
        <v>755</v>
      </c>
      <c r="B284" s="315" t="s">
        <v>2095</v>
      </c>
      <c r="C284" s="315" t="s">
        <v>2096</v>
      </c>
      <c r="D284" s="316">
        <v>0.7</v>
      </c>
      <c r="E284" s="317">
        <v>711</v>
      </c>
      <c r="F284" s="317">
        <v>639.9</v>
      </c>
      <c r="G284" s="318">
        <v>39570</v>
      </c>
      <c r="H284" s="318">
        <v>39584</v>
      </c>
      <c r="I284" s="318">
        <v>48914</v>
      </c>
      <c r="J284" s="315"/>
      <c r="K284" s="315">
        <v>5213</v>
      </c>
      <c r="L284" s="315" t="s">
        <v>2097</v>
      </c>
      <c r="M284" s="315" t="s">
        <v>776</v>
      </c>
      <c r="N284" s="315" t="s">
        <v>755</v>
      </c>
      <c r="O284" s="315"/>
      <c r="P284" s="315"/>
      <c r="Q284" s="315"/>
    </row>
    <row r="285" spans="1:17">
      <c r="A285" s="315" t="s">
        <v>755</v>
      </c>
      <c r="B285" s="315" t="s">
        <v>2095</v>
      </c>
      <c r="C285" s="315" t="s">
        <v>2098</v>
      </c>
      <c r="D285" s="316">
        <v>0.8</v>
      </c>
      <c r="E285" s="317">
        <v>917</v>
      </c>
      <c r="F285" s="317">
        <v>687.75</v>
      </c>
      <c r="G285" s="318">
        <v>39570</v>
      </c>
      <c r="H285" s="318">
        <v>39326</v>
      </c>
      <c r="I285" s="318">
        <v>48549</v>
      </c>
      <c r="J285" s="315"/>
      <c r="K285" s="315">
        <v>1971</v>
      </c>
      <c r="L285" s="315" t="s">
        <v>2099</v>
      </c>
      <c r="M285" s="315" t="s">
        <v>754</v>
      </c>
      <c r="N285" s="315" t="s">
        <v>755</v>
      </c>
      <c r="O285" s="315"/>
      <c r="P285" s="315"/>
      <c r="Q285" s="315"/>
    </row>
    <row r="286" spans="1:17">
      <c r="A286" s="315" t="s">
        <v>755</v>
      </c>
      <c r="B286" s="315" t="s">
        <v>2095</v>
      </c>
      <c r="C286" s="315" t="s">
        <v>2098</v>
      </c>
      <c r="D286" s="316">
        <v>0.8</v>
      </c>
      <c r="E286" s="317">
        <v>849</v>
      </c>
      <c r="F286" s="317">
        <v>636.75</v>
      </c>
      <c r="G286" s="318">
        <v>39570</v>
      </c>
      <c r="H286" s="318">
        <v>39545</v>
      </c>
      <c r="I286" s="318">
        <v>48944</v>
      </c>
      <c r="J286" s="315"/>
      <c r="K286" s="315">
        <v>6103</v>
      </c>
      <c r="L286" s="315" t="s">
        <v>2100</v>
      </c>
      <c r="M286" s="315" t="s">
        <v>788</v>
      </c>
      <c r="N286" s="315" t="s">
        <v>755</v>
      </c>
      <c r="O286" s="315"/>
      <c r="P286" s="315"/>
      <c r="Q286" s="315"/>
    </row>
    <row r="287" spans="1:17">
      <c r="A287" s="315" t="s">
        <v>755</v>
      </c>
      <c r="B287" s="315" t="s">
        <v>2095</v>
      </c>
      <c r="C287" s="315" t="s">
        <v>2096</v>
      </c>
      <c r="D287" s="316">
        <v>0.9</v>
      </c>
      <c r="E287" s="317">
        <v>1103</v>
      </c>
      <c r="F287" s="317">
        <v>992.7</v>
      </c>
      <c r="G287" s="318">
        <v>39570</v>
      </c>
      <c r="H287" s="318">
        <v>39402</v>
      </c>
      <c r="I287" s="318">
        <v>48579</v>
      </c>
      <c r="J287" s="315"/>
      <c r="K287" s="315">
        <v>8881</v>
      </c>
      <c r="L287" s="315" t="s">
        <v>2101</v>
      </c>
      <c r="M287" s="315" t="s">
        <v>770</v>
      </c>
      <c r="N287" s="315" t="s">
        <v>755</v>
      </c>
      <c r="O287" s="315"/>
      <c r="P287" s="315"/>
      <c r="Q287" s="315"/>
    </row>
    <row r="288" spans="1:17">
      <c r="A288" s="315" t="s">
        <v>755</v>
      </c>
      <c r="B288" s="315" t="s">
        <v>2095</v>
      </c>
      <c r="C288" s="315" t="s">
        <v>2096</v>
      </c>
      <c r="D288" s="316">
        <v>0.9</v>
      </c>
      <c r="E288" s="317">
        <v>466</v>
      </c>
      <c r="F288" s="317">
        <v>419.40000000000003</v>
      </c>
      <c r="G288" s="318">
        <v>39570</v>
      </c>
      <c r="H288" s="318">
        <v>39568</v>
      </c>
      <c r="I288" s="318">
        <v>48914</v>
      </c>
      <c r="J288" s="315"/>
      <c r="K288" s="315">
        <v>5212</v>
      </c>
      <c r="L288" s="315" t="s">
        <v>2102</v>
      </c>
      <c r="M288" s="315" t="s">
        <v>776</v>
      </c>
      <c r="N288" s="315" t="s">
        <v>755</v>
      </c>
      <c r="O288" s="315"/>
      <c r="P288" s="315"/>
      <c r="Q288" s="315"/>
    </row>
    <row r="289" spans="1:17">
      <c r="A289" s="315" t="s">
        <v>755</v>
      </c>
      <c r="B289" s="315" t="s">
        <v>2095</v>
      </c>
      <c r="C289" s="315" t="s">
        <v>2096</v>
      </c>
      <c r="D289" s="316">
        <v>0.9</v>
      </c>
      <c r="E289" s="317">
        <v>428</v>
      </c>
      <c r="F289" s="317">
        <v>315.87</v>
      </c>
      <c r="G289" s="318">
        <v>39632</v>
      </c>
      <c r="H289" s="318">
        <v>40481</v>
      </c>
      <c r="I289" s="318">
        <v>49674</v>
      </c>
      <c r="J289" s="315"/>
      <c r="K289" s="315">
        <v>2400</v>
      </c>
      <c r="L289" s="315" t="s">
        <v>2103</v>
      </c>
      <c r="M289" s="315" t="s">
        <v>758</v>
      </c>
      <c r="N289" s="315" t="s">
        <v>755</v>
      </c>
      <c r="O289" s="315"/>
      <c r="P289" s="315"/>
      <c r="Q289" s="315"/>
    </row>
    <row r="290" spans="1:17">
      <c r="A290" s="315" t="s">
        <v>755</v>
      </c>
      <c r="B290" s="315" t="s">
        <v>2095</v>
      </c>
      <c r="C290" s="315" t="s">
        <v>2096</v>
      </c>
      <c r="D290" s="316">
        <v>0.9</v>
      </c>
      <c r="E290" s="317">
        <v>145</v>
      </c>
      <c r="F290" s="317">
        <v>130.5</v>
      </c>
      <c r="G290" s="318">
        <v>39799</v>
      </c>
      <c r="H290" s="318">
        <v>39030</v>
      </c>
      <c r="I290" s="318">
        <v>48213</v>
      </c>
      <c r="J290" s="315"/>
      <c r="K290" s="315">
        <v>9473</v>
      </c>
      <c r="L290" s="315" t="s">
        <v>2104</v>
      </c>
      <c r="M290" s="315" t="s">
        <v>770</v>
      </c>
      <c r="N290" s="315" t="s">
        <v>755</v>
      </c>
      <c r="O290" s="315"/>
      <c r="P290" s="315"/>
      <c r="Q290" s="315"/>
    </row>
    <row r="291" spans="1:17">
      <c r="A291" s="315" t="s">
        <v>755</v>
      </c>
      <c r="B291" s="315" t="s">
        <v>2095</v>
      </c>
      <c r="C291" s="315" t="s">
        <v>2096</v>
      </c>
      <c r="D291" s="316">
        <v>1</v>
      </c>
      <c r="E291" s="317">
        <v>918</v>
      </c>
      <c r="F291" s="317">
        <v>826.2</v>
      </c>
      <c r="G291" s="318">
        <v>39570</v>
      </c>
      <c r="H291" s="318">
        <v>39717</v>
      </c>
      <c r="I291" s="318">
        <v>48944</v>
      </c>
      <c r="J291" s="315"/>
      <c r="K291" s="315">
        <v>5504</v>
      </c>
      <c r="L291" s="315" t="s">
        <v>2105</v>
      </c>
      <c r="M291" s="315" t="s">
        <v>776</v>
      </c>
      <c r="N291" s="315" t="s">
        <v>755</v>
      </c>
      <c r="O291" s="315"/>
      <c r="P291" s="315"/>
      <c r="Q291" s="315"/>
    </row>
    <row r="292" spans="1:17">
      <c r="A292" s="315" t="s">
        <v>750</v>
      </c>
      <c r="B292" s="315" t="s">
        <v>2095</v>
      </c>
      <c r="C292" s="315" t="s">
        <v>2096</v>
      </c>
      <c r="D292" s="316">
        <v>1</v>
      </c>
      <c r="E292" s="317">
        <v>781</v>
      </c>
      <c r="F292" s="317">
        <v>650.85000000000014</v>
      </c>
      <c r="G292" s="318">
        <v>39570</v>
      </c>
      <c r="H292" s="318">
        <v>39583</v>
      </c>
      <c r="I292" s="318">
        <v>48914</v>
      </c>
      <c r="J292" s="315"/>
      <c r="K292" s="315">
        <v>6500</v>
      </c>
      <c r="L292" s="315" t="s">
        <v>2106</v>
      </c>
      <c r="M292" s="315" t="s">
        <v>811</v>
      </c>
      <c r="N292" s="315" t="s">
        <v>750</v>
      </c>
      <c r="O292" s="315"/>
      <c r="P292" s="315"/>
      <c r="Q292" s="315"/>
    </row>
    <row r="293" spans="1:17">
      <c r="A293" s="315" t="s">
        <v>755</v>
      </c>
      <c r="B293" s="315" t="s">
        <v>2095</v>
      </c>
      <c r="C293" s="315" t="s">
        <v>2098</v>
      </c>
      <c r="D293" s="316">
        <v>1</v>
      </c>
      <c r="E293" s="317">
        <v>1149</v>
      </c>
      <c r="F293" s="317">
        <v>861.75</v>
      </c>
      <c r="G293" s="318">
        <v>39570</v>
      </c>
      <c r="H293" s="318">
        <v>39583</v>
      </c>
      <c r="I293" s="318">
        <v>48944</v>
      </c>
      <c r="J293" s="315"/>
      <c r="K293" s="315">
        <v>1407</v>
      </c>
      <c r="L293" s="315" t="s">
        <v>2107</v>
      </c>
      <c r="M293" s="315" t="s">
        <v>766</v>
      </c>
      <c r="N293" s="315" t="s">
        <v>755</v>
      </c>
      <c r="O293" s="315"/>
      <c r="P293" s="315"/>
      <c r="Q293" s="315"/>
    </row>
    <row r="294" spans="1:17">
      <c r="A294" s="315" t="s">
        <v>755</v>
      </c>
      <c r="B294" s="315" t="s">
        <v>2095</v>
      </c>
      <c r="C294" s="315" t="s">
        <v>2098</v>
      </c>
      <c r="D294" s="316">
        <v>1</v>
      </c>
      <c r="E294" s="317">
        <v>1179</v>
      </c>
      <c r="F294" s="317">
        <v>884.25</v>
      </c>
      <c r="G294" s="318">
        <v>39570</v>
      </c>
      <c r="H294" s="318">
        <v>39387</v>
      </c>
      <c r="I294" s="318">
        <v>48549</v>
      </c>
      <c r="J294" s="315"/>
      <c r="K294" s="315">
        <v>1806</v>
      </c>
      <c r="L294" s="315" t="s">
        <v>2108</v>
      </c>
      <c r="M294" s="315" t="s">
        <v>766</v>
      </c>
      <c r="N294" s="315" t="s">
        <v>755</v>
      </c>
      <c r="O294" s="315"/>
      <c r="P294" s="315"/>
      <c r="Q294" s="315"/>
    </row>
    <row r="295" spans="1:17">
      <c r="A295" s="315" t="s">
        <v>755</v>
      </c>
      <c r="B295" s="315" t="s">
        <v>2095</v>
      </c>
      <c r="C295" s="315" t="s">
        <v>2098</v>
      </c>
      <c r="D295" s="316">
        <v>1</v>
      </c>
      <c r="E295" s="317">
        <v>781</v>
      </c>
      <c r="F295" s="317">
        <v>585.75</v>
      </c>
      <c r="G295" s="318">
        <v>39582</v>
      </c>
      <c r="H295" s="318">
        <v>39256</v>
      </c>
      <c r="I295" s="318">
        <v>48549</v>
      </c>
      <c r="J295" s="315"/>
      <c r="K295" s="315">
        <v>6102</v>
      </c>
      <c r="L295" s="315" t="s">
        <v>2109</v>
      </c>
      <c r="M295" s="315" t="s">
        <v>788</v>
      </c>
      <c r="N295" s="315" t="s">
        <v>755</v>
      </c>
      <c r="O295" s="315"/>
      <c r="P295" s="315"/>
      <c r="Q295" s="315"/>
    </row>
    <row r="296" spans="1:17">
      <c r="A296" s="315" t="s">
        <v>755</v>
      </c>
      <c r="B296" s="315" t="s">
        <v>2095</v>
      </c>
      <c r="C296" s="315" t="s">
        <v>2098</v>
      </c>
      <c r="D296" s="316">
        <v>1</v>
      </c>
      <c r="E296" s="317">
        <v>948</v>
      </c>
      <c r="F296" s="317">
        <v>711</v>
      </c>
      <c r="G296" s="318">
        <v>39570</v>
      </c>
      <c r="H296" s="318">
        <v>39487</v>
      </c>
      <c r="I296" s="318">
        <v>48914</v>
      </c>
      <c r="J296" s="315"/>
      <c r="K296" s="315">
        <v>8572</v>
      </c>
      <c r="L296" s="315" t="s">
        <v>2110</v>
      </c>
      <c r="M296" s="315" t="s">
        <v>792</v>
      </c>
      <c r="N296" s="315" t="s">
        <v>755</v>
      </c>
      <c r="O296" s="315"/>
      <c r="P296" s="315"/>
      <c r="Q296" s="315"/>
    </row>
    <row r="297" spans="1:17">
      <c r="A297" s="315" t="s">
        <v>755</v>
      </c>
      <c r="B297" s="315" t="s">
        <v>2095</v>
      </c>
      <c r="C297" s="315" t="s">
        <v>2098</v>
      </c>
      <c r="D297" s="316">
        <v>1</v>
      </c>
      <c r="E297" s="317">
        <v>1090</v>
      </c>
      <c r="F297" s="317">
        <v>817.5</v>
      </c>
      <c r="G297" s="318">
        <v>39662</v>
      </c>
      <c r="H297" s="318">
        <v>39688</v>
      </c>
      <c r="I297" s="318">
        <v>48944</v>
      </c>
      <c r="J297" s="315"/>
      <c r="K297" s="315">
        <v>1270</v>
      </c>
      <c r="L297" s="315" t="s">
        <v>2111</v>
      </c>
      <c r="M297" s="315" t="s">
        <v>766</v>
      </c>
      <c r="N297" s="315" t="s">
        <v>755</v>
      </c>
      <c r="O297" s="315"/>
      <c r="P297" s="315"/>
      <c r="Q297" s="315"/>
    </row>
    <row r="298" spans="1:17">
      <c r="A298" s="315" t="s">
        <v>755</v>
      </c>
      <c r="B298" s="315" t="s">
        <v>2095</v>
      </c>
      <c r="C298" s="315" t="s">
        <v>2098</v>
      </c>
      <c r="D298" s="316">
        <v>1</v>
      </c>
      <c r="E298" s="317">
        <v>935</v>
      </c>
      <c r="F298" s="317">
        <v>701.25</v>
      </c>
      <c r="G298" s="318">
        <v>39735</v>
      </c>
      <c r="H298" s="318">
        <v>38834</v>
      </c>
      <c r="I298" s="318">
        <v>48183</v>
      </c>
      <c r="J298" s="315"/>
      <c r="K298" s="315">
        <v>6528</v>
      </c>
      <c r="L298" s="315" t="s">
        <v>2112</v>
      </c>
      <c r="M298" s="315" t="s">
        <v>811</v>
      </c>
      <c r="N298" s="315" t="s">
        <v>755</v>
      </c>
      <c r="O298" s="315"/>
      <c r="P298" s="315"/>
      <c r="Q298" s="315"/>
    </row>
    <row r="299" spans="1:17">
      <c r="A299" s="315" t="s">
        <v>755</v>
      </c>
      <c r="B299" s="315" t="s">
        <v>2095</v>
      </c>
      <c r="C299" s="315" t="s">
        <v>2098</v>
      </c>
      <c r="D299" s="316">
        <v>1</v>
      </c>
      <c r="E299" s="317">
        <v>29</v>
      </c>
      <c r="F299" s="317">
        <v>21.75</v>
      </c>
      <c r="G299" s="318">
        <v>39940</v>
      </c>
      <c r="H299" s="318">
        <v>39561</v>
      </c>
      <c r="I299" s="318">
        <v>48944</v>
      </c>
      <c r="J299" s="315"/>
      <c r="K299" s="315">
        <v>1753</v>
      </c>
      <c r="L299" s="315" t="s">
        <v>2113</v>
      </c>
      <c r="M299" s="315" t="s">
        <v>761</v>
      </c>
      <c r="N299" s="315" t="s">
        <v>755</v>
      </c>
      <c r="O299" s="315"/>
      <c r="P299" s="315"/>
      <c r="Q299" s="315"/>
    </row>
    <row r="300" spans="1:17">
      <c r="A300" s="315" t="s">
        <v>750</v>
      </c>
      <c r="B300" s="315" t="s">
        <v>2095</v>
      </c>
      <c r="C300" s="315" t="s">
        <v>2098</v>
      </c>
      <c r="D300" s="316">
        <v>1.1000000000000001</v>
      </c>
      <c r="E300" s="317">
        <v>911.99</v>
      </c>
      <c r="F300" s="317">
        <v>633.33000000000004</v>
      </c>
      <c r="G300" s="318">
        <v>39569</v>
      </c>
      <c r="H300" s="318">
        <v>39234</v>
      </c>
      <c r="I300" s="318">
        <v>48579</v>
      </c>
      <c r="J300" s="315"/>
      <c r="K300" s="315">
        <v>8783</v>
      </c>
      <c r="L300" s="315" t="s">
        <v>2114</v>
      </c>
      <c r="M300" s="315" t="s">
        <v>1705</v>
      </c>
      <c r="N300" s="315" t="s">
        <v>750</v>
      </c>
      <c r="O300" s="315"/>
      <c r="P300" s="315"/>
      <c r="Q300" s="315"/>
    </row>
    <row r="301" spans="1:17">
      <c r="A301" s="315" t="s">
        <v>750</v>
      </c>
      <c r="B301" s="315" t="s">
        <v>2095</v>
      </c>
      <c r="C301" s="315" t="s">
        <v>2098</v>
      </c>
      <c r="D301" s="316">
        <v>1.1000000000000001</v>
      </c>
      <c r="E301" s="317">
        <v>992</v>
      </c>
      <c r="F301" s="317">
        <v>744</v>
      </c>
      <c r="G301" s="318">
        <v>39570</v>
      </c>
      <c r="H301" s="318">
        <v>39022</v>
      </c>
      <c r="I301" s="318">
        <v>48183</v>
      </c>
      <c r="J301" s="315"/>
      <c r="K301" s="315">
        <v>7433</v>
      </c>
      <c r="L301" s="315" t="s">
        <v>2115</v>
      </c>
      <c r="M301" s="315" t="s">
        <v>966</v>
      </c>
      <c r="N301" s="315" t="s">
        <v>750</v>
      </c>
      <c r="O301" s="315"/>
      <c r="P301" s="315"/>
      <c r="Q301" s="315"/>
    </row>
    <row r="302" spans="1:17">
      <c r="A302" s="315" t="s">
        <v>755</v>
      </c>
      <c r="B302" s="315" t="s">
        <v>2095</v>
      </c>
      <c r="C302" s="315" t="s">
        <v>2098</v>
      </c>
      <c r="D302" s="316">
        <v>1.1000000000000001</v>
      </c>
      <c r="E302" s="317">
        <v>691</v>
      </c>
      <c r="F302" s="317">
        <v>518.25</v>
      </c>
      <c r="G302" s="318">
        <v>39573</v>
      </c>
      <c r="H302" s="318">
        <v>39751</v>
      </c>
      <c r="I302" s="318">
        <v>48944</v>
      </c>
      <c r="J302" s="315"/>
      <c r="K302" s="315">
        <v>3158</v>
      </c>
      <c r="L302" s="315" t="s">
        <v>2116</v>
      </c>
      <c r="M302" s="315" t="s">
        <v>764</v>
      </c>
      <c r="N302" s="315" t="s">
        <v>755</v>
      </c>
      <c r="O302" s="315"/>
      <c r="P302" s="315"/>
      <c r="Q302" s="315"/>
    </row>
    <row r="303" spans="1:17">
      <c r="A303" s="315" t="s">
        <v>755</v>
      </c>
      <c r="B303" s="315" t="s">
        <v>2095</v>
      </c>
      <c r="C303" s="315" t="s">
        <v>2098</v>
      </c>
      <c r="D303" s="316">
        <v>1.1000000000000001</v>
      </c>
      <c r="E303" s="317">
        <v>947</v>
      </c>
      <c r="F303" s="317">
        <v>710.25</v>
      </c>
      <c r="G303" s="318">
        <v>39570</v>
      </c>
      <c r="H303" s="318">
        <v>39694</v>
      </c>
      <c r="I303" s="318">
        <v>48944</v>
      </c>
      <c r="J303" s="315"/>
      <c r="K303" s="315">
        <v>1303</v>
      </c>
      <c r="L303" s="315" t="s">
        <v>2117</v>
      </c>
      <c r="M303" s="315" t="s">
        <v>766</v>
      </c>
      <c r="N303" s="315" t="s">
        <v>755</v>
      </c>
      <c r="O303" s="315"/>
      <c r="P303" s="315"/>
      <c r="Q303" s="315"/>
    </row>
    <row r="304" spans="1:17">
      <c r="A304" s="315" t="s">
        <v>755</v>
      </c>
      <c r="B304" s="315" t="s">
        <v>2095</v>
      </c>
      <c r="C304" s="315" t="s">
        <v>2098</v>
      </c>
      <c r="D304" s="316">
        <v>1.1000000000000001</v>
      </c>
      <c r="E304" s="317">
        <v>124</v>
      </c>
      <c r="F304" s="317">
        <v>93</v>
      </c>
      <c r="G304" s="318">
        <v>39570</v>
      </c>
      <c r="H304" s="318">
        <v>39773</v>
      </c>
      <c r="I304" s="318">
        <v>48914</v>
      </c>
      <c r="J304" s="315"/>
      <c r="K304" s="315">
        <v>1568</v>
      </c>
      <c r="L304" s="315" t="s">
        <v>2118</v>
      </c>
      <c r="M304" s="315" t="s">
        <v>761</v>
      </c>
      <c r="N304" s="315" t="s">
        <v>755</v>
      </c>
      <c r="O304" s="315"/>
      <c r="P304" s="315"/>
      <c r="Q304" s="315"/>
    </row>
    <row r="305" spans="1:17">
      <c r="A305" s="315" t="s">
        <v>755</v>
      </c>
      <c r="B305" s="315" t="s">
        <v>2095</v>
      </c>
      <c r="C305" s="315" t="s">
        <v>2098</v>
      </c>
      <c r="D305" s="316">
        <v>1.1000000000000001</v>
      </c>
      <c r="E305" s="317">
        <v>1137</v>
      </c>
      <c r="F305" s="317">
        <v>852.75</v>
      </c>
      <c r="G305" s="318">
        <v>39570</v>
      </c>
      <c r="H305" s="318">
        <v>39526</v>
      </c>
      <c r="I305" s="318">
        <v>48914</v>
      </c>
      <c r="J305" s="315"/>
      <c r="K305" s="315">
        <v>1772</v>
      </c>
      <c r="L305" s="315" t="s">
        <v>2119</v>
      </c>
      <c r="M305" s="315" t="s">
        <v>761</v>
      </c>
      <c r="N305" s="315" t="s">
        <v>755</v>
      </c>
      <c r="O305" s="315"/>
      <c r="P305" s="315"/>
      <c r="Q305" s="315"/>
    </row>
    <row r="306" spans="1:17">
      <c r="A306" s="315" t="s">
        <v>755</v>
      </c>
      <c r="B306" s="315" t="s">
        <v>2095</v>
      </c>
      <c r="C306" s="315" t="s">
        <v>2098</v>
      </c>
      <c r="D306" s="316">
        <v>1.1000000000000001</v>
      </c>
      <c r="E306" s="317">
        <v>788</v>
      </c>
      <c r="F306" s="317">
        <v>591</v>
      </c>
      <c r="G306" s="318">
        <v>39618</v>
      </c>
      <c r="H306" s="318">
        <v>40077</v>
      </c>
      <c r="I306" s="318">
        <v>49309</v>
      </c>
      <c r="J306" s="315"/>
      <c r="K306" s="315">
        <v>9244</v>
      </c>
      <c r="L306" s="315" t="s">
        <v>1964</v>
      </c>
      <c r="M306" s="315" t="s">
        <v>770</v>
      </c>
      <c r="N306" s="315" t="s">
        <v>755</v>
      </c>
      <c r="O306" s="315"/>
      <c r="P306" s="315"/>
      <c r="Q306" s="315"/>
    </row>
    <row r="307" spans="1:17">
      <c r="A307" s="315" t="s">
        <v>755</v>
      </c>
      <c r="B307" s="315" t="s">
        <v>2095</v>
      </c>
      <c r="C307" s="315" t="s">
        <v>2098</v>
      </c>
      <c r="D307" s="316">
        <v>1.1000000000000001</v>
      </c>
      <c r="E307" s="317">
        <v>520</v>
      </c>
      <c r="F307" s="317">
        <v>390</v>
      </c>
      <c r="G307" s="318">
        <v>39634</v>
      </c>
      <c r="H307" s="318">
        <v>39380</v>
      </c>
      <c r="I307" s="318">
        <v>48549</v>
      </c>
      <c r="J307" s="315"/>
      <c r="K307" s="315">
        <v>8784</v>
      </c>
      <c r="L307" s="315" t="s">
        <v>2120</v>
      </c>
      <c r="M307" s="315" t="s">
        <v>1705</v>
      </c>
      <c r="N307" s="315" t="s">
        <v>755</v>
      </c>
      <c r="O307" s="315"/>
      <c r="P307" s="315"/>
      <c r="Q307" s="315"/>
    </row>
    <row r="308" spans="1:17">
      <c r="A308" s="315" t="s">
        <v>755</v>
      </c>
      <c r="B308" s="315" t="s">
        <v>2095</v>
      </c>
      <c r="C308" s="315" t="s">
        <v>2098</v>
      </c>
      <c r="D308" s="316">
        <v>1.1000000000000001</v>
      </c>
      <c r="E308" s="317">
        <v>1022</v>
      </c>
      <c r="F308" s="317">
        <v>766.5</v>
      </c>
      <c r="G308" s="318">
        <v>39640</v>
      </c>
      <c r="H308" s="318">
        <v>38938</v>
      </c>
      <c r="I308" s="318">
        <v>48213</v>
      </c>
      <c r="J308" s="315"/>
      <c r="K308" s="315">
        <v>8784</v>
      </c>
      <c r="L308" s="315" t="s">
        <v>2120</v>
      </c>
      <c r="M308" s="315" t="s">
        <v>1705</v>
      </c>
      <c r="N308" s="315" t="s">
        <v>755</v>
      </c>
      <c r="O308" s="315"/>
      <c r="P308" s="315"/>
      <c r="Q308" s="315"/>
    </row>
    <row r="309" spans="1:17">
      <c r="A309" s="315" t="s">
        <v>755</v>
      </c>
      <c r="B309" s="315" t="s">
        <v>2095</v>
      </c>
      <c r="C309" s="315" t="s">
        <v>2098</v>
      </c>
      <c r="D309" s="316">
        <v>1.1000000000000001</v>
      </c>
      <c r="E309" s="317">
        <v>851</v>
      </c>
      <c r="F309" s="317">
        <v>523.37</v>
      </c>
      <c r="G309" s="318">
        <v>39736</v>
      </c>
      <c r="H309" s="318">
        <v>40210</v>
      </c>
      <c r="I309" s="318">
        <v>49674</v>
      </c>
      <c r="J309" s="315"/>
      <c r="K309" s="315">
        <v>4803</v>
      </c>
      <c r="L309" s="315" t="s">
        <v>2121</v>
      </c>
      <c r="M309" s="315" t="s">
        <v>776</v>
      </c>
      <c r="N309" s="315" t="s">
        <v>755</v>
      </c>
      <c r="O309" s="315"/>
      <c r="P309" s="315"/>
      <c r="Q309" s="315"/>
    </row>
    <row r="310" spans="1:17">
      <c r="A310" s="315" t="s">
        <v>755</v>
      </c>
      <c r="B310" s="315" t="s">
        <v>2095</v>
      </c>
      <c r="C310" s="315" t="s">
        <v>2098</v>
      </c>
      <c r="D310" s="316">
        <v>1.1000000000000001</v>
      </c>
      <c r="E310" s="317">
        <v>628</v>
      </c>
      <c r="F310" s="317">
        <v>471</v>
      </c>
      <c r="G310" s="318">
        <v>39813</v>
      </c>
      <c r="H310" s="318">
        <v>39974</v>
      </c>
      <c r="I310" s="318">
        <v>49309</v>
      </c>
      <c r="J310" s="315"/>
      <c r="K310" s="315">
        <v>3368</v>
      </c>
      <c r="L310" s="315" t="s">
        <v>2122</v>
      </c>
      <c r="M310" s="315" t="s">
        <v>764</v>
      </c>
      <c r="N310" s="315" t="s">
        <v>755</v>
      </c>
      <c r="O310" s="315"/>
      <c r="P310" s="315"/>
      <c r="Q310" s="315"/>
    </row>
    <row r="311" spans="1:17">
      <c r="A311" s="315" t="s">
        <v>755</v>
      </c>
      <c r="B311" s="315" t="s">
        <v>2095</v>
      </c>
      <c r="C311" s="315" t="s">
        <v>2096</v>
      </c>
      <c r="D311" s="316">
        <v>1.1000000000000001</v>
      </c>
      <c r="E311" s="317">
        <v>1011</v>
      </c>
      <c r="F311" s="317">
        <v>909.9</v>
      </c>
      <c r="G311" s="318">
        <v>39899</v>
      </c>
      <c r="H311" s="318">
        <v>39947</v>
      </c>
      <c r="I311" s="318">
        <v>49309</v>
      </c>
      <c r="J311" s="315"/>
      <c r="K311" s="315">
        <v>5027</v>
      </c>
      <c r="L311" s="315" t="s">
        <v>2123</v>
      </c>
      <c r="M311" s="315" t="s">
        <v>776</v>
      </c>
      <c r="N311" s="315" t="s">
        <v>755</v>
      </c>
      <c r="O311" s="315"/>
      <c r="P311" s="315"/>
      <c r="Q311" s="315"/>
    </row>
    <row r="312" spans="1:17">
      <c r="A312" s="315" t="s">
        <v>755</v>
      </c>
      <c r="B312" s="315" t="s">
        <v>2095</v>
      </c>
      <c r="C312" s="315" t="s">
        <v>2098</v>
      </c>
      <c r="D312" s="316">
        <v>1.1000000000000001</v>
      </c>
      <c r="E312" s="317">
        <v>1057</v>
      </c>
      <c r="F312" s="317">
        <v>792.75</v>
      </c>
      <c r="G312" s="318">
        <v>39945</v>
      </c>
      <c r="H312" s="318">
        <v>40032</v>
      </c>
      <c r="I312" s="318">
        <v>49309</v>
      </c>
      <c r="J312" s="315"/>
      <c r="K312" s="315">
        <v>1246</v>
      </c>
      <c r="L312" s="315" t="s">
        <v>2124</v>
      </c>
      <c r="M312" s="315" t="s">
        <v>1827</v>
      </c>
      <c r="N312" s="315" t="s">
        <v>755</v>
      </c>
      <c r="O312" s="315"/>
      <c r="P312" s="315"/>
      <c r="Q312" s="315"/>
    </row>
    <row r="313" spans="1:17">
      <c r="A313" s="315" t="s">
        <v>755</v>
      </c>
      <c r="B313" s="315" t="s">
        <v>2095</v>
      </c>
      <c r="C313" s="315" t="s">
        <v>2096</v>
      </c>
      <c r="D313" s="316">
        <v>1.1000000000000001</v>
      </c>
      <c r="E313" s="317">
        <v>251.92000000000002</v>
      </c>
      <c r="F313" s="317">
        <v>185.90999999999997</v>
      </c>
      <c r="G313" s="318">
        <v>40147</v>
      </c>
      <c r="H313" s="318">
        <v>40470</v>
      </c>
      <c r="I313" s="318">
        <v>49674</v>
      </c>
      <c r="J313" s="315"/>
      <c r="K313" s="315">
        <v>7130</v>
      </c>
      <c r="L313" s="315" t="s">
        <v>2125</v>
      </c>
      <c r="M313" s="315" t="s">
        <v>966</v>
      </c>
      <c r="N313" s="315" t="s">
        <v>755</v>
      </c>
      <c r="O313" s="315"/>
      <c r="P313" s="315"/>
      <c r="Q313" s="315"/>
    </row>
    <row r="314" spans="1:17">
      <c r="A314" s="315" t="s">
        <v>755</v>
      </c>
      <c r="B314" s="315" t="s">
        <v>2095</v>
      </c>
      <c r="C314" s="315" t="s">
        <v>2096</v>
      </c>
      <c r="D314" s="316">
        <v>1.1000000000000001</v>
      </c>
      <c r="E314" s="317">
        <v>1025.53</v>
      </c>
      <c r="F314" s="317">
        <v>756.82999999999993</v>
      </c>
      <c r="G314" s="318">
        <v>40190</v>
      </c>
      <c r="H314" s="318">
        <v>40227</v>
      </c>
      <c r="I314" s="318">
        <v>49674</v>
      </c>
      <c r="J314" s="315"/>
      <c r="K314" s="315">
        <v>4574</v>
      </c>
      <c r="L314" s="315" t="s">
        <v>2126</v>
      </c>
      <c r="M314" s="315" t="s">
        <v>1296</v>
      </c>
      <c r="N314" s="315" t="s">
        <v>755</v>
      </c>
      <c r="O314" s="315"/>
      <c r="P314" s="315"/>
      <c r="Q314" s="315"/>
    </row>
    <row r="315" spans="1:17">
      <c r="A315" s="315" t="s">
        <v>750</v>
      </c>
      <c r="B315" s="315" t="s">
        <v>2095</v>
      </c>
      <c r="C315" s="315" t="s">
        <v>2098</v>
      </c>
      <c r="D315" s="316">
        <v>1.1000000000000001</v>
      </c>
      <c r="E315" s="317">
        <v>937</v>
      </c>
      <c r="F315" s="317">
        <v>576.26</v>
      </c>
      <c r="G315" s="318">
        <v>40386</v>
      </c>
      <c r="H315" s="318">
        <v>40340</v>
      </c>
      <c r="I315" s="318">
        <v>49674</v>
      </c>
      <c r="J315" s="315"/>
      <c r="K315" s="315">
        <v>1204</v>
      </c>
      <c r="L315" s="315" t="s">
        <v>2127</v>
      </c>
      <c r="M315" s="315" t="s">
        <v>1827</v>
      </c>
      <c r="N315" s="315" t="s">
        <v>750</v>
      </c>
      <c r="O315" s="315"/>
      <c r="P315" s="315"/>
      <c r="Q315" s="315"/>
    </row>
    <row r="316" spans="1:17">
      <c r="A316" s="315" t="s">
        <v>755</v>
      </c>
      <c r="B316" s="315" t="s">
        <v>2095</v>
      </c>
      <c r="C316" s="315" t="s">
        <v>2096</v>
      </c>
      <c r="D316" s="316">
        <v>1.1000000000000001</v>
      </c>
      <c r="E316" s="317">
        <v>803</v>
      </c>
      <c r="F316" s="317">
        <v>475.36</v>
      </c>
      <c r="G316" s="318">
        <v>40534</v>
      </c>
      <c r="H316" s="318">
        <v>40833</v>
      </c>
      <c r="I316" s="318">
        <v>50040</v>
      </c>
      <c r="J316" s="315"/>
      <c r="K316" s="315">
        <v>6832</v>
      </c>
      <c r="L316" s="315" t="s">
        <v>2128</v>
      </c>
      <c r="M316" s="315" t="s">
        <v>811</v>
      </c>
      <c r="N316" s="315" t="s">
        <v>755</v>
      </c>
      <c r="O316" s="315"/>
      <c r="P316" s="315"/>
      <c r="Q316" s="315"/>
    </row>
    <row r="317" spans="1:17">
      <c r="A317" s="315" t="s">
        <v>755</v>
      </c>
      <c r="B317" s="315" t="s">
        <v>2095</v>
      </c>
      <c r="C317" s="315" t="s">
        <v>2098</v>
      </c>
      <c r="D317" s="316">
        <v>1.1499999999999999</v>
      </c>
      <c r="E317" s="317">
        <v>497</v>
      </c>
      <c r="F317" s="317">
        <v>305.66000000000003</v>
      </c>
      <c r="G317" s="318">
        <v>40366</v>
      </c>
      <c r="H317" s="318">
        <v>40340</v>
      </c>
      <c r="I317" s="318">
        <v>49674</v>
      </c>
      <c r="J317" s="315"/>
      <c r="K317" s="315">
        <v>6874</v>
      </c>
      <c r="L317" s="315" t="s">
        <v>2129</v>
      </c>
      <c r="M317" s="315" t="s">
        <v>811</v>
      </c>
      <c r="N317" s="315" t="s">
        <v>755</v>
      </c>
      <c r="O317" s="315"/>
      <c r="P317" s="315"/>
      <c r="Q317" s="315"/>
    </row>
    <row r="318" spans="1:17">
      <c r="A318" s="315" t="s">
        <v>755</v>
      </c>
      <c r="B318" s="315" t="s">
        <v>2095</v>
      </c>
      <c r="C318" s="315" t="s">
        <v>2098</v>
      </c>
      <c r="D318" s="316">
        <v>1.2</v>
      </c>
      <c r="E318" s="317">
        <v>978</v>
      </c>
      <c r="F318" s="317">
        <v>733.5</v>
      </c>
      <c r="G318" s="318">
        <v>39569</v>
      </c>
      <c r="H318" s="318">
        <v>39814</v>
      </c>
      <c r="I318" s="318">
        <v>49279</v>
      </c>
      <c r="J318" s="315"/>
      <c r="K318" s="315">
        <v>4704</v>
      </c>
      <c r="L318" s="315" t="s">
        <v>2130</v>
      </c>
      <c r="M318" s="315" t="s">
        <v>764</v>
      </c>
      <c r="N318" s="315" t="s">
        <v>755</v>
      </c>
      <c r="O318" s="315"/>
      <c r="P318" s="315"/>
      <c r="Q318" s="315"/>
    </row>
    <row r="319" spans="1:17">
      <c r="A319" s="315" t="s">
        <v>755</v>
      </c>
      <c r="B319" s="315" t="s">
        <v>2095</v>
      </c>
      <c r="C319" s="315" t="s">
        <v>2096</v>
      </c>
      <c r="D319" s="316">
        <v>1.2</v>
      </c>
      <c r="E319" s="317">
        <v>964</v>
      </c>
      <c r="F319" s="317">
        <v>867.6</v>
      </c>
      <c r="G319" s="318">
        <v>39570</v>
      </c>
      <c r="H319" s="318">
        <v>39034</v>
      </c>
      <c r="I319" s="318">
        <v>48183</v>
      </c>
      <c r="J319" s="315"/>
      <c r="K319" s="315">
        <v>6005</v>
      </c>
      <c r="L319" s="315" t="s">
        <v>2131</v>
      </c>
      <c r="M319" s="315" t="s">
        <v>788</v>
      </c>
      <c r="N319" s="315" t="s">
        <v>755</v>
      </c>
      <c r="O319" s="315"/>
      <c r="P319" s="315"/>
      <c r="Q319" s="315"/>
    </row>
    <row r="320" spans="1:17">
      <c r="A320" s="315" t="s">
        <v>755</v>
      </c>
      <c r="B320" s="315" t="s">
        <v>2095</v>
      </c>
      <c r="C320" s="315" t="s">
        <v>2098</v>
      </c>
      <c r="D320" s="316">
        <v>1.2</v>
      </c>
      <c r="E320" s="317">
        <v>1038.99</v>
      </c>
      <c r="F320" s="317">
        <v>779.24</v>
      </c>
      <c r="G320" s="318">
        <v>39604</v>
      </c>
      <c r="H320" s="318">
        <v>39506</v>
      </c>
      <c r="I320" s="318">
        <v>48914</v>
      </c>
      <c r="J320" s="315"/>
      <c r="K320" s="315">
        <v>6313</v>
      </c>
      <c r="L320" s="315" t="s">
        <v>2132</v>
      </c>
      <c r="M320" s="315" t="s">
        <v>1712</v>
      </c>
      <c r="N320" s="315" t="s">
        <v>755</v>
      </c>
      <c r="O320" s="315"/>
      <c r="P320" s="315"/>
      <c r="Q320" s="315"/>
    </row>
    <row r="321" spans="1:17">
      <c r="A321" s="315" t="s">
        <v>755</v>
      </c>
      <c r="B321" s="315" t="s">
        <v>2095</v>
      </c>
      <c r="C321" s="315" t="s">
        <v>2098</v>
      </c>
      <c r="D321" s="316">
        <v>1.2</v>
      </c>
      <c r="E321" s="317">
        <v>1107.56</v>
      </c>
      <c r="F321" s="317">
        <v>830.68999999999994</v>
      </c>
      <c r="G321" s="318">
        <v>39881</v>
      </c>
      <c r="H321" s="318">
        <v>39920</v>
      </c>
      <c r="I321" s="318">
        <v>49309</v>
      </c>
      <c r="J321" s="315"/>
      <c r="K321" s="315">
        <v>4144</v>
      </c>
      <c r="L321" s="315" t="s">
        <v>2133</v>
      </c>
      <c r="M321" s="315" t="s">
        <v>1484</v>
      </c>
      <c r="N321" s="315" t="s">
        <v>755</v>
      </c>
      <c r="O321" s="315"/>
      <c r="P321" s="315"/>
      <c r="Q321" s="315"/>
    </row>
    <row r="322" spans="1:17">
      <c r="A322" s="315" t="s">
        <v>755</v>
      </c>
      <c r="B322" s="315" t="s">
        <v>2095</v>
      </c>
      <c r="C322" s="315" t="s">
        <v>2098</v>
      </c>
      <c r="D322" s="316">
        <v>1.2</v>
      </c>
      <c r="E322" s="317">
        <v>1115</v>
      </c>
      <c r="F322" s="317">
        <v>836.25</v>
      </c>
      <c r="G322" s="318">
        <v>40142</v>
      </c>
      <c r="H322" s="318">
        <v>40119</v>
      </c>
      <c r="I322" s="318">
        <v>49309</v>
      </c>
      <c r="J322" s="315"/>
      <c r="K322" s="315">
        <v>9442</v>
      </c>
      <c r="L322" s="315" t="s">
        <v>2134</v>
      </c>
      <c r="M322" s="315" t="s">
        <v>770</v>
      </c>
      <c r="N322" s="315" t="s">
        <v>755</v>
      </c>
      <c r="O322" s="315"/>
      <c r="P322" s="315"/>
      <c r="Q322" s="315"/>
    </row>
    <row r="323" spans="1:17">
      <c r="A323" s="315" t="s">
        <v>755</v>
      </c>
      <c r="B323" s="315" t="s">
        <v>2095</v>
      </c>
      <c r="C323" s="315" t="s">
        <v>2098</v>
      </c>
      <c r="D323" s="316">
        <v>1.2</v>
      </c>
      <c r="E323" s="317">
        <v>1412</v>
      </c>
      <c r="F323" s="317">
        <v>868.3900000000001</v>
      </c>
      <c r="G323" s="318">
        <v>40281</v>
      </c>
      <c r="H323" s="318">
        <v>40207</v>
      </c>
      <c r="I323" s="318">
        <v>49674</v>
      </c>
      <c r="J323" s="315"/>
      <c r="K323" s="315">
        <v>1967</v>
      </c>
      <c r="L323" s="315" t="s">
        <v>2135</v>
      </c>
      <c r="M323" s="315" t="s">
        <v>754</v>
      </c>
      <c r="N323" s="315" t="s">
        <v>755</v>
      </c>
      <c r="O323" s="315"/>
      <c r="P323" s="315"/>
      <c r="Q323" s="315"/>
    </row>
    <row r="324" spans="1:17">
      <c r="A324" s="315" t="s">
        <v>755</v>
      </c>
      <c r="B324" s="315" t="s">
        <v>2095</v>
      </c>
      <c r="C324" s="315" t="s">
        <v>2098</v>
      </c>
      <c r="D324" s="316">
        <v>1.2</v>
      </c>
      <c r="E324" s="317">
        <v>1316</v>
      </c>
      <c r="F324" s="317">
        <v>635.63</v>
      </c>
      <c r="G324" s="318">
        <v>40414</v>
      </c>
      <c r="H324" s="318">
        <v>40672</v>
      </c>
      <c r="I324" s="318">
        <v>50040</v>
      </c>
      <c r="J324" s="315"/>
      <c r="K324" s="315">
        <v>3904</v>
      </c>
      <c r="L324" s="315" t="s">
        <v>2136</v>
      </c>
      <c r="M324" s="315" t="s">
        <v>754</v>
      </c>
      <c r="N324" s="315" t="s">
        <v>755</v>
      </c>
      <c r="O324" s="315"/>
      <c r="P324" s="315"/>
      <c r="Q324" s="315"/>
    </row>
    <row r="325" spans="1:17">
      <c r="A325" s="315" t="s">
        <v>755</v>
      </c>
      <c r="B325" s="315" t="s">
        <v>2095</v>
      </c>
      <c r="C325" s="315" t="s">
        <v>2096</v>
      </c>
      <c r="D325" s="316">
        <v>1.2</v>
      </c>
      <c r="E325" s="317">
        <v>556</v>
      </c>
      <c r="F325" s="317">
        <v>329.14</v>
      </c>
      <c r="G325" s="318">
        <v>40576</v>
      </c>
      <c r="H325" s="318">
        <v>40794</v>
      </c>
      <c r="I325" s="318">
        <v>50040</v>
      </c>
      <c r="J325" s="315"/>
      <c r="K325" s="315">
        <v>3780</v>
      </c>
      <c r="L325" s="315" t="s">
        <v>2137</v>
      </c>
      <c r="M325" s="315" t="s">
        <v>764</v>
      </c>
      <c r="N325" s="315" t="s">
        <v>755</v>
      </c>
      <c r="O325" s="315"/>
      <c r="P325" s="315"/>
      <c r="Q325" s="315"/>
    </row>
    <row r="326" spans="1:17">
      <c r="A326" s="315" t="s">
        <v>755</v>
      </c>
      <c r="B326" s="315" t="s">
        <v>2095</v>
      </c>
      <c r="C326" s="315" t="s">
        <v>2098</v>
      </c>
      <c r="D326" s="316">
        <v>1.2</v>
      </c>
      <c r="E326" s="317">
        <v>660</v>
      </c>
      <c r="F326" s="317">
        <v>318.78000000000003</v>
      </c>
      <c r="G326" s="318">
        <v>40618</v>
      </c>
      <c r="H326" s="318">
        <v>40763</v>
      </c>
      <c r="I326" s="318">
        <v>50040</v>
      </c>
      <c r="J326" s="315"/>
      <c r="K326" s="315">
        <v>3185</v>
      </c>
      <c r="L326" s="315" t="s">
        <v>2138</v>
      </c>
      <c r="M326" s="315" t="s">
        <v>761</v>
      </c>
      <c r="N326" s="315" t="s">
        <v>755</v>
      </c>
      <c r="O326" s="315"/>
      <c r="P326" s="315"/>
      <c r="Q326" s="315"/>
    </row>
    <row r="327" spans="1:17">
      <c r="A327" s="315" t="s">
        <v>755</v>
      </c>
      <c r="B327" s="315" t="s">
        <v>2095</v>
      </c>
      <c r="C327" s="315" t="s">
        <v>2096</v>
      </c>
      <c r="D327" s="316">
        <v>1.2</v>
      </c>
      <c r="E327" s="317">
        <v>379</v>
      </c>
      <c r="F327" s="317">
        <v>224.37</v>
      </c>
      <c r="G327" s="318">
        <v>40834</v>
      </c>
      <c r="H327" s="318">
        <v>40892</v>
      </c>
      <c r="I327" s="318">
        <v>50040</v>
      </c>
      <c r="J327" s="315"/>
      <c r="K327" s="315">
        <v>4600</v>
      </c>
      <c r="L327" s="315" t="s">
        <v>2139</v>
      </c>
      <c r="M327" s="315" t="s">
        <v>1296</v>
      </c>
      <c r="N327" s="315" t="s">
        <v>755</v>
      </c>
      <c r="O327" s="315"/>
      <c r="P327" s="315"/>
      <c r="Q327" s="315"/>
    </row>
    <row r="328" spans="1:17">
      <c r="A328" s="315" t="s">
        <v>755</v>
      </c>
      <c r="B328" s="315" t="s">
        <v>2095</v>
      </c>
      <c r="C328" s="315" t="s">
        <v>2098</v>
      </c>
      <c r="D328" s="316">
        <v>1.26</v>
      </c>
      <c r="E328" s="317">
        <v>355</v>
      </c>
      <c r="F328" s="317">
        <v>266.25</v>
      </c>
      <c r="G328" s="318">
        <v>40032</v>
      </c>
      <c r="H328" s="318">
        <v>40031</v>
      </c>
      <c r="I328" s="318">
        <v>49309</v>
      </c>
      <c r="J328" s="315"/>
      <c r="K328" s="315">
        <v>4513</v>
      </c>
      <c r="L328" s="315" t="s">
        <v>2140</v>
      </c>
      <c r="M328" s="315" t="s">
        <v>1296</v>
      </c>
      <c r="N328" s="315" t="s">
        <v>755</v>
      </c>
      <c r="O328" s="315"/>
      <c r="P328" s="315"/>
      <c r="Q328" s="315"/>
    </row>
    <row r="329" spans="1:17">
      <c r="A329" s="315" t="s">
        <v>755</v>
      </c>
      <c r="B329" s="315" t="s">
        <v>2095</v>
      </c>
      <c r="C329" s="315" t="s">
        <v>2098</v>
      </c>
      <c r="D329" s="316">
        <v>1.27</v>
      </c>
      <c r="E329" s="317">
        <v>1317</v>
      </c>
      <c r="F329" s="317">
        <v>636.12</v>
      </c>
      <c r="G329" s="318">
        <v>40795</v>
      </c>
      <c r="H329" s="318">
        <v>40836</v>
      </c>
      <c r="I329" s="318">
        <v>50040</v>
      </c>
      <c r="J329" s="315"/>
      <c r="K329" s="315">
        <v>1985</v>
      </c>
      <c r="L329" s="315" t="s">
        <v>2141</v>
      </c>
      <c r="M329" s="315" t="s">
        <v>754</v>
      </c>
      <c r="N329" s="315" t="s">
        <v>755</v>
      </c>
      <c r="O329" s="315"/>
      <c r="P329" s="315"/>
      <c r="Q329" s="315"/>
    </row>
    <row r="330" spans="1:17">
      <c r="A330" s="315" t="s">
        <v>755</v>
      </c>
      <c r="B330" s="315" t="s">
        <v>2095</v>
      </c>
      <c r="C330" s="315" t="s">
        <v>2098</v>
      </c>
      <c r="D330" s="316">
        <v>1.3</v>
      </c>
      <c r="E330" s="317">
        <v>1159</v>
      </c>
      <c r="F330" s="317">
        <v>869.25</v>
      </c>
      <c r="G330" s="318">
        <v>39570</v>
      </c>
      <c r="H330" s="318">
        <v>40143</v>
      </c>
      <c r="I330" s="318">
        <v>49279</v>
      </c>
      <c r="J330" s="315"/>
      <c r="K330" s="315">
        <v>3315</v>
      </c>
      <c r="L330" s="315" t="s">
        <v>1752</v>
      </c>
      <c r="M330" s="315" t="s">
        <v>764</v>
      </c>
      <c r="N330" s="315" t="s">
        <v>755</v>
      </c>
      <c r="O330" s="315"/>
      <c r="P330" s="315"/>
      <c r="Q330" s="315"/>
    </row>
    <row r="331" spans="1:17">
      <c r="A331" s="315" t="s">
        <v>755</v>
      </c>
      <c r="B331" s="315" t="s">
        <v>2095</v>
      </c>
      <c r="C331" s="315" t="s">
        <v>2142</v>
      </c>
      <c r="D331" s="316">
        <v>1.3</v>
      </c>
      <c r="E331" s="317">
        <v>3781</v>
      </c>
      <c r="F331" s="317">
        <v>1742.82</v>
      </c>
      <c r="G331" s="318">
        <v>39588</v>
      </c>
      <c r="H331" s="318">
        <v>40341</v>
      </c>
      <c r="I331" s="318">
        <v>49674</v>
      </c>
      <c r="J331" s="315"/>
      <c r="K331" s="315">
        <v>6086</v>
      </c>
      <c r="L331" s="315" t="s">
        <v>2143</v>
      </c>
      <c r="M331" s="315" t="s">
        <v>764</v>
      </c>
      <c r="N331" s="315" t="s">
        <v>755</v>
      </c>
      <c r="O331" s="315"/>
      <c r="P331" s="315"/>
      <c r="Q331" s="315"/>
    </row>
    <row r="332" spans="1:17">
      <c r="A332" s="315" t="s">
        <v>755</v>
      </c>
      <c r="B332" s="315" t="s">
        <v>2095</v>
      </c>
      <c r="C332" s="315" t="s">
        <v>2098</v>
      </c>
      <c r="D332" s="316">
        <v>1.3</v>
      </c>
      <c r="E332" s="317">
        <v>1434</v>
      </c>
      <c r="F332" s="317">
        <v>1075.5</v>
      </c>
      <c r="G332" s="318">
        <v>39576</v>
      </c>
      <c r="H332" s="318">
        <v>39069</v>
      </c>
      <c r="I332" s="318">
        <v>48183</v>
      </c>
      <c r="J332" s="315"/>
      <c r="K332" s="315">
        <v>4496</v>
      </c>
      <c r="L332" s="315" t="s">
        <v>2144</v>
      </c>
      <c r="M332" s="315" t="s">
        <v>1484</v>
      </c>
      <c r="N332" s="315" t="s">
        <v>755</v>
      </c>
      <c r="O332" s="315"/>
      <c r="P332" s="315"/>
      <c r="Q332" s="315"/>
    </row>
    <row r="333" spans="1:17">
      <c r="A333" s="315" t="s">
        <v>755</v>
      </c>
      <c r="B333" s="315" t="s">
        <v>2095</v>
      </c>
      <c r="C333" s="315" t="s">
        <v>2098</v>
      </c>
      <c r="D333" s="316">
        <v>1.3</v>
      </c>
      <c r="E333" s="317">
        <v>714</v>
      </c>
      <c r="F333" s="317">
        <v>535.5</v>
      </c>
      <c r="G333" s="318">
        <v>39582</v>
      </c>
      <c r="H333" s="318">
        <v>39721</v>
      </c>
      <c r="I333" s="318">
        <v>48944</v>
      </c>
      <c r="J333" s="315"/>
      <c r="K333" s="315">
        <v>1897</v>
      </c>
      <c r="L333" s="315" t="s">
        <v>753</v>
      </c>
      <c r="M333" s="315" t="s">
        <v>754</v>
      </c>
      <c r="N333" s="315" t="s">
        <v>755</v>
      </c>
      <c r="O333" s="315"/>
      <c r="P333" s="315"/>
      <c r="Q333" s="315"/>
    </row>
    <row r="334" spans="1:17">
      <c r="A334" s="315" t="s">
        <v>755</v>
      </c>
      <c r="B334" s="315" t="s">
        <v>2095</v>
      </c>
      <c r="C334" s="315" t="s">
        <v>2098</v>
      </c>
      <c r="D334" s="316">
        <v>1.3</v>
      </c>
      <c r="E334" s="317">
        <v>1083</v>
      </c>
      <c r="F334" s="317">
        <v>523.09</v>
      </c>
      <c r="G334" s="318">
        <v>39570</v>
      </c>
      <c r="H334" s="318">
        <v>40709</v>
      </c>
      <c r="I334" s="318">
        <v>50040</v>
      </c>
      <c r="J334" s="315"/>
      <c r="K334" s="315">
        <v>6078</v>
      </c>
      <c r="L334" s="315" t="s">
        <v>2145</v>
      </c>
      <c r="M334" s="315" t="s">
        <v>1017</v>
      </c>
      <c r="N334" s="315" t="s">
        <v>755</v>
      </c>
      <c r="O334" s="315"/>
      <c r="P334" s="315"/>
      <c r="Q334" s="315"/>
    </row>
    <row r="335" spans="1:17">
      <c r="A335" s="315" t="s">
        <v>755</v>
      </c>
      <c r="B335" s="315" t="s">
        <v>2095</v>
      </c>
      <c r="C335" s="315" t="s">
        <v>2098</v>
      </c>
      <c r="D335" s="316">
        <v>1.3</v>
      </c>
      <c r="E335" s="317">
        <v>1276</v>
      </c>
      <c r="F335" s="317">
        <v>957</v>
      </c>
      <c r="G335" s="318">
        <v>39570</v>
      </c>
      <c r="H335" s="318">
        <v>39617</v>
      </c>
      <c r="I335" s="318">
        <v>48914</v>
      </c>
      <c r="J335" s="315"/>
      <c r="K335" s="315">
        <v>1666</v>
      </c>
      <c r="L335" s="315" t="s">
        <v>1767</v>
      </c>
      <c r="M335" s="315" t="s">
        <v>761</v>
      </c>
      <c r="N335" s="315" t="s">
        <v>755</v>
      </c>
      <c r="O335" s="315"/>
      <c r="P335" s="315"/>
      <c r="Q335" s="315"/>
    </row>
    <row r="336" spans="1:17">
      <c r="A336" s="315" t="s">
        <v>755</v>
      </c>
      <c r="B336" s="315" t="s">
        <v>2095</v>
      </c>
      <c r="C336" s="315" t="s">
        <v>2098</v>
      </c>
      <c r="D336" s="316">
        <v>1.3</v>
      </c>
      <c r="E336" s="317">
        <v>1164</v>
      </c>
      <c r="F336" s="317">
        <v>873</v>
      </c>
      <c r="G336" s="318">
        <v>39594</v>
      </c>
      <c r="H336" s="318">
        <v>39128</v>
      </c>
      <c r="I336" s="318">
        <v>48579</v>
      </c>
      <c r="J336" s="315"/>
      <c r="K336" s="315">
        <v>1110</v>
      </c>
      <c r="L336" s="315" t="s">
        <v>1492</v>
      </c>
      <c r="M336" s="315" t="s">
        <v>766</v>
      </c>
      <c r="N336" s="315" t="s">
        <v>755</v>
      </c>
      <c r="O336" s="315"/>
      <c r="P336" s="315"/>
      <c r="Q336" s="315"/>
    </row>
    <row r="337" spans="1:17">
      <c r="A337" s="315" t="s">
        <v>755</v>
      </c>
      <c r="B337" s="315" t="s">
        <v>2095</v>
      </c>
      <c r="C337" s="315" t="s">
        <v>2098</v>
      </c>
      <c r="D337" s="316">
        <v>1.3</v>
      </c>
      <c r="E337" s="317">
        <v>1306.3600000000001</v>
      </c>
      <c r="F337" s="317">
        <v>979.79</v>
      </c>
      <c r="G337" s="318">
        <v>39582</v>
      </c>
      <c r="H337" s="318">
        <v>39731</v>
      </c>
      <c r="I337" s="318">
        <v>48944</v>
      </c>
      <c r="J337" s="315"/>
      <c r="K337" s="315">
        <v>5644</v>
      </c>
      <c r="L337" s="315" t="s">
        <v>2146</v>
      </c>
      <c r="M337" s="315" t="s">
        <v>776</v>
      </c>
      <c r="N337" s="315" t="s">
        <v>755</v>
      </c>
      <c r="O337" s="315"/>
      <c r="P337" s="315"/>
      <c r="Q337" s="315"/>
    </row>
    <row r="338" spans="1:17">
      <c r="A338" s="315" t="s">
        <v>750</v>
      </c>
      <c r="B338" s="315" t="s">
        <v>2095</v>
      </c>
      <c r="C338" s="315" t="s">
        <v>2096</v>
      </c>
      <c r="D338" s="316">
        <v>1.3</v>
      </c>
      <c r="E338" s="317">
        <v>1146</v>
      </c>
      <c r="F338" s="317">
        <v>1031.4000000000001</v>
      </c>
      <c r="G338" s="318">
        <v>39577</v>
      </c>
      <c r="H338" s="318">
        <v>38808</v>
      </c>
      <c r="I338" s="318">
        <v>48183</v>
      </c>
      <c r="J338" s="315"/>
      <c r="K338" s="315">
        <v>9244</v>
      </c>
      <c r="L338" s="315" t="s">
        <v>1964</v>
      </c>
      <c r="M338" s="315" t="s">
        <v>770</v>
      </c>
      <c r="N338" s="315" t="s">
        <v>750</v>
      </c>
      <c r="O338" s="315"/>
      <c r="P338" s="315"/>
      <c r="Q338" s="315"/>
    </row>
    <row r="339" spans="1:17">
      <c r="A339" s="315" t="s">
        <v>755</v>
      </c>
      <c r="B339" s="315" t="s">
        <v>2095</v>
      </c>
      <c r="C339" s="315" t="s">
        <v>2098</v>
      </c>
      <c r="D339" s="316">
        <v>1.3</v>
      </c>
      <c r="E339" s="317">
        <v>654</v>
      </c>
      <c r="F339" s="317">
        <v>490.5</v>
      </c>
      <c r="G339" s="318">
        <v>39644</v>
      </c>
      <c r="H339" s="318">
        <v>39025</v>
      </c>
      <c r="I339" s="318">
        <v>48213</v>
      </c>
      <c r="J339" s="315"/>
      <c r="K339" s="315">
        <v>9658</v>
      </c>
      <c r="L339" s="315" t="s">
        <v>2147</v>
      </c>
      <c r="M339" s="315" t="s">
        <v>770</v>
      </c>
      <c r="N339" s="315" t="s">
        <v>755</v>
      </c>
      <c r="O339" s="315"/>
      <c r="P339" s="315"/>
      <c r="Q339" s="315"/>
    </row>
    <row r="340" spans="1:17">
      <c r="A340" s="315" t="s">
        <v>755</v>
      </c>
      <c r="B340" s="315" t="s">
        <v>2095</v>
      </c>
      <c r="C340" s="315" t="s">
        <v>2098</v>
      </c>
      <c r="D340" s="316">
        <v>1.3</v>
      </c>
      <c r="E340" s="317">
        <v>763</v>
      </c>
      <c r="F340" s="317">
        <v>572.25</v>
      </c>
      <c r="G340" s="318">
        <v>39658</v>
      </c>
      <c r="H340" s="318">
        <v>39508</v>
      </c>
      <c r="I340" s="318">
        <v>48914</v>
      </c>
      <c r="J340" s="315"/>
      <c r="K340" s="315">
        <v>3315</v>
      </c>
      <c r="L340" s="315" t="s">
        <v>2148</v>
      </c>
      <c r="M340" s="315" t="s">
        <v>764</v>
      </c>
      <c r="N340" s="315" t="s">
        <v>755</v>
      </c>
      <c r="O340" s="315"/>
      <c r="P340" s="315"/>
      <c r="Q340" s="315"/>
    </row>
    <row r="341" spans="1:17">
      <c r="A341" s="315" t="s">
        <v>755</v>
      </c>
      <c r="B341" s="315" t="s">
        <v>2095</v>
      </c>
      <c r="C341" s="315" t="s">
        <v>2098</v>
      </c>
      <c r="D341" s="316">
        <v>1.3</v>
      </c>
      <c r="E341" s="317">
        <v>1095</v>
      </c>
      <c r="F341" s="317">
        <v>821.25</v>
      </c>
      <c r="G341" s="318">
        <v>39668</v>
      </c>
      <c r="H341" s="318">
        <v>39554</v>
      </c>
      <c r="I341" s="318">
        <v>48914</v>
      </c>
      <c r="J341" s="315"/>
      <c r="K341" s="315">
        <v>8907</v>
      </c>
      <c r="L341" s="315" t="s">
        <v>2149</v>
      </c>
      <c r="M341" s="315" t="s">
        <v>784</v>
      </c>
      <c r="N341" s="315" t="s">
        <v>755</v>
      </c>
      <c r="O341" s="315"/>
      <c r="P341" s="315"/>
      <c r="Q341" s="315"/>
    </row>
    <row r="342" spans="1:17">
      <c r="A342" s="315" t="s">
        <v>750</v>
      </c>
      <c r="B342" s="315" t="s">
        <v>2095</v>
      </c>
      <c r="C342" s="315" t="s">
        <v>2142</v>
      </c>
      <c r="D342" s="316">
        <v>1.3</v>
      </c>
      <c r="E342" s="317">
        <v>1339</v>
      </c>
      <c r="F342" s="317">
        <v>805.88000000000011</v>
      </c>
      <c r="G342" s="318">
        <v>39766</v>
      </c>
      <c r="H342" s="318">
        <v>39820</v>
      </c>
      <c r="I342" s="318">
        <v>49309</v>
      </c>
      <c r="J342" s="315"/>
      <c r="K342" s="315">
        <v>1052</v>
      </c>
      <c r="L342" s="315" t="s">
        <v>2150</v>
      </c>
      <c r="M342" s="315" t="s">
        <v>766</v>
      </c>
      <c r="N342" s="315" t="s">
        <v>750</v>
      </c>
      <c r="O342" s="315"/>
      <c r="P342" s="315"/>
      <c r="Q342" s="315"/>
    </row>
    <row r="343" spans="1:17">
      <c r="A343" s="315" t="s">
        <v>755</v>
      </c>
      <c r="B343" s="315" t="s">
        <v>2095</v>
      </c>
      <c r="C343" s="315" t="s">
        <v>2098</v>
      </c>
      <c r="D343" s="316">
        <v>1.3</v>
      </c>
      <c r="E343" s="317">
        <v>1038</v>
      </c>
      <c r="F343" s="317">
        <v>778.5</v>
      </c>
      <c r="G343" s="318">
        <v>39769</v>
      </c>
      <c r="H343" s="318">
        <v>39797</v>
      </c>
      <c r="I343" s="318">
        <v>48944</v>
      </c>
      <c r="J343" s="315"/>
      <c r="K343" s="315">
        <v>6474</v>
      </c>
      <c r="L343" s="315" t="s">
        <v>2151</v>
      </c>
      <c r="M343" s="315" t="s">
        <v>1365</v>
      </c>
      <c r="N343" s="315" t="s">
        <v>755</v>
      </c>
      <c r="O343" s="315"/>
      <c r="P343" s="315"/>
      <c r="Q343" s="315"/>
    </row>
    <row r="344" spans="1:17">
      <c r="A344" s="315" t="s">
        <v>755</v>
      </c>
      <c r="B344" s="315" t="s">
        <v>2095</v>
      </c>
      <c r="C344" s="315" t="s">
        <v>2098</v>
      </c>
      <c r="D344" s="316">
        <v>1.3</v>
      </c>
      <c r="E344" s="317">
        <v>1298</v>
      </c>
      <c r="F344" s="317">
        <v>973.5</v>
      </c>
      <c r="G344" s="318">
        <v>39802</v>
      </c>
      <c r="H344" s="318">
        <v>40035</v>
      </c>
      <c r="I344" s="318">
        <v>49309</v>
      </c>
      <c r="J344" s="315"/>
      <c r="K344" s="315">
        <v>3044</v>
      </c>
      <c r="L344" s="315" t="s">
        <v>2152</v>
      </c>
      <c r="M344" s="315" t="s">
        <v>764</v>
      </c>
      <c r="N344" s="315" t="s">
        <v>755</v>
      </c>
      <c r="O344" s="315"/>
      <c r="P344" s="315"/>
      <c r="Q344" s="315"/>
    </row>
    <row r="345" spans="1:17">
      <c r="A345" s="315" t="s">
        <v>755</v>
      </c>
      <c r="B345" s="315" t="s">
        <v>2095</v>
      </c>
      <c r="C345" s="315" t="s">
        <v>2098</v>
      </c>
      <c r="D345" s="316">
        <v>1.3</v>
      </c>
      <c r="E345" s="317">
        <v>1579</v>
      </c>
      <c r="F345" s="317">
        <v>971.08999999999992</v>
      </c>
      <c r="G345" s="318">
        <v>39937</v>
      </c>
      <c r="H345" s="318">
        <v>40247</v>
      </c>
      <c r="I345" s="318">
        <v>49674</v>
      </c>
      <c r="J345" s="315"/>
      <c r="K345" s="315">
        <v>6949</v>
      </c>
      <c r="L345" s="315" t="s">
        <v>2153</v>
      </c>
      <c r="M345" s="315" t="s">
        <v>811</v>
      </c>
      <c r="N345" s="315" t="s">
        <v>755</v>
      </c>
      <c r="O345" s="315"/>
      <c r="P345" s="315"/>
      <c r="Q345" s="315"/>
    </row>
    <row r="346" spans="1:17">
      <c r="A346" s="315" t="s">
        <v>755</v>
      </c>
      <c r="B346" s="315" t="s">
        <v>2095</v>
      </c>
      <c r="C346" s="315" t="s">
        <v>2098</v>
      </c>
      <c r="D346" s="316">
        <v>1.3</v>
      </c>
      <c r="E346" s="317">
        <v>1352</v>
      </c>
      <c r="F346" s="317">
        <v>1014</v>
      </c>
      <c r="G346" s="318">
        <v>40347</v>
      </c>
      <c r="H346" s="318">
        <v>40150</v>
      </c>
      <c r="I346" s="318">
        <v>49309</v>
      </c>
      <c r="J346" s="315"/>
      <c r="K346" s="315">
        <v>1040</v>
      </c>
      <c r="L346" s="315" t="s">
        <v>2154</v>
      </c>
      <c r="M346" s="315" t="s">
        <v>766</v>
      </c>
      <c r="N346" s="315" t="s">
        <v>755</v>
      </c>
      <c r="O346" s="315"/>
      <c r="P346" s="315"/>
      <c r="Q346" s="315"/>
    </row>
    <row r="347" spans="1:17">
      <c r="A347" s="315" t="s">
        <v>755</v>
      </c>
      <c r="B347" s="315" t="s">
        <v>2095</v>
      </c>
      <c r="C347" s="315" t="s">
        <v>2098</v>
      </c>
      <c r="D347" s="316">
        <v>1.3</v>
      </c>
      <c r="E347" s="317">
        <v>1126</v>
      </c>
      <c r="F347" s="317">
        <v>781.94</v>
      </c>
      <c r="G347" s="318">
        <v>40232</v>
      </c>
      <c r="H347" s="318">
        <v>40087</v>
      </c>
      <c r="I347" s="318">
        <v>49309</v>
      </c>
      <c r="J347" s="315"/>
      <c r="K347" s="315">
        <v>3325</v>
      </c>
      <c r="L347" s="315" t="s">
        <v>2155</v>
      </c>
      <c r="M347" s="315" t="s">
        <v>764</v>
      </c>
      <c r="N347" s="315" t="s">
        <v>755</v>
      </c>
      <c r="O347" s="315"/>
      <c r="P347" s="315"/>
      <c r="Q347" s="315"/>
    </row>
    <row r="348" spans="1:17">
      <c r="A348" s="315" t="s">
        <v>755</v>
      </c>
      <c r="B348" s="315" t="s">
        <v>2095</v>
      </c>
      <c r="C348" s="315" t="s">
        <v>2096</v>
      </c>
      <c r="D348" s="316">
        <v>1.3</v>
      </c>
      <c r="E348" s="317">
        <v>623</v>
      </c>
      <c r="F348" s="317">
        <v>459.78000000000003</v>
      </c>
      <c r="G348" s="318">
        <v>40399</v>
      </c>
      <c r="H348" s="318">
        <v>40235</v>
      </c>
      <c r="I348" s="318">
        <v>49674</v>
      </c>
      <c r="J348" s="315"/>
      <c r="K348" s="315">
        <v>5413</v>
      </c>
      <c r="L348" s="315" t="s">
        <v>907</v>
      </c>
      <c r="M348" s="315" t="s">
        <v>776</v>
      </c>
      <c r="N348" s="315" t="s">
        <v>755</v>
      </c>
      <c r="O348" s="315"/>
      <c r="P348" s="315"/>
      <c r="Q348" s="315"/>
    </row>
    <row r="349" spans="1:17">
      <c r="A349" s="315" t="s">
        <v>755</v>
      </c>
      <c r="B349" s="319" t="s">
        <v>2095</v>
      </c>
      <c r="C349" s="319" t="s">
        <v>2098</v>
      </c>
      <c r="D349" s="320">
        <v>1.3</v>
      </c>
      <c r="E349" s="317">
        <v>1190</v>
      </c>
      <c r="F349" s="317">
        <v>878.22</v>
      </c>
      <c r="G349" s="321">
        <v>40359</v>
      </c>
      <c r="H349" s="321">
        <v>40395</v>
      </c>
      <c r="I349" s="321">
        <v>49674</v>
      </c>
      <c r="J349" s="319"/>
      <c r="K349" s="322">
        <v>5704</v>
      </c>
      <c r="L349" s="319" t="s">
        <v>2156</v>
      </c>
      <c r="M349" s="319" t="s">
        <v>776</v>
      </c>
      <c r="N349" s="315" t="s">
        <v>755</v>
      </c>
      <c r="O349" s="319"/>
      <c r="P349" s="319"/>
      <c r="Q349" s="319"/>
    </row>
    <row r="350" spans="1:17">
      <c r="A350" s="315" t="s">
        <v>755</v>
      </c>
      <c r="B350" s="315" t="s">
        <v>2095</v>
      </c>
      <c r="C350" s="315" t="s">
        <v>2098</v>
      </c>
      <c r="D350" s="316">
        <v>1.3</v>
      </c>
      <c r="E350" s="317">
        <v>584</v>
      </c>
      <c r="F350" s="317">
        <v>359.16999999999996</v>
      </c>
      <c r="G350" s="318">
        <v>40406</v>
      </c>
      <c r="H350" s="318">
        <v>40506</v>
      </c>
      <c r="I350" s="318">
        <v>49674</v>
      </c>
      <c r="J350" s="315"/>
      <c r="K350" s="315">
        <v>3752</v>
      </c>
      <c r="L350" s="315" t="s">
        <v>2157</v>
      </c>
      <c r="M350" s="315" t="s">
        <v>764</v>
      </c>
      <c r="N350" s="315" t="s">
        <v>755</v>
      </c>
      <c r="O350" s="315"/>
      <c r="P350" s="315"/>
      <c r="Q350" s="315"/>
    </row>
    <row r="351" spans="1:17">
      <c r="A351" s="315" t="s">
        <v>755</v>
      </c>
      <c r="B351" s="315" t="s">
        <v>2095</v>
      </c>
      <c r="C351" s="315" t="s">
        <v>2098</v>
      </c>
      <c r="D351" s="316">
        <v>1.3</v>
      </c>
      <c r="E351" s="317">
        <v>946</v>
      </c>
      <c r="F351" s="317">
        <v>581.79999999999995</v>
      </c>
      <c r="G351" s="318">
        <v>40448</v>
      </c>
      <c r="H351" s="318">
        <v>40299</v>
      </c>
      <c r="I351" s="318">
        <v>49674</v>
      </c>
      <c r="J351" s="315"/>
      <c r="K351" s="315">
        <v>1347</v>
      </c>
      <c r="L351" s="315" t="s">
        <v>2158</v>
      </c>
      <c r="M351" s="315" t="s">
        <v>766</v>
      </c>
      <c r="N351" s="315" t="s">
        <v>755</v>
      </c>
      <c r="O351" s="315"/>
      <c r="P351" s="315"/>
      <c r="Q351" s="315"/>
    </row>
    <row r="352" spans="1:17">
      <c r="A352" s="315" t="s">
        <v>755</v>
      </c>
      <c r="B352" s="315" t="s">
        <v>2095</v>
      </c>
      <c r="C352" s="315" t="s">
        <v>2098</v>
      </c>
      <c r="D352" s="316">
        <v>1.3</v>
      </c>
      <c r="E352" s="317">
        <v>711</v>
      </c>
      <c r="F352" s="317">
        <v>343.42</v>
      </c>
      <c r="G352" s="318">
        <v>40675</v>
      </c>
      <c r="H352" s="318">
        <v>40875</v>
      </c>
      <c r="I352" s="318">
        <v>50040</v>
      </c>
      <c r="J352" s="315"/>
      <c r="K352" s="315">
        <v>6144</v>
      </c>
      <c r="L352" s="315" t="s">
        <v>2159</v>
      </c>
      <c r="M352" s="315" t="s">
        <v>788</v>
      </c>
      <c r="N352" s="315" t="s">
        <v>755</v>
      </c>
      <c r="O352" s="315"/>
      <c r="P352" s="315"/>
      <c r="Q352" s="315"/>
    </row>
    <row r="353" spans="1:17">
      <c r="A353" s="315" t="s">
        <v>755</v>
      </c>
      <c r="B353" s="315" t="s">
        <v>2095</v>
      </c>
      <c r="C353" s="315" t="s">
        <v>2096</v>
      </c>
      <c r="D353" s="316">
        <v>1.4</v>
      </c>
      <c r="E353" s="317">
        <v>1625</v>
      </c>
      <c r="F353" s="317">
        <v>1462.5</v>
      </c>
      <c r="G353" s="318">
        <v>39569</v>
      </c>
      <c r="H353" s="318">
        <v>39545</v>
      </c>
      <c r="I353" s="318">
        <v>48944</v>
      </c>
      <c r="J353" s="315"/>
      <c r="K353" s="315">
        <v>1142</v>
      </c>
      <c r="L353" s="315" t="s">
        <v>2160</v>
      </c>
      <c r="M353" s="315" t="s">
        <v>766</v>
      </c>
      <c r="N353" s="315" t="s">
        <v>755</v>
      </c>
      <c r="O353" s="315"/>
      <c r="P353" s="315"/>
      <c r="Q353" s="315"/>
    </row>
    <row r="354" spans="1:17">
      <c r="A354" s="315" t="s">
        <v>750</v>
      </c>
      <c r="B354" s="315" t="s">
        <v>2095</v>
      </c>
      <c r="C354" s="315" t="s">
        <v>2098</v>
      </c>
      <c r="D354" s="316">
        <v>1.4</v>
      </c>
      <c r="E354" s="317">
        <v>752</v>
      </c>
      <c r="F354" s="317">
        <v>522.22</v>
      </c>
      <c r="G354" s="318">
        <v>39569</v>
      </c>
      <c r="H354" s="318">
        <v>39904</v>
      </c>
      <c r="I354" s="318">
        <v>49279</v>
      </c>
      <c r="J354" s="315"/>
      <c r="K354" s="315">
        <v>6353</v>
      </c>
      <c r="L354" s="315" t="s">
        <v>867</v>
      </c>
      <c r="M354" s="315" t="s">
        <v>788</v>
      </c>
      <c r="N354" s="315" t="s">
        <v>750</v>
      </c>
      <c r="O354" s="315"/>
      <c r="P354" s="315"/>
      <c r="Q354" s="315"/>
    </row>
    <row r="355" spans="1:17">
      <c r="A355" s="315" t="s">
        <v>755</v>
      </c>
      <c r="B355" s="315" t="s">
        <v>2095</v>
      </c>
      <c r="C355" s="315" t="s">
        <v>2096</v>
      </c>
      <c r="D355" s="316">
        <v>1.4</v>
      </c>
      <c r="E355" s="317">
        <v>1319</v>
      </c>
      <c r="F355" s="317">
        <v>1187.1000000000001</v>
      </c>
      <c r="G355" s="318">
        <v>39569</v>
      </c>
      <c r="H355" s="318">
        <v>40109</v>
      </c>
      <c r="I355" s="318">
        <v>49309</v>
      </c>
      <c r="J355" s="315"/>
      <c r="K355" s="315">
        <v>1347</v>
      </c>
      <c r="L355" s="315" t="s">
        <v>2158</v>
      </c>
      <c r="M355" s="315" t="s">
        <v>766</v>
      </c>
      <c r="N355" s="315" t="s">
        <v>755</v>
      </c>
      <c r="O355" s="315"/>
      <c r="P355" s="315"/>
      <c r="Q355" s="315"/>
    </row>
    <row r="356" spans="1:17">
      <c r="A356" s="315" t="s">
        <v>755</v>
      </c>
      <c r="B356" s="315" t="s">
        <v>2095</v>
      </c>
      <c r="C356" s="315" t="s">
        <v>2098</v>
      </c>
      <c r="D356" s="316">
        <v>1.4</v>
      </c>
      <c r="E356" s="317">
        <v>1399.3100000000002</v>
      </c>
      <c r="F356" s="317">
        <v>1049.47</v>
      </c>
      <c r="G356" s="318">
        <v>39570</v>
      </c>
      <c r="H356" s="318">
        <v>39802</v>
      </c>
      <c r="I356" s="318">
        <v>48914</v>
      </c>
      <c r="J356" s="315"/>
      <c r="K356" s="315">
        <v>3006</v>
      </c>
      <c r="L356" s="315" t="s">
        <v>308</v>
      </c>
      <c r="M356" s="315" t="s">
        <v>764</v>
      </c>
      <c r="N356" s="315" t="s">
        <v>755</v>
      </c>
      <c r="O356" s="315"/>
      <c r="P356" s="315"/>
      <c r="Q356" s="315"/>
    </row>
    <row r="357" spans="1:17">
      <c r="A357" s="315" t="s">
        <v>755</v>
      </c>
      <c r="B357" s="315" t="s">
        <v>2095</v>
      </c>
      <c r="C357" s="315" t="s">
        <v>2098</v>
      </c>
      <c r="D357" s="316">
        <v>1.4</v>
      </c>
      <c r="E357" s="317">
        <v>1160</v>
      </c>
      <c r="F357" s="317">
        <v>870</v>
      </c>
      <c r="G357" s="318">
        <v>39665</v>
      </c>
      <c r="H357" s="318">
        <v>39417</v>
      </c>
      <c r="I357" s="318">
        <v>48549</v>
      </c>
      <c r="J357" s="315"/>
      <c r="K357" s="315">
        <v>5615</v>
      </c>
      <c r="L357" s="315" t="s">
        <v>2161</v>
      </c>
      <c r="M357" s="315" t="s">
        <v>776</v>
      </c>
      <c r="N357" s="315" t="s">
        <v>755</v>
      </c>
      <c r="O357" s="315"/>
      <c r="P357" s="315"/>
      <c r="Q357" s="315"/>
    </row>
    <row r="358" spans="1:17">
      <c r="A358" s="315" t="s">
        <v>755</v>
      </c>
      <c r="B358" s="315" t="s">
        <v>2095</v>
      </c>
      <c r="C358" s="315" t="s">
        <v>2098</v>
      </c>
      <c r="D358" s="316">
        <v>1.4</v>
      </c>
      <c r="E358" s="317">
        <v>1424</v>
      </c>
      <c r="F358" s="317">
        <v>1068</v>
      </c>
      <c r="G358" s="318">
        <v>39570</v>
      </c>
      <c r="H358" s="318">
        <v>39408</v>
      </c>
      <c r="I358" s="318">
        <v>48549</v>
      </c>
      <c r="J358" s="315"/>
      <c r="K358" s="315">
        <v>5502</v>
      </c>
      <c r="L358" s="315" t="s">
        <v>2162</v>
      </c>
      <c r="M358" s="315" t="s">
        <v>776</v>
      </c>
      <c r="N358" s="315" t="s">
        <v>755</v>
      </c>
      <c r="O358" s="315"/>
      <c r="P358" s="315"/>
      <c r="Q358" s="315"/>
    </row>
    <row r="359" spans="1:17">
      <c r="A359" s="315" t="s">
        <v>755</v>
      </c>
      <c r="B359" s="315" t="s">
        <v>2095</v>
      </c>
      <c r="C359" s="315" t="s">
        <v>2096</v>
      </c>
      <c r="D359" s="316">
        <v>1.4</v>
      </c>
      <c r="E359" s="317">
        <v>1034</v>
      </c>
      <c r="F359" s="317">
        <v>930.6</v>
      </c>
      <c r="G359" s="318">
        <v>39599</v>
      </c>
      <c r="H359" s="318">
        <v>40104</v>
      </c>
      <c r="I359" s="318">
        <v>49309</v>
      </c>
      <c r="J359" s="315"/>
      <c r="K359" s="315">
        <v>6760</v>
      </c>
      <c r="L359" s="315" t="s">
        <v>2163</v>
      </c>
      <c r="M359" s="315" t="s">
        <v>811</v>
      </c>
      <c r="N359" s="315" t="s">
        <v>755</v>
      </c>
      <c r="O359" s="315"/>
      <c r="P359" s="315"/>
      <c r="Q359" s="315"/>
    </row>
    <row r="360" spans="1:17">
      <c r="A360" s="315" t="s">
        <v>755</v>
      </c>
      <c r="B360" s="315" t="s">
        <v>2095</v>
      </c>
      <c r="C360" s="315" t="s">
        <v>2096</v>
      </c>
      <c r="D360" s="316">
        <v>1.4</v>
      </c>
      <c r="E360" s="317">
        <v>1438</v>
      </c>
      <c r="F360" s="317">
        <v>1294.1999999999998</v>
      </c>
      <c r="G360" s="318">
        <v>39569</v>
      </c>
      <c r="H360" s="318">
        <v>39414</v>
      </c>
      <c r="I360" s="318">
        <v>48549</v>
      </c>
      <c r="J360" s="315"/>
      <c r="K360" s="315">
        <v>1176</v>
      </c>
      <c r="L360" s="315" t="s">
        <v>2164</v>
      </c>
      <c r="M360" s="315" t="s">
        <v>766</v>
      </c>
      <c r="N360" s="315" t="s">
        <v>755</v>
      </c>
      <c r="O360" s="315"/>
      <c r="P360" s="315"/>
      <c r="Q360" s="315"/>
    </row>
    <row r="361" spans="1:17">
      <c r="A361" s="315" t="s">
        <v>755</v>
      </c>
      <c r="B361" s="315" t="s">
        <v>2095</v>
      </c>
      <c r="C361" s="315" t="s">
        <v>2098</v>
      </c>
      <c r="D361" s="316">
        <v>1.4</v>
      </c>
      <c r="E361" s="317">
        <v>1045</v>
      </c>
      <c r="F361" s="317">
        <v>783.75</v>
      </c>
      <c r="G361" s="318">
        <v>39577</v>
      </c>
      <c r="H361" s="318">
        <v>39722</v>
      </c>
      <c r="I361" s="318">
        <v>48944</v>
      </c>
      <c r="J361" s="315"/>
      <c r="K361" s="315">
        <v>7014</v>
      </c>
      <c r="L361" s="315" t="s">
        <v>2165</v>
      </c>
      <c r="M361" s="315" t="s">
        <v>966</v>
      </c>
      <c r="N361" s="315" t="s">
        <v>755</v>
      </c>
      <c r="O361" s="315"/>
      <c r="P361" s="315"/>
      <c r="Q361" s="315"/>
    </row>
    <row r="362" spans="1:17">
      <c r="A362" s="315" t="s">
        <v>755</v>
      </c>
      <c r="B362" s="315" t="s">
        <v>2095</v>
      </c>
      <c r="C362" s="315" t="s">
        <v>2098</v>
      </c>
      <c r="D362" s="316">
        <v>1.4</v>
      </c>
      <c r="E362" s="317">
        <v>1204</v>
      </c>
      <c r="F362" s="317">
        <v>903</v>
      </c>
      <c r="G362" s="318">
        <v>39582</v>
      </c>
      <c r="H362" s="318">
        <v>39525</v>
      </c>
      <c r="I362" s="318">
        <v>48914</v>
      </c>
      <c r="J362" s="315"/>
      <c r="K362" s="315">
        <v>9042</v>
      </c>
      <c r="L362" s="315" t="s">
        <v>1933</v>
      </c>
      <c r="M362" s="315" t="s">
        <v>781</v>
      </c>
      <c r="N362" s="315" t="s">
        <v>755</v>
      </c>
      <c r="O362" s="315"/>
      <c r="P362" s="315"/>
      <c r="Q362" s="315"/>
    </row>
    <row r="363" spans="1:17">
      <c r="A363" s="315" t="s">
        <v>755</v>
      </c>
      <c r="B363" s="315" t="s">
        <v>2095</v>
      </c>
      <c r="C363" s="315" t="s">
        <v>2096</v>
      </c>
      <c r="D363" s="316">
        <v>1.4</v>
      </c>
      <c r="E363" s="317">
        <v>1287</v>
      </c>
      <c r="F363" s="317">
        <v>1158.3000000000002</v>
      </c>
      <c r="G363" s="318">
        <v>39626</v>
      </c>
      <c r="H363" s="318">
        <v>39782</v>
      </c>
      <c r="I363" s="318">
        <v>48944</v>
      </c>
      <c r="J363" s="315"/>
      <c r="K363" s="315">
        <v>3262</v>
      </c>
      <c r="L363" s="315" t="s">
        <v>1320</v>
      </c>
      <c r="M363" s="315" t="s">
        <v>764</v>
      </c>
      <c r="N363" s="315" t="s">
        <v>755</v>
      </c>
      <c r="O363" s="315"/>
      <c r="P363" s="315"/>
      <c r="Q363" s="315"/>
    </row>
    <row r="364" spans="1:17">
      <c r="A364" s="315" t="s">
        <v>755</v>
      </c>
      <c r="B364" s="315" t="s">
        <v>2095</v>
      </c>
      <c r="C364" s="315" t="s">
        <v>2098</v>
      </c>
      <c r="D364" s="316">
        <v>1.4</v>
      </c>
      <c r="E364" s="317">
        <v>1143</v>
      </c>
      <c r="F364" s="317">
        <v>857.25</v>
      </c>
      <c r="G364" s="318">
        <v>39665</v>
      </c>
      <c r="H364" s="318">
        <v>39149</v>
      </c>
      <c r="I364" s="318">
        <v>48549</v>
      </c>
      <c r="J364" s="315"/>
      <c r="K364" s="315">
        <v>1789</v>
      </c>
      <c r="L364" s="315" t="s">
        <v>2166</v>
      </c>
      <c r="M364" s="315" t="s">
        <v>761</v>
      </c>
      <c r="N364" s="315" t="s">
        <v>755</v>
      </c>
      <c r="O364" s="315"/>
      <c r="P364" s="315"/>
      <c r="Q364" s="315"/>
    </row>
    <row r="365" spans="1:17">
      <c r="A365" s="315" t="s">
        <v>755</v>
      </c>
      <c r="B365" s="315" t="s">
        <v>2095</v>
      </c>
      <c r="C365" s="315" t="s">
        <v>2098</v>
      </c>
      <c r="D365" s="316">
        <v>1.4</v>
      </c>
      <c r="E365" s="317">
        <v>1546</v>
      </c>
      <c r="F365" s="317">
        <v>950.8</v>
      </c>
      <c r="G365" s="318">
        <v>40095</v>
      </c>
      <c r="H365" s="318">
        <v>40219</v>
      </c>
      <c r="I365" s="318">
        <v>49674</v>
      </c>
      <c r="J365" s="315"/>
      <c r="K365" s="315">
        <v>6952</v>
      </c>
      <c r="L365" s="315" t="s">
        <v>2167</v>
      </c>
      <c r="M365" s="315" t="s">
        <v>811</v>
      </c>
      <c r="N365" s="315" t="s">
        <v>755</v>
      </c>
      <c r="O365" s="315"/>
      <c r="P365" s="315"/>
      <c r="Q365" s="315"/>
    </row>
    <row r="366" spans="1:17">
      <c r="A366" s="315" t="s">
        <v>755</v>
      </c>
      <c r="B366" s="315" t="s">
        <v>2095</v>
      </c>
      <c r="C366" s="315" t="s">
        <v>2096</v>
      </c>
      <c r="D366" s="316">
        <v>1.4</v>
      </c>
      <c r="E366" s="317">
        <v>1261</v>
      </c>
      <c r="F366" s="317">
        <v>1134.9000000000001</v>
      </c>
      <c r="G366" s="318">
        <v>40134</v>
      </c>
      <c r="H366" s="318">
        <v>40132</v>
      </c>
      <c r="I366" s="318">
        <v>49309</v>
      </c>
      <c r="J366" s="315"/>
      <c r="K366" s="315">
        <v>1832</v>
      </c>
      <c r="L366" s="315" t="s">
        <v>2168</v>
      </c>
      <c r="M366" s="315" t="s">
        <v>766</v>
      </c>
      <c r="N366" s="315" t="s">
        <v>755</v>
      </c>
      <c r="O366" s="315"/>
      <c r="P366" s="315"/>
      <c r="Q366" s="315"/>
    </row>
    <row r="367" spans="1:17">
      <c r="A367" s="315" t="s">
        <v>755</v>
      </c>
      <c r="B367" s="315" t="s">
        <v>2095</v>
      </c>
      <c r="C367" s="315" t="s">
        <v>2098</v>
      </c>
      <c r="D367" s="316">
        <v>1.4</v>
      </c>
      <c r="E367" s="317">
        <v>1274</v>
      </c>
      <c r="F367" s="317">
        <v>783.53</v>
      </c>
      <c r="G367" s="318">
        <v>40140</v>
      </c>
      <c r="H367" s="318">
        <v>40388</v>
      </c>
      <c r="I367" s="318">
        <v>49674</v>
      </c>
      <c r="J367" s="315"/>
      <c r="K367" s="315">
        <v>8224</v>
      </c>
      <c r="L367" s="315" t="s">
        <v>2169</v>
      </c>
      <c r="M367" s="315" t="s">
        <v>1051</v>
      </c>
      <c r="N367" s="315" t="s">
        <v>755</v>
      </c>
      <c r="O367" s="315"/>
      <c r="P367" s="315"/>
      <c r="Q367" s="315"/>
    </row>
    <row r="368" spans="1:17">
      <c r="A368" s="315" t="s">
        <v>755</v>
      </c>
      <c r="B368" s="315" t="s">
        <v>2095</v>
      </c>
      <c r="C368" s="315" t="s">
        <v>2098</v>
      </c>
      <c r="D368" s="316">
        <v>1.4</v>
      </c>
      <c r="E368" s="317">
        <v>1407</v>
      </c>
      <c r="F368" s="317">
        <v>865.31000000000006</v>
      </c>
      <c r="G368" s="318">
        <v>40151</v>
      </c>
      <c r="H368" s="318">
        <v>40254</v>
      </c>
      <c r="I368" s="318">
        <v>49674</v>
      </c>
      <c r="J368" s="315"/>
      <c r="K368" s="315">
        <v>1040</v>
      </c>
      <c r="L368" s="315" t="s">
        <v>2154</v>
      </c>
      <c r="M368" s="315" t="s">
        <v>766</v>
      </c>
      <c r="N368" s="315" t="s">
        <v>755</v>
      </c>
      <c r="O368" s="315"/>
      <c r="P368" s="315"/>
      <c r="Q368" s="315"/>
    </row>
    <row r="369" spans="1:17">
      <c r="A369" s="315" t="s">
        <v>755</v>
      </c>
      <c r="B369" s="315" t="s">
        <v>2095</v>
      </c>
      <c r="C369" s="315" t="s">
        <v>2096</v>
      </c>
      <c r="D369" s="316">
        <v>1.4</v>
      </c>
      <c r="E369" s="317">
        <v>804.18999999999994</v>
      </c>
      <c r="F369" s="317">
        <v>593.49</v>
      </c>
      <c r="G369" s="318">
        <v>40238</v>
      </c>
      <c r="H369" s="318">
        <v>40263</v>
      </c>
      <c r="I369" s="318">
        <v>49674</v>
      </c>
      <c r="J369" s="315"/>
      <c r="K369" s="315">
        <v>7304</v>
      </c>
      <c r="L369" s="315" t="s">
        <v>2170</v>
      </c>
      <c r="M369" s="315" t="s">
        <v>966</v>
      </c>
      <c r="N369" s="315" t="s">
        <v>755</v>
      </c>
      <c r="O369" s="315"/>
      <c r="P369" s="315"/>
      <c r="Q369" s="315"/>
    </row>
    <row r="370" spans="1:17">
      <c r="A370" s="315" t="s">
        <v>755</v>
      </c>
      <c r="B370" s="315" t="s">
        <v>2095</v>
      </c>
      <c r="C370" s="315" t="s">
        <v>2098</v>
      </c>
      <c r="D370" s="316">
        <v>1.4</v>
      </c>
      <c r="E370" s="317">
        <v>1449</v>
      </c>
      <c r="F370" s="317">
        <v>1086.75</v>
      </c>
      <c r="G370" s="318">
        <v>40350</v>
      </c>
      <c r="H370" s="318">
        <v>40156</v>
      </c>
      <c r="I370" s="318">
        <v>49309</v>
      </c>
      <c r="J370" s="315"/>
      <c r="K370" s="315">
        <v>1040</v>
      </c>
      <c r="L370" s="315" t="s">
        <v>2154</v>
      </c>
      <c r="M370" s="315" t="s">
        <v>766</v>
      </c>
      <c r="N370" s="315" t="s">
        <v>755</v>
      </c>
      <c r="O370" s="315"/>
      <c r="P370" s="315"/>
      <c r="Q370" s="315"/>
    </row>
    <row r="371" spans="1:17">
      <c r="A371" s="315" t="s">
        <v>755</v>
      </c>
      <c r="B371" s="315" t="s">
        <v>2095</v>
      </c>
      <c r="C371" s="315" t="s">
        <v>2096</v>
      </c>
      <c r="D371" s="316">
        <v>1.4</v>
      </c>
      <c r="E371" s="317">
        <v>1315</v>
      </c>
      <c r="F371" s="317">
        <v>970.47</v>
      </c>
      <c r="G371" s="318">
        <v>40354</v>
      </c>
      <c r="H371" s="318">
        <v>40354</v>
      </c>
      <c r="I371" s="318">
        <v>49674</v>
      </c>
      <c r="J371" s="315"/>
      <c r="K371" s="315">
        <v>8890</v>
      </c>
      <c r="L371" s="315" t="s">
        <v>1093</v>
      </c>
      <c r="M371" s="315" t="s">
        <v>770</v>
      </c>
      <c r="N371" s="315" t="s">
        <v>755</v>
      </c>
      <c r="O371" s="315"/>
      <c r="P371" s="315"/>
      <c r="Q371" s="315"/>
    </row>
    <row r="372" spans="1:17">
      <c r="A372" s="315" t="s">
        <v>755</v>
      </c>
      <c r="B372" s="315" t="s">
        <v>2095</v>
      </c>
      <c r="C372" s="315" t="s">
        <v>2098</v>
      </c>
      <c r="D372" s="316">
        <v>1.4</v>
      </c>
      <c r="E372" s="317">
        <v>1423</v>
      </c>
      <c r="F372" s="317">
        <v>875.16</v>
      </c>
      <c r="G372" s="318">
        <v>40344</v>
      </c>
      <c r="H372" s="318">
        <v>40245</v>
      </c>
      <c r="I372" s="318">
        <v>49674</v>
      </c>
      <c r="J372" s="315"/>
      <c r="K372" s="315">
        <v>3123</v>
      </c>
      <c r="L372" s="315" t="s">
        <v>2171</v>
      </c>
      <c r="M372" s="315" t="s">
        <v>764</v>
      </c>
      <c r="N372" s="315" t="s">
        <v>755</v>
      </c>
      <c r="O372" s="315"/>
      <c r="P372" s="315"/>
      <c r="Q372" s="315"/>
    </row>
    <row r="373" spans="1:17">
      <c r="A373" s="315" t="s">
        <v>755</v>
      </c>
      <c r="B373" s="315" t="s">
        <v>2095</v>
      </c>
      <c r="C373" s="315" t="s">
        <v>2098</v>
      </c>
      <c r="D373" s="316">
        <v>1.4</v>
      </c>
      <c r="E373" s="317">
        <v>1318</v>
      </c>
      <c r="F373" s="317">
        <v>636.59</v>
      </c>
      <c r="G373" s="318">
        <v>40403</v>
      </c>
      <c r="H373" s="318">
        <v>40574</v>
      </c>
      <c r="I373" s="318">
        <v>50040</v>
      </c>
      <c r="J373" s="315"/>
      <c r="K373" s="315">
        <v>3628</v>
      </c>
      <c r="L373" s="315" t="s">
        <v>2172</v>
      </c>
      <c r="M373" s="315" t="s">
        <v>764</v>
      </c>
      <c r="N373" s="315" t="s">
        <v>755</v>
      </c>
      <c r="O373" s="315"/>
      <c r="P373" s="315"/>
      <c r="Q373" s="315"/>
    </row>
    <row r="374" spans="1:17">
      <c r="A374" s="315" t="s">
        <v>755</v>
      </c>
      <c r="B374" s="315" t="s">
        <v>2095</v>
      </c>
      <c r="C374" s="315" t="s">
        <v>2098</v>
      </c>
      <c r="D374" s="316">
        <v>1.4</v>
      </c>
      <c r="E374" s="317">
        <v>1348</v>
      </c>
      <c r="F374" s="317">
        <v>829.03000000000009</v>
      </c>
      <c r="G374" s="318">
        <v>40408</v>
      </c>
      <c r="H374" s="318">
        <v>40507</v>
      </c>
      <c r="I374" s="318">
        <v>49674</v>
      </c>
      <c r="J374" s="315"/>
      <c r="K374" s="315">
        <v>6500</v>
      </c>
      <c r="L374" s="315" t="s">
        <v>2106</v>
      </c>
      <c r="M374" s="315" t="s">
        <v>811</v>
      </c>
      <c r="N374" s="315" t="s">
        <v>755</v>
      </c>
      <c r="O374" s="315"/>
      <c r="P374" s="315"/>
      <c r="Q374" s="315"/>
    </row>
    <row r="375" spans="1:17">
      <c r="A375" s="315" t="s">
        <v>755</v>
      </c>
      <c r="B375" s="315" t="s">
        <v>2095</v>
      </c>
      <c r="C375" s="315" t="s">
        <v>2098</v>
      </c>
      <c r="D375" s="316">
        <v>1.4</v>
      </c>
      <c r="E375" s="317">
        <v>967.12</v>
      </c>
      <c r="F375" s="317">
        <v>594.78</v>
      </c>
      <c r="G375" s="318">
        <v>40442</v>
      </c>
      <c r="H375" s="318">
        <v>40542</v>
      </c>
      <c r="I375" s="318">
        <v>49674</v>
      </c>
      <c r="J375" s="315"/>
      <c r="K375" s="315">
        <v>4522</v>
      </c>
      <c r="L375" s="315" t="s">
        <v>2173</v>
      </c>
      <c r="M375" s="315" t="s">
        <v>1296</v>
      </c>
      <c r="N375" s="315" t="s">
        <v>755</v>
      </c>
      <c r="O375" s="315"/>
      <c r="P375" s="315"/>
      <c r="Q375" s="315"/>
    </row>
    <row r="376" spans="1:17">
      <c r="A376" s="315" t="s">
        <v>755</v>
      </c>
      <c r="B376" s="315" t="s">
        <v>2095</v>
      </c>
      <c r="C376" s="315" t="s">
        <v>2096</v>
      </c>
      <c r="D376" s="316">
        <v>1.4</v>
      </c>
      <c r="E376" s="317">
        <v>2775.91</v>
      </c>
      <c r="F376" s="317">
        <v>215.6</v>
      </c>
      <c r="G376" s="318">
        <v>40505</v>
      </c>
      <c r="H376" s="318">
        <v>40505</v>
      </c>
      <c r="I376" s="318">
        <v>49674</v>
      </c>
      <c r="J376" s="315"/>
      <c r="K376" s="315">
        <v>3251</v>
      </c>
      <c r="L376" s="315" t="s">
        <v>2174</v>
      </c>
      <c r="M376" s="315" t="s">
        <v>764</v>
      </c>
      <c r="N376" s="315" t="s">
        <v>755</v>
      </c>
      <c r="O376" s="315"/>
      <c r="P376" s="315"/>
      <c r="Q376" s="315"/>
    </row>
    <row r="377" spans="1:17">
      <c r="A377" s="315" t="s">
        <v>755</v>
      </c>
      <c r="B377" s="315" t="s">
        <v>2095</v>
      </c>
      <c r="C377" s="315" t="s">
        <v>2098</v>
      </c>
      <c r="D377" s="316">
        <v>1.4</v>
      </c>
      <c r="E377" s="317">
        <v>815</v>
      </c>
      <c r="F377" s="317">
        <v>393.64</v>
      </c>
      <c r="G377" s="318">
        <v>40623</v>
      </c>
      <c r="H377" s="318">
        <v>40667</v>
      </c>
      <c r="I377" s="318">
        <v>50040</v>
      </c>
      <c r="J377" s="315"/>
      <c r="K377" s="315">
        <v>5210</v>
      </c>
      <c r="L377" s="315" t="s">
        <v>1348</v>
      </c>
      <c r="M377" s="315" t="s">
        <v>776</v>
      </c>
      <c r="N377" s="315" t="s">
        <v>755</v>
      </c>
      <c r="O377" s="315"/>
      <c r="P377" s="315"/>
      <c r="Q377" s="315"/>
    </row>
    <row r="378" spans="1:17">
      <c r="A378" s="315" t="s">
        <v>755</v>
      </c>
      <c r="B378" s="315" t="s">
        <v>2095</v>
      </c>
      <c r="C378" s="315" t="s">
        <v>2098</v>
      </c>
      <c r="D378" s="316">
        <v>1.41</v>
      </c>
      <c r="E378" s="317">
        <v>325</v>
      </c>
      <c r="F378" s="317">
        <v>156.97</v>
      </c>
      <c r="G378" s="318">
        <v>40806</v>
      </c>
      <c r="H378" s="318">
        <v>40847</v>
      </c>
      <c r="I378" s="318">
        <v>50040</v>
      </c>
      <c r="J378" s="315"/>
      <c r="K378" s="315">
        <v>8722</v>
      </c>
      <c r="L378" s="315" t="s">
        <v>2175</v>
      </c>
      <c r="M378" s="315" t="s">
        <v>770</v>
      </c>
      <c r="N378" s="315" t="s">
        <v>755</v>
      </c>
      <c r="O378" s="315"/>
      <c r="P378" s="315"/>
      <c r="Q378" s="315"/>
    </row>
    <row r="379" spans="1:17">
      <c r="A379" s="315" t="s">
        <v>755</v>
      </c>
      <c r="B379" s="315" t="s">
        <v>2095</v>
      </c>
      <c r="C379" s="315" t="s">
        <v>2098</v>
      </c>
      <c r="D379" s="316">
        <v>1.47</v>
      </c>
      <c r="E379" s="317">
        <v>1266</v>
      </c>
      <c r="F379" s="317">
        <v>611.48</v>
      </c>
      <c r="G379" s="318">
        <v>40802</v>
      </c>
      <c r="H379" s="318">
        <v>40842</v>
      </c>
      <c r="I379" s="318">
        <v>50040</v>
      </c>
      <c r="J379" s="315"/>
      <c r="K379" s="315">
        <v>1285</v>
      </c>
      <c r="L379" s="315" t="s">
        <v>2176</v>
      </c>
      <c r="M379" s="315" t="s">
        <v>1827</v>
      </c>
      <c r="N379" s="315" t="s">
        <v>755</v>
      </c>
      <c r="O379" s="315"/>
      <c r="P379" s="315"/>
      <c r="Q379" s="315"/>
    </row>
    <row r="380" spans="1:17">
      <c r="A380" s="315" t="s">
        <v>755</v>
      </c>
      <c r="B380" s="315" t="s">
        <v>2095</v>
      </c>
      <c r="C380" s="315" t="s">
        <v>2098</v>
      </c>
      <c r="D380" s="316">
        <v>1.47</v>
      </c>
      <c r="E380" s="317">
        <v>1414</v>
      </c>
      <c r="F380" s="317">
        <v>682.96</v>
      </c>
      <c r="G380" s="318">
        <v>40802</v>
      </c>
      <c r="H380" s="318">
        <v>40840</v>
      </c>
      <c r="I380" s="318">
        <v>50040</v>
      </c>
      <c r="J380" s="315"/>
      <c r="K380" s="315">
        <v>1285</v>
      </c>
      <c r="L380" s="315" t="s">
        <v>2176</v>
      </c>
      <c r="M380" s="315" t="s">
        <v>1827</v>
      </c>
      <c r="N380" s="315" t="s">
        <v>755</v>
      </c>
      <c r="O380" s="315"/>
      <c r="P380" s="315"/>
      <c r="Q380" s="315"/>
    </row>
    <row r="381" spans="1:17">
      <c r="A381" s="315" t="s">
        <v>755</v>
      </c>
      <c r="B381" s="315" t="s">
        <v>2095</v>
      </c>
      <c r="C381" s="315" t="s">
        <v>2098</v>
      </c>
      <c r="D381" s="316">
        <v>1.47</v>
      </c>
      <c r="E381" s="317">
        <v>2685</v>
      </c>
      <c r="F381" s="317">
        <v>1296.8499999999999</v>
      </c>
      <c r="G381" s="318">
        <v>40802</v>
      </c>
      <c r="H381" s="318">
        <v>40840</v>
      </c>
      <c r="I381" s="318">
        <v>50040</v>
      </c>
      <c r="J381" s="315"/>
      <c r="K381" s="315">
        <v>1285</v>
      </c>
      <c r="L381" s="315" t="s">
        <v>2176</v>
      </c>
      <c r="M381" s="315" t="s">
        <v>1827</v>
      </c>
      <c r="N381" s="315" t="s">
        <v>755</v>
      </c>
      <c r="O381" s="315"/>
      <c r="P381" s="315"/>
      <c r="Q381" s="315"/>
    </row>
    <row r="382" spans="1:17">
      <c r="A382" s="315" t="s">
        <v>755</v>
      </c>
      <c r="B382" s="315" t="s">
        <v>2095</v>
      </c>
      <c r="C382" s="315" t="s">
        <v>2098</v>
      </c>
      <c r="D382" s="316">
        <v>1.47</v>
      </c>
      <c r="E382" s="317">
        <v>1447</v>
      </c>
      <c r="F382" s="317">
        <v>698.91</v>
      </c>
      <c r="G382" s="318">
        <v>40802</v>
      </c>
      <c r="H382" s="318">
        <v>40840</v>
      </c>
      <c r="I382" s="318">
        <v>50040</v>
      </c>
      <c r="J382" s="315"/>
      <c r="K382" s="315">
        <v>1285</v>
      </c>
      <c r="L382" s="315" t="s">
        <v>2176</v>
      </c>
      <c r="M382" s="315" t="s">
        <v>1827</v>
      </c>
      <c r="N382" s="315" t="s">
        <v>755</v>
      </c>
      <c r="O382" s="315"/>
      <c r="P382" s="315"/>
      <c r="Q382" s="315"/>
    </row>
    <row r="383" spans="1:17">
      <c r="A383" s="315" t="s">
        <v>755</v>
      </c>
      <c r="B383" s="315" t="s">
        <v>2095</v>
      </c>
      <c r="C383" s="315" t="s">
        <v>2098</v>
      </c>
      <c r="D383" s="316">
        <v>1.47</v>
      </c>
      <c r="E383" s="317">
        <v>1421</v>
      </c>
      <c r="F383" s="317">
        <v>686.35</v>
      </c>
      <c r="G383" s="318">
        <v>40802</v>
      </c>
      <c r="H383" s="318">
        <v>40840</v>
      </c>
      <c r="I383" s="318">
        <v>50040</v>
      </c>
      <c r="J383" s="315"/>
      <c r="K383" s="315">
        <v>1285</v>
      </c>
      <c r="L383" s="315" t="s">
        <v>2176</v>
      </c>
      <c r="M383" s="315" t="s">
        <v>1827</v>
      </c>
      <c r="N383" s="315" t="s">
        <v>755</v>
      </c>
      <c r="O383" s="315"/>
      <c r="P383" s="315"/>
      <c r="Q383" s="315"/>
    </row>
    <row r="384" spans="1:17">
      <c r="A384" s="315" t="s">
        <v>755</v>
      </c>
      <c r="B384" s="315" t="s">
        <v>2095</v>
      </c>
      <c r="C384" s="315" t="s">
        <v>2098</v>
      </c>
      <c r="D384" s="316">
        <v>1.5</v>
      </c>
      <c r="E384" s="317">
        <v>1438</v>
      </c>
      <c r="F384" s="317">
        <v>1078.5</v>
      </c>
      <c r="G384" s="318">
        <v>39570</v>
      </c>
      <c r="H384" s="318">
        <v>39336</v>
      </c>
      <c r="I384" s="318">
        <v>48549</v>
      </c>
      <c r="J384" s="315"/>
      <c r="K384" s="315">
        <v>6312</v>
      </c>
      <c r="L384" s="315" t="s">
        <v>2177</v>
      </c>
      <c r="M384" s="315" t="s">
        <v>1712</v>
      </c>
      <c r="N384" s="315" t="s">
        <v>755</v>
      </c>
      <c r="O384" s="315"/>
      <c r="P384" s="315"/>
      <c r="Q384" s="315"/>
    </row>
    <row r="385" spans="1:17">
      <c r="A385" s="315" t="s">
        <v>755</v>
      </c>
      <c r="B385" s="315" t="s">
        <v>2095</v>
      </c>
      <c r="C385" s="315" t="s">
        <v>2096</v>
      </c>
      <c r="D385" s="316">
        <v>1.5</v>
      </c>
      <c r="E385" s="317">
        <v>1269</v>
      </c>
      <c r="F385" s="317">
        <v>1142.0999999999999</v>
      </c>
      <c r="G385" s="318">
        <v>39577</v>
      </c>
      <c r="H385" s="318">
        <v>39918</v>
      </c>
      <c r="I385" s="318">
        <v>49309</v>
      </c>
      <c r="J385" s="315"/>
      <c r="K385" s="315">
        <v>5637</v>
      </c>
      <c r="L385" s="315" t="s">
        <v>2178</v>
      </c>
      <c r="M385" s="315" t="s">
        <v>776</v>
      </c>
      <c r="N385" s="315" t="s">
        <v>755</v>
      </c>
      <c r="O385" s="315"/>
      <c r="P385" s="315"/>
      <c r="Q385" s="315"/>
    </row>
    <row r="386" spans="1:17">
      <c r="A386" s="315" t="s">
        <v>755</v>
      </c>
      <c r="B386" s="315" t="s">
        <v>2095</v>
      </c>
      <c r="C386" s="315" t="s">
        <v>2096</v>
      </c>
      <c r="D386" s="316">
        <v>1.5</v>
      </c>
      <c r="E386" s="317">
        <v>1317</v>
      </c>
      <c r="F386" s="317">
        <v>1185.3</v>
      </c>
      <c r="G386" s="318">
        <v>39699</v>
      </c>
      <c r="H386" s="318">
        <v>40038</v>
      </c>
      <c r="I386" s="318">
        <v>49309</v>
      </c>
      <c r="J386" s="315"/>
      <c r="K386" s="315">
        <v>3665</v>
      </c>
      <c r="L386" s="315" t="s">
        <v>2179</v>
      </c>
      <c r="M386" s="315" t="s">
        <v>764</v>
      </c>
      <c r="N386" s="315" t="s">
        <v>755</v>
      </c>
      <c r="O386" s="315"/>
      <c r="P386" s="315"/>
      <c r="Q386" s="315"/>
    </row>
    <row r="387" spans="1:17">
      <c r="A387" s="315" t="s">
        <v>755</v>
      </c>
      <c r="B387" s="315" t="s">
        <v>2095</v>
      </c>
      <c r="C387" s="315" t="s">
        <v>2098</v>
      </c>
      <c r="D387" s="316">
        <v>1.5</v>
      </c>
      <c r="E387" s="317">
        <v>1267</v>
      </c>
      <c r="F387" s="317">
        <v>950.25</v>
      </c>
      <c r="G387" s="318">
        <v>39574</v>
      </c>
      <c r="H387" s="318">
        <v>39377</v>
      </c>
      <c r="I387" s="318">
        <v>48549</v>
      </c>
      <c r="J387" s="315"/>
      <c r="K387" s="315">
        <v>1808</v>
      </c>
      <c r="L387" s="315" t="s">
        <v>2180</v>
      </c>
      <c r="M387" s="315" t="s">
        <v>766</v>
      </c>
      <c r="N387" s="315" t="s">
        <v>755</v>
      </c>
      <c r="O387" s="315"/>
      <c r="P387" s="315"/>
      <c r="Q387" s="315"/>
    </row>
    <row r="388" spans="1:17">
      <c r="A388" s="315" t="s">
        <v>755</v>
      </c>
      <c r="B388" s="315" t="s">
        <v>2095</v>
      </c>
      <c r="C388" s="315" t="s">
        <v>2098</v>
      </c>
      <c r="D388" s="316">
        <v>1.5</v>
      </c>
      <c r="E388" s="317">
        <v>1793</v>
      </c>
      <c r="F388" s="317">
        <v>1344.75</v>
      </c>
      <c r="G388" s="318">
        <v>39625</v>
      </c>
      <c r="H388" s="318">
        <v>39759</v>
      </c>
      <c r="I388" s="318">
        <v>48944</v>
      </c>
      <c r="J388" s="315"/>
      <c r="K388" s="315">
        <v>1059</v>
      </c>
      <c r="L388" s="315" t="s">
        <v>2181</v>
      </c>
      <c r="M388" s="315" t="s">
        <v>766</v>
      </c>
      <c r="N388" s="315" t="s">
        <v>755</v>
      </c>
      <c r="O388" s="315"/>
      <c r="P388" s="315"/>
      <c r="Q388" s="315"/>
    </row>
    <row r="389" spans="1:17">
      <c r="A389" s="315" t="s">
        <v>755</v>
      </c>
      <c r="B389" s="315" t="s">
        <v>2095</v>
      </c>
      <c r="C389" s="315" t="s">
        <v>2098</v>
      </c>
      <c r="D389" s="316">
        <v>1.5</v>
      </c>
      <c r="E389" s="317">
        <v>1620</v>
      </c>
      <c r="F389" s="317">
        <v>1215</v>
      </c>
      <c r="G389" s="318">
        <v>39794</v>
      </c>
      <c r="H389" s="318">
        <v>39997</v>
      </c>
      <c r="I389" s="318">
        <v>49309</v>
      </c>
      <c r="J389" s="315"/>
      <c r="K389" s="315">
        <v>1260</v>
      </c>
      <c r="L389" s="315" t="s">
        <v>2182</v>
      </c>
      <c r="M389" s="315" t="s">
        <v>766</v>
      </c>
      <c r="N389" s="315" t="s">
        <v>755</v>
      </c>
      <c r="O389" s="315"/>
      <c r="P389" s="315"/>
      <c r="Q389" s="315"/>
    </row>
    <row r="390" spans="1:17">
      <c r="A390" s="315" t="s">
        <v>755</v>
      </c>
      <c r="B390" s="315" t="s">
        <v>2095</v>
      </c>
      <c r="C390" s="315" t="s">
        <v>2098</v>
      </c>
      <c r="D390" s="316">
        <v>1.5</v>
      </c>
      <c r="E390" s="317">
        <v>1290.01</v>
      </c>
      <c r="F390" s="317">
        <v>967.51</v>
      </c>
      <c r="G390" s="318">
        <v>39959</v>
      </c>
      <c r="H390" s="318">
        <v>40016</v>
      </c>
      <c r="I390" s="318">
        <v>49309</v>
      </c>
      <c r="J390" s="315"/>
      <c r="K390" s="315">
        <v>8472</v>
      </c>
      <c r="L390" s="315" t="s">
        <v>2183</v>
      </c>
      <c r="M390" s="315" t="s">
        <v>784</v>
      </c>
      <c r="N390" s="315" t="s">
        <v>755</v>
      </c>
      <c r="O390" s="315"/>
      <c r="P390" s="315"/>
      <c r="Q390" s="315"/>
    </row>
    <row r="391" spans="1:17">
      <c r="A391" s="315" t="s">
        <v>755</v>
      </c>
      <c r="B391" s="315" t="s">
        <v>2095</v>
      </c>
      <c r="C391" s="315" t="s">
        <v>2096</v>
      </c>
      <c r="D391" s="316">
        <v>1.5</v>
      </c>
      <c r="E391" s="317">
        <v>1430</v>
      </c>
      <c r="F391" s="317">
        <v>1287</v>
      </c>
      <c r="G391" s="318">
        <v>40046</v>
      </c>
      <c r="H391" s="318">
        <v>40161</v>
      </c>
      <c r="I391" s="318">
        <v>49309</v>
      </c>
      <c r="J391" s="315"/>
      <c r="K391" s="315">
        <v>1115</v>
      </c>
      <c r="L391" s="315" t="s">
        <v>2184</v>
      </c>
      <c r="M391" s="315" t="s">
        <v>766</v>
      </c>
      <c r="N391" s="315" t="s">
        <v>755</v>
      </c>
      <c r="O391" s="315"/>
      <c r="P391" s="315"/>
      <c r="Q391" s="315"/>
    </row>
    <row r="392" spans="1:17">
      <c r="A392" s="315" t="s">
        <v>755</v>
      </c>
      <c r="B392" s="315" t="s">
        <v>2095</v>
      </c>
      <c r="C392" s="315" t="s">
        <v>2098</v>
      </c>
      <c r="D392" s="316">
        <v>1.5</v>
      </c>
      <c r="E392" s="317">
        <v>1019.22</v>
      </c>
      <c r="F392" s="317">
        <v>338.39</v>
      </c>
      <c r="G392" s="318">
        <v>40069</v>
      </c>
      <c r="H392" s="318">
        <v>41465</v>
      </c>
      <c r="I392" s="318">
        <v>50770</v>
      </c>
      <c r="J392" s="315"/>
      <c r="K392" s="315">
        <v>7240</v>
      </c>
      <c r="L392" s="315" t="s">
        <v>2185</v>
      </c>
      <c r="M392" s="315" t="s">
        <v>966</v>
      </c>
      <c r="N392" s="315" t="s">
        <v>755</v>
      </c>
      <c r="O392" s="315"/>
      <c r="P392" s="315"/>
      <c r="Q392" s="315"/>
    </row>
    <row r="393" spans="1:17">
      <c r="A393" s="315" t="s">
        <v>755</v>
      </c>
      <c r="B393" s="315" t="s">
        <v>2095</v>
      </c>
      <c r="C393" s="315" t="s">
        <v>2096</v>
      </c>
      <c r="D393" s="316">
        <v>1.5</v>
      </c>
      <c r="E393" s="317">
        <v>463.01</v>
      </c>
      <c r="F393" s="317">
        <v>341.7</v>
      </c>
      <c r="G393" s="318">
        <v>40283</v>
      </c>
      <c r="H393" s="318">
        <v>40343</v>
      </c>
      <c r="I393" s="318">
        <v>49674</v>
      </c>
      <c r="J393" s="315"/>
      <c r="K393" s="315">
        <v>8635</v>
      </c>
      <c r="L393" s="315" t="s">
        <v>2186</v>
      </c>
      <c r="M393" s="315" t="s">
        <v>784</v>
      </c>
      <c r="N393" s="315" t="s">
        <v>755</v>
      </c>
      <c r="O393" s="315"/>
      <c r="P393" s="315"/>
      <c r="Q393" s="315"/>
    </row>
    <row r="394" spans="1:17">
      <c r="A394" s="315" t="s">
        <v>755</v>
      </c>
      <c r="B394" s="315" t="s">
        <v>2095</v>
      </c>
      <c r="C394" s="315" t="s">
        <v>2098</v>
      </c>
      <c r="D394" s="316">
        <v>1.5</v>
      </c>
      <c r="E394" s="317">
        <v>1463</v>
      </c>
      <c r="F394" s="317">
        <v>706.63</v>
      </c>
      <c r="G394" s="318">
        <v>40435</v>
      </c>
      <c r="H394" s="318">
        <v>40693</v>
      </c>
      <c r="I394" s="318">
        <v>50040</v>
      </c>
      <c r="J394" s="315"/>
      <c r="K394" s="315">
        <v>4852</v>
      </c>
      <c r="L394" s="315" t="s">
        <v>2187</v>
      </c>
      <c r="M394" s="315" t="s">
        <v>776</v>
      </c>
      <c r="N394" s="315" t="s">
        <v>755</v>
      </c>
      <c r="O394" s="315"/>
      <c r="P394" s="315"/>
      <c r="Q394" s="315"/>
    </row>
    <row r="395" spans="1:17">
      <c r="A395" s="315" t="s">
        <v>755</v>
      </c>
      <c r="B395" s="315" t="s">
        <v>2095</v>
      </c>
      <c r="C395" s="315" t="s">
        <v>2096</v>
      </c>
      <c r="D395" s="316">
        <v>1.5</v>
      </c>
      <c r="E395" s="317">
        <v>1311</v>
      </c>
      <c r="F395" s="317">
        <v>1179.9000000000001</v>
      </c>
      <c r="G395" s="318">
        <v>40463</v>
      </c>
      <c r="H395" s="318">
        <v>40100</v>
      </c>
      <c r="I395" s="318">
        <v>49309</v>
      </c>
      <c r="J395" s="315"/>
      <c r="K395" s="315">
        <v>1024</v>
      </c>
      <c r="L395" s="315" t="s">
        <v>2188</v>
      </c>
      <c r="M395" s="315" t="s">
        <v>766</v>
      </c>
      <c r="N395" s="315" t="s">
        <v>755</v>
      </c>
      <c r="O395" s="315"/>
      <c r="P395" s="315"/>
      <c r="Q395" s="315"/>
    </row>
    <row r="396" spans="1:17">
      <c r="A396" s="315" t="s">
        <v>755</v>
      </c>
      <c r="B396" s="315" t="s">
        <v>2095</v>
      </c>
      <c r="C396" s="315" t="s">
        <v>2142</v>
      </c>
      <c r="D396" s="316">
        <v>1.5</v>
      </c>
      <c r="E396" s="317">
        <v>1099</v>
      </c>
      <c r="F396" s="317">
        <v>434.5</v>
      </c>
      <c r="G396" s="318">
        <v>40599</v>
      </c>
      <c r="H396" s="318">
        <v>40806</v>
      </c>
      <c r="I396" s="318">
        <v>50040</v>
      </c>
      <c r="J396" s="315"/>
      <c r="K396" s="315">
        <v>4952</v>
      </c>
      <c r="L396" s="315" t="s">
        <v>2189</v>
      </c>
      <c r="M396" s="315" t="s">
        <v>764</v>
      </c>
      <c r="N396" s="315" t="s">
        <v>755</v>
      </c>
      <c r="O396" s="315"/>
      <c r="P396" s="315"/>
      <c r="Q396" s="315"/>
    </row>
    <row r="397" spans="1:17">
      <c r="A397" s="315" t="s">
        <v>755</v>
      </c>
      <c r="B397" s="315" t="s">
        <v>2095</v>
      </c>
      <c r="C397" s="315" t="s">
        <v>2096</v>
      </c>
      <c r="D397" s="316">
        <v>1.5</v>
      </c>
      <c r="E397" s="317">
        <v>1047</v>
      </c>
      <c r="F397" s="317">
        <v>619.81999999999994</v>
      </c>
      <c r="G397" s="318">
        <v>40652</v>
      </c>
      <c r="H397" s="318">
        <v>40821</v>
      </c>
      <c r="I397" s="318">
        <v>50040</v>
      </c>
      <c r="J397" s="315"/>
      <c r="K397" s="315">
        <v>3206</v>
      </c>
      <c r="L397" s="315" t="s">
        <v>2190</v>
      </c>
      <c r="M397" s="315" t="s">
        <v>764</v>
      </c>
      <c r="N397" s="315" t="s">
        <v>755</v>
      </c>
      <c r="O397" s="315"/>
      <c r="P397" s="315"/>
      <c r="Q397" s="315"/>
    </row>
    <row r="398" spans="1:17">
      <c r="A398" s="315" t="s">
        <v>755</v>
      </c>
      <c r="B398" s="315" t="s">
        <v>2095</v>
      </c>
      <c r="C398" s="315" t="s">
        <v>2098</v>
      </c>
      <c r="D398" s="316">
        <v>1.5</v>
      </c>
      <c r="E398" s="317">
        <v>1456</v>
      </c>
      <c r="F398" s="317">
        <v>703.24</v>
      </c>
      <c r="G398" s="318">
        <v>40802</v>
      </c>
      <c r="H398" s="318">
        <v>40840</v>
      </c>
      <c r="I398" s="318">
        <v>50040</v>
      </c>
      <c r="J398" s="315"/>
      <c r="K398" s="315">
        <v>1285</v>
      </c>
      <c r="L398" s="315" t="s">
        <v>2176</v>
      </c>
      <c r="M398" s="315" t="s">
        <v>1827</v>
      </c>
      <c r="N398" s="315" t="s">
        <v>755</v>
      </c>
      <c r="O398" s="315"/>
      <c r="P398" s="315"/>
      <c r="Q398" s="315"/>
    </row>
    <row r="399" spans="1:17">
      <c r="A399" s="315" t="s">
        <v>755</v>
      </c>
      <c r="B399" s="315" t="s">
        <v>2095</v>
      </c>
      <c r="C399" s="315" t="s">
        <v>2098</v>
      </c>
      <c r="D399" s="316">
        <v>1.5</v>
      </c>
      <c r="E399" s="317">
        <v>839</v>
      </c>
      <c r="F399" s="317">
        <v>278.55</v>
      </c>
      <c r="G399" s="318">
        <v>40849</v>
      </c>
      <c r="H399" s="318">
        <v>41383</v>
      </c>
      <c r="I399" s="318">
        <v>50770</v>
      </c>
      <c r="J399" s="315"/>
      <c r="K399" s="315">
        <v>6597</v>
      </c>
      <c r="L399" s="315" t="s">
        <v>2191</v>
      </c>
      <c r="M399" s="315" t="s">
        <v>811</v>
      </c>
      <c r="N399" s="315" t="s">
        <v>755</v>
      </c>
      <c r="O399" s="315"/>
      <c r="P399" s="315"/>
      <c r="Q399" s="315"/>
    </row>
    <row r="400" spans="1:17">
      <c r="A400" s="315" t="s">
        <v>755</v>
      </c>
      <c r="B400" s="315" t="s">
        <v>2095</v>
      </c>
      <c r="C400" s="315" t="s">
        <v>2098</v>
      </c>
      <c r="D400" s="316">
        <v>1.56</v>
      </c>
      <c r="E400" s="317">
        <v>1006</v>
      </c>
      <c r="F400" s="317">
        <v>485.91</v>
      </c>
      <c r="G400" s="318">
        <v>40654</v>
      </c>
      <c r="H400" s="318">
        <v>40689</v>
      </c>
      <c r="I400" s="318">
        <v>50040</v>
      </c>
      <c r="J400" s="315"/>
      <c r="K400" s="315">
        <v>3111</v>
      </c>
      <c r="L400" s="315" t="s">
        <v>2192</v>
      </c>
      <c r="M400" s="315" t="s">
        <v>764</v>
      </c>
      <c r="N400" s="315" t="s">
        <v>755</v>
      </c>
      <c r="O400" s="315"/>
      <c r="P400" s="315"/>
      <c r="Q400" s="315"/>
    </row>
    <row r="401" spans="1:17">
      <c r="A401" s="315" t="s">
        <v>755</v>
      </c>
      <c r="B401" s="315" t="s">
        <v>2095</v>
      </c>
      <c r="C401" s="315" t="s">
        <v>2098</v>
      </c>
      <c r="D401" s="316">
        <v>1.56</v>
      </c>
      <c r="E401" s="317">
        <v>1522</v>
      </c>
      <c r="F401" s="317">
        <v>735.13</v>
      </c>
      <c r="G401" s="318">
        <v>40738</v>
      </c>
      <c r="H401" s="318">
        <v>40695</v>
      </c>
      <c r="I401" s="318">
        <v>50040</v>
      </c>
      <c r="J401" s="315"/>
      <c r="K401" s="315">
        <v>5064</v>
      </c>
      <c r="L401" s="315" t="s">
        <v>2193</v>
      </c>
      <c r="M401" s="315" t="s">
        <v>776</v>
      </c>
      <c r="N401" s="315" t="s">
        <v>755</v>
      </c>
      <c r="O401" s="315"/>
      <c r="P401" s="315"/>
      <c r="Q401" s="315"/>
    </row>
    <row r="402" spans="1:17">
      <c r="A402" s="315" t="s">
        <v>755</v>
      </c>
      <c r="B402" s="315" t="s">
        <v>2095</v>
      </c>
      <c r="C402" s="315" t="s">
        <v>2098</v>
      </c>
      <c r="D402" s="316">
        <v>1.6</v>
      </c>
      <c r="E402" s="317">
        <v>1315.3500000000001</v>
      </c>
      <c r="F402" s="317">
        <v>986.52</v>
      </c>
      <c r="G402" s="318">
        <v>39569</v>
      </c>
      <c r="H402" s="318">
        <v>38974</v>
      </c>
      <c r="I402" s="318">
        <v>48183</v>
      </c>
      <c r="J402" s="315"/>
      <c r="K402" s="315">
        <v>5000</v>
      </c>
      <c r="L402" s="315" t="s">
        <v>1801</v>
      </c>
      <c r="M402" s="315" t="s">
        <v>776</v>
      </c>
      <c r="N402" s="315" t="s">
        <v>755</v>
      </c>
      <c r="O402" s="315"/>
      <c r="P402" s="315"/>
      <c r="Q402" s="315"/>
    </row>
    <row r="403" spans="1:17">
      <c r="A403" s="315" t="s">
        <v>755</v>
      </c>
      <c r="B403" s="315" t="s">
        <v>2095</v>
      </c>
      <c r="C403" s="315" t="s">
        <v>2096</v>
      </c>
      <c r="D403" s="316">
        <v>1.6</v>
      </c>
      <c r="E403" s="317">
        <v>864</v>
      </c>
      <c r="F403" s="317">
        <v>777.59999999999991</v>
      </c>
      <c r="G403" s="318">
        <v>39570</v>
      </c>
      <c r="H403" s="318">
        <v>40148</v>
      </c>
      <c r="I403" s="318">
        <v>49309</v>
      </c>
      <c r="J403" s="315"/>
      <c r="K403" s="315">
        <v>1066</v>
      </c>
      <c r="L403" s="315" t="s">
        <v>2194</v>
      </c>
      <c r="M403" s="315" t="s">
        <v>766</v>
      </c>
      <c r="N403" s="315" t="s">
        <v>755</v>
      </c>
      <c r="O403" s="315"/>
      <c r="P403" s="315"/>
      <c r="Q403" s="315"/>
    </row>
    <row r="404" spans="1:17">
      <c r="A404" s="315" t="s">
        <v>755</v>
      </c>
      <c r="B404" s="315" t="s">
        <v>2095</v>
      </c>
      <c r="C404" s="315" t="s">
        <v>2096</v>
      </c>
      <c r="D404" s="316">
        <v>1.6</v>
      </c>
      <c r="E404" s="317">
        <v>873</v>
      </c>
      <c r="F404" s="317">
        <v>785.7</v>
      </c>
      <c r="G404" s="318">
        <v>39570</v>
      </c>
      <c r="H404" s="318">
        <v>39559</v>
      </c>
      <c r="I404" s="318">
        <v>48914</v>
      </c>
      <c r="J404" s="315"/>
      <c r="K404" s="315">
        <v>1644</v>
      </c>
      <c r="L404" s="315" t="s">
        <v>2195</v>
      </c>
      <c r="M404" s="315" t="s">
        <v>761</v>
      </c>
      <c r="N404" s="315" t="s">
        <v>755</v>
      </c>
      <c r="O404" s="315"/>
      <c r="P404" s="315"/>
      <c r="Q404" s="315"/>
    </row>
    <row r="405" spans="1:17">
      <c r="A405" s="315" t="s">
        <v>750</v>
      </c>
      <c r="B405" s="315" t="s">
        <v>2095</v>
      </c>
      <c r="C405" s="315" t="s">
        <v>2096</v>
      </c>
      <c r="D405" s="316">
        <v>1.6</v>
      </c>
      <c r="E405" s="317">
        <v>1605</v>
      </c>
      <c r="F405" s="317">
        <v>1337.49</v>
      </c>
      <c r="G405" s="318">
        <v>39570</v>
      </c>
      <c r="H405" s="318">
        <v>39069</v>
      </c>
      <c r="I405" s="318">
        <v>48213</v>
      </c>
      <c r="J405" s="315"/>
      <c r="K405" s="315">
        <v>2314</v>
      </c>
      <c r="L405" s="315" t="s">
        <v>2196</v>
      </c>
      <c r="M405" s="315" t="s">
        <v>758</v>
      </c>
      <c r="N405" s="315" t="s">
        <v>750</v>
      </c>
      <c r="O405" s="315"/>
      <c r="P405" s="315"/>
      <c r="Q405" s="315"/>
    </row>
    <row r="406" spans="1:17">
      <c r="A406" s="315" t="s">
        <v>755</v>
      </c>
      <c r="B406" s="315" t="s">
        <v>2095</v>
      </c>
      <c r="C406" s="315" t="s">
        <v>2096</v>
      </c>
      <c r="D406" s="316">
        <v>1.6</v>
      </c>
      <c r="E406" s="317">
        <v>1614</v>
      </c>
      <c r="F406" s="317">
        <v>1452.6</v>
      </c>
      <c r="G406" s="318">
        <v>39570</v>
      </c>
      <c r="H406" s="318">
        <v>39918</v>
      </c>
      <c r="I406" s="318">
        <v>49279</v>
      </c>
      <c r="J406" s="315"/>
      <c r="K406" s="315">
        <v>3608</v>
      </c>
      <c r="L406" s="315" t="s">
        <v>2197</v>
      </c>
      <c r="M406" s="315" t="s">
        <v>764</v>
      </c>
      <c r="N406" s="315" t="s">
        <v>755</v>
      </c>
      <c r="O406" s="315"/>
      <c r="P406" s="315"/>
      <c r="Q406" s="315"/>
    </row>
    <row r="407" spans="1:17">
      <c r="A407" s="315" t="s">
        <v>750</v>
      </c>
      <c r="B407" s="315" t="s">
        <v>2095</v>
      </c>
      <c r="C407" s="315" t="s">
        <v>2098</v>
      </c>
      <c r="D407" s="316">
        <v>1.6</v>
      </c>
      <c r="E407" s="317">
        <v>1906</v>
      </c>
      <c r="F407" s="317">
        <v>1323.61</v>
      </c>
      <c r="G407" s="318">
        <v>39570</v>
      </c>
      <c r="H407" s="318">
        <v>39779</v>
      </c>
      <c r="I407" s="318">
        <v>48914</v>
      </c>
      <c r="J407" s="315"/>
      <c r="K407" s="315">
        <v>3110</v>
      </c>
      <c r="L407" s="315" t="s">
        <v>2198</v>
      </c>
      <c r="M407" s="315" t="s">
        <v>764</v>
      </c>
      <c r="N407" s="315" t="s">
        <v>750</v>
      </c>
      <c r="O407" s="315"/>
      <c r="P407" s="315"/>
      <c r="Q407" s="315"/>
    </row>
    <row r="408" spans="1:17">
      <c r="A408" s="315" t="s">
        <v>755</v>
      </c>
      <c r="B408" s="315" t="s">
        <v>2095</v>
      </c>
      <c r="C408" s="315" t="s">
        <v>2098</v>
      </c>
      <c r="D408" s="316">
        <v>1.6</v>
      </c>
      <c r="E408" s="317">
        <v>1627</v>
      </c>
      <c r="F408" s="317">
        <v>1220.25</v>
      </c>
      <c r="G408" s="318">
        <v>39570</v>
      </c>
      <c r="H408" s="318">
        <v>39654</v>
      </c>
      <c r="I408" s="318">
        <v>48914</v>
      </c>
      <c r="J408" s="315"/>
      <c r="K408" s="315">
        <v>3634</v>
      </c>
      <c r="L408" s="315" t="s">
        <v>2199</v>
      </c>
      <c r="M408" s="315" t="s">
        <v>764</v>
      </c>
      <c r="N408" s="315" t="s">
        <v>755</v>
      </c>
      <c r="O408" s="315"/>
      <c r="P408" s="315"/>
      <c r="Q408" s="315"/>
    </row>
    <row r="409" spans="1:17">
      <c r="A409" s="315" t="s">
        <v>755</v>
      </c>
      <c r="B409" s="315" t="s">
        <v>2095</v>
      </c>
      <c r="C409" s="315" t="s">
        <v>2098</v>
      </c>
      <c r="D409" s="316">
        <v>1.6</v>
      </c>
      <c r="E409" s="317">
        <v>510</v>
      </c>
      <c r="F409" s="317">
        <v>382.5</v>
      </c>
      <c r="G409" s="318">
        <v>39570</v>
      </c>
      <c r="H409" s="318">
        <v>38954</v>
      </c>
      <c r="I409" s="318">
        <v>48183</v>
      </c>
      <c r="J409" s="315"/>
      <c r="K409" s="315">
        <v>2022</v>
      </c>
      <c r="L409" s="315" t="s">
        <v>2200</v>
      </c>
      <c r="M409" s="315" t="s">
        <v>758</v>
      </c>
      <c r="N409" s="315" t="s">
        <v>755</v>
      </c>
      <c r="O409" s="315"/>
      <c r="P409" s="315"/>
      <c r="Q409" s="315"/>
    </row>
    <row r="410" spans="1:17">
      <c r="A410" s="315" t="s">
        <v>755</v>
      </c>
      <c r="B410" s="315" t="s">
        <v>2095</v>
      </c>
      <c r="C410" s="315" t="s">
        <v>2098</v>
      </c>
      <c r="D410" s="316">
        <v>1.6</v>
      </c>
      <c r="E410" s="317">
        <v>1449</v>
      </c>
      <c r="F410" s="317">
        <v>1086.75</v>
      </c>
      <c r="G410" s="318">
        <v>39570</v>
      </c>
      <c r="H410" s="318">
        <v>39395</v>
      </c>
      <c r="I410" s="318">
        <v>48549</v>
      </c>
      <c r="J410" s="315"/>
      <c r="K410" s="315">
        <v>8753</v>
      </c>
      <c r="L410" s="315" t="s">
        <v>2201</v>
      </c>
      <c r="M410" s="315" t="s">
        <v>1705</v>
      </c>
      <c r="N410" s="315" t="s">
        <v>755</v>
      </c>
      <c r="O410" s="315"/>
      <c r="P410" s="315"/>
      <c r="Q410" s="315"/>
    </row>
    <row r="411" spans="1:17">
      <c r="A411" s="315" t="s">
        <v>755</v>
      </c>
      <c r="B411" s="315" t="s">
        <v>2095</v>
      </c>
      <c r="C411" s="315" t="s">
        <v>2098</v>
      </c>
      <c r="D411" s="316">
        <v>1.6</v>
      </c>
      <c r="E411" s="317">
        <v>1523</v>
      </c>
      <c r="F411" s="317">
        <v>1142.25</v>
      </c>
      <c r="G411" s="318">
        <v>39588</v>
      </c>
      <c r="H411" s="318">
        <v>39339</v>
      </c>
      <c r="I411" s="318">
        <v>48579</v>
      </c>
      <c r="J411" s="315"/>
      <c r="K411" s="315">
        <v>9050</v>
      </c>
      <c r="L411" s="315" t="s">
        <v>1023</v>
      </c>
      <c r="M411" s="315" t="s">
        <v>1024</v>
      </c>
      <c r="N411" s="315" t="s">
        <v>755</v>
      </c>
      <c r="O411" s="315"/>
      <c r="P411" s="315"/>
      <c r="Q411" s="315"/>
    </row>
    <row r="412" spans="1:17">
      <c r="A412" s="315" t="s">
        <v>755</v>
      </c>
      <c r="B412" s="315" t="s">
        <v>2095</v>
      </c>
      <c r="C412" s="315" t="s">
        <v>2096</v>
      </c>
      <c r="D412" s="316">
        <v>1.6</v>
      </c>
      <c r="E412" s="317">
        <v>1181</v>
      </c>
      <c r="F412" s="317">
        <v>1062.8999999999999</v>
      </c>
      <c r="G412" s="318">
        <v>39575</v>
      </c>
      <c r="H412" s="318">
        <v>39464</v>
      </c>
      <c r="I412" s="318">
        <v>48914</v>
      </c>
      <c r="J412" s="315"/>
      <c r="K412" s="315">
        <v>1807</v>
      </c>
      <c r="L412" s="315" t="s">
        <v>2202</v>
      </c>
      <c r="M412" s="315" t="s">
        <v>766</v>
      </c>
      <c r="N412" s="315" t="s">
        <v>755</v>
      </c>
      <c r="O412" s="315"/>
      <c r="P412" s="315"/>
      <c r="Q412" s="315"/>
    </row>
    <row r="413" spans="1:17">
      <c r="A413" s="315" t="s">
        <v>755</v>
      </c>
      <c r="B413" s="315" t="s">
        <v>2095</v>
      </c>
      <c r="C413" s="315" t="s">
        <v>2096</v>
      </c>
      <c r="D413" s="316">
        <v>1.6</v>
      </c>
      <c r="E413" s="317">
        <v>930</v>
      </c>
      <c r="F413" s="317">
        <v>837</v>
      </c>
      <c r="G413" s="318">
        <v>39577</v>
      </c>
      <c r="H413" s="318">
        <v>39941</v>
      </c>
      <c r="I413" s="318">
        <v>49309</v>
      </c>
      <c r="J413" s="315"/>
      <c r="K413" s="315">
        <v>4242</v>
      </c>
      <c r="L413" s="315" t="s">
        <v>2203</v>
      </c>
      <c r="M413" s="315" t="s">
        <v>1484</v>
      </c>
      <c r="N413" s="315" t="s">
        <v>755</v>
      </c>
      <c r="O413" s="315"/>
      <c r="P413" s="315"/>
      <c r="Q413" s="315"/>
    </row>
    <row r="414" spans="1:17">
      <c r="A414" s="315" t="s">
        <v>755</v>
      </c>
      <c r="B414" s="315" t="s">
        <v>2095</v>
      </c>
      <c r="C414" s="315" t="s">
        <v>2142</v>
      </c>
      <c r="D414" s="316">
        <v>1.6</v>
      </c>
      <c r="E414" s="317">
        <v>2100</v>
      </c>
      <c r="F414" s="317">
        <v>1365</v>
      </c>
      <c r="G414" s="318">
        <v>39637</v>
      </c>
      <c r="H414" s="318">
        <v>39637</v>
      </c>
      <c r="I414" s="318">
        <v>48944</v>
      </c>
      <c r="J414" s="315"/>
      <c r="K414" s="315">
        <v>1985</v>
      </c>
      <c r="L414" s="315" t="s">
        <v>2204</v>
      </c>
      <c r="M414" s="315" t="s">
        <v>754</v>
      </c>
      <c r="N414" s="315" t="s">
        <v>755</v>
      </c>
      <c r="O414" s="315"/>
      <c r="P414" s="315"/>
      <c r="Q414" s="315"/>
    </row>
    <row r="415" spans="1:17">
      <c r="A415" s="315" t="s">
        <v>755</v>
      </c>
      <c r="B415" s="315" t="s">
        <v>2095</v>
      </c>
      <c r="C415" s="315" t="s">
        <v>2098</v>
      </c>
      <c r="D415" s="316">
        <v>1.6</v>
      </c>
      <c r="E415" s="317">
        <v>1610</v>
      </c>
      <c r="F415" s="317">
        <v>1207.5</v>
      </c>
      <c r="G415" s="318">
        <v>39644</v>
      </c>
      <c r="H415" s="318">
        <v>39782</v>
      </c>
      <c r="I415" s="318">
        <v>48944</v>
      </c>
      <c r="J415" s="315"/>
      <c r="K415" s="315">
        <v>1681</v>
      </c>
      <c r="L415" s="315" t="s">
        <v>2205</v>
      </c>
      <c r="M415" s="315" t="s">
        <v>761</v>
      </c>
      <c r="N415" s="315" t="s">
        <v>755</v>
      </c>
      <c r="O415" s="315"/>
      <c r="P415" s="315"/>
      <c r="Q415" s="315"/>
    </row>
    <row r="416" spans="1:17">
      <c r="A416" s="315" t="s">
        <v>755</v>
      </c>
      <c r="B416" s="315" t="s">
        <v>2095</v>
      </c>
      <c r="C416" s="315" t="s">
        <v>2096</v>
      </c>
      <c r="D416" s="316">
        <v>1.6</v>
      </c>
      <c r="E416" s="317">
        <v>1509</v>
      </c>
      <c r="F416" s="317">
        <v>1358.1</v>
      </c>
      <c r="G416" s="318">
        <v>39818</v>
      </c>
      <c r="H416" s="318">
        <v>39631</v>
      </c>
      <c r="I416" s="318">
        <v>48944</v>
      </c>
      <c r="J416" s="315"/>
      <c r="K416" s="315">
        <v>8753</v>
      </c>
      <c r="L416" s="315" t="s">
        <v>2201</v>
      </c>
      <c r="M416" s="315" t="s">
        <v>1705</v>
      </c>
      <c r="N416" s="315" t="s">
        <v>755</v>
      </c>
      <c r="O416" s="315"/>
      <c r="P416" s="315"/>
      <c r="Q416" s="315"/>
    </row>
    <row r="417" spans="1:17">
      <c r="A417" s="315" t="s">
        <v>755</v>
      </c>
      <c r="B417" s="315" t="s">
        <v>2095</v>
      </c>
      <c r="C417" s="315" t="s">
        <v>2098</v>
      </c>
      <c r="D417" s="316">
        <v>1.6</v>
      </c>
      <c r="E417" s="317">
        <v>1615</v>
      </c>
      <c r="F417" s="317">
        <v>1211.25</v>
      </c>
      <c r="G417" s="318">
        <v>39749</v>
      </c>
      <c r="H417" s="318">
        <v>39783</v>
      </c>
      <c r="I417" s="318">
        <v>48944</v>
      </c>
      <c r="J417" s="315"/>
      <c r="K417" s="315">
        <v>1483</v>
      </c>
      <c r="L417" s="315" t="s">
        <v>2206</v>
      </c>
      <c r="M417" s="315" t="s">
        <v>761</v>
      </c>
      <c r="N417" s="315" t="s">
        <v>755</v>
      </c>
      <c r="O417" s="315"/>
      <c r="P417" s="315"/>
      <c r="Q417" s="315"/>
    </row>
    <row r="418" spans="1:17">
      <c r="A418" s="315" t="s">
        <v>755</v>
      </c>
      <c r="B418" s="315" t="s">
        <v>2095</v>
      </c>
      <c r="C418" s="315" t="s">
        <v>2098</v>
      </c>
      <c r="D418" s="316">
        <v>1.6</v>
      </c>
      <c r="E418" s="317">
        <v>1335</v>
      </c>
      <c r="F418" s="317">
        <v>1001.25</v>
      </c>
      <c r="G418" s="318">
        <v>39799</v>
      </c>
      <c r="H418" s="318">
        <v>39010</v>
      </c>
      <c r="I418" s="318">
        <v>48183</v>
      </c>
      <c r="J418" s="315"/>
      <c r="K418" s="315">
        <v>9475</v>
      </c>
      <c r="L418" s="315" t="s">
        <v>2207</v>
      </c>
      <c r="M418" s="315" t="s">
        <v>770</v>
      </c>
      <c r="N418" s="315" t="s">
        <v>755</v>
      </c>
      <c r="O418" s="315"/>
      <c r="P418" s="315"/>
      <c r="Q418" s="315"/>
    </row>
    <row r="419" spans="1:17">
      <c r="A419" s="315" t="s">
        <v>755</v>
      </c>
      <c r="B419" s="319" t="s">
        <v>2095</v>
      </c>
      <c r="C419" s="319" t="s">
        <v>2098</v>
      </c>
      <c r="D419" s="320">
        <v>1.6</v>
      </c>
      <c r="E419" s="317">
        <v>891</v>
      </c>
      <c r="F419" s="317">
        <v>668.25</v>
      </c>
      <c r="G419" s="321">
        <v>39833</v>
      </c>
      <c r="H419" s="321">
        <v>40105</v>
      </c>
      <c r="I419" s="321">
        <v>49309</v>
      </c>
      <c r="J419" s="319"/>
      <c r="K419" s="322">
        <v>3532</v>
      </c>
      <c r="L419" s="319" t="s">
        <v>2208</v>
      </c>
      <c r="M419" s="319" t="s">
        <v>764</v>
      </c>
      <c r="N419" s="315" t="s">
        <v>755</v>
      </c>
      <c r="O419" s="323"/>
      <c r="P419" s="315"/>
      <c r="Q419" s="323"/>
    </row>
    <row r="420" spans="1:17">
      <c r="A420" s="315" t="s">
        <v>755</v>
      </c>
      <c r="B420" s="315" t="s">
        <v>2095</v>
      </c>
      <c r="C420" s="315" t="s">
        <v>2098</v>
      </c>
      <c r="D420" s="316">
        <v>1.6</v>
      </c>
      <c r="E420" s="317">
        <v>1482.48</v>
      </c>
      <c r="F420" s="317">
        <v>1111.8700000000001</v>
      </c>
      <c r="G420" s="318">
        <v>39864</v>
      </c>
      <c r="H420" s="318">
        <v>39868</v>
      </c>
      <c r="I420" s="318">
        <v>49309</v>
      </c>
      <c r="J420" s="315"/>
      <c r="K420" s="315">
        <v>4153</v>
      </c>
      <c r="L420" s="315" t="s">
        <v>2209</v>
      </c>
      <c r="M420" s="315" t="s">
        <v>1484</v>
      </c>
      <c r="N420" s="315" t="s">
        <v>755</v>
      </c>
      <c r="O420" s="315"/>
      <c r="P420" s="315"/>
      <c r="Q420" s="315"/>
    </row>
    <row r="421" spans="1:17">
      <c r="A421" s="315" t="s">
        <v>755</v>
      </c>
      <c r="B421" s="315" t="s">
        <v>2095</v>
      </c>
      <c r="C421" s="315" t="s">
        <v>2096</v>
      </c>
      <c r="D421" s="316">
        <v>1.6</v>
      </c>
      <c r="E421" s="317">
        <v>1670</v>
      </c>
      <c r="F421" s="317">
        <v>1503</v>
      </c>
      <c r="G421" s="318">
        <v>40001</v>
      </c>
      <c r="H421" s="318">
        <v>40148</v>
      </c>
      <c r="I421" s="318">
        <v>49309</v>
      </c>
      <c r="J421" s="315"/>
      <c r="K421" s="315">
        <v>5645</v>
      </c>
      <c r="L421" s="315" t="s">
        <v>2210</v>
      </c>
      <c r="M421" s="315" t="s">
        <v>776</v>
      </c>
      <c r="N421" s="315" t="s">
        <v>755</v>
      </c>
      <c r="O421" s="315"/>
      <c r="P421" s="315"/>
      <c r="Q421" s="315"/>
    </row>
    <row r="422" spans="1:17">
      <c r="A422" s="315" t="s">
        <v>755</v>
      </c>
      <c r="B422" s="315" t="s">
        <v>2095</v>
      </c>
      <c r="C422" s="315" t="s">
        <v>2096</v>
      </c>
      <c r="D422" s="316">
        <v>1.6</v>
      </c>
      <c r="E422" s="317">
        <v>860</v>
      </c>
      <c r="F422" s="317">
        <v>634.67999999999995</v>
      </c>
      <c r="G422" s="318">
        <v>40022</v>
      </c>
      <c r="H422" s="318">
        <v>40238</v>
      </c>
      <c r="I422" s="318">
        <v>49674</v>
      </c>
      <c r="J422" s="315"/>
      <c r="K422" s="315">
        <v>1907</v>
      </c>
      <c r="L422" s="315" t="s">
        <v>2211</v>
      </c>
      <c r="M422" s="315" t="s">
        <v>754</v>
      </c>
      <c r="N422" s="315" t="s">
        <v>755</v>
      </c>
      <c r="O422" s="315"/>
      <c r="P422" s="315"/>
      <c r="Q422" s="315"/>
    </row>
    <row r="423" spans="1:17">
      <c r="A423" s="315" t="s">
        <v>755</v>
      </c>
      <c r="B423" s="315" t="s">
        <v>2095</v>
      </c>
      <c r="C423" s="315" t="s">
        <v>2098</v>
      </c>
      <c r="D423" s="316">
        <v>1.6</v>
      </c>
      <c r="E423" s="317">
        <v>2045</v>
      </c>
      <c r="F423" s="317">
        <v>1533.75</v>
      </c>
      <c r="G423" s="318">
        <v>40080</v>
      </c>
      <c r="H423" s="318">
        <v>40112</v>
      </c>
      <c r="I423" s="318">
        <v>49309</v>
      </c>
      <c r="J423" s="315"/>
      <c r="K423" s="315">
        <v>3912</v>
      </c>
      <c r="L423" s="315" t="s">
        <v>2212</v>
      </c>
      <c r="M423" s="315" t="s">
        <v>754</v>
      </c>
      <c r="N423" s="315" t="s">
        <v>755</v>
      </c>
      <c r="O423" s="315"/>
      <c r="P423" s="315"/>
      <c r="Q423" s="315"/>
    </row>
    <row r="424" spans="1:17">
      <c r="A424" s="315" t="s">
        <v>755</v>
      </c>
      <c r="B424" s="315" t="s">
        <v>2095</v>
      </c>
      <c r="C424" s="315" t="s">
        <v>2098</v>
      </c>
      <c r="D424" s="316">
        <v>1.6</v>
      </c>
      <c r="E424" s="317">
        <v>1331</v>
      </c>
      <c r="F424" s="317">
        <v>818.57</v>
      </c>
      <c r="G424" s="318">
        <v>40127</v>
      </c>
      <c r="H424" s="318">
        <v>40330</v>
      </c>
      <c r="I424" s="318">
        <v>49674</v>
      </c>
      <c r="J424" s="315"/>
      <c r="K424" s="315">
        <v>1225</v>
      </c>
      <c r="L424" s="315" t="s">
        <v>2213</v>
      </c>
      <c r="M424" s="315" t="s">
        <v>1827</v>
      </c>
      <c r="N424" s="315" t="s">
        <v>755</v>
      </c>
      <c r="O424" s="315"/>
      <c r="P424" s="315"/>
      <c r="Q424" s="315"/>
    </row>
    <row r="425" spans="1:17">
      <c r="A425" s="315" t="s">
        <v>755</v>
      </c>
      <c r="B425" s="315" t="s">
        <v>2095</v>
      </c>
      <c r="C425" s="315" t="s">
        <v>2098</v>
      </c>
      <c r="D425" s="316">
        <v>1.6</v>
      </c>
      <c r="E425" s="317">
        <v>1485</v>
      </c>
      <c r="F425" s="317">
        <v>913.28</v>
      </c>
      <c r="G425" s="318">
        <v>40313</v>
      </c>
      <c r="H425" s="318">
        <v>40350</v>
      </c>
      <c r="I425" s="318">
        <v>49674</v>
      </c>
      <c r="J425" s="315"/>
      <c r="K425" s="315">
        <v>4324</v>
      </c>
      <c r="L425" s="315" t="s">
        <v>2214</v>
      </c>
      <c r="M425" s="315" t="s">
        <v>776</v>
      </c>
      <c r="N425" s="315" t="s">
        <v>755</v>
      </c>
      <c r="O425" s="315"/>
      <c r="P425" s="315"/>
      <c r="Q425" s="315"/>
    </row>
    <row r="426" spans="1:17">
      <c r="A426" s="315" t="s">
        <v>750</v>
      </c>
      <c r="B426" s="315" t="s">
        <v>2095</v>
      </c>
      <c r="C426" s="315" t="s">
        <v>2142</v>
      </c>
      <c r="D426" s="316">
        <v>1.6</v>
      </c>
      <c r="E426" s="317">
        <v>1828</v>
      </c>
      <c r="F426" s="317">
        <v>1005.3999999999999</v>
      </c>
      <c r="G426" s="318">
        <v>40360</v>
      </c>
      <c r="H426" s="318">
        <v>39021</v>
      </c>
      <c r="I426" s="318">
        <v>48213</v>
      </c>
      <c r="J426" s="315"/>
      <c r="K426" s="315">
        <v>3939</v>
      </c>
      <c r="L426" s="315" t="s">
        <v>2215</v>
      </c>
      <c r="M426" s="315" t="s">
        <v>754</v>
      </c>
      <c r="N426" s="315" t="s">
        <v>750</v>
      </c>
      <c r="O426" s="315"/>
      <c r="P426" s="315"/>
      <c r="Q426" s="315"/>
    </row>
    <row r="427" spans="1:17">
      <c r="A427" s="315" t="s">
        <v>755</v>
      </c>
      <c r="B427" s="315" t="s">
        <v>2095</v>
      </c>
      <c r="C427" s="315" t="s">
        <v>2098</v>
      </c>
      <c r="D427" s="316">
        <v>1.6</v>
      </c>
      <c r="E427" s="317">
        <v>725</v>
      </c>
      <c r="F427" s="317">
        <v>350.18</v>
      </c>
      <c r="G427" s="318">
        <v>40581</v>
      </c>
      <c r="H427" s="318">
        <v>40632</v>
      </c>
      <c r="I427" s="318">
        <v>50040</v>
      </c>
      <c r="J427" s="315"/>
      <c r="K427" s="315">
        <v>3052</v>
      </c>
      <c r="L427" s="315" t="s">
        <v>2216</v>
      </c>
      <c r="M427" s="315" t="s">
        <v>764</v>
      </c>
      <c r="N427" s="315" t="s">
        <v>755</v>
      </c>
      <c r="O427" s="315"/>
      <c r="P427" s="315"/>
      <c r="Q427" s="315"/>
    </row>
    <row r="428" spans="1:17">
      <c r="A428" s="315" t="s">
        <v>755</v>
      </c>
      <c r="B428" s="315" t="s">
        <v>2095</v>
      </c>
      <c r="C428" s="315" t="s">
        <v>2098</v>
      </c>
      <c r="D428" s="316">
        <v>1.62</v>
      </c>
      <c r="E428" s="317">
        <v>1421</v>
      </c>
      <c r="F428" s="317">
        <v>686.33</v>
      </c>
      <c r="G428" s="318">
        <v>40766</v>
      </c>
      <c r="H428" s="318">
        <v>40878</v>
      </c>
      <c r="I428" s="318">
        <v>50040</v>
      </c>
      <c r="J428" s="315"/>
      <c r="K428" s="315">
        <v>4460</v>
      </c>
      <c r="L428" s="315" t="s">
        <v>2217</v>
      </c>
      <c r="M428" s="315" t="s">
        <v>1484</v>
      </c>
      <c r="N428" s="315" t="s">
        <v>755</v>
      </c>
      <c r="O428" s="315"/>
      <c r="P428" s="315"/>
      <c r="Q428" s="315"/>
    </row>
    <row r="429" spans="1:17">
      <c r="A429" s="315" t="s">
        <v>755</v>
      </c>
      <c r="B429" s="315" t="s">
        <v>2095</v>
      </c>
      <c r="C429" s="315" t="s">
        <v>2096</v>
      </c>
      <c r="D429" s="316">
        <v>1.68</v>
      </c>
      <c r="E429" s="317">
        <v>1445</v>
      </c>
      <c r="F429" s="317">
        <v>705.16</v>
      </c>
      <c r="G429" s="318">
        <v>40700</v>
      </c>
      <c r="H429" s="318">
        <v>40981</v>
      </c>
      <c r="I429" s="318">
        <v>50405</v>
      </c>
      <c r="J429" s="315"/>
      <c r="K429" s="315">
        <v>9400</v>
      </c>
      <c r="L429" s="315" t="s">
        <v>2218</v>
      </c>
      <c r="M429" s="315" t="s">
        <v>770</v>
      </c>
      <c r="N429" s="315" t="s">
        <v>755</v>
      </c>
      <c r="O429" s="315"/>
      <c r="P429" s="315"/>
      <c r="Q429" s="315"/>
    </row>
    <row r="430" spans="1:17">
      <c r="A430" s="315" t="s">
        <v>755</v>
      </c>
      <c r="B430" s="315" t="s">
        <v>2095</v>
      </c>
      <c r="C430" s="315" t="s">
        <v>2096</v>
      </c>
      <c r="D430" s="316">
        <v>1.68</v>
      </c>
      <c r="E430" s="317">
        <v>1510.9599999999998</v>
      </c>
      <c r="F430" s="317">
        <v>894.50000000000011</v>
      </c>
      <c r="G430" s="318">
        <v>40717</v>
      </c>
      <c r="H430" s="318">
        <v>40816</v>
      </c>
      <c r="I430" s="318">
        <v>50040</v>
      </c>
      <c r="J430" s="315"/>
      <c r="K430" s="315">
        <v>8730</v>
      </c>
      <c r="L430" s="315" t="s">
        <v>2219</v>
      </c>
      <c r="M430" s="315" t="s">
        <v>770</v>
      </c>
      <c r="N430" s="315" t="s">
        <v>755</v>
      </c>
      <c r="O430" s="315"/>
      <c r="P430" s="315"/>
      <c r="Q430" s="315"/>
    </row>
    <row r="431" spans="1:17">
      <c r="A431" s="315" t="s">
        <v>755</v>
      </c>
      <c r="B431" s="315" t="s">
        <v>2095</v>
      </c>
      <c r="C431" s="315" t="s">
        <v>2098</v>
      </c>
      <c r="D431" s="316">
        <v>1.68</v>
      </c>
      <c r="E431" s="317">
        <v>687</v>
      </c>
      <c r="F431" s="317">
        <v>274.12</v>
      </c>
      <c r="G431" s="318">
        <v>40742</v>
      </c>
      <c r="H431" s="318">
        <v>41003</v>
      </c>
      <c r="I431" s="318">
        <v>50405</v>
      </c>
      <c r="J431" s="315"/>
      <c r="K431" s="315">
        <v>4448</v>
      </c>
      <c r="L431" s="315" t="s">
        <v>2220</v>
      </c>
      <c r="M431" s="315" t="s">
        <v>1484</v>
      </c>
      <c r="N431" s="315" t="s">
        <v>755</v>
      </c>
      <c r="O431" s="315"/>
      <c r="P431" s="315"/>
      <c r="Q431" s="315"/>
    </row>
    <row r="432" spans="1:17">
      <c r="A432" s="315" t="s">
        <v>755</v>
      </c>
      <c r="B432" s="315" t="s">
        <v>2095</v>
      </c>
      <c r="C432" s="315" t="s">
        <v>2098</v>
      </c>
      <c r="D432" s="316">
        <v>1.7</v>
      </c>
      <c r="E432" s="317">
        <v>1254</v>
      </c>
      <c r="F432" s="317">
        <v>940.5</v>
      </c>
      <c r="G432" s="318">
        <v>39570</v>
      </c>
      <c r="H432" s="318">
        <v>39845</v>
      </c>
      <c r="I432" s="318">
        <v>49309</v>
      </c>
      <c r="J432" s="315"/>
      <c r="K432" s="315">
        <v>1175</v>
      </c>
      <c r="L432" s="315" t="s">
        <v>2221</v>
      </c>
      <c r="M432" s="315" t="s">
        <v>766</v>
      </c>
      <c r="N432" s="315" t="s">
        <v>755</v>
      </c>
      <c r="O432" s="315"/>
      <c r="P432" s="315"/>
      <c r="Q432" s="315"/>
    </row>
    <row r="433" spans="1:17">
      <c r="A433" s="315" t="s">
        <v>755</v>
      </c>
      <c r="B433" s="315" t="s">
        <v>2095</v>
      </c>
      <c r="C433" s="315" t="s">
        <v>2098</v>
      </c>
      <c r="D433" s="316">
        <v>1.7</v>
      </c>
      <c r="E433" s="317">
        <v>1506</v>
      </c>
      <c r="F433" s="317">
        <v>1129.5</v>
      </c>
      <c r="G433" s="318">
        <v>39570</v>
      </c>
      <c r="H433" s="318">
        <v>39692</v>
      </c>
      <c r="I433" s="318">
        <v>48914</v>
      </c>
      <c r="J433" s="315"/>
      <c r="K433" s="315">
        <v>5712</v>
      </c>
      <c r="L433" s="315" t="s">
        <v>2222</v>
      </c>
      <c r="M433" s="315" t="s">
        <v>776</v>
      </c>
      <c r="N433" s="315" t="s">
        <v>755</v>
      </c>
      <c r="O433" s="315"/>
      <c r="P433" s="315"/>
      <c r="Q433" s="315"/>
    </row>
    <row r="434" spans="1:17">
      <c r="A434" s="315" t="s">
        <v>755</v>
      </c>
      <c r="B434" s="315" t="s">
        <v>2095</v>
      </c>
      <c r="C434" s="315" t="s">
        <v>2098</v>
      </c>
      <c r="D434" s="316">
        <v>1.7</v>
      </c>
      <c r="E434" s="317">
        <v>1580</v>
      </c>
      <c r="F434" s="317">
        <v>1185</v>
      </c>
      <c r="G434" s="318">
        <v>39570</v>
      </c>
      <c r="H434" s="318">
        <v>39794</v>
      </c>
      <c r="I434" s="318">
        <v>48914</v>
      </c>
      <c r="J434" s="315"/>
      <c r="K434" s="315">
        <v>3600</v>
      </c>
      <c r="L434" s="315" t="s">
        <v>2197</v>
      </c>
      <c r="M434" s="315" t="s">
        <v>764</v>
      </c>
      <c r="N434" s="315" t="s">
        <v>755</v>
      </c>
      <c r="O434" s="315"/>
      <c r="P434" s="315"/>
      <c r="Q434" s="315"/>
    </row>
    <row r="435" spans="1:17">
      <c r="A435" s="315" t="s">
        <v>750</v>
      </c>
      <c r="B435" s="315" t="s">
        <v>2095</v>
      </c>
      <c r="C435" s="315" t="s">
        <v>2098</v>
      </c>
      <c r="D435" s="316">
        <v>1.7</v>
      </c>
      <c r="E435" s="317">
        <v>1625</v>
      </c>
      <c r="F435" s="317">
        <v>1218.75</v>
      </c>
      <c r="G435" s="318">
        <v>39570</v>
      </c>
      <c r="H435" s="318">
        <v>39797</v>
      </c>
      <c r="I435" s="318">
        <v>48944</v>
      </c>
      <c r="J435" s="315"/>
      <c r="K435" s="315">
        <v>3629</v>
      </c>
      <c r="L435" s="315" t="s">
        <v>2223</v>
      </c>
      <c r="M435" s="315" t="s">
        <v>764</v>
      </c>
      <c r="N435" s="315" t="s">
        <v>750</v>
      </c>
      <c r="O435" s="315"/>
      <c r="P435" s="315"/>
      <c r="Q435" s="315"/>
    </row>
    <row r="436" spans="1:17">
      <c r="A436" s="315" t="s">
        <v>755</v>
      </c>
      <c r="B436" s="315" t="s">
        <v>2095</v>
      </c>
      <c r="C436" s="315" t="s">
        <v>2098</v>
      </c>
      <c r="D436" s="316">
        <v>1.7</v>
      </c>
      <c r="E436" s="317">
        <v>1645</v>
      </c>
      <c r="F436" s="317">
        <v>1233.75</v>
      </c>
      <c r="G436" s="318">
        <v>39583</v>
      </c>
      <c r="H436" s="318">
        <v>39218</v>
      </c>
      <c r="I436" s="318">
        <v>48549</v>
      </c>
      <c r="J436" s="315"/>
      <c r="K436" s="315">
        <v>1110</v>
      </c>
      <c r="L436" s="315" t="s">
        <v>1492</v>
      </c>
      <c r="M436" s="315" t="s">
        <v>766</v>
      </c>
      <c r="N436" s="315" t="s">
        <v>755</v>
      </c>
      <c r="O436" s="315"/>
      <c r="P436" s="315"/>
      <c r="Q436" s="315"/>
    </row>
    <row r="437" spans="1:17">
      <c r="A437" s="315" t="s">
        <v>755</v>
      </c>
      <c r="B437" s="315" t="s">
        <v>2095</v>
      </c>
      <c r="C437" s="315" t="s">
        <v>2098</v>
      </c>
      <c r="D437" s="316">
        <v>1.7</v>
      </c>
      <c r="E437" s="317">
        <v>1463</v>
      </c>
      <c r="F437" s="317">
        <v>1097.25</v>
      </c>
      <c r="G437" s="318">
        <v>39570</v>
      </c>
      <c r="H437" s="318">
        <v>39470</v>
      </c>
      <c r="I437" s="318">
        <v>48914</v>
      </c>
      <c r="J437" s="315"/>
      <c r="K437" s="315">
        <v>8713</v>
      </c>
      <c r="L437" s="315" t="s">
        <v>2224</v>
      </c>
      <c r="M437" s="315" t="s">
        <v>784</v>
      </c>
      <c r="N437" s="315" t="s">
        <v>755</v>
      </c>
      <c r="O437" s="315"/>
      <c r="P437" s="315"/>
      <c r="Q437" s="315"/>
    </row>
    <row r="438" spans="1:17">
      <c r="A438" s="315" t="s">
        <v>755</v>
      </c>
      <c r="B438" s="315" t="s">
        <v>2095</v>
      </c>
      <c r="C438" s="315" t="s">
        <v>2098</v>
      </c>
      <c r="D438" s="316">
        <v>1.7</v>
      </c>
      <c r="E438" s="317">
        <v>1571</v>
      </c>
      <c r="F438" s="317">
        <v>1178.25</v>
      </c>
      <c r="G438" s="318">
        <v>39570</v>
      </c>
      <c r="H438" s="318">
        <v>39264</v>
      </c>
      <c r="I438" s="318">
        <v>48549</v>
      </c>
      <c r="J438" s="315"/>
      <c r="K438" s="315">
        <v>8637</v>
      </c>
      <c r="L438" s="315" t="s">
        <v>1757</v>
      </c>
      <c r="M438" s="315" t="s">
        <v>784</v>
      </c>
      <c r="N438" s="315" t="s">
        <v>755</v>
      </c>
      <c r="O438" s="315"/>
      <c r="P438" s="315"/>
      <c r="Q438" s="315"/>
    </row>
    <row r="439" spans="1:17">
      <c r="A439" s="315" t="s">
        <v>755</v>
      </c>
      <c r="B439" s="315" t="s">
        <v>2095</v>
      </c>
      <c r="C439" s="315" t="s">
        <v>2098</v>
      </c>
      <c r="D439" s="316">
        <v>1.7</v>
      </c>
      <c r="E439" s="317">
        <v>1117</v>
      </c>
      <c r="F439" s="317">
        <v>837.75</v>
      </c>
      <c r="G439" s="318">
        <v>39636</v>
      </c>
      <c r="H439" s="318">
        <v>39791</v>
      </c>
      <c r="I439" s="318">
        <v>48944</v>
      </c>
      <c r="J439" s="315"/>
      <c r="K439" s="315">
        <v>1010</v>
      </c>
      <c r="L439" s="315" t="s">
        <v>2075</v>
      </c>
      <c r="M439" s="315" t="s">
        <v>766</v>
      </c>
      <c r="N439" s="315" t="s">
        <v>755</v>
      </c>
      <c r="O439" s="315"/>
      <c r="P439" s="315"/>
      <c r="Q439" s="315"/>
    </row>
    <row r="440" spans="1:17">
      <c r="A440" s="315" t="s">
        <v>755</v>
      </c>
      <c r="B440" s="315" t="s">
        <v>2095</v>
      </c>
      <c r="C440" s="315" t="s">
        <v>2098</v>
      </c>
      <c r="D440" s="316">
        <v>1.7</v>
      </c>
      <c r="E440" s="317">
        <v>1067</v>
      </c>
      <c r="F440" s="317">
        <v>800.25</v>
      </c>
      <c r="G440" s="318">
        <v>39636</v>
      </c>
      <c r="H440" s="318">
        <v>39791</v>
      </c>
      <c r="I440" s="318">
        <v>48944</v>
      </c>
      <c r="J440" s="315"/>
      <c r="K440" s="315">
        <v>1010</v>
      </c>
      <c r="L440" s="315" t="s">
        <v>2075</v>
      </c>
      <c r="M440" s="315" t="s">
        <v>766</v>
      </c>
      <c r="N440" s="315" t="s">
        <v>755</v>
      </c>
      <c r="O440" s="315"/>
      <c r="P440" s="315"/>
      <c r="Q440" s="315"/>
    </row>
    <row r="441" spans="1:17">
      <c r="A441" s="315" t="s">
        <v>755</v>
      </c>
      <c r="B441" s="315" t="s">
        <v>2095</v>
      </c>
      <c r="C441" s="315" t="s">
        <v>2098</v>
      </c>
      <c r="D441" s="316">
        <v>1.7</v>
      </c>
      <c r="E441" s="317">
        <v>1577</v>
      </c>
      <c r="F441" s="317">
        <v>1182.75</v>
      </c>
      <c r="G441" s="318">
        <v>39730</v>
      </c>
      <c r="H441" s="318">
        <v>39668</v>
      </c>
      <c r="I441" s="318">
        <v>48944</v>
      </c>
      <c r="J441" s="315"/>
      <c r="K441" s="315">
        <v>1927</v>
      </c>
      <c r="L441" s="315" t="s">
        <v>2225</v>
      </c>
      <c r="M441" s="315" t="s">
        <v>754</v>
      </c>
      <c r="N441" s="315" t="s">
        <v>755</v>
      </c>
      <c r="O441" s="315"/>
      <c r="P441" s="315"/>
      <c r="Q441" s="315"/>
    </row>
    <row r="442" spans="1:17">
      <c r="A442" s="315" t="s">
        <v>750</v>
      </c>
      <c r="B442" s="319" t="s">
        <v>2095</v>
      </c>
      <c r="C442" s="319" t="s">
        <v>2098</v>
      </c>
      <c r="D442" s="320">
        <v>1.7</v>
      </c>
      <c r="E442" s="317">
        <v>2054</v>
      </c>
      <c r="F442" s="317">
        <v>-63.069999999999979</v>
      </c>
      <c r="G442" s="321">
        <v>39765</v>
      </c>
      <c r="H442" s="321">
        <v>39782</v>
      </c>
      <c r="I442" s="321">
        <v>48944</v>
      </c>
      <c r="J442" s="319"/>
      <c r="K442" s="322">
        <v>8957</v>
      </c>
      <c r="L442" s="319" t="s">
        <v>2226</v>
      </c>
      <c r="M442" s="319" t="s">
        <v>776</v>
      </c>
      <c r="N442" s="315" t="s">
        <v>750</v>
      </c>
      <c r="O442" s="319"/>
      <c r="P442" s="319"/>
      <c r="Q442" s="319"/>
    </row>
    <row r="443" spans="1:17">
      <c r="A443" s="315" t="s">
        <v>755</v>
      </c>
      <c r="B443" s="315" t="s">
        <v>2095</v>
      </c>
      <c r="C443" s="315" t="s">
        <v>2096</v>
      </c>
      <c r="D443" s="316">
        <v>1.7</v>
      </c>
      <c r="E443" s="317">
        <v>338</v>
      </c>
      <c r="F443" s="317">
        <v>304.2</v>
      </c>
      <c r="G443" s="318">
        <v>39804</v>
      </c>
      <c r="H443" s="318">
        <v>39392</v>
      </c>
      <c r="I443" s="318">
        <v>48549</v>
      </c>
      <c r="J443" s="315"/>
      <c r="K443" s="315">
        <v>5610</v>
      </c>
      <c r="L443" s="315" t="s">
        <v>2227</v>
      </c>
      <c r="M443" s="315" t="s">
        <v>776</v>
      </c>
      <c r="N443" s="315" t="s">
        <v>755</v>
      </c>
      <c r="O443" s="315"/>
      <c r="P443" s="315"/>
      <c r="Q443" s="315"/>
    </row>
    <row r="444" spans="1:17">
      <c r="A444" s="315" t="s">
        <v>755</v>
      </c>
      <c r="B444" s="315" t="s">
        <v>2095</v>
      </c>
      <c r="C444" s="315" t="s">
        <v>2098</v>
      </c>
      <c r="D444" s="316">
        <v>1.7</v>
      </c>
      <c r="E444" s="317">
        <v>1691</v>
      </c>
      <c r="F444" s="317">
        <v>1268.25</v>
      </c>
      <c r="G444" s="318">
        <v>39981</v>
      </c>
      <c r="H444" s="318">
        <v>40031</v>
      </c>
      <c r="I444" s="318">
        <v>49309</v>
      </c>
      <c r="J444" s="315"/>
      <c r="K444" s="315">
        <v>1180</v>
      </c>
      <c r="L444" s="315" t="s">
        <v>1332</v>
      </c>
      <c r="M444" s="315" t="s">
        <v>766</v>
      </c>
      <c r="N444" s="315" t="s">
        <v>755</v>
      </c>
      <c r="O444" s="315"/>
      <c r="P444" s="315"/>
      <c r="Q444" s="315"/>
    </row>
    <row r="445" spans="1:17">
      <c r="A445" s="315" t="s">
        <v>755</v>
      </c>
      <c r="B445" s="315" t="s">
        <v>2095</v>
      </c>
      <c r="C445" s="315" t="s">
        <v>2098</v>
      </c>
      <c r="D445" s="316">
        <v>1.7</v>
      </c>
      <c r="E445" s="317">
        <v>2011</v>
      </c>
      <c r="F445" s="317">
        <v>971.32000000000016</v>
      </c>
      <c r="G445" s="318">
        <v>40144</v>
      </c>
      <c r="H445" s="318">
        <v>40599</v>
      </c>
      <c r="I445" s="318">
        <v>50040</v>
      </c>
      <c r="J445" s="315"/>
      <c r="K445" s="315">
        <v>6130</v>
      </c>
      <c r="L445" s="315" t="s">
        <v>2228</v>
      </c>
      <c r="M445" s="315" t="s">
        <v>788</v>
      </c>
      <c r="N445" s="315" t="s">
        <v>755</v>
      </c>
      <c r="O445" s="315"/>
      <c r="P445" s="315"/>
      <c r="Q445" s="315"/>
    </row>
    <row r="446" spans="1:17">
      <c r="A446" s="315" t="s">
        <v>755</v>
      </c>
      <c r="B446" s="315" t="s">
        <v>2095</v>
      </c>
      <c r="C446" s="315" t="s">
        <v>2098</v>
      </c>
      <c r="D446" s="316">
        <v>1.7</v>
      </c>
      <c r="E446" s="317">
        <v>1994</v>
      </c>
      <c r="F446" s="317">
        <v>963.11</v>
      </c>
      <c r="G446" s="318">
        <v>40563</v>
      </c>
      <c r="H446" s="318">
        <v>40674</v>
      </c>
      <c r="I446" s="318">
        <v>50040</v>
      </c>
      <c r="J446" s="315"/>
      <c r="K446" s="315">
        <v>7411</v>
      </c>
      <c r="L446" s="315" t="s">
        <v>2229</v>
      </c>
      <c r="M446" s="315" t="s">
        <v>966</v>
      </c>
      <c r="N446" s="315" t="s">
        <v>755</v>
      </c>
      <c r="O446" s="315"/>
      <c r="P446" s="315"/>
      <c r="Q446" s="315"/>
    </row>
    <row r="447" spans="1:17">
      <c r="A447" s="315" t="s">
        <v>755</v>
      </c>
      <c r="B447" s="315" t="s">
        <v>2095</v>
      </c>
      <c r="C447" s="315" t="s">
        <v>2098</v>
      </c>
      <c r="D447" s="316">
        <v>1.7</v>
      </c>
      <c r="E447" s="317">
        <v>1844</v>
      </c>
      <c r="F447" s="317">
        <v>890.66000000000008</v>
      </c>
      <c r="G447" s="318">
        <v>40635</v>
      </c>
      <c r="H447" s="318">
        <v>40838</v>
      </c>
      <c r="I447" s="318">
        <v>50040</v>
      </c>
      <c r="J447" s="315"/>
      <c r="K447" s="315">
        <v>6383</v>
      </c>
      <c r="L447" s="315" t="s">
        <v>2230</v>
      </c>
      <c r="M447" s="315" t="s">
        <v>1290</v>
      </c>
      <c r="N447" s="315" t="s">
        <v>755</v>
      </c>
      <c r="O447" s="315"/>
      <c r="P447" s="315"/>
      <c r="Q447" s="315"/>
    </row>
    <row r="448" spans="1:17">
      <c r="A448" s="315" t="s">
        <v>755</v>
      </c>
      <c r="B448" s="315" t="s">
        <v>2095</v>
      </c>
      <c r="C448" s="315" t="s">
        <v>2098</v>
      </c>
      <c r="D448" s="316">
        <v>1.7</v>
      </c>
      <c r="E448" s="317">
        <v>861</v>
      </c>
      <c r="F448" s="317">
        <v>415.86</v>
      </c>
      <c r="G448" s="318">
        <v>40672</v>
      </c>
      <c r="H448" s="318">
        <v>40718</v>
      </c>
      <c r="I448" s="318">
        <v>50040</v>
      </c>
      <c r="J448" s="315"/>
      <c r="K448" s="315">
        <v>3600</v>
      </c>
      <c r="L448" s="315" t="s">
        <v>2197</v>
      </c>
      <c r="M448" s="315" t="s">
        <v>764</v>
      </c>
      <c r="N448" s="315" t="s">
        <v>755</v>
      </c>
      <c r="O448" s="315"/>
      <c r="P448" s="315"/>
      <c r="Q448" s="315"/>
    </row>
    <row r="449" spans="1:17">
      <c r="A449" s="315" t="s">
        <v>755</v>
      </c>
      <c r="B449" s="315" t="s">
        <v>2095</v>
      </c>
      <c r="C449" s="315" t="s">
        <v>2098</v>
      </c>
      <c r="D449" s="316">
        <v>1.75</v>
      </c>
      <c r="E449" s="317">
        <v>895</v>
      </c>
      <c r="F449" s="317">
        <v>432.28999999999996</v>
      </c>
      <c r="G449" s="318">
        <v>40848</v>
      </c>
      <c r="H449" s="318">
        <v>40896</v>
      </c>
      <c r="I449" s="318">
        <v>50040</v>
      </c>
      <c r="J449" s="315"/>
      <c r="K449" s="315">
        <v>3206</v>
      </c>
      <c r="L449" s="315" t="s">
        <v>2231</v>
      </c>
      <c r="M449" s="315" t="s">
        <v>764</v>
      </c>
      <c r="N449" s="315" t="s">
        <v>755</v>
      </c>
      <c r="O449" s="315"/>
      <c r="P449" s="315"/>
      <c r="Q449" s="315"/>
    </row>
    <row r="450" spans="1:17">
      <c r="A450" s="315" t="s">
        <v>755</v>
      </c>
      <c r="B450" s="315" t="s">
        <v>2095</v>
      </c>
      <c r="C450" s="315" t="s">
        <v>2098</v>
      </c>
      <c r="D450" s="316">
        <v>1.78</v>
      </c>
      <c r="E450" s="317">
        <v>1888</v>
      </c>
      <c r="F450" s="317">
        <v>1195.0999999999999</v>
      </c>
      <c r="G450" s="318">
        <v>39570</v>
      </c>
      <c r="H450" s="318">
        <v>39536</v>
      </c>
      <c r="I450" s="318">
        <v>48944</v>
      </c>
      <c r="J450" s="315"/>
      <c r="K450" s="315">
        <v>1807</v>
      </c>
      <c r="L450" s="315" t="s">
        <v>2202</v>
      </c>
      <c r="M450" s="315" t="s">
        <v>766</v>
      </c>
      <c r="N450" s="315" t="s">
        <v>755</v>
      </c>
      <c r="O450" s="315"/>
      <c r="P450" s="315"/>
      <c r="Q450" s="315"/>
    </row>
    <row r="451" spans="1:17">
      <c r="A451" s="315" t="s">
        <v>755</v>
      </c>
      <c r="B451" s="315" t="s">
        <v>2095</v>
      </c>
      <c r="C451" s="315" t="s">
        <v>2098</v>
      </c>
      <c r="D451" s="316">
        <v>1.8</v>
      </c>
      <c r="E451" s="317">
        <v>1773</v>
      </c>
      <c r="F451" s="317">
        <v>856.36</v>
      </c>
      <c r="G451" s="318">
        <v>39570</v>
      </c>
      <c r="H451" s="318">
        <v>40821</v>
      </c>
      <c r="I451" s="318">
        <v>50040</v>
      </c>
      <c r="J451" s="315"/>
      <c r="K451" s="315">
        <v>1792</v>
      </c>
      <c r="L451" s="315" t="s">
        <v>2232</v>
      </c>
      <c r="M451" s="315" t="s">
        <v>761</v>
      </c>
      <c r="N451" s="315" t="s">
        <v>755</v>
      </c>
      <c r="O451" s="315"/>
      <c r="P451" s="315"/>
      <c r="Q451" s="315"/>
    </row>
    <row r="452" spans="1:17">
      <c r="A452" s="315" t="s">
        <v>755</v>
      </c>
      <c r="B452" s="315" t="s">
        <v>2095</v>
      </c>
      <c r="C452" s="315" t="s">
        <v>2098</v>
      </c>
      <c r="D452" s="316">
        <v>1.8</v>
      </c>
      <c r="E452" s="317">
        <v>2090</v>
      </c>
      <c r="F452" s="317">
        <v>1567.5</v>
      </c>
      <c r="G452" s="318">
        <v>39569</v>
      </c>
      <c r="H452" s="318">
        <v>39568</v>
      </c>
      <c r="I452" s="318">
        <v>48944</v>
      </c>
      <c r="J452" s="315"/>
      <c r="K452" s="315">
        <v>5430</v>
      </c>
      <c r="L452" s="315" t="s">
        <v>2233</v>
      </c>
      <c r="M452" s="315" t="s">
        <v>776</v>
      </c>
      <c r="N452" s="315" t="s">
        <v>755</v>
      </c>
      <c r="O452" s="315"/>
      <c r="P452" s="315"/>
      <c r="Q452" s="315"/>
    </row>
    <row r="453" spans="1:17">
      <c r="A453" s="315" t="s">
        <v>755</v>
      </c>
      <c r="B453" s="315" t="s">
        <v>2095</v>
      </c>
      <c r="C453" s="315" t="s">
        <v>2096</v>
      </c>
      <c r="D453" s="316">
        <v>1.8</v>
      </c>
      <c r="E453" s="317">
        <v>1391</v>
      </c>
      <c r="F453" s="317">
        <v>1026.56</v>
      </c>
      <c r="G453" s="318">
        <v>39570</v>
      </c>
      <c r="H453" s="318">
        <v>40193</v>
      </c>
      <c r="I453" s="318">
        <v>49674</v>
      </c>
      <c r="J453" s="315"/>
      <c r="K453" s="315">
        <v>3901</v>
      </c>
      <c r="L453" s="315" t="s">
        <v>2234</v>
      </c>
      <c r="M453" s="315" t="s">
        <v>754</v>
      </c>
      <c r="N453" s="315" t="s">
        <v>755</v>
      </c>
      <c r="O453" s="315"/>
      <c r="P453" s="315"/>
      <c r="Q453" s="315"/>
    </row>
    <row r="454" spans="1:17">
      <c r="A454" s="315" t="s">
        <v>755</v>
      </c>
      <c r="B454" s="315" t="s">
        <v>2095</v>
      </c>
      <c r="C454" s="315" t="s">
        <v>2098</v>
      </c>
      <c r="D454" s="316">
        <v>1.8</v>
      </c>
      <c r="E454" s="317">
        <v>1546</v>
      </c>
      <c r="F454" s="317">
        <v>1159.5</v>
      </c>
      <c r="G454" s="318">
        <v>39570</v>
      </c>
      <c r="H454" s="318">
        <v>39784</v>
      </c>
      <c r="I454" s="318">
        <v>48944</v>
      </c>
      <c r="J454" s="315"/>
      <c r="K454" s="315">
        <v>5102</v>
      </c>
      <c r="L454" s="315" t="s">
        <v>971</v>
      </c>
      <c r="M454" s="315" t="s">
        <v>776</v>
      </c>
      <c r="N454" s="315" t="s">
        <v>755</v>
      </c>
      <c r="O454" s="315"/>
      <c r="P454" s="315"/>
      <c r="Q454" s="315"/>
    </row>
    <row r="455" spans="1:17">
      <c r="A455" s="315" t="s">
        <v>755</v>
      </c>
      <c r="B455" s="315" t="s">
        <v>2095</v>
      </c>
      <c r="C455" s="315" t="s">
        <v>2098</v>
      </c>
      <c r="D455" s="316">
        <v>1.8</v>
      </c>
      <c r="E455" s="317">
        <v>1596</v>
      </c>
      <c r="F455" s="317">
        <v>1197</v>
      </c>
      <c r="G455" s="318">
        <v>39570</v>
      </c>
      <c r="H455" s="318">
        <v>39461</v>
      </c>
      <c r="I455" s="318">
        <v>48944</v>
      </c>
      <c r="J455" s="315"/>
      <c r="K455" s="315">
        <v>2502</v>
      </c>
      <c r="L455" s="315" t="s">
        <v>2235</v>
      </c>
      <c r="M455" s="315" t="s">
        <v>764</v>
      </c>
      <c r="N455" s="315" t="s">
        <v>755</v>
      </c>
      <c r="O455" s="315"/>
      <c r="P455" s="315"/>
      <c r="Q455" s="315"/>
    </row>
    <row r="456" spans="1:17">
      <c r="A456" s="315" t="s">
        <v>755</v>
      </c>
      <c r="B456" s="315" t="s">
        <v>2095</v>
      </c>
      <c r="C456" s="315" t="s">
        <v>2098</v>
      </c>
      <c r="D456" s="316">
        <v>1.8</v>
      </c>
      <c r="E456" s="317">
        <v>1820</v>
      </c>
      <c r="F456" s="317">
        <v>1365</v>
      </c>
      <c r="G456" s="318">
        <v>39570</v>
      </c>
      <c r="H456" s="318">
        <v>39904</v>
      </c>
      <c r="I456" s="318">
        <v>49309</v>
      </c>
      <c r="J456" s="315"/>
      <c r="K456" s="315">
        <v>3604</v>
      </c>
      <c r="L456" s="315" t="s">
        <v>2197</v>
      </c>
      <c r="M456" s="315" t="s">
        <v>764</v>
      </c>
      <c r="N456" s="315" t="s">
        <v>755</v>
      </c>
      <c r="O456" s="315"/>
      <c r="P456" s="315"/>
      <c r="Q456" s="315"/>
    </row>
    <row r="457" spans="1:17">
      <c r="A457" s="315" t="s">
        <v>750</v>
      </c>
      <c r="B457" s="315" t="s">
        <v>2095</v>
      </c>
      <c r="C457" s="315" t="s">
        <v>2096</v>
      </c>
      <c r="D457" s="316">
        <v>1.8</v>
      </c>
      <c r="E457" s="317">
        <v>2222</v>
      </c>
      <c r="F457" s="317">
        <v>1999.7999999999997</v>
      </c>
      <c r="G457" s="318">
        <v>39570</v>
      </c>
      <c r="H457" s="318">
        <v>39904</v>
      </c>
      <c r="I457" s="318">
        <v>49309</v>
      </c>
      <c r="J457" s="315"/>
      <c r="K457" s="315">
        <v>1955</v>
      </c>
      <c r="L457" s="315" t="s">
        <v>2236</v>
      </c>
      <c r="M457" s="315" t="s">
        <v>754</v>
      </c>
      <c r="N457" s="315" t="s">
        <v>750</v>
      </c>
      <c r="O457" s="315"/>
      <c r="P457" s="315"/>
      <c r="Q457" s="315"/>
    </row>
    <row r="458" spans="1:17">
      <c r="A458" s="315" t="s">
        <v>755</v>
      </c>
      <c r="B458" s="315" t="s">
        <v>2095</v>
      </c>
      <c r="C458" s="315" t="s">
        <v>2098</v>
      </c>
      <c r="D458" s="316">
        <v>1.8</v>
      </c>
      <c r="E458" s="317">
        <v>1626</v>
      </c>
      <c r="F458" s="317">
        <v>1219.5</v>
      </c>
      <c r="G458" s="318">
        <v>39706</v>
      </c>
      <c r="H458" s="318">
        <v>38718</v>
      </c>
      <c r="I458" s="318">
        <v>48183</v>
      </c>
      <c r="J458" s="315"/>
      <c r="K458" s="315">
        <v>3806</v>
      </c>
      <c r="L458" s="315" t="s">
        <v>2237</v>
      </c>
      <c r="M458" s="315" t="s">
        <v>764</v>
      </c>
      <c r="N458" s="315" t="s">
        <v>755</v>
      </c>
      <c r="O458" s="315"/>
      <c r="P458" s="315"/>
      <c r="Q458" s="315"/>
    </row>
    <row r="459" spans="1:17">
      <c r="A459" s="315" t="s">
        <v>750</v>
      </c>
      <c r="B459" s="315" t="s">
        <v>2095</v>
      </c>
      <c r="C459" s="315" t="s">
        <v>2098</v>
      </c>
      <c r="D459" s="316">
        <v>1.8</v>
      </c>
      <c r="E459" s="317">
        <v>1875</v>
      </c>
      <c r="F459" s="317">
        <v>1153.1299999999999</v>
      </c>
      <c r="G459" s="318">
        <v>39780</v>
      </c>
      <c r="H459" s="318">
        <v>40358</v>
      </c>
      <c r="I459" s="318">
        <v>49674</v>
      </c>
      <c r="J459" s="315"/>
      <c r="K459" s="315">
        <v>8194</v>
      </c>
      <c r="L459" s="315" t="s">
        <v>2238</v>
      </c>
      <c r="M459" s="315" t="s">
        <v>784</v>
      </c>
      <c r="N459" s="315" t="s">
        <v>750</v>
      </c>
      <c r="O459" s="315"/>
      <c r="P459" s="315"/>
      <c r="Q459" s="315"/>
    </row>
    <row r="460" spans="1:17">
      <c r="A460" s="315" t="s">
        <v>755</v>
      </c>
      <c r="B460" s="315" t="s">
        <v>2095</v>
      </c>
      <c r="C460" s="315" t="s">
        <v>2098</v>
      </c>
      <c r="D460" s="316">
        <v>1.8</v>
      </c>
      <c r="E460" s="317">
        <v>2318</v>
      </c>
      <c r="F460" s="317">
        <v>1738.5</v>
      </c>
      <c r="G460" s="318">
        <v>39801</v>
      </c>
      <c r="H460" s="318">
        <v>39864</v>
      </c>
      <c r="I460" s="318">
        <v>49309</v>
      </c>
      <c r="J460" s="315"/>
      <c r="K460" s="315">
        <v>1965</v>
      </c>
      <c r="L460" s="315" t="s">
        <v>2239</v>
      </c>
      <c r="M460" s="315" t="s">
        <v>754</v>
      </c>
      <c r="N460" s="315" t="s">
        <v>755</v>
      </c>
      <c r="O460" s="315"/>
      <c r="P460" s="315"/>
      <c r="Q460" s="315"/>
    </row>
    <row r="461" spans="1:17">
      <c r="A461" s="315" t="s">
        <v>755</v>
      </c>
      <c r="B461" s="315" t="s">
        <v>2095</v>
      </c>
      <c r="C461" s="315" t="s">
        <v>2098</v>
      </c>
      <c r="D461" s="316">
        <v>1.8</v>
      </c>
      <c r="E461" s="317">
        <v>1478</v>
      </c>
      <c r="F461" s="317">
        <v>1108.5</v>
      </c>
      <c r="G461" s="318">
        <v>39932</v>
      </c>
      <c r="H461" s="318">
        <v>40049</v>
      </c>
      <c r="I461" s="318">
        <v>49309</v>
      </c>
      <c r="J461" s="315"/>
      <c r="K461" s="315">
        <v>9527</v>
      </c>
      <c r="L461" s="315" t="s">
        <v>2240</v>
      </c>
      <c r="M461" s="315" t="s">
        <v>770</v>
      </c>
      <c r="N461" s="315" t="s">
        <v>755</v>
      </c>
      <c r="O461" s="315"/>
      <c r="P461" s="315"/>
      <c r="Q461" s="315"/>
    </row>
    <row r="462" spans="1:17">
      <c r="A462" s="315" t="s">
        <v>755</v>
      </c>
      <c r="B462" s="315" t="s">
        <v>2095</v>
      </c>
      <c r="C462" s="315" t="s">
        <v>2096</v>
      </c>
      <c r="D462" s="316">
        <v>1.8</v>
      </c>
      <c r="E462" s="317">
        <v>1808</v>
      </c>
      <c r="F462" s="317">
        <v>1627.2</v>
      </c>
      <c r="G462" s="318">
        <v>39939</v>
      </c>
      <c r="H462" s="318">
        <v>40161</v>
      </c>
      <c r="I462" s="318">
        <v>49309</v>
      </c>
      <c r="J462" s="315"/>
      <c r="K462" s="315">
        <v>1271</v>
      </c>
      <c r="L462" s="315" t="s">
        <v>2241</v>
      </c>
      <c r="M462" s="315" t="s">
        <v>766</v>
      </c>
      <c r="N462" s="315" t="s">
        <v>755</v>
      </c>
      <c r="O462" s="315"/>
      <c r="P462" s="315"/>
      <c r="Q462" s="315"/>
    </row>
    <row r="463" spans="1:17">
      <c r="A463" s="315" t="s">
        <v>755</v>
      </c>
      <c r="B463" s="315" t="s">
        <v>2095</v>
      </c>
      <c r="C463" s="315" t="s">
        <v>2098</v>
      </c>
      <c r="D463" s="316">
        <v>1.8</v>
      </c>
      <c r="E463" s="317">
        <v>1875</v>
      </c>
      <c r="F463" s="317">
        <v>1406.25</v>
      </c>
      <c r="G463" s="318">
        <v>40037</v>
      </c>
      <c r="H463" s="318">
        <v>40116</v>
      </c>
      <c r="I463" s="318">
        <v>49309</v>
      </c>
      <c r="J463" s="315"/>
      <c r="K463" s="315">
        <v>4556</v>
      </c>
      <c r="L463" s="315" t="s">
        <v>2242</v>
      </c>
      <c r="M463" s="315" t="s">
        <v>1296</v>
      </c>
      <c r="N463" s="315" t="s">
        <v>755</v>
      </c>
      <c r="O463" s="315"/>
      <c r="P463" s="315"/>
      <c r="Q463" s="315"/>
    </row>
    <row r="464" spans="1:17">
      <c r="A464" s="315" t="s">
        <v>755</v>
      </c>
      <c r="B464" s="315" t="s">
        <v>2095</v>
      </c>
      <c r="C464" s="315" t="s">
        <v>2098</v>
      </c>
      <c r="D464" s="316">
        <v>1.8</v>
      </c>
      <c r="E464" s="317">
        <v>209</v>
      </c>
      <c r="F464" s="317">
        <v>128.54</v>
      </c>
      <c r="G464" s="318">
        <v>40107</v>
      </c>
      <c r="H464" s="318">
        <v>40283</v>
      </c>
      <c r="I464" s="318">
        <v>49674</v>
      </c>
      <c r="J464" s="315"/>
      <c r="K464" s="315">
        <v>1228</v>
      </c>
      <c r="L464" s="315" t="s">
        <v>2243</v>
      </c>
      <c r="M464" s="315" t="s">
        <v>1827</v>
      </c>
      <c r="N464" s="315" t="s">
        <v>755</v>
      </c>
      <c r="O464" s="315"/>
      <c r="P464" s="315"/>
      <c r="Q464" s="315"/>
    </row>
    <row r="465" spans="1:17">
      <c r="A465" s="315" t="s">
        <v>755</v>
      </c>
      <c r="B465" s="315" t="s">
        <v>2095</v>
      </c>
      <c r="C465" s="315" t="s">
        <v>2098</v>
      </c>
      <c r="D465" s="316">
        <v>1.8</v>
      </c>
      <c r="E465" s="317">
        <v>1879</v>
      </c>
      <c r="F465" s="317">
        <v>1155.5999999999999</v>
      </c>
      <c r="G465" s="318">
        <v>40246</v>
      </c>
      <c r="H465" s="318">
        <v>40532</v>
      </c>
      <c r="I465" s="318">
        <v>49674</v>
      </c>
      <c r="J465" s="315"/>
      <c r="K465" s="315">
        <v>8253</v>
      </c>
      <c r="L465" s="315" t="s">
        <v>2244</v>
      </c>
      <c r="M465" s="315" t="s">
        <v>792</v>
      </c>
      <c r="N465" s="315" t="s">
        <v>755</v>
      </c>
      <c r="O465" s="315"/>
      <c r="P465" s="315"/>
      <c r="Q465" s="315"/>
    </row>
    <row r="466" spans="1:17">
      <c r="A466" s="315" t="s">
        <v>755</v>
      </c>
      <c r="B466" s="315" t="s">
        <v>2095</v>
      </c>
      <c r="C466" s="315" t="s">
        <v>2098</v>
      </c>
      <c r="D466" s="316">
        <v>1.8</v>
      </c>
      <c r="E466" s="317">
        <v>913</v>
      </c>
      <c r="F466" s="317">
        <v>440.98</v>
      </c>
      <c r="G466" s="318">
        <v>40284</v>
      </c>
      <c r="H466" s="318">
        <v>40640</v>
      </c>
      <c r="I466" s="318">
        <v>50040</v>
      </c>
      <c r="J466" s="315"/>
      <c r="K466" s="315">
        <v>6372</v>
      </c>
      <c r="L466" s="315" t="s">
        <v>2245</v>
      </c>
      <c r="M466" s="315" t="s">
        <v>1290</v>
      </c>
      <c r="N466" s="315" t="s">
        <v>755</v>
      </c>
      <c r="O466" s="315"/>
      <c r="P466" s="315"/>
      <c r="Q466" s="315"/>
    </row>
    <row r="467" spans="1:17">
      <c r="A467" s="315" t="s">
        <v>755</v>
      </c>
      <c r="B467" s="315" t="s">
        <v>2095</v>
      </c>
      <c r="C467" s="315" t="s">
        <v>2096</v>
      </c>
      <c r="D467" s="316">
        <v>1.8</v>
      </c>
      <c r="E467" s="317">
        <v>1282</v>
      </c>
      <c r="F467" s="317">
        <v>946.11999999999989</v>
      </c>
      <c r="G467" s="318">
        <v>40378</v>
      </c>
      <c r="H467" s="318">
        <v>40486</v>
      </c>
      <c r="I467" s="318">
        <v>49674</v>
      </c>
      <c r="J467" s="315"/>
      <c r="K467" s="315">
        <v>6939</v>
      </c>
      <c r="L467" s="315" t="s">
        <v>2246</v>
      </c>
      <c r="M467" s="315" t="s">
        <v>811</v>
      </c>
      <c r="N467" s="315" t="s">
        <v>755</v>
      </c>
      <c r="O467" s="315"/>
      <c r="P467" s="315"/>
      <c r="Q467" s="315"/>
    </row>
    <row r="468" spans="1:17">
      <c r="A468" s="315" t="s">
        <v>755</v>
      </c>
      <c r="B468" s="315" t="s">
        <v>2095</v>
      </c>
      <c r="C468" s="315" t="s">
        <v>2098</v>
      </c>
      <c r="D468" s="316">
        <v>1.8</v>
      </c>
      <c r="E468" s="317">
        <v>1865</v>
      </c>
      <c r="F468" s="317">
        <v>900.79</v>
      </c>
      <c r="G468" s="318">
        <v>40644</v>
      </c>
      <c r="H468" s="318">
        <v>40675</v>
      </c>
      <c r="I468" s="318">
        <v>50040</v>
      </c>
      <c r="J468" s="315"/>
      <c r="K468" s="315">
        <v>8331</v>
      </c>
      <c r="L468" s="315" t="s">
        <v>2247</v>
      </c>
      <c r="M468" s="315" t="s">
        <v>784</v>
      </c>
      <c r="N468" s="315" t="s">
        <v>755</v>
      </c>
      <c r="O468" s="315"/>
      <c r="P468" s="315"/>
      <c r="Q468" s="315"/>
    </row>
    <row r="469" spans="1:17">
      <c r="A469" s="315" t="s">
        <v>755</v>
      </c>
      <c r="B469" s="315" t="s">
        <v>2095</v>
      </c>
      <c r="C469" s="315" t="s">
        <v>2098</v>
      </c>
      <c r="D469" s="316">
        <v>1.8</v>
      </c>
      <c r="E469" s="317">
        <v>1811</v>
      </c>
      <c r="F469" s="317">
        <v>874.72</v>
      </c>
      <c r="G469" s="318">
        <v>40640</v>
      </c>
      <c r="H469" s="318">
        <v>40896</v>
      </c>
      <c r="I469" s="318">
        <v>50040</v>
      </c>
      <c r="J469" s="315"/>
      <c r="K469" s="315">
        <v>6702</v>
      </c>
      <c r="L469" s="315" t="s">
        <v>2248</v>
      </c>
      <c r="M469" s="315" t="s">
        <v>811</v>
      </c>
      <c r="N469" s="315" t="s">
        <v>755</v>
      </c>
      <c r="O469" s="315"/>
      <c r="P469" s="315"/>
      <c r="Q469" s="315"/>
    </row>
    <row r="470" spans="1:17">
      <c r="A470" s="315" t="s">
        <v>755</v>
      </c>
      <c r="B470" s="315" t="s">
        <v>2095</v>
      </c>
      <c r="C470" s="315" t="s">
        <v>2098</v>
      </c>
      <c r="D470" s="316">
        <v>1.8</v>
      </c>
      <c r="E470" s="317">
        <v>707.67</v>
      </c>
      <c r="F470" s="317">
        <v>530.76</v>
      </c>
      <c r="G470" s="318">
        <v>40830</v>
      </c>
      <c r="H470" s="318">
        <v>40052</v>
      </c>
      <c r="I470" s="318">
        <v>49309</v>
      </c>
      <c r="J470" s="315"/>
      <c r="K470" s="315">
        <v>9304</v>
      </c>
      <c r="L470" s="315" t="s">
        <v>2249</v>
      </c>
      <c r="M470" s="315" t="s">
        <v>770</v>
      </c>
      <c r="N470" s="315" t="s">
        <v>755</v>
      </c>
      <c r="O470" s="315"/>
      <c r="P470" s="315"/>
      <c r="Q470" s="315"/>
    </row>
    <row r="471" spans="1:17">
      <c r="A471" s="315" t="s">
        <v>755</v>
      </c>
      <c r="B471" s="315" t="s">
        <v>2095</v>
      </c>
      <c r="C471" s="315" t="s">
        <v>2098</v>
      </c>
      <c r="D471" s="316">
        <v>1.84</v>
      </c>
      <c r="E471" s="317">
        <v>1285</v>
      </c>
      <c r="F471" s="317">
        <v>963.75</v>
      </c>
      <c r="G471" s="318">
        <v>39846</v>
      </c>
      <c r="H471" s="318">
        <v>39873</v>
      </c>
      <c r="I471" s="318">
        <v>49309</v>
      </c>
      <c r="J471" s="315"/>
      <c r="K471" s="315">
        <v>1673</v>
      </c>
      <c r="L471" s="315" t="s">
        <v>2250</v>
      </c>
      <c r="M471" s="315" t="s">
        <v>761</v>
      </c>
      <c r="N471" s="315" t="s">
        <v>755</v>
      </c>
      <c r="O471" s="315"/>
      <c r="P471" s="315"/>
      <c r="Q471" s="315"/>
    </row>
    <row r="472" spans="1:17">
      <c r="A472" s="315" t="s">
        <v>755</v>
      </c>
      <c r="B472" s="315" t="s">
        <v>2095</v>
      </c>
      <c r="C472" s="315" t="s">
        <v>2098</v>
      </c>
      <c r="D472" s="316">
        <v>1.84</v>
      </c>
      <c r="E472" s="317">
        <v>2321</v>
      </c>
      <c r="F472" s="317">
        <v>1121.05</v>
      </c>
      <c r="G472" s="318">
        <v>40663</v>
      </c>
      <c r="H472" s="318">
        <v>40777</v>
      </c>
      <c r="I472" s="318">
        <v>50040</v>
      </c>
      <c r="J472" s="315"/>
      <c r="K472" s="315">
        <v>1091</v>
      </c>
      <c r="L472" s="315" t="s">
        <v>2251</v>
      </c>
      <c r="M472" s="315" t="s">
        <v>766</v>
      </c>
      <c r="N472" s="315" t="s">
        <v>755</v>
      </c>
      <c r="O472" s="315"/>
      <c r="P472" s="315"/>
      <c r="Q472" s="315"/>
    </row>
    <row r="473" spans="1:17">
      <c r="A473" s="315" t="s">
        <v>755</v>
      </c>
      <c r="B473" s="315" t="s">
        <v>2095</v>
      </c>
      <c r="C473" s="315" t="s">
        <v>2098</v>
      </c>
      <c r="D473" s="316">
        <v>1.85</v>
      </c>
      <c r="E473" s="317">
        <v>654</v>
      </c>
      <c r="F473" s="317">
        <v>315.88000000000005</v>
      </c>
      <c r="G473" s="318">
        <v>40800</v>
      </c>
      <c r="H473" s="318">
        <v>40781</v>
      </c>
      <c r="I473" s="318">
        <v>50040</v>
      </c>
      <c r="J473" s="315"/>
      <c r="K473" s="315">
        <v>1474</v>
      </c>
      <c r="L473" s="315" t="s">
        <v>2252</v>
      </c>
      <c r="M473" s="315" t="s">
        <v>761</v>
      </c>
      <c r="N473" s="315" t="s">
        <v>755</v>
      </c>
      <c r="O473" s="315"/>
      <c r="P473" s="315"/>
      <c r="Q473" s="315"/>
    </row>
    <row r="474" spans="1:17">
      <c r="A474" s="315" t="s">
        <v>755</v>
      </c>
      <c r="B474" s="315" t="s">
        <v>2095</v>
      </c>
      <c r="C474" s="315" t="s">
        <v>2098</v>
      </c>
      <c r="D474" s="316">
        <v>1.85</v>
      </c>
      <c r="E474" s="317">
        <v>941</v>
      </c>
      <c r="F474" s="317">
        <v>420.84000000000003</v>
      </c>
      <c r="G474" s="318">
        <v>40814</v>
      </c>
      <c r="H474" s="318">
        <v>40858</v>
      </c>
      <c r="I474" s="318">
        <v>50040</v>
      </c>
      <c r="J474" s="315"/>
      <c r="K474" s="315">
        <v>3400</v>
      </c>
      <c r="L474" s="315" t="s">
        <v>2253</v>
      </c>
      <c r="M474" s="315" t="s">
        <v>764</v>
      </c>
      <c r="N474" s="315" t="s">
        <v>755</v>
      </c>
      <c r="O474" s="315"/>
      <c r="P474" s="315"/>
      <c r="Q474" s="315"/>
    </row>
    <row r="475" spans="1:17">
      <c r="A475" s="315" t="s">
        <v>755</v>
      </c>
      <c r="B475" s="315" t="s">
        <v>2095</v>
      </c>
      <c r="C475" s="315" t="s">
        <v>2098</v>
      </c>
      <c r="D475" s="316">
        <v>1.88</v>
      </c>
      <c r="E475" s="317">
        <v>1673</v>
      </c>
      <c r="F475" s="317">
        <v>1028.9100000000001</v>
      </c>
      <c r="G475" s="318">
        <v>40548</v>
      </c>
      <c r="H475" s="318">
        <v>40534</v>
      </c>
      <c r="I475" s="318">
        <v>49674</v>
      </c>
      <c r="J475" s="315"/>
      <c r="K475" s="315">
        <v>5223</v>
      </c>
      <c r="L475" s="315" t="s">
        <v>2254</v>
      </c>
      <c r="M475" s="315" t="s">
        <v>776</v>
      </c>
      <c r="N475" s="315" t="s">
        <v>755</v>
      </c>
      <c r="O475" s="315"/>
      <c r="P475" s="315"/>
      <c r="Q475" s="315"/>
    </row>
    <row r="476" spans="1:17">
      <c r="A476" s="315" t="s">
        <v>755</v>
      </c>
      <c r="B476" s="315" t="s">
        <v>2095</v>
      </c>
      <c r="C476" s="315" t="s">
        <v>2098</v>
      </c>
      <c r="D476" s="316">
        <v>1.88</v>
      </c>
      <c r="E476" s="317">
        <v>1407</v>
      </c>
      <c r="F476" s="317">
        <v>679.58</v>
      </c>
      <c r="G476" s="318">
        <v>40745</v>
      </c>
      <c r="H476" s="318">
        <v>40809</v>
      </c>
      <c r="I476" s="318">
        <v>50040</v>
      </c>
      <c r="J476" s="315"/>
      <c r="K476" s="315">
        <v>3628</v>
      </c>
      <c r="L476" s="315" t="s">
        <v>2172</v>
      </c>
      <c r="M476" s="315" t="s">
        <v>764</v>
      </c>
      <c r="N476" s="315" t="s">
        <v>755</v>
      </c>
      <c r="O476" s="315"/>
      <c r="P476" s="315"/>
      <c r="Q476" s="315"/>
    </row>
    <row r="477" spans="1:17">
      <c r="A477" s="315" t="s">
        <v>755</v>
      </c>
      <c r="B477" s="315" t="s">
        <v>2095</v>
      </c>
      <c r="C477" s="315" t="s">
        <v>2098</v>
      </c>
      <c r="D477" s="316">
        <v>1.88</v>
      </c>
      <c r="E477" s="317">
        <v>1091</v>
      </c>
      <c r="F477" s="317">
        <v>526.96</v>
      </c>
      <c r="G477" s="318">
        <v>40800</v>
      </c>
      <c r="H477" s="318">
        <v>40883</v>
      </c>
      <c r="I477" s="318">
        <v>50040</v>
      </c>
      <c r="J477" s="315"/>
      <c r="K477" s="315">
        <v>6852</v>
      </c>
      <c r="L477" s="315" t="s">
        <v>2255</v>
      </c>
      <c r="M477" s="315" t="s">
        <v>811</v>
      </c>
      <c r="N477" s="315" t="s">
        <v>755</v>
      </c>
      <c r="O477" s="315"/>
      <c r="P477" s="315"/>
      <c r="Q477" s="315"/>
    </row>
    <row r="478" spans="1:17">
      <c r="A478" s="315" t="s">
        <v>755</v>
      </c>
      <c r="B478" s="315" t="s">
        <v>2095</v>
      </c>
      <c r="C478" s="315" t="s">
        <v>2096</v>
      </c>
      <c r="D478" s="316">
        <v>1.9</v>
      </c>
      <c r="E478" s="317">
        <v>1885</v>
      </c>
      <c r="F478" s="317">
        <v>1391.13</v>
      </c>
      <c r="G478" s="318">
        <v>39570</v>
      </c>
      <c r="H478" s="318">
        <v>40385</v>
      </c>
      <c r="I478" s="318">
        <v>49674</v>
      </c>
      <c r="J478" s="315"/>
      <c r="K478" s="315">
        <v>2608</v>
      </c>
      <c r="L478" s="315" t="s">
        <v>2256</v>
      </c>
      <c r="M478" s="315" t="s">
        <v>764</v>
      </c>
      <c r="N478" s="315" t="s">
        <v>755</v>
      </c>
      <c r="O478" s="315"/>
      <c r="P478" s="315"/>
      <c r="Q478" s="315"/>
    </row>
    <row r="479" spans="1:17">
      <c r="A479" s="315" t="s">
        <v>755</v>
      </c>
      <c r="B479" s="315" t="s">
        <v>2095</v>
      </c>
      <c r="C479" s="315" t="s">
        <v>2096</v>
      </c>
      <c r="D479" s="316">
        <v>1.9</v>
      </c>
      <c r="E479" s="317">
        <v>1776</v>
      </c>
      <c r="F479" s="317">
        <v>1598.3999999999999</v>
      </c>
      <c r="G479" s="318">
        <v>39570</v>
      </c>
      <c r="H479" s="318">
        <v>39614</v>
      </c>
      <c r="I479" s="318">
        <v>48914</v>
      </c>
      <c r="J479" s="315"/>
      <c r="K479" s="315">
        <v>8561</v>
      </c>
      <c r="L479" s="315" t="s">
        <v>2257</v>
      </c>
      <c r="M479" s="315" t="s">
        <v>792</v>
      </c>
      <c r="N479" s="315" t="s">
        <v>755</v>
      </c>
      <c r="O479" s="315"/>
      <c r="P479" s="315"/>
      <c r="Q479" s="315"/>
    </row>
    <row r="480" spans="1:17">
      <c r="A480" s="315" t="s">
        <v>750</v>
      </c>
      <c r="B480" s="315" t="s">
        <v>2095</v>
      </c>
      <c r="C480" s="315" t="s">
        <v>2098</v>
      </c>
      <c r="D480" s="316">
        <v>1.9</v>
      </c>
      <c r="E480" s="317">
        <v>1694</v>
      </c>
      <c r="F480" s="317">
        <v>1176.3899999999999</v>
      </c>
      <c r="G480" s="318">
        <v>39570</v>
      </c>
      <c r="H480" s="318">
        <v>40140</v>
      </c>
      <c r="I480" s="318">
        <v>49309</v>
      </c>
      <c r="J480" s="315"/>
      <c r="K480" s="315">
        <v>3210</v>
      </c>
      <c r="L480" s="315" t="s">
        <v>828</v>
      </c>
      <c r="M480" s="315" t="s">
        <v>761</v>
      </c>
      <c r="N480" s="315" t="s">
        <v>750</v>
      </c>
      <c r="O480" s="315"/>
      <c r="P480" s="315"/>
      <c r="Q480" s="315"/>
    </row>
    <row r="481" spans="1:17">
      <c r="A481" s="315" t="s">
        <v>755</v>
      </c>
      <c r="B481" s="315" t="s">
        <v>2095</v>
      </c>
      <c r="C481" s="315" t="s">
        <v>2096</v>
      </c>
      <c r="D481" s="316">
        <v>1.9</v>
      </c>
      <c r="E481" s="317">
        <v>1799</v>
      </c>
      <c r="F481" s="317">
        <v>1619.1</v>
      </c>
      <c r="G481" s="318">
        <v>39573</v>
      </c>
      <c r="H481" s="318">
        <v>40010</v>
      </c>
      <c r="I481" s="318">
        <v>49309</v>
      </c>
      <c r="J481" s="315"/>
      <c r="K481" s="315">
        <v>1534</v>
      </c>
      <c r="L481" s="315" t="s">
        <v>2258</v>
      </c>
      <c r="M481" s="315" t="s">
        <v>766</v>
      </c>
      <c r="N481" s="315" t="s">
        <v>755</v>
      </c>
      <c r="O481" s="315"/>
      <c r="P481" s="315"/>
      <c r="Q481" s="315"/>
    </row>
    <row r="482" spans="1:17">
      <c r="A482" s="315" t="s">
        <v>755</v>
      </c>
      <c r="B482" s="315" t="s">
        <v>2095</v>
      </c>
      <c r="C482" s="315" t="s">
        <v>2098</v>
      </c>
      <c r="D482" s="316">
        <v>1.9</v>
      </c>
      <c r="E482" s="317">
        <v>1614</v>
      </c>
      <c r="F482" s="317">
        <v>779.57</v>
      </c>
      <c r="G482" s="318">
        <v>39570</v>
      </c>
      <c r="H482" s="318">
        <v>40878</v>
      </c>
      <c r="I482" s="318">
        <v>50040</v>
      </c>
      <c r="J482" s="315"/>
      <c r="K482" s="315">
        <v>3205</v>
      </c>
      <c r="L482" s="315" t="s">
        <v>2259</v>
      </c>
      <c r="M482" s="315" t="s">
        <v>764</v>
      </c>
      <c r="N482" s="315" t="s">
        <v>755</v>
      </c>
      <c r="O482" s="315"/>
      <c r="P482" s="315"/>
      <c r="Q482" s="315"/>
    </row>
    <row r="483" spans="1:17">
      <c r="A483" s="315" t="s">
        <v>755</v>
      </c>
      <c r="B483" s="315" t="s">
        <v>2095</v>
      </c>
      <c r="C483" s="315" t="s">
        <v>2098</v>
      </c>
      <c r="D483" s="316">
        <v>1.9</v>
      </c>
      <c r="E483" s="317">
        <v>1905</v>
      </c>
      <c r="F483" s="317">
        <v>1171.5899999999999</v>
      </c>
      <c r="G483" s="318">
        <v>39570</v>
      </c>
      <c r="H483" s="318">
        <v>40456</v>
      </c>
      <c r="I483" s="318">
        <v>49674</v>
      </c>
      <c r="J483" s="315"/>
      <c r="K483" s="315">
        <v>8340</v>
      </c>
      <c r="L483" s="315" t="s">
        <v>2260</v>
      </c>
      <c r="M483" s="315" t="s">
        <v>784</v>
      </c>
      <c r="N483" s="315" t="s">
        <v>755</v>
      </c>
      <c r="O483" s="315"/>
      <c r="P483" s="315"/>
      <c r="Q483" s="315"/>
    </row>
    <row r="484" spans="1:17">
      <c r="A484" s="315" t="s">
        <v>755</v>
      </c>
      <c r="B484" s="315" t="s">
        <v>2095</v>
      </c>
      <c r="C484" s="315" t="s">
        <v>2096</v>
      </c>
      <c r="D484" s="316">
        <v>1.9</v>
      </c>
      <c r="E484" s="317">
        <v>1868</v>
      </c>
      <c r="F484" s="317">
        <v>1681.2</v>
      </c>
      <c r="G484" s="318">
        <v>39573</v>
      </c>
      <c r="H484" s="318">
        <v>39706</v>
      </c>
      <c r="I484" s="318">
        <v>48944</v>
      </c>
      <c r="J484" s="315"/>
      <c r="K484" s="315">
        <v>1416</v>
      </c>
      <c r="L484" s="315" t="s">
        <v>2261</v>
      </c>
      <c r="M484" s="315" t="s">
        <v>766</v>
      </c>
      <c r="N484" s="315" t="s">
        <v>755</v>
      </c>
      <c r="O484" s="315"/>
      <c r="P484" s="315"/>
      <c r="Q484" s="315"/>
    </row>
    <row r="485" spans="1:17">
      <c r="A485" s="315" t="s">
        <v>755</v>
      </c>
      <c r="B485" s="315" t="s">
        <v>2095</v>
      </c>
      <c r="C485" s="315" t="s">
        <v>2098</v>
      </c>
      <c r="D485" s="316">
        <v>1.9</v>
      </c>
      <c r="E485" s="317">
        <v>666</v>
      </c>
      <c r="F485" s="317">
        <v>499.5</v>
      </c>
      <c r="G485" s="318">
        <v>39575</v>
      </c>
      <c r="H485" s="318">
        <v>39317</v>
      </c>
      <c r="I485" s="318">
        <v>48579</v>
      </c>
      <c r="J485" s="315"/>
      <c r="K485" s="315">
        <v>4656</v>
      </c>
      <c r="L485" s="315" t="s">
        <v>2262</v>
      </c>
      <c r="M485" s="315" t="s">
        <v>1296</v>
      </c>
      <c r="N485" s="315" t="s">
        <v>755</v>
      </c>
      <c r="O485" s="315"/>
      <c r="P485" s="315"/>
      <c r="Q485" s="315"/>
    </row>
    <row r="486" spans="1:17">
      <c r="A486" s="315" t="s">
        <v>755</v>
      </c>
      <c r="B486" s="315" t="s">
        <v>2095</v>
      </c>
      <c r="C486" s="315" t="s">
        <v>2098</v>
      </c>
      <c r="D486" s="316">
        <v>1.9</v>
      </c>
      <c r="E486" s="317">
        <v>1859</v>
      </c>
      <c r="F486" s="317">
        <v>1394.25</v>
      </c>
      <c r="G486" s="318">
        <v>39570</v>
      </c>
      <c r="H486" s="318">
        <v>39486</v>
      </c>
      <c r="I486" s="318">
        <v>48914</v>
      </c>
      <c r="J486" s="315"/>
      <c r="K486" s="315">
        <v>1110</v>
      </c>
      <c r="L486" s="315" t="s">
        <v>1492</v>
      </c>
      <c r="M486" s="315" t="s">
        <v>766</v>
      </c>
      <c r="N486" s="315" t="s">
        <v>755</v>
      </c>
      <c r="O486" s="315"/>
      <c r="P486" s="315"/>
      <c r="Q486" s="315"/>
    </row>
    <row r="487" spans="1:17">
      <c r="A487" s="315" t="s">
        <v>755</v>
      </c>
      <c r="B487" s="315" t="s">
        <v>2095</v>
      </c>
      <c r="C487" s="315" t="s">
        <v>2096</v>
      </c>
      <c r="D487" s="316">
        <v>1.9</v>
      </c>
      <c r="E487" s="317">
        <v>1907</v>
      </c>
      <c r="F487" s="317">
        <v>1716.3000000000002</v>
      </c>
      <c r="G487" s="318">
        <v>39570</v>
      </c>
      <c r="H487" s="318">
        <v>39849</v>
      </c>
      <c r="I487" s="318">
        <v>49279</v>
      </c>
      <c r="J487" s="315"/>
      <c r="K487" s="315">
        <v>1807</v>
      </c>
      <c r="L487" s="315" t="s">
        <v>2202</v>
      </c>
      <c r="M487" s="315" t="s">
        <v>766</v>
      </c>
      <c r="N487" s="315" t="s">
        <v>755</v>
      </c>
      <c r="O487" s="315"/>
      <c r="P487" s="315"/>
      <c r="Q487" s="315"/>
    </row>
    <row r="488" spans="1:17">
      <c r="A488" s="315" t="s">
        <v>755</v>
      </c>
      <c r="B488" s="315" t="s">
        <v>2095</v>
      </c>
      <c r="C488" s="315" t="s">
        <v>2098</v>
      </c>
      <c r="D488" s="316">
        <v>1.9</v>
      </c>
      <c r="E488" s="317">
        <v>2044</v>
      </c>
      <c r="F488" s="317">
        <v>1257.06</v>
      </c>
      <c r="G488" s="318">
        <v>39608</v>
      </c>
      <c r="H488" s="318">
        <v>40309</v>
      </c>
      <c r="I488" s="318">
        <v>49674</v>
      </c>
      <c r="J488" s="315"/>
      <c r="K488" s="315">
        <v>3303</v>
      </c>
      <c r="L488" s="315" t="s">
        <v>2263</v>
      </c>
      <c r="M488" s="315" t="s">
        <v>764</v>
      </c>
      <c r="N488" s="315" t="s">
        <v>755</v>
      </c>
      <c r="O488" s="315"/>
      <c r="P488" s="315"/>
      <c r="Q488" s="315"/>
    </row>
    <row r="489" spans="1:17">
      <c r="A489" s="315" t="s">
        <v>755</v>
      </c>
      <c r="B489" s="315" t="s">
        <v>2095</v>
      </c>
      <c r="C489" s="315" t="s">
        <v>2098</v>
      </c>
      <c r="D489" s="316">
        <v>1.9</v>
      </c>
      <c r="E489" s="317">
        <v>1091</v>
      </c>
      <c r="F489" s="317">
        <v>670.9799999999999</v>
      </c>
      <c r="G489" s="318">
        <v>39657</v>
      </c>
      <c r="H489" s="318">
        <v>40238</v>
      </c>
      <c r="I489" s="318">
        <v>49674</v>
      </c>
      <c r="J489" s="315"/>
      <c r="K489" s="315">
        <v>3400</v>
      </c>
      <c r="L489" s="315" t="s">
        <v>2253</v>
      </c>
      <c r="M489" s="315" t="s">
        <v>764</v>
      </c>
      <c r="N489" s="315" t="s">
        <v>755</v>
      </c>
      <c r="O489" s="315"/>
      <c r="P489" s="315"/>
      <c r="Q489" s="315"/>
    </row>
    <row r="490" spans="1:17">
      <c r="A490" s="315" t="s">
        <v>755</v>
      </c>
      <c r="B490" s="315" t="s">
        <v>2095</v>
      </c>
      <c r="C490" s="315" t="s">
        <v>2098</v>
      </c>
      <c r="D490" s="316">
        <v>1.9</v>
      </c>
      <c r="E490" s="317">
        <v>1649</v>
      </c>
      <c r="F490" s="317">
        <v>1236.75</v>
      </c>
      <c r="G490" s="318">
        <v>39823</v>
      </c>
      <c r="H490" s="318">
        <v>40081</v>
      </c>
      <c r="I490" s="318">
        <v>49309</v>
      </c>
      <c r="J490" s="315"/>
      <c r="K490" s="315">
        <v>3053</v>
      </c>
      <c r="L490" s="315" t="s">
        <v>2264</v>
      </c>
      <c r="M490" s="315" t="s">
        <v>764</v>
      </c>
      <c r="N490" s="315" t="s">
        <v>755</v>
      </c>
      <c r="O490" s="315"/>
      <c r="P490" s="315"/>
      <c r="Q490" s="315"/>
    </row>
    <row r="491" spans="1:17">
      <c r="A491" s="315" t="s">
        <v>755</v>
      </c>
      <c r="B491" s="315" t="s">
        <v>2095</v>
      </c>
      <c r="C491" s="315" t="s">
        <v>2098</v>
      </c>
      <c r="D491" s="316">
        <v>1.9</v>
      </c>
      <c r="E491" s="317">
        <v>1684.5900000000004</v>
      </c>
      <c r="F491" s="317">
        <v>1263.4699999999998</v>
      </c>
      <c r="G491" s="318">
        <v>39874</v>
      </c>
      <c r="H491" s="318">
        <v>39948</v>
      </c>
      <c r="I491" s="318">
        <v>49309</v>
      </c>
      <c r="J491" s="315"/>
      <c r="K491" s="315">
        <v>5023</v>
      </c>
      <c r="L491" s="315" t="s">
        <v>2265</v>
      </c>
      <c r="M491" s="315" t="s">
        <v>776</v>
      </c>
      <c r="N491" s="315" t="s">
        <v>755</v>
      </c>
      <c r="O491" s="315"/>
      <c r="P491" s="315"/>
      <c r="Q491" s="315"/>
    </row>
    <row r="492" spans="1:17">
      <c r="A492" s="315" t="s">
        <v>755</v>
      </c>
      <c r="B492" s="315" t="s">
        <v>2095</v>
      </c>
      <c r="C492" s="315" t="s">
        <v>2098</v>
      </c>
      <c r="D492" s="316">
        <v>1.9</v>
      </c>
      <c r="E492" s="317">
        <v>1911.8700000000001</v>
      </c>
      <c r="F492" s="317">
        <v>1433.9199999999998</v>
      </c>
      <c r="G492" s="318">
        <v>39875</v>
      </c>
      <c r="H492" s="318">
        <v>39931</v>
      </c>
      <c r="I492" s="318">
        <v>49309</v>
      </c>
      <c r="J492" s="315"/>
      <c r="K492" s="315">
        <v>5023</v>
      </c>
      <c r="L492" s="315" t="s">
        <v>2265</v>
      </c>
      <c r="M492" s="315" t="s">
        <v>776</v>
      </c>
      <c r="N492" s="315" t="s">
        <v>755</v>
      </c>
      <c r="O492" s="315"/>
      <c r="P492" s="315"/>
      <c r="Q492" s="315"/>
    </row>
    <row r="493" spans="1:17">
      <c r="A493" s="315" t="s">
        <v>755</v>
      </c>
      <c r="B493" s="315" t="s">
        <v>2095</v>
      </c>
      <c r="C493" s="315" t="s">
        <v>2142</v>
      </c>
      <c r="D493" s="316">
        <v>1.9</v>
      </c>
      <c r="E493" s="317">
        <v>2116.14</v>
      </c>
      <c r="F493" s="317">
        <v>1375.49</v>
      </c>
      <c r="G493" s="318">
        <v>39881</v>
      </c>
      <c r="H493" s="318">
        <v>39925</v>
      </c>
      <c r="I493" s="318">
        <v>49309</v>
      </c>
      <c r="J493" s="315"/>
      <c r="K493" s="315">
        <v>4950</v>
      </c>
      <c r="L493" s="315" t="s">
        <v>2266</v>
      </c>
      <c r="M493" s="315" t="s">
        <v>764</v>
      </c>
      <c r="N493" s="315" t="s">
        <v>755</v>
      </c>
      <c r="O493" s="315"/>
      <c r="P493" s="315"/>
      <c r="Q493" s="315"/>
    </row>
    <row r="494" spans="1:17">
      <c r="A494" s="315" t="s">
        <v>755</v>
      </c>
      <c r="B494" s="315" t="s">
        <v>2095</v>
      </c>
      <c r="C494" s="315" t="s">
        <v>2098</v>
      </c>
      <c r="D494" s="316">
        <v>1.9</v>
      </c>
      <c r="E494" s="317">
        <v>1987</v>
      </c>
      <c r="F494" s="317">
        <v>1490.25</v>
      </c>
      <c r="G494" s="318">
        <v>40161</v>
      </c>
      <c r="H494" s="318">
        <v>40156</v>
      </c>
      <c r="I494" s="318">
        <v>49309</v>
      </c>
      <c r="J494" s="315"/>
      <c r="K494" s="315">
        <v>5200</v>
      </c>
      <c r="L494" s="315" t="s">
        <v>2267</v>
      </c>
      <c r="M494" s="315" t="s">
        <v>776</v>
      </c>
      <c r="N494" s="315" t="s">
        <v>755</v>
      </c>
      <c r="O494" s="315"/>
      <c r="P494" s="315"/>
      <c r="Q494" s="315"/>
    </row>
    <row r="495" spans="1:17">
      <c r="A495" s="315" t="s">
        <v>755</v>
      </c>
      <c r="B495" s="315" t="s">
        <v>2095</v>
      </c>
      <c r="C495" s="315" t="s">
        <v>2096</v>
      </c>
      <c r="D495" s="316">
        <v>1.9</v>
      </c>
      <c r="E495" s="317">
        <v>1838</v>
      </c>
      <c r="F495" s="317">
        <v>1088.0899999999999</v>
      </c>
      <c r="G495" s="318">
        <v>40212</v>
      </c>
      <c r="H495" s="318">
        <v>40716</v>
      </c>
      <c r="I495" s="318">
        <v>50040</v>
      </c>
      <c r="J495" s="315"/>
      <c r="K495" s="315">
        <v>6232</v>
      </c>
      <c r="L495" s="315" t="s">
        <v>2268</v>
      </c>
      <c r="M495" s="315" t="s">
        <v>788</v>
      </c>
      <c r="N495" s="315" t="s">
        <v>755</v>
      </c>
      <c r="O495" s="315"/>
      <c r="P495" s="315"/>
      <c r="Q495" s="315"/>
    </row>
    <row r="496" spans="1:17">
      <c r="A496" s="315" t="s">
        <v>755</v>
      </c>
      <c r="B496" s="315" t="s">
        <v>2095</v>
      </c>
      <c r="C496" s="315" t="s">
        <v>2098</v>
      </c>
      <c r="D496" s="316">
        <v>1.9</v>
      </c>
      <c r="E496" s="317">
        <v>1954</v>
      </c>
      <c r="F496" s="317">
        <v>943.78</v>
      </c>
      <c r="G496" s="318">
        <v>40249</v>
      </c>
      <c r="H496" s="318">
        <v>40688</v>
      </c>
      <c r="I496" s="318">
        <v>50040</v>
      </c>
      <c r="J496" s="315"/>
      <c r="K496" s="315">
        <v>8108</v>
      </c>
      <c r="L496" s="315" t="s">
        <v>912</v>
      </c>
      <c r="M496" s="315" t="s">
        <v>784</v>
      </c>
      <c r="N496" s="315" t="s">
        <v>755</v>
      </c>
      <c r="O496" s="315"/>
      <c r="P496" s="315"/>
      <c r="Q496" s="315"/>
    </row>
    <row r="497" spans="1:17">
      <c r="A497" s="315" t="s">
        <v>755</v>
      </c>
      <c r="B497" s="315" t="s">
        <v>2095</v>
      </c>
      <c r="C497" s="315" t="s">
        <v>2098</v>
      </c>
      <c r="D497" s="316">
        <v>1.9</v>
      </c>
      <c r="E497" s="317">
        <v>2204</v>
      </c>
      <c r="F497" s="317">
        <v>1355.47</v>
      </c>
      <c r="G497" s="318">
        <v>40379</v>
      </c>
      <c r="H497" s="318">
        <v>40469</v>
      </c>
      <c r="I497" s="318">
        <v>49674</v>
      </c>
      <c r="J497" s="315"/>
      <c r="K497" s="315">
        <v>1267</v>
      </c>
      <c r="L497" s="315" t="s">
        <v>2269</v>
      </c>
      <c r="M497" s="315" t="s">
        <v>766</v>
      </c>
      <c r="N497" s="315" t="s">
        <v>755</v>
      </c>
      <c r="O497" s="315"/>
      <c r="P497" s="315"/>
      <c r="Q497" s="315"/>
    </row>
    <row r="498" spans="1:17">
      <c r="A498" s="315" t="s">
        <v>755</v>
      </c>
      <c r="B498" s="315" t="s">
        <v>2095</v>
      </c>
      <c r="C498" s="315" t="s">
        <v>2098</v>
      </c>
      <c r="D498" s="316">
        <v>1.9</v>
      </c>
      <c r="E498" s="317">
        <v>1855</v>
      </c>
      <c r="F498" s="317">
        <v>895.97</v>
      </c>
      <c r="G498" s="318">
        <v>40515</v>
      </c>
      <c r="H498" s="318">
        <v>40623</v>
      </c>
      <c r="I498" s="318">
        <v>50040</v>
      </c>
      <c r="J498" s="315"/>
      <c r="K498" s="315">
        <v>6019</v>
      </c>
      <c r="L498" s="315" t="s">
        <v>2270</v>
      </c>
      <c r="M498" s="315" t="s">
        <v>788</v>
      </c>
      <c r="N498" s="315" t="s">
        <v>755</v>
      </c>
      <c r="O498" s="315"/>
      <c r="P498" s="315"/>
      <c r="Q498" s="315"/>
    </row>
    <row r="499" spans="1:17">
      <c r="A499" s="315" t="s">
        <v>755</v>
      </c>
      <c r="B499" s="315" t="s">
        <v>2095</v>
      </c>
      <c r="C499" s="315" t="s">
        <v>2096</v>
      </c>
      <c r="D499" s="316">
        <v>1.9</v>
      </c>
      <c r="E499" s="317">
        <v>1974</v>
      </c>
      <c r="F499" s="317">
        <v>1168.6100000000001</v>
      </c>
      <c r="G499" s="318">
        <v>40504</v>
      </c>
      <c r="H499" s="318">
        <v>40647</v>
      </c>
      <c r="I499" s="318">
        <v>50040</v>
      </c>
      <c r="J499" s="315"/>
      <c r="K499" s="315">
        <v>1890</v>
      </c>
      <c r="L499" s="315" t="s">
        <v>2271</v>
      </c>
      <c r="M499" s="315" t="s">
        <v>754</v>
      </c>
      <c r="N499" s="315" t="s">
        <v>755</v>
      </c>
      <c r="O499" s="315"/>
      <c r="P499" s="315"/>
      <c r="Q499" s="315"/>
    </row>
    <row r="500" spans="1:17">
      <c r="A500" s="315" t="s">
        <v>755</v>
      </c>
      <c r="B500" s="315" t="s">
        <v>2095</v>
      </c>
      <c r="C500" s="315" t="s">
        <v>2096</v>
      </c>
      <c r="D500" s="316">
        <v>1.9</v>
      </c>
      <c r="E500" s="317">
        <v>1906</v>
      </c>
      <c r="F500" s="317">
        <v>1128.3500000000001</v>
      </c>
      <c r="G500" s="318">
        <v>40630</v>
      </c>
      <c r="H500" s="318">
        <v>40693</v>
      </c>
      <c r="I500" s="318">
        <v>50040</v>
      </c>
      <c r="J500" s="315"/>
      <c r="K500" s="315">
        <v>1867</v>
      </c>
      <c r="L500" s="315" t="s">
        <v>2272</v>
      </c>
      <c r="M500" s="315" t="s">
        <v>766</v>
      </c>
      <c r="N500" s="315" t="s">
        <v>755</v>
      </c>
      <c r="O500" s="315"/>
      <c r="P500" s="315"/>
      <c r="Q500" s="315"/>
    </row>
    <row r="501" spans="1:17">
      <c r="A501" s="315" t="s">
        <v>755</v>
      </c>
      <c r="B501" s="315" t="s">
        <v>2095</v>
      </c>
      <c r="C501" s="315" t="s">
        <v>2098</v>
      </c>
      <c r="D501" s="316">
        <v>1.9</v>
      </c>
      <c r="E501" s="317">
        <v>1859</v>
      </c>
      <c r="F501" s="317">
        <v>897.90000000000009</v>
      </c>
      <c r="G501" s="318">
        <v>40711</v>
      </c>
      <c r="H501" s="318">
        <v>40763</v>
      </c>
      <c r="I501" s="318">
        <v>50040</v>
      </c>
      <c r="J501" s="315"/>
      <c r="K501" s="315">
        <v>1400</v>
      </c>
      <c r="L501" s="315" t="s">
        <v>2273</v>
      </c>
      <c r="M501" s="315" t="s">
        <v>766</v>
      </c>
      <c r="N501" s="315" t="s">
        <v>755</v>
      </c>
      <c r="O501" s="315"/>
      <c r="P501" s="315"/>
      <c r="Q501" s="315"/>
    </row>
    <row r="502" spans="1:17">
      <c r="A502" s="315" t="s">
        <v>755</v>
      </c>
      <c r="B502" s="315" t="s">
        <v>2095</v>
      </c>
      <c r="C502" s="315" t="s">
        <v>2096</v>
      </c>
      <c r="D502" s="316">
        <v>1.9</v>
      </c>
      <c r="E502" s="317">
        <v>727</v>
      </c>
      <c r="F502" s="317">
        <v>396.22</v>
      </c>
      <c r="G502" s="318">
        <v>40779</v>
      </c>
      <c r="H502" s="318">
        <v>40924</v>
      </c>
      <c r="I502" s="318">
        <v>50405</v>
      </c>
      <c r="J502" s="315"/>
      <c r="K502" s="315">
        <v>1255</v>
      </c>
      <c r="L502" s="315" t="s">
        <v>2274</v>
      </c>
      <c r="M502" s="315" t="s">
        <v>1827</v>
      </c>
      <c r="N502" s="315" t="s">
        <v>755</v>
      </c>
      <c r="O502" s="315"/>
      <c r="P502" s="315"/>
      <c r="Q502" s="315"/>
    </row>
    <row r="503" spans="1:17">
      <c r="A503" s="315" t="s">
        <v>755</v>
      </c>
      <c r="B503" s="315" t="s">
        <v>2095</v>
      </c>
      <c r="C503" s="315" t="s">
        <v>2098</v>
      </c>
      <c r="D503" s="316">
        <v>1.92</v>
      </c>
      <c r="E503" s="317">
        <v>922</v>
      </c>
      <c r="F503" s="317">
        <v>445.32</v>
      </c>
      <c r="G503" s="318">
        <v>40654</v>
      </c>
      <c r="H503" s="318">
        <v>40690</v>
      </c>
      <c r="I503" s="318">
        <v>50040</v>
      </c>
      <c r="J503" s="315"/>
      <c r="K503" s="315">
        <v>3700</v>
      </c>
      <c r="L503" s="315" t="s">
        <v>1972</v>
      </c>
      <c r="M503" s="315" t="s">
        <v>764</v>
      </c>
      <c r="N503" s="315" t="s">
        <v>755</v>
      </c>
      <c r="O503" s="315"/>
      <c r="P503" s="315"/>
      <c r="Q503" s="315"/>
    </row>
    <row r="504" spans="1:17">
      <c r="A504" s="315" t="s">
        <v>750</v>
      </c>
      <c r="B504" s="315" t="s">
        <v>2095</v>
      </c>
      <c r="C504" s="315" t="s">
        <v>2096</v>
      </c>
      <c r="D504" s="316">
        <v>1.92</v>
      </c>
      <c r="E504" s="317">
        <v>3161</v>
      </c>
      <c r="F504" s="317">
        <v>1871.33</v>
      </c>
      <c r="G504" s="318">
        <v>40666</v>
      </c>
      <c r="H504" s="318">
        <v>40900</v>
      </c>
      <c r="I504" s="318">
        <v>50040</v>
      </c>
      <c r="J504" s="315"/>
      <c r="K504" s="315">
        <v>3506</v>
      </c>
      <c r="L504" s="315" t="s">
        <v>2275</v>
      </c>
      <c r="M504" s="315" t="s">
        <v>764</v>
      </c>
      <c r="N504" s="315" t="s">
        <v>750</v>
      </c>
      <c r="O504" s="315"/>
      <c r="P504" s="315"/>
      <c r="Q504" s="315"/>
    </row>
    <row r="505" spans="1:17">
      <c r="A505" s="315" t="s">
        <v>755</v>
      </c>
      <c r="B505" s="315" t="s">
        <v>2095</v>
      </c>
      <c r="C505" s="315" t="s">
        <v>2098</v>
      </c>
      <c r="D505" s="316">
        <v>1.92</v>
      </c>
      <c r="E505" s="317">
        <v>1435</v>
      </c>
      <c r="F505" s="317">
        <v>693.1</v>
      </c>
      <c r="G505" s="318">
        <v>40700</v>
      </c>
      <c r="H505" s="318">
        <v>40842</v>
      </c>
      <c r="I505" s="318">
        <v>50040</v>
      </c>
      <c r="J505" s="315"/>
      <c r="K505" s="315">
        <v>8600</v>
      </c>
      <c r="L505" s="315" t="s">
        <v>1806</v>
      </c>
      <c r="M505" s="315" t="s">
        <v>784</v>
      </c>
      <c r="N505" s="315" t="s">
        <v>755</v>
      </c>
      <c r="O505" s="315"/>
      <c r="P505" s="315"/>
      <c r="Q505" s="315"/>
    </row>
    <row r="506" spans="1:17">
      <c r="A506" s="315" t="s">
        <v>755</v>
      </c>
      <c r="B506" s="315" t="s">
        <v>2095</v>
      </c>
      <c r="C506" s="315" t="s">
        <v>2098</v>
      </c>
      <c r="D506" s="316">
        <v>1.92</v>
      </c>
      <c r="E506" s="317">
        <v>1012</v>
      </c>
      <c r="F506" s="317">
        <v>488.79</v>
      </c>
      <c r="G506" s="318">
        <v>40751</v>
      </c>
      <c r="H506" s="318">
        <v>40898</v>
      </c>
      <c r="I506" s="318">
        <v>50040</v>
      </c>
      <c r="J506" s="315"/>
      <c r="K506" s="315">
        <v>3600</v>
      </c>
      <c r="L506" s="315" t="s">
        <v>2197</v>
      </c>
      <c r="M506" s="315" t="s">
        <v>764</v>
      </c>
      <c r="N506" s="315" t="s">
        <v>755</v>
      </c>
      <c r="O506" s="315"/>
      <c r="P506" s="315"/>
      <c r="Q506" s="315"/>
    </row>
    <row r="507" spans="1:17">
      <c r="A507" s="315" t="s">
        <v>755</v>
      </c>
      <c r="B507" s="315" t="s">
        <v>2095</v>
      </c>
      <c r="C507" s="315" t="s">
        <v>2098</v>
      </c>
      <c r="D507" s="316">
        <v>1.92</v>
      </c>
      <c r="E507" s="317">
        <v>481</v>
      </c>
      <c r="F507" s="317">
        <v>232.32</v>
      </c>
      <c r="G507" s="318">
        <v>40853</v>
      </c>
      <c r="H507" s="318">
        <v>40884</v>
      </c>
      <c r="I507" s="318">
        <v>50040</v>
      </c>
      <c r="J507" s="315"/>
      <c r="K507" s="315">
        <v>3704</v>
      </c>
      <c r="L507" s="315" t="s">
        <v>2276</v>
      </c>
      <c r="M507" s="315" t="s">
        <v>764</v>
      </c>
      <c r="N507" s="315" t="s">
        <v>755</v>
      </c>
      <c r="O507" s="315"/>
      <c r="P507" s="315"/>
      <c r="Q507" s="315"/>
    </row>
    <row r="508" spans="1:17">
      <c r="A508" s="315" t="s">
        <v>755</v>
      </c>
      <c r="B508" s="315" t="s">
        <v>2095</v>
      </c>
      <c r="C508" s="315" t="s">
        <v>2096</v>
      </c>
      <c r="D508" s="316">
        <v>2</v>
      </c>
      <c r="E508" s="317">
        <v>1926</v>
      </c>
      <c r="F508" s="317">
        <v>1733.4</v>
      </c>
      <c r="G508" s="318">
        <v>39570</v>
      </c>
      <c r="H508" s="318">
        <v>39342</v>
      </c>
      <c r="I508" s="318">
        <v>48549</v>
      </c>
      <c r="J508" s="315"/>
      <c r="K508" s="315">
        <v>1714</v>
      </c>
      <c r="L508" s="315" t="s">
        <v>1030</v>
      </c>
      <c r="M508" s="315" t="s">
        <v>761</v>
      </c>
      <c r="N508" s="315" t="s">
        <v>755</v>
      </c>
      <c r="O508" s="315"/>
      <c r="P508" s="315"/>
      <c r="Q508" s="315"/>
    </row>
    <row r="509" spans="1:17">
      <c r="A509" s="315" t="s">
        <v>755</v>
      </c>
      <c r="B509" s="315" t="s">
        <v>2095</v>
      </c>
      <c r="C509" s="315" t="s">
        <v>2096</v>
      </c>
      <c r="D509" s="316">
        <v>2</v>
      </c>
      <c r="E509" s="317">
        <v>1724</v>
      </c>
      <c r="F509" s="317">
        <v>1551.6</v>
      </c>
      <c r="G509" s="318">
        <v>39570</v>
      </c>
      <c r="H509" s="318">
        <v>39443</v>
      </c>
      <c r="I509" s="318">
        <v>48579</v>
      </c>
      <c r="J509" s="315"/>
      <c r="K509" s="315">
        <v>3997</v>
      </c>
      <c r="L509" s="315" t="s">
        <v>2277</v>
      </c>
      <c r="M509" s="315" t="s">
        <v>754</v>
      </c>
      <c r="N509" s="315" t="s">
        <v>755</v>
      </c>
      <c r="O509" s="315"/>
      <c r="P509" s="315"/>
      <c r="Q509" s="315"/>
    </row>
    <row r="510" spans="1:17">
      <c r="A510" s="315" t="s">
        <v>755</v>
      </c>
      <c r="B510" s="315" t="s">
        <v>2095</v>
      </c>
      <c r="C510" s="315" t="s">
        <v>2098</v>
      </c>
      <c r="D510" s="316">
        <v>2</v>
      </c>
      <c r="E510" s="317">
        <v>1961</v>
      </c>
      <c r="F510" s="317">
        <v>947.16000000000008</v>
      </c>
      <c r="G510" s="318">
        <v>39569</v>
      </c>
      <c r="H510" s="318">
        <v>40795</v>
      </c>
      <c r="I510" s="318">
        <v>50040</v>
      </c>
      <c r="J510" s="315"/>
      <c r="K510" s="315">
        <v>3613</v>
      </c>
      <c r="L510" s="315" t="s">
        <v>2278</v>
      </c>
      <c r="M510" s="315" t="s">
        <v>764</v>
      </c>
      <c r="N510" s="315" t="s">
        <v>755</v>
      </c>
      <c r="O510" s="315"/>
      <c r="P510" s="315"/>
      <c r="Q510" s="315"/>
    </row>
    <row r="511" spans="1:17">
      <c r="A511" s="315" t="s">
        <v>755</v>
      </c>
      <c r="B511" s="315" t="s">
        <v>2095</v>
      </c>
      <c r="C511" s="315" t="s">
        <v>2098</v>
      </c>
      <c r="D511" s="316">
        <v>2</v>
      </c>
      <c r="E511" s="317">
        <v>1370</v>
      </c>
      <c r="F511" s="317">
        <v>1027.5</v>
      </c>
      <c r="G511" s="318">
        <v>39570</v>
      </c>
      <c r="H511" s="318">
        <v>39706</v>
      </c>
      <c r="I511" s="318">
        <v>48914</v>
      </c>
      <c r="J511" s="315"/>
      <c r="K511" s="315">
        <v>2534</v>
      </c>
      <c r="L511" s="315" t="s">
        <v>2279</v>
      </c>
      <c r="M511" s="315" t="s">
        <v>764</v>
      </c>
      <c r="N511" s="315" t="s">
        <v>755</v>
      </c>
      <c r="O511" s="315"/>
      <c r="P511" s="315"/>
      <c r="Q511" s="315"/>
    </row>
    <row r="512" spans="1:17">
      <c r="A512" s="315" t="s">
        <v>755</v>
      </c>
      <c r="B512" s="315" t="s">
        <v>2095</v>
      </c>
      <c r="C512" s="315" t="s">
        <v>2096</v>
      </c>
      <c r="D512" s="316">
        <v>2</v>
      </c>
      <c r="E512" s="317">
        <v>1656</v>
      </c>
      <c r="F512" s="317">
        <v>1490.3999999999999</v>
      </c>
      <c r="G512" s="318">
        <v>39570</v>
      </c>
      <c r="H512" s="318">
        <v>38782</v>
      </c>
      <c r="I512" s="318">
        <v>48183</v>
      </c>
      <c r="J512" s="315"/>
      <c r="K512" s="315">
        <v>2067</v>
      </c>
      <c r="L512" s="315" t="s">
        <v>2280</v>
      </c>
      <c r="M512" s="315" t="s">
        <v>758</v>
      </c>
      <c r="N512" s="315" t="s">
        <v>755</v>
      </c>
      <c r="O512" s="315"/>
      <c r="P512" s="315"/>
      <c r="Q512" s="315"/>
    </row>
    <row r="513" spans="1:17">
      <c r="A513" s="315" t="s">
        <v>755</v>
      </c>
      <c r="B513" s="315" t="s">
        <v>2095</v>
      </c>
      <c r="C513" s="315" t="s">
        <v>2098</v>
      </c>
      <c r="D513" s="316">
        <v>2</v>
      </c>
      <c r="E513" s="317">
        <v>1857</v>
      </c>
      <c r="F513" s="317">
        <v>1392.75</v>
      </c>
      <c r="G513" s="318">
        <v>39570</v>
      </c>
      <c r="H513" s="318">
        <v>39472</v>
      </c>
      <c r="I513" s="318">
        <v>48914</v>
      </c>
      <c r="J513" s="315"/>
      <c r="K513" s="315">
        <v>1372</v>
      </c>
      <c r="L513" s="315" t="s">
        <v>2281</v>
      </c>
      <c r="M513" s="315" t="s">
        <v>766</v>
      </c>
      <c r="N513" s="315" t="s">
        <v>755</v>
      </c>
      <c r="O513" s="315"/>
      <c r="P513" s="315"/>
      <c r="Q513" s="315"/>
    </row>
    <row r="514" spans="1:17">
      <c r="A514" s="315" t="s">
        <v>755</v>
      </c>
      <c r="B514" s="315" t="s">
        <v>2095</v>
      </c>
      <c r="C514" s="315" t="s">
        <v>2098</v>
      </c>
      <c r="D514" s="316">
        <v>2</v>
      </c>
      <c r="E514" s="317">
        <v>1343</v>
      </c>
      <c r="F514" s="317">
        <v>1007.25</v>
      </c>
      <c r="G514" s="318">
        <v>39570</v>
      </c>
      <c r="H514" s="318">
        <v>39250</v>
      </c>
      <c r="I514" s="318">
        <v>48579</v>
      </c>
      <c r="J514" s="315"/>
      <c r="K514" s="315">
        <v>6010</v>
      </c>
      <c r="L514" s="315" t="s">
        <v>2282</v>
      </c>
      <c r="M514" s="315" t="s">
        <v>788</v>
      </c>
      <c r="N514" s="315" t="s">
        <v>755</v>
      </c>
      <c r="O514" s="315"/>
      <c r="P514" s="315"/>
      <c r="Q514" s="315"/>
    </row>
    <row r="515" spans="1:17">
      <c r="A515" s="315" t="s">
        <v>755</v>
      </c>
      <c r="B515" s="315" t="s">
        <v>2095</v>
      </c>
      <c r="C515" s="315" t="s">
        <v>2098</v>
      </c>
      <c r="D515" s="316">
        <v>2</v>
      </c>
      <c r="E515" s="317">
        <v>1598</v>
      </c>
      <c r="F515" s="317">
        <v>982.79</v>
      </c>
      <c r="G515" s="318">
        <v>39570</v>
      </c>
      <c r="H515" s="318">
        <v>40245</v>
      </c>
      <c r="I515" s="318">
        <v>49674</v>
      </c>
      <c r="J515" s="315"/>
      <c r="K515" s="315">
        <v>9467</v>
      </c>
      <c r="L515" s="315" t="s">
        <v>2283</v>
      </c>
      <c r="M515" s="315" t="s">
        <v>770</v>
      </c>
      <c r="N515" s="315" t="s">
        <v>755</v>
      </c>
      <c r="O515" s="315"/>
      <c r="P515" s="315"/>
      <c r="Q515" s="315"/>
    </row>
    <row r="516" spans="1:17">
      <c r="A516" s="315" t="s">
        <v>755</v>
      </c>
      <c r="B516" s="315" t="s">
        <v>2095</v>
      </c>
      <c r="C516" s="315" t="s">
        <v>2098</v>
      </c>
      <c r="D516" s="316">
        <v>2</v>
      </c>
      <c r="E516" s="317">
        <v>1887</v>
      </c>
      <c r="F516" s="317">
        <v>1415.25</v>
      </c>
      <c r="G516" s="318">
        <v>39573</v>
      </c>
      <c r="H516" s="318">
        <v>38971</v>
      </c>
      <c r="I516" s="318">
        <v>48213</v>
      </c>
      <c r="J516" s="315"/>
      <c r="K516" s="315">
        <v>2525</v>
      </c>
      <c r="L516" s="315" t="s">
        <v>2284</v>
      </c>
      <c r="M516" s="315" t="s">
        <v>758</v>
      </c>
      <c r="N516" s="315" t="s">
        <v>755</v>
      </c>
      <c r="O516" s="315"/>
      <c r="P516" s="315"/>
      <c r="Q516" s="315"/>
    </row>
    <row r="517" spans="1:17">
      <c r="A517" s="315" t="s">
        <v>755</v>
      </c>
      <c r="B517" s="315" t="s">
        <v>2095</v>
      </c>
      <c r="C517" s="315" t="s">
        <v>2098</v>
      </c>
      <c r="D517" s="316">
        <v>2</v>
      </c>
      <c r="E517" s="317">
        <v>1646</v>
      </c>
      <c r="F517" s="317">
        <v>1234.5</v>
      </c>
      <c r="G517" s="318">
        <v>39570</v>
      </c>
      <c r="H517" s="318">
        <v>38919</v>
      </c>
      <c r="I517" s="318">
        <v>48213</v>
      </c>
      <c r="J517" s="315"/>
      <c r="K517" s="315">
        <v>1345</v>
      </c>
      <c r="L517" s="315" t="s">
        <v>2285</v>
      </c>
      <c r="M517" s="315" t="s">
        <v>766</v>
      </c>
      <c r="N517" s="315" t="s">
        <v>755</v>
      </c>
      <c r="O517" s="315"/>
      <c r="P517" s="315"/>
      <c r="Q517" s="315"/>
    </row>
    <row r="518" spans="1:17">
      <c r="A518" s="315" t="s">
        <v>755</v>
      </c>
      <c r="B518" s="315" t="s">
        <v>2095</v>
      </c>
      <c r="C518" s="315" t="s">
        <v>2096</v>
      </c>
      <c r="D518" s="316">
        <v>2</v>
      </c>
      <c r="E518" s="317">
        <v>1782</v>
      </c>
      <c r="F518" s="317">
        <v>1603.8000000000002</v>
      </c>
      <c r="G518" s="318">
        <v>39569</v>
      </c>
      <c r="H518" s="318">
        <v>39394</v>
      </c>
      <c r="I518" s="318">
        <v>48549</v>
      </c>
      <c r="J518" s="315"/>
      <c r="K518" s="315">
        <v>2314</v>
      </c>
      <c r="L518" s="315" t="s">
        <v>2196</v>
      </c>
      <c r="M518" s="315" t="s">
        <v>758</v>
      </c>
      <c r="N518" s="315" t="s">
        <v>755</v>
      </c>
      <c r="O518" s="315"/>
      <c r="P518" s="315"/>
      <c r="Q518" s="315"/>
    </row>
    <row r="519" spans="1:17">
      <c r="A519" s="315" t="s">
        <v>755</v>
      </c>
      <c r="B519" s="315" t="s">
        <v>2095</v>
      </c>
      <c r="C519" s="315" t="s">
        <v>2098</v>
      </c>
      <c r="D519" s="316">
        <v>2</v>
      </c>
      <c r="E519" s="317">
        <v>2151</v>
      </c>
      <c r="F519" s="317">
        <v>1613.25</v>
      </c>
      <c r="G519" s="318">
        <v>39570</v>
      </c>
      <c r="H519" s="318">
        <v>39141</v>
      </c>
      <c r="I519" s="318">
        <v>48549</v>
      </c>
      <c r="J519" s="315"/>
      <c r="K519" s="315">
        <v>6030</v>
      </c>
      <c r="L519" s="315" t="s">
        <v>2286</v>
      </c>
      <c r="M519" s="315" t="s">
        <v>788</v>
      </c>
      <c r="N519" s="315" t="s">
        <v>755</v>
      </c>
      <c r="O519" s="315"/>
      <c r="P519" s="315"/>
      <c r="Q519" s="315"/>
    </row>
    <row r="520" spans="1:17">
      <c r="A520" s="315" t="s">
        <v>755</v>
      </c>
      <c r="B520" s="315" t="s">
        <v>2095</v>
      </c>
      <c r="C520" s="315" t="s">
        <v>2096</v>
      </c>
      <c r="D520" s="316">
        <v>2</v>
      </c>
      <c r="E520" s="317">
        <v>1483</v>
      </c>
      <c r="F520" s="317">
        <v>1334.7</v>
      </c>
      <c r="G520" s="318">
        <v>39570</v>
      </c>
      <c r="H520" s="318">
        <v>39778</v>
      </c>
      <c r="I520" s="318">
        <v>48944</v>
      </c>
      <c r="J520" s="315"/>
      <c r="K520" s="315">
        <v>1856</v>
      </c>
      <c r="L520" s="315" t="s">
        <v>2287</v>
      </c>
      <c r="M520" s="315" t="s">
        <v>766</v>
      </c>
      <c r="N520" s="315" t="s">
        <v>755</v>
      </c>
      <c r="O520" s="315"/>
      <c r="P520" s="315"/>
      <c r="Q520" s="315"/>
    </row>
    <row r="521" spans="1:17">
      <c r="A521" s="315" t="s">
        <v>755</v>
      </c>
      <c r="B521" s="315" t="s">
        <v>2095</v>
      </c>
      <c r="C521" s="315" t="s">
        <v>2096</v>
      </c>
      <c r="D521" s="316">
        <v>2</v>
      </c>
      <c r="E521" s="317">
        <v>1879</v>
      </c>
      <c r="F521" s="317">
        <v>1691.1</v>
      </c>
      <c r="G521" s="318">
        <v>39570</v>
      </c>
      <c r="H521" s="318">
        <v>39575</v>
      </c>
      <c r="I521" s="318">
        <v>48944</v>
      </c>
      <c r="J521" s="315"/>
      <c r="K521" s="315">
        <v>1543</v>
      </c>
      <c r="L521" s="315" t="s">
        <v>2288</v>
      </c>
      <c r="M521" s="315" t="s">
        <v>766</v>
      </c>
      <c r="N521" s="315" t="s">
        <v>755</v>
      </c>
      <c r="O521" s="315"/>
      <c r="P521" s="315"/>
      <c r="Q521" s="315"/>
    </row>
    <row r="522" spans="1:17">
      <c r="A522" s="315" t="s">
        <v>755</v>
      </c>
      <c r="B522" s="315" t="s">
        <v>2095</v>
      </c>
      <c r="C522" s="315" t="s">
        <v>2096</v>
      </c>
      <c r="D522" s="316">
        <v>2</v>
      </c>
      <c r="E522" s="317">
        <v>1889</v>
      </c>
      <c r="F522" s="317">
        <v>1394.09</v>
      </c>
      <c r="G522" s="318">
        <v>39570</v>
      </c>
      <c r="H522" s="318">
        <v>40480</v>
      </c>
      <c r="I522" s="318">
        <v>49674</v>
      </c>
      <c r="J522" s="315"/>
      <c r="K522" s="315">
        <v>6930</v>
      </c>
      <c r="L522" s="315" t="s">
        <v>2289</v>
      </c>
      <c r="M522" s="315" t="s">
        <v>811</v>
      </c>
      <c r="N522" s="315" t="s">
        <v>755</v>
      </c>
      <c r="O522" s="315"/>
      <c r="P522" s="315"/>
      <c r="Q522" s="315"/>
    </row>
    <row r="523" spans="1:17">
      <c r="A523" s="315" t="s">
        <v>755</v>
      </c>
      <c r="B523" s="315" t="s">
        <v>2095</v>
      </c>
      <c r="C523" s="315" t="s">
        <v>2098</v>
      </c>
      <c r="D523" s="316">
        <v>2</v>
      </c>
      <c r="E523" s="317">
        <v>2072</v>
      </c>
      <c r="F523" s="317">
        <v>1554</v>
      </c>
      <c r="G523" s="318">
        <v>39569</v>
      </c>
      <c r="H523" s="318">
        <v>38889</v>
      </c>
      <c r="I523" s="318">
        <v>48183</v>
      </c>
      <c r="J523" s="315"/>
      <c r="K523" s="315">
        <v>1066</v>
      </c>
      <c r="L523" s="315" t="s">
        <v>2194</v>
      </c>
      <c r="M523" s="315" t="s">
        <v>766</v>
      </c>
      <c r="N523" s="315" t="s">
        <v>755</v>
      </c>
      <c r="O523" s="315"/>
      <c r="P523" s="315"/>
      <c r="Q523" s="315"/>
    </row>
    <row r="524" spans="1:17">
      <c r="A524" s="315" t="s">
        <v>755</v>
      </c>
      <c r="B524" s="315" t="s">
        <v>2095</v>
      </c>
      <c r="C524" s="315" t="s">
        <v>2098</v>
      </c>
      <c r="D524" s="316">
        <v>2</v>
      </c>
      <c r="E524" s="317">
        <v>2035</v>
      </c>
      <c r="F524" s="317">
        <v>1526.25</v>
      </c>
      <c r="G524" s="318">
        <v>39592</v>
      </c>
      <c r="H524" s="318">
        <v>39632</v>
      </c>
      <c r="I524" s="318">
        <v>48944</v>
      </c>
      <c r="J524" s="315"/>
      <c r="K524" s="315">
        <v>9425</v>
      </c>
      <c r="L524" s="315" t="s">
        <v>2290</v>
      </c>
      <c r="M524" s="315" t="s">
        <v>770</v>
      </c>
      <c r="N524" s="315" t="s">
        <v>755</v>
      </c>
      <c r="O524" s="315"/>
      <c r="P524" s="315"/>
      <c r="Q524" s="315"/>
    </row>
    <row r="525" spans="1:17">
      <c r="A525" s="315" t="s">
        <v>755</v>
      </c>
      <c r="B525" s="315" t="s">
        <v>2095</v>
      </c>
      <c r="C525" s="315" t="s">
        <v>2098</v>
      </c>
      <c r="D525" s="316">
        <v>2</v>
      </c>
      <c r="E525" s="317">
        <v>1998</v>
      </c>
      <c r="F525" s="317">
        <v>1498.5</v>
      </c>
      <c r="G525" s="318">
        <v>39577</v>
      </c>
      <c r="H525" s="318">
        <v>39309</v>
      </c>
      <c r="I525" s="318">
        <v>48549</v>
      </c>
      <c r="J525" s="315"/>
      <c r="K525" s="315">
        <v>3095</v>
      </c>
      <c r="L525" s="315" t="s">
        <v>2291</v>
      </c>
      <c r="M525" s="315" t="s">
        <v>764</v>
      </c>
      <c r="N525" s="315" t="s">
        <v>755</v>
      </c>
      <c r="O525" s="315"/>
      <c r="P525" s="315"/>
      <c r="Q525" s="315"/>
    </row>
    <row r="526" spans="1:17">
      <c r="A526" s="315" t="s">
        <v>755</v>
      </c>
      <c r="B526" s="315" t="s">
        <v>2095</v>
      </c>
      <c r="C526" s="315" t="s">
        <v>2098</v>
      </c>
      <c r="D526" s="316">
        <v>2</v>
      </c>
      <c r="E526" s="317">
        <v>2009</v>
      </c>
      <c r="F526" s="317">
        <v>1506.75</v>
      </c>
      <c r="G526" s="318">
        <v>39581</v>
      </c>
      <c r="H526" s="318">
        <v>39388</v>
      </c>
      <c r="I526" s="318">
        <v>48579</v>
      </c>
      <c r="J526" s="315"/>
      <c r="K526" s="315">
        <v>1801</v>
      </c>
      <c r="L526" s="315" t="s">
        <v>2292</v>
      </c>
      <c r="M526" s="315" t="s">
        <v>766</v>
      </c>
      <c r="N526" s="315" t="s">
        <v>755</v>
      </c>
      <c r="O526" s="315"/>
      <c r="P526" s="315"/>
      <c r="Q526" s="315"/>
    </row>
    <row r="527" spans="1:17">
      <c r="A527" s="315" t="s">
        <v>755</v>
      </c>
      <c r="B527" s="315" t="s">
        <v>2095</v>
      </c>
      <c r="C527" s="315" t="s">
        <v>2098</v>
      </c>
      <c r="D527" s="316">
        <v>2</v>
      </c>
      <c r="E527" s="317">
        <v>1565</v>
      </c>
      <c r="F527" s="317">
        <v>1173.75</v>
      </c>
      <c r="G527" s="318">
        <v>39631</v>
      </c>
      <c r="H527" s="318">
        <v>39260</v>
      </c>
      <c r="I527" s="318">
        <v>48549</v>
      </c>
      <c r="J527" s="315"/>
      <c r="K527" s="315">
        <v>2400</v>
      </c>
      <c r="L527" s="315" t="s">
        <v>2103</v>
      </c>
      <c r="M527" s="315" t="s">
        <v>758</v>
      </c>
      <c r="N527" s="315" t="s">
        <v>755</v>
      </c>
      <c r="O527" s="315"/>
      <c r="P527" s="315"/>
      <c r="Q527" s="315"/>
    </row>
    <row r="528" spans="1:17">
      <c r="A528" s="315" t="s">
        <v>755</v>
      </c>
      <c r="B528" s="315" t="s">
        <v>2095</v>
      </c>
      <c r="C528" s="315" t="s">
        <v>2098</v>
      </c>
      <c r="D528" s="316">
        <v>2</v>
      </c>
      <c r="E528" s="317">
        <v>2131</v>
      </c>
      <c r="F528" s="317">
        <v>946.16000000000008</v>
      </c>
      <c r="G528" s="318">
        <v>39686</v>
      </c>
      <c r="H528" s="318">
        <v>40963</v>
      </c>
      <c r="I528" s="318">
        <v>50405</v>
      </c>
      <c r="J528" s="315"/>
      <c r="K528" s="315">
        <v>1299</v>
      </c>
      <c r="L528" s="315" t="s">
        <v>2293</v>
      </c>
      <c r="M528" s="315" t="s">
        <v>766</v>
      </c>
      <c r="N528" s="315" t="s">
        <v>755</v>
      </c>
      <c r="O528" s="315"/>
      <c r="P528" s="315"/>
      <c r="Q528" s="315"/>
    </row>
    <row r="529" spans="1:17">
      <c r="A529" s="315" t="s">
        <v>755</v>
      </c>
      <c r="B529" s="315" t="s">
        <v>2095</v>
      </c>
      <c r="C529" s="315" t="s">
        <v>2142</v>
      </c>
      <c r="D529" s="316">
        <v>2</v>
      </c>
      <c r="E529" s="317">
        <v>1784.99</v>
      </c>
      <c r="F529" s="317">
        <v>1160.24</v>
      </c>
      <c r="G529" s="318">
        <v>39800</v>
      </c>
      <c r="H529" s="318">
        <v>39744</v>
      </c>
      <c r="I529" s="318">
        <v>48944</v>
      </c>
      <c r="J529" s="315"/>
      <c r="K529" s="315">
        <v>8142</v>
      </c>
      <c r="L529" s="315" t="s">
        <v>2294</v>
      </c>
      <c r="M529" s="315" t="s">
        <v>784</v>
      </c>
      <c r="N529" s="315" t="s">
        <v>755</v>
      </c>
      <c r="O529" s="315"/>
      <c r="P529" s="315"/>
      <c r="Q529" s="315"/>
    </row>
    <row r="530" spans="1:17">
      <c r="A530" s="315" t="s">
        <v>755</v>
      </c>
      <c r="B530" s="315" t="s">
        <v>2095</v>
      </c>
      <c r="C530" s="315" t="s">
        <v>2096</v>
      </c>
      <c r="D530" s="316">
        <v>2</v>
      </c>
      <c r="E530" s="317">
        <v>861</v>
      </c>
      <c r="F530" s="317">
        <v>-41.47</v>
      </c>
      <c r="G530" s="318">
        <v>39904</v>
      </c>
      <c r="H530" s="318">
        <v>39918</v>
      </c>
      <c r="I530" s="318">
        <v>49309</v>
      </c>
      <c r="J530" s="315"/>
      <c r="K530" s="315">
        <v>3550</v>
      </c>
      <c r="L530" s="315" t="s">
        <v>2295</v>
      </c>
      <c r="M530" s="315" t="s">
        <v>764</v>
      </c>
      <c r="N530" s="315" t="s">
        <v>755</v>
      </c>
      <c r="O530" s="315"/>
      <c r="P530" s="315"/>
      <c r="Q530" s="315"/>
    </row>
    <row r="531" spans="1:17">
      <c r="A531" s="315" t="s">
        <v>755</v>
      </c>
      <c r="B531" s="315" t="s">
        <v>2095</v>
      </c>
      <c r="C531" s="315" t="s">
        <v>2098</v>
      </c>
      <c r="D531" s="316">
        <v>2</v>
      </c>
      <c r="E531" s="317">
        <v>1484</v>
      </c>
      <c r="F531" s="317">
        <v>1113</v>
      </c>
      <c r="G531" s="318">
        <v>39970</v>
      </c>
      <c r="H531" s="318">
        <v>39976</v>
      </c>
      <c r="I531" s="318">
        <v>49309</v>
      </c>
      <c r="J531" s="315"/>
      <c r="K531" s="315">
        <v>8494</v>
      </c>
      <c r="L531" s="315" t="s">
        <v>2296</v>
      </c>
      <c r="M531" s="315" t="s">
        <v>784</v>
      </c>
      <c r="N531" s="315" t="s">
        <v>755</v>
      </c>
      <c r="O531" s="315"/>
      <c r="P531" s="315"/>
      <c r="Q531" s="315"/>
    </row>
    <row r="532" spans="1:17">
      <c r="A532" s="315" t="s">
        <v>755</v>
      </c>
      <c r="B532" s="315" t="s">
        <v>2095</v>
      </c>
      <c r="C532" s="315" t="s">
        <v>2098</v>
      </c>
      <c r="D532" s="316">
        <v>2</v>
      </c>
      <c r="E532" s="317">
        <v>1717</v>
      </c>
      <c r="F532" s="317">
        <v>1287.75</v>
      </c>
      <c r="G532" s="318">
        <v>39976</v>
      </c>
      <c r="H532" s="318">
        <v>39969</v>
      </c>
      <c r="I532" s="318">
        <v>49309</v>
      </c>
      <c r="J532" s="315"/>
      <c r="K532" s="315">
        <v>4437</v>
      </c>
      <c r="L532" s="315" t="s">
        <v>2297</v>
      </c>
      <c r="M532" s="315" t="s">
        <v>1484</v>
      </c>
      <c r="N532" s="315" t="s">
        <v>755</v>
      </c>
      <c r="O532" s="315"/>
      <c r="P532" s="315"/>
      <c r="Q532" s="315"/>
    </row>
    <row r="533" spans="1:17">
      <c r="A533" s="315" t="s">
        <v>755</v>
      </c>
      <c r="B533" s="315" t="s">
        <v>2095</v>
      </c>
      <c r="C533" s="315" t="s">
        <v>2098</v>
      </c>
      <c r="D533" s="316">
        <v>2</v>
      </c>
      <c r="E533" s="317">
        <v>2038</v>
      </c>
      <c r="F533" s="317">
        <v>1528.5</v>
      </c>
      <c r="G533" s="318">
        <v>39990</v>
      </c>
      <c r="H533" s="318">
        <v>40010</v>
      </c>
      <c r="I533" s="318">
        <v>49309</v>
      </c>
      <c r="J533" s="315"/>
      <c r="K533" s="315">
        <v>2017</v>
      </c>
      <c r="L533" s="315" t="s">
        <v>2298</v>
      </c>
      <c r="M533" s="315" t="s">
        <v>758</v>
      </c>
      <c r="N533" s="315" t="s">
        <v>755</v>
      </c>
      <c r="O533" s="315"/>
      <c r="P533" s="315"/>
      <c r="Q533" s="315"/>
    </row>
    <row r="534" spans="1:17">
      <c r="A534" s="315" t="s">
        <v>755</v>
      </c>
      <c r="B534" s="315" t="s">
        <v>2095</v>
      </c>
      <c r="C534" s="315" t="s">
        <v>2098</v>
      </c>
      <c r="D534" s="316">
        <v>2</v>
      </c>
      <c r="E534" s="317">
        <v>1452.36</v>
      </c>
      <c r="F534" s="317">
        <v>1089.29</v>
      </c>
      <c r="G534" s="318">
        <v>40003</v>
      </c>
      <c r="H534" s="318">
        <v>40036</v>
      </c>
      <c r="I534" s="318">
        <v>49309</v>
      </c>
      <c r="J534" s="315"/>
      <c r="K534" s="315">
        <v>4123</v>
      </c>
      <c r="L534" s="315" t="s">
        <v>2299</v>
      </c>
      <c r="M534" s="315" t="s">
        <v>1484</v>
      </c>
      <c r="N534" s="315" t="s">
        <v>755</v>
      </c>
      <c r="O534" s="315"/>
      <c r="P534" s="315"/>
      <c r="Q534" s="315"/>
    </row>
    <row r="535" spans="1:17">
      <c r="A535" s="315" t="s">
        <v>755</v>
      </c>
      <c r="B535" s="315" t="s">
        <v>2095</v>
      </c>
      <c r="C535" s="315" t="s">
        <v>2098</v>
      </c>
      <c r="D535" s="316">
        <v>2</v>
      </c>
      <c r="E535" s="317">
        <v>976</v>
      </c>
      <c r="F535" s="317">
        <v>389.42</v>
      </c>
      <c r="G535" s="318">
        <v>40038</v>
      </c>
      <c r="H535" s="318">
        <v>41173</v>
      </c>
      <c r="I535" s="318">
        <v>50405</v>
      </c>
      <c r="J535" s="315"/>
      <c r="K535" s="315">
        <v>3715</v>
      </c>
      <c r="L535" s="315" t="s">
        <v>2300</v>
      </c>
      <c r="M535" s="315" t="s">
        <v>764</v>
      </c>
      <c r="N535" s="315" t="s">
        <v>755</v>
      </c>
      <c r="O535" s="315"/>
      <c r="P535" s="315"/>
      <c r="Q535" s="315"/>
    </row>
    <row r="536" spans="1:17">
      <c r="A536" s="315" t="s">
        <v>755</v>
      </c>
      <c r="B536" s="315" t="s">
        <v>2095</v>
      </c>
      <c r="C536" s="315" t="s">
        <v>2098</v>
      </c>
      <c r="D536" s="316">
        <v>2</v>
      </c>
      <c r="E536" s="317">
        <v>1941</v>
      </c>
      <c r="F536" s="317">
        <v>1455.75</v>
      </c>
      <c r="G536" s="318">
        <v>40091</v>
      </c>
      <c r="H536" s="318">
        <v>39996</v>
      </c>
      <c r="I536" s="318">
        <v>49309</v>
      </c>
      <c r="J536" s="315"/>
      <c r="K536" s="315">
        <v>2314</v>
      </c>
      <c r="L536" s="315" t="s">
        <v>2196</v>
      </c>
      <c r="M536" s="315" t="s">
        <v>758</v>
      </c>
      <c r="N536" s="315" t="s">
        <v>755</v>
      </c>
      <c r="O536" s="315"/>
      <c r="P536" s="315"/>
      <c r="Q536" s="315"/>
    </row>
    <row r="537" spans="1:17">
      <c r="A537" s="315" t="s">
        <v>755</v>
      </c>
      <c r="B537" s="315" t="s">
        <v>2095</v>
      </c>
      <c r="C537" s="315" t="s">
        <v>2098</v>
      </c>
      <c r="D537" s="316">
        <v>2</v>
      </c>
      <c r="E537" s="317">
        <v>1630</v>
      </c>
      <c r="F537" s="317">
        <v>1002.46</v>
      </c>
      <c r="G537" s="318">
        <v>40254</v>
      </c>
      <c r="H537" s="318">
        <v>40364</v>
      </c>
      <c r="I537" s="318">
        <v>49674</v>
      </c>
      <c r="J537" s="315"/>
      <c r="K537" s="315">
        <v>6517</v>
      </c>
      <c r="L537" s="315" t="s">
        <v>2301</v>
      </c>
      <c r="M537" s="315" t="s">
        <v>811</v>
      </c>
      <c r="N537" s="315" t="s">
        <v>755</v>
      </c>
      <c r="O537" s="315"/>
      <c r="P537" s="315"/>
      <c r="Q537" s="315"/>
    </row>
    <row r="538" spans="1:17">
      <c r="A538" s="315" t="s">
        <v>755</v>
      </c>
      <c r="B538" s="315" t="s">
        <v>2095</v>
      </c>
      <c r="C538" s="315" t="s">
        <v>2098</v>
      </c>
      <c r="D538" s="316">
        <v>2</v>
      </c>
      <c r="E538" s="317">
        <v>2180.0100000000002</v>
      </c>
      <c r="F538" s="317">
        <v>1340.7199999999998</v>
      </c>
      <c r="G538" s="318">
        <v>40345</v>
      </c>
      <c r="H538" s="318">
        <v>40424</v>
      </c>
      <c r="I538" s="318">
        <v>49674</v>
      </c>
      <c r="J538" s="315"/>
      <c r="K538" s="315">
        <v>8634</v>
      </c>
      <c r="L538" s="315" t="s">
        <v>2302</v>
      </c>
      <c r="M538" s="315" t="s">
        <v>784</v>
      </c>
      <c r="N538" s="315" t="s">
        <v>755</v>
      </c>
      <c r="O538" s="315"/>
      <c r="P538" s="315"/>
      <c r="Q538" s="315"/>
    </row>
    <row r="539" spans="1:17">
      <c r="A539" s="315" t="s">
        <v>755</v>
      </c>
      <c r="B539" s="315" t="s">
        <v>2095</v>
      </c>
      <c r="C539" s="315" t="s">
        <v>2096</v>
      </c>
      <c r="D539" s="316">
        <v>2</v>
      </c>
      <c r="E539" s="317">
        <v>1558</v>
      </c>
      <c r="F539" s="317">
        <v>1149.81</v>
      </c>
      <c r="G539" s="318">
        <v>40513</v>
      </c>
      <c r="H539" s="318">
        <v>40534</v>
      </c>
      <c r="I539" s="318">
        <v>49674</v>
      </c>
      <c r="J539" s="315"/>
      <c r="K539" s="315">
        <v>1226</v>
      </c>
      <c r="L539" s="315" t="s">
        <v>2303</v>
      </c>
      <c r="M539" s="315" t="s">
        <v>1827</v>
      </c>
      <c r="N539" s="315" t="s">
        <v>755</v>
      </c>
      <c r="O539" s="315"/>
      <c r="P539" s="315"/>
      <c r="Q539" s="315"/>
    </row>
    <row r="540" spans="1:17">
      <c r="A540" s="315" t="s">
        <v>755</v>
      </c>
      <c r="B540" s="315" t="s">
        <v>2095</v>
      </c>
      <c r="C540" s="315" t="s">
        <v>2096</v>
      </c>
      <c r="D540" s="316">
        <v>2</v>
      </c>
      <c r="E540" s="317">
        <v>1979</v>
      </c>
      <c r="F540" s="317">
        <v>1171.5700000000002</v>
      </c>
      <c r="G540" s="318">
        <v>40505</v>
      </c>
      <c r="H540" s="318">
        <v>40667</v>
      </c>
      <c r="I540" s="318">
        <v>50040</v>
      </c>
      <c r="J540" s="315"/>
      <c r="K540" s="315">
        <v>1008</v>
      </c>
      <c r="L540" s="315" t="s">
        <v>2304</v>
      </c>
      <c r="M540" s="315" t="s">
        <v>766</v>
      </c>
      <c r="N540" s="315" t="s">
        <v>755</v>
      </c>
      <c r="O540" s="315"/>
      <c r="P540" s="315"/>
      <c r="Q540" s="315"/>
    </row>
    <row r="541" spans="1:17">
      <c r="A541" s="315" t="s">
        <v>755</v>
      </c>
      <c r="B541" s="315" t="s">
        <v>2095</v>
      </c>
      <c r="C541" s="315" t="s">
        <v>2096</v>
      </c>
      <c r="D541" s="316">
        <v>2</v>
      </c>
      <c r="E541" s="317">
        <v>1843</v>
      </c>
      <c r="F541" s="317">
        <v>1091.0600000000002</v>
      </c>
      <c r="G541" s="318">
        <v>40619</v>
      </c>
      <c r="H541" s="318">
        <v>40774</v>
      </c>
      <c r="I541" s="318">
        <v>50040</v>
      </c>
      <c r="J541" s="315"/>
      <c r="K541" s="315">
        <v>1226</v>
      </c>
      <c r="L541" s="315" t="s">
        <v>2303</v>
      </c>
      <c r="M541" s="315" t="s">
        <v>1827</v>
      </c>
      <c r="N541" s="315" t="s">
        <v>755</v>
      </c>
      <c r="O541" s="315"/>
      <c r="P541" s="315"/>
      <c r="Q541" s="315"/>
    </row>
    <row r="542" spans="1:17">
      <c r="A542" s="315" t="s">
        <v>755</v>
      </c>
      <c r="B542" s="315" t="s">
        <v>2095</v>
      </c>
      <c r="C542" s="315" t="s">
        <v>2098</v>
      </c>
      <c r="D542" s="316">
        <v>2</v>
      </c>
      <c r="E542" s="317">
        <v>382</v>
      </c>
      <c r="F542" s="317">
        <v>184.5</v>
      </c>
      <c r="G542" s="318">
        <v>40646</v>
      </c>
      <c r="H542" s="318">
        <v>40843</v>
      </c>
      <c r="I542" s="318">
        <v>50040</v>
      </c>
      <c r="J542" s="315"/>
      <c r="K542" s="315">
        <v>8820</v>
      </c>
      <c r="L542" s="315" t="s">
        <v>1301</v>
      </c>
      <c r="M542" s="315" t="s">
        <v>784</v>
      </c>
      <c r="N542" s="315" t="s">
        <v>755</v>
      </c>
      <c r="O542" s="315"/>
      <c r="P542" s="315"/>
      <c r="Q542" s="315"/>
    </row>
    <row r="543" spans="1:17">
      <c r="A543" s="315" t="s">
        <v>755</v>
      </c>
      <c r="B543" s="315" t="s">
        <v>2095</v>
      </c>
      <c r="C543" s="315" t="s">
        <v>2098</v>
      </c>
      <c r="D543" s="316">
        <v>2</v>
      </c>
      <c r="E543" s="317">
        <v>290</v>
      </c>
      <c r="F543" s="317">
        <v>140.08000000000001</v>
      </c>
      <c r="G543" s="318">
        <v>40717</v>
      </c>
      <c r="H543" s="318">
        <v>40758</v>
      </c>
      <c r="I543" s="318">
        <v>50040</v>
      </c>
      <c r="J543" s="315"/>
      <c r="K543" s="315">
        <v>3618</v>
      </c>
      <c r="L543" s="315" t="s">
        <v>1832</v>
      </c>
      <c r="M543" s="315" t="s">
        <v>764</v>
      </c>
      <c r="N543" s="315" t="s">
        <v>755</v>
      </c>
      <c r="O543" s="315"/>
      <c r="P543" s="315"/>
      <c r="Q543" s="315"/>
    </row>
    <row r="544" spans="1:17">
      <c r="A544" s="315" t="s">
        <v>755</v>
      </c>
      <c r="B544" s="315" t="s">
        <v>2095</v>
      </c>
      <c r="C544" s="315" t="s">
        <v>2098</v>
      </c>
      <c r="D544" s="316">
        <v>2</v>
      </c>
      <c r="E544" s="317">
        <v>801</v>
      </c>
      <c r="F544" s="317">
        <v>362.05</v>
      </c>
      <c r="G544" s="318">
        <v>40845</v>
      </c>
      <c r="H544" s="318">
        <v>40889</v>
      </c>
      <c r="I544" s="318">
        <v>50040</v>
      </c>
      <c r="J544" s="315"/>
      <c r="K544" s="315">
        <v>6514</v>
      </c>
      <c r="L544" s="315" t="s">
        <v>2305</v>
      </c>
      <c r="M544" s="315" t="s">
        <v>811</v>
      </c>
      <c r="N544" s="315" t="s">
        <v>755</v>
      </c>
      <c r="O544" s="315"/>
      <c r="P544" s="315"/>
      <c r="Q544" s="315"/>
    </row>
    <row r="545" spans="1:17">
      <c r="A545" s="315" t="s">
        <v>755</v>
      </c>
      <c r="B545" s="315" t="s">
        <v>2095</v>
      </c>
      <c r="C545" s="315" t="s">
        <v>2096</v>
      </c>
      <c r="D545" s="316">
        <v>2.0299999999999998</v>
      </c>
      <c r="E545" s="317">
        <v>2248</v>
      </c>
      <c r="F545" s="317">
        <v>1097.02</v>
      </c>
      <c r="G545" s="318">
        <v>40731</v>
      </c>
      <c r="H545" s="318">
        <v>41004</v>
      </c>
      <c r="I545" s="318">
        <v>50405</v>
      </c>
      <c r="J545" s="315"/>
      <c r="K545" s="315">
        <v>1921</v>
      </c>
      <c r="L545" s="315" t="s">
        <v>2306</v>
      </c>
      <c r="M545" s="315" t="s">
        <v>754</v>
      </c>
      <c r="N545" s="315" t="s">
        <v>755</v>
      </c>
      <c r="O545" s="315"/>
      <c r="P545" s="315"/>
      <c r="Q545" s="315"/>
    </row>
    <row r="546" spans="1:17">
      <c r="A546" s="315" t="s">
        <v>755</v>
      </c>
      <c r="B546" s="315" t="s">
        <v>2095</v>
      </c>
      <c r="C546" s="315" t="s">
        <v>2098</v>
      </c>
      <c r="D546" s="316">
        <v>2.04</v>
      </c>
      <c r="E546" s="317">
        <v>1101</v>
      </c>
      <c r="F546" s="317">
        <v>531.79</v>
      </c>
      <c r="G546" s="318">
        <v>40401</v>
      </c>
      <c r="H546" s="318">
        <v>40851</v>
      </c>
      <c r="I546" s="318">
        <v>50040</v>
      </c>
      <c r="J546" s="315"/>
      <c r="K546" s="315">
        <v>1880</v>
      </c>
      <c r="L546" s="315" t="s">
        <v>2307</v>
      </c>
      <c r="M546" s="315" t="s">
        <v>766</v>
      </c>
      <c r="N546" s="315" t="s">
        <v>755</v>
      </c>
      <c r="O546" s="315"/>
      <c r="P546" s="315"/>
      <c r="Q546" s="315"/>
    </row>
    <row r="547" spans="1:17">
      <c r="A547" s="315" t="s">
        <v>755</v>
      </c>
      <c r="B547" s="315" t="s">
        <v>2095</v>
      </c>
      <c r="C547" s="315" t="s">
        <v>2098</v>
      </c>
      <c r="D547" s="316">
        <v>2.04</v>
      </c>
      <c r="E547" s="317">
        <v>2084</v>
      </c>
      <c r="F547" s="317">
        <v>1006.5799999999999</v>
      </c>
      <c r="G547" s="318">
        <v>40717</v>
      </c>
      <c r="H547" s="318">
        <v>40856</v>
      </c>
      <c r="I547" s="318">
        <v>50040</v>
      </c>
      <c r="J547" s="315"/>
      <c r="K547" s="315">
        <v>3207</v>
      </c>
      <c r="L547" s="315" t="s">
        <v>2308</v>
      </c>
      <c r="M547" s="315" t="s">
        <v>764</v>
      </c>
      <c r="N547" s="315" t="s">
        <v>755</v>
      </c>
      <c r="O547" s="315"/>
      <c r="P547" s="315"/>
      <c r="Q547" s="315"/>
    </row>
    <row r="548" spans="1:17">
      <c r="A548" s="315" t="s">
        <v>755</v>
      </c>
      <c r="B548" s="315" t="s">
        <v>2095</v>
      </c>
      <c r="C548" s="315" t="s">
        <v>2098</v>
      </c>
      <c r="D548" s="316">
        <v>2.0699999999999998</v>
      </c>
      <c r="E548" s="317">
        <v>2491</v>
      </c>
      <c r="F548" s="317">
        <v>1203.1600000000001</v>
      </c>
      <c r="G548" s="318">
        <v>40753</v>
      </c>
      <c r="H548" s="318">
        <v>40774</v>
      </c>
      <c r="I548" s="318">
        <v>50040</v>
      </c>
      <c r="J548" s="315"/>
      <c r="K548" s="315">
        <v>1063</v>
      </c>
      <c r="L548" s="315" t="s">
        <v>2309</v>
      </c>
      <c r="M548" s="315" t="s">
        <v>766</v>
      </c>
      <c r="N548" s="315" t="s">
        <v>755</v>
      </c>
      <c r="O548" s="315"/>
      <c r="P548" s="315"/>
      <c r="Q548" s="315"/>
    </row>
    <row r="549" spans="1:17">
      <c r="A549" s="315" t="s">
        <v>755</v>
      </c>
      <c r="B549" s="315" t="s">
        <v>2095</v>
      </c>
      <c r="C549" s="315" t="s">
        <v>2096</v>
      </c>
      <c r="D549" s="316">
        <v>2.1</v>
      </c>
      <c r="E549" s="317">
        <v>2225</v>
      </c>
      <c r="F549" s="317">
        <v>2002.5</v>
      </c>
      <c r="G549" s="318">
        <v>39570</v>
      </c>
      <c r="H549" s="318">
        <v>39614</v>
      </c>
      <c r="I549" s="318">
        <v>48914</v>
      </c>
      <c r="J549" s="315"/>
      <c r="K549" s="315">
        <v>1796</v>
      </c>
      <c r="L549" s="315" t="s">
        <v>2310</v>
      </c>
      <c r="M549" s="315" t="s">
        <v>761</v>
      </c>
      <c r="N549" s="315" t="s">
        <v>755</v>
      </c>
      <c r="O549" s="315"/>
      <c r="P549" s="315"/>
      <c r="Q549" s="315"/>
    </row>
    <row r="550" spans="1:17">
      <c r="A550" s="315" t="s">
        <v>755</v>
      </c>
      <c r="B550" s="315" t="s">
        <v>2095</v>
      </c>
      <c r="C550" s="315" t="s">
        <v>2098</v>
      </c>
      <c r="D550" s="316">
        <v>2.1</v>
      </c>
      <c r="E550" s="317">
        <v>1984</v>
      </c>
      <c r="F550" s="317">
        <v>1488</v>
      </c>
      <c r="G550" s="318">
        <v>39569</v>
      </c>
      <c r="H550" s="318">
        <v>39692</v>
      </c>
      <c r="I550" s="318">
        <v>48914</v>
      </c>
      <c r="J550" s="315"/>
      <c r="K550" s="315">
        <v>3604</v>
      </c>
      <c r="L550" s="315" t="s">
        <v>2197</v>
      </c>
      <c r="M550" s="315" t="s">
        <v>764</v>
      </c>
      <c r="N550" s="315" t="s">
        <v>755</v>
      </c>
      <c r="O550" s="315"/>
      <c r="P550" s="315"/>
      <c r="Q550" s="315"/>
    </row>
    <row r="551" spans="1:17">
      <c r="A551" s="315" t="s">
        <v>755</v>
      </c>
      <c r="B551" s="315" t="s">
        <v>2095</v>
      </c>
      <c r="C551" s="315" t="s">
        <v>2098</v>
      </c>
      <c r="D551" s="316">
        <v>2.1</v>
      </c>
      <c r="E551" s="317">
        <v>2051</v>
      </c>
      <c r="F551" s="317">
        <v>1538.25</v>
      </c>
      <c r="G551" s="318">
        <v>39569</v>
      </c>
      <c r="H551" s="318">
        <v>39778</v>
      </c>
      <c r="I551" s="318">
        <v>48914</v>
      </c>
      <c r="J551" s="315"/>
      <c r="K551" s="315">
        <v>3600</v>
      </c>
      <c r="L551" s="315" t="s">
        <v>2197</v>
      </c>
      <c r="M551" s="315" t="s">
        <v>764</v>
      </c>
      <c r="N551" s="315" t="s">
        <v>755</v>
      </c>
      <c r="O551" s="315"/>
      <c r="P551" s="315"/>
      <c r="Q551" s="315"/>
    </row>
    <row r="552" spans="1:17">
      <c r="A552" s="315" t="s">
        <v>755</v>
      </c>
      <c r="B552" s="315" t="s">
        <v>2095</v>
      </c>
      <c r="C552" s="315" t="s">
        <v>2098</v>
      </c>
      <c r="D552" s="316">
        <v>2.1</v>
      </c>
      <c r="E552" s="317">
        <v>2222</v>
      </c>
      <c r="F552" s="317">
        <v>1666.5</v>
      </c>
      <c r="G552" s="318">
        <v>39570</v>
      </c>
      <c r="H552" s="318">
        <v>39783</v>
      </c>
      <c r="I552" s="318">
        <v>48914</v>
      </c>
      <c r="J552" s="315"/>
      <c r="K552" s="315">
        <v>3672</v>
      </c>
      <c r="L552" s="315" t="s">
        <v>2311</v>
      </c>
      <c r="M552" s="315" t="s">
        <v>764</v>
      </c>
      <c r="N552" s="315" t="s">
        <v>755</v>
      </c>
      <c r="O552" s="315"/>
      <c r="P552" s="315"/>
      <c r="Q552" s="315"/>
    </row>
    <row r="553" spans="1:17">
      <c r="A553" s="315" t="s">
        <v>750</v>
      </c>
      <c r="B553" s="315" t="s">
        <v>2095</v>
      </c>
      <c r="C553" s="315" t="s">
        <v>2096</v>
      </c>
      <c r="D553" s="316">
        <v>2.1</v>
      </c>
      <c r="E553" s="317">
        <v>2457</v>
      </c>
      <c r="F553" s="317">
        <v>2211.3000000000002</v>
      </c>
      <c r="G553" s="318">
        <v>39570</v>
      </c>
      <c r="H553" s="318">
        <v>39688</v>
      </c>
      <c r="I553" s="318">
        <v>48914</v>
      </c>
      <c r="J553" s="315"/>
      <c r="K553" s="315">
        <v>1957</v>
      </c>
      <c r="L553" s="315" t="s">
        <v>2312</v>
      </c>
      <c r="M553" s="315" t="s">
        <v>754</v>
      </c>
      <c r="N553" s="315" t="s">
        <v>750</v>
      </c>
      <c r="O553" s="315"/>
      <c r="P553" s="315"/>
      <c r="Q553" s="315"/>
    </row>
    <row r="554" spans="1:17">
      <c r="A554" s="315" t="s">
        <v>755</v>
      </c>
      <c r="B554" s="315" t="s">
        <v>2095</v>
      </c>
      <c r="C554" s="315" t="s">
        <v>2098</v>
      </c>
      <c r="D554" s="316">
        <v>2.1</v>
      </c>
      <c r="E554" s="317">
        <v>931.91000000000008</v>
      </c>
      <c r="F554" s="317">
        <v>698.95999999999992</v>
      </c>
      <c r="G554" s="318">
        <v>39570</v>
      </c>
      <c r="H554" s="318">
        <v>39547</v>
      </c>
      <c r="I554" s="318">
        <v>48914</v>
      </c>
      <c r="J554" s="315"/>
      <c r="K554" s="315">
        <v>4104</v>
      </c>
      <c r="L554" s="315" t="s">
        <v>2313</v>
      </c>
      <c r="M554" s="315" t="s">
        <v>1484</v>
      </c>
      <c r="N554" s="315" t="s">
        <v>755</v>
      </c>
      <c r="O554" s="315"/>
      <c r="P554" s="315"/>
      <c r="Q554" s="315"/>
    </row>
    <row r="555" spans="1:17">
      <c r="A555" s="315" t="s">
        <v>755</v>
      </c>
      <c r="B555" s="315" t="s">
        <v>2095</v>
      </c>
      <c r="C555" s="315" t="s">
        <v>2098</v>
      </c>
      <c r="D555" s="316">
        <v>2.1</v>
      </c>
      <c r="E555" s="317">
        <v>2805</v>
      </c>
      <c r="F555" s="317">
        <v>2103.75</v>
      </c>
      <c r="G555" s="318">
        <v>39570</v>
      </c>
      <c r="H555" s="318">
        <v>40162</v>
      </c>
      <c r="I555" s="318">
        <v>49309</v>
      </c>
      <c r="J555" s="315"/>
      <c r="K555" s="315">
        <v>1957</v>
      </c>
      <c r="L555" s="315" t="s">
        <v>2312</v>
      </c>
      <c r="M555" s="315" t="s">
        <v>754</v>
      </c>
      <c r="N555" s="315" t="s">
        <v>755</v>
      </c>
      <c r="O555" s="315"/>
      <c r="P555" s="315"/>
      <c r="Q555" s="315"/>
    </row>
    <row r="556" spans="1:17">
      <c r="A556" s="315" t="s">
        <v>755</v>
      </c>
      <c r="B556" s="315" t="s">
        <v>2095</v>
      </c>
      <c r="C556" s="315" t="s">
        <v>2098</v>
      </c>
      <c r="D556" s="316">
        <v>2.1</v>
      </c>
      <c r="E556" s="317">
        <v>2333</v>
      </c>
      <c r="F556" s="317">
        <v>1749.75</v>
      </c>
      <c r="G556" s="318">
        <v>39584</v>
      </c>
      <c r="H556" s="318">
        <v>39073</v>
      </c>
      <c r="I556" s="318">
        <v>48183</v>
      </c>
      <c r="J556" s="315"/>
      <c r="K556" s="315">
        <v>6600</v>
      </c>
      <c r="L556" s="315" t="s">
        <v>2314</v>
      </c>
      <c r="M556" s="315" t="s">
        <v>811</v>
      </c>
      <c r="N556" s="315" t="s">
        <v>755</v>
      </c>
      <c r="O556" s="315"/>
      <c r="P556" s="315"/>
      <c r="Q556" s="315"/>
    </row>
    <row r="557" spans="1:17">
      <c r="A557" s="315" t="s">
        <v>750</v>
      </c>
      <c r="B557" s="315" t="s">
        <v>2095</v>
      </c>
      <c r="C557" s="315" t="s">
        <v>2098</v>
      </c>
      <c r="D557" s="316">
        <v>2.1</v>
      </c>
      <c r="E557" s="317">
        <v>2447.83</v>
      </c>
      <c r="F557" s="317">
        <v>1835.8600000000001</v>
      </c>
      <c r="G557" s="318">
        <v>39570</v>
      </c>
      <c r="H557" s="318">
        <v>39735</v>
      </c>
      <c r="I557" s="318">
        <v>48944</v>
      </c>
      <c r="J557" s="315"/>
      <c r="K557" s="315">
        <v>3014</v>
      </c>
      <c r="L557" s="315" t="s">
        <v>308</v>
      </c>
      <c r="M557" s="315" t="s">
        <v>764</v>
      </c>
      <c r="N557" s="315" t="s">
        <v>750</v>
      </c>
      <c r="O557" s="315"/>
      <c r="P557" s="315"/>
      <c r="Q557" s="315"/>
    </row>
    <row r="558" spans="1:17">
      <c r="A558" s="315" t="s">
        <v>755</v>
      </c>
      <c r="B558" s="315" t="s">
        <v>2095</v>
      </c>
      <c r="C558" s="315" t="s">
        <v>2098</v>
      </c>
      <c r="D558" s="316">
        <v>2.1</v>
      </c>
      <c r="E558" s="317">
        <v>1955</v>
      </c>
      <c r="F558" s="317">
        <v>1466.25</v>
      </c>
      <c r="G558" s="318">
        <v>39597</v>
      </c>
      <c r="H558" s="318">
        <v>39559</v>
      </c>
      <c r="I558" s="318">
        <v>48914</v>
      </c>
      <c r="J558" s="315"/>
      <c r="K558" s="315">
        <v>6103</v>
      </c>
      <c r="L558" s="315" t="s">
        <v>2100</v>
      </c>
      <c r="M558" s="315" t="s">
        <v>788</v>
      </c>
      <c r="N558" s="315" t="s">
        <v>755</v>
      </c>
      <c r="O558" s="315"/>
      <c r="P558" s="315"/>
      <c r="Q558" s="315"/>
    </row>
    <row r="559" spans="1:17">
      <c r="A559" s="315" t="s">
        <v>755</v>
      </c>
      <c r="B559" s="315" t="s">
        <v>2095</v>
      </c>
      <c r="C559" s="315" t="s">
        <v>2098</v>
      </c>
      <c r="D559" s="316">
        <v>2.1</v>
      </c>
      <c r="E559" s="317">
        <v>1679</v>
      </c>
      <c r="F559" s="317">
        <v>1259.25</v>
      </c>
      <c r="G559" s="318">
        <v>39597</v>
      </c>
      <c r="H559" s="318">
        <v>39412</v>
      </c>
      <c r="I559" s="318">
        <v>48549</v>
      </c>
      <c r="J559" s="315"/>
      <c r="K559" s="315">
        <v>6218</v>
      </c>
      <c r="L559" s="315" t="s">
        <v>953</v>
      </c>
      <c r="M559" s="315" t="s">
        <v>788</v>
      </c>
      <c r="N559" s="315" t="s">
        <v>755</v>
      </c>
      <c r="O559" s="315"/>
      <c r="P559" s="315"/>
      <c r="Q559" s="315"/>
    </row>
    <row r="560" spans="1:17">
      <c r="A560" s="315" t="s">
        <v>755</v>
      </c>
      <c r="B560" s="315" t="s">
        <v>2095</v>
      </c>
      <c r="C560" s="315" t="s">
        <v>2098</v>
      </c>
      <c r="D560" s="316">
        <v>2.1</v>
      </c>
      <c r="E560" s="317">
        <v>1991</v>
      </c>
      <c r="F560" s="317">
        <v>1493.25</v>
      </c>
      <c r="G560" s="318">
        <v>39597</v>
      </c>
      <c r="H560" s="318">
        <v>39430</v>
      </c>
      <c r="I560" s="318">
        <v>48549</v>
      </c>
      <c r="J560" s="315"/>
      <c r="K560" s="315">
        <v>6003</v>
      </c>
      <c r="L560" s="315" t="s">
        <v>314</v>
      </c>
      <c r="M560" s="315" t="s">
        <v>788</v>
      </c>
      <c r="N560" s="315" t="s">
        <v>755</v>
      </c>
      <c r="O560" s="315"/>
      <c r="P560" s="315"/>
      <c r="Q560" s="315"/>
    </row>
    <row r="561" spans="1:17">
      <c r="A561" s="315" t="s">
        <v>755</v>
      </c>
      <c r="B561" s="315" t="s">
        <v>2095</v>
      </c>
      <c r="C561" s="315" t="s">
        <v>2096</v>
      </c>
      <c r="D561" s="316">
        <v>2.1</v>
      </c>
      <c r="E561" s="317">
        <v>3054</v>
      </c>
      <c r="F561" s="317">
        <v>2748.6000000000004</v>
      </c>
      <c r="G561" s="318">
        <v>39612</v>
      </c>
      <c r="H561" s="318">
        <v>39119</v>
      </c>
      <c r="I561" s="318">
        <v>48549</v>
      </c>
      <c r="J561" s="315"/>
      <c r="K561" s="315">
        <v>1971</v>
      </c>
      <c r="L561" s="315" t="s">
        <v>2315</v>
      </c>
      <c r="M561" s="315" t="s">
        <v>754</v>
      </c>
      <c r="N561" s="315" t="s">
        <v>755</v>
      </c>
      <c r="O561" s="315"/>
      <c r="P561" s="315"/>
      <c r="Q561" s="315"/>
    </row>
    <row r="562" spans="1:17">
      <c r="A562" s="315" t="s">
        <v>755</v>
      </c>
      <c r="B562" s="315" t="s">
        <v>2095</v>
      </c>
      <c r="C562" s="315" t="s">
        <v>2096</v>
      </c>
      <c r="D562" s="316">
        <v>2.1</v>
      </c>
      <c r="E562" s="317">
        <v>1782</v>
      </c>
      <c r="F562" s="317">
        <v>1603.8</v>
      </c>
      <c r="G562" s="318">
        <v>39569</v>
      </c>
      <c r="H562" s="318">
        <v>39780</v>
      </c>
      <c r="I562" s="318">
        <v>48914</v>
      </c>
      <c r="J562" s="315"/>
      <c r="K562" s="315">
        <v>6430</v>
      </c>
      <c r="L562" s="315" t="s">
        <v>319</v>
      </c>
      <c r="M562" s="315" t="s">
        <v>1388</v>
      </c>
      <c r="N562" s="315" t="s">
        <v>755</v>
      </c>
      <c r="O562" s="315"/>
      <c r="P562" s="315"/>
      <c r="Q562" s="315"/>
    </row>
    <row r="563" spans="1:17">
      <c r="A563" s="315" t="s">
        <v>755</v>
      </c>
      <c r="B563" s="315" t="s">
        <v>2095</v>
      </c>
      <c r="C563" s="315" t="s">
        <v>2098</v>
      </c>
      <c r="D563" s="316">
        <v>2.1</v>
      </c>
      <c r="E563" s="317">
        <v>1902</v>
      </c>
      <c r="F563" s="317">
        <v>1320.84</v>
      </c>
      <c r="G563" s="318">
        <v>39569</v>
      </c>
      <c r="H563" s="318">
        <v>38732</v>
      </c>
      <c r="I563" s="318">
        <v>48183</v>
      </c>
      <c r="J563" s="315"/>
      <c r="K563" s="315">
        <v>1040</v>
      </c>
      <c r="L563" s="315" t="s">
        <v>2316</v>
      </c>
      <c r="M563" s="315" t="s">
        <v>766</v>
      </c>
      <c r="N563" s="315" t="s">
        <v>755</v>
      </c>
      <c r="O563" s="315"/>
      <c r="P563" s="315"/>
      <c r="Q563" s="315"/>
    </row>
    <row r="564" spans="1:17">
      <c r="A564" s="315" t="s">
        <v>755</v>
      </c>
      <c r="B564" s="315" t="s">
        <v>2095</v>
      </c>
      <c r="C564" s="315" t="s">
        <v>2098</v>
      </c>
      <c r="D564" s="316">
        <v>2.1</v>
      </c>
      <c r="E564" s="317">
        <v>2267</v>
      </c>
      <c r="F564" s="317">
        <v>1700.25</v>
      </c>
      <c r="G564" s="318">
        <v>39570</v>
      </c>
      <c r="H564" s="318">
        <v>39797</v>
      </c>
      <c r="I564" s="318">
        <v>48914</v>
      </c>
      <c r="J564" s="315"/>
      <c r="K564" s="315">
        <v>3612</v>
      </c>
      <c r="L564" s="315" t="s">
        <v>2278</v>
      </c>
      <c r="M564" s="315" t="s">
        <v>764</v>
      </c>
      <c r="N564" s="315" t="s">
        <v>755</v>
      </c>
      <c r="O564" s="315"/>
      <c r="P564" s="315"/>
      <c r="Q564" s="315"/>
    </row>
    <row r="565" spans="1:17">
      <c r="A565" s="315" t="s">
        <v>755</v>
      </c>
      <c r="B565" s="315" t="s">
        <v>2095</v>
      </c>
      <c r="C565" s="315" t="s">
        <v>2096</v>
      </c>
      <c r="D565" s="316">
        <v>2.1</v>
      </c>
      <c r="E565" s="317">
        <v>1995</v>
      </c>
      <c r="F565" s="317">
        <v>1795.5</v>
      </c>
      <c r="G565" s="318">
        <v>39570</v>
      </c>
      <c r="H565" s="318">
        <v>39735</v>
      </c>
      <c r="I565" s="318">
        <v>48944</v>
      </c>
      <c r="J565" s="315"/>
      <c r="K565" s="315">
        <v>1817</v>
      </c>
      <c r="L565" s="315" t="s">
        <v>2317</v>
      </c>
      <c r="M565" s="315" t="s">
        <v>766</v>
      </c>
      <c r="N565" s="315" t="s">
        <v>755</v>
      </c>
      <c r="O565" s="315"/>
      <c r="P565" s="315"/>
      <c r="Q565" s="315"/>
    </row>
    <row r="566" spans="1:17">
      <c r="A566" s="315" t="s">
        <v>755</v>
      </c>
      <c r="B566" s="315" t="s">
        <v>2095</v>
      </c>
      <c r="C566" s="315" t="s">
        <v>2098</v>
      </c>
      <c r="D566" s="316">
        <v>2.1</v>
      </c>
      <c r="E566" s="317">
        <v>2103.04</v>
      </c>
      <c r="F566" s="317">
        <v>1577.29</v>
      </c>
      <c r="G566" s="318">
        <v>39589</v>
      </c>
      <c r="H566" s="318">
        <v>39555</v>
      </c>
      <c r="I566" s="318">
        <v>48944</v>
      </c>
      <c r="J566" s="315"/>
      <c r="K566" s="315">
        <v>9604</v>
      </c>
      <c r="L566" s="315" t="s">
        <v>2318</v>
      </c>
      <c r="M566" s="315" t="s">
        <v>770</v>
      </c>
      <c r="N566" s="315" t="s">
        <v>755</v>
      </c>
      <c r="O566" s="315"/>
      <c r="P566" s="315"/>
      <c r="Q566" s="315"/>
    </row>
    <row r="567" spans="1:17">
      <c r="A567" s="315" t="s">
        <v>755</v>
      </c>
      <c r="B567" s="315" t="s">
        <v>2095</v>
      </c>
      <c r="C567" s="315" t="s">
        <v>2098</v>
      </c>
      <c r="D567" s="316">
        <v>2.1</v>
      </c>
      <c r="E567" s="317">
        <v>61</v>
      </c>
      <c r="F567" s="317">
        <v>45.75</v>
      </c>
      <c r="G567" s="318">
        <v>39584</v>
      </c>
      <c r="H567" s="318">
        <v>39667</v>
      </c>
      <c r="I567" s="318">
        <v>48944</v>
      </c>
      <c r="J567" s="315"/>
      <c r="K567" s="315">
        <v>8332</v>
      </c>
      <c r="L567" s="315" t="s">
        <v>2319</v>
      </c>
      <c r="M567" s="315" t="s">
        <v>784</v>
      </c>
      <c r="N567" s="315" t="s">
        <v>755</v>
      </c>
      <c r="O567" s="315"/>
      <c r="P567" s="315"/>
      <c r="Q567" s="315"/>
    </row>
    <row r="568" spans="1:17">
      <c r="A568" s="315" t="s">
        <v>755</v>
      </c>
      <c r="B568" s="315" t="s">
        <v>2095</v>
      </c>
      <c r="C568" s="315" t="s">
        <v>2098</v>
      </c>
      <c r="D568" s="316">
        <v>2.1</v>
      </c>
      <c r="E568" s="317">
        <v>2000</v>
      </c>
      <c r="F568" s="317">
        <v>1500</v>
      </c>
      <c r="G568" s="318">
        <v>39575</v>
      </c>
      <c r="H568" s="318">
        <v>38979</v>
      </c>
      <c r="I568" s="318">
        <v>48183</v>
      </c>
      <c r="J568" s="315"/>
      <c r="K568" s="315">
        <v>2608</v>
      </c>
      <c r="L568" s="315" t="s">
        <v>2256</v>
      </c>
      <c r="M568" s="315" t="s">
        <v>764</v>
      </c>
      <c r="N568" s="315" t="s">
        <v>755</v>
      </c>
      <c r="O568" s="315"/>
      <c r="P568" s="315"/>
      <c r="Q568" s="315"/>
    </row>
    <row r="569" spans="1:17">
      <c r="A569" s="315" t="s">
        <v>750</v>
      </c>
      <c r="B569" s="315" t="s">
        <v>2095</v>
      </c>
      <c r="C569" s="315" t="s">
        <v>2098</v>
      </c>
      <c r="D569" s="316">
        <v>2.1</v>
      </c>
      <c r="E569" s="317">
        <v>1649</v>
      </c>
      <c r="F569" s="317">
        <v>1014.1500000000001</v>
      </c>
      <c r="G569" s="318">
        <v>39604</v>
      </c>
      <c r="H569" s="318">
        <v>40294</v>
      </c>
      <c r="I569" s="318">
        <v>49674</v>
      </c>
      <c r="J569" s="315"/>
      <c r="K569" s="315">
        <v>6404</v>
      </c>
      <c r="L569" s="315" t="s">
        <v>2320</v>
      </c>
      <c r="M569" s="315" t="s">
        <v>788</v>
      </c>
      <c r="N569" s="315" t="s">
        <v>750</v>
      </c>
      <c r="O569" s="315"/>
      <c r="P569" s="315"/>
      <c r="Q569" s="315"/>
    </row>
    <row r="570" spans="1:17">
      <c r="A570" s="315" t="s">
        <v>755</v>
      </c>
      <c r="B570" s="315" t="s">
        <v>2095</v>
      </c>
      <c r="C570" s="315" t="s">
        <v>2096</v>
      </c>
      <c r="D570" s="316">
        <v>2.1</v>
      </c>
      <c r="E570" s="317">
        <v>1472</v>
      </c>
      <c r="F570" s="317">
        <v>1324.8</v>
      </c>
      <c r="G570" s="318">
        <v>39573</v>
      </c>
      <c r="H570" s="318">
        <v>39799</v>
      </c>
      <c r="I570" s="318">
        <v>48944</v>
      </c>
      <c r="J570" s="315"/>
      <c r="K570" s="315">
        <v>3775</v>
      </c>
      <c r="L570" s="315" t="s">
        <v>2321</v>
      </c>
      <c r="M570" s="315" t="s">
        <v>764</v>
      </c>
      <c r="N570" s="315" t="s">
        <v>755</v>
      </c>
      <c r="O570" s="315"/>
      <c r="P570" s="315"/>
      <c r="Q570" s="315"/>
    </row>
    <row r="571" spans="1:17">
      <c r="A571" s="315" t="s">
        <v>755</v>
      </c>
      <c r="B571" s="315" t="s">
        <v>2095</v>
      </c>
      <c r="C571" s="315" t="s">
        <v>2098</v>
      </c>
      <c r="D571" s="316">
        <v>2.1</v>
      </c>
      <c r="E571" s="317">
        <v>1856</v>
      </c>
      <c r="F571" s="317">
        <v>1392</v>
      </c>
      <c r="G571" s="318">
        <v>39632</v>
      </c>
      <c r="H571" s="318">
        <v>40136</v>
      </c>
      <c r="I571" s="318">
        <v>49309</v>
      </c>
      <c r="J571" s="315"/>
      <c r="K571" s="315">
        <v>3600</v>
      </c>
      <c r="L571" s="315" t="s">
        <v>2197</v>
      </c>
      <c r="M571" s="315" t="s">
        <v>764</v>
      </c>
      <c r="N571" s="315" t="s">
        <v>755</v>
      </c>
      <c r="O571" s="315"/>
      <c r="P571" s="315"/>
      <c r="Q571" s="315"/>
    </row>
    <row r="572" spans="1:17">
      <c r="A572" s="315" t="s">
        <v>755</v>
      </c>
      <c r="B572" s="315" t="s">
        <v>2095</v>
      </c>
      <c r="C572" s="315" t="s">
        <v>2098</v>
      </c>
      <c r="D572" s="316">
        <v>2.1</v>
      </c>
      <c r="E572" s="317">
        <v>2426</v>
      </c>
      <c r="F572" s="317">
        <v>1819.5</v>
      </c>
      <c r="G572" s="318">
        <v>39700</v>
      </c>
      <c r="H572" s="318">
        <v>39773</v>
      </c>
      <c r="I572" s="318">
        <v>48944</v>
      </c>
      <c r="J572" s="315"/>
      <c r="K572" s="315">
        <v>1806</v>
      </c>
      <c r="L572" s="315" t="s">
        <v>2322</v>
      </c>
      <c r="M572" s="315" t="s">
        <v>766</v>
      </c>
      <c r="N572" s="315" t="s">
        <v>755</v>
      </c>
      <c r="O572" s="315"/>
      <c r="P572" s="315"/>
      <c r="Q572" s="315"/>
    </row>
    <row r="573" spans="1:17">
      <c r="A573" s="315" t="s">
        <v>755</v>
      </c>
      <c r="B573" s="315" t="s">
        <v>2095</v>
      </c>
      <c r="C573" s="315" t="s">
        <v>2096</v>
      </c>
      <c r="D573" s="316">
        <v>2.1</v>
      </c>
      <c r="E573" s="317">
        <v>2302</v>
      </c>
      <c r="F573" s="317">
        <v>2071.8000000000002</v>
      </c>
      <c r="G573" s="318">
        <v>39714</v>
      </c>
      <c r="H573" s="318">
        <v>39059</v>
      </c>
      <c r="I573" s="318">
        <v>48183</v>
      </c>
      <c r="J573" s="315"/>
      <c r="K573" s="315">
        <v>2852</v>
      </c>
      <c r="L573" s="315" t="s">
        <v>2323</v>
      </c>
      <c r="M573" s="315" t="s">
        <v>1431</v>
      </c>
      <c r="N573" s="315" t="s">
        <v>755</v>
      </c>
      <c r="O573" s="315"/>
      <c r="P573" s="315"/>
      <c r="Q573" s="315"/>
    </row>
    <row r="574" spans="1:17">
      <c r="A574" s="315" t="s">
        <v>755</v>
      </c>
      <c r="B574" s="315" t="s">
        <v>2095</v>
      </c>
      <c r="C574" s="315" t="s">
        <v>2098</v>
      </c>
      <c r="D574" s="316">
        <v>2.1</v>
      </c>
      <c r="E574" s="317">
        <v>1035</v>
      </c>
      <c r="F574" s="317">
        <v>578.55999999999995</v>
      </c>
      <c r="G574" s="318">
        <v>39713</v>
      </c>
      <c r="H574" s="318">
        <v>39814</v>
      </c>
      <c r="I574" s="318">
        <v>49309</v>
      </c>
      <c r="J574" s="315"/>
      <c r="K574" s="315">
        <v>5425</v>
      </c>
      <c r="L574" s="315" t="s">
        <v>2324</v>
      </c>
      <c r="M574" s="315" t="s">
        <v>776</v>
      </c>
      <c r="N574" s="315" t="s">
        <v>755</v>
      </c>
      <c r="O574" s="315"/>
      <c r="P574" s="315"/>
      <c r="Q574" s="315"/>
    </row>
    <row r="575" spans="1:17">
      <c r="A575" s="315" t="s">
        <v>755</v>
      </c>
      <c r="B575" s="315" t="s">
        <v>2095</v>
      </c>
      <c r="C575" s="315" t="s">
        <v>2098</v>
      </c>
      <c r="D575" s="316">
        <v>2.1</v>
      </c>
      <c r="E575" s="317">
        <v>2096</v>
      </c>
      <c r="F575" s="317">
        <v>1572</v>
      </c>
      <c r="G575" s="318">
        <v>39729</v>
      </c>
      <c r="H575" s="318">
        <v>39814</v>
      </c>
      <c r="I575" s="318">
        <v>49309</v>
      </c>
      <c r="J575" s="315"/>
      <c r="K575" s="315">
        <v>3065</v>
      </c>
      <c r="L575" s="315" t="s">
        <v>2325</v>
      </c>
      <c r="M575" s="315" t="s">
        <v>764</v>
      </c>
      <c r="N575" s="315" t="s">
        <v>755</v>
      </c>
      <c r="O575" s="315"/>
      <c r="P575" s="315"/>
      <c r="Q575" s="315"/>
    </row>
    <row r="576" spans="1:17">
      <c r="A576" s="315" t="s">
        <v>755</v>
      </c>
      <c r="B576" s="315" t="s">
        <v>2095</v>
      </c>
      <c r="C576" s="315" t="s">
        <v>2096</v>
      </c>
      <c r="D576" s="316">
        <v>2.1</v>
      </c>
      <c r="E576" s="317">
        <v>1917</v>
      </c>
      <c r="F576" s="317">
        <v>1725.3</v>
      </c>
      <c r="G576" s="318">
        <v>39792</v>
      </c>
      <c r="H576" s="318">
        <v>39800</v>
      </c>
      <c r="I576" s="318">
        <v>48944</v>
      </c>
      <c r="J576" s="315"/>
      <c r="K576" s="315">
        <v>3645</v>
      </c>
      <c r="L576" s="315" t="s">
        <v>2326</v>
      </c>
      <c r="M576" s="315" t="s">
        <v>764</v>
      </c>
      <c r="N576" s="315" t="s">
        <v>755</v>
      </c>
      <c r="O576" s="315"/>
      <c r="P576" s="315"/>
      <c r="Q576" s="315"/>
    </row>
    <row r="577" spans="1:17">
      <c r="A577" s="315" t="s">
        <v>755</v>
      </c>
      <c r="B577" s="315" t="s">
        <v>2095</v>
      </c>
      <c r="C577" s="315" t="s">
        <v>2098</v>
      </c>
      <c r="D577" s="316">
        <v>2.1</v>
      </c>
      <c r="E577" s="317">
        <v>1958</v>
      </c>
      <c r="F577" s="317">
        <v>1468.5</v>
      </c>
      <c r="G577" s="318">
        <v>39796</v>
      </c>
      <c r="H577" s="318">
        <v>39234</v>
      </c>
      <c r="I577" s="318">
        <v>48579</v>
      </c>
      <c r="J577" s="315"/>
      <c r="K577" s="315">
        <v>6676</v>
      </c>
      <c r="L577" s="315" t="s">
        <v>2327</v>
      </c>
      <c r="M577" s="315" t="s">
        <v>811</v>
      </c>
      <c r="N577" s="315" t="s">
        <v>755</v>
      </c>
      <c r="O577" s="315"/>
      <c r="P577" s="315"/>
      <c r="Q577" s="315"/>
    </row>
    <row r="578" spans="1:17">
      <c r="A578" s="315" t="s">
        <v>755</v>
      </c>
      <c r="B578" s="315" t="s">
        <v>2095</v>
      </c>
      <c r="C578" s="315" t="s">
        <v>2098</v>
      </c>
      <c r="D578" s="316">
        <v>2.1</v>
      </c>
      <c r="E578" s="317">
        <v>1951</v>
      </c>
      <c r="F578" s="317">
        <v>1463.25</v>
      </c>
      <c r="G578" s="318">
        <v>39796</v>
      </c>
      <c r="H578" s="318">
        <v>39246</v>
      </c>
      <c r="I578" s="318">
        <v>48579</v>
      </c>
      <c r="J578" s="315"/>
      <c r="K578" s="315">
        <v>6676</v>
      </c>
      <c r="L578" s="315" t="s">
        <v>2327</v>
      </c>
      <c r="M578" s="315" t="s">
        <v>811</v>
      </c>
      <c r="N578" s="315" t="s">
        <v>755</v>
      </c>
      <c r="O578" s="315"/>
      <c r="P578" s="315"/>
      <c r="Q578" s="315"/>
    </row>
    <row r="579" spans="1:17">
      <c r="A579" s="315" t="s">
        <v>755</v>
      </c>
      <c r="B579" s="315" t="s">
        <v>2095</v>
      </c>
      <c r="C579" s="315" t="s">
        <v>2098</v>
      </c>
      <c r="D579" s="316">
        <v>2.1</v>
      </c>
      <c r="E579" s="317">
        <v>2011</v>
      </c>
      <c r="F579" s="317">
        <v>1067.8400000000001</v>
      </c>
      <c r="G579" s="318">
        <v>39909</v>
      </c>
      <c r="H579" s="318">
        <v>39909</v>
      </c>
      <c r="I579" s="318">
        <v>49309</v>
      </c>
      <c r="J579" s="315"/>
      <c r="K579" s="315">
        <v>1784</v>
      </c>
      <c r="L579" s="315" t="s">
        <v>1342</v>
      </c>
      <c r="M579" s="315" t="s">
        <v>761</v>
      </c>
      <c r="N579" s="315" t="s">
        <v>755</v>
      </c>
      <c r="O579" s="315"/>
      <c r="P579" s="315"/>
      <c r="Q579" s="315"/>
    </row>
    <row r="580" spans="1:17">
      <c r="A580" s="315" t="s">
        <v>755</v>
      </c>
      <c r="B580" s="315" t="s">
        <v>2095</v>
      </c>
      <c r="C580" s="315" t="s">
        <v>2098</v>
      </c>
      <c r="D580" s="316">
        <v>2.1</v>
      </c>
      <c r="E580" s="317">
        <v>2304</v>
      </c>
      <c r="F580" s="317">
        <v>1728</v>
      </c>
      <c r="G580" s="318">
        <v>39797</v>
      </c>
      <c r="H580" s="318">
        <v>39994</v>
      </c>
      <c r="I580" s="318">
        <v>49309</v>
      </c>
      <c r="J580" s="315"/>
      <c r="K580" s="315">
        <v>3147</v>
      </c>
      <c r="L580" s="315" t="s">
        <v>2328</v>
      </c>
      <c r="M580" s="315" t="s">
        <v>764</v>
      </c>
      <c r="N580" s="315" t="s">
        <v>755</v>
      </c>
      <c r="O580" s="315"/>
      <c r="P580" s="315"/>
      <c r="Q580" s="315"/>
    </row>
    <row r="581" spans="1:17">
      <c r="A581" s="315" t="s">
        <v>755</v>
      </c>
      <c r="B581" s="315" t="s">
        <v>2095</v>
      </c>
      <c r="C581" s="315" t="s">
        <v>2098</v>
      </c>
      <c r="D581" s="316">
        <v>2.1</v>
      </c>
      <c r="E581" s="317">
        <v>1777</v>
      </c>
      <c r="F581" s="317">
        <v>1332.75</v>
      </c>
      <c r="G581" s="318">
        <v>39802</v>
      </c>
      <c r="H581" s="318">
        <v>40035</v>
      </c>
      <c r="I581" s="318">
        <v>49309</v>
      </c>
      <c r="J581" s="315"/>
      <c r="K581" s="315">
        <v>3700</v>
      </c>
      <c r="L581" s="315" t="s">
        <v>1972</v>
      </c>
      <c r="M581" s="315" t="s">
        <v>764</v>
      </c>
      <c r="N581" s="315" t="s">
        <v>755</v>
      </c>
      <c r="O581" s="315"/>
      <c r="P581" s="315"/>
      <c r="Q581" s="315"/>
    </row>
    <row r="582" spans="1:17">
      <c r="A582" s="315" t="s">
        <v>755</v>
      </c>
      <c r="B582" s="315" t="s">
        <v>2095</v>
      </c>
      <c r="C582" s="315" t="s">
        <v>2098</v>
      </c>
      <c r="D582" s="316">
        <v>2.1</v>
      </c>
      <c r="E582" s="317">
        <v>2230</v>
      </c>
      <c r="F582" s="317">
        <v>1672.5</v>
      </c>
      <c r="G582" s="318">
        <v>39849</v>
      </c>
      <c r="H582" s="318">
        <v>40078</v>
      </c>
      <c r="I582" s="318">
        <v>49309</v>
      </c>
      <c r="J582" s="315"/>
      <c r="K582" s="315">
        <v>3098</v>
      </c>
      <c r="L582" s="315" t="s">
        <v>2329</v>
      </c>
      <c r="M582" s="315" t="s">
        <v>764</v>
      </c>
      <c r="N582" s="315" t="s">
        <v>755</v>
      </c>
      <c r="O582" s="315"/>
      <c r="P582" s="315"/>
      <c r="Q582" s="315"/>
    </row>
    <row r="583" spans="1:17">
      <c r="A583" s="315" t="s">
        <v>755</v>
      </c>
      <c r="B583" s="319" t="s">
        <v>2095</v>
      </c>
      <c r="C583" s="319" t="s">
        <v>2098</v>
      </c>
      <c r="D583" s="320">
        <v>2.1</v>
      </c>
      <c r="E583" s="317">
        <v>2596</v>
      </c>
      <c r="F583" s="317">
        <v>1947</v>
      </c>
      <c r="G583" s="321">
        <v>39854</v>
      </c>
      <c r="H583" s="321">
        <v>40017</v>
      </c>
      <c r="I583" s="321">
        <v>49309</v>
      </c>
      <c r="J583" s="319"/>
      <c r="K583" s="322">
        <v>1867</v>
      </c>
      <c r="L583" s="319" t="s">
        <v>983</v>
      </c>
      <c r="M583" s="319" t="s">
        <v>766</v>
      </c>
      <c r="N583" s="315" t="s">
        <v>755</v>
      </c>
      <c r="O583" s="319"/>
      <c r="P583" s="319"/>
      <c r="Q583" s="319"/>
    </row>
    <row r="584" spans="1:17">
      <c r="A584" s="315" t="s">
        <v>755</v>
      </c>
      <c r="B584" s="315" t="s">
        <v>2095</v>
      </c>
      <c r="C584" s="315" t="s">
        <v>2098</v>
      </c>
      <c r="D584" s="316">
        <v>2.1</v>
      </c>
      <c r="E584" s="317">
        <v>1462</v>
      </c>
      <c r="F584" s="317">
        <v>1096.5</v>
      </c>
      <c r="G584" s="318">
        <v>39883</v>
      </c>
      <c r="H584" s="318">
        <v>40057</v>
      </c>
      <c r="I584" s="318">
        <v>49309</v>
      </c>
      <c r="J584" s="315"/>
      <c r="K584" s="315">
        <v>9422</v>
      </c>
      <c r="L584" s="315" t="s">
        <v>2330</v>
      </c>
      <c r="M584" s="315" t="s">
        <v>770</v>
      </c>
      <c r="N584" s="315" t="s">
        <v>755</v>
      </c>
      <c r="O584" s="315"/>
      <c r="P584" s="315"/>
      <c r="Q584" s="315"/>
    </row>
    <row r="585" spans="1:17">
      <c r="A585" s="315" t="s">
        <v>755</v>
      </c>
      <c r="B585" s="315" t="s">
        <v>2095</v>
      </c>
      <c r="C585" s="315" t="s">
        <v>2098</v>
      </c>
      <c r="D585" s="316">
        <v>2.1</v>
      </c>
      <c r="E585" s="317">
        <v>1970</v>
      </c>
      <c r="F585" s="317">
        <v>1211.5600000000002</v>
      </c>
      <c r="G585" s="318">
        <v>39953</v>
      </c>
      <c r="H585" s="318">
        <v>40409</v>
      </c>
      <c r="I585" s="318">
        <v>49674</v>
      </c>
      <c r="J585" s="315"/>
      <c r="K585" s="315">
        <v>2054</v>
      </c>
      <c r="L585" s="315" t="s">
        <v>1352</v>
      </c>
      <c r="M585" s="315" t="s">
        <v>758</v>
      </c>
      <c r="N585" s="315" t="s">
        <v>755</v>
      </c>
      <c r="O585" s="315"/>
      <c r="P585" s="315"/>
      <c r="Q585" s="315"/>
    </row>
    <row r="586" spans="1:17">
      <c r="A586" s="315" t="s">
        <v>755</v>
      </c>
      <c r="B586" s="315" t="s">
        <v>2095</v>
      </c>
      <c r="C586" s="315" t="s">
        <v>2098</v>
      </c>
      <c r="D586" s="316">
        <v>2.1</v>
      </c>
      <c r="E586" s="317">
        <v>1954</v>
      </c>
      <c r="F586" s="317">
        <v>1465.5</v>
      </c>
      <c r="G586" s="318">
        <v>39919</v>
      </c>
      <c r="H586" s="318">
        <v>39990</v>
      </c>
      <c r="I586" s="318">
        <v>49309</v>
      </c>
      <c r="J586" s="315"/>
      <c r="K586" s="315">
        <v>2615</v>
      </c>
      <c r="L586" s="315" t="s">
        <v>2331</v>
      </c>
      <c r="M586" s="315" t="s">
        <v>764</v>
      </c>
      <c r="N586" s="315" t="s">
        <v>755</v>
      </c>
      <c r="O586" s="315"/>
      <c r="P586" s="315"/>
      <c r="Q586" s="315"/>
    </row>
    <row r="587" spans="1:17">
      <c r="A587" s="315" t="s">
        <v>755</v>
      </c>
      <c r="B587" s="315" t="s">
        <v>2095</v>
      </c>
      <c r="C587" s="315" t="s">
        <v>2098</v>
      </c>
      <c r="D587" s="316">
        <v>2.1</v>
      </c>
      <c r="E587" s="317">
        <v>1894</v>
      </c>
      <c r="F587" s="317">
        <v>1420.5</v>
      </c>
      <c r="G587" s="318">
        <v>39940</v>
      </c>
      <c r="H587" s="318">
        <v>39990</v>
      </c>
      <c r="I587" s="318">
        <v>49309</v>
      </c>
      <c r="J587" s="315"/>
      <c r="K587" s="315">
        <v>8105</v>
      </c>
      <c r="L587" s="315" t="s">
        <v>2332</v>
      </c>
      <c r="M587" s="315" t="s">
        <v>784</v>
      </c>
      <c r="N587" s="315" t="s">
        <v>755</v>
      </c>
      <c r="O587" s="315"/>
      <c r="P587" s="315"/>
      <c r="Q587" s="315"/>
    </row>
    <row r="588" spans="1:17">
      <c r="A588" s="315" t="s">
        <v>755</v>
      </c>
      <c r="B588" s="315" t="s">
        <v>2095</v>
      </c>
      <c r="C588" s="315" t="s">
        <v>2096</v>
      </c>
      <c r="D588" s="316">
        <v>2.1</v>
      </c>
      <c r="E588" s="317">
        <v>1731</v>
      </c>
      <c r="F588" s="317">
        <v>1557.9</v>
      </c>
      <c r="G588" s="318">
        <v>39983</v>
      </c>
      <c r="H588" s="318">
        <v>39973</v>
      </c>
      <c r="I588" s="318">
        <v>49309</v>
      </c>
      <c r="J588" s="315"/>
      <c r="K588" s="315">
        <v>9472</v>
      </c>
      <c r="L588" s="315" t="s">
        <v>2333</v>
      </c>
      <c r="M588" s="315" t="s">
        <v>770</v>
      </c>
      <c r="N588" s="315" t="s">
        <v>755</v>
      </c>
      <c r="O588" s="315"/>
      <c r="P588" s="315"/>
      <c r="Q588" s="315"/>
    </row>
    <row r="589" spans="1:17">
      <c r="A589" s="315" t="s">
        <v>755</v>
      </c>
      <c r="B589" s="315" t="s">
        <v>2095</v>
      </c>
      <c r="C589" s="315" t="s">
        <v>2096</v>
      </c>
      <c r="D589" s="316">
        <v>2.1</v>
      </c>
      <c r="E589" s="317">
        <v>2155</v>
      </c>
      <c r="F589" s="317">
        <v>1795.8400000000001</v>
      </c>
      <c r="G589" s="318">
        <v>40038</v>
      </c>
      <c r="H589" s="318">
        <v>40109</v>
      </c>
      <c r="I589" s="318">
        <v>49309</v>
      </c>
      <c r="J589" s="315"/>
      <c r="K589" s="315">
        <v>1882</v>
      </c>
      <c r="L589" s="315" t="s">
        <v>2334</v>
      </c>
      <c r="M589" s="315" t="s">
        <v>766</v>
      </c>
      <c r="N589" s="315" t="s">
        <v>755</v>
      </c>
      <c r="O589" s="315"/>
      <c r="P589" s="315"/>
      <c r="Q589" s="315"/>
    </row>
    <row r="590" spans="1:17">
      <c r="A590" s="315" t="s">
        <v>755</v>
      </c>
      <c r="B590" s="315" t="s">
        <v>2095</v>
      </c>
      <c r="C590" s="315" t="s">
        <v>2096</v>
      </c>
      <c r="D590" s="316">
        <v>2.1</v>
      </c>
      <c r="E590" s="317">
        <v>2944</v>
      </c>
      <c r="F590" s="317">
        <v>2649.6000000000004</v>
      </c>
      <c r="G590" s="318">
        <v>40102</v>
      </c>
      <c r="H590" s="318">
        <v>40167</v>
      </c>
      <c r="I590" s="318">
        <v>49309</v>
      </c>
      <c r="J590" s="315"/>
      <c r="K590" s="315">
        <v>1993</v>
      </c>
      <c r="L590" s="315" t="s">
        <v>2335</v>
      </c>
      <c r="M590" s="315" t="s">
        <v>754</v>
      </c>
      <c r="N590" s="315" t="s">
        <v>755</v>
      </c>
      <c r="O590" s="315"/>
      <c r="P590" s="315"/>
      <c r="Q590" s="315"/>
    </row>
    <row r="591" spans="1:17">
      <c r="A591" s="315" t="s">
        <v>755</v>
      </c>
      <c r="B591" s="315" t="s">
        <v>2095</v>
      </c>
      <c r="C591" s="315" t="s">
        <v>2098</v>
      </c>
      <c r="D591" s="316">
        <v>2.1</v>
      </c>
      <c r="E591" s="317">
        <v>1691</v>
      </c>
      <c r="F591" s="317">
        <v>1039.97</v>
      </c>
      <c r="G591" s="318">
        <v>40246</v>
      </c>
      <c r="H591" s="318">
        <v>40365</v>
      </c>
      <c r="I591" s="318">
        <v>49674</v>
      </c>
      <c r="J591" s="315"/>
      <c r="K591" s="315">
        <v>1854</v>
      </c>
      <c r="L591" s="315" t="s">
        <v>2336</v>
      </c>
      <c r="M591" s="315" t="s">
        <v>766</v>
      </c>
      <c r="N591" s="315" t="s">
        <v>755</v>
      </c>
      <c r="O591" s="315"/>
      <c r="P591" s="315"/>
      <c r="Q591" s="315"/>
    </row>
    <row r="592" spans="1:17">
      <c r="A592" s="315" t="s">
        <v>755</v>
      </c>
      <c r="B592" s="315" t="s">
        <v>2095</v>
      </c>
      <c r="C592" s="315" t="s">
        <v>2096</v>
      </c>
      <c r="D592" s="316">
        <v>2.1</v>
      </c>
      <c r="E592" s="317">
        <v>1964</v>
      </c>
      <c r="F592" s="317">
        <v>1449.43</v>
      </c>
      <c r="G592" s="318">
        <v>40261</v>
      </c>
      <c r="H592" s="318">
        <v>40357</v>
      </c>
      <c r="I592" s="318">
        <v>49674</v>
      </c>
      <c r="J592" s="315"/>
      <c r="K592" s="315">
        <v>4312</v>
      </c>
      <c r="L592" s="315" t="s">
        <v>2337</v>
      </c>
      <c r="M592" s="315" t="s">
        <v>776</v>
      </c>
      <c r="N592" s="315" t="s">
        <v>755</v>
      </c>
      <c r="O592" s="315"/>
      <c r="P592" s="315"/>
      <c r="Q592" s="315"/>
    </row>
    <row r="593" spans="1:17">
      <c r="A593" s="315" t="s">
        <v>750</v>
      </c>
      <c r="B593" s="315" t="s">
        <v>2095</v>
      </c>
      <c r="C593" s="315" t="s">
        <v>2098</v>
      </c>
      <c r="D593" s="316">
        <v>2.1</v>
      </c>
      <c r="E593" s="317">
        <v>2585</v>
      </c>
      <c r="F593" s="317">
        <v>1589.7799999999997</v>
      </c>
      <c r="G593" s="318">
        <v>40260</v>
      </c>
      <c r="H593" s="318">
        <v>40329</v>
      </c>
      <c r="I593" s="318">
        <v>49674</v>
      </c>
      <c r="J593" s="315"/>
      <c r="K593" s="315">
        <v>3944</v>
      </c>
      <c r="L593" s="315" t="s">
        <v>2338</v>
      </c>
      <c r="M593" s="315" t="s">
        <v>754</v>
      </c>
      <c r="N593" s="315" t="s">
        <v>750</v>
      </c>
      <c r="O593" s="315"/>
      <c r="P593" s="315"/>
      <c r="Q593" s="315"/>
    </row>
    <row r="594" spans="1:17">
      <c r="A594" s="315" t="s">
        <v>755</v>
      </c>
      <c r="B594" s="315" t="s">
        <v>2095</v>
      </c>
      <c r="C594" s="315" t="s">
        <v>2098</v>
      </c>
      <c r="D594" s="316">
        <v>2.1</v>
      </c>
      <c r="E594" s="317">
        <v>2627</v>
      </c>
      <c r="F594" s="317">
        <v>1268.8400000000001</v>
      </c>
      <c r="G594" s="318">
        <v>40630</v>
      </c>
      <c r="H594" s="318">
        <v>40715</v>
      </c>
      <c r="I594" s="318">
        <v>50040</v>
      </c>
      <c r="J594" s="315"/>
      <c r="K594" s="315">
        <v>1937</v>
      </c>
      <c r="L594" s="315" t="s">
        <v>2339</v>
      </c>
      <c r="M594" s="315" t="s">
        <v>754</v>
      </c>
      <c r="N594" s="315" t="s">
        <v>755</v>
      </c>
      <c r="O594" s="315"/>
      <c r="P594" s="315"/>
      <c r="Q594" s="315"/>
    </row>
    <row r="595" spans="1:17">
      <c r="A595" s="315" t="s">
        <v>755</v>
      </c>
      <c r="B595" s="315" t="s">
        <v>2095</v>
      </c>
      <c r="C595" s="315" t="s">
        <v>2096</v>
      </c>
      <c r="D595" s="316">
        <v>2.1</v>
      </c>
      <c r="E595" s="317">
        <v>1794</v>
      </c>
      <c r="F595" s="317">
        <v>1614.6</v>
      </c>
      <c r="G595" s="318">
        <v>40683</v>
      </c>
      <c r="H595" s="318">
        <v>40115</v>
      </c>
      <c r="I595" s="318">
        <v>49309</v>
      </c>
      <c r="J595" s="315"/>
      <c r="K595" s="315">
        <v>9044</v>
      </c>
      <c r="L595" s="315" t="s">
        <v>844</v>
      </c>
      <c r="M595" s="315" t="s">
        <v>781</v>
      </c>
      <c r="N595" s="315" t="s">
        <v>755</v>
      </c>
      <c r="O595" s="315"/>
      <c r="P595" s="315"/>
      <c r="Q595" s="315"/>
    </row>
    <row r="596" spans="1:17">
      <c r="A596" s="315" t="s">
        <v>750</v>
      </c>
      <c r="B596" s="315" t="s">
        <v>2095</v>
      </c>
      <c r="C596" s="315" t="s">
        <v>2096</v>
      </c>
      <c r="D596" s="316">
        <v>2.1</v>
      </c>
      <c r="E596" s="317">
        <v>1328</v>
      </c>
      <c r="F596" s="317">
        <v>980.06</v>
      </c>
      <c r="G596" s="318">
        <v>40732</v>
      </c>
      <c r="H596" s="318">
        <v>40179</v>
      </c>
      <c r="I596" s="318">
        <v>49674</v>
      </c>
      <c r="J596" s="315"/>
      <c r="K596" s="315">
        <v>4800</v>
      </c>
      <c r="L596" s="315" t="s">
        <v>2340</v>
      </c>
      <c r="M596" s="315" t="s">
        <v>776</v>
      </c>
      <c r="N596" s="315" t="s">
        <v>750</v>
      </c>
      <c r="O596" s="315"/>
      <c r="P596" s="315"/>
      <c r="Q596" s="315"/>
    </row>
    <row r="597" spans="1:17">
      <c r="A597" s="315" t="s">
        <v>750</v>
      </c>
      <c r="B597" s="315" t="s">
        <v>2095</v>
      </c>
      <c r="C597" s="315" t="s">
        <v>2096</v>
      </c>
      <c r="D597" s="316">
        <v>2.1</v>
      </c>
      <c r="E597" s="317">
        <v>1496</v>
      </c>
      <c r="F597" s="317">
        <v>1104.05</v>
      </c>
      <c r="G597" s="318">
        <v>40732</v>
      </c>
      <c r="H597" s="318">
        <v>40330</v>
      </c>
      <c r="I597" s="318">
        <v>49674</v>
      </c>
      <c r="J597" s="315"/>
      <c r="K597" s="315">
        <v>4800</v>
      </c>
      <c r="L597" s="315" t="s">
        <v>2340</v>
      </c>
      <c r="M597" s="315" t="s">
        <v>776</v>
      </c>
      <c r="N597" s="315" t="s">
        <v>750</v>
      </c>
      <c r="O597" s="315"/>
      <c r="P597" s="315"/>
      <c r="Q597" s="315"/>
    </row>
    <row r="598" spans="1:17">
      <c r="A598" s="315" t="s">
        <v>755</v>
      </c>
      <c r="B598" s="315" t="s">
        <v>2095</v>
      </c>
      <c r="C598" s="315" t="s">
        <v>2098</v>
      </c>
      <c r="D598" s="316">
        <v>2.1</v>
      </c>
      <c r="E598" s="317">
        <v>2158</v>
      </c>
      <c r="F598" s="317">
        <v>1042.3200000000002</v>
      </c>
      <c r="G598" s="318">
        <v>40759</v>
      </c>
      <c r="H598" s="318">
        <v>40892</v>
      </c>
      <c r="I598" s="318">
        <v>50040</v>
      </c>
      <c r="J598" s="315"/>
      <c r="K598" s="315">
        <v>4411</v>
      </c>
      <c r="L598" s="315" t="s">
        <v>2341</v>
      </c>
      <c r="M598" s="315" t="s">
        <v>1484</v>
      </c>
      <c r="N598" s="315" t="s">
        <v>755</v>
      </c>
      <c r="O598" s="315"/>
      <c r="P598" s="315"/>
      <c r="Q598" s="315"/>
    </row>
    <row r="599" spans="1:17">
      <c r="A599" s="315" t="s">
        <v>755</v>
      </c>
      <c r="B599" s="315" t="s">
        <v>2095</v>
      </c>
      <c r="C599" s="315" t="s">
        <v>2098</v>
      </c>
      <c r="D599" s="316">
        <v>2.12</v>
      </c>
      <c r="E599" s="317">
        <v>1691.37</v>
      </c>
      <c r="F599" s="317">
        <v>816.93000000000006</v>
      </c>
      <c r="G599" s="318">
        <v>40605</v>
      </c>
      <c r="H599" s="318">
        <v>40652</v>
      </c>
      <c r="I599" s="318">
        <v>50040</v>
      </c>
      <c r="J599" s="315"/>
      <c r="K599" s="315">
        <v>3006</v>
      </c>
      <c r="L599" s="315" t="s">
        <v>308</v>
      </c>
      <c r="M599" s="315" t="s">
        <v>764</v>
      </c>
      <c r="N599" s="315" t="s">
        <v>755</v>
      </c>
      <c r="O599" s="315"/>
      <c r="P599" s="315"/>
      <c r="Q599" s="315"/>
    </row>
    <row r="600" spans="1:17">
      <c r="A600" s="315" t="s">
        <v>755</v>
      </c>
      <c r="B600" s="315" t="s">
        <v>2095</v>
      </c>
      <c r="C600" s="315" t="s">
        <v>2098</v>
      </c>
      <c r="D600" s="316">
        <v>2.12</v>
      </c>
      <c r="E600" s="317">
        <v>1847</v>
      </c>
      <c r="F600" s="317">
        <v>892.09999999999991</v>
      </c>
      <c r="G600" s="318">
        <v>40646</v>
      </c>
      <c r="H600" s="318">
        <v>40747</v>
      </c>
      <c r="I600" s="318">
        <v>50040</v>
      </c>
      <c r="J600" s="315"/>
      <c r="K600" s="315">
        <v>4435</v>
      </c>
      <c r="L600" s="315" t="s">
        <v>2342</v>
      </c>
      <c r="M600" s="315" t="s">
        <v>1484</v>
      </c>
      <c r="N600" s="315" t="s">
        <v>755</v>
      </c>
      <c r="O600" s="315"/>
      <c r="P600" s="315"/>
      <c r="Q600" s="315"/>
    </row>
    <row r="601" spans="1:17">
      <c r="A601" s="315" t="s">
        <v>755</v>
      </c>
      <c r="B601" s="315" t="s">
        <v>2095</v>
      </c>
      <c r="C601" s="315" t="s">
        <v>2098</v>
      </c>
      <c r="D601" s="316">
        <v>2.15</v>
      </c>
      <c r="E601" s="317">
        <v>1922</v>
      </c>
      <c r="F601" s="317">
        <v>1182.03</v>
      </c>
      <c r="G601" s="318">
        <v>40499</v>
      </c>
      <c r="H601" s="318">
        <v>40525</v>
      </c>
      <c r="I601" s="318">
        <v>49674</v>
      </c>
      <c r="J601" s="315"/>
      <c r="K601" s="315">
        <v>4432</v>
      </c>
      <c r="L601" s="315" t="s">
        <v>2343</v>
      </c>
      <c r="M601" s="315" t="s">
        <v>1484</v>
      </c>
      <c r="N601" s="315" t="s">
        <v>755</v>
      </c>
      <c r="O601" s="315"/>
      <c r="P601" s="315"/>
      <c r="Q601" s="315"/>
    </row>
    <row r="602" spans="1:17">
      <c r="A602" s="315" t="s">
        <v>755</v>
      </c>
      <c r="B602" s="315" t="s">
        <v>2095</v>
      </c>
      <c r="C602" s="315" t="s">
        <v>2098</v>
      </c>
      <c r="D602" s="316">
        <v>2.16</v>
      </c>
      <c r="E602" s="317">
        <v>2287</v>
      </c>
      <c r="F602" s="317">
        <v>1104.6099999999999</v>
      </c>
      <c r="G602" s="318">
        <v>40697</v>
      </c>
      <c r="H602" s="318">
        <v>40770</v>
      </c>
      <c r="I602" s="318">
        <v>50040</v>
      </c>
      <c r="J602" s="315"/>
      <c r="K602" s="315">
        <v>1026</v>
      </c>
      <c r="L602" s="315" t="s">
        <v>2344</v>
      </c>
      <c r="M602" s="315" t="s">
        <v>766</v>
      </c>
      <c r="N602" s="315" t="s">
        <v>755</v>
      </c>
      <c r="O602" s="315"/>
      <c r="P602" s="315"/>
      <c r="Q602" s="315"/>
    </row>
    <row r="603" spans="1:17">
      <c r="A603" s="315" t="s">
        <v>755</v>
      </c>
      <c r="B603" s="315" t="s">
        <v>2095</v>
      </c>
      <c r="C603" s="315" t="s">
        <v>2096</v>
      </c>
      <c r="D603" s="316">
        <v>2.16</v>
      </c>
      <c r="E603" s="317">
        <v>475</v>
      </c>
      <c r="F603" s="317">
        <v>281.19999999999993</v>
      </c>
      <c r="G603" s="318">
        <v>40828</v>
      </c>
      <c r="H603" s="318">
        <v>40907</v>
      </c>
      <c r="I603" s="318">
        <v>50040</v>
      </c>
      <c r="J603" s="315"/>
      <c r="K603" s="315">
        <v>9056</v>
      </c>
      <c r="L603" s="315" t="s">
        <v>2345</v>
      </c>
      <c r="M603" s="315" t="s">
        <v>781</v>
      </c>
      <c r="N603" s="315" t="s">
        <v>755</v>
      </c>
      <c r="O603" s="315"/>
      <c r="P603" s="315"/>
      <c r="Q603" s="315"/>
    </row>
    <row r="604" spans="1:17">
      <c r="A604" s="315" t="s">
        <v>755</v>
      </c>
      <c r="B604" s="315" t="s">
        <v>2095</v>
      </c>
      <c r="C604" s="315" t="s">
        <v>2098</v>
      </c>
      <c r="D604" s="316">
        <v>2.16</v>
      </c>
      <c r="E604" s="317">
        <v>974</v>
      </c>
      <c r="F604" s="317">
        <v>388.63</v>
      </c>
      <c r="G604" s="318">
        <v>40854</v>
      </c>
      <c r="H604" s="318">
        <v>40977</v>
      </c>
      <c r="I604" s="318">
        <v>50405</v>
      </c>
      <c r="J604" s="315"/>
      <c r="K604" s="315">
        <v>1965</v>
      </c>
      <c r="L604" s="315" t="s">
        <v>2346</v>
      </c>
      <c r="M604" s="315" t="s">
        <v>754</v>
      </c>
      <c r="N604" s="315" t="s">
        <v>755</v>
      </c>
      <c r="O604" s="315"/>
      <c r="P604" s="315"/>
      <c r="Q604" s="315"/>
    </row>
    <row r="605" spans="1:17">
      <c r="A605" s="315" t="s">
        <v>755</v>
      </c>
      <c r="B605" s="315" t="s">
        <v>2095</v>
      </c>
      <c r="C605" s="315" t="s">
        <v>2096</v>
      </c>
      <c r="D605" s="316">
        <v>2.2000000000000002</v>
      </c>
      <c r="E605" s="317">
        <v>1710.01</v>
      </c>
      <c r="F605" s="317">
        <v>1539.0100000000002</v>
      </c>
      <c r="G605" s="318">
        <v>39569</v>
      </c>
      <c r="H605" s="318">
        <v>40163</v>
      </c>
      <c r="I605" s="318">
        <v>49279</v>
      </c>
      <c r="J605" s="315"/>
      <c r="K605" s="315">
        <v>8617</v>
      </c>
      <c r="L605" s="315" t="s">
        <v>2347</v>
      </c>
      <c r="M605" s="315" t="s">
        <v>784</v>
      </c>
      <c r="N605" s="315" t="s">
        <v>755</v>
      </c>
      <c r="O605" s="315"/>
      <c r="P605" s="315"/>
      <c r="Q605" s="315"/>
    </row>
    <row r="606" spans="1:17">
      <c r="A606" s="315" t="s">
        <v>755</v>
      </c>
      <c r="B606" s="315" t="s">
        <v>2095</v>
      </c>
      <c r="C606" s="315" t="s">
        <v>2096</v>
      </c>
      <c r="D606" s="316">
        <v>2.2000000000000002</v>
      </c>
      <c r="E606" s="317">
        <v>1932</v>
      </c>
      <c r="F606" s="317">
        <v>1738.8</v>
      </c>
      <c r="G606" s="318">
        <v>39570</v>
      </c>
      <c r="H606" s="318">
        <v>38720</v>
      </c>
      <c r="I606" s="318">
        <v>48183</v>
      </c>
      <c r="J606" s="315"/>
      <c r="K606" s="315">
        <v>3438</v>
      </c>
      <c r="L606" s="315" t="s">
        <v>2348</v>
      </c>
      <c r="M606" s="315" t="s">
        <v>764</v>
      </c>
      <c r="N606" s="315" t="s">
        <v>755</v>
      </c>
      <c r="O606" s="315"/>
      <c r="P606" s="315"/>
      <c r="Q606" s="315"/>
    </row>
    <row r="607" spans="1:17">
      <c r="A607" s="315" t="s">
        <v>755</v>
      </c>
      <c r="B607" s="315" t="s">
        <v>2095</v>
      </c>
      <c r="C607" s="315" t="s">
        <v>2098</v>
      </c>
      <c r="D607" s="316">
        <v>2.2000000000000002</v>
      </c>
      <c r="E607" s="317">
        <v>1813</v>
      </c>
      <c r="F607" s="317">
        <v>1359.75</v>
      </c>
      <c r="G607" s="318">
        <v>39570</v>
      </c>
      <c r="H607" s="318">
        <v>39675</v>
      </c>
      <c r="I607" s="318">
        <v>48944</v>
      </c>
      <c r="J607" s="315"/>
      <c r="K607" s="315">
        <v>1266</v>
      </c>
      <c r="L607" s="315" t="s">
        <v>2349</v>
      </c>
      <c r="M607" s="315" t="s">
        <v>766</v>
      </c>
      <c r="N607" s="315" t="s">
        <v>755</v>
      </c>
      <c r="O607" s="315"/>
      <c r="P607" s="315"/>
      <c r="Q607" s="315"/>
    </row>
    <row r="608" spans="1:17">
      <c r="A608" s="315" t="s">
        <v>750</v>
      </c>
      <c r="B608" s="315" t="s">
        <v>2095</v>
      </c>
      <c r="C608" s="315" t="s">
        <v>2098</v>
      </c>
      <c r="D608" s="316">
        <v>2.2000000000000002</v>
      </c>
      <c r="E608" s="317">
        <v>2462</v>
      </c>
      <c r="F608" s="317">
        <v>1846.5</v>
      </c>
      <c r="G608" s="318">
        <v>39569</v>
      </c>
      <c r="H608" s="318">
        <v>39537</v>
      </c>
      <c r="I608" s="318">
        <v>48914</v>
      </c>
      <c r="J608" s="315"/>
      <c r="K608" s="315">
        <v>1814</v>
      </c>
      <c r="L608" s="315" t="s">
        <v>2350</v>
      </c>
      <c r="M608" s="315" t="s">
        <v>766</v>
      </c>
      <c r="N608" s="315" t="s">
        <v>750</v>
      </c>
      <c r="O608" s="315"/>
      <c r="P608" s="315"/>
      <c r="Q608" s="315"/>
    </row>
    <row r="609" spans="1:17">
      <c r="A609" s="315" t="s">
        <v>755</v>
      </c>
      <c r="B609" s="315" t="s">
        <v>2095</v>
      </c>
      <c r="C609" s="315" t="s">
        <v>2098</v>
      </c>
      <c r="D609" s="316">
        <v>2.2000000000000002</v>
      </c>
      <c r="E609" s="317">
        <v>2236</v>
      </c>
      <c r="F609" s="317">
        <v>1079.98</v>
      </c>
      <c r="G609" s="318">
        <v>39569</v>
      </c>
      <c r="H609" s="318">
        <v>40695</v>
      </c>
      <c r="I609" s="318">
        <v>50040</v>
      </c>
      <c r="J609" s="315"/>
      <c r="K609" s="315">
        <v>5082</v>
      </c>
      <c r="L609" s="315" t="s">
        <v>1737</v>
      </c>
      <c r="M609" s="315" t="s">
        <v>776</v>
      </c>
      <c r="N609" s="315" t="s">
        <v>755</v>
      </c>
      <c r="O609" s="315"/>
      <c r="P609" s="315"/>
      <c r="Q609" s="315"/>
    </row>
    <row r="610" spans="1:17">
      <c r="A610" s="315" t="s">
        <v>755</v>
      </c>
      <c r="B610" s="315" t="s">
        <v>2095</v>
      </c>
      <c r="C610" s="315" t="s">
        <v>2096</v>
      </c>
      <c r="D610" s="316">
        <v>2.2000000000000002</v>
      </c>
      <c r="E610" s="317">
        <v>1836</v>
      </c>
      <c r="F610" s="317">
        <v>1652.4</v>
      </c>
      <c r="G610" s="318">
        <v>39570</v>
      </c>
      <c r="H610" s="318">
        <v>39722</v>
      </c>
      <c r="I610" s="318">
        <v>48944</v>
      </c>
      <c r="J610" s="315"/>
      <c r="K610" s="315">
        <v>8308</v>
      </c>
      <c r="L610" s="315" t="s">
        <v>2351</v>
      </c>
      <c r="M610" s="315" t="s">
        <v>784</v>
      </c>
      <c r="N610" s="315" t="s">
        <v>755</v>
      </c>
      <c r="O610" s="315"/>
      <c r="P610" s="315"/>
      <c r="Q610" s="315"/>
    </row>
    <row r="611" spans="1:17">
      <c r="A611" s="315" t="s">
        <v>755</v>
      </c>
      <c r="B611" s="315" t="s">
        <v>2095</v>
      </c>
      <c r="C611" s="315" t="s">
        <v>2098</v>
      </c>
      <c r="D611" s="316">
        <v>2.2000000000000002</v>
      </c>
      <c r="E611" s="317">
        <v>1322</v>
      </c>
      <c r="F611" s="317">
        <v>991.5</v>
      </c>
      <c r="G611" s="318">
        <v>39570</v>
      </c>
      <c r="H611" s="318">
        <v>39717</v>
      </c>
      <c r="I611" s="318">
        <v>48914</v>
      </c>
      <c r="J611" s="315"/>
      <c r="K611" s="315">
        <v>1932</v>
      </c>
      <c r="L611" s="315" t="s">
        <v>2352</v>
      </c>
      <c r="M611" s="315" t="s">
        <v>754</v>
      </c>
      <c r="N611" s="315" t="s">
        <v>755</v>
      </c>
      <c r="O611" s="315"/>
      <c r="P611" s="315"/>
      <c r="Q611" s="315"/>
    </row>
    <row r="612" spans="1:17">
      <c r="A612" s="315" t="s">
        <v>755</v>
      </c>
      <c r="B612" s="315" t="s">
        <v>2095</v>
      </c>
      <c r="C612" s="315" t="s">
        <v>2098</v>
      </c>
      <c r="D612" s="316">
        <v>2.2000000000000002</v>
      </c>
      <c r="E612" s="317">
        <v>1965</v>
      </c>
      <c r="F612" s="317">
        <v>1473.75</v>
      </c>
      <c r="G612" s="318">
        <v>39570</v>
      </c>
      <c r="H612" s="318">
        <v>39692</v>
      </c>
      <c r="I612" s="318">
        <v>48944</v>
      </c>
      <c r="J612" s="315"/>
      <c r="K612" s="315">
        <v>1642</v>
      </c>
      <c r="L612" s="315" t="s">
        <v>2353</v>
      </c>
      <c r="M612" s="315" t="s">
        <v>761</v>
      </c>
      <c r="N612" s="315" t="s">
        <v>755</v>
      </c>
      <c r="O612" s="315"/>
      <c r="P612" s="315"/>
      <c r="Q612" s="315"/>
    </row>
    <row r="613" spans="1:17">
      <c r="A613" s="315" t="s">
        <v>750</v>
      </c>
      <c r="B613" s="315" t="s">
        <v>2095</v>
      </c>
      <c r="C613" s="315" t="s">
        <v>2096</v>
      </c>
      <c r="D613" s="316">
        <v>2.2000000000000002</v>
      </c>
      <c r="E613" s="317">
        <v>1480.01</v>
      </c>
      <c r="F613" s="317">
        <v>1332.0100000000002</v>
      </c>
      <c r="G613" s="318">
        <v>39570</v>
      </c>
      <c r="H613" s="318">
        <v>39428</v>
      </c>
      <c r="I613" s="318">
        <v>48549</v>
      </c>
      <c r="J613" s="315"/>
      <c r="K613" s="315">
        <v>8245</v>
      </c>
      <c r="L613" s="315" t="s">
        <v>2354</v>
      </c>
      <c r="M613" s="315" t="s">
        <v>784</v>
      </c>
      <c r="N613" s="315" t="s">
        <v>750</v>
      </c>
      <c r="O613" s="315"/>
      <c r="P613" s="315"/>
      <c r="Q613" s="315"/>
    </row>
    <row r="614" spans="1:17">
      <c r="A614" s="315" t="s">
        <v>755</v>
      </c>
      <c r="B614" s="315" t="s">
        <v>2095</v>
      </c>
      <c r="C614" s="315" t="s">
        <v>2098</v>
      </c>
      <c r="D614" s="316">
        <v>2.2000000000000002</v>
      </c>
      <c r="E614" s="317">
        <v>2034</v>
      </c>
      <c r="F614" s="317">
        <v>1525.5</v>
      </c>
      <c r="G614" s="318">
        <v>39570</v>
      </c>
      <c r="H614" s="318">
        <v>39643</v>
      </c>
      <c r="I614" s="318">
        <v>48914</v>
      </c>
      <c r="J614" s="315"/>
      <c r="K614" s="315">
        <v>9404</v>
      </c>
      <c r="L614" s="315" t="s">
        <v>2355</v>
      </c>
      <c r="M614" s="315" t="s">
        <v>770</v>
      </c>
      <c r="N614" s="315" t="s">
        <v>755</v>
      </c>
      <c r="O614" s="315"/>
      <c r="P614" s="315"/>
      <c r="Q614" s="315"/>
    </row>
    <row r="615" spans="1:17">
      <c r="A615" s="315" t="s">
        <v>755</v>
      </c>
      <c r="B615" s="315" t="s">
        <v>2095</v>
      </c>
      <c r="C615" s="315" t="s">
        <v>2098</v>
      </c>
      <c r="D615" s="316">
        <v>2.2000000000000002</v>
      </c>
      <c r="E615" s="317">
        <v>1814</v>
      </c>
      <c r="F615" s="317">
        <v>1360.5</v>
      </c>
      <c r="G615" s="318">
        <v>39571</v>
      </c>
      <c r="H615" s="318">
        <v>39274</v>
      </c>
      <c r="I615" s="318">
        <v>48549</v>
      </c>
      <c r="J615" s="315"/>
      <c r="K615" s="315">
        <v>2915</v>
      </c>
      <c r="L615" s="315" t="s">
        <v>1921</v>
      </c>
      <c r="M615" s="315" t="s">
        <v>1431</v>
      </c>
      <c r="N615" s="315" t="s">
        <v>755</v>
      </c>
      <c r="O615" s="315"/>
      <c r="P615" s="315"/>
      <c r="Q615" s="315"/>
    </row>
    <row r="616" spans="1:17">
      <c r="A616" s="315" t="s">
        <v>755</v>
      </c>
      <c r="B616" s="315" t="s">
        <v>2095</v>
      </c>
      <c r="C616" s="315" t="s">
        <v>2098</v>
      </c>
      <c r="D616" s="316">
        <v>2.2000000000000002</v>
      </c>
      <c r="E616" s="317">
        <v>1930</v>
      </c>
      <c r="F616" s="317">
        <v>1138.7</v>
      </c>
      <c r="G616" s="318">
        <v>39578</v>
      </c>
      <c r="H616" s="318">
        <v>39682</v>
      </c>
      <c r="I616" s="318">
        <v>48944</v>
      </c>
      <c r="J616" s="315"/>
      <c r="K616" s="315">
        <v>8707</v>
      </c>
      <c r="L616" s="315" t="s">
        <v>2356</v>
      </c>
      <c r="M616" s="315" t="s">
        <v>784</v>
      </c>
      <c r="N616" s="315" t="s">
        <v>755</v>
      </c>
      <c r="O616" s="315"/>
      <c r="P616" s="315"/>
      <c r="Q616" s="315"/>
    </row>
    <row r="617" spans="1:17">
      <c r="A617" s="315" t="s">
        <v>755</v>
      </c>
      <c r="B617" s="319" t="s">
        <v>2095</v>
      </c>
      <c r="C617" s="319" t="s">
        <v>2098</v>
      </c>
      <c r="D617" s="320">
        <v>2.2000000000000002</v>
      </c>
      <c r="E617" s="317">
        <v>2199</v>
      </c>
      <c r="F617" s="317">
        <v>1979.1</v>
      </c>
      <c r="G617" s="321">
        <v>39569</v>
      </c>
      <c r="H617" s="321">
        <v>39678</v>
      </c>
      <c r="I617" s="321">
        <v>48914</v>
      </c>
      <c r="J617" s="319"/>
      <c r="K617" s="322">
        <v>9473</v>
      </c>
      <c r="L617" s="319" t="s">
        <v>2104</v>
      </c>
      <c r="M617" s="319" t="s">
        <v>770</v>
      </c>
      <c r="N617" s="315" t="s">
        <v>755</v>
      </c>
      <c r="O617" s="319"/>
      <c r="P617" s="319"/>
      <c r="Q617" s="319"/>
    </row>
    <row r="618" spans="1:17">
      <c r="A618" s="315" t="s">
        <v>755</v>
      </c>
      <c r="B618" s="315" t="s">
        <v>2095</v>
      </c>
      <c r="C618" s="315" t="s">
        <v>2098</v>
      </c>
      <c r="D618" s="316">
        <v>2.2000000000000002</v>
      </c>
      <c r="E618" s="317">
        <v>2642</v>
      </c>
      <c r="F618" s="317">
        <v>1981.5</v>
      </c>
      <c r="G618" s="318">
        <v>39570</v>
      </c>
      <c r="H618" s="318">
        <v>39617</v>
      </c>
      <c r="I618" s="318">
        <v>48944</v>
      </c>
      <c r="J618" s="315"/>
      <c r="K618" s="315">
        <v>4512</v>
      </c>
      <c r="L618" s="315" t="s">
        <v>2357</v>
      </c>
      <c r="M618" s="315" t="s">
        <v>1296</v>
      </c>
      <c r="N618" s="315" t="s">
        <v>755</v>
      </c>
      <c r="O618" s="315"/>
      <c r="P618" s="315"/>
      <c r="Q618" s="315"/>
    </row>
    <row r="619" spans="1:17">
      <c r="A619" s="315" t="s">
        <v>755</v>
      </c>
      <c r="B619" s="315" t="s">
        <v>2095</v>
      </c>
      <c r="C619" s="315" t="s">
        <v>2096</v>
      </c>
      <c r="D619" s="316">
        <v>2.2000000000000002</v>
      </c>
      <c r="E619" s="317">
        <v>305</v>
      </c>
      <c r="F619" s="317">
        <v>274.5</v>
      </c>
      <c r="G619" s="318">
        <v>39570</v>
      </c>
      <c r="H619" s="318">
        <v>39600</v>
      </c>
      <c r="I619" s="318">
        <v>48944</v>
      </c>
      <c r="J619" s="315"/>
      <c r="K619" s="315">
        <v>6950</v>
      </c>
      <c r="L619" s="315" t="s">
        <v>2358</v>
      </c>
      <c r="M619" s="315" t="s">
        <v>811</v>
      </c>
      <c r="N619" s="315" t="s">
        <v>755</v>
      </c>
      <c r="O619" s="315"/>
      <c r="P619" s="315"/>
      <c r="Q619" s="315"/>
    </row>
    <row r="620" spans="1:17">
      <c r="A620" s="315" t="s">
        <v>755</v>
      </c>
      <c r="B620" s="315" t="s">
        <v>2095</v>
      </c>
      <c r="C620" s="315" t="s">
        <v>2098</v>
      </c>
      <c r="D620" s="316">
        <v>2.2000000000000002</v>
      </c>
      <c r="E620" s="317">
        <v>2076</v>
      </c>
      <c r="F620" s="317">
        <v>1557</v>
      </c>
      <c r="G620" s="318">
        <v>39597</v>
      </c>
      <c r="H620" s="318">
        <v>39337</v>
      </c>
      <c r="I620" s="318">
        <v>48549</v>
      </c>
      <c r="J620" s="315"/>
      <c r="K620" s="315">
        <v>6010</v>
      </c>
      <c r="L620" s="315" t="s">
        <v>2282</v>
      </c>
      <c r="M620" s="315" t="s">
        <v>788</v>
      </c>
      <c r="N620" s="315" t="s">
        <v>755</v>
      </c>
      <c r="O620" s="315"/>
      <c r="P620" s="315"/>
      <c r="Q620" s="315"/>
    </row>
    <row r="621" spans="1:17">
      <c r="A621" s="315" t="s">
        <v>755</v>
      </c>
      <c r="B621" s="315" t="s">
        <v>2095</v>
      </c>
      <c r="C621" s="315" t="s">
        <v>2098</v>
      </c>
      <c r="D621" s="316">
        <v>2.2000000000000002</v>
      </c>
      <c r="E621" s="317">
        <v>1823</v>
      </c>
      <c r="F621" s="317">
        <v>1367.25</v>
      </c>
      <c r="G621" s="318">
        <v>39591</v>
      </c>
      <c r="H621" s="318">
        <v>39625</v>
      </c>
      <c r="I621" s="318">
        <v>48944</v>
      </c>
      <c r="J621" s="315"/>
      <c r="K621" s="315">
        <v>6503</v>
      </c>
      <c r="L621" s="315" t="s">
        <v>2106</v>
      </c>
      <c r="M621" s="315" t="s">
        <v>811</v>
      </c>
      <c r="N621" s="315" t="s">
        <v>755</v>
      </c>
      <c r="O621" s="315"/>
      <c r="P621" s="315"/>
      <c r="Q621" s="315"/>
    </row>
    <row r="622" spans="1:17">
      <c r="A622" s="315" t="s">
        <v>755</v>
      </c>
      <c r="B622" s="315" t="s">
        <v>2095</v>
      </c>
      <c r="C622" s="315" t="s">
        <v>2096</v>
      </c>
      <c r="D622" s="316">
        <v>2.2000000000000002</v>
      </c>
      <c r="E622" s="317">
        <v>2258</v>
      </c>
      <c r="F622" s="317">
        <v>2032.2</v>
      </c>
      <c r="G622" s="318">
        <v>39598</v>
      </c>
      <c r="H622" s="318">
        <v>39408</v>
      </c>
      <c r="I622" s="318">
        <v>48549</v>
      </c>
      <c r="J622" s="315"/>
      <c r="K622" s="315">
        <v>3047</v>
      </c>
      <c r="L622" s="315" t="s">
        <v>2359</v>
      </c>
      <c r="M622" s="315" t="s">
        <v>764</v>
      </c>
      <c r="N622" s="315" t="s">
        <v>755</v>
      </c>
      <c r="O622" s="315"/>
      <c r="P622" s="315"/>
      <c r="Q622" s="315"/>
    </row>
    <row r="623" spans="1:17">
      <c r="A623" s="315" t="s">
        <v>755</v>
      </c>
      <c r="B623" s="315" t="s">
        <v>2095</v>
      </c>
      <c r="C623" s="315" t="s">
        <v>2098</v>
      </c>
      <c r="D623" s="316">
        <v>2.2000000000000002</v>
      </c>
      <c r="E623" s="317">
        <v>2120</v>
      </c>
      <c r="F623" s="317">
        <v>1590</v>
      </c>
      <c r="G623" s="318">
        <v>39575</v>
      </c>
      <c r="H623" s="318">
        <v>39373</v>
      </c>
      <c r="I623" s="318">
        <v>48549</v>
      </c>
      <c r="J623" s="315"/>
      <c r="K623" s="315">
        <v>2300</v>
      </c>
      <c r="L623" s="315" t="s">
        <v>1516</v>
      </c>
      <c r="M623" s="315" t="s">
        <v>758</v>
      </c>
      <c r="N623" s="315" t="s">
        <v>755</v>
      </c>
      <c r="O623" s="315"/>
      <c r="P623" s="315"/>
      <c r="Q623" s="315"/>
    </row>
    <row r="624" spans="1:17">
      <c r="A624" s="315" t="s">
        <v>755</v>
      </c>
      <c r="B624" s="315" t="s">
        <v>2095</v>
      </c>
      <c r="C624" s="315" t="s">
        <v>2096</v>
      </c>
      <c r="D624" s="316">
        <v>2.2000000000000002</v>
      </c>
      <c r="E624" s="317">
        <v>2243</v>
      </c>
      <c r="F624" s="317">
        <v>2018.7</v>
      </c>
      <c r="G624" s="318">
        <v>39603</v>
      </c>
      <c r="H624" s="318">
        <v>40130</v>
      </c>
      <c r="I624" s="318">
        <v>49309</v>
      </c>
      <c r="J624" s="315"/>
      <c r="K624" s="315">
        <v>1807</v>
      </c>
      <c r="L624" s="315" t="s">
        <v>2202</v>
      </c>
      <c r="M624" s="315" t="s">
        <v>766</v>
      </c>
      <c r="N624" s="315" t="s">
        <v>755</v>
      </c>
      <c r="O624" s="315"/>
      <c r="P624" s="315"/>
      <c r="Q624" s="315"/>
    </row>
    <row r="625" spans="1:17">
      <c r="A625" s="315" t="s">
        <v>755</v>
      </c>
      <c r="B625" s="315" t="s">
        <v>2095</v>
      </c>
      <c r="C625" s="315" t="s">
        <v>2098</v>
      </c>
      <c r="D625" s="316">
        <v>2.2000000000000002</v>
      </c>
      <c r="E625" s="317">
        <v>2128</v>
      </c>
      <c r="F625" s="317">
        <v>1596</v>
      </c>
      <c r="G625" s="318">
        <v>39571</v>
      </c>
      <c r="H625" s="318">
        <v>39278</v>
      </c>
      <c r="I625" s="318">
        <v>48579</v>
      </c>
      <c r="J625" s="315"/>
      <c r="K625" s="315">
        <v>5034</v>
      </c>
      <c r="L625" s="315" t="s">
        <v>2360</v>
      </c>
      <c r="M625" s="315" t="s">
        <v>776</v>
      </c>
      <c r="N625" s="315" t="s">
        <v>755</v>
      </c>
      <c r="O625" s="315"/>
      <c r="P625" s="315"/>
      <c r="Q625" s="315"/>
    </row>
    <row r="626" spans="1:17">
      <c r="A626" s="315" t="s">
        <v>755</v>
      </c>
      <c r="B626" s="315" t="s">
        <v>2095</v>
      </c>
      <c r="C626" s="315" t="s">
        <v>2098</v>
      </c>
      <c r="D626" s="316">
        <v>2.2000000000000002</v>
      </c>
      <c r="E626" s="317">
        <v>2796</v>
      </c>
      <c r="F626" s="317">
        <v>1719.56</v>
      </c>
      <c r="G626" s="318">
        <v>39577</v>
      </c>
      <c r="H626" s="318">
        <v>40341</v>
      </c>
      <c r="I626" s="318">
        <v>49674</v>
      </c>
      <c r="J626" s="315"/>
      <c r="K626" s="315">
        <v>4436</v>
      </c>
      <c r="L626" s="315" t="s">
        <v>2361</v>
      </c>
      <c r="M626" s="315" t="s">
        <v>1484</v>
      </c>
      <c r="N626" s="315" t="s">
        <v>755</v>
      </c>
      <c r="O626" s="315"/>
      <c r="P626" s="315"/>
      <c r="Q626" s="315"/>
    </row>
    <row r="627" spans="1:17">
      <c r="A627" s="315" t="s">
        <v>755</v>
      </c>
      <c r="B627" s="315" t="s">
        <v>2095</v>
      </c>
      <c r="C627" s="315" t="s">
        <v>2098</v>
      </c>
      <c r="D627" s="316">
        <v>2.2000000000000002</v>
      </c>
      <c r="E627" s="317">
        <v>2297</v>
      </c>
      <c r="F627" s="317">
        <v>1722.75</v>
      </c>
      <c r="G627" s="318">
        <v>39640</v>
      </c>
      <c r="H627" s="318">
        <v>39973</v>
      </c>
      <c r="I627" s="318">
        <v>49309</v>
      </c>
      <c r="J627" s="315"/>
      <c r="K627" s="315">
        <v>3400</v>
      </c>
      <c r="L627" s="315" t="s">
        <v>2253</v>
      </c>
      <c r="M627" s="315" t="s">
        <v>764</v>
      </c>
      <c r="N627" s="315" t="s">
        <v>755</v>
      </c>
      <c r="O627" s="315"/>
      <c r="P627" s="315"/>
      <c r="Q627" s="315"/>
    </row>
    <row r="628" spans="1:17">
      <c r="A628" s="315" t="s">
        <v>750</v>
      </c>
      <c r="B628" s="315" t="s">
        <v>2095</v>
      </c>
      <c r="C628" s="315" t="s">
        <v>2098</v>
      </c>
      <c r="D628" s="316">
        <v>2.2000000000000002</v>
      </c>
      <c r="E628" s="317">
        <v>1697</v>
      </c>
      <c r="F628" s="317">
        <v>1178.47</v>
      </c>
      <c r="G628" s="318">
        <v>39801</v>
      </c>
      <c r="H628" s="318">
        <v>39792</v>
      </c>
      <c r="I628" s="318">
        <v>48944</v>
      </c>
      <c r="J628" s="315"/>
      <c r="K628" s="315">
        <v>8868</v>
      </c>
      <c r="L628" s="315" t="s">
        <v>2362</v>
      </c>
      <c r="M628" s="315" t="s">
        <v>1705</v>
      </c>
      <c r="N628" s="315" t="s">
        <v>750</v>
      </c>
      <c r="O628" s="315"/>
      <c r="P628" s="315"/>
      <c r="Q628" s="315"/>
    </row>
    <row r="629" spans="1:17">
      <c r="A629" s="315" t="s">
        <v>755</v>
      </c>
      <c r="B629" s="315" t="s">
        <v>2095</v>
      </c>
      <c r="C629" s="315" t="s">
        <v>2098</v>
      </c>
      <c r="D629" s="316">
        <v>2.2000000000000002</v>
      </c>
      <c r="E629" s="317">
        <v>2393</v>
      </c>
      <c r="F629" s="317">
        <v>1794.75</v>
      </c>
      <c r="G629" s="318">
        <v>39645</v>
      </c>
      <c r="H629" s="318">
        <v>39960</v>
      </c>
      <c r="I629" s="318">
        <v>49309</v>
      </c>
      <c r="J629" s="315"/>
      <c r="K629" s="315">
        <v>6612</v>
      </c>
      <c r="L629" s="315" t="s">
        <v>2363</v>
      </c>
      <c r="M629" s="315" t="s">
        <v>811</v>
      </c>
      <c r="N629" s="315" t="s">
        <v>755</v>
      </c>
      <c r="O629" s="315"/>
      <c r="P629" s="315"/>
      <c r="Q629" s="315"/>
    </row>
    <row r="630" spans="1:17">
      <c r="A630" s="315" t="s">
        <v>755</v>
      </c>
      <c r="B630" s="315" t="s">
        <v>2095</v>
      </c>
      <c r="C630" s="315" t="s">
        <v>2096</v>
      </c>
      <c r="D630" s="316">
        <v>2.2000000000000002</v>
      </c>
      <c r="E630" s="317">
        <v>1950</v>
      </c>
      <c r="F630" s="317">
        <v>1755</v>
      </c>
      <c r="G630" s="318">
        <v>39647</v>
      </c>
      <c r="H630" s="318">
        <v>39755</v>
      </c>
      <c r="I630" s="318">
        <v>48944</v>
      </c>
      <c r="J630" s="315"/>
      <c r="K630" s="315">
        <v>1616</v>
      </c>
      <c r="L630" s="315" t="s">
        <v>2364</v>
      </c>
      <c r="M630" s="315" t="s">
        <v>761</v>
      </c>
      <c r="N630" s="315" t="s">
        <v>755</v>
      </c>
      <c r="O630" s="315"/>
      <c r="P630" s="315"/>
      <c r="Q630" s="315"/>
    </row>
    <row r="631" spans="1:17">
      <c r="A631" s="315" t="s">
        <v>755</v>
      </c>
      <c r="B631" s="315" t="s">
        <v>2095</v>
      </c>
      <c r="C631" s="315" t="s">
        <v>2098</v>
      </c>
      <c r="D631" s="316">
        <v>2.2000000000000002</v>
      </c>
      <c r="E631" s="317">
        <v>1963.77</v>
      </c>
      <c r="F631" s="317">
        <v>1472.84</v>
      </c>
      <c r="G631" s="318">
        <v>39692</v>
      </c>
      <c r="H631" s="318">
        <v>40016</v>
      </c>
      <c r="I631" s="318">
        <v>49309</v>
      </c>
      <c r="J631" s="315"/>
      <c r="K631" s="315">
        <v>8400</v>
      </c>
      <c r="L631" s="315" t="s">
        <v>2085</v>
      </c>
      <c r="M631" s="315" t="s">
        <v>784</v>
      </c>
      <c r="N631" s="315" t="s">
        <v>755</v>
      </c>
      <c r="O631" s="315"/>
      <c r="P631" s="315"/>
      <c r="Q631" s="315"/>
    </row>
    <row r="632" spans="1:17">
      <c r="A632" s="315" t="s">
        <v>755</v>
      </c>
      <c r="B632" s="315" t="s">
        <v>2095</v>
      </c>
      <c r="C632" s="315" t="s">
        <v>2098</v>
      </c>
      <c r="D632" s="316">
        <v>2.2000000000000002</v>
      </c>
      <c r="E632" s="317">
        <v>2441</v>
      </c>
      <c r="F632" s="317">
        <v>1179</v>
      </c>
      <c r="G632" s="318">
        <v>39711</v>
      </c>
      <c r="H632" s="318">
        <v>40801</v>
      </c>
      <c r="I632" s="318">
        <v>50040</v>
      </c>
      <c r="J632" s="315"/>
      <c r="K632" s="315">
        <v>6746</v>
      </c>
      <c r="L632" s="315" t="s">
        <v>2365</v>
      </c>
      <c r="M632" s="315" t="s">
        <v>811</v>
      </c>
      <c r="N632" s="315" t="s">
        <v>755</v>
      </c>
      <c r="O632" s="315"/>
      <c r="P632" s="315"/>
      <c r="Q632" s="315"/>
    </row>
    <row r="633" spans="1:17">
      <c r="A633" s="315" t="s">
        <v>755</v>
      </c>
      <c r="B633" s="315" t="s">
        <v>2095</v>
      </c>
      <c r="C633" s="315" t="s">
        <v>2096</v>
      </c>
      <c r="D633" s="316">
        <v>2.2000000000000002</v>
      </c>
      <c r="E633" s="317">
        <v>1724</v>
      </c>
      <c r="F633" s="317">
        <v>1551.6</v>
      </c>
      <c r="G633" s="318">
        <v>39801</v>
      </c>
      <c r="H633" s="318">
        <v>40106</v>
      </c>
      <c r="I633" s="318">
        <v>49309</v>
      </c>
      <c r="J633" s="315"/>
      <c r="K633" s="315">
        <v>3612</v>
      </c>
      <c r="L633" s="315" t="s">
        <v>2278</v>
      </c>
      <c r="M633" s="315" t="s">
        <v>764</v>
      </c>
      <c r="N633" s="315" t="s">
        <v>755</v>
      </c>
      <c r="O633" s="315"/>
      <c r="P633" s="315"/>
      <c r="Q633" s="315"/>
    </row>
    <row r="634" spans="1:17">
      <c r="A634" s="315" t="s">
        <v>755</v>
      </c>
      <c r="B634" s="315" t="s">
        <v>2095</v>
      </c>
      <c r="C634" s="315" t="s">
        <v>2098</v>
      </c>
      <c r="D634" s="316">
        <v>2.2000000000000002</v>
      </c>
      <c r="E634" s="317">
        <v>1890</v>
      </c>
      <c r="F634" s="317">
        <v>1162.3699999999999</v>
      </c>
      <c r="G634" s="318">
        <v>39801</v>
      </c>
      <c r="H634" s="318">
        <v>40338</v>
      </c>
      <c r="I634" s="318">
        <v>49674</v>
      </c>
      <c r="J634" s="315"/>
      <c r="K634" s="315">
        <v>1618</v>
      </c>
      <c r="L634" s="315" t="s">
        <v>2366</v>
      </c>
      <c r="M634" s="315" t="s">
        <v>761</v>
      </c>
      <c r="N634" s="315" t="s">
        <v>755</v>
      </c>
      <c r="O634" s="315"/>
      <c r="P634" s="315"/>
      <c r="Q634" s="315"/>
    </row>
    <row r="635" spans="1:17">
      <c r="A635" s="315" t="s">
        <v>755</v>
      </c>
      <c r="B635" s="315" t="s">
        <v>2095</v>
      </c>
      <c r="C635" s="315" t="s">
        <v>2096</v>
      </c>
      <c r="D635" s="316">
        <v>2.2000000000000002</v>
      </c>
      <c r="E635" s="317">
        <v>2170.9699999999998</v>
      </c>
      <c r="F635" s="317">
        <v>1285.22</v>
      </c>
      <c r="G635" s="318">
        <v>39806</v>
      </c>
      <c r="H635" s="318">
        <v>40710</v>
      </c>
      <c r="I635" s="318">
        <v>50040</v>
      </c>
      <c r="J635" s="315"/>
      <c r="K635" s="315">
        <v>7304</v>
      </c>
      <c r="L635" s="315" t="s">
        <v>2170</v>
      </c>
      <c r="M635" s="315" t="s">
        <v>966</v>
      </c>
      <c r="N635" s="315" t="s">
        <v>755</v>
      </c>
      <c r="O635" s="315"/>
      <c r="P635" s="315"/>
      <c r="Q635" s="315"/>
    </row>
    <row r="636" spans="1:17">
      <c r="A636" s="315" t="s">
        <v>755</v>
      </c>
      <c r="B636" s="315" t="s">
        <v>2095</v>
      </c>
      <c r="C636" s="315" t="s">
        <v>2098</v>
      </c>
      <c r="D636" s="316">
        <v>2.2000000000000002</v>
      </c>
      <c r="E636" s="317">
        <v>2338</v>
      </c>
      <c r="F636" s="317">
        <v>1753.5</v>
      </c>
      <c r="G636" s="318">
        <v>39835</v>
      </c>
      <c r="H636" s="318">
        <v>39997</v>
      </c>
      <c r="I636" s="318">
        <v>49309</v>
      </c>
      <c r="J636" s="315"/>
      <c r="K636" s="315">
        <v>5413</v>
      </c>
      <c r="L636" s="315" t="s">
        <v>907</v>
      </c>
      <c r="M636" s="315" t="s">
        <v>776</v>
      </c>
      <c r="N636" s="315" t="s">
        <v>755</v>
      </c>
      <c r="O636" s="315"/>
      <c r="P636" s="315"/>
      <c r="Q636" s="315"/>
    </row>
    <row r="637" spans="1:17">
      <c r="A637" s="315" t="s">
        <v>755</v>
      </c>
      <c r="B637" s="315" t="s">
        <v>2095</v>
      </c>
      <c r="C637" s="315" t="s">
        <v>2098</v>
      </c>
      <c r="D637" s="316">
        <v>2.2000000000000002</v>
      </c>
      <c r="E637" s="317">
        <v>2610</v>
      </c>
      <c r="F637" s="317">
        <v>1957.5</v>
      </c>
      <c r="G637" s="318">
        <v>40143</v>
      </c>
      <c r="H637" s="318">
        <v>39932</v>
      </c>
      <c r="I637" s="318">
        <v>49309</v>
      </c>
      <c r="J637" s="315"/>
      <c r="K637" s="315">
        <v>1290</v>
      </c>
      <c r="L637" s="315" t="s">
        <v>2367</v>
      </c>
      <c r="M637" s="315" t="s">
        <v>1827</v>
      </c>
      <c r="N637" s="315" t="s">
        <v>755</v>
      </c>
      <c r="O637" s="315"/>
      <c r="P637" s="315"/>
      <c r="Q637" s="315"/>
    </row>
    <row r="638" spans="1:17">
      <c r="A638" s="315" t="s">
        <v>755</v>
      </c>
      <c r="B638" s="315" t="s">
        <v>2095</v>
      </c>
      <c r="C638" s="315" t="s">
        <v>2096</v>
      </c>
      <c r="D638" s="316">
        <v>2.2000000000000002</v>
      </c>
      <c r="E638" s="317">
        <v>2123</v>
      </c>
      <c r="F638" s="317">
        <v>1566.77</v>
      </c>
      <c r="G638" s="318">
        <v>39911</v>
      </c>
      <c r="H638" s="318">
        <v>40325</v>
      </c>
      <c r="I638" s="318">
        <v>49674</v>
      </c>
      <c r="J638" s="315"/>
      <c r="K638" s="315">
        <v>1683</v>
      </c>
      <c r="L638" s="315" t="s">
        <v>2368</v>
      </c>
      <c r="M638" s="315" t="s">
        <v>766</v>
      </c>
      <c r="N638" s="315" t="s">
        <v>755</v>
      </c>
      <c r="O638" s="315"/>
      <c r="P638" s="315"/>
      <c r="Q638" s="315"/>
    </row>
    <row r="639" spans="1:17">
      <c r="A639" s="315" t="s">
        <v>755</v>
      </c>
      <c r="B639" s="315" t="s">
        <v>2095</v>
      </c>
      <c r="C639" s="315" t="s">
        <v>2096</v>
      </c>
      <c r="D639" s="316">
        <v>2.2000000000000002</v>
      </c>
      <c r="E639" s="317">
        <v>2374</v>
      </c>
      <c r="F639" s="317">
        <v>2136.6</v>
      </c>
      <c r="G639" s="318">
        <v>39930</v>
      </c>
      <c r="H639" s="318">
        <v>40137</v>
      </c>
      <c r="I639" s="318">
        <v>49309</v>
      </c>
      <c r="J639" s="315"/>
      <c r="K639" s="315">
        <v>3073</v>
      </c>
      <c r="L639" s="315" t="s">
        <v>2369</v>
      </c>
      <c r="M639" s="315" t="s">
        <v>764</v>
      </c>
      <c r="N639" s="315" t="s">
        <v>755</v>
      </c>
      <c r="O639" s="315"/>
      <c r="P639" s="315"/>
      <c r="Q639" s="315"/>
    </row>
    <row r="640" spans="1:17">
      <c r="A640" s="315" t="s">
        <v>755</v>
      </c>
      <c r="B640" s="315" t="s">
        <v>2095</v>
      </c>
      <c r="C640" s="315" t="s">
        <v>2098</v>
      </c>
      <c r="D640" s="316">
        <v>2.2000000000000002</v>
      </c>
      <c r="E640" s="317">
        <v>973</v>
      </c>
      <c r="F640" s="317">
        <v>729.75</v>
      </c>
      <c r="G640" s="318">
        <v>39980</v>
      </c>
      <c r="H640" s="318">
        <v>40085</v>
      </c>
      <c r="I640" s="318">
        <v>49309</v>
      </c>
      <c r="J640" s="315"/>
      <c r="K640" s="315">
        <v>2553</v>
      </c>
      <c r="L640" s="315" t="s">
        <v>2370</v>
      </c>
      <c r="M640" s="315" t="s">
        <v>764</v>
      </c>
      <c r="N640" s="315" t="s">
        <v>755</v>
      </c>
      <c r="O640" s="315"/>
      <c r="P640" s="315"/>
      <c r="Q640" s="315"/>
    </row>
    <row r="641" spans="1:17">
      <c r="A641" s="315" t="s">
        <v>755</v>
      </c>
      <c r="B641" s="315" t="s">
        <v>2095</v>
      </c>
      <c r="C641" s="315" t="s">
        <v>2096</v>
      </c>
      <c r="D641" s="316">
        <v>2.2000000000000002</v>
      </c>
      <c r="E641" s="317">
        <v>1833.01</v>
      </c>
      <c r="F641" s="317">
        <v>1649.71</v>
      </c>
      <c r="G641" s="318">
        <v>39974</v>
      </c>
      <c r="H641" s="318">
        <v>40134</v>
      </c>
      <c r="I641" s="318">
        <v>49309</v>
      </c>
      <c r="J641" s="315"/>
      <c r="K641" s="315">
        <v>8134</v>
      </c>
      <c r="L641" s="315" t="s">
        <v>2371</v>
      </c>
      <c r="M641" s="315" t="s">
        <v>784</v>
      </c>
      <c r="N641" s="315" t="s">
        <v>755</v>
      </c>
      <c r="O641" s="315"/>
      <c r="P641" s="315"/>
      <c r="Q641" s="315"/>
    </row>
    <row r="642" spans="1:17">
      <c r="A642" s="315" t="s">
        <v>755</v>
      </c>
      <c r="B642" s="315" t="s">
        <v>2095</v>
      </c>
      <c r="C642" s="315" t="s">
        <v>2098</v>
      </c>
      <c r="D642" s="316">
        <v>2.2000000000000002</v>
      </c>
      <c r="E642" s="317">
        <v>2787</v>
      </c>
      <c r="F642" s="317">
        <v>1714.01</v>
      </c>
      <c r="G642" s="318">
        <v>40000</v>
      </c>
      <c r="H642" s="318">
        <v>40473</v>
      </c>
      <c r="I642" s="318">
        <v>49674</v>
      </c>
      <c r="J642" s="315"/>
      <c r="K642" s="315">
        <v>1803</v>
      </c>
      <c r="L642" s="315" t="s">
        <v>2372</v>
      </c>
      <c r="M642" s="315" t="s">
        <v>766</v>
      </c>
      <c r="N642" s="315" t="s">
        <v>755</v>
      </c>
      <c r="O642" s="315"/>
      <c r="P642" s="315"/>
      <c r="Q642" s="315"/>
    </row>
    <row r="643" spans="1:17">
      <c r="A643" s="315" t="s">
        <v>755</v>
      </c>
      <c r="B643" s="315" t="s">
        <v>2095</v>
      </c>
      <c r="C643" s="315" t="s">
        <v>2098</v>
      </c>
      <c r="D643" s="316">
        <v>2.2000000000000002</v>
      </c>
      <c r="E643" s="317">
        <v>1748</v>
      </c>
      <c r="F643" s="317">
        <v>1311</v>
      </c>
      <c r="G643" s="318">
        <v>40008</v>
      </c>
      <c r="H643" s="318">
        <v>40057</v>
      </c>
      <c r="I643" s="318">
        <v>49309</v>
      </c>
      <c r="J643" s="315"/>
      <c r="K643" s="315">
        <v>5102</v>
      </c>
      <c r="L643" s="315" t="s">
        <v>971</v>
      </c>
      <c r="M643" s="315" t="s">
        <v>776</v>
      </c>
      <c r="N643" s="315" t="s">
        <v>755</v>
      </c>
      <c r="O643" s="315"/>
      <c r="P643" s="315"/>
      <c r="Q643" s="315"/>
    </row>
    <row r="644" spans="1:17">
      <c r="A644" s="315" t="s">
        <v>755</v>
      </c>
      <c r="B644" s="315" t="s">
        <v>2095</v>
      </c>
      <c r="C644" s="315" t="s">
        <v>2098</v>
      </c>
      <c r="D644" s="316">
        <v>2.2000000000000002</v>
      </c>
      <c r="E644" s="317">
        <v>1754</v>
      </c>
      <c r="F644" s="317">
        <v>1078.72</v>
      </c>
      <c r="G644" s="318">
        <v>40087</v>
      </c>
      <c r="H644" s="318">
        <v>40255</v>
      </c>
      <c r="I644" s="318">
        <v>49674</v>
      </c>
      <c r="J644" s="315"/>
      <c r="K644" s="315">
        <v>1820</v>
      </c>
      <c r="L644" s="315" t="s">
        <v>2373</v>
      </c>
      <c r="M644" s="315" t="s">
        <v>766</v>
      </c>
      <c r="N644" s="315" t="s">
        <v>755</v>
      </c>
      <c r="O644" s="315"/>
      <c r="P644" s="315"/>
      <c r="Q644" s="315"/>
    </row>
    <row r="645" spans="1:17">
      <c r="A645" s="315" t="s">
        <v>755</v>
      </c>
      <c r="B645" s="315" t="s">
        <v>2095</v>
      </c>
      <c r="C645" s="315" t="s">
        <v>2096</v>
      </c>
      <c r="D645" s="316">
        <v>2.2000000000000002</v>
      </c>
      <c r="E645" s="317">
        <v>2207.0100000000002</v>
      </c>
      <c r="F645" s="317">
        <v>1628.77</v>
      </c>
      <c r="G645" s="318">
        <v>40142</v>
      </c>
      <c r="H645" s="318">
        <v>40205</v>
      </c>
      <c r="I645" s="318">
        <v>49674</v>
      </c>
      <c r="J645" s="315"/>
      <c r="K645" s="315">
        <v>8926</v>
      </c>
      <c r="L645" s="315" t="s">
        <v>2374</v>
      </c>
      <c r="M645" s="315" t="s">
        <v>784</v>
      </c>
      <c r="N645" s="315" t="s">
        <v>755</v>
      </c>
      <c r="O645" s="315"/>
      <c r="P645" s="315"/>
      <c r="Q645" s="315"/>
    </row>
    <row r="646" spans="1:17">
      <c r="A646" s="315" t="s">
        <v>755</v>
      </c>
      <c r="B646" s="315" t="s">
        <v>2095</v>
      </c>
      <c r="C646" s="315" t="s">
        <v>2098</v>
      </c>
      <c r="D646" s="316">
        <v>2.2000000000000002</v>
      </c>
      <c r="E646" s="317">
        <v>1955</v>
      </c>
      <c r="F646" s="317">
        <v>1466.25</v>
      </c>
      <c r="G646" s="318">
        <v>40126</v>
      </c>
      <c r="H646" s="318">
        <v>40107</v>
      </c>
      <c r="I646" s="318">
        <v>49309</v>
      </c>
      <c r="J646" s="315"/>
      <c r="K646" s="315">
        <v>9428</v>
      </c>
      <c r="L646" s="315" t="s">
        <v>2375</v>
      </c>
      <c r="M646" s="315" t="s">
        <v>781</v>
      </c>
      <c r="N646" s="315" t="s">
        <v>755</v>
      </c>
      <c r="O646" s="315"/>
      <c r="P646" s="315"/>
      <c r="Q646" s="315"/>
    </row>
    <row r="647" spans="1:17">
      <c r="A647" s="315" t="s">
        <v>755</v>
      </c>
      <c r="B647" s="315" t="s">
        <v>2095</v>
      </c>
      <c r="C647" s="315" t="s">
        <v>2096</v>
      </c>
      <c r="D647" s="316">
        <v>2.2000000000000002</v>
      </c>
      <c r="E647" s="317">
        <v>1817</v>
      </c>
      <c r="F647" s="317">
        <v>1340.9499999999998</v>
      </c>
      <c r="G647" s="318">
        <v>40130</v>
      </c>
      <c r="H647" s="318">
        <v>40525</v>
      </c>
      <c r="I647" s="318">
        <v>49674</v>
      </c>
      <c r="J647" s="315"/>
      <c r="K647" s="315">
        <v>1222</v>
      </c>
      <c r="L647" s="315" t="s">
        <v>2376</v>
      </c>
      <c r="M647" s="315" t="s">
        <v>1827</v>
      </c>
      <c r="N647" s="315" t="s">
        <v>755</v>
      </c>
      <c r="O647" s="315"/>
      <c r="P647" s="315"/>
      <c r="Q647" s="315"/>
    </row>
    <row r="648" spans="1:17">
      <c r="A648" s="315" t="s">
        <v>755</v>
      </c>
      <c r="B648" s="315" t="s">
        <v>2095</v>
      </c>
      <c r="C648" s="315" t="s">
        <v>2098</v>
      </c>
      <c r="D648" s="316">
        <v>2.2000000000000002</v>
      </c>
      <c r="E648" s="317">
        <v>1726</v>
      </c>
      <c r="F648" s="317">
        <v>-33.259999999999984</v>
      </c>
      <c r="G648" s="318">
        <v>40304</v>
      </c>
      <c r="H648" s="318">
        <v>40308</v>
      </c>
      <c r="I648" s="318">
        <v>49674</v>
      </c>
      <c r="J648" s="315"/>
      <c r="K648" s="315">
        <v>4312</v>
      </c>
      <c r="L648" s="315" t="s">
        <v>2337</v>
      </c>
      <c r="M648" s="315" t="s">
        <v>776</v>
      </c>
      <c r="N648" s="315" t="s">
        <v>755</v>
      </c>
      <c r="O648" s="315"/>
      <c r="P648" s="315"/>
      <c r="Q648" s="315"/>
    </row>
    <row r="649" spans="1:17">
      <c r="A649" s="315" t="s">
        <v>755</v>
      </c>
      <c r="B649" s="315" t="s">
        <v>2095</v>
      </c>
      <c r="C649" s="315" t="s">
        <v>2098</v>
      </c>
      <c r="D649" s="316">
        <v>2.2000000000000002</v>
      </c>
      <c r="E649" s="317">
        <v>1629</v>
      </c>
      <c r="F649" s="317">
        <v>1001.85</v>
      </c>
      <c r="G649" s="318">
        <v>40343</v>
      </c>
      <c r="H649" s="318">
        <v>40358</v>
      </c>
      <c r="I649" s="318">
        <v>49674</v>
      </c>
      <c r="J649" s="315"/>
      <c r="K649" s="315">
        <v>4900</v>
      </c>
      <c r="L649" s="315" t="s">
        <v>2377</v>
      </c>
      <c r="M649" s="315" t="s">
        <v>764</v>
      </c>
      <c r="N649" s="315" t="s">
        <v>755</v>
      </c>
      <c r="O649" s="315"/>
      <c r="P649" s="315"/>
      <c r="Q649" s="315"/>
    </row>
    <row r="650" spans="1:17">
      <c r="A650" s="315" t="s">
        <v>755</v>
      </c>
      <c r="B650" s="315" t="s">
        <v>2095</v>
      </c>
      <c r="C650" s="315" t="s">
        <v>2098</v>
      </c>
      <c r="D650" s="316">
        <v>2.2000000000000002</v>
      </c>
      <c r="E650" s="317">
        <v>2331</v>
      </c>
      <c r="F650" s="317">
        <v>1433.5700000000002</v>
      </c>
      <c r="G650" s="318">
        <v>40367</v>
      </c>
      <c r="H650" s="318">
        <v>40483</v>
      </c>
      <c r="I650" s="318">
        <v>49674</v>
      </c>
      <c r="J650" s="315"/>
      <c r="K650" s="315">
        <v>1226</v>
      </c>
      <c r="L650" s="315" t="s">
        <v>2303</v>
      </c>
      <c r="M650" s="315" t="s">
        <v>1827</v>
      </c>
      <c r="N650" s="315" t="s">
        <v>755</v>
      </c>
      <c r="O650" s="315"/>
      <c r="P650" s="315"/>
      <c r="Q650" s="315"/>
    </row>
    <row r="651" spans="1:17">
      <c r="A651" s="315" t="s">
        <v>755</v>
      </c>
      <c r="B651" s="315" t="s">
        <v>2095</v>
      </c>
      <c r="C651" s="315" t="s">
        <v>2098</v>
      </c>
      <c r="D651" s="316">
        <v>2.2000000000000002</v>
      </c>
      <c r="E651" s="317">
        <v>2355</v>
      </c>
      <c r="F651" s="317">
        <v>1448.33</v>
      </c>
      <c r="G651" s="318">
        <v>40399</v>
      </c>
      <c r="H651" s="318">
        <v>40413</v>
      </c>
      <c r="I651" s="318">
        <v>49674</v>
      </c>
      <c r="J651" s="315"/>
      <c r="K651" s="315">
        <v>3664</v>
      </c>
      <c r="L651" s="315" t="s">
        <v>2378</v>
      </c>
      <c r="M651" s="315" t="s">
        <v>764</v>
      </c>
      <c r="N651" s="315" t="s">
        <v>755</v>
      </c>
      <c r="O651" s="315"/>
      <c r="P651" s="315"/>
      <c r="Q651" s="315"/>
    </row>
    <row r="652" spans="1:17">
      <c r="A652" s="315" t="s">
        <v>755</v>
      </c>
      <c r="B652" s="315" t="s">
        <v>2095</v>
      </c>
      <c r="C652" s="315" t="s">
        <v>2096</v>
      </c>
      <c r="D652" s="316">
        <v>2.2000000000000002</v>
      </c>
      <c r="E652" s="317">
        <v>2196</v>
      </c>
      <c r="F652" s="317">
        <v>1620.65</v>
      </c>
      <c r="G652" s="318">
        <v>40407</v>
      </c>
      <c r="H652" s="318">
        <v>40472</v>
      </c>
      <c r="I652" s="318">
        <v>49674</v>
      </c>
      <c r="J652" s="315"/>
      <c r="K652" s="315">
        <v>3818</v>
      </c>
      <c r="L652" s="315" t="s">
        <v>2379</v>
      </c>
      <c r="M652" s="315" t="s">
        <v>764</v>
      </c>
      <c r="N652" s="315" t="s">
        <v>755</v>
      </c>
      <c r="O652" s="315"/>
      <c r="P652" s="315"/>
      <c r="Q652" s="315"/>
    </row>
    <row r="653" spans="1:17">
      <c r="A653" s="315" t="s">
        <v>755</v>
      </c>
      <c r="B653" s="315" t="s">
        <v>2095</v>
      </c>
      <c r="C653" s="315" t="s">
        <v>2098</v>
      </c>
      <c r="D653" s="316">
        <v>2.2000000000000002</v>
      </c>
      <c r="E653" s="317">
        <v>1662</v>
      </c>
      <c r="F653" s="317">
        <v>1022.14</v>
      </c>
      <c r="G653" s="318">
        <v>40443</v>
      </c>
      <c r="H653" s="318">
        <v>40485</v>
      </c>
      <c r="I653" s="318">
        <v>49674</v>
      </c>
      <c r="J653" s="315"/>
      <c r="K653" s="315">
        <v>4500</v>
      </c>
      <c r="L653" s="315" t="s">
        <v>320</v>
      </c>
      <c r="M653" s="315" t="s">
        <v>1296</v>
      </c>
      <c r="N653" s="315" t="s">
        <v>755</v>
      </c>
      <c r="O653" s="315"/>
      <c r="P653" s="315"/>
      <c r="Q653" s="315"/>
    </row>
    <row r="654" spans="1:17">
      <c r="A654" s="315" t="s">
        <v>755</v>
      </c>
      <c r="B654" s="315" t="s">
        <v>2095</v>
      </c>
      <c r="C654" s="315" t="s">
        <v>2098</v>
      </c>
      <c r="D654" s="316">
        <v>2.2000000000000002</v>
      </c>
      <c r="E654" s="317">
        <v>1774</v>
      </c>
      <c r="F654" s="317">
        <v>856.85</v>
      </c>
      <c r="G654" s="318">
        <v>40451</v>
      </c>
      <c r="H654" s="318">
        <v>40692</v>
      </c>
      <c r="I654" s="318">
        <v>50040</v>
      </c>
      <c r="J654" s="315"/>
      <c r="K654" s="315">
        <v>2052</v>
      </c>
      <c r="L654" s="315" t="s">
        <v>2380</v>
      </c>
      <c r="M654" s="315" t="s">
        <v>758</v>
      </c>
      <c r="N654" s="315" t="s">
        <v>755</v>
      </c>
      <c r="O654" s="315"/>
      <c r="P654" s="315"/>
      <c r="Q654" s="315"/>
    </row>
    <row r="655" spans="1:17">
      <c r="A655" s="315" t="s">
        <v>755</v>
      </c>
      <c r="B655" s="315" t="s">
        <v>2095</v>
      </c>
      <c r="C655" s="315" t="s">
        <v>2098</v>
      </c>
      <c r="D655" s="316">
        <v>2.2000000000000002</v>
      </c>
      <c r="E655" s="317">
        <v>147</v>
      </c>
      <c r="F655" s="317">
        <v>71</v>
      </c>
      <c r="G655" s="318">
        <v>40665</v>
      </c>
      <c r="H655" s="318">
        <v>40735</v>
      </c>
      <c r="I655" s="318">
        <v>50040</v>
      </c>
      <c r="J655" s="315"/>
      <c r="K655" s="315">
        <v>4455</v>
      </c>
      <c r="L655" s="315" t="s">
        <v>2381</v>
      </c>
      <c r="M655" s="315" t="s">
        <v>1484</v>
      </c>
      <c r="N655" s="315" t="s">
        <v>755</v>
      </c>
      <c r="O655" s="315"/>
      <c r="P655" s="315"/>
      <c r="Q655" s="315"/>
    </row>
    <row r="656" spans="1:17">
      <c r="A656" s="315" t="s">
        <v>755</v>
      </c>
      <c r="B656" s="315" t="s">
        <v>2095</v>
      </c>
      <c r="C656" s="315" t="s">
        <v>2098</v>
      </c>
      <c r="D656" s="316">
        <v>2.2000000000000002</v>
      </c>
      <c r="E656" s="317">
        <v>2305</v>
      </c>
      <c r="F656" s="317">
        <v>1113.32</v>
      </c>
      <c r="G656" s="318">
        <v>40673</v>
      </c>
      <c r="H656" s="318">
        <v>40841</v>
      </c>
      <c r="I656" s="318">
        <v>50040</v>
      </c>
      <c r="J656" s="315"/>
      <c r="K656" s="315">
        <v>4436</v>
      </c>
      <c r="L656" s="315" t="s">
        <v>2361</v>
      </c>
      <c r="M656" s="315" t="s">
        <v>1484</v>
      </c>
      <c r="N656" s="315" t="s">
        <v>755</v>
      </c>
      <c r="O656" s="315"/>
      <c r="P656" s="315"/>
      <c r="Q656" s="315"/>
    </row>
    <row r="657" spans="1:17">
      <c r="A657" s="315" t="s">
        <v>755</v>
      </c>
      <c r="B657" s="315" t="s">
        <v>2095</v>
      </c>
      <c r="C657" s="315" t="s">
        <v>2098</v>
      </c>
      <c r="D657" s="316">
        <v>2.2000000000000002</v>
      </c>
      <c r="E657" s="317">
        <v>1463</v>
      </c>
      <c r="F657" s="317">
        <v>706.63</v>
      </c>
      <c r="G657" s="318">
        <v>40672</v>
      </c>
      <c r="H657" s="318">
        <v>40716</v>
      </c>
      <c r="I657" s="318">
        <v>50040</v>
      </c>
      <c r="J657" s="315"/>
      <c r="K657" s="315">
        <v>3600</v>
      </c>
      <c r="L657" s="315" t="s">
        <v>2197</v>
      </c>
      <c r="M657" s="315" t="s">
        <v>764</v>
      </c>
      <c r="N657" s="315" t="s">
        <v>755</v>
      </c>
      <c r="O657" s="315"/>
      <c r="P657" s="315"/>
      <c r="Q657" s="315"/>
    </row>
    <row r="658" spans="1:17">
      <c r="A658" s="315" t="s">
        <v>755</v>
      </c>
      <c r="B658" s="315" t="s">
        <v>2095</v>
      </c>
      <c r="C658" s="315" t="s">
        <v>2098</v>
      </c>
      <c r="D658" s="316">
        <v>2.2000000000000002</v>
      </c>
      <c r="E658" s="317">
        <v>2083</v>
      </c>
      <c r="F658" s="317">
        <v>1006.09</v>
      </c>
      <c r="G658" s="318">
        <v>40687</v>
      </c>
      <c r="H658" s="318">
        <v>40738</v>
      </c>
      <c r="I658" s="318">
        <v>50040</v>
      </c>
      <c r="J658" s="315"/>
      <c r="K658" s="315">
        <v>3652</v>
      </c>
      <c r="L658" s="315" t="s">
        <v>2326</v>
      </c>
      <c r="M658" s="315" t="s">
        <v>764</v>
      </c>
      <c r="N658" s="315" t="s">
        <v>755</v>
      </c>
      <c r="O658" s="315"/>
      <c r="P658" s="315"/>
      <c r="Q658" s="315"/>
    </row>
    <row r="659" spans="1:17">
      <c r="A659" s="315" t="s">
        <v>755</v>
      </c>
      <c r="B659" s="315" t="s">
        <v>2095</v>
      </c>
      <c r="C659" s="315" t="s">
        <v>2098</v>
      </c>
      <c r="D659" s="316">
        <v>2.21</v>
      </c>
      <c r="E659" s="317">
        <v>1034</v>
      </c>
      <c r="F659" s="317">
        <v>462.44</v>
      </c>
      <c r="G659" s="318">
        <v>40757</v>
      </c>
      <c r="H659" s="318">
        <v>40848</v>
      </c>
      <c r="I659" s="318">
        <v>50040</v>
      </c>
      <c r="J659" s="315"/>
      <c r="K659" s="315">
        <v>3552</v>
      </c>
      <c r="L659" s="315" t="s">
        <v>2382</v>
      </c>
      <c r="M659" s="315" t="s">
        <v>764</v>
      </c>
      <c r="N659" s="315" t="s">
        <v>755</v>
      </c>
      <c r="O659" s="315"/>
      <c r="P659" s="315"/>
      <c r="Q659" s="315"/>
    </row>
    <row r="660" spans="1:17">
      <c r="A660" s="315" t="s">
        <v>755</v>
      </c>
      <c r="B660" s="315" t="s">
        <v>2095</v>
      </c>
      <c r="C660" s="315" t="s">
        <v>2096</v>
      </c>
      <c r="D660" s="316">
        <v>2.2200000000000002</v>
      </c>
      <c r="E660" s="317">
        <v>988</v>
      </c>
      <c r="F660" s="317">
        <v>874.53</v>
      </c>
      <c r="G660" s="318">
        <v>39574</v>
      </c>
      <c r="H660" s="318">
        <v>39074</v>
      </c>
      <c r="I660" s="318">
        <v>48213</v>
      </c>
      <c r="J660" s="315"/>
      <c r="K660" s="315">
        <v>5303</v>
      </c>
      <c r="L660" s="315" t="s">
        <v>1006</v>
      </c>
      <c r="M660" s="315" t="s">
        <v>776</v>
      </c>
      <c r="N660" s="315" t="s">
        <v>755</v>
      </c>
      <c r="O660" s="315"/>
      <c r="P660" s="315"/>
      <c r="Q660" s="315"/>
    </row>
    <row r="661" spans="1:17">
      <c r="A661" s="315" t="s">
        <v>755</v>
      </c>
      <c r="B661" s="315" t="s">
        <v>2095</v>
      </c>
      <c r="C661" s="315" t="s">
        <v>2096</v>
      </c>
      <c r="D661" s="316">
        <v>2.25</v>
      </c>
      <c r="E661" s="317">
        <v>1134</v>
      </c>
      <c r="F661" s="317">
        <v>671.32999999999993</v>
      </c>
      <c r="G661" s="318">
        <v>40842</v>
      </c>
      <c r="H661" s="318">
        <v>40761</v>
      </c>
      <c r="I661" s="318">
        <v>50040</v>
      </c>
      <c r="J661" s="315"/>
      <c r="K661" s="315">
        <v>1585</v>
      </c>
      <c r="L661" s="315" t="s">
        <v>2383</v>
      </c>
      <c r="M661" s="315" t="s">
        <v>766</v>
      </c>
      <c r="N661" s="315" t="s">
        <v>755</v>
      </c>
      <c r="O661" s="315"/>
      <c r="P661" s="315"/>
      <c r="Q661" s="315"/>
    </row>
    <row r="662" spans="1:17">
      <c r="A662" s="315" t="s">
        <v>755</v>
      </c>
      <c r="B662" s="315" t="s">
        <v>2095</v>
      </c>
      <c r="C662" s="315" t="s">
        <v>2096</v>
      </c>
      <c r="D662" s="316">
        <v>2.2799999999999998</v>
      </c>
      <c r="E662" s="317">
        <v>2337</v>
      </c>
      <c r="F662" s="317">
        <v>1383.51</v>
      </c>
      <c r="G662" s="318">
        <v>40464</v>
      </c>
      <c r="H662" s="318">
        <v>40557</v>
      </c>
      <c r="I662" s="318">
        <v>50040</v>
      </c>
      <c r="J662" s="315"/>
      <c r="K662" s="315">
        <v>1232</v>
      </c>
      <c r="L662" s="315" t="s">
        <v>2384</v>
      </c>
      <c r="M662" s="315" t="s">
        <v>1827</v>
      </c>
      <c r="N662" s="315" t="s">
        <v>755</v>
      </c>
      <c r="O662" s="315"/>
      <c r="P662" s="315"/>
      <c r="Q662" s="315"/>
    </row>
    <row r="663" spans="1:17">
      <c r="A663" s="315" t="s">
        <v>755</v>
      </c>
      <c r="B663" s="315" t="s">
        <v>2095</v>
      </c>
      <c r="C663" s="315" t="s">
        <v>2096</v>
      </c>
      <c r="D663" s="316">
        <v>2.2799999999999998</v>
      </c>
      <c r="E663" s="317">
        <v>2304</v>
      </c>
      <c r="F663" s="317">
        <v>1700.3600000000001</v>
      </c>
      <c r="G663" s="318">
        <v>40464</v>
      </c>
      <c r="H663" s="318">
        <v>40389</v>
      </c>
      <c r="I663" s="318">
        <v>49674</v>
      </c>
      <c r="J663" s="315"/>
      <c r="K663" s="315">
        <v>1228</v>
      </c>
      <c r="L663" s="315" t="s">
        <v>2243</v>
      </c>
      <c r="M663" s="315" t="s">
        <v>1827</v>
      </c>
      <c r="N663" s="315" t="s">
        <v>755</v>
      </c>
      <c r="O663" s="315"/>
      <c r="P663" s="315"/>
      <c r="Q663" s="315"/>
    </row>
    <row r="664" spans="1:17">
      <c r="A664" s="315" t="s">
        <v>755</v>
      </c>
      <c r="B664" s="315" t="s">
        <v>2095</v>
      </c>
      <c r="C664" s="315" t="s">
        <v>2098</v>
      </c>
      <c r="D664" s="316">
        <v>2.2799999999999998</v>
      </c>
      <c r="E664" s="317">
        <v>1279</v>
      </c>
      <c r="F664" s="317">
        <v>617.77</v>
      </c>
      <c r="G664" s="318">
        <v>40578</v>
      </c>
      <c r="H664" s="318">
        <v>40824</v>
      </c>
      <c r="I664" s="318">
        <v>50040</v>
      </c>
      <c r="J664" s="315"/>
      <c r="K664" s="315">
        <v>8620</v>
      </c>
      <c r="L664" s="315" t="s">
        <v>2385</v>
      </c>
      <c r="M664" s="315" t="s">
        <v>784</v>
      </c>
      <c r="N664" s="315" t="s">
        <v>755</v>
      </c>
      <c r="O664" s="315"/>
      <c r="P664" s="315"/>
      <c r="Q664" s="315"/>
    </row>
    <row r="665" spans="1:17">
      <c r="A665" s="315" t="s">
        <v>755</v>
      </c>
      <c r="B665" s="315" t="s">
        <v>2095</v>
      </c>
      <c r="C665" s="315" t="s">
        <v>2098</v>
      </c>
      <c r="D665" s="316">
        <v>2.2999999999999998</v>
      </c>
      <c r="E665" s="317">
        <v>1983.51</v>
      </c>
      <c r="F665" s="317">
        <v>1487.6399999999999</v>
      </c>
      <c r="G665" s="318">
        <v>39570</v>
      </c>
      <c r="H665" s="318">
        <v>39676</v>
      </c>
      <c r="I665" s="318">
        <v>48944</v>
      </c>
      <c r="J665" s="315"/>
      <c r="K665" s="315">
        <v>9014</v>
      </c>
      <c r="L665" s="315" t="s">
        <v>2386</v>
      </c>
      <c r="M665" s="315" t="s">
        <v>770</v>
      </c>
      <c r="N665" s="315" t="s">
        <v>755</v>
      </c>
      <c r="O665" s="315"/>
      <c r="P665" s="315"/>
      <c r="Q665" s="315"/>
    </row>
    <row r="666" spans="1:17">
      <c r="A666" s="315" t="s">
        <v>755</v>
      </c>
      <c r="B666" s="315" t="s">
        <v>2095</v>
      </c>
      <c r="C666" s="315" t="s">
        <v>2098</v>
      </c>
      <c r="D666" s="316">
        <v>2.2999999999999998</v>
      </c>
      <c r="E666" s="317">
        <v>2221.39</v>
      </c>
      <c r="F666" s="317">
        <v>1666.05</v>
      </c>
      <c r="G666" s="318">
        <v>39570</v>
      </c>
      <c r="H666" s="318">
        <v>39671</v>
      </c>
      <c r="I666" s="318">
        <v>48944</v>
      </c>
      <c r="J666" s="315"/>
      <c r="K666" s="315">
        <v>8590</v>
      </c>
      <c r="L666" s="315" t="s">
        <v>2387</v>
      </c>
      <c r="M666" s="315" t="s">
        <v>792</v>
      </c>
      <c r="N666" s="315" t="s">
        <v>755</v>
      </c>
      <c r="O666" s="315"/>
      <c r="P666" s="315"/>
      <c r="Q666" s="315"/>
    </row>
    <row r="667" spans="1:17">
      <c r="A667" s="315" t="s">
        <v>755</v>
      </c>
      <c r="B667" s="315" t="s">
        <v>2095</v>
      </c>
      <c r="C667" s="315" t="s">
        <v>2096</v>
      </c>
      <c r="D667" s="316">
        <v>2.2999999999999998</v>
      </c>
      <c r="E667" s="317">
        <v>1775</v>
      </c>
      <c r="F667" s="317">
        <v>1597.5000000000002</v>
      </c>
      <c r="G667" s="318">
        <v>39570</v>
      </c>
      <c r="H667" s="318">
        <v>39503</v>
      </c>
      <c r="I667" s="318">
        <v>48914</v>
      </c>
      <c r="J667" s="315"/>
      <c r="K667" s="315">
        <v>1681</v>
      </c>
      <c r="L667" s="315" t="s">
        <v>2205</v>
      </c>
      <c r="M667" s="315" t="s">
        <v>761</v>
      </c>
      <c r="N667" s="315" t="s">
        <v>755</v>
      </c>
      <c r="O667" s="315"/>
      <c r="P667" s="315"/>
      <c r="Q667" s="315"/>
    </row>
    <row r="668" spans="1:17">
      <c r="A668" s="315" t="s">
        <v>750</v>
      </c>
      <c r="B668" s="315" t="s">
        <v>2095</v>
      </c>
      <c r="C668" s="315" t="s">
        <v>2096</v>
      </c>
      <c r="D668" s="316">
        <v>2.2999999999999998</v>
      </c>
      <c r="E668" s="317">
        <v>1559</v>
      </c>
      <c r="F668" s="317">
        <v>1403.1000000000001</v>
      </c>
      <c r="G668" s="318">
        <v>39569</v>
      </c>
      <c r="H668" s="318">
        <v>39324</v>
      </c>
      <c r="I668" s="318">
        <v>48549</v>
      </c>
      <c r="J668" s="315"/>
      <c r="K668" s="315">
        <v>2615</v>
      </c>
      <c r="L668" s="315" t="s">
        <v>2331</v>
      </c>
      <c r="M668" s="315" t="s">
        <v>764</v>
      </c>
      <c r="N668" s="315" t="s">
        <v>750</v>
      </c>
      <c r="O668" s="315"/>
      <c r="P668" s="315"/>
      <c r="Q668" s="315"/>
    </row>
    <row r="669" spans="1:17">
      <c r="A669" s="315" t="s">
        <v>755</v>
      </c>
      <c r="B669" s="315" t="s">
        <v>2095</v>
      </c>
      <c r="C669" s="315" t="s">
        <v>2096</v>
      </c>
      <c r="D669" s="316">
        <v>2.2999999999999998</v>
      </c>
      <c r="E669" s="317">
        <v>2145</v>
      </c>
      <c r="F669" s="317">
        <v>1930.5</v>
      </c>
      <c r="G669" s="318">
        <v>39570</v>
      </c>
      <c r="H669" s="318">
        <v>39960</v>
      </c>
      <c r="I669" s="318">
        <v>49309</v>
      </c>
      <c r="J669" s="315"/>
      <c r="K669" s="315">
        <v>2027</v>
      </c>
      <c r="L669" s="315" t="s">
        <v>2388</v>
      </c>
      <c r="M669" s="315" t="s">
        <v>758</v>
      </c>
      <c r="N669" s="315" t="s">
        <v>755</v>
      </c>
      <c r="O669" s="315"/>
      <c r="P669" s="315"/>
      <c r="Q669" s="315"/>
    </row>
    <row r="670" spans="1:17">
      <c r="A670" s="315" t="s">
        <v>755</v>
      </c>
      <c r="B670" s="315" t="s">
        <v>2095</v>
      </c>
      <c r="C670" s="315" t="s">
        <v>2098</v>
      </c>
      <c r="D670" s="316">
        <v>2.2999999999999998</v>
      </c>
      <c r="E670" s="317">
        <v>2132</v>
      </c>
      <c r="F670" s="317">
        <v>1599</v>
      </c>
      <c r="G670" s="318">
        <v>39570</v>
      </c>
      <c r="H670" s="318">
        <v>39696</v>
      </c>
      <c r="I670" s="318">
        <v>48944</v>
      </c>
      <c r="J670" s="315"/>
      <c r="K670" s="315">
        <v>1700</v>
      </c>
      <c r="L670" s="315" t="s">
        <v>2389</v>
      </c>
      <c r="M670" s="315" t="s">
        <v>761</v>
      </c>
      <c r="N670" s="315" t="s">
        <v>755</v>
      </c>
      <c r="O670" s="315"/>
      <c r="P670" s="315"/>
      <c r="Q670" s="315"/>
    </row>
    <row r="671" spans="1:17">
      <c r="A671" s="315" t="s">
        <v>755</v>
      </c>
      <c r="B671" s="315" t="s">
        <v>2095</v>
      </c>
      <c r="C671" s="315" t="s">
        <v>2096</v>
      </c>
      <c r="D671" s="316">
        <v>2.2999999999999998</v>
      </c>
      <c r="E671" s="317">
        <v>2111</v>
      </c>
      <c r="F671" s="317">
        <v>1899.9</v>
      </c>
      <c r="G671" s="318">
        <v>39573</v>
      </c>
      <c r="H671" s="318">
        <v>39431</v>
      </c>
      <c r="I671" s="318">
        <v>48549</v>
      </c>
      <c r="J671" s="315"/>
      <c r="K671" s="315">
        <v>1008</v>
      </c>
      <c r="L671" s="315" t="s">
        <v>2390</v>
      </c>
      <c r="M671" s="315" t="s">
        <v>766</v>
      </c>
      <c r="N671" s="315" t="s">
        <v>755</v>
      </c>
      <c r="O671" s="315"/>
      <c r="P671" s="315"/>
      <c r="Q671" s="315"/>
    </row>
    <row r="672" spans="1:17">
      <c r="A672" s="315" t="s">
        <v>755</v>
      </c>
      <c r="B672" s="315" t="s">
        <v>2095</v>
      </c>
      <c r="C672" s="315" t="s">
        <v>2096</v>
      </c>
      <c r="D672" s="316">
        <v>2.2999999999999998</v>
      </c>
      <c r="E672" s="317">
        <v>2154</v>
      </c>
      <c r="F672" s="317">
        <v>1938.6</v>
      </c>
      <c r="G672" s="318">
        <v>39570</v>
      </c>
      <c r="H672" s="318">
        <v>39743</v>
      </c>
      <c r="I672" s="318">
        <v>48914</v>
      </c>
      <c r="J672" s="315"/>
      <c r="K672" s="315">
        <v>1523</v>
      </c>
      <c r="L672" s="315" t="s">
        <v>2391</v>
      </c>
      <c r="M672" s="315" t="s">
        <v>766</v>
      </c>
      <c r="N672" s="315" t="s">
        <v>755</v>
      </c>
      <c r="O672" s="315"/>
      <c r="P672" s="315"/>
      <c r="Q672" s="315"/>
    </row>
    <row r="673" spans="1:17">
      <c r="A673" s="315" t="s">
        <v>755</v>
      </c>
      <c r="B673" s="315" t="s">
        <v>2095</v>
      </c>
      <c r="C673" s="315" t="s">
        <v>2098</v>
      </c>
      <c r="D673" s="316">
        <v>2.2999999999999998</v>
      </c>
      <c r="E673" s="317">
        <v>2034</v>
      </c>
      <c r="F673" s="317">
        <v>1525.5</v>
      </c>
      <c r="G673" s="318">
        <v>39572</v>
      </c>
      <c r="H673" s="318">
        <v>40087</v>
      </c>
      <c r="I673" s="318">
        <v>49309</v>
      </c>
      <c r="J673" s="315"/>
      <c r="K673" s="315">
        <v>8600</v>
      </c>
      <c r="L673" s="315" t="s">
        <v>1806</v>
      </c>
      <c r="M673" s="315" t="s">
        <v>784</v>
      </c>
      <c r="N673" s="315" t="s">
        <v>755</v>
      </c>
      <c r="O673" s="315"/>
      <c r="P673" s="315"/>
      <c r="Q673" s="315"/>
    </row>
    <row r="674" spans="1:17">
      <c r="A674" s="315" t="s">
        <v>755</v>
      </c>
      <c r="B674" s="315" t="s">
        <v>2095</v>
      </c>
      <c r="C674" s="315" t="s">
        <v>2098</v>
      </c>
      <c r="D674" s="316">
        <v>2.2999999999999998</v>
      </c>
      <c r="E674" s="317">
        <v>3358</v>
      </c>
      <c r="F674" s="317">
        <v>2065.1800000000003</v>
      </c>
      <c r="G674" s="318">
        <v>39576</v>
      </c>
      <c r="H674" s="318">
        <v>40477</v>
      </c>
      <c r="I674" s="318">
        <v>49674</v>
      </c>
      <c r="J674" s="315"/>
      <c r="K674" s="315">
        <v>1922</v>
      </c>
      <c r="L674" s="315" t="s">
        <v>2392</v>
      </c>
      <c r="M674" s="315" t="s">
        <v>754</v>
      </c>
      <c r="N674" s="315" t="s">
        <v>755</v>
      </c>
      <c r="O674" s="315"/>
      <c r="P674" s="315"/>
      <c r="Q674" s="315"/>
    </row>
    <row r="675" spans="1:17">
      <c r="A675" s="315" t="s">
        <v>755</v>
      </c>
      <c r="B675" s="315" t="s">
        <v>2095</v>
      </c>
      <c r="C675" s="315" t="s">
        <v>2098</v>
      </c>
      <c r="D675" s="316">
        <v>2.2999999999999998</v>
      </c>
      <c r="E675" s="317">
        <v>2440</v>
      </c>
      <c r="F675" s="317">
        <v>1830</v>
      </c>
      <c r="G675" s="318">
        <v>39573</v>
      </c>
      <c r="H675" s="318">
        <v>40169</v>
      </c>
      <c r="I675" s="318">
        <v>49309</v>
      </c>
      <c r="J675" s="315"/>
      <c r="K675" s="315">
        <v>1774</v>
      </c>
      <c r="L675" s="315" t="s">
        <v>2393</v>
      </c>
      <c r="M675" s="315" t="s">
        <v>761</v>
      </c>
      <c r="N675" s="315" t="s">
        <v>755</v>
      </c>
      <c r="O675" s="315"/>
      <c r="P675" s="315"/>
      <c r="Q675" s="315"/>
    </row>
    <row r="676" spans="1:17">
      <c r="A676" s="315" t="s">
        <v>755</v>
      </c>
      <c r="B676" s="315" t="s">
        <v>2095</v>
      </c>
      <c r="C676" s="315" t="s">
        <v>2098</v>
      </c>
      <c r="D676" s="316">
        <v>2.2999999999999998</v>
      </c>
      <c r="E676" s="317">
        <v>2109</v>
      </c>
      <c r="F676" s="317">
        <v>1581.75</v>
      </c>
      <c r="G676" s="318">
        <v>39569</v>
      </c>
      <c r="H676" s="318">
        <v>39567</v>
      </c>
      <c r="I676" s="318">
        <v>48914</v>
      </c>
      <c r="J676" s="315"/>
      <c r="K676" s="315">
        <v>9442</v>
      </c>
      <c r="L676" s="315" t="s">
        <v>2134</v>
      </c>
      <c r="M676" s="315" t="s">
        <v>770</v>
      </c>
      <c r="N676" s="315" t="s">
        <v>755</v>
      </c>
      <c r="O676" s="315"/>
      <c r="P676" s="315"/>
      <c r="Q676" s="315"/>
    </row>
    <row r="677" spans="1:17">
      <c r="A677" s="315" t="s">
        <v>755</v>
      </c>
      <c r="B677" s="315" t="s">
        <v>2095</v>
      </c>
      <c r="C677" s="315" t="s">
        <v>2098</v>
      </c>
      <c r="D677" s="316">
        <v>2.2999999999999998</v>
      </c>
      <c r="E677" s="317">
        <v>1802</v>
      </c>
      <c r="F677" s="317">
        <v>1351.5</v>
      </c>
      <c r="G677" s="318">
        <v>39570</v>
      </c>
      <c r="H677" s="318">
        <v>39360</v>
      </c>
      <c r="I677" s="318">
        <v>48549</v>
      </c>
      <c r="J677" s="315"/>
      <c r="K677" s="315">
        <v>1728</v>
      </c>
      <c r="L677" s="315" t="s">
        <v>2394</v>
      </c>
      <c r="M677" s="315" t="s">
        <v>761</v>
      </c>
      <c r="N677" s="315" t="s">
        <v>755</v>
      </c>
      <c r="O677" s="315"/>
      <c r="P677" s="315"/>
      <c r="Q677" s="315"/>
    </row>
    <row r="678" spans="1:17">
      <c r="A678" s="315" t="s">
        <v>755</v>
      </c>
      <c r="B678" s="315" t="s">
        <v>2095</v>
      </c>
      <c r="C678" s="315" t="s">
        <v>2098</v>
      </c>
      <c r="D678" s="316">
        <v>2.2999999999999998</v>
      </c>
      <c r="E678" s="317">
        <v>1461.37</v>
      </c>
      <c r="F678" s="317">
        <v>1096.04</v>
      </c>
      <c r="G678" s="318">
        <v>39569</v>
      </c>
      <c r="H678" s="318">
        <v>38729</v>
      </c>
      <c r="I678" s="318">
        <v>48183</v>
      </c>
      <c r="J678" s="315"/>
      <c r="K678" s="315">
        <v>4118</v>
      </c>
      <c r="L678" s="315" t="s">
        <v>2395</v>
      </c>
      <c r="M678" s="315" t="s">
        <v>1296</v>
      </c>
      <c r="N678" s="315" t="s">
        <v>755</v>
      </c>
      <c r="O678" s="315"/>
      <c r="P678" s="315"/>
      <c r="Q678" s="315"/>
    </row>
    <row r="679" spans="1:17">
      <c r="A679" s="315" t="s">
        <v>755</v>
      </c>
      <c r="B679" s="315" t="s">
        <v>2095</v>
      </c>
      <c r="C679" s="315" t="s">
        <v>2096</v>
      </c>
      <c r="D679" s="316">
        <v>2.2999999999999998</v>
      </c>
      <c r="E679" s="317">
        <v>1728</v>
      </c>
      <c r="F679" s="317">
        <v>1555.2</v>
      </c>
      <c r="G679" s="318">
        <v>39603</v>
      </c>
      <c r="H679" s="318">
        <v>39477</v>
      </c>
      <c r="I679" s="318">
        <v>48914</v>
      </c>
      <c r="J679" s="315"/>
      <c r="K679" s="315">
        <v>6023</v>
      </c>
      <c r="L679" s="315" t="s">
        <v>2396</v>
      </c>
      <c r="M679" s="315" t="s">
        <v>788</v>
      </c>
      <c r="N679" s="315" t="s">
        <v>755</v>
      </c>
      <c r="O679" s="315"/>
      <c r="P679" s="315"/>
      <c r="Q679" s="315"/>
    </row>
    <row r="680" spans="1:17">
      <c r="A680" s="315" t="s">
        <v>755</v>
      </c>
      <c r="B680" s="315" t="s">
        <v>2095</v>
      </c>
      <c r="C680" s="315" t="s">
        <v>2096</v>
      </c>
      <c r="D680" s="316">
        <v>2.2999999999999998</v>
      </c>
      <c r="E680" s="317">
        <v>2191</v>
      </c>
      <c r="F680" s="317">
        <v>1971.8999999999999</v>
      </c>
      <c r="G680" s="318">
        <v>39570</v>
      </c>
      <c r="H680" s="318">
        <v>39717</v>
      </c>
      <c r="I680" s="318">
        <v>48944</v>
      </c>
      <c r="J680" s="315"/>
      <c r="K680" s="315">
        <v>1462</v>
      </c>
      <c r="L680" s="315" t="s">
        <v>2397</v>
      </c>
      <c r="M680" s="315" t="s">
        <v>766</v>
      </c>
      <c r="N680" s="315" t="s">
        <v>755</v>
      </c>
      <c r="O680" s="315"/>
      <c r="P680" s="315"/>
      <c r="Q680" s="315"/>
    </row>
    <row r="681" spans="1:17">
      <c r="A681" s="315" t="s">
        <v>755</v>
      </c>
      <c r="B681" s="315" t="s">
        <v>2095</v>
      </c>
      <c r="C681" s="315" t="s">
        <v>2096</v>
      </c>
      <c r="D681" s="316">
        <v>2.2999999999999998</v>
      </c>
      <c r="E681" s="317">
        <v>1521</v>
      </c>
      <c r="F681" s="317">
        <v>1368.9</v>
      </c>
      <c r="G681" s="318">
        <v>39583</v>
      </c>
      <c r="H681" s="318">
        <v>39542</v>
      </c>
      <c r="I681" s="318">
        <v>48914</v>
      </c>
      <c r="J681" s="315"/>
      <c r="K681" s="315">
        <v>2534</v>
      </c>
      <c r="L681" s="315" t="s">
        <v>2398</v>
      </c>
      <c r="M681" s="315" t="s">
        <v>764</v>
      </c>
      <c r="N681" s="315" t="s">
        <v>755</v>
      </c>
      <c r="O681" s="315"/>
      <c r="P681" s="315"/>
      <c r="Q681" s="315"/>
    </row>
    <row r="682" spans="1:17">
      <c r="A682" s="315" t="s">
        <v>755</v>
      </c>
      <c r="B682" s="315" t="s">
        <v>2095</v>
      </c>
      <c r="C682" s="315" t="s">
        <v>2098</v>
      </c>
      <c r="D682" s="316">
        <v>2.2999999999999998</v>
      </c>
      <c r="E682" s="317">
        <v>2451.9899999999998</v>
      </c>
      <c r="F682" s="317">
        <v>1838.99</v>
      </c>
      <c r="G682" s="318">
        <v>39570</v>
      </c>
      <c r="H682" s="318">
        <v>39941</v>
      </c>
      <c r="I682" s="318">
        <v>49309</v>
      </c>
      <c r="J682" s="315"/>
      <c r="K682" s="315">
        <v>8413</v>
      </c>
      <c r="L682" s="315" t="s">
        <v>2399</v>
      </c>
      <c r="M682" s="315" t="s">
        <v>784</v>
      </c>
      <c r="N682" s="315" t="s">
        <v>755</v>
      </c>
      <c r="O682" s="315"/>
      <c r="P682" s="315"/>
      <c r="Q682" s="315"/>
    </row>
    <row r="683" spans="1:17">
      <c r="A683" s="315" t="s">
        <v>755</v>
      </c>
      <c r="B683" s="315" t="s">
        <v>2095</v>
      </c>
      <c r="C683" s="315" t="s">
        <v>2098</v>
      </c>
      <c r="D683" s="316">
        <v>2.2999999999999998</v>
      </c>
      <c r="E683" s="317">
        <v>2423.63</v>
      </c>
      <c r="F683" s="317">
        <v>1817.73</v>
      </c>
      <c r="G683" s="318">
        <v>39570</v>
      </c>
      <c r="H683" s="318">
        <v>39295</v>
      </c>
      <c r="I683" s="318">
        <v>48549</v>
      </c>
      <c r="J683" s="315"/>
      <c r="K683" s="315">
        <v>8730</v>
      </c>
      <c r="L683" s="315" t="s">
        <v>2219</v>
      </c>
      <c r="M683" s="315" t="s">
        <v>770</v>
      </c>
      <c r="N683" s="315" t="s">
        <v>755</v>
      </c>
      <c r="O683" s="315"/>
      <c r="P683" s="315"/>
      <c r="Q683" s="315"/>
    </row>
    <row r="684" spans="1:17">
      <c r="A684" s="315" t="s">
        <v>755</v>
      </c>
      <c r="B684" s="315" t="s">
        <v>2095</v>
      </c>
      <c r="C684" s="315" t="s">
        <v>2098</v>
      </c>
      <c r="D684" s="316">
        <v>2.2999999999999998</v>
      </c>
      <c r="E684" s="317">
        <v>2400</v>
      </c>
      <c r="F684" s="317">
        <v>1800</v>
      </c>
      <c r="G684" s="318">
        <v>39587</v>
      </c>
      <c r="H684" s="318">
        <v>39428</v>
      </c>
      <c r="I684" s="318">
        <v>48579</v>
      </c>
      <c r="J684" s="315"/>
      <c r="K684" s="315">
        <v>8880</v>
      </c>
      <c r="L684" s="315" t="s">
        <v>2400</v>
      </c>
      <c r="M684" s="315" t="s">
        <v>770</v>
      </c>
      <c r="N684" s="315" t="s">
        <v>755</v>
      </c>
      <c r="O684" s="315"/>
      <c r="P684" s="315"/>
      <c r="Q684" s="315"/>
    </row>
    <row r="685" spans="1:17">
      <c r="A685" s="315" t="s">
        <v>755</v>
      </c>
      <c r="B685" s="315" t="s">
        <v>2095</v>
      </c>
      <c r="C685" s="315" t="s">
        <v>2098</v>
      </c>
      <c r="D685" s="316">
        <v>2.2999999999999998</v>
      </c>
      <c r="E685" s="317">
        <v>1791.87</v>
      </c>
      <c r="F685" s="317">
        <v>1343.9299999999998</v>
      </c>
      <c r="G685" s="318">
        <v>39575</v>
      </c>
      <c r="H685" s="318">
        <v>39423</v>
      </c>
      <c r="I685" s="318">
        <v>48549</v>
      </c>
      <c r="J685" s="315"/>
      <c r="K685" s="315">
        <v>5035</v>
      </c>
      <c r="L685" s="315" t="s">
        <v>2401</v>
      </c>
      <c r="M685" s="315" t="s">
        <v>776</v>
      </c>
      <c r="N685" s="315" t="s">
        <v>755</v>
      </c>
      <c r="O685" s="315"/>
      <c r="P685" s="315"/>
      <c r="Q685" s="315"/>
    </row>
    <row r="686" spans="1:17">
      <c r="A686" s="315" t="s">
        <v>755</v>
      </c>
      <c r="B686" s="319" t="s">
        <v>2095</v>
      </c>
      <c r="C686" s="319" t="s">
        <v>2098</v>
      </c>
      <c r="D686" s="320">
        <v>2.2999999999999998</v>
      </c>
      <c r="E686" s="317">
        <v>2244</v>
      </c>
      <c r="F686" s="317">
        <v>2019.6</v>
      </c>
      <c r="G686" s="321">
        <v>39575</v>
      </c>
      <c r="H686" s="321">
        <v>39357</v>
      </c>
      <c r="I686" s="321">
        <v>48549</v>
      </c>
      <c r="J686" s="319"/>
      <c r="K686" s="322">
        <v>6722</v>
      </c>
      <c r="L686" s="319" t="s">
        <v>2402</v>
      </c>
      <c r="M686" s="319" t="s">
        <v>811</v>
      </c>
      <c r="N686" s="315" t="s">
        <v>755</v>
      </c>
      <c r="O686" s="319"/>
      <c r="P686" s="319"/>
      <c r="Q686" s="319"/>
    </row>
    <row r="687" spans="1:17">
      <c r="A687" s="315" t="s">
        <v>755</v>
      </c>
      <c r="B687" s="315" t="s">
        <v>2095</v>
      </c>
      <c r="C687" s="315" t="s">
        <v>2098</v>
      </c>
      <c r="D687" s="316">
        <v>2.2999999999999998</v>
      </c>
      <c r="E687" s="317">
        <v>2269</v>
      </c>
      <c r="F687" s="317">
        <v>1701.75</v>
      </c>
      <c r="G687" s="318">
        <v>39604</v>
      </c>
      <c r="H687" s="318">
        <v>39847</v>
      </c>
      <c r="I687" s="318">
        <v>49309</v>
      </c>
      <c r="J687" s="315"/>
      <c r="K687" s="315">
        <v>1303</v>
      </c>
      <c r="L687" s="315" t="s">
        <v>2117</v>
      </c>
      <c r="M687" s="315" t="s">
        <v>766</v>
      </c>
      <c r="N687" s="315" t="s">
        <v>755</v>
      </c>
      <c r="O687" s="315"/>
      <c r="P687" s="315"/>
      <c r="Q687" s="315"/>
    </row>
    <row r="688" spans="1:17">
      <c r="A688" s="315" t="s">
        <v>755</v>
      </c>
      <c r="B688" s="315" t="s">
        <v>2095</v>
      </c>
      <c r="C688" s="315" t="s">
        <v>2098</v>
      </c>
      <c r="D688" s="316">
        <v>2.2999999999999998</v>
      </c>
      <c r="E688" s="317">
        <v>2502</v>
      </c>
      <c r="F688" s="317">
        <v>998.29</v>
      </c>
      <c r="G688" s="318">
        <v>39636</v>
      </c>
      <c r="H688" s="318">
        <v>41178</v>
      </c>
      <c r="I688" s="318">
        <v>50405</v>
      </c>
      <c r="J688" s="315"/>
      <c r="K688" s="315">
        <v>1040</v>
      </c>
      <c r="L688" s="315" t="s">
        <v>2316</v>
      </c>
      <c r="M688" s="315" t="s">
        <v>766</v>
      </c>
      <c r="N688" s="315" t="s">
        <v>755</v>
      </c>
      <c r="O688" s="315"/>
      <c r="P688" s="315"/>
      <c r="Q688" s="315"/>
    </row>
    <row r="689" spans="1:17">
      <c r="A689" s="315" t="s">
        <v>755</v>
      </c>
      <c r="B689" s="315" t="s">
        <v>2095</v>
      </c>
      <c r="C689" s="315" t="s">
        <v>2096</v>
      </c>
      <c r="D689" s="316">
        <v>2.2999999999999998</v>
      </c>
      <c r="E689" s="317">
        <v>2123</v>
      </c>
      <c r="F689" s="317">
        <v>1910.6999999999998</v>
      </c>
      <c r="G689" s="318">
        <v>39646</v>
      </c>
      <c r="H689" s="318">
        <v>39796</v>
      </c>
      <c r="I689" s="318">
        <v>48944</v>
      </c>
      <c r="J689" s="315"/>
      <c r="K689" s="315">
        <v>8753</v>
      </c>
      <c r="L689" s="315" t="s">
        <v>2201</v>
      </c>
      <c r="M689" s="315" t="s">
        <v>1705</v>
      </c>
      <c r="N689" s="315" t="s">
        <v>755</v>
      </c>
      <c r="O689" s="315"/>
      <c r="P689" s="315"/>
      <c r="Q689" s="315"/>
    </row>
    <row r="690" spans="1:17">
      <c r="A690" s="315" t="s">
        <v>755</v>
      </c>
      <c r="B690" s="315" t="s">
        <v>2095</v>
      </c>
      <c r="C690" s="315" t="s">
        <v>2096</v>
      </c>
      <c r="D690" s="316">
        <v>2.2999999999999998</v>
      </c>
      <c r="E690" s="317">
        <v>2295.6</v>
      </c>
      <c r="F690" s="317">
        <v>2066.04</v>
      </c>
      <c r="G690" s="318">
        <v>39650</v>
      </c>
      <c r="H690" s="318">
        <v>39643</v>
      </c>
      <c r="I690" s="318">
        <v>48914</v>
      </c>
      <c r="J690" s="315"/>
      <c r="K690" s="315">
        <v>8754</v>
      </c>
      <c r="L690" s="315" t="s">
        <v>2403</v>
      </c>
      <c r="M690" s="315" t="s">
        <v>1705</v>
      </c>
      <c r="N690" s="315" t="s">
        <v>755</v>
      </c>
      <c r="O690" s="315"/>
      <c r="P690" s="315"/>
      <c r="Q690" s="315"/>
    </row>
    <row r="691" spans="1:17">
      <c r="A691" s="315" t="s">
        <v>755</v>
      </c>
      <c r="B691" s="315" t="s">
        <v>2095</v>
      </c>
      <c r="C691" s="315" t="s">
        <v>2098</v>
      </c>
      <c r="D691" s="316">
        <v>2.2999999999999998</v>
      </c>
      <c r="E691" s="317">
        <v>2485</v>
      </c>
      <c r="F691" s="317">
        <v>1863.75</v>
      </c>
      <c r="G691" s="318">
        <v>39657</v>
      </c>
      <c r="H691" s="318">
        <v>40001</v>
      </c>
      <c r="I691" s="318">
        <v>49309</v>
      </c>
      <c r="J691" s="315"/>
      <c r="K691" s="315">
        <v>3179</v>
      </c>
      <c r="L691" s="315" t="s">
        <v>2404</v>
      </c>
      <c r="M691" s="315" t="s">
        <v>764</v>
      </c>
      <c r="N691" s="315" t="s">
        <v>755</v>
      </c>
      <c r="O691" s="315"/>
      <c r="P691" s="315"/>
      <c r="Q691" s="315"/>
    </row>
    <row r="692" spans="1:17">
      <c r="A692" s="315" t="s">
        <v>755</v>
      </c>
      <c r="B692" s="315" t="s">
        <v>2095</v>
      </c>
      <c r="C692" s="315" t="s">
        <v>2096</v>
      </c>
      <c r="D692" s="316">
        <v>2.2999999999999998</v>
      </c>
      <c r="E692" s="317">
        <v>2337</v>
      </c>
      <c r="F692" s="317">
        <v>2103.3000000000002</v>
      </c>
      <c r="G692" s="318">
        <v>39674</v>
      </c>
      <c r="H692" s="318">
        <v>39688</v>
      </c>
      <c r="I692" s="318">
        <v>48944</v>
      </c>
      <c r="J692" s="315"/>
      <c r="K692" s="315">
        <v>1530</v>
      </c>
      <c r="L692" s="315" t="s">
        <v>2405</v>
      </c>
      <c r="M692" s="315" t="s">
        <v>766</v>
      </c>
      <c r="N692" s="315" t="s">
        <v>755</v>
      </c>
      <c r="O692" s="315"/>
      <c r="P692" s="315"/>
      <c r="Q692" s="315"/>
    </row>
    <row r="693" spans="1:17">
      <c r="A693" s="315" t="s">
        <v>755</v>
      </c>
      <c r="B693" s="315" t="s">
        <v>2095</v>
      </c>
      <c r="C693" s="315" t="s">
        <v>2096</v>
      </c>
      <c r="D693" s="316">
        <v>2.2999999999999998</v>
      </c>
      <c r="E693" s="317">
        <v>2453</v>
      </c>
      <c r="F693" s="317">
        <v>2207.6999999999998</v>
      </c>
      <c r="G693" s="318">
        <v>39706</v>
      </c>
      <c r="H693" s="318">
        <v>39764</v>
      </c>
      <c r="I693" s="318">
        <v>48944</v>
      </c>
      <c r="J693" s="315"/>
      <c r="K693" s="315">
        <v>1373</v>
      </c>
      <c r="L693" s="315" t="s">
        <v>1912</v>
      </c>
      <c r="M693" s="315" t="s">
        <v>766</v>
      </c>
      <c r="N693" s="315" t="s">
        <v>755</v>
      </c>
      <c r="O693" s="315"/>
      <c r="P693" s="315"/>
      <c r="Q693" s="315"/>
    </row>
    <row r="694" spans="1:17">
      <c r="A694" s="315" t="s">
        <v>755</v>
      </c>
      <c r="B694" s="315" t="s">
        <v>2095</v>
      </c>
      <c r="C694" s="315" t="s">
        <v>2096</v>
      </c>
      <c r="D694" s="316">
        <v>2.2999999999999998</v>
      </c>
      <c r="E694" s="317">
        <v>992</v>
      </c>
      <c r="F694" s="317">
        <v>587.26</v>
      </c>
      <c r="G694" s="318">
        <v>39701</v>
      </c>
      <c r="H694" s="318">
        <v>40683</v>
      </c>
      <c r="I694" s="318">
        <v>50040</v>
      </c>
      <c r="J694" s="315"/>
      <c r="K694" s="315">
        <v>1035</v>
      </c>
      <c r="L694" s="315" t="s">
        <v>2406</v>
      </c>
      <c r="M694" s="315" t="s">
        <v>766</v>
      </c>
      <c r="N694" s="315" t="s">
        <v>755</v>
      </c>
      <c r="O694" s="315"/>
      <c r="P694" s="315"/>
      <c r="Q694" s="315"/>
    </row>
    <row r="695" spans="1:17">
      <c r="A695" s="315" t="s">
        <v>755</v>
      </c>
      <c r="B695" s="315" t="s">
        <v>2095</v>
      </c>
      <c r="C695" s="315" t="s">
        <v>2098</v>
      </c>
      <c r="D695" s="316">
        <v>2.2999999999999998</v>
      </c>
      <c r="E695" s="317">
        <v>2512</v>
      </c>
      <c r="F695" s="317">
        <v>921.91</v>
      </c>
      <c r="G695" s="318">
        <v>39799</v>
      </c>
      <c r="H695" s="318">
        <v>41437</v>
      </c>
      <c r="I695" s="318">
        <v>50770</v>
      </c>
      <c r="J695" s="315"/>
      <c r="K695" s="315">
        <v>3073</v>
      </c>
      <c r="L695" s="315" t="s">
        <v>2407</v>
      </c>
      <c r="M695" s="315" t="s">
        <v>764</v>
      </c>
      <c r="N695" s="315" t="s">
        <v>755</v>
      </c>
      <c r="O695" s="315"/>
      <c r="P695" s="315"/>
      <c r="Q695" s="315"/>
    </row>
    <row r="696" spans="1:17">
      <c r="A696" s="315" t="s">
        <v>755</v>
      </c>
      <c r="B696" s="315" t="s">
        <v>2095</v>
      </c>
      <c r="C696" s="315" t="s">
        <v>2098</v>
      </c>
      <c r="D696" s="316">
        <v>2.2999999999999998</v>
      </c>
      <c r="E696" s="317">
        <v>2477</v>
      </c>
      <c r="F696" s="317">
        <v>1857.75</v>
      </c>
      <c r="G696" s="318">
        <v>39850</v>
      </c>
      <c r="H696" s="318">
        <v>40162</v>
      </c>
      <c r="I696" s="318">
        <v>49309</v>
      </c>
      <c r="J696" s="315"/>
      <c r="K696" s="315">
        <v>6807</v>
      </c>
      <c r="L696" s="315" t="s">
        <v>2408</v>
      </c>
      <c r="M696" s="315" t="s">
        <v>811</v>
      </c>
      <c r="N696" s="315" t="s">
        <v>755</v>
      </c>
      <c r="O696" s="315"/>
      <c r="P696" s="315"/>
      <c r="Q696" s="315"/>
    </row>
    <row r="697" spans="1:17">
      <c r="A697" s="315" t="s">
        <v>755</v>
      </c>
      <c r="B697" s="315" t="s">
        <v>2095</v>
      </c>
      <c r="C697" s="315" t="s">
        <v>2098</v>
      </c>
      <c r="D697" s="316">
        <v>2.2999999999999998</v>
      </c>
      <c r="E697" s="317">
        <v>2388</v>
      </c>
      <c r="F697" s="317">
        <v>1468.6299999999999</v>
      </c>
      <c r="G697" s="318">
        <v>39944</v>
      </c>
      <c r="H697" s="318">
        <v>40317</v>
      </c>
      <c r="I697" s="318">
        <v>49674</v>
      </c>
      <c r="J697" s="315"/>
      <c r="K697" s="315">
        <v>1436</v>
      </c>
      <c r="L697" s="315" t="s">
        <v>2409</v>
      </c>
      <c r="M697" s="315" t="s">
        <v>766</v>
      </c>
      <c r="N697" s="315" t="s">
        <v>755</v>
      </c>
      <c r="O697" s="315"/>
      <c r="P697" s="315"/>
      <c r="Q697" s="315"/>
    </row>
    <row r="698" spans="1:17">
      <c r="A698" s="315" t="s">
        <v>755</v>
      </c>
      <c r="B698" s="315" t="s">
        <v>2095</v>
      </c>
      <c r="C698" s="315" t="s">
        <v>2096</v>
      </c>
      <c r="D698" s="316">
        <v>2.2999999999999998</v>
      </c>
      <c r="E698" s="317">
        <v>1996</v>
      </c>
      <c r="F698" s="317">
        <v>1796.3999999999999</v>
      </c>
      <c r="G698" s="318">
        <v>39969</v>
      </c>
      <c r="H698" s="318">
        <v>40037</v>
      </c>
      <c r="I698" s="318">
        <v>49309</v>
      </c>
      <c r="J698" s="315"/>
      <c r="K698" s="315">
        <v>9053</v>
      </c>
      <c r="L698" s="315" t="s">
        <v>901</v>
      </c>
      <c r="M698" s="315" t="s">
        <v>781</v>
      </c>
      <c r="N698" s="315" t="s">
        <v>755</v>
      </c>
      <c r="O698" s="315"/>
      <c r="P698" s="315"/>
      <c r="Q698" s="315"/>
    </row>
    <row r="699" spans="1:17">
      <c r="A699" s="315" t="s">
        <v>755</v>
      </c>
      <c r="B699" s="315" t="s">
        <v>2095</v>
      </c>
      <c r="C699" s="315" t="s">
        <v>2096</v>
      </c>
      <c r="D699" s="316">
        <v>2.2999999999999998</v>
      </c>
      <c r="E699" s="317">
        <v>2412</v>
      </c>
      <c r="F699" s="317">
        <v>1427.8999999999999</v>
      </c>
      <c r="G699" s="318">
        <v>40091</v>
      </c>
      <c r="H699" s="318">
        <v>40770</v>
      </c>
      <c r="I699" s="318">
        <v>50040</v>
      </c>
      <c r="J699" s="315"/>
      <c r="K699" s="315">
        <v>2013</v>
      </c>
      <c r="L699" s="315" t="s">
        <v>2410</v>
      </c>
      <c r="M699" s="315" t="s">
        <v>758</v>
      </c>
      <c r="N699" s="315" t="s">
        <v>755</v>
      </c>
      <c r="O699" s="315"/>
      <c r="P699" s="315"/>
      <c r="Q699" s="315"/>
    </row>
    <row r="700" spans="1:17">
      <c r="A700" s="315" t="s">
        <v>755</v>
      </c>
      <c r="B700" s="315" t="s">
        <v>2095</v>
      </c>
      <c r="C700" s="315" t="s">
        <v>2098</v>
      </c>
      <c r="D700" s="316">
        <v>2.2999999999999998</v>
      </c>
      <c r="E700" s="317">
        <v>2566</v>
      </c>
      <c r="F700" s="317">
        <v>1023.8399999999999</v>
      </c>
      <c r="G700" s="318">
        <v>40102</v>
      </c>
      <c r="H700" s="318">
        <v>41179</v>
      </c>
      <c r="I700" s="318">
        <v>50405</v>
      </c>
      <c r="J700" s="315"/>
      <c r="K700" s="315">
        <v>1782</v>
      </c>
      <c r="L700" s="315" t="s">
        <v>2411</v>
      </c>
      <c r="M700" s="315" t="s">
        <v>761</v>
      </c>
      <c r="N700" s="315" t="s">
        <v>755</v>
      </c>
      <c r="O700" s="315"/>
      <c r="P700" s="315"/>
      <c r="Q700" s="315"/>
    </row>
    <row r="701" spans="1:17">
      <c r="A701" s="315" t="s">
        <v>755</v>
      </c>
      <c r="B701" s="315" t="s">
        <v>2095</v>
      </c>
      <c r="C701" s="315" t="s">
        <v>2096</v>
      </c>
      <c r="D701" s="316">
        <v>2.2999999999999998</v>
      </c>
      <c r="E701" s="317">
        <v>1297</v>
      </c>
      <c r="F701" s="317">
        <v>957.18000000000006</v>
      </c>
      <c r="G701" s="318">
        <v>40127</v>
      </c>
      <c r="H701" s="318">
        <v>40257</v>
      </c>
      <c r="I701" s="318">
        <v>49674</v>
      </c>
      <c r="J701" s="315"/>
      <c r="K701" s="315">
        <v>3175</v>
      </c>
      <c r="L701" s="315" t="s">
        <v>2412</v>
      </c>
      <c r="M701" s="315" t="s">
        <v>761</v>
      </c>
      <c r="N701" s="315" t="s">
        <v>755</v>
      </c>
      <c r="O701" s="315"/>
      <c r="P701" s="315"/>
      <c r="Q701" s="315"/>
    </row>
    <row r="702" spans="1:17">
      <c r="A702" s="315" t="s">
        <v>755</v>
      </c>
      <c r="B702" s="315" t="s">
        <v>2095</v>
      </c>
      <c r="C702" s="315" t="s">
        <v>2098</v>
      </c>
      <c r="D702" s="316">
        <v>2.2999999999999998</v>
      </c>
      <c r="E702" s="317">
        <v>1849</v>
      </c>
      <c r="F702" s="317">
        <v>1137.1499999999999</v>
      </c>
      <c r="G702" s="318">
        <v>40129</v>
      </c>
      <c r="H702" s="318">
        <v>40387</v>
      </c>
      <c r="I702" s="318">
        <v>49674</v>
      </c>
      <c r="J702" s="315"/>
      <c r="K702" s="315">
        <v>6208</v>
      </c>
      <c r="L702" s="315" t="s">
        <v>1469</v>
      </c>
      <c r="M702" s="315" t="s">
        <v>788</v>
      </c>
      <c r="N702" s="315" t="s">
        <v>755</v>
      </c>
      <c r="O702" s="315"/>
      <c r="P702" s="315"/>
      <c r="Q702" s="315"/>
    </row>
    <row r="703" spans="1:17">
      <c r="A703" s="315" t="s">
        <v>755</v>
      </c>
      <c r="B703" s="315" t="s">
        <v>2095</v>
      </c>
      <c r="C703" s="315" t="s">
        <v>2098</v>
      </c>
      <c r="D703" s="316">
        <v>2.2999999999999998</v>
      </c>
      <c r="E703" s="317">
        <v>2133</v>
      </c>
      <c r="F703" s="317">
        <v>1311.8000000000002</v>
      </c>
      <c r="G703" s="318">
        <v>40176</v>
      </c>
      <c r="H703" s="318">
        <v>40221</v>
      </c>
      <c r="I703" s="318">
        <v>49674</v>
      </c>
      <c r="J703" s="315"/>
      <c r="K703" s="315">
        <v>6927</v>
      </c>
      <c r="L703" s="315" t="s">
        <v>2413</v>
      </c>
      <c r="M703" s="315" t="s">
        <v>811</v>
      </c>
      <c r="N703" s="315" t="s">
        <v>755</v>
      </c>
      <c r="O703" s="315"/>
      <c r="P703" s="315"/>
      <c r="Q703" s="315"/>
    </row>
    <row r="704" spans="1:17">
      <c r="A704" s="315" t="s">
        <v>755</v>
      </c>
      <c r="B704" s="315" t="s">
        <v>2095</v>
      </c>
      <c r="C704" s="315" t="s">
        <v>2098</v>
      </c>
      <c r="D704" s="316">
        <v>2.2999999999999998</v>
      </c>
      <c r="E704" s="317">
        <v>1607</v>
      </c>
      <c r="F704" s="317">
        <v>1205.25</v>
      </c>
      <c r="G704" s="318">
        <v>40219</v>
      </c>
      <c r="H704" s="318">
        <v>40147</v>
      </c>
      <c r="I704" s="318">
        <v>49309</v>
      </c>
      <c r="J704" s="315"/>
      <c r="K704" s="315">
        <v>1895</v>
      </c>
      <c r="L704" s="315" t="s">
        <v>2414</v>
      </c>
      <c r="M704" s="315" t="s">
        <v>754</v>
      </c>
      <c r="N704" s="315" t="s">
        <v>755</v>
      </c>
      <c r="O704" s="315"/>
      <c r="P704" s="315"/>
      <c r="Q704" s="315"/>
    </row>
    <row r="705" spans="1:17">
      <c r="A705" s="315" t="s">
        <v>755</v>
      </c>
      <c r="B705" s="315" t="s">
        <v>2095</v>
      </c>
      <c r="C705" s="315" t="s">
        <v>2096</v>
      </c>
      <c r="D705" s="316">
        <v>2.2999999999999998</v>
      </c>
      <c r="E705" s="317">
        <v>2108</v>
      </c>
      <c r="F705" s="317">
        <v>1555.7</v>
      </c>
      <c r="G705" s="318">
        <v>40289</v>
      </c>
      <c r="H705" s="318">
        <v>40353</v>
      </c>
      <c r="I705" s="318">
        <v>49674</v>
      </c>
      <c r="J705" s="315"/>
      <c r="K705" s="315">
        <v>4626</v>
      </c>
      <c r="L705" s="315" t="s">
        <v>2415</v>
      </c>
      <c r="M705" s="315" t="s">
        <v>1296</v>
      </c>
      <c r="N705" s="315" t="s">
        <v>755</v>
      </c>
      <c r="O705" s="315"/>
      <c r="P705" s="315"/>
      <c r="Q705" s="315"/>
    </row>
    <row r="706" spans="1:17">
      <c r="A706" s="315" t="s">
        <v>755</v>
      </c>
      <c r="B706" s="315" t="s">
        <v>2095</v>
      </c>
      <c r="C706" s="315" t="s">
        <v>2096</v>
      </c>
      <c r="D706" s="316">
        <v>2.2999999999999998</v>
      </c>
      <c r="E706" s="317">
        <v>1639</v>
      </c>
      <c r="F706" s="317">
        <v>1209.58</v>
      </c>
      <c r="G706" s="318">
        <v>40315</v>
      </c>
      <c r="H706" s="318">
        <v>40405</v>
      </c>
      <c r="I706" s="318">
        <v>49674</v>
      </c>
      <c r="J706" s="315"/>
      <c r="K706" s="315">
        <v>6030</v>
      </c>
      <c r="L706" s="315" t="s">
        <v>2286</v>
      </c>
      <c r="M706" s="315" t="s">
        <v>788</v>
      </c>
      <c r="N706" s="315" t="s">
        <v>755</v>
      </c>
      <c r="O706" s="315"/>
      <c r="P706" s="315"/>
      <c r="Q706" s="315"/>
    </row>
    <row r="707" spans="1:17">
      <c r="A707" s="315" t="s">
        <v>755</v>
      </c>
      <c r="B707" s="315" t="s">
        <v>2095</v>
      </c>
      <c r="C707" s="315" t="s">
        <v>2096</v>
      </c>
      <c r="D707" s="316">
        <v>2.2999999999999998</v>
      </c>
      <c r="E707" s="317">
        <v>1954</v>
      </c>
      <c r="F707" s="317">
        <v>1156.77</v>
      </c>
      <c r="G707" s="318">
        <v>40449</v>
      </c>
      <c r="H707" s="318">
        <v>40690</v>
      </c>
      <c r="I707" s="318">
        <v>50040</v>
      </c>
      <c r="J707" s="315"/>
      <c r="K707" s="315">
        <v>8737</v>
      </c>
      <c r="L707" s="315" t="s">
        <v>2416</v>
      </c>
      <c r="M707" s="315" t="s">
        <v>770</v>
      </c>
      <c r="N707" s="315" t="s">
        <v>755</v>
      </c>
      <c r="O707" s="315"/>
      <c r="P707" s="315"/>
      <c r="Q707" s="315"/>
    </row>
    <row r="708" spans="1:17">
      <c r="A708" s="315" t="s">
        <v>755</v>
      </c>
      <c r="B708" s="315" t="s">
        <v>2095</v>
      </c>
      <c r="C708" s="315" t="s">
        <v>2098</v>
      </c>
      <c r="D708" s="316">
        <v>2.2999999999999998</v>
      </c>
      <c r="E708" s="317">
        <v>2289</v>
      </c>
      <c r="F708" s="317">
        <v>1407.7399999999998</v>
      </c>
      <c r="G708" s="318">
        <v>40459</v>
      </c>
      <c r="H708" s="318">
        <v>40422</v>
      </c>
      <c r="I708" s="318">
        <v>49674</v>
      </c>
      <c r="J708" s="315"/>
      <c r="K708" s="315">
        <v>2350</v>
      </c>
      <c r="L708" s="315" t="s">
        <v>2417</v>
      </c>
      <c r="M708" s="315" t="s">
        <v>1431</v>
      </c>
      <c r="N708" s="315" t="s">
        <v>755</v>
      </c>
      <c r="O708" s="315"/>
      <c r="P708" s="315"/>
      <c r="Q708" s="315"/>
    </row>
    <row r="709" spans="1:17">
      <c r="A709" s="315" t="s">
        <v>755</v>
      </c>
      <c r="B709" s="315" t="s">
        <v>2095</v>
      </c>
      <c r="C709" s="315" t="s">
        <v>2098</v>
      </c>
      <c r="D709" s="316">
        <v>2.2999999999999998</v>
      </c>
      <c r="E709" s="317">
        <v>2282</v>
      </c>
      <c r="F709" s="317">
        <v>1102.2</v>
      </c>
      <c r="G709" s="318">
        <v>40641</v>
      </c>
      <c r="H709" s="318">
        <v>40760</v>
      </c>
      <c r="I709" s="318">
        <v>50040</v>
      </c>
      <c r="J709" s="315"/>
      <c r="K709" s="315">
        <v>4133</v>
      </c>
      <c r="L709" s="315" t="s">
        <v>2418</v>
      </c>
      <c r="M709" s="315" t="s">
        <v>1484</v>
      </c>
      <c r="N709" s="315" t="s">
        <v>755</v>
      </c>
      <c r="O709" s="315"/>
      <c r="P709" s="315"/>
      <c r="Q709" s="315"/>
    </row>
    <row r="710" spans="1:17">
      <c r="A710" s="315" t="s">
        <v>755</v>
      </c>
      <c r="B710" s="315" t="s">
        <v>2095</v>
      </c>
      <c r="C710" s="315" t="s">
        <v>2096</v>
      </c>
      <c r="D710" s="316">
        <v>2.2999999999999998</v>
      </c>
      <c r="E710" s="317">
        <v>2071</v>
      </c>
      <c r="F710" s="317">
        <v>1226.04</v>
      </c>
      <c r="G710" s="318">
        <v>40672</v>
      </c>
      <c r="H710" s="318">
        <v>40802</v>
      </c>
      <c r="I710" s="318">
        <v>50040</v>
      </c>
      <c r="J710" s="315"/>
      <c r="K710" s="315">
        <v>1142</v>
      </c>
      <c r="L710" s="315" t="s">
        <v>2419</v>
      </c>
      <c r="M710" s="315" t="s">
        <v>766</v>
      </c>
      <c r="N710" s="315" t="s">
        <v>755</v>
      </c>
      <c r="O710" s="315"/>
      <c r="P710" s="315"/>
      <c r="Q710" s="315"/>
    </row>
    <row r="711" spans="1:17">
      <c r="A711" s="315" t="s">
        <v>750</v>
      </c>
      <c r="B711" s="315" t="s">
        <v>2095</v>
      </c>
      <c r="C711" s="315" t="s">
        <v>2098</v>
      </c>
      <c r="D711" s="316">
        <v>2.2999999999999998</v>
      </c>
      <c r="E711" s="317">
        <v>2149</v>
      </c>
      <c r="F711" s="317">
        <v>883.48</v>
      </c>
      <c r="G711" s="318">
        <v>40682</v>
      </c>
      <c r="H711" s="318">
        <v>40940</v>
      </c>
      <c r="I711" s="318">
        <v>50405</v>
      </c>
      <c r="J711" s="315"/>
      <c r="K711" s="315">
        <v>3053</v>
      </c>
      <c r="L711" s="315" t="s">
        <v>2264</v>
      </c>
      <c r="M711" s="315" t="s">
        <v>764</v>
      </c>
      <c r="N711" s="315" t="s">
        <v>750</v>
      </c>
      <c r="O711" s="315"/>
      <c r="P711" s="315"/>
      <c r="Q711" s="315"/>
    </row>
    <row r="712" spans="1:17">
      <c r="A712" s="315" t="s">
        <v>755</v>
      </c>
      <c r="B712" s="315" t="s">
        <v>2095</v>
      </c>
      <c r="C712" s="315" t="s">
        <v>2098</v>
      </c>
      <c r="D712" s="316">
        <v>2.2999999999999998</v>
      </c>
      <c r="E712" s="317">
        <v>2164</v>
      </c>
      <c r="F712" s="317">
        <v>1045.21</v>
      </c>
      <c r="G712" s="318">
        <v>40693</v>
      </c>
      <c r="H712" s="318">
        <v>40869</v>
      </c>
      <c r="I712" s="318">
        <v>50040</v>
      </c>
      <c r="J712" s="315"/>
      <c r="K712" s="315">
        <v>6232</v>
      </c>
      <c r="L712" s="315" t="s">
        <v>2268</v>
      </c>
      <c r="M712" s="315" t="s">
        <v>788</v>
      </c>
      <c r="N712" s="315" t="s">
        <v>755</v>
      </c>
      <c r="O712" s="315"/>
      <c r="P712" s="315"/>
      <c r="Q712" s="315"/>
    </row>
    <row r="713" spans="1:17">
      <c r="A713" s="315" t="s">
        <v>755</v>
      </c>
      <c r="B713" s="315" t="s">
        <v>2095</v>
      </c>
      <c r="C713" s="315" t="s">
        <v>2098</v>
      </c>
      <c r="D713" s="316">
        <v>2.2999999999999998</v>
      </c>
      <c r="E713" s="317">
        <v>2216</v>
      </c>
      <c r="F713" s="317">
        <v>1070.3300000000002</v>
      </c>
      <c r="G713" s="318">
        <v>40735</v>
      </c>
      <c r="H713" s="318">
        <v>40798</v>
      </c>
      <c r="I713" s="318">
        <v>50040</v>
      </c>
      <c r="J713" s="315"/>
      <c r="K713" s="315">
        <v>4600</v>
      </c>
      <c r="L713" s="315" t="s">
        <v>2139</v>
      </c>
      <c r="M713" s="315" t="s">
        <v>1296</v>
      </c>
      <c r="N713" s="315" t="s">
        <v>755</v>
      </c>
      <c r="O713" s="315"/>
      <c r="P713" s="315"/>
      <c r="Q713" s="315"/>
    </row>
    <row r="714" spans="1:17">
      <c r="A714" s="315" t="s">
        <v>755</v>
      </c>
      <c r="B714" s="315" t="s">
        <v>2095</v>
      </c>
      <c r="C714" s="315" t="s">
        <v>2098</v>
      </c>
      <c r="D714" s="316">
        <v>2.2999999999999998</v>
      </c>
      <c r="E714" s="317">
        <v>1368.82</v>
      </c>
      <c r="F714" s="317">
        <v>661.15</v>
      </c>
      <c r="G714" s="318">
        <v>40844</v>
      </c>
      <c r="H714" s="318">
        <v>40891</v>
      </c>
      <c r="I714" s="318">
        <v>50040</v>
      </c>
      <c r="J714" s="315"/>
      <c r="K714" s="315">
        <v>4104</v>
      </c>
      <c r="L714" s="315" t="s">
        <v>2313</v>
      </c>
      <c r="M714" s="315" t="s">
        <v>1484</v>
      </c>
      <c r="N714" s="315" t="s">
        <v>755</v>
      </c>
      <c r="O714" s="315"/>
      <c r="P714" s="315"/>
      <c r="Q714" s="315"/>
    </row>
    <row r="715" spans="1:17">
      <c r="A715" s="315" t="s">
        <v>755</v>
      </c>
      <c r="B715" s="315" t="s">
        <v>2095</v>
      </c>
      <c r="C715" s="315" t="s">
        <v>2098</v>
      </c>
      <c r="D715" s="316">
        <v>2.31</v>
      </c>
      <c r="E715" s="317">
        <v>1770</v>
      </c>
      <c r="F715" s="317">
        <v>1088.55</v>
      </c>
      <c r="G715" s="318">
        <v>40709</v>
      </c>
      <c r="H715" s="318">
        <v>40301</v>
      </c>
      <c r="I715" s="318">
        <v>49674</v>
      </c>
      <c r="J715" s="315"/>
      <c r="K715" s="315">
        <v>8625</v>
      </c>
      <c r="L715" s="315" t="s">
        <v>959</v>
      </c>
      <c r="M715" s="315" t="s">
        <v>784</v>
      </c>
      <c r="N715" s="315" t="s">
        <v>755</v>
      </c>
      <c r="O715" s="315"/>
      <c r="P715" s="315"/>
      <c r="Q715" s="315"/>
    </row>
    <row r="716" spans="1:17">
      <c r="A716" s="315" t="s">
        <v>755</v>
      </c>
      <c r="B716" s="315" t="s">
        <v>2095</v>
      </c>
      <c r="C716" s="315" t="s">
        <v>2098</v>
      </c>
      <c r="D716" s="316">
        <v>2.35</v>
      </c>
      <c r="E716" s="317">
        <v>2409</v>
      </c>
      <c r="F716" s="317">
        <v>1163.55</v>
      </c>
      <c r="G716" s="318">
        <v>40749</v>
      </c>
      <c r="H716" s="318">
        <v>40827</v>
      </c>
      <c r="I716" s="318">
        <v>50040</v>
      </c>
      <c r="J716" s="315"/>
      <c r="K716" s="315">
        <v>4416</v>
      </c>
      <c r="L716" s="315" t="s">
        <v>2420</v>
      </c>
      <c r="M716" s="315" t="s">
        <v>1484</v>
      </c>
      <c r="N716" s="315" t="s">
        <v>755</v>
      </c>
      <c r="O716" s="315"/>
      <c r="P716" s="315"/>
      <c r="Q716" s="315"/>
    </row>
    <row r="717" spans="1:17">
      <c r="A717" s="315" t="s">
        <v>755</v>
      </c>
      <c r="B717" s="315" t="s">
        <v>2095</v>
      </c>
      <c r="C717" s="315" t="s">
        <v>2098</v>
      </c>
      <c r="D717" s="316">
        <v>2.35</v>
      </c>
      <c r="E717" s="317">
        <v>2101.84</v>
      </c>
      <c r="F717" s="317">
        <v>1015.1900000000002</v>
      </c>
      <c r="G717" s="318">
        <v>40777</v>
      </c>
      <c r="H717" s="318">
        <v>40813</v>
      </c>
      <c r="I717" s="318">
        <v>50040</v>
      </c>
      <c r="J717" s="315"/>
      <c r="K717" s="315">
        <v>4054</v>
      </c>
      <c r="L717" s="315" t="s">
        <v>2059</v>
      </c>
      <c r="M717" s="315" t="s">
        <v>2060</v>
      </c>
      <c r="N717" s="315" t="s">
        <v>755</v>
      </c>
      <c r="O717" s="315"/>
      <c r="P717" s="315"/>
      <c r="Q717" s="315"/>
    </row>
    <row r="718" spans="1:17">
      <c r="A718" s="315" t="s">
        <v>755</v>
      </c>
      <c r="B718" s="315" t="s">
        <v>2095</v>
      </c>
      <c r="C718" s="315" t="s">
        <v>2096</v>
      </c>
      <c r="D718" s="316">
        <v>2.4</v>
      </c>
      <c r="E718" s="317">
        <v>2137.0100000000002</v>
      </c>
      <c r="F718" s="317">
        <v>1923.31</v>
      </c>
      <c r="G718" s="318">
        <v>39570</v>
      </c>
      <c r="H718" s="318">
        <v>39610</v>
      </c>
      <c r="I718" s="318">
        <v>48914</v>
      </c>
      <c r="J718" s="315"/>
      <c r="K718" s="315">
        <v>8635</v>
      </c>
      <c r="L718" s="315" t="s">
        <v>2186</v>
      </c>
      <c r="M718" s="315" t="s">
        <v>784</v>
      </c>
      <c r="N718" s="315" t="s">
        <v>755</v>
      </c>
      <c r="O718" s="315"/>
      <c r="P718" s="315"/>
      <c r="Q718" s="315"/>
    </row>
    <row r="719" spans="1:17">
      <c r="A719" s="315" t="s">
        <v>755</v>
      </c>
      <c r="B719" s="315" t="s">
        <v>2095</v>
      </c>
      <c r="C719" s="315" t="s">
        <v>2098</v>
      </c>
      <c r="D719" s="316">
        <v>2.4</v>
      </c>
      <c r="E719" s="317">
        <v>11950</v>
      </c>
      <c r="F719" s="317">
        <v>8962.5</v>
      </c>
      <c r="G719" s="318">
        <v>39570</v>
      </c>
      <c r="H719" s="318">
        <v>39288</v>
      </c>
      <c r="I719" s="318">
        <v>48549</v>
      </c>
      <c r="J719" s="315"/>
      <c r="K719" s="315">
        <v>1279</v>
      </c>
      <c r="L719" s="315" t="s">
        <v>2421</v>
      </c>
      <c r="M719" s="315" t="s">
        <v>766</v>
      </c>
      <c r="N719" s="315" t="s">
        <v>755</v>
      </c>
      <c r="O719" s="315"/>
      <c r="P719" s="315"/>
      <c r="Q719" s="315"/>
    </row>
    <row r="720" spans="1:17">
      <c r="A720" s="315" t="s">
        <v>755</v>
      </c>
      <c r="B720" s="315" t="s">
        <v>2095</v>
      </c>
      <c r="C720" s="315" t="s">
        <v>2098</v>
      </c>
      <c r="D720" s="316">
        <v>2.4</v>
      </c>
      <c r="E720" s="317">
        <v>1700.0000000000002</v>
      </c>
      <c r="F720" s="317">
        <v>1275.0200000000002</v>
      </c>
      <c r="G720" s="318">
        <v>39569</v>
      </c>
      <c r="H720" s="318">
        <v>39185</v>
      </c>
      <c r="I720" s="318">
        <v>48579</v>
      </c>
      <c r="J720" s="315"/>
      <c r="K720" s="315">
        <v>4132</v>
      </c>
      <c r="L720" s="315" t="s">
        <v>2422</v>
      </c>
      <c r="M720" s="315" t="s">
        <v>1484</v>
      </c>
      <c r="N720" s="315" t="s">
        <v>755</v>
      </c>
      <c r="O720" s="315"/>
      <c r="P720" s="315"/>
      <c r="Q720" s="315"/>
    </row>
    <row r="721" spans="1:17">
      <c r="A721" s="315" t="s">
        <v>750</v>
      </c>
      <c r="B721" s="315" t="s">
        <v>2095</v>
      </c>
      <c r="C721" s="315" t="s">
        <v>2098</v>
      </c>
      <c r="D721" s="316">
        <v>2.4</v>
      </c>
      <c r="E721" s="317">
        <v>2073</v>
      </c>
      <c r="F721" s="317">
        <v>1231.3700000000001</v>
      </c>
      <c r="G721" s="318">
        <v>39575</v>
      </c>
      <c r="H721" s="318">
        <v>39814</v>
      </c>
      <c r="I721" s="318">
        <v>49309</v>
      </c>
      <c r="J721" s="315"/>
      <c r="K721" s="315">
        <v>3930</v>
      </c>
      <c r="L721" s="315" t="s">
        <v>1687</v>
      </c>
      <c r="M721" s="315" t="s">
        <v>754</v>
      </c>
      <c r="N721" s="315" t="s">
        <v>750</v>
      </c>
      <c r="O721" s="315"/>
      <c r="P721" s="315"/>
      <c r="Q721" s="315"/>
    </row>
    <row r="722" spans="1:17">
      <c r="A722" s="315" t="s">
        <v>755</v>
      </c>
      <c r="B722" s="315" t="s">
        <v>2095</v>
      </c>
      <c r="C722" s="315" t="s">
        <v>2098</v>
      </c>
      <c r="D722" s="316">
        <v>2.4</v>
      </c>
      <c r="E722" s="317">
        <v>1772</v>
      </c>
      <c r="F722" s="317">
        <v>1329</v>
      </c>
      <c r="G722" s="318">
        <v>39570</v>
      </c>
      <c r="H722" s="318">
        <v>38782</v>
      </c>
      <c r="I722" s="318">
        <v>48213</v>
      </c>
      <c r="J722" s="315"/>
      <c r="K722" s="315">
        <v>3638</v>
      </c>
      <c r="L722" s="315" t="s">
        <v>2423</v>
      </c>
      <c r="M722" s="315" t="s">
        <v>764</v>
      </c>
      <c r="N722" s="315" t="s">
        <v>755</v>
      </c>
      <c r="O722" s="315"/>
      <c r="P722" s="315"/>
      <c r="Q722" s="315"/>
    </row>
    <row r="723" spans="1:17">
      <c r="A723" s="315" t="s">
        <v>755</v>
      </c>
      <c r="B723" s="315" t="s">
        <v>2095</v>
      </c>
      <c r="C723" s="315" t="s">
        <v>2098</v>
      </c>
      <c r="D723" s="316">
        <v>2.4</v>
      </c>
      <c r="E723" s="317">
        <v>2483.9899999999998</v>
      </c>
      <c r="F723" s="317">
        <v>1862.99</v>
      </c>
      <c r="G723" s="318">
        <v>39570</v>
      </c>
      <c r="H723" s="318">
        <v>39399</v>
      </c>
      <c r="I723" s="318">
        <v>48579</v>
      </c>
      <c r="J723" s="315"/>
      <c r="K723" s="315">
        <v>8413</v>
      </c>
      <c r="L723" s="315" t="s">
        <v>2399</v>
      </c>
      <c r="M723" s="315" t="s">
        <v>784</v>
      </c>
      <c r="N723" s="315" t="s">
        <v>755</v>
      </c>
      <c r="O723" s="315"/>
      <c r="P723" s="315"/>
      <c r="Q723" s="315"/>
    </row>
    <row r="724" spans="1:17">
      <c r="A724" s="315" t="s">
        <v>755</v>
      </c>
      <c r="B724" s="315" t="s">
        <v>2095</v>
      </c>
      <c r="C724" s="315" t="s">
        <v>2098</v>
      </c>
      <c r="D724" s="316">
        <v>2.4</v>
      </c>
      <c r="E724" s="317">
        <v>2215</v>
      </c>
      <c r="F724" s="317">
        <v>1661.25</v>
      </c>
      <c r="G724" s="318">
        <v>39570</v>
      </c>
      <c r="H724" s="318">
        <v>39575</v>
      </c>
      <c r="I724" s="318">
        <v>48914</v>
      </c>
      <c r="J724" s="315"/>
      <c r="K724" s="315">
        <v>8608</v>
      </c>
      <c r="L724" s="315" t="s">
        <v>798</v>
      </c>
      <c r="M724" s="315" t="s">
        <v>784</v>
      </c>
      <c r="N724" s="315" t="s">
        <v>755</v>
      </c>
      <c r="O724" s="315"/>
      <c r="P724" s="315"/>
      <c r="Q724" s="315"/>
    </row>
    <row r="725" spans="1:17">
      <c r="A725" s="315" t="s">
        <v>750</v>
      </c>
      <c r="B725" s="315" t="s">
        <v>2095</v>
      </c>
      <c r="C725" s="315" t="s">
        <v>2096</v>
      </c>
      <c r="D725" s="316">
        <v>2.4</v>
      </c>
      <c r="E725" s="317">
        <v>2326</v>
      </c>
      <c r="F725" s="317">
        <v>2093.4</v>
      </c>
      <c r="G725" s="318">
        <v>39570</v>
      </c>
      <c r="H725" s="318">
        <v>38861</v>
      </c>
      <c r="I725" s="318">
        <v>48183</v>
      </c>
      <c r="J725" s="315"/>
      <c r="K725" s="315">
        <v>1305</v>
      </c>
      <c r="L725" s="315" t="s">
        <v>2424</v>
      </c>
      <c r="M725" s="315" t="s">
        <v>766</v>
      </c>
      <c r="N725" s="315" t="s">
        <v>750</v>
      </c>
      <c r="O725" s="315"/>
      <c r="P725" s="315"/>
      <c r="Q725" s="315"/>
    </row>
    <row r="726" spans="1:17">
      <c r="A726" s="315" t="s">
        <v>755</v>
      </c>
      <c r="B726" s="315" t="s">
        <v>2095</v>
      </c>
      <c r="C726" s="315" t="s">
        <v>2098</v>
      </c>
      <c r="D726" s="316">
        <v>2.4</v>
      </c>
      <c r="E726" s="317">
        <v>2395.9899999999998</v>
      </c>
      <c r="F726" s="317">
        <v>1796.99</v>
      </c>
      <c r="G726" s="318">
        <v>39570</v>
      </c>
      <c r="H726" s="318">
        <v>39559</v>
      </c>
      <c r="I726" s="318">
        <v>48914</v>
      </c>
      <c r="J726" s="315"/>
      <c r="K726" s="315">
        <v>8335</v>
      </c>
      <c r="L726" s="315" t="s">
        <v>2425</v>
      </c>
      <c r="M726" s="315" t="s">
        <v>784</v>
      </c>
      <c r="N726" s="315" t="s">
        <v>755</v>
      </c>
      <c r="O726" s="315"/>
      <c r="P726" s="315"/>
      <c r="Q726" s="315"/>
    </row>
    <row r="727" spans="1:17">
      <c r="A727" s="315" t="s">
        <v>750</v>
      </c>
      <c r="B727" s="315" t="s">
        <v>2095</v>
      </c>
      <c r="C727" s="315" t="s">
        <v>2096</v>
      </c>
      <c r="D727" s="316">
        <v>2.4</v>
      </c>
      <c r="E727" s="317">
        <v>2104</v>
      </c>
      <c r="F727" s="317">
        <v>1753.3400000000001</v>
      </c>
      <c r="G727" s="318">
        <v>39575</v>
      </c>
      <c r="H727" s="318">
        <v>39864</v>
      </c>
      <c r="I727" s="318">
        <v>49309</v>
      </c>
      <c r="J727" s="315"/>
      <c r="K727" s="315">
        <v>2744</v>
      </c>
      <c r="L727" s="315" t="s">
        <v>2426</v>
      </c>
      <c r="M727" s="315" t="s">
        <v>764</v>
      </c>
      <c r="N727" s="315" t="s">
        <v>750</v>
      </c>
      <c r="O727" s="315"/>
      <c r="P727" s="315"/>
      <c r="Q727" s="315"/>
    </row>
    <row r="728" spans="1:17">
      <c r="A728" s="315" t="s">
        <v>755</v>
      </c>
      <c r="B728" s="315" t="s">
        <v>2095</v>
      </c>
      <c r="C728" s="315" t="s">
        <v>2098</v>
      </c>
      <c r="D728" s="316">
        <v>2.4</v>
      </c>
      <c r="E728" s="317">
        <v>2115.27</v>
      </c>
      <c r="F728" s="317">
        <v>1586.44</v>
      </c>
      <c r="G728" s="318">
        <v>39618</v>
      </c>
      <c r="H728" s="318">
        <v>38769</v>
      </c>
      <c r="I728" s="318">
        <v>48183</v>
      </c>
      <c r="J728" s="315"/>
      <c r="K728" s="315">
        <v>4103</v>
      </c>
      <c r="L728" s="315" t="s">
        <v>2427</v>
      </c>
      <c r="M728" s="315" t="s">
        <v>1484</v>
      </c>
      <c r="N728" s="315" t="s">
        <v>755</v>
      </c>
      <c r="O728" s="315"/>
      <c r="P728" s="315"/>
      <c r="Q728" s="315"/>
    </row>
    <row r="729" spans="1:17">
      <c r="A729" s="315" t="s">
        <v>755</v>
      </c>
      <c r="B729" s="315" t="s">
        <v>2095</v>
      </c>
      <c r="C729" s="315" t="s">
        <v>2098</v>
      </c>
      <c r="D729" s="316">
        <v>2.4</v>
      </c>
      <c r="E729" s="317">
        <v>2169</v>
      </c>
      <c r="F729" s="317">
        <v>1626.75</v>
      </c>
      <c r="G729" s="318">
        <v>39618</v>
      </c>
      <c r="H729" s="318">
        <v>39141</v>
      </c>
      <c r="I729" s="318">
        <v>48549</v>
      </c>
      <c r="J729" s="315"/>
      <c r="K729" s="315">
        <v>6017</v>
      </c>
      <c r="L729" s="315" t="s">
        <v>849</v>
      </c>
      <c r="M729" s="315" t="s">
        <v>788</v>
      </c>
      <c r="N729" s="315" t="s">
        <v>755</v>
      </c>
      <c r="O729" s="315"/>
      <c r="P729" s="315"/>
      <c r="Q729" s="315"/>
    </row>
    <row r="730" spans="1:17">
      <c r="A730" s="315" t="s">
        <v>755</v>
      </c>
      <c r="B730" s="315" t="s">
        <v>2095</v>
      </c>
      <c r="C730" s="315" t="s">
        <v>2098</v>
      </c>
      <c r="D730" s="316">
        <v>2.4</v>
      </c>
      <c r="E730" s="317">
        <v>2716</v>
      </c>
      <c r="F730" s="317">
        <v>2037</v>
      </c>
      <c r="G730" s="318">
        <v>39574</v>
      </c>
      <c r="H730" s="318">
        <v>39496</v>
      </c>
      <c r="I730" s="318">
        <v>48914</v>
      </c>
      <c r="J730" s="315"/>
      <c r="K730" s="315">
        <v>4410</v>
      </c>
      <c r="L730" s="315" t="s">
        <v>2428</v>
      </c>
      <c r="M730" s="315" t="s">
        <v>1484</v>
      </c>
      <c r="N730" s="315" t="s">
        <v>755</v>
      </c>
      <c r="O730" s="315"/>
      <c r="P730" s="315"/>
      <c r="Q730" s="315"/>
    </row>
    <row r="731" spans="1:17">
      <c r="A731" s="315" t="s">
        <v>755</v>
      </c>
      <c r="B731" s="315" t="s">
        <v>2095</v>
      </c>
      <c r="C731" s="315" t="s">
        <v>2098</v>
      </c>
      <c r="D731" s="316">
        <v>2.4</v>
      </c>
      <c r="E731" s="317">
        <v>2340</v>
      </c>
      <c r="F731" s="317">
        <v>1755</v>
      </c>
      <c r="G731" s="318">
        <v>39651</v>
      </c>
      <c r="H731" s="318">
        <v>39896</v>
      </c>
      <c r="I731" s="318">
        <v>49309</v>
      </c>
      <c r="J731" s="315"/>
      <c r="K731" s="315">
        <v>8105</v>
      </c>
      <c r="L731" s="315" t="s">
        <v>2332</v>
      </c>
      <c r="M731" s="315" t="s">
        <v>784</v>
      </c>
      <c r="N731" s="315" t="s">
        <v>755</v>
      </c>
      <c r="O731" s="315"/>
      <c r="P731" s="315"/>
      <c r="Q731" s="315"/>
    </row>
    <row r="732" spans="1:17">
      <c r="A732" s="315" t="s">
        <v>755</v>
      </c>
      <c r="B732" s="315" t="s">
        <v>2095</v>
      </c>
      <c r="C732" s="315" t="s">
        <v>2098</v>
      </c>
      <c r="D732" s="316">
        <v>2.4</v>
      </c>
      <c r="E732" s="317">
        <v>2302</v>
      </c>
      <c r="F732" s="317">
        <v>1726.5</v>
      </c>
      <c r="G732" s="318">
        <v>39804</v>
      </c>
      <c r="H732" s="318">
        <v>39715</v>
      </c>
      <c r="I732" s="318">
        <v>48944</v>
      </c>
      <c r="J732" s="315"/>
      <c r="K732" s="315">
        <v>1186</v>
      </c>
      <c r="L732" s="315" t="s">
        <v>2429</v>
      </c>
      <c r="M732" s="315" t="s">
        <v>766</v>
      </c>
      <c r="N732" s="315" t="s">
        <v>755</v>
      </c>
      <c r="O732" s="315"/>
      <c r="P732" s="315"/>
      <c r="Q732" s="315"/>
    </row>
    <row r="733" spans="1:17">
      <c r="A733" s="315" t="s">
        <v>755</v>
      </c>
      <c r="B733" s="315" t="s">
        <v>2095</v>
      </c>
      <c r="C733" s="315" t="s">
        <v>2098</v>
      </c>
      <c r="D733" s="316">
        <v>2.4</v>
      </c>
      <c r="E733" s="317">
        <v>2157</v>
      </c>
      <c r="F733" s="317">
        <v>1617.75</v>
      </c>
      <c r="G733" s="318">
        <v>39668</v>
      </c>
      <c r="H733" s="318">
        <v>39741</v>
      </c>
      <c r="I733" s="318">
        <v>48914</v>
      </c>
      <c r="J733" s="315"/>
      <c r="K733" s="315">
        <v>2740</v>
      </c>
      <c r="L733" s="315" t="s">
        <v>2430</v>
      </c>
      <c r="M733" s="315" t="s">
        <v>764</v>
      </c>
      <c r="N733" s="315" t="s">
        <v>755</v>
      </c>
      <c r="O733" s="315"/>
      <c r="P733" s="315"/>
      <c r="Q733" s="315"/>
    </row>
    <row r="734" spans="1:17">
      <c r="A734" s="315" t="s">
        <v>755</v>
      </c>
      <c r="B734" s="315" t="s">
        <v>2095</v>
      </c>
      <c r="C734" s="315" t="s">
        <v>2098</v>
      </c>
      <c r="D734" s="316">
        <v>2.4</v>
      </c>
      <c r="E734" s="317">
        <v>1103</v>
      </c>
      <c r="F734" s="317">
        <v>678.38</v>
      </c>
      <c r="G734" s="318">
        <v>39570</v>
      </c>
      <c r="H734" s="318">
        <v>40205</v>
      </c>
      <c r="I734" s="318">
        <v>49674</v>
      </c>
      <c r="J734" s="315"/>
      <c r="K734" s="315">
        <v>9608</v>
      </c>
      <c r="L734" s="315" t="s">
        <v>2431</v>
      </c>
      <c r="M734" s="315" t="s">
        <v>770</v>
      </c>
      <c r="N734" s="315" t="s">
        <v>755</v>
      </c>
      <c r="O734" s="315"/>
      <c r="P734" s="315"/>
      <c r="Q734" s="315"/>
    </row>
    <row r="735" spans="1:17">
      <c r="A735" s="315" t="s">
        <v>755</v>
      </c>
      <c r="B735" s="315" t="s">
        <v>2095</v>
      </c>
      <c r="C735" s="315" t="s">
        <v>2098</v>
      </c>
      <c r="D735" s="316">
        <v>2.4</v>
      </c>
      <c r="E735" s="317">
        <v>2647</v>
      </c>
      <c r="F735" s="317">
        <v>1985.25</v>
      </c>
      <c r="G735" s="318">
        <v>39744</v>
      </c>
      <c r="H735" s="318">
        <v>39988</v>
      </c>
      <c r="I735" s="318">
        <v>49309</v>
      </c>
      <c r="J735" s="315"/>
      <c r="K735" s="315">
        <v>1814</v>
      </c>
      <c r="L735" s="315" t="s">
        <v>2350</v>
      </c>
      <c r="M735" s="315" t="s">
        <v>766</v>
      </c>
      <c r="N735" s="315" t="s">
        <v>755</v>
      </c>
      <c r="O735" s="315"/>
      <c r="P735" s="315"/>
      <c r="Q735" s="315"/>
    </row>
    <row r="736" spans="1:17">
      <c r="A736" s="315" t="s">
        <v>755</v>
      </c>
      <c r="B736" s="315" t="s">
        <v>2095</v>
      </c>
      <c r="C736" s="315" t="s">
        <v>2096</v>
      </c>
      <c r="D736" s="316">
        <v>2.4</v>
      </c>
      <c r="E736" s="317">
        <v>1722.08</v>
      </c>
      <c r="F736" s="317">
        <v>1435.0499999999997</v>
      </c>
      <c r="G736" s="318">
        <v>39805</v>
      </c>
      <c r="H736" s="318">
        <v>40072</v>
      </c>
      <c r="I736" s="318">
        <v>49309</v>
      </c>
      <c r="J736" s="315"/>
      <c r="K736" s="315">
        <v>4058</v>
      </c>
      <c r="L736" s="315" t="s">
        <v>2059</v>
      </c>
      <c r="M736" s="315" t="s">
        <v>2060</v>
      </c>
      <c r="N736" s="315" t="s">
        <v>755</v>
      </c>
      <c r="O736" s="315"/>
      <c r="P736" s="315"/>
      <c r="Q736" s="315"/>
    </row>
    <row r="737" spans="1:17">
      <c r="A737" s="315" t="s">
        <v>755</v>
      </c>
      <c r="B737" s="315" t="s">
        <v>2095</v>
      </c>
      <c r="C737" s="315" t="s">
        <v>2098</v>
      </c>
      <c r="D737" s="316">
        <v>2.4</v>
      </c>
      <c r="E737" s="317">
        <v>2334</v>
      </c>
      <c r="F737" s="317">
        <v>1750.5</v>
      </c>
      <c r="G737" s="318">
        <v>39804</v>
      </c>
      <c r="H737" s="318">
        <v>39264</v>
      </c>
      <c r="I737" s="318">
        <v>48579</v>
      </c>
      <c r="J737" s="315"/>
      <c r="K737" s="315">
        <v>5610</v>
      </c>
      <c r="L737" s="315" t="s">
        <v>2432</v>
      </c>
      <c r="M737" s="315" t="s">
        <v>776</v>
      </c>
      <c r="N737" s="315" t="s">
        <v>755</v>
      </c>
      <c r="O737" s="315"/>
      <c r="P737" s="315"/>
      <c r="Q737" s="315"/>
    </row>
    <row r="738" spans="1:17">
      <c r="A738" s="315" t="s">
        <v>755</v>
      </c>
      <c r="B738" s="315" t="s">
        <v>2095</v>
      </c>
      <c r="C738" s="315" t="s">
        <v>2098</v>
      </c>
      <c r="D738" s="316">
        <v>2.4</v>
      </c>
      <c r="E738" s="317">
        <v>2256</v>
      </c>
      <c r="F738" s="317">
        <v>1692</v>
      </c>
      <c r="G738" s="318">
        <v>39834</v>
      </c>
      <c r="H738" s="318">
        <v>40070</v>
      </c>
      <c r="I738" s="318">
        <v>49309</v>
      </c>
      <c r="J738" s="315"/>
      <c r="K738" s="315">
        <v>1290</v>
      </c>
      <c r="L738" s="315" t="s">
        <v>2367</v>
      </c>
      <c r="M738" s="315" t="s">
        <v>1827</v>
      </c>
      <c r="N738" s="315" t="s">
        <v>755</v>
      </c>
      <c r="O738" s="315"/>
      <c r="P738" s="315"/>
      <c r="Q738" s="315"/>
    </row>
    <row r="739" spans="1:17">
      <c r="A739" s="315" t="s">
        <v>755</v>
      </c>
      <c r="B739" s="315" t="s">
        <v>2095</v>
      </c>
      <c r="C739" s="315" t="s">
        <v>2098</v>
      </c>
      <c r="D739" s="316">
        <v>2.4</v>
      </c>
      <c r="E739" s="317">
        <v>2847</v>
      </c>
      <c r="F739" s="317">
        <v>2135.25</v>
      </c>
      <c r="G739" s="318">
        <v>39857</v>
      </c>
      <c r="H739" s="318">
        <v>39960</v>
      </c>
      <c r="I739" s="318">
        <v>49309</v>
      </c>
      <c r="J739" s="315"/>
      <c r="K739" s="315">
        <v>1616</v>
      </c>
      <c r="L739" s="315" t="s">
        <v>2364</v>
      </c>
      <c r="M739" s="315" t="s">
        <v>761</v>
      </c>
      <c r="N739" s="315" t="s">
        <v>755</v>
      </c>
      <c r="O739" s="315"/>
      <c r="P739" s="315"/>
      <c r="Q739" s="315"/>
    </row>
    <row r="740" spans="1:17">
      <c r="A740" s="315" t="s">
        <v>755</v>
      </c>
      <c r="B740" s="315" t="s">
        <v>2095</v>
      </c>
      <c r="C740" s="315" t="s">
        <v>2098</v>
      </c>
      <c r="D740" s="316">
        <v>2.4</v>
      </c>
      <c r="E740" s="317">
        <v>1995</v>
      </c>
      <c r="F740" s="317">
        <v>1496.25</v>
      </c>
      <c r="G740" s="318">
        <v>39869</v>
      </c>
      <c r="H740" s="318">
        <v>39948</v>
      </c>
      <c r="I740" s="318">
        <v>49309</v>
      </c>
      <c r="J740" s="315"/>
      <c r="K740" s="315">
        <v>6514</v>
      </c>
      <c r="L740" s="315" t="s">
        <v>2305</v>
      </c>
      <c r="M740" s="315" t="s">
        <v>811</v>
      </c>
      <c r="N740" s="315" t="s">
        <v>755</v>
      </c>
      <c r="O740" s="315"/>
      <c r="P740" s="315"/>
      <c r="Q740" s="315"/>
    </row>
    <row r="741" spans="1:17">
      <c r="A741" s="315" t="s">
        <v>755</v>
      </c>
      <c r="B741" s="315" t="s">
        <v>2095</v>
      </c>
      <c r="C741" s="315" t="s">
        <v>2142</v>
      </c>
      <c r="D741" s="316">
        <v>2.4</v>
      </c>
      <c r="E741" s="317">
        <v>536</v>
      </c>
      <c r="F741" s="317">
        <v>348.4</v>
      </c>
      <c r="G741" s="318">
        <v>39876</v>
      </c>
      <c r="H741" s="318">
        <v>39567</v>
      </c>
      <c r="I741" s="318">
        <v>48944</v>
      </c>
      <c r="J741" s="315"/>
      <c r="K741" s="315">
        <v>3115</v>
      </c>
      <c r="L741" s="315" t="s">
        <v>2433</v>
      </c>
      <c r="M741" s="315" t="s">
        <v>764</v>
      </c>
      <c r="N741" s="315" t="s">
        <v>755</v>
      </c>
      <c r="O741" s="315"/>
      <c r="P741" s="315"/>
      <c r="Q741" s="315"/>
    </row>
    <row r="742" spans="1:17">
      <c r="A742" s="315" t="s">
        <v>755</v>
      </c>
      <c r="B742" s="315" t="s">
        <v>2095</v>
      </c>
      <c r="C742" s="315" t="s">
        <v>2098</v>
      </c>
      <c r="D742" s="316">
        <v>2.4</v>
      </c>
      <c r="E742" s="317">
        <v>2567</v>
      </c>
      <c r="F742" s="317">
        <v>1925.25</v>
      </c>
      <c r="G742" s="318">
        <v>39897</v>
      </c>
      <c r="H742" s="318">
        <v>39911</v>
      </c>
      <c r="I742" s="318">
        <v>49309</v>
      </c>
      <c r="J742" s="315"/>
      <c r="K742" s="315">
        <v>1083</v>
      </c>
      <c r="L742" s="315" t="s">
        <v>2434</v>
      </c>
      <c r="M742" s="315" t="s">
        <v>766</v>
      </c>
      <c r="N742" s="315" t="s">
        <v>755</v>
      </c>
      <c r="O742" s="315"/>
      <c r="P742" s="315"/>
      <c r="Q742" s="315"/>
    </row>
    <row r="743" spans="1:17">
      <c r="A743" s="315" t="s">
        <v>755</v>
      </c>
      <c r="B743" s="315" t="s">
        <v>2095</v>
      </c>
      <c r="C743" s="315" t="s">
        <v>2098</v>
      </c>
      <c r="D743" s="316">
        <v>2.4</v>
      </c>
      <c r="E743" s="317">
        <v>2501</v>
      </c>
      <c r="F743" s="317">
        <v>1875.75</v>
      </c>
      <c r="G743" s="318">
        <v>39989</v>
      </c>
      <c r="H743" s="318">
        <v>40037</v>
      </c>
      <c r="I743" s="318">
        <v>49309</v>
      </c>
      <c r="J743" s="315"/>
      <c r="K743" s="315">
        <v>6517</v>
      </c>
      <c r="L743" s="315" t="s">
        <v>2301</v>
      </c>
      <c r="M743" s="315" t="s">
        <v>811</v>
      </c>
      <c r="N743" s="315" t="s">
        <v>755</v>
      </c>
      <c r="O743" s="315"/>
      <c r="P743" s="315"/>
      <c r="Q743" s="315"/>
    </row>
    <row r="744" spans="1:17">
      <c r="A744" s="315" t="s">
        <v>755</v>
      </c>
      <c r="B744" s="315" t="s">
        <v>2095</v>
      </c>
      <c r="C744" s="315" t="s">
        <v>2098</v>
      </c>
      <c r="D744" s="316">
        <v>2.4</v>
      </c>
      <c r="E744" s="317">
        <v>2181</v>
      </c>
      <c r="F744" s="317">
        <v>1635.75</v>
      </c>
      <c r="G744" s="318">
        <v>40049</v>
      </c>
      <c r="H744" s="318">
        <v>40085</v>
      </c>
      <c r="I744" s="318">
        <v>49309</v>
      </c>
      <c r="J744" s="315"/>
      <c r="K744" s="315">
        <v>5106</v>
      </c>
      <c r="L744" s="315" t="s">
        <v>2435</v>
      </c>
      <c r="M744" s="315" t="s">
        <v>776</v>
      </c>
      <c r="N744" s="315" t="s">
        <v>755</v>
      </c>
      <c r="O744" s="315"/>
      <c r="P744" s="315"/>
      <c r="Q744" s="315"/>
    </row>
    <row r="745" spans="1:17">
      <c r="A745" s="315" t="s">
        <v>755</v>
      </c>
      <c r="B745" s="315" t="s">
        <v>2095</v>
      </c>
      <c r="C745" s="315" t="s">
        <v>2098</v>
      </c>
      <c r="D745" s="316">
        <v>2.4</v>
      </c>
      <c r="E745" s="317">
        <v>1480</v>
      </c>
      <c r="F745" s="317">
        <v>910.21</v>
      </c>
      <c r="G745" s="318">
        <v>40107</v>
      </c>
      <c r="H745" s="318">
        <v>40330</v>
      </c>
      <c r="I745" s="318">
        <v>49674</v>
      </c>
      <c r="J745" s="315"/>
      <c r="K745" s="315">
        <v>6713</v>
      </c>
      <c r="L745" s="315" t="s">
        <v>2436</v>
      </c>
      <c r="M745" s="315" t="s">
        <v>811</v>
      </c>
      <c r="N745" s="315" t="s">
        <v>755</v>
      </c>
      <c r="O745" s="315"/>
      <c r="P745" s="315"/>
      <c r="Q745" s="315"/>
    </row>
    <row r="746" spans="1:17">
      <c r="A746" s="315" t="s">
        <v>750</v>
      </c>
      <c r="B746" s="315" t="s">
        <v>2095</v>
      </c>
      <c r="C746" s="315" t="s">
        <v>2098</v>
      </c>
      <c r="D746" s="316">
        <v>2.4</v>
      </c>
      <c r="E746" s="317">
        <v>1791</v>
      </c>
      <c r="F746" s="317">
        <v>1101.48</v>
      </c>
      <c r="G746" s="318">
        <v>40127</v>
      </c>
      <c r="H746" s="318">
        <v>40337</v>
      </c>
      <c r="I746" s="318">
        <v>49674</v>
      </c>
      <c r="J746" s="315"/>
      <c r="K746" s="315">
        <v>1212</v>
      </c>
      <c r="L746" s="315" t="s">
        <v>2437</v>
      </c>
      <c r="M746" s="315" t="s">
        <v>1827</v>
      </c>
      <c r="N746" s="315" t="s">
        <v>750</v>
      </c>
      <c r="O746" s="315"/>
      <c r="P746" s="315"/>
      <c r="Q746" s="315"/>
    </row>
    <row r="747" spans="1:17">
      <c r="A747" s="315" t="s">
        <v>755</v>
      </c>
      <c r="B747" s="315" t="s">
        <v>2095</v>
      </c>
      <c r="C747" s="315" t="s">
        <v>2096</v>
      </c>
      <c r="D747" s="316">
        <v>2.4</v>
      </c>
      <c r="E747" s="317">
        <v>2550</v>
      </c>
      <c r="F747" s="317">
        <v>1881.9</v>
      </c>
      <c r="G747" s="318">
        <v>40253</v>
      </c>
      <c r="H747" s="318">
        <v>40381</v>
      </c>
      <c r="I747" s="318">
        <v>49674</v>
      </c>
      <c r="J747" s="315"/>
      <c r="K747" s="315">
        <v>5324</v>
      </c>
      <c r="L747" s="315" t="s">
        <v>2438</v>
      </c>
      <c r="M747" s="315" t="s">
        <v>776</v>
      </c>
      <c r="N747" s="315" t="s">
        <v>755</v>
      </c>
      <c r="O747" s="315"/>
      <c r="P747" s="315"/>
      <c r="Q747" s="315"/>
    </row>
    <row r="748" spans="1:17">
      <c r="A748" s="315" t="s">
        <v>755</v>
      </c>
      <c r="B748" s="315" t="s">
        <v>2095</v>
      </c>
      <c r="C748" s="315" t="s">
        <v>2096</v>
      </c>
      <c r="D748" s="316">
        <v>2.4</v>
      </c>
      <c r="E748" s="317">
        <v>2699</v>
      </c>
      <c r="F748" s="317">
        <v>1991.8700000000001</v>
      </c>
      <c r="G748" s="318">
        <v>40269</v>
      </c>
      <c r="H748" s="318">
        <v>40422</v>
      </c>
      <c r="I748" s="318">
        <v>49674</v>
      </c>
      <c r="J748" s="315"/>
      <c r="K748" s="315">
        <v>1055</v>
      </c>
      <c r="L748" s="315" t="s">
        <v>2439</v>
      </c>
      <c r="M748" s="315" t="s">
        <v>766</v>
      </c>
      <c r="N748" s="315" t="s">
        <v>755</v>
      </c>
      <c r="O748" s="315"/>
      <c r="P748" s="315"/>
      <c r="Q748" s="315"/>
    </row>
    <row r="749" spans="1:17">
      <c r="A749" s="315" t="s">
        <v>755</v>
      </c>
      <c r="B749" s="315" t="s">
        <v>2095</v>
      </c>
      <c r="C749" s="315" t="s">
        <v>2098</v>
      </c>
      <c r="D749" s="316">
        <v>2.4</v>
      </c>
      <c r="E749" s="317">
        <v>2393</v>
      </c>
      <c r="F749" s="317">
        <v>1471.71</v>
      </c>
      <c r="G749" s="318">
        <v>40304</v>
      </c>
      <c r="H749" s="318">
        <v>40429</v>
      </c>
      <c r="I749" s="318">
        <v>49674</v>
      </c>
      <c r="J749" s="315"/>
      <c r="K749" s="315">
        <v>8713</v>
      </c>
      <c r="L749" s="315" t="s">
        <v>2224</v>
      </c>
      <c r="M749" s="315" t="s">
        <v>784</v>
      </c>
      <c r="N749" s="315" t="s">
        <v>755</v>
      </c>
      <c r="O749" s="315"/>
      <c r="P749" s="315"/>
      <c r="Q749" s="315"/>
    </row>
    <row r="750" spans="1:17">
      <c r="A750" s="315" t="s">
        <v>755</v>
      </c>
      <c r="B750" s="315" t="s">
        <v>2095</v>
      </c>
      <c r="C750" s="315" t="s">
        <v>2096</v>
      </c>
      <c r="D750" s="316">
        <v>2.4</v>
      </c>
      <c r="E750" s="317">
        <v>1833.3</v>
      </c>
      <c r="F750" s="317">
        <v>1352.97</v>
      </c>
      <c r="G750" s="318">
        <v>40381</v>
      </c>
      <c r="H750" s="318">
        <v>40420</v>
      </c>
      <c r="I750" s="318">
        <v>49674</v>
      </c>
      <c r="J750" s="315"/>
      <c r="K750" s="315">
        <v>4107</v>
      </c>
      <c r="L750" s="315" t="s">
        <v>2440</v>
      </c>
      <c r="M750" s="315" t="s">
        <v>1484</v>
      </c>
      <c r="N750" s="315" t="s">
        <v>755</v>
      </c>
      <c r="O750" s="315"/>
      <c r="P750" s="315"/>
      <c r="Q750" s="315"/>
    </row>
    <row r="751" spans="1:17">
      <c r="A751" s="315" t="s">
        <v>755</v>
      </c>
      <c r="B751" s="315" t="s">
        <v>2095</v>
      </c>
      <c r="C751" s="315" t="s">
        <v>2096</v>
      </c>
      <c r="D751" s="316">
        <v>2.4</v>
      </c>
      <c r="E751" s="317">
        <v>908.98</v>
      </c>
      <c r="F751" s="317">
        <v>670.80000000000007</v>
      </c>
      <c r="G751" s="318">
        <v>40389</v>
      </c>
      <c r="H751" s="318">
        <v>40522</v>
      </c>
      <c r="I751" s="318">
        <v>49674</v>
      </c>
      <c r="J751" s="315"/>
      <c r="K751" s="315">
        <v>4107</v>
      </c>
      <c r="L751" s="315" t="s">
        <v>2440</v>
      </c>
      <c r="M751" s="315" t="s">
        <v>1484</v>
      </c>
      <c r="N751" s="315" t="s">
        <v>755</v>
      </c>
      <c r="O751" s="315"/>
      <c r="P751" s="315"/>
      <c r="Q751" s="315"/>
    </row>
    <row r="752" spans="1:17">
      <c r="A752" s="315" t="s">
        <v>755</v>
      </c>
      <c r="B752" s="315" t="s">
        <v>2095</v>
      </c>
      <c r="C752" s="315" t="s">
        <v>2096</v>
      </c>
      <c r="D752" s="316">
        <v>2.4</v>
      </c>
      <c r="E752" s="317">
        <v>2265</v>
      </c>
      <c r="F752" s="317">
        <v>1671.58</v>
      </c>
      <c r="G752" s="318">
        <v>40434</v>
      </c>
      <c r="H752" s="318">
        <v>40534</v>
      </c>
      <c r="I752" s="318">
        <v>49674</v>
      </c>
      <c r="J752" s="315"/>
      <c r="K752" s="315">
        <v>8617</v>
      </c>
      <c r="L752" s="315" t="s">
        <v>2347</v>
      </c>
      <c r="M752" s="315" t="s">
        <v>784</v>
      </c>
      <c r="N752" s="315" t="s">
        <v>755</v>
      </c>
      <c r="O752" s="315"/>
      <c r="P752" s="315"/>
      <c r="Q752" s="315"/>
    </row>
    <row r="753" spans="1:17">
      <c r="A753" s="315" t="s">
        <v>755</v>
      </c>
      <c r="B753" s="315" t="s">
        <v>2095</v>
      </c>
      <c r="C753" s="315" t="s">
        <v>2096</v>
      </c>
      <c r="D753" s="316">
        <v>2.4</v>
      </c>
      <c r="E753" s="317">
        <v>2120</v>
      </c>
      <c r="F753" s="317">
        <v>1564.5600000000002</v>
      </c>
      <c r="G753" s="318">
        <v>40437</v>
      </c>
      <c r="H753" s="318">
        <v>40459</v>
      </c>
      <c r="I753" s="318">
        <v>49674</v>
      </c>
      <c r="J753" s="315"/>
      <c r="K753" s="315">
        <v>3600</v>
      </c>
      <c r="L753" s="315" t="s">
        <v>2197</v>
      </c>
      <c r="M753" s="315" t="s">
        <v>764</v>
      </c>
      <c r="N753" s="315" t="s">
        <v>755</v>
      </c>
      <c r="O753" s="315"/>
      <c r="P753" s="315"/>
      <c r="Q753" s="315"/>
    </row>
    <row r="754" spans="1:17">
      <c r="A754" s="315" t="s">
        <v>755</v>
      </c>
      <c r="B754" s="315" t="s">
        <v>2095</v>
      </c>
      <c r="C754" s="315" t="s">
        <v>2098</v>
      </c>
      <c r="D754" s="316">
        <v>2.4</v>
      </c>
      <c r="E754" s="317">
        <v>2393</v>
      </c>
      <c r="F754" s="317">
        <v>1155.83</v>
      </c>
      <c r="G754" s="318">
        <v>40561</v>
      </c>
      <c r="H754" s="318">
        <v>40609</v>
      </c>
      <c r="I754" s="318">
        <v>50040</v>
      </c>
      <c r="J754" s="315"/>
      <c r="K754" s="315">
        <v>3303</v>
      </c>
      <c r="L754" s="315" t="s">
        <v>2441</v>
      </c>
      <c r="M754" s="315" t="s">
        <v>764</v>
      </c>
      <c r="N754" s="315" t="s">
        <v>755</v>
      </c>
      <c r="O754" s="315"/>
      <c r="P754" s="315"/>
      <c r="Q754" s="315"/>
    </row>
    <row r="755" spans="1:17">
      <c r="A755" s="315" t="s">
        <v>755</v>
      </c>
      <c r="B755" s="315" t="s">
        <v>2095</v>
      </c>
      <c r="C755" s="315" t="s">
        <v>2098</v>
      </c>
      <c r="D755" s="316">
        <v>2.4</v>
      </c>
      <c r="E755" s="317">
        <v>2447</v>
      </c>
      <c r="F755" s="317">
        <v>1181.9000000000001</v>
      </c>
      <c r="G755" s="318">
        <v>40596</v>
      </c>
      <c r="H755" s="318">
        <v>40680</v>
      </c>
      <c r="I755" s="318">
        <v>50040</v>
      </c>
      <c r="J755" s="315"/>
      <c r="K755" s="315">
        <v>3308</v>
      </c>
      <c r="L755" s="315" t="s">
        <v>2442</v>
      </c>
      <c r="M755" s="315" t="s">
        <v>764</v>
      </c>
      <c r="N755" s="315" t="s">
        <v>755</v>
      </c>
      <c r="O755" s="315"/>
      <c r="P755" s="315"/>
      <c r="Q755" s="315"/>
    </row>
    <row r="756" spans="1:17">
      <c r="A756" s="315" t="s">
        <v>755</v>
      </c>
      <c r="B756" s="315" t="s">
        <v>2095</v>
      </c>
      <c r="C756" s="315" t="s">
        <v>2098</v>
      </c>
      <c r="D756" s="316">
        <v>2.4</v>
      </c>
      <c r="E756" s="317">
        <v>1970</v>
      </c>
      <c r="F756" s="317">
        <v>951.5100000000001</v>
      </c>
      <c r="G756" s="318">
        <v>40602</v>
      </c>
      <c r="H756" s="318">
        <v>40730</v>
      </c>
      <c r="I756" s="318">
        <v>50040</v>
      </c>
      <c r="J756" s="315"/>
      <c r="K756" s="315">
        <v>1010</v>
      </c>
      <c r="L756" s="315" t="s">
        <v>2075</v>
      </c>
      <c r="M756" s="315" t="s">
        <v>766</v>
      </c>
      <c r="N756" s="315" t="s">
        <v>755</v>
      </c>
      <c r="O756" s="315"/>
      <c r="P756" s="315"/>
      <c r="Q756" s="315"/>
    </row>
    <row r="757" spans="1:17">
      <c r="A757" s="315" t="s">
        <v>755</v>
      </c>
      <c r="B757" s="315" t="s">
        <v>2095</v>
      </c>
      <c r="C757" s="315" t="s">
        <v>2098</v>
      </c>
      <c r="D757" s="316">
        <v>2.4</v>
      </c>
      <c r="E757" s="317">
        <v>1405</v>
      </c>
      <c r="F757" s="317">
        <v>678.61999999999989</v>
      </c>
      <c r="G757" s="318">
        <v>40634</v>
      </c>
      <c r="H757" s="318">
        <v>40863</v>
      </c>
      <c r="I757" s="318">
        <v>50040</v>
      </c>
      <c r="J757" s="315"/>
      <c r="K757" s="315">
        <v>4446</v>
      </c>
      <c r="L757" s="315" t="s">
        <v>2443</v>
      </c>
      <c r="M757" s="315" t="s">
        <v>1484</v>
      </c>
      <c r="N757" s="315" t="s">
        <v>755</v>
      </c>
      <c r="O757" s="315"/>
      <c r="P757" s="315"/>
      <c r="Q757" s="315"/>
    </row>
    <row r="758" spans="1:17">
      <c r="A758" s="315" t="s">
        <v>755</v>
      </c>
      <c r="B758" s="315" t="s">
        <v>2095</v>
      </c>
      <c r="C758" s="315" t="s">
        <v>2098</v>
      </c>
      <c r="D758" s="316">
        <v>2.4</v>
      </c>
      <c r="E758" s="317">
        <v>2206.67</v>
      </c>
      <c r="F758" s="317">
        <v>979.7800000000002</v>
      </c>
      <c r="G758" s="318">
        <v>40787</v>
      </c>
      <c r="H758" s="318">
        <v>40914</v>
      </c>
      <c r="I758" s="318">
        <v>50405</v>
      </c>
      <c r="J758" s="315"/>
      <c r="K758" s="315">
        <v>4512</v>
      </c>
      <c r="L758" s="315" t="s">
        <v>2444</v>
      </c>
      <c r="M758" s="315" t="s">
        <v>1296</v>
      </c>
      <c r="N758" s="315" t="s">
        <v>755</v>
      </c>
      <c r="O758" s="315"/>
      <c r="P758" s="315"/>
      <c r="Q758" s="315"/>
    </row>
    <row r="759" spans="1:17">
      <c r="A759" s="315" t="s">
        <v>755</v>
      </c>
      <c r="B759" s="315" t="s">
        <v>2095</v>
      </c>
      <c r="C759" s="315" t="s">
        <v>2098</v>
      </c>
      <c r="D759" s="316">
        <v>2.4300000000000002</v>
      </c>
      <c r="E759" s="317">
        <v>1792</v>
      </c>
      <c r="F759" s="317">
        <v>865.53</v>
      </c>
      <c r="G759" s="318">
        <v>40714</v>
      </c>
      <c r="H759" s="318">
        <v>40810</v>
      </c>
      <c r="I759" s="318">
        <v>50040</v>
      </c>
      <c r="J759" s="315"/>
      <c r="K759" s="315">
        <v>2954</v>
      </c>
      <c r="L759" s="315" t="s">
        <v>2445</v>
      </c>
      <c r="M759" s="315" t="s">
        <v>1431</v>
      </c>
      <c r="N759" s="315" t="s">
        <v>755</v>
      </c>
      <c r="O759" s="315"/>
      <c r="P759" s="315"/>
      <c r="Q759" s="315"/>
    </row>
    <row r="760" spans="1:17">
      <c r="A760" s="315" t="s">
        <v>755</v>
      </c>
      <c r="B760" s="315" t="s">
        <v>2095</v>
      </c>
      <c r="C760" s="315" t="s">
        <v>2098</v>
      </c>
      <c r="D760" s="316">
        <v>2.4700000000000002</v>
      </c>
      <c r="E760" s="317">
        <v>2311</v>
      </c>
      <c r="F760" s="317">
        <v>1116.22</v>
      </c>
      <c r="G760" s="318">
        <v>40784</v>
      </c>
      <c r="H760" s="318">
        <v>40836</v>
      </c>
      <c r="I760" s="318">
        <v>50040</v>
      </c>
      <c r="J760" s="315"/>
      <c r="K760" s="315">
        <v>8600</v>
      </c>
      <c r="L760" s="315" t="s">
        <v>1806</v>
      </c>
      <c r="M760" s="315" t="s">
        <v>784</v>
      </c>
      <c r="N760" s="315" t="s">
        <v>755</v>
      </c>
      <c r="O760" s="315"/>
      <c r="P760" s="315"/>
      <c r="Q760" s="315"/>
    </row>
    <row r="761" spans="1:17">
      <c r="A761" s="315" t="s">
        <v>755</v>
      </c>
      <c r="B761" s="315" t="s">
        <v>2095</v>
      </c>
      <c r="C761" s="315" t="s">
        <v>2098</v>
      </c>
      <c r="D761" s="316">
        <v>2.48</v>
      </c>
      <c r="E761" s="317">
        <v>3131</v>
      </c>
      <c r="F761" s="317">
        <v>1249.27</v>
      </c>
      <c r="G761" s="318">
        <v>40788</v>
      </c>
      <c r="H761" s="318">
        <v>40976</v>
      </c>
      <c r="I761" s="318">
        <v>50405</v>
      </c>
      <c r="J761" s="315"/>
      <c r="K761" s="315">
        <v>1185</v>
      </c>
      <c r="L761" s="315" t="s">
        <v>2446</v>
      </c>
      <c r="M761" s="315" t="s">
        <v>766</v>
      </c>
      <c r="N761" s="315" t="s">
        <v>755</v>
      </c>
      <c r="O761" s="315"/>
      <c r="P761" s="315"/>
      <c r="Q761" s="315"/>
    </row>
    <row r="762" spans="1:17">
      <c r="A762" s="315" t="s">
        <v>755</v>
      </c>
      <c r="B762" s="315" t="s">
        <v>2095</v>
      </c>
      <c r="C762" s="315" t="s">
        <v>2098</v>
      </c>
      <c r="D762" s="316">
        <v>2.5</v>
      </c>
      <c r="E762" s="317">
        <v>2723</v>
      </c>
      <c r="F762" s="317">
        <v>2042.25</v>
      </c>
      <c r="G762" s="318">
        <v>39570</v>
      </c>
      <c r="H762" s="318">
        <v>39750</v>
      </c>
      <c r="I762" s="318">
        <v>48944</v>
      </c>
      <c r="J762" s="315"/>
      <c r="K762" s="315">
        <v>1418</v>
      </c>
      <c r="L762" s="315" t="s">
        <v>2447</v>
      </c>
      <c r="M762" s="315" t="s">
        <v>766</v>
      </c>
      <c r="N762" s="315" t="s">
        <v>755</v>
      </c>
      <c r="O762" s="315"/>
      <c r="P762" s="315"/>
      <c r="Q762" s="315"/>
    </row>
    <row r="763" spans="1:17">
      <c r="A763" s="315" t="s">
        <v>755</v>
      </c>
      <c r="B763" s="315" t="s">
        <v>2095</v>
      </c>
      <c r="C763" s="315" t="s">
        <v>2098</v>
      </c>
      <c r="D763" s="316">
        <v>2.5</v>
      </c>
      <c r="E763" s="317">
        <v>2547</v>
      </c>
      <c r="F763" s="317">
        <v>1910.25</v>
      </c>
      <c r="G763" s="318">
        <v>39570</v>
      </c>
      <c r="H763" s="318">
        <v>39902</v>
      </c>
      <c r="I763" s="318">
        <v>49309</v>
      </c>
      <c r="J763" s="315"/>
      <c r="K763" s="315">
        <v>3098</v>
      </c>
      <c r="L763" s="315" t="s">
        <v>2448</v>
      </c>
      <c r="M763" s="315" t="s">
        <v>764</v>
      </c>
      <c r="N763" s="315" t="s">
        <v>755</v>
      </c>
      <c r="O763" s="315"/>
      <c r="P763" s="315"/>
      <c r="Q763" s="315"/>
    </row>
    <row r="764" spans="1:17">
      <c r="A764" s="315" t="s">
        <v>755</v>
      </c>
      <c r="B764" s="315" t="s">
        <v>2095</v>
      </c>
      <c r="C764" s="315" t="s">
        <v>2096</v>
      </c>
      <c r="D764" s="316">
        <v>2.5</v>
      </c>
      <c r="E764" s="317">
        <v>2435</v>
      </c>
      <c r="F764" s="317">
        <v>2191.5</v>
      </c>
      <c r="G764" s="318">
        <v>39570</v>
      </c>
      <c r="H764" s="318">
        <v>39699</v>
      </c>
      <c r="I764" s="318">
        <v>48914</v>
      </c>
      <c r="J764" s="315"/>
      <c r="K764" s="315">
        <v>4800</v>
      </c>
      <c r="L764" s="315" t="s">
        <v>2340</v>
      </c>
      <c r="M764" s="315" t="s">
        <v>776</v>
      </c>
      <c r="N764" s="315" t="s">
        <v>755</v>
      </c>
      <c r="O764" s="315"/>
      <c r="P764" s="315"/>
      <c r="Q764" s="315"/>
    </row>
    <row r="765" spans="1:17">
      <c r="A765" s="315" t="s">
        <v>755</v>
      </c>
      <c r="B765" s="315" t="s">
        <v>2095</v>
      </c>
      <c r="C765" s="315" t="s">
        <v>2098</v>
      </c>
      <c r="D765" s="316">
        <v>2.5</v>
      </c>
      <c r="E765" s="317">
        <v>2122</v>
      </c>
      <c r="F765" s="317">
        <v>1591.5</v>
      </c>
      <c r="G765" s="318">
        <v>39570</v>
      </c>
      <c r="H765" s="318">
        <v>39644</v>
      </c>
      <c r="I765" s="318">
        <v>48914</v>
      </c>
      <c r="J765" s="315"/>
      <c r="K765" s="315">
        <v>8623</v>
      </c>
      <c r="L765" s="315" t="s">
        <v>2385</v>
      </c>
      <c r="M765" s="315" t="s">
        <v>784</v>
      </c>
      <c r="N765" s="315" t="s">
        <v>755</v>
      </c>
      <c r="O765" s="315"/>
      <c r="P765" s="315"/>
      <c r="Q765" s="315"/>
    </row>
    <row r="766" spans="1:17">
      <c r="A766" s="315" t="s">
        <v>755</v>
      </c>
      <c r="B766" s="315" t="s">
        <v>2095</v>
      </c>
      <c r="C766" s="315" t="s">
        <v>2098</v>
      </c>
      <c r="D766" s="316">
        <v>2.5</v>
      </c>
      <c r="E766" s="317">
        <v>1986</v>
      </c>
      <c r="F766" s="317">
        <v>1489.5</v>
      </c>
      <c r="G766" s="318">
        <v>39570</v>
      </c>
      <c r="H766" s="318">
        <v>39713</v>
      </c>
      <c r="I766" s="318">
        <v>48914</v>
      </c>
      <c r="J766" s="315"/>
      <c r="K766" s="315">
        <v>8600</v>
      </c>
      <c r="L766" s="315" t="s">
        <v>1806</v>
      </c>
      <c r="M766" s="315" t="s">
        <v>784</v>
      </c>
      <c r="N766" s="315" t="s">
        <v>755</v>
      </c>
      <c r="O766" s="315"/>
      <c r="P766" s="315"/>
      <c r="Q766" s="315"/>
    </row>
    <row r="767" spans="1:17">
      <c r="A767" s="315" t="s">
        <v>755</v>
      </c>
      <c r="B767" s="315" t="s">
        <v>2095</v>
      </c>
      <c r="C767" s="315" t="s">
        <v>2098</v>
      </c>
      <c r="D767" s="316">
        <v>2.5</v>
      </c>
      <c r="E767" s="317">
        <v>2132.9399999999996</v>
      </c>
      <c r="F767" s="317">
        <v>1599.71</v>
      </c>
      <c r="G767" s="318">
        <v>39570</v>
      </c>
      <c r="H767" s="318">
        <v>39764</v>
      </c>
      <c r="I767" s="318">
        <v>48944</v>
      </c>
      <c r="J767" s="315"/>
      <c r="K767" s="315">
        <v>3014</v>
      </c>
      <c r="L767" s="315" t="s">
        <v>308</v>
      </c>
      <c r="M767" s="315" t="s">
        <v>764</v>
      </c>
      <c r="N767" s="315" t="s">
        <v>755</v>
      </c>
      <c r="O767" s="315"/>
      <c r="P767" s="315"/>
      <c r="Q767" s="315"/>
    </row>
    <row r="768" spans="1:17">
      <c r="A768" s="315" t="s">
        <v>755</v>
      </c>
      <c r="B768" s="315" t="s">
        <v>2095</v>
      </c>
      <c r="C768" s="315" t="s">
        <v>2098</v>
      </c>
      <c r="D768" s="316">
        <v>2.5</v>
      </c>
      <c r="E768" s="317">
        <v>1999</v>
      </c>
      <c r="F768" s="317">
        <v>1499.25</v>
      </c>
      <c r="G768" s="318">
        <v>39610</v>
      </c>
      <c r="H768" s="318">
        <v>39583</v>
      </c>
      <c r="I768" s="318">
        <v>48914</v>
      </c>
      <c r="J768" s="315"/>
      <c r="K768" s="315">
        <v>6314</v>
      </c>
      <c r="L768" s="315" t="s">
        <v>2449</v>
      </c>
      <c r="M768" s="315" t="s">
        <v>1712</v>
      </c>
      <c r="N768" s="315" t="s">
        <v>755</v>
      </c>
      <c r="O768" s="315"/>
      <c r="P768" s="315"/>
      <c r="Q768" s="315"/>
    </row>
    <row r="769" spans="1:17">
      <c r="A769" s="315" t="s">
        <v>755</v>
      </c>
      <c r="B769" s="315" t="s">
        <v>2095</v>
      </c>
      <c r="C769" s="315" t="s">
        <v>2098</v>
      </c>
      <c r="D769" s="316">
        <v>2.5</v>
      </c>
      <c r="E769" s="317">
        <v>2956</v>
      </c>
      <c r="F769" s="317">
        <v>2217</v>
      </c>
      <c r="G769" s="318">
        <v>39582</v>
      </c>
      <c r="H769" s="318">
        <v>39408</v>
      </c>
      <c r="I769" s="318">
        <v>48579</v>
      </c>
      <c r="J769" s="315"/>
      <c r="K769" s="315">
        <v>4417</v>
      </c>
      <c r="L769" s="315" t="s">
        <v>2450</v>
      </c>
      <c r="M769" s="315" t="s">
        <v>1484</v>
      </c>
      <c r="N769" s="315" t="s">
        <v>755</v>
      </c>
      <c r="O769" s="315"/>
      <c r="P769" s="315"/>
      <c r="Q769" s="315"/>
    </row>
    <row r="770" spans="1:17">
      <c r="A770" s="315" t="s">
        <v>755</v>
      </c>
      <c r="B770" s="315" t="s">
        <v>2095</v>
      </c>
      <c r="C770" s="315" t="s">
        <v>2096</v>
      </c>
      <c r="D770" s="316">
        <v>2.5</v>
      </c>
      <c r="E770" s="317">
        <v>2518</v>
      </c>
      <c r="F770" s="317">
        <v>2266.1999999999998</v>
      </c>
      <c r="G770" s="318">
        <v>39570</v>
      </c>
      <c r="H770" s="318">
        <v>39315</v>
      </c>
      <c r="I770" s="318">
        <v>48549</v>
      </c>
      <c r="J770" s="315"/>
      <c r="K770" s="315">
        <v>1966</v>
      </c>
      <c r="L770" s="315" t="s">
        <v>2451</v>
      </c>
      <c r="M770" s="315" t="s">
        <v>754</v>
      </c>
      <c r="N770" s="315" t="s">
        <v>755</v>
      </c>
      <c r="O770" s="315"/>
      <c r="P770" s="315"/>
      <c r="Q770" s="315"/>
    </row>
    <row r="771" spans="1:17">
      <c r="A771" s="315" t="s">
        <v>755</v>
      </c>
      <c r="B771" s="315" t="s">
        <v>2095</v>
      </c>
      <c r="C771" s="315" t="s">
        <v>2098</v>
      </c>
      <c r="D771" s="316">
        <v>2.5</v>
      </c>
      <c r="E771" s="317">
        <v>2349</v>
      </c>
      <c r="F771" s="317">
        <v>1761.75</v>
      </c>
      <c r="G771" s="318">
        <v>39569</v>
      </c>
      <c r="H771" s="318">
        <v>39806</v>
      </c>
      <c r="I771" s="318">
        <v>48944</v>
      </c>
      <c r="J771" s="315"/>
      <c r="K771" s="315">
        <v>1530</v>
      </c>
      <c r="L771" s="315" t="s">
        <v>2405</v>
      </c>
      <c r="M771" s="315" t="s">
        <v>766</v>
      </c>
      <c r="N771" s="315" t="s">
        <v>755</v>
      </c>
      <c r="O771" s="315"/>
      <c r="P771" s="315"/>
      <c r="Q771" s="315"/>
    </row>
    <row r="772" spans="1:17">
      <c r="A772" s="315" t="s">
        <v>755</v>
      </c>
      <c r="B772" s="315" t="s">
        <v>2095</v>
      </c>
      <c r="C772" s="315" t="s">
        <v>2096</v>
      </c>
      <c r="D772" s="316">
        <v>2.5</v>
      </c>
      <c r="E772" s="317">
        <v>2150</v>
      </c>
      <c r="F772" s="317">
        <v>1586.7</v>
      </c>
      <c r="G772" s="318">
        <v>39570</v>
      </c>
      <c r="H772" s="318">
        <v>40479</v>
      </c>
      <c r="I772" s="318">
        <v>49674</v>
      </c>
      <c r="J772" s="315"/>
      <c r="K772" s="315">
        <v>6807</v>
      </c>
      <c r="L772" s="315" t="s">
        <v>2408</v>
      </c>
      <c r="M772" s="315" t="s">
        <v>811</v>
      </c>
      <c r="N772" s="315" t="s">
        <v>755</v>
      </c>
      <c r="O772" s="315"/>
      <c r="P772" s="315"/>
      <c r="Q772" s="315"/>
    </row>
    <row r="773" spans="1:17">
      <c r="A773" s="315" t="s">
        <v>755</v>
      </c>
      <c r="B773" s="315" t="s">
        <v>2095</v>
      </c>
      <c r="C773" s="315" t="s">
        <v>2098</v>
      </c>
      <c r="D773" s="316">
        <v>2.5</v>
      </c>
      <c r="E773" s="317">
        <v>2215</v>
      </c>
      <c r="F773" s="317">
        <v>1661.25</v>
      </c>
      <c r="G773" s="318">
        <v>39570</v>
      </c>
      <c r="H773" s="318">
        <v>39465</v>
      </c>
      <c r="I773" s="318">
        <v>48914</v>
      </c>
      <c r="J773" s="315"/>
      <c r="K773" s="315">
        <v>1661</v>
      </c>
      <c r="L773" s="315" t="s">
        <v>2452</v>
      </c>
      <c r="M773" s="315" t="s">
        <v>761</v>
      </c>
      <c r="N773" s="315" t="s">
        <v>755</v>
      </c>
      <c r="O773" s="315"/>
      <c r="P773" s="315"/>
      <c r="Q773" s="315"/>
    </row>
    <row r="774" spans="1:17">
      <c r="A774" s="315" t="s">
        <v>755</v>
      </c>
      <c r="B774" s="315" t="s">
        <v>2095</v>
      </c>
      <c r="C774" s="315" t="s">
        <v>2096</v>
      </c>
      <c r="D774" s="316">
        <v>2.5</v>
      </c>
      <c r="E774" s="317">
        <v>1640</v>
      </c>
      <c r="F774" s="317">
        <v>1476</v>
      </c>
      <c r="G774" s="318">
        <v>39570</v>
      </c>
      <c r="H774" s="318">
        <v>39701</v>
      </c>
      <c r="I774" s="318">
        <v>48944</v>
      </c>
      <c r="J774" s="315"/>
      <c r="K774" s="315">
        <v>6025</v>
      </c>
      <c r="L774" s="315" t="s">
        <v>2453</v>
      </c>
      <c r="M774" s="315" t="s">
        <v>788</v>
      </c>
      <c r="N774" s="315" t="s">
        <v>755</v>
      </c>
      <c r="O774" s="315"/>
      <c r="P774" s="315"/>
      <c r="Q774" s="315"/>
    </row>
    <row r="775" spans="1:17">
      <c r="A775" s="315" t="s">
        <v>750</v>
      </c>
      <c r="B775" s="315" t="s">
        <v>2095</v>
      </c>
      <c r="C775" s="315" t="s">
        <v>2098</v>
      </c>
      <c r="D775" s="316">
        <v>2.5</v>
      </c>
      <c r="E775" s="317">
        <v>2406</v>
      </c>
      <c r="F775" s="317">
        <v>1670.8400000000001</v>
      </c>
      <c r="G775" s="318">
        <v>39608</v>
      </c>
      <c r="H775" s="318">
        <v>39973</v>
      </c>
      <c r="I775" s="318">
        <v>49309</v>
      </c>
      <c r="J775" s="315"/>
      <c r="K775" s="315">
        <v>6017</v>
      </c>
      <c r="L775" s="315" t="s">
        <v>849</v>
      </c>
      <c r="M775" s="315" t="s">
        <v>788</v>
      </c>
      <c r="N775" s="315" t="s">
        <v>750</v>
      </c>
      <c r="O775" s="315"/>
      <c r="P775" s="315"/>
      <c r="Q775" s="315"/>
    </row>
    <row r="776" spans="1:17">
      <c r="A776" s="315" t="s">
        <v>755</v>
      </c>
      <c r="B776" s="315" t="s">
        <v>2095</v>
      </c>
      <c r="C776" s="315" t="s">
        <v>2098</v>
      </c>
      <c r="D776" s="316">
        <v>2.5</v>
      </c>
      <c r="E776" s="317">
        <v>2889</v>
      </c>
      <c r="F776" s="317">
        <v>2166.75</v>
      </c>
      <c r="G776" s="318">
        <v>39588</v>
      </c>
      <c r="H776" s="318">
        <v>39867</v>
      </c>
      <c r="I776" s="318">
        <v>49309</v>
      </c>
      <c r="J776" s="315"/>
      <c r="K776" s="315">
        <v>2800</v>
      </c>
      <c r="L776" s="315" t="s">
        <v>2454</v>
      </c>
      <c r="M776" s="315" t="s">
        <v>1431</v>
      </c>
      <c r="N776" s="315" t="s">
        <v>755</v>
      </c>
      <c r="O776" s="315"/>
      <c r="P776" s="315"/>
      <c r="Q776" s="315"/>
    </row>
    <row r="777" spans="1:17">
      <c r="A777" s="315" t="s">
        <v>755</v>
      </c>
      <c r="B777" s="315" t="s">
        <v>2095</v>
      </c>
      <c r="C777" s="315" t="s">
        <v>2096</v>
      </c>
      <c r="D777" s="316">
        <v>2.5</v>
      </c>
      <c r="E777" s="317">
        <v>2692</v>
      </c>
      <c r="F777" s="317">
        <v>2422.8000000000002</v>
      </c>
      <c r="G777" s="318">
        <v>39570</v>
      </c>
      <c r="H777" s="318">
        <v>39014</v>
      </c>
      <c r="I777" s="318">
        <v>48213</v>
      </c>
      <c r="J777" s="315"/>
      <c r="K777" s="315">
        <v>8784</v>
      </c>
      <c r="L777" s="315" t="s">
        <v>2120</v>
      </c>
      <c r="M777" s="315" t="s">
        <v>1705</v>
      </c>
      <c r="N777" s="315" t="s">
        <v>755</v>
      </c>
      <c r="O777" s="315"/>
      <c r="P777" s="315"/>
      <c r="Q777" s="315"/>
    </row>
    <row r="778" spans="1:17">
      <c r="A778" s="315" t="s">
        <v>755</v>
      </c>
      <c r="B778" s="315" t="s">
        <v>2095</v>
      </c>
      <c r="C778" s="315" t="s">
        <v>2098</v>
      </c>
      <c r="D778" s="316">
        <v>2.5</v>
      </c>
      <c r="E778" s="317">
        <v>2233</v>
      </c>
      <c r="F778" s="317">
        <v>1674.75</v>
      </c>
      <c r="G778" s="318">
        <v>39678</v>
      </c>
      <c r="H778" s="318">
        <v>39791</v>
      </c>
      <c r="I778" s="318">
        <v>48944</v>
      </c>
      <c r="J778" s="315"/>
      <c r="K778" s="315">
        <v>1880</v>
      </c>
      <c r="L778" s="315" t="s">
        <v>2455</v>
      </c>
      <c r="M778" s="315" t="s">
        <v>766</v>
      </c>
      <c r="N778" s="315" t="s">
        <v>755</v>
      </c>
      <c r="O778" s="315"/>
      <c r="P778" s="315"/>
      <c r="Q778" s="315"/>
    </row>
    <row r="779" spans="1:17">
      <c r="A779" s="315" t="s">
        <v>755</v>
      </c>
      <c r="B779" s="315" t="s">
        <v>2095</v>
      </c>
      <c r="C779" s="315" t="s">
        <v>2098</v>
      </c>
      <c r="D779" s="316">
        <v>2.5</v>
      </c>
      <c r="E779" s="317">
        <v>2822</v>
      </c>
      <c r="F779" s="317">
        <v>2116.5</v>
      </c>
      <c r="G779" s="318">
        <v>39702</v>
      </c>
      <c r="H779" s="318">
        <v>39862</v>
      </c>
      <c r="I779" s="318">
        <v>49309</v>
      </c>
      <c r="J779" s="315"/>
      <c r="K779" s="315">
        <v>6635</v>
      </c>
      <c r="L779" s="315" t="s">
        <v>2456</v>
      </c>
      <c r="M779" s="315" t="s">
        <v>811</v>
      </c>
      <c r="N779" s="315" t="s">
        <v>755</v>
      </c>
      <c r="O779" s="315"/>
      <c r="P779" s="315"/>
      <c r="Q779" s="315"/>
    </row>
    <row r="780" spans="1:17">
      <c r="A780" s="315" t="s">
        <v>755</v>
      </c>
      <c r="B780" s="315" t="s">
        <v>2095</v>
      </c>
      <c r="C780" s="315" t="s">
        <v>2098</v>
      </c>
      <c r="D780" s="316">
        <v>2.5</v>
      </c>
      <c r="E780" s="317">
        <v>2289</v>
      </c>
      <c r="F780" s="317">
        <v>1716.75</v>
      </c>
      <c r="G780" s="318">
        <v>39721</v>
      </c>
      <c r="H780" s="318">
        <v>40050</v>
      </c>
      <c r="I780" s="318">
        <v>49309</v>
      </c>
      <c r="J780" s="315"/>
      <c r="K780" s="315">
        <v>8630</v>
      </c>
      <c r="L780" s="315" t="s">
        <v>1044</v>
      </c>
      <c r="M780" s="315" t="s">
        <v>784</v>
      </c>
      <c r="N780" s="315" t="s">
        <v>755</v>
      </c>
      <c r="O780" s="315"/>
      <c r="P780" s="315"/>
      <c r="Q780" s="315"/>
    </row>
    <row r="781" spans="1:17">
      <c r="A781" s="315" t="s">
        <v>755</v>
      </c>
      <c r="B781" s="315" t="s">
        <v>2095</v>
      </c>
      <c r="C781" s="315" t="s">
        <v>2098</v>
      </c>
      <c r="D781" s="316">
        <v>2.5</v>
      </c>
      <c r="E781" s="317">
        <v>2577</v>
      </c>
      <c r="F781" s="317">
        <v>1932.75</v>
      </c>
      <c r="G781" s="318">
        <v>39730</v>
      </c>
      <c r="H781" s="318">
        <v>39849</v>
      </c>
      <c r="I781" s="318">
        <v>49309</v>
      </c>
      <c r="J781" s="315"/>
      <c r="K781" s="315">
        <v>6454</v>
      </c>
      <c r="L781" s="315" t="s">
        <v>2457</v>
      </c>
      <c r="M781" s="315" t="s">
        <v>1365</v>
      </c>
      <c r="N781" s="315" t="s">
        <v>755</v>
      </c>
      <c r="O781" s="315"/>
      <c r="P781" s="315"/>
      <c r="Q781" s="315"/>
    </row>
    <row r="782" spans="1:17">
      <c r="A782" s="315" t="s">
        <v>755</v>
      </c>
      <c r="B782" s="315" t="s">
        <v>2095</v>
      </c>
      <c r="C782" s="315" t="s">
        <v>2098</v>
      </c>
      <c r="D782" s="316">
        <v>2.5</v>
      </c>
      <c r="E782" s="317">
        <v>2292</v>
      </c>
      <c r="F782" s="317">
        <v>914.51</v>
      </c>
      <c r="G782" s="318">
        <v>39882</v>
      </c>
      <c r="H782" s="318">
        <v>41114</v>
      </c>
      <c r="I782" s="318">
        <v>50405</v>
      </c>
      <c r="J782" s="315"/>
      <c r="K782" s="315">
        <v>3998</v>
      </c>
      <c r="L782" s="315" t="s">
        <v>2458</v>
      </c>
      <c r="M782" s="315" t="s">
        <v>754</v>
      </c>
      <c r="N782" s="315" t="s">
        <v>755</v>
      </c>
      <c r="O782" s="315"/>
      <c r="P782" s="315"/>
      <c r="Q782" s="315"/>
    </row>
    <row r="783" spans="1:17">
      <c r="A783" s="315" t="s">
        <v>755</v>
      </c>
      <c r="B783" s="315" t="s">
        <v>2095</v>
      </c>
      <c r="C783" s="315" t="s">
        <v>2098</v>
      </c>
      <c r="D783" s="316">
        <v>2.5</v>
      </c>
      <c r="E783" s="317">
        <v>2981</v>
      </c>
      <c r="F783" s="317">
        <v>912.18000000000006</v>
      </c>
      <c r="G783" s="318">
        <v>40056</v>
      </c>
      <c r="H783" s="318">
        <v>41716</v>
      </c>
      <c r="I783" s="318">
        <v>51135</v>
      </c>
      <c r="J783" s="315"/>
      <c r="K783" s="315">
        <v>1233</v>
      </c>
      <c r="L783" s="315" t="s">
        <v>2459</v>
      </c>
      <c r="M783" s="315" t="s">
        <v>1827</v>
      </c>
      <c r="N783" s="315" t="s">
        <v>755</v>
      </c>
      <c r="O783" s="315"/>
      <c r="P783" s="315"/>
      <c r="Q783" s="315"/>
    </row>
    <row r="784" spans="1:17">
      <c r="A784" s="315" t="s">
        <v>755</v>
      </c>
      <c r="B784" s="315" t="s">
        <v>2095</v>
      </c>
      <c r="C784" s="315" t="s">
        <v>2098</v>
      </c>
      <c r="D784" s="316">
        <v>2.5</v>
      </c>
      <c r="E784" s="317">
        <v>2909</v>
      </c>
      <c r="F784" s="317">
        <v>965.79</v>
      </c>
      <c r="G784" s="318">
        <v>40091</v>
      </c>
      <c r="H784" s="318">
        <v>41423</v>
      </c>
      <c r="I784" s="318">
        <v>50770</v>
      </c>
      <c r="J784" s="315"/>
      <c r="K784" s="315">
        <v>6947</v>
      </c>
      <c r="L784" s="315" t="s">
        <v>2460</v>
      </c>
      <c r="M784" s="315" t="s">
        <v>811</v>
      </c>
      <c r="N784" s="315" t="s">
        <v>755</v>
      </c>
      <c r="O784" s="315"/>
      <c r="P784" s="315"/>
      <c r="Q784" s="315"/>
    </row>
    <row r="785" spans="1:17">
      <c r="A785" s="315" t="s">
        <v>750</v>
      </c>
      <c r="B785" s="315" t="s">
        <v>2095</v>
      </c>
      <c r="C785" s="315" t="s">
        <v>2098</v>
      </c>
      <c r="D785" s="316">
        <v>2.5</v>
      </c>
      <c r="E785" s="317">
        <v>2249</v>
      </c>
      <c r="F785" s="317">
        <v>1561.8</v>
      </c>
      <c r="G785" s="318">
        <v>40295</v>
      </c>
      <c r="H785" s="318">
        <v>40165</v>
      </c>
      <c r="I785" s="318">
        <v>49309</v>
      </c>
      <c r="J785" s="315"/>
      <c r="K785" s="315">
        <v>6472</v>
      </c>
      <c r="L785" s="315" t="s">
        <v>2461</v>
      </c>
      <c r="M785" s="315" t="s">
        <v>1365</v>
      </c>
      <c r="N785" s="315" t="s">
        <v>750</v>
      </c>
      <c r="O785" s="315"/>
      <c r="P785" s="315"/>
      <c r="Q785" s="315"/>
    </row>
    <row r="786" spans="1:17">
      <c r="A786" s="315" t="s">
        <v>750</v>
      </c>
      <c r="B786" s="315" t="s">
        <v>2095</v>
      </c>
      <c r="C786" s="315" t="s">
        <v>2098</v>
      </c>
      <c r="D786" s="316">
        <v>2.5</v>
      </c>
      <c r="E786" s="317">
        <v>2301</v>
      </c>
      <c r="F786" s="317">
        <v>1415.13</v>
      </c>
      <c r="G786" s="318">
        <v>40113</v>
      </c>
      <c r="H786" s="318">
        <v>40360</v>
      </c>
      <c r="I786" s="318">
        <v>49674</v>
      </c>
      <c r="J786" s="315"/>
      <c r="K786" s="315">
        <v>6612</v>
      </c>
      <c r="L786" s="315" t="s">
        <v>2363</v>
      </c>
      <c r="M786" s="315" t="s">
        <v>811</v>
      </c>
      <c r="N786" s="315" t="s">
        <v>750</v>
      </c>
      <c r="O786" s="315"/>
      <c r="P786" s="315"/>
      <c r="Q786" s="315"/>
    </row>
    <row r="787" spans="1:17">
      <c r="A787" s="315" t="s">
        <v>755</v>
      </c>
      <c r="B787" s="315" t="s">
        <v>2095</v>
      </c>
      <c r="C787" s="315" t="s">
        <v>2096</v>
      </c>
      <c r="D787" s="316">
        <v>2.5</v>
      </c>
      <c r="E787" s="317">
        <v>2458</v>
      </c>
      <c r="F787" s="317">
        <v>2212.1999999999998</v>
      </c>
      <c r="G787" s="318">
        <v>40122</v>
      </c>
      <c r="H787" s="318">
        <v>40102</v>
      </c>
      <c r="I787" s="318">
        <v>49309</v>
      </c>
      <c r="J787" s="315"/>
      <c r="K787" s="315">
        <v>7312</v>
      </c>
      <c r="L787" s="315" t="s">
        <v>2462</v>
      </c>
      <c r="M787" s="315" t="s">
        <v>770</v>
      </c>
      <c r="N787" s="315" t="s">
        <v>755</v>
      </c>
      <c r="O787" s="315"/>
      <c r="P787" s="315"/>
      <c r="Q787" s="315"/>
    </row>
    <row r="788" spans="1:17">
      <c r="A788" s="315" t="s">
        <v>755</v>
      </c>
      <c r="B788" s="315" t="s">
        <v>2095</v>
      </c>
      <c r="C788" s="315" t="s">
        <v>2098</v>
      </c>
      <c r="D788" s="316">
        <v>2.5</v>
      </c>
      <c r="E788" s="317">
        <v>2199</v>
      </c>
      <c r="F788" s="317">
        <v>1649.25</v>
      </c>
      <c r="G788" s="318">
        <v>40232</v>
      </c>
      <c r="H788" s="318">
        <v>40151</v>
      </c>
      <c r="I788" s="318">
        <v>49309</v>
      </c>
      <c r="J788" s="315"/>
      <c r="K788" s="315">
        <v>9450</v>
      </c>
      <c r="L788" s="315" t="s">
        <v>1087</v>
      </c>
      <c r="M788" s="315" t="s">
        <v>770</v>
      </c>
      <c r="N788" s="315" t="s">
        <v>755</v>
      </c>
      <c r="O788" s="315"/>
      <c r="P788" s="315"/>
      <c r="Q788" s="315"/>
    </row>
    <row r="789" spans="1:17">
      <c r="A789" s="315" t="s">
        <v>755</v>
      </c>
      <c r="B789" s="315" t="s">
        <v>2095</v>
      </c>
      <c r="C789" s="315" t="s">
        <v>2098</v>
      </c>
      <c r="D789" s="316">
        <v>2.5</v>
      </c>
      <c r="E789" s="317">
        <v>2323</v>
      </c>
      <c r="F789" s="317">
        <v>1122.01</v>
      </c>
      <c r="G789" s="318">
        <v>40154</v>
      </c>
      <c r="H789" s="318">
        <v>40900</v>
      </c>
      <c r="I789" s="318">
        <v>50040</v>
      </c>
      <c r="J789" s="315"/>
      <c r="K789" s="315">
        <v>1871</v>
      </c>
      <c r="L789" s="315" t="s">
        <v>2463</v>
      </c>
      <c r="M789" s="315" t="s">
        <v>754</v>
      </c>
      <c r="N789" s="315" t="s">
        <v>755</v>
      </c>
      <c r="O789" s="315"/>
      <c r="P789" s="315"/>
      <c r="Q789" s="315"/>
    </row>
    <row r="790" spans="1:17">
      <c r="A790" s="315" t="s">
        <v>755</v>
      </c>
      <c r="B790" s="315" t="s">
        <v>2095</v>
      </c>
      <c r="C790" s="315" t="s">
        <v>2098</v>
      </c>
      <c r="D790" s="316">
        <v>2.5</v>
      </c>
      <c r="E790" s="317">
        <v>1792</v>
      </c>
      <c r="F790" s="317">
        <v>1102.0900000000001</v>
      </c>
      <c r="G790" s="318">
        <v>40185</v>
      </c>
      <c r="H790" s="318">
        <v>40254</v>
      </c>
      <c r="I790" s="318">
        <v>49674</v>
      </c>
      <c r="J790" s="315"/>
      <c r="K790" s="315">
        <v>9443</v>
      </c>
      <c r="L790" s="315" t="s">
        <v>2464</v>
      </c>
      <c r="M790" s="315" t="s">
        <v>770</v>
      </c>
      <c r="N790" s="315" t="s">
        <v>755</v>
      </c>
      <c r="O790" s="315"/>
      <c r="P790" s="315"/>
      <c r="Q790" s="315"/>
    </row>
    <row r="791" spans="1:17">
      <c r="A791" s="315" t="s">
        <v>755</v>
      </c>
      <c r="B791" s="315" t="s">
        <v>2095</v>
      </c>
      <c r="C791" s="315" t="s">
        <v>2098</v>
      </c>
      <c r="D791" s="316">
        <v>2.5</v>
      </c>
      <c r="E791" s="317">
        <v>2983</v>
      </c>
      <c r="F791" s="317">
        <v>1834.55</v>
      </c>
      <c r="G791" s="318">
        <v>40191</v>
      </c>
      <c r="H791" s="318">
        <v>40234</v>
      </c>
      <c r="I791" s="318">
        <v>49674</v>
      </c>
      <c r="J791" s="315"/>
      <c r="K791" s="315">
        <v>3960</v>
      </c>
      <c r="L791" s="315" t="s">
        <v>2465</v>
      </c>
      <c r="M791" s="315" t="s">
        <v>754</v>
      </c>
      <c r="N791" s="315" t="s">
        <v>755</v>
      </c>
      <c r="O791" s="315"/>
      <c r="P791" s="315"/>
      <c r="Q791" s="315"/>
    </row>
    <row r="792" spans="1:17">
      <c r="A792" s="315" t="s">
        <v>755</v>
      </c>
      <c r="B792" s="315" t="s">
        <v>2095</v>
      </c>
      <c r="C792" s="315" t="s">
        <v>2098</v>
      </c>
      <c r="D792" s="316">
        <v>2.5</v>
      </c>
      <c r="E792" s="317">
        <v>2489</v>
      </c>
      <c r="F792" s="317">
        <v>1530.7399999999998</v>
      </c>
      <c r="G792" s="318">
        <v>40360</v>
      </c>
      <c r="H792" s="318">
        <v>40242</v>
      </c>
      <c r="I792" s="318">
        <v>49674</v>
      </c>
      <c r="J792" s="315"/>
      <c r="K792" s="315">
        <v>4500</v>
      </c>
      <c r="L792" s="315" t="s">
        <v>320</v>
      </c>
      <c r="M792" s="315" t="s">
        <v>1296</v>
      </c>
      <c r="N792" s="315" t="s">
        <v>755</v>
      </c>
      <c r="O792" s="315"/>
      <c r="P792" s="315"/>
      <c r="Q792" s="315"/>
    </row>
    <row r="793" spans="1:17">
      <c r="A793" s="315" t="s">
        <v>755</v>
      </c>
      <c r="B793" s="315" t="s">
        <v>2095</v>
      </c>
      <c r="C793" s="315" t="s">
        <v>2098</v>
      </c>
      <c r="D793" s="316">
        <v>2.5</v>
      </c>
      <c r="E793" s="317">
        <v>2191</v>
      </c>
      <c r="F793" s="317">
        <v>1347.47</v>
      </c>
      <c r="G793" s="318">
        <v>40382</v>
      </c>
      <c r="H793" s="318">
        <v>40463</v>
      </c>
      <c r="I793" s="318">
        <v>49674</v>
      </c>
      <c r="J793" s="315"/>
      <c r="K793" s="315">
        <v>1082</v>
      </c>
      <c r="L793" s="315" t="s">
        <v>2466</v>
      </c>
      <c r="M793" s="315" t="s">
        <v>766</v>
      </c>
      <c r="N793" s="315" t="s">
        <v>755</v>
      </c>
      <c r="O793" s="315"/>
      <c r="P793" s="315"/>
      <c r="Q793" s="315"/>
    </row>
    <row r="794" spans="1:17">
      <c r="A794" s="315" t="s">
        <v>755</v>
      </c>
      <c r="B794" s="315" t="s">
        <v>2095</v>
      </c>
      <c r="C794" s="315" t="s">
        <v>2096</v>
      </c>
      <c r="D794" s="316">
        <v>2.5</v>
      </c>
      <c r="E794" s="317">
        <v>2447</v>
      </c>
      <c r="F794" s="317">
        <v>1805.89</v>
      </c>
      <c r="G794" s="318">
        <v>40385</v>
      </c>
      <c r="H794" s="318">
        <v>40382</v>
      </c>
      <c r="I794" s="318">
        <v>49674</v>
      </c>
      <c r="J794" s="315"/>
      <c r="K794" s="315">
        <v>3097</v>
      </c>
      <c r="L794" s="315" t="s">
        <v>2467</v>
      </c>
      <c r="M794" s="315" t="s">
        <v>764</v>
      </c>
      <c r="N794" s="315" t="s">
        <v>755</v>
      </c>
      <c r="O794" s="315"/>
      <c r="P794" s="315"/>
      <c r="Q794" s="315"/>
    </row>
    <row r="795" spans="1:17">
      <c r="A795" s="315" t="s">
        <v>755</v>
      </c>
      <c r="B795" s="315" t="s">
        <v>2095</v>
      </c>
      <c r="C795" s="315" t="s">
        <v>2098</v>
      </c>
      <c r="D795" s="316">
        <v>2.5</v>
      </c>
      <c r="E795" s="317">
        <v>2663</v>
      </c>
      <c r="F795" s="317">
        <v>1997.25</v>
      </c>
      <c r="G795" s="318">
        <v>40409</v>
      </c>
      <c r="H795" s="318">
        <v>40087</v>
      </c>
      <c r="I795" s="318">
        <v>49309</v>
      </c>
      <c r="J795" s="315"/>
      <c r="K795" s="315">
        <v>6280</v>
      </c>
      <c r="L795" s="315" t="s">
        <v>2468</v>
      </c>
      <c r="M795" s="315" t="s">
        <v>788</v>
      </c>
      <c r="N795" s="315" t="s">
        <v>755</v>
      </c>
      <c r="O795" s="315"/>
      <c r="P795" s="315"/>
      <c r="Q795" s="315"/>
    </row>
    <row r="796" spans="1:17">
      <c r="A796" s="315" t="s">
        <v>755</v>
      </c>
      <c r="B796" s="315" t="s">
        <v>2095</v>
      </c>
      <c r="C796" s="315" t="s">
        <v>2098</v>
      </c>
      <c r="D796" s="316">
        <v>2.5</v>
      </c>
      <c r="E796" s="317">
        <v>1654</v>
      </c>
      <c r="F796" s="317">
        <v>1017.2299999999999</v>
      </c>
      <c r="G796" s="318">
        <v>40450</v>
      </c>
      <c r="H796" s="318">
        <v>40443</v>
      </c>
      <c r="I796" s="318">
        <v>49674</v>
      </c>
      <c r="J796" s="315"/>
      <c r="K796" s="315">
        <v>6047</v>
      </c>
      <c r="L796" s="315" t="s">
        <v>2469</v>
      </c>
      <c r="M796" s="315" t="s">
        <v>788</v>
      </c>
      <c r="N796" s="315" t="s">
        <v>755</v>
      </c>
      <c r="O796" s="315"/>
      <c r="P796" s="315"/>
      <c r="Q796" s="315"/>
    </row>
    <row r="797" spans="1:17">
      <c r="A797" s="315" t="s">
        <v>750</v>
      </c>
      <c r="B797" s="315" t="s">
        <v>2095</v>
      </c>
      <c r="C797" s="315" t="s">
        <v>2096</v>
      </c>
      <c r="D797" s="316">
        <v>2.5</v>
      </c>
      <c r="E797" s="317">
        <v>1343</v>
      </c>
      <c r="F797" s="317">
        <v>991.12999999999988</v>
      </c>
      <c r="G797" s="318">
        <v>40491</v>
      </c>
      <c r="H797" s="318">
        <v>40512</v>
      </c>
      <c r="I797" s="318">
        <v>49674</v>
      </c>
      <c r="J797" s="315"/>
      <c r="K797" s="315">
        <v>3006</v>
      </c>
      <c r="L797" s="315" t="s">
        <v>308</v>
      </c>
      <c r="M797" s="315" t="s">
        <v>764</v>
      </c>
      <c r="N797" s="315" t="s">
        <v>750</v>
      </c>
      <c r="O797" s="315"/>
      <c r="P797" s="315"/>
      <c r="Q797" s="315"/>
    </row>
    <row r="798" spans="1:17">
      <c r="A798" s="315" t="s">
        <v>755</v>
      </c>
      <c r="B798" s="315" t="s">
        <v>2095</v>
      </c>
      <c r="C798" s="315" t="s">
        <v>2096</v>
      </c>
      <c r="D798" s="316">
        <v>2.5</v>
      </c>
      <c r="E798" s="317">
        <v>1507</v>
      </c>
      <c r="F798" s="317">
        <v>1112.17</v>
      </c>
      <c r="G798" s="318">
        <v>40498</v>
      </c>
      <c r="H798" s="318">
        <v>40532</v>
      </c>
      <c r="I798" s="318">
        <v>49674</v>
      </c>
      <c r="J798" s="315"/>
      <c r="K798" s="315">
        <v>8335</v>
      </c>
      <c r="L798" s="315" t="s">
        <v>2425</v>
      </c>
      <c r="M798" s="315" t="s">
        <v>784</v>
      </c>
      <c r="N798" s="315" t="s">
        <v>755</v>
      </c>
      <c r="O798" s="315"/>
      <c r="P798" s="315"/>
      <c r="Q798" s="315"/>
    </row>
    <row r="799" spans="1:17">
      <c r="A799" s="315" t="s">
        <v>755</v>
      </c>
      <c r="B799" s="315" t="s">
        <v>2095</v>
      </c>
      <c r="C799" s="315" t="s">
        <v>2098</v>
      </c>
      <c r="D799" s="316">
        <v>2.5</v>
      </c>
      <c r="E799" s="317">
        <v>2579</v>
      </c>
      <c r="F799" s="317">
        <v>1245.6500000000001</v>
      </c>
      <c r="G799" s="318">
        <v>40660</v>
      </c>
      <c r="H799" s="318">
        <v>40765</v>
      </c>
      <c r="I799" s="318">
        <v>50040</v>
      </c>
      <c r="J799" s="315"/>
      <c r="K799" s="315">
        <v>1083</v>
      </c>
      <c r="L799" s="315" t="s">
        <v>2434</v>
      </c>
      <c r="M799" s="315" t="s">
        <v>766</v>
      </c>
      <c r="N799" s="315" t="s">
        <v>755</v>
      </c>
      <c r="O799" s="315"/>
      <c r="P799" s="315"/>
      <c r="Q799" s="315"/>
    </row>
    <row r="800" spans="1:17">
      <c r="A800" s="315" t="s">
        <v>755</v>
      </c>
      <c r="B800" s="315" t="s">
        <v>2095</v>
      </c>
      <c r="C800" s="315" t="s">
        <v>2098</v>
      </c>
      <c r="D800" s="316">
        <v>2.5</v>
      </c>
      <c r="E800" s="317">
        <v>2240</v>
      </c>
      <c r="F800" s="317">
        <v>1081.92</v>
      </c>
      <c r="G800" s="318">
        <v>40743</v>
      </c>
      <c r="H800" s="318">
        <v>40858</v>
      </c>
      <c r="I800" s="318">
        <v>50040</v>
      </c>
      <c r="J800" s="315"/>
      <c r="K800" s="315">
        <v>4952</v>
      </c>
      <c r="L800" s="315" t="s">
        <v>2189</v>
      </c>
      <c r="M800" s="315" t="s">
        <v>764</v>
      </c>
      <c r="N800" s="315" t="s">
        <v>755</v>
      </c>
      <c r="O800" s="315"/>
      <c r="P800" s="315"/>
      <c r="Q800" s="315"/>
    </row>
    <row r="801" spans="1:17">
      <c r="A801" s="315" t="s">
        <v>755</v>
      </c>
      <c r="B801" s="315" t="s">
        <v>2095</v>
      </c>
      <c r="C801" s="315" t="s">
        <v>2098</v>
      </c>
      <c r="D801" s="316">
        <v>2.5</v>
      </c>
      <c r="E801" s="317">
        <v>771</v>
      </c>
      <c r="F801" s="317">
        <v>372.39</v>
      </c>
      <c r="G801" s="318">
        <v>40852</v>
      </c>
      <c r="H801" s="318">
        <v>40886</v>
      </c>
      <c r="I801" s="318">
        <v>50040</v>
      </c>
      <c r="J801" s="315"/>
      <c r="K801" s="315">
        <v>2022</v>
      </c>
      <c r="L801" s="315" t="s">
        <v>2200</v>
      </c>
      <c r="M801" s="315" t="s">
        <v>758</v>
      </c>
      <c r="N801" s="315" t="s">
        <v>755</v>
      </c>
      <c r="O801" s="315"/>
      <c r="P801" s="315"/>
      <c r="Q801" s="315"/>
    </row>
    <row r="802" spans="1:17">
      <c r="A802" s="315" t="s">
        <v>755</v>
      </c>
      <c r="B802" s="315" t="s">
        <v>2095</v>
      </c>
      <c r="C802" s="315" t="s">
        <v>2098</v>
      </c>
      <c r="D802" s="316">
        <v>2.52</v>
      </c>
      <c r="E802" s="317">
        <v>2679</v>
      </c>
      <c r="F802" s="317">
        <v>1068.9299999999998</v>
      </c>
      <c r="G802" s="318">
        <v>40751</v>
      </c>
      <c r="H802" s="318">
        <v>41010</v>
      </c>
      <c r="I802" s="318">
        <v>50405</v>
      </c>
      <c r="J802" s="315"/>
      <c r="K802" s="315">
        <v>6999</v>
      </c>
      <c r="L802" s="315" t="s">
        <v>2470</v>
      </c>
      <c r="M802" s="315" t="s">
        <v>811</v>
      </c>
      <c r="N802" s="315" t="s">
        <v>755</v>
      </c>
      <c r="O802" s="315"/>
      <c r="P802" s="315"/>
      <c r="Q802" s="315"/>
    </row>
    <row r="803" spans="1:17">
      <c r="A803" s="315" t="s">
        <v>755</v>
      </c>
      <c r="B803" s="315" t="s">
        <v>2095</v>
      </c>
      <c r="C803" s="315" t="s">
        <v>2098</v>
      </c>
      <c r="D803" s="316">
        <v>2.54</v>
      </c>
      <c r="E803" s="317">
        <v>1753.16</v>
      </c>
      <c r="F803" s="317">
        <v>846.79</v>
      </c>
      <c r="G803" s="318">
        <v>40635</v>
      </c>
      <c r="H803" s="318">
        <v>40640</v>
      </c>
      <c r="I803" s="318">
        <v>50040</v>
      </c>
      <c r="J803" s="315"/>
      <c r="K803" s="315">
        <v>4107</v>
      </c>
      <c r="L803" s="315" t="s">
        <v>2440</v>
      </c>
      <c r="M803" s="315" t="s">
        <v>1484</v>
      </c>
      <c r="N803" s="315" t="s">
        <v>755</v>
      </c>
      <c r="O803" s="315"/>
      <c r="P803" s="315"/>
      <c r="Q803" s="315"/>
    </row>
    <row r="804" spans="1:17">
      <c r="A804" s="315" t="s">
        <v>755</v>
      </c>
      <c r="B804" s="315" t="s">
        <v>2095</v>
      </c>
      <c r="C804" s="315" t="s">
        <v>2098</v>
      </c>
      <c r="D804" s="316">
        <v>2.59</v>
      </c>
      <c r="E804" s="317">
        <v>2397.2400000000002</v>
      </c>
      <c r="F804" s="317">
        <v>1797.94</v>
      </c>
      <c r="G804" s="318">
        <v>39587</v>
      </c>
      <c r="H804" s="318">
        <v>39891</v>
      </c>
      <c r="I804" s="318">
        <v>49279</v>
      </c>
      <c r="J804" s="315"/>
      <c r="K804" s="315">
        <v>4102</v>
      </c>
      <c r="L804" s="315" t="s">
        <v>2471</v>
      </c>
      <c r="M804" s="315" t="s">
        <v>1484</v>
      </c>
      <c r="N804" s="315" t="s">
        <v>755</v>
      </c>
      <c r="O804" s="315"/>
      <c r="P804" s="315"/>
      <c r="Q804" s="315"/>
    </row>
    <row r="805" spans="1:17">
      <c r="A805" s="315" t="s">
        <v>750</v>
      </c>
      <c r="B805" s="315" t="s">
        <v>2095</v>
      </c>
      <c r="C805" s="315" t="s">
        <v>2098</v>
      </c>
      <c r="D805" s="316">
        <v>2.6</v>
      </c>
      <c r="E805" s="317">
        <v>2817.99</v>
      </c>
      <c r="F805" s="317">
        <v>1260.26</v>
      </c>
      <c r="G805" s="318">
        <v>39569</v>
      </c>
      <c r="H805" s="318">
        <v>40869</v>
      </c>
      <c r="I805" s="318">
        <v>50040</v>
      </c>
      <c r="J805" s="315"/>
      <c r="K805" s="315">
        <v>8352</v>
      </c>
      <c r="L805" s="315" t="s">
        <v>2472</v>
      </c>
      <c r="M805" s="315" t="s">
        <v>784</v>
      </c>
      <c r="N805" s="315" t="s">
        <v>750</v>
      </c>
      <c r="O805" s="315"/>
      <c r="P805" s="315"/>
      <c r="Q805" s="315"/>
    </row>
    <row r="806" spans="1:17">
      <c r="A806" s="315" t="s">
        <v>755</v>
      </c>
      <c r="B806" s="315" t="s">
        <v>2095</v>
      </c>
      <c r="C806" s="315" t="s">
        <v>2098</v>
      </c>
      <c r="D806" s="316">
        <v>2.6</v>
      </c>
      <c r="E806" s="317">
        <v>2526</v>
      </c>
      <c r="F806" s="317">
        <v>1894.5</v>
      </c>
      <c r="G806" s="318">
        <v>39570</v>
      </c>
      <c r="H806" s="318">
        <v>39283</v>
      </c>
      <c r="I806" s="318">
        <v>48579</v>
      </c>
      <c r="J806" s="315"/>
      <c r="K806" s="315">
        <v>5034</v>
      </c>
      <c r="L806" s="315" t="s">
        <v>2360</v>
      </c>
      <c r="M806" s="315" t="s">
        <v>776</v>
      </c>
      <c r="N806" s="315" t="s">
        <v>755</v>
      </c>
      <c r="O806" s="315"/>
      <c r="P806" s="315"/>
      <c r="Q806" s="315"/>
    </row>
    <row r="807" spans="1:17">
      <c r="A807" s="315" t="s">
        <v>755</v>
      </c>
      <c r="B807" s="315" t="s">
        <v>2095</v>
      </c>
      <c r="C807" s="315" t="s">
        <v>2096</v>
      </c>
      <c r="D807" s="316">
        <v>2.6</v>
      </c>
      <c r="E807" s="317">
        <v>3252</v>
      </c>
      <c r="F807" s="317">
        <v>2926.8</v>
      </c>
      <c r="G807" s="318">
        <v>39570</v>
      </c>
      <c r="H807" s="318">
        <v>39654</v>
      </c>
      <c r="I807" s="318">
        <v>48914</v>
      </c>
      <c r="J807" s="315"/>
      <c r="K807" s="315">
        <v>3978</v>
      </c>
      <c r="L807" s="315" t="s">
        <v>2473</v>
      </c>
      <c r="M807" s="315" t="s">
        <v>754</v>
      </c>
      <c r="N807" s="315" t="s">
        <v>755</v>
      </c>
      <c r="O807" s="315"/>
      <c r="P807" s="315"/>
      <c r="Q807" s="315"/>
    </row>
    <row r="808" spans="1:17">
      <c r="A808" s="315" t="s">
        <v>755</v>
      </c>
      <c r="B808" s="315" t="s">
        <v>2095</v>
      </c>
      <c r="C808" s="315" t="s">
        <v>2098</v>
      </c>
      <c r="D808" s="316">
        <v>2.6</v>
      </c>
      <c r="E808" s="317">
        <v>2541.9700000000003</v>
      </c>
      <c r="F808" s="317">
        <v>1469.25</v>
      </c>
      <c r="G808" s="318">
        <v>39570</v>
      </c>
      <c r="H808" s="318">
        <v>39836</v>
      </c>
      <c r="I808" s="318">
        <v>49309</v>
      </c>
      <c r="J808" s="315"/>
      <c r="K808" s="315">
        <v>8005</v>
      </c>
      <c r="L808" s="315" t="s">
        <v>328</v>
      </c>
      <c r="M808" s="315" t="s">
        <v>784</v>
      </c>
      <c r="N808" s="315" t="s">
        <v>755</v>
      </c>
      <c r="O808" s="315"/>
      <c r="P808" s="315"/>
      <c r="Q808" s="315"/>
    </row>
    <row r="809" spans="1:17">
      <c r="A809" s="315" t="s">
        <v>755</v>
      </c>
      <c r="B809" s="315" t="s">
        <v>2095</v>
      </c>
      <c r="C809" s="315" t="s">
        <v>2098</v>
      </c>
      <c r="D809" s="316">
        <v>2.6</v>
      </c>
      <c r="E809" s="317">
        <v>2462</v>
      </c>
      <c r="F809" s="317">
        <v>1846.5</v>
      </c>
      <c r="G809" s="318">
        <v>39570</v>
      </c>
      <c r="H809" s="318">
        <v>39533</v>
      </c>
      <c r="I809" s="318">
        <v>48914</v>
      </c>
      <c r="J809" s="315"/>
      <c r="K809" s="315">
        <v>9220</v>
      </c>
      <c r="L809" s="315" t="s">
        <v>1478</v>
      </c>
      <c r="M809" s="315" t="s">
        <v>792</v>
      </c>
      <c r="N809" s="315" t="s">
        <v>755</v>
      </c>
      <c r="O809" s="315"/>
      <c r="P809" s="315"/>
      <c r="Q809" s="315"/>
    </row>
    <row r="810" spans="1:17">
      <c r="A810" s="315" t="s">
        <v>755</v>
      </c>
      <c r="B810" s="315" t="s">
        <v>2095</v>
      </c>
      <c r="C810" s="315" t="s">
        <v>2098</v>
      </c>
      <c r="D810" s="316">
        <v>2.6</v>
      </c>
      <c r="E810" s="317">
        <v>2709</v>
      </c>
      <c r="F810" s="317">
        <v>2031.75</v>
      </c>
      <c r="G810" s="318">
        <v>39570</v>
      </c>
      <c r="H810" s="318">
        <v>39533</v>
      </c>
      <c r="I810" s="318">
        <v>48914</v>
      </c>
      <c r="J810" s="315"/>
      <c r="K810" s="315">
        <v>9220</v>
      </c>
      <c r="L810" s="315" t="s">
        <v>1478</v>
      </c>
      <c r="M810" s="315" t="s">
        <v>792</v>
      </c>
      <c r="N810" s="315" t="s">
        <v>755</v>
      </c>
      <c r="O810" s="315"/>
      <c r="P810" s="315"/>
      <c r="Q810" s="315"/>
    </row>
    <row r="811" spans="1:17">
      <c r="A811" s="315" t="s">
        <v>755</v>
      </c>
      <c r="B811" s="315" t="s">
        <v>2095</v>
      </c>
      <c r="C811" s="315" t="s">
        <v>2096</v>
      </c>
      <c r="D811" s="316">
        <v>2.6</v>
      </c>
      <c r="E811" s="317">
        <v>2251</v>
      </c>
      <c r="F811" s="317">
        <v>1661.24</v>
      </c>
      <c r="G811" s="318">
        <v>39570</v>
      </c>
      <c r="H811" s="318">
        <v>40511</v>
      </c>
      <c r="I811" s="318">
        <v>49674</v>
      </c>
      <c r="J811" s="315"/>
      <c r="K811" s="315">
        <v>8625</v>
      </c>
      <c r="L811" s="315" t="s">
        <v>959</v>
      </c>
      <c r="M811" s="315" t="s">
        <v>784</v>
      </c>
      <c r="N811" s="315" t="s">
        <v>755</v>
      </c>
      <c r="O811" s="315"/>
      <c r="P811" s="315"/>
      <c r="Q811" s="315"/>
    </row>
    <row r="812" spans="1:17">
      <c r="A812" s="315" t="s">
        <v>750</v>
      </c>
      <c r="B812" s="315" t="s">
        <v>2095</v>
      </c>
      <c r="C812" s="315" t="s">
        <v>2098</v>
      </c>
      <c r="D812" s="316">
        <v>2.6</v>
      </c>
      <c r="E812" s="317">
        <v>1536</v>
      </c>
      <c r="F812" s="317">
        <v>1066.67</v>
      </c>
      <c r="G812" s="318">
        <v>39570</v>
      </c>
      <c r="H812" s="318">
        <v>40175</v>
      </c>
      <c r="I812" s="318">
        <v>49309</v>
      </c>
      <c r="J812" s="315"/>
      <c r="K812" s="315">
        <v>4522</v>
      </c>
      <c r="L812" s="315" t="s">
        <v>2173</v>
      </c>
      <c r="M812" s="315" t="s">
        <v>1296</v>
      </c>
      <c r="N812" s="315" t="s">
        <v>750</v>
      </c>
      <c r="O812" s="315"/>
      <c r="P812" s="315"/>
      <c r="Q812" s="315"/>
    </row>
    <row r="813" spans="1:17">
      <c r="A813" s="315" t="s">
        <v>755</v>
      </c>
      <c r="B813" s="315" t="s">
        <v>2095</v>
      </c>
      <c r="C813" s="315" t="s">
        <v>2098</v>
      </c>
      <c r="D813" s="316">
        <v>2.6</v>
      </c>
      <c r="E813" s="317">
        <v>2956</v>
      </c>
      <c r="F813" s="317">
        <v>2217</v>
      </c>
      <c r="G813" s="318">
        <v>39570</v>
      </c>
      <c r="H813" s="318">
        <v>39729</v>
      </c>
      <c r="I813" s="318">
        <v>48944</v>
      </c>
      <c r="J813" s="315"/>
      <c r="K813" s="315">
        <v>1680</v>
      </c>
      <c r="L813" s="315" t="s">
        <v>925</v>
      </c>
      <c r="M813" s="315" t="s">
        <v>761</v>
      </c>
      <c r="N813" s="315" t="s">
        <v>755</v>
      </c>
      <c r="O813" s="315"/>
      <c r="P813" s="315"/>
      <c r="Q813" s="315"/>
    </row>
    <row r="814" spans="1:17">
      <c r="A814" s="315" t="s">
        <v>750</v>
      </c>
      <c r="B814" s="315" t="s">
        <v>2095</v>
      </c>
      <c r="C814" s="315" t="s">
        <v>2098</v>
      </c>
      <c r="D814" s="316">
        <v>2.6</v>
      </c>
      <c r="E814" s="317">
        <v>2585</v>
      </c>
      <c r="F814" s="317">
        <v>1938.75</v>
      </c>
      <c r="G814" s="318">
        <v>39577</v>
      </c>
      <c r="H814" s="318">
        <v>38822</v>
      </c>
      <c r="I814" s="318">
        <v>48183</v>
      </c>
      <c r="J814" s="315"/>
      <c r="K814" s="315">
        <v>2009</v>
      </c>
      <c r="L814" s="315" t="s">
        <v>2474</v>
      </c>
      <c r="M814" s="315" t="s">
        <v>758</v>
      </c>
      <c r="N814" s="315" t="s">
        <v>750</v>
      </c>
      <c r="O814" s="315"/>
      <c r="P814" s="315"/>
      <c r="Q814" s="315"/>
    </row>
    <row r="815" spans="1:17">
      <c r="A815" s="315" t="s">
        <v>755</v>
      </c>
      <c r="B815" s="315" t="s">
        <v>2095</v>
      </c>
      <c r="C815" s="315" t="s">
        <v>2098</v>
      </c>
      <c r="D815" s="316">
        <v>2.6</v>
      </c>
      <c r="E815" s="317">
        <v>2601</v>
      </c>
      <c r="F815" s="317">
        <v>1950.75</v>
      </c>
      <c r="G815" s="318">
        <v>39569</v>
      </c>
      <c r="H815" s="318">
        <v>39259</v>
      </c>
      <c r="I815" s="318">
        <v>48549</v>
      </c>
      <c r="J815" s="315"/>
      <c r="K815" s="315">
        <v>4315</v>
      </c>
      <c r="L815" s="315" t="s">
        <v>2475</v>
      </c>
      <c r="M815" s="315" t="s">
        <v>776</v>
      </c>
      <c r="N815" s="315" t="s">
        <v>755</v>
      </c>
      <c r="O815" s="315"/>
      <c r="P815" s="315"/>
      <c r="Q815" s="315"/>
    </row>
    <row r="816" spans="1:17">
      <c r="A816" s="315" t="s">
        <v>755</v>
      </c>
      <c r="B816" s="315" t="s">
        <v>2095</v>
      </c>
      <c r="C816" s="315" t="s">
        <v>2098</v>
      </c>
      <c r="D816" s="316">
        <v>2.6</v>
      </c>
      <c r="E816" s="317">
        <v>2942</v>
      </c>
      <c r="F816" s="317">
        <v>2206.5</v>
      </c>
      <c r="G816" s="318">
        <v>39570</v>
      </c>
      <c r="H816" s="318">
        <v>39728</v>
      </c>
      <c r="I816" s="318">
        <v>48944</v>
      </c>
      <c r="J816" s="315"/>
      <c r="K816" s="315">
        <v>1000</v>
      </c>
      <c r="L816" s="315" t="s">
        <v>2075</v>
      </c>
      <c r="M816" s="315" t="s">
        <v>766</v>
      </c>
      <c r="N816" s="315" t="s">
        <v>755</v>
      </c>
      <c r="O816" s="315"/>
      <c r="P816" s="315"/>
      <c r="Q816" s="315"/>
    </row>
    <row r="817" spans="1:17">
      <c r="A817" s="315" t="s">
        <v>755</v>
      </c>
      <c r="B817" s="315" t="s">
        <v>2095</v>
      </c>
      <c r="C817" s="315" t="s">
        <v>2098</v>
      </c>
      <c r="D817" s="316">
        <v>2.6</v>
      </c>
      <c r="E817" s="317">
        <v>2676.46</v>
      </c>
      <c r="F817" s="317">
        <v>2007.35</v>
      </c>
      <c r="G817" s="318">
        <v>39569</v>
      </c>
      <c r="H817" s="318">
        <v>39609</v>
      </c>
      <c r="I817" s="318">
        <v>48914</v>
      </c>
      <c r="J817" s="315"/>
      <c r="K817" s="315">
        <v>9479</v>
      </c>
      <c r="L817" s="315" t="s">
        <v>2476</v>
      </c>
      <c r="M817" s="315" t="s">
        <v>770</v>
      </c>
      <c r="N817" s="315" t="s">
        <v>755</v>
      </c>
      <c r="O817" s="315"/>
      <c r="P817" s="315"/>
      <c r="Q817" s="315"/>
    </row>
    <row r="818" spans="1:17">
      <c r="A818" s="315" t="s">
        <v>755</v>
      </c>
      <c r="B818" s="315" t="s">
        <v>2095</v>
      </c>
      <c r="C818" s="315" t="s">
        <v>2098</v>
      </c>
      <c r="D818" s="316">
        <v>2.6</v>
      </c>
      <c r="E818" s="317">
        <v>2318</v>
      </c>
      <c r="F818" s="317">
        <v>1738.5</v>
      </c>
      <c r="G818" s="318">
        <v>39570</v>
      </c>
      <c r="H818" s="318">
        <v>39370</v>
      </c>
      <c r="I818" s="318">
        <v>48579</v>
      </c>
      <c r="J818" s="315"/>
      <c r="K818" s="315">
        <v>6936</v>
      </c>
      <c r="L818" s="315" t="s">
        <v>2477</v>
      </c>
      <c r="M818" s="315" t="s">
        <v>811</v>
      </c>
      <c r="N818" s="315" t="s">
        <v>755</v>
      </c>
      <c r="O818" s="315"/>
      <c r="P818" s="315"/>
      <c r="Q818" s="315"/>
    </row>
    <row r="819" spans="1:17">
      <c r="A819" s="315" t="s">
        <v>755</v>
      </c>
      <c r="B819" s="315" t="s">
        <v>2095</v>
      </c>
      <c r="C819" s="315" t="s">
        <v>2096</v>
      </c>
      <c r="D819" s="316">
        <v>2.6</v>
      </c>
      <c r="E819" s="317">
        <v>2492</v>
      </c>
      <c r="F819" s="317">
        <v>2242.8000000000002</v>
      </c>
      <c r="G819" s="318">
        <v>39570</v>
      </c>
      <c r="H819" s="318">
        <v>39217</v>
      </c>
      <c r="I819" s="318">
        <v>48549</v>
      </c>
      <c r="J819" s="315"/>
      <c r="K819" s="315">
        <v>2108</v>
      </c>
      <c r="L819" s="315" t="s">
        <v>2478</v>
      </c>
      <c r="M819" s="315" t="s">
        <v>758</v>
      </c>
      <c r="N819" s="315" t="s">
        <v>755</v>
      </c>
      <c r="O819" s="315"/>
      <c r="P819" s="315"/>
      <c r="Q819" s="315"/>
    </row>
    <row r="820" spans="1:17">
      <c r="A820" s="315" t="s">
        <v>755</v>
      </c>
      <c r="B820" s="315" t="s">
        <v>2095</v>
      </c>
      <c r="C820" s="315" t="s">
        <v>2098</v>
      </c>
      <c r="D820" s="316">
        <v>2.6</v>
      </c>
      <c r="E820" s="317">
        <v>2276</v>
      </c>
      <c r="F820" s="317">
        <v>1707</v>
      </c>
      <c r="G820" s="318">
        <v>39570</v>
      </c>
      <c r="H820" s="318">
        <v>39561</v>
      </c>
      <c r="I820" s="318">
        <v>48914</v>
      </c>
      <c r="J820" s="315"/>
      <c r="K820" s="315">
        <v>9542</v>
      </c>
      <c r="L820" s="315" t="s">
        <v>2479</v>
      </c>
      <c r="M820" s="315" t="s">
        <v>792</v>
      </c>
      <c r="N820" s="315" t="s">
        <v>755</v>
      </c>
      <c r="O820" s="315"/>
      <c r="P820" s="315"/>
      <c r="Q820" s="315"/>
    </row>
    <row r="821" spans="1:17">
      <c r="A821" s="315" t="s">
        <v>755</v>
      </c>
      <c r="B821" s="315" t="s">
        <v>2095</v>
      </c>
      <c r="C821" s="315" t="s">
        <v>2098</v>
      </c>
      <c r="D821" s="316">
        <v>2.6</v>
      </c>
      <c r="E821" s="317">
        <v>2363.5299999999997</v>
      </c>
      <c r="F821" s="317">
        <v>1772.6500000000003</v>
      </c>
      <c r="G821" s="318">
        <v>39597</v>
      </c>
      <c r="H821" s="318">
        <v>39552</v>
      </c>
      <c r="I821" s="318">
        <v>48944</v>
      </c>
      <c r="J821" s="315"/>
      <c r="K821" s="315">
        <v>6174</v>
      </c>
      <c r="L821" s="315" t="s">
        <v>2480</v>
      </c>
      <c r="M821" s="315" t="s">
        <v>788</v>
      </c>
      <c r="N821" s="315" t="s">
        <v>755</v>
      </c>
      <c r="O821" s="315"/>
      <c r="P821" s="315"/>
      <c r="Q821" s="315"/>
    </row>
    <row r="822" spans="1:17">
      <c r="A822" s="315" t="s">
        <v>755</v>
      </c>
      <c r="B822" s="315" t="s">
        <v>2095</v>
      </c>
      <c r="C822" s="315" t="s">
        <v>2098</v>
      </c>
      <c r="D822" s="316">
        <v>2.6</v>
      </c>
      <c r="E822" s="317">
        <v>2575</v>
      </c>
      <c r="F822" s="317">
        <v>1931.25</v>
      </c>
      <c r="G822" s="318">
        <v>39570</v>
      </c>
      <c r="H822" s="318">
        <v>39049</v>
      </c>
      <c r="I822" s="318">
        <v>48213</v>
      </c>
      <c r="J822" s="315"/>
      <c r="K822" s="315">
        <v>2400</v>
      </c>
      <c r="L822" s="315" t="s">
        <v>2103</v>
      </c>
      <c r="M822" s="315" t="s">
        <v>758</v>
      </c>
      <c r="N822" s="315" t="s">
        <v>755</v>
      </c>
      <c r="O822" s="315"/>
      <c r="P822" s="315"/>
      <c r="Q822" s="315"/>
    </row>
    <row r="823" spans="1:17">
      <c r="A823" s="315" t="s">
        <v>755</v>
      </c>
      <c r="B823" s="315" t="s">
        <v>2095</v>
      </c>
      <c r="C823" s="315" t="s">
        <v>2098</v>
      </c>
      <c r="D823" s="316">
        <v>2.6</v>
      </c>
      <c r="E823" s="317">
        <v>3099</v>
      </c>
      <c r="F823" s="317">
        <v>2324.25</v>
      </c>
      <c r="G823" s="318">
        <v>39570</v>
      </c>
      <c r="H823" s="318">
        <v>39436</v>
      </c>
      <c r="I823" s="318">
        <v>48549</v>
      </c>
      <c r="J823" s="315"/>
      <c r="K823" s="315">
        <v>1052</v>
      </c>
      <c r="L823" s="315" t="s">
        <v>2481</v>
      </c>
      <c r="M823" s="315" t="s">
        <v>766</v>
      </c>
      <c r="N823" s="315" t="s">
        <v>755</v>
      </c>
      <c r="O823" s="315"/>
      <c r="P823" s="315"/>
      <c r="Q823" s="315"/>
    </row>
    <row r="824" spans="1:17">
      <c r="A824" s="315" t="s">
        <v>750</v>
      </c>
      <c r="B824" s="315" t="s">
        <v>2095</v>
      </c>
      <c r="C824" s="315" t="s">
        <v>2098</v>
      </c>
      <c r="D824" s="316">
        <v>2.6</v>
      </c>
      <c r="E824" s="317">
        <v>2006</v>
      </c>
      <c r="F824" s="317">
        <v>1504.5</v>
      </c>
      <c r="G824" s="318">
        <v>39570</v>
      </c>
      <c r="H824" s="318">
        <v>39379</v>
      </c>
      <c r="I824" s="318">
        <v>48549</v>
      </c>
      <c r="J824" s="315"/>
      <c r="K824" s="315">
        <v>8753</v>
      </c>
      <c r="L824" s="315" t="s">
        <v>2201</v>
      </c>
      <c r="M824" s="315" t="s">
        <v>1705</v>
      </c>
      <c r="N824" s="315" t="s">
        <v>750</v>
      </c>
      <c r="O824" s="315"/>
      <c r="P824" s="315"/>
      <c r="Q824" s="315"/>
    </row>
    <row r="825" spans="1:17">
      <c r="A825" s="315" t="s">
        <v>755</v>
      </c>
      <c r="B825" s="315" t="s">
        <v>2095</v>
      </c>
      <c r="C825" s="315" t="s">
        <v>2096</v>
      </c>
      <c r="D825" s="316">
        <v>2.6</v>
      </c>
      <c r="E825" s="317">
        <v>1866.01</v>
      </c>
      <c r="F825" s="317">
        <v>1679.41</v>
      </c>
      <c r="G825" s="318">
        <v>39569</v>
      </c>
      <c r="H825" s="318">
        <v>39493</v>
      </c>
      <c r="I825" s="318">
        <v>48914</v>
      </c>
      <c r="J825" s="315"/>
      <c r="K825" s="315">
        <v>8617</v>
      </c>
      <c r="L825" s="315" t="s">
        <v>2347</v>
      </c>
      <c r="M825" s="315" t="s">
        <v>784</v>
      </c>
      <c r="N825" s="315" t="s">
        <v>755</v>
      </c>
      <c r="O825" s="315"/>
      <c r="P825" s="315"/>
      <c r="Q825" s="315"/>
    </row>
    <row r="826" spans="1:17">
      <c r="A826" s="315" t="s">
        <v>755</v>
      </c>
      <c r="B826" s="315" t="s">
        <v>2095</v>
      </c>
      <c r="C826" s="315" t="s">
        <v>2096</v>
      </c>
      <c r="D826" s="316">
        <v>2.6</v>
      </c>
      <c r="E826" s="317">
        <v>1524</v>
      </c>
      <c r="F826" s="317">
        <v>1371.6000000000001</v>
      </c>
      <c r="G826" s="318">
        <v>39570</v>
      </c>
      <c r="H826" s="318">
        <v>38856</v>
      </c>
      <c r="I826" s="318">
        <v>48183</v>
      </c>
      <c r="J826" s="315"/>
      <c r="K826" s="315">
        <v>1373</v>
      </c>
      <c r="L826" s="315" t="s">
        <v>1912</v>
      </c>
      <c r="M826" s="315" t="s">
        <v>766</v>
      </c>
      <c r="N826" s="315" t="s">
        <v>755</v>
      </c>
      <c r="O826" s="315"/>
      <c r="P826" s="315"/>
      <c r="Q826" s="315"/>
    </row>
    <row r="827" spans="1:17">
      <c r="A827" s="315" t="s">
        <v>755</v>
      </c>
      <c r="B827" s="315" t="s">
        <v>2095</v>
      </c>
      <c r="C827" s="315" t="s">
        <v>2098</v>
      </c>
      <c r="D827" s="316">
        <v>2.6</v>
      </c>
      <c r="E827" s="317">
        <v>2739</v>
      </c>
      <c r="F827" s="317">
        <v>2054.25</v>
      </c>
      <c r="G827" s="318">
        <v>39587</v>
      </c>
      <c r="H827" s="318">
        <v>39266</v>
      </c>
      <c r="I827" s="318">
        <v>48549</v>
      </c>
      <c r="J827" s="315"/>
      <c r="K827" s="315">
        <v>9472</v>
      </c>
      <c r="L827" s="315" t="s">
        <v>2333</v>
      </c>
      <c r="M827" s="315" t="s">
        <v>770</v>
      </c>
      <c r="N827" s="315" t="s">
        <v>755</v>
      </c>
      <c r="O827" s="315"/>
      <c r="P827" s="315"/>
      <c r="Q827" s="315"/>
    </row>
    <row r="828" spans="1:17">
      <c r="A828" s="315" t="s">
        <v>750</v>
      </c>
      <c r="B828" s="315" t="s">
        <v>2095</v>
      </c>
      <c r="C828" s="315" t="s">
        <v>2098</v>
      </c>
      <c r="D828" s="316">
        <v>2.6</v>
      </c>
      <c r="E828" s="317">
        <v>2336.3200000000002</v>
      </c>
      <c r="F828" s="317">
        <v>1752.2400000000002</v>
      </c>
      <c r="G828" s="318">
        <v>39570</v>
      </c>
      <c r="H828" s="318">
        <v>39861</v>
      </c>
      <c r="I828" s="318">
        <v>49309</v>
      </c>
      <c r="J828" s="315"/>
      <c r="K828" s="315">
        <v>7141</v>
      </c>
      <c r="L828" s="315" t="s">
        <v>2482</v>
      </c>
      <c r="M828" s="315" t="s">
        <v>966</v>
      </c>
      <c r="N828" s="315" t="s">
        <v>750</v>
      </c>
      <c r="O828" s="315"/>
      <c r="P828" s="315"/>
      <c r="Q828" s="315"/>
    </row>
    <row r="829" spans="1:17">
      <c r="A829" s="315" t="s">
        <v>755</v>
      </c>
      <c r="B829" s="315" t="s">
        <v>2095</v>
      </c>
      <c r="C829" s="315" t="s">
        <v>2142</v>
      </c>
      <c r="D829" s="316">
        <v>2.6</v>
      </c>
      <c r="E829" s="317">
        <v>1111</v>
      </c>
      <c r="F829" s="317">
        <v>722.15</v>
      </c>
      <c r="G829" s="318">
        <v>39588</v>
      </c>
      <c r="H829" s="318">
        <v>39979</v>
      </c>
      <c r="I829" s="318">
        <v>49309</v>
      </c>
      <c r="J829" s="315"/>
      <c r="K829" s="315">
        <v>1817</v>
      </c>
      <c r="L829" s="315" t="s">
        <v>2317</v>
      </c>
      <c r="M829" s="315" t="s">
        <v>766</v>
      </c>
      <c r="N829" s="315" t="s">
        <v>755</v>
      </c>
      <c r="O829" s="315"/>
      <c r="P829" s="315"/>
      <c r="Q829" s="315"/>
    </row>
    <row r="830" spans="1:17">
      <c r="A830" s="315" t="s">
        <v>755</v>
      </c>
      <c r="B830" s="315" t="s">
        <v>2095</v>
      </c>
      <c r="C830" s="315" t="s">
        <v>2098</v>
      </c>
      <c r="D830" s="316">
        <v>2.6</v>
      </c>
      <c r="E830" s="317">
        <v>2749</v>
      </c>
      <c r="F830" s="317">
        <v>2061.75</v>
      </c>
      <c r="G830" s="318">
        <v>39591</v>
      </c>
      <c r="H830" s="318">
        <v>39136</v>
      </c>
      <c r="I830" s="318">
        <v>48549</v>
      </c>
      <c r="J830" s="315"/>
      <c r="K830" s="315">
        <v>6440</v>
      </c>
      <c r="L830" s="315" t="s">
        <v>2483</v>
      </c>
      <c r="M830" s="315" t="s">
        <v>1388</v>
      </c>
      <c r="N830" s="315" t="s">
        <v>755</v>
      </c>
      <c r="O830" s="315"/>
      <c r="P830" s="315"/>
      <c r="Q830" s="315"/>
    </row>
    <row r="831" spans="1:17">
      <c r="A831" s="315" t="s">
        <v>755</v>
      </c>
      <c r="B831" s="315" t="s">
        <v>2095</v>
      </c>
      <c r="C831" s="315" t="s">
        <v>2098</v>
      </c>
      <c r="D831" s="316">
        <v>2.6</v>
      </c>
      <c r="E831" s="317">
        <v>1916</v>
      </c>
      <c r="F831" s="317">
        <v>1437</v>
      </c>
      <c r="G831" s="318">
        <v>39573</v>
      </c>
      <c r="H831" s="318">
        <v>39244</v>
      </c>
      <c r="I831" s="318">
        <v>48579</v>
      </c>
      <c r="J831" s="315"/>
      <c r="K831" s="315">
        <v>7203</v>
      </c>
      <c r="L831" s="315" t="s">
        <v>2484</v>
      </c>
      <c r="M831" s="315" t="s">
        <v>966</v>
      </c>
      <c r="N831" s="315" t="s">
        <v>755</v>
      </c>
      <c r="O831" s="315"/>
      <c r="P831" s="315"/>
      <c r="Q831" s="315"/>
    </row>
    <row r="832" spans="1:17">
      <c r="A832" s="315" t="s">
        <v>755</v>
      </c>
      <c r="B832" s="315" t="s">
        <v>2095</v>
      </c>
      <c r="C832" s="315" t="s">
        <v>2096</v>
      </c>
      <c r="D832" s="316">
        <v>2.6</v>
      </c>
      <c r="E832" s="317">
        <v>2085</v>
      </c>
      <c r="F832" s="317">
        <v>1017.47</v>
      </c>
      <c r="G832" s="318">
        <v>39577</v>
      </c>
      <c r="H832" s="318">
        <v>41255</v>
      </c>
      <c r="I832" s="318">
        <v>50405</v>
      </c>
      <c r="J832" s="315"/>
      <c r="K832" s="315">
        <v>5703</v>
      </c>
      <c r="L832" s="315" t="s">
        <v>2485</v>
      </c>
      <c r="M832" s="315" t="s">
        <v>776</v>
      </c>
      <c r="N832" s="315" t="s">
        <v>755</v>
      </c>
      <c r="O832" s="315"/>
      <c r="P832" s="315"/>
      <c r="Q832" s="315"/>
    </row>
    <row r="833" spans="1:17">
      <c r="A833" s="315" t="s">
        <v>755</v>
      </c>
      <c r="B833" s="315" t="s">
        <v>2095</v>
      </c>
      <c r="C833" s="315" t="s">
        <v>2098</v>
      </c>
      <c r="D833" s="316">
        <v>2.6</v>
      </c>
      <c r="E833" s="317">
        <v>2317.4199999999996</v>
      </c>
      <c r="F833" s="317">
        <v>1738.1</v>
      </c>
      <c r="G833" s="318">
        <v>39645</v>
      </c>
      <c r="H833" s="318">
        <v>39375</v>
      </c>
      <c r="I833" s="318">
        <v>48579</v>
      </c>
      <c r="J833" s="315"/>
      <c r="K833" s="315">
        <v>5033</v>
      </c>
      <c r="L833" s="315" t="s">
        <v>919</v>
      </c>
      <c r="M833" s="315" t="s">
        <v>776</v>
      </c>
      <c r="N833" s="315" t="s">
        <v>755</v>
      </c>
      <c r="O833" s="315"/>
      <c r="P833" s="315"/>
      <c r="Q833" s="315"/>
    </row>
    <row r="834" spans="1:17">
      <c r="A834" s="315" t="s">
        <v>750</v>
      </c>
      <c r="B834" s="315" t="s">
        <v>2095</v>
      </c>
      <c r="C834" s="315" t="s">
        <v>2098</v>
      </c>
      <c r="D834" s="316">
        <v>2.6</v>
      </c>
      <c r="E834" s="317">
        <v>3749</v>
      </c>
      <c r="F834" s="317">
        <v>2305.64</v>
      </c>
      <c r="G834" s="318">
        <v>39695</v>
      </c>
      <c r="H834" s="318">
        <v>40276</v>
      </c>
      <c r="I834" s="318">
        <v>49674</v>
      </c>
      <c r="J834" s="315"/>
      <c r="K834" s="315">
        <v>3510</v>
      </c>
      <c r="L834" s="315" t="s">
        <v>2486</v>
      </c>
      <c r="M834" s="315" t="s">
        <v>764</v>
      </c>
      <c r="N834" s="315" t="s">
        <v>750</v>
      </c>
      <c r="O834" s="315"/>
      <c r="P834" s="315"/>
      <c r="Q834" s="315"/>
    </row>
    <row r="835" spans="1:17">
      <c r="A835" s="315" t="s">
        <v>755</v>
      </c>
      <c r="B835" s="315" t="s">
        <v>2095</v>
      </c>
      <c r="C835" s="315" t="s">
        <v>2096</v>
      </c>
      <c r="D835" s="316">
        <v>2.6</v>
      </c>
      <c r="E835" s="317">
        <v>2425</v>
      </c>
      <c r="F835" s="317">
        <v>2182.5</v>
      </c>
      <c r="G835" s="318">
        <v>39696</v>
      </c>
      <c r="H835" s="318">
        <v>40001</v>
      </c>
      <c r="I835" s="318">
        <v>49309</v>
      </c>
      <c r="J835" s="315"/>
      <c r="K835" s="315">
        <v>1436</v>
      </c>
      <c r="L835" s="315" t="s">
        <v>2409</v>
      </c>
      <c r="M835" s="315" t="s">
        <v>766</v>
      </c>
      <c r="N835" s="315" t="s">
        <v>755</v>
      </c>
      <c r="O835" s="315"/>
      <c r="P835" s="315"/>
      <c r="Q835" s="315"/>
    </row>
    <row r="836" spans="1:17">
      <c r="A836" s="315" t="s">
        <v>755</v>
      </c>
      <c r="B836" s="315" t="s">
        <v>2095</v>
      </c>
      <c r="C836" s="315" t="s">
        <v>2098</v>
      </c>
      <c r="D836" s="316">
        <v>2.6</v>
      </c>
      <c r="E836" s="317">
        <v>2457</v>
      </c>
      <c r="F836" s="317">
        <v>1842.75</v>
      </c>
      <c r="G836" s="318">
        <v>39716</v>
      </c>
      <c r="H836" s="318">
        <v>39906</v>
      </c>
      <c r="I836" s="318">
        <v>49309</v>
      </c>
      <c r="J836" s="315"/>
      <c r="K836" s="315">
        <v>1040</v>
      </c>
      <c r="L836" s="315" t="s">
        <v>2316</v>
      </c>
      <c r="M836" s="315" t="s">
        <v>766</v>
      </c>
      <c r="N836" s="315" t="s">
        <v>755</v>
      </c>
      <c r="O836" s="315"/>
      <c r="P836" s="315"/>
      <c r="Q836" s="315"/>
    </row>
    <row r="837" spans="1:17">
      <c r="A837" s="315" t="s">
        <v>755</v>
      </c>
      <c r="B837" s="315" t="s">
        <v>2095</v>
      </c>
      <c r="C837" s="315" t="s">
        <v>2098</v>
      </c>
      <c r="D837" s="316">
        <v>2.6</v>
      </c>
      <c r="E837" s="317">
        <v>2296</v>
      </c>
      <c r="F837" s="317">
        <v>1594.44</v>
      </c>
      <c r="G837" s="318">
        <v>39899</v>
      </c>
      <c r="H837" s="318">
        <v>40049</v>
      </c>
      <c r="I837" s="318">
        <v>49309</v>
      </c>
      <c r="J837" s="315"/>
      <c r="K837" s="315">
        <v>4441</v>
      </c>
      <c r="L837" s="315" t="s">
        <v>2487</v>
      </c>
      <c r="M837" s="315" t="s">
        <v>1484</v>
      </c>
      <c r="N837" s="315" t="s">
        <v>755</v>
      </c>
      <c r="O837" s="315"/>
      <c r="P837" s="315"/>
      <c r="Q837" s="315"/>
    </row>
    <row r="838" spans="1:17">
      <c r="A838" s="315" t="s">
        <v>755</v>
      </c>
      <c r="B838" s="315" t="s">
        <v>2095</v>
      </c>
      <c r="C838" s="315" t="s">
        <v>2096</v>
      </c>
      <c r="D838" s="316">
        <v>2.6</v>
      </c>
      <c r="E838" s="317">
        <v>1744</v>
      </c>
      <c r="F838" s="317">
        <v>1569.6</v>
      </c>
      <c r="G838" s="318">
        <v>39905</v>
      </c>
      <c r="H838" s="318">
        <v>39976</v>
      </c>
      <c r="I838" s="318">
        <v>49309</v>
      </c>
      <c r="J838" s="315"/>
      <c r="K838" s="315">
        <v>1442</v>
      </c>
      <c r="L838" s="315" t="s">
        <v>2488</v>
      </c>
      <c r="M838" s="315" t="s">
        <v>766</v>
      </c>
      <c r="N838" s="315" t="s">
        <v>755</v>
      </c>
      <c r="O838" s="315"/>
      <c r="P838" s="315"/>
      <c r="Q838" s="315"/>
    </row>
    <row r="839" spans="1:17">
      <c r="A839" s="315" t="s">
        <v>755</v>
      </c>
      <c r="B839" s="315" t="s">
        <v>2095</v>
      </c>
      <c r="C839" s="315" t="s">
        <v>2096</v>
      </c>
      <c r="D839" s="316">
        <v>2.6</v>
      </c>
      <c r="E839" s="317">
        <v>2440</v>
      </c>
      <c r="F839" s="317">
        <v>2196</v>
      </c>
      <c r="G839" s="318">
        <v>39937</v>
      </c>
      <c r="H839" s="318">
        <v>40112</v>
      </c>
      <c r="I839" s="318">
        <v>49309</v>
      </c>
      <c r="J839" s="315"/>
      <c r="K839" s="315">
        <v>6102</v>
      </c>
      <c r="L839" s="315" t="s">
        <v>2109</v>
      </c>
      <c r="M839" s="315" t="s">
        <v>788</v>
      </c>
      <c r="N839" s="315" t="s">
        <v>755</v>
      </c>
      <c r="O839" s="315"/>
      <c r="P839" s="315"/>
      <c r="Q839" s="315"/>
    </row>
    <row r="840" spans="1:17">
      <c r="A840" s="315" t="s">
        <v>755</v>
      </c>
      <c r="B840" s="315" t="s">
        <v>2095</v>
      </c>
      <c r="C840" s="315" t="s">
        <v>2098</v>
      </c>
      <c r="D840" s="316">
        <v>2.6</v>
      </c>
      <c r="E840" s="317">
        <v>2424.88</v>
      </c>
      <c r="F840" s="317">
        <v>1818.6699999999998</v>
      </c>
      <c r="G840" s="318">
        <v>39974</v>
      </c>
      <c r="H840" s="318">
        <v>40115</v>
      </c>
      <c r="I840" s="318">
        <v>49309</v>
      </c>
      <c r="J840" s="315"/>
      <c r="K840" s="315">
        <v>8404</v>
      </c>
      <c r="L840" s="315" t="s">
        <v>2085</v>
      </c>
      <c r="M840" s="315" t="s">
        <v>784</v>
      </c>
      <c r="N840" s="315" t="s">
        <v>755</v>
      </c>
      <c r="O840" s="315"/>
      <c r="P840" s="315"/>
      <c r="Q840" s="315"/>
    </row>
    <row r="841" spans="1:17">
      <c r="A841" s="315" t="s">
        <v>755</v>
      </c>
      <c r="B841" s="315" t="s">
        <v>2095</v>
      </c>
      <c r="C841" s="315" t="s">
        <v>2098</v>
      </c>
      <c r="D841" s="316">
        <v>2.6</v>
      </c>
      <c r="E841" s="317">
        <v>1645</v>
      </c>
      <c r="F841" s="317">
        <v>1233.75</v>
      </c>
      <c r="G841" s="318">
        <v>40001</v>
      </c>
      <c r="H841" s="318">
        <v>39729</v>
      </c>
      <c r="I841" s="318">
        <v>48944</v>
      </c>
      <c r="J841" s="315"/>
      <c r="K841" s="315">
        <v>8708</v>
      </c>
      <c r="L841" s="315" t="s">
        <v>1375</v>
      </c>
      <c r="M841" s="315" t="s">
        <v>784</v>
      </c>
      <c r="N841" s="315" t="s">
        <v>755</v>
      </c>
      <c r="O841" s="315"/>
      <c r="P841" s="315"/>
      <c r="Q841" s="315"/>
    </row>
    <row r="842" spans="1:17">
      <c r="A842" s="315" t="s">
        <v>755</v>
      </c>
      <c r="B842" s="315" t="s">
        <v>2095</v>
      </c>
      <c r="C842" s="315" t="s">
        <v>2096</v>
      </c>
      <c r="D842" s="316">
        <v>2.6</v>
      </c>
      <c r="E842" s="317">
        <v>1671</v>
      </c>
      <c r="F842" s="317">
        <v>1503.8999999999999</v>
      </c>
      <c r="G842" s="318">
        <v>39993</v>
      </c>
      <c r="H842" s="318">
        <v>40087</v>
      </c>
      <c r="I842" s="318">
        <v>49309</v>
      </c>
      <c r="J842" s="315"/>
      <c r="K842" s="315">
        <v>4800</v>
      </c>
      <c r="L842" s="315" t="s">
        <v>2340</v>
      </c>
      <c r="M842" s="315" t="s">
        <v>776</v>
      </c>
      <c r="N842" s="315" t="s">
        <v>755</v>
      </c>
      <c r="O842" s="315"/>
      <c r="P842" s="315"/>
      <c r="Q842" s="315"/>
    </row>
    <row r="843" spans="1:17">
      <c r="A843" s="315" t="s">
        <v>755</v>
      </c>
      <c r="B843" s="315" t="s">
        <v>2095</v>
      </c>
      <c r="C843" s="315" t="s">
        <v>2098</v>
      </c>
      <c r="D843" s="316">
        <v>2.6</v>
      </c>
      <c r="E843" s="317">
        <v>2544</v>
      </c>
      <c r="F843" s="317">
        <v>1908</v>
      </c>
      <c r="G843" s="318">
        <v>40036</v>
      </c>
      <c r="H843" s="318">
        <v>40169</v>
      </c>
      <c r="I843" s="318">
        <v>49309</v>
      </c>
      <c r="J843" s="315"/>
      <c r="K843" s="315">
        <v>3075</v>
      </c>
      <c r="L843" s="315" t="s">
        <v>2489</v>
      </c>
      <c r="M843" s="315" t="s">
        <v>764</v>
      </c>
      <c r="N843" s="315" t="s">
        <v>755</v>
      </c>
      <c r="O843" s="315"/>
      <c r="P843" s="315"/>
      <c r="Q843" s="315"/>
    </row>
    <row r="844" spans="1:17">
      <c r="A844" s="315" t="s">
        <v>755</v>
      </c>
      <c r="B844" s="315" t="s">
        <v>2095</v>
      </c>
      <c r="C844" s="315" t="s">
        <v>2096</v>
      </c>
      <c r="D844" s="316">
        <v>2.6</v>
      </c>
      <c r="E844" s="317">
        <v>2260</v>
      </c>
      <c r="F844" s="317">
        <v>1667.8799999999999</v>
      </c>
      <c r="G844" s="318">
        <v>40053</v>
      </c>
      <c r="H844" s="318">
        <v>40361</v>
      </c>
      <c r="I844" s="318">
        <v>49674</v>
      </c>
      <c r="J844" s="315"/>
      <c r="K844" s="315">
        <v>1233</v>
      </c>
      <c r="L844" s="315" t="s">
        <v>2490</v>
      </c>
      <c r="M844" s="315" t="s">
        <v>1827</v>
      </c>
      <c r="N844" s="315" t="s">
        <v>755</v>
      </c>
      <c r="O844" s="315"/>
      <c r="P844" s="315"/>
      <c r="Q844" s="315"/>
    </row>
    <row r="845" spans="1:17">
      <c r="A845" s="315" t="s">
        <v>755</v>
      </c>
      <c r="B845" s="315" t="s">
        <v>2095</v>
      </c>
      <c r="C845" s="315" t="s">
        <v>2096</v>
      </c>
      <c r="D845" s="316">
        <v>2.6</v>
      </c>
      <c r="E845" s="317">
        <v>1434</v>
      </c>
      <c r="F845" s="317">
        <v>1058.29</v>
      </c>
      <c r="G845" s="318">
        <v>40056</v>
      </c>
      <c r="H845" s="318">
        <v>40360</v>
      </c>
      <c r="I845" s="318">
        <v>49674</v>
      </c>
      <c r="J845" s="315"/>
      <c r="K845" s="315">
        <v>1233</v>
      </c>
      <c r="L845" s="315" t="s">
        <v>2490</v>
      </c>
      <c r="M845" s="315" t="s">
        <v>1827</v>
      </c>
      <c r="N845" s="315" t="s">
        <v>755</v>
      </c>
      <c r="O845" s="315"/>
      <c r="P845" s="315"/>
      <c r="Q845" s="315"/>
    </row>
    <row r="846" spans="1:17">
      <c r="A846" s="315" t="s">
        <v>755</v>
      </c>
      <c r="B846" s="315" t="s">
        <v>2095</v>
      </c>
      <c r="C846" s="315" t="s">
        <v>2098</v>
      </c>
      <c r="D846" s="316">
        <v>2.6</v>
      </c>
      <c r="E846" s="317">
        <v>2644</v>
      </c>
      <c r="F846" s="317">
        <v>1182.46</v>
      </c>
      <c r="G846" s="318">
        <v>40051</v>
      </c>
      <c r="H846" s="318">
        <v>40554</v>
      </c>
      <c r="I846" s="318">
        <v>50040</v>
      </c>
      <c r="J846" s="315"/>
      <c r="K846" s="315">
        <v>2608</v>
      </c>
      <c r="L846" s="315" t="s">
        <v>2256</v>
      </c>
      <c r="M846" s="315" t="s">
        <v>764</v>
      </c>
      <c r="N846" s="315" t="s">
        <v>755</v>
      </c>
      <c r="O846" s="315"/>
      <c r="P846" s="315"/>
      <c r="Q846" s="315"/>
    </row>
    <row r="847" spans="1:17">
      <c r="A847" s="315" t="s">
        <v>755</v>
      </c>
      <c r="B847" s="315" t="s">
        <v>2095</v>
      </c>
      <c r="C847" s="315" t="s">
        <v>2096</v>
      </c>
      <c r="D847" s="316">
        <v>2.6</v>
      </c>
      <c r="E847" s="317">
        <v>2451</v>
      </c>
      <c r="F847" s="317">
        <v>2205.9</v>
      </c>
      <c r="G847" s="318">
        <v>40086</v>
      </c>
      <c r="H847" s="318">
        <v>39912</v>
      </c>
      <c r="I847" s="318">
        <v>49309</v>
      </c>
      <c r="J847" s="315"/>
      <c r="K847" s="315">
        <v>1753</v>
      </c>
      <c r="L847" s="315" t="s">
        <v>2113</v>
      </c>
      <c r="M847" s="315" t="s">
        <v>761</v>
      </c>
      <c r="N847" s="315" t="s">
        <v>755</v>
      </c>
      <c r="O847" s="315"/>
      <c r="P847" s="315"/>
      <c r="Q847" s="315"/>
    </row>
    <row r="848" spans="1:17">
      <c r="A848" s="315" t="s">
        <v>755</v>
      </c>
      <c r="B848" s="315" t="s">
        <v>2095</v>
      </c>
      <c r="C848" s="315" t="s">
        <v>2098</v>
      </c>
      <c r="D848" s="316">
        <v>2.6</v>
      </c>
      <c r="E848" s="317">
        <v>2653</v>
      </c>
      <c r="F848" s="317">
        <v>1631.6</v>
      </c>
      <c r="G848" s="318">
        <v>40084</v>
      </c>
      <c r="H848" s="318">
        <v>40214</v>
      </c>
      <c r="I848" s="318">
        <v>49674</v>
      </c>
      <c r="J848" s="315"/>
      <c r="K848" s="315">
        <v>2000</v>
      </c>
      <c r="L848" s="315" t="s">
        <v>315</v>
      </c>
      <c r="M848" s="315" t="s">
        <v>758</v>
      </c>
      <c r="N848" s="315" t="s">
        <v>755</v>
      </c>
      <c r="O848" s="315"/>
      <c r="P848" s="315"/>
      <c r="Q848" s="315"/>
    </row>
    <row r="849" spans="1:17">
      <c r="A849" s="315" t="s">
        <v>755</v>
      </c>
      <c r="B849" s="315" t="s">
        <v>2095</v>
      </c>
      <c r="C849" s="315" t="s">
        <v>2096</v>
      </c>
      <c r="D849" s="316">
        <v>2.6</v>
      </c>
      <c r="E849" s="317">
        <v>3100</v>
      </c>
      <c r="F849" s="317">
        <v>2790</v>
      </c>
      <c r="G849" s="318">
        <v>40100</v>
      </c>
      <c r="H849" s="318">
        <v>40107</v>
      </c>
      <c r="I849" s="318">
        <v>49309</v>
      </c>
      <c r="J849" s="315"/>
      <c r="K849" s="315">
        <v>5028</v>
      </c>
      <c r="L849" s="315" t="s">
        <v>2491</v>
      </c>
      <c r="M849" s="315" t="s">
        <v>776</v>
      </c>
      <c r="N849" s="315" t="s">
        <v>755</v>
      </c>
      <c r="O849" s="315"/>
      <c r="P849" s="315"/>
      <c r="Q849" s="315"/>
    </row>
    <row r="850" spans="1:17">
      <c r="A850" s="315" t="s">
        <v>755</v>
      </c>
      <c r="B850" s="315" t="s">
        <v>2095</v>
      </c>
      <c r="C850" s="315" t="s">
        <v>2096</v>
      </c>
      <c r="D850" s="316">
        <v>2.6</v>
      </c>
      <c r="E850" s="317">
        <v>2193</v>
      </c>
      <c r="F850" s="317">
        <v>1298.25</v>
      </c>
      <c r="G850" s="318">
        <v>40113</v>
      </c>
      <c r="H850" s="318">
        <v>40648</v>
      </c>
      <c r="I850" s="318">
        <v>50040</v>
      </c>
      <c r="J850" s="315"/>
      <c r="K850" s="315">
        <v>2000</v>
      </c>
      <c r="L850" s="315" t="s">
        <v>2474</v>
      </c>
      <c r="M850" s="315" t="s">
        <v>758</v>
      </c>
      <c r="N850" s="315" t="s">
        <v>755</v>
      </c>
      <c r="O850" s="315"/>
      <c r="P850" s="315"/>
      <c r="Q850" s="315"/>
    </row>
    <row r="851" spans="1:17">
      <c r="A851" s="315" t="s">
        <v>755</v>
      </c>
      <c r="B851" s="315" t="s">
        <v>2095</v>
      </c>
      <c r="C851" s="315" t="s">
        <v>2098</v>
      </c>
      <c r="D851" s="316">
        <v>2.6</v>
      </c>
      <c r="E851" s="317">
        <v>2363</v>
      </c>
      <c r="F851" s="317">
        <v>1453.25</v>
      </c>
      <c r="G851" s="318">
        <v>40136</v>
      </c>
      <c r="H851" s="318">
        <v>40211</v>
      </c>
      <c r="I851" s="318">
        <v>49674</v>
      </c>
      <c r="J851" s="315"/>
      <c r="K851" s="315">
        <v>5103</v>
      </c>
      <c r="L851" s="315" t="s">
        <v>1457</v>
      </c>
      <c r="M851" s="315" t="s">
        <v>776</v>
      </c>
      <c r="N851" s="315" t="s">
        <v>755</v>
      </c>
      <c r="O851" s="315"/>
      <c r="P851" s="315"/>
      <c r="Q851" s="315"/>
    </row>
    <row r="852" spans="1:17">
      <c r="A852" s="315" t="s">
        <v>755</v>
      </c>
      <c r="B852" s="315" t="s">
        <v>2095</v>
      </c>
      <c r="C852" s="315" t="s">
        <v>2096</v>
      </c>
      <c r="D852" s="316">
        <v>2.6</v>
      </c>
      <c r="E852" s="317">
        <v>3165</v>
      </c>
      <c r="F852" s="317">
        <v>2848.5</v>
      </c>
      <c r="G852" s="318">
        <v>40161</v>
      </c>
      <c r="H852" s="318">
        <v>40161</v>
      </c>
      <c r="I852" s="318">
        <v>49309</v>
      </c>
      <c r="J852" s="315"/>
      <c r="K852" s="315">
        <v>1803</v>
      </c>
      <c r="L852" s="315" t="s">
        <v>2372</v>
      </c>
      <c r="M852" s="315" t="s">
        <v>766</v>
      </c>
      <c r="N852" s="315" t="s">
        <v>755</v>
      </c>
      <c r="O852" s="315"/>
      <c r="P852" s="315"/>
      <c r="Q852" s="315"/>
    </row>
    <row r="853" spans="1:17">
      <c r="A853" s="315" t="s">
        <v>755</v>
      </c>
      <c r="B853" s="315" t="s">
        <v>2095</v>
      </c>
      <c r="C853" s="315" t="s">
        <v>2142</v>
      </c>
      <c r="D853" s="316">
        <v>2.6</v>
      </c>
      <c r="E853" s="317">
        <v>1675</v>
      </c>
      <c r="F853" s="317">
        <v>892.78</v>
      </c>
      <c r="G853" s="318">
        <v>40266</v>
      </c>
      <c r="H853" s="318">
        <v>40366</v>
      </c>
      <c r="I853" s="318">
        <v>49674</v>
      </c>
      <c r="J853" s="315"/>
      <c r="K853" s="315">
        <v>6760</v>
      </c>
      <c r="L853" s="315" t="s">
        <v>2492</v>
      </c>
      <c r="M853" s="315" t="s">
        <v>811</v>
      </c>
      <c r="N853" s="315" t="s">
        <v>755</v>
      </c>
      <c r="O853" s="315"/>
      <c r="P853" s="315"/>
      <c r="Q853" s="315"/>
    </row>
    <row r="854" spans="1:17">
      <c r="A854" s="315" t="s">
        <v>755</v>
      </c>
      <c r="B854" s="315" t="s">
        <v>2095</v>
      </c>
      <c r="C854" s="315" t="s">
        <v>2098</v>
      </c>
      <c r="D854" s="316">
        <v>2.6</v>
      </c>
      <c r="E854" s="317">
        <v>2341.0300000000002</v>
      </c>
      <c r="F854" s="317">
        <v>1332.04</v>
      </c>
      <c r="G854" s="318">
        <v>40302</v>
      </c>
      <c r="H854" s="318">
        <v>41338</v>
      </c>
      <c r="I854" s="318">
        <v>50770</v>
      </c>
      <c r="J854" s="315"/>
      <c r="K854" s="315">
        <v>4103</v>
      </c>
      <c r="L854" s="315" t="s">
        <v>2427</v>
      </c>
      <c r="M854" s="315" t="s">
        <v>1484</v>
      </c>
      <c r="N854" s="315" t="s">
        <v>755</v>
      </c>
      <c r="O854" s="315"/>
      <c r="P854" s="315"/>
      <c r="Q854" s="315"/>
    </row>
    <row r="855" spans="1:17">
      <c r="A855" s="315" t="s">
        <v>755</v>
      </c>
      <c r="B855" s="315" t="s">
        <v>2095</v>
      </c>
      <c r="C855" s="315" t="s">
        <v>2098</v>
      </c>
      <c r="D855" s="316">
        <v>2.6</v>
      </c>
      <c r="E855" s="317">
        <v>2595.23</v>
      </c>
      <c r="F855" s="317">
        <v>1339.2600000000002</v>
      </c>
      <c r="G855" s="318">
        <v>40313</v>
      </c>
      <c r="H855" s="318">
        <v>40242</v>
      </c>
      <c r="I855" s="318">
        <v>49674</v>
      </c>
      <c r="J855" s="315"/>
      <c r="K855" s="315">
        <v>4103</v>
      </c>
      <c r="L855" s="315" t="s">
        <v>2427</v>
      </c>
      <c r="M855" s="315" t="s">
        <v>1484</v>
      </c>
      <c r="N855" s="315" t="s">
        <v>755</v>
      </c>
      <c r="O855" s="315"/>
      <c r="P855" s="315"/>
      <c r="Q855" s="315"/>
    </row>
    <row r="856" spans="1:17">
      <c r="A856" s="315" t="s">
        <v>755</v>
      </c>
      <c r="B856" s="315" t="s">
        <v>2095</v>
      </c>
      <c r="C856" s="315" t="s">
        <v>2098</v>
      </c>
      <c r="D856" s="316">
        <v>2.6</v>
      </c>
      <c r="E856" s="317">
        <v>2520</v>
      </c>
      <c r="F856" s="317">
        <v>1549.81</v>
      </c>
      <c r="G856" s="318">
        <v>40379</v>
      </c>
      <c r="H856" s="318">
        <v>40424</v>
      </c>
      <c r="I856" s="318">
        <v>49674</v>
      </c>
      <c r="J856" s="315"/>
      <c r="K856" s="315">
        <v>3422</v>
      </c>
      <c r="L856" s="315" t="s">
        <v>793</v>
      </c>
      <c r="M856" s="315" t="s">
        <v>764</v>
      </c>
      <c r="N856" s="315" t="s">
        <v>755</v>
      </c>
      <c r="O856" s="315"/>
      <c r="P856" s="315"/>
      <c r="Q856" s="315"/>
    </row>
    <row r="857" spans="1:17">
      <c r="A857" s="315" t="s">
        <v>755</v>
      </c>
      <c r="B857" s="315" t="s">
        <v>2095</v>
      </c>
      <c r="C857" s="315" t="s">
        <v>2098</v>
      </c>
      <c r="D857" s="316">
        <v>2.6</v>
      </c>
      <c r="E857" s="317">
        <v>1535</v>
      </c>
      <c r="F857" s="317">
        <v>944.03</v>
      </c>
      <c r="G857" s="318">
        <v>40484</v>
      </c>
      <c r="H857" s="318">
        <v>40497</v>
      </c>
      <c r="I857" s="318">
        <v>49674</v>
      </c>
      <c r="J857" s="315"/>
      <c r="K857" s="315">
        <v>3315</v>
      </c>
      <c r="L857" s="315" t="s">
        <v>1752</v>
      </c>
      <c r="M857" s="315" t="s">
        <v>764</v>
      </c>
      <c r="N857" s="315" t="s">
        <v>755</v>
      </c>
      <c r="O857" s="315"/>
      <c r="P857" s="315"/>
      <c r="Q857" s="315"/>
    </row>
    <row r="858" spans="1:17">
      <c r="A858" s="315" t="s">
        <v>755</v>
      </c>
      <c r="B858" s="315" t="s">
        <v>2095</v>
      </c>
      <c r="C858" s="315" t="s">
        <v>2096</v>
      </c>
      <c r="D858" s="316">
        <v>2.6</v>
      </c>
      <c r="E858" s="317">
        <v>1009</v>
      </c>
      <c r="F858" s="317">
        <v>597.32000000000005</v>
      </c>
      <c r="G858" s="318">
        <v>40585</v>
      </c>
      <c r="H858" s="318">
        <v>40724</v>
      </c>
      <c r="I858" s="318">
        <v>50040</v>
      </c>
      <c r="J858" s="315"/>
      <c r="K858" s="315">
        <v>3283</v>
      </c>
      <c r="L858" s="315" t="s">
        <v>2493</v>
      </c>
      <c r="M858" s="315" t="s">
        <v>764</v>
      </c>
      <c r="N858" s="315" t="s">
        <v>755</v>
      </c>
      <c r="O858" s="315"/>
      <c r="P858" s="315"/>
      <c r="Q858" s="315"/>
    </row>
    <row r="859" spans="1:17">
      <c r="A859" s="315" t="s">
        <v>755</v>
      </c>
      <c r="B859" s="315" t="s">
        <v>2095</v>
      </c>
      <c r="C859" s="315" t="s">
        <v>2096</v>
      </c>
      <c r="D859" s="316">
        <v>2.6</v>
      </c>
      <c r="E859" s="317">
        <v>2605</v>
      </c>
      <c r="F859" s="317">
        <v>1542.16</v>
      </c>
      <c r="G859" s="318">
        <v>40612</v>
      </c>
      <c r="H859" s="318">
        <v>40749</v>
      </c>
      <c r="I859" s="318">
        <v>50040</v>
      </c>
      <c r="J859" s="315"/>
      <c r="K859" s="315">
        <v>6110</v>
      </c>
      <c r="L859" s="315" t="s">
        <v>787</v>
      </c>
      <c r="M859" s="315" t="s">
        <v>788</v>
      </c>
      <c r="N859" s="315" t="s">
        <v>755</v>
      </c>
      <c r="O859" s="315"/>
      <c r="P859" s="315"/>
      <c r="Q859" s="315"/>
    </row>
    <row r="860" spans="1:17">
      <c r="A860" s="315" t="s">
        <v>755</v>
      </c>
      <c r="B860" s="315" t="s">
        <v>2095</v>
      </c>
      <c r="C860" s="315" t="s">
        <v>2098</v>
      </c>
      <c r="D860" s="316">
        <v>2.6</v>
      </c>
      <c r="E860" s="317">
        <v>2950</v>
      </c>
      <c r="F860" s="317">
        <v>1424.8500000000001</v>
      </c>
      <c r="G860" s="318">
        <v>40685</v>
      </c>
      <c r="H860" s="318">
        <v>40784</v>
      </c>
      <c r="I860" s="318">
        <v>50040</v>
      </c>
      <c r="J860" s="315"/>
      <c r="K860" s="315">
        <v>3267</v>
      </c>
      <c r="L860" s="315" t="s">
        <v>2494</v>
      </c>
      <c r="M860" s="315" t="s">
        <v>764</v>
      </c>
      <c r="N860" s="315" t="s">
        <v>755</v>
      </c>
      <c r="O860" s="315"/>
      <c r="P860" s="315"/>
      <c r="Q860" s="315"/>
    </row>
    <row r="861" spans="1:17">
      <c r="A861" s="315" t="s">
        <v>755</v>
      </c>
      <c r="B861" s="315" t="s">
        <v>2095</v>
      </c>
      <c r="C861" s="315" t="s">
        <v>2096</v>
      </c>
      <c r="D861" s="316">
        <v>2.6</v>
      </c>
      <c r="E861" s="317">
        <v>1929</v>
      </c>
      <c r="F861" s="317">
        <v>941.36</v>
      </c>
      <c r="G861" s="318">
        <v>40703</v>
      </c>
      <c r="H861" s="318">
        <v>41081</v>
      </c>
      <c r="I861" s="318">
        <v>50405</v>
      </c>
      <c r="J861" s="315"/>
      <c r="K861" s="315">
        <v>3045</v>
      </c>
      <c r="L861" s="315" t="s">
        <v>2495</v>
      </c>
      <c r="M861" s="315" t="s">
        <v>764</v>
      </c>
      <c r="N861" s="315" t="s">
        <v>755</v>
      </c>
      <c r="O861" s="315"/>
      <c r="P861" s="315"/>
      <c r="Q861" s="315"/>
    </row>
    <row r="862" spans="1:17">
      <c r="A862" s="315" t="s">
        <v>750</v>
      </c>
      <c r="B862" s="315" t="s">
        <v>2095</v>
      </c>
      <c r="C862" s="315" t="s">
        <v>2098</v>
      </c>
      <c r="D862" s="316">
        <v>2.63</v>
      </c>
      <c r="E862" s="317">
        <v>2415</v>
      </c>
      <c r="F862" s="317">
        <v>1166.44</v>
      </c>
      <c r="G862" s="318">
        <v>40050</v>
      </c>
      <c r="H862" s="318">
        <v>40650</v>
      </c>
      <c r="I862" s="318">
        <v>50040</v>
      </c>
      <c r="J862" s="315"/>
      <c r="K862" s="315">
        <v>2300</v>
      </c>
      <c r="L862" s="315" t="s">
        <v>1516</v>
      </c>
      <c r="M862" s="315" t="s">
        <v>758</v>
      </c>
      <c r="N862" s="315" t="s">
        <v>750</v>
      </c>
      <c r="O862" s="315"/>
      <c r="P862" s="315"/>
      <c r="Q862" s="315"/>
    </row>
    <row r="863" spans="1:17">
      <c r="A863" s="315" t="s">
        <v>750</v>
      </c>
      <c r="B863" s="315" t="s">
        <v>2095</v>
      </c>
      <c r="C863" s="315" t="s">
        <v>2098</v>
      </c>
      <c r="D863" s="316">
        <v>2.63</v>
      </c>
      <c r="E863" s="317">
        <v>2435</v>
      </c>
      <c r="F863" s="317">
        <v>1176.1199999999999</v>
      </c>
      <c r="G863" s="318">
        <v>40050</v>
      </c>
      <c r="H863" s="318">
        <v>40607</v>
      </c>
      <c r="I863" s="318">
        <v>50040</v>
      </c>
      <c r="J863" s="315"/>
      <c r="K863" s="315">
        <v>2300</v>
      </c>
      <c r="L863" s="315" t="s">
        <v>1516</v>
      </c>
      <c r="M863" s="315" t="s">
        <v>758</v>
      </c>
      <c r="N863" s="315" t="s">
        <v>750</v>
      </c>
      <c r="O863" s="315"/>
      <c r="P863" s="315"/>
      <c r="Q863" s="315"/>
    </row>
    <row r="864" spans="1:17" s="324" customFormat="1">
      <c r="A864" s="315" t="s">
        <v>755</v>
      </c>
      <c r="B864" s="315" t="s">
        <v>2095</v>
      </c>
      <c r="C864" s="315" t="s">
        <v>2098</v>
      </c>
      <c r="D864" s="316">
        <v>2.64</v>
      </c>
      <c r="E864" s="317">
        <v>2250</v>
      </c>
      <c r="F864" s="317">
        <v>1086.75</v>
      </c>
      <c r="G864" s="318">
        <v>40744</v>
      </c>
      <c r="H864" s="318">
        <v>40802</v>
      </c>
      <c r="I864" s="318">
        <v>50040</v>
      </c>
      <c r="J864" s="315"/>
      <c r="K864" s="315">
        <v>9035</v>
      </c>
      <c r="L864" s="315" t="s">
        <v>2496</v>
      </c>
      <c r="M864" s="315" t="s">
        <v>781</v>
      </c>
      <c r="N864" s="315" t="s">
        <v>755</v>
      </c>
      <c r="O864" s="315"/>
      <c r="P864" s="315"/>
      <c r="Q864" s="315"/>
    </row>
    <row r="865" spans="1:17">
      <c r="A865" s="315" t="s">
        <v>755</v>
      </c>
      <c r="B865" s="315" t="s">
        <v>2095</v>
      </c>
      <c r="C865" s="315" t="s">
        <v>2098</v>
      </c>
      <c r="D865" s="316">
        <v>2.64</v>
      </c>
      <c r="E865" s="317">
        <v>2139</v>
      </c>
      <c r="F865" s="317">
        <v>1604.25</v>
      </c>
      <c r="G865" s="318">
        <v>40763</v>
      </c>
      <c r="H865" s="318">
        <v>40057</v>
      </c>
      <c r="I865" s="318">
        <v>49309</v>
      </c>
      <c r="J865" s="315"/>
      <c r="K865" s="315">
        <v>3303</v>
      </c>
      <c r="L865" s="315" t="s">
        <v>2441</v>
      </c>
      <c r="M865" s="315" t="s">
        <v>764</v>
      </c>
      <c r="N865" s="315" t="s">
        <v>755</v>
      </c>
      <c r="O865" s="315"/>
      <c r="P865" s="315"/>
      <c r="Q865" s="315"/>
    </row>
    <row r="866" spans="1:17">
      <c r="A866" s="315" t="s">
        <v>755</v>
      </c>
      <c r="B866" s="315" t="s">
        <v>2095</v>
      </c>
      <c r="C866" s="315" t="s">
        <v>2098</v>
      </c>
      <c r="D866" s="316">
        <v>2.64</v>
      </c>
      <c r="E866" s="317">
        <v>2803</v>
      </c>
      <c r="F866" s="317">
        <v>1353.85</v>
      </c>
      <c r="G866" s="318">
        <v>40778</v>
      </c>
      <c r="H866" s="318">
        <v>40868</v>
      </c>
      <c r="I866" s="318">
        <v>50040</v>
      </c>
      <c r="J866" s="315"/>
      <c r="K866" s="315">
        <v>2572</v>
      </c>
      <c r="L866" s="315" t="s">
        <v>2497</v>
      </c>
      <c r="M866" s="315" t="s">
        <v>764</v>
      </c>
      <c r="N866" s="315" t="s">
        <v>755</v>
      </c>
      <c r="O866" s="315"/>
      <c r="P866" s="315"/>
      <c r="Q866" s="315"/>
    </row>
    <row r="867" spans="1:17">
      <c r="A867" s="315" t="s">
        <v>755</v>
      </c>
      <c r="B867" s="315" t="s">
        <v>2095</v>
      </c>
      <c r="C867" s="315" t="s">
        <v>2098</v>
      </c>
      <c r="D867" s="316">
        <v>2.66</v>
      </c>
      <c r="E867" s="317">
        <v>2678</v>
      </c>
      <c r="F867" s="317">
        <v>1293.47</v>
      </c>
      <c r="G867" s="318">
        <v>40644</v>
      </c>
      <c r="H867" s="318">
        <v>40701</v>
      </c>
      <c r="I867" s="318">
        <v>50040</v>
      </c>
      <c r="J867" s="315"/>
      <c r="K867" s="315">
        <v>4415</v>
      </c>
      <c r="L867" s="315" t="s">
        <v>2498</v>
      </c>
      <c r="M867" s="315" t="s">
        <v>1484</v>
      </c>
      <c r="N867" s="315" t="s">
        <v>755</v>
      </c>
      <c r="O867" s="315"/>
      <c r="P867" s="315"/>
      <c r="Q867" s="315"/>
    </row>
    <row r="868" spans="1:17">
      <c r="A868" s="315" t="s">
        <v>755</v>
      </c>
      <c r="B868" s="315" t="s">
        <v>2095</v>
      </c>
      <c r="C868" s="315" t="s">
        <v>2098</v>
      </c>
      <c r="D868" s="316">
        <v>2.7</v>
      </c>
      <c r="E868" s="317">
        <v>2274</v>
      </c>
      <c r="F868" s="317">
        <v>1705.5</v>
      </c>
      <c r="G868" s="318">
        <v>39570</v>
      </c>
      <c r="H868" s="318">
        <v>39645</v>
      </c>
      <c r="I868" s="318">
        <v>48914</v>
      </c>
      <c r="J868" s="315"/>
      <c r="K868" s="315">
        <v>9050</v>
      </c>
      <c r="L868" s="315" t="s">
        <v>1023</v>
      </c>
      <c r="M868" s="315" t="s">
        <v>1024</v>
      </c>
      <c r="N868" s="315" t="s">
        <v>755</v>
      </c>
      <c r="O868" s="315"/>
      <c r="P868" s="315"/>
      <c r="Q868" s="315"/>
    </row>
    <row r="869" spans="1:17">
      <c r="A869" s="315" t="s">
        <v>755</v>
      </c>
      <c r="B869" s="315" t="s">
        <v>2095</v>
      </c>
      <c r="C869" s="315" t="s">
        <v>2098</v>
      </c>
      <c r="D869" s="316">
        <v>2.7</v>
      </c>
      <c r="E869" s="317">
        <v>2526</v>
      </c>
      <c r="F869" s="317">
        <v>1894.5</v>
      </c>
      <c r="G869" s="318">
        <v>39569</v>
      </c>
      <c r="H869" s="318">
        <v>39708</v>
      </c>
      <c r="I869" s="318">
        <v>48944</v>
      </c>
      <c r="J869" s="315"/>
      <c r="K869" s="315">
        <v>6044</v>
      </c>
      <c r="L869" s="315" t="s">
        <v>2499</v>
      </c>
      <c r="M869" s="315" t="s">
        <v>788</v>
      </c>
      <c r="N869" s="315" t="s">
        <v>755</v>
      </c>
      <c r="O869" s="315"/>
      <c r="P869" s="315"/>
      <c r="Q869" s="315"/>
    </row>
    <row r="870" spans="1:17">
      <c r="A870" s="315" t="s">
        <v>755</v>
      </c>
      <c r="B870" s="315" t="s">
        <v>2095</v>
      </c>
      <c r="C870" s="315" t="s">
        <v>2098</v>
      </c>
      <c r="D870" s="316">
        <v>2.7</v>
      </c>
      <c r="E870" s="317">
        <v>2685.19</v>
      </c>
      <c r="F870" s="317">
        <v>2013.8899999999999</v>
      </c>
      <c r="G870" s="318">
        <v>39569</v>
      </c>
      <c r="H870" s="318">
        <v>39568</v>
      </c>
      <c r="I870" s="318">
        <v>48914</v>
      </c>
      <c r="J870" s="315"/>
      <c r="K870" s="315">
        <v>3653</v>
      </c>
      <c r="L870" s="315" t="s">
        <v>2500</v>
      </c>
      <c r="M870" s="315" t="s">
        <v>764</v>
      </c>
      <c r="N870" s="315" t="s">
        <v>755</v>
      </c>
      <c r="O870" s="315"/>
      <c r="P870" s="315"/>
      <c r="Q870" s="315"/>
    </row>
    <row r="871" spans="1:17">
      <c r="A871" s="315" t="s">
        <v>755</v>
      </c>
      <c r="B871" s="315" t="s">
        <v>2095</v>
      </c>
      <c r="C871" s="315" t="s">
        <v>2096</v>
      </c>
      <c r="D871" s="316">
        <v>2.7</v>
      </c>
      <c r="E871" s="317">
        <v>1934</v>
      </c>
      <c r="F871" s="317">
        <v>1740.6</v>
      </c>
      <c r="G871" s="318">
        <v>39632</v>
      </c>
      <c r="H871" s="318">
        <v>39948</v>
      </c>
      <c r="I871" s="318">
        <v>49309</v>
      </c>
      <c r="J871" s="315"/>
      <c r="K871" s="315">
        <v>9052</v>
      </c>
      <c r="L871" s="315" t="s">
        <v>2501</v>
      </c>
      <c r="M871" s="315" t="s">
        <v>781</v>
      </c>
      <c r="N871" s="315" t="s">
        <v>755</v>
      </c>
      <c r="O871" s="315"/>
      <c r="P871" s="315"/>
      <c r="Q871" s="315"/>
    </row>
    <row r="872" spans="1:17">
      <c r="A872" s="315" t="s">
        <v>755</v>
      </c>
      <c r="B872" s="315" t="s">
        <v>2095</v>
      </c>
      <c r="C872" s="315" t="s">
        <v>2096</v>
      </c>
      <c r="D872" s="316">
        <v>2.7</v>
      </c>
      <c r="E872" s="317">
        <v>2890</v>
      </c>
      <c r="F872" s="317">
        <v>2132.81</v>
      </c>
      <c r="G872" s="318">
        <v>39570</v>
      </c>
      <c r="H872" s="318">
        <v>40431</v>
      </c>
      <c r="I872" s="318">
        <v>49674</v>
      </c>
      <c r="J872" s="315"/>
      <c r="K872" s="315">
        <v>1971</v>
      </c>
      <c r="L872" s="315" t="s">
        <v>2099</v>
      </c>
      <c r="M872" s="315" t="s">
        <v>754</v>
      </c>
      <c r="N872" s="315" t="s">
        <v>755</v>
      </c>
      <c r="O872" s="315"/>
      <c r="P872" s="315"/>
      <c r="Q872" s="315"/>
    </row>
    <row r="873" spans="1:17">
      <c r="A873" s="315" t="s">
        <v>755</v>
      </c>
      <c r="B873" s="315" t="s">
        <v>2095</v>
      </c>
      <c r="C873" s="315" t="s">
        <v>2096</v>
      </c>
      <c r="D873" s="316">
        <v>2.7</v>
      </c>
      <c r="E873" s="317">
        <v>3134</v>
      </c>
      <c r="F873" s="317">
        <v>2820.6</v>
      </c>
      <c r="G873" s="318">
        <v>39570</v>
      </c>
      <c r="H873" s="318">
        <v>39713</v>
      </c>
      <c r="I873" s="318">
        <v>48914</v>
      </c>
      <c r="J873" s="315"/>
      <c r="K873" s="315">
        <v>3979</v>
      </c>
      <c r="L873" s="315" t="s">
        <v>2502</v>
      </c>
      <c r="M873" s="315" t="s">
        <v>754</v>
      </c>
      <c r="N873" s="315" t="s">
        <v>755</v>
      </c>
      <c r="O873" s="315"/>
      <c r="P873" s="315"/>
      <c r="Q873" s="315"/>
    </row>
    <row r="874" spans="1:17">
      <c r="A874" s="315" t="s">
        <v>755</v>
      </c>
      <c r="B874" s="315" t="s">
        <v>2095</v>
      </c>
      <c r="C874" s="315" t="s">
        <v>2096</v>
      </c>
      <c r="D874" s="316">
        <v>2.7</v>
      </c>
      <c r="E874" s="317">
        <v>2974</v>
      </c>
      <c r="F874" s="317">
        <v>2194.8000000000002</v>
      </c>
      <c r="G874" s="318">
        <v>39570</v>
      </c>
      <c r="H874" s="318">
        <v>40361</v>
      </c>
      <c r="I874" s="318">
        <v>49674</v>
      </c>
      <c r="J874" s="315"/>
      <c r="K874" s="315">
        <v>1987</v>
      </c>
      <c r="L874" s="315" t="s">
        <v>2503</v>
      </c>
      <c r="M874" s="315" t="s">
        <v>754</v>
      </c>
      <c r="N874" s="315" t="s">
        <v>755</v>
      </c>
      <c r="O874" s="315"/>
      <c r="P874" s="315"/>
      <c r="Q874" s="315"/>
    </row>
    <row r="875" spans="1:17">
      <c r="A875" s="315" t="s">
        <v>755</v>
      </c>
      <c r="B875" s="315" t="s">
        <v>2095</v>
      </c>
      <c r="C875" s="315" t="s">
        <v>2098</v>
      </c>
      <c r="D875" s="316">
        <v>2.7</v>
      </c>
      <c r="E875" s="317">
        <v>3075</v>
      </c>
      <c r="F875" s="317">
        <v>2135.4100000000003</v>
      </c>
      <c r="G875" s="318">
        <v>39570</v>
      </c>
      <c r="H875" s="318">
        <v>39722</v>
      </c>
      <c r="I875" s="318">
        <v>48944</v>
      </c>
      <c r="J875" s="315"/>
      <c r="K875" s="315">
        <v>3555</v>
      </c>
      <c r="L875" s="315" t="s">
        <v>1035</v>
      </c>
      <c r="M875" s="315" t="s">
        <v>764</v>
      </c>
      <c r="N875" s="315" t="s">
        <v>755</v>
      </c>
      <c r="O875" s="315"/>
      <c r="P875" s="315"/>
      <c r="Q875" s="315"/>
    </row>
    <row r="876" spans="1:17">
      <c r="A876" s="315" t="s">
        <v>755</v>
      </c>
      <c r="B876" s="315" t="s">
        <v>2095</v>
      </c>
      <c r="C876" s="315" t="s">
        <v>2096</v>
      </c>
      <c r="D876" s="316">
        <v>2.7</v>
      </c>
      <c r="E876" s="317">
        <v>3030</v>
      </c>
      <c r="F876" s="317">
        <v>1793.76</v>
      </c>
      <c r="G876" s="318">
        <v>39570</v>
      </c>
      <c r="H876" s="318">
        <v>40721</v>
      </c>
      <c r="I876" s="318">
        <v>50040</v>
      </c>
      <c r="J876" s="315"/>
      <c r="K876" s="315">
        <v>8713</v>
      </c>
      <c r="L876" s="315" t="s">
        <v>2224</v>
      </c>
      <c r="M876" s="315" t="s">
        <v>784</v>
      </c>
      <c r="N876" s="315" t="s">
        <v>755</v>
      </c>
      <c r="O876" s="315"/>
      <c r="P876" s="315"/>
      <c r="Q876" s="315"/>
    </row>
    <row r="877" spans="1:17">
      <c r="A877" s="315" t="s">
        <v>755</v>
      </c>
      <c r="B877" s="319" t="s">
        <v>2095</v>
      </c>
      <c r="C877" s="319" t="s">
        <v>2098</v>
      </c>
      <c r="D877" s="320">
        <v>2.7</v>
      </c>
      <c r="E877" s="317">
        <v>2465</v>
      </c>
      <c r="F877" s="317">
        <v>1848.75</v>
      </c>
      <c r="G877" s="321">
        <v>39569</v>
      </c>
      <c r="H877" s="321">
        <v>39660</v>
      </c>
      <c r="I877" s="321">
        <v>48944</v>
      </c>
      <c r="J877" s="319"/>
      <c r="K877" s="322">
        <v>9472</v>
      </c>
      <c r="L877" s="319" t="s">
        <v>2333</v>
      </c>
      <c r="M877" s="319" t="s">
        <v>770</v>
      </c>
      <c r="N877" s="315" t="s">
        <v>755</v>
      </c>
      <c r="O877" s="319"/>
      <c r="P877" s="319"/>
      <c r="Q877" s="319"/>
    </row>
    <row r="878" spans="1:17">
      <c r="A878" s="315" t="s">
        <v>755</v>
      </c>
      <c r="B878" s="315" t="s">
        <v>2095</v>
      </c>
      <c r="C878" s="315" t="s">
        <v>2096</v>
      </c>
      <c r="D878" s="316">
        <v>2.7</v>
      </c>
      <c r="E878" s="317">
        <v>3199</v>
      </c>
      <c r="F878" s="317">
        <v>2879.1</v>
      </c>
      <c r="G878" s="318">
        <v>39570</v>
      </c>
      <c r="H878" s="318">
        <v>39560</v>
      </c>
      <c r="I878" s="318">
        <v>48944</v>
      </c>
      <c r="J878" s="315"/>
      <c r="K878" s="315">
        <v>3800</v>
      </c>
      <c r="L878" s="315" t="s">
        <v>1451</v>
      </c>
      <c r="M878" s="315" t="s">
        <v>764</v>
      </c>
      <c r="N878" s="315" t="s">
        <v>755</v>
      </c>
      <c r="O878" s="315"/>
      <c r="P878" s="315"/>
      <c r="Q878" s="315"/>
    </row>
    <row r="879" spans="1:17">
      <c r="A879" s="315" t="s">
        <v>755</v>
      </c>
      <c r="B879" s="315" t="s">
        <v>2095</v>
      </c>
      <c r="C879" s="315" t="s">
        <v>2096</v>
      </c>
      <c r="D879" s="316">
        <v>2.7</v>
      </c>
      <c r="E879" s="317">
        <v>2851</v>
      </c>
      <c r="F879" s="317">
        <v>2565.9</v>
      </c>
      <c r="G879" s="318">
        <v>39570</v>
      </c>
      <c r="H879" s="318">
        <v>39560</v>
      </c>
      <c r="I879" s="318">
        <v>48914</v>
      </c>
      <c r="J879" s="315"/>
      <c r="K879" s="315">
        <v>2720</v>
      </c>
      <c r="L879" s="315" t="s">
        <v>2504</v>
      </c>
      <c r="M879" s="315" t="s">
        <v>764</v>
      </c>
      <c r="N879" s="315" t="s">
        <v>755</v>
      </c>
      <c r="O879" s="315"/>
      <c r="P879" s="315"/>
      <c r="Q879" s="315"/>
    </row>
    <row r="880" spans="1:17">
      <c r="A880" s="315" t="s">
        <v>755</v>
      </c>
      <c r="B880" s="315" t="s">
        <v>2095</v>
      </c>
      <c r="C880" s="315" t="s">
        <v>2096</v>
      </c>
      <c r="D880" s="316">
        <v>2.7</v>
      </c>
      <c r="E880" s="317">
        <v>2470</v>
      </c>
      <c r="F880" s="317">
        <v>1462.25</v>
      </c>
      <c r="G880" s="318">
        <v>39569</v>
      </c>
      <c r="H880" s="318">
        <v>40846</v>
      </c>
      <c r="I880" s="318">
        <v>50040</v>
      </c>
      <c r="J880" s="315"/>
      <c r="K880" s="315">
        <v>1410</v>
      </c>
      <c r="L880" s="315" t="s">
        <v>2505</v>
      </c>
      <c r="M880" s="315" t="s">
        <v>766</v>
      </c>
      <c r="N880" s="315" t="s">
        <v>755</v>
      </c>
      <c r="O880" s="315"/>
      <c r="P880" s="315"/>
      <c r="Q880" s="315"/>
    </row>
    <row r="881" spans="1:17">
      <c r="A881" s="315" t="s">
        <v>755</v>
      </c>
      <c r="B881" s="315" t="s">
        <v>2095</v>
      </c>
      <c r="C881" s="315" t="s">
        <v>2098</v>
      </c>
      <c r="D881" s="316">
        <v>2.7</v>
      </c>
      <c r="E881" s="317">
        <v>3444</v>
      </c>
      <c r="F881" s="317">
        <v>1663.45</v>
      </c>
      <c r="G881" s="318">
        <v>39570</v>
      </c>
      <c r="H881" s="318">
        <v>40896</v>
      </c>
      <c r="I881" s="318">
        <v>50040</v>
      </c>
      <c r="J881" s="315"/>
      <c r="K881" s="315">
        <v>6866</v>
      </c>
      <c r="L881" s="315" t="s">
        <v>2506</v>
      </c>
      <c r="M881" s="315" t="s">
        <v>811</v>
      </c>
      <c r="N881" s="315" t="s">
        <v>755</v>
      </c>
      <c r="O881" s="315"/>
      <c r="P881" s="315"/>
      <c r="Q881" s="315"/>
    </row>
    <row r="882" spans="1:17">
      <c r="A882" s="315" t="s">
        <v>755</v>
      </c>
      <c r="B882" s="315" t="s">
        <v>2095</v>
      </c>
      <c r="C882" s="315" t="s">
        <v>2098</v>
      </c>
      <c r="D882" s="316">
        <v>2.7</v>
      </c>
      <c r="E882" s="317">
        <v>2912</v>
      </c>
      <c r="F882" s="317">
        <v>2184</v>
      </c>
      <c r="G882" s="318">
        <v>39583</v>
      </c>
      <c r="H882" s="318">
        <v>39429</v>
      </c>
      <c r="I882" s="318">
        <v>48549</v>
      </c>
      <c r="J882" s="315"/>
      <c r="K882" s="315">
        <v>1786</v>
      </c>
      <c r="L882" s="315" t="s">
        <v>1583</v>
      </c>
      <c r="M882" s="315" t="s">
        <v>761</v>
      </c>
      <c r="N882" s="315" t="s">
        <v>755</v>
      </c>
      <c r="O882" s="315"/>
      <c r="P882" s="315"/>
      <c r="Q882" s="315"/>
    </row>
    <row r="883" spans="1:17">
      <c r="A883" s="315" t="s">
        <v>755</v>
      </c>
      <c r="B883" s="315" t="s">
        <v>2095</v>
      </c>
      <c r="C883" s="315" t="s">
        <v>2096</v>
      </c>
      <c r="D883" s="316">
        <v>2.7</v>
      </c>
      <c r="E883" s="317">
        <v>3194</v>
      </c>
      <c r="F883" s="317">
        <v>2874.6000000000004</v>
      </c>
      <c r="G883" s="318">
        <v>39570</v>
      </c>
      <c r="H883" s="318">
        <v>39609</v>
      </c>
      <c r="I883" s="318">
        <v>48944</v>
      </c>
      <c r="J883" s="315"/>
      <c r="K883" s="315">
        <v>1041</v>
      </c>
      <c r="L883" s="315" t="s">
        <v>2507</v>
      </c>
      <c r="M883" s="315" t="s">
        <v>766</v>
      </c>
      <c r="N883" s="315" t="s">
        <v>755</v>
      </c>
      <c r="O883" s="315"/>
      <c r="P883" s="315"/>
      <c r="Q883" s="315"/>
    </row>
    <row r="884" spans="1:17">
      <c r="A884" s="315" t="s">
        <v>755</v>
      </c>
      <c r="B884" s="315" t="s">
        <v>2095</v>
      </c>
      <c r="C884" s="315" t="s">
        <v>2096</v>
      </c>
      <c r="D884" s="316">
        <v>2.7</v>
      </c>
      <c r="E884" s="317">
        <v>2978</v>
      </c>
      <c r="F884" s="317">
        <v>2680.2000000000003</v>
      </c>
      <c r="G884" s="318">
        <v>39570</v>
      </c>
      <c r="H884" s="318">
        <v>39612</v>
      </c>
      <c r="I884" s="318">
        <v>48914</v>
      </c>
      <c r="J884" s="315"/>
      <c r="K884" s="315">
        <v>1023</v>
      </c>
      <c r="L884" s="315" t="s">
        <v>2508</v>
      </c>
      <c r="M884" s="315" t="s">
        <v>766</v>
      </c>
      <c r="N884" s="315" t="s">
        <v>755</v>
      </c>
      <c r="O884" s="315"/>
      <c r="P884" s="315"/>
      <c r="Q884" s="315"/>
    </row>
    <row r="885" spans="1:17">
      <c r="A885" s="315" t="s">
        <v>755</v>
      </c>
      <c r="B885" s="315" t="s">
        <v>2095</v>
      </c>
      <c r="C885" s="315" t="s">
        <v>2098</v>
      </c>
      <c r="D885" s="316">
        <v>2.7</v>
      </c>
      <c r="E885" s="317">
        <v>3025</v>
      </c>
      <c r="F885" s="317">
        <v>2268.75</v>
      </c>
      <c r="G885" s="318">
        <v>39602</v>
      </c>
      <c r="H885" s="318">
        <v>40093</v>
      </c>
      <c r="I885" s="318">
        <v>49309</v>
      </c>
      <c r="J885" s="315"/>
      <c r="K885" s="315">
        <v>1073</v>
      </c>
      <c r="L885" s="315" t="s">
        <v>2509</v>
      </c>
      <c r="M885" s="315" t="s">
        <v>766</v>
      </c>
      <c r="N885" s="315" t="s">
        <v>755</v>
      </c>
      <c r="O885" s="315"/>
      <c r="P885" s="315"/>
      <c r="Q885" s="315"/>
    </row>
    <row r="886" spans="1:17">
      <c r="A886" s="315" t="s">
        <v>755</v>
      </c>
      <c r="B886" s="315" t="s">
        <v>2095</v>
      </c>
      <c r="C886" s="315" t="s">
        <v>2096</v>
      </c>
      <c r="D886" s="316">
        <v>2.7</v>
      </c>
      <c r="E886" s="317">
        <v>2755</v>
      </c>
      <c r="F886" s="317">
        <v>2479.5</v>
      </c>
      <c r="G886" s="318">
        <v>39617</v>
      </c>
      <c r="H886" s="318">
        <v>39741</v>
      </c>
      <c r="I886" s="318">
        <v>48944</v>
      </c>
      <c r="J886" s="315"/>
      <c r="K886" s="315">
        <v>1032</v>
      </c>
      <c r="L886" s="315" t="s">
        <v>2510</v>
      </c>
      <c r="M886" s="315" t="s">
        <v>766</v>
      </c>
      <c r="N886" s="315" t="s">
        <v>755</v>
      </c>
      <c r="O886" s="315"/>
      <c r="P886" s="315"/>
      <c r="Q886" s="315"/>
    </row>
    <row r="887" spans="1:17">
      <c r="A887" s="315" t="s">
        <v>755</v>
      </c>
      <c r="B887" s="315" t="s">
        <v>2095</v>
      </c>
      <c r="C887" s="315" t="s">
        <v>2096</v>
      </c>
      <c r="D887" s="316">
        <v>2.7</v>
      </c>
      <c r="E887" s="317">
        <v>3012</v>
      </c>
      <c r="F887" s="317">
        <v>2222.86</v>
      </c>
      <c r="G887" s="318">
        <v>39617</v>
      </c>
      <c r="H887" s="318">
        <v>40256</v>
      </c>
      <c r="I887" s="318">
        <v>49674</v>
      </c>
      <c r="J887" s="315"/>
      <c r="K887" s="315">
        <v>3202</v>
      </c>
      <c r="L887" s="315" t="s">
        <v>2511</v>
      </c>
      <c r="M887" s="315" t="s">
        <v>764</v>
      </c>
      <c r="N887" s="315" t="s">
        <v>755</v>
      </c>
      <c r="O887" s="315"/>
      <c r="P887" s="315"/>
      <c r="Q887" s="315"/>
    </row>
    <row r="888" spans="1:17">
      <c r="A888" s="315" t="s">
        <v>755</v>
      </c>
      <c r="B888" s="315" t="s">
        <v>2095</v>
      </c>
      <c r="C888" s="315" t="s">
        <v>2098</v>
      </c>
      <c r="D888" s="316">
        <v>2.7</v>
      </c>
      <c r="E888" s="317">
        <v>1784.1999999999998</v>
      </c>
      <c r="F888" s="317">
        <v>1338.17</v>
      </c>
      <c r="G888" s="318">
        <v>39617</v>
      </c>
      <c r="H888" s="318">
        <v>40004</v>
      </c>
      <c r="I888" s="318">
        <v>49309</v>
      </c>
      <c r="J888" s="315"/>
      <c r="K888" s="315">
        <v>8400</v>
      </c>
      <c r="L888" s="315" t="s">
        <v>2085</v>
      </c>
      <c r="M888" s="315" t="s">
        <v>784</v>
      </c>
      <c r="N888" s="315" t="s">
        <v>755</v>
      </c>
      <c r="O888" s="315"/>
      <c r="P888" s="315"/>
      <c r="Q888" s="315"/>
    </row>
    <row r="889" spans="1:17">
      <c r="A889" s="315" t="s">
        <v>755</v>
      </c>
      <c r="B889" s="315" t="s">
        <v>2095</v>
      </c>
      <c r="C889" s="315" t="s">
        <v>2096</v>
      </c>
      <c r="D889" s="316">
        <v>2.7</v>
      </c>
      <c r="E889" s="317">
        <v>2780</v>
      </c>
      <c r="F889" s="317">
        <v>2502</v>
      </c>
      <c r="G889" s="318">
        <v>39617</v>
      </c>
      <c r="H889" s="318">
        <v>39741</v>
      </c>
      <c r="I889" s="318">
        <v>48944</v>
      </c>
      <c r="J889" s="315"/>
      <c r="K889" s="315">
        <v>1032</v>
      </c>
      <c r="L889" s="315" t="s">
        <v>2512</v>
      </c>
      <c r="M889" s="315" t="s">
        <v>766</v>
      </c>
      <c r="N889" s="315" t="s">
        <v>755</v>
      </c>
      <c r="O889" s="315"/>
      <c r="P889" s="315"/>
      <c r="Q889" s="315"/>
    </row>
    <row r="890" spans="1:17">
      <c r="A890" s="315" t="s">
        <v>755</v>
      </c>
      <c r="B890" s="315" t="s">
        <v>2095</v>
      </c>
      <c r="C890" s="315" t="s">
        <v>2096</v>
      </c>
      <c r="D890" s="316">
        <v>2.7</v>
      </c>
      <c r="E890" s="317">
        <v>2171</v>
      </c>
      <c r="F890" s="317">
        <v>1953.9</v>
      </c>
      <c r="G890" s="318">
        <v>39618</v>
      </c>
      <c r="H890" s="318">
        <v>39696</v>
      </c>
      <c r="I890" s="318">
        <v>48914</v>
      </c>
      <c r="J890" s="315"/>
      <c r="K890" s="315">
        <v>1033</v>
      </c>
      <c r="L890" s="315" t="s">
        <v>2513</v>
      </c>
      <c r="M890" s="315" t="s">
        <v>766</v>
      </c>
      <c r="N890" s="315" t="s">
        <v>755</v>
      </c>
      <c r="O890" s="315"/>
      <c r="P890" s="315"/>
      <c r="Q890" s="315"/>
    </row>
    <row r="891" spans="1:17">
      <c r="A891" s="315" t="s">
        <v>755</v>
      </c>
      <c r="B891" s="315" t="s">
        <v>2095</v>
      </c>
      <c r="C891" s="315" t="s">
        <v>2098</v>
      </c>
      <c r="D891" s="316">
        <v>2.7</v>
      </c>
      <c r="E891" s="317">
        <v>2374</v>
      </c>
      <c r="F891" s="317">
        <v>1780.5</v>
      </c>
      <c r="G891" s="318">
        <v>39658</v>
      </c>
      <c r="H891" s="318">
        <v>39882</v>
      </c>
      <c r="I891" s="318">
        <v>49309</v>
      </c>
      <c r="J891" s="315"/>
      <c r="K891" s="315">
        <v>4805</v>
      </c>
      <c r="L891" s="315" t="s">
        <v>2514</v>
      </c>
      <c r="M891" s="315" t="s">
        <v>776</v>
      </c>
      <c r="N891" s="315" t="s">
        <v>755</v>
      </c>
      <c r="O891" s="315"/>
      <c r="P891" s="315"/>
      <c r="Q891" s="315"/>
    </row>
    <row r="892" spans="1:17">
      <c r="A892" s="315" t="s">
        <v>755</v>
      </c>
      <c r="B892" s="315" t="s">
        <v>2095</v>
      </c>
      <c r="C892" s="315" t="s">
        <v>2098</v>
      </c>
      <c r="D892" s="316">
        <v>2.7</v>
      </c>
      <c r="E892" s="317">
        <v>2461</v>
      </c>
      <c r="F892" s="317">
        <v>1513.5299999999997</v>
      </c>
      <c r="G892" s="318">
        <v>39686</v>
      </c>
      <c r="H892" s="318">
        <v>40296</v>
      </c>
      <c r="I892" s="318">
        <v>49674</v>
      </c>
      <c r="J892" s="315"/>
      <c r="K892" s="315">
        <v>2863</v>
      </c>
      <c r="L892" s="315" t="s">
        <v>2515</v>
      </c>
      <c r="M892" s="315" t="s">
        <v>1431</v>
      </c>
      <c r="N892" s="315" t="s">
        <v>755</v>
      </c>
      <c r="O892" s="315"/>
      <c r="P892" s="315"/>
      <c r="Q892" s="315"/>
    </row>
    <row r="893" spans="1:17">
      <c r="A893" s="315" t="s">
        <v>755</v>
      </c>
      <c r="B893" s="315" t="s">
        <v>2095</v>
      </c>
      <c r="C893" s="315" t="s">
        <v>2098</v>
      </c>
      <c r="D893" s="316">
        <v>2.7</v>
      </c>
      <c r="E893" s="317">
        <v>2393</v>
      </c>
      <c r="F893" s="317">
        <v>1794.75</v>
      </c>
      <c r="G893" s="318">
        <v>39680</v>
      </c>
      <c r="H893" s="318">
        <v>40062</v>
      </c>
      <c r="I893" s="318">
        <v>49309</v>
      </c>
      <c r="J893" s="315"/>
      <c r="K893" s="315">
        <v>4460</v>
      </c>
      <c r="L893" s="315" t="s">
        <v>2217</v>
      </c>
      <c r="M893" s="315" t="s">
        <v>1484</v>
      </c>
      <c r="N893" s="315" t="s">
        <v>755</v>
      </c>
      <c r="O893" s="315"/>
      <c r="P893" s="315"/>
      <c r="Q893" s="315"/>
    </row>
    <row r="894" spans="1:17">
      <c r="A894" s="315" t="s">
        <v>755</v>
      </c>
      <c r="B894" s="315" t="s">
        <v>2095</v>
      </c>
      <c r="C894" s="315" t="s">
        <v>2096</v>
      </c>
      <c r="D894" s="316">
        <v>2.7</v>
      </c>
      <c r="E894" s="317">
        <v>3087</v>
      </c>
      <c r="F894" s="317">
        <v>2278.21</v>
      </c>
      <c r="G894" s="318">
        <v>39687</v>
      </c>
      <c r="H894" s="318">
        <v>40508</v>
      </c>
      <c r="I894" s="318">
        <v>49674</v>
      </c>
      <c r="J894" s="315"/>
      <c r="K894" s="315">
        <v>3979</v>
      </c>
      <c r="L894" s="315" t="s">
        <v>2502</v>
      </c>
      <c r="M894" s="315" t="s">
        <v>754</v>
      </c>
      <c r="N894" s="315" t="s">
        <v>755</v>
      </c>
      <c r="O894" s="315"/>
      <c r="P894" s="315"/>
      <c r="Q894" s="315"/>
    </row>
    <row r="895" spans="1:17">
      <c r="A895" s="315" t="s">
        <v>755</v>
      </c>
      <c r="B895" s="315" t="s">
        <v>2095</v>
      </c>
      <c r="C895" s="315" t="s">
        <v>2098</v>
      </c>
      <c r="D895" s="316">
        <v>2.7</v>
      </c>
      <c r="E895" s="317">
        <v>2919</v>
      </c>
      <c r="F895" s="317">
        <v>2189.25</v>
      </c>
      <c r="G895" s="318">
        <v>39716</v>
      </c>
      <c r="H895" s="318">
        <v>40072</v>
      </c>
      <c r="I895" s="318">
        <v>49309</v>
      </c>
      <c r="J895" s="315"/>
      <c r="K895" s="315">
        <v>1727</v>
      </c>
      <c r="L895" s="315" t="s">
        <v>2516</v>
      </c>
      <c r="M895" s="315" t="s">
        <v>761</v>
      </c>
      <c r="N895" s="315" t="s">
        <v>755</v>
      </c>
      <c r="O895" s="315"/>
      <c r="P895" s="315"/>
      <c r="Q895" s="315"/>
    </row>
    <row r="896" spans="1:17">
      <c r="A896" s="315" t="s">
        <v>755</v>
      </c>
      <c r="B896" s="315" t="s">
        <v>2095</v>
      </c>
      <c r="C896" s="315" t="s">
        <v>2098</v>
      </c>
      <c r="D896" s="316">
        <v>2.7</v>
      </c>
      <c r="E896" s="317">
        <v>1951</v>
      </c>
      <c r="F896" s="317">
        <v>1463.25</v>
      </c>
      <c r="G896" s="318">
        <v>39741</v>
      </c>
      <c r="H896" s="318">
        <v>39909</v>
      </c>
      <c r="I896" s="318">
        <v>49309</v>
      </c>
      <c r="J896" s="315"/>
      <c r="K896" s="315">
        <v>2149</v>
      </c>
      <c r="L896" s="315" t="s">
        <v>2517</v>
      </c>
      <c r="M896" s="315" t="s">
        <v>758</v>
      </c>
      <c r="N896" s="315" t="s">
        <v>755</v>
      </c>
      <c r="O896" s="315"/>
      <c r="P896" s="315"/>
      <c r="Q896" s="315"/>
    </row>
    <row r="897" spans="1:17">
      <c r="A897" s="315" t="s">
        <v>755</v>
      </c>
      <c r="B897" s="315" t="s">
        <v>2095</v>
      </c>
      <c r="C897" s="315" t="s">
        <v>2096</v>
      </c>
      <c r="D897" s="316">
        <v>2.7</v>
      </c>
      <c r="E897" s="317">
        <v>2499</v>
      </c>
      <c r="F897" s="317">
        <v>2249.1</v>
      </c>
      <c r="G897" s="318">
        <v>39746</v>
      </c>
      <c r="H897" s="318">
        <v>39875</v>
      </c>
      <c r="I897" s="318">
        <v>49309</v>
      </c>
      <c r="J897" s="315"/>
      <c r="K897" s="315">
        <v>1814</v>
      </c>
      <c r="L897" s="315" t="s">
        <v>2518</v>
      </c>
      <c r="M897" s="315" t="s">
        <v>766</v>
      </c>
      <c r="N897" s="315" t="s">
        <v>755</v>
      </c>
      <c r="O897" s="315"/>
      <c r="P897" s="315"/>
      <c r="Q897" s="315"/>
    </row>
    <row r="898" spans="1:17">
      <c r="A898" s="315" t="s">
        <v>755</v>
      </c>
      <c r="B898" s="315" t="s">
        <v>2095</v>
      </c>
      <c r="C898" s="315" t="s">
        <v>2098</v>
      </c>
      <c r="D898" s="316">
        <v>2.7</v>
      </c>
      <c r="E898" s="317">
        <v>2728</v>
      </c>
      <c r="F898" s="317">
        <v>2046</v>
      </c>
      <c r="G898" s="318">
        <v>39763</v>
      </c>
      <c r="H898" s="318">
        <v>40067</v>
      </c>
      <c r="I898" s="318">
        <v>49309</v>
      </c>
      <c r="J898" s="315"/>
      <c r="K898" s="315">
        <v>1176</v>
      </c>
      <c r="L898" s="315" t="s">
        <v>2519</v>
      </c>
      <c r="M898" s="315" t="s">
        <v>766</v>
      </c>
      <c r="N898" s="315" t="s">
        <v>755</v>
      </c>
      <c r="O898" s="315"/>
      <c r="P898" s="315"/>
      <c r="Q898" s="315"/>
    </row>
    <row r="899" spans="1:17">
      <c r="A899" s="315" t="s">
        <v>755</v>
      </c>
      <c r="B899" s="315" t="s">
        <v>2095</v>
      </c>
      <c r="C899" s="315" t="s">
        <v>2098</v>
      </c>
      <c r="D899" s="316">
        <v>2.7</v>
      </c>
      <c r="E899" s="317">
        <v>2402</v>
      </c>
      <c r="F899" s="317">
        <v>1801.5</v>
      </c>
      <c r="G899" s="318">
        <v>39856</v>
      </c>
      <c r="H899" s="318">
        <v>39965</v>
      </c>
      <c r="I899" s="318">
        <v>49309</v>
      </c>
      <c r="J899" s="315"/>
      <c r="K899" s="315">
        <v>8162</v>
      </c>
      <c r="L899" s="315" t="s">
        <v>2520</v>
      </c>
      <c r="M899" s="315" t="s">
        <v>784</v>
      </c>
      <c r="N899" s="315" t="s">
        <v>755</v>
      </c>
      <c r="O899" s="315"/>
      <c r="P899" s="315"/>
      <c r="Q899" s="315"/>
    </row>
    <row r="900" spans="1:17">
      <c r="A900" s="315" t="s">
        <v>755</v>
      </c>
      <c r="B900" s="315" t="s">
        <v>2095</v>
      </c>
      <c r="C900" s="315" t="s">
        <v>2098</v>
      </c>
      <c r="D900" s="316">
        <v>2.7</v>
      </c>
      <c r="E900" s="317">
        <v>2627</v>
      </c>
      <c r="F900" s="317">
        <v>1970.25</v>
      </c>
      <c r="G900" s="318">
        <v>39856</v>
      </c>
      <c r="H900" s="318">
        <v>39966</v>
      </c>
      <c r="I900" s="318">
        <v>49309</v>
      </c>
      <c r="J900" s="315"/>
      <c r="K900" s="315">
        <v>9052</v>
      </c>
      <c r="L900" s="315" t="s">
        <v>2501</v>
      </c>
      <c r="M900" s="315" t="s">
        <v>781</v>
      </c>
      <c r="N900" s="315" t="s">
        <v>755</v>
      </c>
      <c r="O900" s="315"/>
      <c r="P900" s="315"/>
      <c r="Q900" s="315"/>
    </row>
    <row r="901" spans="1:17">
      <c r="A901" s="315" t="s">
        <v>755</v>
      </c>
      <c r="B901" s="315" t="s">
        <v>2095</v>
      </c>
      <c r="C901" s="315" t="s">
        <v>2098</v>
      </c>
      <c r="D901" s="316">
        <v>2.7</v>
      </c>
      <c r="E901" s="317">
        <v>2569</v>
      </c>
      <c r="F901" s="317">
        <v>1784.03</v>
      </c>
      <c r="G901" s="318">
        <v>39862</v>
      </c>
      <c r="H901" s="318">
        <v>40120</v>
      </c>
      <c r="I901" s="318">
        <v>49309</v>
      </c>
      <c r="J901" s="315"/>
      <c r="K901" s="315">
        <v>3600</v>
      </c>
      <c r="L901" s="315" t="s">
        <v>2197</v>
      </c>
      <c r="M901" s="315" t="s">
        <v>764</v>
      </c>
      <c r="N901" s="315" t="s">
        <v>755</v>
      </c>
      <c r="O901" s="315"/>
      <c r="P901" s="315"/>
      <c r="Q901" s="315"/>
    </row>
    <row r="902" spans="1:17">
      <c r="A902" s="315" t="s">
        <v>755</v>
      </c>
      <c r="B902" s="315" t="s">
        <v>2095</v>
      </c>
      <c r="C902" s="315" t="s">
        <v>2096</v>
      </c>
      <c r="D902" s="316">
        <v>2.7</v>
      </c>
      <c r="E902" s="317">
        <v>3040</v>
      </c>
      <c r="F902" s="317">
        <v>1799.67</v>
      </c>
      <c r="G902" s="318">
        <v>39890</v>
      </c>
      <c r="H902" s="318">
        <v>40785</v>
      </c>
      <c r="I902" s="318">
        <v>50040</v>
      </c>
      <c r="J902" s="315"/>
      <c r="K902" s="315">
        <v>3979</v>
      </c>
      <c r="L902" s="315" t="s">
        <v>2502</v>
      </c>
      <c r="M902" s="315" t="s">
        <v>754</v>
      </c>
      <c r="N902" s="315" t="s">
        <v>755</v>
      </c>
      <c r="O902" s="315"/>
      <c r="P902" s="315"/>
      <c r="Q902" s="315"/>
    </row>
    <row r="903" spans="1:17">
      <c r="A903" s="315" t="s">
        <v>755</v>
      </c>
      <c r="B903" s="315" t="s">
        <v>2095</v>
      </c>
      <c r="C903" s="315" t="s">
        <v>2098</v>
      </c>
      <c r="D903" s="316">
        <v>2.7</v>
      </c>
      <c r="E903" s="317">
        <v>2533</v>
      </c>
      <c r="F903" s="317">
        <v>1899.75</v>
      </c>
      <c r="G903" s="318">
        <v>39903</v>
      </c>
      <c r="H903" s="318">
        <v>40003</v>
      </c>
      <c r="I903" s="318">
        <v>49309</v>
      </c>
      <c r="J903" s="315"/>
      <c r="K903" s="315">
        <v>1183</v>
      </c>
      <c r="L903" s="315" t="s">
        <v>2521</v>
      </c>
      <c r="M903" s="315" t="s">
        <v>766</v>
      </c>
      <c r="N903" s="315" t="s">
        <v>755</v>
      </c>
      <c r="O903" s="315"/>
      <c r="P903" s="315"/>
      <c r="Q903" s="315"/>
    </row>
    <row r="904" spans="1:17">
      <c r="A904" s="315" t="s">
        <v>755</v>
      </c>
      <c r="B904" s="315" t="s">
        <v>2095</v>
      </c>
      <c r="C904" s="315" t="s">
        <v>2098</v>
      </c>
      <c r="D904" s="316">
        <v>2.7</v>
      </c>
      <c r="E904" s="317">
        <v>3269</v>
      </c>
      <c r="F904" s="317">
        <v>2451.75</v>
      </c>
      <c r="G904" s="318">
        <v>39912</v>
      </c>
      <c r="H904" s="318">
        <v>40057</v>
      </c>
      <c r="I904" s="318">
        <v>49309</v>
      </c>
      <c r="J904" s="315"/>
      <c r="K904" s="315">
        <v>6023</v>
      </c>
      <c r="L904" s="315" t="s">
        <v>2396</v>
      </c>
      <c r="M904" s="315" t="s">
        <v>788</v>
      </c>
      <c r="N904" s="315" t="s">
        <v>755</v>
      </c>
      <c r="O904" s="315"/>
      <c r="P904" s="315"/>
      <c r="Q904" s="315"/>
    </row>
    <row r="905" spans="1:17">
      <c r="A905" s="315" t="s">
        <v>755</v>
      </c>
      <c r="B905" s="315" t="s">
        <v>2095</v>
      </c>
      <c r="C905" s="315" t="s">
        <v>2098</v>
      </c>
      <c r="D905" s="316">
        <v>2.7</v>
      </c>
      <c r="E905" s="317">
        <v>2709</v>
      </c>
      <c r="F905" s="317">
        <v>2031.75</v>
      </c>
      <c r="G905" s="318">
        <v>39934</v>
      </c>
      <c r="H905" s="318">
        <v>39965</v>
      </c>
      <c r="I905" s="318">
        <v>49309</v>
      </c>
      <c r="J905" s="315"/>
      <c r="K905" s="315">
        <v>2610</v>
      </c>
      <c r="L905" s="315" t="s">
        <v>2522</v>
      </c>
      <c r="M905" s="315" t="s">
        <v>764</v>
      </c>
      <c r="N905" s="315" t="s">
        <v>755</v>
      </c>
      <c r="O905" s="315"/>
      <c r="P905" s="315"/>
      <c r="Q905" s="315"/>
    </row>
    <row r="906" spans="1:17">
      <c r="A906" s="315" t="s">
        <v>755</v>
      </c>
      <c r="B906" s="315" t="s">
        <v>2095</v>
      </c>
      <c r="C906" s="315" t="s">
        <v>2098</v>
      </c>
      <c r="D906" s="316">
        <v>2.7</v>
      </c>
      <c r="E906" s="317">
        <v>2652</v>
      </c>
      <c r="F906" s="317">
        <v>1989</v>
      </c>
      <c r="G906" s="318">
        <v>39952</v>
      </c>
      <c r="H906" s="318">
        <v>40169</v>
      </c>
      <c r="I906" s="318">
        <v>49309</v>
      </c>
      <c r="J906" s="315"/>
      <c r="K906" s="315">
        <v>2074</v>
      </c>
      <c r="L906" s="315" t="s">
        <v>2523</v>
      </c>
      <c r="M906" s="315" t="s">
        <v>758</v>
      </c>
      <c r="N906" s="315" t="s">
        <v>755</v>
      </c>
      <c r="O906" s="315"/>
      <c r="P906" s="315"/>
      <c r="Q906" s="315"/>
    </row>
    <row r="907" spans="1:17">
      <c r="A907" s="315" t="s">
        <v>755</v>
      </c>
      <c r="B907" s="315" t="s">
        <v>2095</v>
      </c>
      <c r="C907" s="315" t="s">
        <v>2098</v>
      </c>
      <c r="D907" s="316">
        <v>2.7</v>
      </c>
      <c r="E907" s="317">
        <v>2754</v>
      </c>
      <c r="F907" s="317">
        <v>2065.5</v>
      </c>
      <c r="G907" s="318">
        <v>39986</v>
      </c>
      <c r="H907" s="318">
        <v>40052</v>
      </c>
      <c r="I907" s="318">
        <v>49309</v>
      </c>
      <c r="J907" s="315"/>
      <c r="K907" s="315">
        <v>4431</v>
      </c>
      <c r="L907" s="315" t="s">
        <v>2524</v>
      </c>
      <c r="M907" s="315" t="s">
        <v>1484</v>
      </c>
      <c r="N907" s="315" t="s">
        <v>755</v>
      </c>
      <c r="O907" s="315"/>
      <c r="P907" s="315"/>
      <c r="Q907" s="315"/>
    </row>
    <row r="908" spans="1:17">
      <c r="A908" s="315" t="s">
        <v>750</v>
      </c>
      <c r="B908" s="315" t="s">
        <v>2095</v>
      </c>
      <c r="C908" s="315" t="s">
        <v>2098</v>
      </c>
      <c r="D908" s="316">
        <v>2.7</v>
      </c>
      <c r="E908" s="317">
        <v>2687</v>
      </c>
      <c r="F908" s="317">
        <v>1072.1199999999999</v>
      </c>
      <c r="G908" s="318">
        <v>40005</v>
      </c>
      <c r="H908" s="318">
        <v>41179</v>
      </c>
      <c r="I908" s="318">
        <v>50405</v>
      </c>
      <c r="J908" s="315"/>
      <c r="K908" s="315">
        <v>6600</v>
      </c>
      <c r="L908" s="315" t="s">
        <v>2525</v>
      </c>
      <c r="M908" s="315" t="s">
        <v>811</v>
      </c>
      <c r="N908" s="315" t="s">
        <v>750</v>
      </c>
      <c r="O908" s="315"/>
      <c r="P908" s="315"/>
      <c r="Q908" s="315"/>
    </row>
    <row r="909" spans="1:17">
      <c r="A909" s="315" t="s">
        <v>755</v>
      </c>
      <c r="B909" s="315" t="s">
        <v>2095</v>
      </c>
      <c r="C909" s="315" t="s">
        <v>2098</v>
      </c>
      <c r="D909" s="316">
        <v>2.7</v>
      </c>
      <c r="E909" s="317">
        <v>2703</v>
      </c>
      <c r="F909" s="317">
        <v>2027.25</v>
      </c>
      <c r="G909" s="318">
        <v>40022</v>
      </c>
      <c r="H909" s="318">
        <v>39989</v>
      </c>
      <c r="I909" s="318">
        <v>49309</v>
      </c>
      <c r="J909" s="315"/>
      <c r="K909" s="315">
        <v>1040</v>
      </c>
      <c r="L909" s="315" t="s">
        <v>2316</v>
      </c>
      <c r="M909" s="315" t="s">
        <v>766</v>
      </c>
      <c r="N909" s="315" t="s">
        <v>755</v>
      </c>
      <c r="O909" s="315"/>
      <c r="P909" s="315"/>
      <c r="Q909" s="315"/>
    </row>
    <row r="910" spans="1:17">
      <c r="A910" s="315" t="s">
        <v>755</v>
      </c>
      <c r="B910" s="315" t="s">
        <v>2095</v>
      </c>
      <c r="C910" s="315" t="s">
        <v>2098</v>
      </c>
      <c r="D910" s="316">
        <v>2.7</v>
      </c>
      <c r="E910" s="317">
        <v>2956</v>
      </c>
      <c r="F910" s="317">
        <v>2217</v>
      </c>
      <c r="G910" s="318">
        <v>40029</v>
      </c>
      <c r="H910" s="318">
        <v>40066</v>
      </c>
      <c r="I910" s="318">
        <v>49309</v>
      </c>
      <c r="J910" s="315"/>
      <c r="K910" s="315">
        <v>1860</v>
      </c>
      <c r="L910" s="315" t="s">
        <v>1057</v>
      </c>
      <c r="M910" s="315" t="s">
        <v>766</v>
      </c>
      <c r="N910" s="315" t="s">
        <v>755</v>
      </c>
      <c r="O910" s="315"/>
      <c r="P910" s="315"/>
      <c r="Q910" s="315"/>
    </row>
    <row r="911" spans="1:17">
      <c r="A911" s="315" t="s">
        <v>755</v>
      </c>
      <c r="B911" s="315" t="s">
        <v>2095</v>
      </c>
      <c r="C911" s="315" t="s">
        <v>2098</v>
      </c>
      <c r="D911" s="316">
        <v>2.7</v>
      </c>
      <c r="E911" s="317">
        <v>2560.1400000000003</v>
      </c>
      <c r="F911" s="317">
        <v>1920.12</v>
      </c>
      <c r="G911" s="318">
        <v>40071</v>
      </c>
      <c r="H911" s="318">
        <v>40164</v>
      </c>
      <c r="I911" s="318">
        <v>49309</v>
      </c>
      <c r="J911" s="315"/>
      <c r="K911" s="315">
        <v>8405</v>
      </c>
      <c r="L911" s="315" t="s">
        <v>2085</v>
      </c>
      <c r="M911" s="315" t="s">
        <v>784</v>
      </c>
      <c r="N911" s="315" t="s">
        <v>755</v>
      </c>
      <c r="O911" s="315"/>
      <c r="P911" s="315"/>
      <c r="Q911" s="315"/>
    </row>
    <row r="912" spans="1:17">
      <c r="A912" s="315" t="s">
        <v>755</v>
      </c>
      <c r="B912" s="315" t="s">
        <v>2095</v>
      </c>
      <c r="C912" s="315" t="s">
        <v>2098</v>
      </c>
      <c r="D912" s="316">
        <v>2.7</v>
      </c>
      <c r="E912" s="317">
        <v>1730.3899999999999</v>
      </c>
      <c r="F912" s="317">
        <v>1297.8000000000002</v>
      </c>
      <c r="G912" s="318">
        <v>40085</v>
      </c>
      <c r="H912" s="318">
        <v>40164</v>
      </c>
      <c r="I912" s="318">
        <v>49309</v>
      </c>
      <c r="J912" s="315"/>
      <c r="K912" s="315">
        <v>8405</v>
      </c>
      <c r="L912" s="315" t="s">
        <v>2085</v>
      </c>
      <c r="M912" s="315" t="s">
        <v>784</v>
      </c>
      <c r="N912" s="315" t="s">
        <v>755</v>
      </c>
      <c r="O912" s="315"/>
      <c r="P912" s="315"/>
      <c r="Q912" s="315"/>
    </row>
    <row r="913" spans="1:17">
      <c r="A913" s="315" t="s">
        <v>755</v>
      </c>
      <c r="B913" s="315" t="s">
        <v>2095</v>
      </c>
      <c r="C913" s="315" t="s">
        <v>2098</v>
      </c>
      <c r="D913" s="316">
        <v>2.7</v>
      </c>
      <c r="E913" s="317">
        <v>2428</v>
      </c>
      <c r="F913" s="317">
        <v>1493.2400000000002</v>
      </c>
      <c r="G913" s="318">
        <v>40093</v>
      </c>
      <c r="H913" s="318">
        <v>40487</v>
      </c>
      <c r="I913" s="318">
        <v>49674</v>
      </c>
      <c r="J913" s="315"/>
      <c r="K913" s="315">
        <v>1658</v>
      </c>
      <c r="L913" s="315" t="s">
        <v>2526</v>
      </c>
      <c r="M913" s="315" t="s">
        <v>766</v>
      </c>
      <c r="N913" s="315" t="s">
        <v>755</v>
      </c>
      <c r="O913" s="315"/>
      <c r="P913" s="315"/>
      <c r="Q913" s="315"/>
    </row>
    <row r="914" spans="1:17">
      <c r="A914" s="315" t="s">
        <v>755</v>
      </c>
      <c r="B914" s="315" t="s">
        <v>2095</v>
      </c>
      <c r="C914" s="315" t="s">
        <v>2098</v>
      </c>
      <c r="D914" s="316">
        <v>2.7</v>
      </c>
      <c r="E914" s="317">
        <v>2468.7199999999998</v>
      </c>
      <c r="F914" s="317">
        <v>1851.5600000000002</v>
      </c>
      <c r="G914" s="318">
        <v>40094</v>
      </c>
      <c r="H914" s="318">
        <v>40165</v>
      </c>
      <c r="I914" s="318">
        <v>49309</v>
      </c>
      <c r="J914" s="315"/>
      <c r="K914" s="315">
        <v>8047</v>
      </c>
      <c r="L914" s="315" t="s">
        <v>328</v>
      </c>
      <c r="M914" s="315" t="s">
        <v>784</v>
      </c>
      <c r="N914" s="315" t="s">
        <v>755</v>
      </c>
      <c r="O914" s="315"/>
      <c r="P914" s="315"/>
      <c r="Q914" s="315"/>
    </row>
    <row r="915" spans="1:17">
      <c r="A915" s="315" t="s">
        <v>755</v>
      </c>
      <c r="B915" s="315" t="s">
        <v>2095</v>
      </c>
      <c r="C915" s="315" t="s">
        <v>2096</v>
      </c>
      <c r="D915" s="316">
        <v>2.7</v>
      </c>
      <c r="E915" s="317">
        <v>2891</v>
      </c>
      <c r="F915" s="317">
        <v>2133.5500000000002</v>
      </c>
      <c r="G915" s="318">
        <v>40214</v>
      </c>
      <c r="H915" s="318">
        <v>40340</v>
      </c>
      <c r="I915" s="318">
        <v>49674</v>
      </c>
      <c r="J915" s="315"/>
      <c r="K915" s="315">
        <v>1890</v>
      </c>
      <c r="L915" s="315" t="s">
        <v>2527</v>
      </c>
      <c r="M915" s="315" t="s">
        <v>754</v>
      </c>
      <c r="N915" s="315" t="s">
        <v>755</v>
      </c>
      <c r="O915" s="315"/>
      <c r="P915" s="315"/>
      <c r="Q915" s="315"/>
    </row>
    <row r="916" spans="1:17">
      <c r="A916" s="315" t="s">
        <v>755</v>
      </c>
      <c r="B916" s="315" t="s">
        <v>2095</v>
      </c>
      <c r="C916" s="315" t="s">
        <v>2096</v>
      </c>
      <c r="D916" s="316">
        <v>2.7</v>
      </c>
      <c r="E916" s="317">
        <v>2690</v>
      </c>
      <c r="F916" s="317">
        <v>2421</v>
      </c>
      <c r="G916" s="318">
        <v>40238</v>
      </c>
      <c r="H916" s="318">
        <v>39980</v>
      </c>
      <c r="I916" s="318">
        <v>49309</v>
      </c>
      <c r="J916" s="315"/>
      <c r="K916" s="315">
        <v>4852</v>
      </c>
      <c r="L916" s="315" t="s">
        <v>2187</v>
      </c>
      <c r="M916" s="315" t="s">
        <v>776</v>
      </c>
      <c r="N916" s="315" t="s">
        <v>755</v>
      </c>
      <c r="O916" s="315"/>
      <c r="P916" s="315"/>
      <c r="Q916" s="315"/>
    </row>
    <row r="917" spans="1:17">
      <c r="A917" s="315" t="s">
        <v>755</v>
      </c>
      <c r="B917" s="315" t="s">
        <v>2095</v>
      </c>
      <c r="C917" s="315" t="s">
        <v>2098</v>
      </c>
      <c r="D917" s="316">
        <v>2.7</v>
      </c>
      <c r="E917" s="317">
        <v>2726.4000000000005</v>
      </c>
      <c r="F917" s="317">
        <v>1676.72</v>
      </c>
      <c r="G917" s="318">
        <v>40317</v>
      </c>
      <c r="H917" s="318">
        <v>40387</v>
      </c>
      <c r="I917" s="318">
        <v>49674</v>
      </c>
      <c r="J917" s="315"/>
      <c r="K917" s="315">
        <v>4562</v>
      </c>
      <c r="L917" s="315" t="s">
        <v>2528</v>
      </c>
      <c r="M917" s="315" t="s">
        <v>1296</v>
      </c>
      <c r="N917" s="315" t="s">
        <v>755</v>
      </c>
      <c r="O917" s="315"/>
      <c r="P917" s="315"/>
      <c r="Q917" s="315"/>
    </row>
    <row r="918" spans="1:17">
      <c r="A918" s="315" t="s">
        <v>755</v>
      </c>
      <c r="B918" s="315" t="s">
        <v>2095</v>
      </c>
      <c r="C918" s="315" t="s">
        <v>2098</v>
      </c>
      <c r="D918" s="316">
        <v>2.7</v>
      </c>
      <c r="E918" s="317">
        <v>2485</v>
      </c>
      <c r="F918" s="317">
        <v>1528.28</v>
      </c>
      <c r="G918" s="318">
        <v>40354</v>
      </c>
      <c r="H918" s="318">
        <v>40541</v>
      </c>
      <c r="I918" s="318">
        <v>49674</v>
      </c>
      <c r="J918" s="315"/>
      <c r="K918" s="315">
        <v>6516</v>
      </c>
      <c r="L918" s="315" t="s">
        <v>2529</v>
      </c>
      <c r="M918" s="315" t="s">
        <v>811</v>
      </c>
      <c r="N918" s="315" t="s">
        <v>755</v>
      </c>
      <c r="O918" s="315"/>
      <c r="P918" s="315"/>
      <c r="Q918" s="315"/>
    </row>
    <row r="919" spans="1:17">
      <c r="A919" s="315" t="s">
        <v>755</v>
      </c>
      <c r="B919" s="315" t="s">
        <v>2095</v>
      </c>
      <c r="C919" s="315" t="s">
        <v>2098</v>
      </c>
      <c r="D919" s="316">
        <v>2.7</v>
      </c>
      <c r="E919" s="317">
        <v>2347</v>
      </c>
      <c r="F919" s="317">
        <v>1443.41</v>
      </c>
      <c r="G919" s="318">
        <v>40363</v>
      </c>
      <c r="H919" s="318">
        <v>40422</v>
      </c>
      <c r="I919" s="318">
        <v>49674</v>
      </c>
      <c r="J919" s="315"/>
      <c r="K919" s="315">
        <v>6020</v>
      </c>
      <c r="L919" s="315" t="s">
        <v>1888</v>
      </c>
      <c r="M919" s="315" t="s">
        <v>788</v>
      </c>
      <c r="N919" s="315" t="s">
        <v>755</v>
      </c>
      <c r="O919" s="315"/>
      <c r="P919" s="315"/>
      <c r="Q919" s="315"/>
    </row>
    <row r="920" spans="1:17">
      <c r="A920" s="315" t="s">
        <v>755</v>
      </c>
      <c r="B920" s="315" t="s">
        <v>2095</v>
      </c>
      <c r="C920" s="315" t="s">
        <v>2096</v>
      </c>
      <c r="D920" s="316">
        <v>2.7</v>
      </c>
      <c r="E920" s="317">
        <v>2278</v>
      </c>
      <c r="F920" s="317">
        <v>1681.1699999999998</v>
      </c>
      <c r="G920" s="318">
        <v>40387</v>
      </c>
      <c r="H920" s="318">
        <v>40527</v>
      </c>
      <c r="I920" s="318">
        <v>49674</v>
      </c>
      <c r="J920" s="315"/>
      <c r="K920" s="315">
        <v>1933</v>
      </c>
      <c r="L920" s="315" t="s">
        <v>2530</v>
      </c>
      <c r="M920" s="315" t="s">
        <v>754</v>
      </c>
      <c r="N920" s="315" t="s">
        <v>755</v>
      </c>
      <c r="O920" s="315"/>
      <c r="P920" s="315"/>
      <c r="Q920" s="315"/>
    </row>
    <row r="921" spans="1:17">
      <c r="A921" s="315" t="s">
        <v>755</v>
      </c>
      <c r="B921" s="315" t="s">
        <v>2095</v>
      </c>
      <c r="C921" s="315" t="s">
        <v>2096</v>
      </c>
      <c r="D921" s="316">
        <v>2.7</v>
      </c>
      <c r="E921" s="317">
        <v>2862</v>
      </c>
      <c r="F921" s="317">
        <v>2112.15</v>
      </c>
      <c r="G921" s="318">
        <v>40401</v>
      </c>
      <c r="H921" s="318">
        <v>40490</v>
      </c>
      <c r="I921" s="318">
        <v>49674</v>
      </c>
      <c r="J921" s="315"/>
      <c r="K921" s="315">
        <v>3436</v>
      </c>
      <c r="L921" s="315" t="s">
        <v>2531</v>
      </c>
      <c r="M921" s="315" t="s">
        <v>764</v>
      </c>
      <c r="N921" s="315" t="s">
        <v>755</v>
      </c>
      <c r="O921" s="315"/>
      <c r="P921" s="315"/>
      <c r="Q921" s="315"/>
    </row>
    <row r="922" spans="1:17">
      <c r="A922" s="315" t="s">
        <v>755</v>
      </c>
      <c r="B922" s="315" t="s">
        <v>2095</v>
      </c>
      <c r="C922" s="315" t="s">
        <v>2098</v>
      </c>
      <c r="D922" s="316">
        <v>2.7</v>
      </c>
      <c r="E922" s="317">
        <v>1444</v>
      </c>
      <c r="F922" s="317">
        <v>888.06</v>
      </c>
      <c r="G922" s="318">
        <v>40498</v>
      </c>
      <c r="H922" s="318">
        <v>40430</v>
      </c>
      <c r="I922" s="318">
        <v>49674</v>
      </c>
      <c r="J922" s="315"/>
      <c r="K922" s="315">
        <v>2900</v>
      </c>
      <c r="L922" s="315" t="s">
        <v>1841</v>
      </c>
      <c r="M922" s="315" t="s">
        <v>1431</v>
      </c>
      <c r="N922" s="315" t="s">
        <v>755</v>
      </c>
      <c r="O922" s="315"/>
      <c r="P922" s="315"/>
      <c r="Q922" s="315"/>
    </row>
    <row r="923" spans="1:17">
      <c r="A923" s="315" t="s">
        <v>755</v>
      </c>
      <c r="B923" s="315" t="s">
        <v>2095</v>
      </c>
      <c r="C923" s="315" t="s">
        <v>2096</v>
      </c>
      <c r="D923" s="316">
        <v>2.7</v>
      </c>
      <c r="E923" s="317">
        <v>4056</v>
      </c>
      <c r="F923" s="317">
        <v>2401.15</v>
      </c>
      <c r="G923" s="318">
        <v>40564</v>
      </c>
      <c r="H923" s="318">
        <v>40899</v>
      </c>
      <c r="I923" s="318">
        <v>50040</v>
      </c>
      <c r="J923" s="315"/>
      <c r="K923" s="315">
        <v>8873</v>
      </c>
      <c r="L923" s="315" t="s">
        <v>2532</v>
      </c>
      <c r="M923" s="315" t="s">
        <v>770</v>
      </c>
      <c r="N923" s="315" t="s">
        <v>755</v>
      </c>
      <c r="O923" s="315"/>
      <c r="P923" s="315"/>
      <c r="Q923" s="315"/>
    </row>
    <row r="924" spans="1:17">
      <c r="A924" s="315" t="s">
        <v>755</v>
      </c>
      <c r="B924" s="315" t="s">
        <v>2095</v>
      </c>
      <c r="C924" s="315" t="s">
        <v>2098</v>
      </c>
      <c r="D924" s="316">
        <v>2.7</v>
      </c>
      <c r="E924" s="317">
        <v>1180</v>
      </c>
      <c r="F924" s="317">
        <v>569.93999999999994</v>
      </c>
      <c r="G924" s="318">
        <v>40694</v>
      </c>
      <c r="H924" s="318">
        <v>40785</v>
      </c>
      <c r="I924" s="318">
        <v>50040</v>
      </c>
      <c r="J924" s="315"/>
      <c r="K924" s="315">
        <v>3436</v>
      </c>
      <c r="L924" s="315" t="s">
        <v>2531</v>
      </c>
      <c r="M924" s="315" t="s">
        <v>764</v>
      </c>
      <c r="N924" s="315" t="s">
        <v>755</v>
      </c>
      <c r="O924" s="315"/>
      <c r="P924" s="315"/>
      <c r="Q924" s="315"/>
    </row>
    <row r="925" spans="1:17">
      <c r="A925" s="315" t="s">
        <v>755</v>
      </c>
      <c r="B925" s="315" t="s">
        <v>2095</v>
      </c>
      <c r="C925" s="315" t="s">
        <v>2098</v>
      </c>
      <c r="D925" s="316">
        <v>2.7</v>
      </c>
      <c r="E925" s="317">
        <v>1694</v>
      </c>
      <c r="F925" s="317">
        <v>818.2</v>
      </c>
      <c r="G925" s="318">
        <v>40631</v>
      </c>
      <c r="H925" s="318">
        <v>40731</v>
      </c>
      <c r="I925" s="318">
        <v>50040</v>
      </c>
      <c r="J925" s="315"/>
      <c r="K925" s="315">
        <v>2552</v>
      </c>
      <c r="L925" s="315" t="s">
        <v>2533</v>
      </c>
      <c r="M925" s="315" t="s">
        <v>764</v>
      </c>
      <c r="N925" s="315" t="s">
        <v>755</v>
      </c>
      <c r="O925" s="315"/>
      <c r="P925" s="315"/>
      <c r="Q925" s="315"/>
    </row>
    <row r="926" spans="1:17">
      <c r="A926" s="315" t="s">
        <v>755</v>
      </c>
      <c r="B926" s="315" t="s">
        <v>2095</v>
      </c>
      <c r="C926" s="315" t="s">
        <v>2098</v>
      </c>
      <c r="D926" s="316">
        <v>2.7</v>
      </c>
      <c r="E926" s="317">
        <v>3268</v>
      </c>
      <c r="F926" s="317">
        <v>1578.45</v>
      </c>
      <c r="G926" s="318">
        <v>40639</v>
      </c>
      <c r="H926" s="318">
        <v>40844</v>
      </c>
      <c r="I926" s="318">
        <v>50040</v>
      </c>
      <c r="J926" s="315"/>
      <c r="K926" s="315">
        <v>6944</v>
      </c>
      <c r="L926" s="315" t="s">
        <v>2534</v>
      </c>
      <c r="M926" s="315" t="s">
        <v>811</v>
      </c>
      <c r="N926" s="315" t="s">
        <v>755</v>
      </c>
      <c r="O926" s="315"/>
      <c r="P926" s="315"/>
      <c r="Q926" s="315"/>
    </row>
    <row r="927" spans="1:17">
      <c r="A927" s="315" t="s">
        <v>755</v>
      </c>
      <c r="B927" s="315" t="s">
        <v>2095</v>
      </c>
      <c r="C927" s="315" t="s">
        <v>2098</v>
      </c>
      <c r="D927" s="316">
        <v>2.7</v>
      </c>
      <c r="E927" s="317">
        <v>2554</v>
      </c>
      <c r="F927" s="317">
        <v>1233.6099999999999</v>
      </c>
      <c r="G927" s="318">
        <v>40684</v>
      </c>
      <c r="H927" s="318">
        <v>40640</v>
      </c>
      <c r="I927" s="318">
        <v>50040</v>
      </c>
      <c r="J927" s="315"/>
      <c r="K927" s="315">
        <v>8738</v>
      </c>
      <c r="L927" s="315" t="s">
        <v>2535</v>
      </c>
      <c r="M927" s="315" t="s">
        <v>770</v>
      </c>
      <c r="N927" s="315" t="s">
        <v>755</v>
      </c>
      <c r="O927" s="315"/>
      <c r="P927" s="315"/>
      <c r="Q927" s="315"/>
    </row>
    <row r="928" spans="1:17">
      <c r="A928" s="315" t="s">
        <v>755</v>
      </c>
      <c r="B928" s="315" t="s">
        <v>2095</v>
      </c>
      <c r="C928" s="315" t="s">
        <v>2096</v>
      </c>
      <c r="D928" s="316">
        <v>2.7</v>
      </c>
      <c r="E928" s="317">
        <v>2130</v>
      </c>
      <c r="F928" s="317">
        <v>1260.96</v>
      </c>
      <c r="G928" s="318">
        <v>40667</v>
      </c>
      <c r="H928" s="318">
        <v>40843</v>
      </c>
      <c r="I928" s="318">
        <v>50040</v>
      </c>
      <c r="J928" s="315"/>
      <c r="K928" s="315">
        <v>8753</v>
      </c>
      <c r="L928" s="315" t="s">
        <v>2201</v>
      </c>
      <c r="M928" s="315" t="s">
        <v>1705</v>
      </c>
      <c r="N928" s="315" t="s">
        <v>755</v>
      </c>
      <c r="O928" s="315"/>
      <c r="P928" s="315"/>
      <c r="Q928" s="315"/>
    </row>
    <row r="929" spans="1:17">
      <c r="A929" s="315" t="s">
        <v>755</v>
      </c>
      <c r="B929" s="319" t="s">
        <v>2095</v>
      </c>
      <c r="C929" s="319" t="s">
        <v>2098</v>
      </c>
      <c r="D929" s="320">
        <v>2.7</v>
      </c>
      <c r="E929" s="317">
        <v>2610</v>
      </c>
      <c r="F929" s="317">
        <v>1260.6300000000001</v>
      </c>
      <c r="G929" s="321">
        <v>40694</v>
      </c>
      <c r="H929" s="321">
        <v>40704</v>
      </c>
      <c r="I929" s="321">
        <v>50040</v>
      </c>
      <c r="J929" s="319"/>
      <c r="K929" s="322">
        <v>9445</v>
      </c>
      <c r="L929" s="319" t="s">
        <v>2536</v>
      </c>
      <c r="M929" s="319" t="s">
        <v>770</v>
      </c>
      <c r="N929" s="315" t="s">
        <v>755</v>
      </c>
      <c r="O929" s="315"/>
      <c r="P929" s="315"/>
      <c r="Q929" s="323"/>
    </row>
    <row r="930" spans="1:17">
      <c r="A930" s="315" t="s">
        <v>755</v>
      </c>
      <c r="B930" s="315" t="s">
        <v>2095</v>
      </c>
      <c r="C930" s="315" t="s">
        <v>2096</v>
      </c>
      <c r="D930" s="316">
        <v>2.7</v>
      </c>
      <c r="E930" s="317">
        <v>419</v>
      </c>
      <c r="F930" s="317">
        <v>248.05</v>
      </c>
      <c r="G930" s="318">
        <v>40819</v>
      </c>
      <c r="H930" s="318">
        <v>40865</v>
      </c>
      <c r="I930" s="318">
        <v>50040</v>
      </c>
      <c r="J930" s="315"/>
      <c r="K930" s="315">
        <v>2014</v>
      </c>
      <c r="L930" s="315" t="s">
        <v>2537</v>
      </c>
      <c r="M930" s="315" t="s">
        <v>758</v>
      </c>
      <c r="N930" s="315" t="s">
        <v>755</v>
      </c>
      <c r="O930" s="315"/>
      <c r="P930" s="315"/>
      <c r="Q930" s="315"/>
    </row>
    <row r="931" spans="1:17">
      <c r="A931" s="315" t="s">
        <v>755</v>
      </c>
      <c r="B931" s="315" t="s">
        <v>2095</v>
      </c>
      <c r="C931" s="315" t="s">
        <v>2096</v>
      </c>
      <c r="D931" s="316">
        <v>2.7</v>
      </c>
      <c r="E931" s="317">
        <v>1860</v>
      </c>
      <c r="F931" s="317">
        <v>1101.1199999999999</v>
      </c>
      <c r="G931" s="318">
        <v>40826</v>
      </c>
      <c r="H931" s="318">
        <v>40841</v>
      </c>
      <c r="I931" s="318">
        <v>50040</v>
      </c>
      <c r="J931" s="315"/>
      <c r="K931" s="315">
        <v>1945</v>
      </c>
      <c r="L931" s="315" t="s">
        <v>2538</v>
      </c>
      <c r="M931" s="315" t="s">
        <v>754</v>
      </c>
      <c r="N931" s="315" t="s">
        <v>755</v>
      </c>
      <c r="O931" s="315"/>
      <c r="P931" s="315"/>
      <c r="Q931" s="315"/>
    </row>
    <row r="932" spans="1:17">
      <c r="A932" s="315" t="s">
        <v>755</v>
      </c>
      <c r="B932" s="315" t="s">
        <v>2095</v>
      </c>
      <c r="C932" s="315" t="s">
        <v>2098</v>
      </c>
      <c r="D932" s="316">
        <v>2.73</v>
      </c>
      <c r="E932" s="317">
        <v>2932</v>
      </c>
      <c r="F932" s="317">
        <v>142.68</v>
      </c>
      <c r="G932" s="318">
        <v>39624</v>
      </c>
      <c r="H932" s="318">
        <v>39346</v>
      </c>
      <c r="I932" s="318">
        <v>48579</v>
      </c>
      <c r="J932" s="315"/>
      <c r="K932" s="315">
        <v>2537</v>
      </c>
      <c r="L932" s="315" t="s">
        <v>2539</v>
      </c>
      <c r="M932" s="315" t="s">
        <v>764</v>
      </c>
      <c r="N932" s="315" t="s">
        <v>755</v>
      </c>
      <c r="O932" s="315"/>
      <c r="P932" s="315"/>
      <c r="Q932" s="315"/>
    </row>
    <row r="933" spans="1:17">
      <c r="A933" s="315" t="s">
        <v>755</v>
      </c>
      <c r="B933" s="315" t="s">
        <v>2095</v>
      </c>
      <c r="C933" s="315" t="s">
        <v>2098</v>
      </c>
      <c r="D933" s="316">
        <v>2.73</v>
      </c>
      <c r="E933" s="317">
        <v>2907</v>
      </c>
      <c r="F933" s="317">
        <v>1404.0800000000002</v>
      </c>
      <c r="G933" s="318">
        <v>40796</v>
      </c>
      <c r="H933" s="318">
        <v>40822</v>
      </c>
      <c r="I933" s="318">
        <v>50040</v>
      </c>
      <c r="J933" s="315"/>
      <c r="K933" s="315">
        <v>3035</v>
      </c>
      <c r="L933" s="315" t="s">
        <v>2540</v>
      </c>
      <c r="M933" s="315" t="s">
        <v>764</v>
      </c>
      <c r="N933" s="315" t="s">
        <v>755</v>
      </c>
      <c r="O933" s="315"/>
      <c r="P933" s="315"/>
      <c r="Q933" s="315"/>
    </row>
    <row r="934" spans="1:17">
      <c r="A934" s="315" t="s">
        <v>755</v>
      </c>
      <c r="B934" s="315" t="s">
        <v>2095</v>
      </c>
      <c r="C934" s="315" t="s">
        <v>2098</v>
      </c>
      <c r="D934" s="316">
        <v>2.76</v>
      </c>
      <c r="E934" s="317">
        <v>2229</v>
      </c>
      <c r="F934" s="317">
        <v>1370.87</v>
      </c>
      <c r="G934" s="318">
        <v>40430</v>
      </c>
      <c r="H934" s="318">
        <v>40485</v>
      </c>
      <c r="I934" s="318">
        <v>49674</v>
      </c>
      <c r="J934" s="315"/>
      <c r="K934" s="315">
        <v>8725</v>
      </c>
      <c r="L934" s="315" t="s">
        <v>2541</v>
      </c>
      <c r="M934" s="315" t="s">
        <v>770</v>
      </c>
      <c r="N934" s="315" t="s">
        <v>755</v>
      </c>
      <c r="O934" s="315"/>
      <c r="P934" s="315"/>
      <c r="Q934" s="315"/>
    </row>
    <row r="935" spans="1:17">
      <c r="A935" s="315" t="s">
        <v>755</v>
      </c>
      <c r="B935" s="315" t="s">
        <v>2095</v>
      </c>
      <c r="C935" s="315" t="s">
        <v>2098</v>
      </c>
      <c r="D935" s="316">
        <v>2.78</v>
      </c>
      <c r="E935" s="317">
        <v>3680</v>
      </c>
      <c r="F935" s="317">
        <v>1777.4399999999998</v>
      </c>
      <c r="G935" s="318">
        <v>40689</v>
      </c>
      <c r="H935" s="318">
        <v>40661</v>
      </c>
      <c r="I935" s="318">
        <v>50040</v>
      </c>
      <c r="J935" s="315"/>
      <c r="K935" s="315">
        <v>8844</v>
      </c>
      <c r="L935" s="315" t="s">
        <v>2542</v>
      </c>
      <c r="M935" s="315" t="s">
        <v>1388</v>
      </c>
      <c r="N935" s="315" t="s">
        <v>755</v>
      </c>
      <c r="O935" s="315"/>
      <c r="P935" s="315"/>
      <c r="Q935" s="315"/>
    </row>
    <row r="936" spans="1:17">
      <c r="A936" s="315" t="s">
        <v>755</v>
      </c>
      <c r="B936" s="315" t="s">
        <v>2095</v>
      </c>
      <c r="C936" s="315" t="s">
        <v>2098</v>
      </c>
      <c r="D936" s="316">
        <v>2.8</v>
      </c>
      <c r="E936" s="317">
        <v>2736</v>
      </c>
      <c r="F936" s="317">
        <v>2052</v>
      </c>
      <c r="G936" s="318">
        <v>39569</v>
      </c>
      <c r="H936" s="318">
        <v>39282</v>
      </c>
      <c r="I936" s="318">
        <v>48579</v>
      </c>
      <c r="J936" s="315"/>
      <c r="K936" s="315">
        <v>3110</v>
      </c>
      <c r="L936" s="315" t="s">
        <v>2198</v>
      </c>
      <c r="M936" s="315" t="s">
        <v>764</v>
      </c>
      <c r="N936" s="315" t="s">
        <v>755</v>
      </c>
      <c r="O936" s="315"/>
      <c r="P936" s="315"/>
      <c r="Q936" s="315"/>
    </row>
    <row r="937" spans="1:17">
      <c r="A937" s="315" t="s">
        <v>755</v>
      </c>
      <c r="B937" s="315" t="s">
        <v>2095</v>
      </c>
      <c r="C937" s="315" t="s">
        <v>2098</v>
      </c>
      <c r="D937" s="316">
        <v>2.8</v>
      </c>
      <c r="E937" s="317">
        <v>1143</v>
      </c>
      <c r="F937" s="317">
        <v>857.25</v>
      </c>
      <c r="G937" s="318">
        <v>39569</v>
      </c>
      <c r="H937" s="318">
        <v>39493</v>
      </c>
      <c r="I937" s="318">
        <v>48914</v>
      </c>
      <c r="J937" s="315"/>
      <c r="K937" s="315">
        <v>6034</v>
      </c>
      <c r="L937" s="315" t="s">
        <v>832</v>
      </c>
      <c r="M937" s="315" t="s">
        <v>788</v>
      </c>
      <c r="N937" s="315" t="s">
        <v>755</v>
      </c>
      <c r="O937" s="315"/>
      <c r="P937" s="315"/>
      <c r="Q937" s="315"/>
    </row>
    <row r="938" spans="1:17">
      <c r="A938" s="315" t="s">
        <v>750</v>
      </c>
      <c r="B938" s="315" t="s">
        <v>2095</v>
      </c>
      <c r="C938" s="315" t="s">
        <v>2098</v>
      </c>
      <c r="D938" s="316">
        <v>2.8</v>
      </c>
      <c r="E938" s="317">
        <v>2571</v>
      </c>
      <c r="F938" s="317">
        <v>1464.06</v>
      </c>
      <c r="G938" s="318">
        <v>39570</v>
      </c>
      <c r="H938" s="318">
        <v>40349</v>
      </c>
      <c r="I938" s="318">
        <v>49674</v>
      </c>
      <c r="J938" s="315"/>
      <c r="K938" s="315">
        <v>3662</v>
      </c>
      <c r="L938" s="315" t="s">
        <v>2543</v>
      </c>
      <c r="M938" s="315" t="s">
        <v>764</v>
      </c>
      <c r="N938" s="315" t="s">
        <v>750</v>
      </c>
      <c r="O938" s="315"/>
      <c r="P938" s="315"/>
      <c r="Q938" s="315"/>
    </row>
    <row r="939" spans="1:17">
      <c r="A939" s="315" t="s">
        <v>755</v>
      </c>
      <c r="B939" s="315" t="s">
        <v>2095</v>
      </c>
      <c r="C939" s="315" t="s">
        <v>2098</v>
      </c>
      <c r="D939" s="316">
        <v>2.8</v>
      </c>
      <c r="E939" s="317">
        <v>2767.8100000000004</v>
      </c>
      <c r="F939" s="317">
        <v>2075.8199999999997</v>
      </c>
      <c r="G939" s="318">
        <v>39570</v>
      </c>
      <c r="H939" s="318">
        <v>40029</v>
      </c>
      <c r="I939" s="318">
        <v>49309</v>
      </c>
      <c r="J939" s="315"/>
      <c r="K939" s="315">
        <v>3018</v>
      </c>
      <c r="L939" s="315" t="s">
        <v>308</v>
      </c>
      <c r="M939" s="315" t="s">
        <v>764</v>
      </c>
      <c r="N939" s="315" t="s">
        <v>755</v>
      </c>
      <c r="O939" s="315"/>
      <c r="P939" s="315"/>
      <c r="Q939" s="315"/>
    </row>
    <row r="940" spans="1:17">
      <c r="A940" s="315" t="s">
        <v>755</v>
      </c>
      <c r="B940" s="315" t="s">
        <v>2095</v>
      </c>
      <c r="C940" s="315" t="s">
        <v>2096</v>
      </c>
      <c r="D940" s="316">
        <v>2.8</v>
      </c>
      <c r="E940" s="317">
        <v>2170</v>
      </c>
      <c r="F940" s="317">
        <v>1953</v>
      </c>
      <c r="G940" s="318">
        <v>39569</v>
      </c>
      <c r="H940" s="318">
        <v>39798</v>
      </c>
      <c r="I940" s="318">
        <v>48944</v>
      </c>
      <c r="J940" s="315"/>
      <c r="K940" s="315">
        <v>8455</v>
      </c>
      <c r="L940" s="315" t="s">
        <v>2544</v>
      </c>
      <c r="M940" s="315" t="s">
        <v>1051</v>
      </c>
      <c r="N940" s="315" t="s">
        <v>755</v>
      </c>
      <c r="O940" s="315"/>
      <c r="P940" s="315"/>
      <c r="Q940" s="315"/>
    </row>
    <row r="941" spans="1:17">
      <c r="A941" s="315" t="s">
        <v>755</v>
      </c>
      <c r="B941" s="315" t="s">
        <v>2095</v>
      </c>
      <c r="C941" s="315" t="s">
        <v>2098</v>
      </c>
      <c r="D941" s="316">
        <v>2.8</v>
      </c>
      <c r="E941" s="317">
        <v>2443</v>
      </c>
      <c r="F941" s="317">
        <v>1832.25</v>
      </c>
      <c r="G941" s="318">
        <v>39582</v>
      </c>
      <c r="H941" s="318">
        <v>39573</v>
      </c>
      <c r="I941" s="318">
        <v>48914</v>
      </c>
      <c r="J941" s="315"/>
      <c r="K941" s="315">
        <v>3785</v>
      </c>
      <c r="L941" s="315" t="s">
        <v>2545</v>
      </c>
      <c r="M941" s="315" t="s">
        <v>764</v>
      </c>
      <c r="N941" s="315" t="s">
        <v>755</v>
      </c>
      <c r="O941" s="315"/>
      <c r="P941" s="315"/>
      <c r="Q941" s="315"/>
    </row>
    <row r="942" spans="1:17">
      <c r="A942" s="315" t="s">
        <v>755</v>
      </c>
      <c r="B942" s="315" t="s">
        <v>2095</v>
      </c>
      <c r="C942" s="315" t="s">
        <v>2096</v>
      </c>
      <c r="D942" s="316">
        <v>2.8</v>
      </c>
      <c r="E942" s="317">
        <v>1928</v>
      </c>
      <c r="F942" s="317">
        <v>1735.2</v>
      </c>
      <c r="G942" s="318">
        <v>39570</v>
      </c>
      <c r="H942" s="318">
        <v>39820</v>
      </c>
      <c r="I942" s="318">
        <v>49309</v>
      </c>
      <c r="J942" s="315"/>
      <c r="K942" s="315">
        <v>9402</v>
      </c>
      <c r="L942" s="315" t="s">
        <v>1213</v>
      </c>
      <c r="M942" s="315" t="s">
        <v>770</v>
      </c>
      <c r="N942" s="315" t="s">
        <v>755</v>
      </c>
      <c r="O942" s="315"/>
      <c r="P942" s="315"/>
      <c r="Q942" s="315"/>
    </row>
    <row r="943" spans="1:17">
      <c r="A943" s="315" t="s">
        <v>755</v>
      </c>
      <c r="B943" s="315" t="s">
        <v>2095</v>
      </c>
      <c r="C943" s="315" t="s">
        <v>2098</v>
      </c>
      <c r="D943" s="316">
        <v>2.8</v>
      </c>
      <c r="E943" s="317">
        <v>3222</v>
      </c>
      <c r="F943" s="317">
        <v>1981.54</v>
      </c>
      <c r="G943" s="318">
        <v>39570</v>
      </c>
      <c r="H943" s="318">
        <v>40348</v>
      </c>
      <c r="I943" s="318">
        <v>49674</v>
      </c>
      <c r="J943" s="315"/>
      <c r="K943" s="315">
        <v>1993</v>
      </c>
      <c r="L943" s="315" t="s">
        <v>2335</v>
      </c>
      <c r="M943" s="315" t="s">
        <v>754</v>
      </c>
      <c r="N943" s="315" t="s">
        <v>755</v>
      </c>
      <c r="O943" s="315"/>
      <c r="P943" s="315"/>
      <c r="Q943" s="315"/>
    </row>
    <row r="944" spans="1:17">
      <c r="A944" s="315" t="s">
        <v>750</v>
      </c>
      <c r="B944" s="315" t="s">
        <v>2095</v>
      </c>
      <c r="C944" s="315" t="s">
        <v>2098</v>
      </c>
      <c r="D944" s="316">
        <v>2.8</v>
      </c>
      <c r="E944" s="317">
        <v>3281</v>
      </c>
      <c r="F944" s="317">
        <v>1868.37</v>
      </c>
      <c r="G944" s="318">
        <v>39570</v>
      </c>
      <c r="H944" s="318">
        <v>40340</v>
      </c>
      <c r="I944" s="318">
        <v>49674</v>
      </c>
      <c r="J944" s="315"/>
      <c r="K944" s="315">
        <v>1261</v>
      </c>
      <c r="L944" s="315" t="s">
        <v>2546</v>
      </c>
      <c r="M944" s="315" t="s">
        <v>766</v>
      </c>
      <c r="N944" s="315" t="s">
        <v>750</v>
      </c>
      <c r="O944" s="315"/>
      <c r="P944" s="315"/>
      <c r="Q944" s="315"/>
    </row>
    <row r="945" spans="1:17">
      <c r="A945" s="315" t="s">
        <v>755</v>
      </c>
      <c r="B945" s="315" t="s">
        <v>2095</v>
      </c>
      <c r="C945" s="315" t="s">
        <v>2098</v>
      </c>
      <c r="D945" s="316">
        <v>2.8</v>
      </c>
      <c r="E945" s="317">
        <v>2396</v>
      </c>
      <c r="F945" s="317">
        <v>1797</v>
      </c>
      <c r="G945" s="318">
        <v>39570</v>
      </c>
      <c r="H945" s="318">
        <v>39630</v>
      </c>
      <c r="I945" s="318">
        <v>48914</v>
      </c>
      <c r="J945" s="315"/>
      <c r="K945" s="315">
        <v>3613</v>
      </c>
      <c r="L945" s="315" t="s">
        <v>2278</v>
      </c>
      <c r="M945" s="315" t="s">
        <v>764</v>
      </c>
      <c r="N945" s="315" t="s">
        <v>755</v>
      </c>
      <c r="O945" s="315"/>
      <c r="P945" s="315"/>
      <c r="Q945" s="315"/>
    </row>
    <row r="946" spans="1:17">
      <c r="A946" s="315" t="s">
        <v>755</v>
      </c>
      <c r="B946" s="315" t="s">
        <v>2095</v>
      </c>
      <c r="C946" s="315" t="s">
        <v>2098</v>
      </c>
      <c r="D946" s="316">
        <v>2.8</v>
      </c>
      <c r="E946" s="317">
        <v>2960</v>
      </c>
      <c r="F946" s="317">
        <v>2220</v>
      </c>
      <c r="G946" s="318">
        <v>39570</v>
      </c>
      <c r="H946" s="318">
        <v>39479</v>
      </c>
      <c r="I946" s="318">
        <v>48944</v>
      </c>
      <c r="J946" s="315"/>
      <c r="K946" s="315">
        <v>9463</v>
      </c>
      <c r="L946" s="315" t="s">
        <v>2547</v>
      </c>
      <c r="M946" s="315" t="s">
        <v>770</v>
      </c>
      <c r="N946" s="315" t="s">
        <v>755</v>
      </c>
      <c r="O946" s="315"/>
      <c r="P946" s="315"/>
      <c r="Q946" s="315"/>
    </row>
    <row r="947" spans="1:17">
      <c r="A947" s="315" t="s">
        <v>755</v>
      </c>
      <c r="B947" s="315" t="s">
        <v>2095</v>
      </c>
      <c r="C947" s="315" t="s">
        <v>2098</v>
      </c>
      <c r="D947" s="316">
        <v>2.8</v>
      </c>
      <c r="E947" s="317">
        <v>3360</v>
      </c>
      <c r="F947" s="317">
        <v>2520</v>
      </c>
      <c r="G947" s="318">
        <v>39570</v>
      </c>
      <c r="H947" s="318">
        <v>39748</v>
      </c>
      <c r="I947" s="318">
        <v>48944</v>
      </c>
      <c r="J947" s="315"/>
      <c r="K947" s="315">
        <v>1110</v>
      </c>
      <c r="L947" s="315" t="s">
        <v>1492</v>
      </c>
      <c r="M947" s="315" t="s">
        <v>766</v>
      </c>
      <c r="N947" s="315" t="s">
        <v>755</v>
      </c>
      <c r="O947" s="315"/>
      <c r="P947" s="315"/>
      <c r="Q947" s="315"/>
    </row>
    <row r="948" spans="1:17">
      <c r="A948" s="315" t="s">
        <v>755</v>
      </c>
      <c r="B948" s="315" t="s">
        <v>2095</v>
      </c>
      <c r="C948" s="315" t="s">
        <v>2098</v>
      </c>
      <c r="D948" s="316">
        <v>2.8</v>
      </c>
      <c r="E948" s="317">
        <v>2410</v>
      </c>
      <c r="F948" s="317">
        <v>1807.5</v>
      </c>
      <c r="G948" s="318">
        <v>39584</v>
      </c>
      <c r="H948" s="318">
        <v>39423</v>
      </c>
      <c r="I948" s="318">
        <v>48549</v>
      </c>
      <c r="J948" s="315"/>
      <c r="K948" s="315">
        <v>5034</v>
      </c>
      <c r="L948" s="315" t="s">
        <v>2360</v>
      </c>
      <c r="M948" s="315" t="s">
        <v>776</v>
      </c>
      <c r="N948" s="315" t="s">
        <v>755</v>
      </c>
      <c r="O948" s="315"/>
      <c r="P948" s="315"/>
      <c r="Q948" s="315"/>
    </row>
    <row r="949" spans="1:17">
      <c r="A949" s="315" t="s">
        <v>755</v>
      </c>
      <c r="B949" s="315" t="s">
        <v>2095</v>
      </c>
      <c r="C949" s="315" t="s">
        <v>2098</v>
      </c>
      <c r="D949" s="316">
        <v>2.8</v>
      </c>
      <c r="E949" s="317">
        <v>3380.66</v>
      </c>
      <c r="F949" s="317">
        <v>1240.7</v>
      </c>
      <c r="G949" s="318">
        <v>39577</v>
      </c>
      <c r="H949" s="318">
        <v>41590</v>
      </c>
      <c r="I949" s="318">
        <v>50770</v>
      </c>
      <c r="J949" s="315"/>
      <c r="K949" s="315">
        <v>1996</v>
      </c>
      <c r="L949" s="315" t="s">
        <v>2548</v>
      </c>
      <c r="M949" s="315" t="s">
        <v>754</v>
      </c>
      <c r="N949" s="315" t="s">
        <v>755</v>
      </c>
      <c r="O949" s="315"/>
      <c r="P949" s="315"/>
      <c r="Q949" s="315"/>
    </row>
    <row r="950" spans="1:17">
      <c r="A950" s="315" t="s">
        <v>755</v>
      </c>
      <c r="B950" s="315" t="s">
        <v>2095</v>
      </c>
      <c r="C950" s="315" t="s">
        <v>2098</v>
      </c>
      <c r="D950" s="316">
        <v>2.8</v>
      </c>
      <c r="E950" s="317">
        <v>3195</v>
      </c>
      <c r="F950" s="317">
        <v>2396.25</v>
      </c>
      <c r="G950" s="318">
        <v>39570</v>
      </c>
      <c r="H950" s="318">
        <v>39548</v>
      </c>
      <c r="I950" s="318">
        <v>48914</v>
      </c>
      <c r="J950" s="315"/>
      <c r="K950" s="315">
        <v>8506</v>
      </c>
      <c r="L950" s="315" t="s">
        <v>2549</v>
      </c>
      <c r="M950" s="315" t="s">
        <v>792</v>
      </c>
      <c r="N950" s="315" t="s">
        <v>755</v>
      </c>
      <c r="O950" s="315"/>
      <c r="P950" s="315"/>
      <c r="Q950" s="315"/>
    </row>
    <row r="951" spans="1:17">
      <c r="A951" s="315" t="s">
        <v>755</v>
      </c>
      <c r="B951" s="315" t="s">
        <v>2095</v>
      </c>
      <c r="C951" s="315" t="s">
        <v>2096</v>
      </c>
      <c r="D951" s="316">
        <v>2.8</v>
      </c>
      <c r="E951" s="317">
        <v>1107.98</v>
      </c>
      <c r="F951" s="317">
        <v>997.18999999999994</v>
      </c>
      <c r="G951" s="318">
        <v>39583</v>
      </c>
      <c r="H951" s="318">
        <v>39387</v>
      </c>
      <c r="I951" s="318">
        <v>48579</v>
      </c>
      <c r="J951" s="315"/>
      <c r="K951" s="315">
        <v>8400</v>
      </c>
      <c r="L951" s="315" t="s">
        <v>2085</v>
      </c>
      <c r="M951" s="315" t="s">
        <v>784</v>
      </c>
      <c r="N951" s="315" t="s">
        <v>755</v>
      </c>
      <c r="O951" s="315"/>
      <c r="P951" s="315"/>
      <c r="Q951" s="315"/>
    </row>
    <row r="952" spans="1:17">
      <c r="A952" s="315" t="s">
        <v>755</v>
      </c>
      <c r="B952" s="315" t="s">
        <v>2095</v>
      </c>
      <c r="C952" s="315" t="s">
        <v>2098</v>
      </c>
      <c r="D952" s="316">
        <v>2.8</v>
      </c>
      <c r="E952" s="317">
        <v>2077</v>
      </c>
      <c r="F952" s="317">
        <v>1557.75</v>
      </c>
      <c r="G952" s="318">
        <v>39587</v>
      </c>
      <c r="H952" s="318">
        <v>39431</v>
      </c>
      <c r="I952" s="318">
        <v>48549</v>
      </c>
      <c r="J952" s="315"/>
      <c r="K952" s="315">
        <v>8808</v>
      </c>
      <c r="L952" s="315" t="s">
        <v>2550</v>
      </c>
      <c r="M952" s="315" t="s">
        <v>1388</v>
      </c>
      <c r="N952" s="315" t="s">
        <v>755</v>
      </c>
      <c r="O952" s="315"/>
      <c r="P952" s="315"/>
      <c r="Q952" s="315"/>
    </row>
    <row r="953" spans="1:17">
      <c r="A953" s="315" t="s">
        <v>755</v>
      </c>
      <c r="B953" s="315" t="s">
        <v>2095</v>
      </c>
      <c r="C953" s="315" t="s">
        <v>2098</v>
      </c>
      <c r="D953" s="316">
        <v>2.8</v>
      </c>
      <c r="E953" s="317">
        <v>2720</v>
      </c>
      <c r="F953" s="317">
        <v>2040</v>
      </c>
      <c r="G953" s="318">
        <v>39597</v>
      </c>
      <c r="H953" s="318">
        <v>39244</v>
      </c>
      <c r="I953" s="318">
        <v>48549</v>
      </c>
      <c r="J953" s="315"/>
      <c r="K953" s="315">
        <v>5600</v>
      </c>
      <c r="L953" s="315" t="s">
        <v>2551</v>
      </c>
      <c r="M953" s="315" t="s">
        <v>776</v>
      </c>
      <c r="N953" s="315" t="s">
        <v>755</v>
      </c>
      <c r="O953" s="315"/>
      <c r="P953" s="315"/>
      <c r="Q953" s="315"/>
    </row>
    <row r="954" spans="1:17">
      <c r="A954" s="315" t="s">
        <v>755</v>
      </c>
      <c r="B954" s="315" t="s">
        <v>2095</v>
      </c>
      <c r="C954" s="315" t="s">
        <v>2098</v>
      </c>
      <c r="D954" s="316">
        <v>2.8</v>
      </c>
      <c r="E954" s="317">
        <v>3024</v>
      </c>
      <c r="F954" s="317">
        <v>2268</v>
      </c>
      <c r="G954" s="318">
        <v>39605</v>
      </c>
      <c r="H954" s="318">
        <v>39941</v>
      </c>
      <c r="I954" s="318">
        <v>49309</v>
      </c>
      <c r="J954" s="315"/>
      <c r="K954" s="315">
        <v>1617</v>
      </c>
      <c r="L954" s="315" t="s">
        <v>2552</v>
      </c>
      <c r="M954" s="315" t="s">
        <v>761</v>
      </c>
      <c r="N954" s="315" t="s">
        <v>755</v>
      </c>
      <c r="O954" s="315"/>
      <c r="P954" s="315"/>
      <c r="Q954" s="315"/>
    </row>
    <row r="955" spans="1:17">
      <c r="A955" s="315" t="s">
        <v>755</v>
      </c>
      <c r="B955" s="315" t="s">
        <v>2095</v>
      </c>
      <c r="C955" s="315" t="s">
        <v>2098</v>
      </c>
      <c r="D955" s="316">
        <v>2.8</v>
      </c>
      <c r="E955" s="317">
        <v>3614.13</v>
      </c>
      <c r="F955" s="317">
        <v>2710.5999999999995</v>
      </c>
      <c r="G955" s="318">
        <v>39570</v>
      </c>
      <c r="H955" s="318">
        <v>39822</v>
      </c>
      <c r="I955" s="318">
        <v>49309</v>
      </c>
      <c r="J955" s="315"/>
      <c r="K955" s="315">
        <v>7224</v>
      </c>
      <c r="L955" s="315" t="s">
        <v>2553</v>
      </c>
      <c r="M955" s="315" t="s">
        <v>966</v>
      </c>
      <c r="N955" s="315" t="s">
        <v>755</v>
      </c>
      <c r="O955" s="315"/>
      <c r="P955" s="315"/>
      <c r="Q955" s="315"/>
    </row>
    <row r="956" spans="1:17">
      <c r="A956" s="315" t="s">
        <v>755</v>
      </c>
      <c r="B956" s="315" t="s">
        <v>2095</v>
      </c>
      <c r="C956" s="315" t="s">
        <v>2096</v>
      </c>
      <c r="D956" s="316">
        <v>2.8</v>
      </c>
      <c r="E956" s="317">
        <v>2133</v>
      </c>
      <c r="F956" s="317">
        <v>1919.7</v>
      </c>
      <c r="G956" s="318">
        <v>39570</v>
      </c>
      <c r="H956" s="318">
        <v>39951</v>
      </c>
      <c r="I956" s="318">
        <v>49309</v>
      </c>
      <c r="J956" s="315"/>
      <c r="K956" s="315">
        <v>2023</v>
      </c>
      <c r="L956" s="315" t="s">
        <v>2554</v>
      </c>
      <c r="M956" s="315" t="s">
        <v>758</v>
      </c>
      <c r="N956" s="315" t="s">
        <v>755</v>
      </c>
      <c r="O956" s="315"/>
      <c r="P956" s="315"/>
      <c r="Q956" s="315"/>
    </row>
    <row r="957" spans="1:17">
      <c r="A957" s="315" t="s">
        <v>755</v>
      </c>
      <c r="B957" s="315" t="s">
        <v>2095</v>
      </c>
      <c r="C957" s="315" t="s">
        <v>2098</v>
      </c>
      <c r="D957" s="316">
        <v>2.8</v>
      </c>
      <c r="E957" s="317">
        <v>2916</v>
      </c>
      <c r="F957" s="317">
        <v>2187</v>
      </c>
      <c r="G957" s="318">
        <v>39583</v>
      </c>
      <c r="H957" s="318">
        <v>39563</v>
      </c>
      <c r="I957" s="318">
        <v>48944</v>
      </c>
      <c r="J957" s="315"/>
      <c r="K957" s="315">
        <v>7402</v>
      </c>
      <c r="L957" s="315" t="s">
        <v>2555</v>
      </c>
      <c r="M957" s="315" t="s">
        <v>966</v>
      </c>
      <c r="N957" s="315" t="s">
        <v>755</v>
      </c>
      <c r="O957" s="315"/>
      <c r="P957" s="315"/>
      <c r="Q957" s="315"/>
    </row>
    <row r="958" spans="1:17">
      <c r="A958" s="315" t="s">
        <v>755</v>
      </c>
      <c r="B958" s="315" t="s">
        <v>2095</v>
      </c>
      <c r="C958" s="315" t="s">
        <v>2098</v>
      </c>
      <c r="D958" s="316">
        <v>2.8</v>
      </c>
      <c r="E958" s="317">
        <v>2801</v>
      </c>
      <c r="F958" s="317">
        <v>2100.75</v>
      </c>
      <c r="G958" s="318">
        <v>39587</v>
      </c>
      <c r="H958" s="318">
        <v>39122</v>
      </c>
      <c r="I958" s="318">
        <v>48549</v>
      </c>
      <c r="J958" s="315"/>
      <c r="K958" s="315">
        <v>7323</v>
      </c>
      <c r="L958" s="315" t="s">
        <v>2556</v>
      </c>
      <c r="M958" s="315" t="s">
        <v>770</v>
      </c>
      <c r="N958" s="315" t="s">
        <v>755</v>
      </c>
      <c r="O958" s="315"/>
      <c r="P958" s="315"/>
      <c r="Q958" s="315"/>
    </row>
    <row r="959" spans="1:17">
      <c r="A959" s="315" t="s">
        <v>755</v>
      </c>
      <c r="B959" s="315" t="s">
        <v>2095</v>
      </c>
      <c r="C959" s="315" t="s">
        <v>2098</v>
      </c>
      <c r="D959" s="316">
        <v>2.8</v>
      </c>
      <c r="E959" s="317">
        <v>3134</v>
      </c>
      <c r="F959" s="317">
        <v>2350.5</v>
      </c>
      <c r="G959" s="318">
        <v>39603</v>
      </c>
      <c r="H959" s="318">
        <v>39387</v>
      </c>
      <c r="I959" s="318">
        <v>48549</v>
      </c>
      <c r="J959" s="315"/>
      <c r="K959" s="315">
        <v>1124</v>
      </c>
      <c r="L959" s="315" t="s">
        <v>1882</v>
      </c>
      <c r="M959" s="315" t="s">
        <v>766</v>
      </c>
      <c r="N959" s="315" t="s">
        <v>755</v>
      </c>
      <c r="O959" s="315"/>
      <c r="P959" s="315"/>
      <c r="Q959" s="315"/>
    </row>
    <row r="960" spans="1:17">
      <c r="A960" s="315" t="s">
        <v>755</v>
      </c>
      <c r="B960" s="315" t="s">
        <v>2095</v>
      </c>
      <c r="C960" s="315" t="s">
        <v>2098</v>
      </c>
      <c r="D960" s="316">
        <v>2.8</v>
      </c>
      <c r="E960" s="317">
        <v>2823</v>
      </c>
      <c r="F960" s="317">
        <v>2117.25</v>
      </c>
      <c r="G960" s="318">
        <v>39618</v>
      </c>
      <c r="H960" s="318">
        <v>39562</v>
      </c>
      <c r="I960" s="318">
        <v>48914</v>
      </c>
      <c r="J960" s="315"/>
      <c r="K960" s="315">
        <v>1008</v>
      </c>
      <c r="L960" s="315" t="s">
        <v>2304</v>
      </c>
      <c r="M960" s="315" t="s">
        <v>766</v>
      </c>
      <c r="N960" s="315" t="s">
        <v>755</v>
      </c>
      <c r="O960" s="315"/>
      <c r="P960" s="315"/>
      <c r="Q960" s="315"/>
    </row>
    <row r="961" spans="1:17">
      <c r="A961" s="315" t="s">
        <v>755</v>
      </c>
      <c r="B961" s="315" t="s">
        <v>2095</v>
      </c>
      <c r="C961" s="315" t="s">
        <v>2098</v>
      </c>
      <c r="D961" s="316">
        <v>2.8</v>
      </c>
      <c r="E961" s="317">
        <v>2752</v>
      </c>
      <c r="F961" s="317">
        <v>2064</v>
      </c>
      <c r="G961" s="318">
        <v>39701</v>
      </c>
      <c r="H961" s="318">
        <v>39773</v>
      </c>
      <c r="I961" s="318">
        <v>48944</v>
      </c>
      <c r="J961" s="315"/>
      <c r="K961" s="315">
        <v>2518</v>
      </c>
      <c r="L961" s="315" t="s">
        <v>2557</v>
      </c>
      <c r="M961" s="315" t="s">
        <v>764</v>
      </c>
      <c r="N961" s="315" t="s">
        <v>755</v>
      </c>
      <c r="O961" s="315"/>
      <c r="P961" s="315"/>
      <c r="Q961" s="315"/>
    </row>
    <row r="962" spans="1:17">
      <c r="A962" s="315" t="s">
        <v>755</v>
      </c>
      <c r="B962" s="315" t="s">
        <v>2095</v>
      </c>
      <c r="C962" s="315" t="s">
        <v>2098</v>
      </c>
      <c r="D962" s="316">
        <v>2.8</v>
      </c>
      <c r="E962" s="317">
        <v>2611.39</v>
      </c>
      <c r="F962" s="317">
        <v>1958.5700000000002</v>
      </c>
      <c r="G962" s="318">
        <v>39804</v>
      </c>
      <c r="H962" s="318">
        <v>39342</v>
      </c>
      <c r="I962" s="318">
        <v>48549</v>
      </c>
      <c r="J962" s="315"/>
      <c r="K962" s="315">
        <v>8400</v>
      </c>
      <c r="L962" s="315" t="s">
        <v>2085</v>
      </c>
      <c r="M962" s="315" t="s">
        <v>784</v>
      </c>
      <c r="N962" s="315" t="s">
        <v>755</v>
      </c>
      <c r="O962" s="315"/>
      <c r="P962" s="315"/>
      <c r="Q962" s="315"/>
    </row>
    <row r="963" spans="1:17">
      <c r="A963" s="315" t="s">
        <v>755</v>
      </c>
      <c r="B963" s="315" t="s">
        <v>2095</v>
      </c>
      <c r="C963" s="315" t="s">
        <v>2098</v>
      </c>
      <c r="D963" s="316">
        <v>2.8</v>
      </c>
      <c r="E963" s="317">
        <v>2770</v>
      </c>
      <c r="F963" s="317">
        <v>2077.5</v>
      </c>
      <c r="G963" s="318">
        <v>39827</v>
      </c>
      <c r="H963" s="318">
        <v>39982</v>
      </c>
      <c r="I963" s="318">
        <v>49309</v>
      </c>
      <c r="J963" s="315"/>
      <c r="K963" s="315">
        <v>6017</v>
      </c>
      <c r="L963" s="315" t="s">
        <v>849</v>
      </c>
      <c r="M963" s="315" t="s">
        <v>788</v>
      </c>
      <c r="N963" s="315" t="s">
        <v>755</v>
      </c>
      <c r="O963" s="315"/>
      <c r="P963" s="315"/>
      <c r="Q963" s="315"/>
    </row>
    <row r="964" spans="1:17">
      <c r="A964" s="315" t="s">
        <v>755</v>
      </c>
      <c r="B964" s="315" t="s">
        <v>2095</v>
      </c>
      <c r="C964" s="315" t="s">
        <v>2096</v>
      </c>
      <c r="D964" s="316">
        <v>2.8</v>
      </c>
      <c r="E964" s="317">
        <v>2768</v>
      </c>
      <c r="F964" s="317">
        <v>2491.1999999999998</v>
      </c>
      <c r="G964" s="318">
        <v>40120</v>
      </c>
      <c r="H964" s="318">
        <v>39904</v>
      </c>
      <c r="I964" s="318">
        <v>49309</v>
      </c>
      <c r="J964" s="315"/>
      <c r="K964" s="315">
        <v>1095</v>
      </c>
      <c r="L964" s="315" t="s">
        <v>822</v>
      </c>
      <c r="M964" s="315" t="s">
        <v>766</v>
      </c>
      <c r="N964" s="315" t="s">
        <v>755</v>
      </c>
      <c r="O964" s="315"/>
      <c r="P964" s="315"/>
      <c r="Q964" s="315"/>
    </row>
    <row r="965" spans="1:17">
      <c r="A965" s="315" t="s">
        <v>755</v>
      </c>
      <c r="B965" s="315" t="s">
        <v>2095</v>
      </c>
      <c r="C965" s="315" t="s">
        <v>2098</v>
      </c>
      <c r="D965" s="316">
        <v>2.8</v>
      </c>
      <c r="E965" s="317">
        <v>2193</v>
      </c>
      <c r="F965" s="317">
        <v>1644.75</v>
      </c>
      <c r="G965" s="318">
        <v>39898</v>
      </c>
      <c r="H965" s="318">
        <v>40060</v>
      </c>
      <c r="I965" s="318">
        <v>49309</v>
      </c>
      <c r="J965" s="315"/>
      <c r="K965" s="315">
        <v>3360</v>
      </c>
      <c r="L965" s="315" t="s">
        <v>2558</v>
      </c>
      <c r="M965" s="315" t="s">
        <v>764</v>
      </c>
      <c r="N965" s="315" t="s">
        <v>755</v>
      </c>
      <c r="O965" s="315"/>
      <c r="P965" s="315"/>
      <c r="Q965" s="315"/>
    </row>
    <row r="966" spans="1:17">
      <c r="A966" s="315" t="s">
        <v>755</v>
      </c>
      <c r="B966" s="315" t="s">
        <v>2095</v>
      </c>
      <c r="C966" s="315" t="s">
        <v>2096</v>
      </c>
      <c r="D966" s="316">
        <v>2.8</v>
      </c>
      <c r="E966" s="317">
        <v>3307</v>
      </c>
      <c r="F966" s="317">
        <v>2440.5699999999997</v>
      </c>
      <c r="G966" s="318">
        <v>40039</v>
      </c>
      <c r="H966" s="318">
        <v>40339</v>
      </c>
      <c r="I966" s="318">
        <v>49674</v>
      </c>
      <c r="J966" s="315"/>
      <c r="K966" s="315">
        <v>1882</v>
      </c>
      <c r="L966" s="315" t="s">
        <v>2334</v>
      </c>
      <c r="M966" s="315" t="s">
        <v>766</v>
      </c>
      <c r="N966" s="315" t="s">
        <v>755</v>
      </c>
      <c r="O966" s="315"/>
      <c r="P966" s="315"/>
      <c r="Q966" s="315"/>
    </row>
    <row r="967" spans="1:17">
      <c r="A967" s="315" t="s">
        <v>755</v>
      </c>
      <c r="B967" s="315" t="s">
        <v>2095</v>
      </c>
      <c r="C967" s="315" t="s">
        <v>2098</v>
      </c>
      <c r="D967" s="316">
        <v>2.8</v>
      </c>
      <c r="E967" s="317">
        <v>2727</v>
      </c>
      <c r="F967" s="317">
        <v>2045.25</v>
      </c>
      <c r="G967" s="318">
        <v>40050</v>
      </c>
      <c r="H967" s="318">
        <v>40140</v>
      </c>
      <c r="I967" s="318">
        <v>49309</v>
      </c>
      <c r="J967" s="315"/>
      <c r="K967" s="315">
        <v>5423</v>
      </c>
      <c r="L967" s="315" t="s">
        <v>2559</v>
      </c>
      <c r="M967" s="315" t="s">
        <v>776</v>
      </c>
      <c r="N967" s="315" t="s">
        <v>755</v>
      </c>
      <c r="O967" s="315"/>
      <c r="P967" s="315"/>
      <c r="Q967" s="315"/>
    </row>
    <row r="968" spans="1:17">
      <c r="A968" s="315" t="s">
        <v>755</v>
      </c>
      <c r="B968" s="315" t="s">
        <v>2095</v>
      </c>
      <c r="C968" s="315" t="s">
        <v>2098</v>
      </c>
      <c r="D968" s="316">
        <v>2.8</v>
      </c>
      <c r="E968" s="317">
        <v>2501</v>
      </c>
      <c r="F968" s="317">
        <v>1875.75</v>
      </c>
      <c r="G968" s="318">
        <v>40052</v>
      </c>
      <c r="H968" s="318">
        <v>40117</v>
      </c>
      <c r="I968" s="318">
        <v>49309</v>
      </c>
      <c r="J968" s="315"/>
      <c r="K968" s="315">
        <v>1010</v>
      </c>
      <c r="L968" s="315" t="s">
        <v>2075</v>
      </c>
      <c r="M968" s="315" t="s">
        <v>766</v>
      </c>
      <c r="N968" s="315" t="s">
        <v>755</v>
      </c>
      <c r="O968" s="315"/>
      <c r="P968" s="315"/>
      <c r="Q968" s="315"/>
    </row>
    <row r="969" spans="1:17">
      <c r="A969" s="315" t="s">
        <v>755</v>
      </c>
      <c r="B969" s="315" t="s">
        <v>2095</v>
      </c>
      <c r="C969" s="315" t="s">
        <v>2098</v>
      </c>
      <c r="D969" s="316">
        <v>2.8</v>
      </c>
      <c r="E969" s="317">
        <v>2957</v>
      </c>
      <c r="F969" s="317">
        <v>2217.75</v>
      </c>
      <c r="G969" s="318">
        <v>40063</v>
      </c>
      <c r="H969" s="318">
        <v>40154</v>
      </c>
      <c r="I969" s="318">
        <v>49309</v>
      </c>
      <c r="J969" s="315"/>
      <c r="K969" s="315">
        <v>1239</v>
      </c>
      <c r="L969" s="315" t="s">
        <v>2560</v>
      </c>
      <c r="M969" s="315" t="s">
        <v>1827</v>
      </c>
      <c r="N969" s="315" t="s">
        <v>755</v>
      </c>
      <c r="O969" s="315"/>
      <c r="P969" s="315"/>
      <c r="Q969" s="315"/>
    </row>
    <row r="970" spans="1:17">
      <c r="A970" s="315" t="s">
        <v>755</v>
      </c>
      <c r="B970" s="315" t="s">
        <v>2095</v>
      </c>
      <c r="C970" s="315" t="s">
        <v>2098</v>
      </c>
      <c r="D970" s="316">
        <v>2.8</v>
      </c>
      <c r="E970" s="317">
        <v>2107</v>
      </c>
      <c r="F970" s="317">
        <v>1295.8200000000002</v>
      </c>
      <c r="G970" s="318">
        <v>40076</v>
      </c>
      <c r="H970" s="318">
        <v>40241</v>
      </c>
      <c r="I970" s="318">
        <v>49674</v>
      </c>
      <c r="J970" s="315"/>
      <c r="K970" s="315">
        <v>1966</v>
      </c>
      <c r="L970" s="315" t="s">
        <v>2561</v>
      </c>
      <c r="M970" s="315" t="s">
        <v>754</v>
      </c>
      <c r="N970" s="315" t="s">
        <v>755</v>
      </c>
      <c r="O970" s="315"/>
      <c r="P970" s="315"/>
      <c r="Q970" s="315"/>
    </row>
    <row r="971" spans="1:17">
      <c r="A971" s="315" t="s">
        <v>755</v>
      </c>
      <c r="B971" s="315" t="s">
        <v>2095</v>
      </c>
      <c r="C971" s="315" t="s">
        <v>2098</v>
      </c>
      <c r="D971" s="316">
        <v>2.8</v>
      </c>
      <c r="E971" s="317">
        <v>2880.99</v>
      </c>
      <c r="F971" s="317">
        <v>2160.7599999999998</v>
      </c>
      <c r="G971" s="318">
        <v>40114</v>
      </c>
      <c r="H971" s="318">
        <v>40164</v>
      </c>
      <c r="I971" s="318">
        <v>49309</v>
      </c>
      <c r="J971" s="315"/>
      <c r="K971" s="315">
        <v>8405</v>
      </c>
      <c r="L971" s="315" t="s">
        <v>2085</v>
      </c>
      <c r="M971" s="315" t="s">
        <v>784</v>
      </c>
      <c r="N971" s="315" t="s">
        <v>755</v>
      </c>
      <c r="O971" s="315"/>
      <c r="P971" s="315"/>
      <c r="Q971" s="315"/>
    </row>
    <row r="972" spans="1:17">
      <c r="A972" s="315" t="s">
        <v>755</v>
      </c>
      <c r="B972" s="315" t="s">
        <v>2095</v>
      </c>
      <c r="C972" s="315" t="s">
        <v>2098</v>
      </c>
      <c r="D972" s="316">
        <v>2.8</v>
      </c>
      <c r="E972" s="317">
        <v>1801</v>
      </c>
      <c r="F972" s="317">
        <v>1350.75</v>
      </c>
      <c r="G972" s="318">
        <v>40133</v>
      </c>
      <c r="H972" s="318">
        <v>40170</v>
      </c>
      <c r="I972" s="318">
        <v>49309</v>
      </c>
      <c r="J972" s="315"/>
      <c r="K972" s="315">
        <v>6618</v>
      </c>
      <c r="L972" s="315" t="s">
        <v>2562</v>
      </c>
      <c r="M972" s="315" t="s">
        <v>811</v>
      </c>
      <c r="N972" s="315" t="s">
        <v>755</v>
      </c>
      <c r="O972" s="315"/>
      <c r="P972" s="315"/>
      <c r="Q972" s="315"/>
    </row>
    <row r="973" spans="1:17">
      <c r="A973" s="315" t="s">
        <v>755</v>
      </c>
      <c r="B973" s="315" t="s">
        <v>2095</v>
      </c>
      <c r="C973" s="315" t="s">
        <v>2098</v>
      </c>
      <c r="D973" s="316">
        <v>2.8</v>
      </c>
      <c r="E973" s="317">
        <v>2713</v>
      </c>
      <c r="F973" s="317">
        <v>2034.75</v>
      </c>
      <c r="G973" s="318">
        <v>40142</v>
      </c>
      <c r="H973" s="318">
        <v>40113</v>
      </c>
      <c r="I973" s="318">
        <v>49309</v>
      </c>
      <c r="J973" s="315"/>
      <c r="K973" s="315">
        <v>8512</v>
      </c>
      <c r="L973" s="315" t="s">
        <v>2385</v>
      </c>
      <c r="M973" s="315" t="s">
        <v>792</v>
      </c>
      <c r="N973" s="315" t="s">
        <v>755</v>
      </c>
      <c r="O973" s="315"/>
      <c r="P973" s="315"/>
      <c r="Q973" s="315"/>
    </row>
    <row r="974" spans="1:17">
      <c r="A974" s="315" t="s">
        <v>755</v>
      </c>
      <c r="B974" s="315" t="s">
        <v>2095</v>
      </c>
      <c r="C974" s="315" t="s">
        <v>2098</v>
      </c>
      <c r="D974" s="316">
        <v>2.8</v>
      </c>
      <c r="E974" s="317">
        <v>2769</v>
      </c>
      <c r="F974" s="317">
        <v>1702.9499999999998</v>
      </c>
      <c r="G974" s="318">
        <v>40151</v>
      </c>
      <c r="H974" s="318">
        <v>40272</v>
      </c>
      <c r="I974" s="318">
        <v>49674</v>
      </c>
      <c r="J974" s="315"/>
      <c r="K974" s="315">
        <v>5432</v>
      </c>
      <c r="L974" s="315" t="s">
        <v>2563</v>
      </c>
      <c r="M974" s="315" t="s">
        <v>776</v>
      </c>
      <c r="N974" s="315" t="s">
        <v>755</v>
      </c>
      <c r="O974" s="315"/>
      <c r="P974" s="315"/>
      <c r="Q974" s="315"/>
    </row>
    <row r="975" spans="1:17">
      <c r="A975" s="315" t="s">
        <v>755</v>
      </c>
      <c r="B975" s="315" t="s">
        <v>2095</v>
      </c>
      <c r="C975" s="315" t="s">
        <v>2098</v>
      </c>
      <c r="D975" s="316">
        <v>2.8</v>
      </c>
      <c r="E975" s="317">
        <v>2225</v>
      </c>
      <c r="F975" s="317">
        <v>1074.68</v>
      </c>
      <c r="G975" s="318">
        <v>40170</v>
      </c>
      <c r="H975" s="318">
        <v>40862</v>
      </c>
      <c r="I975" s="318">
        <v>50040</v>
      </c>
      <c r="J975" s="315"/>
      <c r="K975" s="315">
        <v>3652</v>
      </c>
      <c r="L975" s="315" t="s">
        <v>2326</v>
      </c>
      <c r="M975" s="315" t="s">
        <v>764</v>
      </c>
      <c r="N975" s="315" t="s">
        <v>755</v>
      </c>
      <c r="O975" s="315"/>
      <c r="P975" s="315"/>
      <c r="Q975" s="315"/>
    </row>
    <row r="976" spans="1:17">
      <c r="A976" s="315" t="s">
        <v>755</v>
      </c>
      <c r="B976" s="315" t="s">
        <v>2095</v>
      </c>
      <c r="C976" s="315" t="s">
        <v>2096</v>
      </c>
      <c r="D976" s="316">
        <v>2.8</v>
      </c>
      <c r="E976" s="317">
        <v>1450</v>
      </c>
      <c r="F976" s="317">
        <v>1070.1200000000001</v>
      </c>
      <c r="G976" s="318">
        <v>40189</v>
      </c>
      <c r="H976" s="318">
        <v>40324</v>
      </c>
      <c r="I976" s="318">
        <v>49674</v>
      </c>
      <c r="J976" s="315"/>
      <c r="K976" s="315">
        <v>8820</v>
      </c>
      <c r="L976" s="315" t="s">
        <v>1301</v>
      </c>
      <c r="M976" s="315" t="s">
        <v>784</v>
      </c>
      <c r="N976" s="315" t="s">
        <v>755</v>
      </c>
      <c r="O976" s="315"/>
      <c r="P976" s="315"/>
      <c r="Q976" s="315"/>
    </row>
    <row r="977" spans="1:17">
      <c r="A977" s="315" t="s">
        <v>755</v>
      </c>
      <c r="B977" s="315" t="s">
        <v>2095</v>
      </c>
      <c r="C977" s="315" t="s">
        <v>2096</v>
      </c>
      <c r="D977" s="316">
        <v>2.8</v>
      </c>
      <c r="E977" s="317">
        <v>2796</v>
      </c>
      <c r="F977" s="317">
        <v>1655.2300000000002</v>
      </c>
      <c r="G977" s="318">
        <v>40226</v>
      </c>
      <c r="H977" s="318">
        <v>40694</v>
      </c>
      <c r="I977" s="318">
        <v>50040</v>
      </c>
      <c r="J977" s="315"/>
      <c r="K977" s="315">
        <v>1969</v>
      </c>
      <c r="L977" s="315" t="s">
        <v>2564</v>
      </c>
      <c r="M977" s="315" t="s">
        <v>754</v>
      </c>
      <c r="N977" s="315" t="s">
        <v>755</v>
      </c>
      <c r="O977" s="315"/>
      <c r="P977" s="315"/>
      <c r="Q977" s="315"/>
    </row>
    <row r="978" spans="1:17">
      <c r="A978" s="315" t="s">
        <v>755</v>
      </c>
      <c r="B978" s="315" t="s">
        <v>2095</v>
      </c>
      <c r="C978" s="315" t="s">
        <v>2098</v>
      </c>
      <c r="D978" s="316">
        <v>2.8</v>
      </c>
      <c r="E978" s="317">
        <v>2730</v>
      </c>
      <c r="F978" s="317">
        <v>1318.6</v>
      </c>
      <c r="G978" s="318">
        <v>40303</v>
      </c>
      <c r="H978" s="318">
        <v>40653</v>
      </c>
      <c r="I978" s="318">
        <v>50040</v>
      </c>
      <c r="J978" s="315"/>
      <c r="K978" s="315">
        <v>5605</v>
      </c>
      <c r="L978" s="315" t="s">
        <v>2565</v>
      </c>
      <c r="M978" s="315" t="s">
        <v>776</v>
      </c>
      <c r="N978" s="315" t="s">
        <v>755</v>
      </c>
      <c r="O978" s="315"/>
      <c r="P978" s="315"/>
      <c r="Q978" s="315"/>
    </row>
    <row r="979" spans="1:17">
      <c r="A979" s="315" t="s">
        <v>755</v>
      </c>
      <c r="B979" s="315" t="s">
        <v>2095</v>
      </c>
      <c r="C979" s="315" t="s">
        <v>2098</v>
      </c>
      <c r="D979" s="316">
        <v>2.8</v>
      </c>
      <c r="E979" s="317">
        <v>2758</v>
      </c>
      <c r="F979" s="317">
        <v>1696.1799999999998</v>
      </c>
      <c r="G979" s="318">
        <v>40374</v>
      </c>
      <c r="H979" s="318">
        <v>40387</v>
      </c>
      <c r="I979" s="318">
        <v>49674</v>
      </c>
      <c r="J979" s="315"/>
      <c r="K979" s="315">
        <v>2557</v>
      </c>
      <c r="L979" s="315" t="s">
        <v>2566</v>
      </c>
      <c r="M979" s="315" t="s">
        <v>764</v>
      </c>
      <c r="N979" s="315" t="s">
        <v>755</v>
      </c>
      <c r="O979" s="315"/>
      <c r="P979" s="315"/>
      <c r="Q979" s="315"/>
    </row>
    <row r="980" spans="1:17">
      <c r="A980" s="315" t="s">
        <v>755</v>
      </c>
      <c r="B980" s="315" t="s">
        <v>2095</v>
      </c>
      <c r="C980" s="315" t="s">
        <v>2098</v>
      </c>
      <c r="D980" s="316">
        <v>2.8</v>
      </c>
      <c r="E980" s="317">
        <v>3206</v>
      </c>
      <c r="F980" s="317">
        <v>1971.7</v>
      </c>
      <c r="G980" s="318">
        <v>40413</v>
      </c>
      <c r="H980" s="318">
        <v>40498</v>
      </c>
      <c r="I980" s="318">
        <v>49674</v>
      </c>
      <c r="J980" s="315"/>
      <c r="K980" s="315">
        <v>1054</v>
      </c>
      <c r="L980" s="315" t="s">
        <v>2567</v>
      </c>
      <c r="M980" s="315" t="s">
        <v>766</v>
      </c>
      <c r="N980" s="315" t="s">
        <v>755</v>
      </c>
      <c r="O980" s="315"/>
      <c r="P980" s="315"/>
      <c r="Q980" s="315"/>
    </row>
    <row r="981" spans="1:17">
      <c r="A981" s="315" t="s">
        <v>755</v>
      </c>
      <c r="B981" s="315" t="s">
        <v>2095</v>
      </c>
      <c r="C981" s="315" t="s">
        <v>2098</v>
      </c>
      <c r="D981" s="316">
        <v>2.8</v>
      </c>
      <c r="E981" s="317">
        <v>3374</v>
      </c>
      <c r="F981" s="317">
        <v>2075.0200000000004</v>
      </c>
      <c r="G981" s="318">
        <v>40413</v>
      </c>
      <c r="H981" s="318">
        <v>40498</v>
      </c>
      <c r="I981" s="318">
        <v>49674</v>
      </c>
      <c r="J981" s="315"/>
      <c r="K981" s="315">
        <v>1054</v>
      </c>
      <c r="L981" s="315" t="s">
        <v>2567</v>
      </c>
      <c r="M981" s="315" t="s">
        <v>766</v>
      </c>
      <c r="N981" s="315" t="s">
        <v>755</v>
      </c>
      <c r="O981" s="315"/>
      <c r="P981" s="315"/>
      <c r="Q981" s="315"/>
    </row>
    <row r="982" spans="1:17">
      <c r="A982" s="315" t="s">
        <v>755</v>
      </c>
      <c r="B982" s="315" t="s">
        <v>2095</v>
      </c>
      <c r="C982" s="315" t="s">
        <v>2098</v>
      </c>
      <c r="D982" s="316">
        <v>2.8</v>
      </c>
      <c r="E982" s="317">
        <v>2692</v>
      </c>
      <c r="F982" s="317">
        <v>1300.24</v>
      </c>
      <c r="G982" s="318">
        <v>40492</v>
      </c>
      <c r="H982" s="318">
        <v>40660</v>
      </c>
      <c r="I982" s="318">
        <v>50040</v>
      </c>
      <c r="J982" s="315"/>
      <c r="K982" s="315">
        <v>3615</v>
      </c>
      <c r="L982" s="315" t="s">
        <v>2568</v>
      </c>
      <c r="M982" s="315" t="s">
        <v>764</v>
      </c>
      <c r="N982" s="315" t="s">
        <v>755</v>
      </c>
      <c r="O982" s="315"/>
      <c r="P982" s="315"/>
      <c r="Q982" s="315"/>
    </row>
    <row r="983" spans="1:17">
      <c r="A983" s="315" t="s">
        <v>755</v>
      </c>
      <c r="B983" s="315" t="s">
        <v>2095</v>
      </c>
      <c r="C983" s="315" t="s">
        <v>2098</v>
      </c>
      <c r="D983" s="316">
        <v>2.8</v>
      </c>
      <c r="E983" s="317">
        <v>2942</v>
      </c>
      <c r="F983" s="317">
        <v>1809.3400000000001</v>
      </c>
      <c r="G983" s="318">
        <v>40515</v>
      </c>
      <c r="H983" s="318">
        <v>40533</v>
      </c>
      <c r="I983" s="318">
        <v>49674</v>
      </c>
      <c r="J983" s="315"/>
      <c r="K983" s="315">
        <v>7013</v>
      </c>
      <c r="L983" s="315" t="s">
        <v>2069</v>
      </c>
      <c r="M983" s="315" t="s">
        <v>966</v>
      </c>
      <c r="N983" s="315" t="s">
        <v>755</v>
      </c>
      <c r="O983" s="315"/>
      <c r="P983" s="315"/>
      <c r="Q983" s="315"/>
    </row>
    <row r="984" spans="1:17">
      <c r="A984" s="315" t="s">
        <v>755</v>
      </c>
      <c r="B984" s="315" t="s">
        <v>2095</v>
      </c>
      <c r="C984" s="315" t="s">
        <v>2098</v>
      </c>
      <c r="D984" s="316">
        <v>2.8</v>
      </c>
      <c r="E984" s="317">
        <v>3036</v>
      </c>
      <c r="F984" s="317">
        <v>1211.3599999999999</v>
      </c>
      <c r="G984" s="318">
        <v>40535</v>
      </c>
      <c r="H984" s="318">
        <v>41010</v>
      </c>
      <c r="I984" s="318">
        <v>50405</v>
      </c>
      <c r="J984" s="315"/>
      <c r="K984" s="315">
        <v>3624</v>
      </c>
      <c r="L984" s="315" t="s">
        <v>2569</v>
      </c>
      <c r="M984" s="315" t="s">
        <v>764</v>
      </c>
      <c r="N984" s="315" t="s">
        <v>755</v>
      </c>
      <c r="O984" s="315"/>
      <c r="P984" s="315"/>
      <c r="Q984" s="315"/>
    </row>
    <row r="985" spans="1:17">
      <c r="A985" s="315" t="s">
        <v>755</v>
      </c>
      <c r="B985" s="315" t="s">
        <v>2095</v>
      </c>
      <c r="C985" s="315" t="s">
        <v>2098</v>
      </c>
      <c r="D985" s="316">
        <v>2.8</v>
      </c>
      <c r="E985" s="317">
        <v>2813</v>
      </c>
      <c r="F985" s="317">
        <v>1730</v>
      </c>
      <c r="G985" s="318">
        <v>40599</v>
      </c>
      <c r="H985" s="318">
        <v>40457</v>
      </c>
      <c r="I985" s="318">
        <v>49674</v>
      </c>
      <c r="J985" s="315"/>
      <c r="K985" s="315">
        <v>8832</v>
      </c>
      <c r="L985" s="315" t="s">
        <v>2570</v>
      </c>
      <c r="M985" s="315" t="s">
        <v>1388</v>
      </c>
      <c r="N985" s="315" t="s">
        <v>755</v>
      </c>
      <c r="O985" s="315"/>
      <c r="P985" s="315"/>
      <c r="Q985" s="315"/>
    </row>
    <row r="986" spans="1:17">
      <c r="A986" s="315" t="s">
        <v>755</v>
      </c>
      <c r="B986" s="315" t="s">
        <v>2095</v>
      </c>
      <c r="C986" s="315" t="s">
        <v>2096</v>
      </c>
      <c r="D986" s="316">
        <v>2.8</v>
      </c>
      <c r="E986" s="317">
        <v>2861</v>
      </c>
      <c r="F986" s="317">
        <v>1396.16</v>
      </c>
      <c r="G986" s="318">
        <v>40610</v>
      </c>
      <c r="H986" s="318">
        <v>41010</v>
      </c>
      <c r="I986" s="318">
        <v>50405</v>
      </c>
      <c r="J986" s="315"/>
      <c r="K986" s="315">
        <v>3052</v>
      </c>
      <c r="L986" s="315" t="s">
        <v>2216</v>
      </c>
      <c r="M986" s="315" t="s">
        <v>764</v>
      </c>
      <c r="N986" s="315" t="s">
        <v>755</v>
      </c>
      <c r="O986" s="315"/>
      <c r="P986" s="315"/>
      <c r="Q986" s="315"/>
    </row>
    <row r="987" spans="1:17">
      <c r="A987" s="315" t="s">
        <v>755</v>
      </c>
      <c r="B987" s="315" t="s">
        <v>2095</v>
      </c>
      <c r="C987" s="315" t="s">
        <v>2098</v>
      </c>
      <c r="D987" s="316">
        <v>2.8</v>
      </c>
      <c r="E987" s="317">
        <v>2826</v>
      </c>
      <c r="F987" s="317">
        <v>1364.96</v>
      </c>
      <c r="G987" s="318">
        <v>40681</v>
      </c>
      <c r="H987" s="318">
        <v>40676</v>
      </c>
      <c r="I987" s="318">
        <v>50040</v>
      </c>
      <c r="J987" s="315"/>
      <c r="K987" s="315">
        <v>8335</v>
      </c>
      <c r="L987" s="315" t="s">
        <v>2425</v>
      </c>
      <c r="M987" s="315" t="s">
        <v>784</v>
      </c>
      <c r="N987" s="315" t="s">
        <v>755</v>
      </c>
      <c r="O987" s="315"/>
      <c r="P987" s="315"/>
      <c r="Q987" s="315"/>
    </row>
    <row r="988" spans="1:17">
      <c r="A988" s="315" t="s">
        <v>755</v>
      </c>
      <c r="B988" s="315" t="s">
        <v>2095</v>
      </c>
      <c r="C988" s="315" t="s">
        <v>2098</v>
      </c>
      <c r="D988" s="316">
        <v>2.8</v>
      </c>
      <c r="E988" s="317">
        <v>2574</v>
      </c>
      <c r="F988" s="317">
        <v>1243.24</v>
      </c>
      <c r="G988" s="318">
        <v>40695</v>
      </c>
      <c r="H988" s="318">
        <v>40767</v>
      </c>
      <c r="I988" s="318">
        <v>50040</v>
      </c>
      <c r="J988" s="315"/>
      <c r="K988" s="315">
        <v>1911</v>
      </c>
      <c r="L988" s="315" t="s">
        <v>2571</v>
      </c>
      <c r="M988" s="315" t="s">
        <v>754</v>
      </c>
      <c r="N988" s="315" t="s">
        <v>755</v>
      </c>
      <c r="O988" s="315"/>
      <c r="P988" s="315"/>
      <c r="Q988" s="315"/>
    </row>
    <row r="989" spans="1:17">
      <c r="A989" s="315" t="s">
        <v>755</v>
      </c>
      <c r="B989" s="315" t="s">
        <v>2095</v>
      </c>
      <c r="C989" s="315" t="s">
        <v>2098</v>
      </c>
      <c r="D989" s="316">
        <v>2.8</v>
      </c>
      <c r="E989" s="317">
        <v>2697</v>
      </c>
      <c r="F989" s="317">
        <v>1302.6599999999999</v>
      </c>
      <c r="G989" s="318">
        <v>40667</v>
      </c>
      <c r="H989" s="318">
        <v>40674</v>
      </c>
      <c r="I989" s="318">
        <v>50040</v>
      </c>
      <c r="J989" s="315"/>
      <c r="K989" s="315">
        <v>3800</v>
      </c>
      <c r="L989" s="315" t="s">
        <v>2572</v>
      </c>
      <c r="M989" s="315" t="s">
        <v>764</v>
      </c>
      <c r="N989" s="315" t="s">
        <v>755</v>
      </c>
      <c r="O989" s="315"/>
      <c r="P989" s="315"/>
      <c r="Q989" s="315"/>
    </row>
    <row r="990" spans="1:17">
      <c r="A990" s="315" t="s">
        <v>755</v>
      </c>
      <c r="B990" s="315" t="s">
        <v>2095</v>
      </c>
      <c r="C990" s="315" t="s">
        <v>2098</v>
      </c>
      <c r="D990" s="316">
        <v>2.8</v>
      </c>
      <c r="E990" s="317">
        <v>1892</v>
      </c>
      <c r="F990" s="317">
        <v>913.83999999999992</v>
      </c>
      <c r="G990" s="318">
        <v>40714</v>
      </c>
      <c r="H990" s="318">
        <v>40724</v>
      </c>
      <c r="I990" s="318">
        <v>50040</v>
      </c>
      <c r="J990" s="315"/>
      <c r="K990" s="315">
        <v>8625</v>
      </c>
      <c r="L990" s="315" t="s">
        <v>959</v>
      </c>
      <c r="M990" s="315" t="s">
        <v>784</v>
      </c>
      <c r="N990" s="315" t="s">
        <v>755</v>
      </c>
      <c r="O990" s="315"/>
      <c r="P990" s="315"/>
      <c r="Q990" s="315"/>
    </row>
    <row r="991" spans="1:17">
      <c r="A991" s="315" t="s">
        <v>755</v>
      </c>
      <c r="B991" s="315" t="s">
        <v>2095</v>
      </c>
      <c r="C991" s="315" t="s">
        <v>2096</v>
      </c>
      <c r="D991" s="316">
        <v>2.8</v>
      </c>
      <c r="E991" s="317">
        <v>1387</v>
      </c>
      <c r="F991" s="317">
        <v>821.11</v>
      </c>
      <c r="G991" s="318">
        <v>40815</v>
      </c>
      <c r="H991" s="318">
        <v>40842</v>
      </c>
      <c r="I991" s="318">
        <v>50040</v>
      </c>
      <c r="J991" s="315"/>
      <c r="K991" s="315">
        <v>4552</v>
      </c>
      <c r="L991" s="315" t="s">
        <v>2573</v>
      </c>
      <c r="M991" s="315" t="s">
        <v>1296</v>
      </c>
      <c r="N991" s="315" t="s">
        <v>755</v>
      </c>
      <c r="O991" s="315"/>
      <c r="P991" s="315"/>
      <c r="Q991" s="315"/>
    </row>
    <row r="992" spans="1:17">
      <c r="A992" s="315" t="s">
        <v>755</v>
      </c>
      <c r="B992" s="315" t="s">
        <v>2095</v>
      </c>
      <c r="C992" s="315" t="s">
        <v>2098</v>
      </c>
      <c r="D992" s="316">
        <v>2.82</v>
      </c>
      <c r="E992" s="317">
        <v>1919</v>
      </c>
      <c r="F992" s="317">
        <v>926.88</v>
      </c>
      <c r="G992" s="318">
        <v>40724</v>
      </c>
      <c r="H992" s="318">
        <v>40784</v>
      </c>
      <c r="I992" s="318">
        <v>50040</v>
      </c>
      <c r="J992" s="315"/>
      <c r="K992" s="315">
        <v>3047</v>
      </c>
      <c r="L992" s="315" t="s">
        <v>2359</v>
      </c>
      <c r="M992" s="315" t="s">
        <v>764</v>
      </c>
      <c r="N992" s="315" t="s">
        <v>755</v>
      </c>
      <c r="O992" s="315"/>
      <c r="P992" s="315"/>
      <c r="Q992" s="315"/>
    </row>
    <row r="993" spans="1:17">
      <c r="A993" s="315" t="s">
        <v>755</v>
      </c>
      <c r="B993" s="315" t="s">
        <v>2095</v>
      </c>
      <c r="C993" s="315" t="s">
        <v>2096</v>
      </c>
      <c r="D993" s="316">
        <v>2.84</v>
      </c>
      <c r="E993" s="317">
        <v>3349</v>
      </c>
      <c r="F993" s="317">
        <v>1982.6</v>
      </c>
      <c r="G993" s="318">
        <v>40753</v>
      </c>
      <c r="H993" s="318">
        <v>40836</v>
      </c>
      <c r="I993" s="318">
        <v>50040</v>
      </c>
      <c r="J993" s="315"/>
      <c r="K993" s="315">
        <v>1914</v>
      </c>
      <c r="L993" s="315" t="s">
        <v>2574</v>
      </c>
      <c r="M993" s="315" t="s">
        <v>754</v>
      </c>
      <c r="N993" s="315" t="s">
        <v>755</v>
      </c>
      <c r="O993" s="315"/>
      <c r="P993" s="315"/>
      <c r="Q993" s="315"/>
    </row>
    <row r="994" spans="1:17">
      <c r="A994" s="315" t="s">
        <v>755</v>
      </c>
      <c r="B994" s="315" t="s">
        <v>2095</v>
      </c>
      <c r="C994" s="315" t="s">
        <v>2098</v>
      </c>
      <c r="D994" s="316">
        <v>2.84</v>
      </c>
      <c r="E994" s="317">
        <v>2502</v>
      </c>
      <c r="F994" s="317">
        <v>1208.47</v>
      </c>
      <c r="G994" s="318">
        <v>40749</v>
      </c>
      <c r="H994" s="318">
        <v>40823</v>
      </c>
      <c r="I994" s="318">
        <v>50040</v>
      </c>
      <c r="J994" s="315"/>
      <c r="K994" s="315">
        <v>2504</v>
      </c>
      <c r="L994" s="315" t="s">
        <v>1577</v>
      </c>
      <c r="M994" s="315" t="s">
        <v>764</v>
      </c>
      <c r="N994" s="315" t="s">
        <v>755</v>
      </c>
      <c r="O994" s="315"/>
      <c r="P994" s="315"/>
      <c r="Q994" s="315"/>
    </row>
    <row r="995" spans="1:17">
      <c r="A995" s="315" t="s">
        <v>755</v>
      </c>
      <c r="B995" s="315" t="s">
        <v>2095</v>
      </c>
      <c r="C995" s="315" t="s">
        <v>2098</v>
      </c>
      <c r="D995" s="316">
        <v>2.84</v>
      </c>
      <c r="E995" s="317">
        <v>3437</v>
      </c>
      <c r="F995" s="317">
        <v>1660.0700000000002</v>
      </c>
      <c r="G995" s="318">
        <v>40766</v>
      </c>
      <c r="H995" s="318">
        <v>40878</v>
      </c>
      <c r="I995" s="318">
        <v>50040</v>
      </c>
      <c r="J995" s="315"/>
      <c r="K995" s="315">
        <v>1926</v>
      </c>
      <c r="L995" s="315" t="s">
        <v>2575</v>
      </c>
      <c r="M995" s="315" t="s">
        <v>754</v>
      </c>
      <c r="N995" s="315" t="s">
        <v>755</v>
      </c>
      <c r="O995" s="315"/>
      <c r="P995" s="315"/>
      <c r="Q995" s="315"/>
    </row>
    <row r="996" spans="1:17">
      <c r="A996" s="315" t="s">
        <v>755</v>
      </c>
      <c r="B996" s="315" t="s">
        <v>2095</v>
      </c>
      <c r="C996" s="315" t="s">
        <v>2098</v>
      </c>
      <c r="D996" s="316">
        <v>2.85</v>
      </c>
      <c r="E996" s="317">
        <v>2286.1799999999998</v>
      </c>
      <c r="F996" s="317">
        <v>1406.02</v>
      </c>
      <c r="G996" s="318">
        <v>40478</v>
      </c>
      <c r="H996" s="318">
        <v>40478</v>
      </c>
      <c r="I996" s="318">
        <v>49674</v>
      </c>
      <c r="J996" s="315"/>
      <c r="K996" s="315">
        <v>8405</v>
      </c>
      <c r="L996" s="315" t="s">
        <v>2085</v>
      </c>
      <c r="M996" s="315" t="s">
        <v>784</v>
      </c>
      <c r="N996" s="315" t="s">
        <v>755</v>
      </c>
      <c r="O996" s="315"/>
      <c r="P996" s="315"/>
      <c r="Q996" s="315"/>
    </row>
    <row r="997" spans="1:17">
      <c r="A997" s="315" t="s">
        <v>755</v>
      </c>
      <c r="B997" s="315" t="s">
        <v>2095</v>
      </c>
      <c r="C997" s="315" t="s">
        <v>2098</v>
      </c>
      <c r="D997" s="316">
        <v>2.85</v>
      </c>
      <c r="E997" s="317">
        <v>2547</v>
      </c>
      <c r="F997" s="317">
        <v>1566.4099999999999</v>
      </c>
      <c r="G997" s="318">
        <v>40533</v>
      </c>
      <c r="H997" s="318">
        <v>40339</v>
      </c>
      <c r="I997" s="318">
        <v>49674</v>
      </c>
      <c r="J997" s="315"/>
      <c r="K997" s="315">
        <v>8330</v>
      </c>
      <c r="L997" s="315" t="s">
        <v>2550</v>
      </c>
      <c r="M997" s="315" t="s">
        <v>784</v>
      </c>
      <c r="N997" s="315" t="s">
        <v>755</v>
      </c>
      <c r="O997" s="315"/>
      <c r="P997" s="315"/>
      <c r="Q997" s="315"/>
    </row>
    <row r="998" spans="1:17">
      <c r="A998" s="315" t="s">
        <v>755</v>
      </c>
      <c r="B998" s="315" t="s">
        <v>2095</v>
      </c>
      <c r="C998" s="315" t="s">
        <v>2096</v>
      </c>
      <c r="D998" s="316">
        <v>2.85</v>
      </c>
      <c r="E998" s="317">
        <v>3279</v>
      </c>
      <c r="F998" s="317">
        <v>1941.17</v>
      </c>
      <c r="G998" s="318">
        <v>40651</v>
      </c>
      <c r="H998" s="318">
        <v>40784</v>
      </c>
      <c r="I998" s="318">
        <v>50040</v>
      </c>
      <c r="J998" s="315"/>
      <c r="K998" s="315">
        <v>1066</v>
      </c>
      <c r="L998" s="315" t="s">
        <v>2194</v>
      </c>
      <c r="M998" s="315" t="s">
        <v>766</v>
      </c>
      <c r="N998" s="315" t="s">
        <v>755</v>
      </c>
      <c r="O998" s="315"/>
      <c r="P998" s="315"/>
      <c r="Q998" s="315"/>
    </row>
    <row r="999" spans="1:17">
      <c r="A999" s="315" t="s">
        <v>755</v>
      </c>
      <c r="B999" s="315" t="s">
        <v>2095</v>
      </c>
      <c r="C999" s="315" t="s">
        <v>2098</v>
      </c>
      <c r="D999" s="316">
        <v>2.85</v>
      </c>
      <c r="E999" s="317">
        <v>2599</v>
      </c>
      <c r="F999" s="317">
        <v>1037</v>
      </c>
      <c r="G999" s="318">
        <v>40715</v>
      </c>
      <c r="H999" s="318">
        <v>41027</v>
      </c>
      <c r="I999" s="318">
        <v>50405</v>
      </c>
      <c r="J999" s="315"/>
      <c r="K999" s="315">
        <v>2540</v>
      </c>
      <c r="L999" s="315" t="s">
        <v>1527</v>
      </c>
      <c r="M999" s="315" t="s">
        <v>1296</v>
      </c>
      <c r="N999" s="315" t="s">
        <v>755</v>
      </c>
      <c r="O999" s="315"/>
      <c r="P999" s="315"/>
      <c r="Q999" s="315"/>
    </row>
    <row r="1000" spans="1:17">
      <c r="A1000" s="315" t="s">
        <v>755</v>
      </c>
      <c r="B1000" s="315" t="s">
        <v>2095</v>
      </c>
      <c r="C1000" s="315" t="s">
        <v>2098</v>
      </c>
      <c r="D1000" s="316">
        <v>2.86</v>
      </c>
      <c r="E1000" s="317">
        <v>3183</v>
      </c>
      <c r="F1000" s="317">
        <v>1537.4</v>
      </c>
      <c r="G1000" s="318">
        <v>40452</v>
      </c>
      <c r="H1000" s="318">
        <v>40779</v>
      </c>
      <c r="I1000" s="318">
        <v>50040</v>
      </c>
      <c r="J1000" s="315"/>
      <c r="K1000" s="315">
        <v>3148</v>
      </c>
      <c r="L1000" s="315" t="s">
        <v>2576</v>
      </c>
      <c r="M1000" s="315" t="s">
        <v>764</v>
      </c>
      <c r="N1000" s="315" t="s">
        <v>755</v>
      </c>
      <c r="O1000" s="315"/>
      <c r="P1000" s="315"/>
      <c r="Q1000" s="315"/>
    </row>
    <row r="1001" spans="1:17">
      <c r="A1001" s="315" t="s">
        <v>755</v>
      </c>
      <c r="B1001" s="315" t="s">
        <v>2095</v>
      </c>
      <c r="C1001" s="315" t="s">
        <v>2098</v>
      </c>
      <c r="D1001" s="316">
        <v>2.86</v>
      </c>
      <c r="E1001" s="317">
        <v>2179</v>
      </c>
      <c r="F1001" s="317">
        <v>1052.4699999999998</v>
      </c>
      <c r="G1001" s="318">
        <v>40631</v>
      </c>
      <c r="H1001" s="318">
        <v>40681</v>
      </c>
      <c r="I1001" s="318">
        <v>50040</v>
      </c>
      <c r="J1001" s="315"/>
      <c r="K1001" s="315">
        <v>9240</v>
      </c>
      <c r="L1001" s="315" t="s">
        <v>1965</v>
      </c>
      <c r="M1001" s="315" t="s">
        <v>770</v>
      </c>
      <c r="N1001" s="315" t="s">
        <v>755</v>
      </c>
      <c r="O1001" s="315"/>
      <c r="P1001" s="315"/>
      <c r="Q1001" s="315"/>
    </row>
    <row r="1002" spans="1:17">
      <c r="A1002" s="315" t="s">
        <v>755</v>
      </c>
      <c r="B1002" s="315" t="s">
        <v>2095</v>
      </c>
      <c r="C1002" s="315" t="s">
        <v>2098</v>
      </c>
      <c r="D1002" s="316">
        <v>2.86</v>
      </c>
      <c r="E1002" s="317">
        <v>2997</v>
      </c>
      <c r="F1002" s="317">
        <v>1447.55</v>
      </c>
      <c r="G1002" s="318">
        <v>40710</v>
      </c>
      <c r="H1002" s="318">
        <v>40850</v>
      </c>
      <c r="I1002" s="318">
        <v>50040</v>
      </c>
      <c r="J1002" s="315"/>
      <c r="K1002" s="315">
        <v>4573</v>
      </c>
      <c r="L1002" s="315" t="s">
        <v>2577</v>
      </c>
      <c r="M1002" s="315" t="s">
        <v>1296</v>
      </c>
      <c r="N1002" s="315" t="s">
        <v>755</v>
      </c>
      <c r="O1002" s="315"/>
      <c r="P1002" s="315"/>
      <c r="Q1002" s="315"/>
    </row>
    <row r="1003" spans="1:17">
      <c r="A1003" s="315" t="s">
        <v>755</v>
      </c>
      <c r="B1003" s="315" t="s">
        <v>2095</v>
      </c>
      <c r="C1003" s="315" t="s">
        <v>2096</v>
      </c>
      <c r="D1003" s="316">
        <v>2.87</v>
      </c>
      <c r="E1003" s="317">
        <v>1300</v>
      </c>
      <c r="F1003" s="317">
        <v>769.6</v>
      </c>
      <c r="G1003" s="318">
        <v>40847</v>
      </c>
      <c r="H1003" s="318">
        <v>40851</v>
      </c>
      <c r="I1003" s="318">
        <v>50040</v>
      </c>
      <c r="J1003" s="315"/>
      <c r="K1003" s="315">
        <v>3053</v>
      </c>
      <c r="L1003" s="315" t="s">
        <v>2578</v>
      </c>
      <c r="M1003" s="315" t="s">
        <v>764</v>
      </c>
      <c r="N1003" s="315" t="s">
        <v>755</v>
      </c>
      <c r="O1003" s="315"/>
      <c r="P1003" s="315"/>
      <c r="Q1003" s="315"/>
    </row>
    <row r="1004" spans="1:17">
      <c r="A1004" s="315" t="s">
        <v>755</v>
      </c>
      <c r="B1004" s="315" t="s">
        <v>2095</v>
      </c>
      <c r="C1004" s="315" t="s">
        <v>2098</v>
      </c>
      <c r="D1004" s="316">
        <v>2.88</v>
      </c>
      <c r="E1004" s="317">
        <v>3212</v>
      </c>
      <c r="F1004" s="317">
        <v>1975.3899999999999</v>
      </c>
      <c r="G1004" s="318">
        <v>39980</v>
      </c>
      <c r="H1004" s="318">
        <v>40234</v>
      </c>
      <c r="I1004" s="318">
        <v>49674</v>
      </c>
      <c r="J1004" s="315"/>
      <c r="K1004" s="315">
        <v>1066</v>
      </c>
      <c r="L1004" s="315" t="s">
        <v>2194</v>
      </c>
      <c r="M1004" s="315" t="s">
        <v>766</v>
      </c>
      <c r="N1004" s="315" t="s">
        <v>755</v>
      </c>
      <c r="O1004" s="315"/>
      <c r="P1004" s="315"/>
      <c r="Q1004" s="315"/>
    </row>
    <row r="1005" spans="1:17">
      <c r="A1005" s="315" t="s">
        <v>755</v>
      </c>
      <c r="B1005" s="315" t="s">
        <v>2095</v>
      </c>
      <c r="C1005" s="315" t="s">
        <v>2098</v>
      </c>
      <c r="D1005" s="316">
        <v>2.88</v>
      </c>
      <c r="E1005" s="317">
        <v>2877</v>
      </c>
      <c r="F1005" s="317">
        <v>1389.6</v>
      </c>
      <c r="G1005" s="318">
        <v>40642</v>
      </c>
      <c r="H1005" s="318">
        <v>40792</v>
      </c>
      <c r="I1005" s="318">
        <v>50040</v>
      </c>
      <c r="J1005" s="315"/>
      <c r="K1005" s="315">
        <v>4452</v>
      </c>
      <c r="L1005" s="315" t="s">
        <v>2579</v>
      </c>
      <c r="M1005" s="315" t="s">
        <v>1484</v>
      </c>
      <c r="N1005" s="315" t="s">
        <v>755</v>
      </c>
      <c r="O1005" s="315"/>
      <c r="P1005" s="315"/>
      <c r="Q1005" s="315"/>
    </row>
    <row r="1006" spans="1:17">
      <c r="A1006" s="315" t="s">
        <v>755</v>
      </c>
      <c r="B1006" s="315" t="s">
        <v>2095</v>
      </c>
      <c r="C1006" s="315" t="s">
        <v>2098</v>
      </c>
      <c r="D1006" s="316">
        <v>2.88</v>
      </c>
      <c r="E1006" s="317">
        <v>1937</v>
      </c>
      <c r="F1006" s="317">
        <v>935.56999999999994</v>
      </c>
      <c r="G1006" s="318">
        <v>40751</v>
      </c>
      <c r="H1006" s="318">
        <v>40805</v>
      </c>
      <c r="I1006" s="318">
        <v>50040</v>
      </c>
      <c r="J1006" s="315"/>
      <c r="K1006" s="315">
        <v>3645</v>
      </c>
      <c r="L1006" s="315" t="s">
        <v>2580</v>
      </c>
      <c r="M1006" s="315" t="s">
        <v>764</v>
      </c>
      <c r="N1006" s="315" t="s">
        <v>755</v>
      </c>
      <c r="O1006" s="315"/>
      <c r="P1006" s="315"/>
      <c r="Q1006" s="315"/>
    </row>
    <row r="1007" spans="1:17">
      <c r="A1007" s="315" t="s">
        <v>755</v>
      </c>
      <c r="B1007" s="315" t="s">
        <v>2095</v>
      </c>
      <c r="C1007" s="315" t="s">
        <v>2098</v>
      </c>
      <c r="D1007" s="316">
        <v>2.88</v>
      </c>
      <c r="E1007" s="317">
        <v>1947</v>
      </c>
      <c r="F1007" s="317">
        <v>940.4</v>
      </c>
      <c r="G1007" s="318">
        <v>40722</v>
      </c>
      <c r="H1007" s="318">
        <v>40806</v>
      </c>
      <c r="I1007" s="318">
        <v>50040</v>
      </c>
      <c r="J1007" s="315"/>
      <c r="K1007" s="315">
        <v>3645</v>
      </c>
      <c r="L1007" s="315" t="s">
        <v>2580</v>
      </c>
      <c r="M1007" s="315" t="s">
        <v>764</v>
      </c>
      <c r="N1007" s="315" t="s">
        <v>755</v>
      </c>
      <c r="O1007" s="315"/>
      <c r="P1007" s="315"/>
      <c r="Q1007" s="315"/>
    </row>
    <row r="1008" spans="1:17">
      <c r="A1008" s="315" t="s">
        <v>755</v>
      </c>
      <c r="B1008" s="315" t="s">
        <v>2095</v>
      </c>
      <c r="C1008" s="315" t="s">
        <v>2098</v>
      </c>
      <c r="D1008" s="316">
        <v>2.88</v>
      </c>
      <c r="E1008" s="317">
        <v>2441.5100000000002</v>
      </c>
      <c r="F1008" s="317">
        <v>1179.26</v>
      </c>
      <c r="G1008" s="318">
        <v>40802</v>
      </c>
      <c r="H1008" s="318">
        <v>40870</v>
      </c>
      <c r="I1008" s="318">
        <v>50040</v>
      </c>
      <c r="J1008" s="315"/>
      <c r="K1008" s="315">
        <v>3653</v>
      </c>
      <c r="L1008" s="315" t="s">
        <v>2500</v>
      </c>
      <c r="M1008" s="315" t="s">
        <v>764</v>
      </c>
      <c r="N1008" s="315" t="s">
        <v>755</v>
      </c>
      <c r="O1008" s="315"/>
      <c r="P1008" s="315"/>
      <c r="Q1008" s="315"/>
    </row>
    <row r="1009" spans="1:17">
      <c r="A1009" s="315" t="s">
        <v>755</v>
      </c>
      <c r="B1009" s="315" t="s">
        <v>2095</v>
      </c>
      <c r="C1009" s="315" t="s">
        <v>2098</v>
      </c>
      <c r="D1009" s="316">
        <v>2.88</v>
      </c>
      <c r="E1009" s="317">
        <v>267</v>
      </c>
      <c r="F1009" s="317">
        <v>128.96</v>
      </c>
      <c r="G1009" s="318">
        <v>40808</v>
      </c>
      <c r="H1009" s="318">
        <v>40899</v>
      </c>
      <c r="I1009" s="318">
        <v>50040</v>
      </c>
      <c r="J1009" s="315"/>
      <c r="K1009" s="315">
        <v>3600</v>
      </c>
      <c r="L1009" s="315" t="s">
        <v>2197</v>
      </c>
      <c r="M1009" s="315" t="s">
        <v>764</v>
      </c>
      <c r="N1009" s="315" t="s">
        <v>755</v>
      </c>
      <c r="O1009" s="315"/>
      <c r="P1009" s="315"/>
      <c r="Q1009" s="315"/>
    </row>
    <row r="1010" spans="1:17">
      <c r="A1010" s="315" t="s">
        <v>755</v>
      </c>
      <c r="B1010" s="315" t="s">
        <v>2095</v>
      </c>
      <c r="C1010" s="315" t="s">
        <v>2096</v>
      </c>
      <c r="D1010" s="316">
        <v>2.88</v>
      </c>
      <c r="E1010" s="317">
        <v>1407</v>
      </c>
      <c r="F1010" s="317">
        <v>771.25</v>
      </c>
      <c r="G1010" s="318">
        <v>40842</v>
      </c>
      <c r="H1010" s="318">
        <v>40892</v>
      </c>
      <c r="I1010" s="318">
        <v>50040</v>
      </c>
      <c r="J1010" s="315"/>
      <c r="K1010" s="315">
        <v>3713</v>
      </c>
      <c r="L1010" s="315" t="s">
        <v>2581</v>
      </c>
      <c r="M1010" s="315" t="s">
        <v>764</v>
      </c>
      <c r="N1010" s="315" t="s">
        <v>755</v>
      </c>
      <c r="O1010" s="315"/>
      <c r="P1010" s="315"/>
      <c r="Q1010" s="315"/>
    </row>
    <row r="1011" spans="1:17">
      <c r="A1011" s="315" t="s">
        <v>755</v>
      </c>
      <c r="B1011" s="315" t="s">
        <v>2095</v>
      </c>
      <c r="C1011" s="315" t="s">
        <v>2096</v>
      </c>
      <c r="D1011" s="316">
        <v>2.9</v>
      </c>
      <c r="E1011" s="317">
        <v>3679</v>
      </c>
      <c r="F1011" s="317">
        <v>3311.1</v>
      </c>
      <c r="G1011" s="318">
        <v>39570</v>
      </c>
      <c r="H1011" s="318">
        <v>39884</v>
      </c>
      <c r="I1011" s="318">
        <v>49309</v>
      </c>
      <c r="J1011" s="315"/>
      <c r="K1011" s="315">
        <v>6763</v>
      </c>
      <c r="L1011" s="315" t="s">
        <v>2582</v>
      </c>
      <c r="M1011" s="315" t="s">
        <v>811</v>
      </c>
      <c r="N1011" s="315" t="s">
        <v>755</v>
      </c>
      <c r="O1011" s="315"/>
      <c r="P1011" s="315"/>
      <c r="Q1011" s="315"/>
    </row>
    <row r="1012" spans="1:17">
      <c r="A1012" s="315" t="s">
        <v>755</v>
      </c>
      <c r="B1012" s="315" t="s">
        <v>2095</v>
      </c>
      <c r="C1012" s="315" t="s">
        <v>2098</v>
      </c>
      <c r="D1012" s="316">
        <v>2.9</v>
      </c>
      <c r="E1012" s="317">
        <v>3169</v>
      </c>
      <c r="F1012" s="317">
        <v>1530.62</v>
      </c>
      <c r="G1012" s="318">
        <v>39570</v>
      </c>
      <c r="H1012" s="318">
        <v>40893</v>
      </c>
      <c r="I1012" s="318">
        <v>50040</v>
      </c>
      <c r="J1012" s="315"/>
      <c r="K1012" s="315">
        <v>3182</v>
      </c>
      <c r="L1012" s="315" t="s">
        <v>2583</v>
      </c>
      <c r="M1012" s="315" t="s">
        <v>761</v>
      </c>
      <c r="N1012" s="315" t="s">
        <v>755</v>
      </c>
      <c r="O1012" s="315"/>
      <c r="P1012" s="315"/>
      <c r="Q1012" s="315"/>
    </row>
    <row r="1013" spans="1:17">
      <c r="A1013" s="315" t="s">
        <v>755</v>
      </c>
      <c r="B1013" s="315" t="s">
        <v>2095</v>
      </c>
      <c r="C1013" s="315" t="s">
        <v>2096</v>
      </c>
      <c r="D1013" s="316">
        <v>2.9</v>
      </c>
      <c r="E1013" s="317">
        <v>2160</v>
      </c>
      <c r="F1013" s="317">
        <v>1943.9999999999998</v>
      </c>
      <c r="G1013" s="318">
        <v>39569</v>
      </c>
      <c r="H1013" s="318">
        <v>39493</v>
      </c>
      <c r="I1013" s="318">
        <v>48914</v>
      </c>
      <c r="J1013" s="315"/>
      <c r="K1013" s="315">
        <v>8854</v>
      </c>
      <c r="L1013" s="315" t="s">
        <v>2584</v>
      </c>
      <c r="M1013" s="315" t="s">
        <v>1388</v>
      </c>
      <c r="N1013" s="315" t="s">
        <v>755</v>
      </c>
      <c r="O1013" s="315"/>
      <c r="P1013" s="315"/>
      <c r="Q1013" s="315"/>
    </row>
    <row r="1014" spans="1:17">
      <c r="A1014" s="315" t="s">
        <v>755</v>
      </c>
      <c r="B1014" s="315" t="s">
        <v>2095</v>
      </c>
      <c r="C1014" s="315" t="s">
        <v>2098</v>
      </c>
      <c r="D1014" s="316">
        <v>2.9</v>
      </c>
      <c r="E1014" s="317">
        <v>3500</v>
      </c>
      <c r="F1014" s="317">
        <v>2625</v>
      </c>
      <c r="G1014" s="318">
        <v>39570</v>
      </c>
      <c r="H1014" s="318">
        <v>40074</v>
      </c>
      <c r="I1014" s="318">
        <v>49309</v>
      </c>
      <c r="J1014" s="315"/>
      <c r="K1014" s="315">
        <v>1937</v>
      </c>
      <c r="L1014" s="315" t="s">
        <v>2339</v>
      </c>
      <c r="M1014" s="315" t="s">
        <v>754</v>
      </c>
      <c r="N1014" s="315" t="s">
        <v>755</v>
      </c>
      <c r="O1014" s="315"/>
      <c r="P1014" s="315"/>
      <c r="Q1014" s="315"/>
    </row>
    <row r="1015" spans="1:17">
      <c r="A1015" s="315" t="s">
        <v>755</v>
      </c>
      <c r="B1015" s="315" t="s">
        <v>2095</v>
      </c>
      <c r="C1015" s="315" t="s">
        <v>2098</v>
      </c>
      <c r="D1015" s="316">
        <v>2.9</v>
      </c>
      <c r="E1015" s="317">
        <v>2811</v>
      </c>
      <c r="F1015" s="317">
        <v>2108.25</v>
      </c>
      <c r="G1015" s="318">
        <v>39570</v>
      </c>
      <c r="H1015" s="318">
        <v>40127</v>
      </c>
      <c r="I1015" s="318">
        <v>49309</v>
      </c>
      <c r="J1015" s="315"/>
      <c r="K1015" s="315">
        <v>6274</v>
      </c>
      <c r="L1015" s="315" t="s">
        <v>799</v>
      </c>
      <c r="M1015" s="315" t="s">
        <v>788</v>
      </c>
      <c r="N1015" s="315" t="s">
        <v>755</v>
      </c>
      <c r="O1015" s="315"/>
      <c r="P1015" s="315"/>
      <c r="Q1015" s="315"/>
    </row>
    <row r="1016" spans="1:17">
      <c r="A1016" s="315" t="s">
        <v>755</v>
      </c>
      <c r="B1016" s="315" t="s">
        <v>2095</v>
      </c>
      <c r="C1016" s="315" t="s">
        <v>2096</v>
      </c>
      <c r="D1016" s="316">
        <v>2.9</v>
      </c>
      <c r="E1016" s="317">
        <v>2196</v>
      </c>
      <c r="F1016" s="317">
        <v>1976.3999999999999</v>
      </c>
      <c r="G1016" s="318">
        <v>39570</v>
      </c>
      <c r="H1016" s="318">
        <v>40052</v>
      </c>
      <c r="I1016" s="318">
        <v>49309</v>
      </c>
      <c r="J1016" s="315"/>
      <c r="K1016" s="315">
        <v>1066</v>
      </c>
      <c r="L1016" s="315" t="s">
        <v>2194</v>
      </c>
      <c r="M1016" s="315" t="s">
        <v>766</v>
      </c>
      <c r="N1016" s="315" t="s">
        <v>755</v>
      </c>
      <c r="O1016" s="315"/>
      <c r="P1016" s="315"/>
      <c r="Q1016" s="315"/>
    </row>
    <row r="1017" spans="1:17">
      <c r="A1017" s="315" t="s">
        <v>755</v>
      </c>
      <c r="B1017" s="315" t="s">
        <v>2095</v>
      </c>
      <c r="C1017" s="315" t="s">
        <v>2098</v>
      </c>
      <c r="D1017" s="316">
        <v>2.9</v>
      </c>
      <c r="E1017" s="317">
        <v>2668</v>
      </c>
      <c r="F1017" s="317">
        <v>2001</v>
      </c>
      <c r="G1017" s="318">
        <v>39630</v>
      </c>
      <c r="H1017" s="318">
        <v>39743</v>
      </c>
      <c r="I1017" s="318">
        <v>48944</v>
      </c>
      <c r="J1017" s="315"/>
      <c r="K1017" s="315">
        <v>1564</v>
      </c>
      <c r="L1017" s="315" t="s">
        <v>2585</v>
      </c>
      <c r="M1017" s="315" t="s">
        <v>761</v>
      </c>
      <c r="N1017" s="315" t="s">
        <v>755</v>
      </c>
      <c r="O1017" s="315"/>
      <c r="P1017" s="315"/>
      <c r="Q1017" s="315"/>
    </row>
    <row r="1018" spans="1:17">
      <c r="A1018" s="315" t="s">
        <v>755</v>
      </c>
      <c r="B1018" s="315" t="s">
        <v>2095</v>
      </c>
      <c r="C1018" s="315" t="s">
        <v>2098</v>
      </c>
      <c r="D1018" s="316">
        <v>2.9</v>
      </c>
      <c r="E1018" s="317">
        <v>2793</v>
      </c>
      <c r="F1018" s="317">
        <v>2094.75</v>
      </c>
      <c r="G1018" s="318">
        <v>39570</v>
      </c>
      <c r="H1018" s="318">
        <v>39415</v>
      </c>
      <c r="I1018" s="318">
        <v>48549</v>
      </c>
      <c r="J1018" s="315"/>
      <c r="K1018" s="315">
        <v>4464</v>
      </c>
      <c r="L1018" s="315" t="s">
        <v>2586</v>
      </c>
      <c r="M1018" s="315" t="s">
        <v>1484</v>
      </c>
      <c r="N1018" s="315" t="s">
        <v>755</v>
      </c>
      <c r="O1018" s="315"/>
      <c r="P1018" s="315"/>
      <c r="Q1018" s="315"/>
    </row>
    <row r="1019" spans="1:17">
      <c r="A1019" s="315" t="s">
        <v>755</v>
      </c>
      <c r="B1019" s="315" t="s">
        <v>2095</v>
      </c>
      <c r="C1019" s="315" t="s">
        <v>2098</v>
      </c>
      <c r="D1019" s="316">
        <v>2.9</v>
      </c>
      <c r="E1019" s="317">
        <v>3457.0299999999997</v>
      </c>
      <c r="F1019" s="317">
        <v>2126.08</v>
      </c>
      <c r="G1019" s="318">
        <v>39570</v>
      </c>
      <c r="H1019" s="318">
        <v>40399</v>
      </c>
      <c r="I1019" s="318">
        <v>49674</v>
      </c>
      <c r="J1019" s="315"/>
      <c r="K1019" s="315">
        <v>4512</v>
      </c>
      <c r="L1019" s="315" t="s">
        <v>2357</v>
      </c>
      <c r="M1019" s="315" t="s">
        <v>1296</v>
      </c>
      <c r="N1019" s="315" t="s">
        <v>755</v>
      </c>
      <c r="O1019" s="315"/>
      <c r="P1019" s="315"/>
      <c r="Q1019" s="315"/>
    </row>
    <row r="1020" spans="1:17">
      <c r="A1020" s="315" t="s">
        <v>755</v>
      </c>
      <c r="B1020" s="315" t="s">
        <v>2095</v>
      </c>
      <c r="C1020" s="315" t="s">
        <v>2098</v>
      </c>
      <c r="D1020" s="316">
        <v>2.9</v>
      </c>
      <c r="E1020" s="317">
        <v>2731</v>
      </c>
      <c r="F1020" s="317">
        <v>2048.25</v>
      </c>
      <c r="G1020" s="318">
        <v>39582</v>
      </c>
      <c r="H1020" s="318">
        <v>39981</v>
      </c>
      <c r="I1020" s="318">
        <v>49279</v>
      </c>
      <c r="J1020" s="315"/>
      <c r="K1020" s="315">
        <v>3095</v>
      </c>
      <c r="L1020" s="315" t="s">
        <v>2587</v>
      </c>
      <c r="M1020" s="315" t="s">
        <v>764</v>
      </c>
      <c r="N1020" s="315" t="s">
        <v>755</v>
      </c>
      <c r="O1020" s="315"/>
      <c r="P1020" s="315"/>
      <c r="Q1020" s="315"/>
    </row>
    <row r="1021" spans="1:17">
      <c r="A1021" s="315" t="s">
        <v>755</v>
      </c>
      <c r="B1021" s="315" t="s">
        <v>2095</v>
      </c>
      <c r="C1021" s="315" t="s">
        <v>2098</v>
      </c>
      <c r="D1021" s="316">
        <v>2.9</v>
      </c>
      <c r="E1021" s="317">
        <v>2789</v>
      </c>
      <c r="F1021" s="317">
        <v>2091.75</v>
      </c>
      <c r="G1021" s="318">
        <v>39570</v>
      </c>
      <c r="H1021" s="318">
        <v>39573</v>
      </c>
      <c r="I1021" s="318">
        <v>48914</v>
      </c>
      <c r="J1021" s="315"/>
      <c r="K1021" s="315">
        <v>6300</v>
      </c>
      <c r="L1021" s="315" t="s">
        <v>327</v>
      </c>
      <c r="M1021" s="315" t="s">
        <v>1712</v>
      </c>
      <c r="N1021" s="315" t="s">
        <v>755</v>
      </c>
      <c r="O1021" s="315"/>
      <c r="P1021" s="315"/>
      <c r="Q1021" s="315"/>
    </row>
    <row r="1022" spans="1:17">
      <c r="A1022" s="315" t="s">
        <v>755</v>
      </c>
      <c r="B1022" s="315" t="s">
        <v>2095</v>
      </c>
      <c r="C1022" s="315" t="s">
        <v>2098</v>
      </c>
      <c r="D1022" s="316">
        <v>2.9</v>
      </c>
      <c r="E1022" s="317">
        <v>3613</v>
      </c>
      <c r="F1022" s="317">
        <v>2709.75</v>
      </c>
      <c r="G1022" s="318">
        <v>39570</v>
      </c>
      <c r="H1022" s="318">
        <v>39979</v>
      </c>
      <c r="I1022" s="318">
        <v>49309</v>
      </c>
      <c r="J1022" s="315"/>
      <c r="K1022" s="315">
        <v>1976</v>
      </c>
      <c r="L1022" s="315" t="s">
        <v>2588</v>
      </c>
      <c r="M1022" s="315" t="s">
        <v>754</v>
      </c>
      <c r="N1022" s="315" t="s">
        <v>755</v>
      </c>
      <c r="O1022" s="315"/>
      <c r="P1022" s="315"/>
      <c r="Q1022" s="315"/>
    </row>
    <row r="1023" spans="1:17">
      <c r="A1023" s="315" t="s">
        <v>755</v>
      </c>
      <c r="B1023" s="315" t="s">
        <v>2095</v>
      </c>
      <c r="C1023" s="315" t="s">
        <v>2096</v>
      </c>
      <c r="D1023" s="316">
        <v>2.9</v>
      </c>
      <c r="E1023" s="317">
        <v>2566</v>
      </c>
      <c r="F1023" s="317">
        <v>1893.72</v>
      </c>
      <c r="G1023" s="318">
        <v>39570</v>
      </c>
      <c r="H1023" s="318">
        <v>40245</v>
      </c>
      <c r="I1023" s="318">
        <v>49674</v>
      </c>
      <c r="J1023" s="315"/>
      <c r="K1023" s="315">
        <v>9426</v>
      </c>
      <c r="L1023" s="315" t="s">
        <v>2589</v>
      </c>
      <c r="M1023" s="315" t="s">
        <v>781</v>
      </c>
      <c r="N1023" s="315" t="s">
        <v>755</v>
      </c>
      <c r="O1023" s="315"/>
      <c r="P1023" s="315"/>
      <c r="Q1023" s="315"/>
    </row>
    <row r="1024" spans="1:17">
      <c r="A1024" s="315" t="s">
        <v>755</v>
      </c>
      <c r="B1024" s="315" t="s">
        <v>2095</v>
      </c>
      <c r="C1024" s="315" t="s">
        <v>2098</v>
      </c>
      <c r="D1024" s="316">
        <v>2.9</v>
      </c>
      <c r="E1024" s="317">
        <v>3397</v>
      </c>
      <c r="F1024" s="317">
        <v>2547.75</v>
      </c>
      <c r="G1024" s="318">
        <v>39570</v>
      </c>
      <c r="H1024" s="318">
        <v>39786</v>
      </c>
      <c r="I1024" s="318">
        <v>48914</v>
      </c>
      <c r="J1024" s="315"/>
      <c r="K1024" s="315">
        <v>6652</v>
      </c>
      <c r="L1024" s="315" t="s">
        <v>2590</v>
      </c>
      <c r="M1024" s="315" t="s">
        <v>811</v>
      </c>
      <c r="N1024" s="315" t="s">
        <v>755</v>
      </c>
      <c r="O1024" s="315"/>
      <c r="P1024" s="315"/>
      <c r="Q1024" s="315"/>
    </row>
    <row r="1025" spans="1:17">
      <c r="A1025" s="315" t="s">
        <v>755</v>
      </c>
      <c r="B1025" s="319" t="s">
        <v>2095</v>
      </c>
      <c r="C1025" s="315" t="s">
        <v>2098</v>
      </c>
      <c r="D1025" s="320">
        <v>2.9</v>
      </c>
      <c r="E1025" s="317">
        <v>3187</v>
      </c>
      <c r="F1025" s="317">
        <v>1960.02</v>
      </c>
      <c r="G1025" s="321">
        <v>39570</v>
      </c>
      <c r="H1025" s="321">
        <v>40312</v>
      </c>
      <c r="I1025" s="321">
        <v>49674</v>
      </c>
      <c r="J1025" s="319"/>
      <c r="K1025" s="322">
        <v>1000</v>
      </c>
      <c r="L1025" s="319" t="s">
        <v>2075</v>
      </c>
      <c r="M1025" s="319" t="s">
        <v>766</v>
      </c>
      <c r="N1025" s="315" t="s">
        <v>755</v>
      </c>
      <c r="O1025" s="319"/>
      <c r="P1025" s="319"/>
      <c r="Q1025" s="319"/>
    </row>
    <row r="1026" spans="1:17">
      <c r="A1026" s="315" t="s">
        <v>750</v>
      </c>
      <c r="B1026" s="315" t="s">
        <v>2095</v>
      </c>
      <c r="C1026" s="315" t="s">
        <v>2096</v>
      </c>
      <c r="D1026" s="316">
        <v>2.9</v>
      </c>
      <c r="E1026" s="317">
        <v>2667</v>
      </c>
      <c r="F1026" s="317">
        <v>2400.3000000000002</v>
      </c>
      <c r="G1026" s="318">
        <v>39570</v>
      </c>
      <c r="H1026" s="318">
        <v>39598</v>
      </c>
      <c r="I1026" s="318">
        <v>48914</v>
      </c>
      <c r="J1026" s="315"/>
      <c r="K1026" s="315">
        <v>3048</v>
      </c>
      <c r="L1026" s="315" t="s">
        <v>1852</v>
      </c>
      <c r="M1026" s="315" t="s">
        <v>764</v>
      </c>
      <c r="N1026" s="315" t="s">
        <v>750</v>
      </c>
      <c r="O1026" s="315"/>
      <c r="P1026" s="315"/>
      <c r="Q1026" s="315"/>
    </row>
    <row r="1027" spans="1:17">
      <c r="A1027" s="315" t="s">
        <v>755</v>
      </c>
      <c r="B1027" s="315" t="s">
        <v>2095</v>
      </c>
      <c r="C1027" s="315" t="s">
        <v>2096</v>
      </c>
      <c r="D1027" s="316">
        <v>2.9</v>
      </c>
      <c r="E1027" s="317">
        <v>2719</v>
      </c>
      <c r="F1027" s="317">
        <v>2447.1</v>
      </c>
      <c r="G1027" s="318">
        <v>39581</v>
      </c>
      <c r="H1027" s="318">
        <v>39384</v>
      </c>
      <c r="I1027" s="318">
        <v>48549</v>
      </c>
      <c r="J1027" s="315"/>
      <c r="K1027" s="315">
        <v>8588</v>
      </c>
      <c r="L1027" s="315" t="s">
        <v>2591</v>
      </c>
      <c r="M1027" s="315" t="s">
        <v>792</v>
      </c>
      <c r="N1027" s="315" t="s">
        <v>755</v>
      </c>
      <c r="O1027" s="315"/>
      <c r="P1027" s="315"/>
      <c r="Q1027" s="315"/>
    </row>
    <row r="1028" spans="1:17">
      <c r="A1028" s="315" t="s">
        <v>755</v>
      </c>
      <c r="B1028" s="315" t="s">
        <v>2095</v>
      </c>
      <c r="C1028" s="315" t="s">
        <v>2096</v>
      </c>
      <c r="D1028" s="316">
        <v>2.9</v>
      </c>
      <c r="E1028" s="317">
        <v>3265</v>
      </c>
      <c r="F1028" s="317">
        <v>2938.5</v>
      </c>
      <c r="G1028" s="318">
        <v>39570</v>
      </c>
      <c r="H1028" s="318">
        <v>39573</v>
      </c>
      <c r="I1028" s="318">
        <v>48944</v>
      </c>
      <c r="J1028" s="315"/>
      <c r="K1028" s="315">
        <v>1741</v>
      </c>
      <c r="L1028" s="315" t="s">
        <v>2592</v>
      </c>
      <c r="M1028" s="315" t="s">
        <v>761</v>
      </c>
      <c r="N1028" s="315" t="s">
        <v>755</v>
      </c>
      <c r="O1028" s="315"/>
      <c r="P1028" s="315"/>
      <c r="Q1028" s="315"/>
    </row>
    <row r="1029" spans="1:17">
      <c r="A1029" s="315" t="s">
        <v>755</v>
      </c>
      <c r="B1029" s="315" t="s">
        <v>2095</v>
      </c>
      <c r="C1029" s="315" t="s">
        <v>2096</v>
      </c>
      <c r="D1029" s="316">
        <v>2.9</v>
      </c>
      <c r="E1029" s="317">
        <v>3067</v>
      </c>
      <c r="F1029" s="317">
        <v>1815.6700000000003</v>
      </c>
      <c r="G1029" s="318">
        <v>39570</v>
      </c>
      <c r="H1029" s="318">
        <v>40854</v>
      </c>
      <c r="I1029" s="318">
        <v>50040</v>
      </c>
      <c r="J1029" s="315"/>
      <c r="K1029" s="315">
        <v>3612</v>
      </c>
      <c r="L1029" s="315" t="s">
        <v>2278</v>
      </c>
      <c r="M1029" s="315" t="s">
        <v>764</v>
      </c>
      <c r="N1029" s="315" t="s">
        <v>755</v>
      </c>
      <c r="O1029" s="315"/>
      <c r="P1029" s="315"/>
      <c r="Q1029" s="315"/>
    </row>
    <row r="1030" spans="1:17">
      <c r="A1030" s="315" t="s">
        <v>755</v>
      </c>
      <c r="B1030" s="315" t="s">
        <v>2095</v>
      </c>
      <c r="C1030" s="315" t="s">
        <v>2098</v>
      </c>
      <c r="D1030" s="316">
        <v>2.9</v>
      </c>
      <c r="E1030" s="317">
        <v>2869</v>
      </c>
      <c r="F1030" s="317">
        <v>2151.75</v>
      </c>
      <c r="G1030" s="318">
        <v>39570</v>
      </c>
      <c r="H1030" s="318">
        <v>39570</v>
      </c>
      <c r="I1030" s="318">
        <v>48914</v>
      </c>
      <c r="J1030" s="315"/>
      <c r="K1030" s="315">
        <v>3628</v>
      </c>
      <c r="L1030" s="315" t="s">
        <v>2593</v>
      </c>
      <c r="M1030" s="315" t="s">
        <v>764</v>
      </c>
      <c r="N1030" s="315" t="s">
        <v>755</v>
      </c>
      <c r="O1030" s="315"/>
      <c r="P1030" s="315"/>
      <c r="Q1030" s="315"/>
    </row>
    <row r="1031" spans="1:17">
      <c r="A1031" s="315" t="s">
        <v>755</v>
      </c>
      <c r="B1031" s="315" t="s">
        <v>2095</v>
      </c>
      <c r="C1031" s="315" t="s">
        <v>2096</v>
      </c>
      <c r="D1031" s="316">
        <v>2.9</v>
      </c>
      <c r="E1031" s="317">
        <v>3359</v>
      </c>
      <c r="F1031" s="317">
        <v>3023.1</v>
      </c>
      <c r="G1031" s="318">
        <v>39569</v>
      </c>
      <c r="H1031" s="318">
        <v>39575</v>
      </c>
      <c r="I1031" s="318">
        <v>48914</v>
      </c>
      <c r="J1031" s="315"/>
      <c r="K1031" s="315">
        <v>1976</v>
      </c>
      <c r="L1031" s="315" t="s">
        <v>2588</v>
      </c>
      <c r="M1031" s="315" t="s">
        <v>754</v>
      </c>
      <c r="N1031" s="315" t="s">
        <v>755</v>
      </c>
      <c r="O1031" s="315"/>
      <c r="P1031" s="315"/>
      <c r="Q1031" s="315"/>
    </row>
    <row r="1032" spans="1:17">
      <c r="A1032" s="315" t="s">
        <v>755</v>
      </c>
      <c r="B1032" s="315" t="s">
        <v>2095</v>
      </c>
      <c r="C1032" s="315" t="s">
        <v>2096</v>
      </c>
      <c r="D1032" s="316">
        <v>2.9</v>
      </c>
      <c r="E1032" s="317">
        <v>3671</v>
      </c>
      <c r="F1032" s="317">
        <v>3303.8999999999996</v>
      </c>
      <c r="G1032" s="318">
        <v>39569</v>
      </c>
      <c r="H1032" s="318">
        <v>39575</v>
      </c>
      <c r="I1032" s="318">
        <v>48944</v>
      </c>
      <c r="J1032" s="315"/>
      <c r="K1032" s="315">
        <v>1976</v>
      </c>
      <c r="L1032" s="315" t="s">
        <v>2594</v>
      </c>
      <c r="M1032" s="315" t="s">
        <v>754</v>
      </c>
      <c r="N1032" s="315" t="s">
        <v>755</v>
      </c>
      <c r="O1032" s="315"/>
      <c r="P1032" s="315"/>
      <c r="Q1032" s="315"/>
    </row>
    <row r="1033" spans="1:17">
      <c r="A1033" s="315" t="s">
        <v>755</v>
      </c>
      <c r="B1033" s="315" t="s">
        <v>2095</v>
      </c>
      <c r="C1033" s="315" t="s">
        <v>2098</v>
      </c>
      <c r="D1033" s="316">
        <v>2.9</v>
      </c>
      <c r="E1033" s="317">
        <v>3094</v>
      </c>
      <c r="F1033" s="317">
        <v>2320.5</v>
      </c>
      <c r="G1033" s="318">
        <v>39570</v>
      </c>
      <c r="H1033" s="318">
        <v>39797</v>
      </c>
      <c r="I1033" s="318">
        <v>48914</v>
      </c>
      <c r="J1033" s="315"/>
      <c r="K1033" s="315">
        <v>3646</v>
      </c>
      <c r="L1033" s="315" t="s">
        <v>2595</v>
      </c>
      <c r="M1033" s="315" t="s">
        <v>764</v>
      </c>
      <c r="N1033" s="315" t="s">
        <v>755</v>
      </c>
      <c r="O1033" s="315"/>
      <c r="P1033" s="315"/>
      <c r="Q1033" s="315"/>
    </row>
    <row r="1034" spans="1:17">
      <c r="A1034" s="315" t="s">
        <v>755</v>
      </c>
      <c r="B1034" s="315" t="s">
        <v>2095</v>
      </c>
      <c r="C1034" s="315" t="s">
        <v>2098</v>
      </c>
      <c r="D1034" s="316">
        <v>2.9</v>
      </c>
      <c r="E1034" s="317">
        <v>3330</v>
      </c>
      <c r="F1034" s="317">
        <v>2497.5</v>
      </c>
      <c r="G1034" s="318">
        <v>39570</v>
      </c>
      <c r="H1034" s="318">
        <v>39797</v>
      </c>
      <c r="I1034" s="318">
        <v>48914</v>
      </c>
      <c r="J1034" s="315"/>
      <c r="K1034" s="315">
        <v>3625</v>
      </c>
      <c r="L1034" s="315" t="s">
        <v>2596</v>
      </c>
      <c r="M1034" s="315" t="s">
        <v>764</v>
      </c>
      <c r="N1034" s="315" t="s">
        <v>755</v>
      </c>
      <c r="O1034" s="315"/>
      <c r="P1034" s="315"/>
      <c r="Q1034" s="315"/>
    </row>
    <row r="1035" spans="1:17">
      <c r="A1035" s="315" t="s">
        <v>755</v>
      </c>
      <c r="B1035" s="315" t="s">
        <v>2095</v>
      </c>
      <c r="C1035" s="315" t="s">
        <v>2098</v>
      </c>
      <c r="D1035" s="316">
        <v>2.9</v>
      </c>
      <c r="E1035" s="317">
        <v>3424</v>
      </c>
      <c r="F1035" s="317">
        <v>2568</v>
      </c>
      <c r="G1035" s="318">
        <v>39570</v>
      </c>
      <c r="H1035" s="318">
        <v>38946</v>
      </c>
      <c r="I1035" s="318">
        <v>48183</v>
      </c>
      <c r="J1035" s="315"/>
      <c r="K1035" s="315">
        <v>1052</v>
      </c>
      <c r="L1035" s="315" t="s">
        <v>2150</v>
      </c>
      <c r="M1035" s="315" t="s">
        <v>766</v>
      </c>
      <c r="N1035" s="315" t="s">
        <v>755</v>
      </c>
      <c r="O1035" s="315"/>
      <c r="P1035" s="315"/>
      <c r="Q1035" s="315"/>
    </row>
    <row r="1036" spans="1:17">
      <c r="A1036" s="315" t="s">
        <v>755</v>
      </c>
      <c r="B1036" s="315" t="s">
        <v>2095</v>
      </c>
      <c r="C1036" s="315" t="s">
        <v>2098</v>
      </c>
      <c r="D1036" s="316">
        <v>2.9</v>
      </c>
      <c r="E1036" s="317">
        <v>2724</v>
      </c>
      <c r="F1036" s="317">
        <v>2043</v>
      </c>
      <c r="G1036" s="318">
        <v>39570</v>
      </c>
      <c r="H1036" s="318">
        <v>38848</v>
      </c>
      <c r="I1036" s="318">
        <v>48183</v>
      </c>
      <c r="J1036" s="315"/>
      <c r="K1036" s="315">
        <v>2842</v>
      </c>
      <c r="L1036" s="315" t="s">
        <v>2597</v>
      </c>
      <c r="M1036" s="315" t="s">
        <v>1431</v>
      </c>
      <c r="N1036" s="315" t="s">
        <v>755</v>
      </c>
      <c r="O1036" s="315"/>
      <c r="P1036" s="315"/>
      <c r="Q1036" s="315"/>
    </row>
    <row r="1037" spans="1:17">
      <c r="A1037" s="315" t="s">
        <v>755</v>
      </c>
      <c r="B1037" s="315" t="s">
        <v>2095</v>
      </c>
      <c r="C1037" s="315" t="s">
        <v>2098</v>
      </c>
      <c r="D1037" s="316">
        <v>2.9</v>
      </c>
      <c r="E1037" s="317">
        <v>3330</v>
      </c>
      <c r="F1037" s="317">
        <v>2497.5</v>
      </c>
      <c r="G1037" s="318">
        <v>39570</v>
      </c>
      <c r="H1037" s="318">
        <v>38852</v>
      </c>
      <c r="I1037" s="318">
        <v>48183</v>
      </c>
      <c r="J1037" s="315"/>
      <c r="K1037" s="315">
        <v>1806</v>
      </c>
      <c r="L1037" s="315" t="s">
        <v>2322</v>
      </c>
      <c r="M1037" s="315" t="s">
        <v>766</v>
      </c>
      <c r="N1037" s="315" t="s">
        <v>755</v>
      </c>
      <c r="O1037" s="315"/>
      <c r="P1037" s="315"/>
      <c r="Q1037" s="315"/>
    </row>
    <row r="1038" spans="1:17">
      <c r="A1038" s="315" t="s">
        <v>755</v>
      </c>
      <c r="B1038" s="315" t="s">
        <v>2095</v>
      </c>
      <c r="C1038" s="315" t="s">
        <v>2098</v>
      </c>
      <c r="D1038" s="316">
        <v>2.9</v>
      </c>
      <c r="E1038" s="317">
        <v>2872</v>
      </c>
      <c r="F1038" s="317">
        <v>2154</v>
      </c>
      <c r="G1038" s="318">
        <v>39570</v>
      </c>
      <c r="H1038" s="318">
        <v>38832</v>
      </c>
      <c r="I1038" s="318">
        <v>48213</v>
      </c>
      <c r="J1038" s="315"/>
      <c r="K1038" s="315">
        <v>2400</v>
      </c>
      <c r="L1038" s="315" t="s">
        <v>2598</v>
      </c>
      <c r="M1038" s="315" t="s">
        <v>758</v>
      </c>
      <c r="N1038" s="315" t="s">
        <v>755</v>
      </c>
      <c r="O1038" s="315"/>
      <c r="P1038" s="315"/>
      <c r="Q1038" s="315"/>
    </row>
    <row r="1039" spans="1:17">
      <c r="A1039" s="315" t="s">
        <v>755</v>
      </c>
      <c r="B1039" s="315" t="s">
        <v>2095</v>
      </c>
      <c r="C1039" s="315" t="s">
        <v>2098</v>
      </c>
      <c r="D1039" s="316">
        <v>2.9</v>
      </c>
      <c r="E1039" s="317">
        <v>3327</v>
      </c>
      <c r="F1039" s="317">
        <v>2495.25</v>
      </c>
      <c r="G1039" s="318">
        <v>39570</v>
      </c>
      <c r="H1039" s="318">
        <v>39275</v>
      </c>
      <c r="I1039" s="318">
        <v>48549</v>
      </c>
      <c r="J1039" s="315"/>
      <c r="K1039" s="315">
        <v>1315</v>
      </c>
      <c r="L1039" s="315" t="s">
        <v>2599</v>
      </c>
      <c r="M1039" s="315" t="s">
        <v>766</v>
      </c>
      <c r="N1039" s="315" t="s">
        <v>755</v>
      </c>
      <c r="O1039" s="315"/>
      <c r="P1039" s="315"/>
      <c r="Q1039" s="315"/>
    </row>
    <row r="1040" spans="1:17">
      <c r="A1040" s="315" t="s">
        <v>755</v>
      </c>
      <c r="B1040" s="315" t="s">
        <v>2095</v>
      </c>
      <c r="C1040" s="315" t="s">
        <v>2098</v>
      </c>
      <c r="D1040" s="316">
        <v>2.9</v>
      </c>
      <c r="E1040" s="317">
        <v>2611</v>
      </c>
      <c r="F1040" s="317">
        <v>1958.25</v>
      </c>
      <c r="G1040" s="318">
        <v>39575</v>
      </c>
      <c r="H1040" s="318">
        <v>38900</v>
      </c>
      <c r="I1040" s="318">
        <v>48183</v>
      </c>
      <c r="J1040" s="315"/>
      <c r="K1040" s="315">
        <v>1446</v>
      </c>
      <c r="L1040" s="315" t="s">
        <v>2600</v>
      </c>
      <c r="M1040" s="315" t="s">
        <v>766</v>
      </c>
      <c r="N1040" s="315" t="s">
        <v>755</v>
      </c>
      <c r="O1040" s="315"/>
      <c r="P1040" s="315"/>
      <c r="Q1040" s="315"/>
    </row>
    <row r="1041" spans="1:17">
      <c r="A1041" s="315" t="s">
        <v>755</v>
      </c>
      <c r="B1041" s="315" t="s">
        <v>2095</v>
      </c>
      <c r="C1041" s="315" t="s">
        <v>2096</v>
      </c>
      <c r="D1041" s="316">
        <v>2.9</v>
      </c>
      <c r="E1041" s="317">
        <v>1610</v>
      </c>
      <c r="F1041" s="317">
        <v>1449</v>
      </c>
      <c r="G1041" s="318">
        <v>39575</v>
      </c>
      <c r="H1041" s="318">
        <v>39436</v>
      </c>
      <c r="I1041" s="318">
        <v>48549</v>
      </c>
      <c r="J1041" s="315"/>
      <c r="K1041" s="315">
        <v>1012</v>
      </c>
      <c r="L1041" s="315" t="s">
        <v>2075</v>
      </c>
      <c r="M1041" s="315" t="s">
        <v>766</v>
      </c>
      <c r="N1041" s="315" t="s">
        <v>755</v>
      </c>
      <c r="O1041" s="315"/>
      <c r="P1041" s="315"/>
      <c r="Q1041" s="315"/>
    </row>
    <row r="1042" spans="1:17">
      <c r="A1042" s="315" t="s">
        <v>755</v>
      </c>
      <c r="B1042" s="315" t="s">
        <v>2095</v>
      </c>
      <c r="C1042" s="315" t="s">
        <v>2096</v>
      </c>
      <c r="D1042" s="316">
        <v>2.9</v>
      </c>
      <c r="E1042" s="317">
        <v>3184</v>
      </c>
      <c r="F1042" s="317">
        <v>2865.6000000000004</v>
      </c>
      <c r="G1042" s="318">
        <v>39575</v>
      </c>
      <c r="H1042" s="318">
        <v>39426</v>
      </c>
      <c r="I1042" s="318">
        <v>48549</v>
      </c>
      <c r="J1042" s="315"/>
      <c r="K1042" s="315">
        <v>1134</v>
      </c>
      <c r="L1042" s="315" t="s">
        <v>2601</v>
      </c>
      <c r="M1042" s="315" t="s">
        <v>766</v>
      </c>
      <c r="N1042" s="315" t="s">
        <v>755</v>
      </c>
      <c r="O1042" s="315"/>
      <c r="P1042" s="315"/>
      <c r="Q1042" s="315"/>
    </row>
    <row r="1043" spans="1:17">
      <c r="A1043" s="315" t="s">
        <v>755</v>
      </c>
      <c r="B1043" s="315" t="s">
        <v>2095</v>
      </c>
      <c r="C1043" s="315" t="s">
        <v>2098</v>
      </c>
      <c r="D1043" s="316">
        <v>2.9</v>
      </c>
      <c r="E1043" s="317">
        <v>2235</v>
      </c>
      <c r="F1043" s="317">
        <v>1676.25</v>
      </c>
      <c r="G1043" s="318">
        <v>39598</v>
      </c>
      <c r="H1043" s="318">
        <v>39263</v>
      </c>
      <c r="I1043" s="318">
        <v>48549</v>
      </c>
      <c r="J1043" s="315"/>
      <c r="K1043" s="315">
        <v>8272</v>
      </c>
      <c r="L1043" s="315" t="s">
        <v>2602</v>
      </c>
      <c r="M1043" s="315" t="s">
        <v>792</v>
      </c>
      <c r="N1043" s="315" t="s">
        <v>755</v>
      </c>
      <c r="O1043" s="315"/>
      <c r="P1043" s="315"/>
      <c r="Q1043" s="315"/>
    </row>
    <row r="1044" spans="1:17">
      <c r="A1044" s="315" t="s">
        <v>755</v>
      </c>
      <c r="B1044" s="315" t="s">
        <v>2095</v>
      </c>
      <c r="C1044" s="315" t="s">
        <v>2098</v>
      </c>
      <c r="D1044" s="316">
        <v>2.9</v>
      </c>
      <c r="E1044" s="317">
        <v>3190</v>
      </c>
      <c r="F1044" s="317">
        <v>2392.5</v>
      </c>
      <c r="G1044" s="318">
        <v>39577</v>
      </c>
      <c r="H1044" s="318">
        <v>39066</v>
      </c>
      <c r="I1044" s="318">
        <v>48183</v>
      </c>
      <c r="J1044" s="315"/>
      <c r="K1044" s="315">
        <v>1470</v>
      </c>
      <c r="L1044" s="315" t="s">
        <v>2603</v>
      </c>
      <c r="M1044" s="315" t="s">
        <v>761</v>
      </c>
      <c r="N1044" s="315" t="s">
        <v>755</v>
      </c>
      <c r="O1044" s="315"/>
      <c r="P1044" s="315"/>
      <c r="Q1044" s="315"/>
    </row>
    <row r="1045" spans="1:17">
      <c r="A1045" s="315" t="s">
        <v>755</v>
      </c>
      <c r="B1045" s="315" t="s">
        <v>2095</v>
      </c>
      <c r="C1045" s="315" t="s">
        <v>2098</v>
      </c>
      <c r="D1045" s="316">
        <v>2.9</v>
      </c>
      <c r="E1045" s="317">
        <v>3703</v>
      </c>
      <c r="F1045" s="317">
        <v>1359</v>
      </c>
      <c r="G1045" s="318">
        <v>39581</v>
      </c>
      <c r="H1045" s="318">
        <v>41491</v>
      </c>
      <c r="I1045" s="318">
        <v>50770</v>
      </c>
      <c r="J1045" s="315"/>
      <c r="K1045" s="315">
        <v>1868</v>
      </c>
      <c r="L1045" s="315" t="s">
        <v>2604</v>
      </c>
      <c r="M1045" s="315" t="s">
        <v>754</v>
      </c>
      <c r="N1045" s="315" t="s">
        <v>755</v>
      </c>
      <c r="O1045" s="315"/>
      <c r="P1045" s="315"/>
      <c r="Q1045" s="315"/>
    </row>
    <row r="1046" spans="1:17">
      <c r="A1046" s="315" t="s">
        <v>755</v>
      </c>
      <c r="B1046" s="315" t="s">
        <v>2095</v>
      </c>
      <c r="C1046" s="315" t="s">
        <v>2098</v>
      </c>
      <c r="D1046" s="316">
        <v>2.9</v>
      </c>
      <c r="E1046" s="317">
        <v>2232</v>
      </c>
      <c r="F1046" s="317">
        <v>1674</v>
      </c>
      <c r="G1046" s="318">
        <v>39581</v>
      </c>
      <c r="H1046" s="318">
        <v>39252</v>
      </c>
      <c r="I1046" s="318">
        <v>48549</v>
      </c>
      <c r="J1046" s="315"/>
      <c r="K1046" s="315">
        <v>1291</v>
      </c>
      <c r="L1046" s="315" t="s">
        <v>1176</v>
      </c>
      <c r="M1046" s="315" t="s">
        <v>766</v>
      </c>
      <c r="N1046" s="315" t="s">
        <v>755</v>
      </c>
      <c r="O1046" s="315"/>
      <c r="P1046" s="315"/>
      <c r="Q1046" s="315"/>
    </row>
    <row r="1047" spans="1:17">
      <c r="A1047" s="315" t="s">
        <v>755</v>
      </c>
      <c r="B1047" s="315" t="s">
        <v>2095</v>
      </c>
      <c r="C1047" s="315" t="s">
        <v>2098</v>
      </c>
      <c r="D1047" s="316">
        <v>2.9</v>
      </c>
      <c r="E1047" s="317">
        <v>3224</v>
      </c>
      <c r="F1047" s="317">
        <v>2418</v>
      </c>
      <c r="G1047" s="318">
        <v>39581</v>
      </c>
      <c r="H1047" s="318">
        <v>38971</v>
      </c>
      <c r="I1047" s="318">
        <v>48183</v>
      </c>
      <c r="J1047" s="315"/>
      <c r="K1047" s="315">
        <v>1010</v>
      </c>
      <c r="L1047" s="315" t="s">
        <v>2075</v>
      </c>
      <c r="M1047" s="315" t="s">
        <v>766</v>
      </c>
      <c r="N1047" s="315" t="s">
        <v>755</v>
      </c>
      <c r="O1047" s="315"/>
      <c r="P1047" s="315"/>
      <c r="Q1047" s="315"/>
    </row>
    <row r="1048" spans="1:17">
      <c r="A1048" s="315" t="s">
        <v>755</v>
      </c>
      <c r="B1048" s="315" t="s">
        <v>2095</v>
      </c>
      <c r="C1048" s="315" t="s">
        <v>2096</v>
      </c>
      <c r="D1048" s="316">
        <v>2.9</v>
      </c>
      <c r="E1048" s="317">
        <v>2465</v>
      </c>
      <c r="F1048" s="317">
        <v>1819.1699999999998</v>
      </c>
      <c r="G1048" s="318">
        <v>39608</v>
      </c>
      <c r="H1048" s="318">
        <v>40297</v>
      </c>
      <c r="I1048" s="318">
        <v>49674</v>
      </c>
      <c r="J1048" s="315"/>
      <c r="K1048" s="315">
        <v>3780</v>
      </c>
      <c r="L1048" s="315" t="s">
        <v>2137</v>
      </c>
      <c r="M1048" s="315" t="s">
        <v>764</v>
      </c>
      <c r="N1048" s="315" t="s">
        <v>755</v>
      </c>
      <c r="O1048" s="315"/>
      <c r="P1048" s="315"/>
      <c r="Q1048" s="315"/>
    </row>
    <row r="1049" spans="1:17">
      <c r="A1049" s="315" t="s">
        <v>755</v>
      </c>
      <c r="B1049" s="315" t="s">
        <v>2095</v>
      </c>
      <c r="C1049" s="315" t="s">
        <v>2098</v>
      </c>
      <c r="D1049" s="316">
        <v>2.9</v>
      </c>
      <c r="E1049" s="317">
        <v>2102</v>
      </c>
      <c r="F1049" s="317">
        <v>1292.74</v>
      </c>
      <c r="G1049" s="318">
        <v>39624</v>
      </c>
      <c r="H1049" s="318">
        <v>40217</v>
      </c>
      <c r="I1049" s="318">
        <v>49674</v>
      </c>
      <c r="J1049" s="315"/>
      <c r="K1049" s="315">
        <v>6614</v>
      </c>
      <c r="L1049" s="315" t="s">
        <v>2605</v>
      </c>
      <c r="M1049" s="315" t="s">
        <v>811</v>
      </c>
      <c r="N1049" s="315" t="s">
        <v>755</v>
      </c>
      <c r="O1049" s="315"/>
      <c r="P1049" s="315"/>
      <c r="Q1049" s="315"/>
    </row>
    <row r="1050" spans="1:17">
      <c r="A1050" s="315" t="s">
        <v>755</v>
      </c>
      <c r="B1050" s="315" t="s">
        <v>2095</v>
      </c>
      <c r="C1050" s="315" t="s">
        <v>2098</v>
      </c>
      <c r="D1050" s="316">
        <v>2.9</v>
      </c>
      <c r="E1050" s="317">
        <v>2974</v>
      </c>
      <c r="F1050" s="317">
        <v>2230.5</v>
      </c>
      <c r="G1050" s="318">
        <v>39570</v>
      </c>
      <c r="H1050" s="318">
        <v>39877</v>
      </c>
      <c r="I1050" s="318">
        <v>49309</v>
      </c>
      <c r="J1050" s="315"/>
      <c r="K1050" s="315">
        <v>8240</v>
      </c>
      <c r="L1050" s="315" t="s">
        <v>1250</v>
      </c>
      <c r="M1050" s="315" t="s">
        <v>1051</v>
      </c>
      <c r="N1050" s="315" t="s">
        <v>755</v>
      </c>
      <c r="O1050" s="315"/>
      <c r="P1050" s="315"/>
      <c r="Q1050" s="315"/>
    </row>
    <row r="1051" spans="1:17">
      <c r="A1051" s="315" t="s">
        <v>755</v>
      </c>
      <c r="B1051" s="315" t="s">
        <v>2095</v>
      </c>
      <c r="C1051" s="315" t="s">
        <v>2098</v>
      </c>
      <c r="D1051" s="316">
        <v>2.9</v>
      </c>
      <c r="E1051" s="317">
        <v>2772</v>
      </c>
      <c r="F1051" s="317">
        <v>2079</v>
      </c>
      <c r="G1051" s="318">
        <v>39632</v>
      </c>
      <c r="H1051" s="318">
        <v>39173</v>
      </c>
      <c r="I1051" s="318">
        <v>48579</v>
      </c>
      <c r="J1051" s="315"/>
      <c r="K1051" s="315">
        <v>8597</v>
      </c>
      <c r="L1051" s="315" t="s">
        <v>2606</v>
      </c>
      <c r="M1051" s="315" t="s">
        <v>792</v>
      </c>
      <c r="N1051" s="315" t="s">
        <v>755</v>
      </c>
      <c r="O1051" s="315"/>
      <c r="P1051" s="315"/>
      <c r="Q1051" s="315"/>
    </row>
    <row r="1052" spans="1:17">
      <c r="A1052" s="315" t="s">
        <v>755</v>
      </c>
      <c r="B1052" s="315" t="s">
        <v>2095</v>
      </c>
      <c r="C1052" s="315" t="s">
        <v>2098</v>
      </c>
      <c r="D1052" s="316">
        <v>2.9</v>
      </c>
      <c r="E1052" s="317">
        <v>2821</v>
      </c>
      <c r="F1052" s="317">
        <v>2115.75</v>
      </c>
      <c r="G1052" s="318">
        <v>39630</v>
      </c>
      <c r="H1052" s="318">
        <v>39967</v>
      </c>
      <c r="I1052" s="318">
        <v>49309</v>
      </c>
      <c r="J1052" s="315"/>
      <c r="K1052" s="315">
        <v>3647</v>
      </c>
      <c r="L1052" s="315" t="s">
        <v>2607</v>
      </c>
      <c r="M1052" s="315" t="s">
        <v>764</v>
      </c>
      <c r="N1052" s="315" t="s">
        <v>755</v>
      </c>
      <c r="O1052" s="315"/>
      <c r="P1052" s="315"/>
      <c r="Q1052" s="315"/>
    </row>
    <row r="1053" spans="1:17">
      <c r="A1053" s="315" t="s">
        <v>755</v>
      </c>
      <c r="B1053" s="319" t="s">
        <v>2095</v>
      </c>
      <c r="C1053" s="319" t="s">
        <v>2098</v>
      </c>
      <c r="D1053" s="320">
        <v>2.9</v>
      </c>
      <c r="E1053" s="317">
        <v>3120</v>
      </c>
      <c r="F1053" s="317">
        <v>2340</v>
      </c>
      <c r="G1053" s="321">
        <v>39630</v>
      </c>
      <c r="H1053" s="321">
        <v>39993</v>
      </c>
      <c r="I1053" s="321">
        <v>49309</v>
      </c>
      <c r="J1053" s="319"/>
      <c r="K1053" s="322">
        <v>3633</v>
      </c>
      <c r="L1053" s="319" t="s">
        <v>2608</v>
      </c>
      <c r="M1053" s="319" t="s">
        <v>764</v>
      </c>
      <c r="N1053" s="315" t="s">
        <v>755</v>
      </c>
      <c r="O1053" s="319"/>
      <c r="P1053" s="319"/>
      <c r="Q1053" s="319"/>
    </row>
    <row r="1054" spans="1:17">
      <c r="A1054" s="315" t="s">
        <v>755</v>
      </c>
      <c r="B1054" s="315" t="s">
        <v>2095</v>
      </c>
      <c r="C1054" s="315" t="s">
        <v>2098</v>
      </c>
      <c r="D1054" s="316">
        <v>2.9</v>
      </c>
      <c r="E1054" s="317">
        <v>2579</v>
      </c>
      <c r="F1054" s="317">
        <v>1029.02</v>
      </c>
      <c r="G1054" s="318">
        <v>39646</v>
      </c>
      <c r="H1054" s="318">
        <v>41124</v>
      </c>
      <c r="I1054" s="318">
        <v>50405</v>
      </c>
      <c r="J1054" s="315"/>
      <c r="K1054" s="315">
        <v>1337</v>
      </c>
      <c r="L1054" s="315" t="s">
        <v>2609</v>
      </c>
      <c r="M1054" s="315" t="s">
        <v>766</v>
      </c>
      <c r="N1054" s="315" t="s">
        <v>755</v>
      </c>
      <c r="O1054" s="315"/>
      <c r="P1054" s="315"/>
      <c r="Q1054" s="315"/>
    </row>
    <row r="1055" spans="1:17">
      <c r="A1055" s="315" t="s">
        <v>755</v>
      </c>
      <c r="B1055" s="315" t="s">
        <v>2095</v>
      </c>
      <c r="C1055" s="315" t="s">
        <v>2098</v>
      </c>
      <c r="D1055" s="316">
        <v>2.9</v>
      </c>
      <c r="E1055" s="317">
        <v>2542</v>
      </c>
      <c r="F1055" s="317">
        <v>1906.5</v>
      </c>
      <c r="G1055" s="318">
        <v>39668</v>
      </c>
      <c r="H1055" s="318">
        <v>39116</v>
      </c>
      <c r="I1055" s="318">
        <v>48549</v>
      </c>
      <c r="J1055" s="315"/>
      <c r="K1055" s="315">
        <v>5610</v>
      </c>
      <c r="L1055" s="315" t="s">
        <v>2432</v>
      </c>
      <c r="M1055" s="315" t="s">
        <v>776</v>
      </c>
      <c r="N1055" s="315" t="s">
        <v>755</v>
      </c>
      <c r="O1055" s="315"/>
      <c r="P1055" s="315"/>
      <c r="Q1055" s="315"/>
    </row>
    <row r="1056" spans="1:17">
      <c r="A1056" s="315" t="s">
        <v>755</v>
      </c>
      <c r="B1056" s="315" t="s">
        <v>2095</v>
      </c>
      <c r="C1056" s="315" t="s">
        <v>2096</v>
      </c>
      <c r="D1056" s="316">
        <v>2.9</v>
      </c>
      <c r="E1056" s="317">
        <v>2629.1000000000004</v>
      </c>
      <c r="F1056" s="317">
        <v>2366.1799999999998</v>
      </c>
      <c r="G1056" s="318">
        <v>39671</v>
      </c>
      <c r="H1056" s="318">
        <v>39609</v>
      </c>
      <c r="I1056" s="318">
        <v>48914</v>
      </c>
      <c r="J1056" s="315"/>
      <c r="K1056" s="315">
        <v>5024</v>
      </c>
      <c r="L1056" s="315" t="s">
        <v>2610</v>
      </c>
      <c r="M1056" s="315" t="s">
        <v>776</v>
      </c>
      <c r="N1056" s="315" t="s">
        <v>755</v>
      </c>
      <c r="O1056" s="315"/>
      <c r="P1056" s="315"/>
      <c r="Q1056" s="315"/>
    </row>
    <row r="1057" spans="1:17">
      <c r="A1057" s="315" t="s">
        <v>755</v>
      </c>
      <c r="B1057" s="315" t="s">
        <v>2095</v>
      </c>
      <c r="C1057" s="315" t="s">
        <v>2098</v>
      </c>
      <c r="D1057" s="316">
        <v>2.9</v>
      </c>
      <c r="E1057" s="317">
        <v>2997</v>
      </c>
      <c r="F1057" s="317">
        <v>2247.75</v>
      </c>
      <c r="G1057" s="318">
        <v>39708</v>
      </c>
      <c r="H1057" s="318">
        <v>39986</v>
      </c>
      <c r="I1057" s="318">
        <v>49309</v>
      </c>
      <c r="J1057" s="315"/>
      <c r="K1057" s="315">
        <v>3067</v>
      </c>
      <c r="L1057" s="315" t="s">
        <v>2611</v>
      </c>
      <c r="M1057" s="315" t="s">
        <v>764</v>
      </c>
      <c r="N1057" s="315" t="s">
        <v>755</v>
      </c>
      <c r="O1057" s="315"/>
      <c r="P1057" s="315"/>
      <c r="Q1057" s="315"/>
    </row>
    <row r="1058" spans="1:17">
      <c r="A1058" s="315" t="s">
        <v>755</v>
      </c>
      <c r="B1058" s="315" t="s">
        <v>2095</v>
      </c>
      <c r="C1058" s="315" t="s">
        <v>2098</v>
      </c>
      <c r="D1058" s="316">
        <v>2.9</v>
      </c>
      <c r="E1058" s="317">
        <v>2691</v>
      </c>
      <c r="F1058" s="317">
        <v>1299.7599999999998</v>
      </c>
      <c r="G1058" s="318">
        <v>39692</v>
      </c>
      <c r="H1058" s="318">
        <v>40667</v>
      </c>
      <c r="I1058" s="318">
        <v>50040</v>
      </c>
      <c r="J1058" s="315"/>
      <c r="K1058" s="315">
        <v>3600</v>
      </c>
      <c r="L1058" s="315" t="s">
        <v>2197</v>
      </c>
      <c r="M1058" s="315" t="s">
        <v>764</v>
      </c>
      <c r="N1058" s="315" t="s">
        <v>755</v>
      </c>
      <c r="O1058" s="315"/>
      <c r="P1058" s="315"/>
      <c r="Q1058" s="315"/>
    </row>
    <row r="1059" spans="1:17">
      <c r="A1059" s="315" t="s">
        <v>755</v>
      </c>
      <c r="B1059" s="315" t="s">
        <v>2095</v>
      </c>
      <c r="C1059" s="315" t="s">
        <v>2098</v>
      </c>
      <c r="D1059" s="316">
        <v>2.9</v>
      </c>
      <c r="E1059" s="317">
        <v>1785</v>
      </c>
      <c r="F1059" s="317">
        <v>1338.75</v>
      </c>
      <c r="G1059" s="318">
        <v>39703</v>
      </c>
      <c r="H1059" s="318">
        <v>39713</v>
      </c>
      <c r="I1059" s="318">
        <v>48944</v>
      </c>
      <c r="J1059" s="315"/>
      <c r="K1059" s="315">
        <v>5622</v>
      </c>
      <c r="L1059" s="315" t="s">
        <v>2612</v>
      </c>
      <c r="M1059" s="315" t="s">
        <v>776</v>
      </c>
      <c r="N1059" s="315" t="s">
        <v>755</v>
      </c>
      <c r="O1059" s="315"/>
      <c r="P1059" s="315"/>
      <c r="Q1059" s="315"/>
    </row>
    <row r="1060" spans="1:17">
      <c r="A1060" s="315" t="s">
        <v>755</v>
      </c>
      <c r="B1060" s="315" t="s">
        <v>2095</v>
      </c>
      <c r="C1060" s="315" t="s">
        <v>2098</v>
      </c>
      <c r="D1060" s="316">
        <v>2.9</v>
      </c>
      <c r="E1060" s="317">
        <v>2676</v>
      </c>
      <c r="F1060" s="317">
        <v>2007</v>
      </c>
      <c r="G1060" s="318">
        <v>39706</v>
      </c>
      <c r="H1060" s="318">
        <v>38755</v>
      </c>
      <c r="I1060" s="318">
        <v>48213</v>
      </c>
      <c r="J1060" s="315"/>
      <c r="K1060" s="315">
        <v>2518</v>
      </c>
      <c r="L1060" s="315" t="s">
        <v>2557</v>
      </c>
      <c r="M1060" s="315" t="s">
        <v>764</v>
      </c>
      <c r="N1060" s="315" t="s">
        <v>755</v>
      </c>
      <c r="O1060" s="315"/>
      <c r="P1060" s="315"/>
      <c r="Q1060" s="315"/>
    </row>
    <row r="1061" spans="1:17">
      <c r="A1061" s="315" t="s">
        <v>755</v>
      </c>
      <c r="B1061" s="315" t="s">
        <v>2095</v>
      </c>
      <c r="C1061" s="315" t="s">
        <v>2096</v>
      </c>
      <c r="D1061" s="316">
        <v>2.9</v>
      </c>
      <c r="E1061" s="317">
        <v>1108</v>
      </c>
      <c r="F1061" s="317">
        <v>997.2</v>
      </c>
      <c r="G1061" s="318">
        <v>39703</v>
      </c>
      <c r="H1061" s="318">
        <v>39835</v>
      </c>
      <c r="I1061" s="318">
        <v>49309</v>
      </c>
      <c r="J1061" s="315"/>
      <c r="K1061" s="315">
        <v>1522</v>
      </c>
      <c r="L1061" s="315" t="s">
        <v>2613</v>
      </c>
      <c r="M1061" s="315" t="s">
        <v>766</v>
      </c>
      <c r="N1061" s="315" t="s">
        <v>755</v>
      </c>
      <c r="O1061" s="315"/>
      <c r="P1061" s="315"/>
      <c r="Q1061" s="315"/>
    </row>
    <row r="1062" spans="1:17">
      <c r="A1062" s="315" t="s">
        <v>755</v>
      </c>
      <c r="B1062" s="315" t="s">
        <v>2095</v>
      </c>
      <c r="C1062" s="315" t="s">
        <v>2098</v>
      </c>
      <c r="D1062" s="316">
        <v>2.9</v>
      </c>
      <c r="E1062" s="317">
        <v>2288</v>
      </c>
      <c r="F1062" s="317">
        <v>1716</v>
      </c>
      <c r="G1062" s="318">
        <v>39759</v>
      </c>
      <c r="H1062" s="318">
        <v>40029</v>
      </c>
      <c r="I1062" s="318">
        <v>49309</v>
      </c>
      <c r="J1062" s="315"/>
      <c r="K1062" s="315">
        <v>3622</v>
      </c>
      <c r="L1062" s="315" t="s">
        <v>2614</v>
      </c>
      <c r="M1062" s="315" t="s">
        <v>764</v>
      </c>
      <c r="N1062" s="315" t="s">
        <v>755</v>
      </c>
      <c r="O1062" s="315"/>
      <c r="P1062" s="315"/>
      <c r="Q1062" s="315"/>
    </row>
    <row r="1063" spans="1:17">
      <c r="A1063" s="315" t="s">
        <v>755</v>
      </c>
      <c r="B1063" s="315" t="s">
        <v>2095</v>
      </c>
      <c r="C1063" s="315" t="s">
        <v>2098</v>
      </c>
      <c r="D1063" s="316">
        <v>2.9</v>
      </c>
      <c r="E1063" s="317">
        <v>2187.5699999999997</v>
      </c>
      <c r="F1063" s="317">
        <v>872.84999999999991</v>
      </c>
      <c r="G1063" s="318">
        <v>39798</v>
      </c>
      <c r="H1063" s="318">
        <v>41179</v>
      </c>
      <c r="I1063" s="318">
        <v>50405</v>
      </c>
      <c r="J1063" s="315"/>
      <c r="K1063" s="315">
        <v>9000</v>
      </c>
      <c r="L1063" s="315" t="s">
        <v>2386</v>
      </c>
      <c r="M1063" s="315" t="s">
        <v>770</v>
      </c>
      <c r="N1063" s="315" t="s">
        <v>755</v>
      </c>
      <c r="O1063" s="315"/>
      <c r="P1063" s="315"/>
      <c r="Q1063" s="315"/>
    </row>
    <row r="1064" spans="1:17">
      <c r="A1064" s="315" t="s">
        <v>755</v>
      </c>
      <c r="B1064" s="315" t="s">
        <v>2095</v>
      </c>
      <c r="C1064" s="315" t="s">
        <v>2096</v>
      </c>
      <c r="D1064" s="316">
        <v>2.9</v>
      </c>
      <c r="E1064" s="317">
        <v>3091</v>
      </c>
      <c r="F1064" s="317">
        <v>2781.9</v>
      </c>
      <c r="G1064" s="318">
        <v>39847</v>
      </c>
      <c r="H1064" s="318">
        <v>39882</v>
      </c>
      <c r="I1064" s="318">
        <v>49309</v>
      </c>
      <c r="J1064" s="315"/>
      <c r="K1064" s="315">
        <v>1407</v>
      </c>
      <c r="L1064" s="315" t="s">
        <v>2615</v>
      </c>
      <c r="M1064" s="315" t="s">
        <v>766</v>
      </c>
      <c r="N1064" s="315" t="s">
        <v>755</v>
      </c>
      <c r="O1064" s="315"/>
      <c r="P1064" s="315"/>
      <c r="Q1064" s="315"/>
    </row>
    <row r="1065" spans="1:17">
      <c r="A1065" s="315" t="s">
        <v>755</v>
      </c>
      <c r="B1065" s="315" t="s">
        <v>2095</v>
      </c>
      <c r="C1065" s="315" t="s">
        <v>2098</v>
      </c>
      <c r="D1065" s="316">
        <v>2.9</v>
      </c>
      <c r="E1065" s="317">
        <v>1996</v>
      </c>
      <c r="F1065" s="317">
        <v>796.4</v>
      </c>
      <c r="G1065" s="318">
        <v>39853</v>
      </c>
      <c r="H1065" s="318">
        <v>41155</v>
      </c>
      <c r="I1065" s="318">
        <v>50405</v>
      </c>
      <c r="J1065" s="315"/>
      <c r="K1065" s="315">
        <v>1342</v>
      </c>
      <c r="L1065" s="315" t="s">
        <v>2616</v>
      </c>
      <c r="M1065" s="315" t="s">
        <v>766</v>
      </c>
      <c r="N1065" s="315" t="s">
        <v>755</v>
      </c>
      <c r="O1065" s="315"/>
      <c r="P1065" s="315"/>
      <c r="Q1065" s="315"/>
    </row>
    <row r="1066" spans="1:17">
      <c r="A1066" s="315" t="s">
        <v>755</v>
      </c>
      <c r="B1066" s="315" t="s">
        <v>2095</v>
      </c>
      <c r="C1066" s="315" t="s">
        <v>2098</v>
      </c>
      <c r="D1066" s="316">
        <v>2.9</v>
      </c>
      <c r="E1066" s="317">
        <v>2443</v>
      </c>
      <c r="F1066" s="317">
        <v>1832.25</v>
      </c>
      <c r="G1066" s="318">
        <v>39853</v>
      </c>
      <c r="H1066" s="318">
        <v>39769</v>
      </c>
      <c r="I1066" s="318">
        <v>48944</v>
      </c>
      <c r="J1066" s="315"/>
      <c r="K1066" s="315">
        <v>4600</v>
      </c>
      <c r="L1066" s="315" t="s">
        <v>2139</v>
      </c>
      <c r="M1066" s="315" t="s">
        <v>1296</v>
      </c>
      <c r="N1066" s="315" t="s">
        <v>755</v>
      </c>
      <c r="O1066" s="315"/>
      <c r="P1066" s="315"/>
      <c r="Q1066" s="315"/>
    </row>
    <row r="1067" spans="1:17">
      <c r="A1067" s="315" t="s">
        <v>755</v>
      </c>
      <c r="B1067" s="315" t="s">
        <v>2095</v>
      </c>
      <c r="C1067" s="315" t="s">
        <v>2098</v>
      </c>
      <c r="D1067" s="316">
        <v>2.9</v>
      </c>
      <c r="E1067" s="317">
        <v>2502</v>
      </c>
      <c r="F1067" s="317">
        <v>1876.5</v>
      </c>
      <c r="G1067" s="318">
        <v>39895</v>
      </c>
      <c r="H1067" s="318">
        <v>39976</v>
      </c>
      <c r="I1067" s="318">
        <v>49309</v>
      </c>
      <c r="J1067" s="315"/>
      <c r="K1067" s="315">
        <v>5272</v>
      </c>
      <c r="L1067" s="315" t="s">
        <v>2617</v>
      </c>
      <c r="M1067" s="315" t="s">
        <v>776</v>
      </c>
      <c r="N1067" s="315" t="s">
        <v>755</v>
      </c>
      <c r="O1067" s="315"/>
      <c r="P1067" s="315"/>
      <c r="Q1067" s="315"/>
    </row>
    <row r="1068" spans="1:17">
      <c r="A1068" s="315" t="s">
        <v>755</v>
      </c>
      <c r="B1068" s="315" t="s">
        <v>2095</v>
      </c>
      <c r="C1068" s="315" t="s">
        <v>2098</v>
      </c>
      <c r="D1068" s="316">
        <v>2.9</v>
      </c>
      <c r="E1068" s="317">
        <v>2877</v>
      </c>
      <c r="F1068" s="317">
        <v>2157.75</v>
      </c>
      <c r="G1068" s="318">
        <v>39898</v>
      </c>
      <c r="H1068" s="318">
        <v>40099</v>
      </c>
      <c r="I1068" s="318">
        <v>49309</v>
      </c>
      <c r="J1068" s="315"/>
      <c r="K1068" s="315">
        <v>9424</v>
      </c>
      <c r="L1068" s="315" t="s">
        <v>2618</v>
      </c>
      <c r="M1068" s="315" t="s">
        <v>770</v>
      </c>
      <c r="N1068" s="315" t="s">
        <v>755</v>
      </c>
      <c r="O1068" s="315"/>
      <c r="P1068" s="315"/>
      <c r="Q1068" s="315"/>
    </row>
    <row r="1069" spans="1:17">
      <c r="A1069" s="315" t="s">
        <v>755</v>
      </c>
      <c r="B1069" s="315" t="s">
        <v>2095</v>
      </c>
      <c r="C1069" s="315" t="s">
        <v>2098</v>
      </c>
      <c r="D1069" s="316">
        <v>2.9</v>
      </c>
      <c r="E1069" s="317">
        <v>2535</v>
      </c>
      <c r="F1069" s="317">
        <v>930.34999999999991</v>
      </c>
      <c r="G1069" s="318">
        <v>39932</v>
      </c>
      <c r="H1069" s="318">
        <v>41460</v>
      </c>
      <c r="I1069" s="318">
        <v>50770</v>
      </c>
      <c r="J1069" s="315"/>
      <c r="K1069" s="315">
        <v>1209</v>
      </c>
      <c r="L1069" s="315" t="s">
        <v>2127</v>
      </c>
      <c r="M1069" s="315" t="s">
        <v>1827</v>
      </c>
      <c r="N1069" s="315" t="s">
        <v>755</v>
      </c>
      <c r="O1069" s="315"/>
      <c r="P1069" s="315"/>
      <c r="Q1069" s="315"/>
    </row>
    <row r="1070" spans="1:17">
      <c r="A1070" s="315" t="s">
        <v>755</v>
      </c>
      <c r="B1070" s="315" t="s">
        <v>2095</v>
      </c>
      <c r="C1070" s="315" t="s">
        <v>2098</v>
      </c>
      <c r="D1070" s="316">
        <v>2.9</v>
      </c>
      <c r="E1070" s="317">
        <v>2797</v>
      </c>
      <c r="F1070" s="317">
        <v>1720.1599999999999</v>
      </c>
      <c r="G1070" s="318">
        <v>39947</v>
      </c>
      <c r="H1070" s="318">
        <v>40316</v>
      </c>
      <c r="I1070" s="318">
        <v>49674</v>
      </c>
      <c r="J1070" s="315"/>
      <c r="K1070" s="315">
        <v>8484</v>
      </c>
      <c r="L1070" s="315" t="s">
        <v>2619</v>
      </c>
      <c r="M1070" s="315" t="s">
        <v>784</v>
      </c>
      <c r="N1070" s="315" t="s">
        <v>755</v>
      </c>
      <c r="O1070" s="315"/>
      <c r="P1070" s="315"/>
      <c r="Q1070" s="315"/>
    </row>
    <row r="1071" spans="1:17">
      <c r="A1071" s="315" t="s">
        <v>755</v>
      </c>
      <c r="B1071" s="315" t="s">
        <v>2095</v>
      </c>
      <c r="C1071" s="315" t="s">
        <v>2096</v>
      </c>
      <c r="D1071" s="316">
        <v>2.9</v>
      </c>
      <c r="E1071" s="317">
        <v>1422</v>
      </c>
      <c r="F1071" s="317">
        <v>638.48</v>
      </c>
      <c r="G1071" s="318">
        <v>40011</v>
      </c>
      <c r="H1071" s="318">
        <v>41513</v>
      </c>
      <c r="I1071" s="318">
        <v>50770</v>
      </c>
      <c r="J1071" s="315"/>
      <c r="K1071" s="315">
        <v>8767</v>
      </c>
      <c r="L1071" s="315" t="s">
        <v>2620</v>
      </c>
      <c r="M1071" s="315" t="s">
        <v>1705</v>
      </c>
      <c r="N1071" s="315" t="s">
        <v>755</v>
      </c>
      <c r="O1071" s="315"/>
      <c r="P1071" s="315"/>
      <c r="Q1071" s="315"/>
    </row>
    <row r="1072" spans="1:17">
      <c r="A1072" s="315" t="s">
        <v>755</v>
      </c>
      <c r="B1072" s="315" t="s">
        <v>2095</v>
      </c>
      <c r="C1072" s="315" t="s">
        <v>2096</v>
      </c>
      <c r="D1072" s="316">
        <v>2.9</v>
      </c>
      <c r="E1072" s="317">
        <v>2678</v>
      </c>
      <c r="F1072" s="317">
        <v>1585.38</v>
      </c>
      <c r="G1072" s="318">
        <v>40011</v>
      </c>
      <c r="H1072" s="318">
        <v>40681</v>
      </c>
      <c r="I1072" s="318">
        <v>50040</v>
      </c>
      <c r="J1072" s="315"/>
      <c r="K1072" s="315">
        <v>8630</v>
      </c>
      <c r="L1072" s="315" t="s">
        <v>1044</v>
      </c>
      <c r="M1072" s="315" t="s">
        <v>784</v>
      </c>
      <c r="N1072" s="315" t="s">
        <v>755</v>
      </c>
      <c r="O1072" s="315"/>
      <c r="P1072" s="315"/>
      <c r="Q1072" s="315"/>
    </row>
    <row r="1073" spans="1:17">
      <c r="A1073" s="315" t="s">
        <v>755</v>
      </c>
      <c r="B1073" s="315" t="s">
        <v>2095</v>
      </c>
      <c r="C1073" s="315" t="s">
        <v>2098</v>
      </c>
      <c r="D1073" s="316">
        <v>2.9</v>
      </c>
      <c r="E1073" s="317">
        <v>2670</v>
      </c>
      <c r="F1073" s="317">
        <v>2002.5</v>
      </c>
      <c r="G1073" s="318">
        <v>40015</v>
      </c>
      <c r="H1073" s="318">
        <v>40065</v>
      </c>
      <c r="I1073" s="318">
        <v>49309</v>
      </c>
      <c r="J1073" s="315"/>
      <c r="K1073" s="315">
        <v>3295</v>
      </c>
      <c r="L1073" s="315" t="s">
        <v>2621</v>
      </c>
      <c r="M1073" s="315" t="s">
        <v>764</v>
      </c>
      <c r="N1073" s="315" t="s">
        <v>755</v>
      </c>
      <c r="O1073" s="315"/>
      <c r="P1073" s="315"/>
      <c r="Q1073" s="315"/>
    </row>
    <row r="1074" spans="1:17">
      <c r="A1074" s="315" t="s">
        <v>755</v>
      </c>
      <c r="B1074" s="315" t="s">
        <v>2095</v>
      </c>
      <c r="C1074" s="315" t="s">
        <v>2098</v>
      </c>
      <c r="D1074" s="316">
        <v>2.9</v>
      </c>
      <c r="E1074" s="317">
        <v>2884</v>
      </c>
      <c r="F1074" s="317">
        <v>2163</v>
      </c>
      <c r="G1074" s="318">
        <v>40067</v>
      </c>
      <c r="H1074" s="318">
        <v>40136</v>
      </c>
      <c r="I1074" s="318">
        <v>49309</v>
      </c>
      <c r="J1074" s="315"/>
      <c r="K1074" s="315">
        <v>9434</v>
      </c>
      <c r="L1074" s="315" t="s">
        <v>1550</v>
      </c>
      <c r="M1074" s="315" t="s">
        <v>770</v>
      </c>
      <c r="N1074" s="315" t="s">
        <v>755</v>
      </c>
      <c r="O1074" s="315"/>
      <c r="P1074" s="315"/>
      <c r="Q1074" s="315"/>
    </row>
    <row r="1075" spans="1:17">
      <c r="A1075" s="315" t="s">
        <v>755</v>
      </c>
      <c r="B1075" s="315" t="s">
        <v>2095</v>
      </c>
      <c r="C1075" s="315" t="s">
        <v>2098</v>
      </c>
      <c r="D1075" s="316">
        <v>2.9</v>
      </c>
      <c r="E1075" s="317">
        <v>3220</v>
      </c>
      <c r="F1075" s="317">
        <v>1980.3100000000002</v>
      </c>
      <c r="G1075" s="318">
        <v>40094</v>
      </c>
      <c r="H1075" s="318">
        <v>40287</v>
      </c>
      <c r="I1075" s="318">
        <v>49674</v>
      </c>
      <c r="J1075" s="315"/>
      <c r="K1075" s="315">
        <v>5034</v>
      </c>
      <c r="L1075" s="315" t="s">
        <v>2360</v>
      </c>
      <c r="M1075" s="315" t="s">
        <v>776</v>
      </c>
      <c r="N1075" s="315" t="s">
        <v>755</v>
      </c>
      <c r="O1075" s="315"/>
      <c r="P1075" s="315"/>
      <c r="Q1075" s="315"/>
    </row>
    <row r="1076" spans="1:17">
      <c r="A1076" s="315" t="s">
        <v>755</v>
      </c>
      <c r="B1076" s="315" t="s">
        <v>2095</v>
      </c>
      <c r="C1076" s="315" t="s">
        <v>2098</v>
      </c>
      <c r="D1076" s="316">
        <v>2.9</v>
      </c>
      <c r="E1076" s="317">
        <v>2730.34</v>
      </c>
      <c r="F1076" s="317">
        <v>1679.16</v>
      </c>
      <c r="G1076" s="318">
        <v>40094</v>
      </c>
      <c r="H1076" s="318">
        <v>40281</v>
      </c>
      <c r="I1076" s="318">
        <v>49674</v>
      </c>
      <c r="J1076" s="315"/>
      <c r="K1076" s="315">
        <v>5042</v>
      </c>
      <c r="L1076" s="315" t="s">
        <v>2622</v>
      </c>
      <c r="M1076" s="315" t="s">
        <v>776</v>
      </c>
      <c r="N1076" s="315" t="s">
        <v>755</v>
      </c>
      <c r="O1076" s="315"/>
      <c r="P1076" s="315"/>
      <c r="Q1076" s="315"/>
    </row>
    <row r="1077" spans="1:17">
      <c r="A1077" s="315" t="s">
        <v>755</v>
      </c>
      <c r="B1077" s="315" t="s">
        <v>2095</v>
      </c>
      <c r="C1077" s="315" t="s">
        <v>2098</v>
      </c>
      <c r="D1077" s="316">
        <v>2.9</v>
      </c>
      <c r="E1077" s="317">
        <v>2720</v>
      </c>
      <c r="F1077" s="317">
        <v>1313.76</v>
      </c>
      <c r="G1077" s="318">
        <v>40112</v>
      </c>
      <c r="H1077" s="318">
        <v>40891</v>
      </c>
      <c r="I1077" s="318">
        <v>50040</v>
      </c>
      <c r="J1077" s="315"/>
      <c r="K1077" s="315">
        <v>4913</v>
      </c>
      <c r="L1077" s="315" t="s">
        <v>2623</v>
      </c>
      <c r="M1077" s="315" t="s">
        <v>764</v>
      </c>
      <c r="N1077" s="315" t="s">
        <v>755</v>
      </c>
      <c r="O1077" s="315"/>
      <c r="P1077" s="315"/>
      <c r="Q1077" s="315"/>
    </row>
    <row r="1078" spans="1:17">
      <c r="A1078" s="315" t="s">
        <v>755</v>
      </c>
      <c r="B1078" s="315" t="s">
        <v>2095</v>
      </c>
      <c r="C1078" s="315" t="s">
        <v>2098</v>
      </c>
      <c r="D1078" s="316">
        <v>2.9</v>
      </c>
      <c r="E1078" s="317">
        <v>1899</v>
      </c>
      <c r="F1078" s="317">
        <v>1424.25</v>
      </c>
      <c r="G1078" s="318">
        <v>40175</v>
      </c>
      <c r="H1078" s="318">
        <v>40158</v>
      </c>
      <c r="I1078" s="318">
        <v>49309</v>
      </c>
      <c r="J1078" s="315"/>
      <c r="K1078" s="315">
        <v>3315</v>
      </c>
      <c r="L1078" s="315" t="s">
        <v>1752</v>
      </c>
      <c r="M1078" s="315" t="s">
        <v>764</v>
      </c>
      <c r="N1078" s="315" t="s">
        <v>755</v>
      </c>
      <c r="O1078" s="315"/>
      <c r="P1078" s="315"/>
      <c r="Q1078" s="315"/>
    </row>
    <row r="1079" spans="1:17">
      <c r="A1079" s="315" t="s">
        <v>755</v>
      </c>
      <c r="B1079" s="315" t="s">
        <v>2095</v>
      </c>
      <c r="C1079" s="315" t="s">
        <v>2096</v>
      </c>
      <c r="D1079" s="316">
        <v>2.9</v>
      </c>
      <c r="E1079" s="317">
        <v>2584.6799999999994</v>
      </c>
      <c r="F1079" s="317">
        <v>1907.5</v>
      </c>
      <c r="G1079" s="318">
        <v>40158</v>
      </c>
      <c r="H1079" s="318">
        <v>40357</v>
      </c>
      <c r="I1079" s="318">
        <v>49674</v>
      </c>
      <c r="J1079" s="315"/>
      <c r="K1079" s="315">
        <v>5023</v>
      </c>
      <c r="L1079" s="315" t="s">
        <v>2265</v>
      </c>
      <c r="M1079" s="315" t="s">
        <v>776</v>
      </c>
      <c r="N1079" s="315" t="s">
        <v>755</v>
      </c>
      <c r="O1079" s="315"/>
      <c r="P1079" s="315"/>
      <c r="Q1079" s="315"/>
    </row>
    <row r="1080" spans="1:17">
      <c r="A1080" s="315" t="s">
        <v>755</v>
      </c>
      <c r="B1080" s="315" t="s">
        <v>2095</v>
      </c>
      <c r="C1080" s="315" t="s">
        <v>2098</v>
      </c>
      <c r="D1080" s="316">
        <v>2.9</v>
      </c>
      <c r="E1080" s="317">
        <v>2841</v>
      </c>
      <c r="F1080" s="317">
        <v>1372.2</v>
      </c>
      <c r="G1080" s="318">
        <v>40170</v>
      </c>
      <c r="H1080" s="318">
        <v>40681</v>
      </c>
      <c r="I1080" s="318">
        <v>50040</v>
      </c>
      <c r="J1080" s="315"/>
      <c r="K1080" s="315">
        <v>3671</v>
      </c>
      <c r="L1080" s="315" t="s">
        <v>2624</v>
      </c>
      <c r="M1080" s="315" t="s">
        <v>764</v>
      </c>
      <c r="N1080" s="315" t="s">
        <v>755</v>
      </c>
      <c r="O1080" s="315"/>
      <c r="P1080" s="315"/>
      <c r="Q1080" s="315"/>
    </row>
    <row r="1081" spans="1:17">
      <c r="A1081" s="315" t="s">
        <v>755</v>
      </c>
      <c r="B1081" s="315" t="s">
        <v>2095</v>
      </c>
      <c r="C1081" s="315" t="s">
        <v>2098</v>
      </c>
      <c r="D1081" s="316">
        <v>2.9</v>
      </c>
      <c r="E1081" s="317">
        <v>2559</v>
      </c>
      <c r="F1081" s="317">
        <v>1573.8</v>
      </c>
      <c r="G1081" s="318">
        <v>40252</v>
      </c>
      <c r="H1081" s="318">
        <v>40289</v>
      </c>
      <c r="I1081" s="318">
        <v>49674</v>
      </c>
      <c r="J1081" s="315"/>
      <c r="K1081" s="315">
        <v>4663</v>
      </c>
      <c r="L1081" s="315" t="s">
        <v>2625</v>
      </c>
      <c r="M1081" s="315" t="s">
        <v>776</v>
      </c>
      <c r="N1081" s="315" t="s">
        <v>755</v>
      </c>
      <c r="O1081" s="315"/>
      <c r="P1081" s="315"/>
      <c r="Q1081" s="315"/>
    </row>
    <row r="1082" spans="1:17">
      <c r="A1082" s="315" t="s">
        <v>755</v>
      </c>
      <c r="B1082" s="315" t="s">
        <v>2095</v>
      </c>
      <c r="C1082" s="315" t="s">
        <v>2098</v>
      </c>
      <c r="D1082" s="316">
        <v>2.9</v>
      </c>
      <c r="E1082" s="317">
        <v>1550.43</v>
      </c>
      <c r="F1082" s="317">
        <v>953.51</v>
      </c>
      <c r="G1082" s="318">
        <v>40297</v>
      </c>
      <c r="H1082" s="318">
        <v>40498</v>
      </c>
      <c r="I1082" s="318">
        <v>49674</v>
      </c>
      <c r="J1082" s="315"/>
      <c r="K1082" s="315">
        <v>2544</v>
      </c>
      <c r="L1082" s="315" t="s">
        <v>2626</v>
      </c>
      <c r="M1082" s="315" t="s">
        <v>1296</v>
      </c>
      <c r="N1082" s="315" t="s">
        <v>755</v>
      </c>
      <c r="O1082" s="315"/>
      <c r="P1082" s="315"/>
      <c r="Q1082" s="315"/>
    </row>
    <row r="1083" spans="1:17">
      <c r="A1083" s="315" t="s">
        <v>755</v>
      </c>
      <c r="B1083" s="315" t="s">
        <v>2095</v>
      </c>
      <c r="C1083" s="315" t="s">
        <v>2098</v>
      </c>
      <c r="D1083" s="316">
        <v>2.9</v>
      </c>
      <c r="E1083" s="317">
        <v>2818</v>
      </c>
      <c r="F1083" s="317">
        <v>1733.07</v>
      </c>
      <c r="G1083" s="318">
        <v>40323</v>
      </c>
      <c r="H1083" s="318">
        <v>40487</v>
      </c>
      <c r="I1083" s="318">
        <v>49674</v>
      </c>
      <c r="J1083" s="315"/>
      <c r="K1083" s="315">
        <v>5034</v>
      </c>
      <c r="L1083" s="315" t="s">
        <v>2360</v>
      </c>
      <c r="M1083" s="315" t="s">
        <v>776</v>
      </c>
      <c r="N1083" s="315" t="s">
        <v>755</v>
      </c>
      <c r="O1083" s="315"/>
      <c r="P1083" s="315"/>
      <c r="Q1083" s="315"/>
    </row>
    <row r="1084" spans="1:17">
      <c r="A1084" s="315" t="s">
        <v>755</v>
      </c>
      <c r="B1084" s="315" t="s">
        <v>2095</v>
      </c>
      <c r="C1084" s="315" t="s">
        <v>2098</v>
      </c>
      <c r="D1084" s="316">
        <v>2.9</v>
      </c>
      <c r="E1084" s="317">
        <v>2977</v>
      </c>
      <c r="F1084" s="317">
        <v>2232.75</v>
      </c>
      <c r="G1084" s="318">
        <v>40352</v>
      </c>
      <c r="H1084" s="318">
        <v>40101</v>
      </c>
      <c r="I1084" s="318">
        <v>49309</v>
      </c>
      <c r="J1084" s="315"/>
      <c r="K1084" s="315">
        <v>5075</v>
      </c>
      <c r="L1084" s="315" t="s">
        <v>2627</v>
      </c>
      <c r="M1084" s="315" t="s">
        <v>776</v>
      </c>
      <c r="N1084" s="315" t="s">
        <v>755</v>
      </c>
      <c r="O1084" s="315"/>
      <c r="P1084" s="315"/>
      <c r="Q1084" s="315"/>
    </row>
    <row r="1085" spans="1:17">
      <c r="A1085" s="315" t="s">
        <v>755</v>
      </c>
      <c r="B1085" s="315" t="s">
        <v>2095</v>
      </c>
      <c r="C1085" s="315" t="s">
        <v>2098</v>
      </c>
      <c r="D1085" s="316">
        <v>2.9</v>
      </c>
      <c r="E1085" s="317">
        <v>3799</v>
      </c>
      <c r="F1085" s="317">
        <v>2336.39</v>
      </c>
      <c r="G1085" s="318">
        <v>40392</v>
      </c>
      <c r="H1085" s="318">
        <v>40494</v>
      </c>
      <c r="I1085" s="318">
        <v>49674</v>
      </c>
      <c r="J1085" s="315"/>
      <c r="K1085" s="315">
        <v>3860</v>
      </c>
      <c r="L1085" s="315" t="s">
        <v>1062</v>
      </c>
      <c r="M1085" s="315" t="s">
        <v>764</v>
      </c>
      <c r="N1085" s="315" t="s">
        <v>755</v>
      </c>
      <c r="O1085" s="315"/>
      <c r="P1085" s="315"/>
      <c r="Q1085" s="315"/>
    </row>
    <row r="1086" spans="1:17">
      <c r="A1086" s="315" t="s">
        <v>755</v>
      </c>
      <c r="B1086" s="315" t="s">
        <v>2095</v>
      </c>
      <c r="C1086" s="315" t="s">
        <v>2098</v>
      </c>
      <c r="D1086" s="316">
        <v>2.9</v>
      </c>
      <c r="E1086" s="317">
        <v>2572</v>
      </c>
      <c r="F1086" s="317">
        <v>1581.79</v>
      </c>
      <c r="G1086" s="318">
        <v>40408</v>
      </c>
      <c r="H1086" s="318">
        <v>40423</v>
      </c>
      <c r="I1086" s="318">
        <v>49674</v>
      </c>
      <c r="J1086" s="315"/>
      <c r="K1086" s="315">
        <v>3792</v>
      </c>
      <c r="L1086" s="315" t="s">
        <v>2628</v>
      </c>
      <c r="M1086" s="315" t="s">
        <v>764</v>
      </c>
      <c r="N1086" s="315" t="s">
        <v>755</v>
      </c>
      <c r="O1086" s="315"/>
      <c r="P1086" s="315"/>
      <c r="Q1086" s="315"/>
    </row>
    <row r="1087" spans="1:17">
      <c r="A1087" s="315" t="s">
        <v>755</v>
      </c>
      <c r="B1087" s="315" t="s">
        <v>2095</v>
      </c>
      <c r="C1087" s="315" t="s">
        <v>2096</v>
      </c>
      <c r="D1087" s="316">
        <v>2.9</v>
      </c>
      <c r="E1087" s="317">
        <v>3204</v>
      </c>
      <c r="F1087" s="317">
        <v>2364.54</v>
      </c>
      <c r="G1087" s="318">
        <v>40419</v>
      </c>
      <c r="H1087" s="318">
        <v>40382</v>
      </c>
      <c r="I1087" s="318">
        <v>49674</v>
      </c>
      <c r="J1087" s="315"/>
      <c r="K1087" s="315">
        <v>3766</v>
      </c>
      <c r="L1087" s="315" t="s">
        <v>2629</v>
      </c>
      <c r="M1087" s="315" t="s">
        <v>764</v>
      </c>
      <c r="N1087" s="315" t="s">
        <v>755</v>
      </c>
      <c r="O1087" s="315"/>
      <c r="P1087" s="315"/>
      <c r="Q1087" s="315"/>
    </row>
    <row r="1088" spans="1:17">
      <c r="A1088" s="315" t="s">
        <v>755</v>
      </c>
      <c r="B1088" s="315" t="s">
        <v>2095</v>
      </c>
      <c r="C1088" s="315" t="s">
        <v>2098</v>
      </c>
      <c r="D1088" s="316">
        <v>2.9</v>
      </c>
      <c r="E1088" s="317">
        <v>2820</v>
      </c>
      <c r="F1088" s="317">
        <v>1734.3200000000002</v>
      </c>
      <c r="G1088" s="318">
        <v>40435</v>
      </c>
      <c r="H1088" s="318">
        <v>40479</v>
      </c>
      <c r="I1088" s="318">
        <v>49674</v>
      </c>
      <c r="J1088" s="315"/>
      <c r="K1088" s="315">
        <v>3073</v>
      </c>
      <c r="L1088" s="315" t="s">
        <v>2369</v>
      </c>
      <c r="M1088" s="315" t="s">
        <v>764</v>
      </c>
      <c r="N1088" s="315" t="s">
        <v>755</v>
      </c>
      <c r="O1088" s="315"/>
      <c r="P1088" s="315"/>
      <c r="Q1088" s="315"/>
    </row>
    <row r="1089" spans="1:17">
      <c r="A1089" s="315" t="s">
        <v>755</v>
      </c>
      <c r="B1089" s="315" t="s">
        <v>2095</v>
      </c>
      <c r="C1089" s="315" t="s">
        <v>2098</v>
      </c>
      <c r="D1089" s="316">
        <v>2.9</v>
      </c>
      <c r="E1089" s="317">
        <v>2557</v>
      </c>
      <c r="F1089" s="317">
        <v>1572.56</v>
      </c>
      <c r="G1089" s="318">
        <v>40483</v>
      </c>
      <c r="H1089" s="318">
        <v>40507</v>
      </c>
      <c r="I1089" s="318">
        <v>49674</v>
      </c>
      <c r="J1089" s="315"/>
      <c r="K1089" s="315">
        <v>4415</v>
      </c>
      <c r="L1089" s="315" t="s">
        <v>2498</v>
      </c>
      <c r="M1089" s="315" t="s">
        <v>1484</v>
      </c>
      <c r="N1089" s="315" t="s">
        <v>755</v>
      </c>
      <c r="O1089" s="315"/>
      <c r="P1089" s="315"/>
      <c r="Q1089" s="315"/>
    </row>
    <row r="1090" spans="1:17">
      <c r="A1090" s="315" t="s">
        <v>755</v>
      </c>
      <c r="B1090" s="315" t="s">
        <v>2095</v>
      </c>
      <c r="C1090" s="315" t="s">
        <v>2098</v>
      </c>
      <c r="D1090" s="316">
        <v>2.9</v>
      </c>
      <c r="E1090" s="317">
        <v>3161</v>
      </c>
      <c r="F1090" s="317">
        <v>1526.77</v>
      </c>
      <c r="G1090" s="318">
        <v>40504</v>
      </c>
      <c r="H1090" s="318">
        <v>40598</v>
      </c>
      <c r="I1090" s="318">
        <v>50040</v>
      </c>
      <c r="J1090" s="315"/>
      <c r="K1090" s="315">
        <v>4915</v>
      </c>
      <c r="L1090" s="315" t="s">
        <v>2630</v>
      </c>
      <c r="M1090" s="315" t="s">
        <v>788</v>
      </c>
      <c r="N1090" s="315" t="s">
        <v>755</v>
      </c>
      <c r="O1090" s="315"/>
      <c r="P1090" s="315"/>
      <c r="Q1090" s="315"/>
    </row>
    <row r="1091" spans="1:17">
      <c r="A1091" s="315" t="s">
        <v>755</v>
      </c>
      <c r="B1091" s="315" t="s">
        <v>2095</v>
      </c>
      <c r="C1091" s="315" t="s">
        <v>2098</v>
      </c>
      <c r="D1091" s="316">
        <v>2.9</v>
      </c>
      <c r="E1091" s="317">
        <v>3217</v>
      </c>
      <c r="F1091" s="317">
        <v>1978.46</v>
      </c>
      <c r="G1091" s="318">
        <v>40493</v>
      </c>
      <c r="H1091" s="318">
        <v>40501</v>
      </c>
      <c r="I1091" s="318">
        <v>49674</v>
      </c>
      <c r="J1091" s="315"/>
      <c r="K1091" s="315">
        <v>3663</v>
      </c>
      <c r="L1091" s="315" t="s">
        <v>2631</v>
      </c>
      <c r="M1091" s="315" t="s">
        <v>764</v>
      </c>
      <c r="N1091" s="315" t="s">
        <v>755</v>
      </c>
      <c r="O1091" s="315"/>
      <c r="P1091" s="315"/>
      <c r="Q1091" s="315"/>
    </row>
    <row r="1092" spans="1:17">
      <c r="A1092" s="315" t="s">
        <v>750</v>
      </c>
      <c r="B1092" s="315" t="s">
        <v>2095</v>
      </c>
      <c r="C1092" s="315" t="s">
        <v>2098</v>
      </c>
      <c r="D1092" s="316">
        <v>2.9</v>
      </c>
      <c r="E1092" s="317">
        <v>1704</v>
      </c>
      <c r="F1092" s="317">
        <v>1047.9699999999998</v>
      </c>
      <c r="G1092" s="318">
        <v>40538</v>
      </c>
      <c r="H1092" s="318">
        <v>40534</v>
      </c>
      <c r="I1092" s="318">
        <v>49674</v>
      </c>
      <c r="J1092" s="315"/>
      <c r="K1092" s="315">
        <v>1226</v>
      </c>
      <c r="L1092" s="315" t="s">
        <v>2303</v>
      </c>
      <c r="M1092" s="315" t="s">
        <v>1827</v>
      </c>
      <c r="N1092" s="315" t="s">
        <v>750</v>
      </c>
      <c r="O1092" s="315"/>
      <c r="P1092" s="315"/>
      <c r="Q1092" s="315"/>
    </row>
    <row r="1093" spans="1:17">
      <c r="A1093" s="315" t="s">
        <v>755</v>
      </c>
      <c r="B1093" s="315" t="s">
        <v>2095</v>
      </c>
      <c r="C1093" s="315" t="s">
        <v>2096</v>
      </c>
      <c r="D1093" s="316">
        <v>2.9</v>
      </c>
      <c r="E1093" s="317">
        <v>2082</v>
      </c>
      <c r="F1093" s="317">
        <v>1232.54</v>
      </c>
      <c r="G1093" s="318">
        <v>40581</v>
      </c>
      <c r="H1093" s="318">
        <v>40680</v>
      </c>
      <c r="I1093" s="318">
        <v>50040</v>
      </c>
      <c r="J1093" s="315"/>
      <c r="K1093" s="315">
        <v>3775</v>
      </c>
      <c r="L1093" s="315" t="s">
        <v>2321</v>
      </c>
      <c r="M1093" s="315" t="s">
        <v>764</v>
      </c>
      <c r="N1093" s="315" t="s">
        <v>755</v>
      </c>
      <c r="O1093" s="315"/>
      <c r="P1093" s="315"/>
      <c r="Q1093" s="315"/>
    </row>
    <row r="1094" spans="1:17">
      <c r="A1094" s="315" t="s">
        <v>755</v>
      </c>
      <c r="B1094" s="315" t="s">
        <v>2095</v>
      </c>
      <c r="C1094" s="315" t="s">
        <v>2098</v>
      </c>
      <c r="D1094" s="316">
        <v>2.9</v>
      </c>
      <c r="E1094" s="317">
        <v>3183</v>
      </c>
      <c r="F1094" s="317">
        <v>1537.39</v>
      </c>
      <c r="G1094" s="318">
        <v>40605</v>
      </c>
      <c r="H1094" s="318">
        <v>40737</v>
      </c>
      <c r="I1094" s="318">
        <v>50040</v>
      </c>
      <c r="J1094" s="315"/>
      <c r="K1094" s="315">
        <v>6314</v>
      </c>
      <c r="L1094" s="315" t="s">
        <v>2449</v>
      </c>
      <c r="M1094" s="315" t="s">
        <v>1712</v>
      </c>
      <c r="N1094" s="315" t="s">
        <v>755</v>
      </c>
      <c r="O1094" s="315"/>
      <c r="P1094" s="315"/>
      <c r="Q1094" s="315"/>
    </row>
    <row r="1095" spans="1:17">
      <c r="A1095" s="315" t="s">
        <v>755</v>
      </c>
      <c r="B1095" s="315" t="s">
        <v>2095</v>
      </c>
      <c r="C1095" s="315" t="s">
        <v>2098</v>
      </c>
      <c r="D1095" s="316">
        <v>2.9</v>
      </c>
      <c r="E1095" s="317">
        <v>3064</v>
      </c>
      <c r="F1095" s="317">
        <v>1479.92</v>
      </c>
      <c r="G1095" s="318">
        <v>40610</v>
      </c>
      <c r="H1095" s="318">
        <v>40639</v>
      </c>
      <c r="I1095" s="318">
        <v>50040</v>
      </c>
      <c r="J1095" s="315"/>
      <c r="K1095" s="315">
        <v>8192</v>
      </c>
      <c r="L1095" s="315" t="s">
        <v>2632</v>
      </c>
      <c r="M1095" s="315" t="s">
        <v>784</v>
      </c>
      <c r="N1095" s="315" t="s">
        <v>755</v>
      </c>
      <c r="O1095" s="315"/>
      <c r="P1095" s="315"/>
      <c r="Q1095" s="315"/>
    </row>
    <row r="1096" spans="1:17">
      <c r="A1096" s="315" t="s">
        <v>755</v>
      </c>
      <c r="B1096" s="315" t="s">
        <v>2095</v>
      </c>
      <c r="C1096" s="315" t="s">
        <v>2098</v>
      </c>
      <c r="D1096" s="316">
        <v>2.9</v>
      </c>
      <c r="E1096" s="317">
        <v>3178.01</v>
      </c>
      <c r="F1096" s="317">
        <v>1534.98</v>
      </c>
      <c r="G1096" s="318">
        <v>40679</v>
      </c>
      <c r="H1096" s="318">
        <v>40625</v>
      </c>
      <c r="I1096" s="318">
        <v>50040</v>
      </c>
      <c r="J1096" s="315"/>
      <c r="K1096" s="315">
        <v>8335</v>
      </c>
      <c r="L1096" s="315" t="s">
        <v>2425</v>
      </c>
      <c r="M1096" s="315" t="s">
        <v>784</v>
      </c>
      <c r="N1096" s="315" t="s">
        <v>755</v>
      </c>
      <c r="O1096" s="315"/>
      <c r="P1096" s="315"/>
      <c r="Q1096" s="315"/>
    </row>
    <row r="1097" spans="1:17">
      <c r="A1097" s="315" t="s">
        <v>755</v>
      </c>
      <c r="B1097" s="315" t="s">
        <v>2095</v>
      </c>
      <c r="C1097" s="315" t="s">
        <v>2098</v>
      </c>
      <c r="D1097" s="316">
        <v>2.9</v>
      </c>
      <c r="E1097" s="317">
        <v>2837</v>
      </c>
      <c r="F1097" s="317">
        <v>1370.28</v>
      </c>
      <c r="G1097" s="318">
        <v>40682</v>
      </c>
      <c r="H1097" s="318">
        <v>40687</v>
      </c>
      <c r="I1097" s="318">
        <v>50040</v>
      </c>
      <c r="J1097" s="315"/>
      <c r="K1097" s="315">
        <v>4626</v>
      </c>
      <c r="L1097" s="315" t="s">
        <v>2415</v>
      </c>
      <c r="M1097" s="315" t="s">
        <v>1296</v>
      </c>
      <c r="N1097" s="315" t="s">
        <v>755</v>
      </c>
      <c r="O1097" s="315"/>
      <c r="P1097" s="315"/>
      <c r="Q1097" s="315"/>
    </row>
    <row r="1098" spans="1:17">
      <c r="A1098" s="315" t="s">
        <v>755</v>
      </c>
      <c r="B1098" s="315" t="s">
        <v>2095</v>
      </c>
      <c r="C1098" s="315" t="s">
        <v>2098</v>
      </c>
      <c r="D1098" s="316">
        <v>2.9</v>
      </c>
      <c r="E1098" s="317">
        <v>3032</v>
      </c>
      <c r="F1098" s="317">
        <v>1464.46</v>
      </c>
      <c r="G1098" s="318">
        <v>40674</v>
      </c>
      <c r="H1098" s="318">
        <v>40679</v>
      </c>
      <c r="I1098" s="318">
        <v>50040</v>
      </c>
      <c r="J1098" s="315"/>
      <c r="K1098" s="315">
        <v>1000</v>
      </c>
      <c r="L1098" s="315" t="s">
        <v>2633</v>
      </c>
      <c r="M1098" s="315" t="s">
        <v>766</v>
      </c>
      <c r="N1098" s="315" t="s">
        <v>755</v>
      </c>
      <c r="O1098" s="315"/>
      <c r="P1098" s="315"/>
      <c r="Q1098" s="315"/>
    </row>
    <row r="1099" spans="1:17">
      <c r="A1099" s="315" t="s">
        <v>755</v>
      </c>
      <c r="B1099" s="315" t="s">
        <v>2095</v>
      </c>
      <c r="C1099" s="315" t="s">
        <v>2098</v>
      </c>
      <c r="D1099" s="316">
        <v>2.9</v>
      </c>
      <c r="E1099" s="317">
        <v>2820</v>
      </c>
      <c r="F1099" s="317">
        <v>1362.06</v>
      </c>
      <c r="G1099" s="318">
        <v>40673</v>
      </c>
      <c r="H1099" s="318">
        <v>40736</v>
      </c>
      <c r="I1099" s="318">
        <v>50040</v>
      </c>
      <c r="J1099" s="315"/>
      <c r="K1099" s="315">
        <v>3074</v>
      </c>
      <c r="L1099" s="315" t="s">
        <v>2634</v>
      </c>
      <c r="M1099" s="315" t="s">
        <v>764</v>
      </c>
      <c r="N1099" s="315" t="s">
        <v>755</v>
      </c>
      <c r="O1099" s="315"/>
      <c r="P1099" s="315"/>
      <c r="Q1099" s="315"/>
    </row>
    <row r="1100" spans="1:17">
      <c r="A1100" s="315" t="s">
        <v>755</v>
      </c>
      <c r="B1100" s="315" t="s">
        <v>2095</v>
      </c>
      <c r="C1100" s="315" t="s">
        <v>2098</v>
      </c>
      <c r="D1100" s="316">
        <v>2.9</v>
      </c>
      <c r="E1100" s="317">
        <v>2682</v>
      </c>
      <c r="F1100" s="317">
        <v>1190.8100000000002</v>
      </c>
      <c r="G1100" s="318">
        <v>40687</v>
      </c>
      <c r="H1100" s="318">
        <v>40963</v>
      </c>
      <c r="I1100" s="318">
        <v>50405</v>
      </c>
      <c r="J1100" s="315"/>
      <c r="K1100" s="315">
        <v>3626</v>
      </c>
      <c r="L1100" s="315" t="s">
        <v>2635</v>
      </c>
      <c r="M1100" s="315" t="s">
        <v>764</v>
      </c>
      <c r="N1100" s="315" t="s">
        <v>755</v>
      </c>
      <c r="O1100" s="315"/>
      <c r="P1100" s="315"/>
      <c r="Q1100" s="315"/>
    </row>
    <row r="1101" spans="1:17">
      <c r="A1101" s="315" t="s">
        <v>755</v>
      </c>
      <c r="B1101" s="315" t="s">
        <v>2095</v>
      </c>
      <c r="C1101" s="315" t="s">
        <v>2098</v>
      </c>
      <c r="D1101" s="316">
        <v>2.9</v>
      </c>
      <c r="E1101" s="317">
        <v>2557</v>
      </c>
      <c r="F1101" s="317">
        <v>1235.0299999999997</v>
      </c>
      <c r="G1101" s="318">
        <v>40687</v>
      </c>
      <c r="H1101" s="318">
        <v>40855</v>
      </c>
      <c r="I1101" s="318">
        <v>50040</v>
      </c>
      <c r="J1101" s="315"/>
      <c r="K1101" s="315">
        <v>3626</v>
      </c>
      <c r="L1101" s="315" t="s">
        <v>2635</v>
      </c>
      <c r="M1101" s="315" t="s">
        <v>764</v>
      </c>
      <c r="N1101" s="315" t="s">
        <v>755</v>
      </c>
      <c r="O1101" s="315"/>
      <c r="P1101" s="315"/>
      <c r="Q1101" s="315"/>
    </row>
    <row r="1102" spans="1:17">
      <c r="A1102" s="315" t="s">
        <v>755</v>
      </c>
      <c r="B1102" s="315" t="s">
        <v>2095</v>
      </c>
      <c r="C1102" s="315" t="s">
        <v>2098</v>
      </c>
      <c r="D1102" s="316">
        <v>2.9</v>
      </c>
      <c r="E1102" s="317">
        <v>2816</v>
      </c>
      <c r="F1102" s="317">
        <v>1360.12</v>
      </c>
      <c r="G1102" s="318">
        <v>40700</v>
      </c>
      <c r="H1102" s="318">
        <v>40711</v>
      </c>
      <c r="I1102" s="318">
        <v>50040</v>
      </c>
      <c r="J1102" s="315"/>
      <c r="K1102" s="315">
        <v>3800</v>
      </c>
      <c r="L1102" s="315" t="s">
        <v>1451</v>
      </c>
      <c r="M1102" s="315" t="s">
        <v>764</v>
      </c>
      <c r="N1102" s="315" t="s">
        <v>755</v>
      </c>
      <c r="O1102" s="315"/>
      <c r="P1102" s="315"/>
      <c r="Q1102" s="315"/>
    </row>
    <row r="1103" spans="1:17">
      <c r="A1103" s="315" t="s">
        <v>755</v>
      </c>
      <c r="B1103" s="315" t="s">
        <v>2095</v>
      </c>
      <c r="C1103" s="315" t="s">
        <v>2098</v>
      </c>
      <c r="D1103" s="316">
        <v>2.9</v>
      </c>
      <c r="E1103" s="317">
        <v>1375</v>
      </c>
      <c r="F1103" s="317">
        <v>664.13</v>
      </c>
      <c r="G1103" s="318">
        <v>40700</v>
      </c>
      <c r="H1103" s="318">
        <v>40704</v>
      </c>
      <c r="I1103" s="318">
        <v>50040</v>
      </c>
      <c r="J1103" s="315"/>
      <c r="K1103" s="315">
        <v>3852</v>
      </c>
      <c r="L1103" s="315" t="s">
        <v>2636</v>
      </c>
      <c r="M1103" s="315" t="s">
        <v>764</v>
      </c>
      <c r="N1103" s="315" t="s">
        <v>755</v>
      </c>
      <c r="O1103" s="315"/>
      <c r="P1103" s="315"/>
      <c r="Q1103" s="315"/>
    </row>
    <row r="1104" spans="1:17">
      <c r="A1104" s="315" t="s">
        <v>755</v>
      </c>
      <c r="B1104" s="315" t="s">
        <v>2095</v>
      </c>
      <c r="C1104" s="315" t="s">
        <v>2098</v>
      </c>
      <c r="D1104" s="316">
        <v>2.93</v>
      </c>
      <c r="E1104" s="317">
        <v>2947</v>
      </c>
      <c r="F1104" s="317">
        <v>1812.42</v>
      </c>
      <c r="G1104" s="318">
        <v>40490</v>
      </c>
      <c r="H1104" s="318">
        <v>40521</v>
      </c>
      <c r="I1104" s="318">
        <v>49674</v>
      </c>
      <c r="J1104" s="315"/>
      <c r="K1104" s="315">
        <v>1228</v>
      </c>
      <c r="L1104" s="315" t="s">
        <v>2243</v>
      </c>
      <c r="M1104" s="315" t="s">
        <v>1827</v>
      </c>
      <c r="N1104" s="315" t="s">
        <v>755</v>
      </c>
      <c r="O1104" s="315"/>
      <c r="P1104" s="315"/>
      <c r="Q1104" s="315"/>
    </row>
    <row r="1105" spans="1:17">
      <c r="A1105" s="315" t="s">
        <v>755</v>
      </c>
      <c r="B1105" s="315" t="s">
        <v>2095</v>
      </c>
      <c r="C1105" s="315" t="s">
        <v>2098</v>
      </c>
      <c r="D1105" s="316">
        <v>2.93</v>
      </c>
      <c r="E1105" s="317">
        <v>2576</v>
      </c>
      <c r="F1105" s="317">
        <v>1584.2600000000002</v>
      </c>
      <c r="G1105" s="318">
        <v>40490</v>
      </c>
      <c r="H1105" s="318">
        <v>40521</v>
      </c>
      <c r="I1105" s="318">
        <v>49674</v>
      </c>
      <c r="J1105" s="315"/>
      <c r="K1105" s="315">
        <v>1228</v>
      </c>
      <c r="L1105" s="315" t="s">
        <v>2243</v>
      </c>
      <c r="M1105" s="315" t="s">
        <v>1827</v>
      </c>
      <c r="N1105" s="315" t="s">
        <v>755</v>
      </c>
      <c r="O1105" s="315"/>
      <c r="P1105" s="315"/>
      <c r="Q1105" s="315"/>
    </row>
    <row r="1106" spans="1:17">
      <c r="A1106" s="315" t="s">
        <v>755</v>
      </c>
      <c r="B1106" s="315" t="s">
        <v>2095</v>
      </c>
      <c r="C1106" s="315" t="s">
        <v>2098</v>
      </c>
      <c r="D1106" s="316">
        <v>2.93</v>
      </c>
      <c r="E1106" s="317">
        <v>3067</v>
      </c>
      <c r="F1106" s="317">
        <v>1481.3700000000001</v>
      </c>
      <c r="G1106" s="318">
        <v>40661</v>
      </c>
      <c r="H1106" s="318">
        <v>40812</v>
      </c>
      <c r="I1106" s="318">
        <v>50040</v>
      </c>
      <c r="J1106" s="315"/>
      <c r="K1106" s="315">
        <v>1180</v>
      </c>
      <c r="L1106" s="315" t="s">
        <v>1332</v>
      </c>
      <c r="M1106" s="315" t="s">
        <v>766</v>
      </c>
      <c r="N1106" s="315" t="s">
        <v>755</v>
      </c>
      <c r="O1106" s="315"/>
      <c r="P1106" s="315"/>
      <c r="Q1106" s="315"/>
    </row>
    <row r="1107" spans="1:17">
      <c r="A1107" s="315" t="s">
        <v>755</v>
      </c>
      <c r="B1107" s="315" t="s">
        <v>2095</v>
      </c>
      <c r="C1107" s="315" t="s">
        <v>2098</v>
      </c>
      <c r="D1107" s="316">
        <v>2.94</v>
      </c>
      <c r="E1107" s="317">
        <v>2405</v>
      </c>
      <c r="F1107" s="317">
        <v>1161.6099999999999</v>
      </c>
      <c r="G1107" s="318">
        <v>40771</v>
      </c>
      <c r="H1107" s="318">
        <v>40848</v>
      </c>
      <c r="I1107" s="318">
        <v>50040</v>
      </c>
      <c r="J1107" s="315"/>
      <c r="K1107" s="315">
        <v>3612</v>
      </c>
      <c r="L1107" s="315" t="s">
        <v>2278</v>
      </c>
      <c r="M1107" s="315" t="s">
        <v>764</v>
      </c>
      <c r="N1107" s="315" t="s">
        <v>755</v>
      </c>
      <c r="O1107" s="315"/>
      <c r="P1107" s="315"/>
      <c r="Q1107" s="315"/>
    </row>
    <row r="1108" spans="1:17">
      <c r="A1108" s="315" t="s">
        <v>755</v>
      </c>
      <c r="B1108" s="315" t="s">
        <v>2095</v>
      </c>
      <c r="C1108" s="315" t="s">
        <v>2098</v>
      </c>
      <c r="D1108" s="316">
        <v>2.94</v>
      </c>
      <c r="E1108" s="317">
        <v>1051</v>
      </c>
      <c r="F1108" s="317">
        <v>507.63</v>
      </c>
      <c r="G1108" s="318">
        <v>40854</v>
      </c>
      <c r="H1108" s="318">
        <v>40856</v>
      </c>
      <c r="I1108" s="318">
        <v>50040</v>
      </c>
      <c r="J1108" s="315"/>
      <c r="K1108" s="315">
        <v>1754</v>
      </c>
      <c r="L1108" s="315" t="s">
        <v>2637</v>
      </c>
      <c r="M1108" s="315" t="s">
        <v>761</v>
      </c>
      <c r="N1108" s="315" t="s">
        <v>755</v>
      </c>
      <c r="O1108" s="315"/>
      <c r="P1108" s="315"/>
      <c r="Q1108" s="315"/>
    </row>
    <row r="1109" spans="1:17">
      <c r="A1109" s="315" t="s">
        <v>755</v>
      </c>
      <c r="B1109" s="315" t="s">
        <v>2095</v>
      </c>
      <c r="C1109" s="315" t="s">
        <v>2098</v>
      </c>
      <c r="D1109" s="316">
        <v>2.96</v>
      </c>
      <c r="E1109" s="317">
        <v>2934</v>
      </c>
      <c r="F1109" s="317">
        <v>1417.12</v>
      </c>
      <c r="G1109" s="318">
        <v>40471</v>
      </c>
      <c r="H1109" s="318">
        <v>40610</v>
      </c>
      <c r="I1109" s="318">
        <v>50040</v>
      </c>
      <c r="J1109" s="315"/>
      <c r="K1109" s="315">
        <v>3253</v>
      </c>
      <c r="L1109" s="315" t="s">
        <v>2638</v>
      </c>
      <c r="M1109" s="315" t="s">
        <v>1296</v>
      </c>
      <c r="N1109" s="315" t="s">
        <v>755</v>
      </c>
      <c r="O1109" s="315"/>
      <c r="P1109" s="315"/>
      <c r="Q1109" s="315"/>
    </row>
    <row r="1110" spans="1:17">
      <c r="A1110" s="315" t="s">
        <v>755</v>
      </c>
      <c r="B1110" s="315" t="s">
        <v>2095</v>
      </c>
      <c r="C1110" s="315" t="s">
        <v>2098</v>
      </c>
      <c r="D1110" s="316">
        <v>2.96</v>
      </c>
      <c r="E1110" s="317">
        <v>2355.5</v>
      </c>
      <c r="F1110" s="317">
        <v>1137.7</v>
      </c>
      <c r="G1110" s="318">
        <v>40507</v>
      </c>
      <c r="H1110" s="318">
        <v>40654</v>
      </c>
      <c r="I1110" s="318">
        <v>50040</v>
      </c>
      <c r="J1110" s="315"/>
      <c r="K1110" s="315">
        <v>4513</v>
      </c>
      <c r="L1110" s="315" t="s">
        <v>2140</v>
      </c>
      <c r="M1110" s="315" t="s">
        <v>1296</v>
      </c>
      <c r="N1110" s="315" t="s">
        <v>755</v>
      </c>
      <c r="O1110" s="315"/>
      <c r="P1110" s="315"/>
      <c r="Q1110" s="315"/>
    </row>
    <row r="1111" spans="1:17">
      <c r="A1111" s="315" t="s">
        <v>755</v>
      </c>
      <c r="B1111" s="315" t="s">
        <v>2095</v>
      </c>
      <c r="C1111" s="315" t="s">
        <v>2098</v>
      </c>
      <c r="D1111" s="316">
        <v>2.96</v>
      </c>
      <c r="E1111" s="317">
        <v>2100</v>
      </c>
      <c r="F1111" s="317">
        <v>1014.3</v>
      </c>
      <c r="G1111" s="318">
        <v>40724</v>
      </c>
      <c r="H1111" s="318">
        <v>40753</v>
      </c>
      <c r="I1111" s="318">
        <v>50040</v>
      </c>
      <c r="J1111" s="315"/>
      <c r="K1111" s="315">
        <v>3273</v>
      </c>
      <c r="L1111" s="315" t="s">
        <v>2639</v>
      </c>
      <c r="M1111" s="315" t="s">
        <v>764</v>
      </c>
      <c r="N1111" s="315" t="s">
        <v>755</v>
      </c>
      <c r="O1111" s="315"/>
      <c r="P1111" s="315"/>
      <c r="Q1111" s="315"/>
    </row>
    <row r="1112" spans="1:17">
      <c r="A1112" s="315" t="s">
        <v>755</v>
      </c>
      <c r="B1112" s="315" t="s">
        <v>2095</v>
      </c>
      <c r="C1112" s="315" t="s">
        <v>2098</v>
      </c>
      <c r="D1112" s="316">
        <v>2.96</v>
      </c>
      <c r="E1112" s="317">
        <v>2957.0899999999997</v>
      </c>
      <c r="F1112" s="317">
        <v>1428.27</v>
      </c>
      <c r="G1112" s="318">
        <v>40739</v>
      </c>
      <c r="H1112" s="318">
        <v>40865</v>
      </c>
      <c r="I1112" s="318">
        <v>50040</v>
      </c>
      <c r="J1112" s="315"/>
      <c r="K1112" s="315">
        <v>3012</v>
      </c>
      <c r="L1112" s="315" t="s">
        <v>308</v>
      </c>
      <c r="M1112" s="315" t="s">
        <v>764</v>
      </c>
      <c r="N1112" s="315" t="s">
        <v>755</v>
      </c>
      <c r="O1112" s="315"/>
      <c r="P1112" s="315"/>
      <c r="Q1112" s="315"/>
    </row>
    <row r="1113" spans="1:17">
      <c r="A1113" s="315" t="s">
        <v>755</v>
      </c>
      <c r="B1113" s="315" t="s">
        <v>2095</v>
      </c>
      <c r="C1113" s="315" t="s">
        <v>2098</v>
      </c>
      <c r="D1113" s="316">
        <v>2.96</v>
      </c>
      <c r="E1113" s="317">
        <v>2981</v>
      </c>
      <c r="F1113" s="317">
        <v>1439.83</v>
      </c>
      <c r="G1113" s="318">
        <v>40781</v>
      </c>
      <c r="H1113" s="318">
        <v>40848</v>
      </c>
      <c r="I1113" s="318">
        <v>50040</v>
      </c>
      <c r="J1113" s="315"/>
      <c r="K1113" s="315">
        <v>3053</v>
      </c>
      <c r="L1113" s="315" t="s">
        <v>2640</v>
      </c>
      <c r="M1113" s="315" t="s">
        <v>764</v>
      </c>
      <c r="N1113" s="315" t="s">
        <v>755</v>
      </c>
      <c r="O1113" s="315"/>
      <c r="P1113" s="315"/>
      <c r="Q1113" s="315"/>
    </row>
    <row r="1114" spans="1:17">
      <c r="A1114" s="315" t="s">
        <v>755</v>
      </c>
      <c r="B1114" s="315" t="s">
        <v>2095</v>
      </c>
      <c r="C1114" s="315" t="s">
        <v>2098</v>
      </c>
      <c r="D1114" s="316">
        <v>2.96</v>
      </c>
      <c r="E1114" s="317">
        <v>3246.6100000000006</v>
      </c>
      <c r="F1114" s="317">
        <v>1568.12</v>
      </c>
      <c r="G1114" s="318">
        <v>40781</v>
      </c>
      <c r="H1114" s="318">
        <v>40802</v>
      </c>
      <c r="I1114" s="318">
        <v>50040</v>
      </c>
      <c r="J1114" s="315"/>
      <c r="K1114" s="315">
        <v>4103</v>
      </c>
      <c r="L1114" s="315" t="s">
        <v>2427</v>
      </c>
      <c r="M1114" s="315" t="s">
        <v>1484</v>
      </c>
      <c r="N1114" s="315" t="s">
        <v>755</v>
      </c>
      <c r="O1114" s="315"/>
      <c r="P1114" s="315"/>
      <c r="Q1114" s="315"/>
    </row>
    <row r="1115" spans="1:17">
      <c r="A1115" s="315" t="s">
        <v>755</v>
      </c>
      <c r="B1115" s="315" t="s">
        <v>2095</v>
      </c>
      <c r="C1115" s="315" t="s">
        <v>2098</v>
      </c>
      <c r="D1115" s="316">
        <v>2.96</v>
      </c>
      <c r="E1115" s="317">
        <v>3101</v>
      </c>
      <c r="F1115" s="317">
        <v>1497.78</v>
      </c>
      <c r="G1115" s="318">
        <v>40792</v>
      </c>
      <c r="H1115" s="318">
        <v>40820</v>
      </c>
      <c r="I1115" s="318">
        <v>50040</v>
      </c>
      <c r="J1115" s="315"/>
      <c r="K1115" s="315">
        <v>6707</v>
      </c>
      <c r="L1115" s="315" t="s">
        <v>2641</v>
      </c>
      <c r="M1115" s="315" t="s">
        <v>811</v>
      </c>
      <c r="N1115" s="315" t="s">
        <v>755</v>
      </c>
      <c r="O1115" s="315"/>
      <c r="P1115" s="315"/>
      <c r="Q1115" s="315"/>
    </row>
    <row r="1116" spans="1:17">
      <c r="A1116" s="315" t="s">
        <v>755</v>
      </c>
      <c r="B1116" s="315" t="s">
        <v>2095</v>
      </c>
      <c r="C1116" s="315" t="s">
        <v>2098</v>
      </c>
      <c r="D1116" s="316">
        <v>2.96</v>
      </c>
      <c r="E1116" s="317">
        <v>1177</v>
      </c>
      <c r="F1116" s="317">
        <v>568.49</v>
      </c>
      <c r="G1116" s="318">
        <v>40815</v>
      </c>
      <c r="H1116" s="318">
        <v>40807</v>
      </c>
      <c r="I1116" s="318">
        <v>50040</v>
      </c>
      <c r="J1116" s="315"/>
      <c r="K1116" s="315">
        <v>6852</v>
      </c>
      <c r="L1116" s="315" t="s">
        <v>2255</v>
      </c>
      <c r="M1116" s="315" t="s">
        <v>811</v>
      </c>
      <c r="N1116" s="315" t="s">
        <v>755</v>
      </c>
      <c r="O1116" s="315"/>
      <c r="P1116" s="315"/>
      <c r="Q1116" s="315"/>
    </row>
    <row r="1117" spans="1:17">
      <c r="A1117" s="315" t="s">
        <v>755</v>
      </c>
      <c r="B1117" s="315" t="s">
        <v>2095</v>
      </c>
      <c r="C1117" s="315" t="s">
        <v>2098</v>
      </c>
      <c r="D1117" s="316">
        <v>2.96</v>
      </c>
      <c r="E1117" s="317">
        <v>1455</v>
      </c>
      <c r="F1117" s="317">
        <v>702.76</v>
      </c>
      <c r="G1117" s="318">
        <v>40815</v>
      </c>
      <c r="H1117" s="318">
        <v>40812</v>
      </c>
      <c r="I1117" s="318">
        <v>50040</v>
      </c>
      <c r="J1117" s="315"/>
      <c r="K1117" s="315">
        <v>6852</v>
      </c>
      <c r="L1117" s="315" t="s">
        <v>2255</v>
      </c>
      <c r="M1117" s="315" t="s">
        <v>811</v>
      </c>
      <c r="N1117" s="315" t="s">
        <v>755</v>
      </c>
      <c r="O1117" s="315"/>
      <c r="P1117" s="315"/>
      <c r="Q1117" s="315"/>
    </row>
    <row r="1118" spans="1:17">
      <c r="A1118" s="315" t="s">
        <v>755</v>
      </c>
      <c r="B1118" s="315" t="s">
        <v>2095</v>
      </c>
      <c r="C1118" s="315" t="s">
        <v>2098</v>
      </c>
      <c r="D1118" s="316">
        <v>2.97</v>
      </c>
      <c r="E1118" s="317">
        <v>3739</v>
      </c>
      <c r="F1118" s="317">
        <v>1805.94</v>
      </c>
      <c r="G1118" s="318">
        <v>40731</v>
      </c>
      <c r="H1118" s="318">
        <v>40883</v>
      </c>
      <c r="I1118" s="318">
        <v>50040</v>
      </c>
      <c r="J1118" s="315"/>
      <c r="K1118" s="315">
        <v>1967</v>
      </c>
      <c r="L1118" s="315" t="s">
        <v>2135</v>
      </c>
      <c r="M1118" s="315" t="s">
        <v>754</v>
      </c>
      <c r="N1118" s="315" t="s">
        <v>755</v>
      </c>
      <c r="O1118" s="315"/>
      <c r="P1118" s="315"/>
      <c r="Q1118" s="315"/>
    </row>
    <row r="1119" spans="1:17">
      <c r="A1119" s="315" t="s">
        <v>755</v>
      </c>
      <c r="B1119" s="315" t="s">
        <v>2095</v>
      </c>
      <c r="C1119" s="315" t="s">
        <v>2098</v>
      </c>
      <c r="D1119" s="316">
        <v>3</v>
      </c>
      <c r="E1119" s="317">
        <v>3301</v>
      </c>
      <c r="F1119" s="317">
        <v>2475.75</v>
      </c>
      <c r="G1119" s="318">
        <v>39569</v>
      </c>
      <c r="H1119" s="318">
        <v>39728</v>
      </c>
      <c r="I1119" s="318">
        <v>48944</v>
      </c>
      <c r="J1119" s="315"/>
      <c r="K1119" s="315">
        <v>3114</v>
      </c>
      <c r="L1119" s="315" t="s">
        <v>2642</v>
      </c>
      <c r="M1119" s="315" t="s">
        <v>764</v>
      </c>
      <c r="N1119" s="315" t="s">
        <v>755</v>
      </c>
      <c r="O1119" s="315"/>
      <c r="P1119" s="315"/>
      <c r="Q1119" s="315"/>
    </row>
    <row r="1120" spans="1:17">
      <c r="A1120" s="315" t="s">
        <v>755</v>
      </c>
      <c r="B1120" s="315" t="s">
        <v>2095</v>
      </c>
      <c r="C1120" s="315" t="s">
        <v>2096</v>
      </c>
      <c r="D1120" s="316">
        <v>3</v>
      </c>
      <c r="E1120" s="317">
        <v>2874.01</v>
      </c>
      <c r="F1120" s="317">
        <v>2586.61</v>
      </c>
      <c r="G1120" s="318">
        <v>39570</v>
      </c>
      <c r="H1120" s="318">
        <v>39721</v>
      </c>
      <c r="I1120" s="318">
        <v>48944</v>
      </c>
      <c r="J1120" s="315"/>
      <c r="K1120" s="315">
        <v>8633</v>
      </c>
      <c r="L1120" s="315" t="s">
        <v>2643</v>
      </c>
      <c r="M1120" s="315" t="s">
        <v>784</v>
      </c>
      <c r="N1120" s="315" t="s">
        <v>755</v>
      </c>
      <c r="O1120" s="315"/>
      <c r="P1120" s="315"/>
      <c r="Q1120" s="315"/>
    </row>
    <row r="1121" spans="1:17">
      <c r="A1121" s="315" t="s">
        <v>755</v>
      </c>
      <c r="B1121" s="315" t="s">
        <v>2095</v>
      </c>
      <c r="C1121" s="315" t="s">
        <v>2098</v>
      </c>
      <c r="D1121" s="316">
        <v>3</v>
      </c>
      <c r="E1121" s="317">
        <v>3216</v>
      </c>
      <c r="F1121" s="317">
        <v>2412</v>
      </c>
      <c r="G1121" s="318">
        <v>39570</v>
      </c>
      <c r="H1121" s="318">
        <v>38869</v>
      </c>
      <c r="I1121" s="318">
        <v>48183</v>
      </c>
      <c r="J1121" s="315"/>
      <c r="K1121" s="315">
        <v>9475</v>
      </c>
      <c r="L1121" s="315" t="s">
        <v>2207</v>
      </c>
      <c r="M1121" s="315" t="s">
        <v>770</v>
      </c>
      <c r="N1121" s="315" t="s">
        <v>755</v>
      </c>
      <c r="O1121" s="315"/>
      <c r="P1121" s="315"/>
      <c r="Q1121" s="315"/>
    </row>
    <row r="1122" spans="1:17">
      <c r="A1122" s="315" t="s">
        <v>755</v>
      </c>
      <c r="B1122" s="315" t="s">
        <v>2095</v>
      </c>
      <c r="C1122" s="315" t="s">
        <v>2096</v>
      </c>
      <c r="D1122" s="316">
        <v>3</v>
      </c>
      <c r="E1122" s="317">
        <v>3263</v>
      </c>
      <c r="F1122" s="317">
        <v>1931.6999999999998</v>
      </c>
      <c r="G1122" s="318">
        <v>39569</v>
      </c>
      <c r="H1122" s="318">
        <v>40833</v>
      </c>
      <c r="I1122" s="318">
        <v>50040</v>
      </c>
      <c r="J1122" s="315"/>
      <c r="K1122" s="315">
        <v>6611</v>
      </c>
      <c r="L1122" s="315" t="s">
        <v>2644</v>
      </c>
      <c r="M1122" s="315" t="s">
        <v>811</v>
      </c>
      <c r="N1122" s="315" t="s">
        <v>755</v>
      </c>
      <c r="O1122" s="315"/>
      <c r="P1122" s="315"/>
      <c r="Q1122" s="315"/>
    </row>
    <row r="1123" spans="1:17">
      <c r="A1123" s="315" t="s">
        <v>755</v>
      </c>
      <c r="B1123" s="315" t="s">
        <v>2095</v>
      </c>
      <c r="C1123" s="315" t="s">
        <v>2098</v>
      </c>
      <c r="D1123" s="316">
        <v>3</v>
      </c>
      <c r="E1123" s="317">
        <v>3424</v>
      </c>
      <c r="F1123" s="317">
        <v>2568</v>
      </c>
      <c r="G1123" s="318">
        <v>39570</v>
      </c>
      <c r="H1123" s="318">
        <v>39675</v>
      </c>
      <c r="I1123" s="318">
        <v>48944</v>
      </c>
      <c r="J1123" s="315"/>
      <c r="K1123" s="315">
        <v>1173</v>
      </c>
      <c r="L1123" s="315" t="s">
        <v>2645</v>
      </c>
      <c r="M1123" s="315" t="s">
        <v>766</v>
      </c>
      <c r="N1123" s="315" t="s">
        <v>755</v>
      </c>
      <c r="O1123" s="315"/>
      <c r="P1123" s="315"/>
      <c r="Q1123" s="315"/>
    </row>
    <row r="1124" spans="1:17">
      <c r="A1124" s="315" t="s">
        <v>755</v>
      </c>
      <c r="B1124" s="315" t="s">
        <v>2095</v>
      </c>
      <c r="C1124" s="315" t="s">
        <v>2096</v>
      </c>
      <c r="D1124" s="316">
        <v>3</v>
      </c>
      <c r="E1124" s="317">
        <v>2161</v>
      </c>
      <c r="F1124" s="317">
        <v>1800.84</v>
      </c>
      <c r="G1124" s="318">
        <v>39570</v>
      </c>
      <c r="H1124" s="318">
        <v>39746</v>
      </c>
      <c r="I1124" s="318">
        <v>48944</v>
      </c>
      <c r="J1124" s="315"/>
      <c r="K1124" s="315">
        <v>5703</v>
      </c>
      <c r="L1124" s="315" t="s">
        <v>2485</v>
      </c>
      <c r="M1124" s="315" t="s">
        <v>776</v>
      </c>
      <c r="N1124" s="315" t="s">
        <v>755</v>
      </c>
      <c r="O1124" s="315"/>
      <c r="P1124" s="315"/>
      <c r="Q1124" s="315"/>
    </row>
    <row r="1125" spans="1:17">
      <c r="A1125" s="315" t="s">
        <v>755</v>
      </c>
      <c r="B1125" s="315" t="s">
        <v>2095</v>
      </c>
      <c r="C1125" s="315" t="s">
        <v>2098</v>
      </c>
      <c r="D1125" s="316">
        <v>3</v>
      </c>
      <c r="E1125" s="317">
        <v>3394</v>
      </c>
      <c r="F1125" s="317">
        <v>2545.5</v>
      </c>
      <c r="G1125" s="318">
        <v>39570</v>
      </c>
      <c r="H1125" s="318">
        <v>39430</v>
      </c>
      <c r="I1125" s="318">
        <v>48579</v>
      </c>
      <c r="J1125" s="315"/>
      <c r="K1125" s="315">
        <v>1055</v>
      </c>
      <c r="L1125" s="315" t="s">
        <v>2439</v>
      </c>
      <c r="M1125" s="315" t="s">
        <v>766</v>
      </c>
      <c r="N1125" s="315" t="s">
        <v>755</v>
      </c>
      <c r="O1125" s="315"/>
      <c r="P1125" s="315"/>
      <c r="Q1125" s="315"/>
    </row>
    <row r="1126" spans="1:17">
      <c r="A1126" s="315" t="s">
        <v>755</v>
      </c>
      <c r="B1126" s="315" t="s">
        <v>2095</v>
      </c>
      <c r="C1126" s="315" t="s">
        <v>2096</v>
      </c>
      <c r="D1126" s="316">
        <v>3</v>
      </c>
      <c r="E1126" s="317">
        <v>2978</v>
      </c>
      <c r="F1126" s="317">
        <v>2680.2</v>
      </c>
      <c r="G1126" s="318">
        <v>39570</v>
      </c>
      <c r="H1126" s="318">
        <v>39547</v>
      </c>
      <c r="I1126" s="318">
        <v>48914</v>
      </c>
      <c r="J1126" s="315"/>
      <c r="K1126" s="315">
        <v>1867</v>
      </c>
      <c r="L1126" s="315" t="s">
        <v>983</v>
      </c>
      <c r="M1126" s="315" t="s">
        <v>766</v>
      </c>
      <c r="N1126" s="315" t="s">
        <v>755</v>
      </c>
      <c r="O1126" s="315"/>
      <c r="P1126" s="315"/>
      <c r="Q1126" s="315"/>
    </row>
    <row r="1127" spans="1:17">
      <c r="A1127" s="315" t="s">
        <v>755</v>
      </c>
      <c r="B1127" s="315" t="s">
        <v>2095</v>
      </c>
      <c r="C1127" s="315" t="s">
        <v>2098</v>
      </c>
      <c r="D1127" s="316">
        <v>3</v>
      </c>
      <c r="E1127" s="317">
        <v>2772</v>
      </c>
      <c r="F1127" s="317">
        <v>2079</v>
      </c>
      <c r="G1127" s="318">
        <v>39570</v>
      </c>
      <c r="H1127" s="318">
        <v>39148</v>
      </c>
      <c r="I1127" s="318">
        <v>48549</v>
      </c>
      <c r="J1127" s="315"/>
      <c r="K1127" s="315">
        <v>1723</v>
      </c>
      <c r="L1127" s="315" t="s">
        <v>2646</v>
      </c>
      <c r="M1127" s="315" t="s">
        <v>761</v>
      </c>
      <c r="N1127" s="315" t="s">
        <v>755</v>
      </c>
      <c r="O1127" s="315"/>
      <c r="P1127" s="315"/>
      <c r="Q1127" s="315"/>
    </row>
    <row r="1128" spans="1:17">
      <c r="A1128" s="315" t="s">
        <v>755</v>
      </c>
      <c r="B1128" s="315" t="s">
        <v>2095</v>
      </c>
      <c r="C1128" s="315" t="s">
        <v>2098</v>
      </c>
      <c r="D1128" s="316">
        <v>3</v>
      </c>
      <c r="E1128" s="317">
        <v>3404</v>
      </c>
      <c r="F1128" s="317">
        <v>1644.13</v>
      </c>
      <c r="G1128" s="318">
        <v>39570</v>
      </c>
      <c r="H1128" s="318">
        <v>40842</v>
      </c>
      <c r="I1128" s="318">
        <v>50040</v>
      </c>
      <c r="J1128" s="315"/>
      <c r="K1128" s="315">
        <v>1718</v>
      </c>
      <c r="L1128" s="315" t="s">
        <v>2647</v>
      </c>
      <c r="M1128" s="315" t="s">
        <v>761</v>
      </c>
      <c r="N1128" s="315" t="s">
        <v>755</v>
      </c>
      <c r="O1128" s="315"/>
      <c r="P1128" s="315"/>
      <c r="Q1128" s="315"/>
    </row>
    <row r="1129" spans="1:17">
      <c r="A1129" s="315" t="s">
        <v>755</v>
      </c>
      <c r="B1129" s="315" t="s">
        <v>2095</v>
      </c>
      <c r="C1129" s="315" t="s">
        <v>2096</v>
      </c>
      <c r="D1129" s="316">
        <v>3</v>
      </c>
      <c r="E1129" s="317">
        <v>1912.01</v>
      </c>
      <c r="F1129" s="317">
        <v>1720.81</v>
      </c>
      <c r="G1129" s="318">
        <v>39570</v>
      </c>
      <c r="H1129" s="318">
        <v>39286</v>
      </c>
      <c r="I1129" s="318">
        <v>48549</v>
      </c>
      <c r="J1129" s="315"/>
      <c r="K1129" s="315">
        <v>8136</v>
      </c>
      <c r="L1129" s="315" t="s">
        <v>2648</v>
      </c>
      <c r="M1129" s="315" t="s">
        <v>784</v>
      </c>
      <c r="N1129" s="315" t="s">
        <v>755</v>
      </c>
      <c r="O1129" s="315"/>
      <c r="P1129" s="315"/>
      <c r="Q1129" s="315"/>
    </row>
    <row r="1130" spans="1:17">
      <c r="A1130" s="315" t="s">
        <v>755</v>
      </c>
      <c r="B1130" s="315" t="s">
        <v>2095</v>
      </c>
      <c r="C1130" s="315" t="s">
        <v>2098</v>
      </c>
      <c r="D1130" s="316">
        <v>3</v>
      </c>
      <c r="E1130" s="317">
        <v>3126</v>
      </c>
      <c r="F1130" s="317">
        <v>2344.5</v>
      </c>
      <c r="G1130" s="318">
        <v>39570</v>
      </c>
      <c r="H1130" s="318">
        <v>39534</v>
      </c>
      <c r="I1130" s="318">
        <v>48914</v>
      </c>
      <c r="J1130" s="315"/>
      <c r="K1130" s="315">
        <v>5246</v>
      </c>
      <c r="L1130" s="315" t="s">
        <v>2649</v>
      </c>
      <c r="M1130" s="315" t="s">
        <v>776</v>
      </c>
      <c r="N1130" s="315" t="s">
        <v>755</v>
      </c>
      <c r="O1130" s="315"/>
      <c r="P1130" s="315"/>
      <c r="Q1130" s="315"/>
    </row>
    <row r="1131" spans="1:17">
      <c r="A1131" s="315" t="s">
        <v>755</v>
      </c>
      <c r="B1131" s="315" t="s">
        <v>2095</v>
      </c>
      <c r="C1131" s="315" t="s">
        <v>2098</v>
      </c>
      <c r="D1131" s="316">
        <v>3</v>
      </c>
      <c r="E1131" s="317">
        <v>3934</v>
      </c>
      <c r="F1131" s="317">
        <v>2950.5</v>
      </c>
      <c r="G1131" s="318">
        <v>39570</v>
      </c>
      <c r="H1131" s="318">
        <v>39940</v>
      </c>
      <c r="I1131" s="318">
        <v>49279</v>
      </c>
      <c r="J1131" s="315"/>
      <c r="K1131" s="315">
        <v>1907</v>
      </c>
      <c r="L1131" s="315" t="s">
        <v>2211</v>
      </c>
      <c r="M1131" s="315" t="s">
        <v>754</v>
      </c>
      <c r="N1131" s="315" t="s">
        <v>755</v>
      </c>
      <c r="O1131" s="315"/>
      <c r="P1131" s="315"/>
      <c r="Q1131" s="315"/>
    </row>
    <row r="1132" spans="1:17">
      <c r="A1132" s="315" t="s">
        <v>755</v>
      </c>
      <c r="B1132" s="315" t="s">
        <v>2095</v>
      </c>
      <c r="C1132" s="315" t="s">
        <v>2098</v>
      </c>
      <c r="D1132" s="316">
        <v>3</v>
      </c>
      <c r="E1132" s="317">
        <v>3267</v>
      </c>
      <c r="F1132" s="317">
        <v>2450.25</v>
      </c>
      <c r="G1132" s="318">
        <v>39570</v>
      </c>
      <c r="H1132" s="318">
        <v>39667</v>
      </c>
      <c r="I1132" s="318">
        <v>48914</v>
      </c>
      <c r="J1132" s="315"/>
      <c r="K1132" s="315">
        <v>1891</v>
      </c>
      <c r="L1132" s="315" t="s">
        <v>2650</v>
      </c>
      <c r="M1132" s="315" t="s">
        <v>754</v>
      </c>
      <c r="N1132" s="315" t="s">
        <v>755</v>
      </c>
      <c r="O1132" s="315"/>
      <c r="P1132" s="315"/>
      <c r="Q1132" s="315"/>
    </row>
    <row r="1133" spans="1:17">
      <c r="A1133" s="315" t="s">
        <v>755</v>
      </c>
      <c r="B1133" s="315" t="s">
        <v>2095</v>
      </c>
      <c r="C1133" s="315" t="s">
        <v>2098</v>
      </c>
      <c r="D1133" s="316">
        <v>3</v>
      </c>
      <c r="E1133" s="317">
        <v>4250</v>
      </c>
      <c r="F1133" s="317">
        <v>3187.5</v>
      </c>
      <c r="G1133" s="318">
        <v>39570</v>
      </c>
      <c r="H1133" s="318">
        <v>39653</v>
      </c>
      <c r="I1133" s="318">
        <v>48944</v>
      </c>
      <c r="J1133" s="315"/>
      <c r="K1133" s="315">
        <v>3971</v>
      </c>
      <c r="L1133" s="315" t="s">
        <v>2651</v>
      </c>
      <c r="M1133" s="315" t="s">
        <v>754</v>
      </c>
      <c r="N1133" s="315" t="s">
        <v>755</v>
      </c>
      <c r="O1133" s="315"/>
      <c r="P1133" s="315"/>
      <c r="Q1133" s="315"/>
    </row>
    <row r="1134" spans="1:17">
      <c r="A1134" s="315" t="s">
        <v>755</v>
      </c>
      <c r="B1134" s="315" t="s">
        <v>2095</v>
      </c>
      <c r="C1134" s="315" t="s">
        <v>2098</v>
      </c>
      <c r="D1134" s="316">
        <v>3</v>
      </c>
      <c r="E1134" s="317">
        <v>2953</v>
      </c>
      <c r="F1134" s="317">
        <v>2214.75</v>
      </c>
      <c r="G1134" s="318">
        <v>39570</v>
      </c>
      <c r="H1134" s="318">
        <v>38808</v>
      </c>
      <c r="I1134" s="318">
        <v>48213</v>
      </c>
      <c r="J1134" s="315"/>
      <c r="K1134" s="315">
        <v>6939</v>
      </c>
      <c r="L1134" s="315" t="s">
        <v>2652</v>
      </c>
      <c r="M1134" s="315" t="s">
        <v>811</v>
      </c>
      <c r="N1134" s="315" t="s">
        <v>755</v>
      </c>
      <c r="O1134" s="315"/>
      <c r="P1134" s="315"/>
      <c r="Q1134" s="315"/>
    </row>
    <row r="1135" spans="1:17">
      <c r="A1135" s="315" t="s">
        <v>755</v>
      </c>
      <c r="B1135" s="315" t="s">
        <v>2095</v>
      </c>
      <c r="C1135" s="315" t="s">
        <v>2098</v>
      </c>
      <c r="D1135" s="316">
        <v>3</v>
      </c>
      <c r="E1135" s="317">
        <v>3699</v>
      </c>
      <c r="F1135" s="317">
        <v>1786.6100000000001</v>
      </c>
      <c r="G1135" s="318">
        <v>39570</v>
      </c>
      <c r="H1135" s="318">
        <v>40808</v>
      </c>
      <c r="I1135" s="318">
        <v>50040</v>
      </c>
      <c r="J1135" s="315"/>
      <c r="K1135" s="315">
        <v>1907</v>
      </c>
      <c r="L1135" s="315" t="s">
        <v>2211</v>
      </c>
      <c r="M1135" s="315" t="s">
        <v>754</v>
      </c>
      <c r="N1135" s="315" t="s">
        <v>755</v>
      </c>
      <c r="O1135" s="315"/>
      <c r="P1135" s="315"/>
      <c r="Q1135" s="315"/>
    </row>
    <row r="1136" spans="1:17">
      <c r="A1136" s="315" t="s">
        <v>750</v>
      </c>
      <c r="B1136" s="315" t="s">
        <v>2095</v>
      </c>
      <c r="C1136" s="315" t="s">
        <v>2098</v>
      </c>
      <c r="D1136" s="316">
        <v>3</v>
      </c>
      <c r="E1136" s="317">
        <v>2511.75</v>
      </c>
      <c r="F1136" s="317">
        <v>1213.17</v>
      </c>
      <c r="G1136" s="318">
        <v>39960</v>
      </c>
      <c r="H1136" s="318">
        <v>40761</v>
      </c>
      <c r="I1136" s="318">
        <v>50040</v>
      </c>
      <c r="J1136" s="315"/>
      <c r="K1136" s="315">
        <v>1854</v>
      </c>
      <c r="L1136" s="315" t="s">
        <v>2653</v>
      </c>
      <c r="M1136" s="315" t="s">
        <v>766</v>
      </c>
      <c r="N1136" s="315" t="s">
        <v>750</v>
      </c>
      <c r="O1136" s="315"/>
      <c r="P1136" s="315"/>
      <c r="Q1136" s="315"/>
    </row>
    <row r="1137" spans="1:17">
      <c r="A1137" s="315" t="s">
        <v>755</v>
      </c>
      <c r="B1137" s="315" t="s">
        <v>2095</v>
      </c>
      <c r="C1137" s="315" t="s">
        <v>2096</v>
      </c>
      <c r="D1137" s="316">
        <v>3</v>
      </c>
      <c r="E1137" s="317">
        <v>2958</v>
      </c>
      <c r="F1137" s="317">
        <v>2662.2</v>
      </c>
      <c r="G1137" s="318">
        <v>39581</v>
      </c>
      <c r="H1137" s="318">
        <v>39661</v>
      </c>
      <c r="I1137" s="318">
        <v>48944</v>
      </c>
      <c r="J1137" s="315"/>
      <c r="K1137" s="315">
        <v>3532</v>
      </c>
      <c r="L1137" s="315" t="s">
        <v>2208</v>
      </c>
      <c r="M1137" s="315" t="s">
        <v>764</v>
      </c>
      <c r="N1137" s="315" t="s">
        <v>755</v>
      </c>
      <c r="O1137" s="315"/>
      <c r="P1137" s="315"/>
      <c r="Q1137" s="315"/>
    </row>
    <row r="1138" spans="1:17">
      <c r="A1138" s="315" t="s">
        <v>755</v>
      </c>
      <c r="B1138" s="315" t="s">
        <v>2095</v>
      </c>
      <c r="C1138" s="315" t="s">
        <v>2098</v>
      </c>
      <c r="D1138" s="316">
        <v>3</v>
      </c>
      <c r="E1138" s="317">
        <v>3021</v>
      </c>
      <c r="F1138" s="317">
        <v>1108.7</v>
      </c>
      <c r="G1138" s="318">
        <v>39572</v>
      </c>
      <c r="H1138" s="318">
        <v>41501</v>
      </c>
      <c r="I1138" s="318">
        <v>50770</v>
      </c>
      <c r="J1138" s="315"/>
      <c r="K1138" s="315">
        <v>6780</v>
      </c>
      <c r="L1138" s="315" t="s">
        <v>2654</v>
      </c>
      <c r="M1138" s="315" t="s">
        <v>811</v>
      </c>
      <c r="N1138" s="315" t="s">
        <v>755</v>
      </c>
      <c r="O1138" s="315"/>
      <c r="P1138" s="315"/>
      <c r="Q1138" s="315"/>
    </row>
    <row r="1139" spans="1:17">
      <c r="A1139" s="315" t="s">
        <v>755</v>
      </c>
      <c r="B1139" s="315" t="s">
        <v>2095</v>
      </c>
      <c r="C1139" s="315" t="s">
        <v>2096</v>
      </c>
      <c r="D1139" s="316">
        <v>3</v>
      </c>
      <c r="E1139" s="317">
        <v>3122</v>
      </c>
      <c r="F1139" s="317">
        <v>2809.7999999999997</v>
      </c>
      <c r="G1139" s="318">
        <v>39573</v>
      </c>
      <c r="H1139" s="318">
        <v>39722</v>
      </c>
      <c r="I1139" s="318">
        <v>48944</v>
      </c>
      <c r="J1139" s="315"/>
      <c r="K1139" s="315">
        <v>1807</v>
      </c>
      <c r="L1139" s="315" t="s">
        <v>2202</v>
      </c>
      <c r="M1139" s="315" t="s">
        <v>766</v>
      </c>
      <c r="N1139" s="315" t="s">
        <v>755</v>
      </c>
      <c r="O1139" s="315"/>
      <c r="P1139" s="315"/>
      <c r="Q1139" s="315"/>
    </row>
    <row r="1140" spans="1:17">
      <c r="A1140" s="315" t="s">
        <v>755</v>
      </c>
      <c r="B1140" s="315" t="s">
        <v>2095</v>
      </c>
      <c r="C1140" s="315" t="s">
        <v>2098</v>
      </c>
      <c r="D1140" s="316">
        <v>3</v>
      </c>
      <c r="E1140" s="317">
        <v>1453</v>
      </c>
      <c r="F1140" s="317">
        <v>1009.03</v>
      </c>
      <c r="G1140" s="318">
        <v>39576</v>
      </c>
      <c r="H1140" s="318">
        <v>40170</v>
      </c>
      <c r="I1140" s="318">
        <v>49309</v>
      </c>
      <c r="J1140" s="315"/>
      <c r="K1140" s="315">
        <v>1854</v>
      </c>
      <c r="L1140" s="315" t="s">
        <v>2653</v>
      </c>
      <c r="M1140" s="315" t="s">
        <v>766</v>
      </c>
      <c r="N1140" s="315" t="s">
        <v>755</v>
      </c>
      <c r="O1140" s="315"/>
      <c r="P1140" s="315"/>
      <c r="Q1140" s="315"/>
    </row>
    <row r="1141" spans="1:17">
      <c r="A1141" s="315" t="s">
        <v>755</v>
      </c>
      <c r="B1141" s="315" t="s">
        <v>2095</v>
      </c>
      <c r="C1141" s="315" t="s">
        <v>2098</v>
      </c>
      <c r="D1141" s="316">
        <v>3</v>
      </c>
      <c r="E1141" s="317">
        <v>2534</v>
      </c>
      <c r="F1141" s="317">
        <v>1900.5</v>
      </c>
      <c r="G1141" s="318">
        <v>39574</v>
      </c>
      <c r="H1141" s="318">
        <v>38897</v>
      </c>
      <c r="I1141" s="318">
        <v>48183</v>
      </c>
      <c r="J1141" s="315"/>
      <c r="K1141" s="315">
        <v>3202</v>
      </c>
      <c r="L1141" s="315" t="s">
        <v>2511</v>
      </c>
      <c r="M1141" s="315" t="s">
        <v>764</v>
      </c>
      <c r="N1141" s="315" t="s">
        <v>755</v>
      </c>
      <c r="O1141" s="315"/>
      <c r="P1141" s="315"/>
      <c r="Q1141" s="315"/>
    </row>
    <row r="1142" spans="1:17">
      <c r="A1142" s="315" t="s">
        <v>755</v>
      </c>
      <c r="B1142" s="315" t="s">
        <v>2095</v>
      </c>
      <c r="C1142" s="315" t="s">
        <v>2098</v>
      </c>
      <c r="D1142" s="316">
        <v>3</v>
      </c>
      <c r="E1142" s="317">
        <v>2712</v>
      </c>
      <c r="F1142" s="317">
        <v>2034</v>
      </c>
      <c r="G1142" s="318">
        <v>39583</v>
      </c>
      <c r="H1142" s="318">
        <v>39541</v>
      </c>
      <c r="I1142" s="318">
        <v>48944</v>
      </c>
      <c r="J1142" s="315"/>
      <c r="K1142" s="315">
        <v>7402</v>
      </c>
      <c r="L1142" s="315" t="s">
        <v>2555</v>
      </c>
      <c r="M1142" s="315" t="s">
        <v>966</v>
      </c>
      <c r="N1142" s="315" t="s">
        <v>755</v>
      </c>
      <c r="O1142" s="315"/>
      <c r="P1142" s="315"/>
      <c r="Q1142" s="315"/>
    </row>
    <row r="1143" spans="1:17">
      <c r="A1143" s="315" t="s">
        <v>755</v>
      </c>
      <c r="B1143" s="315" t="s">
        <v>2095</v>
      </c>
      <c r="C1143" s="315" t="s">
        <v>2096</v>
      </c>
      <c r="D1143" s="316">
        <v>3</v>
      </c>
      <c r="E1143" s="317">
        <v>2704</v>
      </c>
      <c r="F1143" s="317">
        <v>2433.6000000000004</v>
      </c>
      <c r="G1143" s="318">
        <v>39604</v>
      </c>
      <c r="H1143" s="318">
        <v>39860</v>
      </c>
      <c r="I1143" s="318">
        <v>49309</v>
      </c>
      <c r="J1143" s="315"/>
      <c r="K1143" s="315">
        <v>9402</v>
      </c>
      <c r="L1143" s="315" t="s">
        <v>1213</v>
      </c>
      <c r="M1143" s="315" t="s">
        <v>770</v>
      </c>
      <c r="N1143" s="315" t="s">
        <v>755</v>
      </c>
      <c r="O1143" s="315"/>
      <c r="P1143" s="315"/>
      <c r="Q1143" s="315"/>
    </row>
    <row r="1144" spans="1:17">
      <c r="A1144" s="315" t="s">
        <v>755</v>
      </c>
      <c r="B1144" s="315" t="s">
        <v>2095</v>
      </c>
      <c r="C1144" s="315" t="s">
        <v>2096</v>
      </c>
      <c r="D1144" s="316">
        <v>3</v>
      </c>
      <c r="E1144" s="317">
        <v>2238</v>
      </c>
      <c r="F1144" s="317">
        <v>2014.2</v>
      </c>
      <c r="G1144" s="318">
        <v>39590</v>
      </c>
      <c r="H1144" s="318">
        <v>39775</v>
      </c>
      <c r="I1144" s="318">
        <v>48944</v>
      </c>
      <c r="J1144" s="315"/>
      <c r="K1144" s="315">
        <v>2800</v>
      </c>
      <c r="L1144" s="315" t="s">
        <v>2655</v>
      </c>
      <c r="M1144" s="315" t="s">
        <v>1431</v>
      </c>
      <c r="N1144" s="315" t="s">
        <v>755</v>
      </c>
      <c r="O1144" s="315"/>
      <c r="P1144" s="315"/>
      <c r="Q1144" s="315"/>
    </row>
    <row r="1145" spans="1:17">
      <c r="A1145" s="315" t="s">
        <v>755</v>
      </c>
      <c r="B1145" s="315" t="s">
        <v>2095</v>
      </c>
      <c r="C1145" s="315" t="s">
        <v>2098</v>
      </c>
      <c r="D1145" s="316">
        <v>3</v>
      </c>
      <c r="E1145" s="317">
        <v>3131</v>
      </c>
      <c r="F1145" s="317">
        <v>2348.25</v>
      </c>
      <c r="G1145" s="318">
        <v>39570</v>
      </c>
      <c r="H1145" s="318">
        <v>39631</v>
      </c>
      <c r="I1145" s="318">
        <v>48944</v>
      </c>
      <c r="J1145" s="315"/>
      <c r="K1145" s="315">
        <v>2017</v>
      </c>
      <c r="L1145" s="315" t="s">
        <v>2298</v>
      </c>
      <c r="M1145" s="315" t="s">
        <v>758</v>
      </c>
      <c r="N1145" s="315" t="s">
        <v>755</v>
      </c>
      <c r="O1145" s="315"/>
      <c r="P1145" s="315"/>
      <c r="Q1145" s="315"/>
    </row>
    <row r="1146" spans="1:17">
      <c r="A1146" s="315" t="s">
        <v>755</v>
      </c>
      <c r="B1146" s="315" t="s">
        <v>2095</v>
      </c>
      <c r="C1146" s="315" t="s">
        <v>2096</v>
      </c>
      <c r="D1146" s="316">
        <v>3</v>
      </c>
      <c r="E1146" s="317">
        <v>2633</v>
      </c>
      <c r="F1146" s="317">
        <v>2369.6999999999998</v>
      </c>
      <c r="G1146" s="318">
        <v>39570</v>
      </c>
      <c r="H1146" s="318">
        <v>38991</v>
      </c>
      <c r="I1146" s="318">
        <v>48183</v>
      </c>
      <c r="J1146" s="315"/>
      <c r="K1146" s="315">
        <v>2022</v>
      </c>
      <c r="L1146" s="315" t="s">
        <v>2200</v>
      </c>
      <c r="M1146" s="315" t="s">
        <v>758</v>
      </c>
      <c r="N1146" s="315" t="s">
        <v>755</v>
      </c>
      <c r="O1146" s="315"/>
      <c r="P1146" s="315"/>
      <c r="Q1146" s="315"/>
    </row>
    <row r="1147" spans="1:17">
      <c r="A1147" s="315" t="s">
        <v>755</v>
      </c>
      <c r="B1147" s="315" t="s">
        <v>2095</v>
      </c>
      <c r="C1147" s="315" t="s">
        <v>2098</v>
      </c>
      <c r="D1147" s="316">
        <v>3</v>
      </c>
      <c r="E1147" s="317">
        <v>3209</v>
      </c>
      <c r="F1147" s="317">
        <v>2406.75</v>
      </c>
      <c r="G1147" s="318">
        <v>39570</v>
      </c>
      <c r="H1147" s="318">
        <v>39717</v>
      </c>
      <c r="I1147" s="318">
        <v>48944</v>
      </c>
      <c r="J1147" s="315"/>
      <c r="K1147" s="315">
        <v>1055</v>
      </c>
      <c r="L1147" s="315" t="s">
        <v>2439</v>
      </c>
      <c r="M1147" s="315" t="s">
        <v>766</v>
      </c>
      <c r="N1147" s="315" t="s">
        <v>755</v>
      </c>
      <c r="O1147" s="315"/>
      <c r="P1147" s="315"/>
      <c r="Q1147" s="315"/>
    </row>
    <row r="1148" spans="1:17">
      <c r="A1148" s="315" t="s">
        <v>755</v>
      </c>
      <c r="B1148" s="315" t="s">
        <v>2095</v>
      </c>
      <c r="C1148" s="315" t="s">
        <v>2096</v>
      </c>
      <c r="D1148" s="316">
        <v>3</v>
      </c>
      <c r="E1148" s="317">
        <v>2324</v>
      </c>
      <c r="F1148" s="317">
        <v>2091.6</v>
      </c>
      <c r="G1148" s="318">
        <v>39570</v>
      </c>
      <c r="H1148" s="318">
        <v>39682</v>
      </c>
      <c r="I1148" s="318">
        <v>48944</v>
      </c>
      <c r="J1148" s="315"/>
      <c r="K1148" s="315">
        <v>2336</v>
      </c>
      <c r="L1148" s="315" t="s">
        <v>2656</v>
      </c>
      <c r="M1148" s="315" t="s">
        <v>1431</v>
      </c>
      <c r="N1148" s="315" t="s">
        <v>755</v>
      </c>
      <c r="O1148" s="315"/>
      <c r="P1148" s="315"/>
      <c r="Q1148" s="315"/>
    </row>
    <row r="1149" spans="1:17">
      <c r="A1149" s="315" t="s">
        <v>755</v>
      </c>
      <c r="B1149" s="315" t="s">
        <v>2095</v>
      </c>
      <c r="C1149" s="315" t="s">
        <v>2098</v>
      </c>
      <c r="D1149" s="316">
        <v>3</v>
      </c>
      <c r="E1149" s="317">
        <v>2728</v>
      </c>
      <c r="F1149" s="317">
        <v>2046</v>
      </c>
      <c r="G1149" s="318">
        <v>39570</v>
      </c>
      <c r="H1149" s="318">
        <v>39731</v>
      </c>
      <c r="I1149" s="318">
        <v>48944</v>
      </c>
      <c r="J1149" s="315"/>
      <c r="K1149" s="315">
        <v>1670</v>
      </c>
      <c r="L1149" s="315" t="s">
        <v>2657</v>
      </c>
      <c r="M1149" s="315" t="s">
        <v>761</v>
      </c>
      <c r="N1149" s="315" t="s">
        <v>755</v>
      </c>
      <c r="O1149" s="315"/>
      <c r="P1149" s="315"/>
      <c r="Q1149" s="315"/>
    </row>
    <row r="1150" spans="1:17">
      <c r="A1150" s="315" t="s">
        <v>755</v>
      </c>
      <c r="B1150" s="315" t="s">
        <v>2095</v>
      </c>
      <c r="C1150" s="315" t="s">
        <v>2098</v>
      </c>
      <c r="D1150" s="316">
        <v>3</v>
      </c>
      <c r="E1150" s="317">
        <v>2995</v>
      </c>
      <c r="F1150" s="317">
        <v>2246.25</v>
      </c>
      <c r="G1150" s="318">
        <v>39570</v>
      </c>
      <c r="H1150" s="318">
        <v>39652</v>
      </c>
      <c r="I1150" s="318">
        <v>48914</v>
      </c>
      <c r="J1150" s="315"/>
      <c r="K1150" s="315">
        <v>6653</v>
      </c>
      <c r="L1150" s="315" t="s">
        <v>2658</v>
      </c>
      <c r="M1150" s="315" t="s">
        <v>811</v>
      </c>
      <c r="N1150" s="315" t="s">
        <v>755</v>
      </c>
      <c r="O1150" s="315"/>
      <c r="P1150" s="315"/>
      <c r="Q1150" s="315"/>
    </row>
    <row r="1151" spans="1:17">
      <c r="A1151" s="315" t="s">
        <v>755</v>
      </c>
      <c r="B1151" s="315" t="s">
        <v>2095</v>
      </c>
      <c r="C1151" s="315" t="s">
        <v>2098</v>
      </c>
      <c r="D1151" s="316">
        <v>3</v>
      </c>
      <c r="E1151" s="317">
        <v>3326</v>
      </c>
      <c r="F1151" s="317">
        <v>2494.5</v>
      </c>
      <c r="G1151" s="318">
        <v>39570</v>
      </c>
      <c r="H1151" s="318">
        <v>39498</v>
      </c>
      <c r="I1151" s="318">
        <v>48914</v>
      </c>
      <c r="J1151" s="315"/>
      <c r="K1151" s="315">
        <v>1026</v>
      </c>
      <c r="L1151" s="315" t="s">
        <v>2659</v>
      </c>
      <c r="M1151" s="315" t="s">
        <v>766</v>
      </c>
      <c r="N1151" s="315" t="s">
        <v>755</v>
      </c>
      <c r="O1151" s="315"/>
      <c r="P1151" s="315"/>
      <c r="Q1151" s="315"/>
    </row>
    <row r="1152" spans="1:17">
      <c r="A1152" s="315" t="s">
        <v>755</v>
      </c>
      <c r="B1152" s="315" t="s">
        <v>2095</v>
      </c>
      <c r="C1152" s="315" t="s">
        <v>2098</v>
      </c>
      <c r="D1152" s="316">
        <v>3</v>
      </c>
      <c r="E1152" s="317">
        <v>2793</v>
      </c>
      <c r="F1152" s="317">
        <v>2094.75</v>
      </c>
      <c r="G1152" s="318">
        <v>39570</v>
      </c>
      <c r="H1152" s="318">
        <v>39625</v>
      </c>
      <c r="I1152" s="318">
        <v>48944</v>
      </c>
      <c r="J1152" s="315"/>
      <c r="K1152" s="315">
        <v>1054</v>
      </c>
      <c r="L1152" s="315" t="s">
        <v>2567</v>
      </c>
      <c r="M1152" s="315" t="s">
        <v>766</v>
      </c>
      <c r="N1152" s="315" t="s">
        <v>755</v>
      </c>
      <c r="O1152" s="315"/>
      <c r="P1152" s="315"/>
      <c r="Q1152" s="315"/>
    </row>
    <row r="1153" spans="1:17">
      <c r="A1153" s="315" t="s">
        <v>755</v>
      </c>
      <c r="B1153" s="315" t="s">
        <v>2095</v>
      </c>
      <c r="C1153" s="315" t="s">
        <v>2098</v>
      </c>
      <c r="D1153" s="316">
        <v>3</v>
      </c>
      <c r="E1153" s="317">
        <v>3014</v>
      </c>
      <c r="F1153" s="317">
        <v>2260.5</v>
      </c>
      <c r="G1153" s="318">
        <v>39570</v>
      </c>
      <c r="H1153" s="318">
        <v>39326</v>
      </c>
      <c r="I1153" s="318">
        <v>48579</v>
      </c>
      <c r="J1153" s="315"/>
      <c r="K1153" s="315">
        <v>8264</v>
      </c>
      <c r="L1153" s="315" t="s">
        <v>2660</v>
      </c>
      <c r="M1153" s="315" t="s">
        <v>792</v>
      </c>
      <c r="N1153" s="315" t="s">
        <v>755</v>
      </c>
      <c r="O1153" s="315"/>
      <c r="P1153" s="315"/>
      <c r="Q1153" s="315"/>
    </row>
    <row r="1154" spans="1:17">
      <c r="A1154" s="315" t="s">
        <v>755</v>
      </c>
      <c r="B1154" s="315" t="s">
        <v>2095</v>
      </c>
      <c r="C1154" s="315" t="s">
        <v>2098</v>
      </c>
      <c r="D1154" s="316">
        <v>3</v>
      </c>
      <c r="E1154" s="317">
        <v>3085</v>
      </c>
      <c r="F1154" s="317">
        <v>2313.75</v>
      </c>
      <c r="G1154" s="318">
        <v>39569</v>
      </c>
      <c r="H1154" s="318">
        <v>38918</v>
      </c>
      <c r="I1154" s="318">
        <v>48183</v>
      </c>
      <c r="J1154" s="315"/>
      <c r="K1154" s="315">
        <v>8330</v>
      </c>
      <c r="L1154" s="315" t="s">
        <v>2550</v>
      </c>
      <c r="M1154" s="315" t="s">
        <v>784</v>
      </c>
      <c r="N1154" s="315" t="s">
        <v>755</v>
      </c>
      <c r="O1154" s="315"/>
      <c r="P1154" s="315"/>
      <c r="Q1154" s="315"/>
    </row>
    <row r="1155" spans="1:17">
      <c r="A1155" s="315" t="s">
        <v>755</v>
      </c>
      <c r="B1155" s="315" t="s">
        <v>2095</v>
      </c>
      <c r="C1155" s="315" t="s">
        <v>2098</v>
      </c>
      <c r="D1155" s="316">
        <v>3</v>
      </c>
      <c r="E1155" s="317">
        <v>3380</v>
      </c>
      <c r="F1155" s="317">
        <v>2535</v>
      </c>
      <c r="G1155" s="318">
        <v>39570</v>
      </c>
      <c r="H1155" s="318">
        <v>40022</v>
      </c>
      <c r="I1155" s="318">
        <v>49309</v>
      </c>
      <c r="J1155" s="315"/>
      <c r="K1155" s="315">
        <v>1295</v>
      </c>
      <c r="L1155" s="315" t="s">
        <v>2661</v>
      </c>
      <c r="M1155" s="315" t="s">
        <v>766</v>
      </c>
      <c r="N1155" s="315" t="s">
        <v>755</v>
      </c>
      <c r="O1155" s="315"/>
      <c r="P1155" s="315"/>
      <c r="Q1155" s="315"/>
    </row>
    <row r="1156" spans="1:17">
      <c r="A1156" s="315" t="s">
        <v>755</v>
      </c>
      <c r="B1156" s="315" t="s">
        <v>2095</v>
      </c>
      <c r="C1156" s="315" t="s">
        <v>2098</v>
      </c>
      <c r="D1156" s="316">
        <v>3</v>
      </c>
      <c r="E1156" s="317">
        <v>3398</v>
      </c>
      <c r="F1156" s="317">
        <v>2548.5</v>
      </c>
      <c r="G1156" s="318">
        <v>39575</v>
      </c>
      <c r="H1156" s="318">
        <v>39540</v>
      </c>
      <c r="I1156" s="318">
        <v>48914</v>
      </c>
      <c r="J1156" s="315"/>
      <c r="K1156" s="315">
        <v>1012</v>
      </c>
      <c r="L1156" s="315" t="s">
        <v>2075</v>
      </c>
      <c r="M1156" s="315" t="s">
        <v>766</v>
      </c>
      <c r="N1156" s="315" t="s">
        <v>755</v>
      </c>
      <c r="O1156" s="315"/>
      <c r="P1156" s="315"/>
      <c r="Q1156" s="315"/>
    </row>
    <row r="1157" spans="1:17">
      <c r="A1157" s="315" t="s">
        <v>755</v>
      </c>
      <c r="B1157" s="315" t="s">
        <v>2095</v>
      </c>
      <c r="C1157" s="315" t="s">
        <v>2096</v>
      </c>
      <c r="D1157" s="316">
        <v>3</v>
      </c>
      <c r="E1157" s="317">
        <v>3564</v>
      </c>
      <c r="F1157" s="317">
        <v>-174.28</v>
      </c>
      <c r="G1157" s="318">
        <v>39609</v>
      </c>
      <c r="H1157" s="318">
        <v>41117</v>
      </c>
      <c r="I1157" s="318">
        <v>50405</v>
      </c>
      <c r="J1157" s="315"/>
      <c r="K1157" s="315">
        <v>3800</v>
      </c>
      <c r="L1157" s="315" t="s">
        <v>1451</v>
      </c>
      <c r="M1157" s="315" t="s">
        <v>764</v>
      </c>
      <c r="N1157" s="315" t="s">
        <v>755</v>
      </c>
      <c r="O1157" s="315"/>
      <c r="P1157" s="315"/>
      <c r="Q1157" s="315"/>
    </row>
    <row r="1158" spans="1:17">
      <c r="A1158" s="315" t="s">
        <v>755</v>
      </c>
      <c r="B1158" s="315" t="s">
        <v>2095</v>
      </c>
      <c r="C1158" s="315" t="s">
        <v>2096</v>
      </c>
      <c r="D1158" s="316">
        <v>3</v>
      </c>
      <c r="E1158" s="317">
        <v>2540</v>
      </c>
      <c r="F1158" s="317">
        <v>2286</v>
      </c>
      <c r="G1158" s="318">
        <v>39671</v>
      </c>
      <c r="H1158" s="318">
        <v>40170</v>
      </c>
      <c r="I1158" s="318">
        <v>49309</v>
      </c>
      <c r="J1158" s="315"/>
      <c r="K1158" s="315">
        <v>1976</v>
      </c>
      <c r="L1158" s="315" t="s">
        <v>2594</v>
      </c>
      <c r="M1158" s="315" t="s">
        <v>754</v>
      </c>
      <c r="N1158" s="315" t="s">
        <v>755</v>
      </c>
      <c r="O1158" s="315"/>
      <c r="P1158" s="315"/>
      <c r="Q1158" s="315"/>
    </row>
    <row r="1159" spans="1:17">
      <c r="A1159" s="315" t="s">
        <v>755</v>
      </c>
      <c r="B1159" s="315" t="s">
        <v>2095</v>
      </c>
      <c r="C1159" s="315" t="s">
        <v>2098</v>
      </c>
      <c r="D1159" s="316">
        <v>3</v>
      </c>
      <c r="E1159" s="317">
        <v>2371</v>
      </c>
      <c r="F1159" s="317">
        <v>1778.25</v>
      </c>
      <c r="G1159" s="318">
        <v>39654</v>
      </c>
      <c r="H1159" s="318">
        <v>40024</v>
      </c>
      <c r="I1159" s="318">
        <v>49309</v>
      </c>
      <c r="J1159" s="315"/>
      <c r="K1159" s="315">
        <v>6232</v>
      </c>
      <c r="L1159" s="315" t="s">
        <v>2268</v>
      </c>
      <c r="M1159" s="315" t="s">
        <v>788</v>
      </c>
      <c r="N1159" s="315" t="s">
        <v>755</v>
      </c>
      <c r="O1159" s="315"/>
      <c r="P1159" s="315"/>
      <c r="Q1159" s="315"/>
    </row>
    <row r="1160" spans="1:17">
      <c r="A1160" s="315" t="s">
        <v>755</v>
      </c>
      <c r="B1160" s="315" t="s">
        <v>2095</v>
      </c>
      <c r="C1160" s="315" t="s">
        <v>2096</v>
      </c>
      <c r="D1160" s="316">
        <v>3</v>
      </c>
      <c r="E1160" s="317">
        <v>2724</v>
      </c>
      <c r="F1160" s="317">
        <v>2451.6</v>
      </c>
      <c r="G1160" s="318">
        <v>39652</v>
      </c>
      <c r="H1160" s="318">
        <v>40009</v>
      </c>
      <c r="I1160" s="318">
        <v>49309</v>
      </c>
      <c r="J1160" s="315"/>
      <c r="K1160" s="315">
        <v>9475</v>
      </c>
      <c r="L1160" s="315" t="s">
        <v>2207</v>
      </c>
      <c r="M1160" s="315" t="s">
        <v>770</v>
      </c>
      <c r="N1160" s="315" t="s">
        <v>755</v>
      </c>
      <c r="O1160" s="315"/>
      <c r="P1160" s="315"/>
      <c r="Q1160" s="315"/>
    </row>
    <row r="1161" spans="1:17">
      <c r="A1161" s="315" t="s">
        <v>755</v>
      </c>
      <c r="B1161" s="315" t="s">
        <v>2095</v>
      </c>
      <c r="C1161" s="315" t="s">
        <v>2098</v>
      </c>
      <c r="D1161" s="316">
        <v>3</v>
      </c>
      <c r="E1161" s="317">
        <v>3047</v>
      </c>
      <c r="F1161" s="317">
        <v>2285.25</v>
      </c>
      <c r="G1161" s="318">
        <v>39658</v>
      </c>
      <c r="H1161" s="318">
        <v>39694</v>
      </c>
      <c r="I1161" s="318">
        <v>48944</v>
      </c>
      <c r="J1161" s="315"/>
      <c r="K1161" s="315">
        <v>4512</v>
      </c>
      <c r="L1161" s="315" t="s">
        <v>2357</v>
      </c>
      <c r="M1161" s="315" t="s">
        <v>1296</v>
      </c>
      <c r="N1161" s="315" t="s">
        <v>755</v>
      </c>
      <c r="O1161" s="315"/>
      <c r="P1161" s="315"/>
      <c r="Q1161" s="315"/>
    </row>
    <row r="1162" spans="1:17">
      <c r="A1162" s="315" t="s">
        <v>755</v>
      </c>
      <c r="B1162" s="315" t="s">
        <v>2095</v>
      </c>
      <c r="C1162" s="315" t="s">
        <v>2096</v>
      </c>
      <c r="D1162" s="316">
        <v>3</v>
      </c>
      <c r="E1162" s="317">
        <v>2783</v>
      </c>
      <c r="F1162" s="317">
        <v>2504.7000000000003</v>
      </c>
      <c r="G1162" s="318">
        <v>39651</v>
      </c>
      <c r="H1162" s="318">
        <v>40029</v>
      </c>
      <c r="I1162" s="318">
        <v>49309</v>
      </c>
      <c r="J1162" s="315"/>
      <c r="K1162" s="315">
        <v>3437</v>
      </c>
      <c r="L1162" s="315" t="s">
        <v>2662</v>
      </c>
      <c r="M1162" s="315" t="s">
        <v>764</v>
      </c>
      <c r="N1162" s="315" t="s">
        <v>755</v>
      </c>
      <c r="O1162" s="315"/>
      <c r="P1162" s="315"/>
      <c r="Q1162" s="315"/>
    </row>
    <row r="1163" spans="1:17">
      <c r="A1163" s="315" t="s">
        <v>755</v>
      </c>
      <c r="B1163" s="315" t="s">
        <v>2095</v>
      </c>
      <c r="C1163" s="315" t="s">
        <v>2096</v>
      </c>
      <c r="D1163" s="316">
        <v>3</v>
      </c>
      <c r="E1163" s="317">
        <v>2137</v>
      </c>
      <c r="F1163" s="317">
        <v>1923.3000000000002</v>
      </c>
      <c r="G1163" s="318">
        <v>39672</v>
      </c>
      <c r="H1163" s="318">
        <v>39878</v>
      </c>
      <c r="I1163" s="318">
        <v>49309</v>
      </c>
      <c r="J1163" s="315"/>
      <c r="K1163" s="315">
        <v>1462</v>
      </c>
      <c r="L1163" s="315" t="s">
        <v>2397</v>
      </c>
      <c r="M1163" s="315" t="s">
        <v>766</v>
      </c>
      <c r="N1163" s="315" t="s">
        <v>755</v>
      </c>
      <c r="O1163" s="315"/>
      <c r="P1163" s="315"/>
      <c r="Q1163" s="315"/>
    </row>
    <row r="1164" spans="1:17">
      <c r="A1164" s="315" t="s">
        <v>755</v>
      </c>
      <c r="B1164" s="315" t="s">
        <v>2095</v>
      </c>
      <c r="C1164" s="315" t="s">
        <v>2096</v>
      </c>
      <c r="D1164" s="316">
        <v>3</v>
      </c>
      <c r="E1164" s="317">
        <v>3144</v>
      </c>
      <c r="F1164" s="317">
        <v>2829.6</v>
      </c>
      <c r="G1164" s="318">
        <v>39672</v>
      </c>
      <c r="H1164" s="318">
        <v>39884</v>
      </c>
      <c r="I1164" s="318">
        <v>49309</v>
      </c>
      <c r="J1164" s="315"/>
      <c r="K1164" s="315">
        <v>1462</v>
      </c>
      <c r="L1164" s="315" t="s">
        <v>2397</v>
      </c>
      <c r="M1164" s="315" t="s">
        <v>766</v>
      </c>
      <c r="N1164" s="315" t="s">
        <v>755</v>
      </c>
      <c r="O1164" s="315"/>
      <c r="P1164" s="315"/>
      <c r="Q1164" s="315"/>
    </row>
    <row r="1165" spans="1:17">
      <c r="A1165" s="315" t="s">
        <v>755</v>
      </c>
      <c r="B1165" s="315" t="s">
        <v>2095</v>
      </c>
      <c r="C1165" s="315" t="s">
        <v>2096</v>
      </c>
      <c r="D1165" s="316">
        <v>3</v>
      </c>
      <c r="E1165" s="317">
        <v>2300</v>
      </c>
      <c r="F1165" s="317">
        <v>1697.4</v>
      </c>
      <c r="G1165" s="318">
        <v>39704</v>
      </c>
      <c r="H1165" s="318">
        <v>40344</v>
      </c>
      <c r="I1165" s="318">
        <v>49674</v>
      </c>
      <c r="J1165" s="315"/>
      <c r="K1165" s="315">
        <v>4539</v>
      </c>
      <c r="L1165" s="315" t="s">
        <v>2663</v>
      </c>
      <c r="M1165" s="315" t="s">
        <v>764</v>
      </c>
      <c r="N1165" s="315" t="s">
        <v>755</v>
      </c>
      <c r="O1165" s="315"/>
      <c r="P1165" s="315"/>
      <c r="Q1165" s="315"/>
    </row>
    <row r="1166" spans="1:17">
      <c r="A1166" s="315" t="s">
        <v>755</v>
      </c>
      <c r="B1166" s="315" t="s">
        <v>2095</v>
      </c>
      <c r="C1166" s="315" t="s">
        <v>2098</v>
      </c>
      <c r="D1166" s="316">
        <v>3</v>
      </c>
      <c r="E1166" s="317">
        <v>3239</v>
      </c>
      <c r="F1166" s="317">
        <v>2429.25</v>
      </c>
      <c r="G1166" s="318">
        <v>39734</v>
      </c>
      <c r="H1166" s="318">
        <v>39816</v>
      </c>
      <c r="I1166" s="318">
        <v>49309</v>
      </c>
      <c r="J1166" s="315"/>
      <c r="K1166" s="315">
        <v>9462</v>
      </c>
      <c r="L1166" s="315" t="s">
        <v>2664</v>
      </c>
      <c r="M1166" s="315" t="s">
        <v>770</v>
      </c>
      <c r="N1166" s="315" t="s">
        <v>755</v>
      </c>
      <c r="O1166" s="315"/>
      <c r="P1166" s="315"/>
      <c r="Q1166" s="315"/>
    </row>
    <row r="1167" spans="1:17">
      <c r="A1167" s="315" t="s">
        <v>755</v>
      </c>
      <c r="B1167" s="315" t="s">
        <v>2095</v>
      </c>
      <c r="C1167" s="315" t="s">
        <v>2098</v>
      </c>
      <c r="D1167" s="316">
        <v>3</v>
      </c>
      <c r="E1167" s="317">
        <v>3760</v>
      </c>
      <c r="F1167" s="317">
        <v>1500.25</v>
      </c>
      <c r="G1167" s="318">
        <v>39729</v>
      </c>
      <c r="H1167" s="318">
        <v>41142</v>
      </c>
      <c r="I1167" s="318">
        <v>50405</v>
      </c>
      <c r="J1167" s="315"/>
      <c r="K1167" s="315">
        <v>8733</v>
      </c>
      <c r="L1167" s="315" t="s">
        <v>799</v>
      </c>
      <c r="M1167" s="315" t="s">
        <v>770</v>
      </c>
      <c r="N1167" s="315" t="s">
        <v>755</v>
      </c>
      <c r="O1167" s="315"/>
      <c r="P1167" s="315"/>
      <c r="Q1167" s="315"/>
    </row>
    <row r="1168" spans="1:17">
      <c r="A1168" s="315" t="s">
        <v>755</v>
      </c>
      <c r="B1168" s="315" t="s">
        <v>2095</v>
      </c>
      <c r="C1168" s="315" t="s">
        <v>2098</v>
      </c>
      <c r="D1168" s="316">
        <v>3</v>
      </c>
      <c r="E1168" s="317">
        <v>3923</v>
      </c>
      <c r="F1168" s="317">
        <v>1565.27</v>
      </c>
      <c r="G1168" s="318">
        <v>39743</v>
      </c>
      <c r="H1168" s="318">
        <v>41080</v>
      </c>
      <c r="I1168" s="318">
        <v>50405</v>
      </c>
      <c r="J1168" s="315"/>
      <c r="K1168" s="315">
        <v>1965</v>
      </c>
      <c r="L1168" s="315" t="s">
        <v>2239</v>
      </c>
      <c r="M1168" s="315" t="s">
        <v>754</v>
      </c>
      <c r="N1168" s="315" t="s">
        <v>755</v>
      </c>
      <c r="O1168" s="315"/>
      <c r="P1168" s="315"/>
      <c r="Q1168" s="315"/>
    </row>
    <row r="1169" spans="1:17">
      <c r="A1169" s="315" t="s">
        <v>755</v>
      </c>
      <c r="B1169" s="315" t="s">
        <v>2095</v>
      </c>
      <c r="C1169" s="315" t="s">
        <v>2098</v>
      </c>
      <c r="D1169" s="316">
        <v>3</v>
      </c>
      <c r="E1169" s="317">
        <v>55</v>
      </c>
      <c r="F1169" s="317">
        <v>20.190000000000001</v>
      </c>
      <c r="G1169" s="318">
        <v>39756</v>
      </c>
      <c r="H1169" s="318">
        <v>41367</v>
      </c>
      <c r="I1169" s="318">
        <v>50770</v>
      </c>
      <c r="J1169" s="315"/>
      <c r="K1169" s="315">
        <v>8605</v>
      </c>
      <c r="L1169" s="315" t="s">
        <v>1136</v>
      </c>
      <c r="M1169" s="315" t="s">
        <v>784</v>
      </c>
      <c r="N1169" s="315" t="s">
        <v>755</v>
      </c>
      <c r="O1169" s="315"/>
      <c r="P1169" s="315"/>
      <c r="Q1169" s="315"/>
    </row>
    <row r="1170" spans="1:17">
      <c r="A1170" s="315" t="s">
        <v>755</v>
      </c>
      <c r="B1170" s="315" t="s">
        <v>2095</v>
      </c>
      <c r="C1170" s="315" t="s">
        <v>2096</v>
      </c>
      <c r="D1170" s="316">
        <v>3</v>
      </c>
      <c r="E1170" s="317">
        <v>3178</v>
      </c>
      <c r="F1170" s="317">
        <v>2860.2000000000003</v>
      </c>
      <c r="G1170" s="318">
        <v>39751</v>
      </c>
      <c r="H1170" s="318">
        <v>39990</v>
      </c>
      <c r="I1170" s="318">
        <v>49309</v>
      </c>
      <c r="J1170" s="315"/>
      <c r="K1170" s="315">
        <v>1410</v>
      </c>
      <c r="L1170" s="315" t="s">
        <v>2665</v>
      </c>
      <c r="M1170" s="315" t="s">
        <v>766</v>
      </c>
      <c r="N1170" s="315" t="s">
        <v>755</v>
      </c>
      <c r="O1170" s="315"/>
      <c r="P1170" s="315"/>
      <c r="Q1170" s="315"/>
    </row>
    <row r="1171" spans="1:17">
      <c r="A1171" s="315" t="s">
        <v>755</v>
      </c>
      <c r="B1171" s="315" t="s">
        <v>2095</v>
      </c>
      <c r="C1171" s="315" t="s">
        <v>2098</v>
      </c>
      <c r="D1171" s="316">
        <v>3</v>
      </c>
      <c r="E1171" s="317">
        <v>2696</v>
      </c>
      <c r="F1171" s="317">
        <v>2022</v>
      </c>
      <c r="G1171" s="318">
        <v>39766</v>
      </c>
      <c r="H1171" s="318">
        <v>39805</v>
      </c>
      <c r="I1171" s="318">
        <v>48944</v>
      </c>
      <c r="J1171" s="315"/>
      <c r="K1171" s="315">
        <v>4310</v>
      </c>
      <c r="L1171" s="315" t="s">
        <v>2666</v>
      </c>
      <c r="M1171" s="315" t="s">
        <v>776</v>
      </c>
      <c r="N1171" s="315" t="s">
        <v>755</v>
      </c>
      <c r="O1171" s="315"/>
      <c r="P1171" s="315"/>
      <c r="Q1171" s="315"/>
    </row>
    <row r="1172" spans="1:17">
      <c r="A1172" s="315" t="s">
        <v>755</v>
      </c>
      <c r="B1172" s="315" t="s">
        <v>2095</v>
      </c>
      <c r="C1172" s="315" t="s">
        <v>2096</v>
      </c>
      <c r="D1172" s="316">
        <v>3</v>
      </c>
      <c r="E1172" s="317">
        <v>2668</v>
      </c>
      <c r="F1172" s="317">
        <v>2401.1999999999998</v>
      </c>
      <c r="G1172" s="318">
        <v>39764</v>
      </c>
      <c r="H1172" s="318">
        <v>40126</v>
      </c>
      <c r="I1172" s="318">
        <v>49309</v>
      </c>
      <c r="J1172" s="315"/>
      <c r="K1172" s="315">
        <v>8245</v>
      </c>
      <c r="L1172" s="315" t="s">
        <v>2354</v>
      </c>
      <c r="M1172" s="315" t="s">
        <v>784</v>
      </c>
      <c r="N1172" s="315" t="s">
        <v>755</v>
      </c>
      <c r="O1172" s="315"/>
      <c r="P1172" s="315"/>
      <c r="Q1172" s="315"/>
    </row>
    <row r="1173" spans="1:17">
      <c r="A1173" s="315" t="s">
        <v>755</v>
      </c>
      <c r="B1173" s="315" t="s">
        <v>2095</v>
      </c>
      <c r="C1173" s="315" t="s">
        <v>2096</v>
      </c>
      <c r="D1173" s="316">
        <v>3</v>
      </c>
      <c r="E1173" s="317">
        <v>2745</v>
      </c>
      <c r="F1173" s="317">
        <v>2470.5</v>
      </c>
      <c r="G1173" s="318">
        <v>39786</v>
      </c>
      <c r="H1173" s="318">
        <v>39981</v>
      </c>
      <c r="I1173" s="318">
        <v>49309</v>
      </c>
      <c r="J1173" s="315"/>
      <c r="K1173" s="315">
        <v>1162</v>
      </c>
      <c r="L1173" s="315" t="s">
        <v>2667</v>
      </c>
      <c r="M1173" s="315" t="s">
        <v>766</v>
      </c>
      <c r="N1173" s="315" t="s">
        <v>755</v>
      </c>
      <c r="O1173" s="315"/>
      <c r="P1173" s="315"/>
      <c r="Q1173" s="315"/>
    </row>
    <row r="1174" spans="1:17">
      <c r="A1174" s="315" t="s">
        <v>755</v>
      </c>
      <c r="B1174" s="315" t="s">
        <v>2095</v>
      </c>
      <c r="C1174" s="315" t="s">
        <v>2098</v>
      </c>
      <c r="D1174" s="316">
        <v>3</v>
      </c>
      <c r="E1174" s="317">
        <v>3791</v>
      </c>
      <c r="F1174" s="317">
        <v>2843.25</v>
      </c>
      <c r="G1174" s="318">
        <v>39819</v>
      </c>
      <c r="H1174" s="318">
        <v>39877</v>
      </c>
      <c r="I1174" s="318">
        <v>49309</v>
      </c>
      <c r="J1174" s="315"/>
      <c r="K1174" s="315">
        <v>1996</v>
      </c>
      <c r="L1174" s="315" t="s">
        <v>2548</v>
      </c>
      <c r="M1174" s="315" t="s">
        <v>754</v>
      </c>
      <c r="N1174" s="315" t="s">
        <v>755</v>
      </c>
      <c r="O1174" s="315"/>
      <c r="P1174" s="315"/>
      <c r="Q1174" s="315"/>
    </row>
    <row r="1175" spans="1:17">
      <c r="A1175" s="315" t="s">
        <v>755</v>
      </c>
      <c r="B1175" s="315" t="s">
        <v>2095</v>
      </c>
      <c r="C1175" s="315" t="s">
        <v>2096</v>
      </c>
      <c r="D1175" s="316">
        <v>3</v>
      </c>
      <c r="E1175" s="317">
        <v>3140</v>
      </c>
      <c r="F1175" s="317">
        <v>1409.8700000000001</v>
      </c>
      <c r="G1175" s="318">
        <v>39860</v>
      </c>
      <c r="H1175" s="318">
        <v>41558</v>
      </c>
      <c r="I1175" s="318">
        <v>50770</v>
      </c>
      <c r="J1175" s="315"/>
      <c r="K1175" s="315">
        <v>6877</v>
      </c>
      <c r="L1175" s="315" t="s">
        <v>2668</v>
      </c>
      <c r="M1175" s="315" t="s">
        <v>811</v>
      </c>
      <c r="N1175" s="315" t="s">
        <v>755</v>
      </c>
      <c r="O1175" s="315"/>
      <c r="P1175" s="315"/>
      <c r="Q1175" s="315"/>
    </row>
    <row r="1176" spans="1:17">
      <c r="A1176" s="315" t="s">
        <v>755</v>
      </c>
      <c r="B1176" s="315" t="s">
        <v>2095</v>
      </c>
      <c r="C1176" s="315" t="s">
        <v>2096</v>
      </c>
      <c r="D1176" s="316">
        <v>3</v>
      </c>
      <c r="E1176" s="317">
        <v>4021</v>
      </c>
      <c r="F1176" s="317">
        <v>3618.9</v>
      </c>
      <c r="G1176" s="318">
        <v>39872</v>
      </c>
      <c r="H1176" s="318">
        <v>39783</v>
      </c>
      <c r="I1176" s="318">
        <v>48944</v>
      </c>
      <c r="J1176" s="315"/>
      <c r="K1176" s="315">
        <v>5077</v>
      </c>
      <c r="L1176" s="315" t="s">
        <v>2669</v>
      </c>
      <c r="M1176" s="315" t="s">
        <v>776</v>
      </c>
      <c r="N1176" s="315" t="s">
        <v>755</v>
      </c>
      <c r="O1176" s="315"/>
      <c r="P1176" s="315"/>
      <c r="Q1176" s="315"/>
    </row>
    <row r="1177" spans="1:17">
      <c r="A1177" s="315" t="s">
        <v>755</v>
      </c>
      <c r="B1177" s="315" t="s">
        <v>2095</v>
      </c>
      <c r="C1177" s="315" t="s">
        <v>2096</v>
      </c>
      <c r="D1177" s="316">
        <v>3</v>
      </c>
      <c r="E1177" s="317">
        <v>3108</v>
      </c>
      <c r="F1177" s="317">
        <v>2797.2</v>
      </c>
      <c r="G1177" s="318">
        <v>39879</v>
      </c>
      <c r="H1177" s="318">
        <v>39933</v>
      </c>
      <c r="I1177" s="318">
        <v>49309</v>
      </c>
      <c r="J1177" s="315"/>
      <c r="K1177" s="315">
        <v>1294</v>
      </c>
      <c r="L1177" s="315" t="s">
        <v>2670</v>
      </c>
      <c r="M1177" s="315" t="s">
        <v>1827</v>
      </c>
      <c r="N1177" s="315" t="s">
        <v>755</v>
      </c>
      <c r="O1177" s="315"/>
      <c r="P1177" s="315"/>
      <c r="Q1177" s="315"/>
    </row>
    <row r="1178" spans="1:17">
      <c r="A1178" s="315" t="s">
        <v>755</v>
      </c>
      <c r="B1178" s="315" t="s">
        <v>2095</v>
      </c>
      <c r="C1178" s="315" t="s">
        <v>2098</v>
      </c>
      <c r="D1178" s="316">
        <v>3</v>
      </c>
      <c r="E1178" s="317">
        <v>2888</v>
      </c>
      <c r="F1178" s="317">
        <v>2166</v>
      </c>
      <c r="G1178" s="318">
        <v>39914</v>
      </c>
      <c r="H1178" s="318">
        <v>39959</v>
      </c>
      <c r="I1178" s="318">
        <v>49309</v>
      </c>
      <c r="J1178" s="315"/>
      <c r="K1178" s="315">
        <v>3154</v>
      </c>
      <c r="L1178" s="315" t="s">
        <v>2671</v>
      </c>
      <c r="M1178" s="315" t="s">
        <v>764</v>
      </c>
      <c r="N1178" s="315" t="s">
        <v>755</v>
      </c>
      <c r="O1178" s="315"/>
      <c r="P1178" s="315"/>
      <c r="Q1178" s="315"/>
    </row>
    <row r="1179" spans="1:17">
      <c r="A1179" s="315" t="s">
        <v>755</v>
      </c>
      <c r="B1179" s="315" t="s">
        <v>2095</v>
      </c>
      <c r="C1179" s="315" t="s">
        <v>2096</v>
      </c>
      <c r="D1179" s="316">
        <v>3</v>
      </c>
      <c r="E1179" s="317">
        <v>1861</v>
      </c>
      <c r="F1179" s="317">
        <v>1674.8999999999999</v>
      </c>
      <c r="G1179" s="318">
        <v>39912</v>
      </c>
      <c r="H1179" s="318">
        <v>39979</v>
      </c>
      <c r="I1179" s="318">
        <v>49309</v>
      </c>
      <c r="J1179" s="315"/>
      <c r="K1179" s="315">
        <v>6372</v>
      </c>
      <c r="L1179" s="315" t="s">
        <v>2245</v>
      </c>
      <c r="M1179" s="315" t="s">
        <v>1290</v>
      </c>
      <c r="N1179" s="315" t="s">
        <v>755</v>
      </c>
      <c r="O1179" s="315"/>
      <c r="P1179" s="315"/>
      <c r="Q1179" s="315"/>
    </row>
    <row r="1180" spans="1:17">
      <c r="A1180" s="315" t="s">
        <v>755</v>
      </c>
      <c r="B1180" s="315" t="s">
        <v>2095</v>
      </c>
      <c r="C1180" s="315" t="s">
        <v>2098</v>
      </c>
      <c r="D1180" s="316">
        <v>3</v>
      </c>
      <c r="E1180" s="317">
        <v>2246.0100000000002</v>
      </c>
      <c r="F1180" s="317">
        <v>896.16000000000008</v>
      </c>
      <c r="G1180" s="318">
        <v>39939</v>
      </c>
      <c r="H1180" s="318">
        <v>41171</v>
      </c>
      <c r="I1180" s="318">
        <v>50405</v>
      </c>
      <c r="J1180" s="315"/>
      <c r="K1180" s="315">
        <v>8474</v>
      </c>
      <c r="L1180" s="315" t="s">
        <v>2672</v>
      </c>
      <c r="M1180" s="315" t="s">
        <v>784</v>
      </c>
      <c r="N1180" s="315" t="s">
        <v>755</v>
      </c>
      <c r="O1180" s="315"/>
      <c r="P1180" s="315"/>
      <c r="Q1180" s="315"/>
    </row>
    <row r="1181" spans="1:17">
      <c r="A1181" s="315" t="s">
        <v>755</v>
      </c>
      <c r="B1181" s="315" t="s">
        <v>2095</v>
      </c>
      <c r="C1181" s="315" t="s">
        <v>2096</v>
      </c>
      <c r="D1181" s="316">
        <v>3</v>
      </c>
      <c r="E1181" s="317">
        <v>3269</v>
      </c>
      <c r="F1181" s="317">
        <v>2412.52</v>
      </c>
      <c r="G1181" s="318">
        <v>39960</v>
      </c>
      <c r="H1181" s="318">
        <v>40339</v>
      </c>
      <c r="I1181" s="318">
        <v>49674</v>
      </c>
      <c r="J1181" s="315"/>
      <c r="K1181" s="315">
        <v>3967</v>
      </c>
      <c r="L1181" s="315" t="s">
        <v>2673</v>
      </c>
      <c r="M1181" s="315" t="s">
        <v>754</v>
      </c>
      <c r="N1181" s="315" t="s">
        <v>755</v>
      </c>
      <c r="O1181" s="315"/>
      <c r="P1181" s="315"/>
      <c r="Q1181" s="315"/>
    </row>
    <row r="1182" spans="1:17">
      <c r="A1182" s="315" t="s">
        <v>755</v>
      </c>
      <c r="B1182" s="315" t="s">
        <v>2095</v>
      </c>
      <c r="C1182" s="315" t="s">
        <v>2096</v>
      </c>
      <c r="D1182" s="316">
        <v>3</v>
      </c>
      <c r="E1182" s="317">
        <v>2287</v>
      </c>
      <c r="F1182" s="317">
        <v>2058.3000000000002</v>
      </c>
      <c r="G1182" s="318">
        <v>39986</v>
      </c>
      <c r="H1182" s="318">
        <v>40033</v>
      </c>
      <c r="I1182" s="318">
        <v>49309</v>
      </c>
      <c r="J1182" s="315"/>
      <c r="K1182" s="315">
        <v>4717</v>
      </c>
      <c r="L1182" s="315" t="s">
        <v>2674</v>
      </c>
      <c r="M1182" s="315" t="s">
        <v>1296</v>
      </c>
      <c r="N1182" s="315" t="s">
        <v>755</v>
      </c>
      <c r="O1182" s="315"/>
      <c r="P1182" s="315"/>
      <c r="Q1182" s="315"/>
    </row>
    <row r="1183" spans="1:17">
      <c r="A1183" s="315" t="s">
        <v>755</v>
      </c>
      <c r="B1183" s="315" t="s">
        <v>2095</v>
      </c>
      <c r="C1183" s="315" t="s">
        <v>2096</v>
      </c>
      <c r="D1183" s="316">
        <v>3</v>
      </c>
      <c r="E1183" s="317">
        <v>2694</v>
      </c>
      <c r="F1183" s="317">
        <v>2424.6</v>
      </c>
      <c r="G1183" s="318">
        <v>40036</v>
      </c>
      <c r="H1183" s="318">
        <v>40098</v>
      </c>
      <c r="I1183" s="318">
        <v>49309</v>
      </c>
      <c r="J1183" s="315"/>
      <c r="K1183" s="315">
        <v>2504</v>
      </c>
      <c r="L1183" s="315" t="s">
        <v>1577</v>
      </c>
      <c r="M1183" s="315" t="s">
        <v>764</v>
      </c>
      <c r="N1183" s="315" t="s">
        <v>755</v>
      </c>
      <c r="O1183" s="315"/>
      <c r="P1183" s="315"/>
      <c r="Q1183" s="315"/>
    </row>
    <row r="1184" spans="1:17">
      <c r="A1184" s="315" t="s">
        <v>755</v>
      </c>
      <c r="B1184" s="315" t="s">
        <v>2095</v>
      </c>
      <c r="C1184" s="315" t="s">
        <v>2098</v>
      </c>
      <c r="D1184" s="316">
        <v>3</v>
      </c>
      <c r="E1184" s="317">
        <v>2863</v>
      </c>
      <c r="F1184" s="317">
        <v>1663.41</v>
      </c>
      <c r="G1184" s="318">
        <v>40070</v>
      </c>
      <c r="H1184" s="318">
        <v>40095</v>
      </c>
      <c r="I1184" s="318">
        <v>49309</v>
      </c>
      <c r="J1184" s="315"/>
      <c r="K1184" s="315">
        <v>3150</v>
      </c>
      <c r="L1184" s="315" t="s">
        <v>2675</v>
      </c>
      <c r="M1184" s="315" t="s">
        <v>764</v>
      </c>
      <c r="N1184" s="315" t="s">
        <v>755</v>
      </c>
      <c r="O1184" s="315"/>
      <c r="P1184" s="315"/>
      <c r="Q1184" s="315"/>
    </row>
    <row r="1185" spans="1:17">
      <c r="A1185" s="315" t="s">
        <v>755</v>
      </c>
      <c r="B1185" s="315" t="s">
        <v>2095</v>
      </c>
      <c r="C1185" s="315" t="s">
        <v>2098</v>
      </c>
      <c r="D1185" s="316">
        <v>3</v>
      </c>
      <c r="E1185" s="317">
        <v>3158</v>
      </c>
      <c r="F1185" s="317">
        <v>1942.17</v>
      </c>
      <c r="G1185" s="318">
        <v>40150</v>
      </c>
      <c r="H1185" s="318">
        <v>40365</v>
      </c>
      <c r="I1185" s="318">
        <v>49674</v>
      </c>
      <c r="J1185" s="315"/>
      <c r="K1185" s="315">
        <v>2028</v>
      </c>
      <c r="L1185" s="315" t="s">
        <v>2676</v>
      </c>
      <c r="M1185" s="315" t="s">
        <v>758</v>
      </c>
      <c r="N1185" s="315" t="s">
        <v>755</v>
      </c>
      <c r="O1185" s="315"/>
      <c r="P1185" s="315"/>
      <c r="Q1185" s="315"/>
    </row>
    <row r="1186" spans="1:17">
      <c r="A1186" s="315" t="s">
        <v>755</v>
      </c>
      <c r="B1186" s="315" t="s">
        <v>2095</v>
      </c>
      <c r="C1186" s="315" t="s">
        <v>2098</v>
      </c>
      <c r="D1186" s="316">
        <v>3</v>
      </c>
      <c r="E1186" s="317">
        <v>1803</v>
      </c>
      <c r="F1186" s="317">
        <v>1108.8499999999999</v>
      </c>
      <c r="G1186" s="318">
        <v>40245</v>
      </c>
      <c r="H1186" s="318">
        <v>40346</v>
      </c>
      <c r="I1186" s="318">
        <v>49674</v>
      </c>
      <c r="J1186" s="315"/>
      <c r="K1186" s="315">
        <v>1234</v>
      </c>
      <c r="L1186" s="315" t="s">
        <v>2677</v>
      </c>
      <c r="M1186" s="315" t="s">
        <v>1827</v>
      </c>
      <c r="N1186" s="315" t="s">
        <v>755</v>
      </c>
      <c r="O1186" s="315"/>
      <c r="P1186" s="315"/>
      <c r="Q1186" s="315"/>
    </row>
    <row r="1187" spans="1:17">
      <c r="A1187" s="315" t="s">
        <v>755</v>
      </c>
      <c r="B1187" s="315" t="s">
        <v>2095</v>
      </c>
      <c r="C1187" s="315" t="s">
        <v>2096</v>
      </c>
      <c r="D1187" s="316">
        <v>3</v>
      </c>
      <c r="E1187" s="317">
        <v>2954</v>
      </c>
      <c r="F1187" s="317">
        <v>2180.0500000000002</v>
      </c>
      <c r="G1187" s="318">
        <v>40135</v>
      </c>
      <c r="H1187" s="318">
        <v>40368</v>
      </c>
      <c r="I1187" s="318">
        <v>49674</v>
      </c>
      <c r="J1187" s="315"/>
      <c r="K1187" s="315">
        <v>5704</v>
      </c>
      <c r="L1187" s="315" t="s">
        <v>2156</v>
      </c>
      <c r="M1187" s="315" t="s">
        <v>776</v>
      </c>
      <c r="N1187" s="315" t="s">
        <v>755</v>
      </c>
      <c r="O1187" s="315"/>
      <c r="P1187" s="315"/>
      <c r="Q1187" s="315"/>
    </row>
    <row r="1188" spans="1:17">
      <c r="A1188" s="315" t="s">
        <v>755</v>
      </c>
      <c r="B1188" s="315" t="s">
        <v>2095</v>
      </c>
      <c r="C1188" s="315" t="s">
        <v>2098</v>
      </c>
      <c r="D1188" s="316">
        <v>3</v>
      </c>
      <c r="E1188" s="317">
        <v>3268</v>
      </c>
      <c r="F1188" s="317">
        <v>1084.98</v>
      </c>
      <c r="G1188" s="318">
        <v>40154</v>
      </c>
      <c r="H1188" s="318">
        <v>41341</v>
      </c>
      <c r="I1188" s="318">
        <v>50770</v>
      </c>
      <c r="J1188" s="315"/>
      <c r="K1188" s="315">
        <v>3612</v>
      </c>
      <c r="L1188" s="315" t="s">
        <v>2278</v>
      </c>
      <c r="M1188" s="315" t="s">
        <v>764</v>
      </c>
      <c r="N1188" s="315" t="s">
        <v>755</v>
      </c>
      <c r="O1188" s="315"/>
      <c r="P1188" s="315"/>
      <c r="Q1188" s="315"/>
    </row>
    <row r="1189" spans="1:17">
      <c r="A1189" s="315" t="s">
        <v>755</v>
      </c>
      <c r="B1189" s="315" t="s">
        <v>2095</v>
      </c>
      <c r="C1189" s="315" t="s">
        <v>2098</v>
      </c>
      <c r="D1189" s="316">
        <v>3</v>
      </c>
      <c r="E1189" s="317">
        <v>2336</v>
      </c>
      <c r="F1189" s="317">
        <v>1752</v>
      </c>
      <c r="G1189" s="318">
        <v>40168</v>
      </c>
      <c r="H1189" s="318">
        <v>40116</v>
      </c>
      <c r="I1189" s="318">
        <v>49309</v>
      </c>
      <c r="J1189" s="315"/>
      <c r="K1189" s="315">
        <v>7000</v>
      </c>
      <c r="L1189" s="315" t="s">
        <v>1644</v>
      </c>
      <c r="M1189" s="315" t="s">
        <v>966</v>
      </c>
      <c r="N1189" s="315" t="s">
        <v>755</v>
      </c>
      <c r="O1189" s="315"/>
      <c r="P1189" s="315"/>
      <c r="Q1189" s="315"/>
    </row>
    <row r="1190" spans="1:17">
      <c r="A1190" s="315" t="s">
        <v>755</v>
      </c>
      <c r="B1190" s="315" t="s">
        <v>2095</v>
      </c>
      <c r="C1190" s="315" t="s">
        <v>2098</v>
      </c>
      <c r="D1190" s="316">
        <v>3</v>
      </c>
      <c r="E1190" s="317">
        <v>2605</v>
      </c>
      <c r="F1190" s="317">
        <v>1602.0900000000001</v>
      </c>
      <c r="G1190" s="318">
        <v>40184</v>
      </c>
      <c r="H1190" s="318">
        <v>40473</v>
      </c>
      <c r="I1190" s="318">
        <v>49674</v>
      </c>
      <c r="J1190" s="315"/>
      <c r="K1190" s="315">
        <v>6207</v>
      </c>
      <c r="L1190" s="315" t="s">
        <v>2678</v>
      </c>
      <c r="M1190" s="315" t="s">
        <v>788</v>
      </c>
      <c r="N1190" s="315" t="s">
        <v>755</v>
      </c>
      <c r="O1190" s="315"/>
      <c r="P1190" s="315"/>
      <c r="Q1190" s="315"/>
    </row>
    <row r="1191" spans="1:17">
      <c r="A1191" s="315" t="s">
        <v>755</v>
      </c>
      <c r="B1191" s="315" t="s">
        <v>2095</v>
      </c>
      <c r="C1191" s="315" t="s">
        <v>2098</v>
      </c>
      <c r="D1191" s="316">
        <v>3</v>
      </c>
      <c r="E1191" s="317">
        <v>3281.5999999999995</v>
      </c>
      <c r="F1191" s="317">
        <v>2018.19</v>
      </c>
      <c r="G1191" s="318">
        <v>40200</v>
      </c>
      <c r="H1191" s="318">
        <v>40501</v>
      </c>
      <c r="I1191" s="318">
        <v>49674</v>
      </c>
      <c r="J1191" s="315"/>
      <c r="K1191" s="315">
        <v>4059</v>
      </c>
      <c r="L1191" s="315" t="s">
        <v>2059</v>
      </c>
      <c r="M1191" s="315" t="s">
        <v>2060</v>
      </c>
      <c r="N1191" s="315" t="s">
        <v>755</v>
      </c>
      <c r="O1191" s="315"/>
      <c r="P1191" s="315"/>
      <c r="Q1191" s="315"/>
    </row>
    <row r="1192" spans="1:17">
      <c r="A1192" s="315" t="s">
        <v>755</v>
      </c>
      <c r="B1192" s="315" t="s">
        <v>2095</v>
      </c>
      <c r="C1192" s="315" t="s">
        <v>2098</v>
      </c>
      <c r="D1192" s="316">
        <v>3</v>
      </c>
      <c r="E1192" s="317">
        <v>1777.13</v>
      </c>
      <c r="F1192" s="317">
        <v>858.35000000000014</v>
      </c>
      <c r="G1192" s="318">
        <v>40218</v>
      </c>
      <c r="H1192" s="318">
        <v>40591</v>
      </c>
      <c r="I1192" s="318">
        <v>50040</v>
      </c>
      <c r="J1192" s="315"/>
      <c r="K1192" s="315">
        <v>4512</v>
      </c>
      <c r="L1192" s="315" t="s">
        <v>2357</v>
      </c>
      <c r="M1192" s="315" t="s">
        <v>1296</v>
      </c>
      <c r="N1192" s="315" t="s">
        <v>755</v>
      </c>
      <c r="O1192" s="315"/>
      <c r="P1192" s="315"/>
      <c r="Q1192" s="315"/>
    </row>
    <row r="1193" spans="1:17">
      <c r="A1193" s="315" t="s">
        <v>755</v>
      </c>
      <c r="B1193" s="315" t="s">
        <v>2095</v>
      </c>
      <c r="C1193" s="315" t="s">
        <v>2098</v>
      </c>
      <c r="D1193" s="316">
        <v>3</v>
      </c>
      <c r="E1193" s="317">
        <v>3109</v>
      </c>
      <c r="F1193" s="317">
        <v>1912.0499999999997</v>
      </c>
      <c r="G1193" s="318">
        <v>40218</v>
      </c>
      <c r="H1193" s="318">
        <v>40386</v>
      </c>
      <c r="I1193" s="318">
        <v>49674</v>
      </c>
      <c r="J1193" s="315"/>
      <c r="K1193" s="315">
        <v>3210</v>
      </c>
      <c r="L1193" s="315" t="s">
        <v>828</v>
      </c>
      <c r="M1193" s="315" t="s">
        <v>761</v>
      </c>
      <c r="N1193" s="315" t="s">
        <v>755</v>
      </c>
      <c r="O1193" s="315"/>
      <c r="P1193" s="315"/>
      <c r="Q1193" s="315"/>
    </row>
    <row r="1194" spans="1:17">
      <c r="A1194" s="315" t="s">
        <v>755</v>
      </c>
      <c r="B1194" s="315" t="s">
        <v>2095</v>
      </c>
      <c r="C1194" s="315" t="s">
        <v>2096</v>
      </c>
      <c r="D1194" s="316">
        <v>3</v>
      </c>
      <c r="E1194" s="317">
        <v>2870</v>
      </c>
      <c r="F1194" s="317">
        <v>2118.0600000000004</v>
      </c>
      <c r="G1194" s="318">
        <v>40247</v>
      </c>
      <c r="H1194" s="318">
        <v>40422</v>
      </c>
      <c r="I1194" s="318">
        <v>49674</v>
      </c>
      <c r="J1194" s="315"/>
      <c r="K1194" s="315">
        <v>5610</v>
      </c>
      <c r="L1194" s="315" t="s">
        <v>2432</v>
      </c>
      <c r="M1194" s="315" t="s">
        <v>776</v>
      </c>
      <c r="N1194" s="315" t="s">
        <v>755</v>
      </c>
      <c r="O1194" s="315"/>
      <c r="P1194" s="315"/>
      <c r="Q1194" s="315"/>
    </row>
    <row r="1195" spans="1:17">
      <c r="A1195" s="315" t="s">
        <v>755</v>
      </c>
      <c r="B1195" s="315" t="s">
        <v>2095</v>
      </c>
      <c r="C1195" s="315" t="s">
        <v>2098</v>
      </c>
      <c r="D1195" s="316">
        <v>3</v>
      </c>
      <c r="E1195" s="317">
        <v>2560</v>
      </c>
      <c r="F1195" s="317">
        <v>1236.48</v>
      </c>
      <c r="G1195" s="318">
        <v>40261</v>
      </c>
      <c r="H1195" s="318">
        <v>40802</v>
      </c>
      <c r="I1195" s="318">
        <v>50040</v>
      </c>
      <c r="J1195" s="315"/>
      <c r="K1195" s="315">
        <v>3110</v>
      </c>
      <c r="L1195" s="315" t="s">
        <v>2198</v>
      </c>
      <c r="M1195" s="315" t="s">
        <v>764</v>
      </c>
      <c r="N1195" s="315" t="s">
        <v>755</v>
      </c>
      <c r="O1195" s="315"/>
      <c r="P1195" s="315"/>
      <c r="Q1195" s="315"/>
    </row>
    <row r="1196" spans="1:17">
      <c r="A1196" s="315" t="s">
        <v>755</v>
      </c>
      <c r="B1196" s="315" t="s">
        <v>2095</v>
      </c>
      <c r="C1196" s="315" t="s">
        <v>2096</v>
      </c>
      <c r="D1196" s="316">
        <v>3</v>
      </c>
      <c r="E1196" s="317">
        <v>2511</v>
      </c>
      <c r="F1196" s="317">
        <v>1853.1200000000001</v>
      </c>
      <c r="G1196" s="318">
        <v>40269</v>
      </c>
      <c r="H1196" s="318">
        <v>40521</v>
      </c>
      <c r="I1196" s="318">
        <v>49674</v>
      </c>
      <c r="J1196" s="315"/>
      <c r="K1196" s="315">
        <v>3423</v>
      </c>
      <c r="L1196" s="315" t="s">
        <v>2679</v>
      </c>
      <c r="M1196" s="315" t="s">
        <v>764</v>
      </c>
      <c r="N1196" s="315" t="s">
        <v>755</v>
      </c>
      <c r="O1196" s="315"/>
      <c r="P1196" s="315"/>
      <c r="Q1196" s="315"/>
    </row>
    <row r="1197" spans="1:17">
      <c r="A1197" s="315" t="s">
        <v>755</v>
      </c>
      <c r="B1197" s="315" t="s">
        <v>2095</v>
      </c>
      <c r="C1197" s="315" t="s">
        <v>2098</v>
      </c>
      <c r="D1197" s="316">
        <v>3</v>
      </c>
      <c r="E1197" s="317">
        <v>3238</v>
      </c>
      <c r="F1197" s="317">
        <v>1563.96</v>
      </c>
      <c r="G1197" s="318">
        <v>40288</v>
      </c>
      <c r="H1197" s="318">
        <v>40595</v>
      </c>
      <c r="I1197" s="318">
        <v>50040</v>
      </c>
      <c r="J1197" s="315"/>
      <c r="K1197" s="315">
        <v>8834</v>
      </c>
      <c r="L1197" s="315" t="s">
        <v>2680</v>
      </c>
      <c r="M1197" s="315" t="s">
        <v>1388</v>
      </c>
      <c r="N1197" s="315" t="s">
        <v>755</v>
      </c>
      <c r="O1197" s="315"/>
      <c r="P1197" s="315"/>
      <c r="Q1197" s="315"/>
    </row>
    <row r="1198" spans="1:17">
      <c r="A1198" s="315" t="s">
        <v>755</v>
      </c>
      <c r="B1198" s="315" t="s">
        <v>2095</v>
      </c>
      <c r="C1198" s="315" t="s">
        <v>2098</v>
      </c>
      <c r="D1198" s="316">
        <v>3</v>
      </c>
      <c r="E1198" s="317">
        <v>3098</v>
      </c>
      <c r="F1198" s="317">
        <v>1905.2900000000002</v>
      </c>
      <c r="G1198" s="318">
        <v>40329</v>
      </c>
      <c r="H1198" s="318">
        <v>40490</v>
      </c>
      <c r="I1198" s="318">
        <v>49674</v>
      </c>
      <c r="J1198" s="315"/>
      <c r="K1198" s="315">
        <v>6018</v>
      </c>
      <c r="L1198" s="315" t="s">
        <v>2000</v>
      </c>
      <c r="M1198" s="315" t="s">
        <v>788</v>
      </c>
      <c r="N1198" s="315" t="s">
        <v>755</v>
      </c>
      <c r="O1198" s="315"/>
      <c r="P1198" s="315"/>
      <c r="Q1198" s="315"/>
    </row>
    <row r="1199" spans="1:17">
      <c r="A1199" s="315" t="s">
        <v>755</v>
      </c>
      <c r="B1199" s="315" t="s">
        <v>2095</v>
      </c>
      <c r="C1199" s="315" t="s">
        <v>2096</v>
      </c>
      <c r="D1199" s="316">
        <v>3</v>
      </c>
      <c r="E1199" s="317">
        <v>2682.8</v>
      </c>
      <c r="F1199" s="317">
        <v>1979.9099999999999</v>
      </c>
      <c r="G1199" s="318">
        <v>40357</v>
      </c>
      <c r="H1199" s="318">
        <v>40340</v>
      </c>
      <c r="I1199" s="318">
        <v>49674</v>
      </c>
      <c r="J1199" s="315"/>
      <c r="K1199" s="315">
        <v>8754</v>
      </c>
      <c r="L1199" s="315" t="s">
        <v>2403</v>
      </c>
      <c r="M1199" s="315" t="s">
        <v>1705</v>
      </c>
      <c r="N1199" s="315" t="s">
        <v>755</v>
      </c>
      <c r="O1199" s="315"/>
      <c r="P1199" s="315"/>
      <c r="Q1199" s="315"/>
    </row>
    <row r="1200" spans="1:17">
      <c r="A1200" s="315" t="s">
        <v>755</v>
      </c>
      <c r="B1200" s="315" t="s">
        <v>2095</v>
      </c>
      <c r="C1200" s="315" t="s">
        <v>2098</v>
      </c>
      <c r="D1200" s="316">
        <v>3</v>
      </c>
      <c r="E1200" s="317">
        <v>2844</v>
      </c>
      <c r="F1200" s="317">
        <v>1749.07</v>
      </c>
      <c r="G1200" s="318">
        <v>40347</v>
      </c>
      <c r="H1200" s="318">
        <v>40533</v>
      </c>
      <c r="I1200" s="318">
        <v>49674</v>
      </c>
      <c r="J1200" s="315"/>
      <c r="K1200" s="315">
        <v>6204</v>
      </c>
      <c r="L1200" s="315" t="s">
        <v>977</v>
      </c>
      <c r="M1200" s="315" t="s">
        <v>788</v>
      </c>
      <c r="N1200" s="315" t="s">
        <v>755</v>
      </c>
      <c r="O1200" s="315"/>
      <c r="P1200" s="315"/>
      <c r="Q1200" s="315"/>
    </row>
    <row r="1201" spans="1:17">
      <c r="A1201" s="315" t="s">
        <v>755</v>
      </c>
      <c r="B1201" s="315" t="s">
        <v>2095</v>
      </c>
      <c r="C1201" s="315" t="s">
        <v>2098</v>
      </c>
      <c r="D1201" s="316">
        <v>3</v>
      </c>
      <c r="E1201" s="317">
        <v>3042</v>
      </c>
      <c r="F1201" s="317">
        <v>1870.84</v>
      </c>
      <c r="G1201" s="318">
        <v>40367</v>
      </c>
      <c r="H1201" s="318">
        <v>40533</v>
      </c>
      <c r="I1201" s="318">
        <v>49674</v>
      </c>
      <c r="J1201" s="315"/>
      <c r="K1201" s="315">
        <v>1090</v>
      </c>
      <c r="L1201" s="315" t="s">
        <v>2681</v>
      </c>
      <c r="M1201" s="315" t="s">
        <v>766</v>
      </c>
      <c r="N1201" s="315" t="s">
        <v>755</v>
      </c>
      <c r="O1201" s="315"/>
      <c r="P1201" s="315"/>
      <c r="Q1201" s="315"/>
    </row>
    <row r="1202" spans="1:17">
      <c r="A1202" s="315" t="s">
        <v>755</v>
      </c>
      <c r="B1202" s="315" t="s">
        <v>2095</v>
      </c>
      <c r="C1202" s="315" t="s">
        <v>2096</v>
      </c>
      <c r="D1202" s="316">
        <v>3</v>
      </c>
      <c r="E1202" s="317">
        <v>2810</v>
      </c>
      <c r="F1202" s="317">
        <v>2073.7799999999997</v>
      </c>
      <c r="G1202" s="318">
        <v>40388</v>
      </c>
      <c r="H1202" s="318">
        <v>40491</v>
      </c>
      <c r="I1202" s="318">
        <v>49674</v>
      </c>
      <c r="J1202" s="315"/>
      <c r="K1202" s="315">
        <v>3604</v>
      </c>
      <c r="L1202" s="315" t="s">
        <v>2197</v>
      </c>
      <c r="M1202" s="315" t="s">
        <v>764</v>
      </c>
      <c r="N1202" s="315" t="s">
        <v>755</v>
      </c>
      <c r="O1202" s="315"/>
      <c r="P1202" s="315"/>
      <c r="Q1202" s="315"/>
    </row>
    <row r="1203" spans="1:17">
      <c r="A1203" s="315" t="s">
        <v>755</v>
      </c>
      <c r="B1203" s="315" t="s">
        <v>2095</v>
      </c>
      <c r="C1203" s="315" t="s">
        <v>2098</v>
      </c>
      <c r="D1203" s="316">
        <v>3</v>
      </c>
      <c r="E1203" s="317">
        <v>1582</v>
      </c>
      <c r="F1203" s="317">
        <v>972.94</v>
      </c>
      <c r="G1203" s="318">
        <v>40466</v>
      </c>
      <c r="H1203" s="318">
        <v>40542</v>
      </c>
      <c r="I1203" s="318">
        <v>49674</v>
      </c>
      <c r="J1203" s="315"/>
      <c r="K1203" s="315">
        <v>4542</v>
      </c>
      <c r="L1203" s="315" t="s">
        <v>2682</v>
      </c>
      <c r="M1203" s="315" t="s">
        <v>1296</v>
      </c>
      <c r="N1203" s="315" t="s">
        <v>755</v>
      </c>
      <c r="O1203" s="315"/>
      <c r="P1203" s="315"/>
      <c r="Q1203" s="315"/>
    </row>
    <row r="1204" spans="1:17">
      <c r="A1204" s="315" t="s">
        <v>755</v>
      </c>
      <c r="B1204" s="315" t="s">
        <v>2095</v>
      </c>
      <c r="C1204" s="315" t="s">
        <v>2096</v>
      </c>
      <c r="D1204" s="316">
        <v>3</v>
      </c>
      <c r="E1204" s="317">
        <v>2020</v>
      </c>
      <c r="F1204" s="317">
        <v>1490.75</v>
      </c>
      <c r="G1204" s="318">
        <v>40478</v>
      </c>
      <c r="H1204" s="318">
        <v>40533</v>
      </c>
      <c r="I1204" s="318">
        <v>49674</v>
      </c>
      <c r="J1204" s="315"/>
      <c r="K1204" s="315">
        <v>3932</v>
      </c>
      <c r="L1204" s="315" t="s">
        <v>2683</v>
      </c>
      <c r="M1204" s="315" t="s">
        <v>754</v>
      </c>
      <c r="N1204" s="315" t="s">
        <v>755</v>
      </c>
      <c r="O1204" s="315"/>
      <c r="P1204" s="315"/>
      <c r="Q1204" s="315"/>
    </row>
    <row r="1205" spans="1:17">
      <c r="A1205" s="315" t="s">
        <v>755</v>
      </c>
      <c r="B1205" s="315" t="s">
        <v>2095</v>
      </c>
      <c r="C1205" s="315" t="s">
        <v>2098</v>
      </c>
      <c r="D1205" s="316">
        <v>3</v>
      </c>
      <c r="E1205" s="317">
        <v>3373</v>
      </c>
      <c r="F1205" s="317">
        <v>2074.41</v>
      </c>
      <c r="G1205" s="318">
        <v>40479</v>
      </c>
      <c r="H1205" s="318">
        <v>40534</v>
      </c>
      <c r="I1205" s="318">
        <v>49674</v>
      </c>
      <c r="J1205" s="315"/>
      <c r="K1205" s="315">
        <v>3613</v>
      </c>
      <c r="L1205" s="315" t="s">
        <v>2278</v>
      </c>
      <c r="M1205" s="315" t="s">
        <v>764</v>
      </c>
      <c r="N1205" s="315" t="s">
        <v>755</v>
      </c>
      <c r="O1205" s="315"/>
      <c r="P1205" s="315"/>
      <c r="Q1205" s="315"/>
    </row>
    <row r="1206" spans="1:17">
      <c r="A1206" s="315" t="s">
        <v>755</v>
      </c>
      <c r="B1206" s="315" t="s">
        <v>2095</v>
      </c>
      <c r="C1206" s="315" t="s">
        <v>2098</v>
      </c>
      <c r="D1206" s="316">
        <v>3</v>
      </c>
      <c r="E1206" s="317">
        <v>3118</v>
      </c>
      <c r="F1206" s="317">
        <v>1505.99</v>
      </c>
      <c r="G1206" s="318">
        <v>40569</v>
      </c>
      <c r="H1206" s="318">
        <v>40631</v>
      </c>
      <c r="I1206" s="318">
        <v>50040</v>
      </c>
      <c r="J1206" s="315"/>
      <c r="K1206" s="315">
        <v>4467</v>
      </c>
      <c r="L1206" s="315" t="s">
        <v>2684</v>
      </c>
      <c r="M1206" s="315" t="s">
        <v>1484</v>
      </c>
      <c r="N1206" s="315" t="s">
        <v>755</v>
      </c>
      <c r="O1206" s="315"/>
      <c r="P1206" s="315"/>
      <c r="Q1206" s="315"/>
    </row>
    <row r="1207" spans="1:17">
      <c r="A1207" s="315" t="s">
        <v>755</v>
      </c>
      <c r="B1207" s="315" t="s">
        <v>2095</v>
      </c>
      <c r="C1207" s="315" t="s">
        <v>2098</v>
      </c>
      <c r="D1207" s="316">
        <v>3</v>
      </c>
      <c r="E1207" s="317">
        <v>2844.7200000000003</v>
      </c>
      <c r="F1207" s="317">
        <v>1373.99</v>
      </c>
      <c r="G1207" s="318">
        <v>40569</v>
      </c>
      <c r="H1207" s="318">
        <v>40647</v>
      </c>
      <c r="I1207" s="318">
        <v>50040</v>
      </c>
      <c r="J1207" s="315"/>
      <c r="K1207" s="315">
        <v>2544</v>
      </c>
      <c r="L1207" s="315" t="s">
        <v>2626</v>
      </c>
      <c r="M1207" s="315" t="s">
        <v>1296</v>
      </c>
      <c r="N1207" s="315" t="s">
        <v>755</v>
      </c>
      <c r="O1207" s="315"/>
      <c r="P1207" s="315"/>
      <c r="Q1207" s="315"/>
    </row>
    <row r="1208" spans="1:17">
      <c r="A1208" s="315" t="s">
        <v>755</v>
      </c>
      <c r="B1208" s="315" t="s">
        <v>2095</v>
      </c>
      <c r="C1208" s="315" t="s">
        <v>2096</v>
      </c>
      <c r="D1208" s="316">
        <v>3</v>
      </c>
      <c r="E1208" s="317">
        <v>3393</v>
      </c>
      <c r="F1208" s="317">
        <v>2008.6599999999999</v>
      </c>
      <c r="G1208" s="318">
        <v>40596</v>
      </c>
      <c r="H1208" s="318">
        <v>40774</v>
      </c>
      <c r="I1208" s="318">
        <v>50040</v>
      </c>
      <c r="J1208" s="315"/>
      <c r="K1208" s="315">
        <v>1253</v>
      </c>
      <c r="L1208" s="315" t="s">
        <v>2685</v>
      </c>
      <c r="M1208" s="315" t="s">
        <v>1827</v>
      </c>
      <c r="N1208" s="315" t="s">
        <v>755</v>
      </c>
      <c r="O1208" s="315"/>
      <c r="P1208" s="315"/>
      <c r="Q1208" s="315"/>
    </row>
    <row r="1209" spans="1:17">
      <c r="A1209" s="315" t="s">
        <v>755</v>
      </c>
      <c r="B1209" s="315" t="s">
        <v>2095</v>
      </c>
      <c r="C1209" s="315" t="s">
        <v>2098</v>
      </c>
      <c r="D1209" s="316">
        <v>3</v>
      </c>
      <c r="E1209" s="317">
        <v>1466</v>
      </c>
      <c r="F1209" s="317">
        <v>708.09</v>
      </c>
      <c r="G1209" s="318">
        <v>40598</v>
      </c>
      <c r="H1209" s="318">
        <v>40651</v>
      </c>
      <c r="I1209" s="318">
        <v>50040</v>
      </c>
      <c r="J1209" s="315"/>
      <c r="K1209" s="315">
        <v>3631</v>
      </c>
      <c r="L1209" s="315" t="s">
        <v>2686</v>
      </c>
      <c r="M1209" s="315" t="s">
        <v>764</v>
      </c>
      <c r="N1209" s="315" t="s">
        <v>755</v>
      </c>
      <c r="O1209" s="315"/>
      <c r="P1209" s="315"/>
      <c r="Q1209" s="315"/>
    </row>
    <row r="1210" spans="1:17">
      <c r="A1210" s="315" t="s">
        <v>755</v>
      </c>
      <c r="B1210" s="315" t="s">
        <v>2095</v>
      </c>
      <c r="C1210" s="315" t="s">
        <v>2098</v>
      </c>
      <c r="D1210" s="316">
        <v>3</v>
      </c>
      <c r="E1210" s="317">
        <v>2692</v>
      </c>
      <c r="F1210" s="317">
        <v>1300.24</v>
      </c>
      <c r="G1210" s="318">
        <v>40610</v>
      </c>
      <c r="H1210" s="318">
        <v>40753</v>
      </c>
      <c r="I1210" s="318">
        <v>50040</v>
      </c>
      <c r="J1210" s="315"/>
      <c r="K1210" s="315">
        <v>5442</v>
      </c>
      <c r="L1210" s="315" t="s">
        <v>2687</v>
      </c>
      <c r="M1210" s="315" t="s">
        <v>776</v>
      </c>
      <c r="N1210" s="315" t="s">
        <v>755</v>
      </c>
      <c r="O1210" s="315"/>
      <c r="P1210" s="315"/>
      <c r="Q1210" s="315"/>
    </row>
    <row r="1211" spans="1:17">
      <c r="A1211" s="315" t="s">
        <v>755</v>
      </c>
      <c r="B1211" s="315" t="s">
        <v>2095</v>
      </c>
      <c r="C1211" s="315" t="s">
        <v>2098</v>
      </c>
      <c r="D1211" s="316">
        <v>3</v>
      </c>
      <c r="E1211" s="317">
        <v>3199</v>
      </c>
      <c r="F1211" s="317">
        <v>1545.11</v>
      </c>
      <c r="G1211" s="318">
        <v>40644</v>
      </c>
      <c r="H1211" s="318">
        <v>40688</v>
      </c>
      <c r="I1211" s="318">
        <v>50040</v>
      </c>
      <c r="J1211" s="315"/>
      <c r="K1211" s="315">
        <v>6144</v>
      </c>
      <c r="L1211" s="315" t="s">
        <v>2159</v>
      </c>
      <c r="M1211" s="315" t="s">
        <v>788</v>
      </c>
      <c r="N1211" s="315" t="s">
        <v>755</v>
      </c>
      <c r="O1211" s="315"/>
      <c r="P1211" s="315"/>
      <c r="Q1211" s="315"/>
    </row>
    <row r="1212" spans="1:17">
      <c r="A1212" s="315" t="s">
        <v>755</v>
      </c>
      <c r="B1212" s="315" t="s">
        <v>2095</v>
      </c>
      <c r="C1212" s="315" t="s">
        <v>2096</v>
      </c>
      <c r="D1212" s="316">
        <v>3</v>
      </c>
      <c r="E1212" s="317">
        <v>2395</v>
      </c>
      <c r="F1212" s="317">
        <v>1168.7600000000002</v>
      </c>
      <c r="G1212" s="318">
        <v>40652</v>
      </c>
      <c r="H1212" s="318">
        <v>41068</v>
      </c>
      <c r="I1212" s="318">
        <v>50405</v>
      </c>
      <c r="J1212" s="315"/>
      <c r="K1212" s="315">
        <v>1286</v>
      </c>
      <c r="L1212" s="315" t="s">
        <v>2688</v>
      </c>
      <c r="M1212" s="315" t="s">
        <v>1827</v>
      </c>
      <c r="N1212" s="315" t="s">
        <v>755</v>
      </c>
      <c r="O1212" s="315"/>
      <c r="P1212" s="315"/>
      <c r="Q1212" s="315"/>
    </row>
    <row r="1213" spans="1:17">
      <c r="A1213" s="315" t="s">
        <v>755</v>
      </c>
      <c r="B1213" s="315" t="s">
        <v>2095</v>
      </c>
      <c r="C1213" s="315" t="s">
        <v>2096</v>
      </c>
      <c r="D1213" s="316">
        <v>3</v>
      </c>
      <c r="E1213" s="317">
        <v>2787</v>
      </c>
      <c r="F1213" s="317">
        <v>1649.9</v>
      </c>
      <c r="G1213" s="318">
        <v>40654</v>
      </c>
      <c r="H1213" s="318">
        <v>40661</v>
      </c>
      <c r="I1213" s="318">
        <v>50040</v>
      </c>
      <c r="J1213" s="315"/>
      <c r="K1213" s="315">
        <v>9437</v>
      </c>
      <c r="L1213" s="315" t="s">
        <v>2689</v>
      </c>
      <c r="M1213" s="315" t="s">
        <v>770</v>
      </c>
      <c r="N1213" s="315" t="s">
        <v>755</v>
      </c>
      <c r="O1213" s="315"/>
      <c r="P1213" s="315"/>
      <c r="Q1213" s="315"/>
    </row>
    <row r="1214" spans="1:17">
      <c r="A1214" s="315" t="s">
        <v>755</v>
      </c>
      <c r="B1214" s="315" t="s">
        <v>2095</v>
      </c>
      <c r="C1214" s="315" t="s">
        <v>2096</v>
      </c>
      <c r="D1214" s="316">
        <v>3</v>
      </c>
      <c r="E1214" s="317">
        <v>2642.85</v>
      </c>
      <c r="F1214" s="317">
        <v>1564.5600000000002</v>
      </c>
      <c r="G1214" s="318">
        <v>40683</v>
      </c>
      <c r="H1214" s="318">
        <v>40798</v>
      </c>
      <c r="I1214" s="318">
        <v>50040</v>
      </c>
      <c r="J1214" s="315"/>
      <c r="K1214" s="315">
        <v>4563</v>
      </c>
      <c r="L1214" s="315" t="s">
        <v>2690</v>
      </c>
      <c r="M1214" s="315" t="s">
        <v>1296</v>
      </c>
      <c r="N1214" s="315" t="s">
        <v>755</v>
      </c>
      <c r="O1214" s="315"/>
      <c r="P1214" s="315"/>
      <c r="Q1214" s="315"/>
    </row>
    <row r="1215" spans="1:17">
      <c r="A1215" s="315" t="s">
        <v>755</v>
      </c>
      <c r="B1215" s="315" t="s">
        <v>2095</v>
      </c>
      <c r="C1215" s="315" t="s">
        <v>2098</v>
      </c>
      <c r="D1215" s="316">
        <v>3</v>
      </c>
      <c r="E1215" s="317">
        <v>3517</v>
      </c>
      <c r="F1215" s="317">
        <v>2162.9699999999998</v>
      </c>
      <c r="G1215" s="318">
        <v>40686</v>
      </c>
      <c r="H1215" s="318">
        <v>40364</v>
      </c>
      <c r="I1215" s="318">
        <v>49674</v>
      </c>
      <c r="J1215" s="315"/>
      <c r="K1215" s="315">
        <v>7012</v>
      </c>
      <c r="L1215" s="315" t="s">
        <v>2691</v>
      </c>
      <c r="M1215" s="315" t="s">
        <v>966</v>
      </c>
      <c r="N1215" s="315" t="s">
        <v>755</v>
      </c>
      <c r="O1215" s="315"/>
      <c r="P1215" s="315"/>
      <c r="Q1215" s="315"/>
    </row>
    <row r="1216" spans="1:17">
      <c r="A1216" s="315" t="s">
        <v>755</v>
      </c>
      <c r="B1216" s="315" t="s">
        <v>2095</v>
      </c>
      <c r="C1216" s="315" t="s">
        <v>2098</v>
      </c>
      <c r="D1216" s="316">
        <v>3</v>
      </c>
      <c r="E1216" s="317">
        <v>3051</v>
      </c>
      <c r="F1216" s="317">
        <v>1473.64</v>
      </c>
      <c r="G1216" s="318">
        <v>40686</v>
      </c>
      <c r="H1216" s="318">
        <v>40835</v>
      </c>
      <c r="I1216" s="318">
        <v>50040</v>
      </c>
      <c r="J1216" s="315"/>
      <c r="K1216" s="315">
        <v>4573</v>
      </c>
      <c r="L1216" s="315" t="s">
        <v>2577</v>
      </c>
      <c r="M1216" s="315" t="s">
        <v>1296</v>
      </c>
      <c r="N1216" s="315" t="s">
        <v>755</v>
      </c>
      <c r="O1216" s="315"/>
      <c r="P1216" s="315"/>
      <c r="Q1216" s="315"/>
    </row>
    <row r="1217" spans="1:17">
      <c r="A1217" s="315" t="s">
        <v>755</v>
      </c>
      <c r="B1217" s="315" t="s">
        <v>2095</v>
      </c>
      <c r="C1217" s="315" t="s">
        <v>2098</v>
      </c>
      <c r="D1217" s="316">
        <v>3</v>
      </c>
      <c r="E1217" s="317">
        <v>2867</v>
      </c>
      <c r="F1217" s="317">
        <v>1384.76</v>
      </c>
      <c r="G1217" s="318">
        <v>40687</v>
      </c>
      <c r="H1217" s="318">
        <v>40664</v>
      </c>
      <c r="I1217" s="318">
        <v>50040</v>
      </c>
      <c r="J1217" s="315"/>
      <c r="K1217" s="315">
        <v>8192</v>
      </c>
      <c r="L1217" s="315" t="s">
        <v>2632</v>
      </c>
      <c r="M1217" s="315" t="s">
        <v>784</v>
      </c>
      <c r="N1217" s="315" t="s">
        <v>755</v>
      </c>
      <c r="O1217" s="315"/>
      <c r="P1217" s="315"/>
      <c r="Q1217" s="315"/>
    </row>
    <row r="1218" spans="1:17">
      <c r="A1218" s="315" t="s">
        <v>755</v>
      </c>
      <c r="B1218" s="315" t="s">
        <v>2095</v>
      </c>
      <c r="C1218" s="315" t="s">
        <v>2096</v>
      </c>
      <c r="D1218" s="316">
        <v>3</v>
      </c>
      <c r="E1218" s="317">
        <v>2752.8700000000003</v>
      </c>
      <c r="F1218" s="317">
        <v>1629.7</v>
      </c>
      <c r="G1218" s="318">
        <v>40690</v>
      </c>
      <c r="H1218" s="318">
        <v>40851</v>
      </c>
      <c r="I1218" s="318">
        <v>50040</v>
      </c>
      <c r="J1218" s="315"/>
      <c r="K1218" s="315">
        <v>2540</v>
      </c>
      <c r="L1218" s="315" t="s">
        <v>1527</v>
      </c>
      <c r="M1218" s="315" t="s">
        <v>1296</v>
      </c>
      <c r="N1218" s="315" t="s">
        <v>755</v>
      </c>
      <c r="O1218" s="315"/>
      <c r="P1218" s="315"/>
      <c r="Q1218" s="315"/>
    </row>
    <row r="1219" spans="1:17">
      <c r="A1219" s="315" t="s">
        <v>755</v>
      </c>
      <c r="B1219" s="315" t="s">
        <v>2095</v>
      </c>
      <c r="C1219" s="315" t="s">
        <v>2098</v>
      </c>
      <c r="D1219" s="316">
        <v>3</v>
      </c>
      <c r="E1219" s="317">
        <v>3256</v>
      </c>
      <c r="F1219" s="317">
        <v>1572.6499999999999</v>
      </c>
      <c r="G1219" s="318">
        <v>40697</v>
      </c>
      <c r="H1219" s="318">
        <v>40725</v>
      </c>
      <c r="I1219" s="318">
        <v>50040</v>
      </c>
      <c r="J1219" s="315"/>
      <c r="K1219" s="315">
        <v>3704</v>
      </c>
      <c r="L1219" s="315" t="s">
        <v>2276</v>
      </c>
      <c r="M1219" s="315" t="s">
        <v>764</v>
      </c>
      <c r="N1219" s="315" t="s">
        <v>755</v>
      </c>
      <c r="O1219" s="315"/>
      <c r="P1219" s="315"/>
      <c r="Q1219" s="315"/>
    </row>
    <row r="1220" spans="1:17">
      <c r="A1220" s="315" t="s">
        <v>755</v>
      </c>
      <c r="B1220" s="315" t="s">
        <v>2095</v>
      </c>
      <c r="C1220" s="315" t="s">
        <v>2098</v>
      </c>
      <c r="D1220" s="316">
        <v>3</v>
      </c>
      <c r="E1220" s="317">
        <v>1583.0499999999997</v>
      </c>
      <c r="F1220" s="317">
        <v>764.61999999999978</v>
      </c>
      <c r="G1220" s="318">
        <v>40773</v>
      </c>
      <c r="H1220" s="318">
        <v>40863</v>
      </c>
      <c r="I1220" s="318">
        <v>50040</v>
      </c>
      <c r="J1220" s="315"/>
      <c r="K1220" s="315">
        <v>4125</v>
      </c>
      <c r="L1220" s="315" t="s">
        <v>2692</v>
      </c>
      <c r="M1220" s="315" t="s">
        <v>2060</v>
      </c>
      <c r="N1220" s="315" t="s">
        <v>755</v>
      </c>
      <c r="O1220" s="315"/>
      <c r="P1220" s="315"/>
      <c r="Q1220" s="315"/>
    </row>
    <row r="1221" spans="1:17">
      <c r="A1221" s="315" t="s">
        <v>755</v>
      </c>
      <c r="B1221" s="315" t="s">
        <v>2095</v>
      </c>
      <c r="C1221" s="315" t="s">
        <v>2098</v>
      </c>
      <c r="D1221" s="316">
        <v>3</v>
      </c>
      <c r="E1221" s="317">
        <v>2680</v>
      </c>
      <c r="F1221" s="317">
        <v>1648.2199999999998</v>
      </c>
      <c r="G1221" s="318">
        <v>40721</v>
      </c>
      <c r="H1221" s="318">
        <v>40445</v>
      </c>
      <c r="I1221" s="318">
        <v>49674</v>
      </c>
      <c r="J1221" s="315"/>
      <c r="K1221" s="315">
        <v>6388</v>
      </c>
      <c r="L1221" s="315" t="s">
        <v>2693</v>
      </c>
      <c r="M1221" s="315" t="s">
        <v>1017</v>
      </c>
      <c r="N1221" s="315" t="s">
        <v>755</v>
      </c>
      <c r="O1221" s="315"/>
      <c r="P1221" s="315"/>
      <c r="Q1221" s="315"/>
    </row>
    <row r="1222" spans="1:17">
      <c r="A1222" s="315" t="s">
        <v>755</v>
      </c>
      <c r="B1222" s="315" t="s">
        <v>2095</v>
      </c>
      <c r="C1222" s="315" t="s">
        <v>2098</v>
      </c>
      <c r="D1222" s="316">
        <v>3</v>
      </c>
      <c r="E1222" s="317">
        <v>3060</v>
      </c>
      <c r="F1222" s="317">
        <v>1477.98</v>
      </c>
      <c r="G1222" s="318">
        <v>40726</v>
      </c>
      <c r="H1222" s="318">
        <v>40842</v>
      </c>
      <c r="I1222" s="318">
        <v>50040</v>
      </c>
      <c r="J1222" s="315"/>
      <c r="K1222" s="315">
        <v>4410</v>
      </c>
      <c r="L1222" s="315" t="s">
        <v>2428</v>
      </c>
      <c r="M1222" s="315" t="s">
        <v>1484</v>
      </c>
      <c r="N1222" s="315" t="s">
        <v>755</v>
      </c>
      <c r="O1222" s="315"/>
      <c r="P1222" s="315"/>
      <c r="Q1222" s="315"/>
    </row>
    <row r="1223" spans="1:17">
      <c r="A1223" s="315" t="s">
        <v>755</v>
      </c>
      <c r="B1223" s="315" t="s">
        <v>2095</v>
      </c>
      <c r="C1223" s="315" t="s">
        <v>2098</v>
      </c>
      <c r="D1223" s="316">
        <v>3</v>
      </c>
      <c r="E1223" s="317">
        <v>2923</v>
      </c>
      <c r="F1223" s="317">
        <v>1411.81</v>
      </c>
      <c r="G1223" s="318">
        <v>40739</v>
      </c>
      <c r="H1223" s="318">
        <v>40794</v>
      </c>
      <c r="I1223" s="318">
        <v>50040</v>
      </c>
      <c r="J1223" s="315"/>
      <c r="K1223" s="315">
        <v>4447</v>
      </c>
      <c r="L1223" s="315" t="s">
        <v>2694</v>
      </c>
      <c r="M1223" s="315" t="s">
        <v>1484</v>
      </c>
      <c r="N1223" s="315" t="s">
        <v>755</v>
      </c>
      <c r="O1223" s="315"/>
      <c r="P1223" s="315"/>
      <c r="Q1223" s="315"/>
    </row>
    <row r="1224" spans="1:17">
      <c r="A1224" s="315" t="s">
        <v>755</v>
      </c>
      <c r="B1224" s="315" t="s">
        <v>2095</v>
      </c>
      <c r="C1224" s="315" t="s">
        <v>2098</v>
      </c>
      <c r="D1224" s="316">
        <v>3</v>
      </c>
      <c r="E1224" s="317">
        <v>2819</v>
      </c>
      <c r="F1224" s="317">
        <v>1361.58</v>
      </c>
      <c r="G1224" s="318">
        <v>40739</v>
      </c>
      <c r="H1224" s="318">
        <v>40827</v>
      </c>
      <c r="I1224" s="318">
        <v>50040</v>
      </c>
      <c r="J1224" s="315"/>
      <c r="K1224" s="315">
        <v>4410</v>
      </c>
      <c r="L1224" s="315" t="s">
        <v>2428</v>
      </c>
      <c r="M1224" s="315" t="s">
        <v>1484</v>
      </c>
      <c r="N1224" s="315" t="s">
        <v>755</v>
      </c>
      <c r="O1224" s="315"/>
      <c r="P1224" s="315"/>
      <c r="Q1224" s="315"/>
    </row>
    <row r="1225" spans="1:17">
      <c r="A1225" s="315" t="s">
        <v>755</v>
      </c>
      <c r="B1225" s="315" t="s">
        <v>2095</v>
      </c>
      <c r="C1225" s="315" t="s">
        <v>2096</v>
      </c>
      <c r="D1225" s="316">
        <v>3</v>
      </c>
      <c r="E1225" s="317">
        <v>4516.2199999999993</v>
      </c>
      <c r="F1225" s="317">
        <v>2673.61</v>
      </c>
      <c r="G1225" s="318">
        <v>40750</v>
      </c>
      <c r="H1225" s="318">
        <v>40815</v>
      </c>
      <c r="I1225" s="318">
        <v>50040</v>
      </c>
      <c r="J1225" s="315"/>
      <c r="K1225" s="315">
        <v>4450</v>
      </c>
      <c r="L1225" s="315" t="s">
        <v>1483</v>
      </c>
      <c r="M1225" s="315" t="s">
        <v>1484</v>
      </c>
      <c r="N1225" s="315" t="s">
        <v>755</v>
      </c>
      <c r="O1225" s="315"/>
      <c r="P1225" s="315"/>
      <c r="Q1225" s="315"/>
    </row>
    <row r="1226" spans="1:17">
      <c r="A1226" s="315" t="s">
        <v>755</v>
      </c>
      <c r="B1226" s="315" t="s">
        <v>2095</v>
      </c>
      <c r="C1226" s="315" t="s">
        <v>2098</v>
      </c>
      <c r="D1226" s="316">
        <v>3</v>
      </c>
      <c r="E1226" s="317">
        <v>2928</v>
      </c>
      <c r="F1226" s="317">
        <v>1414.2199999999998</v>
      </c>
      <c r="G1226" s="318">
        <v>40751</v>
      </c>
      <c r="H1226" s="318">
        <v>40827</v>
      </c>
      <c r="I1226" s="318">
        <v>50040</v>
      </c>
      <c r="J1226" s="315"/>
      <c r="K1226" s="315">
        <v>4410</v>
      </c>
      <c r="L1226" s="315" t="s">
        <v>2428</v>
      </c>
      <c r="M1226" s="315" t="s">
        <v>1484</v>
      </c>
      <c r="N1226" s="315" t="s">
        <v>755</v>
      </c>
      <c r="O1226" s="315"/>
      <c r="P1226" s="315"/>
      <c r="Q1226" s="315"/>
    </row>
    <row r="1227" spans="1:17">
      <c r="A1227" s="315" t="s">
        <v>755</v>
      </c>
      <c r="B1227" s="315" t="s">
        <v>2095</v>
      </c>
      <c r="C1227" s="315" t="s">
        <v>2098</v>
      </c>
      <c r="D1227" s="316">
        <v>3</v>
      </c>
      <c r="E1227" s="317">
        <v>3184</v>
      </c>
      <c r="F1227" s="317">
        <v>1537.87</v>
      </c>
      <c r="G1227" s="318">
        <v>40751</v>
      </c>
      <c r="H1227" s="318">
        <v>40857</v>
      </c>
      <c r="I1227" s="318">
        <v>50040</v>
      </c>
      <c r="J1227" s="315"/>
      <c r="K1227" s="315">
        <v>4455</v>
      </c>
      <c r="L1227" s="315" t="s">
        <v>2381</v>
      </c>
      <c r="M1227" s="315" t="s">
        <v>1484</v>
      </c>
      <c r="N1227" s="315" t="s">
        <v>755</v>
      </c>
      <c r="O1227" s="315"/>
      <c r="P1227" s="315"/>
      <c r="Q1227" s="315"/>
    </row>
    <row r="1228" spans="1:17">
      <c r="A1228" s="315" t="s">
        <v>755</v>
      </c>
      <c r="B1228" s="319" t="s">
        <v>2095</v>
      </c>
      <c r="C1228" s="319" t="s">
        <v>2098</v>
      </c>
      <c r="D1228" s="320">
        <v>3</v>
      </c>
      <c r="E1228" s="317">
        <v>3071</v>
      </c>
      <c r="F1228" s="317">
        <v>1483.3000000000002</v>
      </c>
      <c r="G1228" s="321">
        <v>40751</v>
      </c>
      <c r="H1228" s="321">
        <v>40866</v>
      </c>
      <c r="I1228" s="321">
        <v>50040</v>
      </c>
      <c r="J1228" s="319"/>
      <c r="K1228" s="322">
        <v>4410</v>
      </c>
      <c r="L1228" s="319" t="s">
        <v>2428</v>
      </c>
      <c r="M1228" s="319" t="s">
        <v>1484</v>
      </c>
      <c r="N1228" s="315" t="s">
        <v>755</v>
      </c>
      <c r="O1228" s="315"/>
      <c r="P1228" s="315"/>
      <c r="Q1228" s="323"/>
    </row>
    <row r="1229" spans="1:17">
      <c r="A1229" s="315" t="s">
        <v>750</v>
      </c>
      <c r="B1229" s="315" t="s">
        <v>2095</v>
      </c>
      <c r="C1229" s="315" t="s">
        <v>2098</v>
      </c>
      <c r="D1229" s="316">
        <v>3</v>
      </c>
      <c r="E1229" s="317">
        <v>3702</v>
      </c>
      <c r="F1229" s="317">
        <v>1788.07</v>
      </c>
      <c r="G1229" s="318">
        <v>40799</v>
      </c>
      <c r="H1229" s="318">
        <v>40819</v>
      </c>
      <c r="I1229" s="318">
        <v>50040</v>
      </c>
      <c r="J1229" s="315"/>
      <c r="K1229" s="315">
        <v>1093</v>
      </c>
      <c r="L1229" s="315" t="s">
        <v>2695</v>
      </c>
      <c r="M1229" s="315" t="s">
        <v>766</v>
      </c>
      <c r="N1229" s="315" t="s">
        <v>750</v>
      </c>
      <c r="O1229" s="315"/>
      <c r="P1229" s="315"/>
      <c r="Q1229" s="315"/>
    </row>
    <row r="1230" spans="1:17">
      <c r="A1230" s="315" t="s">
        <v>755</v>
      </c>
      <c r="B1230" s="315" t="s">
        <v>2095</v>
      </c>
      <c r="C1230" s="315" t="s">
        <v>2098</v>
      </c>
      <c r="D1230" s="316">
        <v>3</v>
      </c>
      <c r="E1230" s="317">
        <v>2524</v>
      </c>
      <c r="F1230" s="317">
        <v>1120.6599999999999</v>
      </c>
      <c r="G1230" s="318">
        <v>40795</v>
      </c>
      <c r="H1230" s="318">
        <v>40967</v>
      </c>
      <c r="I1230" s="318">
        <v>50405</v>
      </c>
      <c r="J1230" s="315"/>
      <c r="K1230" s="315">
        <v>4955</v>
      </c>
      <c r="L1230" s="315" t="s">
        <v>2696</v>
      </c>
      <c r="M1230" s="315" t="s">
        <v>764</v>
      </c>
      <c r="N1230" s="315" t="s">
        <v>755</v>
      </c>
      <c r="O1230" s="315"/>
      <c r="P1230" s="315"/>
      <c r="Q1230" s="315"/>
    </row>
    <row r="1231" spans="1:17">
      <c r="A1231" s="315" t="s">
        <v>755</v>
      </c>
      <c r="B1231" s="315" t="s">
        <v>2095</v>
      </c>
      <c r="C1231" s="315" t="s">
        <v>2098</v>
      </c>
      <c r="D1231" s="316">
        <v>3</v>
      </c>
      <c r="E1231" s="317">
        <v>1479</v>
      </c>
      <c r="F1231" s="317">
        <v>714.3599999999999</v>
      </c>
      <c r="G1231" s="318">
        <v>40822</v>
      </c>
      <c r="H1231" s="318">
        <v>40861</v>
      </c>
      <c r="I1231" s="318">
        <v>50040</v>
      </c>
      <c r="J1231" s="315"/>
      <c r="K1231" s="315">
        <v>4656</v>
      </c>
      <c r="L1231" s="315" t="s">
        <v>2262</v>
      </c>
      <c r="M1231" s="315" t="s">
        <v>1296</v>
      </c>
      <c r="N1231" s="315" t="s">
        <v>755</v>
      </c>
      <c r="O1231" s="315"/>
      <c r="P1231" s="315"/>
      <c r="Q1231" s="315"/>
    </row>
    <row r="1232" spans="1:17">
      <c r="A1232" s="315" t="s">
        <v>755</v>
      </c>
      <c r="B1232" s="315" t="s">
        <v>2095</v>
      </c>
      <c r="C1232" s="315" t="s">
        <v>2098</v>
      </c>
      <c r="D1232" s="316">
        <v>3</v>
      </c>
      <c r="E1232" s="317">
        <v>1121.3499999999999</v>
      </c>
      <c r="F1232" s="317">
        <v>541.61</v>
      </c>
      <c r="G1232" s="318">
        <v>40821</v>
      </c>
      <c r="H1232" s="318">
        <v>40899</v>
      </c>
      <c r="I1232" s="318">
        <v>50040</v>
      </c>
      <c r="J1232" s="315"/>
      <c r="K1232" s="315">
        <v>2545</v>
      </c>
      <c r="L1232" s="315" t="s">
        <v>2697</v>
      </c>
      <c r="M1232" s="315" t="s">
        <v>1296</v>
      </c>
      <c r="N1232" s="315" t="s">
        <v>755</v>
      </c>
      <c r="O1232" s="315"/>
      <c r="P1232" s="315"/>
      <c r="Q1232" s="315"/>
    </row>
    <row r="1233" spans="1:17">
      <c r="A1233" s="315" t="s">
        <v>755</v>
      </c>
      <c r="B1233" s="315" t="s">
        <v>2095</v>
      </c>
      <c r="C1233" s="315" t="s">
        <v>2098</v>
      </c>
      <c r="D1233" s="316">
        <v>3</v>
      </c>
      <c r="E1233" s="317">
        <v>1398.27</v>
      </c>
      <c r="F1233" s="317">
        <v>1048.6999999999998</v>
      </c>
      <c r="G1233" s="318">
        <v>40833</v>
      </c>
      <c r="H1233" s="318">
        <v>39981</v>
      </c>
      <c r="I1233" s="318">
        <v>49309</v>
      </c>
      <c r="J1233" s="315"/>
      <c r="K1233" s="315">
        <v>9205</v>
      </c>
      <c r="L1233" s="315" t="s">
        <v>2698</v>
      </c>
      <c r="M1233" s="315" t="s">
        <v>770</v>
      </c>
      <c r="N1233" s="315" t="s">
        <v>755</v>
      </c>
      <c r="O1233" s="315"/>
      <c r="P1233" s="315"/>
      <c r="Q1233" s="315"/>
    </row>
    <row r="1234" spans="1:17">
      <c r="A1234" s="315" t="s">
        <v>755</v>
      </c>
      <c r="B1234" s="315" t="s">
        <v>2095</v>
      </c>
      <c r="C1234" s="315" t="s">
        <v>2098</v>
      </c>
      <c r="D1234" s="316">
        <v>3.04</v>
      </c>
      <c r="E1234" s="317">
        <v>3436.02</v>
      </c>
      <c r="F1234" s="317">
        <v>1370.9699999999998</v>
      </c>
      <c r="G1234" s="318">
        <v>40752</v>
      </c>
      <c r="H1234" s="318">
        <v>40983</v>
      </c>
      <c r="I1234" s="318">
        <v>50405</v>
      </c>
      <c r="J1234" s="315"/>
      <c r="K1234" s="315">
        <v>7147</v>
      </c>
      <c r="L1234" s="315" t="s">
        <v>2699</v>
      </c>
      <c r="M1234" s="315" t="s">
        <v>966</v>
      </c>
      <c r="N1234" s="315" t="s">
        <v>755</v>
      </c>
      <c r="O1234" s="315"/>
      <c r="P1234" s="315"/>
      <c r="Q1234" s="315"/>
    </row>
    <row r="1235" spans="1:17">
      <c r="A1235" s="315" t="s">
        <v>755</v>
      </c>
      <c r="B1235" s="315" t="s">
        <v>2095</v>
      </c>
      <c r="C1235" s="315" t="s">
        <v>2096</v>
      </c>
      <c r="D1235" s="316">
        <v>3.04</v>
      </c>
      <c r="E1235" s="317">
        <v>3344</v>
      </c>
      <c r="F1235" s="317">
        <v>1979.6399999999999</v>
      </c>
      <c r="G1235" s="318">
        <v>40738</v>
      </c>
      <c r="H1235" s="318">
        <v>40822</v>
      </c>
      <c r="I1235" s="318">
        <v>50040</v>
      </c>
      <c r="J1235" s="315"/>
      <c r="K1235" s="315">
        <v>1233</v>
      </c>
      <c r="L1235" s="315" t="s">
        <v>2490</v>
      </c>
      <c r="M1235" s="315" t="s">
        <v>1827</v>
      </c>
      <c r="N1235" s="315" t="s">
        <v>755</v>
      </c>
      <c r="O1235" s="315"/>
      <c r="P1235" s="315"/>
      <c r="Q1235" s="315"/>
    </row>
    <row r="1236" spans="1:17">
      <c r="A1236" s="315" t="s">
        <v>755</v>
      </c>
      <c r="B1236" s="315" t="s">
        <v>2095</v>
      </c>
      <c r="C1236" s="315" t="s">
        <v>2098</v>
      </c>
      <c r="D1236" s="316">
        <v>3.04</v>
      </c>
      <c r="E1236" s="317">
        <v>1050.01</v>
      </c>
      <c r="F1236" s="317">
        <v>507.16</v>
      </c>
      <c r="G1236" s="318">
        <v>40780</v>
      </c>
      <c r="H1236" s="318">
        <v>40808</v>
      </c>
      <c r="I1236" s="318">
        <v>50040</v>
      </c>
      <c r="J1236" s="315"/>
      <c r="K1236" s="315">
        <v>8816</v>
      </c>
      <c r="L1236" s="315" t="s">
        <v>2700</v>
      </c>
      <c r="M1236" s="315" t="s">
        <v>784</v>
      </c>
      <c r="N1236" s="315" t="s">
        <v>755</v>
      </c>
      <c r="O1236" s="315"/>
      <c r="P1236" s="315"/>
      <c r="Q1236" s="315"/>
    </row>
    <row r="1237" spans="1:17">
      <c r="A1237" s="315" t="s">
        <v>755</v>
      </c>
      <c r="B1237" s="315" t="s">
        <v>2095</v>
      </c>
      <c r="C1237" s="315" t="s">
        <v>2098</v>
      </c>
      <c r="D1237" s="316">
        <v>3.04</v>
      </c>
      <c r="E1237" s="317">
        <v>1704</v>
      </c>
      <c r="F1237" s="317">
        <v>756.57999999999993</v>
      </c>
      <c r="G1237" s="318">
        <v>40851</v>
      </c>
      <c r="H1237" s="318">
        <v>40933</v>
      </c>
      <c r="I1237" s="318">
        <v>50405</v>
      </c>
      <c r="J1237" s="315"/>
      <c r="K1237" s="315">
        <v>6948</v>
      </c>
      <c r="L1237" s="315" t="s">
        <v>2701</v>
      </c>
      <c r="M1237" s="315" t="s">
        <v>811</v>
      </c>
      <c r="N1237" s="315" t="s">
        <v>755</v>
      </c>
      <c r="O1237" s="315"/>
      <c r="P1237" s="315"/>
      <c r="Q1237" s="315"/>
    </row>
    <row r="1238" spans="1:17">
      <c r="A1238" s="315" t="s">
        <v>755</v>
      </c>
      <c r="B1238" s="315" t="s">
        <v>2095</v>
      </c>
      <c r="C1238" s="315" t="s">
        <v>2096</v>
      </c>
      <c r="D1238" s="316">
        <v>3.04</v>
      </c>
      <c r="E1238" s="317">
        <v>1198</v>
      </c>
      <c r="F1238" s="317">
        <v>584.62</v>
      </c>
      <c r="G1238" s="318">
        <v>40841</v>
      </c>
      <c r="H1238" s="318">
        <v>40996</v>
      </c>
      <c r="I1238" s="318">
        <v>50405</v>
      </c>
      <c r="J1238" s="315"/>
      <c r="K1238" s="315">
        <v>1273</v>
      </c>
      <c r="L1238" s="315" t="s">
        <v>2702</v>
      </c>
      <c r="M1238" s="315" t="s">
        <v>766</v>
      </c>
      <c r="N1238" s="315" t="s">
        <v>755</v>
      </c>
      <c r="O1238" s="315"/>
      <c r="P1238" s="315"/>
      <c r="Q1238" s="315"/>
    </row>
    <row r="1239" spans="1:17">
      <c r="A1239" s="315" t="s">
        <v>755</v>
      </c>
      <c r="B1239" s="315" t="s">
        <v>2095</v>
      </c>
      <c r="C1239" s="315" t="s">
        <v>2098</v>
      </c>
      <c r="D1239" s="316">
        <v>3.06</v>
      </c>
      <c r="E1239" s="317">
        <v>759</v>
      </c>
      <c r="F1239" s="317">
        <v>366.59999999999997</v>
      </c>
      <c r="G1239" s="318">
        <v>40827</v>
      </c>
      <c r="H1239" s="318">
        <v>40898</v>
      </c>
      <c r="I1239" s="318">
        <v>50040</v>
      </c>
      <c r="J1239" s="315"/>
      <c r="K1239" s="315">
        <v>4315</v>
      </c>
      <c r="L1239" s="315" t="s">
        <v>2475</v>
      </c>
      <c r="M1239" s="315" t="s">
        <v>776</v>
      </c>
      <c r="N1239" s="315" t="s">
        <v>755</v>
      </c>
      <c r="O1239" s="315"/>
      <c r="P1239" s="315"/>
      <c r="Q1239" s="315"/>
    </row>
    <row r="1240" spans="1:17">
      <c r="A1240" s="315" t="s">
        <v>755</v>
      </c>
      <c r="B1240" s="315" t="s">
        <v>2095</v>
      </c>
      <c r="C1240" s="315" t="s">
        <v>2098</v>
      </c>
      <c r="D1240" s="316">
        <v>3.08</v>
      </c>
      <c r="E1240" s="317">
        <v>1276</v>
      </c>
      <c r="F1240" s="317">
        <v>422.34999999999997</v>
      </c>
      <c r="G1240" s="318">
        <v>40849</v>
      </c>
      <c r="H1240" s="318">
        <v>40982</v>
      </c>
      <c r="I1240" s="318">
        <v>50405</v>
      </c>
      <c r="J1240" s="315"/>
      <c r="K1240" s="315">
        <v>1470</v>
      </c>
      <c r="L1240" s="315" t="s">
        <v>2459</v>
      </c>
      <c r="M1240" s="315" t="s">
        <v>761</v>
      </c>
      <c r="N1240" s="315" t="s">
        <v>755</v>
      </c>
      <c r="O1240" s="315"/>
      <c r="P1240" s="315"/>
      <c r="Q1240" s="315"/>
    </row>
    <row r="1241" spans="1:17">
      <c r="A1241" s="315" t="s">
        <v>755</v>
      </c>
      <c r="B1241" s="315" t="s">
        <v>2095</v>
      </c>
      <c r="C1241" s="315" t="s">
        <v>2098</v>
      </c>
      <c r="D1241" s="316">
        <v>3.09</v>
      </c>
      <c r="E1241" s="317">
        <v>3440</v>
      </c>
      <c r="F1241" s="317">
        <v>1661.52</v>
      </c>
      <c r="G1241" s="318">
        <v>40761</v>
      </c>
      <c r="H1241" s="318">
        <v>40900</v>
      </c>
      <c r="I1241" s="318">
        <v>50040</v>
      </c>
      <c r="J1241" s="315"/>
      <c r="K1241" s="315">
        <v>1400</v>
      </c>
      <c r="L1241" s="315" t="s">
        <v>2273</v>
      </c>
      <c r="M1241" s="315" t="s">
        <v>766</v>
      </c>
      <c r="N1241" s="315" t="s">
        <v>755</v>
      </c>
      <c r="O1241" s="315"/>
      <c r="P1241" s="315"/>
      <c r="Q1241" s="315"/>
    </row>
    <row r="1242" spans="1:17">
      <c r="A1242" s="315" t="s">
        <v>755</v>
      </c>
      <c r="B1242" s="315" t="s">
        <v>2095</v>
      </c>
      <c r="C1242" s="315" t="s">
        <v>2098</v>
      </c>
      <c r="D1242" s="316">
        <v>3.1</v>
      </c>
      <c r="E1242" s="317">
        <v>3405</v>
      </c>
      <c r="F1242" s="317">
        <v>2553.75</v>
      </c>
      <c r="G1242" s="318">
        <v>39570</v>
      </c>
      <c r="H1242" s="318">
        <v>40095</v>
      </c>
      <c r="I1242" s="318">
        <v>49309</v>
      </c>
      <c r="J1242" s="315"/>
      <c r="K1242" s="315">
        <v>6213</v>
      </c>
      <c r="L1242" s="315" t="s">
        <v>2703</v>
      </c>
      <c r="M1242" s="315" t="s">
        <v>788</v>
      </c>
      <c r="N1242" s="315" t="s">
        <v>755</v>
      </c>
      <c r="O1242" s="315"/>
      <c r="P1242" s="315"/>
      <c r="Q1242" s="315"/>
    </row>
    <row r="1243" spans="1:17">
      <c r="A1243" s="315" t="s">
        <v>755</v>
      </c>
      <c r="B1243" s="315" t="s">
        <v>2095</v>
      </c>
      <c r="C1243" s="315" t="s">
        <v>2098</v>
      </c>
      <c r="D1243" s="316">
        <v>3.1</v>
      </c>
      <c r="E1243" s="317">
        <v>3646</v>
      </c>
      <c r="F1243" s="317">
        <v>2734.5</v>
      </c>
      <c r="G1243" s="318">
        <v>39570</v>
      </c>
      <c r="H1243" s="318">
        <v>39735</v>
      </c>
      <c r="I1243" s="318">
        <v>48914</v>
      </c>
      <c r="J1243" s="315"/>
      <c r="K1243" s="315">
        <v>1121</v>
      </c>
      <c r="L1243" s="315" t="s">
        <v>779</v>
      </c>
      <c r="M1243" s="315" t="s">
        <v>766</v>
      </c>
      <c r="N1243" s="315" t="s">
        <v>755</v>
      </c>
      <c r="O1243" s="315"/>
      <c r="P1243" s="315"/>
      <c r="Q1243" s="315"/>
    </row>
    <row r="1244" spans="1:17">
      <c r="A1244" s="315" t="s">
        <v>755</v>
      </c>
      <c r="B1244" s="315" t="s">
        <v>2095</v>
      </c>
      <c r="C1244" s="315" t="s">
        <v>2098</v>
      </c>
      <c r="D1244" s="316">
        <v>3.1</v>
      </c>
      <c r="E1244" s="317">
        <v>2157</v>
      </c>
      <c r="F1244" s="317">
        <v>1617.75</v>
      </c>
      <c r="G1244" s="318">
        <v>39570</v>
      </c>
      <c r="H1244" s="318">
        <v>39849</v>
      </c>
      <c r="I1244" s="318">
        <v>49279</v>
      </c>
      <c r="J1244" s="315"/>
      <c r="K1244" s="315">
        <v>3706</v>
      </c>
      <c r="L1244" s="315" t="s">
        <v>2704</v>
      </c>
      <c r="M1244" s="315" t="s">
        <v>764</v>
      </c>
      <c r="N1244" s="315" t="s">
        <v>755</v>
      </c>
      <c r="O1244" s="315"/>
      <c r="P1244" s="315"/>
      <c r="Q1244" s="315"/>
    </row>
    <row r="1245" spans="1:17">
      <c r="A1245" s="315" t="s">
        <v>755</v>
      </c>
      <c r="B1245" s="315" t="s">
        <v>2095</v>
      </c>
      <c r="C1245" s="315" t="s">
        <v>2098</v>
      </c>
      <c r="D1245" s="316">
        <v>3.1</v>
      </c>
      <c r="E1245" s="317">
        <v>3127</v>
      </c>
      <c r="F1245" s="317">
        <v>2345.25</v>
      </c>
      <c r="G1245" s="318">
        <v>39570</v>
      </c>
      <c r="H1245" s="318">
        <v>39678</v>
      </c>
      <c r="I1245" s="318">
        <v>48944</v>
      </c>
      <c r="J1245" s="315"/>
      <c r="K1245" s="315">
        <v>4314</v>
      </c>
      <c r="L1245" s="315" t="s">
        <v>2705</v>
      </c>
      <c r="M1245" s="315" t="s">
        <v>776</v>
      </c>
      <c r="N1245" s="315" t="s">
        <v>755</v>
      </c>
      <c r="O1245" s="315"/>
      <c r="P1245" s="315"/>
      <c r="Q1245" s="315"/>
    </row>
    <row r="1246" spans="1:17">
      <c r="A1246" s="315" t="s">
        <v>755</v>
      </c>
      <c r="B1246" s="315" t="s">
        <v>2095</v>
      </c>
      <c r="C1246" s="315" t="s">
        <v>2098</v>
      </c>
      <c r="D1246" s="316">
        <v>3.1</v>
      </c>
      <c r="E1246" s="317">
        <v>3669</v>
      </c>
      <c r="F1246" s="317">
        <v>2751.75</v>
      </c>
      <c r="G1246" s="318">
        <v>39570</v>
      </c>
      <c r="H1246" s="318">
        <v>39484</v>
      </c>
      <c r="I1246" s="318">
        <v>48914</v>
      </c>
      <c r="J1246" s="315"/>
      <c r="K1246" s="315">
        <v>1802</v>
      </c>
      <c r="L1246" s="315" t="s">
        <v>2706</v>
      </c>
      <c r="M1246" s="315" t="s">
        <v>766</v>
      </c>
      <c r="N1246" s="315" t="s">
        <v>755</v>
      </c>
      <c r="O1246" s="315"/>
      <c r="P1246" s="315"/>
      <c r="Q1246" s="315"/>
    </row>
    <row r="1247" spans="1:17">
      <c r="A1247" s="315" t="s">
        <v>755</v>
      </c>
      <c r="B1247" s="315" t="s">
        <v>2095</v>
      </c>
      <c r="C1247" s="315" t="s">
        <v>2098</v>
      </c>
      <c r="D1247" s="316">
        <v>3.1</v>
      </c>
      <c r="E1247" s="317">
        <v>3049</v>
      </c>
      <c r="F1247" s="317">
        <v>2286.75</v>
      </c>
      <c r="G1247" s="318">
        <v>39570</v>
      </c>
      <c r="H1247" s="318">
        <v>39791</v>
      </c>
      <c r="I1247" s="318">
        <v>48914</v>
      </c>
      <c r="J1247" s="315"/>
      <c r="K1247" s="315">
        <v>5600</v>
      </c>
      <c r="L1247" s="315" t="s">
        <v>2707</v>
      </c>
      <c r="M1247" s="315" t="s">
        <v>776</v>
      </c>
      <c r="N1247" s="315" t="s">
        <v>755</v>
      </c>
      <c r="O1247" s="315"/>
      <c r="P1247" s="315"/>
      <c r="Q1247" s="315"/>
    </row>
    <row r="1248" spans="1:17">
      <c r="A1248" s="315" t="s">
        <v>755</v>
      </c>
      <c r="B1248" s="315" t="s">
        <v>2095</v>
      </c>
      <c r="C1248" s="315" t="s">
        <v>2096</v>
      </c>
      <c r="D1248" s="316">
        <v>3.1</v>
      </c>
      <c r="E1248" s="317">
        <v>2978</v>
      </c>
      <c r="F1248" s="317">
        <v>2680.2</v>
      </c>
      <c r="G1248" s="318">
        <v>39570</v>
      </c>
      <c r="H1248" s="318">
        <v>39682</v>
      </c>
      <c r="I1248" s="318">
        <v>48914</v>
      </c>
      <c r="J1248" s="315"/>
      <c r="K1248" s="315">
        <v>3437</v>
      </c>
      <c r="L1248" s="315" t="s">
        <v>2662</v>
      </c>
      <c r="M1248" s="315" t="s">
        <v>764</v>
      </c>
      <c r="N1248" s="315" t="s">
        <v>755</v>
      </c>
      <c r="O1248" s="315"/>
      <c r="P1248" s="315"/>
      <c r="Q1248" s="315"/>
    </row>
    <row r="1249" spans="1:17">
      <c r="A1249" s="315" t="s">
        <v>755</v>
      </c>
      <c r="B1249" s="315" t="s">
        <v>2095</v>
      </c>
      <c r="C1249" s="315" t="s">
        <v>2096</v>
      </c>
      <c r="D1249" s="316">
        <v>3.1</v>
      </c>
      <c r="E1249" s="317">
        <v>1859</v>
      </c>
      <c r="F1249" s="317">
        <v>1673.1</v>
      </c>
      <c r="G1249" s="318">
        <v>39570</v>
      </c>
      <c r="H1249" s="318">
        <v>39773</v>
      </c>
      <c r="I1249" s="318">
        <v>48944</v>
      </c>
      <c r="J1249" s="315"/>
      <c r="K1249" s="315">
        <v>8703</v>
      </c>
      <c r="L1249" s="315" t="s">
        <v>2708</v>
      </c>
      <c r="M1249" s="315" t="s">
        <v>784</v>
      </c>
      <c r="N1249" s="315" t="s">
        <v>755</v>
      </c>
      <c r="O1249" s="315"/>
      <c r="P1249" s="315"/>
      <c r="Q1249" s="315"/>
    </row>
    <row r="1250" spans="1:17">
      <c r="A1250" s="315" t="s">
        <v>755</v>
      </c>
      <c r="B1250" s="315" t="s">
        <v>2095</v>
      </c>
      <c r="C1250" s="315" t="s">
        <v>2098</v>
      </c>
      <c r="D1250" s="316">
        <v>3.1</v>
      </c>
      <c r="E1250" s="317">
        <v>2764</v>
      </c>
      <c r="F1250" s="317">
        <v>2073</v>
      </c>
      <c r="G1250" s="318">
        <v>39570</v>
      </c>
      <c r="H1250" s="318">
        <v>39619</v>
      </c>
      <c r="I1250" s="318">
        <v>48914</v>
      </c>
      <c r="J1250" s="315"/>
      <c r="K1250" s="315">
        <v>3053</v>
      </c>
      <c r="L1250" s="315" t="s">
        <v>2264</v>
      </c>
      <c r="M1250" s="315" t="s">
        <v>764</v>
      </c>
      <c r="N1250" s="315" t="s">
        <v>755</v>
      </c>
      <c r="O1250" s="315"/>
      <c r="P1250" s="315"/>
      <c r="Q1250" s="315"/>
    </row>
    <row r="1251" spans="1:17">
      <c r="A1251" s="315" t="s">
        <v>755</v>
      </c>
      <c r="B1251" s="315" t="s">
        <v>2095</v>
      </c>
      <c r="C1251" s="315" t="s">
        <v>2096</v>
      </c>
      <c r="D1251" s="316">
        <v>3.1</v>
      </c>
      <c r="E1251" s="317">
        <v>3548</v>
      </c>
      <c r="F1251" s="317">
        <v>2100.41</v>
      </c>
      <c r="G1251" s="318">
        <v>39570</v>
      </c>
      <c r="H1251" s="318">
        <v>40746</v>
      </c>
      <c r="I1251" s="318">
        <v>50040</v>
      </c>
      <c r="J1251" s="315"/>
      <c r="K1251" s="315">
        <v>1973</v>
      </c>
      <c r="L1251" s="315" t="s">
        <v>2709</v>
      </c>
      <c r="M1251" s="315" t="s">
        <v>754</v>
      </c>
      <c r="N1251" s="315" t="s">
        <v>755</v>
      </c>
      <c r="O1251" s="315"/>
      <c r="P1251" s="315"/>
      <c r="Q1251" s="315"/>
    </row>
    <row r="1252" spans="1:17">
      <c r="A1252" s="315" t="s">
        <v>755</v>
      </c>
      <c r="B1252" s="315" t="s">
        <v>2095</v>
      </c>
      <c r="C1252" s="315" t="s">
        <v>2098</v>
      </c>
      <c r="D1252" s="316">
        <v>3.1</v>
      </c>
      <c r="E1252" s="317">
        <v>3060</v>
      </c>
      <c r="F1252" s="317">
        <v>2295</v>
      </c>
      <c r="G1252" s="318">
        <v>39570</v>
      </c>
      <c r="H1252" s="318">
        <v>39598</v>
      </c>
      <c r="I1252" s="318">
        <v>48944</v>
      </c>
      <c r="J1252" s="315"/>
      <c r="K1252" s="315">
        <v>9463</v>
      </c>
      <c r="L1252" s="315" t="s">
        <v>2547</v>
      </c>
      <c r="M1252" s="315" t="s">
        <v>770</v>
      </c>
      <c r="N1252" s="315" t="s">
        <v>755</v>
      </c>
      <c r="O1252" s="315"/>
      <c r="P1252" s="315"/>
      <c r="Q1252" s="315"/>
    </row>
    <row r="1253" spans="1:17">
      <c r="A1253" s="315" t="s">
        <v>750</v>
      </c>
      <c r="B1253" s="315" t="s">
        <v>2095</v>
      </c>
      <c r="C1253" s="315" t="s">
        <v>2096</v>
      </c>
      <c r="D1253" s="316">
        <v>3.1</v>
      </c>
      <c r="E1253" s="317">
        <v>3218</v>
      </c>
      <c r="F1253" s="317">
        <v>2681.68</v>
      </c>
      <c r="G1253" s="318">
        <v>39570</v>
      </c>
      <c r="H1253" s="318">
        <v>39567</v>
      </c>
      <c r="I1253" s="318">
        <v>48914</v>
      </c>
      <c r="J1253" s="315"/>
      <c r="K1253" s="315">
        <v>8917</v>
      </c>
      <c r="L1253" s="315" t="s">
        <v>2710</v>
      </c>
      <c r="M1253" s="315" t="s">
        <v>776</v>
      </c>
      <c r="N1253" s="315" t="s">
        <v>750</v>
      </c>
      <c r="O1253" s="315"/>
      <c r="P1253" s="315"/>
      <c r="Q1253" s="315"/>
    </row>
    <row r="1254" spans="1:17">
      <c r="A1254" s="315" t="s">
        <v>755</v>
      </c>
      <c r="B1254" s="315" t="s">
        <v>2095</v>
      </c>
      <c r="C1254" s="315" t="s">
        <v>2098</v>
      </c>
      <c r="D1254" s="316">
        <v>3.1</v>
      </c>
      <c r="E1254" s="317">
        <v>3141.14</v>
      </c>
      <c r="F1254" s="317">
        <v>1517.1599999999999</v>
      </c>
      <c r="G1254" s="318">
        <v>39570</v>
      </c>
      <c r="H1254" s="318">
        <v>40787</v>
      </c>
      <c r="I1254" s="318">
        <v>50040</v>
      </c>
      <c r="J1254" s="315"/>
      <c r="K1254" s="315">
        <v>9533</v>
      </c>
      <c r="L1254" s="315" t="s">
        <v>793</v>
      </c>
      <c r="M1254" s="315" t="s">
        <v>770</v>
      </c>
      <c r="N1254" s="315" t="s">
        <v>755</v>
      </c>
      <c r="O1254" s="315"/>
      <c r="P1254" s="315"/>
      <c r="Q1254" s="315"/>
    </row>
    <row r="1255" spans="1:17">
      <c r="A1255" s="315" t="s">
        <v>755</v>
      </c>
      <c r="B1255" s="315" t="s">
        <v>2095</v>
      </c>
      <c r="C1255" s="315" t="s">
        <v>2096</v>
      </c>
      <c r="D1255" s="316">
        <v>3.1</v>
      </c>
      <c r="E1255" s="317">
        <v>3154</v>
      </c>
      <c r="F1255" s="317">
        <v>2838.6000000000004</v>
      </c>
      <c r="G1255" s="318">
        <v>39573</v>
      </c>
      <c r="H1255" s="318">
        <v>40120</v>
      </c>
      <c r="I1255" s="318">
        <v>49309</v>
      </c>
      <c r="J1255" s="315"/>
      <c r="K1255" s="315">
        <v>2832</v>
      </c>
      <c r="L1255" s="315" t="s">
        <v>2711</v>
      </c>
      <c r="M1255" s="315" t="s">
        <v>1431</v>
      </c>
      <c r="N1255" s="315" t="s">
        <v>755</v>
      </c>
      <c r="O1255" s="315"/>
      <c r="P1255" s="315"/>
      <c r="Q1255" s="315"/>
    </row>
    <row r="1256" spans="1:17">
      <c r="A1256" s="315" t="s">
        <v>755</v>
      </c>
      <c r="B1256" s="315" t="s">
        <v>2095</v>
      </c>
      <c r="C1256" s="315" t="s">
        <v>2098</v>
      </c>
      <c r="D1256" s="316">
        <v>3.1</v>
      </c>
      <c r="E1256" s="317">
        <v>1892</v>
      </c>
      <c r="F1256" s="317">
        <v>1419</v>
      </c>
      <c r="G1256" s="318">
        <v>39571</v>
      </c>
      <c r="H1256" s="318">
        <v>39507</v>
      </c>
      <c r="I1256" s="318">
        <v>48914</v>
      </c>
      <c r="J1256" s="315"/>
      <c r="K1256" s="315">
        <v>1754</v>
      </c>
      <c r="L1256" s="315" t="s">
        <v>2712</v>
      </c>
      <c r="M1256" s="315" t="s">
        <v>761</v>
      </c>
      <c r="N1256" s="315" t="s">
        <v>755</v>
      </c>
      <c r="O1256" s="315"/>
      <c r="P1256" s="315"/>
      <c r="Q1256" s="315"/>
    </row>
    <row r="1257" spans="1:17">
      <c r="A1257" s="315" t="s">
        <v>755</v>
      </c>
      <c r="B1257" s="315" t="s">
        <v>2095</v>
      </c>
      <c r="C1257" s="315" t="s">
        <v>2098</v>
      </c>
      <c r="D1257" s="316">
        <v>3.1</v>
      </c>
      <c r="E1257" s="317">
        <v>3327</v>
      </c>
      <c r="F1257" s="317">
        <v>2495.25</v>
      </c>
      <c r="G1257" s="318">
        <v>39573</v>
      </c>
      <c r="H1257" s="318">
        <v>39034</v>
      </c>
      <c r="I1257" s="318">
        <v>48183</v>
      </c>
      <c r="J1257" s="315"/>
      <c r="K1257" s="315">
        <v>7026</v>
      </c>
      <c r="L1257" s="315" t="s">
        <v>2713</v>
      </c>
      <c r="M1257" s="315" t="s">
        <v>966</v>
      </c>
      <c r="N1257" s="315" t="s">
        <v>755</v>
      </c>
      <c r="O1257" s="315"/>
      <c r="P1257" s="315"/>
      <c r="Q1257" s="315"/>
    </row>
    <row r="1258" spans="1:17">
      <c r="A1258" s="315" t="s">
        <v>755</v>
      </c>
      <c r="B1258" s="315" t="s">
        <v>2095</v>
      </c>
      <c r="C1258" s="315" t="s">
        <v>2098</v>
      </c>
      <c r="D1258" s="316">
        <v>3.1</v>
      </c>
      <c r="E1258" s="317">
        <v>2832.65</v>
      </c>
      <c r="F1258" s="317">
        <v>2124.5</v>
      </c>
      <c r="G1258" s="318">
        <v>39582</v>
      </c>
      <c r="H1258" s="318">
        <v>38991</v>
      </c>
      <c r="I1258" s="318">
        <v>48183</v>
      </c>
      <c r="J1258" s="315"/>
      <c r="K1258" s="315">
        <v>4104</v>
      </c>
      <c r="L1258" s="315" t="s">
        <v>2313</v>
      </c>
      <c r="M1258" s="315" t="s">
        <v>1484</v>
      </c>
      <c r="N1258" s="315" t="s">
        <v>755</v>
      </c>
      <c r="O1258" s="315"/>
      <c r="P1258" s="315"/>
      <c r="Q1258" s="315"/>
    </row>
    <row r="1259" spans="1:17">
      <c r="A1259" s="315" t="s">
        <v>755</v>
      </c>
      <c r="B1259" s="315" t="s">
        <v>2095</v>
      </c>
      <c r="C1259" s="315" t="s">
        <v>2098</v>
      </c>
      <c r="D1259" s="316">
        <v>3.1</v>
      </c>
      <c r="E1259" s="317">
        <v>2656</v>
      </c>
      <c r="F1259" s="317">
        <v>1992</v>
      </c>
      <c r="G1259" s="318">
        <v>39570</v>
      </c>
      <c r="H1259" s="318">
        <v>38974</v>
      </c>
      <c r="I1259" s="318">
        <v>48183</v>
      </c>
      <c r="J1259" s="315"/>
      <c r="K1259" s="315">
        <v>2035</v>
      </c>
      <c r="L1259" s="315" t="s">
        <v>2714</v>
      </c>
      <c r="M1259" s="315" t="s">
        <v>758</v>
      </c>
      <c r="N1259" s="315" t="s">
        <v>755</v>
      </c>
      <c r="O1259" s="315"/>
      <c r="P1259" s="315"/>
      <c r="Q1259" s="315"/>
    </row>
    <row r="1260" spans="1:17">
      <c r="A1260" s="315" t="s">
        <v>755</v>
      </c>
      <c r="B1260" s="315" t="s">
        <v>2095</v>
      </c>
      <c r="C1260" s="315" t="s">
        <v>2098</v>
      </c>
      <c r="D1260" s="316">
        <v>3.1</v>
      </c>
      <c r="E1260" s="317">
        <v>2988</v>
      </c>
      <c r="F1260" s="317">
        <v>2241</v>
      </c>
      <c r="G1260" s="318">
        <v>39570</v>
      </c>
      <c r="H1260" s="318">
        <v>39675</v>
      </c>
      <c r="I1260" s="318">
        <v>48914</v>
      </c>
      <c r="J1260" s="315"/>
      <c r="K1260" s="315">
        <v>6440</v>
      </c>
      <c r="L1260" s="315" t="s">
        <v>2483</v>
      </c>
      <c r="M1260" s="315" t="s">
        <v>1388</v>
      </c>
      <c r="N1260" s="315" t="s">
        <v>755</v>
      </c>
      <c r="O1260" s="315"/>
      <c r="P1260" s="315"/>
      <c r="Q1260" s="315"/>
    </row>
    <row r="1261" spans="1:17">
      <c r="A1261" s="315" t="s">
        <v>755</v>
      </c>
      <c r="B1261" s="319" t="s">
        <v>2095</v>
      </c>
      <c r="C1261" s="319" t="s">
        <v>2098</v>
      </c>
      <c r="D1261" s="320">
        <v>3.1</v>
      </c>
      <c r="E1261" s="317">
        <v>3377</v>
      </c>
      <c r="F1261" s="317">
        <v>2532.75</v>
      </c>
      <c r="G1261" s="321">
        <v>39570</v>
      </c>
      <c r="H1261" s="321">
        <v>39631</v>
      </c>
      <c r="I1261" s="321">
        <v>48914</v>
      </c>
      <c r="J1261" s="319"/>
      <c r="K1261" s="322">
        <v>3503</v>
      </c>
      <c r="L1261" s="319" t="s">
        <v>2715</v>
      </c>
      <c r="M1261" s="319" t="s">
        <v>764</v>
      </c>
      <c r="N1261" s="315" t="s">
        <v>755</v>
      </c>
      <c r="O1261" s="319"/>
      <c r="P1261" s="319"/>
      <c r="Q1261" s="319"/>
    </row>
    <row r="1262" spans="1:17">
      <c r="A1262" s="315" t="s">
        <v>755</v>
      </c>
      <c r="B1262" s="315" t="s">
        <v>2095</v>
      </c>
      <c r="C1262" s="315" t="s">
        <v>2098</v>
      </c>
      <c r="D1262" s="316">
        <v>3.1</v>
      </c>
      <c r="E1262" s="317">
        <v>3147</v>
      </c>
      <c r="F1262" s="317">
        <v>2360.25</v>
      </c>
      <c r="G1262" s="318">
        <v>39570</v>
      </c>
      <c r="H1262" s="318">
        <v>39682</v>
      </c>
      <c r="I1262" s="318">
        <v>48944</v>
      </c>
      <c r="J1262" s="315"/>
      <c r="K1262" s="315">
        <v>3503</v>
      </c>
      <c r="L1262" s="315" t="s">
        <v>2715</v>
      </c>
      <c r="M1262" s="315" t="s">
        <v>764</v>
      </c>
      <c r="N1262" s="315" t="s">
        <v>755</v>
      </c>
      <c r="O1262" s="315"/>
      <c r="P1262" s="315"/>
      <c r="Q1262" s="315"/>
    </row>
    <row r="1263" spans="1:17">
      <c r="A1263" s="315" t="s">
        <v>755</v>
      </c>
      <c r="B1263" s="315" t="s">
        <v>2095</v>
      </c>
      <c r="C1263" s="315" t="s">
        <v>2096</v>
      </c>
      <c r="D1263" s="316">
        <v>3.1</v>
      </c>
      <c r="E1263" s="317">
        <v>3484</v>
      </c>
      <c r="F1263" s="317">
        <v>3135.6</v>
      </c>
      <c r="G1263" s="318">
        <v>39570</v>
      </c>
      <c r="H1263" s="318">
        <v>39864</v>
      </c>
      <c r="I1263" s="318">
        <v>49279</v>
      </c>
      <c r="J1263" s="315"/>
      <c r="K1263" s="315">
        <v>1868</v>
      </c>
      <c r="L1263" s="315" t="s">
        <v>2604</v>
      </c>
      <c r="M1263" s="315" t="s">
        <v>754</v>
      </c>
      <c r="N1263" s="315" t="s">
        <v>755</v>
      </c>
      <c r="O1263" s="315"/>
      <c r="P1263" s="315"/>
      <c r="Q1263" s="315"/>
    </row>
    <row r="1264" spans="1:17">
      <c r="A1264" s="315" t="s">
        <v>755</v>
      </c>
      <c r="B1264" s="319" t="s">
        <v>2095</v>
      </c>
      <c r="C1264" s="319" t="s">
        <v>2098</v>
      </c>
      <c r="D1264" s="320">
        <v>3.1</v>
      </c>
      <c r="E1264" s="317">
        <v>2889</v>
      </c>
      <c r="F1264" s="317">
        <v>2166.75</v>
      </c>
      <c r="G1264" s="321">
        <v>39597</v>
      </c>
      <c r="H1264" s="321">
        <v>39317</v>
      </c>
      <c r="I1264" s="321">
        <v>48549</v>
      </c>
      <c r="J1264" s="319"/>
      <c r="K1264" s="322">
        <v>1523</v>
      </c>
      <c r="L1264" s="319" t="s">
        <v>2391</v>
      </c>
      <c r="M1264" s="319" t="s">
        <v>766</v>
      </c>
      <c r="N1264" s="315" t="s">
        <v>755</v>
      </c>
      <c r="O1264" s="319"/>
      <c r="P1264" s="319"/>
      <c r="Q1264" s="319"/>
    </row>
    <row r="1265" spans="1:17">
      <c r="A1265" s="315" t="s">
        <v>755</v>
      </c>
      <c r="B1265" s="315" t="s">
        <v>2095</v>
      </c>
      <c r="C1265" s="315" t="s">
        <v>2098</v>
      </c>
      <c r="D1265" s="316">
        <v>3.1</v>
      </c>
      <c r="E1265" s="317">
        <v>1765.32</v>
      </c>
      <c r="F1265" s="317">
        <v>1324.01</v>
      </c>
      <c r="G1265" s="318">
        <v>39570</v>
      </c>
      <c r="H1265" s="318">
        <v>39344</v>
      </c>
      <c r="I1265" s="318">
        <v>48549</v>
      </c>
      <c r="J1265" s="315"/>
      <c r="K1265" s="315">
        <v>7408</v>
      </c>
      <c r="L1265" s="315" t="s">
        <v>1616</v>
      </c>
      <c r="M1265" s="315" t="s">
        <v>966</v>
      </c>
      <c r="N1265" s="315" t="s">
        <v>755</v>
      </c>
      <c r="O1265" s="315"/>
      <c r="P1265" s="315"/>
      <c r="Q1265" s="315"/>
    </row>
    <row r="1266" spans="1:17">
      <c r="A1266" s="315" t="s">
        <v>755</v>
      </c>
      <c r="B1266" s="315" t="s">
        <v>2095</v>
      </c>
      <c r="C1266" s="315" t="s">
        <v>2098</v>
      </c>
      <c r="D1266" s="316">
        <v>3.1</v>
      </c>
      <c r="E1266" s="317">
        <v>3188</v>
      </c>
      <c r="F1266" s="317">
        <v>2391</v>
      </c>
      <c r="G1266" s="318">
        <v>39570</v>
      </c>
      <c r="H1266" s="318">
        <v>40054</v>
      </c>
      <c r="I1266" s="318">
        <v>49309</v>
      </c>
      <c r="J1266" s="315"/>
      <c r="K1266" s="315">
        <v>5734</v>
      </c>
      <c r="L1266" s="315" t="s">
        <v>2209</v>
      </c>
      <c r="M1266" s="315" t="s">
        <v>776</v>
      </c>
      <c r="N1266" s="315" t="s">
        <v>755</v>
      </c>
      <c r="O1266" s="315"/>
      <c r="P1266" s="315"/>
      <c r="Q1266" s="315"/>
    </row>
    <row r="1267" spans="1:17">
      <c r="A1267" s="315" t="s">
        <v>755</v>
      </c>
      <c r="B1267" s="315" t="s">
        <v>2095</v>
      </c>
      <c r="C1267" s="315" t="s">
        <v>2098</v>
      </c>
      <c r="D1267" s="316">
        <v>3.1</v>
      </c>
      <c r="E1267" s="317">
        <v>3397</v>
      </c>
      <c r="F1267" s="317">
        <v>2547.75</v>
      </c>
      <c r="G1267" s="318">
        <v>39602</v>
      </c>
      <c r="H1267" s="318">
        <v>39995</v>
      </c>
      <c r="I1267" s="318">
        <v>49309</v>
      </c>
      <c r="J1267" s="315"/>
      <c r="K1267" s="315">
        <v>1806</v>
      </c>
      <c r="L1267" s="315" t="s">
        <v>2322</v>
      </c>
      <c r="M1267" s="315" t="s">
        <v>766</v>
      </c>
      <c r="N1267" s="315" t="s">
        <v>755</v>
      </c>
      <c r="O1267" s="315"/>
      <c r="P1267" s="315"/>
      <c r="Q1267" s="315"/>
    </row>
    <row r="1268" spans="1:17">
      <c r="A1268" s="315" t="s">
        <v>755</v>
      </c>
      <c r="B1268" s="315" t="s">
        <v>2095</v>
      </c>
      <c r="C1268" s="315" t="s">
        <v>2098</v>
      </c>
      <c r="D1268" s="316">
        <v>3.1</v>
      </c>
      <c r="E1268" s="317">
        <v>2938</v>
      </c>
      <c r="F1268" s="317">
        <v>2203.5</v>
      </c>
      <c r="G1268" s="318">
        <v>39570</v>
      </c>
      <c r="H1268" s="318">
        <v>39577</v>
      </c>
      <c r="I1268" s="318">
        <v>48914</v>
      </c>
      <c r="J1268" s="315"/>
      <c r="K1268" s="315">
        <v>3645</v>
      </c>
      <c r="L1268" s="315" t="s">
        <v>2580</v>
      </c>
      <c r="M1268" s="315" t="s">
        <v>764</v>
      </c>
      <c r="N1268" s="315" t="s">
        <v>755</v>
      </c>
      <c r="O1268" s="315"/>
      <c r="P1268" s="315"/>
      <c r="Q1268" s="315"/>
    </row>
    <row r="1269" spans="1:17">
      <c r="A1269" s="315" t="s">
        <v>750</v>
      </c>
      <c r="B1269" s="315" t="s">
        <v>2095</v>
      </c>
      <c r="C1269" s="315" t="s">
        <v>2098</v>
      </c>
      <c r="D1269" s="316">
        <v>3.1</v>
      </c>
      <c r="E1269" s="317">
        <v>2830</v>
      </c>
      <c r="F1269" s="317">
        <v>1965.28</v>
      </c>
      <c r="G1269" s="318">
        <v>39570</v>
      </c>
      <c r="H1269" s="318">
        <v>39539</v>
      </c>
      <c r="I1269" s="318">
        <v>48914</v>
      </c>
      <c r="J1269" s="315"/>
      <c r="K1269" s="315">
        <v>8185</v>
      </c>
      <c r="L1269" s="315" t="s">
        <v>2716</v>
      </c>
      <c r="M1269" s="315" t="s">
        <v>784</v>
      </c>
      <c r="N1269" s="315" t="s">
        <v>750</v>
      </c>
      <c r="O1269" s="315"/>
      <c r="P1269" s="315"/>
      <c r="Q1269" s="315"/>
    </row>
    <row r="1270" spans="1:17">
      <c r="A1270" s="315" t="s">
        <v>755</v>
      </c>
      <c r="B1270" s="315" t="s">
        <v>2095</v>
      </c>
      <c r="C1270" s="315" t="s">
        <v>2098</v>
      </c>
      <c r="D1270" s="316">
        <v>3.1</v>
      </c>
      <c r="E1270" s="317">
        <v>2803</v>
      </c>
      <c r="F1270" s="317">
        <v>2102.25</v>
      </c>
      <c r="G1270" s="318">
        <v>39570</v>
      </c>
      <c r="H1270" s="318">
        <v>39539</v>
      </c>
      <c r="I1270" s="318">
        <v>48944</v>
      </c>
      <c r="J1270" s="315"/>
      <c r="K1270" s="315">
        <v>8424</v>
      </c>
      <c r="L1270" s="315" t="s">
        <v>2717</v>
      </c>
      <c r="M1270" s="315" t="s">
        <v>784</v>
      </c>
      <c r="N1270" s="315" t="s">
        <v>755</v>
      </c>
      <c r="O1270" s="315"/>
      <c r="P1270" s="315"/>
      <c r="Q1270" s="315"/>
    </row>
    <row r="1271" spans="1:17">
      <c r="A1271" s="315" t="s">
        <v>755</v>
      </c>
      <c r="B1271" s="315" t="s">
        <v>2095</v>
      </c>
      <c r="C1271" s="315" t="s">
        <v>2098</v>
      </c>
      <c r="D1271" s="316">
        <v>3.1</v>
      </c>
      <c r="E1271" s="317">
        <v>3436</v>
      </c>
      <c r="F1271" s="317">
        <v>2577</v>
      </c>
      <c r="G1271" s="318">
        <v>39570</v>
      </c>
      <c r="H1271" s="318">
        <v>39639</v>
      </c>
      <c r="I1271" s="318">
        <v>48914</v>
      </c>
      <c r="J1271" s="315"/>
      <c r="K1271" s="315">
        <v>1033</v>
      </c>
      <c r="L1271" s="315" t="s">
        <v>2513</v>
      </c>
      <c r="M1271" s="315" t="s">
        <v>766</v>
      </c>
      <c r="N1271" s="315" t="s">
        <v>755</v>
      </c>
      <c r="O1271" s="315"/>
      <c r="P1271" s="315"/>
      <c r="Q1271" s="315"/>
    </row>
    <row r="1272" spans="1:17">
      <c r="A1272" s="315" t="s">
        <v>755</v>
      </c>
      <c r="B1272" s="315" t="s">
        <v>2095</v>
      </c>
      <c r="C1272" s="315" t="s">
        <v>2096</v>
      </c>
      <c r="D1272" s="316">
        <v>3.1</v>
      </c>
      <c r="E1272" s="317">
        <v>3393</v>
      </c>
      <c r="F1272" s="317">
        <v>3053.7</v>
      </c>
      <c r="G1272" s="318">
        <v>39596</v>
      </c>
      <c r="H1272" s="318">
        <v>39783</v>
      </c>
      <c r="I1272" s="318">
        <v>48944</v>
      </c>
      <c r="J1272" s="315"/>
      <c r="K1272" s="315">
        <v>7026</v>
      </c>
      <c r="L1272" s="315" t="s">
        <v>2713</v>
      </c>
      <c r="M1272" s="315" t="s">
        <v>966</v>
      </c>
      <c r="N1272" s="315" t="s">
        <v>755</v>
      </c>
      <c r="O1272" s="315"/>
      <c r="P1272" s="315"/>
      <c r="Q1272" s="315"/>
    </row>
    <row r="1273" spans="1:17">
      <c r="A1273" s="315" t="s">
        <v>755</v>
      </c>
      <c r="B1273" s="315" t="s">
        <v>2095</v>
      </c>
      <c r="C1273" s="315" t="s">
        <v>2098</v>
      </c>
      <c r="D1273" s="316">
        <v>3.1</v>
      </c>
      <c r="E1273" s="317">
        <v>3041</v>
      </c>
      <c r="F1273" s="317">
        <v>2280.75</v>
      </c>
      <c r="G1273" s="318">
        <v>39570</v>
      </c>
      <c r="H1273" s="318">
        <v>39688</v>
      </c>
      <c r="I1273" s="318">
        <v>48914</v>
      </c>
      <c r="J1273" s="315"/>
      <c r="K1273" s="315">
        <v>1806</v>
      </c>
      <c r="L1273" s="315" t="s">
        <v>2322</v>
      </c>
      <c r="M1273" s="315" t="s">
        <v>766</v>
      </c>
      <c r="N1273" s="315" t="s">
        <v>755</v>
      </c>
      <c r="O1273" s="315"/>
      <c r="P1273" s="315"/>
      <c r="Q1273" s="315"/>
    </row>
    <row r="1274" spans="1:17">
      <c r="A1274" s="315" t="s">
        <v>755</v>
      </c>
      <c r="B1274" s="315" t="s">
        <v>2095</v>
      </c>
      <c r="C1274" s="315" t="s">
        <v>2098</v>
      </c>
      <c r="D1274" s="316">
        <v>3.1</v>
      </c>
      <c r="E1274" s="317">
        <v>3100</v>
      </c>
      <c r="F1274" s="317">
        <v>2325</v>
      </c>
      <c r="G1274" s="318">
        <v>39575</v>
      </c>
      <c r="H1274" s="318">
        <v>39724</v>
      </c>
      <c r="I1274" s="318">
        <v>48944</v>
      </c>
      <c r="J1274" s="315"/>
      <c r="K1274" s="315">
        <v>2354</v>
      </c>
      <c r="L1274" s="315" t="s">
        <v>2718</v>
      </c>
      <c r="M1274" s="315" t="s">
        <v>1431</v>
      </c>
      <c r="N1274" s="315" t="s">
        <v>755</v>
      </c>
      <c r="O1274" s="315"/>
      <c r="P1274" s="315"/>
      <c r="Q1274" s="315"/>
    </row>
    <row r="1275" spans="1:17">
      <c r="A1275" s="315" t="s">
        <v>755</v>
      </c>
      <c r="B1275" s="315" t="s">
        <v>2095</v>
      </c>
      <c r="C1275" s="315" t="s">
        <v>2096</v>
      </c>
      <c r="D1275" s="316">
        <v>3.1</v>
      </c>
      <c r="E1275" s="317">
        <v>3418</v>
      </c>
      <c r="F1275" s="317">
        <v>3076.2000000000003</v>
      </c>
      <c r="G1275" s="318">
        <v>39597</v>
      </c>
      <c r="H1275" s="318">
        <v>40093</v>
      </c>
      <c r="I1275" s="318">
        <v>49309</v>
      </c>
      <c r="J1275" s="315"/>
      <c r="K1275" s="315">
        <v>2720</v>
      </c>
      <c r="L1275" s="315" t="s">
        <v>2504</v>
      </c>
      <c r="M1275" s="315" t="s">
        <v>764</v>
      </c>
      <c r="N1275" s="315" t="s">
        <v>755</v>
      </c>
      <c r="O1275" s="315"/>
      <c r="P1275" s="315"/>
      <c r="Q1275" s="315"/>
    </row>
    <row r="1276" spans="1:17">
      <c r="A1276" s="315" t="s">
        <v>755</v>
      </c>
      <c r="B1276" s="315" t="s">
        <v>2095</v>
      </c>
      <c r="C1276" s="315" t="s">
        <v>2098</v>
      </c>
      <c r="D1276" s="316">
        <v>3.1</v>
      </c>
      <c r="E1276" s="317">
        <v>3301</v>
      </c>
      <c r="F1276" s="317">
        <v>2030.13</v>
      </c>
      <c r="G1276" s="318">
        <v>39569</v>
      </c>
      <c r="H1276" s="318">
        <v>40295</v>
      </c>
      <c r="I1276" s="318">
        <v>49674</v>
      </c>
      <c r="J1276" s="315"/>
      <c r="K1276" s="315">
        <v>4802</v>
      </c>
      <c r="L1276" s="315" t="s">
        <v>2719</v>
      </c>
      <c r="M1276" s="315" t="s">
        <v>776</v>
      </c>
      <c r="N1276" s="315" t="s">
        <v>755</v>
      </c>
      <c r="O1276" s="315"/>
      <c r="P1276" s="315"/>
      <c r="Q1276" s="315"/>
    </row>
    <row r="1277" spans="1:17">
      <c r="A1277" s="315" t="s">
        <v>755</v>
      </c>
      <c r="B1277" s="315" t="s">
        <v>2095</v>
      </c>
      <c r="C1277" s="315" t="s">
        <v>2098</v>
      </c>
      <c r="D1277" s="316">
        <v>3.1</v>
      </c>
      <c r="E1277" s="317">
        <v>3044</v>
      </c>
      <c r="F1277" s="317">
        <v>2283</v>
      </c>
      <c r="G1277" s="318">
        <v>39576</v>
      </c>
      <c r="H1277" s="318">
        <v>39617</v>
      </c>
      <c r="I1277" s="318">
        <v>48944</v>
      </c>
      <c r="J1277" s="315"/>
      <c r="K1277" s="315">
        <v>2013</v>
      </c>
      <c r="L1277" s="315" t="s">
        <v>2410</v>
      </c>
      <c r="M1277" s="315" t="s">
        <v>758</v>
      </c>
      <c r="N1277" s="315" t="s">
        <v>755</v>
      </c>
      <c r="O1277" s="315"/>
      <c r="P1277" s="315"/>
      <c r="Q1277" s="315"/>
    </row>
    <row r="1278" spans="1:17">
      <c r="A1278" s="315" t="s">
        <v>755</v>
      </c>
      <c r="B1278" s="315" t="s">
        <v>2095</v>
      </c>
      <c r="C1278" s="315" t="s">
        <v>2098</v>
      </c>
      <c r="D1278" s="316">
        <v>3.1</v>
      </c>
      <c r="E1278" s="317">
        <v>3053</v>
      </c>
      <c r="F1278" s="317">
        <v>2289.75</v>
      </c>
      <c r="G1278" s="318">
        <v>39609</v>
      </c>
      <c r="H1278" s="318">
        <v>39947</v>
      </c>
      <c r="I1278" s="318">
        <v>49309</v>
      </c>
      <c r="J1278" s="315"/>
      <c r="K1278" s="315">
        <v>5732</v>
      </c>
      <c r="L1278" s="315" t="s">
        <v>2720</v>
      </c>
      <c r="M1278" s="315" t="s">
        <v>776</v>
      </c>
      <c r="N1278" s="315" t="s">
        <v>755</v>
      </c>
      <c r="O1278" s="315"/>
      <c r="P1278" s="315"/>
      <c r="Q1278" s="315"/>
    </row>
    <row r="1279" spans="1:17">
      <c r="A1279" s="315" t="s">
        <v>755</v>
      </c>
      <c r="B1279" s="315" t="s">
        <v>2095</v>
      </c>
      <c r="C1279" s="315" t="s">
        <v>2142</v>
      </c>
      <c r="D1279" s="316">
        <v>3.1</v>
      </c>
      <c r="E1279" s="317">
        <v>2606</v>
      </c>
      <c r="F1279" s="317">
        <v>1693.9</v>
      </c>
      <c r="G1279" s="318">
        <v>39570</v>
      </c>
      <c r="H1279" s="318">
        <v>39504</v>
      </c>
      <c r="I1279" s="318">
        <v>48914</v>
      </c>
      <c r="J1279" s="315"/>
      <c r="K1279" s="315">
        <v>1644</v>
      </c>
      <c r="L1279" s="315" t="s">
        <v>2721</v>
      </c>
      <c r="M1279" s="315" t="s">
        <v>761</v>
      </c>
      <c r="N1279" s="315" t="s">
        <v>755</v>
      </c>
      <c r="O1279" s="315"/>
      <c r="P1279" s="315"/>
      <c r="Q1279" s="315"/>
    </row>
    <row r="1280" spans="1:17">
      <c r="A1280" s="315" t="s">
        <v>755</v>
      </c>
      <c r="B1280" s="315" t="s">
        <v>2095</v>
      </c>
      <c r="C1280" s="315" t="s">
        <v>2096</v>
      </c>
      <c r="D1280" s="316">
        <v>3.1</v>
      </c>
      <c r="E1280" s="317">
        <v>3371</v>
      </c>
      <c r="F1280" s="317">
        <v>3033.9</v>
      </c>
      <c r="G1280" s="318">
        <v>39618</v>
      </c>
      <c r="H1280" s="318">
        <v>39566</v>
      </c>
      <c r="I1280" s="318">
        <v>48914</v>
      </c>
      <c r="J1280" s="315"/>
      <c r="K1280" s="315">
        <v>1914</v>
      </c>
      <c r="L1280" s="315" t="s">
        <v>2574</v>
      </c>
      <c r="M1280" s="315" t="s">
        <v>754</v>
      </c>
      <c r="N1280" s="315" t="s">
        <v>755</v>
      </c>
      <c r="O1280" s="315"/>
      <c r="P1280" s="315"/>
      <c r="Q1280" s="315"/>
    </row>
    <row r="1281" spans="1:17">
      <c r="A1281" s="315" t="s">
        <v>755</v>
      </c>
      <c r="B1281" s="315" t="s">
        <v>2095</v>
      </c>
      <c r="C1281" s="315" t="s">
        <v>2096</v>
      </c>
      <c r="D1281" s="316">
        <v>3.1</v>
      </c>
      <c r="E1281" s="317">
        <v>3432</v>
      </c>
      <c r="F1281" s="317">
        <v>3088.8</v>
      </c>
      <c r="G1281" s="318">
        <v>39624</v>
      </c>
      <c r="H1281" s="318">
        <v>39766</v>
      </c>
      <c r="I1281" s="318">
        <v>48944</v>
      </c>
      <c r="J1281" s="315"/>
      <c r="K1281" s="315">
        <v>1052</v>
      </c>
      <c r="L1281" s="315" t="s">
        <v>2150</v>
      </c>
      <c r="M1281" s="315" t="s">
        <v>766</v>
      </c>
      <c r="N1281" s="315" t="s">
        <v>755</v>
      </c>
      <c r="O1281" s="315"/>
      <c r="P1281" s="315"/>
      <c r="Q1281" s="315"/>
    </row>
    <row r="1282" spans="1:17">
      <c r="A1282" s="315" t="s">
        <v>755</v>
      </c>
      <c r="B1282" s="315" t="s">
        <v>2095</v>
      </c>
      <c r="C1282" s="315" t="s">
        <v>2096</v>
      </c>
      <c r="D1282" s="316">
        <v>3.1</v>
      </c>
      <c r="E1282" s="317">
        <v>3332</v>
      </c>
      <c r="F1282" s="317">
        <v>2998.8</v>
      </c>
      <c r="G1282" s="318">
        <v>39639</v>
      </c>
      <c r="H1282" s="318">
        <v>39783</v>
      </c>
      <c r="I1282" s="318">
        <v>48944</v>
      </c>
      <c r="J1282" s="315"/>
      <c r="K1282" s="315">
        <v>1955</v>
      </c>
      <c r="L1282" s="315" t="s">
        <v>2236</v>
      </c>
      <c r="M1282" s="315" t="s">
        <v>754</v>
      </c>
      <c r="N1282" s="315" t="s">
        <v>755</v>
      </c>
      <c r="O1282" s="315"/>
      <c r="P1282" s="315"/>
      <c r="Q1282" s="315"/>
    </row>
    <row r="1283" spans="1:17">
      <c r="A1283" s="315" t="s">
        <v>755</v>
      </c>
      <c r="B1283" s="315" t="s">
        <v>2095</v>
      </c>
      <c r="C1283" s="315" t="s">
        <v>2096</v>
      </c>
      <c r="D1283" s="316">
        <v>3.1</v>
      </c>
      <c r="E1283" s="317">
        <v>2892</v>
      </c>
      <c r="F1283" s="317">
        <v>1411.29</v>
      </c>
      <c r="G1283" s="318">
        <v>39653</v>
      </c>
      <c r="H1283" s="318">
        <v>41236</v>
      </c>
      <c r="I1283" s="318">
        <v>50405</v>
      </c>
      <c r="J1283" s="315"/>
      <c r="K1283" s="315">
        <v>1052</v>
      </c>
      <c r="L1283" s="315" t="s">
        <v>2150</v>
      </c>
      <c r="M1283" s="315" t="s">
        <v>766</v>
      </c>
      <c r="N1283" s="315" t="s">
        <v>755</v>
      </c>
      <c r="O1283" s="315"/>
      <c r="P1283" s="315"/>
      <c r="Q1283" s="315"/>
    </row>
    <row r="1284" spans="1:17">
      <c r="A1284" s="315" t="s">
        <v>755</v>
      </c>
      <c r="B1284" s="315" t="s">
        <v>2095</v>
      </c>
      <c r="C1284" s="315" t="s">
        <v>2098</v>
      </c>
      <c r="D1284" s="316">
        <v>3.1</v>
      </c>
      <c r="E1284" s="317">
        <v>2895</v>
      </c>
      <c r="F1284" s="317">
        <v>2171.25</v>
      </c>
      <c r="G1284" s="318">
        <v>39668</v>
      </c>
      <c r="H1284" s="318">
        <v>39614</v>
      </c>
      <c r="I1284" s="318">
        <v>48914</v>
      </c>
      <c r="J1284" s="315"/>
      <c r="K1284" s="315">
        <v>2536</v>
      </c>
      <c r="L1284" s="315" t="s">
        <v>2722</v>
      </c>
      <c r="M1284" s="315" t="s">
        <v>764</v>
      </c>
      <c r="N1284" s="315" t="s">
        <v>755</v>
      </c>
      <c r="O1284" s="315"/>
      <c r="P1284" s="315"/>
      <c r="Q1284" s="315"/>
    </row>
    <row r="1285" spans="1:17">
      <c r="A1285" s="315" t="s">
        <v>755</v>
      </c>
      <c r="B1285" s="315" t="s">
        <v>2095</v>
      </c>
      <c r="C1285" s="315" t="s">
        <v>2098</v>
      </c>
      <c r="D1285" s="316">
        <v>3.1</v>
      </c>
      <c r="E1285" s="317">
        <v>3268</v>
      </c>
      <c r="F1285" s="317">
        <v>1450.9900000000002</v>
      </c>
      <c r="G1285" s="318">
        <v>39686</v>
      </c>
      <c r="H1285" s="318">
        <v>40963</v>
      </c>
      <c r="I1285" s="318">
        <v>50405</v>
      </c>
      <c r="J1285" s="315"/>
      <c r="K1285" s="315">
        <v>1299</v>
      </c>
      <c r="L1285" s="315" t="s">
        <v>2293</v>
      </c>
      <c r="M1285" s="315" t="s">
        <v>766</v>
      </c>
      <c r="N1285" s="315" t="s">
        <v>755</v>
      </c>
      <c r="O1285" s="315"/>
      <c r="P1285" s="315"/>
      <c r="Q1285" s="315"/>
    </row>
    <row r="1286" spans="1:17">
      <c r="A1286" s="315" t="s">
        <v>755</v>
      </c>
      <c r="B1286" s="315" t="s">
        <v>2095</v>
      </c>
      <c r="C1286" s="315" t="s">
        <v>2096</v>
      </c>
      <c r="D1286" s="316">
        <v>3.1</v>
      </c>
      <c r="E1286" s="317">
        <v>3668</v>
      </c>
      <c r="F1286" s="317">
        <v>3301.2000000000003</v>
      </c>
      <c r="G1286" s="318">
        <v>39744</v>
      </c>
      <c r="H1286" s="318">
        <v>40075</v>
      </c>
      <c r="I1286" s="318">
        <v>49309</v>
      </c>
      <c r="J1286" s="315"/>
      <c r="K1286" s="315">
        <v>1175</v>
      </c>
      <c r="L1286" s="315" t="s">
        <v>2221</v>
      </c>
      <c r="M1286" s="315" t="s">
        <v>766</v>
      </c>
      <c r="N1286" s="315" t="s">
        <v>755</v>
      </c>
      <c r="O1286" s="315"/>
      <c r="P1286" s="315"/>
      <c r="Q1286" s="315"/>
    </row>
    <row r="1287" spans="1:17">
      <c r="A1287" s="315" t="s">
        <v>755</v>
      </c>
      <c r="B1287" s="315" t="s">
        <v>2095</v>
      </c>
      <c r="C1287" s="315" t="s">
        <v>2098</v>
      </c>
      <c r="D1287" s="316">
        <v>3.1</v>
      </c>
      <c r="E1287" s="317">
        <v>3206</v>
      </c>
      <c r="F1287" s="317">
        <v>2404.5</v>
      </c>
      <c r="G1287" s="318">
        <v>39772</v>
      </c>
      <c r="H1287" s="318">
        <v>40087</v>
      </c>
      <c r="I1287" s="318">
        <v>49309</v>
      </c>
      <c r="J1287" s="315"/>
      <c r="K1287" s="315">
        <v>6214</v>
      </c>
      <c r="L1287" s="315" t="s">
        <v>2723</v>
      </c>
      <c r="M1287" s="315" t="s">
        <v>788</v>
      </c>
      <c r="N1287" s="315" t="s">
        <v>755</v>
      </c>
      <c r="O1287" s="315"/>
      <c r="P1287" s="315"/>
      <c r="Q1287" s="315"/>
    </row>
    <row r="1288" spans="1:17">
      <c r="A1288" s="315" t="s">
        <v>755</v>
      </c>
      <c r="B1288" s="315" t="s">
        <v>2095</v>
      </c>
      <c r="C1288" s="315" t="s">
        <v>2098</v>
      </c>
      <c r="D1288" s="316">
        <v>3.1</v>
      </c>
      <c r="E1288" s="317">
        <v>3051.01</v>
      </c>
      <c r="F1288" s="317">
        <v>2288.2600000000002</v>
      </c>
      <c r="G1288" s="318">
        <v>39769</v>
      </c>
      <c r="H1288" s="318">
        <v>39772</v>
      </c>
      <c r="I1288" s="318">
        <v>48944</v>
      </c>
      <c r="J1288" s="315"/>
      <c r="K1288" s="315">
        <v>8545</v>
      </c>
      <c r="L1288" s="315" t="s">
        <v>1273</v>
      </c>
      <c r="M1288" s="315" t="s">
        <v>784</v>
      </c>
      <c r="N1288" s="315" t="s">
        <v>755</v>
      </c>
      <c r="O1288" s="315"/>
      <c r="P1288" s="315"/>
      <c r="Q1288" s="315"/>
    </row>
    <row r="1289" spans="1:17">
      <c r="A1289" s="315" t="s">
        <v>755</v>
      </c>
      <c r="B1289" s="315" t="s">
        <v>2095</v>
      </c>
      <c r="C1289" s="315" t="s">
        <v>2098</v>
      </c>
      <c r="D1289" s="316">
        <v>3.1</v>
      </c>
      <c r="E1289" s="317">
        <v>3072</v>
      </c>
      <c r="F1289" s="317">
        <v>2304</v>
      </c>
      <c r="G1289" s="318">
        <v>39769</v>
      </c>
      <c r="H1289" s="318">
        <v>39772</v>
      </c>
      <c r="I1289" s="318">
        <v>48944</v>
      </c>
      <c r="J1289" s="315"/>
      <c r="K1289" s="315">
        <v>8545</v>
      </c>
      <c r="L1289" s="315" t="s">
        <v>1273</v>
      </c>
      <c r="M1289" s="315" t="s">
        <v>784</v>
      </c>
      <c r="N1289" s="315" t="s">
        <v>755</v>
      </c>
      <c r="O1289" s="315"/>
      <c r="P1289" s="315"/>
      <c r="Q1289" s="315"/>
    </row>
    <row r="1290" spans="1:17">
      <c r="A1290" s="315" t="s">
        <v>755</v>
      </c>
      <c r="B1290" s="315" t="s">
        <v>2095</v>
      </c>
      <c r="C1290" s="315" t="s">
        <v>2098</v>
      </c>
      <c r="D1290" s="316">
        <v>3.1</v>
      </c>
      <c r="E1290" s="317">
        <v>2961</v>
      </c>
      <c r="F1290" s="317">
        <v>2220.75</v>
      </c>
      <c r="G1290" s="318">
        <v>39810</v>
      </c>
      <c r="H1290" s="318">
        <v>39981</v>
      </c>
      <c r="I1290" s="318">
        <v>49309</v>
      </c>
      <c r="J1290" s="315"/>
      <c r="K1290" s="315">
        <v>3415</v>
      </c>
      <c r="L1290" s="315" t="s">
        <v>2724</v>
      </c>
      <c r="M1290" s="315" t="s">
        <v>764</v>
      </c>
      <c r="N1290" s="315" t="s">
        <v>755</v>
      </c>
      <c r="O1290" s="315"/>
      <c r="P1290" s="315"/>
      <c r="Q1290" s="315"/>
    </row>
    <row r="1291" spans="1:17">
      <c r="A1291" s="315" t="s">
        <v>755</v>
      </c>
      <c r="B1291" s="315" t="s">
        <v>2095</v>
      </c>
      <c r="C1291" s="315" t="s">
        <v>2096</v>
      </c>
      <c r="D1291" s="316">
        <v>3.1</v>
      </c>
      <c r="E1291" s="317">
        <v>3037</v>
      </c>
      <c r="F1291" s="317">
        <v>2733.3</v>
      </c>
      <c r="G1291" s="318">
        <v>39834</v>
      </c>
      <c r="H1291" s="318">
        <v>39902</v>
      </c>
      <c r="I1291" s="318">
        <v>49309</v>
      </c>
      <c r="J1291" s="315"/>
      <c r="K1291" s="315">
        <v>4512</v>
      </c>
      <c r="L1291" s="315" t="s">
        <v>2357</v>
      </c>
      <c r="M1291" s="315" t="s">
        <v>1296</v>
      </c>
      <c r="N1291" s="315" t="s">
        <v>755</v>
      </c>
      <c r="O1291" s="315"/>
      <c r="P1291" s="315"/>
      <c r="Q1291" s="315"/>
    </row>
    <row r="1292" spans="1:17">
      <c r="A1292" s="315" t="s">
        <v>755</v>
      </c>
      <c r="B1292" s="315" t="s">
        <v>2095</v>
      </c>
      <c r="C1292" s="315" t="s">
        <v>2098</v>
      </c>
      <c r="D1292" s="316">
        <v>3.1</v>
      </c>
      <c r="E1292" s="317">
        <v>2591</v>
      </c>
      <c r="F1292" s="317">
        <v>1943.25</v>
      </c>
      <c r="G1292" s="318">
        <v>39828</v>
      </c>
      <c r="H1292" s="318">
        <v>39826</v>
      </c>
      <c r="I1292" s="318">
        <v>49309</v>
      </c>
      <c r="J1292" s="315"/>
      <c r="K1292" s="315">
        <v>1896</v>
      </c>
      <c r="L1292" s="315" t="s">
        <v>2725</v>
      </c>
      <c r="M1292" s="315" t="s">
        <v>754</v>
      </c>
      <c r="N1292" s="315" t="s">
        <v>755</v>
      </c>
      <c r="O1292" s="315"/>
      <c r="P1292" s="315"/>
      <c r="Q1292" s="315"/>
    </row>
    <row r="1293" spans="1:17">
      <c r="A1293" s="315" t="s">
        <v>755</v>
      </c>
      <c r="B1293" s="315" t="s">
        <v>2095</v>
      </c>
      <c r="C1293" s="315" t="s">
        <v>2098</v>
      </c>
      <c r="D1293" s="316">
        <v>3.1</v>
      </c>
      <c r="E1293" s="317">
        <v>3501</v>
      </c>
      <c r="F1293" s="317">
        <v>2625.75</v>
      </c>
      <c r="G1293" s="318">
        <v>39871</v>
      </c>
      <c r="H1293" s="318">
        <v>39938</v>
      </c>
      <c r="I1293" s="318">
        <v>49309</v>
      </c>
      <c r="J1293" s="315"/>
      <c r="K1293" s="315">
        <v>8222</v>
      </c>
      <c r="L1293" s="315" t="s">
        <v>1990</v>
      </c>
      <c r="M1293" s="315" t="s">
        <v>1051</v>
      </c>
      <c r="N1293" s="315" t="s">
        <v>755</v>
      </c>
      <c r="O1293" s="315"/>
      <c r="P1293" s="315"/>
      <c r="Q1293" s="315"/>
    </row>
    <row r="1294" spans="1:17">
      <c r="A1294" s="315" t="s">
        <v>755</v>
      </c>
      <c r="B1294" s="315" t="s">
        <v>2095</v>
      </c>
      <c r="C1294" s="315" t="s">
        <v>2098</v>
      </c>
      <c r="D1294" s="316">
        <v>3.1</v>
      </c>
      <c r="E1294" s="317">
        <v>10187</v>
      </c>
      <c r="F1294" s="317">
        <v>533.89</v>
      </c>
      <c r="G1294" s="318">
        <v>39947</v>
      </c>
      <c r="H1294" s="318">
        <v>39982</v>
      </c>
      <c r="I1294" s="318">
        <v>49309</v>
      </c>
      <c r="J1294" s="315"/>
      <c r="K1294" s="315">
        <v>3205</v>
      </c>
      <c r="L1294" s="315" t="s">
        <v>2726</v>
      </c>
      <c r="M1294" s="315" t="s">
        <v>764</v>
      </c>
      <c r="N1294" s="315" t="s">
        <v>755</v>
      </c>
      <c r="O1294" s="315"/>
      <c r="P1294" s="315"/>
      <c r="Q1294" s="315"/>
    </row>
    <row r="1295" spans="1:17">
      <c r="A1295" s="315" t="s">
        <v>755</v>
      </c>
      <c r="B1295" s="315" t="s">
        <v>2095</v>
      </c>
      <c r="C1295" s="315" t="s">
        <v>2098</v>
      </c>
      <c r="D1295" s="316">
        <v>3.1</v>
      </c>
      <c r="E1295" s="317">
        <v>3051</v>
      </c>
      <c r="F1295" s="317">
        <v>2288.25</v>
      </c>
      <c r="G1295" s="318">
        <v>39932</v>
      </c>
      <c r="H1295" s="318">
        <v>40130</v>
      </c>
      <c r="I1295" s="318">
        <v>49309</v>
      </c>
      <c r="J1295" s="315"/>
      <c r="K1295" s="315">
        <v>6122</v>
      </c>
      <c r="L1295" s="315" t="s">
        <v>2727</v>
      </c>
      <c r="M1295" s="315" t="s">
        <v>788</v>
      </c>
      <c r="N1295" s="315" t="s">
        <v>755</v>
      </c>
      <c r="O1295" s="315"/>
      <c r="P1295" s="315"/>
      <c r="Q1295" s="315"/>
    </row>
    <row r="1296" spans="1:17">
      <c r="A1296" s="315" t="s">
        <v>755</v>
      </c>
      <c r="B1296" s="315" t="s">
        <v>2095</v>
      </c>
      <c r="C1296" s="315" t="s">
        <v>2098</v>
      </c>
      <c r="D1296" s="316">
        <v>3.1</v>
      </c>
      <c r="E1296" s="317">
        <v>2618</v>
      </c>
      <c r="F1296" s="317">
        <v>1963.5</v>
      </c>
      <c r="G1296" s="318">
        <v>39930</v>
      </c>
      <c r="H1296" s="318">
        <v>39933</v>
      </c>
      <c r="I1296" s="318">
        <v>49309</v>
      </c>
      <c r="J1296" s="315"/>
      <c r="K1296" s="315">
        <v>6033</v>
      </c>
      <c r="L1296" s="315" t="s">
        <v>2728</v>
      </c>
      <c r="M1296" s="315" t="s">
        <v>788</v>
      </c>
      <c r="N1296" s="315" t="s">
        <v>755</v>
      </c>
      <c r="O1296" s="315"/>
      <c r="P1296" s="315"/>
      <c r="Q1296" s="315"/>
    </row>
    <row r="1297" spans="1:17">
      <c r="A1297" s="315" t="s">
        <v>755</v>
      </c>
      <c r="B1297" s="315" t="s">
        <v>2095</v>
      </c>
      <c r="C1297" s="315" t="s">
        <v>2098</v>
      </c>
      <c r="D1297" s="316">
        <v>3.1</v>
      </c>
      <c r="E1297" s="317">
        <v>2954</v>
      </c>
      <c r="F1297" s="317">
        <v>2215.5</v>
      </c>
      <c r="G1297" s="318">
        <v>39936</v>
      </c>
      <c r="H1297" s="318">
        <v>39041</v>
      </c>
      <c r="I1297" s="318">
        <v>48213</v>
      </c>
      <c r="J1297" s="315"/>
      <c r="K1297" s="315">
        <v>5075</v>
      </c>
      <c r="L1297" s="315" t="s">
        <v>2627</v>
      </c>
      <c r="M1297" s="315" t="s">
        <v>776</v>
      </c>
      <c r="N1297" s="315" t="s">
        <v>755</v>
      </c>
      <c r="O1297" s="315"/>
      <c r="P1297" s="315"/>
      <c r="Q1297" s="315"/>
    </row>
    <row r="1298" spans="1:17">
      <c r="A1298" s="315" t="s">
        <v>755</v>
      </c>
      <c r="B1298" s="315" t="s">
        <v>2095</v>
      </c>
      <c r="C1298" s="315" t="s">
        <v>2098</v>
      </c>
      <c r="D1298" s="316">
        <v>3.1</v>
      </c>
      <c r="E1298" s="317">
        <v>2618</v>
      </c>
      <c r="F1298" s="317">
        <v>1963.5</v>
      </c>
      <c r="G1298" s="318">
        <v>39953</v>
      </c>
      <c r="H1298" s="318">
        <v>40039</v>
      </c>
      <c r="I1298" s="318">
        <v>49309</v>
      </c>
      <c r="J1298" s="315"/>
      <c r="K1298" s="315">
        <v>6275</v>
      </c>
      <c r="L1298" s="315" t="s">
        <v>2729</v>
      </c>
      <c r="M1298" s="315" t="s">
        <v>788</v>
      </c>
      <c r="N1298" s="315" t="s">
        <v>755</v>
      </c>
      <c r="O1298" s="315"/>
      <c r="P1298" s="315"/>
      <c r="Q1298" s="315"/>
    </row>
    <row r="1299" spans="1:17">
      <c r="A1299" s="315" t="s">
        <v>755</v>
      </c>
      <c r="B1299" s="315" t="s">
        <v>2095</v>
      </c>
      <c r="C1299" s="315" t="s">
        <v>2098</v>
      </c>
      <c r="D1299" s="316">
        <v>3.1</v>
      </c>
      <c r="E1299" s="317">
        <v>3056</v>
      </c>
      <c r="F1299" s="317">
        <v>2292</v>
      </c>
      <c r="G1299" s="318">
        <v>39983</v>
      </c>
      <c r="H1299" s="318">
        <v>40087</v>
      </c>
      <c r="I1299" s="318">
        <v>49309</v>
      </c>
      <c r="J1299" s="315"/>
      <c r="K1299" s="315">
        <v>4654</v>
      </c>
      <c r="L1299" s="315" t="s">
        <v>2730</v>
      </c>
      <c r="M1299" s="315" t="s">
        <v>1296</v>
      </c>
      <c r="N1299" s="315" t="s">
        <v>755</v>
      </c>
      <c r="O1299" s="315"/>
      <c r="P1299" s="315"/>
      <c r="Q1299" s="315"/>
    </row>
    <row r="1300" spans="1:17">
      <c r="A1300" s="315" t="s">
        <v>755</v>
      </c>
      <c r="B1300" s="315" t="s">
        <v>2095</v>
      </c>
      <c r="C1300" s="315" t="s">
        <v>2098</v>
      </c>
      <c r="D1300" s="316">
        <v>3.1</v>
      </c>
      <c r="E1300" s="317">
        <v>3278</v>
      </c>
      <c r="F1300" s="317">
        <v>2015.98</v>
      </c>
      <c r="G1300" s="318">
        <v>40007</v>
      </c>
      <c r="H1300" s="318">
        <v>40392</v>
      </c>
      <c r="I1300" s="318">
        <v>49674</v>
      </c>
      <c r="J1300" s="315"/>
      <c r="K1300" s="315">
        <v>3604</v>
      </c>
      <c r="L1300" s="315" t="s">
        <v>2197</v>
      </c>
      <c r="M1300" s="315" t="s">
        <v>764</v>
      </c>
      <c r="N1300" s="315" t="s">
        <v>755</v>
      </c>
      <c r="O1300" s="315"/>
      <c r="P1300" s="315"/>
      <c r="Q1300" s="315"/>
    </row>
    <row r="1301" spans="1:17">
      <c r="A1301" s="315" t="s">
        <v>755</v>
      </c>
      <c r="B1301" s="315" t="s">
        <v>2095</v>
      </c>
      <c r="C1301" s="315" t="s">
        <v>2096</v>
      </c>
      <c r="D1301" s="316">
        <v>3.1</v>
      </c>
      <c r="E1301" s="317">
        <v>3085</v>
      </c>
      <c r="F1301" s="317">
        <v>1215.48</v>
      </c>
      <c r="G1301" s="318">
        <v>40051</v>
      </c>
      <c r="H1301" s="318">
        <v>41619</v>
      </c>
      <c r="I1301" s="318">
        <v>50770</v>
      </c>
      <c r="J1301" s="315"/>
      <c r="K1301" s="315">
        <v>1646</v>
      </c>
      <c r="L1301" s="315" t="s">
        <v>2731</v>
      </c>
      <c r="M1301" s="315" t="s">
        <v>761</v>
      </c>
      <c r="N1301" s="315" t="s">
        <v>755</v>
      </c>
      <c r="O1301" s="315"/>
      <c r="P1301" s="315"/>
      <c r="Q1301" s="315"/>
    </row>
    <row r="1302" spans="1:17">
      <c r="A1302" s="315" t="s">
        <v>755</v>
      </c>
      <c r="B1302" s="315" t="s">
        <v>2095</v>
      </c>
      <c r="C1302" s="315" t="s">
        <v>2098</v>
      </c>
      <c r="D1302" s="316">
        <v>3.1</v>
      </c>
      <c r="E1302" s="317">
        <v>2607</v>
      </c>
      <c r="F1302" s="317">
        <v>1955.25</v>
      </c>
      <c r="G1302" s="318">
        <v>40071</v>
      </c>
      <c r="H1302" s="318">
        <v>40162</v>
      </c>
      <c r="I1302" s="318">
        <v>49309</v>
      </c>
      <c r="J1302" s="315"/>
      <c r="K1302" s="315">
        <v>8632</v>
      </c>
      <c r="L1302" s="315" t="s">
        <v>2732</v>
      </c>
      <c r="M1302" s="315" t="s">
        <v>784</v>
      </c>
      <c r="N1302" s="315" t="s">
        <v>755</v>
      </c>
      <c r="O1302" s="315"/>
      <c r="P1302" s="315"/>
      <c r="Q1302" s="315"/>
    </row>
    <row r="1303" spans="1:17">
      <c r="A1303" s="315" t="s">
        <v>755</v>
      </c>
      <c r="B1303" s="315" t="s">
        <v>2095</v>
      </c>
      <c r="C1303" s="315" t="s">
        <v>2098</v>
      </c>
      <c r="D1303" s="316">
        <v>3.1</v>
      </c>
      <c r="E1303" s="317">
        <v>2717</v>
      </c>
      <c r="F1303" s="317">
        <v>1670.96</v>
      </c>
      <c r="G1303" s="318">
        <v>40126</v>
      </c>
      <c r="H1303" s="318">
        <v>40199</v>
      </c>
      <c r="I1303" s="318">
        <v>49674</v>
      </c>
      <c r="J1303" s="315"/>
      <c r="K1303" s="315">
        <v>6438</v>
      </c>
      <c r="L1303" s="315" t="s">
        <v>1861</v>
      </c>
      <c r="M1303" s="315" t="s">
        <v>1388</v>
      </c>
      <c r="N1303" s="315" t="s">
        <v>755</v>
      </c>
      <c r="O1303" s="315"/>
      <c r="P1303" s="315"/>
      <c r="Q1303" s="315"/>
    </row>
    <row r="1304" spans="1:17">
      <c r="A1304" s="315" t="s">
        <v>755</v>
      </c>
      <c r="B1304" s="315" t="s">
        <v>2095</v>
      </c>
      <c r="C1304" s="315" t="s">
        <v>2098</v>
      </c>
      <c r="D1304" s="316">
        <v>3.1</v>
      </c>
      <c r="E1304" s="317">
        <v>3097.47</v>
      </c>
      <c r="F1304" s="317">
        <v>2323.1200000000003</v>
      </c>
      <c r="G1304" s="318">
        <v>40114</v>
      </c>
      <c r="H1304" s="318">
        <v>40164</v>
      </c>
      <c r="I1304" s="318">
        <v>49309</v>
      </c>
      <c r="J1304" s="315"/>
      <c r="K1304" s="315">
        <v>8405</v>
      </c>
      <c r="L1304" s="315" t="s">
        <v>2085</v>
      </c>
      <c r="M1304" s="315" t="s">
        <v>784</v>
      </c>
      <c r="N1304" s="315" t="s">
        <v>755</v>
      </c>
      <c r="O1304" s="315"/>
      <c r="P1304" s="315"/>
      <c r="Q1304" s="315"/>
    </row>
    <row r="1305" spans="1:17">
      <c r="A1305" s="315" t="s">
        <v>755</v>
      </c>
      <c r="B1305" s="315" t="s">
        <v>2095</v>
      </c>
      <c r="C1305" s="315" t="s">
        <v>2096</v>
      </c>
      <c r="D1305" s="316">
        <v>3.1</v>
      </c>
      <c r="E1305" s="317">
        <v>3243</v>
      </c>
      <c r="F1305" s="317">
        <v>2393.34</v>
      </c>
      <c r="G1305" s="318">
        <v>40137</v>
      </c>
      <c r="H1305" s="318">
        <v>40212</v>
      </c>
      <c r="I1305" s="318">
        <v>49674</v>
      </c>
      <c r="J1305" s="315"/>
      <c r="K1305" s="315">
        <v>1026</v>
      </c>
      <c r="L1305" s="315" t="s">
        <v>2659</v>
      </c>
      <c r="M1305" s="315" t="s">
        <v>766</v>
      </c>
      <c r="N1305" s="315" t="s">
        <v>755</v>
      </c>
      <c r="O1305" s="315"/>
      <c r="P1305" s="315"/>
      <c r="Q1305" s="315"/>
    </row>
    <row r="1306" spans="1:17">
      <c r="A1306" s="315" t="s">
        <v>755</v>
      </c>
      <c r="B1306" s="315" t="s">
        <v>2095</v>
      </c>
      <c r="C1306" s="315" t="s">
        <v>2096</v>
      </c>
      <c r="D1306" s="316">
        <v>3.1</v>
      </c>
      <c r="E1306" s="317">
        <v>2525</v>
      </c>
      <c r="F1306" s="317">
        <v>1863.45</v>
      </c>
      <c r="G1306" s="318">
        <v>40301</v>
      </c>
      <c r="H1306" s="318">
        <v>40471</v>
      </c>
      <c r="I1306" s="318">
        <v>49674</v>
      </c>
      <c r="J1306" s="315"/>
      <c r="K1306" s="315">
        <v>1299</v>
      </c>
      <c r="L1306" s="315" t="s">
        <v>2293</v>
      </c>
      <c r="M1306" s="315" t="s">
        <v>766</v>
      </c>
      <c r="N1306" s="315" t="s">
        <v>755</v>
      </c>
      <c r="O1306" s="315"/>
      <c r="P1306" s="315"/>
      <c r="Q1306" s="315"/>
    </row>
    <row r="1307" spans="1:17">
      <c r="A1307" s="315" t="s">
        <v>755</v>
      </c>
      <c r="B1307" s="315" t="s">
        <v>2095</v>
      </c>
      <c r="C1307" s="315" t="s">
        <v>2096</v>
      </c>
      <c r="D1307" s="316">
        <v>3.1</v>
      </c>
      <c r="E1307" s="317">
        <v>63</v>
      </c>
      <c r="F1307" s="317">
        <v>56.7</v>
      </c>
      <c r="G1307" s="318">
        <v>40235</v>
      </c>
      <c r="H1307" s="318">
        <v>40162</v>
      </c>
      <c r="I1307" s="318">
        <v>49309</v>
      </c>
      <c r="J1307" s="315"/>
      <c r="K1307" s="315">
        <v>4852</v>
      </c>
      <c r="L1307" s="315" t="s">
        <v>2187</v>
      </c>
      <c r="M1307" s="315" t="s">
        <v>776</v>
      </c>
      <c r="N1307" s="315" t="s">
        <v>755</v>
      </c>
      <c r="O1307" s="315"/>
      <c r="P1307" s="315"/>
      <c r="Q1307" s="315"/>
    </row>
    <row r="1308" spans="1:17">
      <c r="A1308" s="315" t="s">
        <v>755</v>
      </c>
      <c r="B1308" s="315" t="s">
        <v>2095</v>
      </c>
      <c r="C1308" s="315" t="s">
        <v>2096</v>
      </c>
      <c r="D1308" s="316">
        <v>3.1</v>
      </c>
      <c r="E1308" s="317">
        <v>3126</v>
      </c>
      <c r="F1308" s="317">
        <v>2306.9899999999998</v>
      </c>
      <c r="G1308" s="318">
        <v>40323</v>
      </c>
      <c r="H1308" s="318">
        <v>40472</v>
      </c>
      <c r="I1308" s="318">
        <v>49674</v>
      </c>
      <c r="J1308" s="315"/>
      <c r="K1308" s="315">
        <v>4654</v>
      </c>
      <c r="L1308" s="315" t="s">
        <v>2730</v>
      </c>
      <c r="M1308" s="315" t="s">
        <v>1296</v>
      </c>
      <c r="N1308" s="315" t="s">
        <v>755</v>
      </c>
      <c r="O1308" s="315"/>
      <c r="P1308" s="315"/>
      <c r="Q1308" s="315"/>
    </row>
    <row r="1309" spans="1:17">
      <c r="A1309" s="315" t="s">
        <v>755</v>
      </c>
      <c r="B1309" s="315" t="s">
        <v>2095</v>
      </c>
      <c r="C1309" s="315" t="s">
        <v>2098</v>
      </c>
      <c r="D1309" s="316">
        <v>3.1</v>
      </c>
      <c r="E1309" s="317">
        <v>3441</v>
      </c>
      <c r="F1309" s="317">
        <v>1662.0099999999998</v>
      </c>
      <c r="G1309" s="318">
        <v>40298</v>
      </c>
      <c r="H1309" s="318">
        <v>40652</v>
      </c>
      <c r="I1309" s="318">
        <v>50040</v>
      </c>
      <c r="J1309" s="315"/>
      <c r="K1309" s="315">
        <v>3322</v>
      </c>
      <c r="L1309" s="315" t="s">
        <v>2733</v>
      </c>
      <c r="M1309" s="315" t="s">
        <v>764</v>
      </c>
      <c r="N1309" s="315" t="s">
        <v>755</v>
      </c>
      <c r="O1309" s="315"/>
      <c r="P1309" s="315"/>
      <c r="Q1309" s="315"/>
    </row>
    <row r="1310" spans="1:17">
      <c r="A1310" s="315" t="s">
        <v>755</v>
      </c>
      <c r="B1310" s="315" t="s">
        <v>2095</v>
      </c>
      <c r="C1310" s="315" t="s">
        <v>2098</v>
      </c>
      <c r="D1310" s="316">
        <v>3.1</v>
      </c>
      <c r="E1310" s="317">
        <v>3362</v>
      </c>
      <c r="F1310" s="317">
        <v>2067.64</v>
      </c>
      <c r="G1310" s="318">
        <v>40347</v>
      </c>
      <c r="H1310" s="318">
        <v>40416</v>
      </c>
      <c r="I1310" s="318">
        <v>49674</v>
      </c>
      <c r="J1310" s="315"/>
      <c r="K1310" s="315">
        <v>2572</v>
      </c>
      <c r="L1310" s="315" t="s">
        <v>2734</v>
      </c>
      <c r="M1310" s="315" t="s">
        <v>764</v>
      </c>
      <c r="N1310" s="315" t="s">
        <v>755</v>
      </c>
      <c r="O1310" s="315"/>
      <c r="P1310" s="315"/>
      <c r="Q1310" s="315"/>
    </row>
    <row r="1311" spans="1:17">
      <c r="A1311" s="315" t="s">
        <v>755</v>
      </c>
      <c r="B1311" s="315" t="s">
        <v>2095</v>
      </c>
      <c r="C1311" s="315" t="s">
        <v>2096</v>
      </c>
      <c r="D1311" s="316">
        <v>3.1</v>
      </c>
      <c r="E1311" s="317">
        <v>2964</v>
      </c>
      <c r="F1311" s="317">
        <v>2187.4300000000003</v>
      </c>
      <c r="G1311" s="318">
        <v>40388</v>
      </c>
      <c r="H1311" s="318">
        <v>40543</v>
      </c>
      <c r="I1311" s="318">
        <v>49674</v>
      </c>
      <c r="J1311" s="315"/>
      <c r="K1311" s="315">
        <v>3960</v>
      </c>
      <c r="L1311" s="315" t="s">
        <v>2465</v>
      </c>
      <c r="M1311" s="315" t="s">
        <v>754</v>
      </c>
      <c r="N1311" s="315" t="s">
        <v>755</v>
      </c>
      <c r="O1311" s="315"/>
      <c r="P1311" s="315"/>
      <c r="Q1311" s="315"/>
    </row>
    <row r="1312" spans="1:17">
      <c r="A1312" s="315" t="s">
        <v>755</v>
      </c>
      <c r="B1312" s="315" t="s">
        <v>2095</v>
      </c>
      <c r="C1312" s="315" t="s">
        <v>2098</v>
      </c>
      <c r="D1312" s="316">
        <v>3.1</v>
      </c>
      <c r="E1312" s="317">
        <v>2960</v>
      </c>
      <c r="F1312" s="317">
        <v>1820.41</v>
      </c>
      <c r="G1312" s="318">
        <v>40392</v>
      </c>
      <c r="H1312" s="318">
        <v>40450</v>
      </c>
      <c r="I1312" s="318">
        <v>49674</v>
      </c>
      <c r="J1312" s="315"/>
      <c r="K1312" s="315">
        <v>3423</v>
      </c>
      <c r="L1312" s="315" t="s">
        <v>2679</v>
      </c>
      <c r="M1312" s="315" t="s">
        <v>764</v>
      </c>
      <c r="N1312" s="315" t="s">
        <v>755</v>
      </c>
      <c r="O1312" s="315"/>
      <c r="P1312" s="315"/>
      <c r="Q1312" s="315"/>
    </row>
    <row r="1313" spans="1:17">
      <c r="A1313" s="315" t="s">
        <v>755</v>
      </c>
      <c r="B1313" s="315" t="s">
        <v>2095</v>
      </c>
      <c r="C1313" s="315" t="s">
        <v>2098</v>
      </c>
      <c r="D1313" s="316">
        <v>3.1</v>
      </c>
      <c r="E1313" s="317">
        <v>3441</v>
      </c>
      <c r="F1313" s="317">
        <v>2116.23</v>
      </c>
      <c r="G1313" s="318">
        <v>40421</v>
      </c>
      <c r="H1313" s="318">
        <v>40427</v>
      </c>
      <c r="I1313" s="318">
        <v>49674</v>
      </c>
      <c r="J1313" s="315"/>
      <c r="K1313" s="315">
        <v>9463</v>
      </c>
      <c r="L1313" s="315" t="s">
        <v>2547</v>
      </c>
      <c r="M1313" s="315" t="s">
        <v>770</v>
      </c>
      <c r="N1313" s="315" t="s">
        <v>755</v>
      </c>
      <c r="O1313" s="315"/>
      <c r="P1313" s="315"/>
      <c r="Q1313" s="315"/>
    </row>
    <row r="1314" spans="1:17">
      <c r="A1314" s="315" t="s">
        <v>755</v>
      </c>
      <c r="B1314" s="315" t="s">
        <v>2095</v>
      </c>
      <c r="C1314" s="315" t="s">
        <v>2098</v>
      </c>
      <c r="D1314" s="316">
        <v>3.1</v>
      </c>
      <c r="E1314" s="317">
        <v>3701</v>
      </c>
      <c r="F1314" s="317">
        <v>2276.13</v>
      </c>
      <c r="G1314" s="318">
        <v>40424</v>
      </c>
      <c r="H1314" s="318">
        <v>40536</v>
      </c>
      <c r="I1314" s="318">
        <v>49674</v>
      </c>
      <c r="J1314" s="315"/>
      <c r="K1314" s="315">
        <v>3110</v>
      </c>
      <c r="L1314" s="315" t="s">
        <v>2198</v>
      </c>
      <c r="M1314" s="315" t="s">
        <v>764</v>
      </c>
      <c r="N1314" s="315" t="s">
        <v>755</v>
      </c>
      <c r="O1314" s="315"/>
      <c r="P1314" s="315"/>
      <c r="Q1314" s="315"/>
    </row>
    <row r="1315" spans="1:17">
      <c r="A1315" s="315" t="s">
        <v>755</v>
      </c>
      <c r="B1315" s="315" t="s">
        <v>2095</v>
      </c>
      <c r="C1315" s="315" t="s">
        <v>2098</v>
      </c>
      <c r="D1315" s="316">
        <v>3.1</v>
      </c>
      <c r="E1315" s="317">
        <v>3492</v>
      </c>
      <c r="F1315" s="317">
        <v>2147.59</v>
      </c>
      <c r="G1315" s="318">
        <v>40435</v>
      </c>
      <c r="H1315" s="318">
        <v>40528</v>
      </c>
      <c r="I1315" s="318">
        <v>49674</v>
      </c>
      <c r="J1315" s="315"/>
      <c r="K1315" s="315">
        <v>6748</v>
      </c>
      <c r="L1315" s="315" t="s">
        <v>2735</v>
      </c>
      <c r="M1315" s="315" t="s">
        <v>811</v>
      </c>
      <c r="N1315" s="315" t="s">
        <v>755</v>
      </c>
      <c r="O1315" s="315"/>
      <c r="P1315" s="315"/>
      <c r="Q1315" s="315"/>
    </row>
    <row r="1316" spans="1:17">
      <c r="A1316" s="315" t="s">
        <v>755</v>
      </c>
      <c r="B1316" s="315" t="s">
        <v>2095</v>
      </c>
      <c r="C1316" s="315" t="s">
        <v>2098</v>
      </c>
      <c r="D1316" s="316">
        <v>3.1</v>
      </c>
      <c r="E1316" s="317">
        <v>3036</v>
      </c>
      <c r="F1316" s="317">
        <v>1466.39</v>
      </c>
      <c r="G1316" s="318">
        <v>40511</v>
      </c>
      <c r="H1316" s="318">
        <v>40598</v>
      </c>
      <c r="I1316" s="318">
        <v>50040</v>
      </c>
      <c r="J1316" s="315"/>
      <c r="K1316" s="315">
        <v>6821</v>
      </c>
      <c r="L1316" s="315" t="s">
        <v>2736</v>
      </c>
      <c r="M1316" s="315" t="s">
        <v>811</v>
      </c>
      <c r="N1316" s="315" t="s">
        <v>755</v>
      </c>
      <c r="O1316" s="315"/>
      <c r="P1316" s="315"/>
      <c r="Q1316" s="315"/>
    </row>
    <row r="1317" spans="1:17">
      <c r="A1317" s="315" t="s">
        <v>755</v>
      </c>
      <c r="B1317" s="315" t="s">
        <v>2095</v>
      </c>
      <c r="C1317" s="315" t="s">
        <v>2096</v>
      </c>
      <c r="D1317" s="316">
        <v>3.1</v>
      </c>
      <c r="E1317" s="317">
        <v>2772</v>
      </c>
      <c r="F1317" s="317">
        <v>1641.03</v>
      </c>
      <c r="G1317" s="318">
        <v>40526</v>
      </c>
      <c r="H1317" s="318">
        <v>40667</v>
      </c>
      <c r="I1317" s="318">
        <v>50040</v>
      </c>
      <c r="J1317" s="315"/>
      <c r="K1317" s="315">
        <v>4552</v>
      </c>
      <c r="L1317" s="315" t="s">
        <v>2573</v>
      </c>
      <c r="M1317" s="315" t="s">
        <v>1296</v>
      </c>
      <c r="N1317" s="315" t="s">
        <v>755</v>
      </c>
      <c r="O1317" s="315"/>
      <c r="P1317" s="315"/>
      <c r="Q1317" s="315"/>
    </row>
    <row r="1318" spans="1:17">
      <c r="A1318" s="315" t="s">
        <v>755</v>
      </c>
      <c r="B1318" s="315" t="s">
        <v>2095</v>
      </c>
      <c r="C1318" s="315" t="s">
        <v>2098</v>
      </c>
      <c r="D1318" s="316">
        <v>3.1</v>
      </c>
      <c r="E1318" s="317">
        <v>2969</v>
      </c>
      <c r="F1318" s="317">
        <v>1434.03</v>
      </c>
      <c r="G1318" s="318">
        <v>40532</v>
      </c>
      <c r="H1318" s="318">
        <v>40571</v>
      </c>
      <c r="I1318" s="318">
        <v>50040</v>
      </c>
      <c r="J1318" s="315"/>
      <c r="K1318" s="315">
        <v>8630</v>
      </c>
      <c r="L1318" s="315" t="s">
        <v>1044</v>
      </c>
      <c r="M1318" s="315" t="s">
        <v>784</v>
      </c>
      <c r="N1318" s="315" t="s">
        <v>755</v>
      </c>
      <c r="O1318" s="315"/>
      <c r="P1318" s="315"/>
      <c r="Q1318" s="315"/>
    </row>
    <row r="1319" spans="1:17">
      <c r="A1319" s="315" t="s">
        <v>755</v>
      </c>
      <c r="B1319" s="315" t="s">
        <v>2095</v>
      </c>
      <c r="C1319" s="315" t="s">
        <v>2098</v>
      </c>
      <c r="D1319" s="316">
        <v>3.1</v>
      </c>
      <c r="E1319" s="317">
        <v>3143</v>
      </c>
      <c r="F1319" s="317">
        <v>1518.0700000000002</v>
      </c>
      <c r="G1319" s="318">
        <v>40584</v>
      </c>
      <c r="H1319" s="318">
        <v>40667</v>
      </c>
      <c r="I1319" s="318">
        <v>50040</v>
      </c>
      <c r="J1319" s="315"/>
      <c r="K1319" s="315">
        <v>4455</v>
      </c>
      <c r="L1319" s="315" t="s">
        <v>2381</v>
      </c>
      <c r="M1319" s="315" t="s">
        <v>1484</v>
      </c>
      <c r="N1319" s="315" t="s">
        <v>755</v>
      </c>
      <c r="O1319" s="315"/>
      <c r="P1319" s="315"/>
      <c r="Q1319" s="315"/>
    </row>
    <row r="1320" spans="1:17">
      <c r="A1320" s="315" t="s">
        <v>755</v>
      </c>
      <c r="B1320" s="315" t="s">
        <v>2095</v>
      </c>
      <c r="C1320" s="315" t="s">
        <v>2098</v>
      </c>
      <c r="D1320" s="316">
        <v>3.1</v>
      </c>
      <c r="E1320" s="317">
        <v>3091</v>
      </c>
      <c r="F1320" s="317">
        <v>1492.95</v>
      </c>
      <c r="G1320" s="318">
        <v>40634</v>
      </c>
      <c r="H1320" s="318">
        <v>40760</v>
      </c>
      <c r="I1320" s="318">
        <v>50040</v>
      </c>
      <c r="J1320" s="315"/>
      <c r="K1320" s="315">
        <v>4133</v>
      </c>
      <c r="L1320" s="315" t="s">
        <v>2418</v>
      </c>
      <c r="M1320" s="315" t="s">
        <v>1484</v>
      </c>
      <c r="N1320" s="315" t="s">
        <v>755</v>
      </c>
      <c r="O1320" s="315"/>
      <c r="P1320" s="315"/>
      <c r="Q1320" s="315"/>
    </row>
    <row r="1321" spans="1:17">
      <c r="A1321" s="315" t="s">
        <v>755</v>
      </c>
      <c r="B1321" s="315" t="s">
        <v>2095</v>
      </c>
      <c r="C1321" s="315" t="s">
        <v>2098</v>
      </c>
      <c r="D1321" s="316">
        <v>3.1</v>
      </c>
      <c r="E1321" s="317">
        <v>3148.91</v>
      </c>
      <c r="F1321" s="317">
        <v>1520.9199999999998</v>
      </c>
      <c r="G1321" s="318">
        <v>40701</v>
      </c>
      <c r="H1321" s="318">
        <v>40807</v>
      </c>
      <c r="I1321" s="318">
        <v>50040</v>
      </c>
      <c r="J1321" s="315"/>
      <c r="K1321" s="315">
        <v>9450</v>
      </c>
      <c r="L1321" s="315" t="s">
        <v>1087</v>
      </c>
      <c r="M1321" s="315" t="s">
        <v>770</v>
      </c>
      <c r="N1321" s="315" t="s">
        <v>755</v>
      </c>
      <c r="O1321" s="315"/>
      <c r="P1321" s="315"/>
      <c r="Q1321" s="315"/>
    </row>
    <row r="1322" spans="1:17">
      <c r="A1322" s="315" t="s">
        <v>755</v>
      </c>
      <c r="B1322" s="315" t="s">
        <v>2095</v>
      </c>
      <c r="C1322" s="315" t="s">
        <v>2098</v>
      </c>
      <c r="D1322" s="316">
        <v>3.1</v>
      </c>
      <c r="E1322" s="317">
        <v>3174</v>
      </c>
      <c r="F1322" s="317">
        <v>1533.04</v>
      </c>
      <c r="G1322" s="318">
        <v>40701</v>
      </c>
      <c r="H1322" s="318">
        <v>40791</v>
      </c>
      <c r="I1322" s="318">
        <v>50040</v>
      </c>
      <c r="J1322" s="315"/>
      <c r="K1322" s="315">
        <v>1231</v>
      </c>
      <c r="L1322" s="315" t="s">
        <v>2737</v>
      </c>
      <c r="M1322" s="315" t="s">
        <v>1827</v>
      </c>
      <c r="N1322" s="315" t="s">
        <v>755</v>
      </c>
      <c r="O1322" s="315"/>
      <c r="P1322" s="315"/>
      <c r="Q1322" s="315"/>
    </row>
    <row r="1323" spans="1:17">
      <c r="A1323" s="315" t="s">
        <v>755</v>
      </c>
      <c r="B1323" s="315" t="s">
        <v>2095</v>
      </c>
      <c r="C1323" s="315" t="s">
        <v>2098</v>
      </c>
      <c r="D1323" s="316">
        <v>3.1</v>
      </c>
      <c r="E1323" s="317">
        <v>2789</v>
      </c>
      <c r="F1323" s="317">
        <v>1347.09</v>
      </c>
      <c r="G1323" s="318">
        <v>40708</v>
      </c>
      <c r="H1323" s="318">
        <v>40787</v>
      </c>
      <c r="I1323" s="318">
        <v>50040</v>
      </c>
      <c r="J1323" s="315"/>
      <c r="K1323" s="315">
        <v>5106</v>
      </c>
      <c r="L1323" s="315" t="s">
        <v>2435</v>
      </c>
      <c r="M1323" s="315" t="s">
        <v>776</v>
      </c>
      <c r="N1323" s="315" t="s">
        <v>755</v>
      </c>
      <c r="O1323" s="315"/>
      <c r="P1323" s="315"/>
      <c r="Q1323" s="315"/>
    </row>
    <row r="1324" spans="1:17">
      <c r="A1324" s="315" t="s">
        <v>755</v>
      </c>
      <c r="B1324" s="315" t="s">
        <v>2095</v>
      </c>
      <c r="C1324" s="315" t="s">
        <v>2098</v>
      </c>
      <c r="D1324" s="316">
        <v>3.1</v>
      </c>
      <c r="E1324" s="317">
        <v>3151</v>
      </c>
      <c r="F1324" s="317">
        <v>1521.9299999999998</v>
      </c>
      <c r="G1324" s="318">
        <v>40690</v>
      </c>
      <c r="H1324" s="318">
        <v>40771</v>
      </c>
      <c r="I1324" s="318">
        <v>50040</v>
      </c>
      <c r="J1324" s="315"/>
      <c r="K1324" s="315">
        <v>3636</v>
      </c>
      <c r="L1324" s="315" t="s">
        <v>2738</v>
      </c>
      <c r="M1324" s="315" t="s">
        <v>764</v>
      </c>
      <c r="N1324" s="315" t="s">
        <v>755</v>
      </c>
      <c r="O1324" s="315"/>
      <c r="P1324" s="315"/>
      <c r="Q1324" s="315"/>
    </row>
    <row r="1325" spans="1:17">
      <c r="A1325" s="315" t="s">
        <v>755</v>
      </c>
      <c r="B1325" s="315" t="s">
        <v>2095</v>
      </c>
      <c r="C1325" s="315" t="s">
        <v>2098</v>
      </c>
      <c r="D1325" s="316">
        <v>3.12</v>
      </c>
      <c r="E1325" s="317">
        <v>3070</v>
      </c>
      <c r="F1325" s="317">
        <v>1888.0700000000002</v>
      </c>
      <c r="G1325" s="318">
        <v>40437</v>
      </c>
      <c r="H1325" s="318">
        <v>40519</v>
      </c>
      <c r="I1325" s="318">
        <v>49674</v>
      </c>
      <c r="J1325" s="315"/>
      <c r="K1325" s="315">
        <v>3600</v>
      </c>
      <c r="L1325" s="315" t="s">
        <v>2197</v>
      </c>
      <c r="M1325" s="315" t="s">
        <v>764</v>
      </c>
      <c r="N1325" s="315" t="s">
        <v>755</v>
      </c>
      <c r="O1325" s="315"/>
      <c r="P1325" s="315"/>
      <c r="Q1325" s="315"/>
    </row>
    <row r="1326" spans="1:17">
      <c r="A1326" s="315" t="s">
        <v>755</v>
      </c>
      <c r="B1326" s="315" t="s">
        <v>2095</v>
      </c>
      <c r="C1326" s="315" t="s">
        <v>2096</v>
      </c>
      <c r="D1326" s="316">
        <v>3.12</v>
      </c>
      <c r="E1326" s="317">
        <v>2508</v>
      </c>
      <c r="F1326" s="317">
        <v>1484.7399999999998</v>
      </c>
      <c r="G1326" s="318">
        <v>40589</v>
      </c>
      <c r="H1326" s="318">
        <v>40858</v>
      </c>
      <c r="I1326" s="318">
        <v>50040</v>
      </c>
      <c r="J1326" s="315"/>
      <c r="K1326" s="315">
        <v>1251</v>
      </c>
      <c r="L1326" s="315" t="s">
        <v>2739</v>
      </c>
      <c r="M1326" s="315" t="s">
        <v>1827</v>
      </c>
      <c r="N1326" s="315" t="s">
        <v>755</v>
      </c>
      <c r="O1326" s="315"/>
      <c r="P1326" s="315"/>
      <c r="Q1326" s="315"/>
    </row>
    <row r="1327" spans="1:17">
      <c r="A1327" s="315" t="s">
        <v>750</v>
      </c>
      <c r="B1327" s="315" t="s">
        <v>2095</v>
      </c>
      <c r="C1327" s="315" t="s">
        <v>2098</v>
      </c>
      <c r="D1327" s="316">
        <v>3.12</v>
      </c>
      <c r="E1327" s="317">
        <v>3483</v>
      </c>
      <c r="F1327" s="317">
        <v>1156.3499999999999</v>
      </c>
      <c r="G1327" s="318">
        <v>40630</v>
      </c>
      <c r="H1327" s="318">
        <v>41507</v>
      </c>
      <c r="I1327" s="318">
        <v>50770</v>
      </c>
      <c r="J1327" s="315"/>
      <c r="K1327" s="315">
        <v>1091</v>
      </c>
      <c r="L1327" s="315" t="s">
        <v>2251</v>
      </c>
      <c r="M1327" s="315" t="s">
        <v>766</v>
      </c>
      <c r="N1327" s="315" t="s">
        <v>750</v>
      </c>
      <c r="O1327" s="315"/>
      <c r="P1327" s="315"/>
      <c r="Q1327" s="315"/>
    </row>
    <row r="1328" spans="1:17">
      <c r="A1328" s="315" t="s">
        <v>755</v>
      </c>
      <c r="B1328" s="315" t="s">
        <v>2095</v>
      </c>
      <c r="C1328" s="315" t="s">
        <v>2098</v>
      </c>
      <c r="D1328" s="316">
        <v>3.12</v>
      </c>
      <c r="E1328" s="317">
        <v>2903</v>
      </c>
      <c r="F1328" s="317">
        <v>1402.15</v>
      </c>
      <c r="G1328" s="318">
        <v>40634</v>
      </c>
      <c r="H1328" s="318">
        <v>40785</v>
      </c>
      <c r="I1328" s="318">
        <v>50040</v>
      </c>
      <c r="J1328" s="315"/>
      <c r="K1328" s="315">
        <v>4133</v>
      </c>
      <c r="L1328" s="315" t="s">
        <v>2418</v>
      </c>
      <c r="M1328" s="315" t="s">
        <v>1484</v>
      </c>
      <c r="N1328" s="315" t="s">
        <v>755</v>
      </c>
      <c r="O1328" s="315"/>
      <c r="P1328" s="315"/>
      <c r="Q1328" s="315"/>
    </row>
    <row r="1329" spans="1:17">
      <c r="A1329" s="315" t="s">
        <v>755</v>
      </c>
      <c r="B1329" s="315" t="s">
        <v>2095</v>
      </c>
      <c r="C1329" s="315" t="s">
        <v>2096</v>
      </c>
      <c r="D1329" s="316">
        <v>3.12</v>
      </c>
      <c r="E1329" s="317">
        <v>3494</v>
      </c>
      <c r="F1329" s="317">
        <v>2068.4499999999998</v>
      </c>
      <c r="G1329" s="318">
        <v>40730</v>
      </c>
      <c r="H1329" s="318">
        <v>40779</v>
      </c>
      <c r="I1329" s="318">
        <v>50040</v>
      </c>
      <c r="J1329" s="315"/>
      <c r="K1329" s="315">
        <v>1008</v>
      </c>
      <c r="L1329" s="315" t="s">
        <v>2304</v>
      </c>
      <c r="M1329" s="315" t="s">
        <v>766</v>
      </c>
      <c r="N1329" s="315" t="s">
        <v>755</v>
      </c>
      <c r="O1329" s="315"/>
      <c r="P1329" s="315"/>
      <c r="Q1329" s="315"/>
    </row>
    <row r="1330" spans="1:17">
      <c r="A1330" s="315" t="s">
        <v>755</v>
      </c>
      <c r="B1330" s="315" t="s">
        <v>2095</v>
      </c>
      <c r="C1330" s="315" t="s">
        <v>2098</v>
      </c>
      <c r="D1330" s="316">
        <v>3.12</v>
      </c>
      <c r="E1330" s="317">
        <v>3044</v>
      </c>
      <c r="F1330" s="317">
        <v>1470.25</v>
      </c>
      <c r="G1330" s="318">
        <v>40731</v>
      </c>
      <c r="H1330" s="318">
        <v>40859</v>
      </c>
      <c r="I1330" s="318">
        <v>50040</v>
      </c>
      <c r="J1330" s="315"/>
      <c r="K1330" s="315">
        <v>3627</v>
      </c>
      <c r="L1330" s="315" t="s">
        <v>2740</v>
      </c>
      <c r="M1330" s="315" t="s">
        <v>764</v>
      </c>
      <c r="N1330" s="315" t="s">
        <v>755</v>
      </c>
      <c r="O1330" s="315"/>
      <c r="P1330" s="315"/>
      <c r="Q1330" s="315"/>
    </row>
    <row r="1331" spans="1:17">
      <c r="A1331" s="315" t="s">
        <v>755</v>
      </c>
      <c r="B1331" s="315" t="s">
        <v>2095</v>
      </c>
      <c r="C1331" s="315" t="s">
        <v>2098</v>
      </c>
      <c r="D1331" s="316">
        <v>3.12</v>
      </c>
      <c r="E1331" s="317">
        <v>3097.94</v>
      </c>
      <c r="F1331" s="317">
        <v>1496.3</v>
      </c>
      <c r="G1331" s="318">
        <v>40758</v>
      </c>
      <c r="H1331" s="318">
        <v>40800</v>
      </c>
      <c r="I1331" s="318">
        <v>50040</v>
      </c>
      <c r="J1331" s="315"/>
      <c r="K1331" s="315">
        <v>4528</v>
      </c>
      <c r="L1331" s="315" t="s">
        <v>2080</v>
      </c>
      <c r="M1331" s="315" t="s">
        <v>1296</v>
      </c>
      <c r="N1331" s="315" t="s">
        <v>755</v>
      </c>
      <c r="O1331" s="315"/>
      <c r="P1331" s="315"/>
      <c r="Q1331" s="315"/>
    </row>
    <row r="1332" spans="1:17">
      <c r="A1332" s="315" t="s">
        <v>755</v>
      </c>
      <c r="B1332" s="315" t="s">
        <v>2095</v>
      </c>
      <c r="C1332" s="315" t="s">
        <v>2098</v>
      </c>
      <c r="D1332" s="316">
        <v>3.12</v>
      </c>
      <c r="E1332" s="317">
        <v>3430.1500000000005</v>
      </c>
      <c r="F1332" s="317">
        <v>1656.75</v>
      </c>
      <c r="G1332" s="318">
        <v>40766</v>
      </c>
      <c r="H1332" s="318">
        <v>40800</v>
      </c>
      <c r="I1332" s="318">
        <v>50040</v>
      </c>
      <c r="J1332" s="315"/>
      <c r="K1332" s="315">
        <v>9450</v>
      </c>
      <c r="L1332" s="315" t="s">
        <v>2741</v>
      </c>
      <c r="M1332" s="315" t="s">
        <v>770</v>
      </c>
      <c r="N1332" s="315" t="s">
        <v>755</v>
      </c>
      <c r="O1332" s="315"/>
      <c r="P1332" s="315"/>
      <c r="Q1332" s="315"/>
    </row>
    <row r="1333" spans="1:17">
      <c r="A1333" s="315" t="s">
        <v>755</v>
      </c>
      <c r="B1333" s="315" t="s">
        <v>2095</v>
      </c>
      <c r="C1333" s="315" t="s">
        <v>2098</v>
      </c>
      <c r="D1333" s="316">
        <v>3.12</v>
      </c>
      <c r="E1333" s="317">
        <v>3418</v>
      </c>
      <c r="F1333" s="317">
        <v>1363.7800000000002</v>
      </c>
      <c r="G1333" s="318">
        <v>40777</v>
      </c>
      <c r="H1333" s="318">
        <v>41008</v>
      </c>
      <c r="I1333" s="318">
        <v>50405</v>
      </c>
      <c r="J1333" s="315"/>
      <c r="K1333" s="315">
        <v>1416</v>
      </c>
      <c r="L1333" s="315" t="s">
        <v>2261</v>
      </c>
      <c r="M1333" s="315" t="s">
        <v>766</v>
      </c>
      <c r="N1333" s="315" t="s">
        <v>755</v>
      </c>
      <c r="O1333" s="315"/>
      <c r="P1333" s="315"/>
      <c r="Q1333" s="315"/>
    </row>
    <row r="1334" spans="1:17">
      <c r="A1334" s="315" t="s">
        <v>755</v>
      </c>
      <c r="B1334" s="315" t="s">
        <v>2095</v>
      </c>
      <c r="C1334" s="315" t="s">
        <v>2098</v>
      </c>
      <c r="D1334" s="316">
        <v>3.12</v>
      </c>
      <c r="E1334" s="317">
        <v>3257</v>
      </c>
      <c r="F1334" s="317">
        <v>1573.13</v>
      </c>
      <c r="G1334" s="318">
        <v>40806</v>
      </c>
      <c r="H1334" s="318">
        <v>40829</v>
      </c>
      <c r="I1334" s="318">
        <v>50040</v>
      </c>
      <c r="J1334" s="315"/>
      <c r="K1334" s="315">
        <v>7403</v>
      </c>
      <c r="L1334" s="315" t="s">
        <v>2742</v>
      </c>
      <c r="M1334" s="315" t="s">
        <v>966</v>
      </c>
      <c r="N1334" s="315" t="s">
        <v>755</v>
      </c>
      <c r="O1334" s="315"/>
      <c r="P1334" s="315"/>
      <c r="Q1334" s="315"/>
    </row>
    <row r="1335" spans="1:17">
      <c r="A1335" s="315" t="s">
        <v>755</v>
      </c>
      <c r="B1335" s="315" t="s">
        <v>2095</v>
      </c>
      <c r="C1335" s="315" t="s">
        <v>2098</v>
      </c>
      <c r="D1335" s="316">
        <v>3.15</v>
      </c>
      <c r="E1335" s="317">
        <v>2831</v>
      </c>
      <c r="F1335" s="317">
        <v>2123.25</v>
      </c>
      <c r="G1335" s="318">
        <v>39658</v>
      </c>
      <c r="H1335" s="318">
        <v>39967</v>
      </c>
      <c r="I1335" s="318">
        <v>49309</v>
      </c>
      <c r="J1335" s="315"/>
      <c r="K1335" s="315">
        <v>3658</v>
      </c>
      <c r="L1335" s="315" t="s">
        <v>2743</v>
      </c>
      <c r="M1335" s="315" t="s">
        <v>764</v>
      </c>
      <c r="N1335" s="315" t="s">
        <v>755</v>
      </c>
      <c r="O1335" s="315"/>
      <c r="P1335" s="315"/>
      <c r="Q1335" s="315"/>
    </row>
    <row r="1336" spans="1:17">
      <c r="A1336" s="315" t="s">
        <v>755</v>
      </c>
      <c r="B1336" s="315" t="s">
        <v>2095</v>
      </c>
      <c r="C1336" s="315" t="s">
        <v>2098</v>
      </c>
      <c r="D1336" s="316">
        <v>3.15</v>
      </c>
      <c r="E1336" s="317">
        <v>2718</v>
      </c>
      <c r="F1336" s="317">
        <v>1312.79</v>
      </c>
      <c r="G1336" s="318">
        <v>40410</v>
      </c>
      <c r="H1336" s="318">
        <v>40711</v>
      </c>
      <c r="I1336" s="318">
        <v>50040</v>
      </c>
      <c r="J1336" s="315"/>
      <c r="K1336" s="315">
        <v>6318</v>
      </c>
      <c r="L1336" s="315" t="s">
        <v>2744</v>
      </c>
      <c r="M1336" s="315" t="s">
        <v>1712</v>
      </c>
      <c r="N1336" s="315" t="s">
        <v>755</v>
      </c>
      <c r="O1336" s="315"/>
      <c r="P1336" s="315"/>
      <c r="Q1336" s="315"/>
    </row>
    <row r="1337" spans="1:17">
      <c r="A1337" s="315" t="s">
        <v>755</v>
      </c>
      <c r="B1337" s="315" t="s">
        <v>2095</v>
      </c>
      <c r="C1337" s="315" t="s">
        <v>2098</v>
      </c>
      <c r="D1337" s="316">
        <v>3.15</v>
      </c>
      <c r="E1337" s="317">
        <v>2879</v>
      </c>
      <c r="F1337" s="317">
        <v>1770.59</v>
      </c>
      <c r="G1337" s="318">
        <v>40458</v>
      </c>
      <c r="H1337" s="318">
        <v>40491</v>
      </c>
      <c r="I1337" s="318">
        <v>49674</v>
      </c>
      <c r="J1337" s="315"/>
      <c r="K1337" s="315">
        <v>2300</v>
      </c>
      <c r="L1337" s="315" t="s">
        <v>2745</v>
      </c>
      <c r="M1337" s="315" t="s">
        <v>758</v>
      </c>
      <c r="N1337" s="315" t="s">
        <v>755</v>
      </c>
      <c r="O1337" s="315"/>
      <c r="P1337" s="315"/>
      <c r="Q1337" s="315"/>
    </row>
    <row r="1338" spans="1:17">
      <c r="A1338" s="315" t="s">
        <v>755</v>
      </c>
      <c r="B1338" s="315" t="s">
        <v>2095</v>
      </c>
      <c r="C1338" s="315" t="s">
        <v>2098</v>
      </c>
      <c r="D1338" s="316">
        <v>3.15</v>
      </c>
      <c r="E1338" s="317">
        <v>2265</v>
      </c>
      <c r="F1338" s="317">
        <v>1094</v>
      </c>
      <c r="G1338" s="318">
        <v>40631</v>
      </c>
      <c r="H1338" s="318">
        <v>40785</v>
      </c>
      <c r="I1338" s="318">
        <v>50040</v>
      </c>
      <c r="J1338" s="315"/>
      <c r="K1338" s="315">
        <v>9248</v>
      </c>
      <c r="L1338" s="315" t="s">
        <v>2746</v>
      </c>
      <c r="M1338" s="315" t="s">
        <v>770</v>
      </c>
      <c r="N1338" s="315" t="s">
        <v>755</v>
      </c>
      <c r="O1338" s="315"/>
      <c r="P1338" s="315"/>
      <c r="Q1338" s="315"/>
    </row>
    <row r="1339" spans="1:17">
      <c r="A1339" s="315" t="s">
        <v>755</v>
      </c>
      <c r="B1339" s="315" t="s">
        <v>2095</v>
      </c>
      <c r="C1339" s="315" t="s">
        <v>2098</v>
      </c>
      <c r="D1339" s="316">
        <v>3.15</v>
      </c>
      <c r="E1339" s="317">
        <v>3095</v>
      </c>
      <c r="F1339" s="317">
        <v>1494.88</v>
      </c>
      <c r="G1339" s="318">
        <v>40668</v>
      </c>
      <c r="H1339" s="318">
        <v>40737</v>
      </c>
      <c r="I1339" s="318">
        <v>50040</v>
      </c>
      <c r="J1339" s="315"/>
      <c r="K1339" s="315">
        <v>4460</v>
      </c>
      <c r="L1339" s="315" t="s">
        <v>2217</v>
      </c>
      <c r="M1339" s="315" t="s">
        <v>1484</v>
      </c>
      <c r="N1339" s="315" t="s">
        <v>755</v>
      </c>
      <c r="O1339" s="315"/>
      <c r="P1339" s="315"/>
      <c r="Q1339" s="315"/>
    </row>
    <row r="1340" spans="1:17">
      <c r="A1340" s="315" t="s">
        <v>755</v>
      </c>
      <c r="B1340" s="315" t="s">
        <v>2095</v>
      </c>
      <c r="C1340" s="315" t="s">
        <v>2096</v>
      </c>
      <c r="D1340" s="316">
        <v>3.15</v>
      </c>
      <c r="E1340" s="317">
        <v>4163</v>
      </c>
      <c r="F1340" s="317">
        <v>2464.4899999999998</v>
      </c>
      <c r="G1340" s="318">
        <v>40759</v>
      </c>
      <c r="H1340" s="318">
        <v>40869</v>
      </c>
      <c r="I1340" s="318">
        <v>50040</v>
      </c>
      <c r="J1340" s="315"/>
      <c r="K1340" s="315">
        <v>3968</v>
      </c>
      <c r="L1340" s="315" t="s">
        <v>2747</v>
      </c>
      <c r="M1340" s="315" t="s">
        <v>754</v>
      </c>
      <c r="N1340" s="315" t="s">
        <v>755</v>
      </c>
      <c r="O1340" s="315"/>
      <c r="P1340" s="315"/>
      <c r="Q1340" s="315"/>
    </row>
    <row r="1341" spans="1:17">
      <c r="A1341" s="315" t="s">
        <v>755</v>
      </c>
      <c r="B1341" s="315" t="s">
        <v>2095</v>
      </c>
      <c r="C1341" s="315" t="s">
        <v>2098</v>
      </c>
      <c r="D1341" s="316">
        <v>3.15</v>
      </c>
      <c r="E1341" s="317">
        <v>2659</v>
      </c>
      <c r="F1341" s="317">
        <v>1284.3</v>
      </c>
      <c r="G1341" s="318">
        <v>40741</v>
      </c>
      <c r="H1341" s="318">
        <v>40722</v>
      </c>
      <c r="I1341" s="318">
        <v>50040</v>
      </c>
      <c r="J1341" s="315"/>
      <c r="K1341" s="315">
        <v>2300</v>
      </c>
      <c r="L1341" s="315" t="s">
        <v>1516</v>
      </c>
      <c r="M1341" s="315" t="s">
        <v>758</v>
      </c>
      <c r="N1341" s="315" t="s">
        <v>755</v>
      </c>
      <c r="O1341" s="315"/>
      <c r="P1341" s="315"/>
      <c r="Q1341" s="315"/>
    </row>
    <row r="1342" spans="1:17">
      <c r="A1342" s="315" t="s">
        <v>755</v>
      </c>
      <c r="B1342" s="315" t="s">
        <v>2095</v>
      </c>
      <c r="C1342" s="315" t="s">
        <v>2098</v>
      </c>
      <c r="D1342" s="316">
        <v>3.15</v>
      </c>
      <c r="E1342" s="317">
        <v>2470</v>
      </c>
      <c r="F1342" s="317">
        <v>1193.0099999999998</v>
      </c>
      <c r="G1342" s="318">
        <v>40784</v>
      </c>
      <c r="H1342" s="318">
        <v>40632</v>
      </c>
      <c r="I1342" s="318">
        <v>50040</v>
      </c>
      <c r="J1342" s="315"/>
      <c r="K1342" s="315">
        <v>2300</v>
      </c>
      <c r="L1342" s="315" t="s">
        <v>1516</v>
      </c>
      <c r="M1342" s="315" t="s">
        <v>758</v>
      </c>
      <c r="N1342" s="315" t="s">
        <v>755</v>
      </c>
      <c r="O1342" s="315"/>
      <c r="P1342" s="315"/>
      <c r="Q1342" s="315"/>
    </row>
    <row r="1343" spans="1:17">
      <c r="A1343" s="315" t="s">
        <v>755</v>
      </c>
      <c r="B1343" s="315" t="s">
        <v>2095</v>
      </c>
      <c r="C1343" s="315" t="s">
        <v>2096</v>
      </c>
      <c r="D1343" s="316">
        <v>3.15</v>
      </c>
      <c r="E1343" s="317">
        <v>1597</v>
      </c>
      <c r="F1343" s="317">
        <v>683.52</v>
      </c>
      <c r="G1343" s="318">
        <v>40836</v>
      </c>
      <c r="H1343" s="318">
        <v>41186</v>
      </c>
      <c r="I1343" s="318">
        <v>50405</v>
      </c>
      <c r="J1343" s="315"/>
      <c r="K1343" s="315">
        <v>1965</v>
      </c>
      <c r="L1343" s="315" t="s">
        <v>2239</v>
      </c>
      <c r="M1343" s="315" t="s">
        <v>754</v>
      </c>
      <c r="N1343" s="315" t="s">
        <v>755</v>
      </c>
      <c r="O1343" s="315"/>
      <c r="P1343" s="315"/>
      <c r="Q1343" s="315"/>
    </row>
    <row r="1344" spans="1:17">
      <c r="A1344" s="315" t="s">
        <v>755</v>
      </c>
      <c r="B1344" s="315" t="s">
        <v>2095</v>
      </c>
      <c r="C1344" s="315" t="s">
        <v>2098</v>
      </c>
      <c r="D1344" s="316">
        <v>3.19</v>
      </c>
      <c r="E1344" s="317">
        <v>3136</v>
      </c>
      <c r="F1344" s="317">
        <v>1514.69</v>
      </c>
      <c r="G1344" s="318">
        <v>40751</v>
      </c>
      <c r="H1344" s="318">
        <v>40837</v>
      </c>
      <c r="I1344" s="318">
        <v>50040</v>
      </c>
      <c r="J1344" s="315"/>
      <c r="K1344" s="315">
        <v>3613</v>
      </c>
      <c r="L1344" s="315" t="s">
        <v>2278</v>
      </c>
      <c r="M1344" s="315" t="s">
        <v>764</v>
      </c>
      <c r="N1344" s="315" t="s">
        <v>755</v>
      </c>
      <c r="O1344" s="315"/>
      <c r="P1344" s="315"/>
      <c r="Q1344" s="315"/>
    </row>
    <row r="1345" spans="1:17">
      <c r="A1345" s="315" t="s">
        <v>755</v>
      </c>
      <c r="B1345" s="315" t="s">
        <v>2095</v>
      </c>
      <c r="C1345" s="315" t="s">
        <v>2098</v>
      </c>
      <c r="D1345" s="316">
        <v>3.2</v>
      </c>
      <c r="E1345" s="317">
        <v>3073.7500000000005</v>
      </c>
      <c r="F1345" s="317">
        <v>2305.3200000000002</v>
      </c>
      <c r="G1345" s="318">
        <v>39570</v>
      </c>
      <c r="H1345" s="318">
        <v>39759</v>
      </c>
      <c r="I1345" s="318">
        <v>48944</v>
      </c>
      <c r="J1345" s="315"/>
      <c r="K1345" s="315">
        <v>4234</v>
      </c>
      <c r="L1345" s="315" t="s">
        <v>2748</v>
      </c>
      <c r="M1345" s="315" t="s">
        <v>1296</v>
      </c>
      <c r="N1345" s="315" t="s">
        <v>755</v>
      </c>
      <c r="O1345" s="315"/>
      <c r="P1345" s="315"/>
      <c r="Q1345" s="315"/>
    </row>
    <row r="1346" spans="1:17">
      <c r="A1346" s="315" t="s">
        <v>755</v>
      </c>
      <c r="B1346" s="315" t="s">
        <v>2095</v>
      </c>
      <c r="C1346" s="315" t="s">
        <v>2098</v>
      </c>
      <c r="D1346" s="316">
        <v>3.2</v>
      </c>
      <c r="E1346" s="317">
        <v>2630</v>
      </c>
      <c r="F1346" s="317">
        <v>1826.3899999999999</v>
      </c>
      <c r="G1346" s="318">
        <v>39570</v>
      </c>
      <c r="H1346" s="318">
        <v>39688</v>
      </c>
      <c r="I1346" s="318">
        <v>48944</v>
      </c>
      <c r="J1346" s="315"/>
      <c r="K1346" s="315">
        <v>8717</v>
      </c>
      <c r="L1346" s="315" t="s">
        <v>769</v>
      </c>
      <c r="M1346" s="315" t="s">
        <v>770</v>
      </c>
      <c r="N1346" s="315" t="s">
        <v>755</v>
      </c>
      <c r="O1346" s="315"/>
      <c r="P1346" s="315"/>
      <c r="Q1346" s="315"/>
    </row>
    <row r="1347" spans="1:17">
      <c r="A1347" s="315" t="s">
        <v>755</v>
      </c>
      <c r="B1347" s="315" t="s">
        <v>2095</v>
      </c>
      <c r="C1347" s="315" t="s">
        <v>2098</v>
      </c>
      <c r="D1347" s="316">
        <v>3.2</v>
      </c>
      <c r="E1347" s="317">
        <v>2715</v>
      </c>
      <c r="F1347" s="317">
        <v>2036.25</v>
      </c>
      <c r="G1347" s="318">
        <v>39570</v>
      </c>
      <c r="H1347" s="318">
        <v>39737</v>
      </c>
      <c r="I1347" s="318">
        <v>48944</v>
      </c>
      <c r="J1347" s="315"/>
      <c r="K1347" s="315">
        <v>4600</v>
      </c>
      <c r="L1347" s="315" t="s">
        <v>2139</v>
      </c>
      <c r="M1347" s="315" t="s">
        <v>1296</v>
      </c>
      <c r="N1347" s="315" t="s">
        <v>755</v>
      </c>
      <c r="O1347" s="315"/>
      <c r="P1347" s="315"/>
      <c r="Q1347" s="315"/>
    </row>
    <row r="1348" spans="1:17">
      <c r="A1348" s="315" t="s">
        <v>755</v>
      </c>
      <c r="B1348" s="315" t="s">
        <v>2095</v>
      </c>
      <c r="C1348" s="315" t="s">
        <v>2096</v>
      </c>
      <c r="D1348" s="316">
        <v>3.2</v>
      </c>
      <c r="E1348" s="317">
        <v>2901.99</v>
      </c>
      <c r="F1348" s="317">
        <v>2611.79</v>
      </c>
      <c r="G1348" s="318">
        <v>39570</v>
      </c>
      <c r="H1348" s="318">
        <v>40025</v>
      </c>
      <c r="I1348" s="318">
        <v>49279</v>
      </c>
      <c r="J1348" s="315"/>
      <c r="K1348" s="315">
        <v>8635</v>
      </c>
      <c r="L1348" s="315" t="s">
        <v>2186</v>
      </c>
      <c r="M1348" s="315" t="s">
        <v>784</v>
      </c>
      <c r="N1348" s="315" t="s">
        <v>755</v>
      </c>
      <c r="O1348" s="315"/>
      <c r="P1348" s="315"/>
      <c r="Q1348" s="315"/>
    </row>
    <row r="1349" spans="1:17">
      <c r="A1349" s="315" t="s">
        <v>755</v>
      </c>
      <c r="B1349" s="315" t="s">
        <v>2095</v>
      </c>
      <c r="C1349" s="315" t="s">
        <v>2096</v>
      </c>
      <c r="D1349" s="316">
        <v>3.2</v>
      </c>
      <c r="E1349" s="317">
        <v>3232</v>
      </c>
      <c r="F1349" s="317">
        <v>2908.8</v>
      </c>
      <c r="G1349" s="318">
        <v>39569</v>
      </c>
      <c r="H1349" s="318">
        <v>40112</v>
      </c>
      <c r="I1349" s="318">
        <v>49309</v>
      </c>
      <c r="J1349" s="315"/>
      <c r="K1349" s="315">
        <v>1806</v>
      </c>
      <c r="L1349" s="315" t="s">
        <v>2322</v>
      </c>
      <c r="M1349" s="315" t="s">
        <v>766</v>
      </c>
      <c r="N1349" s="315" t="s">
        <v>755</v>
      </c>
      <c r="O1349" s="315"/>
      <c r="P1349" s="315"/>
      <c r="Q1349" s="315"/>
    </row>
    <row r="1350" spans="1:17">
      <c r="A1350" s="315" t="s">
        <v>755</v>
      </c>
      <c r="B1350" s="315" t="s">
        <v>2095</v>
      </c>
      <c r="C1350" s="315" t="s">
        <v>2098</v>
      </c>
      <c r="D1350" s="316">
        <v>3.2</v>
      </c>
      <c r="E1350" s="317">
        <v>2704</v>
      </c>
      <c r="F1350" s="317">
        <v>1306.04</v>
      </c>
      <c r="G1350" s="318">
        <v>39569</v>
      </c>
      <c r="H1350" s="318">
        <v>40871</v>
      </c>
      <c r="I1350" s="318">
        <v>50040</v>
      </c>
      <c r="J1350" s="315"/>
      <c r="K1350" s="315">
        <v>4900</v>
      </c>
      <c r="L1350" s="315" t="s">
        <v>2377</v>
      </c>
      <c r="M1350" s="315" t="s">
        <v>764</v>
      </c>
      <c r="N1350" s="315" t="s">
        <v>755</v>
      </c>
      <c r="O1350" s="315"/>
      <c r="P1350" s="315"/>
      <c r="Q1350" s="315"/>
    </row>
    <row r="1351" spans="1:17">
      <c r="A1351" s="315" t="s">
        <v>755</v>
      </c>
      <c r="B1351" s="315" t="s">
        <v>2095</v>
      </c>
      <c r="C1351" s="315" t="s">
        <v>2098</v>
      </c>
      <c r="D1351" s="316">
        <v>3.2</v>
      </c>
      <c r="E1351" s="317">
        <v>3275</v>
      </c>
      <c r="F1351" s="317">
        <v>2456.25</v>
      </c>
      <c r="G1351" s="318">
        <v>39570</v>
      </c>
      <c r="H1351" s="318">
        <v>39642</v>
      </c>
      <c r="I1351" s="318">
        <v>48914</v>
      </c>
      <c r="J1351" s="315"/>
      <c r="K1351" s="315">
        <v>3204</v>
      </c>
      <c r="L1351" s="315" t="s">
        <v>2749</v>
      </c>
      <c r="M1351" s="315" t="s">
        <v>764</v>
      </c>
      <c r="N1351" s="315" t="s">
        <v>755</v>
      </c>
      <c r="O1351" s="315"/>
      <c r="P1351" s="315"/>
      <c r="Q1351" s="315"/>
    </row>
    <row r="1352" spans="1:17">
      <c r="A1352" s="315" t="s">
        <v>755</v>
      </c>
      <c r="B1352" s="315" t="s">
        <v>2095</v>
      </c>
      <c r="C1352" s="315" t="s">
        <v>2098</v>
      </c>
      <c r="D1352" s="316">
        <v>3.2</v>
      </c>
      <c r="E1352" s="317">
        <v>3238</v>
      </c>
      <c r="F1352" s="317">
        <v>2428.5</v>
      </c>
      <c r="G1352" s="318">
        <v>39570</v>
      </c>
      <c r="H1352" s="318">
        <v>39589</v>
      </c>
      <c r="I1352" s="318">
        <v>48914</v>
      </c>
      <c r="J1352" s="315"/>
      <c r="K1352" s="315">
        <v>5034</v>
      </c>
      <c r="L1352" s="315" t="s">
        <v>2360</v>
      </c>
      <c r="M1352" s="315" t="s">
        <v>776</v>
      </c>
      <c r="N1352" s="315" t="s">
        <v>755</v>
      </c>
      <c r="O1352" s="315"/>
      <c r="P1352" s="315"/>
      <c r="Q1352" s="315"/>
    </row>
    <row r="1353" spans="1:17">
      <c r="A1353" s="315" t="s">
        <v>755</v>
      </c>
      <c r="B1353" s="315" t="s">
        <v>2095</v>
      </c>
      <c r="C1353" s="315" t="s">
        <v>2098</v>
      </c>
      <c r="D1353" s="316">
        <v>3.2</v>
      </c>
      <c r="E1353" s="317">
        <v>3933</v>
      </c>
      <c r="F1353" s="317">
        <v>2949.75</v>
      </c>
      <c r="G1353" s="318">
        <v>39570</v>
      </c>
      <c r="H1353" s="318">
        <v>39576</v>
      </c>
      <c r="I1353" s="318">
        <v>48914</v>
      </c>
      <c r="J1353" s="315"/>
      <c r="K1353" s="315">
        <v>1965</v>
      </c>
      <c r="L1353" s="315" t="s">
        <v>2750</v>
      </c>
      <c r="M1353" s="315" t="s">
        <v>754</v>
      </c>
      <c r="N1353" s="315" t="s">
        <v>755</v>
      </c>
      <c r="O1353" s="315"/>
      <c r="P1353" s="315"/>
      <c r="Q1353" s="315"/>
    </row>
    <row r="1354" spans="1:17">
      <c r="A1354" s="315" t="s">
        <v>755</v>
      </c>
      <c r="B1354" s="319" t="s">
        <v>2095</v>
      </c>
      <c r="C1354" s="315" t="s">
        <v>2098</v>
      </c>
      <c r="D1354" s="320">
        <v>3.2</v>
      </c>
      <c r="E1354" s="317">
        <v>2899</v>
      </c>
      <c r="F1354" s="317">
        <v>2174.25</v>
      </c>
      <c r="G1354" s="321">
        <v>39570</v>
      </c>
      <c r="H1354" s="321">
        <v>39645</v>
      </c>
      <c r="I1354" s="321">
        <v>48944</v>
      </c>
      <c r="J1354" s="319"/>
      <c r="K1354" s="322">
        <v>8610</v>
      </c>
      <c r="L1354" s="319" t="s">
        <v>1370</v>
      </c>
      <c r="M1354" s="319" t="s">
        <v>784</v>
      </c>
      <c r="N1354" s="315" t="s">
        <v>755</v>
      </c>
      <c r="O1354" s="319"/>
      <c r="P1354" s="319"/>
      <c r="Q1354" s="319"/>
    </row>
    <row r="1355" spans="1:17">
      <c r="A1355" s="315" t="s">
        <v>755</v>
      </c>
      <c r="B1355" s="315" t="s">
        <v>2095</v>
      </c>
      <c r="C1355" s="315" t="s">
        <v>2098</v>
      </c>
      <c r="D1355" s="316">
        <v>3.2</v>
      </c>
      <c r="E1355" s="317">
        <v>3421</v>
      </c>
      <c r="F1355" s="317">
        <v>2565.75</v>
      </c>
      <c r="G1355" s="318">
        <v>39651</v>
      </c>
      <c r="H1355" s="318">
        <v>39940</v>
      </c>
      <c r="I1355" s="318">
        <v>49309</v>
      </c>
      <c r="J1355" s="315"/>
      <c r="K1355" s="315">
        <v>6951</v>
      </c>
      <c r="L1355" s="315" t="s">
        <v>2751</v>
      </c>
      <c r="M1355" s="315" t="s">
        <v>811</v>
      </c>
      <c r="N1355" s="315" t="s">
        <v>755</v>
      </c>
      <c r="O1355" s="315"/>
      <c r="P1355" s="315"/>
      <c r="Q1355" s="315"/>
    </row>
    <row r="1356" spans="1:17">
      <c r="A1356" s="315" t="s">
        <v>755</v>
      </c>
      <c r="B1356" s="315" t="s">
        <v>2095</v>
      </c>
      <c r="C1356" s="315" t="s">
        <v>2098</v>
      </c>
      <c r="D1356" s="316">
        <v>3.2</v>
      </c>
      <c r="E1356" s="317">
        <v>2616</v>
      </c>
      <c r="F1356" s="317">
        <v>1962</v>
      </c>
      <c r="G1356" s="318">
        <v>39570</v>
      </c>
      <c r="H1356" s="318">
        <v>40035</v>
      </c>
      <c r="I1356" s="318">
        <v>49309</v>
      </c>
      <c r="J1356" s="315"/>
      <c r="K1356" s="315">
        <v>3084</v>
      </c>
      <c r="L1356" s="315" t="s">
        <v>2752</v>
      </c>
      <c r="M1356" s="315" t="s">
        <v>764</v>
      </c>
      <c r="N1356" s="315" t="s">
        <v>755</v>
      </c>
      <c r="O1356" s="315"/>
      <c r="P1356" s="315"/>
      <c r="Q1356" s="315"/>
    </row>
    <row r="1357" spans="1:17">
      <c r="A1357" s="315" t="s">
        <v>755</v>
      </c>
      <c r="B1357" s="315" t="s">
        <v>2095</v>
      </c>
      <c r="C1357" s="315" t="s">
        <v>2098</v>
      </c>
      <c r="D1357" s="316">
        <v>3.2</v>
      </c>
      <c r="E1357" s="317">
        <v>4090</v>
      </c>
      <c r="F1357" s="317">
        <v>3067.5</v>
      </c>
      <c r="G1357" s="318">
        <v>39570</v>
      </c>
      <c r="H1357" s="318">
        <v>39969</v>
      </c>
      <c r="I1357" s="318">
        <v>49309</v>
      </c>
      <c r="J1357" s="315"/>
      <c r="K1357" s="315">
        <v>1965</v>
      </c>
      <c r="L1357" s="315" t="s">
        <v>2750</v>
      </c>
      <c r="M1357" s="315" t="s">
        <v>754</v>
      </c>
      <c r="N1357" s="315" t="s">
        <v>755</v>
      </c>
      <c r="O1357" s="315"/>
      <c r="P1357" s="315"/>
      <c r="Q1357" s="315"/>
    </row>
    <row r="1358" spans="1:17">
      <c r="A1358" s="315" t="s">
        <v>755</v>
      </c>
      <c r="B1358" s="315" t="s">
        <v>2095</v>
      </c>
      <c r="C1358" s="315" t="s">
        <v>2098</v>
      </c>
      <c r="D1358" s="316">
        <v>3.2</v>
      </c>
      <c r="E1358" s="317">
        <v>2811</v>
      </c>
      <c r="F1358" s="317">
        <v>2108.25</v>
      </c>
      <c r="G1358" s="318">
        <v>39619</v>
      </c>
      <c r="H1358" s="318">
        <v>40060</v>
      </c>
      <c r="I1358" s="318">
        <v>49309</v>
      </c>
      <c r="J1358" s="315"/>
      <c r="K1358" s="315">
        <v>4922</v>
      </c>
      <c r="L1358" s="315" t="s">
        <v>2753</v>
      </c>
      <c r="M1358" s="315" t="s">
        <v>764</v>
      </c>
      <c r="N1358" s="315" t="s">
        <v>755</v>
      </c>
      <c r="O1358" s="315"/>
      <c r="P1358" s="315"/>
      <c r="Q1358" s="315"/>
    </row>
    <row r="1359" spans="1:17">
      <c r="A1359" s="315" t="s">
        <v>755</v>
      </c>
      <c r="B1359" s="315" t="s">
        <v>2095</v>
      </c>
      <c r="C1359" s="315" t="s">
        <v>2098</v>
      </c>
      <c r="D1359" s="316">
        <v>3.2</v>
      </c>
      <c r="E1359" s="317">
        <v>3694</v>
      </c>
      <c r="F1359" s="317">
        <v>2770.5</v>
      </c>
      <c r="G1359" s="318">
        <v>39570</v>
      </c>
      <c r="H1359" s="318">
        <v>39721</v>
      </c>
      <c r="I1359" s="318">
        <v>48914</v>
      </c>
      <c r="J1359" s="315"/>
      <c r="K1359" s="315">
        <v>1618</v>
      </c>
      <c r="L1359" s="315" t="s">
        <v>2754</v>
      </c>
      <c r="M1359" s="315" t="s">
        <v>761</v>
      </c>
      <c r="N1359" s="315" t="s">
        <v>755</v>
      </c>
      <c r="O1359" s="315"/>
      <c r="P1359" s="315"/>
      <c r="Q1359" s="315"/>
    </row>
    <row r="1360" spans="1:17">
      <c r="A1360" s="315" t="s">
        <v>755</v>
      </c>
      <c r="B1360" s="315" t="s">
        <v>2095</v>
      </c>
      <c r="C1360" s="315" t="s">
        <v>2098</v>
      </c>
      <c r="D1360" s="316">
        <v>3.2</v>
      </c>
      <c r="E1360" s="317">
        <v>2854</v>
      </c>
      <c r="F1360" s="317">
        <v>2140.5</v>
      </c>
      <c r="G1360" s="318">
        <v>39570</v>
      </c>
      <c r="H1360" s="318">
        <v>39409</v>
      </c>
      <c r="I1360" s="318">
        <v>48579</v>
      </c>
      <c r="J1360" s="315"/>
      <c r="K1360" s="315">
        <v>9422</v>
      </c>
      <c r="L1360" s="315" t="s">
        <v>2330</v>
      </c>
      <c r="M1360" s="315" t="s">
        <v>770</v>
      </c>
      <c r="N1360" s="315" t="s">
        <v>755</v>
      </c>
      <c r="O1360" s="315"/>
      <c r="P1360" s="315"/>
      <c r="Q1360" s="315"/>
    </row>
    <row r="1361" spans="1:17">
      <c r="A1361" s="315" t="s">
        <v>755</v>
      </c>
      <c r="B1361" s="315" t="s">
        <v>2095</v>
      </c>
      <c r="C1361" s="315" t="s">
        <v>2098</v>
      </c>
      <c r="D1361" s="316">
        <v>3.2</v>
      </c>
      <c r="E1361" s="317">
        <v>3694</v>
      </c>
      <c r="F1361" s="317">
        <v>2770.5</v>
      </c>
      <c r="G1361" s="318">
        <v>39570</v>
      </c>
      <c r="H1361" s="318">
        <v>39484</v>
      </c>
      <c r="I1361" s="318">
        <v>48914</v>
      </c>
      <c r="J1361" s="315"/>
      <c r="K1361" s="315">
        <v>1802</v>
      </c>
      <c r="L1361" s="315" t="s">
        <v>2706</v>
      </c>
      <c r="M1361" s="315" t="s">
        <v>766</v>
      </c>
      <c r="N1361" s="315" t="s">
        <v>755</v>
      </c>
      <c r="O1361" s="315"/>
      <c r="P1361" s="315"/>
      <c r="Q1361" s="315"/>
    </row>
    <row r="1362" spans="1:17">
      <c r="A1362" s="315" t="s">
        <v>755</v>
      </c>
      <c r="B1362" s="315" t="s">
        <v>2095</v>
      </c>
      <c r="C1362" s="315" t="s">
        <v>2098</v>
      </c>
      <c r="D1362" s="316">
        <v>3.2</v>
      </c>
      <c r="E1362" s="317">
        <v>2892</v>
      </c>
      <c r="F1362" s="317">
        <v>2169</v>
      </c>
      <c r="G1362" s="318">
        <v>39570</v>
      </c>
      <c r="H1362" s="318">
        <v>39618</v>
      </c>
      <c r="I1362" s="318">
        <v>48914</v>
      </c>
      <c r="J1362" s="315"/>
      <c r="K1362" s="315">
        <v>2503</v>
      </c>
      <c r="L1362" s="315" t="s">
        <v>1577</v>
      </c>
      <c r="M1362" s="315" t="s">
        <v>764</v>
      </c>
      <c r="N1362" s="315" t="s">
        <v>755</v>
      </c>
      <c r="O1362" s="315"/>
      <c r="P1362" s="315"/>
      <c r="Q1362" s="315"/>
    </row>
    <row r="1363" spans="1:17">
      <c r="A1363" s="315" t="s">
        <v>755</v>
      </c>
      <c r="B1363" s="315" t="s">
        <v>2095</v>
      </c>
      <c r="C1363" s="315" t="s">
        <v>2096</v>
      </c>
      <c r="D1363" s="316">
        <v>3.2</v>
      </c>
      <c r="E1363" s="317">
        <v>3587</v>
      </c>
      <c r="F1363" s="317">
        <v>3228.2999999999997</v>
      </c>
      <c r="G1363" s="318">
        <v>39569</v>
      </c>
      <c r="H1363" s="318">
        <v>40162</v>
      </c>
      <c r="I1363" s="318">
        <v>49309</v>
      </c>
      <c r="J1363" s="315"/>
      <c r="K1363" s="315">
        <v>9103</v>
      </c>
      <c r="L1363" s="315" t="s">
        <v>2755</v>
      </c>
      <c r="M1363" s="315" t="s">
        <v>781</v>
      </c>
      <c r="N1363" s="315" t="s">
        <v>755</v>
      </c>
      <c r="O1363" s="315"/>
      <c r="P1363" s="315"/>
      <c r="Q1363" s="315"/>
    </row>
    <row r="1364" spans="1:17">
      <c r="A1364" s="315" t="s">
        <v>755</v>
      </c>
      <c r="B1364" s="315" t="s">
        <v>2095</v>
      </c>
      <c r="C1364" s="315" t="s">
        <v>2098</v>
      </c>
      <c r="D1364" s="316">
        <v>3.2</v>
      </c>
      <c r="E1364" s="317">
        <v>3091.1200000000008</v>
      </c>
      <c r="F1364" s="317">
        <v>2318.3700000000003</v>
      </c>
      <c r="G1364" s="318">
        <v>39570</v>
      </c>
      <c r="H1364" s="318">
        <v>39507</v>
      </c>
      <c r="I1364" s="318">
        <v>48944</v>
      </c>
      <c r="J1364" s="315"/>
      <c r="K1364" s="315">
        <v>4562</v>
      </c>
      <c r="L1364" s="315" t="s">
        <v>2528</v>
      </c>
      <c r="M1364" s="315" t="s">
        <v>1296</v>
      </c>
      <c r="N1364" s="315" t="s">
        <v>755</v>
      </c>
      <c r="O1364" s="315"/>
      <c r="P1364" s="315"/>
      <c r="Q1364" s="315"/>
    </row>
    <row r="1365" spans="1:17">
      <c r="A1365" s="315" t="s">
        <v>755</v>
      </c>
      <c r="B1365" s="315" t="s">
        <v>2095</v>
      </c>
      <c r="C1365" s="315" t="s">
        <v>2098</v>
      </c>
      <c r="D1365" s="316">
        <v>3.2</v>
      </c>
      <c r="E1365" s="317">
        <v>2809.01</v>
      </c>
      <c r="F1365" s="317">
        <v>2106.7600000000002</v>
      </c>
      <c r="G1365" s="318">
        <v>39570</v>
      </c>
      <c r="H1365" s="318">
        <v>39603</v>
      </c>
      <c r="I1365" s="318">
        <v>48944</v>
      </c>
      <c r="J1365" s="315"/>
      <c r="K1365" s="315">
        <v>8624</v>
      </c>
      <c r="L1365" s="315" t="s">
        <v>2756</v>
      </c>
      <c r="M1365" s="315" t="s">
        <v>784</v>
      </c>
      <c r="N1365" s="315" t="s">
        <v>755</v>
      </c>
      <c r="O1365" s="315"/>
      <c r="P1365" s="315"/>
      <c r="Q1365" s="315"/>
    </row>
    <row r="1366" spans="1:17">
      <c r="A1366" s="315" t="s">
        <v>755</v>
      </c>
      <c r="B1366" s="315" t="s">
        <v>2095</v>
      </c>
      <c r="C1366" s="315" t="s">
        <v>2098</v>
      </c>
      <c r="D1366" s="316">
        <v>3.2</v>
      </c>
      <c r="E1366" s="317">
        <v>2858</v>
      </c>
      <c r="F1366" s="317">
        <v>2143.5</v>
      </c>
      <c r="G1366" s="318">
        <v>39570</v>
      </c>
      <c r="H1366" s="318">
        <v>39714</v>
      </c>
      <c r="I1366" s="318">
        <v>48914</v>
      </c>
      <c r="J1366" s="315"/>
      <c r="K1366" s="315">
        <v>9525</v>
      </c>
      <c r="L1366" s="315" t="s">
        <v>2757</v>
      </c>
      <c r="M1366" s="315" t="s">
        <v>770</v>
      </c>
      <c r="N1366" s="315" t="s">
        <v>755</v>
      </c>
      <c r="O1366" s="315"/>
      <c r="P1366" s="315"/>
      <c r="Q1366" s="315"/>
    </row>
    <row r="1367" spans="1:17">
      <c r="A1367" s="315" t="s">
        <v>755</v>
      </c>
      <c r="B1367" s="315" t="s">
        <v>2095</v>
      </c>
      <c r="C1367" s="315" t="s">
        <v>2098</v>
      </c>
      <c r="D1367" s="316">
        <v>3.2</v>
      </c>
      <c r="E1367" s="317">
        <v>2981</v>
      </c>
      <c r="F1367" s="317">
        <v>2235.75</v>
      </c>
      <c r="G1367" s="318">
        <v>39569</v>
      </c>
      <c r="H1367" s="318">
        <v>39711</v>
      </c>
      <c r="I1367" s="318">
        <v>48944</v>
      </c>
      <c r="J1367" s="315"/>
      <c r="K1367" s="315">
        <v>8542</v>
      </c>
      <c r="L1367" s="315" t="s">
        <v>2758</v>
      </c>
      <c r="M1367" s="315" t="s">
        <v>784</v>
      </c>
      <c r="N1367" s="315" t="s">
        <v>755</v>
      </c>
      <c r="O1367" s="315"/>
      <c r="P1367" s="315"/>
      <c r="Q1367" s="315"/>
    </row>
    <row r="1368" spans="1:17">
      <c r="A1368" s="315" t="s">
        <v>755</v>
      </c>
      <c r="B1368" s="315" t="s">
        <v>2095</v>
      </c>
      <c r="C1368" s="315" t="s">
        <v>2096</v>
      </c>
      <c r="D1368" s="316">
        <v>3.2</v>
      </c>
      <c r="E1368" s="317">
        <v>3737</v>
      </c>
      <c r="F1368" s="317">
        <v>3363.3</v>
      </c>
      <c r="G1368" s="318">
        <v>39570</v>
      </c>
      <c r="H1368" s="318">
        <v>39384</v>
      </c>
      <c r="I1368" s="318">
        <v>48549</v>
      </c>
      <c r="J1368" s="315"/>
      <c r="K1368" s="315">
        <v>5524</v>
      </c>
      <c r="L1368" s="315" t="s">
        <v>2759</v>
      </c>
      <c r="M1368" s="315" t="s">
        <v>776</v>
      </c>
      <c r="N1368" s="315" t="s">
        <v>755</v>
      </c>
      <c r="O1368" s="315"/>
      <c r="P1368" s="315"/>
      <c r="Q1368" s="315"/>
    </row>
    <row r="1369" spans="1:17">
      <c r="A1369" s="315" t="s">
        <v>755</v>
      </c>
      <c r="B1369" s="315" t="s">
        <v>2095</v>
      </c>
      <c r="C1369" s="315" t="s">
        <v>2096</v>
      </c>
      <c r="D1369" s="316">
        <v>3.2</v>
      </c>
      <c r="E1369" s="317">
        <v>3548</v>
      </c>
      <c r="F1369" s="317">
        <v>3193.2</v>
      </c>
      <c r="G1369" s="318">
        <v>39570</v>
      </c>
      <c r="H1369" s="318">
        <v>39724</v>
      </c>
      <c r="I1369" s="318">
        <v>48944</v>
      </c>
      <c r="J1369" s="315"/>
      <c r="K1369" s="315">
        <v>1808</v>
      </c>
      <c r="L1369" s="315" t="s">
        <v>2180</v>
      </c>
      <c r="M1369" s="315" t="s">
        <v>766</v>
      </c>
      <c r="N1369" s="315" t="s">
        <v>755</v>
      </c>
      <c r="O1369" s="315"/>
      <c r="P1369" s="315"/>
      <c r="Q1369" s="315"/>
    </row>
    <row r="1370" spans="1:17">
      <c r="A1370" s="315" t="s">
        <v>755</v>
      </c>
      <c r="B1370" s="315" t="s">
        <v>2095</v>
      </c>
      <c r="C1370" s="315" t="s">
        <v>2096</v>
      </c>
      <c r="D1370" s="316">
        <v>3.2</v>
      </c>
      <c r="E1370" s="317">
        <v>2923</v>
      </c>
      <c r="F1370" s="317">
        <v>2630.7</v>
      </c>
      <c r="G1370" s="318">
        <v>39570</v>
      </c>
      <c r="H1370" s="318">
        <v>39451</v>
      </c>
      <c r="I1370" s="318">
        <v>48914</v>
      </c>
      <c r="J1370" s="315"/>
      <c r="K1370" s="315">
        <v>1462</v>
      </c>
      <c r="L1370" s="315" t="s">
        <v>2397</v>
      </c>
      <c r="M1370" s="315" t="s">
        <v>766</v>
      </c>
      <c r="N1370" s="315" t="s">
        <v>755</v>
      </c>
      <c r="O1370" s="315"/>
      <c r="P1370" s="315"/>
      <c r="Q1370" s="315"/>
    </row>
    <row r="1371" spans="1:17">
      <c r="A1371" s="315" t="s">
        <v>755</v>
      </c>
      <c r="B1371" s="315" t="s">
        <v>2095</v>
      </c>
      <c r="C1371" s="315" t="s">
        <v>2096</v>
      </c>
      <c r="D1371" s="316">
        <v>3.2</v>
      </c>
      <c r="E1371" s="317">
        <v>2133</v>
      </c>
      <c r="F1371" s="317">
        <v>1919.7</v>
      </c>
      <c r="G1371" s="318">
        <v>39569</v>
      </c>
      <c r="H1371" s="318">
        <v>39326</v>
      </c>
      <c r="I1371" s="318">
        <v>48579</v>
      </c>
      <c r="J1371" s="315"/>
      <c r="K1371" s="315">
        <v>1880</v>
      </c>
      <c r="L1371" s="315" t="s">
        <v>2760</v>
      </c>
      <c r="M1371" s="315" t="s">
        <v>766</v>
      </c>
      <c r="N1371" s="315" t="s">
        <v>755</v>
      </c>
      <c r="O1371" s="315"/>
      <c r="P1371" s="315"/>
      <c r="Q1371" s="315"/>
    </row>
    <row r="1372" spans="1:17">
      <c r="A1372" s="315" t="s">
        <v>755</v>
      </c>
      <c r="B1372" s="315" t="s">
        <v>2095</v>
      </c>
      <c r="C1372" s="315" t="s">
        <v>2142</v>
      </c>
      <c r="D1372" s="316">
        <v>3.2</v>
      </c>
      <c r="E1372" s="317">
        <v>3737</v>
      </c>
      <c r="F1372" s="317">
        <v>1991.8300000000002</v>
      </c>
      <c r="G1372" s="318">
        <v>39570</v>
      </c>
      <c r="H1372" s="318">
        <v>40261</v>
      </c>
      <c r="I1372" s="318">
        <v>49674</v>
      </c>
      <c r="J1372" s="315"/>
      <c r="K1372" s="315">
        <v>1965</v>
      </c>
      <c r="L1372" s="315" t="s">
        <v>2239</v>
      </c>
      <c r="M1372" s="315" t="s">
        <v>754</v>
      </c>
      <c r="N1372" s="315" t="s">
        <v>755</v>
      </c>
      <c r="O1372" s="315"/>
      <c r="P1372" s="315"/>
      <c r="Q1372" s="315"/>
    </row>
    <row r="1373" spans="1:17">
      <c r="A1373" s="315" t="s">
        <v>755</v>
      </c>
      <c r="B1373" s="315" t="s">
        <v>2095</v>
      </c>
      <c r="C1373" s="315" t="s">
        <v>2098</v>
      </c>
      <c r="D1373" s="316">
        <v>3.2</v>
      </c>
      <c r="E1373" s="317">
        <v>2443.91</v>
      </c>
      <c r="F1373" s="317">
        <v>1832.9299999999998</v>
      </c>
      <c r="G1373" s="318">
        <v>39570</v>
      </c>
      <c r="H1373" s="318">
        <v>39934</v>
      </c>
      <c r="I1373" s="318">
        <v>49309</v>
      </c>
      <c r="J1373" s="315"/>
      <c r="K1373" s="315">
        <v>8041</v>
      </c>
      <c r="L1373" s="315" t="s">
        <v>328</v>
      </c>
      <c r="M1373" s="315" t="s">
        <v>784</v>
      </c>
      <c r="N1373" s="315" t="s">
        <v>755</v>
      </c>
      <c r="O1373" s="315"/>
      <c r="P1373" s="315"/>
      <c r="Q1373" s="315"/>
    </row>
    <row r="1374" spans="1:17">
      <c r="A1374" s="315" t="s">
        <v>755</v>
      </c>
      <c r="B1374" s="315" t="s">
        <v>2095</v>
      </c>
      <c r="C1374" s="315" t="s">
        <v>2098</v>
      </c>
      <c r="D1374" s="316">
        <v>3.2</v>
      </c>
      <c r="E1374" s="317">
        <v>3381</v>
      </c>
      <c r="F1374" s="317">
        <v>2535.75</v>
      </c>
      <c r="G1374" s="318">
        <v>39570</v>
      </c>
      <c r="H1374" s="318">
        <v>39699</v>
      </c>
      <c r="I1374" s="318">
        <v>48914</v>
      </c>
      <c r="J1374" s="315"/>
      <c r="K1374" s="315">
        <v>6146</v>
      </c>
      <c r="L1374" s="315" t="s">
        <v>2761</v>
      </c>
      <c r="M1374" s="315" t="s">
        <v>788</v>
      </c>
      <c r="N1374" s="315" t="s">
        <v>755</v>
      </c>
      <c r="O1374" s="315"/>
      <c r="P1374" s="315"/>
      <c r="Q1374" s="315"/>
    </row>
    <row r="1375" spans="1:17">
      <c r="A1375" s="315" t="s">
        <v>755</v>
      </c>
      <c r="B1375" s="315" t="s">
        <v>2095</v>
      </c>
      <c r="C1375" s="315" t="s">
        <v>2096</v>
      </c>
      <c r="D1375" s="316">
        <v>3.2</v>
      </c>
      <c r="E1375" s="317">
        <v>2742</v>
      </c>
      <c r="F1375" s="317">
        <v>2023.6</v>
      </c>
      <c r="G1375" s="318">
        <v>39570</v>
      </c>
      <c r="H1375" s="318">
        <v>40252</v>
      </c>
      <c r="I1375" s="318">
        <v>49674</v>
      </c>
      <c r="J1375" s="315"/>
      <c r="K1375" s="315">
        <v>1400</v>
      </c>
      <c r="L1375" s="315" t="s">
        <v>2762</v>
      </c>
      <c r="M1375" s="315" t="s">
        <v>766</v>
      </c>
      <c r="N1375" s="315" t="s">
        <v>755</v>
      </c>
      <c r="O1375" s="315"/>
      <c r="P1375" s="315"/>
      <c r="Q1375" s="315"/>
    </row>
    <row r="1376" spans="1:17">
      <c r="A1376" s="315" t="s">
        <v>755</v>
      </c>
      <c r="B1376" s="315" t="s">
        <v>2095</v>
      </c>
      <c r="C1376" s="315" t="s">
        <v>2098</v>
      </c>
      <c r="D1376" s="316">
        <v>3.2</v>
      </c>
      <c r="E1376" s="317">
        <v>8284</v>
      </c>
      <c r="F1376" s="317">
        <v>1130.6299999999999</v>
      </c>
      <c r="G1376" s="318">
        <v>39632</v>
      </c>
      <c r="H1376" s="318">
        <v>40252</v>
      </c>
      <c r="I1376" s="318">
        <v>49674</v>
      </c>
      <c r="J1376" s="315"/>
      <c r="K1376" s="315">
        <v>1797</v>
      </c>
      <c r="L1376" s="315" t="s">
        <v>2763</v>
      </c>
      <c r="M1376" s="315" t="s">
        <v>764</v>
      </c>
      <c r="N1376" s="315" t="s">
        <v>755</v>
      </c>
      <c r="O1376" s="315"/>
      <c r="P1376" s="315"/>
      <c r="Q1376" s="315"/>
    </row>
    <row r="1377" spans="1:17">
      <c r="A1377" s="315" t="s">
        <v>755</v>
      </c>
      <c r="B1377" s="315" t="s">
        <v>2095</v>
      </c>
      <c r="C1377" s="315" t="s">
        <v>2098</v>
      </c>
      <c r="D1377" s="316">
        <v>3.2</v>
      </c>
      <c r="E1377" s="317">
        <v>3056</v>
      </c>
      <c r="F1377" s="317">
        <v>2292</v>
      </c>
      <c r="G1377" s="318">
        <v>39570</v>
      </c>
      <c r="H1377" s="318">
        <v>39709</v>
      </c>
      <c r="I1377" s="318">
        <v>48944</v>
      </c>
      <c r="J1377" s="315"/>
      <c r="K1377" s="315">
        <v>8718</v>
      </c>
      <c r="L1377" s="315" t="s">
        <v>2764</v>
      </c>
      <c r="M1377" s="315" t="s">
        <v>770</v>
      </c>
      <c r="N1377" s="315" t="s">
        <v>755</v>
      </c>
      <c r="O1377" s="315"/>
      <c r="P1377" s="315"/>
      <c r="Q1377" s="315"/>
    </row>
    <row r="1378" spans="1:17">
      <c r="A1378" s="315" t="s">
        <v>755</v>
      </c>
      <c r="B1378" s="315" t="s">
        <v>2095</v>
      </c>
      <c r="C1378" s="315" t="s">
        <v>2098</v>
      </c>
      <c r="D1378" s="316">
        <v>3.2</v>
      </c>
      <c r="E1378" s="317">
        <v>3297</v>
      </c>
      <c r="F1378" s="317">
        <v>2472.75</v>
      </c>
      <c r="G1378" s="318">
        <v>39570</v>
      </c>
      <c r="H1378" s="318">
        <v>39653</v>
      </c>
      <c r="I1378" s="318">
        <v>48914</v>
      </c>
      <c r="J1378" s="315"/>
      <c r="K1378" s="315">
        <v>8180</v>
      </c>
      <c r="L1378" s="315" t="s">
        <v>2765</v>
      </c>
      <c r="M1378" s="315" t="s">
        <v>784</v>
      </c>
      <c r="N1378" s="315" t="s">
        <v>755</v>
      </c>
      <c r="O1378" s="315"/>
      <c r="P1378" s="315"/>
      <c r="Q1378" s="315"/>
    </row>
    <row r="1379" spans="1:17">
      <c r="A1379" s="315" t="s">
        <v>755</v>
      </c>
      <c r="B1379" s="315" t="s">
        <v>2095</v>
      </c>
      <c r="C1379" s="315" t="s">
        <v>2096</v>
      </c>
      <c r="D1379" s="316">
        <v>3.2</v>
      </c>
      <c r="E1379" s="317">
        <v>3350</v>
      </c>
      <c r="F1379" s="317">
        <v>2472.2999999999997</v>
      </c>
      <c r="G1379" s="318">
        <v>39570</v>
      </c>
      <c r="H1379" s="318">
        <v>40359</v>
      </c>
      <c r="I1379" s="318">
        <v>49674</v>
      </c>
      <c r="J1379" s="315"/>
      <c r="K1379" s="315">
        <v>1968</v>
      </c>
      <c r="L1379" s="315" t="s">
        <v>2766</v>
      </c>
      <c r="M1379" s="315" t="s">
        <v>754</v>
      </c>
      <c r="N1379" s="315" t="s">
        <v>755</v>
      </c>
      <c r="O1379" s="315"/>
      <c r="P1379" s="315"/>
      <c r="Q1379" s="315"/>
    </row>
    <row r="1380" spans="1:17">
      <c r="A1380" s="315" t="s">
        <v>755</v>
      </c>
      <c r="B1380" s="315" t="s">
        <v>2095</v>
      </c>
      <c r="C1380" s="315" t="s">
        <v>2098</v>
      </c>
      <c r="D1380" s="316">
        <v>3.2</v>
      </c>
      <c r="E1380" s="317">
        <v>2065</v>
      </c>
      <c r="F1380" s="317">
        <v>1548.75</v>
      </c>
      <c r="G1380" s="318">
        <v>39570</v>
      </c>
      <c r="H1380" s="318">
        <v>39031</v>
      </c>
      <c r="I1380" s="318">
        <v>48183</v>
      </c>
      <c r="J1380" s="315"/>
      <c r="K1380" s="315">
        <v>9472</v>
      </c>
      <c r="L1380" s="315" t="s">
        <v>2333</v>
      </c>
      <c r="M1380" s="315" t="s">
        <v>770</v>
      </c>
      <c r="N1380" s="315" t="s">
        <v>755</v>
      </c>
      <c r="O1380" s="315"/>
      <c r="P1380" s="315"/>
      <c r="Q1380" s="315"/>
    </row>
    <row r="1381" spans="1:17">
      <c r="A1381" s="315" t="s">
        <v>750</v>
      </c>
      <c r="B1381" s="315" t="s">
        <v>2095</v>
      </c>
      <c r="C1381" s="315" t="s">
        <v>2098</v>
      </c>
      <c r="D1381" s="316">
        <v>3.2</v>
      </c>
      <c r="E1381" s="317">
        <v>2016</v>
      </c>
      <c r="F1381" s="317">
        <v>1512</v>
      </c>
      <c r="G1381" s="318">
        <v>39570</v>
      </c>
      <c r="H1381" s="318">
        <v>39853</v>
      </c>
      <c r="I1381" s="318">
        <v>49309</v>
      </c>
      <c r="J1381" s="315"/>
      <c r="K1381" s="315">
        <v>1860</v>
      </c>
      <c r="L1381" s="315" t="s">
        <v>1057</v>
      </c>
      <c r="M1381" s="315" t="s">
        <v>766</v>
      </c>
      <c r="N1381" s="315" t="s">
        <v>750</v>
      </c>
      <c r="O1381" s="315"/>
      <c r="P1381" s="315"/>
      <c r="Q1381" s="315"/>
    </row>
    <row r="1382" spans="1:17">
      <c r="A1382" s="315" t="s">
        <v>755</v>
      </c>
      <c r="B1382" s="315" t="s">
        <v>2095</v>
      </c>
      <c r="C1382" s="315" t="s">
        <v>2098</v>
      </c>
      <c r="D1382" s="316">
        <v>3.2</v>
      </c>
      <c r="E1382" s="317">
        <v>3618</v>
      </c>
      <c r="F1382" s="317">
        <v>2713.5</v>
      </c>
      <c r="G1382" s="318">
        <v>39570</v>
      </c>
      <c r="H1382" s="318">
        <v>39655</v>
      </c>
      <c r="I1382" s="318">
        <v>48944</v>
      </c>
      <c r="J1382" s="315"/>
      <c r="K1382" s="315">
        <v>8262</v>
      </c>
      <c r="L1382" s="315" t="s">
        <v>2767</v>
      </c>
      <c r="M1382" s="315" t="s">
        <v>1051</v>
      </c>
      <c r="N1382" s="315" t="s">
        <v>755</v>
      </c>
      <c r="O1382" s="315"/>
      <c r="P1382" s="315"/>
      <c r="Q1382" s="315"/>
    </row>
    <row r="1383" spans="1:17">
      <c r="A1383" s="315" t="s">
        <v>755</v>
      </c>
      <c r="B1383" s="315" t="s">
        <v>2095</v>
      </c>
      <c r="C1383" s="315" t="s">
        <v>2098</v>
      </c>
      <c r="D1383" s="316">
        <v>3.2</v>
      </c>
      <c r="E1383" s="317">
        <v>3489</v>
      </c>
      <c r="F1383" s="317">
        <v>2616.75</v>
      </c>
      <c r="G1383" s="318">
        <v>39570</v>
      </c>
      <c r="H1383" s="318">
        <v>39655</v>
      </c>
      <c r="I1383" s="318">
        <v>48944</v>
      </c>
      <c r="J1383" s="315"/>
      <c r="K1383" s="315">
        <v>8262</v>
      </c>
      <c r="L1383" s="315" t="s">
        <v>2767</v>
      </c>
      <c r="M1383" s="315" t="s">
        <v>1051</v>
      </c>
      <c r="N1383" s="315" t="s">
        <v>755</v>
      </c>
      <c r="O1383" s="315"/>
      <c r="P1383" s="315"/>
      <c r="Q1383" s="315"/>
    </row>
    <row r="1384" spans="1:17">
      <c r="A1384" s="315" t="s">
        <v>755</v>
      </c>
      <c r="B1384" s="315" t="s">
        <v>2095</v>
      </c>
      <c r="C1384" s="315" t="s">
        <v>2098</v>
      </c>
      <c r="D1384" s="316">
        <v>3.2</v>
      </c>
      <c r="E1384" s="317">
        <v>3570</v>
      </c>
      <c r="F1384" s="317">
        <v>2195.5500000000002</v>
      </c>
      <c r="G1384" s="318">
        <v>39570</v>
      </c>
      <c r="H1384" s="318">
        <v>40235</v>
      </c>
      <c r="I1384" s="318">
        <v>49674</v>
      </c>
      <c r="J1384" s="315"/>
      <c r="K1384" s="315">
        <v>9245</v>
      </c>
      <c r="L1384" s="315" t="s">
        <v>2768</v>
      </c>
      <c r="M1384" s="315" t="s">
        <v>770</v>
      </c>
      <c r="N1384" s="315" t="s">
        <v>755</v>
      </c>
      <c r="O1384" s="315"/>
      <c r="P1384" s="315"/>
      <c r="Q1384" s="315"/>
    </row>
    <row r="1385" spans="1:17">
      <c r="A1385" s="315" t="s">
        <v>755</v>
      </c>
      <c r="B1385" s="315" t="s">
        <v>2095</v>
      </c>
      <c r="C1385" s="315" t="s">
        <v>2098</v>
      </c>
      <c r="D1385" s="316">
        <v>3.2</v>
      </c>
      <c r="E1385" s="317">
        <v>3409</v>
      </c>
      <c r="F1385" s="317">
        <v>2556.75</v>
      </c>
      <c r="G1385" s="318">
        <v>39572</v>
      </c>
      <c r="H1385" s="318">
        <v>39071</v>
      </c>
      <c r="I1385" s="318">
        <v>48183</v>
      </c>
      <c r="J1385" s="315"/>
      <c r="K1385" s="315">
        <v>3145</v>
      </c>
      <c r="L1385" s="315" t="s">
        <v>2769</v>
      </c>
      <c r="M1385" s="315" t="s">
        <v>764</v>
      </c>
      <c r="N1385" s="315" t="s">
        <v>755</v>
      </c>
      <c r="O1385" s="315"/>
      <c r="P1385" s="315"/>
      <c r="Q1385" s="315"/>
    </row>
    <row r="1386" spans="1:17">
      <c r="A1386" s="315" t="s">
        <v>755</v>
      </c>
      <c r="B1386" s="315" t="s">
        <v>2095</v>
      </c>
      <c r="C1386" s="315" t="s">
        <v>2098</v>
      </c>
      <c r="D1386" s="316">
        <v>3.2</v>
      </c>
      <c r="E1386" s="317">
        <v>2587</v>
      </c>
      <c r="F1386" s="317">
        <v>1940.25</v>
      </c>
      <c r="G1386" s="318">
        <v>39582</v>
      </c>
      <c r="H1386" s="318">
        <v>39493</v>
      </c>
      <c r="I1386" s="318">
        <v>48914</v>
      </c>
      <c r="J1386" s="315"/>
      <c r="K1386" s="315">
        <v>4553</v>
      </c>
      <c r="L1386" s="315" t="s">
        <v>2770</v>
      </c>
      <c r="M1386" s="315" t="s">
        <v>1296</v>
      </c>
      <c r="N1386" s="315" t="s">
        <v>755</v>
      </c>
      <c r="O1386" s="315"/>
      <c r="P1386" s="315"/>
      <c r="Q1386" s="315"/>
    </row>
    <row r="1387" spans="1:17">
      <c r="A1387" s="315" t="s">
        <v>750</v>
      </c>
      <c r="B1387" s="315" t="s">
        <v>2095</v>
      </c>
      <c r="C1387" s="315" t="s">
        <v>2096</v>
      </c>
      <c r="D1387" s="316">
        <v>3.2</v>
      </c>
      <c r="E1387" s="317">
        <v>2168.0100000000002</v>
      </c>
      <c r="F1387" s="317">
        <v>1806.68</v>
      </c>
      <c r="G1387" s="318">
        <v>39584</v>
      </c>
      <c r="H1387" s="318">
        <v>39437</v>
      </c>
      <c r="I1387" s="318">
        <v>48549</v>
      </c>
      <c r="J1387" s="315"/>
      <c r="K1387" s="315">
        <v>8335</v>
      </c>
      <c r="L1387" s="315" t="s">
        <v>2425</v>
      </c>
      <c r="M1387" s="315" t="s">
        <v>784</v>
      </c>
      <c r="N1387" s="315" t="s">
        <v>750</v>
      </c>
      <c r="O1387" s="315"/>
      <c r="P1387" s="315"/>
      <c r="Q1387" s="315"/>
    </row>
    <row r="1388" spans="1:17">
      <c r="A1388" s="315" t="s">
        <v>755</v>
      </c>
      <c r="B1388" s="315" t="s">
        <v>2095</v>
      </c>
      <c r="C1388" s="315" t="s">
        <v>2096</v>
      </c>
      <c r="D1388" s="316">
        <v>3.2</v>
      </c>
      <c r="E1388" s="317">
        <v>3140</v>
      </c>
      <c r="F1388" s="317">
        <v>2145.66</v>
      </c>
      <c r="G1388" s="318">
        <v>39575</v>
      </c>
      <c r="H1388" s="318">
        <v>40309</v>
      </c>
      <c r="I1388" s="318">
        <v>49674</v>
      </c>
      <c r="J1388" s="315"/>
      <c r="K1388" s="315">
        <v>1942</v>
      </c>
      <c r="L1388" s="315" t="s">
        <v>2771</v>
      </c>
      <c r="M1388" s="315" t="s">
        <v>754</v>
      </c>
      <c r="N1388" s="315" t="s">
        <v>755</v>
      </c>
      <c r="O1388" s="315"/>
      <c r="P1388" s="315"/>
      <c r="Q1388" s="315"/>
    </row>
    <row r="1389" spans="1:17">
      <c r="A1389" s="315" t="s">
        <v>755</v>
      </c>
      <c r="B1389" s="315" t="s">
        <v>2095</v>
      </c>
      <c r="C1389" s="315" t="s">
        <v>2098</v>
      </c>
      <c r="D1389" s="316">
        <v>3.2</v>
      </c>
      <c r="E1389" s="317">
        <v>3682</v>
      </c>
      <c r="F1389" s="317">
        <v>1351.29</v>
      </c>
      <c r="G1389" s="318">
        <v>39577</v>
      </c>
      <c r="H1389" s="318">
        <v>41507</v>
      </c>
      <c r="I1389" s="318">
        <v>50770</v>
      </c>
      <c r="J1389" s="315"/>
      <c r="K1389" s="315">
        <v>1997</v>
      </c>
      <c r="L1389" s="315" t="s">
        <v>2772</v>
      </c>
      <c r="M1389" s="315" t="s">
        <v>754</v>
      </c>
      <c r="N1389" s="315" t="s">
        <v>755</v>
      </c>
      <c r="O1389" s="315"/>
      <c r="P1389" s="315"/>
      <c r="Q1389" s="315"/>
    </row>
    <row r="1390" spans="1:17">
      <c r="A1390" s="315" t="s">
        <v>755</v>
      </c>
      <c r="B1390" s="315" t="s">
        <v>2095</v>
      </c>
      <c r="C1390" s="315" t="s">
        <v>2098</v>
      </c>
      <c r="D1390" s="316">
        <v>3.2</v>
      </c>
      <c r="E1390" s="317">
        <v>2808</v>
      </c>
      <c r="F1390" s="317">
        <v>2106</v>
      </c>
      <c r="G1390" s="318">
        <v>39577</v>
      </c>
      <c r="H1390" s="318">
        <v>38980</v>
      </c>
      <c r="I1390" s="318">
        <v>48213</v>
      </c>
      <c r="J1390" s="315"/>
      <c r="K1390" s="315">
        <v>9240</v>
      </c>
      <c r="L1390" s="315" t="s">
        <v>1965</v>
      </c>
      <c r="M1390" s="315" t="s">
        <v>770</v>
      </c>
      <c r="N1390" s="315" t="s">
        <v>755</v>
      </c>
      <c r="O1390" s="315"/>
      <c r="P1390" s="315"/>
      <c r="Q1390" s="315"/>
    </row>
    <row r="1391" spans="1:17">
      <c r="A1391" s="315" t="s">
        <v>755</v>
      </c>
      <c r="B1391" s="315" t="s">
        <v>2095</v>
      </c>
      <c r="C1391" s="315" t="s">
        <v>2098</v>
      </c>
      <c r="D1391" s="316">
        <v>3.2</v>
      </c>
      <c r="E1391" s="317">
        <v>2469</v>
      </c>
      <c r="F1391" s="317">
        <v>1851.75</v>
      </c>
      <c r="G1391" s="318">
        <v>39569</v>
      </c>
      <c r="H1391" s="318">
        <v>39584</v>
      </c>
      <c r="I1391" s="318">
        <v>48914</v>
      </c>
      <c r="J1391" s="315"/>
      <c r="K1391" s="315">
        <v>7320</v>
      </c>
      <c r="L1391" s="315" t="s">
        <v>1236</v>
      </c>
      <c r="M1391" s="315" t="s">
        <v>770</v>
      </c>
      <c r="N1391" s="315" t="s">
        <v>755</v>
      </c>
      <c r="O1391" s="315"/>
      <c r="P1391" s="315"/>
      <c r="Q1391" s="315"/>
    </row>
    <row r="1392" spans="1:17">
      <c r="A1392" s="315" t="s">
        <v>755</v>
      </c>
      <c r="B1392" s="315" t="s">
        <v>2095</v>
      </c>
      <c r="C1392" s="315" t="s">
        <v>2098</v>
      </c>
      <c r="D1392" s="316">
        <v>3.2</v>
      </c>
      <c r="E1392" s="317">
        <v>3213</v>
      </c>
      <c r="F1392" s="317">
        <v>2409.75</v>
      </c>
      <c r="G1392" s="318">
        <v>39584</v>
      </c>
      <c r="H1392" s="318">
        <v>39730</v>
      </c>
      <c r="I1392" s="318">
        <v>48944</v>
      </c>
      <c r="J1392" s="315"/>
      <c r="K1392" s="315">
        <v>8362</v>
      </c>
      <c r="L1392" s="315" t="s">
        <v>2773</v>
      </c>
      <c r="M1392" s="315" t="s">
        <v>792</v>
      </c>
      <c r="N1392" s="315" t="s">
        <v>755</v>
      </c>
      <c r="O1392" s="315"/>
      <c r="P1392" s="315"/>
      <c r="Q1392" s="315"/>
    </row>
    <row r="1393" spans="1:17">
      <c r="A1393" s="315" t="s">
        <v>755</v>
      </c>
      <c r="B1393" s="315" t="s">
        <v>2095</v>
      </c>
      <c r="C1393" s="315" t="s">
        <v>2096</v>
      </c>
      <c r="D1393" s="316">
        <v>3.2</v>
      </c>
      <c r="E1393" s="317">
        <v>3514</v>
      </c>
      <c r="F1393" s="317">
        <v>2593.33</v>
      </c>
      <c r="G1393" s="318">
        <v>39569</v>
      </c>
      <c r="H1393" s="318">
        <v>40305</v>
      </c>
      <c r="I1393" s="318">
        <v>49674</v>
      </c>
      <c r="J1393" s="315"/>
      <c r="K1393" s="315">
        <v>1091</v>
      </c>
      <c r="L1393" s="315" t="s">
        <v>2251</v>
      </c>
      <c r="M1393" s="315" t="s">
        <v>766</v>
      </c>
      <c r="N1393" s="315" t="s">
        <v>755</v>
      </c>
      <c r="O1393" s="315"/>
      <c r="P1393" s="315"/>
      <c r="Q1393" s="315"/>
    </row>
    <row r="1394" spans="1:17">
      <c r="A1394" s="315" t="s">
        <v>755</v>
      </c>
      <c r="B1394" s="315" t="s">
        <v>2095</v>
      </c>
      <c r="C1394" s="315" t="s">
        <v>2096</v>
      </c>
      <c r="D1394" s="316">
        <v>3.2</v>
      </c>
      <c r="E1394" s="317">
        <v>3091</v>
      </c>
      <c r="F1394" s="317">
        <v>2781.8999999999996</v>
      </c>
      <c r="G1394" s="318">
        <v>39570</v>
      </c>
      <c r="H1394" s="318">
        <v>39597</v>
      </c>
      <c r="I1394" s="318">
        <v>48914</v>
      </c>
      <c r="J1394" s="315"/>
      <c r="K1394" s="315">
        <v>2715</v>
      </c>
      <c r="L1394" s="315" t="s">
        <v>2774</v>
      </c>
      <c r="M1394" s="315" t="s">
        <v>764</v>
      </c>
      <c r="N1394" s="315" t="s">
        <v>755</v>
      </c>
      <c r="O1394" s="315"/>
      <c r="P1394" s="315"/>
      <c r="Q1394" s="315"/>
    </row>
    <row r="1395" spans="1:17">
      <c r="A1395" s="315" t="s">
        <v>755</v>
      </c>
      <c r="B1395" s="315" t="s">
        <v>2095</v>
      </c>
      <c r="C1395" s="315" t="s">
        <v>2098</v>
      </c>
      <c r="D1395" s="316">
        <v>3.2</v>
      </c>
      <c r="E1395" s="317">
        <v>3337</v>
      </c>
      <c r="F1395" s="317">
        <v>2502.75</v>
      </c>
      <c r="G1395" s="318">
        <v>39570</v>
      </c>
      <c r="H1395" s="318">
        <v>39995</v>
      </c>
      <c r="I1395" s="318">
        <v>49309</v>
      </c>
      <c r="J1395" s="315"/>
      <c r="K1395" s="315">
        <v>4500</v>
      </c>
      <c r="L1395" s="315" t="s">
        <v>320</v>
      </c>
      <c r="M1395" s="315" t="s">
        <v>1296</v>
      </c>
      <c r="N1395" s="315" t="s">
        <v>755</v>
      </c>
      <c r="O1395" s="315"/>
      <c r="P1395" s="315"/>
      <c r="Q1395" s="315"/>
    </row>
    <row r="1396" spans="1:17">
      <c r="A1396" s="315" t="s">
        <v>755</v>
      </c>
      <c r="B1396" s="315" t="s">
        <v>2095</v>
      </c>
      <c r="C1396" s="315" t="s">
        <v>2098</v>
      </c>
      <c r="D1396" s="316">
        <v>3.2</v>
      </c>
      <c r="E1396" s="317">
        <v>3413</v>
      </c>
      <c r="F1396" s="317">
        <v>2559.75</v>
      </c>
      <c r="G1396" s="318">
        <v>39570</v>
      </c>
      <c r="H1396" s="318">
        <v>39630</v>
      </c>
      <c r="I1396" s="318">
        <v>48944</v>
      </c>
      <c r="J1396" s="315"/>
      <c r="K1396" s="315">
        <v>7026</v>
      </c>
      <c r="L1396" s="315" t="s">
        <v>2713</v>
      </c>
      <c r="M1396" s="315" t="s">
        <v>966</v>
      </c>
      <c r="N1396" s="315" t="s">
        <v>755</v>
      </c>
      <c r="O1396" s="315"/>
      <c r="P1396" s="315"/>
      <c r="Q1396" s="315"/>
    </row>
    <row r="1397" spans="1:17">
      <c r="A1397" s="315" t="s">
        <v>755</v>
      </c>
      <c r="B1397" s="315" t="s">
        <v>2095</v>
      </c>
      <c r="C1397" s="315" t="s">
        <v>2098</v>
      </c>
      <c r="D1397" s="316">
        <v>3.2</v>
      </c>
      <c r="E1397" s="317">
        <v>2865</v>
      </c>
      <c r="F1397" s="317">
        <v>2148.75</v>
      </c>
      <c r="G1397" s="318">
        <v>39570</v>
      </c>
      <c r="H1397" s="318">
        <v>39377</v>
      </c>
      <c r="I1397" s="318">
        <v>48549</v>
      </c>
      <c r="J1397" s="315"/>
      <c r="K1397" s="315">
        <v>5064</v>
      </c>
      <c r="L1397" s="315" t="s">
        <v>2193</v>
      </c>
      <c r="M1397" s="315" t="s">
        <v>776</v>
      </c>
      <c r="N1397" s="315" t="s">
        <v>755</v>
      </c>
      <c r="O1397" s="315"/>
      <c r="P1397" s="315"/>
      <c r="Q1397" s="315"/>
    </row>
    <row r="1398" spans="1:17">
      <c r="A1398" s="315" t="s">
        <v>755</v>
      </c>
      <c r="B1398" s="315" t="s">
        <v>2095</v>
      </c>
      <c r="C1398" s="315" t="s">
        <v>2096</v>
      </c>
      <c r="D1398" s="316">
        <v>3.2</v>
      </c>
      <c r="E1398" s="317">
        <v>3001</v>
      </c>
      <c r="F1398" s="317">
        <v>2700.8999999999996</v>
      </c>
      <c r="G1398" s="318">
        <v>39996</v>
      </c>
      <c r="H1398" s="318">
        <v>39658</v>
      </c>
      <c r="I1398" s="318">
        <v>48944</v>
      </c>
      <c r="J1398" s="315"/>
      <c r="K1398" s="315">
        <v>1348</v>
      </c>
      <c r="L1398" s="315" t="s">
        <v>2775</v>
      </c>
      <c r="M1398" s="315" t="s">
        <v>766</v>
      </c>
      <c r="N1398" s="315" t="s">
        <v>755</v>
      </c>
      <c r="O1398" s="315"/>
      <c r="P1398" s="315"/>
      <c r="Q1398" s="315"/>
    </row>
    <row r="1399" spans="1:17">
      <c r="A1399" s="315" t="s">
        <v>755</v>
      </c>
      <c r="B1399" s="315" t="s">
        <v>2095</v>
      </c>
      <c r="C1399" s="315" t="s">
        <v>2098</v>
      </c>
      <c r="D1399" s="316">
        <v>3.2</v>
      </c>
      <c r="E1399" s="317">
        <v>3092</v>
      </c>
      <c r="F1399" s="317">
        <v>2319</v>
      </c>
      <c r="G1399" s="318">
        <v>39570</v>
      </c>
      <c r="H1399" s="318">
        <v>40163</v>
      </c>
      <c r="I1399" s="318">
        <v>49279</v>
      </c>
      <c r="J1399" s="315"/>
      <c r="K1399" s="315">
        <v>9652</v>
      </c>
      <c r="L1399" s="315" t="s">
        <v>2776</v>
      </c>
      <c r="M1399" s="315" t="s">
        <v>770</v>
      </c>
      <c r="N1399" s="315" t="s">
        <v>755</v>
      </c>
      <c r="O1399" s="315"/>
      <c r="P1399" s="315"/>
      <c r="Q1399" s="315"/>
    </row>
    <row r="1400" spans="1:17">
      <c r="A1400" s="315" t="s">
        <v>750</v>
      </c>
      <c r="B1400" s="315" t="s">
        <v>2095</v>
      </c>
      <c r="C1400" s="315" t="s">
        <v>2098</v>
      </c>
      <c r="D1400" s="316">
        <v>3.2</v>
      </c>
      <c r="E1400" s="317">
        <v>2758</v>
      </c>
      <c r="F1400" s="317">
        <v>2068.5</v>
      </c>
      <c r="G1400" s="318">
        <v>39596</v>
      </c>
      <c r="H1400" s="318">
        <v>38988</v>
      </c>
      <c r="I1400" s="318">
        <v>48183</v>
      </c>
      <c r="J1400" s="315"/>
      <c r="K1400" s="315">
        <v>6013</v>
      </c>
      <c r="L1400" s="315" t="s">
        <v>2100</v>
      </c>
      <c r="M1400" s="315" t="s">
        <v>788</v>
      </c>
      <c r="N1400" s="315" t="s">
        <v>750</v>
      </c>
      <c r="O1400" s="315"/>
      <c r="P1400" s="315"/>
      <c r="Q1400" s="315"/>
    </row>
    <row r="1401" spans="1:17">
      <c r="A1401" s="315" t="s">
        <v>755</v>
      </c>
      <c r="B1401" s="315" t="s">
        <v>2095</v>
      </c>
      <c r="C1401" s="315" t="s">
        <v>2098</v>
      </c>
      <c r="D1401" s="316">
        <v>3.2</v>
      </c>
      <c r="E1401" s="317">
        <v>4200</v>
      </c>
      <c r="F1401" s="317">
        <v>3150</v>
      </c>
      <c r="G1401" s="318">
        <v>39570</v>
      </c>
      <c r="H1401" s="318">
        <v>40167</v>
      </c>
      <c r="I1401" s="318">
        <v>49309</v>
      </c>
      <c r="J1401" s="315"/>
      <c r="K1401" s="315">
        <v>1971</v>
      </c>
      <c r="L1401" s="315" t="s">
        <v>2099</v>
      </c>
      <c r="M1401" s="315" t="s">
        <v>754</v>
      </c>
      <c r="N1401" s="315" t="s">
        <v>755</v>
      </c>
      <c r="O1401" s="315"/>
      <c r="P1401" s="315"/>
      <c r="Q1401" s="315"/>
    </row>
    <row r="1402" spans="1:17">
      <c r="A1402" s="315" t="s">
        <v>755</v>
      </c>
      <c r="B1402" s="315" t="s">
        <v>2095</v>
      </c>
      <c r="C1402" s="315" t="s">
        <v>2098</v>
      </c>
      <c r="D1402" s="316">
        <v>3.2</v>
      </c>
      <c r="E1402" s="317">
        <v>2914</v>
      </c>
      <c r="F1402" s="317">
        <v>2185.5</v>
      </c>
      <c r="G1402" s="318">
        <v>39570</v>
      </c>
      <c r="H1402" s="318">
        <v>39332</v>
      </c>
      <c r="I1402" s="318">
        <v>48549</v>
      </c>
      <c r="J1402" s="315"/>
      <c r="K1402" s="315">
        <v>9473</v>
      </c>
      <c r="L1402" s="315" t="s">
        <v>2104</v>
      </c>
      <c r="M1402" s="315" t="s">
        <v>770</v>
      </c>
      <c r="N1402" s="315" t="s">
        <v>755</v>
      </c>
      <c r="O1402" s="315"/>
      <c r="P1402" s="315"/>
      <c r="Q1402" s="315"/>
    </row>
    <row r="1403" spans="1:17">
      <c r="A1403" s="315" t="s">
        <v>755</v>
      </c>
      <c r="B1403" s="315" t="s">
        <v>2095</v>
      </c>
      <c r="C1403" s="315" t="s">
        <v>2098</v>
      </c>
      <c r="D1403" s="316">
        <v>3.2</v>
      </c>
      <c r="E1403" s="317">
        <v>3131</v>
      </c>
      <c r="F1403" s="317">
        <v>2348.25</v>
      </c>
      <c r="G1403" s="318">
        <v>39570</v>
      </c>
      <c r="H1403" s="318">
        <v>39538</v>
      </c>
      <c r="I1403" s="318">
        <v>48914</v>
      </c>
      <c r="J1403" s="315"/>
      <c r="K1403" s="315">
        <v>3626</v>
      </c>
      <c r="L1403" s="315" t="s">
        <v>2635</v>
      </c>
      <c r="M1403" s="315" t="s">
        <v>764</v>
      </c>
      <c r="N1403" s="315" t="s">
        <v>755</v>
      </c>
      <c r="O1403" s="315"/>
      <c r="P1403" s="315"/>
      <c r="Q1403" s="315"/>
    </row>
    <row r="1404" spans="1:17">
      <c r="A1404" s="315" t="s">
        <v>755</v>
      </c>
      <c r="B1404" s="315" t="s">
        <v>2095</v>
      </c>
      <c r="C1404" s="315" t="s">
        <v>2098</v>
      </c>
      <c r="D1404" s="316">
        <v>3.2</v>
      </c>
      <c r="E1404" s="317">
        <v>3114</v>
      </c>
      <c r="F1404" s="317">
        <v>2335.5</v>
      </c>
      <c r="G1404" s="318">
        <v>39597</v>
      </c>
      <c r="H1404" s="318">
        <v>39405</v>
      </c>
      <c r="I1404" s="318">
        <v>48549</v>
      </c>
      <c r="J1404" s="315"/>
      <c r="K1404" s="315">
        <v>4912</v>
      </c>
      <c r="L1404" s="315" t="s">
        <v>2777</v>
      </c>
      <c r="M1404" s="315" t="s">
        <v>764</v>
      </c>
      <c r="N1404" s="315" t="s">
        <v>755</v>
      </c>
      <c r="O1404" s="315"/>
      <c r="P1404" s="315"/>
      <c r="Q1404" s="315"/>
    </row>
    <row r="1405" spans="1:17">
      <c r="A1405" s="315" t="s">
        <v>755</v>
      </c>
      <c r="B1405" s="315" t="s">
        <v>2095</v>
      </c>
      <c r="C1405" s="315" t="s">
        <v>2098</v>
      </c>
      <c r="D1405" s="316">
        <v>3.2</v>
      </c>
      <c r="E1405" s="317">
        <v>3249</v>
      </c>
      <c r="F1405" s="317">
        <v>2436.75</v>
      </c>
      <c r="G1405" s="318">
        <v>39570</v>
      </c>
      <c r="H1405" s="318">
        <v>39617</v>
      </c>
      <c r="I1405" s="318">
        <v>48944</v>
      </c>
      <c r="J1405" s="315"/>
      <c r="K1405" s="315">
        <v>1295</v>
      </c>
      <c r="L1405" s="315" t="s">
        <v>2661</v>
      </c>
      <c r="M1405" s="315" t="s">
        <v>766</v>
      </c>
      <c r="N1405" s="315" t="s">
        <v>755</v>
      </c>
      <c r="O1405" s="315"/>
      <c r="P1405" s="315"/>
      <c r="Q1405" s="315"/>
    </row>
    <row r="1406" spans="1:17">
      <c r="A1406" s="315" t="s">
        <v>755</v>
      </c>
      <c r="B1406" s="315" t="s">
        <v>2095</v>
      </c>
      <c r="C1406" s="315" t="s">
        <v>2096</v>
      </c>
      <c r="D1406" s="316">
        <v>3.2</v>
      </c>
      <c r="E1406" s="317">
        <v>2201</v>
      </c>
      <c r="F1406" s="317">
        <v>1980.8999999999999</v>
      </c>
      <c r="G1406" s="318">
        <v>39570</v>
      </c>
      <c r="H1406" s="318">
        <v>39295</v>
      </c>
      <c r="I1406" s="318">
        <v>48549</v>
      </c>
      <c r="J1406" s="315"/>
      <c r="K1406" s="315">
        <v>1684</v>
      </c>
      <c r="L1406" s="315" t="s">
        <v>2778</v>
      </c>
      <c r="M1406" s="315" t="s">
        <v>761</v>
      </c>
      <c r="N1406" s="315" t="s">
        <v>755</v>
      </c>
      <c r="O1406" s="315"/>
      <c r="P1406" s="315"/>
      <c r="Q1406" s="315"/>
    </row>
    <row r="1407" spans="1:17">
      <c r="A1407" s="315" t="s">
        <v>755</v>
      </c>
      <c r="B1407" s="315" t="s">
        <v>2095</v>
      </c>
      <c r="C1407" s="315" t="s">
        <v>2098</v>
      </c>
      <c r="D1407" s="316">
        <v>3.2</v>
      </c>
      <c r="E1407" s="317">
        <v>3494</v>
      </c>
      <c r="F1407" s="317">
        <v>2620.5</v>
      </c>
      <c r="G1407" s="318">
        <v>39570</v>
      </c>
      <c r="H1407" s="318">
        <v>40108</v>
      </c>
      <c r="I1407" s="318">
        <v>49309</v>
      </c>
      <c r="J1407" s="315"/>
      <c r="K1407" s="315">
        <v>3714</v>
      </c>
      <c r="L1407" s="315" t="s">
        <v>1076</v>
      </c>
      <c r="M1407" s="315" t="s">
        <v>764</v>
      </c>
      <c r="N1407" s="315" t="s">
        <v>755</v>
      </c>
      <c r="O1407" s="315"/>
      <c r="P1407" s="315"/>
      <c r="Q1407" s="315"/>
    </row>
    <row r="1408" spans="1:17">
      <c r="A1408" s="315" t="s">
        <v>755</v>
      </c>
      <c r="B1408" s="315" t="s">
        <v>2095</v>
      </c>
      <c r="C1408" s="315" t="s">
        <v>2098</v>
      </c>
      <c r="D1408" s="316">
        <v>3.2</v>
      </c>
      <c r="E1408" s="317">
        <v>2883</v>
      </c>
      <c r="F1408" s="317">
        <v>2162.25</v>
      </c>
      <c r="G1408" s="318">
        <v>39569</v>
      </c>
      <c r="H1408" s="318">
        <v>39689</v>
      </c>
      <c r="I1408" s="318">
        <v>48914</v>
      </c>
      <c r="J1408" s="315"/>
      <c r="K1408" s="315">
        <v>1343</v>
      </c>
      <c r="L1408" s="315" t="s">
        <v>2779</v>
      </c>
      <c r="M1408" s="315" t="s">
        <v>766</v>
      </c>
      <c r="N1408" s="315" t="s">
        <v>755</v>
      </c>
      <c r="O1408" s="315"/>
      <c r="P1408" s="315"/>
      <c r="Q1408" s="315"/>
    </row>
    <row r="1409" spans="1:17">
      <c r="A1409" s="315" t="s">
        <v>755</v>
      </c>
      <c r="B1409" s="315" t="s">
        <v>2095</v>
      </c>
      <c r="C1409" s="315" t="s">
        <v>2098</v>
      </c>
      <c r="D1409" s="316">
        <v>3.2</v>
      </c>
      <c r="E1409" s="317">
        <v>2863</v>
      </c>
      <c r="F1409" s="317">
        <v>2147.25</v>
      </c>
      <c r="G1409" s="318">
        <v>39570</v>
      </c>
      <c r="H1409" s="318">
        <v>39566</v>
      </c>
      <c r="I1409" s="318">
        <v>48914</v>
      </c>
      <c r="J1409" s="315"/>
      <c r="K1409" s="315">
        <v>3210</v>
      </c>
      <c r="L1409" s="315" t="s">
        <v>828</v>
      </c>
      <c r="M1409" s="315" t="s">
        <v>761</v>
      </c>
      <c r="N1409" s="315" t="s">
        <v>755</v>
      </c>
      <c r="O1409" s="315"/>
      <c r="P1409" s="315"/>
      <c r="Q1409" s="315"/>
    </row>
    <row r="1410" spans="1:17">
      <c r="A1410" s="315" t="s">
        <v>755</v>
      </c>
      <c r="B1410" s="315" t="s">
        <v>2095</v>
      </c>
      <c r="C1410" s="315" t="s">
        <v>2142</v>
      </c>
      <c r="D1410" s="316">
        <v>3.2</v>
      </c>
      <c r="E1410" s="317">
        <v>4471</v>
      </c>
      <c r="F1410" s="317">
        <v>2383.0500000000002</v>
      </c>
      <c r="G1410" s="318">
        <v>39569</v>
      </c>
      <c r="H1410" s="318">
        <v>40303</v>
      </c>
      <c r="I1410" s="318">
        <v>49674</v>
      </c>
      <c r="J1410" s="315"/>
      <c r="K1410" s="315">
        <v>6645</v>
      </c>
      <c r="L1410" s="315" t="s">
        <v>2780</v>
      </c>
      <c r="M1410" s="315" t="s">
        <v>811</v>
      </c>
      <c r="N1410" s="315" t="s">
        <v>755</v>
      </c>
      <c r="O1410" s="315"/>
      <c r="P1410" s="315"/>
      <c r="Q1410" s="315"/>
    </row>
    <row r="1411" spans="1:17">
      <c r="A1411" s="315" t="s">
        <v>755</v>
      </c>
      <c r="B1411" s="315" t="s">
        <v>2095</v>
      </c>
      <c r="C1411" s="315" t="s">
        <v>2098</v>
      </c>
      <c r="D1411" s="316">
        <v>3.2</v>
      </c>
      <c r="E1411" s="317">
        <v>3523</v>
      </c>
      <c r="F1411" s="317">
        <v>2642.25</v>
      </c>
      <c r="G1411" s="318">
        <v>39570</v>
      </c>
      <c r="H1411" s="318">
        <v>39549</v>
      </c>
      <c r="I1411" s="318">
        <v>48944</v>
      </c>
      <c r="J1411" s="315"/>
      <c r="K1411" s="315">
        <v>4514</v>
      </c>
      <c r="L1411" s="315" t="s">
        <v>2781</v>
      </c>
      <c r="M1411" s="315" t="s">
        <v>1296</v>
      </c>
      <c r="N1411" s="315" t="s">
        <v>755</v>
      </c>
      <c r="O1411" s="315"/>
      <c r="P1411" s="315"/>
      <c r="Q1411" s="315"/>
    </row>
    <row r="1412" spans="1:17">
      <c r="A1412" s="315" t="s">
        <v>755</v>
      </c>
      <c r="B1412" s="315" t="s">
        <v>2095</v>
      </c>
      <c r="C1412" s="315" t="s">
        <v>2098</v>
      </c>
      <c r="D1412" s="316">
        <v>3.2</v>
      </c>
      <c r="E1412" s="317">
        <v>2636</v>
      </c>
      <c r="F1412" s="317">
        <v>1977</v>
      </c>
      <c r="G1412" s="318">
        <v>39570</v>
      </c>
      <c r="H1412" s="318">
        <v>39724</v>
      </c>
      <c r="I1412" s="318">
        <v>48914</v>
      </c>
      <c r="J1412" s="315"/>
      <c r="K1412" s="315">
        <v>3658</v>
      </c>
      <c r="L1412" s="315" t="s">
        <v>2743</v>
      </c>
      <c r="M1412" s="315" t="s">
        <v>764</v>
      </c>
      <c r="N1412" s="315" t="s">
        <v>755</v>
      </c>
      <c r="O1412" s="315"/>
      <c r="P1412" s="315"/>
      <c r="Q1412" s="315"/>
    </row>
    <row r="1413" spans="1:17">
      <c r="A1413" s="315" t="s">
        <v>755</v>
      </c>
      <c r="B1413" s="315" t="s">
        <v>2095</v>
      </c>
      <c r="C1413" s="315" t="s">
        <v>2098</v>
      </c>
      <c r="D1413" s="316">
        <v>3.2</v>
      </c>
      <c r="E1413" s="317">
        <v>3093</v>
      </c>
      <c r="F1413" s="317">
        <v>2319.75</v>
      </c>
      <c r="G1413" s="318">
        <v>39570</v>
      </c>
      <c r="H1413" s="318">
        <v>39724</v>
      </c>
      <c r="I1413" s="318">
        <v>48914</v>
      </c>
      <c r="J1413" s="315"/>
      <c r="K1413" s="315">
        <v>3629</v>
      </c>
      <c r="L1413" s="315" t="s">
        <v>2782</v>
      </c>
      <c r="M1413" s="315" t="s">
        <v>764</v>
      </c>
      <c r="N1413" s="315" t="s">
        <v>755</v>
      </c>
      <c r="O1413" s="315"/>
      <c r="P1413" s="315"/>
      <c r="Q1413" s="315"/>
    </row>
    <row r="1414" spans="1:17">
      <c r="A1414" s="315" t="s">
        <v>755</v>
      </c>
      <c r="B1414" s="315" t="s">
        <v>2095</v>
      </c>
      <c r="C1414" s="315" t="s">
        <v>2098</v>
      </c>
      <c r="D1414" s="316">
        <v>3.2</v>
      </c>
      <c r="E1414" s="317">
        <v>3235</v>
      </c>
      <c r="F1414" s="317">
        <v>2426.25</v>
      </c>
      <c r="G1414" s="318">
        <v>39570</v>
      </c>
      <c r="H1414" s="318">
        <v>39797</v>
      </c>
      <c r="I1414" s="318">
        <v>48944</v>
      </c>
      <c r="J1414" s="315"/>
      <c r="K1414" s="315">
        <v>3655</v>
      </c>
      <c r="L1414" s="315" t="s">
        <v>2783</v>
      </c>
      <c r="M1414" s="315" t="s">
        <v>764</v>
      </c>
      <c r="N1414" s="315" t="s">
        <v>755</v>
      </c>
      <c r="O1414" s="315"/>
      <c r="P1414" s="315"/>
      <c r="Q1414" s="315"/>
    </row>
    <row r="1415" spans="1:17">
      <c r="A1415" s="315" t="s">
        <v>755</v>
      </c>
      <c r="B1415" s="315" t="s">
        <v>2095</v>
      </c>
      <c r="C1415" s="315" t="s">
        <v>2098</v>
      </c>
      <c r="D1415" s="316">
        <v>3.2</v>
      </c>
      <c r="E1415" s="317">
        <v>2937</v>
      </c>
      <c r="F1415" s="317">
        <v>2202.75</v>
      </c>
      <c r="G1415" s="318">
        <v>39570</v>
      </c>
      <c r="H1415" s="318">
        <v>39745</v>
      </c>
      <c r="I1415" s="318">
        <v>48914</v>
      </c>
      <c r="J1415" s="315"/>
      <c r="K1415" s="315">
        <v>3653</v>
      </c>
      <c r="L1415" s="315" t="s">
        <v>2500</v>
      </c>
      <c r="M1415" s="315" t="s">
        <v>764</v>
      </c>
      <c r="N1415" s="315" t="s">
        <v>755</v>
      </c>
      <c r="O1415" s="315"/>
      <c r="P1415" s="315"/>
      <c r="Q1415" s="315"/>
    </row>
    <row r="1416" spans="1:17">
      <c r="A1416" s="315" t="s">
        <v>755</v>
      </c>
      <c r="B1416" s="315" t="s">
        <v>2095</v>
      </c>
      <c r="C1416" s="315" t="s">
        <v>2098</v>
      </c>
      <c r="D1416" s="316">
        <v>3.2</v>
      </c>
      <c r="E1416" s="317">
        <v>2724</v>
      </c>
      <c r="F1416" s="317">
        <v>2043</v>
      </c>
      <c r="G1416" s="318">
        <v>39570</v>
      </c>
      <c r="H1416" s="318">
        <v>39958</v>
      </c>
      <c r="I1416" s="318">
        <v>49279</v>
      </c>
      <c r="J1416" s="315"/>
      <c r="K1416" s="315">
        <v>3636</v>
      </c>
      <c r="L1416" s="315" t="s">
        <v>2784</v>
      </c>
      <c r="M1416" s="315" t="s">
        <v>764</v>
      </c>
      <c r="N1416" s="315" t="s">
        <v>755</v>
      </c>
      <c r="O1416" s="315"/>
      <c r="P1416" s="315"/>
      <c r="Q1416" s="315"/>
    </row>
    <row r="1417" spans="1:17">
      <c r="A1417" s="315" t="s">
        <v>755</v>
      </c>
      <c r="B1417" s="315" t="s">
        <v>2095</v>
      </c>
      <c r="C1417" s="315" t="s">
        <v>2098</v>
      </c>
      <c r="D1417" s="316">
        <v>3.2</v>
      </c>
      <c r="E1417" s="317">
        <v>2923</v>
      </c>
      <c r="F1417" s="317">
        <v>2192.25</v>
      </c>
      <c r="G1417" s="318">
        <v>39570</v>
      </c>
      <c r="H1417" s="318">
        <v>39909</v>
      </c>
      <c r="I1417" s="318">
        <v>49309</v>
      </c>
      <c r="J1417" s="315"/>
      <c r="K1417" s="315">
        <v>3661</v>
      </c>
      <c r="L1417" s="315" t="s">
        <v>1960</v>
      </c>
      <c r="M1417" s="315" t="s">
        <v>764</v>
      </c>
      <c r="N1417" s="315" t="s">
        <v>755</v>
      </c>
      <c r="O1417" s="315"/>
      <c r="P1417" s="315"/>
      <c r="Q1417" s="315"/>
    </row>
    <row r="1418" spans="1:17">
      <c r="A1418" s="315" t="s">
        <v>755</v>
      </c>
      <c r="B1418" s="315" t="s">
        <v>2095</v>
      </c>
      <c r="C1418" s="315" t="s">
        <v>2098</v>
      </c>
      <c r="D1418" s="316">
        <v>3.2</v>
      </c>
      <c r="E1418" s="317">
        <v>3263</v>
      </c>
      <c r="F1418" s="317">
        <v>2447.25</v>
      </c>
      <c r="G1418" s="318">
        <v>39570</v>
      </c>
      <c r="H1418" s="318">
        <v>39780</v>
      </c>
      <c r="I1418" s="318">
        <v>48944</v>
      </c>
      <c r="J1418" s="315"/>
      <c r="K1418" s="315">
        <v>3612</v>
      </c>
      <c r="L1418" s="315" t="s">
        <v>2278</v>
      </c>
      <c r="M1418" s="315" t="s">
        <v>764</v>
      </c>
      <c r="N1418" s="315" t="s">
        <v>755</v>
      </c>
      <c r="O1418" s="315"/>
      <c r="P1418" s="315"/>
      <c r="Q1418" s="315"/>
    </row>
    <row r="1419" spans="1:17">
      <c r="A1419" s="315" t="s">
        <v>755</v>
      </c>
      <c r="B1419" s="315" t="s">
        <v>2095</v>
      </c>
      <c r="C1419" s="315" t="s">
        <v>2098</v>
      </c>
      <c r="D1419" s="316">
        <v>3.2</v>
      </c>
      <c r="E1419" s="317">
        <v>3464</v>
      </c>
      <c r="F1419" s="317">
        <v>2598</v>
      </c>
      <c r="G1419" s="318">
        <v>39570</v>
      </c>
      <c r="H1419" s="318">
        <v>39861</v>
      </c>
      <c r="I1419" s="318">
        <v>49279</v>
      </c>
      <c r="J1419" s="315"/>
      <c r="K1419" s="315">
        <v>3612</v>
      </c>
      <c r="L1419" s="315" t="s">
        <v>2278</v>
      </c>
      <c r="M1419" s="315" t="s">
        <v>764</v>
      </c>
      <c r="N1419" s="315" t="s">
        <v>755</v>
      </c>
      <c r="O1419" s="315"/>
      <c r="P1419" s="315"/>
      <c r="Q1419" s="315"/>
    </row>
    <row r="1420" spans="1:17">
      <c r="A1420" s="315" t="s">
        <v>755</v>
      </c>
      <c r="B1420" s="315" t="s">
        <v>2095</v>
      </c>
      <c r="C1420" s="315" t="s">
        <v>2098</v>
      </c>
      <c r="D1420" s="316">
        <v>3.2</v>
      </c>
      <c r="E1420" s="317">
        <v>3246</v>
      </c>
      <c r="F1420" s="317">
        <v>2434.5</v>
      </c>
      <c r="G1420" s="318">
        <v>39570</v>
      </c>
      <c r="H1420" s="318">
        <v>39797</v>
      </c>
      <c r="I1420" s="318">
        <v>48914</v>
      </c>
      <c r="J1420" s="315"/>
      <c r="K1420" s="315">
        <v>3656</v>
      </c>
      <c r="L1420" s="315" t="s">
        <v>2785</v>
      </c>
      <c r="M1420" s="315" t="s">
        <v>764</v>
      </c>
      <c r="N1420" s="315" t="s">
        <v>755</v>
      </c>
      <c r="O1420" s="315"/>
      <c r="P1420" s="315"/>
      <c r="Q1420" s="315"/>
    </row>
    <row r="1421" spans="1:17">
      <c r="A1421" s="315" t="s">
        <v>755</v>
      </c>
      <c r="B1421" s="315" t="s">
        <v>2095</v>
      </c>
      <c r="C1421" s="315" t="s">
        <v>2098</v>
      </c>
      <c r="D1421" s="316">
        <v>3.2</v>
      </c>
      <c r="E1421" s="317">
        <v>3025</v>
      </c>
      <c r="F1421" s="317">
        <v>2268.75</v>
      </c>
      <c r="G1421" s="318">
        <v>39570</v>
      </c>
      <c r="H1421" s="318">
        <v>39904</v>
      </c>
      <c r="I1421" s="318">
        <v>49279</v>
      </c>
      <c r="J1421" s="315"/>
      <c r="K1421" s="315">
        <v>3713</v>
      </c>
      <c r="L1421" s="315" t="s">
        <v>777</v>
      </c>
      <c r="M1421" s="315" t="s">
        <v>764</v>
      </c>
      <c r="N1421" s="315" t="s">
        <v>755</v>
      </c>
      <c r="O1421" s="315"/>
      <c r="P1421" s="315"/>
      <c r="Q1421" s="315"/>
    </row>
    <row r="1422" spans="1:17">
      <c r="A1422" s="315" t="s">
        <v>755</v>
      </c>
      <c r="B1422" s="315" t="s">
        <v>2095</v>
      </c>
      <c r="C1422" s="315" t="s">
        <v>2098</v>
      </c>
      <c r="D1422" s="316">
        <v>3.2</v>
      </c>
      <c r="E1422" s="317">
        <v>2940</v>
      </c>
      <c r="F1422" s="317">
        <v>2205</v>
      </c>
      <c r="G1422" s="318">
        <v>39570</v>
      </c>
      <c r="H1422" s="318">
        <v>39911</v>
      </c>
      <c r="I1422" s="318">
        <v>49279</v>
      </c>
      <c r="J1422" s="315"/>
      <c r="K1422" s="315">
        <v>3758</v>
      </c>
      <c r="L1422" s="315" t="s">
        <v>2786</v>
      </c>
      <c r="M1422" s="315" t="s">
        <v>764</v>
      </c>
      <c r="N1422" s="315" t="s">
        <v>755</v>
      </c>
      <c r="O1422" s="315"/>
      <c r="P1422" s="315"/>
      <c r="Q1422" s="315"/>
    </row>
    <row r="1423" spans="1:17">
      <c r="A1423" s="315" t="s">
        <v>755</v>
      </c>
      <c r="B1423" s="315" t="s">
        <v>2095</v>
      </c>
      <c r="C1423" s="315" t="s">
        <v>2098</v>
      </c>
      <c r="D1423" s="316">
        <v>3.2</v>
      </c>
      <c r="E1423" s="317">
        <v>4089</v>
      </c>
      <c r="F1423" s="317">
        <v>3066.75</v>
      </c>
      <c r="G1423" s="318">
        <v>39570</v>
      </c>
      <c r="H1423" s="318">
        <v>39784</v>
      </c>
      <c r="I1423" s="318">
        <v>48914</v>
      </c>
      <c r="J1423" s="315"/>
      <c r="K1423" s="315">
        <v>3155</v>
      </c>
      <c r="L1423" s="315" t="s">
        <v>2787</v>
      </c>
      <c r="M1423" s="315" t="s">
        <v>764</v>
      </c>
      <c r="N1423" s="315" t="s">
        <v>755</v>
      </c>
      <c r="O1423" s="315"/>
      <c r="P1423" s="315"/>
      <c r="Q1423" s="315"/>
    </row>
    <row r="1424" spans="1:17">
      <c r="A1424" s="315" t="s">
        <v>755</v>
      </c>
      <c r="B1424" s="315" t="s">
        <v>2095</v>
      </c>
      <c r="C1424" s="315" t="s">
        <v>2098</v>
      </c>
      <c r="D1424" s="316">
        <v>3.2</v>
      </c>
      <c r="E1424" s="317">
        <v>3548</v>
      </c>
      <c r="F1424" s="317">
        <v>2661</v>
      </c>
      <c r="G1424" s="318">
        <v>39570</v>
      </c>
      <c r="H1424" s="318">
        <v>39927</v>
      </c>
      <c r="I1424" s="318">
        <v>49309</v>
      </c>
      <c r="J1424" s="315"/>
      <c r="K1424" s="315">
        <v>1941</v>
      </c>
      <c r="L1424" s="315" t="s">
        <v>2788</v>
      </c>
      <c r="M1424" s="315" t="s">
        <v>754</v>
      </c>
      <c r="N1424" s="315" t="s">
        <v>755</v>
      </c>
      <c r="O1424" s="315"/>
      <c r="P1424" s="315"/>
      <c r="Q1424" s="315"/>
    </row>
    <row r="1425" spans="1:17">
      <c r="A1425" s="315" t="s">
        <v>755</v>
      </c>
      <c r="B1425" s="315" t="s">
        <v>2095</v>
      </c>
      <c r="C1425" s="315" t="s">
        <v>2098</v>
      </c>
      <c r="D1425" s="316">
        <v>3.2</v>
      </c>
      <c r="E1425" s="317">
        <v>3055</v>
      </c>
      <c r="F1425" s="317">
        <v>2291.25</v>
      </c>
      <c r="G1425" s="318">
        <v>39570</v>
      </c>
      <c r="H1425" s="318">
        <v>39083</v>
      </c>
      <c r="I1425" s="318">
        <v>48549</v>
      </c>
      <c r="J1425" s="315"/>
      <c r="K1425" s="315">
        <v>1005</v>
      </c>
      <c r="L1425" s="315" t="s">
        <v>2075</v>
      </c>
      <c r="M1425" s="315" t="s">
        <v>766</v>
      </c>
      <c r="N1425" s="315" t="s">
        <v>755</v>
      </c>
      <c r="O1425" s="315"/>
      <c r="P1425" s="315"/>
      <c r="Q1425" s="315"/>
    </row>
    <row r="1426" spans="1:17">
      <c r="A1426" s="315" t="s">
        <v>755</v>
      </c>
      <c r="B1426" s="315" t="s">
        <v>2095</v>
      </c>
      <c r="C1426" s="315" t="s">
        <v>2096</v>
      </c>
      <c r="D1426" s="316">
        <v>3.2</v>
      </c>
      <c r="E1426" s="317">
        <v>2984</v>
      </c>
      <c r="F1426" s="317">
        <v>2685.6</v>
      </c>
      <c r="G1426" s="318">
        <v>39570</v>
      </c>
      <c r="H1426" s="318">
        <v>39710</v>
      </c>
      <c r="I1426" s="318">
        <v>48914</v>
      </c>
      <c r="J1426" s="315"/>
      <c r="K1426" s="315">
        <v>2035</v>
      </c>
      <c r="L1426" s="315" t="s">
        <v>2714</v>
      </c>
      <c r="M1426" s="315" t="s">
        <v>758</v>
      </c>
      <c r="N1426" s="315" t="s">
        <v>755</v>
      </c>
      <c r="O1426" s="315"/>
      <c r="P1426" s="315"/>
      <c r="Q1426" s="315"/>
    </row>
    <row r="1427" spans="1:17">
      <c r="A1427" s="315" t="s">
        <v>755</v>
      </c>
      <c r="B1427" s="315" t="s">
        <v>2095</v>
      </c>
      <c r="C1427" s="315" t="s">
        <v>2098</v>
      </c>
      <c r="D1427" s="316">
        <v>3.2</v>
      </c>
      <c r="E1427" s="317">
        <v>3188</v>
      </c>
      <c r="F1427" s="317">
        <v>2391</v>
      </c>
      <c r="G1427" s="318">
        <v>39587</v>
      </c>
      <c r="H1427" s="318">
        <v>39189</v>
      </c>
      <c r="I1427" s="318">
        <v>48549</v>
      </c>
      <c r="J1427" s="315"/>
      <c r="K1427" s="315">
        <v>9472</v>
      </c>
      <c r="L1427" s="315" t="s">
        <v>2333</v>
      </c>
      <c r="M1427" s="315" t="s">
        <v>770</v>
      </c>
      <c r="N1427" s="315" t="s">
        <v>755</v>
      </c>
      <c r="O1427" s="315"/>
      <c r="P1427" s="315"/>
      <c r="Q1427" s="315"/>
    </row>
    <row r="1428" spans="1:17">
      <c r="A1428" s="315" t="s">
        <v>755</v>
      </c>
      <c r="B1428" s="315" t="s">
        <v>2095</v>
      </c>
      <c r="C1428" s="315" t="s">
        <v>2098</v>
      </c>
      <c r="D1428" s="316">
        <v>3.2</v>
      </c>
      <c r="E1428" s="317">
        <v>2989</v>
      </c>
      <c r="F1428" s="317">
        <v>2241.75</v>
      </c>
      <c r="G1428" s="318">
        <v>39575</v>
      </c>
      <c r="H1428" s="318">
        <v>39283</v>
      </c>
      <c r="I1428" s="318">
        <v>48579</v>
      </c>
      <c r="J1428" s="315"/>
      <c r="K1428" s="315">
        <v>1197</v>
      </c>
      <c r="L1428" s="315" t="s">
        <v>2789</v>
      </c>
      <c r="M1428" s="315" t="s">
        <v>766</v>
      </c>
      <c r="N1428" s="315" t="s">
        <v>755</v>
      </c>
      <c r="O1428" s="315"/>
      <c r="P1428" s="315"/>
      <c r="Q1428" s="315"/>
    </row>
    <row r="1429" spans="1:17">
      <c r="A1429" s="315" t="s">
        <v>755</v>
      </c>
      <c r="B1429" s="315" t="s">
        <v>2095</v>
      </c>
      <c r="C1429" s="315" t="s">
        <v>2098</v>
      </c>
      <c r="D1429" s="316">
        <v>3.2</v>
      </c>
      <c r="E1429" s="317">
        <v>3552</v>
      </c>
      <c r="F1429" s="317">
        <v>2664</v>
      </c>
      <c r="G1429" s="318">
        <v>39573</v>
      </c>
      <c r="H1429" s="318">
        <v>39940</v>
      </c>
      <c r="I1429" s="318">
        <v>49309</v>
      </c>
      <c r="J1429" s="315"/>
      <c r="K1429" s="315">
        <v>2017</v>
      </c>
      <c r="L1429" s="315" t="s">
        <v>2298</v>
      </c>
      <c r="M1429" s="315" t="s">
        <v>758</v>
      </c>
      <c r="N1429" s="315" t="s">
        <v>755</v>
      </c>
      <c r="O1429" s="315"/>
      <c r="P1429" s="315"/>
      <c r="Q1429" s="315"/>
    </row>
    <row r="1430" spans="1:17">
      <c r="A1430" s="315" t="s">
        <v>755</v>
      </c>
      <c r="B1430" s="315" t="s">
        <v>2095</v>
      </c>
      <c r="C1430" s="315" t="s">
        <v>2098</v>
      </c>
      <c r="D1430" s="316">
        <v>3.2</v>
      </c>
      <c r="E1430" s="317">
        <v>3271</v>
      </c>
      <c r="F1430" s="317">
        <v>2453.25</v>
      </c>
      <c r="G1430" s="318">
        <v>39570</v>
      </c>
      <c r="H1430" s="318">
        <v>38834</v>
      </c>
      <c r="I1430" s="318">
        <v>48183</v>
      </c>
      <c r="J1430" s="315"/>
      <c r="K1430" s="315">
        <v>9473</v>
      </c>
      <c r="L1430" s="315" t="s">
        <v>2104</v>
      </c>
      <c r="M1430" s="315" t="s">
        <v>770</v>
      </c>
      <c r="N1430" s="315" t="s">
        <v>755</v>
      </c>
      <c r="O1430" s="315"/>
      <c r="P1430" s="315"/>
      <c r="Q1430" s="315"/>
    </row>
    <row r="1431" spans="1:17">
      <c r="A1431" s="315" t="s">
        <v>755</v>
      </c>
      <c r="B1431" s="315" t="s">
        <v>2095</v>
      </c>
      <c r="C1431" s="315" t="s">
        <v>2098</v>
      </c>
      <c r="D1431" s="316">
        <v>3.2</v>
      </c>
      <c r="E1431" s="317">
        <v>3399</v>
      </c>
      <c r="F1431" s="317">
        <v>2549.25</v>
      </c>
      <c r="G1431" s="318">
        <v>39618</v>
      </c>
      <c r="H1431" s="318">
        <v>39962</v>
      </c>
      <c r="I1431" s="318">
        <v>49309</v>
      </c>
      <c r="J1431" s="315"/>
      <c r="K1431" s="315">
        <v>3322</v>
      </c>
      <c r="L1431" s="315" t="s">
        <v>2790</v>
      </c>
      <c r="M1431" s="315" t="s">
        <v>764</v>
      </c>
      <c r="N1431" s="315" t="s">
        <v>755</v>
      </c>
      <c r="O1431" s="315"/>
      <c r="P1431" s="315"/>
      <c r="Q1431" s="315"/>
    </row>
    <row r="1432" spans="1:17">
      <c r="A1432" s="315" t="s">
        <v>755</v>
      </c>
      <c r="B1432" s="315" t="s">
        <v>2095</v>
      </c>
      <c r="C1432" s="315" t="s">
        <v>2098</v>
      </c>
      <c r="D1432" s="316">
        <v>3.2</v>
      </c>
      <c r="E1432" s="317">
        <v>3490</v>
      </c>
      <c r="F1432" s="317">
        <v>2146.36</v>
      </c>
      <c r="G1432" s="318">
        <v>39625</v>
      </c>
      <c r="H1432" s="318">
        <v>40294</v>
      </c>
      <c r="I1432" s="318">
        <v>49674</v>
      </c>
      <c r="J1432" s="315"/>
      <c r="K1432" s="315">
        <v>1295</v>
      </c>
      <c r="L1432" s="315" t="s">
        <v>2791</v>
      </c>
      <c r="M1432" s="315" t="s">
        <v>766</v>
      </c>
      <c r="N1432" s="315" t="s">
        <v>755</v>
      </c>
      <c r="O1432" s="315"/>
      <c r="P1432" s="315"/>
      <c r="Q1432" s="315"/>
    </row>
    <row r="1433" spans="1:17">
      <c r="A1433" s="315" t="s">
        <v>755</v>
      </c>
      <c r="B1433" s="315" t="s">
        <v>2095</v>
      </c>
      <c r="C1433" s="315" t="s">
        <v>2098</v>
      </c>
      <c r="D1433" s="316">
        <v>3.2</v>
      </c>
      <c r="E1433" s="317">
        <v>2119</v>
      </c>
      <c r="F1433" s="317">
        <v>1023.4799999999999</v>
      </c>
      <c r="G1433" s="318">
        <v>39630</v>
      </c>
      <c r="H1433" s="318">
        <v>40583</v>
      </c>
      <c r="I1433" s="318">
        <v>50040</v>
      </c>
      <c r="J1433" s="315"/>
      <c r="K1433" s="315">
        <v>2854</v>
      </c>
      <c r="L1433" s="315" t="s">
        <v>2792</v>
      </c>
      <c r="M1433" s="315" t="s">
        <v>1431</v>
      </c>
      <c r="N1433" s="315" t="s">
        <v>755</v>
      </c>
      <c r="O1433" s="315"/>
      <c r="P1433" s="315"/>
      <c r="Q1433" s="315"/>
    </row>
    <row r="1434" spans="1:17">
      <c r="A1434" s="315" t="s">
        <v>755</v>
      </c>
      <c r="B1434" s="315" t="s">
        <v>2095</v>
      </c>
      <c r="C1434" s="315" t="s">
        <v>2098</v>
      </c>
      <c r="D1434" s="316">
        <v>3.2</v>
      </c>
      <c r="E1434" s="317">
        <v>1844</v>
      </c>
      <c r="F1434" s="317">
        <v>1383</v>
      </c>
      <c r="G1434" s="318">
        <v>39626</v>
      </c>
      <c r="H1434" s="318">
        <v>39605</v>
      </c>
      <c r="I1434" s="318">
        <v>48944</v>
      </c>
      <c r="J1434" s="315"/>
      <c r="K1434" s="315">
        <v>5706</v>
      </c>
      <c r="L1434" s="315" t="s">
        <v>2793</v>
      </c>
      <c r="M1434" s="315" t="s">
        <v>776</v>
      </c>
      <c r="N1434" s="315" t="s">
        <v>755</v>
      </c>
      <c r="O1434" s="315"/>
      <c r="P1434" s="315"/>
      <c r="Q1434" s="315"/>
    </row>
    <row r="1435" spans="1:17">
      <c r="A1435" s="315" t="s">
        <v>755</v>
      </c>
      <c r="B1435" s="315" t="s">
        <v>2095</v>
      </c>
      <c r="C1435" s="315" t="s">
        <v>2098</v>
      </c>
      <c r="D1435" s="316">
        <v>3.2</v>
      </c>
      <c r="E1435" s="317">
        <v>2311.3900000000003</v>
      </c>
      <c r="F1435" s="317">
        <v>1733.5600000000002</v>
      </c>
      <c r="G1435" s="318">
        <v>39632</v>
      </c>
      <c r="H1435" s="318">
        <v>39036</v>
      </c>
      <c r="I1435" s="318">
        <v>48213</v>
      </c>
      <c r="J1435" s="315"/>
      <c r="K1435" s="315">
        <v>9230</v>
      </c>
      <c r="L1435" s="315" t="s">
        <v>2794</v>
      </c>
      <c r="M1435" s="315" t="s">
        <v>770</v>
      </c>
      <c r="N1435" s="315" t="s">
        <v>755</v>
      </c>
      <c r="O1435" s="315"/>
      <c r="P1435" s="315"/>
      <c r="Q1435" s="315"/>
    </row>
    <row r="1436" spans="1:17">
      <c r="A1436" s="315" t="s">
        <v>755</v>
      </c>
      <c r="B1436" s="315" t="s">
        <v>2095</v>
      </c>
      <c r="C1436" s="315" t="s">
        <v>2098</v>
      </c>
      <c r="D1436" s="316">
        <v>3.2</v>
      </c>
      <c r="E1436" s="317">
        <v>3653</v>
      </c>
      <c r="F1436" s="317">
        <v>2739.75</v>
      </c>
      <c r="G1436" s="318">
        <v>39632</v>
      </c>
      <c r="H1436" s="318">
        <v>39529</v>
      </c>
      <c r="I1436" s="318">
        <v>48914</v>
      </c>
      <c r="J1436" s="315"/>
      <c r="K1436" s="315">
        <v>3053</v>
      </c>
      <c r="L1436" s="315" t="s">
        <v>2640</v>
      </c>
      <c r="M1436" s="315" t="s">
        <v>764</v>
      </c>
      <c r="N1436" s="315" t="s">
        <v>755</v>
      </c>
      <c r="O1436" s="315"/>
      <c r="P1436" s="315"/>
      <c r="Q1436" s="315"/>
    </row>
    <row r="1437" spans="1:17">
      <c r="A1437" s="315" t="s">
        <v>750</v>
      </c>
      <c r="B1437" s="315" t="s">
        <v>2095</v>
      </c>
      <c r="C1437" s="315" t="s">
        <v>2098</v>
      </c>
      <c r="D1437" s="316">
        <v>3.2</v>
      </c>
      <c r="E1437" s="317">
        <v>2771.6600000000003</v>
      </c>
      <c r="F1437" s="317">
        <v>2078.73</v>
      </c>
      <c r="G1437" s="318">
        <v>39632</v>
      </c>
      <c r="H1437" s="318">
        <v>39384</v>
      </c>
      <c r="I1437" s="318">
        <v>48579</v>
      </c>
      <c r="J1437" s="315"/>
      <c r="K1437" s="315">
        <v>3018</v>
      </c>
      <c r="L1437" s="315" t="s">
        <v>308</v>
      </c>
      <c r="M1437" s="315" t="s">
        <v>764</v>
      </c>
      <c r="N1437" s="315" t="s">
        <v>750</v>
      </c>
      <c r="O1437" s="315"/>
      <c r="P1437" s="315"/>
      <c r="Q1437" s="315"/>
    </row>
    <row r="1438" spans="1:17">
      <c r="A1438" s="315" t="s">
        <v>755</v>
      </c>
      <c r="B1438" s="315" t="s">
        <v>2095</v>
      </c>
      <c r="C1438" s="315" t="s">
        <v>2098</v>
      </c>
      <c r="D1438" s="316">
        <v>3.2</v>
      </c>
      <c r="E1438" s="317">
        <v>3230</v>
      </c>
      <c r="F1438" s="317">
        <v>2422.5</v>
      </c>
      <c r="G1438" s="318">
        <v>39630</v>
      </c>
      <c r="H1438" s="318">
        <v>39969</v>
      </c>
      <c r="I1438" s="318">
        <v>49309</v>
      </c>
      <c r="J1438" s="315"/>
      <c r="K1438" s="315">
        <v>3658</v>
      </c>
      <c r="L1438" s="315" t="s">
        <v>2795</v>
      </c>
      <c r="M1438" s="315" t="s">
        <v>764</v>
      </c>
      <c r="N1438" s="315" t="s">
        <v>755</v>
      </c>
      <c r="O1438" s="315"/>
      <c r="P1438" s="315"/>
      <c r="Q1438" s="315"/>
    </row>
    <row r="1439" spans="1:17">
      <c r="A1439" s="315" t="s">
        <v>755</v>
      </c>
      <c r="B1439" s="315" t="s">
        <v>2095</v>
      </c>
      <c r="C1439" s="315" t="s">
        <v>2098</v>
      </c>
      <c r="D1439" s="316">
        <v>3.2</v>
      </c>
      <c r="E1439" s="317">
        <v>2025</v>
      </c>
      <c r="F1439" s="317">
        <v>1518.75</v>
      </c>
      <c r="G1439" s="318">
        <v>39647</v>
      </c>
      <c r="H1439" s="318">
        <v>39412</v>
      </c>
      <c r="I1439" s="318">
        <v>48549</v>
      </c>
      <c r="J1439" s="315"/>
      <c r="K1439" s="315">
        <v>2504</v>
      </c>
      <c r="L1439" s="315" t="s">
        <v>1577</v>
      </c>
      <c r="M1439" s="315" t="s">
        <v>764</v>
      </c>
      <c r="N1439" s="315" t="s">
        <v>755</v>
      </c>
      <c r="O1439" s="315"/>
      <c r="P1439" s="315"/>
      <c r="Q1439" s="315"/>
    </row>
    <row r="1440" spans="1:17">
      <c r="A1440" s="315" t="s">
        <v>755</v>
      </c>
      <c r="B1440" s="315" t="s">
        <v>2095</v>
      </c>
      <c r="C1440" s="315" t="s">
        <v>2098</v>
      </c>
      <c r="D1440" s="316">
        <v>3.2</v>
      </c>
      <c r="E1440" s="317">
        <v>2718</v>
      </c>
      <c r="F1440" s="317">
        <v>2038.5</v>
      </c>
      <c r="G1440" s="318">
        <v>39658</v>
      </c>
      <c r="H1440" s="318">
        <v>39416</v>
      </c>
      <c r="I1440" s="318">
        <v>48549</v>
      </c>
      <c r="J1440" s="315"/>
      <c r="K1440" s="315">
        <v>3250</v>
      </c>
      <c r="L1440" s="315" t="s">
        <v>1732</v>
      </c>
      <c r="M1440" s="315" t="s">
        <v>764</v>
      </c>
      <c r="N1440" s="315" t="s">
        <v>755</v>
      </c>
      <c r="O1440" s="315"/>
      <c r="P1440" s="315"/>
      <c r="Q1440" s="315"/>
    </row>
    <row r="1441" spans="1:17">
      <c r="A1441" s="315" t="s">
        <v>755</v>
      </c>
      <c r="B1441" s="315" t="s">
        <v>2095</v>
      </c>
      <c r="C1441" s="315" t="s">
        <v>2098</v>
      </c>
      <c r="D1441" s="316">
        <v>3.2</v>
      </c>
      <c r="E1441" s="317">
        <v>2744</v>
      </c>
      <c r="F1441" s="317">
        <v>2058</v>
      </c>
      <c r="G1441" s="318">
        <v>39658</v>
      </c>
      <c r="H1441" s="318">
        <v>39502</v>
      </c>
      <c r="I1441" s="318">
        <v>48914</v>
      </c>
      <c r="J1441" s="315"/>
      <c r="K1441" s="315">
        <v>4573</v>
      </c>
      <c r="L1441" s="315" t="s">
        <v>2796</v>
      </c>
      <c r="M1441" s="315" t="s">
        <v>1296</v>
      </c>
      <c r="N1441" s="315" t="s">
        <v>755</v>
      </c>
      <c r="O1441" s="315"/>
      <c r="P1441" s="315"/>
      <c r="Q1441" s="315"/>
    </row>
    <row r="1442" spans="1:17">
      <c r="A1442" s="315" t="s">
        <v>755</v>
      </c>
      <c r="B1442" s="315" t="s">
        <v>2095</v>
      </c>
      <c r="C1442" s="315" t="s">
        <v>2098</v>
      </c>
      <c r="D1442" s="316">
        <v>3.2</v>
      </c>
      <c r="E1442" s="317">
        <v>2560</v>
      </c>
      <c r="F1442" s="317">
        <v>1920</v>
      </c>
      <c r="G1442" s="318">
        <v>39658</v>
      </c>
      <c r="H1442" s="318">
        <v>40018</v>
      </c>
      <c r="I1442" s="318">
        <v>49309</v>
      </c>
      <c r="J1442" s="315"/>
      <c r="K1442" s="315">
        <v>3634</v>
      </c>
      <c r="L1442" s="315" t="s">
        <v>2199</v>
      </c>
      <c r="M1442" s="315" t="s">
        <v>764</v>
      </c>
      <c r="N1442" s="315" t="s">
        <v>755</v>
      </c>
      <c r="O1442" s="315"/>
      <c r="P1442" s="315"/>
      <c r="Q1442" s="315"/>
    </row>
    <row r="1443" spans="1:17">
      <c r="A1443" s="315" t="s">
        <v>755</v>
      </c>
      <c r="B1443" s="315" t="s">
        <v>2095</v>
      </c>
      <c r="C1443" s="315" t="s">
        <v>2098</v>
      </c>
      <c r="D1443" s="316">
        <v>3.2</v>
      </c>
      <c r="E1443" s="317">
        <v>3414</v>
      </c>
      <c r="F1443" s="317">
        <v>2560.5</v>
      </c>
      <c r="G1443" s="318">
        <v>39671</v>
      </c>
      <c r="H1443" s="318">
        <v>39770</v>
      </c>
      <c r="I1443" s="318">
        <v>48944</v>
      </c>
      <c r="J1443" s="315"/>
      <c r="K1443" s="315">
        <v>1772</v>
      </c>
      <c r="L1443" s="315" t="s">
        <v>2797</v>
      </c>
      <c r="M1443" s="315" t="s">
        <v>761</v>
      </c>
      <c r="N1443" s="315" t="s">
        <v>755</v>
      </c>
      <c r="O1443" s="315"/>
      <c r="P1443" s="315"/>
      <c r="Q1443" s="315"/>
    </row>
    <row r="1444" spans="1:17">
      <c r="A1444" s="315" t="s">
        <v>755</v>
      </c>
      <c r="B1444" s="315" t="s">
        <v>2095</v>
      </c>
      <c r="C1444" s="315" t="s">
        <v>2098</v>
      </c>
      <c r="D1444" s="316">
        <v>3.2</v>
      </c>
      <c r="E1444" s="317">
        <v>3280.5700000000006</v>
      </c>
      <c r="F1444" s="317">
        <v>2460.42</v>
      </c>
      <c r="G1444" s="318">
        <v>39668</v>
      </c>
      <c r="H1444" s="318">
        <v>38875</v>
      </c>
      <c r="I1444" s="318">
        <v>48183</v>
      </c>
      <c r="J1444" s="315"/>
      <c r="K1444" s="315">
        <v>5024</v>
      </c>
      <c r="L1444" s="315" t="s">
        <v>2610</v>
      </c>
      <c r="M1444" s="315" t="s">
        <v>776</v>
      </c>
      <c r="N1444" s="315" t="s">
        <v>755</v>
      </c>
      <c r="O1444" s="315"/>
      <c r="P1444" s="315"/>
      <c r="Q1444" s="315"/>
    </row>
    <row r="1445" spans="1:17">
      <c r="A1445" s="315" t="s">
        <v>755</v>
      </c>
      <c r="B1445" s="315" t="s">
        <v>2095</v>
      </c>
      <c r="C1445" s="315" t="s">
        <v>2098</v>
      </c>
      <c r="D1445" s="316">
        <v>3.2</v>
      </c>
      <c r="E1445" s="317">
        <v>3194</v>
      </c>
      <c r="F1445" s="317">
        <v>2395.5</v>
      </c>
      <c r="G1445" s="318">
        <v>39668</v>
      </c>
      <c r="H1445" s="318">
        <v>39113</v>
      </c>
      <c r="I1445" s="318">
        <v>48549</v>
      </c>
      <c r="J1445" s="315"/>
      <c r="K1445" s="315">
        <v>1728</v>
      </c>
      <c r="L1445" s="315" t="s">
        <v>2394</v>
      </c>
      <c r="M1445" s="315" t="s">
        <v>761</v>
      </c>
      <c r="N1445" s="315" t="s">
        <v>755</v>
      </c>
      <c r="O1445" s="315"/>
      <c r="P1445" s="315"/>
      <c r="Q1445" s="315"/>
    </row>
    <row r="1446" spans="1:17">
      <c r="A1446" s="315" t="s">
        <v>755</v>
      </c>
      <c r="B1446" s="315" t="s">
        <v>2095</v>
      </c>
      <c r="C1446" s="315" t="s">
        <v>2098</v>
      </c>
      <c r="D1446" s="316">
        <v>3.2</v>
      </c>
      <c r="E1446" s="317">
        <v>2664</v>
      </c>
      <c r="F1446" s="317">
        <v>1998</v>
      </c>
      <c r="G1446" s="318">
        <v>39666</v>
      </c>
      <c r="H1446" s="318">
        <v>39191</v>
      </c>
      <c r="I1446" s="318">
        <v>48549</v>
      </c>
      <c r="J1446" s="315"/>
      <c r="K1446" s="315">
        <v>1789</v>
      </c>
      <c r="L1446" s="315" t="s">
        <v>2166</v>
      </c>
      <c r="M1446" s="315" t="s">
        <v>761</v>
      </c>
      <c r="N1446" s="315" t="s">
        <v>755</v>
      </c>
      <c r="O1446" s="315"/>
      <c r="P1446" s="315"/>
      <c r="Q1446" s="315"/>
    </row>
    <row r="1447" spans="1:17">
      <c r="A1447" s="315" t="s">
        <v>755</v>
      </c>
      <c r="B1447" s="315" t="s">
        <v>2095</v>
      </c>
      <c r="C1447" s="315" t="s">
        <v>2098</v>
      </c>
      <c r="D1447" s="316">
        <v>3.2</v>
      </c>
      <c r="E1447" s="317">
        <v>3172</v>
      </c>
      <c r="F1447" s="317">
        <v>2379</v>
      </c>
      <c r="G1447" s="318">
        <v>39680</v>
      </c>
      <c r="H1447" s="318">
        <v>39836</v>
      </c>
      <c r="I1447" s="318">
        <v>49309</v>
      </c>
      <c r="J1447" s="315"/>
      <c r="K1447" s="315">
        <v>1305</v>
      </c>
      <c r="L1447" s="315" t="s">
        <v>2424</v>
      </c>
      <c r="M1447" s="315" t="s">
        <v>766</v>
      </c>
      <c r="N1447" s="315" t="s">
        <v>755</v>
      </c>
      <c r="O1447" s="315"/>
      <c r="P1447" s="315"/>
      <c r="Q1447" s="315"/>
    </row>
    <row r="1448" spans="1:17">
      <c r="A1448" s="315" t="s">
        <v>755</v>
      </c>
      <c r="B1448" s="315" t="s">
        <v>2095</v>
      </c>
      <c r="C1448" s="315" t="s">
        <v>2098</v>
      </c>
      <c r="D1448" s="316">
        <v>3.2</v>
      </c>
      <c r="E1448" s="317">
        <v>2849</v>
      </c>
      <c r="F1448" s="317">
        <v>2136.75</v>
      </c>
      <c r="G1448" s="318">
        <v>39700</v>
      </c>
      <c r="H1448" s="318">
        <v>40001</v>
      </c>
      <c r="I1448" s="318">
        <v>49309</v>
      </c>
      <c r="J1448" s="315"/>
      <c r="K1448" s="315">
        <v>5507</v>
      </c>
      <c r="L1448" s="315" t="s">
        <v>1125</v>
      </c>
      <c r="M1448" s="315" t="s">
        <v>776</v>
      </c>
      <c r="N1448" s="315" t="s">
        <v>755</v>
      </c>
      <c r="O1448" s="315"/>
      <c r="P1448" s="315"/>
      <c r="Q1448" s="315"/>
    </row>
    <row r="1449" spans="1:17">
      <c r="A1449" s="315" t="s">
        <v>755</v>
      </c>
      <c r="B1449" s="315" t="s">
        <v>2095</v>
      </c>
      <c r="C1449" s="315" t="s">
        <v>2098</v>
      </c>
      <c r="D1449" s="316">
        <v>3.2</v>
      </c>
      <c r="E1449" s="317">
        <v>2994</v>
      </c>
      <c r="F1449" s="317">
        <v>2245.5</v>
      </c>
      <c r="G1449" s="318">
        <v>39698</v>
      </c>
      <c r="H1449" s="318">
        <v>39995</v>
      </c>
      <c r="I1449" s="318">
        <v>49309</v>
      </c>
      <c r="J1449" s="315"/>
      <c r="K1449" s="315">
        <v>1719</v>
      </c>
      <c r="L1449" s="315" t="s">
        <v>948</v>
      </c>
      <c r="M1449" s="315" t="s">
        <v>761</v>
      </c>
      <c r="N1449" s="315" t="s">
        <v>755</v>
      </c>
      <c r="O1449" s="315"/>
      <c r="P1449" s="315"/>
      <c r="Q1449" s="315"/>
    </row>
    <row r="1450" spans="1:17">
      <c r="A1450" s="315" t="s">
        <v>755</v>
      </c>
      <c r="B1450" s="315" t="s">
        <v>2095</v>
      </c>
      <c r="C1450" s="315" t="s">
        <v>2098</v>
      </c>
      <c r="D1450" s="316">
        <v>3.2</v>
      </c>
      <c r="E1450" s="317">
        <v>1659</v>
      </c>
      <c r="F1450" s="317">
        <v>1244.25</v>
      </c>
      <c r="G1450" s="318">
        <v>39698</v>
      </c>
      <c r="H1450" s="318">
        <v>40100</v>
      </c>
      <c r="I1450" s="318">
        <v>49309</v>
      </c>
      <c r="J1450" s="315"/>
      <c r="K1450" s="315">
        <v>2800</v>
      </c>
      <c r="L1450" s="315" t="s">
        <v>2655</v>
      </c>
      <c r="M1450" s="315" t="s">
        <v>1431</v>
      </c>
      <c r="N1450" s="315" t="s">
        <v>755</v>
      </c>
      <c r="O1450" s="315"/>
      <c r="P1450" s="315"/>
      <c r="Q1450" s="315"/>
    </row>
    <row r="1451" spans="1:17">
      <c r="A1451" s="315" t="s">
        <v>755</v>
      </c>
      <c r="B1451" s="315" t="s">
        <v>2095</v>
      </c>
      <c r="C1451" s="315" t="s">
        <v>2098</v>
      </c>
      <c r="D1451" s="316">
        <v>3.2</v>
      </c>
      <c r="E1451" s="317">
        <v>2993</v>
      </c>
      <c r="F1451" s="317">
        <v>1840.71</v>
      </c>
      <c r="G1451" s="318">
        <v>39700</v>
      </c>
      <c r="H1451" s="318">
        <v>40276</v>
      </c>
      <c r="I1451" s="318">
        <v>49674</v>
      </c>
      <c r="J1451" s="315"/>
      <c r="K1451" s="315">
        <v>5046</v>
      </c>
      <c r="L1451" s="315" t="s">
        <v>2798</v>
      </c>
      <c r="M1451" s="315" t="s">
        <v>776</v>
      </c>
      <c r="N1451" s="315" t="s">
        <v>755</v>
      </c>
      <c r="O1451" s="315"/>
      <c r="P1451" s="315"/>
      <c r="Q1451" s="315"/>
    </row>
    <row r="1452" spans="1:17">
      <c r="A1452" s="315" t="s">
        <v>755</v>
      </c>
      <c r="B1452" s="315" t="s">
        <v>2095</v>
      </c>
      <c r="C1452" s="315" t="s">
        <v>2098</v>
      </c>
      <c r="D1452" s="316">
        <v>3.2</v>
      </c>
      <c r="E1452" s="317">
        <v>3392</v>
      </c>
      <c r="F1452" s="317">
        <v>2355.56</v>
      </c>
      <c r="G1452" s="318">
        <v>39700</v>
      </c>
      <c r="H1452" s="318">
        <v>40143</v>
      </c>
      <c r="I1452" s="318">
        <v>49309</v>
      </c>
      <c r="J1452" s="315"/>
      <c r="K1452" s="315">
        <v>1134</v>
      </c>
      <c r="L1452" s="315" t="s">
        <v>2799</v>
      </c>
      <c r="M1452" s="315" t="s">
        <v>766</v>
      </c>
      <c r="N1452" s="315" t="s">
        <v>755</v>
      </c>
      <c r="O1452" s="315"/>
      <c r="P1452" s="315"/>
      <c r="Q1452" s="315"/>
    </row>
    <row r="1453" spans="1:17">
      <c r="A1453" s="315" t="s">
        <v>755</v>
      </c>
      <c r="B1453" s="315" t="s">
        <v>2095</v>
      </c>
      <c r="C1453" s="315" t="s">
        <v>2098</v>
      </c>
      <c r="D1453" s="316">
        <v>3.2</v>
      </c>
      <c r="E1453" s="317">
        <v>2402</v>
      </c>
      <c r="F1453" s="317">
        <v>1801.5</v>
      </c>
      <c r="G1453" s="318">
        <v>39720</v>
      </c>
      <c r="H1453" s="318">
        <v>39806</v>
      </c>
      <c r="I1453" s="318">
        <v>48944</v>
      </c>
      <c r="J1453" s="315"/>
      <c r="K1453" s="315">
        <v>4410</v>
      </c>
      <c r="L1453" s="315" t="s">
        <v>2428</v>
      </c>
      <c r="M1453" s="315" t="s">
        <v>1484</v>
      </c>
      <c r="N1453" s="315" t="s">
        <v>755</v>
      </c>
      <c r="O1453" s="315"/>
      <c r="P1453" s="315"/>
      <c r="Q1453" s="315"/>
    </row>
    <row r="1454" spans="1:17">
      <c r="A1454" s="315" t="s">
        <v>755</v>
      </c>
      <c r="B1454" s="315" t="s">
        <v>2095</v>
      </c>
      <c r="C1454" s="315" t="s">
        <v>2098</v>
      </c>
      <c r="D1454" s="316">
        <v>3.2</v>
      </c>
      <c r="E1454" s="317">
        <v>3030</v>
      </c>
      <c r="F1454" s="317">
        <v>1863.4600000000003</v>
      </c>
      <c r="G1454" s="318">
        <v>39723</v>
      </c>
      <c r="H1454" s="318">
        <v>40506</v>
      </c>
      <c r="I1454" s="318">
        <v>49674</v>
      </c>
      <c r="J1454" s="315"/>
      <c r="K1454" s="315">
        <v>9472</v>
      </c>
      <c r="L1454" s="315" t="s">
        <v>2333</v>
      </c>
      <c r="M1454" s="315" t="s">
        <v>770</v>
      </c>
      <c r="N1454" s="315" t="s">
        <v>755</v>
      </c>
      <c r="O1454" s="315"/>
      <c r="P1454" s="315"/>
      <c r="Q1454" s="315"/>
    </row>
    <row r="1455" spans="1:17">
      <c r="A1455" s="315" t="s">
        <v>755</v>
      </c>
      <c r="B1455" s="315" t="s">
        <v>2095</v>
      </c>
      <c r="C1455" s="315" t="s">
        <v>2098</v>
      </c>
      <c r="D1455" s="316">
        <v>3.2</v>
      </c>
      <c r="E1455" s="317">
        <v>3284.7000000000003</v>
      </c>
      <c r="F1455" s="317">
        <v>2020.1000000000001</v>
      </c>
      <c r="G1455" s="318">
        <v>39729</v>
      </c>
      <c r="H1455" s="318">
        <v>40255</v>
      </c>
      <c r="I1455" s="318">
        <v>49674</v>
      </c>
      <c r="J1455" s="315"/>
      <c r="K1455" s="315">
        <v>3255</v>
      </c>
      <c r="L1455" s="315" t="s">
        <v>2800</v>
      </c>
      <c r="M1455" s="315" t="s">
        <v>764</v>
      </c>
      <c r="N1455" s="315" t="s">
        <v>755</v>
      </c>
      <c r="O1455" s="315"/>
      <c r="P1455" s="315"/>
      <c r="Q1455" s="315"/>
    </row>
    <row r="1456" spans="1:17">
      <c r="A1456" s="315" t="s">
        <v>755</v>
      </c>
      <c r="B1456" s="315" t="s">
        <v>2095</v>
      </c>
      <c r="C1456" s="315" t="s">
        <v>2098</v>
      </c>
      <c r="D1456" s="316">
        <v>3.2</v>
      </c>
      <c r="E1456" s="317">
        <v>3864</v>
      </c>
      <c r="F1456" s="317">
        <v>2376.3599999999997</v>
      </c>
      <c r="G1456" s="318">
        <v>39728</v>
      </c>
      <c r="H1456" s="318">
        <v>40505</v>
      </c>
      <c r="I1456" s="318">
        <v>49674</v>
      </c>
      <c r="J1456" s="315"/>
      <c r="K1456" s="315">
        <v>6702</v>
      </c>
      <c r="L1456" s="315" t="s">
        <v>2248</v>
      </c>
      <c r="M1456" s="315" t="s">
        <v>811</v>
      </c>
      <c r="N1456" s="315" t="s">
        <v>755</v>
      </c>
      <c r="O1456" s="315"/>
      <c r="P1456" s="315"/>
      <c r="Q1456" s="315"/>
    </row>
    <row r="1457" spans="1:17">
      <c r="A1457" s="315" t="s">
        <v>755</v>
      </c>
      <c r="B1457" s="315" t="s">
        <v>2095</v>
      </c>
      <c r="C1457" s="315" t="s">
        <v>2098</v>
      </c>
      <c r="D1457" s="316">
        <v>3.2</v>
      </c>
      <c r="E1457" s="317">
        <v>3356</v>
      </c>
      <c r="F1457" s="317">
        <v>2517</v>
      </c>
      <c r="G1457" s="318">
        <v>39735</v>
      </c>
      <c r="H1457" s="318">
        <v>40137</v>
      </c>
      <c r="I1457" s="318">
        <v>49309</v>
      </c>
      <c r="J1457" s="315"/>
      <c r="K1457" s="315">
        <v>3600</v>
      </c>
      <c r="L1457" s="315" t="s">
        <v>2197</v>
      </c>
      <c r="M1457" s="315" t="s">
        <v>764</v>
      </c>
      <c r="N1457" s="315" t="s">
        <v>755</v>
      </c>
      <c r="O1457" s="315"/>
      <c r="P1457" s="315"/>
      <c r="Q1457" s="315"/>
    </row>
    <row r="1458" spans="1:17">
      <c r="A1458" s="315" t="s">
        <v>755</v>
      </c>
      <c r="B1458" s="315" t="s">
        <v>2095</v>
      </c>
      <c r="C1458" s="315" t="s">
        <v>2098</v>
      </c>
      <c r="D1458" s="316">
        <v>3.2</v>
      </c>
      <c r="E1458" s="317">
        <v>3066</v>
      </c>
      <c r="F1458" s="317">
        <v>1480.8700000000001</v>
      </c>
      <c r="G1458" s="318">
        <v>39735</v>
      </c>
      <c r="H1458" s="318">
        <v>40833</v>
      </c>
      <c r="I1458" s="318">
        <v>50040</v>
      </c>
      <c r="J1458" s="315"/>
      <c r="K1458" s="315">
        <v>3656</v>
      </c>
      <c r="L1458" s="315" t="s">
        <v>2801</v>
      </c>
      <c r="M1458" s="315" t="s">
        <v>764</v>
      </c>
      <c r="N1458" s="315" t="s">
        <v>755</v>
      </c>
      <c r="O1458" s="315"/>
      <c r="P1458" s="315"/>
      <c r="Q1458" s="315"/>
    </row>
    <row r="1459" spans="1:17">
      <c r="A1459" s="315" t="s">
        <v>755</v>
      </c>
      <c r="B1459" s="315" t="s">
        <v>2095</v>
      </c>
      <c r="C1459" s="315" t="s">
        <v>2098</v>
      </c>
      <c r="D1459" s="316">
        <v>3.2</v>
      </c>
      <c r="E1459" s="317">
        <v>2964</v>
      </c>
      <c r="F1459" s="317">
        <v>2223</v>
      </c>
      <c r="G1459" s="318">
        <v>39741</v>
      </c>
      <c r="H1459" s="318">
        <v>39994</v>
      </c>
      <c r="I1459" s="318">
        <v>49309</v>
      </c>
      <c r="J1459" s="315"/>
      <c r="K1459" s="315">
        <v>5506</v>
      </c>
      <c r="L1459" s="315" t="s">
        <v>2802</v>
      </c>
      <c r="M1459" s="315" t="s">
        <v>776</v>
      </c>
      <c r="N1459" s="315" t="s">
        <v>755</v>
      </c>
      <c r="O1459" s="315"/>
      <c r="P1459" s="315"/>
      <c r="Q1459" s="315"/>
    </row>
    <row r="1460" spans="1:17">
      <c r="A1460" s="315" t="s">
        <v>755</v>
      </c>
      <c r="B1460" s="315" t="s">
        <v>2095</v>
      </c>
      <c r="C1460" s="315" t="s">
        <v>2098</v>
      </c>
      <c r="D1460" s="316">
        <v>3.2</v>
      </c>
      <c r="E1460" s="317">
        <v>3286</v>
      </c>
      <c r="F1460" s="317">
        <v>2464.5</v>
      </c>
      <c r="G1460" s="318">
        <v>39745</v>
      </c>
      <c r="H1460" s="318">
        <v>39980</v>
      </c>
      <c r="I1460" s="318">
        <v>49309</v>
      </c>
      <c r="J1460" s="315"/>
      <c r="K1460" s="315">
        <v>5246</v>
      </c>
      <c r="L1460" s="315" t="s">
        <v>2649</v>
      </c>
      <c r="M1460" s="315" t="s">
        <v>776</v>
      </c>
      <c r="N1460" s="315" t="s">
        <v>755</v>
      </c>
      <c r="O1460" s="315"/>
      <c r="P1460" s="315"/>
      <c r="Q1460" s="315"/>
    </row>
    <row r="1461" spans="1:17">
      <c r="A1461" s="315" t="s">
        <v>755</v>
      </c>
      <c r="B1461" s="315" t="s">
        <v>2095</v>
      </c>
      <c r="C1461" s="315" t="s">
        <v>2098</v>
      </c>
      <c r="D1461" s="316">
        <v>3.2</v>
      </c>
      <c r="E1461" s="317">
        <v>3175</v>
      </c>
      <c r="F1461" s="317">
        <v>2381.25</v>
      </c>
      <c r="G1461" s="318">
        <v>39756</v>
      </c>
      <c r="H1461" s="318">
        <v>40095</v>
      </c>
      <c r="I1461" s="318">
        <v>49309</v>
      </c>
      <c r="J1461" s="315"/>
      <c r="K1461" s="315">
        <v>1661</v>
      </c>
      <c r="L1461" s="315" t="s">
        <v>2803</v>
      </c>
      <c r="M1461" s="315" t="s">
        <v>761</v>
      </c>
      <c r="N1461" s="315" t="s">
        <v>755</v>
      </c>
      <c r="O1461" s="315"/>
      <c r="P1461" s="315"/>
      <c r="Q1461" s="315"/>
    </row>
    <row r="1462" spans="1:17">
      <c r="A1462" s="315" t="s">
        <v>755</v>
      </c>
      <c r="B1462" s="315" t="s">
        <v>2095</v>
      </c>
      <c r="C1462" s="315" t="s">
        <v>2096</v>
      </c>
      <c r="D1462" s="316">
        <v>3.2</v>
      </c>
      <c r="E1462" s="317">
        <v>3450</v>
      </c>
      <c r="F1462" s="317">
        <v>3105</v>
      </c>
      <c r="G1462" s="318">
        <v>39744</v>
      </c>
      <c r="H1462" s="318">
        <v>40000</v>
      </c>
      <c r="I1462" s="318">
        <v>49309</v>
      </c>
      <c r="J1462" s="315"/>
      <c r="K1462" s="315">
        <v>1845</v>
      </c>
      <c r="L1462" s="315" t="s">
        <v>2804</v>
      </c>
      <c r="M1462" s="315" t="s">
        <v>766</v>
      </c>
      <c r="N1462" s="315" t="s">
        <v>755</v>
      </c>
      <c r="O1462" s="315"/>
      <c r="P1462" s="315"/>
      <c r="Q1462" s="315"/>
    </row>
    <row r="1463" spans="1:17">
      <c r="A1463" s="315" t="s">
        <v>755</v>
      </c>
      <c r="B1463" s="315" t="s">
        <v>2095</v>
      </c>
      <c r="C1463" s="315" t="s">
        <v>2098</v>
      </c>
      <c r="D1463" s="316">
        <v>3.2</v>
      </c>
      <c r="E1463" s="317">
        <v>2892</v>
      </c>
      <c r="F1463" s="317">
        <v>2169</v>
      </c>
      <c r="G1463" s="318">
        <v>39748</v>
      </c>
      <c r="H1463" s="318">
        <v>40163</v>
      </c>
      <c r="I1463" s="318">
        <v>49309</v>
      </c>
      <c r="J1463" s="315"/>
      <c r="K1463" s="315">
        <v>3604</v>
      </c>
      <c r="L1463" s="315" t="s">
        <v>2197</v>
      </c>
      <c r="M1463" s="315" t="s">
        <v>764</v>
      </c>
      <c r="N1463" s="315" t="s">
        <v>755</v>
      </c>
      <c r="O1463" s="315"/>
      <c r="P1463" s="315"/>
      <c r="Q1463" s="315"/>
    </row>
    <row r="1464" spans="1:17">
      <c r="A1464" s="315" t="s">
        <v>755</v>
      </c>
      <c r="B1464" s="315" t="s">
        <v>2095</v>
      </c>
      <c r="C1464" s="315" t="s">
        <v>2098</v>
      </c>
      <c r="D1464" s="316">
        <v>3.2</v>
      </c>
      <c r="E1464" s="317">
        <v>2097</v>
      </c>
      <c r="F1464" s="317">
        <v>1572.75</v>
      </c>
      <c r="G1464" s="318">
        <v>39755</v>
      </c>
      <c r="H1464" s="318">
        <v>39995</v>
      </c>
      <c r="I1464" s="318">
        <v>49309</v>
      </c>
      <c r="J1464" s="315"/>
      <c r="K1464" s="315">
        <v>1295</v>
      </c>
      <c r="L1464" s="315" t="s">
        <v>2661</v>
      </c>
      <c r="M1464" s="315" t="s">
        <v>766</v>
      </c>
      <c r="N1464" s="315" t="s">
        <v>755</v>
      </c>
      <c r="O1464" s="315"/>
      <c r="P1464" s="315"/>
      <c r="Q1464" s="315"/>
    </row>
    <row r="1465" spans="1:17">
      <c r="A1465" s="315" t="s">
        <v>755</v>
      </c>
      <c r="B1465" s="315" t="s">
        <v>2095</v>
      </c>
      <c r="C1465" s="315" t="s">
        <v>2098</v>
      </c>
      <c r="D1465" s="316">
        <v>3.2</v>
      </c>
      <c r="E1465" s="317">
        <v>2968</v>
      </c>
      <c r="F1465" s="317">
        <v>2226</v>
      </c>
      <c r="G1465" s="318">
        <v>39756</v>
      </c>
      <c r="H1465" s="318">
        <v>40081</v>
      </c>
      <c r="I1465" s="318">
        <v>49309</v>
      </c>
      <c r="J1465" s="315"/>
      <c r="K1465" s="315">
        <v>3658</v>
      </c>
      <c r="L1465" s="315" t="s">
        <v>2743</v>
      </c>
      <c r="M1465" s="315" t="s">
        <v>764</v>
      </c>
      <c r="N1465" s="315" t="s">
        <v>755</v>
      </c>
      <c r="O1465" s="315"/>
      <c r="P1465" s="315"/>
      <c r="Q1465" s="315"/>
    </row>
    <row r="1466" spans="1:17">
      <c r="A1466" s="315" t="s">
        <v>755</v>
      </c>
      <c r="B1466" s="315" t="s">
        <v>2095</v>
      </c>
      <c r="C1466" s="315" t="s">
        <v>2098</v>
      </c>
      <c r="D1466" s="316">
        <v>3.2</v>
      </c>
      <c r="E1466" s="317">
        <v>3050</v>
      </c>
      <c r="F1466" s="317">
        <v>2287.5</v>
      </c>
      <c r="G1466" s="318">
        <v>39756</v>
      </c>
      <c r="H1466" s="318">
        <v>40123</v>
      </c>
      <c r="I1466" s="318">
        <v>49309</v>
      </c>
      <c r="J1466" s="315"/>
      <c r="K1466" s="315">
        <v>3600</v>
      </c>
      <c r="L1466" s="315" t="s">
        <v>2197</v>
      </c>
      <c r="M1466" s="315" t="s">
        <v>764</v>
      </c>
      <c r="N1466" s="315" t="s">
        <v>755</v>
      </c>
      <c r="O1466" s="315"/>
      <c r="P1466" s="315"/>
      <c r="Q1466" s="315"/>
    </row>
    <row r="1467" spans="1:17">
      <c r="A1467" s="315" t="s">
        <v>755</v>
      </c>
      <c r="B1467" s="315" t="s">
        <v>2095</v>
      </c>
      <c r="C1467" s="315" t="s">
        <v>2098</v>
      </c>
      <c r="D1467" s="316">
        <v>3.2</v>
      </c>
      <c r="E1467" s="317">
        <v>3324</v>
      </c>
      <c r="F1467" s="317">
        <v>2493</v>
      </c>
      <c r="G1467" s="318">
        <v>39759</v>
      </c>
      <c r="H1467" s="318">
        <v>40140</v>
      </c>
      <c r="I1467" s="318">
        <v>49309</v>
      </c>
      <c r="J1467" s="315"/>
      <c r="K1467" s="315">
        <v>3284</v>
      </c>
      <c r="L1467" s="315" t="s">
        <v>2805</v>
      </c>
      <c r="M1467" s="315" t="s">
        <v>761</v>
      </c>
      <c r="N1467" s="315" t="s">
        <v>755</v>
      </c>
      <c r="O1467" s="315"/>
      <c r="P1467" s="315"/>
      <c r="Q1467" s="315"/>
    </row>
    <row r="1468" spans="1:17">
      <c r="A1468" s="315" t="s">
        <v>750</v>
      </c>
      <c r="B1468" s="315" t="s">
        <v>2095</v>
      </c>
      <c r="C1468" s="315" t="s">
        <v>2098</v>
      </c>
      <c r="D1468" s="316">
        <v>3.2</v>
      </c>
      <c r="E1468" s="317">
        <v>3398</v>
      </c>
      <c r="F1468" s="317">
        <v>2548.5</v>
      </c>
      <c r="G1468" s="318">
        <v>39764</v>
      </c>
      <c r="H1468" s="318">
        <v>39755</v>
      </c>
      <c r="I1468" s="318">
        <v>48944</v>
      </c>
      <c r="J1468" s="315"/>
      <c r="K1468" s="315">
        <v>5242</v>
      </c>
      <c r="L1468" s="315" t="s">
        <v>2806</v>
      </c>
      <c r="M1468" s="315" t="s">
        <v>776</v>
      </c>
      <c r="N1468" s="315" t="s">
        <v>750</v>
      </c>
      <c r="O1468" s="315"/>
      <c r="P1468" s="315"/>
      <c r="Q1468" s="315"/>
    </row>
    <row r="1469" spans="1:17">
      <c r="A1469" s="315" t="s">
        <v>755</v>
      </c>
      <c r="B1469" s="315" t="s">
        <v>2095</v>
      </c>
      <c r="C1469" s="315" t="s">
        <v>2098</v>
      </c>
      <c r="D1469" s="316">
        <v>3.2</v>
      </c>
      <c r="E1469" s="317">
        <v>2739</v>
      </c>
      <c r="F1469" s="317">
        <v>2054.25</v>
      </c>
      <c r="G1469" s="318">
        <v>39772</v>
      </c>
      <c r="H1469" s="318">
        <v>39420</v>
      </c>
      <c r="I1469" s="318">
        <v>48549</v>
      </c>
      <c r="J1469" s="315"/>
      <c r="K1469" s="315">
        <v>5625</v>
      </c>
      <c r="L1469" s="315" t="s">
        <v>2807</v>
      </c>
      <c r="M1469" s="315" t="s">
        <v>776</v>
      </c>
      <c r="N1469" s="315" t="s">
        <v>755</v>
      </c>
      <c r="O1469" s="315"/>
      <c r="P1469" s="315"/>
      <c r="Q1469" s="315"/>
    </row>
    <row r="1470" spans="1:17">
      <c r="A1470" s="315" t="s">
        <v>755</v>
      </c>
      <c r="B1470" s="315" t="s">
        <v>2095</v>
      </c>
      <c r="C1470" s="315" t="s">
        <v>2098</v>
      </c>
      <c r="D1470" s="316">
        <v>3.2</v>
      </c>
      <c r="E1470" s="317">
        <v>3194</v>
      </c>
      <c r="F1470" s="317">
        <v>2395.5</v>
      </c>
      <c r="G1470" s="318">
        <v>39772</v>
      </c>
      <c r="H1470" s="318">
        <v>39973</v>
      </c>
      <c r="I1470" s="318">
        <v>49309</v>
      </c>
      <c r="J1470" s="315"/>
      <c r="K1470" s="315">
        <v>3633</v>
      </c>
      <c r="L1470" s="315" t="s">
        <v>2608</v>
      </c>
      <c r="M1470" s="315" t="s">
        <v>764</v>
      </c>
      <c r="N1470" s="315" t="s">
        <v>755</v>
      </c>
      <c r="O1470" s="315"/>
      <c r="P1470" s="315"/>
      <c r="Q1470" s="315"/>
    </row>
    <row r="1471" spans="1:17">
      <c r="A1471" s="315" t="s">
        <v>755</v>
      </c>
      <c r="B1471" s="315" t="s">
        <v>2095</v>
      </c>
      <c r="C1471" s="315" t="s">
        <v>2098</v>
      </c>
      <c r="D1471" s="316">
        <v>3.2</v>
      </c>
      <c r="E1471" s="317">
        <v>3242</v>
      </c>
      <c r="F1471" s="317">
        <v>2431.5</v>
      </c>
      <c r="G1471" s="318">
        <v>39778</v>
      </c>
      <c r="H1471" s="318">
        <v>39996</v>
      </c>
      <c r="I1471" s="318">
        <v>49309</v>
      </c>
      <c r="J1471" s="315"/>
      <c r="K1471" s="315">
        <v>3661</v>
      </c>
      <c r="L1471" s="315" t="s">
        <v>1960</v>
      </c>
      <c r="M1471" s="315" t="s">
        <v>764</v>
      </c>
      <c r="N1471" s="315" t="s">
        <v>755</v>
      </c>
      <c r="O1471" s="315"/>
      <c r="P1471" s="315"/>
      <c r="Q1471" s="315"/>
    </row>
    <row r="1472" spans="1:17">
      <c r="A1472" s="315" t="s">
        <v>755</v>
      </c>
      <c r="B1472" s="315" t="s">
        <v>2095</v>
      </c>
      <c r="C1472" s="315" t="s">
        <v>2098</v>
      </c>
      <c r="D1472" s="316">
        <v>3.2</v>
      </c>
      <c r="E1472" s="317">
        <v>2614.3499999999995</v>
      </c>
      <c r="F1472" s="317">
        <v>1960.77</v>
      </c>
      <c r="G1472" s="318">
        <v>39780</v>
      </c>
      <c r="H1472" s="318">
        <v>39424</v>
      </c>
      <c r="I1472" s="318">
        <v>48579</v>
      </c>
      <c r="J1472" s="315"/>
      <c r="K1472" s="315">
        <v>5000</v>
      </c>
      <c r="L1472" s="315" t="s">
        <v>1801</v>
      </c>
      <c r="M1472" s="315" t="s">
        <v>776</v>
      </c>
      <c r="N1472" s="315" t="s">
        <v>755</v>
      </c>
      <c r="O1472" s="315"/>
      <c r="P1472" s="315"/>
      <c r="Q1472" s="315"/>
    </row>
    <row r="1473" spans="1:17">
      <c r="A1473" s="315" t="s">
        <v>755</v>
      </c>
      <c r="B1473" s="315" t="s">
        <v>2095</v>
      </c>
      <c r="C1473" s="315" t="s">
        <v>2098</v>
      </c>
      <c r="D1473" s="316">
        <v>3.2</v>
      </c>
      <c r="E1473" s="317">
        <v>3475</v>
      </c>
      <c r="F1473" s="317">
        <v>2413.1899999999996</v>
      </c>
      <c r="G1473" s="318">
        <v>39784</v>
      </c>
      <c r="H1473" s="318">
        <v>40077</v>
      </c>
      <c r="I1473" s="318">
        <v>49309</v>
      </c>
      <c r="J1473" s="315"/>
      <c r="K1473" s="315">
        <v>3612</v>
      </c>
      <c r="L1473" s="315" t="s">
        <v>2278</v>
      </c>
      <c r="M1473" s="315" t="s">
        <v>764</v>
      </c>
      <c r="N1473" s="315" t="s">
        <v>755</v>
      </c>
      <c r="O1473" s="315"/>
      <c r="P1473" s="315"/>
      <c r="Q1473" s="315"/>
    </row>
    <row r="1474" spans="1:17">
      <c r="A1474" s="315" t="s">
        <v>755</v>
      </c>
      <c r="B1474" s="315" t="s">
        <v>2095</v>
      </c>
      <c r="C1474" s="315" t="s">
        <v>2098</v>
      </c>
      <c r="D1474" s="316">
        <v>3.2</v>
      </c>
      <c r="E1474" s="317">
        <v>2736</v>
      </c>
      <c r="F1474" s="317">
        <v>2052</v>
      </c>
      <c r="G1474" s="318">
        <v>39786</v>
      </c>
      <c r="H1474" s="318">
        <v>39912</v>
      </c>
      <c r="I1474" s="318">
        <v>49309</v>
      </c>
      <c r="J1474" s="315"/>
      <c r="K1474" s="315">
        <v>3661</v>
      </c>
      <c r="L1474" s="315" t="s">
        <v>1960</v>
      </c>
      <c r="M1474" s="315" t="s">
        <v>764</v>
      </c>
      <c r="N1474" s="315" t="s">
        <v>755</v>
      </c>
      <c r="O1474" s="315"/>
      <c r="P1474" s="315"/>
      <c r="Q1474" s="315"/>
    </row>
    <row r="1475" spans="1:17">
      <c r="A1475" s="315" t="s">
        <v>755</v>
      </c>
      <c r="B1475" s="315" t="s">
        <v>2095</v>
      </c>
      <c r="C1475" s="315" t="s">
        <v>2098</v>
      </c>
      <c r="D1475" s="316">
        <v>3.2</v>
      </c>
      <c r="E1475" s="317">
        <v>2862</v>
      </c>
      <c r="F1475" s="317">
        <v>2146.5</v>
      </c>
      <c r="G1475" s="318">
        <v>39786</v>
      </c>
      <c r="H1475" s="318">
        <v>39927</v>
      </c>
      <c r="I1475" s="318">
        <v>49309</v>
      </c>
      <c r="J1475" s="315"/>
      <c r="K1475" s="315">
        <v>3661</v>
      </c>
      <c r="L1475" s="315" t="s">
        <v>1960</v>
      </c>
      <c r="M1475" s="315" t="s">
        <v>764</v>
      </c>
      <c r="N1475" s="315" t="s">
        <v>755</v>
      </c>
      <c r="O1475" s="315"/>
      <c r="P1475" s="315"/>
      <c r="Q1475" s="315"/>
    </row>
    <row r="1476" spans="1:17">
      <c r="A1476" s="315" t="s">
        <v>755</v>
      </c>
      <c r="B1476" s="315" t="s">
        <v>2095</v>
      </c>
      <c r="C1476" s="315" t="s">
        <v>2098</v>
      </c>
      <c r="D1476" s="316">
        <v>3.2</v>
      </c>
      <c r="E1476" s="317">
        <v>3679</v>
      </c>
      <c r="F1476" s="317">
        <v>2759.25</v>
      </c>
      <c r="G1476" s="318">
        <v>39793</v>
      </c>
      <c r="H1476" s="318">
        <v>40137</v>
      </c>
      <c r="I1476" s="318">
        <v>49309</v>
      </c>
      <c r="J1476" s="315"/>
      <c r="K1476" s="315">
        <v>3612</v>
      </c>
      <c r="L1476" s="315" t="s">
        <v>2278</v>
      </c>
      <c r="M1476" s="315" t="s">
        <v>764</v>
      </c>
      <c r="N1476" s="315" t="s">
        <v>755</v>
      </c>
      <c r="O1476" s="315"/>
      <c r="P1476" s="315"/>
      <c r="Q1476" s="315"/>
    </row>
    <row r="1477" spans="1:17">
      <c r="A1477" s="315" t="s">
        <v>755</v>
      </c>
      <c r="B1477" s="315" t="s">
        <v>2095</v>
      </c>
      <c r="C1477" s="315" t="s">
        <v>2098</v>
      </c>
      <c r="D1477" s="316">
        <v>3.2</v>
      </c>
      <c r="E1477" s="317">
        <v>3179</v>
      </c>
      <c r="F1477" s="317">
        <v>2384.25</v>
      </c>
      <c r="G1477" s="318">
        <v>39799</v>
      </c>
      <c r="H1477" s="318">
        <v>39989</v>
      </c>
      <c r="I1477" s="318">
        <v>49309</v>
      </c>
      <c r="J1477" s="315"/>
      <c r="K1477" s="315">
        <v>3302</v>
      </c>
      <c r="L1477" s="315" t="s">
        <v>2808</v>
      </c>
      <c r="M1477" s="315" t="s">
        <v>764</v>
      </c>
      <c r="N1477" s="315" t="s">
        <v>755</v>
      </c>
      <c r="O1477" s="315"/>
      <c r="P1477" s="315"/>
      <c r="Q1477" s="315"/>
    </row>
    <row r="1478" spans="1:17">
      <c r="A1478" s="315" t="s">
        <v>755</v>
      </c>
      <c r="B1478" s="315" t="s">
        <v>2095</v>
      </c>
      <c r="C1478" s="315" t="s">
        <v>2098</v>
      </c>
      <c r="D1478" s="316">
        <v>3.2</v>
      </c>
      <c r="E1478" s="317">
        <v>2953</v>
      </c>
      <c r="F1478" s="317">
        <v>2214.75</v>
      </c>
      <c r="G1478" s="318">
        <v>39799</v>
      </c>
      <c r="H1478" s="318">
        <v>39945</v>
      </c>
      <c r="I1478" s="318">
        <v>49309</v>
      </c>
      <c r="J1478" s="315"/>
      <c r="K1478" s="315">
        <v>2540</v>
      </c>
      <c r="L1478" s="315" t="s">
        <v>1527</v>
      </c>
      <c r="M1478" s="315" t="s">
        <v>1296</v>
      </c>
      <c r="N1478" s="315" t="s">
        <v>755</v>
      </c>
      <c r="O1478" s="315"/>
      <c r="P1478" s="315"/>
      <c r="Q1478" s="315"/>
    </row>
    <row r="1479" spans="1:17">
      <c r="A1479" s="315" t="s">
        <v>755</v>
      </c>
      <c r="B1479" s="315" t="s">
        <v>2095</v>
      </c>
      <c r="C1479" s="315" t="s">
        <v>2096</v>
      </c>
      <c r="D1479" s="316">
        <v>3.2</v>
      </c>
      <c r="E1479" s="317">
        <v>2626</v>
      </c>
      <c r="F1479" s="317">
        <v>2363.4</v>
      </c>
      <c r="G1479" s="318">
        <v>39802</v>
      </c>
      <c r="H1479" s="318">
        <v>39340</v>
      </c>
      <c r="I1479" s="318">
        <v>48549</v>
      </c>
      <c r="J1479" s="315"/>
      <c r="K1479" s="315">
        <v>1012</v>
      </c>
      <c r="L1479" s="315" t="s">
        <v>2075</v>
      </c>
      <c r="M1479" s="315" t="s">
        <v>766</v>
      </c>
      <c r="N1479" s="315" t="s">
        <v>755</v>
      </c>
      <c r="O1479" s="315"/>
      <c r="P1479" s="315"/>
      <c r="Q1479" s="315"/>
    </row>
    <row r="1480" spans="1:17">
      <c r="A1480" s="315" t="s">
        <v>755</v>
      </c>
      <c r="B1480" s="315" t="s">
        <v>2095</v>
      </c>
      <c r="C1480" s="315" t="s">
        <v>2098</v>
      </c>
      <c r="D1480" s="316">
        <v>3.2</v>
      </c>
      <c r="E1480" s="317">
        <v>3383</v>
      </c>
      <c r="F1480" s="317">
        <v>2537.25</v>
      </c>
      <c r="G1480" s="318">
        <v>39801</v>
      </c>
      <c r="H1480" s="318">
        <v>40115</v>
      </c>
      <c r="I1480" s="318">
        <v>49309</v>
      </c>
      <c r="J1480" s="315"/>
      <c r="K1480" s="315">
        <v>3604</v>
      </c>
      <c r="L1480" s="315" t="s">
        <v>2197</v>
      </c>
      <c r="M1480" s="315" t="s">
        <v>764</v>
      </c>
      <c r="N1480" s="315" t="s">
        <v>755</v>
      </c>
      <c r="O1480" s="315"/>
      <c r="P1480" s="315"/>
      <c r="Q1480" s="315"/>
    </row>
    <row r="1481" spans="1:17">
      <c r="A1481" s="315" t="s">
        <v>750</v>
      </c>
      <c r="B1481" s="315" t="s">
        <v>2095</v>
      </c>
      <c r="C1481" s="315" t="s">
        <v>2098</v>
      </c>
      <c r="D1481" s="316">
        <v>3.2</v>
      </c>
      <c r="E1481" s="317">
        <v>1897</v>
      </c>
      <c r="F1481" s="317">
        <v>1166.67</v>
      </c>
      <c r="G1481" s="318">
        <v>39802</v>
      </c>
      <c r="H1481" s="318">
        <v>40493</v>
      </c>
      <c r="I1481" s="318">
        <v>49674</v>
      </c>
      <c r="J1481" s="315"/>
      <c r="K1481" s="315">
        <v>3052</v>
      </c>
      <c r="L1481" s="315" t="s">
        <v>2216</v>
      </c>
      <c r="M1481" s="315" t="s">
        <v>764</v>
      </c>
      <c r="N1481" s="315" t="s">
        <v>750</v>
      </c>
      <c r="O1481" s="315"/>
      <c r="P1481" s="315"/>
      <c r="Q1481" s="315"/>
    </row>
    <row r="1482" spans="1:17">
      <c r="A1482" s="315" t="s">
        <v>755</v>
      </c>
      <c r="B1482" s="315" t="s">
        <v>2095</v>
      </c>
      <c r="C1482" s="315" t="s">
        <v>2096</v>
      </c>
      <c r="D1482" s="316">
        <v>3.2</v>
      </c>
      <c r="E1482" s="317">
        <v>3361</v>
      </c>
      <c r="F1482" s="317">
        <v>2480.42</v>
      </c>
      <c r="G1482" s="318">
        <v>39806</v>
      </c>
      <c r="H1482" s="318">
        <v>40248</v>
      </c>
      <c r="I1482" s="318">
        <v>49674</v>
      </c>
      <c r="J1482" s="315"/>
      <c r="K1482" s="315">
        <v>5737</v>
      </c>
      <c r="L1482" s="315" t="s">
        <v>2809</v>
      </c>
      <c r="M1482" s="315" t="s">
        <v>776</v>
      </c>
      <c r="N1482" s="315" t="s">
        <v>755</v>
      </c>
      <c r="O1482" s="315"/>
      <c r="P1482" s="315"/>
      <c r="Q1482" s="315"/>
    </row>
    <row r="1483" spans="1:17">
      <c r="A1483" s="315" t="s">
        <v>755</v>
      </c>
      <c r="B1483" s="315" t="s">
        <v>2095</v>
      </c>
      <c r="C1483" s="315" t="s">
        <v>2098</v>
      </c>
      <c r="D1483" s="316">
        <v>3.2</v>
      </c>
      <c r="E1483" s="317">
        <v>2976</v>
      </c>
      <c r="F1483" s="317">
        <v>1830.2599999999998</v>
      </c>
      <c r="G1483" s="318">
        <v>39809</v>
      </c>
      <c r="H1483" s="318">
        <v>40293</v>
      </c>
      <c r="I1483" s="318">
        <v>49674</v>
      </c>
      <c r="J1483" s="315"/>
      <c r="K1483" s="315">
        <v>8840</v>
      </c>
      <c r="L1483" s="315" t="s">
        <v>2810</v>
      </c>
      <c r="M1483" s="315" t="s">
        <v>1388</v>
      </c>
      <c r="N1483" s="315" t="s">
        <v>755</v>
      </c>
      <c r="O1483" s="315"/>
      <c r="P1483" s="315"/>
      <c r="Q1483" s="315"/>
    </row>
    <row r="1484" spans="1:17">
      <c r="A1484" s="315" t="s">
        <v>755</v>
      </c>
      <c r="B1484" s="315" t="s">
        <v>2095</v>
      </c>
      <c r="C1484" s="315" t="s">
        <v>2098</v>
      </c>
      <c r="D1484" s="316">
        <v>3.2</v>
      </c>
      <c r="E1484" s="317">
        <v>2737</v>
      </c>
      <c r="F1484" s="317">
        <v>2052.75</v>
      </c>
      <c r="G1484" s="318">
        <v>39818</v>
      </c>
      <c r="H1484" s="318">
        <v>40142</v>
      </c>
      <c r="I1484" s="318">
        <v>49309</v>
      </c>
      <c r="J1484" s="315"/>
      <c r="K1484" s="315">
        <v>3633</v>
      </c>
      <c r="L1484" s="315" t="s">
        <v>2608</v>
      </c>
      <c r="M1484" s="315" t="s">
        <v>764</v>
      </c>
      <c r="N1484" s="315" t="s">
        <v>755</v>
      </c>
      <c r="O1484" s="315"/>
      <c r="P1484" s="315"/>
      <c r="Q1484" s="315"/>
    </row>
    <row r="1485" spans="1:17">
      <c r="A1485" s="315" t="s">
        <v>755</v>
      </c>
      <c r="B1485" s="315" t="s">
        <v>2095</v>
      </c>
      <c r="C1485" s="315" t="s">
        <v>2098</v>
      </c>
      <c r="D1485" s="316">
        <v>3.2</v>
      </c>
      <c r="E1485" s="317">
        <v>2757</v>
      </c>
      <c r="F1485" s="317">
        <v>1695.56</v>
      </c>
      <c r="G1485" s="318">
        <v>39827</v>
      </c>
      <c r="H1485" s="318">
        <v>40261</v>
      </c>
      <c r="I1485" s="318">
        <v>49674</v>
      </c>
      <c r="J1485" s="315"/>
      <c r="K1485" s="315">
        <v>6003</v>
      </c>
      <c r="L1485" s="315" t="s">
        <v>314</v>
      </c>
      <c r="M1485" s="315" t="s">
        <v>788</v>
      </c>
      <c r="N1485" s="315" t="s">
        <v>755</v>
      </c>
      <c r="O1485" s="315"/>
      <c r="P1485" s="315"/>
      <c r="Q1485" s="315"/>
    </row>
    <row r="1486" spans="1:17">
      <c r="A1486" s="315" t="s">
        <v>755</v>
      </c>
      <c r="B1486" s="315" t="s">
        <v>2095</v>
      </c>
      <c r="C1486" s="315" t="s">
        <v>2098</v>
      </c>
      <c r="D1486" s="316">
        <v>3.2</v>
      </c>
      <c r="E1486" s="317">
        <v>3468</v>
      </c>
      <c r="F1486" s="317">
        <v>2601</v>
      </c>
      <c r="G1486" s="318">
        <v>39839</v>
      </c>
      <c r="H1486" s="318">
        <v>39940</v>
      </c>
      <c r="I1486" s="318">
        <v>49309</v>
      </c>
      <c r="J1486" s="315"/>
      <c r="K1486" s="315">
        <v>2022</v>
      </c>
      <c r="L1486" s="315" t="s">
        <v>2200</v>
      </c>
      <c r="M1486" s="315" t="s">
        <v>758</v>
      </c>
      <c r="N1486" s="315" t="s">
        <v>755</v>
      </c>
      <c r="O1486" s="315"/>
      <c r="P1486" s="315"/>
      <c r="Q1486" s="315"/>
    </row>
    <row r="1487" spans="1:17">
      <c r="A1487" s="315" t="s">
        <v>755</v>
      </c>
      <c r="B1487" s="315" t="s">
        <v>2095</v>
      </c>
      <c r="C1487" s="315" t="s">
        <v>2098</v>
      </c>
      <c r="D1487" s="316">
        <v>3.2</v>
      </c>
      <c r="E1487" s="317">
        <v>3230</v>
      </c>
      <c r="F1487" s="317">
        <v>2422.5</v>
      </c>
      <c r="G1487" s="318">
        <v>39850</v>
      </c>
      <c r="H1487" s="318">
        <v>40123</v>
      </c>
      <c r="I1487" s="318">
        <v>49309</v>
      </c>
      <c r="J1487" s="315"/>
      <c r="K1487" s="315">
        <v>3654</v>
      </c>
      <c r="L1487" s="315" t="s">
        <v>2811</v>
      </c>
      <c r="M1487" s="315" t="s">
        <v>764</v>
      </c>
      <c r="N1487" s="315" t="s">
        <v>755</v>
      </c>
      <c r="O1487" s="315"/>
      <c r="P1487" s="315"/>
      <c r="Q1487" s="315"/>
    </row>
    <row r="1488" spans="1:17">
      <c r="A1488" s="315" t="s">
        <v>755</v>
      </c>
      <c r="B1488" s="315" t="s">
        <v>2095</v>
      </c>
      <c r="C1488" s="315" t="s">
        <v>2098</v>
      </c>
      <c r="D1488" s="316">
        <v>3.2</v>
      </c>
      <c r="E1488" s="317">
        <v>3221</v>
      </c>
      <c r="F1488" s="317">
        <v>2415.75</v>
      </c>
      <c r="G1488" s="318">
        <v>39855</v>
      </c>
      <c r="H1488" s="318">
        <v>40156</v>
      </c>
      <c r="I1488" s="318">
        <v>49309</v>
      </c>
      <c r="J1488" s="315"/>
      <c r="K1488" s="315">
        <v>3212</v>
      </c>
      <c r="L1488" s="315" t="s">
        <v>760</v>
      </c>
      <c r="M1488" s="315" t="s">
        <v>761</v>
      </c>
      <c r="N1488" s="315" t="s">
        <v>755</v>
      </c>
      <c r="O1488" s="315"/>
      <c r="P1488" s="315"/>
      <c r="Q1488" s="315"/>
    </row>
    <row r="1489" spans="1:17">
      <c r="A1489" s="315" t="s">
        <v>755</v>
      </c>
      <c r="B1489" s="315" t="s">
        <v>2095</v>
      </c>
      <c r="C1489" s="315" t="s">
        <v>2098</v>
      </c>
      <c r="D1489" s="316">
        <v>3.2</v>
      </c>
      <c r="E1489" s="317">
        <v>3525</v>
      </c>
      <c r="F1489" s="317">
        <v>2643.75</v>
      </c>
      <c r="G1489" s="318">
        <v>39874</v>
      </c>
      <c r="H1489" s="318">
        <v>39905</v>
      </c>
      <c r="I1489" s="318">
        <v>49309</v>
      </c>
      <c r="J1489" s="315"/>
      <c r="K1489" s="315">
        <v>9036</v>
      </c>
      <c r="L1489" s="315" t="s">
        <v>2496</v>
      </c>
      <c r="M1489" s="315" t="s">
        <v>770</v>
      </c>
      <c r="N1489" s="315" t="s">
        <v>755</v>
      </c>
      <c r="O1489" s="315"/>
      <c r="P1489" s="315"/>
      <c r="Q1489" s="315"/>
    </row>
    <row r="1490" spans="1:17">
      <c r="A1490" s="315" t="s">
        <v>755</v>
      </c>
      <c r="B1490" s="315" t="s">
        <v>2095</v>
      </c>
      <c r="C1490" s="315" t="s">
        <v>2098</v>
      </c>
      <c r="D1490" s="316">
        <v>3.2</v>
      </c>
      <c r="E1490" s="317">
        <v>3437</v>
      </c>
      <c r="F1490" s="317">
        <v>2113.77</v>
      </c>
      <c r="G1490" s="318">
        <v>39883</v>
      </c>
      <c r="H1490" s="318">
        <v>40269</v>
      </c>
      <c r="I1490" s="318">
        <v>49674</v>
      </c>
      <c r="J1490" s="315"/>
      <c r="K1490" s="315">
        <v>3803</v>
      </c>
      <c r="L1490" s="315" t="s">
        <v>2812</v>
      </c>
      <c r="M1490" s="315" t="s">
        <v>764</v>
      </c>
      <c r="N1490" s="315" t="s">
        <v>755</v>
      </c>
      <c r="O1490" s="315"/>
      <c r="P1490" s="315"/>
      <c r="Q1490" s="315"/>
    </row>
    <row r="1491" spans="1:17">
      <c r="A1491" s="315" t="s">
        <v>755</v>
      </c>
      <c r="B1491" s="315" t="s">
        <v>2095</v>
      </c>
      <c r="C1491" s="315" t="s">
        <v>2098</v>
      </c>
      <c r="D1491" s="316">
        <v>3.2</v>
      </c>
      <c r="E1491" s="317">
        <v>1709</v>
      </c>
      <c r="F1491" s="317">
        <v>1281.75</v>
      </c>
      <c r="G1491" s="318">
        <v>39876</v>
      </c>
      <c r="H1491" s="318">
        <v>40044</v>
      </c>
      <c r="I1491" s="318">
        <v>49309</v>
      </c>
      <c r="J1491" s="315"/>
      <c r="K1491" s="315">
        <v>1232</v>
      </c>
      <c r="L1491" s="315" t="s">
        <v>2384</v>
      </c>
      <c r="M1491" s="315" t="s">
        <v>1827</v>
      </c>
      <c r="N1491" s="315" t="s">
        <v>755</v>
      </c>
      <c r="O1491" s="315"/>
      <c r="P1491" s="315"/>
      <c r="Q1491" s="315"/>
    </row>
    <row r="1492" spans="1:17">
      <c r="A1492" s="315" t="s">
        <v>755</v>
      </c>
      <c r="B1492" s="315" t="s">
        <v>2095</v>
      </c>
      <c r="C1492" s="315" t="s">
        <v>2098</v>
      </c>
      <c r="D1492" s="316">
        <v>3.2</v>
      </c>
      <c r="E1492" s="317">
        <v>3492</v>
      </c>
      <c r="F1492" s="317">
        <v>2619</v>
      </c>
      <c r="G1492" s="318">
        <v>39876</v>
      </c>
      <c r="H1492" s="318">
        <v>40137</v>
      </c>
      <c r="I1492" s="318">
        <v>49309</v>
      </c>
      <c r="J1492" s="315"/>
      <c r="K1492" s="315">
        <v>3661</v>
      </c>
      <c r="L1492" s="315" t="s">
        <v>1960</v>
      </c>
      <c r="M1492" s="315" t="s">
        <v>764</v>
      </c>
      <c r="N1492" s="315" t="s">
        <v>755</v>
      </c>
      <c r="O1492" s="315"/>
      <c r="P1492" s="315"/>
      <c r="Q1492" s="315"/>
    </row>
    <row r="1493" spans="1:17">
      <c r="A1493" s="315" t="s">
        <v>755</v>
      </c>
      <c r="B1493" s="315" t="s">
        <v>2095</v>
      </c>
      <c r="C1493" s="315" t="s">
        <v>2098</v>
      </c>
      <c r="D1493" s="316">
        <v>3.2</v>
      </c>
      <c r="E1493" s="317">
        <v>3285</v>
      </c>
      <c r="F1493" s="317">
        <v>2020.29</v>
      </c>
      <c r="G1493" s="318">
        <v>39890</v>
      </c>
      <c r="H1493" s="318">
        <v>40333</v>
      </c>
      <c r="I1493" s="318">
        <v>49674</v>
      </c>
      <c r="J1493" s="315"/>
      <c r="K1493" s="315">
        <v>3627</v>
      </c>
      <c r="L1493" s="315" t="s">
        <v>2740</v>
      </c>
      <c r="M1493" s="315" t="s">
        <v>764</v>
      </c>
      <c r="N1493" s="315" t="s">
        <v>755</v>
      </c>
      <c r="O1493" s="315"/>
      <c r="P1493" s="315"/>
      <c r="Q1493" s="315"/>
    </row>
    <row r="1494" spans="1:17">
      <c r="A1494" s="315" t="s">
        <v>755</v>
      </c>
      <c r="B1494" s="315" t="s">
        <v>2095</v>
      </c>
      <c r="C1494" s="315" t="s">
        <v>2098</v>
      </c>
      <c r="D1494" s="316">
        <v>3.2</v>
      </c>
      <c r="E1494" s="317">
        <v>3077</v>
      </c>
      <c r="F1494" s="317">
        <v>2307.75</v>
      </c>
      <c r="G1494" s="318">
        <v>39898</v>
      </c>
      <c r="H1494" s="318">
        <v>40177</v>
      </c>
      <c r="I1494" s="318">
        <v>49309</v>
      </c>
      <c r="J1494" s="315"/>
      <c r="K1494" s="315">
        <v>3634</v>
      </c>
      <c r="L1494" s="315" t="s">
        <v>2199</v>
      </c>
      <c r="M1494" s="315" t="s">
        <v>764</v>
      </c>
      <c r="N1494" s="315" t="s">
        <v>755</v>
      </c>
      <c r="O1494" s="315"/>
      <c r="P1494" s="315"/>
      <c r="Q1494" s="315"/>
    </row>
    <row r="1495" spans="1:17">
      <c r="A1495" s="315" t="s">
        <v>755</v>
      </c>
      <c r="B1495" s="315" t="s">
        <v>2095</v>
      </c>
      <c r="C1495" s="315" t="s">
        <v>2096</v>
      </c>
      <c r="D1495" s="316">
        <v>3.2</v>
      </c>
      <c r="E1495" s="317">
        <v>3086</v>
      </c>
      <c r="F1495" s="317">
        <v>2777.3999999999996</v>
      </c>
      <c r="G1495" s="318">
        <v>39906</v>
      </c>
      <c r="H1495" s="318">
        <v>39989</v>
      </c>
      <c r="I1495" s="318">
        <v>49309</v>
      </c>
      <c r="J1495" s="315"/>
      <c r="K1495" s="315">
        <v>4402</v>
      </c>
      <c r="L1495" s="315" t="s">
        <v>2813</v>
      </c>
      <c r="M1495" s="315" t="s">
        <v>1484</v>
      </c>
      <c r="N1495" s="315" t="s">
        <v>755</v>
      </c>
      <c r="O1495" s="315"/>
      <c r="P1495" s="315"/>
      <c r="Q1495" s="315"/>
    </row>
    <row r="1496" spans="1:17">
      <c r="A1496" s="315" t="s">
        <v>755</v>
      </c>
      <c r="B1496" s="315" t="s">
        <v>2095</v>
      </c>
      <c r="C1496" s="315" t="s">
        <v>2096</v>
      </c>
      <c r="D1496" s="316">
        <v>3.2</v>
      </c>
      <c r="E1496" s="317">
        <v>3647</v>
      </c>
      <c r="F1496" s="317">
        <v>3282.3</v>
      </c>
      <c r="G1496" s="318">
        <v>39905</v>
      </c>
      <c r="H1496" s="318">
        <v>40067</v>
      </c>
      <c r="I1496" s="318">
        <v>49309</v>
      </c>
      <c r="J1496" s="315"/>
      <c r="K1496" s="315">
        <v>2207</v>
      </c>
      <c r="L1496" s="315" t="s">
        <v>2814</v>
      </c>
      <c r="M1496" s="315" t="s">
        <v>758</v>
      </c>
      <c r="N1496" s="315" t="s">
        <v>755</v>
      </c>
      <c r="O1496" s="315"/>
      <c r="P1496" s="315"/>
      <c r="Q1496" s="315"/>
    </row>
    <row r="1497" spans="1:17">
      <c r="A1497" s="315" t="s">
        <v>755</v>
      </c>
      <c r="B1497" s="315" t="s">
        <v>2095</v>
      </c>
      <c r="C1497" s="315" t="s">
        <v>2098</v>
      </c>
      <c r="D1497" s="316">
        <v>3.2</v>
      </c>
      <c r="E1497" s="317">
        <v>2778</v>
      </c>
      <c r="F1497" s="317">
        <v>2083.5</v>
      </c>
      <c r="G1497" s="318">
        <v>39906</v>
      </c>
      <c r="H1497" s="318">
        <v>40081</v>
      </c>
      <c r="I1497" s="318">
        <v>49309</v>
      </c>
      <c r="J1497" s="315"/>
      <c r="K1497" s="315">
        <v>3053</v>
      </c>
      <c r="L1497" s="315" t="s">
        <v>2264</v>
      </c>
      <c r="M1497" s="315" t="s">
        <v>764</v>
      </c>
      <c r="N1497" s="315" t="s">
        <v>755</v>
      </c>
      <c r="O1497" s="315"/>
      <c r="P1497" s="315"/>
      <c r="Q1497" s="315"/>
    </row>
    <row r="1498" spans="1:17">
      <c r="A1498" s="315" t="s">
        <v>755</v>
      </c>
      <c r="B1498" s="315" t="s">
        <v>2095</v>
      </c>
      <c r="C1498" s="315" t="s">
        <v>2098</v>
      </c>
      <c r="D1498" s="316">
        <v>3.2</v>
      </c>
      <c r="E1498" s="317">
        <v>2898.79</v>
      </c>
      <c r="F1498" s="317">
        <v>2013.0400000000002</v>
      </c>
      <c r="G1498" s="318">
        <v>39912</v>
      </c>
      <c r="H1498" s="318">
        <v>40119</v>
      </c>
      <c r="I1498" s="318">
        <v>49309</v>
      </c>
      <c r="J1498" s="315"/>
      <c r="K1498" s="315">
        <v>8408</v>
      </c>
      <c r="L1498" s="315" t="s">
        <v>2085</v>
      </c>
      <c r="M1498" s="315" t="s">
        <v>784</v>
      </c>
      <c r="N1498" s="315" t="s">
        <v>755</v>
      </c>
      <c r="O1498" s="315"/>
      <c r="P1498" s="315"/>
      <c r="Q1498" s="315"/>
    </row>
    <row r="1499" spans="1:17">
      <c r="A1499" s="315" t="s">
        <v>750</v>
      </c>
      <c r="B1499" s="315" t="s">
        <v>2095</v>
      </c>
      <c r="C1499" s="315" t="s">
        <v>2098</v>
      </c>
      <c r="D1499" s="316">
        <v>3.2</v>
      </c>
      <c r="E1499" s="317">
        <v>11961</v>
      </c>
      <c r="F1499" s="317">
        <v>5777.17</v>
      </c>
      <c r="G1499" s="318">
        <v>39953</v>
      </c>
      <c r="H1499" s="318">
        <v>40598</v>
      </c>
      <c r="I1499" s="318">
        <v>50040</v>
      </c>
      <c r="J1499" s="315"/>
      <c r="K1499" s="315">
        <v>1723</v>
      </c>
      <c r="L1499" s="315" t="s">
        <v>1159</v>
      </c>
      <c r="M1499" s="315" t="s">
        <v>761</v>
      </c>
      <c r="N1499" s="315" t="s">
        <v>750</v>
      </c>
      <c r="O1499" s="315"/>
      <c r="P1499" s="315"/>
      <c r="Q1499" s="315"/>
    </row>
    <row r="1500" spans="1:17">
      <c r="A1500" s="315" t="s">
        <v>755</v>
      </c>
      <c r="B1500" s="315" t="s">
        <v>2095</v>
      </c>
      <c r="C1500" s="315" t="s">
        <v>2098</v>
      </c>
      <c r="D1500" s="316">
        <v>3.2</v>
      </c>
      <c r="E1500" s="317">
        <v>2923</v>
      </c>
      <c r="F1500" s="317">
        <v>2192.25</v>
      </c>
      <c r="G1500" s="318">
        <v>39923</v>
      </c>
      <c r="H1500" s="318">
        <v>39938</v>
      </c>
      <c r="I1500" s="318">
        <v>49309</v>
      </c>
      <c r="J1500" s="315"/>
      <c r="K1500" s="315">
        <v>3436</v>
      </c>
      <c r="L1500" s="315" t="s">
        <v>2531</v>
      </c>
      <c r="M1500" s="315" t="s">
        <v>764</v>
      </c>
      <c r="N1500" s="315" t="s">
        <v>755</v>
      </c>
      <c r="O1500" s="315"/>
      <c r="P1500" s="315"/>
      <c r="Q1500" s="315"/>
    </row>
    <row r="1501" spans="1:17">
      <c r="A1501" s="315" t="s">
        <v>755</v>
      </c>
      <c r="B1501" s="315" t="s">
        <v>2095</v>
      </c>
      <c r="C1501" s="315" t="s">
        <v>2098</v>
      </c>
      <c r="D1501" s="316">
        <v>3.2</v>
      </c>
      <c r="E1501" s="317">
        <v>2960</v>
      </c>
      <c r="F1501" s="317">
        <v>1820.4099999999999</v>
      </c>
      <c r="G1501" s="318">
        <v>39927</v>
      </c>
      <c r="H1501" s="318">
        <v>40193</v>
      </c>
      <c r="I1501" s="318">
        <v>49674</v>
      </c>
      <c r="J1501" s="315"/>
      <c r="K1501" s="315">
        <v>3604</v>
      </c>
      <c r="L1501" s="315" t="s">
        <v>2197</v>
      </c>
      <c r="M1501" s="315" t="s">
        <v>764</v>
      </c>
      <c r="N1501" s="315" t="s">
        <v>755</v>
      </c>
      <c r="O1501" s="315"/>
      <c r="P1501" s="315"/>
      <c r="Q1501" s="315"/>
    </row>
    <row r="1502" spans="1:17">
      <c r="A1502" s="315" t="s">
        <v>755</v>
      </c>
      <c r="B1502" s="315" t="s">
        <v>2095</v>
      </c>
      <c r="C1502" s="315" t="s">
        <v>2098</v>
      </c>
      <c r="D1502" s="316">
        <v>3.2</v>
      </c>
      <c r="E1502" s="317">
        <v>3655</v>
      </c>
      <c r="F1502" s="317">
        <v>2741.25</v>
      </c>
      <c r="G1502" s="318">
        <v>39937</v>
      </c>
      <c r="H1502" s="318">
        <v>40087</v>
      </c>
      <c r="I1502" s="318">
        <v>49309</v>
      </c>
      <c r="J1502" s="315"/>
      <c r="K1502" s="315">
        <v>2025</v>
      </c>
      <c r="L1502" s="315" t="s">
        <v>2815</v>
      </c>
      <c r="M1502" s="315" t="s">
        <v>758</v>
      </c>
      <c r="N1502" s="315" t="s">
        <v>755</v>
      </c>
      <c r="O1502" s="315"/>
      <c r="P1502" s="315"/>
      <c r="Q1502" s="315"/>
    </row>
    <row r="1503" spans="1:17">
      <c r="A1503" s="315" t="s">
        <v>755</v>
      </c>
      <c r="B1503" s="315" t="s">
        <v>2095</v>
      </c>
      <c r="C1503" s="315" t="s">
        <v>2098</v>
      </c>
      <c r="D1503" s="316">
        <v>3.2</v>
      </c>
      <c r="E1503" s="317">
        <v>2845</v>
      </c>
      <c r="F1503" s="317">
        <v>2133.75</v>
      </c>
      <c r="G1503" s="318">
        <v>39940</v>
      </c>
      <c r="H1503" s="318">
        <v>40127</v>
      </c>
      <c r="I1503" s="318">
        <v>49309</v>
      </c>
      <c r="J1503" s="315"/>
      <c r="K1503" s="315">
        <v>3672</v>
      </c>
      <c r="L1503" s="315" t="s">
        <v>2311</v>
      </c>
      <c r="M1503" s="315" t="s">
        <v>764</v>
      </c>
      <c r="N1503" s="315" t="s">
        <v>755</v>
      </c>
      <c r="O1503" s="315"/>
      <c r="P1503" s="315"/>
      <c r="Q1503" s="315"/>
    </row>
    <row r="1504" spans="1:17">
      <c r="A1504" s="315" t="s">
        <v>755</v>
      </c>
      <c r="B1504" s="315" t="s">
        <v>2095</v>
      </c>
      <c r="C1504" s="315" t="s">
        <v>2098</v>
      </c>
      <c r="D1504" s="316">
        <v>3.2</v>
      </c>
      <c r="E1504" s="317">
        <v>3472</v>
      </c>
      <c r="F1504" s="317">
        <v>2604</v>
      </c>
      <c r="G1504" s="318">
        <v>39941</v>
      </c>
      <c r="H1504" s="318">
        <v>39995</v>
      </c>
      <c r="I1504" s="318">
        <v>49309</v>
      </c>
      <c r="J1504" s="315"/>
      <c r="K1504" s="315">
        <v>3612</v>
      </c>
      <c r="L1504" s="315" t="s">
        <v>2278</v>
      </c>
      <c r="M1504" s="315" t="s">
        <v>764</v>
      </c>
      <c r="N1504" s="315" t="s">
        <v>755</v>
      </c>
      <c r="O1504" s="315"/>
      <c r="P1504" s="315"/>
      <c r="Q1504" s="315"/>
    </row>
    <row r="1505" spans="1:17">
      <c r="A1505" s="315" t="s">
        <v>755</v>
      </c>
      <c r="B1505" s="315" t="s">
        <v>2095</v>
      </c>
      <c r="C1505" s="315" t="s">
        <v>2098</v>
      </c>
      <c r="D1505" s="316">
        <v>3.2</v>
      </c>
      <c r="E1505" s="317">
        <v>3403</v>
      </c>
      <c r="F1505" s="317">
        <v>2363.19</v>
      </c>
      <c r="G1505" s="318">
        <v>39941</v>
      </c>
      <c r="H1505" s="318">
        <v>40177</v>
      </c>
      <c r="I1505" s="318">
        <v>49309</v>
      </c>
      <c r="J1505" s="315"/>
      <c r="K1505" s="315">
        <v>3627</v>
      </c>
      <c r="L1505" s="315" t="s">
        <v>2740</v>
      </c>
      <c r="M1505" s="315" t="s">
        <v>764</v>
      </c>
      <c r="N1505" s="315" t="s">
        <v>755</v>
      </c>
      <c r="O1505" s="315"/>
      <c r="P1505" s="315"/>
      <c r="Q1505" s="315"/>
    </row>
    <row r="1506" spans="1:17">
      <c r="A1506" s="315" t="s">
        <v>755</v>
      </c>
      <c r="B1506" s="315" t="s">
        <v>2095</v>
      </c>
      <c r="C1506" s="315" t="s">
        <v>2098</v>
      </c>
      <c r="D1506" s="316">
        <v>3.2</v>
      </c>
      <c r="E1506" s="317">
        <v>3373.25</v>
      </c>
      <c r="F1506" s="317">
        <v>2529.9399999999996</v>
      </c>
      <c r="G1506" s="318">
        <v>39946</v>
      </c>
      <c r="H1506" s="318">
        <v>40057</v>
      </c>
      <c r="I1506" s="318">
        <v>49309</v>
      </c>
      <c r="J1506" s="315"/>
      <c r="K1506" s="315">
        <v>7249</v>
      </c>
      <c r="L1506" s="315" t="s">
        <v>2816</v>
      </c>
      <c r="M1506" s="315" t="s">
        <v>966</v>
      </c>
      <c r="N1506" s="315" t="s">
        <v>755</v>
      </c>
      <c r="O1506" s="315"/>
      <c r="P1506" s="315"/>
      <c r="Q1506" s="315"/>
    </row>
    <row r="1507" spans="1:17">
      <c r="A1507" s="315" t="s">
        <v>755</v>
      </c>
      <c r="B1507" s="315" t="s">
        <v>2095</v>
      </c>
      <c r="C1507" s="315" t="s">
        <v>2098</v>
      </c>
      <c r="D1507" s="316">
        <v>3.2</v>
      </c>
      <c r="E1507" s="317">
        <v>3317</v>
      </c>
      <c r="F1507" s="317">
        <v>2487.75</v>
      </c>
      <c r="G1507" s="318">
        <v>39947</v>
      </c>
      <c r="H1507" s="318">
        <v>40056</v>
      </c>
      <c r="I1507" s="318">
        <v>49309</v>
      </c>
      <c r="J1507" s="315"/>
      <c r="K1507" s="315">
        <v>1246</v>
      </c>
      <c r="L1507" s="315" t="s">
        <v>2124</v>
      </c>
      <c r="M1507" s="315" t="s">
        <v>1827</v>
      </c>
      <c r="N1507" s="315" t="s">
        <v>755</v>
      </c>
      <c r="O1507" s="315"/>
      <c r="P1507" s="315"/>
      <c r="Q1507" s="315"/>
    </row>
    <row r="1508" spans="1:17">
      <c r="A1508" s="315" t="s">
        <v>755</v>
      </c>
      <c r="B1508" s="315" t="s">
        <v>2095</v>
      </c>
      <c r="C1508" s="315" t="s">
        <v>2098</v>
      </c>
      <c r="D1508" s="316">
        <v>3.2</v>
      </c>
      <c r="E1508" s="317">
        <v>2979</v>
      </c>
      <c r="F1508" s="317">
        <v>1832.0900000000001</v>
      </c>
      <c r="G1508" s="318">
        <v>39951</v>
      </c>
      <c r="H1508" s="318">
        <v>40278</v>
      </c>
      <c r="I1508" s="318">
        <v>49674</v>
      </c>
      <c r="J1508" s="315"/>
      <c r="K1508" s="315">
        <v>4513</v>
      </c>
      <c r="L1508" s="315" t="s">
        <v>2140</v>
      </c>
      <c r="M1508" s="315" t="s">
        <v>1296</v>
      </c>
      <c r="N1508" s="315" t="s">
        <v>755</v>
      </c>
      <c r="O1508" s="315"/>
      <c r="P1508" s="315"/>
      <c r="Q1508" s="315"/>
    </row>
    <row r="1509" spans="1:17">
      <c r="A1509" s="315" t="s">
        <v>755</v>
      </c>
      <c r="B1509" s="315" t="s">
        <v>2095</v>
      </c>
      <c r="C1509" s="315" t="s">
        <v>2098</v>
      </c>
      <c r="D1509" s="316">
        <v>3.2</v>
      </c>
      <c r="E1509" s="317">
        <v>3589</v>
      </c>
      <c r="F1509" s="317">
        <v>2691.75</v>
      </c>
      <c r="G1509" s="318">
        <v>39967</v>
      </c>
      <c r="H1509" s="318">
        <v>39976</v>
      </c>
      <c r="I1509" s="318">
        <v>49309</v>
      </c>
      <c r="J1509" s="315"/>
      <c r="K1509" s="315">
        <v>2017</v>
      </c>
      <c r="L1509" s="315" t="s">
        <v>2298</v>
      </c>
      <c r="M1509" s="315" t="s">
        <v>758</v>
      </c>
      <c r="N1509" s="315" t="s">
        <v>755</v>
      </c>
      <c r="O1509" s="315"/>
      <c r="P1509" s="315"/>
      <c r="Q1509" s="315"/>
    </row>
    <row r="1510" spans="1:17">
      <c r="A1510" s="315" t="s">
        <v>755</v>
      </c>
      <c r="B1510" s="315" t="s">
        <v>2095</v>
      </c>
      <c r="C1510" s="315" t="s">
        <v>2098</v>
      </c>
      <c r="D1510" s="316">
        <v>3.2</v>
      </c>
      <c r="E1510" s="317">
        <v>3298</v>
      </c>
      <c r="F1510" s="317">
        <v>2028.2900000000002</v>
      </c>
      <c r="G1510" s="318">
        <v>39958</v>
      </c>
      <c r="H1510" s="318">
        <v>40235</v>
      </c>
      <c r="I1510" s="318">
        <v>49674</v>
      </c>
      <c r="J1510" s="315"/>
      <c r="K1510" s="315">
        <v>3700</v>
      </c>
      <c r="L1510" s="315" t="s">
        <v>1972</v>
      </c>
      <c r="M1510" s="315" t="s">
        <v>764</v>
      </c>
      <c r="N1510" s="315" t="s">
        <v>755</v>
      </c>
      <c r="O1510" s="315"/>
      <c r="P1510" s="315"/>
      <c r="Q1510" s="315"/>
    </row>
    <row r="1511" spans="1:17">
      <c r="A1511" s="315" t="s">
        <v>755</v>
      </c>
      <c r="B1511" s="315" t="s">
        <v>2095</v>
      </c>
      <c r="C1511" s="315" t="s">
        <v>2098</v>
      </c>
      <c r="D1511" s="316">
        <v>3.2</v>
      </c>
      <c r="E1511" s="317">
        <v>3634</v>
      </c>
      <c r="F1511" s="317">
        <v>2725.5</v>
      </c>
      <c r="G1511" s="318">
        <v>39967</v>
      </c>
      <c r="H1511" s="318">
        <v>40066</v>
      </c>
      <c r="I1511" s="318">
        <v>49309</v>
      </c>
      <c r="J1511" s="315"/>
      <c r="K1511" s="315">
        <v>1032</v>
      </c>
      <c r="L1511" s="315" t="s">
        <v>2510</v>
      </c>
      <c r="M1511" s="315" t="s">
        <v>766</v>
      </c>
      <c r="N1511" s="315" t="s">
        <v>755</v>
      </c>
      <c r="O1511" s="315"/>
      <c r="P1511" s="315"/>
      <c r="Q1511" s="315"/>
    </row>
    <row r="1512" spans="1:17">
      <c r="A1512" s="315" t="s">
        <v>755</v>
      </c>
      <c r="B1512" s="315" t="s">
        <v>2095</v>
      </c>
      <c r="C1512" s="315" t="s">
        <v>2098</v>
      </c>
      <c r="D1512" s="316">
        <v>3.2</v>
      </c>
      <c r="E1512" s="317">
        <v>2962</v>
      </c>
      <c r="F1512" s="317">
        <v>2221.5</v>
      </c>
      <c r="G1512" s="318">
        <v>39967</v>
      </c>
      <c r="H1512" s="318">
        <v>40178</v>
      </c>
      <c r="I1512" s="318">
        <v>49309</v>
      </c>
      <c r="J1512" s="315"/>
      <c r="K1512" s="315">
        <v>3604</v>
      </c>
      <c r="L1512" s="315" t="s">
        <v>2197</v>
      </c>
      <c r="M1512" s="315" t="s">
        <v>764</v>
      </c>
      <c r="N1512" s="315" t="s">
        <v>755</v>
      </c>
      <c r="O1512" s="315"/>
      <c r="P1512" s="315"/>
      <c r="Q1512" s="315"/>
    </row>
    <row r="1513" spans="1:17">
      <c r="A1513" s="315" t="s">
        <v>755</v>
      </c>
      <c r="B1513" s="315" t="s">
        <v>2095</v>
      </c>
      <c r="C1513" s="315" t="s">
        <v>2098</v>
      </c>
      <c r="D1513" s="316">
        <v>3.2</v>
      </c>
      <c r="E1513" s="317">
        <v>3307</v>
      </c>
      <c r="F1513" s="317">
        <v>2480.25</v>
      </c>
      <c r="G1513" s="318">
        <v>39973</v>
      </c>
      <c r="H1513" s="318">
        <v>40141</v>
      </c>
      <c r="I1513" s="318">
        <v>49309</v>
      </c>
      <c r="J1513" s="315"/>
      <c r="K1513" s="315">
        <v>8248</v>
      </c>
      <c r="L1513" s="315" t="s">
        <v>2817</v>
      </c>
      <c r="M1513" s="315" t="s">
        <v>784</v>
      </c>
      <c r="N1513" s="315" t="s">
        <v>755</v>
      </c>
      <c r="O1513" s="315"/>
      <c r="P1513" s="315"/>
      <c r="Q1513" s="315"/>
    </row>
    <row r="1514" spans="1:17">
      <c r="A1514" s="315" t="s">
        <v>755</v>
      </c>
      <c r="B1514" s="315" t="s">
        <v>2095</v>
      </c>
      <c r="C1514" s="315" t="s">
        <v>2098</v>
      </c>
      <c r="D1514" s="316">
        <v>3.2</v>
      </c>
      <c r="E1514" s="317">
        <v>2941</v>
      </c>
      <c r="F1514" s="317">
        <v>2205.75</v>
      </c>
      <c r="G1514" s="318">
        <v>39979</v>
      </c>
      <c r="H1514" s="318">
        <v>40177</v>
      </c>
      <c r="I1514" s="318">
        <v>49309</v>
      </c>
      <c r="J1514" s="315"/>
      <c r="K1514" s="315">
        <v>3604</v>
      </c>
      <c r="L1514" s="315" t="s">
        <v>2197</v>
      </c>
      <c r="M1514" s="315" t="s">
        <v>764</v>
      </c>
      <c r="N1514" s="315" t="s">
        <v>755</v>
      </c>
      <c r="O1514" s="315"/>
      <c r="P1514" s="315"/>
      <c r="Q1514" s="315"/>
    </row>
    <row r="1515" spans="1:17">
      <c r="A1515" s="315" t="s">
        <v>755</v>
      </c>
      <c r="B1515" s="315" t="s">
        <v>2095</v>
      </c>
      <c r="C1515" s="315" t="s">
        <v>2098</v>
      </c>
      <c r="D1515" s="316">
        <v>3.2</v>
      </c>
      <c r="E1515" s="317">
        <v>3144</v>
      </c>
      <c r="F1515" s="317">
        <v>2358</v>
      </c>
      <c r="G1515" s="318">
        <v>39983</v>
      </c>
      <c r="H1515" s="318">
        <v>40171</v>
      </c>
      <c r="I1515" s="318">
        <v>49309</v>
      </c>
      <c r="J1515" s="315"/>
      <c r="K1515" s="315">
        <v>3437</v>
      </c>
      <c r="L1515" s="315" t="s">
        <v>2662</v>
      </c>
      <c r="M1515" s="315" t="s">
        <v>764</v>
      </c>
      <c r="N1515" s="315" t="s">
        <v>755</v>
      </c>
      <c r="O1515" s="315"/>
      <c r="P1515" s="315"/>
      <c r="Q1515" s="315"/>
    </row>
    <row r="1516" spans="1:17">
      <c r="A1516" s="315" t="s">
        <v>755</v>
      </c>
      <c r="B1516" s="315" t="s">
        <v>2095</v>
      </c>
      <c r="C1516" s="315" t="s">
        <v>2098</v>
      </c>
      <c r="D1516" s="316">
        <v>3.2</v>
      </c>
      <c r="E1516" s="317">
        <v>2972</v>
      </c>
      <c r="F1516" s="317">
        <v>2229</v>
      </c>
      <c r="G1516" s="318">
        <v>40001</v>
      </c>
      <c r="H1516" s="318">
        <v>40079</v>
      </c>
      <c r="I1516" s="318">
        <v>49309</v>
      </c>
      <c r="J1516" s="315"/>
      <c r="K1516" s="315">
        <v>9445</v>
      </c>
      <c r="L1516" s="315" t="s">
        <v>2536</v>
      </c>
      <c r="M1516" s="315" t="s">
        <v>770</v>
      </c>
      <c r="N1516" s="315" t="s">
        <v>755</v>
      </c>
      <c r="O1516" s="315"/>
      <c r="P1516" s="315"/>
      <c r="Q1516" s="315"/>
    </row>
    <row r="1517" spans="1:17">
      <c r="A1517" s="315" t="s">
        <v>755</v>
      </c>
      <c r="B1517" s="315" t="s">
        <v>2095</v>
      </c>
      <c r="C1517" s="315" t="s">
        <v>2098</v>
      </c>
      <c r="D1517" s="316">
        <v>3.2</v>
      </c>
      <c r="E1517" s="317">
        <v>3336</v>
      </c>
      <c r="F1517" s="317">
        <v>2502</v>
      </c>
      <c r="G1517" s="318">
        <v>39987</v>
      </c>
      <c r="H1517" s="318">
        <v>40140</v>
      </c>
      <c r="I1517" s="318">
        <v>49309</v>
      </c>
      <c r="J1517" s="315"/>
      <c r="K1517" s="315">
        <v>5423</v>
      </c>
      <c r="L1517" s="315" t="s">
        <v>2559</v>
      </c>
      <c r="M1517" s="315" t="s">
        <v>776</v>
      </c>
      <c r="N1517" s="315" t="s">
        <v>755</v>
      </c>
      <c r="O1517" s="315"/>
      <c r="P1517" s="315"/>
      <c r="Q1517" s="315"/>
    </row>
    <row r="1518" spans="1:17">
      <c r="A1518" s="315" t="s">
        <v>755</v>
      </c>
      <c r="B1518" s="315" t="s">
        <v>2095</v>
      </c>
      <c r="C1518" s="315" t="s">
        <v>2098</v>
      </c>
      <c r="D1518" s="316">
        <v>3.2</v>
      </c>
      <c r="E1518" s="317">
        <v>3195</v>
      </c>
      <c r="F1518" s="317">
        <v>2396.25</v>
      </c>
      <c r="G1518" s="318">
        <v>39997</v>
      </c>
      <c r="H1518" s="318">
        <v>40169</v>
      </c>
      <c r="I1518" s="318">
        <v>49309</v>
      </c>
      <c r="J1518" s="315"/>
      <c r="K1518" s="315">
        <v>6017</v>
      </c>
      <c r="L1518" s="315" t="s">
        <v>849</v>
      </c>
      <c r="M1518" s="315" t="s">
        <v>788</v>
      </c>
      <c r="N1518" s="315" t="s">
        <v>755</v>
      </c>
      <c r="O1518" s="315"/>
      <c r="P1518" s="315"/>
      <c r="Q1518" s="315"/>
    </row>
    <row r="1519" spans="1:17">
      <c r="A1519" s="315" t="s">
        <v>755</v>
      </c>
      <c r="B1519" s="315" t="s">
        <v>2095</v>
      </c>
      <c r="C1519" s="315" t="s">
        <v>2098</v>
      </c>
      <c r="D1519" s="316">
        <v>3.2</v>
      </c>
      <c r="E1519" s="317">
        <v>2780</v>
      </c>
      <c r="F1519" s="317">
        <v>2085</v>
      </c>
      <c r="G1519" s="318">
        <v>39996</v>
      </c>
      <c r="H1519" s="318">
        <v>40056</v>
      </c>
      <c r="I1519" s="318">
        <v>49309</v>
      </c>
      <c r="J1519" s="315"/>
      <c r="K1519" s="315">
        <v>3600</v>
      </c>
      <c r="L1519" s="315" t="s">
        <v>2197</v>
      </c>
      <c r="M1519" s="315" t="s">
        <v>764</v>
      </c>
      <c r="N1519" s="315" t="s">
        <v>755</v>
      </c>
      <c r="O1519" s="315"/>
      <c r="P1519" s="315"/>
      <c r="Q1519" s="315"/>
    </row>
    <row r="1520" spans="1:17">
      <c r="A1520" s="315" t="s">
        <v>755</v>
      </c>
      <c r="B1520" s="315" t="s">
        <v>2095</v>
      </c>
      <c r="C1520" s="315" t="s">
        <v>2098</v>
      </c>
      <c r="D1520" s="316">
        <v>3.2</v>
      </c>
      <c r="E1520" s="317">
        <v>3313</v>
      </c>
      <c r="F1520" s="317">
        <v>2484.75</v>
      </c>
      <c r="G1520" s="318">
        <v>39997</v>
      </c>
      <c r="H1520" s="318">
        <v>40142</v>
      </c>
      <c r="I1520" s="318">
        <v>49309</v>
      </c>
      <c r="J1520" s="315"/>
      <c r="K1520" s="315">
        <v>8833</v>
      </c>
      <c r="L1520" s="315" t="s">
        <v>2818</v>
      </c>
      <c r="M1520" s="315" t="s">
        <v>784</v>
      </c>
      <c r="N1520" s="315" t="s">
        <v>755</v>
      </c>
      <c r="O1520" s="315"/>
      <c r="P1520" s="315"/>
      <c r="Q1520" s="315"/>
    </row>
    <row r="1521" spans="1:17">
      <c r="A1521" s="315" t="s">
        <v>755</v>
      </c>
      <c r="B1521" s="315" t="s">
        <v>2095</v>
      </c>
      <c r="C1521" s="315" t="s">
        <v>2096</v>
      </c>
      <c r="D1521" s="316">
        <v>3.2</v>
      </c>
      <c r="E1521" s="317">
        <v>3730</v>
      </c>
      <c r="F1521" s="317">
        <v>3357</v>
      </c>
      <c r="G1521" s="318">
        <v>40000</v>
      </c>
      <c r="H1521" s="318">
        <v>40128</v>
      </c>
      <c r="I1521" s="318">
        <v>49309</v>
      </c>
      <c r="J1521" s="315"/>
      <c r="K1521" s="315">
        <v>1134</v>
      </c>
      <c r="L1521" s="315" t="s">
        <v>2799</v>
      </c>
      <c r="M1521" s="315" t="s">
        <v>766</v>
      </c>
      <c r="N1521" s="315" t="s">
        <v>755</v>
      </c>
      <c r="O1521" s="315"/>
      <c r="P1521" s="315"/>
      <c r="Q1521" s="315"/>
    </row>
    <row r="1522" spans="1:17">
      <c r="A1522" s="315" t="s">
        <v>755</v>
      </c>
      <c r="B1522" s="315" t="s">
        <v>2095</v>
      </c>
      <c r="C1522" s="315" t="s">
        <v>2098</v>
      </c>
      <c r="D1522" s="316">
        <v>3.2</v>
      </c>
      <c r="E1522" s="317">
        <v>3073</v>
      </c>
      <c r="F1522" s="317">
        <v>2304.75</v>
      </c>
      <c r="G1522" s="318">
        <v>40002</v>
      </c>
      <c r="H1522" s="318">
        <v>40102</v>
      </c>
      <c r="I1522" s="318">
        <v>49309</v>
      </c>
      <c r="J1522" s="315"/>
      <c r="K1522" s="315">
        <v>1400</v>
      </c>
      <c r="L1522" s="315" t="s">
        <v>2273</v>
      </c>
      <c r="M1522" s="315" t="s">
        <v>766</v>
      </c>
      <c r="N1522" s="315" t="s">
        <v>755</v>
      </c>
      <c r="O1522" s="315"/>
      <c r="P1522" s="315"/>
      <c r="Q1522" s="315"/>
    </row>
    <row r="1523" spans="1:17">
      <c r="A1523" s="315" t="s">
        <v>755</v>
      </c>
      <c r="B1523" s="315" t="s">
        <v>2095</v>
      </c>
      <c r="C1523" s="315" t="s">
        <v>2098</v>
      </c>
      <c r="D1523" s="316">
        <v>3.2</v>
      </c>
      <c r="E1523" s="317">
        <v>2880</v>
      </c>
      <c r="F1523" s="317">
        <v>2160</v>
      </c>
      <c r="G1523" s="318">
        <v>40029</v>
      </c>
      <c r="H1523" s="318">
        <v>40012</v>
      </c>
      <c r="I1523" s="318">
        <v>49309</v>
      </c>
      <c r="J1523" s="315"/>
      <c r="K1523" s="315">
        <v>5610</v>
      </c>
      <c r="L1523" s="315" t="s">
        <v>2432</v>
      </c>
      <c r="M1523" s="315" t="s">
        <v>776</v>
      </c>
      <c r="N1523" s="315" t="s">
        <v>755</v>
      </c>
      <c r="O1523" s="315"/>
      <c r="P1523" s="315"/>
      <c r="Q1523" s="315"/>
    </row>
    <row r="1524" spans="1:17">
      <c r="A1524" s="315" t="s">
        <v>755</v>
      </c>
      <c r="B1524" s="315" t="s">
        <v>2095</v>
      </c>
      <c r="C1524" s="315" t="s">
        <v>2098</v>
      </c>
      <c r="D1524" s="316">
        <v>3.2</v>
      </c>
      <c r="E1524" s="317">
        <v>3203</v>
      </c>
      <c r="F1524" s="317">
        <v>2402.25</v>
      </c>
      <c r="G1524" s="318">
        <v>40036</v>
      </c>
      <c r="H1524" s="318">
        <v>40157</v>
      </c>
      <c r="I1524" s="318">
        <v>49309</v>
      </c>
      <c r="J1524" s="315"/>
      <c r="K1524" s="315">
        <v>5611</v>
      </c>
      <c r="L1524" s="315" t="s">
        <v>2819</v>
      </c>
      <c r="M1524" s="315" t="s">
        <v>776</v>
      </c>
      <c r="N1524" s="315" t="s">
        <v>755</v>
      </c>
      <c r="O1524" s="315"/>
      <c r="P1524" s="315"/>
      <c r="Q1524" s="315"/>
    </row>
    <row r="1525" spans="1:17">
      <c r="A1525" s="315" t="s">
        <v>755</v>
      </c>
      <c r="B1525" s="315" t="s">
        <v>2095</v>
      </c>
      <c r="C1525" s="315" t="s">
        <v>2098</v>
      </c>
      <c r="D1525" s="316">
        <v>3.2</v>
      </c>
      <c r="E1525" s="317">
        <v>3198</v>
      </c>
      <c r="F1525" s="317">
        <v>1966.78</v>
      </c>
      <c r="G1525" s="318">
        <v>40053</v>
      </c>
      <c r="H1525" s="318">
        <v>40269</v>
      </c>
      <c r="I1525" s="318">
        <v>49674</v>
      </c>
      <c r="J1525" s="315"/>
      <c r="K1525" s="315">
        <v>2016</v>
      </c>
      <c r="L1525" s="315" t="s">
        <v>2820</v>
      </c>
      <c r="M1525" s="315" t="s">
        <v>758</v>
      </c>
      <c r="N1525" s="315" t="s">
        <v>755</v>
      </c>
      <c r="O1525" s="315"/>
      <c r="P1525" s="315"/>
      <c r="Q1525" s="315"/>
    </row>
    <row r="1526" spans="1:17">
      <c r="A1526" s="315" t="s">
        <v>755</v>
      </c>
      <c r="B1526" s="315" t="s">
        <v>2095</v>
      </c>
      <c r="C1526" s="315" t="s">
        <v>2098</v>
      </c>
      <c r="D1526" s="316">
        <v>3.2</v>
      </c>
      <c r="E1526" s="317">
        <v>3200.93</v>
      </c>
      <c r="F1526" s="317">
        <v>2400.71</v>
      </c>
      <c r="G1526" s="318">
        <v>40059</v>
      </c>
      <c r="H1526" s="318">
        <v>40044</v>
      </c>
      <c r="I1526" s="318">
        <v>49309</v>
      </c>
      <c r="J1526" s="315"/>
      <c r="K1526" s="315">
        <v>9205</v>
      </c>
      <c r="L1526" s="315" t="s">
        <v>2698</v>
      </c>
      <c r="M1526" s="315" t="s">
        <v>770</v>
      </c>
      <c r="N1526" s="315" t="s">
        <v>755</v>
      </c>
      <c r="O1526" s="315"/>
      <c r="P1526" s="315"/>
      <c r="Q1526" s="315"/>
    </row>
    <row r="1527" spans="1:17">
      <c r="A1527" s="315" t="s">
        <v>755</v>
      </c>
      <c r="B1527" s="315" t="s">
        <v>2095</v>
      </c>
      <c r="C1527" s="315" t="s">
        <v>2098</v>
      </c>
      <c r="D1527" s="316">
        <v>3.2</v>
      </c>
      <c r="E1527" s="317">
        <v>3469</v>
      </c>
      <c r="F1527" s="317">
        <v>2133.44</v>
      </c>
      <c r="G1527" s="318">
        <v>40065</v>
      </c>
      <c r="H1527" s="318">
        <v>40294</v>
      </c>
      <c r="I1527" s="318">
        <v>49674</v>
      </c>
      <c r="J1527" s="315"/>
      <c r="K1527" s="315">
        <v>2022</v>
      </c>
      <c r="L1527" s="315" t="s">
        <v>2200</v>
      </c>
      <c r="M1527" s="315" t="s">
        <v>758</v>
      </c>
      <c r="N1527" s="315" t="s">
        <v>755</v>
      </c>
      <c r="O1527" s="315"/>
      <c r="P1527" s="315"/>
      <c r="Q1527" s="315"/>
    </row>
    <row r="1528" spans="1:17">
      <c r="A1528" s="315" t="s">
        <v>750</v>
      </c>
      <c r="B1528" s="315" t="s">
        <v>2095</v>
      </c>
      <c r="C1528" s="315" t="s">
        <v>2098</v>
      </c>
      <c r="D1528" s="316">
        <v>3.2</v>
      </c>
      <c r="E1528" s="317">
        <v>2615</v>
      </c>
      <c r="F1528" s="317">
        <v>1815.98</v>
      </c>
      <c r="G1528" s="318">
        <v>40072</v>
      </c>
      <c r="H1528" s="318">
        <v>40108</v>
      </c>
      <c r="I1528" s="318">
        <v>49309</v>
      </c>
      <c r="J1528" s="315"/>
      <c r="K1528" s="315">
        <v>6005</v>
      </c>
      <c r="L1528" s="315" t="s">
        <v>314</v>
      </c>
      <c r="M1528" s="315" t="s">
        <v>788</v>
      </c>
      <c r="N1528" s="315" t="s">
        <v>750</v>
      </c>
      <c r="O1528" s="315"/>
      <c r="P1528" s="315"/>
      <c r="Q1528" s="315"/>
    </row>
    <row r="1529" spans="1:17">
      <c r="A1529" s="315" t="s">
        <v>755</v>
      </c>
      <c r="B1529" s="315" t="s">
        <v>2095</v>
      </c>
      <c r="C1529" s="315" t="s">
        <v>2098</v>
      </c>
      <c r="D1529" s="316">
        <v>3.2</v>
      </c>
      <c r="E1529" s="317">
        <v>3046</v>
      </c>
      <c r="F1529" s="317">
        <v>1873.2999999999997</v>
      </c>
      <c r="G1529" s="318">
        <v>40072</v>
      </c>
      <c r="H1529" s="318">
        <v>40280</v>
      </c>
      <c r="I1529" s="318">
        <v>49674</v>
      </c>
      <c r="J1529" s="315"/>
      <c r="K1529" s="315">
        <v>3860</v>
      </c>
      <c r="L1529" s="315" t="s">
        <v>1062</v>
      </c>
      <c r="M1529" s="315" t="s">
        <v>764</v>
      </c>
      <c r="N1529" s="315" t="s">
        <v>755</v>
      </c>
      <c r="O1529" s="315"/>
      <c r="P1529" s="315"/>
      <c r="Q1529" s="315"/>
    </row>
    <row r="1530" spans="1:17">
      <c r="A1530" s="315" t="s">
        <v>750</v>
      </c>
      <c r="B1530" s="315" t="s">
        <v>2095</v>
      </c>
      <c r="C1530" s="315" t="s">
        <v>2098</v>
      </c>
      <c r="D1530" s="316">
        <v>3.2</v>
      </c>
      <c r="E1530" s="317">
        <v>3290</v>
      </c>
      <c r="F1530" s="317">
        <v>2023.3600000000001</v>
      </c>
      <c r="G1530" s="318">
        <v>40240</v>
      </c>
      <c r="H1530" s="318">
        <v>40281</v>
      </c>
      <c r="I1530" s="318">
        <v>49674</v>
      </c>
      <c r="J1530" s="315"/>
      <c r="K1530" s="315">
        <v>2019</v>
      </c>
      <c r="L1530" s="315" t="s">
        <v>2821</v>
      </c>
      <c r="M1530" s="315" t="s">
        <v>758</v>
      </c>
      <c r="N1530" s="315" t="s">
        <v>750</v>
      </c>
      <c r="O1530" s="315"/>
      <c r="P1530" s="315"/>
      <c r="Q1530" s="315"/>
    </row>
    <row r="1531" spans="1:17">
      <c r="A1531" s="315" t="s">
        <v>755</v>
      </c>
      <c r="B1531" s="315" t="s">
        <v>2095</v>
      </c>
      <c r="C1531" s="315" t="s">
        <v>2098</v>
      </c>
      <c r="D1531" s="316">
        <v>3.2</v>
      </c>
      <c r="E1531" s="317">
        <v>2123</v>
      </c>
      <c r="F1531" s="317">
        <v>1305.6500000000001</v>
      </c>
      <c r="G1531" s="318">
        <v>40231</v>
      </c>
      <c r="H1531" s="318">
        <v>40301</v>
      </c>
      <c r="I1531" s="318">
        <v>49674</v>
      </c>
      <c r="J1531" s="315"/>
      <c r="K1531" s="315">
        <v>2523</v>
      </c>
      <c r="L1531" s="315" t="s">
        <v>2822</v>
      </c>
      <c r="M1531" s="315" t="s">
        <v>758</v>
      </c>
      <c r="N1531" s="315" t="s">
        <v>755</v>
      </c>
      <c r="O1531" s="315"/>
      <c r="P1531" s="315"/>
      <c r="Q1531" s="315"/>
    </row>
    <row r="1532" spans="1:17">
      <c r="A1532" s="315" t="s">
        <v>755</v>
      </c>
      <c r="B1532" s="315" t="s">
        <v>2095</v>
      </c>
      <c r="C1532" s="315" t="s">
        <v>2098</v>
      </c>
      <c r="D1532" s="316">
        <v>3.2</v>
      </c>
      <c r="E1532" s="317">
        <v>3719</v>
      </c>
      <c r="F1532" s="317">
        <v>1796.29</v>
      </c>
      <c r="G1532" s="318">
        <v>40086</v>
      </c>
      <c r="H1532" s="318">
        <v>40819</v>
      </c>
      <c r="I1532" s="318">
        <v>50040</v>
      </c>
      <c r="J1532" s="315"/>
      <c r="K1532" s="315">
        <v>3215</v>
      </c>
      <c r="L1532" s="315" t="s">
        <v>2823</v>
      </c>
      <c r="M1532" s="315" t="s">
        <v>761</v>
      </c>
      <c r="N1532" s="315" t="s">
        <v>755</v>
      </c>
      <c r="O1532" s="315"/>
      <c r="P1532" s="315"/>
      <c r="Q1532" s="315"/>
    </row>
    <row r="1533" spans="1:17">
      <c r="A1533" s="315" t="s">
        <v>755</v>
      </c>
      <c r="B1533" s="315" t="s">
        <v>2095</v>
      </c>
      <c r="C1533" s="315" t="s">
        <v>2098</v>
      </c>
      <c r="D1533" s="316">
        <v>3.2</v>
      </c>
      <c r="E1533" s="317">
        <v>3308</v>
      </c>
      <c r="F1533" s="317">
        <v>2481</v>
      </c>
      <c r="G1533" s="318">
        <v>40081</v>
      </c>
      <c r="H1533" s="318">
        <v>40149</v>
      </c>
      <c r="I1533" s="318">
        <v>49309</v>
      </c>
      <c r="J1533" s="315"/>
      <c r="K1533" s="315">
        <v>1222</v>
      </c>
      <c r="L1533" s="315" t="s">
        <v>2376</v>
      </c>
      <c r="M1533" s="315" t="s">
        <v>1827</v>
      </c>
      <c r="N1533" s="315" t="s">
        <v>755</v>
      </c>
      <c r="O1533" s="315"/>
      <c r="P1533" s="315"/>
      <c r="Q1533" s="315"/>
    </row>
    <row r="1534" spans="1:17">
      <c r="A1534" s="315" t="s">
        <v>755</v>
      </c>
      <c r="B1534" s="315" t="s">
        <v>2095</v>
      </c>
      <c r="C1534" s="315" t="s">
        <v>2098</v>
      </c>
      <c r="D1534" s="316">
        <v>3.2</v>
      </c>
      <c r="E1534" s="317">
        <v>3364</v>
      </c>
      <c r="F1534" s="317">
        <v>2068.8700000000003</v>
      </c>
      <c r="G1534" s="318">
        <v>40084</v>
      </c>
      <c r="H1534" s="318">
        <v>40254</v>
      </c>
      <c r="I1534" s="318">
        <v>49674</v>
      </c>
      <c r="J1534" s="315"/>
      <c r="K1534" s="315">
        <v>8269</v>
      </c>
      <c r="L1534" s="315" t="s">
        <v>2824</v>
      </c>
      <c r="M1534" s="315" t="s">
        <v>792</v>
      </c>
      <c r="N1534" s="315" t="s">
        <v>755</v>
      </c>
      <c r="O1534" s="315"/>
      <c r="P1534" s="315"/>
      <c r="Q1534" s="315"/>
    </row>
    <row r="1535" spans="1:17">
      <c r="A1535" s="315" t="s">
        <v>755</v>
      </c>
      <c r="B1535" s="315" t="s">
        <v>2095</v>
      </c>
      <c r="C1535" s="315" t="s">
        <v>2098</v>
      </c>
      <c r="D1535" s="316">
        <v>3.2</v>
      </c>
      <c r="E1535" s="317">
        <v>3733</v>
      </c>
      <c r="F1535" s="317">
        <v>2799.75</v>
      </c>
      <c r="G1535" s="318">
        <v>40084</v>
      </c>
      <c r="H1535" s="318">
        <v>40147</v>
      </c>
      <c r="I1535" s="318">
        <v>49309</v>
      </c>
      <c r="J1535" s="315"/>
      <c r="K1535" s="315">
        <v>3150</v>
      </c>
      <c r="L1535" s="315" t="s">
        <v>2675</v>
      </c>
      <c r="M1535" s="315" t="s">
        <v>764</v>
      </c>
      <c r="N1535" s="315" t="s">
        <v>755</v>
      </c>
      <c r="O1535" s="315"/>
      <c r="P1535" s="315"/>
      <c r="Q1535" s="315"/>
    </row>
    <row r="1536" spans="1:17">
      <c r="A1536" s="315" t="s">
        <v>755</v>
      </c>
      <c r="B1536" s="315" t="s">
        <v>2095</v>
      </c>
      <c r="C1536" s="315" t="s">
        <v>2098</v>
      </c>
      <c r="D1536" s="316">
        <v>3.2</v>
      </c>
      <c r="E1536" s="317">
        <v>2684</v>
      </c>
      <c r="F1536" s="317">
        <v>1650.67</v>
      </c>
      <c r="G1536" s="318">
        <v>40094</v>
      </c>
      <c r="H1536" s="318">
        <v>40235</v>
      </c>
      <c r="I1536" s="318">
        <v>49674</v>
      </c>
      <c r="J1536" s="315"/>
      <c r="K1536" s="315">
        <v>3125</v>
      </c>
      <c r="L1536" s="315" t="s">
        <v>2825</v>
      </c>
      <c r="M1536" s="315" t="s">
        <v>764</v>
      </c>
      <c r="N1536" s="315" t="s">
        <v>755</v>
      </c>
      <c r="O1536" s="315"/>
      <c r="P1536" s="315"/>
      <c r="Q1536" s="315"/>
    </row>
    <row r="1537" spans="1:17">
      <c r="A1537" s="315" t="s">
        <v>755</v>
      </c>
      <c r="B1537" s="315" t="s">
        <v>2095</v>
      </c>
      <c r="C1537" s="315" t="s">
        <v>2098</v>
      </c>
      <c r="D1537" s="316">
        <v>3.2</v>
      </c>
      <c r="E1537" s="317">
        <v>3811</v>
      </c>
      <c r="F1537" s="317">
        <v>2343.7799999999997</v>
      </c>
      <c r="G1537" s="318">
        <v>40100</v>
      </c>
      <c r="H1537" s="318">
        <v>40337</v>
      </c>
      <c r="I1537" s="318">
        <v>49674</v>
      </c>
      <c r="J1537" s="315"/>
      <c r="K1537" s="315">
        <v>2206</v>
      </c>
      <c r="L1537" s="315" t="s">
        <v>2826</v>
      </c>
      <c r="M1537" s="315" t="s">
        <v>758</v>
      </c>
      <c r="N1537" s="315" t="s">
        <v>755</v>
      </c>
      <c r="O1537" s="315"/>
      <c r="P1537" s="315"/>
      <c r="Q1537" s="315"/>
    </row>
    <row r="1538" spans="1:17">
      <c r="A1538" s="315" t="s">
        <v>755</v>
      </c>
      <c r="B1538" s="315" t="s">
        <v>2095</v>
      </c>
      <c r="C1538" s="315" t="s">
        <v>2098</v>
      </c>
      <c r="D1538" s="316">
        <v>3.2</v>
      </c>
      <c r="E1538" s="317">
        <v>2742.01</v>
      </c>
      <c r="F1538" s="317">
        <v>2056.5100000000002</v>
      </c>
      <c r="G1538" s="318">
        <v>40095</v>
      </c>
      <c r="H1538" s="318">
        <v>40087</v>
      </c>
      <c r="I1538" s="318">
        <v>49309</v>
      </c>
      <c r="J1538" s="315"/>
      <c r="K1538" s="315">
        <v>8342</v>
      </c>
      <c r="L1538" s="315" t="s">
        <v>2827</v>
      </c>
      <c r="M1538" s="315" t="s">
        <v>784</v>
      </c>
      <c r="N1538" s="315" t="s">
        <v>755</v>
      </c>
      <c r="O1538" s="315"/>
      <c r="P1538" s="315"/>
      <c r="Q1538" s="315"/>
    </row>
    <row r="1539" spans="1:17">
      <c r="A1539" s="315" t="s">
        <v>755</v>
      </c>
      <c r="B1539" s="315" t="s">
        <v>2095</v>
      </c>
      <c r="C1539" s="315" t="s">
        <v>2098</v>
      </c>
      <c r="D1539" s="316">
        <v>3.2</v>
      </c>
      <c r="E1539" s="317">
        <v>2766</v>
      </c>
      <c r="F1539" s="317">
        <v>1701.1</v>
      </c>
      <c r="G1539" s="318">
        <v>40106</v>
      </c>
      <c r="H1539" s="318">
        <v>40268</v>
      </c>
      <c r="I1539" s="318">
        <v>49674</v>
      </c>
      <c r="J1539" s="315"/>
      <c r="K1539" s="315">
        <v>3619</v>
      </c>
      <c r="L1539" s="315" t="s">
        <v>2828</v>
      </c>
      <c r="M1539" s="315" t="s">
        <v>764</v>
      </c>
      <c r="N1539" s="315" t="s">
        <v>755</v>
      </c>
      <c r="O1539" s="315"/>
      <c r="P1539" s="315"/>
      <c r="Q1539" s="315"/>
    </row>
    <row r="1540" spans="1:17">
      <c r="A1540" s="315" t="s">
        <v>755</v>
      </c>
      <c r="B1540" s="315" t="s">
        <v>2095</v>
      </c>
      <c r="C1540" s="315" t="s">
        <v>2098</v>
      </c>
      <c r="D1540" s="316">
        <v>3.2</v>
      </c>
      <c r="E1540" s="317">
        <v>3557</v>
      </c>
      <c r="F1540" s="317">
        <v>2667.75</v>
      </c>
      <c r="G1540" s="318">
        <v>40113</v>
      </c>
      <c r="H1540" s="318">
        <v>40116</v>
      </c>
      <c r="I1540" s="318">
        <v>49309</v>
      </c>
      <c r="J1540" s="315"/>
      <c r="K1540" s="315">
        <v>3645</v>
      </c>
      <c r="L1540" s="315" t="s">
        <v>2580</v>
      </c>
      <c r="M1540" s="315" t="s">
        <v>764</v>
      </c>
      <c r="N1540" s="315" t="s">
        <v>755</v>
      </c>
      <c r="O1540" s="315"/>
      <c r="P1540" s="315"/>
      <c r="Q1540" s="315"/>
    </row>
    <row r="1541" spans="1:17">
      <c r="A1541" s="315" t="s">
        <v>755</v>
      </c>
      <c r="B1541" s="315" t="s">
        <v>2095</v>
      </c>
      <c r="C1541" s="315" t="s">
        <v>2098</v>
      </c>
      <c r="D1541" s="316">
        <v>3.2</v>
      </c>
      <c r="E1541" s="317">
        <v>3408</v>
      </c>
      <c r="F1541" s="317">
        <v>2095.9300000000003</v>
      </c>
      <c r="G1541" s="318">
        <v>40120</v>
      </c>
      <c r="H1541" s="318">
        <v>40249</v>
      </c>
      <c r="I1541" s="318">
        <v>49674</v>
      </c>
      <c r="J1541" s="315"/>
      <c r="K1541" s="315">
        <v>3257</v>
      </c>
      <c r="L1541" s="315" t="s">
        <v>2829</v>
      </c>
      <c r="M1541" s="315" t="s">
        <v>764</v>
      </c>
      <c r="N1541" s="315" t="s">
        <v>755</v>
      </c>
      <c r="O1541" s="315"/>
      <c r="P1541" s="315"/>
      <c r="Q1541" s="315"/>
    </row>
    <row r="1542" spans="1:17">
      <c r="A1542" s="315" t="s">
        <v>755</v>
      </c>
      <c r="B1542" s="315" t="s">
        <v>2095</v>
      </c>
      <c r="C1542" s="315" t="s">
        <v>2096</v>
      </c>
      <c r="D1542" s="316">
        <v>3.2</v>
      </c>
      <c r="E1542" s="317">
        <v>2837</v>
      </c>
      <c r="F1542" s="317">
        <v>2093.71</v>
      </c>
      <c r="G1542" s="318">
        <v>40140</v>
      </c>
      <c r="H1542" s="318">
        <v>40326</v>
      </c>
      <c r="I1542" s="318">
        <v>49674</v>
      </c>
      <c r="J1542" s="315"/>
      <c r="K1542" s="315">
        <v>1890</v>
      </c>
      <c r="L1542" s="315" t="s">
        <v>2527</v>
      </c>
      <c r="M1542" s="315" t="s">
        <v>754</v>
      </c>
      <c r="N1542" s="315" t="s">
        <v>755</v>
      </c>
      <c r="O1542" s="315"/>
      <c r="P1542" s="315"/>
      <c r="Q1542" s="315"/>
    </row>
    <row r="1543" spans="1:17">
      <c r="A1543" s="315" t="s">
        <v>755</v>
      </c>
      <c r="B1543" s="315" t="s">
        <v>2095</v>
      </c>
      <c r="C1543" s="315" t="s">
        <v>2098</v>
      </c>
      <c r="D1543" s="316">
        <v>3.2</v>
      </c>
      <c r="E1543" s="317">
        <v>3909</v>
      </c>
      <c r="F1543" s="317">
        <v>2404.04</v>
      </c>
      <c r="G1543" s="318">
        <v>40130</v>
      </c>
      <c r="H1543" s="318">
        <v>40329</v>
      </c>
      <c r="I1543" s="318">
        <v>49674</v>
      </c>
      <c r="J1543" s="315"/>
      <c r="K1543" s="315">
        <v>1806</v>
      </c>
      <c r="L1543" s="315" t="s">
        <v>2322</v>
      </c>
      <c r="M1543" s="315" t="s">
        <v>766</v>
      </c>
      <c r="N1543" s="315" t="s">
        <v>755</v>
      </c>
      <c r="O1543" s="315"/>
      <c r="P1543" s="315"/>
      <c r="Q1543" s="315"/>
    </row>
    <row r="1544" spans="1:17">
      <c r="A1544" s="315" t="s">
        <v>755</v>
      </c>
      <c r="B1544" s="315" t="s">
        <v>2095</v>
      </c>
      <c r="C1544" s="315" t="s">
        <v>2098</v>
      </c>
      <c r="D1544" s="316">
        <v>3.2</v>
      </c>
      <c r="E1544" s="317">
        <v>2532</v>
      </c>
      <c r="F1544" s="317">
        <v>1557.1899999999998</v>
      </c>
      <c r="G1544" s="318">
        <v>40136</v>
      </c>
      <c r="H1544" s="318">
        <v>40296</v>
      </c>
      <c r="I1544" s="318">
        <v>49674</v>
      </c>
      <c r="J1544" s="315"/>
      <c r="K1544" s="315">
        <v>8730</v>
      </c>
      <c r="L1544" s="315" t="s">
        <v>2219</v>
      </c>
      <c r="M1544" s="315" t="s">
        <v>770</v>
      </c>
      <c r="N1544" s="315" t="s">
        <v>755</v>
      </c>
      <c r="O1544" s="315"/>
      <c r="P1544" s="315"/>
      <c r="Q1544" s="315"/>
    </row>
    <row r="1545" spans="1:17">
      <c r="A1545" s="315" t="s">
        <v>755</v>
      </c>
      <c r="B1545" s="315" t="s">
        <v>2095</v>
      </c>
      <c r="C1545" s="315" t="s">
        <v>2098</v>
      </c>
      <c r="D1545" s="316">
        <v>3.2</v>
      </c>
      <c r="E1545" s="317">
        <v>3602</v>
      </c>
      <c r="F1545" s="317">
        <v>2215.2400000000002</v>
      </c>
      <c r="G1545" s="318">
        <v>40136</v>
      </c>
      <c r="H1545" s="318">
        <v>40294</v>
      </c>
      <c r="I1545" s="318">
        <v>49674</v>
      </c>
      <c r="J1545" s="315"/>
      <c r="K1545" s="315">
        <v>1373</v>
      </c>
      <c r="L1545" s="315" t="s">
        <v>1912</v>
      </c>
      <c r="M1545" s="315" t="s">
        <v>766</v>
      </c>
      <c r="N1545" s="315" t="s">
        <v>755</v>
      </c>
      <c r="O1545" s="315"/>
      <c r="P1545" s="315"/>
      <c r="Q1545" s="315"/>
    </row>
    <row r="1546" spans="1:17">
      <c r="A1546" s="315" t="s">
        <v>755</v>
      </c>
      <c r="B1546" s="315" t="s">
        <v>2095</v>
      </c>
      <c r="C1546" s="315" t="s">
        <v>2098</v>
      </c>
      <c r="D1546" s="316">
        <v>3.2</v>
      </c>
      <c r="E1546" s="317">
        <v>2003</v>
      </c>
      <c r="F1546" s="317">
        <v>1231.8499999999999</v>
      </c>
      <c r="G1546" s="318">
        <v>40140</v>
      </c>
      <c r="H1546" s="318">
        <v>40256</v>
      </c>
      <c r="I1546" s="318">
        <v>49674</v>
      </c>
      <c r="J1546" s="315"/>
      <c r="K1546" s="315">
        <v>2013</v>
      </c>
      <c r="L1546" s="315" t="s">
        <v>2410</v>
      </c>
      <c r="M1546" s="315" t="s">
        <v>758</v>
      </c>
      <c r="N1546" s="315" t="s">
        <v>755</v>
      </c>
      <c r="O1546" s="315"/>
      <c r="P1546" s="315"/>
      <c r="Q1546" s="315"/>
    </row>
    <row r="1547" spans="1:17">
      <c r="A1547" s="315" t="s">
        <v>755</v>
      </c>
      <c r="B1547" s="315" t="s">
        <v>2095</v>
      </c>
      <c r="C1547" s="315" t="s">
        <v>2096</v>
      </c>
      <c r="D1547" s="316">
        <v>3.2</v>
      </c>
      <c r="E1547" s="317">
        <v>3034</v>
      </c>
      <c r="F1547" s="317">
        <v>2239.09</v>
      </c>
      <c r="G1547" s="318">
        <v>40141</v>
      </c>
      <c r="H1547" s="318">
        <v>40333</v>
      </c>
      <c r="I1547" s="318">
        <v>49674</v>
      </c>
      <c r="J1547" s="315"/>
      <c r="K1547" s="315">
        <v>5054</v>
      </c>
      <c r="L1547" s="315" t="s">
        <v>2830</v>
      </c>
      <c r="M1547" s="315" t="s">
        <v>776</v>
      </c>
      <c r="N1547" s="315" t="s">
        <v>755</v>
      </c>
      <c r="O1547" s="315"/>
      <c r="P1547" s="315"/>
      <c r="Q1547" s="315"/>
    </row>
    <row r="1548" spans="1:17">
      <c r="A1548" s="315" t="s">
        <v>755</v>
      </c>
      <c r="B1548" s="315" t="s">
        <v>2095</v>
      </c>
      <c r="C1548" s="315" t="s">
        <v>2098</v>
      </c>
      <c r="D1548" s="316">
        <v>3.2</v>
      </c>
      <c r="E1548" s="317">
        <v>3501</v>
      </c>
      <c r="F1548" s="317">
        <v>1690.9899999999998</v>
      </c>
      <c r="G1548" s="318">
        <v>40143</v>
      </c>
      <c r="H1548" s="318">
        <v>40891</v>
      </c>
      <c r="I1548" s="318">
        <v>50040</v>
      </c>
      <c r="J1548" s="315"/>
      <c r="K1548" s="315">
        <v>6862</v>
      </c>
      <c r="L1548" s="315" t="s">
        <v>2831</v>
      </c>
      <c r="M1548" s="315" t="s">
        <v>811</v>
      </c>
      <c r="N1548" s="315" t="s">
        <v>755</v>
      </c>
      <c r="O1548" s="315"/>
      <c r="P1548" s="315"/>
      <c r="Q1548" s="315"/>
    </row>
    <row r="1549" spans="1:17">
      <c r="A1549" s="315" t="s">
        <v>755</v>
      </c>
      <c r="B1549" s="315" t="s">
        <v>2095</v>
      </c>
      <c r="C1549" s="315" t="s">
        <v>2098</v>
      </c>
      <c r="D1549" s="316">
        <v>3.2</v>
      </c>
      <c r="E1549" s="317">
        <v>2836.61</v>
      </c>
      <c r="F1549" s="317">
        <v>2127.4799999999996</v>
      </c>
      <c r="G1549" s="318">
        <v>40168</v>
      </c>
      <c r="H1549" s="318">
        <v>40144</v>
      </c>
      <c r="I1549" s="318">
        <v>49309</v>
      </c>
      <c r="J1549" s="315"/>
      <c r="K1549" s="315">
        <v>9500</v>
      </c>
      <c r="L1549" s="315" t="s">
        <v>2832</v>
      </c>
      <c r="M1549" s="315" t="s">
        <v>770</v>
      </c>
      <c r="N1549" s="315" t="s">
        <v>755</v>
      </c>
      <c r="O1549" s="315"/>
      <c r="P1549" s="315"/>
      <c r="Q1549" s="315"/>
    </row>
    <row r="1550" spans="1:17">
      <c r="A1550" s="315" t="s">
        <v>755</v>
      </c>
      <c r="B1550" s="315" t="s">
        <v>2095</v>
      </c>
      <c r="C1550" s="315" t="s">
        <v>2098</v>
      </c>
      <c r="D1550" s="316">
        <v>3.2</v>
      </c>
      <c r="E1550" s="317">
        <v>3204</v>
      </c>
      <c r="F1550" s="317">
        <v>2403</v>
      </c>
      <c r="G1550" s="318">
        <v>40155</v>
      </c>
      <c r="H1550" s="318">
        <v>40147</v>
      </c>
      <c r="I1550" s="318">
        <v>49309</v>
      </c>
      <c r="J1550" s="315"/>
      <c r="K1550" s="315">
        <v>5734</v>
      </c>
      <c r="L1550" s="315" t="s">
        <v>2209</v>
      </c>
      <c r="M1550" s="315" t="s">
        <v>776</v>
      </c>
      <c r="N1550" s="315" t="s">
        <v>755</v>
      </c>
      <c r="O1550" s="315"/>
      <c r="P1550" s="315"/>
      <c r="Q1550" s="315"/>
    </row>
    <row r="1551" spans="1:17">
      <c r="A1551" s="315" t="s">
        <v>755</v>
      </c>
      <c r="B1551" s="315" t="s">
        <v>2095</v>
      </c>
      <c r="C1551" s="315" t="s">
        <v>2098</v>
      </c>
      <c r="D1551" s="316">
        <v>3.2</v>
      </c>
      <c r="E1551" s="317">
        <v>1467</v>
      </c>
      <c r="F1551" s="317">
        <v>902.22</v>
      </c>
      <c r="G1551" s="318">
        <v>40161</v>
      </c>
      <c r="H1551" s="318">
        <v>40277</v>
      </c>
      <c r="I1551" s="318">
        <v>49674</v>
      </c>
      <c r="J1551" s="315"/>
      <c r="K1551" s="315">
        <v>2035</v>
      </c>
      <c r="L1551" s="315" t="s">
        <v>2714</v>
      </c>
      <c r="M1551" s="315" t="s">
        <v>758</v>
      </c>
      <c r="N1551" s="315" t="s">
        <v>755</v>
      </c>
      <c r="O1551" s="315"/>
      <c r="P1551" s="315"/>
      <c r="Q1551" s="315"/>
    </row>
    <row r="1552" spans="1:17">
      <c r="A1552" s="315" t="s">
        <v>755</v>
      </c>
      <c r="B1552" s="315" t="s">
        <v>2095</v>
      </c>
      <c r="C1552" s="315" t="s">
        <v>2096</v>
      </c>
      <c r="D1552" s="316">
        <v>3.2</v>
      </c>
      <c r="E1552" s="317">
        <v>2669</v>
      </c>
      <c r="F1552" s="317">
        <v>1969.7199999999998</v>
      </c>
      <c r="G1552" s="318">
        <v>40157</v>
      </c>
      <c r="H1552" s="318">
        <v>40242</v>
      </c>
      <c r="I1552" s="318">
        <v>49674</v>
      </c>
      <c r="J1552" s="315"/>
      <c r="K1552" s="315">
        <v>3652</v>
      </c>
      <c r="L1552" s="315" t="s">
        <v>2326</v>
      </c>
      <c r="M1552" s="315" t="s">
        <v>764</v>
      </c>
      <c r="N1552" s="315" t="s">
        <v>755</v>
      </c>
      <c r="O1552" s="315"/>
      <c r="P1552" s="315"/>
      <c r="Q1552" s="315"/>
    </row>
    <row r="1553" spans="1:17">
      <c r="A1553" s="315" t="s">
        <v>755</v>
      </c>
      <c r="B1553" s="315" t="s">
        <v>2095</v>
      </c>
      <c r="C1553" s="315" t="s">
        <v>2096</v>
      </c>
      <c r="D1553" s="316">
        <v>3.2</v>
      </c>
      <c r="E1553" s="317">
        <v>3524</v>
      </c>
      <c r="F1553" s="317">
        <v>1920.5900000000001</v>
      </c>
      <c r="G1553" s="318">
        <v>40168</v>
      </c>
      <c r="H1553" s="318">
        <v>40962</v>
      </c>
      <c r="I1553" s="318">
        <v>50405</v>
      </c>
      <c r="J1553" s="315"/>
      <c r="K1553" s="315">
        <v>1928</v>
      </c>
      <c r="L1553" s="315" t="s">
        <v>2833</v>
      </c>
      <c r="M1553" s="315" t="s">
        <v>754</v>
      </c>
      <c r="N1553" s="315" t="s">
        <v>755</v>
      </c>
      <c r="O1553" s="315"/>
      <c r="P1553" s="315"/>
      <c r="Q1553" s="315"/>
    </row>
    <row r="1554" spans="1:17">
      <c r="A1554" s="315" t="s">
        <v>755</v>
      </c>
      <c r="B1554" s="315" t="s">
        <v>2095</v>
      </c>
      <c r="C1554" s="315" t="s">
        <v>2098</v>
      </c>
      <c r="D1554" s="316">
        <v>3.2</v>
      </c>
      <c r="E1554" s="317">
        <v>3170</v>
      </c>
      <c r="F1554" s="317">
        <v>1949.5600000000002</v>
      </c>
      <c r="G1554" s="318">
        <v>40164</v>
      </c>
      <c r="H1554" s="318">
        <v>40309</v>
      </c>
      <c r="I1554" s="318">
        <v>49674</v>
      </c>
      <c r="J1554" s="315"/>
      <c r="K1554" s="315">
        <v>8730</v>
      </c>
      <c r="L1554" s="315" t="s">
        <v>2219</v>
      </c>
      <c r="M1554" s="315" t="s">
        <v>770</v>
      </c>
      <c r="N1554" s="315" t="s">
        <v>755</v>
      </c>
      <c r="O1554" s="315"/>
      <c r="P1554" s="315"/>
      <c r="Q1554" s="315"/>
    </row>
    <row r="1555" spans="1:17">
      <c r="A1555" s="315" t="s">
        <v>755</v>
      </c>
      <c r="B1555" s="315" t="s">
        <v>2095</v>
      </c>
      <c r="C1555" s="315" t="s">
        <v>2098</v>
      </c>
      <c r="D1555" s="316">
        <v>3.2</v>
      </c>
      <c r="E1555" s="317">
        <v>2879.5999999999995</v>
      </c>
      <c r="F1555" s="317">
        <v>1770.96</v>
      </c>
      <c r="G1555" s="318">
        <v>40182</v>
      </c>
      <c r="H1555" s="318">
        <v>40254</v>
      </c>
      <c r="I1555" s="318">
        <v>49674</v>
      </c>
      <c r="J1555" s="315"/>
      <c r="K1555" s="315">
        <v>9200</v>
      </c>
      <c r="L1555" s="315" t="s">
        <v>959</v>
      </c>
      <c r="M1555" s="315" t="s">
        <v>770</v>
      </c>
      <c r="N1555" s="315" t="s">
        <v>755</v>
      </c>
      <c r="O1555" s="315"/>
      <c r="P1555" s="315"/>
      <c r="Q1555" s="315"/>
    </row>
    <row r="1556" spans="1:17">
      <c r="A1556" s="315" t="s">
        <v>755</v>
      </c>
      <c r="B1556" s="315" t="s">
        <v>2095</v>
      </c>
      <c r="C1556" s="315" t="s">
        <v>2098</v>
      </c>
      <c r="D1556" s="316">
        <v>3.2</v>
      </c>
      <c r="E1556" s="317">
        <v>2816</v>
      </c>
      <c r="F1556" s="317">
        <v>1603.56</v>
      </c>
      <c r="G1556" s="318">
        <v>40170</v>
      </c>
      <c r="H1556" s="318">
        <v>40305</v>
      </c>
      <c r="I1556" s="318">
        <v>49674</v>
      </c>
      <c r="J1556" s="315"/>
      <c r="K1556" s="315">
        <v>3657</v>
      </c>
      <c r="L1556" s="315" t="s">
        <v>2834</v>
      </c>
      <c r="M1556" s="315" t="s">
        <v>764</v>
      </c>
      <c r="N1556" s="315" t="s">
        <v>755</v>
      </c>
      <c r="O1556" s="315"/>
      <c r="P1556" s="315"/>
      <c r="Q1556" s="315"/>
    </row>
    <row r="1557" spans="1:17">
      <c r="A1557" s="315" t="s">
        <v>755</v>
      </c>
      <c r="B1557" s="315" t="s">
        <v>2095</v>
      </c>
      <c r="C1557" s="315" t="s">
        <v>2096</v>
      </c>
      <c r="D1557" s="316">
        <v>3.2</v>
      </c>
      <c r="E1557" s="317">
        <v>2701</v>
      </c>
      <c r="F1557" s="317">
        <v>1993.33</v>
      </c>
      <c r="G1557" s="318">
        <v>40185</v>
      </c>
      <c r="H1557" s="318">
        <v>40224</v>
      </c>
      <c r="I1557" s="318">
        <v>49674</v>
      </c>
      <c r="J1557" s="315"/>
      <c r="K1557" s="315">
        <v>5313</v>
      </c>
      <c r="L1557" s="315" t="s">
        <v>1903</v>
      </c>
      <c r="M1557" s="315" t="s">
        <v>776</v>
      </c>
      <c r="N1557" s="315" t="s">
        <v>755</v>
      </c>
      <c r="O1557" s="315"/>
      <c r="P1557" s="315"/>
      <c r="Q1557" s="315"/>
    </row>
    <row r="1558" spans="1:17">
      <c r="A1558" s="315" t="s">
        <v>755</v>
      </c>
      <c r="B1558" s="315" t="s">
        <v>2095</v>
      </c>
      <c r="C1558" s="315" t="s">
        <v>2098</v>
      </c>
      <c r="D1558" s="316">
        <v>3.2</v>
      </c>
      <c r="E1558" s="317">
        <v>3756</v>
      </c>
      <c r="F1558" s="317">
        <v>2309.94</v>
      </c>
      <c r="G1558" s="318">
        <v>40206</v>
      </c>
      <c r="H1558" s="318">
        <v>40316</v>
      </c>
      <c r="I1558" s="318">
        <v>49674</v>
      </c>
      <c r="J1558" s="315"/>
      <c r="K1558" s="315">
        <v>1965</v>
      </c>
      <c r="L1558" s="315" t="s">
        <v>2835</v>
      </c>
      <c r="M1558" s="315" t="s">
        <v>754</v>
      </c>
      <c r="N1558" s="315" t="s">
        <v>755</v>
      </c>
      <c r="O1558" s="315"/>
      <c r="P1558" s="315"/>
      <c r="Q1558" s="315"/>
    </row>
    <row r="1559" spans="1:17">
      <c r="A1559" s="315" t="s">
        <v>750</v>
      </c>
      <c r="B1559" s="315" t="s">
        <v>2095</v>
      </c>
      <c r="C1559" s="315" t="s">
        <v>2096</v>
      </c>
      <c r="D1559" s="316">
        <v>3.2</v>
      </c>
      <c r="E1559" s="317">
        <v>3792</v>
      </c>
      <c r="F1559" s="317">
        <v>2591.2000000000003</v>
      </c>
      <c r="G1559" s="318">
        <v>40233</v>
      </c>
      <c r="H1559" s="318">
        <v>40414</v>
      </c>
      <c r="I1559" s="318">
        <v>49674</v>
      </c>
      <c r="J1559" s="315"/>
      <c r="K1559" s="315">
        <v>1907</v>
      </c>
      <c r="L1559" s="315" t="s">
        <v>2211</v>
      </c>
      <c r="M1559" s="315" t="s">
        <v>754</v>
      </c>
      <c r="N1559" s="315" t="s">
        <v>750</v>
      </c>
      <c r="O1559" s="315"/>
      <c r="P1559" s="315"/>
      <c r="Q1559" s="315"/>
    </row>
    <row r="1560" spans="1:17">
      <c r="A1560" s="315" t="s">
        <v>755</v>
      </c>
      <c r="B1560" s="315" t="s">
        <v>2095</v>
      </c>
      <c r="C1560" s="315" t="s">
        <v>2098</v>
      </c>
      <c r="D1560" s="316">
        <v>3.2</v>
      </c>
      <c r="E1560" s="317">
        <v>3578</v>
      </c>
      <c r="F1560" s="317">
        <v>2200.48</v>
      </c>
      <c r="G1560" s="318">
        <v>40219</v>
      </c>
      <c r="H1560" s="318">
        <v>40330</v>
      </c>
      <c r="I1560" s="318">
        <v>49674</v>
      </c>
      <c r="J1560" s="315"/>
      <c r="K1560" s="315">
        <v>3664</v>
      </c>
      <c r="L1560" s="315" t="s">
        <v>2378</v>
      </c>
      <c r="M1560" s="315" t="s">
        <v>764</v>
      </c>
      <c r="N1560" s="315" t="s">
        <v>755</v>
      </c>
      <c r="O1560" s="315"/>
      <c r="P1560" s="315"/>
      <c r="Q1560" s="315"/>
    </row>
    <row r="1561" spans="1:17">
      <c r="A1561" s="315" t="s">
        <v>755</v>
      </c>
      <c r="B1561" s="315" t="s">
        <v>2095</v>
      </c>
      <c r="C1561" s="315" t="s">
        <v>2098</v>
      </c>
      <c r="D1561" s="316">
        <v>3.2</v>
      </c>
      <c r="E1561" s="317">
        <v>2124</v>
      </c>
      <c r="F1561" s="317">
        <v>1306.27</v>
      </c>
      <c r="G1561" s="318">
        <v>40234</v>
      </c>
      <c r="H1561" s="318">
        <v>40331</v>
      </c>
      <c r="I1561" s="318">
        <v>49674</v>
      </c>
      <c r="J1561" s="315"/>
      <c r="K1561" s="315">
        <v>4566</v>
      </c>
      <c r="L1561" s="315" t="s">
        <v>2836</v>
      </c>
      <c r="M1561" s="315" t="s">
        <v>1296</v>
      </c>
      <c r="N1561" s="315" t="s">
        <v>755</v>
      </c>
      <c r="O1561" s="315"/>
      <c r="P1561" s="315"/>
      <c r="Q1561" s="315"/>
    </row>
    <row r="1562" spans="1:17">
      <c r="A1562" s="315" t="s">
        <v>755</v>
      </c>
      <c r="B1562" s="315" t="s">
        <v>2095</v>
      </c>
      <c r="C1562" s="315" t="s">
        <v>2098</v>
      </c>
      <c r="D1562" s="316">
        <v>3.2</v>
      </c>
      <c r="E1562" s="317">
        <v>7</v>
      </c>
      <c r="F1562" s="317">
        <v>4.3099999999999996</v>
      </c>
      <c r="G1562" s="318">
        <v>40254</v>
      </c>
      <c r="H1562" s="318">
        <v>40213</v>
      </c>
      <c r="I1562" s="318">
        <v>49674</v>
      </c>
      <c r="J1562" s="315"/>
      <c r="K1562" s="315">
        <v>1091</v>
      </c>
      <c r="L1562" s="315" t="s">
        <v>2251</v>
      </c>
      <c r="M1562" s="315" t="s">
        <v>766</v>
      </c>
      <c r="N1562" s="315" t="s">
        <v>755</v>
      </c>
      <c r="O1562" s="315"/>
      <c r="P1562" s="315"/>
      <c r="Q1562" s="315"/>
    </row>
    <row r="1563" spans="1:17">
      <c r="A1563" s="315" t="s">
        <v>755</v>
      </c>
      <c r="B1563" s="315" t="s">
        <v>2095</v>
      </c>
      <c r="C1563" s="315" t="s">
        <v>2098</v>
      </c>
      <c r="D1563" s="316">
        <v>3.2</v>
      </c>
      <c r="E1563" s="317">
        <v>3744</v>
      </c>
      <c r="F1563" s="317">
        <v>2302.5700000000002</v>
      </c>
      <c r="G1563" s="318">
        <v>40260</v>
      </c>
      <c r="H1563" s="318">
        <v>40445</v>
      </c>
      <c r="I1563" s="318">
        <v>49674</v>
      </c>
      <c r="J1563" s="315"/>
      <c r="K1563" s="315">
        <v>4515</v>
      </c>
      <c r="L1563" s="315" t="s">
        <v>2361</v>
      </c>
      <c r="M1563" s="315" t="s">
        <v>1296</v>
      </c>
      <c r="N1563" s="315" t="s">
        <v>755</v>
      </c>
      <c r="O1563" s="315"/>
      <c r="P1563" s="315"/>
      <c r="Q1563" s="315"/>
    </row>
    <row r="1564" spans="1:17">
      <c r="A1564" s="315" t="s">
        <v>755</v>
      </c>
      <c r="B1564" s="315" t="s">
        <v>2095</v>
      </c>
      <c r="C1564" s="315" t="s">
        <v>2096</v>
      </c>
      <c r="D1564" s="316">
        <v>3.2</v>
      </c>
      <c r="E1564" s="317">
        <v>3456</v>
      </c>
      <c r="F1564" s="317">
        <v>3110.3999999999996</v>
      </c>
      <c r="G1564" s="318">
        <v>40262</v>
      </c>
      <c r="H1564" s="318">
        <v>40168</v>
      </c>
      <c r="I1564" s="318">
        <v>49309</v>
      </c>
      <c r="J1564" s="315"/>
      <c r="K1564" s="315">
        <v>9100</v>
      </c>
      <c r="L1564" s="315" t="s">
        <v>2837</v>
      </c>
      <c r="M1564" s="315" t="s">
        <v>781</v>
      </c>
      <c r="N1564" s="315" t="s">
        <v>755</v>
      </c>
      <c r="O1564" s="315"/>
      <c r="P1564" s="315"/>
      <c r="Q1564" s="315"/>
    </row>
    <row r="1565" spans="1:17">
      <c r="A1565" s="315" t="s">
        <v>755</v>
      </c>
      <c r="B1565" s="315" t="s">
        <v>2095</v>
      </c>
      <c r="C1565" s="315" t="s">
        <v>2098</v>
      </c>
      <c r="D1565" s="316">
        <v>3.2</v>
      </c>
      <c r="E1565" s="317">
        <v>3296</v>
      </c>
      <c r="F1565" s="317">
        <v>2027.05</v>
      </c>
      <c r="G1565" s="318">
        <v>40290</v>
      </c>
      <c r="H1565" s="318">
        <v>40347</v>
      </c>
      <c r="I1565" s="318">
        <v>49674</v>
      </c>
      <c r="J1565" s="315"/>
      <c r="K1565" s="315">
        <v>3603</v>
      </c>
      <c r="L1565" s="315" t="s">
        <v>2197</v>
      </c>
      <c r="M1565" s="315" t="s">
        <v>764</v>
      </c>
      <c r="N1565" s="315" t="s">
        <v>755</v>
      </c>
      <c r="O1565" s="315"/>
      <c r="P1565" s="315"/>
      <c r="Q1565" s="315"/>
    </row>
    <row r="1566" spans="1:17">
      <c r="A1566" s="315" t="s">
        <v>755</v>
      </c>
      <c r="B1566" s="315" t="s">
        <v>2095</v>
      </c>
      <c r="C1566" s="315" t="s">
        <v>2098</v>
      </c>
      <c r="D1566" s="316">
        <v>3.2</v>
      </c>
      <c r="E1566" s="317">
        <v>3799</v>
      </c>
      <c r="F1566" s="317">
        <v>2336.4</v>
      </c>
      <c r="G1566" s="318">
        <v>40294</v>
      </c>
      <c r="H1566" s="318">
        <v>40388</v>
      </c>
      <c r="I1566" s="318">
        <v>49674</v>
      </c>
      <c r="J1566" s="315"/>
      <c r="K1566" s="315">
        <v>1095</v>
      </c>
      <c r="L1566" s="315" t="s">
        <v>822</v>
      </c>
      <c r="M1566" s="315" t="s">
        <v>766</v>
      </c>
      <c r="N1566" s="315" t="s">
        <v>755</v>
      </c>
      <c r="O1566" s="315"/>
      <c r="P1566" s="315"/>
      <c r="Q1566" s="315"/>
    </row>
    <row r="1567" spans="1:17">
      <c r="A1567" s="315" t="s">
        <v>755</v>
      </c>
      <c r="B1567" s="315" t="s">
        <v>2095</v>
      </c>
      <c r="C1567" s="315" t="s">
        <v>2098</v>
      </c>
      <c r="D1567" s="316">
        <v>3.2</v>
      </c>
      <c r="E1567" s="317">
        <v>2493</v>
      </c>
      <c r="F1567" s="317">
        <v>1533.1999999999998</v>
      </c>
      <c r="G1567" s="318">
        <v>40294</v>
      </c>
      <c r="H1567" s="318">
        <v>40364</v>
      </c>
      <c r="I1567" s="318">
        <v>49674</v>
      </c>
      <c r="J1567" s="315"/>
      <c r="K1567" s="315">
        <v>3638</v>
      </c>
      <c r="L1567" s="315" t="s">
        <v>2423</v>
      </c>
      <c r="M1567" s="315" t="s">
        <v>764</v>
      </c>
      <c r="N1567" s="315" t="s">
        <v>755</v>
      </c>
      <c r="O1567" s="315"/>
      <c r="P1567" s="315"/>
      <c r="Q1567" s="315"/>
    </row>
    <row r="1568" spans="1:17">
      <c r="A1568" s="315" t="s">
        <v>755</v>
      </c>
      <c r="B1568" s="315" t="s">
        <v>2095</v>
      </c>
      <c r="C1568" s="315" t="s">
        <v>2096</v>
      </c>
      <c r="D1568" s="316">
        <v>3.2</v>
      </c>
      <c r="E1568" s="317">
        <v>2213</v>
      </c>
      <c r="F1568" s="317">
        <v>1633.19</v>
      </c>
      <c r="G1568" s="318">
        <v>40296</v>
      </c>
      <c r="H1568" s="318">
        <v>40421</v>
      </c>
      <c r="I1568" s="318">
        <v>49674</v>
      </c>
      <c r="J1568" s="315"/>
      <c r="K1568" s="315">
        <v>3652</v>
      </c>
      <c r="L1568" s="315" t="s">
        <v>2838</v>
      </c>
      <c r="M1568" s="315" t="s">
        <v>764</v>
      </c>
      <c r="N1568" s="315" t="s">
        <v>755</v>
      </c>
      <c r="O1568" s="315"/>
      <c r="P1568" s="315"/>
      <c r="Q1568" s="315"/>
    </row>
    <row r="1569" spans="1:17">
      <c r="A1569" s="315" t="s">
        <v>755</v>
      </c>
      <c r="B1569" s="315" t="s">
        <v>2095</v>
      </c>
      <c r="C1569" s="315" t="s">
        <v>2096</v>
      </c>
      <c r="D1569" s="316">
        <v>3.2</v>
      </c>
      <c r="E1569" s="317">
        <v>3163</v>
      </c>
      <c r="F1569" s="317">
        <v>2334.3000000000002</v>
      </c>
      <c r="G1569" s="318">
        <v>40304</v>
      </c>
      <c r="H1569" s="318">
        <v>40445</v>
      </c>
      <c r="I1569" s="318">
        <v>49674</v>
      </c>
      <c r="J1569" s="315"/>
      <c r="K1569" s="315">
        <v>1228</v>
      </c>
      <c r="L1569" s="315" t="s">
        <v>2243</v>
      </c>
      <c r="M1569" s="315" t="s">
        <v>1827</v>
      </c>
      <c r="N1569" s="315" t="s">
        <v>755</v>
      </c>
      <c r="O1569" s="315"/>
      <c r="P1569" s="315"/>
      <c r="Q1569" s="315"/>
    </row>
    <row r="1570" spans="1:17">
      <c r="A1570" s="315" t="s">
        <v>755</v>
      </c>
      <c r="B1570" s="315" t="s">
        <v>2095</v>
      </c>
      <c r="C1570" s="315" t="s">
        <v>2096</v>
      </c>
      <c r="D1570" s="316">
        <v>3.2</v>
      </c>
      <c r="E1570" s="317">
        <v>3235</v>
      </c>
      <c r="F1570" s="317">
        <v>2387.4299999999998</v>
      </c>
      <c r="G1570" s="318">
        <v>40308</v>
      </c>
      <c r="H1570" s="318">
        <v>40469</v>
      </c>
      <c r="I1570" s="318">
        <v>49674</v>
      </c>
      <c r="J1570" s="315"/>
      <c r="K1570" s="315">
        <v>8304</v>
      </c>
      <c r="L1570" s="315" t="s">
        <v>2036</v>
      </c>
      <c r="M1570" s="315" t="s">
        <v>784</v>
      </c>
      <c r="N1570" s="315" t="s">
        <v>755</v>
      </c>
      <c r="O1570" s="315"/>
      <c r="P1570" s="315"/>
      <c r="Q1570" s="315"/>
    </row>
    <row r="1571" spans="1:17">
      <c r="A1571" s="315" t="s">
        <v>755</v>
      </c>
      <c r="B1571" s="315" t="s">
        <v>2095</v>
      </c>
      <c r="C1571" s="315" t="s">
        <v>2098</v>
      </c>
      <c r="D1571" s="316">
        <v>3.2</v>
      </c>
      <c r="E1571" s="317">
        <v>3232</v>
      </c>
      <c r="F1571" s="317">
        <v>1987.69</v>
      </c>
      <c r="G1571" s="318">
        <v>40308</v>
      </c>
      <c r="H1571" s="318">
        <v>40361</v>
      </c>
      <c r="I1571" s="318">
        <v>49674</v>
      </c>
      <c r="J1571" s="315"/>
      <c r="K1571" s="315">
        <v>8755</v>
      </c>
      <c r="L1571" s="315" t="s">
        <v>2839</v>
      </c>
      <c r="M1571" s="315" t="s">
        <v>1705</v>
      </c>
      <c r="N1571" s="315" t="s">
        <v>755</v>
      </c>
      <c r="O1571" s="315"/>
      <c r="P1571" s="315"/>
      <c r="Q1571" s="315"/>
    </row>
    <row r="1572" spans="1:17">
      <c r="A1572" s="315" t="s">
        <v>755</v>
      </c>
      <c r="B1572" s="315" t="s">
        <v>2095</v>
      </c>
      <c r="C1572" s="315" t="s">
        <v>2096</v>
      </c>
      <c r="D1572" s="316">
        <v>3.2</v>
      </c>
      <c r="E1572" s="317">
        <v>3205</v>
      </c>
      <c r="F1572" s="317">
        <v>1897.3600000000001</v>
      </c>
      <c r="G1572" s="318">
        <v>40317</v>
      </c>
      <c r="H1572" s="318">
        <v>40886</v>
      </c>
      <c r="I1572" s="318">
        <v>50040</v>
      </c>
      <c r="J1572" s="315"/>
      <c r="K1572" s="315">
        <v>8730</v>
      </c>
      <c r="L1572" s="315" t="s">
        <v>2219</v>
      </c>
      <c r="M1572" s="315" t="s">
        <v>770</v>
      </c>
      <c r="N1572" s="315" t="s">
        <v>755</v>
      </c>
      <c r="O1572" s="315"/>
      <c r="P1572" s="315"/>
      <c r="Q1572" s="315"/>
    </row>
    <row r="1573" spans="1:17">
      <c r="A1573" s="315" t="s">
        <v>755</v>
      </c>
      <c r="B1573" s="315" t="s">
        <v>2095</v>
      </c>
      <c r="C1573" s="315" t="s">
        <v>2098</v>
      </c>
      <c r="D1573" s="316">
        <v>3.2</v>
      </c>
      <c r="E1573" s="317">
        <v>3455</v>
      </c>
      <c r="F1573" s="317">
        <v>2124.83</v>
      </c>
      <c r="G1573" s="318">
        <v>40310</v>
      </c>
      <c r="H1573" s="318">
        <v>40417</v>
      </c>
      <c r="I1573" s="318">
        <v>49674</v>
      </c>
      <c r="J1573" s="315"/>
      <c r="K1573" s="315">
        <v>3800</v>
      </c>
      <c r="L1573" s="315" t="s">
        <v>2572</v>
      </c>
      <c r="M1573" s="315" t="s">
        <v>764</v>
      </c>
      <c r="N1573" s="315" t="s">
        <v>755</v>
      </c>
      <c r="O1573" s="315"/>
      <c r="P1573" s="315"/>
      <c r="Q1573" s="315"/>
    </row>
    <row r="1574" spans="1:17">
      <c r="A1574" s="315" t="s">
        <v>755</v>
      </c>
      <c r="B1574" s="315" t="s">
        <v>2095</v>
      </c>
      <c r="C1574" s="315" t="s">
        <v>2096</v>
      </c>
      <c r="D1574" s="316">
        <v>3.2</v>
      </c>
      <c r="E1574" s="317">
        <v>3551</v>
      </c>
      <c r="F1574" s="317">
        <v>2620.63</v>
      </c>
      <c r="G1574" s="318">
        <v>40313</v>
      </c>
      <c r="H1574" s="318">
        <v>40458</v>
      </c>
      <c r="I1574" s="318">
        <v>49674</v>
      </c>
      <c r="J1574" s="315"/>
      <c r="K1574" s="315">
        <v>1095</v>
      </c>
      <c r="L1574" s="315" t="s">
        <v>822</v>
      </c>
      <c r="M1574" s="315" t="s">
        <v>766</v>
      </c>
      <c r="N1574" s="315" t="s">
        <v>755</v>
      </c>
      <c r="O1574" s="315"/>
      <c r="P1574" s="315"/>
      <c r="Q1574" s="315"/>
    </row>
    <row r="1575" spans="1:17">
      <c r="A1575" s="315" t="s">
        <v>755</v>
      </c>
      <c r="B1575" s="319" t="s">
        <v>2095</v>
      </c>
      <c r="C1575" s="319" t="s">
        <v>2098</v>
      </c>
      <c r="D1575" s="320">
        <v>3.2</v>
      </c>
      <c r="E1575" s="317">
        <v>3581</v>
      </c>
      <c r="F1575" s="317">
        <v>2202.3200000000002</v>
      </c>
      <c r="G1575" s="321">
        <v>40336</v>
      </c>
      <c r="H1575" s="321">
        <v>40367</v>
      </c>
      <c r="I1575" s="321">
        <v>49674</v>
      </c>
      <c r="J1575" s="319"/>
      <c r="K1575" s="322">
        <v>1796</v>
      </c>
      <c r="L1575" s="319" t="s">
        <v>2310</v>
      </c>
      <c r="M1575" s="319" t="s">
        <v>761</v>
      </c>
      <c r="N1575" s="315" t="s">
        <v>755</v>
      </c>
      <c r="O1575" s="319"/>
      <c r="P1575" s="319"/>
      <c r="Q1575" s="319"/>
    </row>
    <row r="1576" spans="1:17">
      <c r="A1576" s="315" t="s">
        <v>755</v>
      </c>
      <c r="B1576" s="315" t="s">
        <v>2095</v>
      </c>
      <c r="C1576" s="315" t="s">
        <v>2098</v>
      </c>
      <c r="D1576" s="316">
        <v>3.2</v>
      </c>
      <c r="E1576" s="317">
        <v>3127</v>
      </c>
      <c r="F1576" s="317">
        <v>1923.12</v>
      </c>
      <c r="G1576" s="318">
        <v>40352</v>
      </c>
      <c r="H1576" s="318">
        <v>40436</v>
      </c>
      <c r="I1576" s="318">
        <v>49674</v>
      </c>
      <c r="J1576" s="315"/>
      <c r="K1576" s="315">
        <v>1008</v>
      </c>
      <c r="L1576" s="315" t="s">
        <v>2390</v>
      </c>
      <c r="M1576" s="315" t="s">
        <v>766</v>
      </c>
      <c r="N1576" s="315" t="s">
        <v>755</v>
      </c>
      <c r="O1576" s="315"/>
      <c r="P1576" s="315"/>
      <c r="Q1576" s="315"/>
    </row>
    <row r="1577" spans="1:17">
      <c r="A1577" s="315" t="s">
        <v>755</v>
      </c>
      <c r="B1577" s="315" t="s">
        <v>2095</v>
      </c>
      <c r="C1577" s="315" t="s">
        <v>2098</v>
      </c>
      <c r="D1577" s="316">
        <v>3.2</v>
      </c>
      <c r="E1577" s="317">
        <v>3057</v>
      </c>
      <c r="F1577" s="317">
        <v>1880.0700000000002</v>
      </c>
      <c r="G1577" s="318">
        <v>40354</v>
      </c>
      <c r="H1577" s="318">
        <v>40409</v>
      </c>
      <c r="I1577" s="318">
        <v>49674</v>
      </c>
      <c r="J1577" s="315"/>
      <c r="K1577" s="315">
        <v>1110</v>
      </c>
      <c r="L1577" s="315" t="s">
        <v>1492</v>
      </c>
      <c r="M1577" s="315" t="s">
        <v>766</v>
      </c>
      <c r="N1577" s="315" t="s">
        <v>755</v>
      </c>
      <c r="O1577" s="315"/>
      <c r="P1577" s="315"/>
      <c r="Q1577" s="315"/>
    </row>
    <row r="1578" spans="1:17">
      <c r="A1578" s="315" t="s">
        <v>755</v>
      </c>
      <c r="B1578" s="315" t="s">
        <v>2095</v>
      </c>
      <c r="C1578" s="315" t="s">
        <v>2096</v>
      </c>
      <c r="D1578" s="316">
        <v>3.2</v>
      </c>
      <c r="E1578" s="317">
        <v>2922</v>
      </c>
      <c r="F1578" s="317">
        <v>1729.8200000000002</v>
      </c>
      <c r="G1578" s="318">
        <v>40374</v>
      </c>
      <c r="H1578" s="318">
        <v>40733</v>
      </c>
      <c r="I1578" s="318">
        <v>50040</v>
      </c>
      <c r="J1578" s="315"/>
      <c r="K1578" s="315">
        <v>6064</v>
      </c>
      <c r="L1578" s="315" t="s">
        <v>2840</v>
      </c>
      <c r="M1578" s="315" t="s">
        <v>1017</v>
      </c>
      <c r="N1578" s="315" t="s">
        <v>755</v>
      </c>
      <c r="O1578" s="315"/>
      <c r="P1578" s="315"/>
      <c r="Q1578" s="315"/>
    </row>
    <row r="1579" spans="1:17">
      <c r="A1579" s="315" t="s">
        <v>755</v>
      </c>
      <c r="B1579" s="315" t="s">
        <v>2095</v>
      </c>
      <c r="C1579" s="315" t="s">
        <v>2098</v>
      </c>
      <c r="D1579" s="316">
        <v>3.2</v>
      </c>
      <c r="E1579" s="317">
        <v>3510</v>
      </c>
      <c r="F1579" s="317">
        <v>1695.33</v>
      </c>
      <c r="G1579" s="318">
        <v>40392</v>
      </c>
      <c r="H1579" s="318">
        <v>40661</v>
      </c>
      <c r="I1579" s="318">
        <v>50040</v>
      </c>
      <c r="J1579" s="315"/>
      <c r="K1579" s="315">
        <v>1276</v>
      </c>
      <c r="L1579" s="315" t="s">
        <v>2841</v>
      </c>
      <c r="M1579" s="315" t="s">
        <v>766</v>
      </c>
      <c r="N1579" s="315" t="s">
        <v>755</v>
      </c>
      <c r="O1579" s="315"/>
      <c r="P1579" s="315"/>
      <c r="Q1579" s="315"/>
    </row>
    <row r="1580" spans="1:17">
      <c r="A1580" s="315" t="s">
        <v>755</v>
      </c>
      <c r="B1580" s="315" t="s">
        <v>2095</v>
      </c>
      <c r="C1580" s="315" t="s">
        <v>2098</v>
      </c>
      <c r="D1580" s="316">
        <v>3.2</v>
      </c>
      <c r="E1580" s="317">
        <v>3079</v>
      </c>
      <c r="F1580" s="317">
        <v>1022.2200000000001</v>
      </c>
      <c r="G1580" s="318">
        <v>40387</v>
      </c>
      <c r="H1580" s="318">
        <v>41409</v>
      </c>
      <c r="I1580" s="318">
        <v>50770</v>
      </c>
      <c r="J1580" s="315"/>
      <c r="K1580" s="315">
        <v>3608</v>
      </c>
      <c r="L1580" s="315" t="s">
        <v>2197</v>
      </c>
      <c r="M1580" s="315" t="s">
        <v>764</v>
      </c>
      <c r="N1580" s="315" t="s">
        <v>755</v>
      </c>
      <c r="O1580" s="315"/>
      <c r="P1580" s="315"/>
      <c r="Q1580" s="315"/>
    </row>
    <row r="1581" spans="1:17">
      <c r="A1581" s="315" t="s">
        <v>755</v>
      </c>
      <c r="B1581" s="315" t="s">
        <v>2095</v>
      </c>
      <c r="C1581" s="315" t="s">
        <v>2098</v>
      </c>
      <c r="D1581" s="316">
        <v>3.2</v>
      </c>
      <c r="E1581" s="317">
        <v>3181</v>
      </c>
      <c r="F1581" s="317">
        <v>1956.32</v>
      </c>
      <c r="G1581" s="318">
        <v>40386</v>
      </c>
      <c r="H1581" s="318">
        <v>40373</v>
      </c>
      <c r="I1581" s="318">
        <v>49674</v>
      </c>
      <c r="J1581" s="315"/>
      <c r="K1581" s="315">
        <v>2300</v>
      </c>
      <c r="L1581" s="315" t="s">
        <v>2842</v>
      </c>
      <c r="M1581" s="315" t="s">
        <v>758</v>
      </c>
      <c r="N1581" s="315" t="s">
        <v>755</v>
      </c>
      <c r="O1581" s="315"/>
      <c r="P1581" s="315"/>
      <c r="Q1581" s="315"/>
    </row>
    <row r="1582" spans="1:17">
      <c r="A1582" s="315" t="s">
        <v>755</v>
      </c>
      <c r="B1582" s="315" t="s">
        <v>2095</v>
      </c>
      <c r="C1582" s="315" t="s">
        <v>2098</v>
      </c>
      <c r="D1582" s="316">
        <v>3.2</v>
      </c>
      <c r="E1582" s="317">
        <v>3492</v>
      </c>
      <c r="F1582" s="317">
        <v>2147.6000000000004</v>
      </c>
      <c r="G1582" s="318">
        <v>40403</v>
      </c>
      <c r="H1582" s="318">
        <v>40443</v>
      </c>
      <c r="I1582" s="318">
        <v>49674</v>
      </c>
      <c r="J1582" s="315"/>
      <c r="K1582" s="315">
        <v>2576</v>
      </c>
      <c r="L1582" s="315" t="s">
        <v>2843</v>
      </c>
      <c r="M1582" s="315" t="s">
        <v>764</v>
      </c>
      <c r="N1582" s="315" t="s">
        <v>755</v>
      </c>
      <c r="O1582" s="315"/>
      <c r="P1582" s="315"/>
      <c r="Q1582" s="315"/>
    </row>
    <row r="1583" spans="1:17">
      <c r="A1583" s="315" t="s">
        <v>755</v>
      </c>
      <c r="B1583" s="315" t="s">
        <v>2095</v>
      </c>
      <c r="C1583" s="315" t="s">
        <v>2098</v>
      </c>
      <c r="D1583" s="316">
        <v>3.2</v>
      </c>
      <c r="E1583" s="317">
        <v>3439</v>
      </c>
      <c r="F1583" s="317">
        <v>2115</v>
      </c>
      <c r="G1583" s="318">
        <v>40413</v>
      </c>
      <c r="H1583" s="318">
        <v>40533</v>
      </c>
      <c r="I1583" s="318">
        <v>49674</v>
      </c>
      <c r="J1583" s="315"/>
      <c r="K1583" s="315">
        <v>1095</v>
      </c>
      <c r="L1583" s="315" t="s">
        <v>822</v>
      </c>
      <c r="M1583" s="315" t="s">
        <v>766</v>
      </c>
      <c r="N1583" s="315" t="s">
        <v>755</v>
      </c>
      <c r="O1583" s="315"/>
      <c r="P1583" s="315"/>
      <c r="Q1583" s="315"/>
    </row>
    <row r="1584" spans="1:17">
      <c r="A1584" s="315" t="s">
        <v>755</v>
      </c>
      <c r="B1584" s="315" t="s">
        <v>2095</v>
      </c>
      <c r="C1584" s="315" t="s">
        <v>2098</v>
      </c>
      <c r="D1584" s="316">
        <v>3.2</v>
      </c>
      <c r="E1584" s="317">
        <v>2818</v>
      </c>
      <c r="F1584" s="317">
        <v>1733.08</v>
      </c>
      <c r="G1584" s="318">
        <v>40416</v>
      </c>
      <c r="H1584" s="318">
        <v>40473</v>
      </c>
      <c r="I1584" s="318">
        <v>49674</v>
      </c>
      <c r="J1584" s="315"/>
      <c r="K1584" s="315">
        <v>2206</v>
      </c>
      <c r="L1584" s="315" t="s">
        <v>2826</v>
      </c>
      <c r="M1584" s="315" t="s">
        <v>758</v>
      </c>
      <c r="N1584" s="315" t="s">
        <v>755</v>
      </c>
      <c r="O1584" s="315"/>
      <c r="P1584" s="315"/>
      <c r="Q1584" s="315"/>
    </row>
    <row r="1585" spans="1:17">
      <c r="A1585" s="315" t="s">
        <v>755</v>
      </c>
      <c r="B1585" s="315" t="s">
        <v>2095</v>
      </c>
      <c r="C1585" s="315" t="s">
        <v>2096</v>
      </c>
      <c r="D1585" s="316">
        <v>3.2</v>
      </c>
      <c r="E1585" s="317">
        <v>1221</v>
      </c>
      <c r="F1585" s="317">
        <v>901.09999999999991</v>
      </c>
      <c r="G1585" s="318">
        <v>40422</v>
      </c>
      <c r="H1585" s="318">
        <v>40522</v>
      </c>
      <c r="I1585" s="318">
        <v>49674</v>
      </c>
      <c r="J1585" s="315"/>
      <c r="K1585" s="315">
        <v>3123</v>
      </c>
      <c r="L1585" s="315" t="s">
        <v>2171</v>
      </c>
      <c r="M1585" s="315" t="s">
        <v>764</v>
      </c>
      <c r="N1585" s="315" t="s">
        <v>755</v>
      </c>
      <c r="O1585" s="315"/>
      <c r="P1585" s="315"/>
      <c r="Q1585" s="315"/>
    </row>
    <row r="1586" spans="1:17">
      <c r="A1586" s="315" t="s">
        <v>755</v>
      </c>
      <c r="B1586" s="315" t="s">
        <v>2095</v>
      </c>
      <c r="C1586" s="315" t="s">
        <v>2098</v>
      </c>
      <c r="D1586" s="316">
        <v>3.2</v>
      </c>
      <c r="E1586" s="317">
        <v>3715</v>
      </c>
      <c r="F1586" s="317">
        <v>1794.35</v>
      </c>
      <c r="G1586" s="318">
        <v>40422</v>
      </c>
      <c r="H1586" s="318">
        <v>40651</v>
      </c>
      <c r="I1586" s="318">
        <v>50040</v>
      </c>
      <c r="J1586" s="315"/>
      <c r="K1586" s="315">
        <v>6652</v>
      </c>
      <c r="L1586" s="315" t="s">
        <v>2590</v>
      </c>
      <c r="M1586" s="315" t="s">
        <v>811</v>
      </c>
      <c r="N1586" s="315" t="s">
        <v>755</v>
      </c>
      <c r="O1586" s="315"/>
      <c r="P1586" s="315"/>
      <c r="Q1586" s="315"/>
    </row>
    <row r="1587" spans="1:17">
      <c r="A1587" s="315" t="s">
        <v>755</v>
      </c>
      <c r="B1587" s="315" t="s">
        <v>2095</v>
      </c>
      <c r="C1587" s="315" t="s">
        <v>2098</v>
      </c>
      <c r="D1587" s="316">
        <v>3.2</v>
      </c>
      <c r="E1587" s="317">
        <v>3416</v>
      </c>
      <c r="F1587" s="317">
        <v>2100.85</v>
      </c>
      <c r="G1587" s="318">
        <v>40435</v>
      </c>
      <c r="H1587" s="318">
        <v>40473</v>
      </c>
      <c r="I1587" s="318">
        <v>49674</v>
      </c>
      <c r="J1587" s="315"/>
      <c r="K1587" s="315">
        <v>1342</v>
      </c>
      <c r="L1587" s="315" t="s">
        <v>2616</v>
      </c>
      <c r="M1587" s="315" t="s">
        <v>766</v>
      </c>
      <c r="N1587" s="315" t="s">
        <v>755</v>
      </c>
      <c r="O1587" s="315"/>
      <c r="P1587" s="315"/>
      <c r="Q1587" s="315"/>
    </row>
    <row r="1588" spans="1:17">
      <c r="A1588" s="315" t="s">
        <v>755</v>
      </c>
      <c r="B1588" s="315" t="s">
        <v>2095</v>
      </c>
      <c r="C1588" s="315" t="s">
        <v>2096</v>
      </c>
      <c r="D1588" s="316">
        <v>3.2</v>
      </c>
      <c r="E1588" s="317">
        <v>3099.13</v>
      </c>
      <c r="F1588" s="317">
        <v>1834.69</v>
      </c>
      <c r="G1588" s="318">
        <v>40442</v>
      </c>
      <c r="H1588" s="318">
        <v>40745</v>
      </c>
      <c r="I1588" s="318">
        <v>50040</v>
      </c>
      <c r="J1588" s="315"/>
      <c r="K1588" s="315">
        <v>4515</v>
      </c>
      <c r="L1588" s="315" t="s">
        <v>2361</v>
      </c>
      <c r="M1588" s="315" t="s">
        <v>1296</v>
      </c>
      <c r="N1588" s="315" t="s">
        <v>755</v>
      </c>
      <c r="O1588" s="315"/>
      <c r="P1588" s="315"/>
      <c r="Q1588" s="315"/>
    </row>
    <row r="1589" spans="1:17">
      <c r="A1589" s="315" t="s">
        <v>755</v>
      </c>
      <c r="B1589" s="315" t="s">
        <v>2095</v>
      </c>
      <c r="C1589" s="315" t="s">
        <v>2098</v>
      </c>
      <c r="D1589" s="316">
        <v>3.2</v>
      </c>
      <c r="E1589" s="317">
        <v>3524.5399999999995</v>
      </c>
      <c r="F1589" s="317">
        <v>2167.58</v>
      </c>
      <c r="G1589" s="318">
        <v>40456</v>
      </c>
      <c r="H1589" s="318">
        <v>40527</v>
      </c>
      <c r="I1589" s="318">
        <v>49674</v>
      </c>
      <c r="J1589" s="315"/>
      <c r="K1589" s="315">
        <v>9479</v>
      </c>
      <c r="L1589" s="315" t="s">
        <v>2476</v>
      </c>
      <c r="M1589" s="315" t="s">
        <v>770</v>
      </c>
      <c r="N1589" s="315" t="s">
        <v>755</v>
      </c>
      <c r="O1589" s="315"/>
      <c r="P1589" s="315"/>
      <c r="Q1589" s="315"/>
    </row>
    <row r="1590" spans="1:17">
      <c r="A1590" s="315" t="s">
        <v>755</v>
      </c>
      <c r="B1590" s="315" t="s">
        <v>2095</v>
      </c>
      <c r="C1590" s="315" t="s">
        <v>2096</v>
      </c>
      <c r="D1590" s="316">
        <v>3.2</v>
      </c>
      <c r="E1590" s="317">
        <v>3279</v>
      </c>
      <c r="F1590" s="317">
        <v>1941.1799999999998</v>
      </c>
      <c r="G1590" s="318">
        <v>40480</v>
      </c>
      <c r="H1590" s="318">
        <v>40563</v>
      </c>
      <c r="I1590" s="318">
        <v>50040</v>
      </c>
      <c r="J1590" s="315"/>
      <c r="K1590" s="315">
        <v>1294</v>
      </c>
      <c r="L1590" s="315" t="s">
        <v>2670</v>
      </c>
      <c r="M1590" s="315" t="s">
        <v>1827</v>
      </c>
      <c r="N1590" s="315" t="s">
        <v>755</v>
      </c>
      <c r="O1590" s="315"/>
      <c r="P1590" s="315"/>
      <c r="Q1590" s="315"/>
    </row>
    <row r="1591" spans="1:17">
      <c r="A1591" s="315" t="s">
        <v>755</v>
      </c>
      <c r="B1591" s="315" t="s">
        <v>2095</v>
      </c>
      <c r="C1591" s="315" t="s">
        <v>2098</v>
      </c>
      <c r="D1591" s="316">
        <v>3.2</v>
      </c>
      <c r="E1591" s="317">
        <v>2413</v>
      </c>
      <c r="F1591" s="317">
        <v>1165.47</v>
      </c>
      <c r="G1591" s="318">
        <v>40521</v>
      </c>
      <c r="H1591" s="318">
        <v>40848</v>
      </c>
      <c r="I1591" s="318">
        <v>50040</v>
      </c>
      <c r="J1591" s="315"/>
      <c r="K1591" s="315">
        <v>8964</v>
      </c>
      <c r="L1591" s="315" t="s">
        <v>2844</v>
      </c>
      <c r="M1591" s="315" t="s">
        <v>776</v>
      </c>
      <c r="N1591" s="315" t="s">
        <v>755</v>
      </c>
      <c r="O1591" s="315"/>
      <c r="P1591" s="315"/>
      <c r="Q1591" s="315"/>
    </row>
    <row r="1592" spans="1:17">
      <c r="A1592" s="315" t="s">
        <v>755</v>
      </c>
      <c r="B1592" s="315" t="s">
        <v>2095</v>
      </c>
      <c r="C1592" s="315" t="s">
        <v>2098</v>
      </c>
      <c r="D1592" s="316">
        <v>3.2</v>
      </c>
      <c r="E1592" s="317">
        <v>3297</v>
      </c>
      <c r="F1592" s="317">
        <v>2027.66</v>
      </c>
      <c r="G1592" s="318">
        <v>40571</v>
      </c>
      <c r="H1592" s="318">
        <v>40220</v>
      </c>
      <c r="I1592" s="318">
        <v>49674</v>
      </c>
      <c r="J1592" s="315"/>
      <c r="K1592" s="315">
        <v>3302</v>
      </c>
      <c r="L1592" s="315" t="s">
        <v>2808</v>
      </c>
      <c r="M1592" s="315" t="s">
        <v>764</v>
      </c>
      <c r="N1592" s="315" t="s">
        <v>755</v>
      </c>
      <c r="O1592" s="315"/>
      <c r="P1592" s="315"/>
      <c r="Q1592" s="315"/>
    </row>
    <row r="1593" spans="1:17">
      <c r="A1593" s="315" t="s">
        <v>755</v>
      </c>
      <c r="B1593" s="315" t="s">
        <v>2095</v>
      </c>
      <c r="C1593" s="315" t="s">
        <v>2098</v>
      </c>
      <c r="D1593" s="316">
        <v>3.2</v>
      </c>
      <c r="E1593" s="317">
        <v>2587</v>
      </c>
      <c r="F1593" s="317">
        <v>1249.53</v>
      </c>
      <c r="G1593" s="318">
        <v>40611</v>
      </c>
      <c r="H1593" s="318">
        <v>40704</v>
      </c>
      <c r="I1593" s="318">
        <v>50040</v>
      </c>
      <c r="J1593" s="315"/>
      <c r="K1593" s="315">
        <v>3636</v>
      </c>
      <c r="L1593" s="315" t="s">
        <v>2845</v>
      </c>
      <c r="M1593" s="315" t="s">
        <v>764</v>
      </c>
      <c r="N1593" s="315" t="s">
        <v>755</v>
      </c>
      <c r="O1593" s="315"/>
      <c r="P1593" s="315"/>
      <c r="Q1593" s="315"/>
    </row>
    <row r="1594" spans="1:17">
      <c r="A1594" s="315" t="s">
        <v>755</v>
      </c>
      <c r="B1594" s="315" t="s">
        <v>2095</v>
      </c>
      <c r="C1594" s="315" t="s">
        <v>2098</v>
      </c>
      <c r="D1594" s="316">
        <v>3.2</v>
      </c>
      <c r="E1594" s="317">
        <v>1623</v>
      </c>
      <c r="F1594" s="317">
        <v>783.92</v>
      </c>
      <c r="G1594" s="318">
        <v>40638</v>
      </c>
      <c r="H1594" s="318">
        <v>40812</v>
      </c>
      <c r="I1594" s="318">
        <v>50040</v>
      </c>
      <c r="J1594" s="315"/>
      <c r="K1594" s="315">
        <v>3073</v>
      </c>
      <c r="L1594" s="315" t="s">
        <v>2369</v>
      </c>
      <c r="M1594" s="315" t="s">
        <v>764</v>
      </c>
      <c r="N1594" s="315" t="s">
        <v>755</v>
      </c>
      <c r="O1594" s="315"/>
      <c r="P1594" s="315"/>
      <c r="Q1594" s="315"/>
    </row>
    <row r="1595" spans="1:17">
      <c r="A1595" s="315" t="s">
        <v>755</v>
      </c>
      <c r="B1595" s="315" t="s">
        <v>2095</v>
      </c>
      <c r="C1595" s="315" t="s">
        <v>2098</v>
      </c>
      <c r="D1595" s="316">
        <v>3.2</v>
      </c>
      <c r="E1595" s="317">
        <v>3219</v>
      </c>
      <c r="F1595" s="317">
        <v>1554.77</v>
      </c>
      <c r="G1595" s="318">
        <v>40641</v>
      </c>
      <c r="H1595" s="318">
        <v>40690</v>
      </c>
      <c r="I1595" s="318">
        <v>50040</v>
      </c>
      <c r="J1595" s="315"/>
      <c r="K1595" s="315">
        <v>9423</v>
      </c>
      <c r="L1595" s="315" t="s">
        <v>1995</v>
      </c>
      <c r="M1595" s="315" t="s">
        <v>770</v>
      </c>
      <c r="N1595" s="315" t="s">
        <v>755</v>
      </c>
      <c r="O1595" s="315"/>
      <c r="P1595" s="315"/>
      <c r="Q1595" s="315"/>
    </row>
    <row r="1596" spans="1:17">
      <c r="A1596" s="315" t="s">
        <v>755</v>
      </c>
      <c r="B1596" s="315" t="s">
        <v>2095</v>
      </c>
      <c r="C1596" s="315" t="s">
        <v>2098</v>
      </c>
      <c r="D1596" s="316">
        <v>3.2</v>
      </c>
      <c r="E1596" s="317">
        <v>3517</v>
      </c>
      <c r="F1596" s="317">
        <v>1698.7200000000003</v>
      </c>
      <c r="G1596" s="318">
        <v>40662</v>
      </c>
      <c r="H1596" s="318">
        <v>40729</v>
      </c>
      <c r="I1596" s="318">
        <v>50040</v>
      </c>
      <c r="J1596" s="315"/>
      <c r="K1596" s="315">
        <v>2022</v>
      </c>
      <c r="L1596" s="315" t="s">
        <v>2200</v>
      </c>
      <c r="M1596" s="315" t="s">
        <v>758</v>
      </c>
      <c r="N1596" s="315" t="s">
        <v>755</v>
      </c>
      <c r="O1596" s="315"/>
      <c r="P1596" s="315"/>
      <c r="Q1596" s="315"/>
    </row>
    <row r="1597" spans="1:17">
      <c r="A1597" s="315" t="s">
        <v>755</v>
      </c>
      <c r="B1597" s="315" t="s">
        <v>2095</v>
      </c>
      <c r="C1597" s="315" t="s">
        <v>2096</v>
      </c>
      <c r="D1597" s="316">
        <v>3.2</v>
      </c>
      <c r="E1597" s="317">
        <v>2181</v>
      </c>
      <c r="F1597" s="317">
        <v>1291.1399999999999</v>
      </c>
      <c r="G1597" s="318">
        <v>40683</v>
      </c>
      <c r="H1597" s="318">
        <v>40809</v>
      </c>
      <c r="I1597" s="318">
        <v>50040</v>
      </c>
      <c r="J1597" s="315"/>
      <c r="K1597" s="315">
        <v>3097</v>
      </c>
      <c r="L1597" s="315" t="s">
        <v>2467</v>
      </c>
      <c r="M1597" s="315" t="s">
        <v>764</v>
      </c>
      <c r="N1597" s="315" t="s">
        <v>755</v>
      </c>
      <c r="O1597" s="315"/>
      <c r="P1597" s="315"/>
      <c r="Q1597" s="315"/>
    </row>
    <row r="1598" spans="1:17">
      <c r="A1598" s="315" t="s">
        <v>755</v>
      </c>
      <c r="B1598" s="315" t="s">
        <v>2095</v>
      </c>
      <c r="C1598" s="315" t="s">
        <v>2096</v>
      </c>
      <c r="D1598" s="316">
        <v>3.2</v>
      </c>
      <c r="E1598" s="317">
        <v>3286</v>
      </c>
      <c r="F1598" s="317">
        <v>1945.3199999999997</v>
      </c>
      <c r="G1598" s="318">
        <v>40694</v>
      </c>
      <c r="H1598" s="318">
        <v>40844</v>
      </c>
      <c r="I1598" s="318">
        <v>50040</v>
      </c>
      <c r="J1598" s="315"/>
      <c r="K1598" s="315">
        <v>4623</v>
      </c>
      <c r="L1598" s="315" t="s">
        <v>2846</v>
      </c>
      <c r="M1598" s="315" t="s">
        <v>1296</v>
      </c>
      <c r="N1598" s="315" t="s">
        <v>755</v>
      </c>
      <c r="O1598" s="315"/>
      <c r="P1598" s="315"/>
      <c r="Q1598" s="315"/>
    </row>
    <row r="1599" spans="1:17">
      <c r="A1599" s="315" t="s">
        <v>755</v>
      </c>
      <c r="B1599" s="315" t="s">
        <v>2095</v>
      </c>
      <c r="C1599" s="315" t="s">
        <v>2098</v>
      </c>
      <c r="D1599" s="316">
        <v>3.2</v>
      </c>
      <c r="E1599" s="317">
        <v>2932</v>
      </c>
      <c r="F1599" s="317">
        <v>1416.15</v>
      </c>
      <c r="G1599" s="318">
        <v>40700</v>
      </c>
      <c r="H1599" s="318">
        <v>40762</v>
      </c>
      <c r="I1599" s="318">
        <v>50040</v>
      </c>
      <c r="J1599" s="315"/>
      <c r="K1599" s="315">
        <v>4634</v>
      </c>
      <c r="L1599" s="315" t="s">
        <v>2847</v>
      </c>
      <c r="M1599" s="315" t="s">
        <v>1296</v>
      </c>
      <c r="N1599" s="315" t="s">
        <v>755</v>
      </c>
      <c r="O1599" s="315"/>
      <c r="P1599" s="315"/>
      <c r="Q1599" s="315"/>
    </row>
    <row r="1600" spans="1:17">
      <c r="A1600" s="315" t="s">
        <v>755</v>
      </c>
      <c r="B1600" s="315" t="s">
        <v>2095</v>
      </c>
      <c r="C1600" s="315" t="s">
        <v>2098</v>
      </c>
      <c r="D1600" s="316">
        <v>3.2</v>
      </c>
      <c r="E1600" s="317">
        <v>1847</v>
      </c>
      <c r="F1600" s="317">
        <v>736.95</v>
      </c>
      <c r="G1600" s="318">
        <v>40709</v>
      </c>
      <c r="H1600" s="318">
        <v>41038</v>
      </c>
      <c r="I1600" s="318">
        <v>50405</v>
      </c>
      <c r="J1600" s="315"/>
      <c r="K1600" s="315">
        <v>3770</v>
      </c>
      <c r="L1600" s="315" t="s">
        <v>872</v>
      </c>
      <c r="M1600" s="315" t="s">
        <v>764</v>
      </c>
      <c r="N1600" s="315" t="s">
        <v>755</v>
      </c>
      <c r="O1600" s="315"/>
      <c r="P1600" s="315"/>
      <c r="Q1600" s="315"/>
    </row>
    <row r="1601" spans="1:17">
      <c r="A1601" s="315" t="s">
        <v>755</v>
      </c>
      <c r="B1601" s="315" t="s">
        <v>2095</v>
      </c>
      <c r="C1601" s="315" t="s">
        <v>2098</v>
      </c>
      <c r="D1601" s="316">
        <v>3.2</v>
      </c>
      <c r="E1601" s="317">
        <v>3211</v>
      </c>
      <c r="F1601" s="317">
        <v>1550.92</v>
      </c>
      <c r="G1601" s="318">
        <v>40742</v>
      </c>
      <c r="H1601" s="318">
        <v>40905</v>
      </c>
      <c r="I1601" s="318">
        <v>50040</v>
      </c>
      <c r="J1601" s="315"/>
      <c r="K1601" s="315">
        <v>6064</v>
      </c>
      <c r="L1601" s="315" t="s">
        <v>2840</v>
      </c>
      <c r="M1601" s="315" t="s">
        <v>1017</v>
      </c>
      <c r="N1601" s="315" t="s">
        <v>755</v>
      </c>
      <c r="O1601" s="315"/>
      <c r="P1601" s="315"/>
      <c r="Q1601" s="315"/>
    </row>
    <row r="1602" spans="1:17">
      <c r="A1602" s="315" t="s">
        <v>755</v>
      </c>
      <c r="B1602" s="315" t="s">
        <v>2095</v>
      </c>
      <c r="C1602" s="315" t="s">
        <v>2096</v>
      </c>
      <c r="D1602" s="316">
        <v>3.2</v>
      </c>
      <c r="E1602" s="317">
        <v>3173</v>
      </c>
      <c r="F1602" s="317">
        <v>1878.42</v>
      </c>
      <c r="G1602" s="318">
        <v>40751</v>
      </c>
      <c r="H1602" s="318">
        <v>40849</v>
      </c>
      <c r="I1602" s="318">
        <v>50040</v>
      </c>
      <c r="J1602" s="315"/>
      <c r="K1602" s="315">
        <v>3205</v>
      </c>
      <c r="L1602" s="315" t="s">
        <v>2726</v>
      </c>
      <c r="M1602" s="315" t="s">
        <v>764</v>
      </c>
      <c r="N1602" s="315" t="s">
        <v>755</v>
      </c>
      <c r="O1602" s="315"/>
      <c r="P1602" s="315"/>
      <c r="Q1602" s="315"/>
    </row>
    <row r="1603" spans="1:17">
      <c r="A1603" s="315" t="s">
        <v>755</v>
      </c>
      <c r="B1603" s="315" t="s">
        <v>2095</v>
      </c>
      <c r="C1603" s="315" t="s">
        <v>2098</v>
      </c>
      <c r="D1603" s="316">
        <v>3.2</v>
      </c>
      <c r="E1603" s="317">
        <v>2943</v>
      </c>
      <c r="F1603" s="317">
        <v>1306.6899999999998</v>
      </c>
      <c r="G1603" s="318">
        <v>40772</v>
      </c>
      <c r="H1603" s="318">
        <v>40925</v>
      </c>
      <c r="I1603" s="318">
        <v>50405</v>
      </c>
      <c r="J1603" s="315"/>
      <c r="K1603" s="315">
        <v>3043</v>
      </c>
      <c r="L1603" s="315" t="s">
        <v>2848</v>
      </c>
      <c r="M1603" s="315" t="s">
        <v>764</v>
      </c>
      <c r="N1603" s="315" t="s">
        <v>755</v>
      </c>
      <c r="O1603" s="315"/>
      <c r="P1603" s="315"/>
      <c r="Q1603" s="315"/>
    </row>
    <row r="1604" spans="1:17">
      <c r="A1604" s="315" t="s">
        <v>755</v>
      </c>
      <c r="B1604" s="315" t="s">
        <v>2095</v>
      </c>
      <c r="C1604" s="315" t="s">
        <v>2098</v>
      </c>
      <c r="D1604" s="316">
        <v>3.22</v>
      </c>
      <c r="E1604" s="317">
        <v>1712</v>
      </c>
      <c r="F1604" s="317">
        <v>826.9</v>
      </c>
      <c r="G1604" s="318">
        <v>40745</v>
      </c>
      <c r="H1604" s="318">
        <v>40751</v>
      </c>
      <c r="I1604" s="318">
        <v>50040</v>
      </c>
      <c r="J1604" s="315"/>
      <c r="K1604" s="315">
        <v>3628</v>
      </c>
      <c r="L1604" s="315" t="s">
        <v>2172</v>
      </c>
      <c r="M1604" s="315" t="s">
        <v>764</v>
      </c>
      <c r="N1604" s="315" t="s">
        <v>755</v>
      </c>
      <c r="O1604" s="315"/>
      <c r="P1604" s="315"/>
      <c r="Q1604" s="315"/>
    </row>
    <row r="1605" spans="1:17">
      <c r="A1605" s="315" t="s">
        <v>755</v>
      </c>
      <c r="B1605" s="315" t="s">
        <v>2095</v>
      </c>
      <c r="C1605" s="315" t="s">
        <v>2098</v>
      </c>
      <c r="D1605" s="316">
        <v>3.22</v>
      </c>
      <c r="E1605" s="317">
        <v>2008</v>
      </c>
      <c r="F1605" s="317">
        <v>969.87000000000012</v>
      </c>
      <c r="G1605" s="318">
        <v>40815</v>
      </c>
      <c r="H1605" s="318">
        <v>40869</v>
      </c>
      <c r="I1605" s="318">
        <v>50040</v>
      </c>
      <c r="J1605" s="315"/>
      <c r="K1605" s="315">
        <v>3624</v>
      </c>
      <c r="L1605" s="315" t="s">
        <v>2569</v>
      </c>
      <c r="M1605" s="315" t="s">
        <v>764</v>
      </c>
      <c r="N1605" s="315" t="s">
        <v>755</v>
      </c>
      <c r="O1605" s="315"/>
      <c r="P1605" s="315"/>
      <c r="Q1605" s="315"/>
    </row>
    <row r="1606" spans="1:17">
      <c r="A1606" s="315" t="s">
        <v>755</v>
      </c>
      <c r="B1606" s="315" t="s">
        <v>2095</v>
      </c>
      <c r="C1606" s="315" t="s">
        <v>2098</v>
      </c>
      <c r="D1606" s="316">
        <v>3.23</v>
      </c>
      <c r="E1606" s="317">
        <v>3625</v>
      </c>
      <c r="F1606" s="317">
        <v>2229.3900000000003</v>
      </c>
      <c r="G1606" s="318">
        <v>39993</v>
      </c>
      <c r="H1606" s="318">
        <v>40359</v>
      </c>
      <c r="I1606" s="318">
        <v>49674</v>
      </c>
      <c r="J1606" s="315"/>
      <c r="K1606" s="315">
        <v>5236</v>
      </c>
      <c r="L1606" s="315" t="s">
        <v>2849</v>
      </c>
      <c r="M1606" s="315" t="s">
        <v>776</v>
      </c>
      <c r="N1606" s="315" t="s">
        <v>755</v>
      </c>
      <c r="O1606" s="315"/>
      <c r="P1606" s="315"/>
      <c r="Q1606" s="315"/>
    </row>
    <row r="1607" spans="1:17">
      <c r="A1607" s="315" t="s">
        <v>755</v>
      </c>
      <c r="B1607" s="315" t="s">
        <v>2095</v>
      </c>
      <c r="C1607" s="315" t="s">
        <v>2098</v>
      </c>
      <c r="D1607" s="316">
        <v>3.23</v>
      </c>
      <c r="E1607" s="317">
        <v>2857</v>
      </c>
      <c r="F1607" s="317">
        <v>1757.06</v>
      </c>
      <c r="G1607" s="318">
        <v>40464</v>
      </c>
      <c r="H1607" s="318">
        <v>40527</v>
      </c>
      <c r="I1607" s="318">
        <v>49674</v>
      </c>
      <c r="J1607" s="315"/>
      <c r="K1607" s="315">
        <v>3043</v>
      </c>
      <c r="L1607" s="315" t="s">
        <v>2848</v>
      </c>
      <c r="M1607" s="315" t="s">
        <v>764</v>
      </c>
      <c r="N1607" s="315" t="s">
        <v>755</v>
      </c>
      <c r="O1607" s="315"/>
      <c r="P1607" s="315"/>
      <c r="Q1607" s="315"/>
    </row>
    <row r="1608" spans="1:17">
      <c r="A1608" s="315" t="s">
        <v>755</v>
      </c>
      <c r="B1608" s="315" t="s">
        <v>2095</v>
      </c>
      <c r="C1608" s="315" t="s">
        <v>2098</v>
      </c>
      <c r="D1608" s="316">
        <v>3.23</v>
      </c>
      <c r="E1608" s="317">
        <v>3237</v>
      </c>
      <c r="F1608" s="317">
        <v>1563.48</v>
      </c>
      <c r="G1608" s="318">
        <v>40779</v>
      </c>
      <c r="H1608" s="318">
        <v>40903</v>
      </c>
      <c r="I1608" s="318">
        <v>50040</v>
      </c>
      <c r="J1608" s="315"/>
      <c r="K1608" s="315">
        <v>5426</v>
      </c>
      <c r="L1608" s="315" t="s">
        <v>2850</v>
      </c>
      <c r="M1608" s="315" t="s">
        <v>776</v>
      </c>
      <c r="N1608" s="315" t="s">
        <v>755</v>
      </c>
      <c r="O1608" s="315"/>
      <c r="P1608" s="315"/>
      <c r="Q1608" s="315"/>
    </row>
    <row r="1609" spans="1:17">
      <c r="A1609" s="315" t="s">
        <v>755</v>
      </c>
      <c r="B1609" s="315" t="s">
        <v>2095</v>
      </c>
      <c r="C1609" s="315" t="s">
        <v>2096</v>
      </c>
      <c r="D1609" s="316">
        <v>3.23</v>
      </c>
      <c r="E1609" s="317">
        <v>3245</v>
      </c>
      <c r="F1609" s="317">
        <v>1921.03</v>
      </c>
      <c r="G1609" s="318">
        <v>40802</v>
      </c>
      <c r="H1609" s="318">
        <v>40841</v>
      </c>
      <c r="I1609" s="318">
        <v>50040</v>
      </c>
      <c r="J1609" s="315"/>
      <c r="K1609" s="315">
        <v>1352</v>
      </c>
      <c r="L1609" s="315" t="s">
        <v>2851</v>
      </c>
      <c r="M1609" s="315" t="s">
        <v>766</v>
      </c>
      <c r="N1609" s="315" t="s">
        <v>755</v>
      </c>
      <c r="O1609" s="315"/>
      <c r="P1609" s="315"/>
      <c r="Q1609" s="315"/>
    </row>
    <row r="1610" spans="1:17">
      <c r="A1610" s="315" t="s">
        <v>755</v>
      </c>
      <c r="B1610" s="315" t="s">
        <v>2095</v>
      </c>
      <c r="C1610" s="315" t="s">
        <v>2098</v>
      </c>
      <c r="D1610" s="316">
        <v>3.23</v>
      </c>
      <c r="E1610" s="317">
        <v>1208</v>
      </c>
      <c r="F1610" s="317">
        <v>583.46</v>
      </c>
      <c r="G1610" s="318">
        <v>40843</v>
      </c>
      <c r="H1610" s="318">
        <v>40887</v>
      </c>
      <c r="I1610" s="318">
        <v>50040</v>
      </c>
      <c r="J1610" s="315"/>
      <c r="K1610" s="315">
        <v>2710</v>
      </c>
      <c r="L1610" s="315" t="s">
        <v>2852</v>
      </c>
      <c r="M1610" s="315" t="s">
        <v>764</v>
      </c>
      <c r="N1610" s="315" t="s">
        <v>755</v>
      </c>
      <c r="O1610" s="315"/>
      <c r="P1610" s="315"/>
      <c r="Q1610" s="315"/>
    </row>
    <row r="1611" spans="1:17">
      <c r="A1611" s="315" t="s">
        <v>750</v>
      </c>
      <c r="B1611" s="315" t="s">
        <v>2095</v>
      </c>
      <c r="C1611" s="315" t="s">
        <v>2098</v>
      </c>
      <c r="D1611" s="316">
        <v>3.24</v>
      </c>
      <c r="E1611" s="317">
        <v>2795.4199999999996</v>
      </c>
      <c r="F1611" s="317">
        <v>1941.2399999999998</v>
      </c>
      <c r="G1611" s="318">
        <v>39569</v>
      </c>
      <c r="H1611" s="318">
        <v>39022</v>
      </c>
      <c r="I1611" s="318">
        <v>48183</v>
      </c>
      <c r="J1611" s="315"/>
      <c r="K1611" s="315">
        <v>3800</v>
      </c>
      <c r="L1611" s="315" t="s">
        <v>1451</v>
      </c>
      <c r="M1611" s="315" t="s">
        <v>764</v>
      </c>
      <c r="N1611" s="315" t="s">
        <v>750</v>
      </c>
      <c r="O1611" s="315"/>
      <c r="P1611" s="315"/>
      <c r="Q1611" s="315"/>
    </row>
    <row r="1612" spans="1:17">
      <c r="A1612" s="315" t="s">
        <v>755</v>
      </c>
      <c r="B1612" s="315" t="s">
        <v>2095</v>
      </c>
      <c r="C1612" s="315" t="s">
        <v>2096</v>
      </c>
      <c r="D1612" s="316">
        <v>3.24</v>
      </c>
      <c r="E1612" s="317">
        <v>3658</v>
      </c>
      <c r="F1612" s="317">
        <v>2699.5999999999995</v>
      </c>
      <c r="G1612" s="318">
        <v>40115</v>
      </c>
      <c r="H1612" s="318">
        <v>40357</v>
      </c>
      <c r="I1612" s="318">
        <v>49674</v>
      </c>
      <c r="J1612" s="315"/>
      <c r="K1612" s="315">
        <v>1884</v>
      </c>
      <c r="L1612" s="315" t="s">
        <v>2853</v>
      </c>
      <c r="M1612" s="315" t="s">
        <v>766</v>
      </c>
      <c r="N1612" s="315" t="s">
        <v>755</v>
      </c>
      <c r="O1612" s="315"/>
      <c r="P1612" s="315"/>
      <c r="Q1612" s="315"/>
    </row>
    <row r="1613" spans="1:17">
      <c r="A1613" s="315" t="s">
        <v>755</v>
      </c>
      <c r="B1613" s="315" t="s">
        <v>2095</v>
      </c>
      <c r="C1613" s="315" t="s">
        <v>2096</v>
      </c>
      <c r="D1613" s="316">
        <v>3.24</v>
      </c>
      <c r="E1613" s="317">
        <v>3378</v>
      </c>
      <c r="F1613" s="317">
        <v>2492.9699999999998</v>
      </c>
      <c r="G1613" s="318">
        <v>40316</v>
      </c>
      <c r="H1613" s="318">
        <v>40451</v>
      </c>
      <c r="I1613" s="318">
        <v>49674</v>
      </c>
      <c r="J1613" s="315"/>
      <c r="K1613" s="315">
        <v>1095</v>
      </c>
      <c r="L1613" s="315" t="s">
        <v>822</v>
      </c>
      <c r="M1613" s="315" t="s">
        <v>766</v>
      </c>
      <c r="N1613" s="315" t="s">
        <v>755</v>
      </c>
      <c r="O1613" s="315"/>
      <c r="P1613" s="315"/>
      <c r="Q1613" s="315"/>
    </row>
    <row r="1614" spans="1:17">
      <c r="A1614" s="315" t="s">
        <v>755</v>
      </c>
      <c r="B1614" s="315" t="s">
        <v>2095</v>
      </c>
      <c r="C1614" s="315" t="s">
        <v>2096</v>
      </c>
      <c r="D1614" s="316">
        <v>3.24</v>
      </c>
      <c r="E1614" s="317">
        <v>3330</v>
      </c>
      <c r="F1614" s="317">
        <v>1971.36</v>
      </c>
      <c r="G1614" s="318">
        <v>40686</v>
      </c>
      <c r="H1614" s="318">
        <v>40716</v>
      </c>
      <c r="I1614" s="318">
        <v>50040</v>
      </c>
      <c r="J1614" s="315"/>
      <c r="K1614" s="315">
        <v>3665</v>
      </c>
      <c r="L1614" s="315" t="s">
        <v>2179</v>
      </c>
      <c r="M1614" s="315" t="s">
        <v>764</v>
      </c>
      <c r="N1614" s="315" t="s">
        <v>755</v>
      </c>
      <c r="O1614" s="315"/>
      <c r="P1614" s="315"/>
      <c r="Q1614" s="315"/>
    </row>
    <row r="1615" spans="1:17">
      <c r="A1615" s="315" t="s">
        <v>755</v>
      </c>
      <c r="B1615" s="315" t="s">
        <v>2095</v>
      </c>
      <c r="C1615" s="315" t="s">
        <v>2142</v>
      </c>
      <c r="D1615" s="316">
        <v>3.28</v>
      </c>
      <c r="E1615" s="317">
        <v>3883.7799999999997</v>
      </c>
      <c r="F1615" s="317">
        <v>1658.3700000000001</v>
      </c>
      <c r="G1615" s="318">
        <v>40488</v>
      </c>
      <c r="H1615" s="318">
        <v>40660</v>
      </c>
      <c r="I1615" s="318">
        <v>50040</v>
      </c>
      <c r="J1615" s="315"/>
      <c r="K1615" s="315">
        <v>7505</v>
      </c>
      <c r="L1615" s="315" t="s">
        <v>2854</v>
      </c>
      <c r="M1615" s="315" t="s">
        <v>966</v>
      </c>
      <c r="N1615" s="315" t="s">
        <v>755</v>
      </c>
      <c r="O1615" s="315"/>
      <c r="P1615" s="315"/>
      <c r="Q1615" s="315"/>
    </row>
    <row r="1616" spans="1:17">
      <c r="A1616" s="315" t="s">
        <v>750</v>
      </c>
      <c r="B1616" s="315" t="s">
        <v>2095</v>
      </c>
      <c r="C1616" s="315" t="s">
        <v>2096</v>
      </c>
      <c r="D1616" s="316">
        <v>3.28</v>
      </c>
      <c r="E1616" s="317">
        <v>1423</v>
      </c>
      <c r="F1616" s="317">
        <v>842.41</v>
      </c>
      <c r="G1616" s="318">
        <v>40820</v>
      </c>
      <c r="H1616" s="318">
        <v>40897</v>
      </c>
      <c r="I1616" s="318">
        <v>50040</v>
      </c>
      <c r="J1616" s="315"/>
      <c r="K1616" s="315">
        <v>1217</v>
      </c>
      <c r="L1616" s="315" t="s">
        <v>2855</v>
      </c>
      <c r="M1616" s="315" t="s">
        <v>1827</v>
      </c>
      <c r="N1616" s="315" t="s">
        <v>750</v>
      </c>
      <c r="O1616" s="315"/>
      <c r="P1616" s="315"/>
      <c r="Q1616" s="315"/>
    </row>
    <row r="1617" spans="1:17">
      <c r="A1617" s="315" t="s">
        <v>755</v>
      </c>
      <c r="B1617" s="315" t="s">
        <v>2095</v>
      </c>
      <c r="C1617" s="315" t="s">
        <v>2098</v>
      </c>
      <c r="D1617" s="316">
        <v>3.28</v>
      </c>
      <c r="E1617" s="317">
        <v>1514</v>
      </c>
      <c r="F1617" s="317">
        <v>672.22</v>
      </c>
      <c r="G1617" s="318">
        <v>40850</v>
      </c>
      <c r="H1617" s="318">
        <v>40967</v>
      </c>
      <c r="I1617" s="318">
        <v>50405</v>
      </c>
      <c r="J1617" s="315"/>
      <c r="K1617" s="315">
        <v>4600</v>
      </c>
      <c r="L1617" s="315" t="s">
        <v>2139</v>
      </c>
      <c r="M1617" s="315" t="s">
        <v>1296</v>
      </c>
      <c r="N1617" s="315" t="s">
        <v>755</v>
      </c>
      <c r="O1617" s="315"/>
      <c r="P1617" s="315"/>
      <c r="Q1617" s="315"/>
    </row>
    <row r="1618" spans="1:17">
      <c r="A1618" s="315" t="s">
        <v>755</v>
      </c>
      <c r="B1618" s="315" t="s">
        <v>2095</v>
      </c>
      <c r="C1618" s="315" t="s">
        <v>2098</v>
      </c>
      <c r="D1618" s="316">
        <v>3.28</v>
      </c>
      <c r="E1618" s="317">
        <v>1495</v>
      </c>
      <c r="F1618" s="317">
        <v>722.08999999999992</v>
      </c>
      <c r="G1618" s="318">
        <v>40855</v>
      </c>
      <c r="H1618" s="318">
        <v>40884</v>
      </c>
      <c r="I1618" s="318">
        <v>50040</v>
      </c>
      <c r="J1618" s="315"/>
      <c r="K1618" s="315">
        <v>3302</v>
      </c>
      <c r="L1618" s="315" t="s">
        <v>2808</v>
      </c>
      <c r="M1618" s="315" t="s">
        <v>764</v>
      </c>
      <c r="N1618" s="315" t="s">
        <v>755</v>
      </c>
      <c r="O1618" s="315"/>
      <c r="P1618" s="315"/>
      <c r="Q1618" s="315"/>
    </row>
    <row r="1619" spans="1:17">
      <c r="A1619" s="315" t="s">
        <v>755</v>
      </c>
      <c r="B1619" s="315" t="s">
        <v>2095</v>
      </c>
      <c r="C1619" s="315" t="s">
        <v>2096</v>
      </c>
      <c r="D1619" s="316">
        <v>3.29</v>
      </c>
      <c r="E1619" s="317">
        <v>3181</v>
      </c>
      <c r="F1619" s="317">
        <v>1883.14</v>
      </c>
      <c r="G1619" s="318">
        <v>40714</v>
      </c>
      <c r="H1619" s="318">
        <v>40828</v>
      </c>
      <c r="I1619" s="318">
        <v>50040</v>
      </c>
      <c r="J1619" s="315"/>
      <c r="K1619" s="315">
        <v>2558</v>
      </c>
      <c r="L1619" s="315" t="s">
        <v>2856</v>
      </c>
      <c r="M1619" s="315" t="s">
        <v>764</v>
      </c>
      <c r="N1619" s="315" t="s">
        <v>755</v>
      </c>
      <c r="O1619" s="315"/>
      <c r="P1619" s="315"/>
      <c r="Q1619" s="315"/>
    </row>
    <row r="1620" spans="1:17">
      <c r="A1620" s="315" t="s">
        <v>755</v>
      </c>
      <c r="B1620" s="315" t="s">
        <v>2095</v>
      </c>
      <c r="C1620" s="315" t="s">
        <v>2098</v>
      </c>
      <c r="D1620" s="316">
        <v>3.29</v>
      </c>
      <c r="E1620" s="317">
        <v>3238</v>
      </c>
      <c r="F1620" s="317">
        <v>1563.95</v>
      </c>
      <c r="G1620" s="318">
        <v>40805</v>
      </c>
      <c r="H1620" s="318">
        <v>40850</v>
      </c>
      <c r="I1620" s="318">
        <v>50040</v>
      </c>
      <c r="J1620" s="315"/>
      <c r="K1620" s="315">
        <v>3053</v>
      </c>
      <c r="L1620" s="315" t="s">
        <v>2264</v>
      </c>
      <c r="M1620" s="315" t="s">
        <v>764</v>
      </c>
      <c r="N1620" s="315" t="s">
        <v>755</v>
      </c>
      <c r="O1620" s="315"/>
      <c r="P1620" s="315"/>
      <c r="Q1620" s="315"/>
    </row>
    <row r="1621" spans="1:17">
      <c r="A1621" s="315" t="s">
        <v>755</v>
      </c>
      <c r="B1621" s="315" t="s">
        <v>2095</v>
      </c>
      <c r="C1621" s="315" t="s">
        <v>2096</v>
      </c>
      <c r="D1621" s="316">
        <v>3.3</v>
      </c>
      <c r="E1621" s="317">
        <v>3514</v>
      </c>
      <c r="F1621" s="317">
        <v>3162.6</v>
      </c>
      <c r="G1621" s="318">
        <v>39570</v>
      </c>
      <c r="H1621" s="318">
        <v>39566</v>
      </c>
      <c r="I1621" s="318">
        <v>48914</v>
      </c>
      <c r="J1621" s="315"/>
      <c r="K1621" s="315">
        <v>1040</v>
      </c>
      <c r="L1621" s="315" t="s">
        <v>2154</v>
      </c>
      <c r="M1621" s="315" t="s">
        <v>766</v>
      </c>
      <c r="N1621" s="315" t="s">
        <v>755</v>
      </c>
      <c r="O1621" s="315"/>
      <c r="P1621" s="315"/>
      <c r="Q1621" s="315"/>
    </row>
    <row r="1622" spans="1:17">
      <c r="A1622" s="315" t="s">
        <v>755</v>
      </c>
      <c r="B1622" s="315" t="s">
        <v>2095</v>
      </c>
      <c r="C1622" s="315" t="s">
        <v>2098</v>
      </c>
      <c r="D1622" s="316">
        <v>3.3</v>
      </c>
      <c r="E1622" s="317">
        <v>3461</v>
      </c>
      <c r="F1622" s="317">
        <v>2595.75</v>
      </c>
      <c r="G1622" s="318">
        <v>39570</v>
      </c>
      <c r="H1622" s="318">
        <v>39731</v>
      </c>
      <c r="I1622" s="318">
        <v>48944</v>
      </c>
      <c r="J1622" s="315"/>
      <c r="K1622" s="315">
        <v>1616</v>
      </c>
      <c r="L1622" s="315" t="s">
        <v>2364</v>
      </c>
      <c r="M1622" s="315" t="s">
        <v>761</v>
      </c>
      <c r="N1622" s="315" t="s">
        <v>755</v>
      </c>
      <c r="O1622" s="315"/>
      <c r="P1622" s="315"/>
      <c r="Q1622" s="315"/>
    </row>
    <row r="1623" spans="1:17">
      <c r="A1623" s="315" t="s">
        <v>755</v>
      </c>
      <c r="B1623" s="315" t="s">
        <v>2095</v>
      </c>
      <c r="C1623" s="315" t="s">
        <v>2098</v>
      </c>
      <c r="D1623" s="316">
        <v>3.3</v>
      </c>
      <c r="E1623" s="317">
        <v>2719</v>
      </c>
      <c r="F1623" s="317">
        <v>2039.25</v>
      </c>
      <c r="G1623" s="318">
        <v>39570</v>
      </c>
      <c r="H1623" s="318">
        <v>39883</v>
      </c>
      <c r="I1623" s="318">
        <v>49279</v>
      </c>
      <c r="J1623" s="315"/>
      <c r="K1623" s="315">
        <v>6646</v>
      </c>
      <c r="L1623" s="315" t="s">
        <v>2857</v>
      </c>
      <c r="M1623" s="315" t="s">
        <v>811</v>
      </c>
      <c r="N1623" s="315" t="s">
        <v>755</v>
      </c>
      <c r="O1623" s="315"/>
      <c r="P1623" s="315"/>
      <c r="Q1623" s="315"/>
    </row>
    <row r="1624" spans="1:17">
      <c r="A1624" s="315" t="s">
        <v>750</v>
      </c>
      <c r="B1624" s="315" t="s">
        <v>2095</v>
      </c>
      <c r="C1624" s="315" t="s">
        <v>2096</v>
      </c>
      <c r="D1624" s="316">
        <v>3.3</v>
      </c>
      <c r="E1624" s="317">
        <v>3354</v>
      </c>
      <c r="F1624" s="317">
        <v>3018.6</v>
      </c>
      <c r="G1624" s="318">
        <v>39569</v>
      </c>
      <c r="H1624" s="318">
        <v>39661</v>
      </c>
      <c r="I1624" s="318">
        <v>48944</v>
      </c>
      <c r="J1624" s="315"/>
      <c r="K1624" s="315">
        <v>2608</v>
      </c>
      <c r="L1624" s="315" t="s">
        <v>2256</v>
      </c>
      <c r="M1624" s="315" t="s">
        <v>764</v>
      </c>
      <c r="N1624" s="315" t="s">
        <v>750</v>
      </c>
      <c r="O1624" s="315"/>
      <c r="P1624" s="315"/>
      <c r="Q1624" s="315"/>
    </row>
    <row r="1625" spans="1:17">
      <c r="A1625" s="315" t="s">
        <v>755</v>
      </c>
      <c r="B1625" s="315" t="s">
        <v>2095</v>
      </c>
      <c r="C1625" s="315" t="s">
        <v>2096</v>
      </c>
      <c r="D1625" s="316">
        <v>3.3</v>
      </c>
      <c r="E1625" s="317">
        <v>3391</v>
      </c>
      <c r="F1625" s="317">
        <v>3051.8999999999996</v>
      </c>
      <c r="G1625" s="318">
        <v>39569</v>
      </c>
      <c r="H1625" s="318">
        <v>39722</v>
      </c>
      <c r="I1625" s="318">
        <v>48944</v>
      </c>
      <c r="J1625" s="315"/>
      <c r="K1625" s="315">
        <v>2608</v>
      </c>
      <c r="L1625" s="315" t="s">
        <v>2256</v>
      </c>
      <c r="M1625" s="315" t="s">
        <v>764</v>
      </c>
      <c r="N1625" s="315" t="s">
        <v>755</v>
      </c>
      <c r="O1625" s="315"/>
      <c r="P1625" s="315"/>
      <c r="Q1625" s="315"/>
    </row>
    <row r="1626" spans="1:17">
      <c r="A1626" s="315" t="s">
        <v>755</v>
      </c>
      <c r="B1626" s="315" t="s">
        <v>2095</v>
      </c>
      <c r="C1626" s="315" t="s">
        <v>2098</v>
      </c>
      <c r="D1626" s="316">
        <v>3.3</v>
      </c>
      <c r="E1626" s="317">
        <v>3222</v>
      </c>
      <c r="F1626" s="317">
        <v>2416.5</v>
      </c>
      <c r="G1626" s="318">
        <v>39570</v>
      </c>
      <c r="H1626" s="318">
        <v>39692</v>
      </c>
      <c r="I1626" s="318">
        <v>48914</v>
      </c>
      <c r="J1626" s="315"/>
      <c r="K1626" s="315">
        <v>1720</v>
      </c>
      <c r="L1626" s="315" t="s">
        <v>2858</v>
      </c>
      <c r="M1626" s="315" t="s">
        <v>761</v>
      </c>
      <c r="N1626" s="315" t="s">
        <v>755</v>
      </c>
      <c r="O1626" s="315"/>
      <c r="P1626" s="315"/>
      <c r="Q1626" s="315"/>
    </row>
    <row r="1627" spans="1:17">
      <c r="A1627" s="315" t="s">
        <v>750</v>
      </c>
      <c r="B1627" s="315" t="s">
        <v>2095</v>
      </c>
      <c r="C1627" s="315" t="s">
        <v>2096</v>
      </c>
      <c r="D1627" s="316">
        <v>3.3</v>
      </c>
      <c r="E1627" s="317">
        <v>2305</v>
      </c>
      <c r="F1627" s="317">
        <v>2074.5</v>
      </c>
      <c r="G1627" s="318">
        <v>39574</v>
      </c>
      <c r="H1627" s="318">
        <v>39952</v>
      </c>
      <c r="I1627" s="318">
        <v>49309</v>
      </c>
      <c r="J1627" s="315"/>
      <c r="K1627" s="315">
        <v>3052</v>
      </c>
      <c r="L1627" s="315" t="s">
        <v>2216</v>
      </c>
      <c r="M1627" s="315" t="s">
        <v>764</v>
      </c>
      <c r="N1627" s="315" t="s">
        <v>750</v>
      </c>
      <c r="O1627" s="315"/>
      <c r="P1627" s="315"/>
      <c r="Q1627" s="315"/>
    </row>
    <row r="1628" spans="1:17">
      <c r="A1628" s="315" t="s">
        <v>755</v>
      </c>
      <c r="B1628" s="315" t="s">
        <v>2095</v>
      </c>
      <c r="C1628" s="315" t="s">
        <v>2098</v>
      </c>
      <c r="D1628" s="316">
        <v>3.3</v>
      </c>
      <c r="E1628" s="317">
        <v>3142</v>
      </c>
      <c r="F1628" s="317">
        <v>2356.5</v>
      </c>
      <c r="G1628" s="318">
        <v>39570</v>
      </c>
      <c r="H1628" s="318">
        <v>39560</v>
      </c>
      <c r="I1628" s="318">
        <v>48944</v>
      </c>
      <c r="J1628" s="315"/>
      <c r="K1628" s="315">
        <v>6514</v>
      </c>
      <c r="L1628" s="315" t="s">
        <v>2305</v>
      </c>
      <c r="M1628" s="315" t="s">
        <v>811</v>
      </c>
      <c r="N1628" s="315" t="s">
        <v>755</v>
      </c>
      <c r="O1628" s="315"/>
      <c r="P1628" s="315"/>
      <c r="Q1628" s="315"/>
    </row>
    <row r="1629" spans="1:17">
      <c r="A1629" s="315" t="s">
        <v>755</v>
      </c>
      <c r="B1629" s="315" t="s">
        <v>2095</v>
      </c>
      <c r="C1629" s="315" t="s">
        <v>2098</v>
      </c>
      <c r="D1629" s="316">
        <v>3.3</v>
      </c>
      <c r="E1629" s="317">
        <v>3636</v>
      </c>
      <c r="F1629" s="317">
        <v>2727</v>
      </c>
      <c r="G1629" s="318">
        <v>39570</v>
      </c>
      <c r="H1629" s="318">
        <v>39873</v>
      </c>
      <c r="I1629" s="318">
        <v>49309</v>
      </c>
      <c r="J1629" s="315"/>
      <c r="K1629" s="315">
        <v>1030</v>
      </c>
      <c r="L1629" s="315" t="s">
        <v>2859</v>
      </c>
      <c r="M1629" s="315" t="s">
        <v>766</v>
      </c>
      <c r="N1629" s="315" t="s">
        <v>755</v>
      </c>
      <c r="O1629" s="315"/>
      <c r="P1629" s="315"/>
      <c r="Q1629" s="315"/>
    </row>
    <row r="1630" spans="1:17">
      <c r="A1630" s="315" t="s">
        <v>755</v>
      </c>
      <c r="B1630" s="315" t="s">
        <v>2095</v>
      </c>
      <c r="C1630" s="315" t="s">
        <v>2098</v>
      </c>
      <c r="D1630" s="316">
        <v>3.3</v>
      </c>
      <c r="E1630" s="317">
        <v>2445</v>
      </c>
      <c r="F1630" s="317">
        <v>1833.75</v>
      </c>
      <c r="G1630" s="318">
        <v>39570</v>
      </c>
      <c r="H1630" s="318">
        <v>39458</v>
      </c>
      <c r="I1630" s="318">
        <v>48914</v>
      </c>
      <c r="J1630" s="315"/>
      <c r="K1630" s="315">
        <v>1700</v>
      </c>
      <c r="L1630" s="315" t="s">
        <v>2389</v>
      </c>
      <c r="M1630" s="315" t="s">
        <v>761</v>
      </c>
      <c r="N1630" s="315" t="s">
        <v>755</v>
      </c>
      <c r="O1630" s="315"/>
      <c r="P1630" s="315"/>
      <c r="Q1630" s="315"/>
    </row>
    <row r="1631" spans="1:17">
      <c r="A1631" s="315" t="s">
        <v>755</v>
      </c>
      <c r="B1631" s="315" t="s">
        <v>2095</v>
      </c>
      <c r="C1631" s="315" t="s">
        <v>2096</v>
      </c>
      <c r="D1631" s="316">
        <v>3.3</v>
      </c>
      <c r="E1631" s="317">
        <v>918</v>
      </c>
      <c r="F1631" s="317">
        <v>826.2</v>
      </c>
      <c r="G1631" s="318">
        <v>39578</v>
      </c>
      <c r="H1631" s="318">
        <v>39742</v>
      </c>
      <c r="I1631" s="318">
        <v>48944</v>
      </c>
      <c r="J1631" s="315"/>
      <c r="K1631" s="315">
        <v>6913</v>
      </c>
      <c r="L1631" s="315" t="s">
        <v>2860</v>
      </c>
      <c r="M1631" s="315" t="s">
        <v>811</v>
      </c>
      <c r="N1631" s="315" t="s">
        <v>755</v>
      </c>
      <c r="O1631" s="315"/>
      <c r="P1631" s="315"/>
      <c r="Q1631" s="315"/>
    </row>
    <row r="1632" spans="1:17">
      <c r="A1632" s="315" t="s">
        <v>755</v>
      </c>
      <c r="B1632" s="315" t="s">
        <v>2095</v>
      </c>
      <c r="C1632" s="315" t="s">
        <v>2096</v>
      </c>
      <c r="D1632" s="316">
        <v>3.3</v>
      </c>
      <c r="E1632" s="317">
        <v>2281.15</v>
      </c>
      <c r="F1632" s="317">
        <v>2053.0499999999997</v>
      </c>
      <c r="G1632" s="318">
        <v>39582</v>
      </c>
      <c r="H1632" s="318">
        <v>40079</v>
      </c>
      <c r="I1632" s="318">
        <v>49309</v>
      </c>
      <c r="J1632" s="315"/>
      <c r="K1632" s="315">
        <v>7425</v>
      </c>
      <c r="L1632" s="315" t="s">
        <v>2861</v>
      </c>
      <c r="M1632" s="315" t="s">
        <v>966</v>
      </c>
      <c r="N1632" s="315" t="s">
        <v>755</v>
      </c>
      <c r="O1632" s="315"/>
      <c r="P1632" s="315"/>
      <c r="Q1632" s="315"/>
    </row>
    <row r="1633" spans="1:17">
      <c r="A1633" s="315" t="s">
        <v>755</v>
      </c>
      <c r="B1633" s="315" t="s">
        <v>2095</v>
      </c>
      <c r="C1633" s="315" t="s">
        <v>2098</v>
      </c>
      <c r="D1633" s="316">
        <v>3.3</v>
      </c>
      <c r="E1633" s="317">
        <v>2075.6999999999998</v>
      </c>
      <c r="F1633" s="317">
        <v>1556.7800000000002</v>
      </c>
      <c r="G1633" s="318">
        <v>39587</v>
      </c>
      <c r="H1633" s="318">
        <v>40026</v>
      </c>
      <c r="I1633" s="318">
        <v>49309</v>
      </c>
      <c r="J1633" s="315"/>
      <c r="K1633" s="315">
        <v>4059</v>
      </c>
      <c r="L1633" s="315" t="s">
        <v>2059</v>
      </c>
      <c r="M1633" s="315" t="s">
        <v>2060</v>
      </c>
      <c r="N1633" s="315" t="s">
        <v>755</v>
      </c>
      <c r="O1633" s="315"/>
      <c r="P1633" s="315"/>
      <c r="Q1633" s="315"/>
    </row>
    <row r="1634" spans="1:17">
      <c r="A1634" s="315" t="s">
        <v>755</v>
      </c>
      <c r="B1634" s="315" t="s">
        <v>2095</v>
      </c>
      <c r="C1634" s="315" t="s">
        <v>2096</v>
      </c>
      <c r="D1634" s="316">
        <v>3.3</v>
      </c>
      <c r="E1634" s="317">
        <v>2609</v>
      </c>
      <c r="F1634" s="317">
        <v>2348.1</v>
      </c>
      <c r="G1634" s="318">
        <v>39570</v>
      </c>
      <c r="H1634" s="318">
        <v>39647</v>
      </c>
      <c r="I1634" s="318">
        <v>48944</v>
      </c>
      <c r="J1634" s="315"/>
      <c r="K1634" s="315">
        <v>1450</v>
      </c>
      <c r="L1634" s="315" t="s">
        <v>773</v>
      </c>
      <c r="M1634" s="315" t="s">
        <v>766</v>
      </c>
      <c r="N1634" s="315" t="s">
        <v>755</v>
      </c>
      <c r="O1634" s="315"/>
      <c r="P1634" s="315"/>
      <c r="Q1634" s="315"/>
    </row>
    <row r="1635" spans="1:17">
      <c r="A1635" s="315" t="s">
        <v>755</v>
      </c>
      <c r="B1635" s="315" t="s">
        <v>2095</v>
      </c>
      <c r="C1635" s="315" t="s">
        <v>2096</v>
      </c>
      <c r="D1635" s="316">
        <v>3.3</v>
      </c>
      <c r="E1635" s="317">
        <v>3706</v>
      </c>
      <c r="F1635" s="317">
        <v>3335.3999999999996</v>
      </c>
      <c r="G1635" s="318">
        <v>39570</v>
      </c>
      <c r="H1635" s="318">
        <v>39933</v>
      </c>
      <c r="I1635" s="318">
        <v>49279</v>
      </c>
      <c r="J1635" s="315"/>
      <c r="K1635" s="315">
        <v>6647</v>
      </c>
      <c r="L1635" s="315" t="s">
        <v>2862</v>
      </c>
      <c r="M1635" s="315" t="s">
        <v>811</v>
      </c>
      <c r="N1635" s="315" t="s">
        <v>755</v>
      </c>
      <c r="O1635" s="315"/>
      <c r="P1635" s="315"/>
      <c r="Q1635" s="315"/>
    </row>
    <row r="1636" spans="1:17">
      <c r="A1636" s="315" t="s">
        <v>755</v>
      </c>
      <c r="B1636" s="315" t="s">
        <v>2095</v>
      </c>
      <c r="C1636" s="315" t="s">
        <v>2098</v>
      </c>
      <c r="D1636" s="316">
        <v>3.3</v>
      </c>
      <c r="E1636" s="317">
        <v>3240.42</v>
      </c>
      <c r="F1636" s="317">
        <v>1992.86</v>
      </c>
      <c r="G1636" s="318">
        <v>39570</v>
      </c>
      <c r="H1636" s="318">
        <v>40491</v>
      </c>
      <c r="I1636" s="318">
        <v>49674</v>
      </c>
      <c r="J1636" s="315"/>
      <c r="K1636" s="315">
        <v>8320</v>
      </c>
      <c r="L1636" s="315" t="s">
        <v>989</v>
      </c>
      <c r="M1636" s="315" t="s">
        <v>784</v>
      </c>
      <c r="N1636" s="315" t="s">
        <v>755</v>
      </c>
      <c r="O1636" s="315"/>
      <c r="P1636" s="315"/>
      <c r="Q1636" s="315"/>
    </row>
    <row r="1637" spans="1:17">
      <c r="A1637" s="315" t="s">
        <v>755</v>
      </c>
      <c r="B1637" s="315" t="s">
        <v>2095</v>
      </c>
      <c r="C1637" s="315" t="s">
        <v>2098</v>
      </c>
      <c r="D1637" s="316">
        <v>3.3</v>
      </c>
      <c r="E1637" s="317">
        <v>3400</v>
      </c>
      <c r="F1637" s="317">
        <v>2550</v>
      </c>
      <c r="G1637" s="318">
        <v>39570</v>
      </c>
      <c r="H1637" s="318">
        <v>39599</v>
      </c>
      <c r="I1637" s="318">
        <v>48944</v>
      </c>
      <c r="J1637" s="315"/>
      <c r="K1637" s="315">
        <v>1753</v>
      </c>
      <c r="L1637" s="315" t="s">
        <v>2113</v>
      </c>
      <c r="M1637" s="315" t="s">
        <v>761</v>
      </c>
      <c r="N1637" s="315" t="s">
        <v>755</v>
      </c>
      <c r="O1637" s="315"/>
      <c r="P1637" s="315"/>
      <c r="Q1637" s="315"/>
    </row>
    <row r="1638" spans="1:17">
      <c r="A1638" s="315" t="s">
        <v>750</v>
      </c>
      <c r="B1638" s="315" t="s">
        <v>2095</v>
      </c>
      <c r="C1638" s="315" t="s">
        <v>2098</v>
      </c>
      <c r="D1638" s="316">
        <v>3.3</v>
      </c>
      <c r="E1638" s="317">
        <v>1902</v>
      </c>
      <c r="F1638" s="317">
        <v>781.93000000000006</v>
      </c>
      <c r="G1638" s="318">
        <v>39570</v>
      </c>
      <c r="H1638" s="318">
        <v>41256</v>
      </c>
      <c r="I1638" s="318">
        <v>50405</v>
      </c>
      <c r="J1638" s="315"/>
      <c r="K1638" s="315">
        <v>6472</v>
      </c>
      <c r="L1638" s="315" t="s">
        <v>2461</v>
      </c>
      <c r="M1638" s="315" t="s">
        <v>1365</v>
      </c>
      <c r="N1638" s="315" t="s">
        <v>750</v>
      </c>
      <c r="O1638" s="315"/>
      <c r="P1638" s="315"/>
      <c r="Q1638" s="315"/>
    </row>
    <row r="1639" spans="1:17">
      <c r="A1639" s="315" t="s">
        <v>755</v>
      </c>
      <c r="B1639" s="315" t="s">
        <v>2095</v>
      </c>
      <c r="C1639" s="315" t="s">
        <v>2098</v>
      </c>
      <c r="D1639" s="316">
        <v>3.3</v>
      </c>
      <c r="E1639" s="317">
        <v>3630</v>
      </c>
      <c r="F1639" s="317">
        <v>2722.5</v>
      </c>
      <c r="G1639" s="318">
        <v>39570</v>
      </c>
      <c r="H1639" s="318">
        <v>39598</v>
      </c>
      <c r="I1639" s="318">
        <v>48914</v>
      </c>
      <c r="J1639" s="315"/>
      <c r="K1639" s="315">
        <v>8633</v>
      </c>
      <c r="L1639" s="315" t="s">
        <v>2643</v>
      </c>
      <c r="M1639" s="315" t="s">
        <v>784</v>
      </c>
      <c r="N1639" s="315" t="s">
        <v>755</v>
      </c>
      <c r="O1639" s="315"/>
      <c r="P1639" s="315"/>
      <c r="Q1639" s="315"/>
    </row>
    <row r="1640" spans="1:17">
      <c r="A1640" s="315" t="s">
        <v>755</v>
      </c>
      <c r="B1640" s="315" t="s">
        <v>2095</v>
      </c>
      <c r="C1640" s="315" t="s">
        <v>2098</v>
      </c>
      <c r="D1640" s="316">
        <v>3.3</v>
      </c>
      <c r="E1640" s="317">
        <v>4480</v>
      </c>
      <c r="F1640" s="317">
        <v>3360</v>
      </c>
      <c r="G1640" s="318">
        <v>39570</v>
      </c>
      <c r="H1640" s="318">
        <v>39203</v>
      </c>
      <c r="I1640" s="318">
        <v>48549</v>
      </c>
      <c r="J1640" s="315"/>
      <c r="K1640" s="315">
        <v>8615</v>
      </c>
      <c r="L1640" s="315" t="s">
        <v>2863</v>
      </c>
      <c r="M1640" s="315" t="s">
        <v>784</v>
      </c>
      <c r="N1640" s="315" t="s">
        <v>755</v>
      </c>
      <c r="O1640" s="315"/>
      <c r="P1640" s="315"/>
      <c r="Q1640" s="315"/>
    </row>
    <row r="1641" spans="1:17">
      <c r="A1641" s="315" t="s">
        <v>755</v>
      </c>
      <c r="B1641" s="315" t="s">
        <v>2095</v>
      </c>
      <c r="C1641" s="315" t="s">
        <v>2096</v>
      </c>
      <c r="D1641" s="316">
        <v>3.3</v>
      </c>
      <c r="E1641" s="317">
        <v>2517</v>
      </c>
      <c r="F1641" s="317">
        <v>2265.3000000000002</v>
      </c>
      <c r="G1641" s="318">
        <v>39604</v>
      </c>
      <c r="H1641" s="318">
        <v>39029</v>
      </c>
      <c r="I1641" s="318">
        <v>48183</v>
      </c>
      <c r="J1641" s="315"/>
      <c r="K1641" s="315">
        <v>4333</v>
      </c>
      <c r="L1641" s="315" t="s">
        <v>2479</v>
      </c>
      <c r="M1641" s="315" t="s">
        <v>776</v>
      </c>
      <c r="N1641" s="315" t="s">
        <v>755</v>
      </c>
      <c r="O1641" s="315"/>
      <c r="P1641" s="315"/>
      <c r="Q1641" s="315"/>
    </row>
    <row r="1642" spans="1:17">
      <c r="A1642" s="315" t="s">
        <v>755</v>
      </c>
      <c r="B1642" s="315" t="s">
        <v>2095</v>
      </c>
      <c r="C1642" s="315" t="s">
        <v>2096</v>
      </c>
      <c r="D1642" s="316">
        <v>3.3</v>
      </c>
      <c r="E1642" s="317">
        <v>3373</v>
      </c>
      <c r="F1642" s="317">
        <v>3035.7</v>
      </c>
      <c r="G1642" s="318">
        <v>39583</v>
      </c>
      <c r="H1642" s="318">
        <v>39798</v>
      </c>
      <c r="I1642" s="318">
        <v>48944</v>
      </c>
      <c r="J1642" s="315"/>
      <c r="K1642" s="315">
        <v>1756</v>
      </c>
      <c r="L1642" s="315" t="s">
        <v>2864</v>
      </c>
      <c r="M1642" s="315" t="s">
        <v>761</v>
      </c>
      <c r="N1642" s="315" t="s">
        <v>755</v>
      </c>
      <c r="O1642" s="315"/>
      <c r="P1642" s="315"/>
      <c r="Q1642" s="315"/>
    </row>
    <row r="1643" spans="1:17">
      <c r="A1643" s="315" t="s">
        <v>755</v>
      </c>
      <c r="B1643" s="315" t="s">
        <v>2095</v>
      </c>
      <c r="C1643" s="315" t="s">
        <v>2096</v>
      </c>
      <c r="D1643" s="316">
        <v>3.3</v>
      </c>
      <c r="E1643" s="317">
        <v>2698</v>
      </c>
      <c r="F1643" s="317">
        <v>2428.2000000000003</v>
      </c>
      <c r="G1643" s="318">
        <v>39574</v>
      </c>
      <c r="H1643" s="318">
        <v>39594</v>
      </c>
      <c r="I1643" s="318">
        <v>48944</v>
      </c>
      <c r="J1643" s="315"/>
      <c r="K1643" s="315">
        <v>6964</v>
      </c>
      <c r="L1643" s="315" t="s">
        <v>2865</v>
      </c>
      <c r="M1643" s="315" t="s">
        <v>811</v>
      </c>
      <c r="N1643" s="315" t="s">
        <v>755</v>
      </c>
      <c r="O1643" s="315"/>
      <c r="P1643" s="315"/>
      <c r="Q1643" s="315"/>
    </row>
    <row r="1644" spans="1:17">
      <c r="A1644" s="315" t="s">
        <v>755</v>
      </c>
      <c r="B1644" s="315" t="s">
        <v>2095</v>
      </c>
      <c r="C1644" s="315" t="s">
        <v>2098</v>
      </c>
      <c r="D1644" s="316">
        <v>3.3</v>
      </c>
      <c r="E1644" s="317">
        <v>3086</v>
      </c>
      <c r="F1644" s="317">
        <v>2314.5</v>
      </c>
      <c r="G1644" s="318">
        <v>39574</v>
      </c>
      <c r="H1644" s="318">
        <v>39783</v>
      </c>
      <c r="I1644" s="318">
        <v>48944</v>
      </c>
      <c r="J1644" s="315"/>
      <c r="K1644" s="315">
        <v>1690</v>
      </c>
      <c r="L1644" s="315" t="s">
        <v>2866</v>
      </c>
      <c r="M1644" s="315" t="s">
        <v>761</v>
      </c>
      <c r="N1644" s="315" t="s">
        <v>755</v>
      </c>
      <c r="O1644" s="315"/>
      <c r="P1644" s="315"/>
      <c r="Q1644" s="315"/>
    </row>
    <row r="1645" spans="1:17">
      <c r="A1645" s="315" t="s">
        <v>755</v>
      </c>
      <c r="B1645" s="315" t="s">
        <v>2095</v>
      </c>
      <c r="C1645" s="315" t="s">
        <v>2096</v>
      </c>
      <c r="D1645" s="316">
        <v>3.3</v>
      </c>
      <c r="E1645" s="317">
        <v>3311</v>
      </c>
      <c r="F1645" s="317">
        <v>2979.9</v>
      </c>
      <c r="G1645" s="318">
        <v>39570</v>
      </c>
      <c r="H1645" s="318">
        <v>39799</v>
      </c>
      <c r="I1645" s="318">
        <v>48944</v>
      </c>
      <c r="J1645" s="315"/>
      <c r="K1645" s="315">
        <v>1806</v>
      </c>
      <c r="L1645" s="315" t="s">
        <v>2322</v>
      </c>
      <c r="M1645" s="315" t="s">
        <v>766</v>
      </c>
      <c r="N1645" s="315" t="s">
        <v>755</v>
      </c>
      <c r="O1645" s="315"/>
      <c r="P1645" s="315"/>
      <c r="Q1645" s="315"/>
    </row>
    <row r="1646" spans="1:17">
      <c r="A1646" s="315" t="s">
        <v>755</v>
      </c>
      <c r="B1646" s="315" t="s">
        <v>2095</v>
      </c>
      <c r="C1646" s="315" t="s">
        <v>2098</v>
      </c>
      <c r="D1646" s="316">
        <v>3.3</v>
      </c>
      <c r="E1646" s="317">
        <v>4047</v>
      </c>
      <c r="F1646" s="317">
        <v>3035.25</v>
      </c>
      <c r="G1646" s="318">
        <v>39750</v>
      </c>
      <c r="H1646" s="318">
        <v>39231</v>
      </c>
      <c r="I1646" s="318">
        <v>48549</v>
      </c>
      <c r="J1646" s="315"/>
      <c r="K1646" s="315">
        <v>1806</v>
      </c>
      <c r="L1646" s="315" t="s">
        <v>2867</v>
      </c>
      <c r="M1646" s="315" t="s">
        <v>766</v>
      </c>
      <c r="N1646" s="315" t="s">
        <v>755</v>
      </c>
      <c r="O1646" s="315"/>
      <c r="P1646" s="315"/>
      <c r="Q1646" s="315"/>
    </row>
    <row r="1647" spans="1:17">
      <c r="A1647" s="315" t="s">
        <v>750</v>
      </c>
      <c r="B1647" s="315" t="s">
        <v>2095</v>
      </c>
      <c r="C1647" s="315" t="s">
        <v>2098</v>
      </c>
      <c r="D1647" s="316">
        <v>3.3</v>
      </c>
      <c r="E1647" s="317">
        <v>3609</v>
      </c>
      <c r="F1647" s="317">
        <v>2706.75</v>
      </c>
      <c r="G1647" s="318">
        <v>39819</v>
      </c>
      <c r="H1647" s="318">
        <v>40059</v>
      </c>
      <c r="I1647" s="318">
        <v>49309</v>
      </c>
      <c r="J1647" s="315"/>
      <c r="K1647" s="315">
        <v>1005</v>
      </c>
      <c r="L1647" s="315" t="s">
        <v>2075</v>
      </c>
      <c r="M1647" s="315" t="s">
        <v>766</v>
      </c>
      <c r="N1647" s="315" t="s">
        <v>750</v>
      </c>
      <c r="O1647" s="315"/>
      <c r="P1647" s="315"/>
      <c r="Q1647" s="315"/>
    </row>
    <row r="1648" spans="1:17">
      <c r="A1648" s="315" t="s">
        <v>755</v>
      </c>
      <c r="B1648" s="315" t="s">
        <v>2095</v>
      </c>
      <c r="C1648" s="315" t="s">
        <v>2096</v>
      </c>
      <c r="D1648" s="316">
        <v>3.3</v>
      </c>
      <c r="E1648" s="317">
        <v>2863.44</v>
      </c>
      <c r="F1648" s="317">
        <v>2577.1</v>
      </c>
      <c r="G1648" s="318">
        <v>39795</v>
      </c>
      <c r="H1648" s="318">
        <v>39793</v>
      </c>
      <c r="I1648" s="318">
        <v>48944</v>
      </c>
      <c r="J1648" s="315"/>
      <c r="K1648" s="315">
        <v>7212</v>
      </c>
      <c r="L1648" s="315" t="s">
        <v>2868</v>
      </c>
      <c r="M1648" s="315" t="s">
        <v>966</v>
      </c>
      <c r="N1648" s="315" t="s">
        <v>755</v>
      </c>
      <c r="O1648" s="315"/>
      <c r="P1648" s="315"/>
      <c r="Q1648" s="315"/>
    </row>
    <row r="1649" spans="1:17">
      <c r="A1649" s="315" t="s">
        <v>755</v>
      </c>
      <c r="B1649" s="315" t="s">
        <v>2095</v>
      </c>
      <c r="C1649" s="315" t="s">
        <v>2098</v>
      </c>
      <c r="D1649" s="316">
        <v>3.3</v>
      </c>
      <c r="E1649" s="317">
        <v>2981</v>
      </c>
      <c r="F1649" s="317">
        <v>2235.75</v>
      </c>
      <c r="G1649" s="318">
        <v>39827</v>
      </c>
      <c r="H1649" s="318">
        <v>39822</v>
      </c>
      <c r="I1649" s="318">
        <v>49309</v>
      </c>
      <c r="J1649" s="315"/>
      <c r="K1649" s="315">
        <v>4462</v>
      </c>
      <c r="L1649" s="315" t="s">
        <v>1273</v>
      </c>
      <c r="M1649" s="315" t="s">
        <v>1484</v>
      </c>
      <c r="N1649" s="315" t="s">
        <v>755</v>
      </c>
      <c r="O1649" s="315"/>
      <c r="P1649" s="315"/>
      <c r="Q1649" s="315"/>
    </row>
    <row r="1650" spans="1:17">
      <c r="A1650" s="315" t="s">
        <v>755</v>
      </c>
      <c r="B1650" s="315" t="s">
        <v>2095</v>
      </c>
      <c r="C1650" s="315" t="s">
        <v>2098</v>
      </c>
      <c r="D1650" s="316">
        <v>3.3</v>
      </c>
      <c r="E1650" s="317">
        <v>3734</v>
      </c>
      <c r="F1650" s="317">
        <v>2800.5</v>
      </c>
      <c r="G1650" s="318">
        <v>39874</v>
      </c>
      <c r="H1650" s="318">
        <v>39932</v>
      </c>
      <c r="I1650" s="318">
        <v>49309</v>
      </c>
      <c r="J1650" s="315"/>
      <c r="K1650" s="315">
        <v>1290</v>
      </c>
      <c r="L1650" s="315" t="s">
        <v>2367</v>
      </c>
      <c r="M1650" s="315" t="s">
        <v>1827</v>
      </c>
      <c r="N1650" s="315" t="s">
        <v>755</v>
      </c>
      <c r="O1650" s="315"/>
      <c r="P1650" s="315"/>
      <c r="Q1650" s="315"/>
    </row>
    <row r="1651" spans="1:17">
      <c r="A1651" s="315" t="s">
        <v>755</v>
      </c>
      <c r="B1651" s="315" t="s">
        <v>2095</v>
      </c>
      <c r="C1651" s="315" t="s">
        <v>2098</v>
      </c>
      <c r="D1651" s="316">
        <v>3.3</v>
      </c>
      <c r="E1651" s="317">
        <v>3300</v>
      </c>
      <c r="F1651" s="317">
        <v>1593.9</v>
      </c>
      <c r="G1651" s="318">
        <v>39849</v>
      </c>
      <c r="H1651" s="318">
        <v>40688</v>
      </c>
      <c r="I1651" s="318">
        <v>50040</v>
      </c>
      <c r="J1651" s="315"/>
      <c r="K1651" s="315">
        <v>8702</v>
      </c>
      <c r="L1651" s="315" t="s">
        <v>2869</v>
      </c>
      <c r="M1651" s="315" t="s">
        <v>784</v>
      </c>
      <c r="N1651" s="315" t="s">
        <v>755</v>
      </c>
      <c r="O1651" s="315"/>
      <c r="P1651" s="315"/>
      <c r="Q1651" s="315"/>
    </row>
    <row r="1652" spans="1:17">
      <c r="A1652" s="315" t="s">
        <v>755</v>
      </c>
      <c r="B1652" s="315" t="s">
        <v>2095</v>
      </c>
      <c r="C1652" s="315" t="s">
        <v>2098</v>
      </c>
      <c r="D1652" s="316">
        <v>3.3</v>
      </c>
      <c r="E1652" s="317">
        <v>3170</v>
      </c>
      <c r="F1652" s="317">
        <v>2377.5</v>
      </c>
      <c r="G1652" s="318">
        <v>39869</v>
      </c>
      <c r="H1652" s="318">
        <v>39849</v>
      </c>
      <c r="I1652" s="318">
        <v>49309</v>
      </c>
      <c r="J1652" s="315"/>
      <c r="K1652" s="315">
        <v>8424</v>
      </c>
      <c r="L1652" s="315" t="s">
        <v>2717</v>
      </c>
      <c r="M1652" s="315" t="s">
        <v>784</v>
      </c>
      <c r="N1652" s="315" t="s">
        <v>755</v>
      </c>
      <c r="O1652" s="315"/>
      <c r="P1652" s="315"/>
      <c r="Q1652" s="315"/>
    </row>
    <row r="1653" spans="1:17">
      <c r="A1653" s="315" t="s">
        <v>755</v>
      </c>
      <c r="B1653" s="315" t="s">
        <v>2095</v>
      </c>
      <c r="C1653" s="315" t="s">
        <v>2096</v>
      </c>
      <c r="D1653" s="316">
        <v>3.3</v>
      </c>
      <c r="E1653" s="317">
        <v>1911</v>
      </c>
      <c r="F1653" s="317">
        <v>1719.8999999999999</v>
      </c>
      <c r="G1653" s="318">
        <v>39941</v>
      </c>
      <c r="H1653" s="318">
        <v>40054</v>
      </c>
      <c r="I1653" s="318">
        <v>49309</v>
      </c>
      <c r="J1653" s="315"/>
      <c r="K1653" s="315">
        <v>3806</v>
      </c>
      <c r="L1653" s="315" t="s">
        <v>2870</v>
      </c>
      <c r="M1653" s="315" t="s">
        <v>764</v>
      </c>
      <c r="N1653" s="315" t="s">
        <v>755</v>
      </c>
      <c r="O1653" s="315"/>
      <c r="P1653" s="315"/>
      <c r="Q1653" s="315"/>
    </row>
    <row r="1654" spans="1:17">
      <c r="A1654" s="315" t="s">
        <v>755</v>
      </c>
      <c r="B1654" s="315" t="s">
        <v>2095</v>
      </c>
      <c r="C1654" s="315" t="s">
        <v>2096</v>
      </c>
      <c r="D1654" s="316">
        <v>3.3</v>
      </c>
      <c r="E1654" s="317">
        <v>1144</v>
      </c>
      <c r="F1654" s="317">
        <v>1029.6000000000001</v>
      </c>
      <c r="G1654" s="318">
        <v>39953</v>
      </c>
      <c r="H1654" s="318">
        <v>40040</v>
      </c>
      <c r="I1654" s="318">
        <v>49309</v>
      </c>
      <c r="J1654" s="315"/>
      <c r="K1654" s="315">
        <v>3176</v>
      </c>
      <c r="L1654" s="315" t="s">
        <v>2871</v>
      </c>
      <c r="M1654" s="315" t="s">
        <v>764</v>
      </c>
      <c r="N1654" s="315" t="s">
        <v>755</v>
      </c>
      <c r="O1654" s="315"/>
      <c r="P1654" s="315"/>
      <c r="Q1654" s="315"/>
    </row>
    <row r="1655" spans="1:17">
      <c r="A1655" s="315" t="s">
        <v>755</v>
      </c>
      <c r="B1655" s="315" t="s">
        <v>2095</v>
      </c>
      <c r="C1655" s="315" t="s">
        <v>2098</v>
      </c>
      <c r="D1655" s="316">
        <v>3.3</v>
      </c>
      <c r="E1655" s="317">
        <v>2877</v>
      </c>
      <c r="F1655" s="317">
        <v>2157.75</v>
      </c>
      <c r="G1655" s="318">
        <v>40002</v>
      </c>
      <c r="H1655" s="318">
        <v>40097</v>
      </c>
      <c r="I1655" s="318">
        <v>49309</v>
      </c>
      <c r="J1655" s="315"/>
      <c r="K1655" s="315">
        <v>5430</v>
      </c>
      <c r="L1655" s="315" t="s">
        <v>2233</v>
      </c>
      <c r="M1655" s="315" t="s">
        <v>776</v>
      </c>
      <c r="N1655" s="315" t="s">
        <v>755</v>
      </c>
      <c r="O1655" s="315"/>
      <c r="P1655" s="315"/>
      <c r="Q1655" s="315"/>
    </row>
    <row r="1656" spans="1:17">
      <c r="A1656" s="315" t="s">
        <v>755</v>
      </c>
      <c r="B1656" s="315" t="s">
        <v>2095</v>
      </c>
      <c r="C1656" s="315" t="s">
        <v>2098</v>
      </c>
      <c r="D1656" s="316">
        <v>3.3</v>
      </c>
      <c r="E1656" s="317">
        <v>2735</v>
      </c>
      <c r="F1656" s="317">
        <v>1682.03</v>
      </c>
      <c r="G1656" s="318">
        <v>39959</v>
      </c>
      <c r="H1656" s="318">
        <v>40456</v>
      </c>
      <c r="I1656" s="318">
        <v>49674</v>
      </c>
      <c r="J1656" s="315"/>
      <c r="K1656" s="315">
        <v>6987</v>
      </c>
      <c r="L1656" s="315" t="s">
        <v>2872</v>
      </c>
      <c r="M1656" s="315" t="s">
        <v>811</v>
      </c>
      <c r="N1656" s="315" t="s">
        <v>755</v>
      </c>
      <c r="O1656" s="315"/>
      <c r="P1656" s="315"/>
      <c r="Q1656" s="315"/>
    </row>
    <row r="1657" spans="1:17">
      <c r="A1657" s="315" t="s">
        <v>755</v>
      </c>
      <c r="B1657" s="315" t="s">
        <v>2095</v>
      </c>
      <c r="C1657" s="315" t="s">
        <v>2098</v>
      </c>
      <c r="D1657" s="316">
        <v>3.3</v>
      </c>
      <c r="E1657" s="317">
        <v>3265</v>
      </c>
      <c r="F1657" s="317">
        <v>2448.75</v>
      </c>
      <c r="G1657" s="318">
        <v>39972</v>
      </c>
      <c r="H1657" s="318">
        <v>39983</v>
      </c>
      <c r="I1657" s="318">
        <v>49309</v>
      </c>
      <c r="J1657" s="315"/>
      <c r="K1657" s="315">
        <v>8703</v>
      </c>
      <c r="L1657" s="315" t="s">
        <v>2708</v>
      </c>
      <c r="M1657" s="315" t="s">
        <v>784</v>
      </c>
      <c r="N1657" s="315" t="s">
        <v>755</v>
      </c>
      <c r="O1657" s="315"/>
      <c r="P1657" s="315"/>
      <c r="Q1657" s="315"/>
    </row>
    <row r="1658" spans="1:17">
      <c r="A1658" s="315" t="s">
        <v>755</v>
      </c>
      <c r="B1658" s="315" t="s">
        <v>2095</v>
      </c>
      <c r="C1658" s="315" t="s">
        <v>2098</v>
      </c>
      <c r="D1658" s="316">
        <v>3.3</v>
      </c>
      <c r="E1658" s="317">
        <v>3030</v>
      </c>
      <c r="F1658" s="317">
        <v>1863.46</v>
      </c>
      <c r="G1658" s="318">
        <v>39986</v>
      </c>
      <c r="H1658" s="318">
        <v>40200</v>
      </c>
      <c r="I1658" s="318">
        <v>49674</v>
      </c>
      <c r="J1658" s="315"/>
      <c r="K1658" s="315">
        <v>5213</v>
      </c>
      <c r="L1658" s="315" t="s">
        <v>2097</v>
      </c>
      <c r="M1658" s="315" t="s">
        <v>776</v>
      </c>
      <c r="N1658" s="315" t="s">
        <v>755</v>
      </c>
      <c r="O1658" s="315"/>
      <c r="P1658" s="315"/>
      <c r="Q1658" s="315"/>
    </row>
    <row r="1659" spans="1:17">
      <c r="A1659" s="315" t="s">
        <v>755</v>
      </c>
      <c r="B1659" s="315" t="s">
        <v>2095</v>
      </c>
      <c r="C1659" s="315" t="s">
        <v>2096</v>
      </c>
      <c r="D1659" s="316">
        <v>3.3</v>
      </c>
      <c r="E1659" s="317">
        <v>2937</v>
      </c>
      <c r="F1659" s="317">
        <v>2643.3</v>
      </c>
      <c r="G1659" s="318">
        <v>39997</v>
      </c>
      <c r="H1659" s="318">
        <v>39911</v>
      </c>
      <c r="I1659" s="318">
        <v>49309</v>
      </c>
      <c r="J1659" s="315"/>
      <c r="K1659" s="315">
        <v>8311</v>
      </c>
      <c r="L1659" s="315" t="s">
        <v>2873</v>
      </c>
      <c r="M1659" s="315" t="s">
        <v>784</v>
      </c>
      <c r="N1659" s="315" t="s">
        <v>755</v>
      </c>
      <c r="O1659" s="315"/>
      <c r="P1659" s="315"/>
      <c r="Q1659" s="315"/>
    </row>
    <row r="1660" spans="1:17">
      <c r="A1660" s="315" t="s">
        <v>755</v>
      </c>
      <c r="B1660" s="315" t="s">
        <v>2095</v>
      </c>
      <c r="C1660" s="315" t="s">
        <v>2096</v>
      </c>
      <c r="D1660" s="316">
        <v>3.3</v>
      </c>
      <c r="E1660" s="317">
        <v>2795</v>
      </c>
      <c r="F1660" s="317">
        <v>2515.5</v>
      </c>
      <c r="G1660" s="318">
        <v>40011</v>
      </c>
      <c r="H1660" s="318">
        <v>40114</v>
      </c>
      <c r="I1660" s="318">
        <v>49309</v>
      </c>
      <c r="J1660" s="315"/>
      <c r="K1660" s="315">
        <v>8608</v>
      </c>
      <c r="L1660" s="315" t="s">
        <v>798</v>
      </c>
      <c r="M1660" s="315" t="s">
        <v>784</v>
      </c>
      <c r="N1660" s="315" t="s">
        <v>755</v>
      </c>
      <c r="O1660" s="315"/>
      <c r="P1660" s="315"/>
      <c r="Q1660" s="315"/>
    </row>
    <row r="1661" spans="1:17">
      <c r="A1661" s="315" t="s">
        <v>755</v>
      </c>
      <c r="B1661" s="315" t="s">
        <v>2095</v>
      </c>
      <c r="C1661" s="315" t="s">
        <v>2096</v>
      </c>
      <c r="D1661" s="316">
        <v>3.3</v>
      </c>
      <c r="E1661" s="317">
        <v>3186</v>
      </c>
      <c r="F1661" s="317">
        <v>2867.4</v>
      </c>
      <c r="G1661" s="318">
        <v>40014</v>
      </c>
      <c r="H1661" s="318">
        <v>40136</v>
      </c>
      <c r="I1661" s="318">
        <v>49309</v>
      </c>
      <c r="J1661" s="315"/>
      <c r="K1661" s="315">
        <v>3298</v>
      </c>
      <c r="L1661" s="315" t="s">
        <v>2874</v>
      </c>
      <c r="M1661" s="315" t="s">
        <v>764</v>
      </c>
      <c r="N1661" s="315" t="s">
        <v>755</v>
      </c>
      <c r="O1661" s="315"/>
      <c r="P1661" s="315"/>
      <c r="Q1661" s="315"/>
    </row>
    <row r="1662" spans="1:17">
      <c r="A1662" s="315" t="s">
        <v>755</v>
      </c>
      <c r="B1662" s="315" t="s">
        <v>2095</v>
      </c>
      <c r="C1662" s="315" t="s">
        <v>2096</v>
      </c>
      <c r="D1662" s="316">
        <v>3.3</v>
      </c>
      <c r="E1662" s="317">
        <v>1686</v>
      </c>
      <c r="F1662" s="317">
        <v>1517.3999999999999</v>
      </c>
      <c r="G1662" s="318">
        <v>40045</v>
      </c>
      <c r="H1662" s="318">
        <v>40143</v>
      </c>
      <c r="I1662" s="318">
        <v>49309</v>
      </c>
      <c r="J1662" s="315"/>
      <c r="K1662" s="315">
        <v>5742</v>
      </c>
      <c r="L1662" s="315" t="s">
        <v>2875</v>
      </c>
      <c r="M1662" s="315" t="s">
        <v>776</v>
      </c>
      <c r="N1662" s="315" t="s">
        <v>755</v>
      </c>
      <c r="O1662" s="315"/>
      <c r="P1662" s="315"/>
      <c r="Q1662" s="315"/>
    </row>
    <row r="1663" spans="1:17">
      <c r="A1663" s="315" t="s">
        <v>755</v>
      </c>
      <c r="B1663" s="315" t="s">
        <v>2095</v>
      </c>
      <c r="C1663" s="315" t="s">
        <v>2098</v>
      </c>
      <c r="D1663" s="316">
        <v>3.3</v>
      </c>
      <c r="E1663" s="317">
        <v>3339.8400000000006</v>
      </c>
      <c r="F1663" s="317">
        <v>2053.9999999999995</v>
      </c>
      <c r="G1663" s="318">
        <v>40074</v>
      </c>
      <c r="H1663" s="318">
        <v>40280</v>
      </c>
      <c r="I1663" s="318">
        <v>49674</v>
      </c>
      <c r="J1663" s="315"/>
      <c r="K1663" s="315">
        <v>9500</v>
      </c>
      <c r="L1663" s="315" t="s">
        <v>2832</v>
      </c>
      <c r="M1663" s="315" t="s">
        <v>770</v>
      </c>
      <c r="N1663" s="315" t="s">
        <v>755</v>
      </c>
      <c r="O1663" s="315"/>
      <c r="P1663" s="315"/>
      <c r="Q1663" s="315"/>
    </row>
    <row r="1664" spans="1:17">
      <c r="A1664" s="315" t="s">
        <v>755</v>
      </c>
      <c r="B1664" s="315" t="s">
        <v>2095</v>
      </c>
      <c r="C1664" s="315" t="s">
        <v>2098</v>
      </c>
      <c r="D1664" s="316">
        <v>3.3</v>
      </c>
      <c r="E1664" s="317">
        <v>2988</v>
      </c>
      <c r="F1664" s="317">
        <v>1837.62</v>
      </c>
      <c r="G1664" s="318">
        <v>40116</v>
      </c>
      <c r="H1664" s="318">
        <v>40373</v>
      </c>
      <c r="I1664" s="318">
        <v>49674</v>
      </c>
      <c r="J1664" s="315"/>
      <c r="K1664" s="315">
        <v>6248</v>
      </c>
      <c r="L1664" s="315" t="s">
        <v>2876</v>
      </c>
      <c r="M1664" s="315" t="s">
        <v>788</v>
      </c>
      <c r="N1664" s="315" t="s">
        <v>755</v>
      </c>
      <c r="O1664" s="315"/>
      <c r="P1664" s="315"/>
      <c r="Q1664" s="315"/>
    </row>
    <row r="1665" spans="1:17">
      <c r="A1665" s="315" t="s">
        <v>755</v>
      </c>
      <c r="B1665" s="315" t="s">
        <v>2095</v>
      </c>
      <c r="C1665" s="315" t="s">
        <v>2096</v>
      </c>
      <c r="D1665" s="316">
        <v>3.3</v>
      </c>
      <c r="E1665" s="317">
        <v>487</v>
      </c>
      <c r="F1665" s="317">
        <v>288.3</v>
      </c>
      <c r="G1665" s="318">
        <v>40140</v>
      </c>
      <c r="H1665" s="318">
        <v>40659</v>
      </c>
      <c r="I1665" s="318">
        <v>50040</v>
      </c>
      <c r="J1665" s="315"/>
      <c r="K1665" s="315">
        <v>8906</v>
      </c>
      <c r="L1665" s="315" t="s">
        <v>2877</v>
      </c>
      <c r="M1665" s="315" t="s">
        <v>784</v>
      </c>
      <c r="N1665" s="315" t="s">
        <v>755</v>
      </c>
      <c r="O1665" s="315"/>
      <c r="P1665" s="315"/>
      <c r="Q1665" s="315"/>
    </row>
    <row r="1666" spans="1:17">
      <c r="A1666" s="315" t="s">
        <v>755</v>
      </c>
      <c r="B1666" s="315" t="s">
        <v>2095</v>
      </c>
      <c r="C1666" s="315" t="s">
        <v>2096</v>
      </c>
      <c r="D1666" s="316">
        <v>3.3</v>
      </c>
      <c r="E1666" s="317">
        <v>3177</v>
      </c>
      <c r="F1666" s="317">
        <v>2344.63</v>
      </c>
      <c r="G1666" s="318">
        <v>40151</v>
      </c>
      <c r="H1666" s="318">
        <v>40242</v>
      </c>
      <c r="I1666" s="318">
        <v>49674</v>
      </c>
      <c r="J1666" s="315"/>
      <c r="K1666" s="315">
        <v>3652</v>
      </c>
      <c r="L1666" s="315" t="s">
        <v>2326</v>
      </c>
      <c r="M1666" s="315" t="s">
        <v>764</v>
      </c>
      <c r="N1666" s="315" t="s">
        <v>755</v>
      </c>
      <c r="O1666" s="315"/>
      <c r="P1666" s="315"/>
      <c r="Q1666" s="315"/>
    </row>
    <row r="1667" spans="1:17">
      <c r="A1667" s="315" t="s">
        <v>755</v>
      </c>
      <c r="B1667" s="315" t="s">
        <v>2095</v>
      </c>
      <c r="C1667" s="315" t="s">
        <v>2098</v>
      </c>
      <c r="D1667" s="316">
        <v>3.3</v>
      </c>
      <c r="E1667" s="317">
        <v>3050</v>
      </c>
      <c r="F1667" s="317">
        <v>1875.7599999999998</v>
      </c>
      <c r="G1667" s="318">
        <v>40164</v>
      </c>
      <c r="H1667" s="318">
        <v>40466</v>
      </c>
      <c r="I1667" s="318">
        <v>49674</v>
      </c>
      <c r="J1667" s="315"/>
      <c r="K1667" s="315">
        <v>3205</v>
      </c>
      <c r="L1667" s="315" t="s">
        <v>2726</v>
      </c>
      <c r="M1667" s="315" t="s">
        <v>764</v>
      </c>
      <c r="N1667" s="315" t="s">
        <v>755</v>
      </c>
      <c r="O1667" s="315"/>
      <c r="P1667" s="315"/>
      <c r="Q1667" s="315"/>
    </row>
    <row r="1668" spans="1:17">
      <c r="A1668" s="315" t="s">
        <v>755</v>
      </c>
      <c r="B1668" s="315" t="s">
        <v>2095</v>
      </c>
      <c r="C1668" s="315" t="s">
        <v>2098</v>
      </c>
      <c r="D1668" s="316">
        <v>3.3</v>
      </c>
      <c r="E1668" s="317">
        <v>3756</v>
      </c>
      <c r="F1668" s="317">
        <v>2309.9500000000003</v>
      </c>
      <c r="G1668" s="318">
        <v>40176</v>
      </c>
      <c r="H1668" s="318">
        <v>40451</v>
      </c>
      <c r="I1668" s="318">
        <v>49674</v>
      </c>
      <c r="J1668" s="315"/>
      <c r="K1668" s="315">
        <v>1027</v>
      </c>
      <c r="L1668" s="315" t="s">
        <v>2878</v>
      </c>
      <c r="M1668" s="315" t="s">
        <v>766</v>
      </c>
      <c r="N1668" s="315" t="s">
        <v>755</v>
      </c>
      <c r="O1668" s="315"/>
      <c r="P1668" s="315"/>
      <c r="Q1668" s="315"/>
    </row>
    <row r="1669" spans="1:17">
      <c r="A1669" s="315" t="s">
        <v>755</v>
      </c>
      <c r="B1669" s="315" t="s">
        <v>2095</v>
      </c>
      <c r="C1669" s="315" t="s">
        <v>2098</v>
      </c>
      <c r="D1669" s="316">
        <v>3.3</v>
      </c>
      <c r="E1669" s="317">
        <v>3474</v>
      </c>
      <c r="F1669" s="317">
        <v>1063.04</v>
      </c>
      <c r="G1669" s="318">
        <v>40298</v>
      </c>
      <c r="H1669" s="318">
        <v>41807</v>
      </c>
      <c r="I1669" s="318">
        <v>51135</v>
      </c>
      <c r="J1669" s="315"/>
      <c r="K1669" s="315">
        <v>1464</v>
      </c>
      <c r="L1669" s="315" t="s">
        <v>2879</v>
      </c>
      <c r="M1669" s="315" t="s">
        <v>766</v>
      </c>
      <c r="N1669" s="315" t="s">
        <v>755</v>
      </c>
      <c r="O1669" s="315"/>
      <c r="P1669" s="315"/>
      <c r="Q1669" s="315"/>
    </row>
    <row r="1670" spans="1:17">
      <c r="A1670" s="315" t="s">
        <v>755</v>
      </c>
      <c r="B1670" s="315" t="s">
        <v>2095</v>
      </c>
      <c r="C1670" s="315" t="s">
        <v>2096</v>
      </c>
      <c r="D1670" s="316">
        <v>3.3</v>
      </c>
      <c r="E1670" s="317">
        <v>3120.08</v>
      </c>
      <c r="F1670" s="317">
        <v>2302.62</v>
      </c>
      <c r="G1670" s="318">
        <v>40329</v>
      </c>
      <c r="H1670" s="318">
        <v>40319</v>
      </c>
      <c r="I1670" s="318">
        <v>49674</v>
      </c>
      <c r="J1670" s="315"/>
      <c r="K1670" s="315">
        <v>4056</v>
      </c>
      <c r="L1670" s="315" t="s">
        <v>2059</v>
      </c>
      <c r="M1670" s="315" t="s">
        <v>2060</v>
      </c>
      <c r="N1670" s="315" t="s">
        <v>755</v>
      </c>
      <c r="O1670" s="315"/>
      <c r="P1670" s="315"/>
      <c r="Q1670" s="315"/>
    </row>
    <row r="1671" spans="1:17">
      <c r="A1671" s="315" t="s">
        <v>750</v>
      </c>
      <c r="B1671" s="315" t="s">
        <v>2095</v>
      </c>
      <c r="C1671" s="315" t="s">
        <v>2098</v>
      </c>
      <c r="D1671" s="316">
        <v>3.3</v>
      </c>
      <c r="E1671" s="317">
        <v>3123</v>
      </c>
      <c r="F1671" s="317">
        <v>1778.38</v>
      </c>
      <c r="G1671" s="318">
        <v>40336</v>
      </c>
      <c r="H1671" s="318">
        <v>40359</v>
      </c>
      <c r="I1671" s="318">
        <v>49674</v>
      </c>
      <c r="J1671" s="315"/>
      <c r="K1671" s="315">
        <v>4900</v>
      </c>
      <c r="L1671" s="315" t="s">
        <v>2377</v>
      </c>
      <c r="M1671" s="315" t="s">
        <v>764</v>
      </c>
      <c r="N1671" s="315" t="s">
        <v>750</v>
      </c>
      <c r="O1671" s="315"/>
      <c r="P1671" s="315"/>
      <c r="Q1671" s="315"/>
    </row>
    <row r="1672" spans="1:17">
      <c r="A1672" s="315" t="s">
        <v>755</v>
      </c>
      <c r="B1672" s="315" t="s">
        <v>2095</v>
      </c>
      <c r="C1672" s="315" t="s">
        <v>2096</v>
      </c>
      <c r="D1672" s="316">
        <v>3.3</v>
      </c>
      <c r="E1672" s="317">
        <v>2508</v>
      </c>
      <c r="F1672" s="317">
        <v>1484.73</v>
      </c>
      <c r="G1672" s="318">
        <v>40367</v>
      </c>
      <c r="H1672" s="318">
        <v>40588</v>
      </c>
      <c r="I1672" s="318">
        <v>50040</v>
      </c>
      <c r="J1672" s="315"/>
      <c r="K1672" s="315">
        <v>2035</v>
      </c>
      <c r="L1672" s="315" t="s">
        <v>2880</v>
      </c>
      <c r="M1672" s="315" t="s">
        <v>758</v>
      </c>
      <c r="N1672" s="315" t="s">
        <v>755</v>
      </c>
      <c r="O1672" s="315"/>
      <c r="P1672" s="315"/>
      <c r="Q1672" s="315"/>
    </row>
    <row r="1673" spans="1:17">
      <c r="A1673" s="315" t="s">
        <v>755</v>
      </c>
      <c r="B1673" s="315" t="s">
        <v>2095</v>
      </c>
      <c r="C1673" s="315" t="s">
        <v>2098</v>
      </c>
      <c r="D1673" s="316">
        <v>3.3</v>
      </c>
      <c r="E1673" s="317">
        <v>2706</v>
      </c>
      <c r="F1673" s="317">
        <v>1664.1999999999998</v>
      </c>
      <c r="G1673" s="318">
        <v>40373</v>
      </c>
      <c r="H1673" s="318">
        <v>40467</v>
      </c>
      <c r="I1673" s="318">
        <v>49674</v>
      </c>
      <c r="J1673" s="315"/>
      <c r="K1673" s="315">
        <v>6023</v>
      </c>
      <c r="L1673" s="315" t="s">
        <v>2396</v>
      </c>
      <c r="M1673" s="315" t="s">
        <v>788</v>
      </c>
      <c r="N1673" s="315" t="s">
        <v>755</v>
      </c>
      <c r="O1673" s="315"/>
      <c r="P1673" s="315"/>
      <c r="Q1673" s="315"/>
    </row>
    <row r="1674" spans="1:17">
      <c r="A1674" s="315" t="s">
        <v>755</v>
      </c>
      <c r="B1674" s="315" t="s">
        <v>2095</v>
      </c>
      <c r="C1674" s="315" t="s">
        <v>2098</v>
      </c>
      <c r="D1674" s="316">
        <v>3.3</v>
      </c>
      <c r="E1674" s="317">
        <v>2799</v>
      </c>
      <c r="F1674" s="317">
        <v>1351.9199999999998</v>
      </c>
      <c r="G1674" s="318">
        <v>40374</v>
      </c>
      <c r="H1674" s="318">
        <v>40777</v>
      </c>
      <c r="I1674" s="318">
        <v>50040</v>
      </c>
      <c r="J1674" s="315"/>
      <c r="K1674" s="315">
        <v>4912</v>
      </c>
      <c r="L1674" s="315" t="s">
        <v>2777</v>
      </c>
      <c r="M1674" s="315" t="s">
        <v>764</v>
      </c>
      <c r="N1674" s="315" t="s">
        <v>755</v>
      </c>
      <c r="O1674" s="315"/>
      <c r="P1674" s="315"/>
      <c r="Q1674" s="315"/>
    </row>
    <row r="1675" spans="1:17">
      <c r="A1675" s="315" t="s">
        <v>755</v>
      </c>
      <c r="B1675" s="315" t="s">
        <v>2095</v>
      </c>
      <c r="C1675" s="315" t="s">
        <v>2098</v>
      </c>
      <c r="D1675" s="316">
        <v>3.3</v>
      </c>
      <c r="E1675" s="317">
        <v>3156</v>
      </c>
      <c r="F1675" s="317">
        <v>1524.3500000000001</v>
      </c>
      <c r="G1675" s="318">
        <v>40448</v>
      </c>
      <c r="H1675" s="318">
        <v>40634</v>
      </c>
      <c r="I1675" s="318">
        <v>50040</v>
      </c>
      <c r="J1675" s="315"/>
      <c r="K1675" s="315">
        <v>2068</v>
      </c>
      <c r="L1675" s="315" t="s">
        <v>2881</v>
      </c>
      <c r="M1675" s="315" t="s">
        <v>758</v>
      </c>
      <c r="N1675" s="315" t="s">
        <v>755</v>
      </c>
      <c r="O1675" s="315"/>
      <c r="P1675" s="315"/>
      <c r="Q1675" s="315"/>
    </row>
    <row r="1676" spans="1:17">
      <c r="A1676" s="315" t="s">
        <v>755</v>
      </c>
      <c r="B1676" s="315" t="s">
        <v>2095</v>
      </c>
      <c r="C1676" s="315" t="s">
        <v>2098</v>
      </c>
      <c r="D1676" s="316">
        <v>3.3</v>
      </c>
      <c r="E1676" s="317">
        <v>3144</v>
      </c>
      <c r="F1676" s="317">
        <v>1933.5699999999997</v>
      </c>
      <c r="G1676" s="318">
        <v>40470</v>
      </c>
      <c r="H1676" s="318">
        <v>40505</v>
      </c>
      <c r="I1676" s="318">
        <v>49674</v>
      </c>
      <c r="J1676" s="315"/>
      <c r="K1676" s="315">
        <v>3114</v>
      </c>
      <c r="L1676" s="315" t="s">
        <v>2642</v>
      </c>
      <c r="M1676" s="315" t="s">
        <v>764</v>
      </c>
      <c r="N1676" s="315" t="s">
        <v>755</v>
      </c>
      <c r="O1676" s="315"/>
      <c r="P1676" s="315"/>
      <c r="Q1676" s="315"/>
    </row>
    <row r="1677" spans="1:17">
      <c r="A1677" s="315" t="s">
        <v>755</v>
      </c>
      <c r="B1677" s="315" t="s">
        <v>2095</v>
      </c>
      <c r="C1677" s="315" t="s">
        <v>2096</v>
      </c>
      <c r="D1677" s="316">
        <v>3.3</v>
      </c>
      <c r="E1677" s="317">
        <v>3304</v>
      </c>
      <c r="F1677" s="317">
        <v>2438.35</v>
      </c>
      <c r="G1677" s="318">
        <v>40499</v>
      </c>
      <c r="H1677" s="318">
        <v>40373</v>
      </c>
      <c r="I1677" s="318">
        <v>49674</v>
      </c>
      <c r="J1677" s="315"/>
      <c r="K1677" s="315">
        <v>1722</v>
      </c>
      <c r="L1677" s="315" t="s">
        <v>2882</v>
      </c>
      <c r="M1677" s="315" t="s">
        <v>761</v>
      </c>
      <c r="N1677" s="315" t="s">
        <v>755</v>
      </c>
      <c r="O1677" s="315"/>
      <c r="P1677" s="315"/>
      <c r="Q1677" s="315"/>
    </row>
    <row r="1678" spans="1:17">
      <c r="A1678" s="315" t="s">
        <v>755</v>
      </c>
      <c r="B1678" s="315" t="s">
        <v>2095</v>
      </c>
      <c r="C1678" s="315" t="s">
        <v>2098</v>
      </c>
      <c r="D1678" s="316">
        <v>3.3</v>
      </c>
      <c r="E1678" s="317">
        <v>3403</v>
      </c>
      <c r="F1678" s="317">
        <v>2092.85</v>
      </c>
      <c r="G1678" s="318">
        <v>40511</v>
      </c>
      <c r="H1678" s="318">
        <v>40534</v>
      </c>
      <c r="I1678" s="318">
        <v>49674</v>
      </c>
      <c r="J1678" s="315"/>
      <c r="K1678" s="315">
        <v>3661</v>
      </c>
      <c r="L1678" s="315" t="s">
        <v>1960</v>
      </c>
      <c r="M1678" s="315" t="s">
        <v>764</v>
      </c>
      <c r="N1678" s="315" t="s">
        <v>755</v>
      </c>
      <c r="O1678" s="315"/>
      <c r="P1678" s="315"/>
      <c r="Q1678" s="315"/>
    </row>
    <row r="1679" spans="1:17">
      <c r="A1679" s="315" t="s">
        <v>755</v>
      </c>
      <c r="B1679" s="315" t="s">
        <v>2095</v>
      </c>
      <c r="C1679" s="315" t="s">
        <v>2098</v>
      </c>
      <c r="D1679" s="316">
        <v>3.3</v>
      </c>
      <c r="E1679" s="317">
        <v>3262.61</v>
      </c>
      <c r="F1679" s="317">
        <v>1575.8400000000001</v>
      </c>
      <c r="G1679" s="318">
        <v>40533</v>
      </c>
      <c r="H1679" s="318">
        <v>40723</v>
      </c>
      <c r="I1679" s="318">
        <v>50040</v>
      </c>
      <c r="J1679" s="315"/>
      <c r="K1679" s="315">
        <v>4576</v>
      </c>
      <c r="L1679" s="315" t="s">
        <v>2883</v>
      </c>
      <c r="M1679" s="315" t="s">
        <v>1296</v>
      </c>
      <c r="N1679" s="315" t="s">
        <v>755</v>
      </c>
      <c r="O1679" s="315"/>
      <c r="P1679" s="315"/>
      <c r="Q1679" s="315"/>
    </row>
    <row r="1680" spans="1:17">
      <c r="A1680" s="315" t="s">
        <v>755</v>
      </c>
      <c r="B1680" s="315" t="s">
        <v>2095</v>
      </c>
      <c r="C1680" s="315" t="s">
        <v>2098</v>
      </c>
      <c r="D1680" s="316">
        <v>3.3</v>
      </c>
      <c r="E1680" s="317">
        <v>3776</v>
      </c>
      <c r="F1680" s="317">
        <v>1823.8200000000002</v>
      </c>
      <c r="G1680" s="318">
        <v>40556</v>
      </c>
      <c r="H1680" s="318">
        <v>40638</v>
      </c>
      <c r="I1680" s="318">
        <v>50040</v>
      </c>
      <c r="J1680" s="315"/>
      <c r="K1680" s="315">
        <v>6962</v>
      </c>
      <c r="L1680" s="315" t="s">
        <v>2884</v>
      </c>
      <c r="M1680" s="315" t="s">
        <v>811</v>
      </c>
      <c r="N1680" s="315" t="s">
        <v>755</v>
      </c>
      <c r="O1680" s="315"/>
      <c r="P1680" s="315"/>
      <c r="Q1680" s="315"/>
    </row>
    <row r="1681" spans="1:17">
      <c r="A1681" s="315" t="s">
        <v>755</v>
      </c>
      <c r="B1681" s="315" t="s">
        <v>2095</v>
      </c>
      <c r="C1681" s="315" t="s">
        <v>2096</v>
      </c>
      <c r="D1681" s="316">
        <v>3.3</v>
      </c>
      <c r="E1681" s="317">
        <v>4169</v>
      </c>
      <c r="F1681" s="317">
        <v>2468.04</v>
      </c>
      <c r="G1681" s="318">
        <v>40527</v>
      </c>
      <c r="H1681" s="318">
        <v>40618</v>
      </c>
      <c r="I1681" s="318">
        <v>50040</v>
      </c>
      <c r="J1681" s="315"/>
      <c r="K1681" s="315">
        <v>1248</v>
      </c>
      <c r="L1681" s="315" t="s">
        <v>2885</v>
      </c>
      <c r="M1681" s="315" t="s">
        <v>1827</v>
      </c>
      <c r="N1681" s="315" t="s">
        <v>755</v>
      </c>
      <c r="O1681" s="315"/>
      <c r="P1681" s="315"/>
      <c r="Q1681" s="315"/>
    </row>
    <row r="1682" spans="1:17">
      <c r="A1682" s="315" t="s">
        <v>755</v>
      </c>
      <c r="B1682" s="315" t="s">
        <v>2095</v>
      </c>
      <c r="C1682" s="315" t="s">
        <v>2098</v>
      </c>
      <c r="D1682" s="316">
        <v>3.3</v>
      </c>
      <c r="E1682" s="317">
        <v>2656</v>
      </c>
      <c r="F1682" s="317">
        <v>1282.8499999999999</v>
      </c>
      <c r="G1682" s="318">
        <v>40582</v>
      </c>
      <c r="H1682" s="318">
        <v>40685</v>
      </c>
      <c r="I1682" s="318">
        <v>50040</v>
      </c>
      <c r="J1682" s="315"/>
      <c r="K1682" s="315">
        <v>4438</v>
      </c>
      <c r="L1682" s="315" t="s">
        <v>2886</v>
      </c>
      <c r="M1682" s="315" t="s">
        <v>1484</v>
      </c>
      <c r="N1682" s="315" t="s">
        <v>755</v>
      </c>
      <c r="O1682" s="315"/>
      <c r="P1682" s="315"/>
      <c r="Q1682" s="315"/>
    </row>
    <row r="1683" spans="1:17">
      <c r="A1683" s="315" t="s">
        <v>755</v>
      </c>
      <c r="B1683" s="315" t="s">
        <v>2095</v>
      </c>
      <c r="C1683" s="315" t="s">
        <v>2098</v>
      </c>
      <c r="D1683" s="316">
        <v>3.3</v>
      </c>
      <c r="E1683" s="317">
        <v>3094</v>
      </c>
      <c r="F1683" s="317">
        <v>1494.41</v>
      </c>
      <c r="G1683" s="318">
        <v>40591</v>
      </c>
      <c r="H1683" s="318">
        <v>40680</v>
      </c>
      <c r="I1683" s="318">
        <v>50040</v>
      </c>
      <c r="J1683" s="315"/>
      <c r="K1683" s="315">
        <v>8917</v>
      </c>
      <c r="L1683" s="315" t="s">
        <v>2710</v>
      </c>
      <c r="M1683" s="315" t="s">
        <v>776</v>
      </c>
      <c r="N1683" s="315" t="s">
        <v>755</v>
      </c>
      <c r="O1683" s="315"/>
      <c r="P1683" s="315"/>
      <c r="Q1683" s="315"/>
    </row>
    <row r="1684" spans="1:17">
      <c r="A1684" s="315" t="s">
        <v>755</v>
      </c>
      <c r="B1684" s="315" t="s">
        <v>2095</v>
      </c>
      <c r="C1684" s="315" t="s">
        <v>2098</v>
      </c>
      <c r="D1684" s="316">
        <v>3.3</v>
      </c>
      <c r="E1684" s="317">
        <v>4521</v>
      </c>
      <c r="F1684" s="317">
        <v>2183.6499999999996</v>
      </c>
      <c r="G1684" s="318">
        <v>40592</v>
      </c>
      <c r="H1684" s="318">
        <v>40772</v>
      </c>
      <c r="I1684" s="318">
        <v>50040</v>
      </c>
      <c r="J1684" s="315"/>
      <c r="K1684" s="315">
        <v>3953</v>
      </c>
      <c r="L1684" s="315" t="s">
        <v>2887</v>
      </c>
      <c r="M1684" s="315" t="s">
        <v>754</v>
      </c>
      <c r="N1684" s="315" t="s">
        <v>755</v>
      </c>
      <c r="O1684" s="315"/>
      <c r="P1684" s="315"/>
      <c r="Q1684" s="315"/>
    </row>
    <row r="1685" spans="1:17">
      <c r="A1685" s="315" t="s">
        <v>755</v>
      </c>
      <c r="B1685" s="315" t="s">
        <v>2095</v>
      </c>
      <c r="C1685" s="315" t="s">
        <v>2098</v>
      </c>
      <c r="D1685" s="316">
        <v>3.3</v>
      </c>
      <c r="E1685" s="317">
        <v>3163</v>
      </c>
      <c r="F1685" s="317">
        <v>1527.73</v>
      </c>
      <c r="G1685" s="318">
        <v>40623</v>
      </c>
      <c r="H1685" s="318">
        <v>40651</v>
      </c>
      <c r="I1685" s="318">
        <v>50040</v>
      </c>
      <c r="J1685" s="315"/>
      <c r="K1685" s="315">
        <v>8623</v>
      </c>
      <c r="L1685" s="315" t="s">
        <v>2385</v>
      </c>
      <c r="M1685" s="315" t="s">
        <v>784</v>
      </c>
      <c r="N1685" s="315" t="s">
        <v>755</v>
      </c>
      <c r="O1685" s="315"/>
      <c r="P1685" s="315"/>
      <c r="Q1685" s="315"/>
    </row>
    <row r="1686" spans="1:17">
      <c r="A1686" s="315" t="s">
        <v>755</v>
      </c>
      <c r="B1686" s="315" t="s">
        <v>2095</v>
      </c>
      <c r="C1686" s="315" t="s">
        <v>2098</v>
      </c>
      <c r="D1686" s="316">
        <v>3.3</v>
      </c>
      <c r="E1686" s="317">
        <v>3355.4799999999996</v>
      </c>
      <c r="F1686" s="317">
        <v>1620.6999999999998</v>
      </c>
      <c r="G1686" s="318">
        <v>40631</v>
      </c>
      <c r="H1686" s="318">
        <v>40714</v>
      </c>
      <c r="I1686" s="318">
        <v>50040</v>
      </c>
      <c r="J1686" s="315"/>
      <c r="K1686" s="315">
        <v>4950</v>
      </c>
      <c r="L1686" s="315" t="s">
        <v>2266</v>
      </c>
      <c r="M1686" s="315" t="s">
        <v>764</v>
      </c>
      <c r="N1686" s="315" t="s">
        <v>755</v>
      </c>
      <c r="O1686" s="315"/>
      <c r="P1686" s="315"/>
      <c r="Q1686" s="315"/>
    </row>
    <row r="1687" spans="1:17">
      <c r="A1687" s="315" t="s">
        <v>755</v>
      </c>
      <c r="B1687" s="315" t="s">
        <v>2095</v>
      </c>
      <c r="C1687" s="315" t="s">
        <v>2096</v>
      </c>
      <c r="D1687" s="316">
        <v>3.3</v>
      </c>
      <c r="E1687" s="317">
        <v>3093</v>
      </c>
      <c r="F1687" s="317">
        <v>1831.0500000000002</v>
      </c>
      <c r="G1687" s="318">
        <v>40641</v>
      </c>
      <c r="H1687" s="318">
        <v>40710</v>
      </c>
      <c r="I1687" s="318">
        <v>50040</v>
      </c>
      <c r="J1687" s="315"/>
      <c r="K1687" s="315">
        <v>3714</v>
      </c>
      <c r="L1687" s="315" t="s">
        <v>1076</v>
      </c>
      <c r="M1687" s="315" t="s">
        <v>764</v>
      </c>
      <c r="N1687" s="315" t="s">
        <v>755</v>
      </c>
      <c r="O1687" s="315"/>
      <c r="P1687" s="315"/>
      <c r="Q1687" s="315"/>
    </row>
    <row r="1688" spans="1:17">
      <c r="A1688" s="315" t="s">
        <v>755</v>
      </c>
      <c r="B1688" s="315" t="s">
        <v>2095</v>
      </c>
      <c r="C1688" s="315" t="s">
        <v>2098</v>
      </c>
      <c r="D1688" s="316">
        <v>3.3</v>
      </c>
      <c r="E1688" s="317">
        <v>2713</v>
      </c>
      <c r="F1688" s="317">
        <v>1310.3900000000003</v>
      </c>
      <c r="G1688" s="318">
        <v>40652</v>
      </c>
      <c r="H1688" s="318">
        <v>40694</v>
      </c>
      <c r="I1688" s="318">
        <v>50040</v>
      </c>
      <c r="J1688" s="315"/>
      <c r="K1688" s="315">
        <v>4133</v>
      </c>
      <c r="L1688" s="315" t="s">
        <v>2418</v>
      </c>
      <c r="M1688" s="315" t="s">
        <v>1484</v>
      </c>
      <c r="N1688" s="315" t="s">
        <v>755</v>
      </c>
      <c r="O1688" s="315"/>
      <c r="P1688" s="315"/>
      <c r="Q1688" s="315"/>
    </row>
    <row r="1689" spans="1:17">
      <c r="A1689" s="315" t="s">
        <v>755</v>
      </c>
      <c r="B1689" s="315" t="s">
        <v>2095</v>
      </c>
      <c r="C1689" s="315" t="s">
        <v>2098</v>
      </c>
      <c r="D1689" s="316">
        <v>3.3</v>
      </c>
      <c r="E1689" s="317">
        <v>3964</v>
      </c>
      <c r="F1689" s="317">
        <v>1807.58</v>
      </c>
      <c r="G1689" s="318">
        <v>40778</v>
      </c>
      <c r="H1689" s="318">
        <v>40823</v>
      </c>
      <c r="I1689" s="318">
        <v>50040</v>
      </c>
      <c r="J1689" s="315"/>
      <c r="K1689" s="315">
        <v>1965</v>
      </c>
      <c r="L1689" s="315" t="s">
        <v>2239</v>
      </c>
      <c r="M1689" s="315" t="s">
        <v>754</v>
      </c>
      <c r="N1689" s="315" t="s">
        <v>755</v>
      </c>
      <c r="O1689" s="315"/>
      <c r="P1689" s="315"/>
      <c r="Q1689" s="315"/>
    </row>
    <row r="1690" spans="1:17">
      <c r="A1690" s="315" t="s">
        <v>755</v>
      </c>
      <c r="B1690" s="315" t="s">
        <v>2095</v>
      </c>
      <c r="C1690" s="315" t="s">
        <v>2098</v>
      </c>
      <c r="D1690" s="316">
        <v>3.32</v>
      </c>
      <c r="E1690" s="317">
        <v>1687</v>
      </c>
      <c r="F1690" s="317">
        <v>673.11</v>
      </c>
      <c r="G1690" s="318">
        <v>40851</v>
      </c>
      <c r="H1690" s="318">
        <v>41040</v>
      </c>
      <c r="I1690" s="318">
        <v>50405</v>
      </c>
      <c r="J1690" s="315"/>
      <c r="K1690" s="315">
        <v>4710</v>
      </c>
      <c r="L1690" s="315" t="s">
        <v>2888</v>
      </c>
      <c r="M1690" s="315" t="s">
        <v>1296</v>
      </c>
      <c r="N1690" s="315" t="s">
        <v>755</v>
      </c>
      <c r="O1690" s="315"/>
      <c r="P1690" s="315"/>
      <c r="Q1690" s="315"/>
    </row>
    <row r="1691" spans="1:17">
      <c r="A1691" s="315" t="s">
        <v>755</v>
      </c>
      <c r="B1691" s="315" t="s">
        <v>2095</v>
      </c>
      <c r="C1691" s="315" t="s">
        <v>2098</v>
      </c>
      <c r="D1691" s="316">
        <v>3.33</v>
      </c>
      <c r="E1691" s="317">
        <v>1959</v>
      </c>
      <c r="F1691" s="317">
        <v>946.19999999999993</v>
      </c>
      <c r="G1691" s="318">
        <v>40476</v>
      </c>
      <c r="H1691" s="318">
        <v>40641</v>
      </c>
      <c r="I1691" s="318">
        <v>50040</v>
      </c>
      <c r="J1691" s="315"/>
      <c r="K1691" s="315">
        <v>3052</v>
      </c>
      <c r="L1691" s="315" t="s">
        <v>2216</v>
      </c>
      <c r="M1691" s="315" t="s">
        <v>764</v>
      </c>
      <c r="N1691" s="315" t="s">
        <v>755</v>
      </c>
      <c r="O1691" s="315"/>
      <c r="P1691" s="315"/>
      <c r="Q1691" s="315"/>
    </row>
    <row r="1692" spans="1:17">
      <c r="A1692" s="315" t="s">
        <v>755</v>
      </c>
      <c r="B1692" s="315" t="s">
        <v>2095</v>
      </c>
      <c r="C1692" s="315" t="s">
        <v>2098</v>
      </c>
      <c r="D1692" s="316">
        <v>3.33</v>
      </c>
      <c r="E1692" s="317">
        <v>3724.7799999999997</v>
      </c>
      <c r="F1692" s="317">
        <v>1799.07</v>
      </c>
      <c r="G1692" s="318">
        <v>40660</v>
      </c>
      <c r="H1692" s="318">
        <v>40673</v>
      </c>
      <c r="I1692" s="318">
        <v>50040</v>
      </c>
      <c r="J1692" s="315"/>
      <c r="K1692" s="315">
        <v>9450</v>
      </c>
      <c r="L1692" s="315" t="s">
        <v>2741</v>
      </c>
      <c r="M1692" s="315" t="s">
        <v>770</v>
      </c>
      <c r="N1692" s="315" t="s">
        <v>755</v>
      </c>
      <c r="O1692" s="315"/>
      <c r="P1692" s="315"/>
      <c r="Q1692" s="315"/>
    </row>
    <row r="1693" spans="1:17">
      <c r="A1693" s="315" t="s">
        <v>755</v>
      </c>
      <c r="B1693" s="315" t="s">
        <v>2095</v>
      </c>
      <c r="C1693" s="315" t="s">
        <v>2098</v>
      </c>
      <c r="D1693" s="316">
        <v>3.33</v>
      </c>
      <c r="E1693" s="317">
        <v>3334</v>
      </c>
      <c r="F1693" s="317">
        <v>1610.3200000000002</v>
      </c>
      <c r="G1693" s="318">
        <v>40742</v>
      </c>
      <c r="H1693" s="318">
        <v>40772</v>
      </c>
      <c r="I1693" s="318">
        <v>50040</v>
      </c>
      <c r="J1693" s="315"/>
      <c r="K1693" s="315">
        <v>2577</v>
      </c>
      <c r="L1693" s="315" t="s">
        <v>2889</v>
      </c>
      <c r="M1693" s="315" t="s">
        <v>764</v>
      </c>
      <c r="N1693" s="315" t="s">
        <v>755</v>
      </c>
      <c r="O1693" s="315"/>
      <c r="P1693" s="315"/>
      <c r="Q1693" s="315"/>
    </row>
    <row r="1694" spans="1:17">
      <c r="A1694" s="315" t="s">
        <v>755</v>
      </c>
      <c r="B1694" s="315" t="s">
        <v>2095</v>
      </c>
      <c r="C1694" s="315" t="s">
        <v>2098</v>
      </c>
      <c r="D1694" s="316">
        <v>3.36</v>
      </c>
      <c r="E1694" s="317">
        <v>2771.76</v>
      </c>
      <c r="F1694" s="317">
        <v>1338.77</v>
      </c>
      <c r="G1694" s="318">
        <v>40627</v>
      </c>
      <c r="H1694" s="318">
        <v>40662</v>
      </c>
      <c r="I1694" s="318">
        <v>50040</v>
      </c>
      <c r="J1694" s="315"/>
      <c r="K1694" s="315">
        <v>9450</v>
      </c>
      <c r="L1694" s="315" t="s">
        <v>2741</v>
      </c>
      <c r="M1694" s="315" t="s">
        <v>770</v>
      </c>
      <c r="N1694" s="315" t="s">
        <v>755</v>
      </c>
      <c r="O1694" s="315"/>
      <c r="P1694" s="315"/>
      <c r="Q1694" s="315"/>
    </row>
    <row r="1695" spans="1:17">
      <c r="A1695" s="315" t="s">
        <v>750</v>
      </c>
      <c r="B1695" s="315" t="s">
        <v>2095</v>
      </c>
      <c r="C1695" s="315" t="s">
        <v>2098</v>
      </c>
      <c r="D1695" s="316">
        <v>3.36</v>
      </c>
      <c r="E1695" s="317">
        <v>2421</v>
      </c>
      <c r="F1695" s="317">
        <v>1488.9299999999998</v>
      </c>
      <c r="G1695" s="318">
        <v>40709</v>
      </c>
      <c r="H1695" s="318">
        <v>40298</v>
      </c>
      <c r="I1695" s="318">
        <v>49674</v>
      </c>
      <c r="J1695" s="315"/>
      <c r="K1695" s="315">
        <v>8625</v>
      </c>
      <c r="L1695" s="315" t="s">
        <v>2890</v>
      </c>
      <c r="M1695" s="315" t="s">
        <v>784</v>
      </c>
      <c r="N1695" s="315" t="s">
        <v>750</v>
      </c>
      <c r="O1695" s="315"/>
      <c r="P1695" s="315"/>
      <c r="Q1695" s="315"/>
    </row>
    <row r="1696" spans="1:17">
      <c r="A1696" s="315" t="s">
        <v>755</v>
      </c>
      <c r="B1696" s="315" t="s">
        <v>2095</v>
      </c>
      <c r="C1696" s="315" t="s">
        <v>2098</v>
      </c>
      <c r="D1696" s="316">
        <v>3.36</v>
      </c>
      <c r="E1696" s="317">
        <v>2970</v>
      </c>
      <c r="F1696" s="317">
        <v>1434.5099999999998</v>
      </c>
      <c r="G1696" s="318">
        <v>40710</v>
      </c>
      <c r="H1696" s="318">
        <v>40767</v>
      </c>
      <c r="I1696" s="318">
        <v>50040</v>
      </c>
      <c r="J1696" s="315"/>
      <c r="K1696" s="315">
        <v>6218</v>
      </c>
      <c r="L1696" s="315" t="s">
        <v>953</v>
      </c>
      <c r="M1696" s="315" t="s">
        <v>788</v>
      </c>
      <c r="N1696" s="315" t="s">
        <v>755</v>
      </c>
      <c r="O1696" s="315"/>
      <c r="P1696" s="315"/>
      <c r="Q1696" s="315"/>
    </row>
    <row r="1697" spans="1:17">
      <c r="A1697" s="315" t="s">
        <v>755</v>
      </c>
      <c r="B1697" s="315" t="s">
        <v>2095</v>
      </c>
      <c r="C1697" s="315" t="s">
        <v>2098</v>
      </c>
      <c r="D1697" s="316">
        <v>3.36</v>
      </c>
      <c r="E1697" s="317">
        <v>2344</v>
      </c>
      <c r="F1697" s="317">
        <v>1132.1500000000001</v>
      </c>
      <c r="G1697" s="318">
        <v>40749</v>
      </c>
      <c r="H1697" s="318">
        <v>40898</v>
      </c>
      <c r="I1697" s="318">
        <v>50040</v>
      </c>
      <c r="J1697" s="315"/>
      <c r="K1697" s="315">
        <v>6162</v>
      </c>
      <c r="L1697" s="315" t="s">
        <v>2891</v>
      </c>
      <c r="M1697" s="315" t="s">
        <v>788</v>
      </c>
      <c r="N1697" s="315" t="s">
        <v>755</v>
      </c>
      <c r="O1697" s="315"/>
      <c r="P1697" s="315"/>
      <c r="Q1697" s="315"/>
    </row>
    <row r="1698" spans="1:17">
      <c r="A1698" s="315" t="s">
        <v>755</v>
      </c>
      <c r="B1698" s="315" t="s">
        <v>2095</v>
      </c>
      <c r="C1698" s="315" t="s">
        <v>2098</v>
      </c>
      <c r="D1698" s="316">
        <v>3.36</v>
      </c>
      <c r="E1698" s="317">
        <v>1066</v>
      </c>
      <c r="F1698" s="317">
        <v>473.29999999999995</v>
      </c>
      <c r="G1698" s="318">
        <v>40813</v>
      </c>
      <c r="H1698" s="318">
        <v>40925</v>
      </c>
      <c r="I1698" s="318">
        <v>50405</v>
      </c>
      <c r="J1698" s="315"/>
      <c r="K1698" s="315">
        <v>3205</v>
      </c>
      <c r="L1698" s="315" t="s">
        <v>2726</v>
      </c>
      <c r="M1698" s="315" t="s">
        <v>764</v>
      </c>
      <c r="N1698" s="315" t="s">
        <v>755</v>
      </c>
      <c r="O1698" s="315"/>
      <c r="P1698" s="315"/>
      <c r="Q1698" s="315"/>
    </row>
    <row r="1699" spans="1:17">
      <c r="A1699" s="315" t="s">
        <v>755</v>
      </c>
      <c r="B1699" s="315" t="s">
        <v>2095</v>
      </c>
      <c r="C1699" s="315" t="s">
        <v>2098</v>
      </c>
      <c r="D1699" s="316">
        <v>3.36</v>
      </c>
      <c r="E1699" s="317">
        <v>1116.1599999999999</v>
      </c>
      <c r="F1699" s="317">
        <v>539.12</v>
      </c>
      <c r="G1699" s="318">
        <v>40834</v>
      </c>
      <c r="H1699" s="318">
        <v>40889</v>
      </c>
      <c r="I1699" s="318">
        <v>50040</v>
      </c>
      <c r="J1699" s="315"/>
      <c r="K1699" s="315">
        <v>5000</v>
      </c>
      <c r="L1699" s="315" t="s">
        <v>1801</v>
      </c>
      <c r="M1699" s="315" t="s">
        <v>776</v>
      </c>
      <c r="N1699" s="315" t="s">
        <v>755</v>
      </c>
      <c r="O1699" s="315"/>
      <c r="P1699" s="315"/>
      <c r="Q1699" s="315"/>
    </row>
    <row r="1700" spans="1:17">
      <c r="A1700" s="315" t="s">
        <v>755</v>
      </c>
      <c r="B1700" s="315" t="s">
        <v>2095</v>
      </c>
      <c r="C1700" s="315" t="s">
        <v>2098</v>
      </c>
      <c r="D1700" s="316">
        <v>3.38</v>
      </c>
      <c r="E1700" s="317">
        <v>3569</v>
      </c>
      <c r="F1700" s="317">
        <v>2194.94</v>
      </c>
      <c r="G1700" s="318">
        <v>40478</v>
      </c>
      <c r="H1700" s="318">
        <v>40535</v>
      </c>
      <c r="I1700" s="318">
        <v>49674</v>
      </c>
      <c r="J1700" s="315"/>
      <c r="K1700" s="315">
        <v>1091</v>
      </c>
      <c r="L1700" s="315" t="s">
        <v>2892</v>
      </c>
      <c r="M1700" s="315" t="s">
        <v>766</v>
      </c>
      <c r="N1700" s="315" t="s">
        <v>755</v>
      </c>
      <c r="O1700" s="315"/>
      <c r="P1700" s="315"/>
      <c r="Q1700" s="315"/>
    </row>
    <row r="1701" spans="1:17">
      <c r="A1701" s="315" t="s">
        <v>750</v>
      </c>
      <c r="B1701" s="315" t="s">
        <v>2095</v>
      </c>
      <c r="C1701" s="315" t="s">
        <v>2098</v>
      </c>
      <c r="D1701" s="316">
        <v>3.38</v>
      </c>
      <c r="E1701" s="317">
        <v>2940</v>
      </c>
      <c r="F1701" s="317">
        <v>2041.67</v>
      </c>
      <c r="G1701" s="318">
        <v>40478</v>
      </c>
      <c r="H1701" s="318">
        <v>40117</v>
      </c>
      <c r="I1701" s="318">
        <v>49309</v>
      </c>
      <c r="J1701" s="315"/>
      <c r="K1701" s="315">
        <v>8832</v>
      </c>
      <c r="L1701" s="315" t="s">
        <v>2570</v>
      </c>
      <c r="M1701" s="315" t="s">
        <v>1388</v>
      </c>
      <c r="N1701" s="315" t="s">
        <v>750</v>
      </c>
      <c r="O1701" s="315"/>
      <c r="P1701" s="315"/>
      <c r="Q1701" s="315"/>
    </row>
    <row r="1702" spans="1:17">
      <c r="A1702" s="315" t="s">
        <v>755</v>
      </c>
      <c r="B1702" s="315" t="s">
        <v>2095</v>
      </c>
      <c r="C1702" s="315" t="s">
        <v>2098</v>
      </c>
      <c r="D1702" s="316">
        <v>3.38</v>
      </c>
      <c r="E1702" s="317">
        <v>3577</v>
      </c>
      <c r="F1702" s="317">
        <v>1727.69</v>
      </c>
      <c r="G1702" s="318">
        <v>40735</v>
      </c>
      <c r="H1702" s="318">
        <v>40808</v>
      </c>
      <c r="I1702" s="318">
        <v>50040</v>
      </c>
      <c r="J1702" s="315"/>
      <c r="K1702" s="315">
        <v>1807</v>
      </c>
      <c r="L1702" s="315" t="s">
        <v>2202</v>
      </c>
      <c r="M1702" s="315" t="s">
        <v>766</v>
      </c>
      <c r="N1702" s="315" t="s">
        <v>755</v>
      </c>
      <c r="O1702" s="315"/>
      <c r="P1702" s="315"/>
      <c r="Q1702" s="315"/>
    </row>
    <row r="1703" spans="1:17">
      <c r="A1703" s="315" t="s">
        <v>755</v>
      </c>
      <c r="B1703" s="315" t="s">
        <v>2095</v>
      </c>
      <c r="C1703" s="315" t="s">
        <v>2098</v>
      </c>
      <c r="D1703" s="316">
        <v>3.4</v>
      </c>
      <c r="E1703" s="317">
        <v>3417.5299999999997</v>
      </c>
      <c r="F1703" s="317">
        <v>2563.17</v>
      </c>
      <c r="G1703" s="318">
        <v>39570</v>
      </c>
      <c r="H1703" s="318">
        <v>38869</v>
      </c>
      <c r="I1703" s="318">
        <v>48183</v>
      </c>
      <c r="J1703" s="315"/>
      <c r="K1703" s="315">
        <v>9500</v>
      </c>
      <c r="L1703" s="315" t="s">
        <v>2832</v>
      </c>
      <c r="M1703" s="315" t="s">
        <v>770</v>
      </c>
      <c r="N1703" s="315" t="s">
        <v>755</v>
      </c>
      <c r="O1703" s="315"/>
      <c r="P1703" s="315"/>
      <c r="Q1703" s="315"/>
    </row>
    <row r="1704" spans="1:17">
      <c r="A1704" s="315" t="s">
        <v>755</v>
      </c>
      <c r="B1704" s="315" t="s">
        <v>2095</v>
      </c>
      <c r="C1704" s="315" t="s">
        <v>2098</v>
      </c>
      <c r="D1704" s="316">
        <v>3.4</v>
      </c>
      <c r="E1704" s="317">
        <v>3500</v>
      </c>
      <c r="F1704" s="317">
        <v>2625</v>
      </c>
      <c r="G1704" s="318">
        <v>39570</v>
      </c>
      <c r="H1704" s="318">
        <v>39475</v>
      </c>
      <c r="I1704" s="318">
        <v>48914</v>
      </c>
      <c r="J1704" s="315"/>
      <c r="K1704" s="315">
        <v>1744</v>
      </c>
      <c r="L1704" s="315" t="s">
        <v>2893</v>
      </c>
      <c r="M1704" s="315" t="s">
        <v>761</v>
      </c>
      <c r="N1704" s="315" t="s">
        <v>755</v>
      </c>
      <c r="O1704" s="315"/>
      <c r="P1704" s="315"/>
      <c r="Q1704" s="315"/>
    </row>
    <row r="1705" spans="1:17">
      <c r="A1705" s="315" t="s">
        <v>755</v>
      </c>
      <c r="B1705" s="315" t="s">
        <v>2095</v>
      </c>
      <c r="C1705" s="315" t="s">
        <v>2098</v>
      </c>
      <c r="D1705" s="316">
        <v>3.4</v>
      </c>
      <c r="E1705" s="317">
        <v>3068</v>
      </c>
      <c r="F1705" s="317">
        <v>2301</v>
      </c>
      <c r="G1705" s="318">
        <v>39570</v>
      </c>
      <c r="H1705" s="318">
        <v>39708</v>
      </c>
      <c r="I1705" s="318">
        <v>48914</v>
      </c>
      <c r="J1705" s="315"/>
      <c r="K1705" s="315">
        <v>2557</v>
      </c>
      <c r="L1705" s="315" t="s">
        <v>2566</v>
      </c>
      <c r="M1705" s="315" t="s">
        <v>764</v>
      </c>
      <c r="N1705" s="315" t="s">
        <v>755</v>
      </c>
      <c r="O1705" s="315"/>
      <c r="P1705" s="315"/>
      <c r="Q1705" s="315"/>
    </row>
    <row r="1706" spans="1:17">
      <c r="A1706" s="315" t="s">
        <v>755</v>
      </c>
      <c r="B1706" s="315" t="s">
        <v>2095</v>
      </c>
      <c r="C1706" s="315" t="s">
        <v>2096</v>
      </c>
      <c r="D1706" s="316">
        <v>3.4</v>
      </c>
      <c r="E1706" s="317">
        <v>3385</v>
      </c>
      <c r="F1706" s="317">
        <v>3046.5000000000005</v>
      </c>
      <c r="G1706" s="318">
        <v>39570</v>
      </c>
      <c r="H1706" s="318">
        <v>39503</v>
      </c>
      <c r="I1706" s="318">
        <v>48914</v>
      </c>
      <c r="J1706" s="315"/>
      <c r="K1706" s="315">
        <v>1633</v>
      </c>
      <c r="L1706" s="315" t="s">
        <v>2894</v>
      </c>
      <c r="M1706" s="315" t="s">
        <v>761</v>
      </c>
      <c r="N1706" s="315" t="s">
        <v>755</v>
      </c>
      <c r="O1706" s="315"/>
      <c r="P1706" s="315"/>
      <c r="Q1706" s="315"/>
    </row>
    <row r="1707" spans="1:17">
      <c r="A1707" s="315" t="s">
        <v>755</v>
      </c>
      <c r="B1707" s="315" t="s">
        <v>2095</v>
      </c>
      <c r="C1707" s="315" t="s">
        <v>2098</v>
      </c>
      <c r="D1707" s="316">
        <v>3.4</v>
      </c>
      <c r="E1707" s="317">
        <v>3080</v>
      </c>
      <c r="F1707" s="317">
        <v>2310</v>
      </c>
      <c r="G1707" s="318">
        <v>39569</v>
      </c>
      <c r="H1707" s="318">
        <v>39615</v>
      </c>
      <c r="I1707" s="318">
        <v>48914</v>
      </c>
      <c r="J1707" s="315"/>
      <c r="K1707" s="315">
        <v>5612</v>
      </c>
      <c r="L1707" s="315" t="s">
        <v>2895</v>
      </c>
      <c r="M1707" s="315" t="s">
        <v>776</v>
      </c>
      <c r="N1707" s="315" t="s">
        <v>755</v>
      </c>
      <c r="O1707" s="315"/>
      <c r="P1707" s="315"/>
      <c r="Q1707" s="315"/>
    </row>
    <row r="1708" spans="1:17">
      <c r="A1708" s="315" t="s">
        <v>755</v>
      </c>
      <c r="B1708" s="315" t="s">
        <v>2095</v>
      </c>
      <c r="C1708" s="315" t="s">
        <v>2096</v>
      </c>
      <c r="D1708" s="316">
        <v>3.4</v>
      </c>
      <c r="E1708" s="317">
        <v>2745</v>
      </c>
      <c r="F1708" s="317">
        <v>2470.5</v>
      </c>
      <c r="G1708" s="318">
        <v>39570</v>
      </c>
      <c r="H1708" s="318">
        <v>39736</v>
      </c>
      <c r="I1708" s="318">
        <v>48914</v>
      </c>
      <c r="J1708" s="315"/>
      <c r="K1708" s="315">
        <v>2072</v>
      </c>
      <c r="L1708" s="315" t="s">
        <v>2896</v>
      </c>
      <c r="M1708" s="315" t="s">
        <v>758</v>
      </c>
      <c r="N1708" s="315" t="s">
        <v>755</v>
      </c>
      <c r="O1708" s="315"/>
      <c r="P1708" s="315"/>
      <c r="Q1708" s="315"/>
    </row>
    <row r="1709" spans="1:17">
      <c r="A1709" s="315" t="s">
        <v>755</v>
      </c>
      <c r="B1709" s="315" t="s">
        <v>2095</v>
      </c>
      <c r="C1709" s="315" t="s">
        <v>2098</v>
      </c>
      <c r="D1709" s="316">
        <v>3.4</v>
      </c>
      <c r="E1709" s="317">
        <v>3329</v>
      </c>
      <c r="F1709" s="317">
        <v>2496.75</v>
      </c>
      <c r="G1709" s="318">
        <v>39570</v>
      </c>
      <c r="H1709" s="318">
        <v>39414</v>
      </c>
      <c r="I1709" s="318">
        <v>48549</v>
      </c>
      <c r="J1709" s="315"/>
      <c r="K1709" s="315">
        <v>8241</v>
      </c>
      <c r="L1709" s="315" t="s">
        <v>2897</v>
      </c>
      <c r="M1709" s="315" t="s">
        <v>1051</v>
      </c>
      <c r="N1709" s="315" t="s">
        <v>755</v>
      </c>
      <c r="O1709" s="315"/>
      <c r="P1709" s="315"/>
      <c r="Q1709" s="315"/>
    </row>
    <row r="1710" spans="1:17">
      <c r="A1710" s="315" t="s">
        <v>755</v>
      </c>
      <c r="B1710" s="315" t="s">
        <v>2095</v>
      </c>
      <c r="C1710" s="315" t="s">
        <v>2098</v>
      </c>
      <c r="D1710" s="316">
        <v>3.4</v>
      </c>
      <c r="E1710" s="317">
        <v>3485</v>
      </c>
      <c r="F1710" s="317">
        <v>2613.75</v>
      </c>
      <c r="G1710" s="318">
        <v>39570</v>
      </c>
      <c r="H1710" s="318">
        <v>39363</v>
      </c>
      <c r="I1710" s="318">
        <v>48549</v>
      </c>
      <c r="J1710" s="315"/>
      <c r="K1710" s="315">
        <v>8274</v>
      </c>
      <c r="L1710" s="315" t="s">
        <v>2898</v>
      </c>
      <c r="M1710" s="315" t="s">
        <v>792</v>
      </c>
      <c r="N1710" s="315" t="s">
        <v>755</v>
      </c>
      <c r="O1710" s="315"/>
      <c r="P1710" s="315"/>
      <c r="Q1710" s="315"/>
    </row>
    <row r="1711" spans="1:17">
      <c r="A1711" s="315" t="s">
        <v>755</v>
      </c>
      <c r="B1711" s="315" t="s">
        <v>2095</v>
      </c>
      <c r="C1711" s="315" t="s">
        <v>2098</v>
      </c>
      <c r="D1711" s="316">
        <v>3.4</v>
      </c>
      <c r="E1711" s="317">
        <v>3390</v>
      </c>
      <c r="F1711" s="317">
        <v>2542.5</v>
      </c>
      <c r="G1711" s="318">
        <v>39570</v>
      </c>
      <c r="H1711" s="318">
        <v>39640</v>
      </c>
      <c r="I1711" s="318">
        <v>48914</v>
      </c>
      <c r="J1711" s="315"/>
      <c r="K1711" s="315">
        <v>5080</v>
      </c>
      <c r="L1711" s="315" t="s">
        <v>2899</v>
      </c>
      <c r="M1711" s="315" t="s">
        <v>776</v>
      </c>
      <c r="N1711" s="315" t="s">
        <v>755</v>
      </c>
      <c r="O1711" s="315"/>
      <c r="P1711" s="315"/>
      <c r="Q1711" s="315"/>
    </row>
    <row r="1712" spans="1:17">
      <c r="A1712" s="315" t="s">
        <v>755</v>
      </c>
      <c r="B1712" s="315" t="s">
        <v>2095</v>
      </c>
      <c r="C1712" s="315" t="s">
        <v>2098</v>
      </c>
      <c r="D1712" s="316">
        <v>3.4</v>
      </c>
      <c r="E1712" s="317">
        <v>3525</v>
      </c>
      <c r="F1712" s="317">
        <v>2643.75</v>
      </c>
      <c r="G1712" s="318">
        <v>39570</v>
      </c>
      <c r="H1712" s="318">
        <v>39640</v>
      </c>
      <c r="I1712" s="318">
        <v>48944</v>
      </c>
      <c r="J1712" s="315"/>
      <c r="K1712" s="315">
        <v>5272</v>
      </c>
      <c r="L1712" s="315" t="s">
        <v>2617</v>
      </c>
      <c r="M1712" s="315" t="s">
        <v>776</v>
      </c>
      <c r="N1712" s="315" t="s">
        <v>755</v>
      </c>
      <c r="O1712" s="315"/>
      <c r="P1712" s="315"/>
      <c r="Q1712" s="315"/>
    </row>
    <row r="1713" spans="1:17">
      <c r="A1713" s="315" t="s">
        <v>755</v>
      </c>
      <c r="B1713" s="315" t="s">
        <v>2095</v>
      </c>
      <c r="C1713" s="315" t="s">
        <v>2096</v>
      </c>
      <c r="D1713" s="316">
        <v>3.4</v>
      </c>
      <c r="E1713" s="317">
        <v>3612</v>
      </c>
      <c r="F1713" s="317">
        <v>3250.7999999999997</v>
      </c>
      <c r="G1713" s="318">
        <v>39570</v>
      </c>
      <c r="H1713" s="318">
        <v>39829</v>
      </c>
      <c r="I1713" s="318">
        <v>49279</v>
      </c>
      <c r="J1713" s="315"/>
      <c r="K1713" s="315">
        <v>1261</v>
      </c>
      <c r="L1713" s="315" t="s">
        <v>2546</v>
      </c>
      <c r="M1713" s="315" t="s">
        <v>766</v>
      </c>
      <c r="N1713" s="315" t="s">
        <v>755</v>
      </c>
      <c r="O1713" s="315"/>
      <c r="P1713" s="315"/>
      <c r="Q1713" s="315"/>
    </row>
    <row r="1714" spans="1:17">
      <c r="A1714" s="315" t="s">
        <v>755</v>
      </c>
      <c r="B1714" s="315" t="s">
        <v>2095</v>
      </c>
      <c r="C1714" s="315" t="s">
        <v>2098</v>
      </c>
      <c r="D1714" s="316">
        <v>3.4</v>
      </c>
      <c r="E1714" s="317">
        <v>3368</v>
      </c>
      <c r="F1714" s="317">
        <v>2526</v>
      </c>
      <c r="G1714" s="318">
        <v>39570</v>
      </c>
      <c r="H1714" s="318">
        <v>39609</v>
      </c>
      <c r="I1714" s="318">
        <v>48944</v>
      </c>
      <c r="J1714" s="315"/>
      <c r="K1714" s="315">
        <v>1012</v>
      </c>
      <c r="L1714" s="315" t="s">
        <v>2075</v>
      </c>
      <c r="M1714" s="315" t="s">
        <v>766</v>
      </c>
      <c r="N1714" s="315" t="s">
        <v>755</v>
      </c>
      <c r="O1714" s="315"/>
      <c r="P1714" s="315"/>
      <c r="Q1714" s="315"/>
    </row>
    <row r="1715" spans="1:17">
      <c r="A1715" s="315" t="s">
        <v>755</v>
      </c>
      <c r="B1715" s="315" t="s">
        <v>2095</v>
      </c>
      <c r="C1715" s="315" t="s">
        <v>2098</v>
      </c>
      <c r="D1715" s="316">
        <v>3.4</v>
      </c>
      <c r="E1715" s="317">
        <v>3416</v>
      </c>
      <c r="F1715" s="317">
        <v>2562</v>
      </c>
      <c r="G1715" s="318">
        <v>39570</v>
      </c>
      <c r="H1715" s="318">
        <v>39679</v>
      </c>
      <c r="I1715" s="318">
        <v>48914</v>
      </c>
      <c r="J1715" s="315"/>
      <c r="K1715" s="315">
        <v>8630</v>
      </c>
      <c r="L1715" s="315" t="s">
        <v>1044</v>
      </c>
      <c r="M1715" s="315" t="s">
        <v>784</v>
      </c>
      <c r="N1715" s="315" t="s">
        <v>755</v>
      </c>
      <c r="O1715" s="315"/>
      <c r="P1715" s="315"/>
      <c r="Q1715" s="315"/>
    </row>
    <row r="1716" spans="1:17">
      <c r="A1716" s="315" t="s">
        <v>755</v>
      </c>
      <c r="B1716" s="315" t="s">
        <v>2095</v>
      </c>
      <c r="C1716" s="315" t="s">
        <v>2098</v>
      </c>
      <c r="D1716" s="316">
        <v>3.4</v>
      </c>
      <c r="E1716" s="317">
        <v>3631</v>
      </c>
      <c r="F1716" s="317">
        <v>2723.25</v>
      </c>
      <c r="G1716" s="318">
        <v>39570</v>
      </c>
      <c r="H1716" s="318">
        <v>39571</v>
      </c>
      <c r="I1716" s="318">
        <v>48944</v>
      </c>
      <c r="J1716" s="315"/>
      <c r="K1716" s="315">
        <v>1026</v>
      </c>
      <c r="L1716" s="315" t="s">
        <v>2659</v>
      </c>
      <c r="M1716" s="315" t="s">
        <v>766</v>
      </c>
      <c r="N1716" s="315" t="s">
        <v>755</v>
      </c>
      <c r="O1716" s="315"/>
      <c r="P1716" s="315"/>
      <c r="Q1716" s="315"/>
    </row>
    <row r="1717" spans="1:17">
      <c r="A1717" s="315" t="s">
        <v>755</v>
      </c>
      <c r="B1717" s="315" t="s">
        <v>2095</v>
      </c>
      <c r="C1717" s="315" t="s">
        <v>2098</v>
      </c>
      <c r="D1717" s="316">
        <v>3.4</v>
      </c>
      <c r="E1717" s="317">
        <v>2713</v>
      </c>
      <c r="F1717" s="317">
        <v>2034.75</v>
      </c>
      <c r="G1717" s="318">
        <v>39570</v>
      </c>
      <c r="H1717" s="318">
        <v>39701</v>
      </c>
      <c r="I1717" s="318">
        <v>48944</v>
      </c>
      <c r="J1717" s="315"/>
      <c r="K1717" s="315">
        <v>1815</v>
      </c>
      <c r="L1717" s="315" t="s">
        <v>2900</v>
      </c>
      <c r="M1717" s="315" t="s">
        <v>766</v>
      </c>
      <c r="N1717" s="315" t="s">
        <v>755</v>
      </c>
      <c r="O1717" s="315"/>
      <c r="P1717" s="315"/>
      <c r="Q1717" s="315"/>
    </row>
    <row r="1718" spans="1:17">
      <c r="A1718" s="315" t="s">
        <v>755</v>
      </c>
      <c r="B1718" s="315" t="s">
        <v>2095</v>
      </c>
      <c r="C1718" s="315" t="s">
        <v>2098</v>
      </c>
      <c r="D1718" s="316">
        <v>3.4</v>
      </c>
      <c r="E1718" s="317">
        <v>3484</v>
      </c>
      <c r="F1718" s="317">
        <v>2613</v>
      </c>
      <c r="G1718" s="318">
        <v>39570</v>
      </c>
      <c r="H1718" s="318">
        <v>39582</v>
      </c>
      <c r="I1718" s="318">
        <v>48914</v>
      </c>
      <c r="J1718" s="315"/>
      <c r="K1718" s="315">
        <v>3425</v>
      </c>
      <c r="L1718" s="315" t="s">
        <v>2901</v>
      </c>
      <c r="M1718" s="315" t="s">
        <v>764</v>
      </c>
      <c r="N1718" s="315" t="s">
        <v>755</v>
      </c>
      <c r="O1718" s="315"/>
      <c r="P1718" s="315"/>
      <c r="Q1718" s="315"/>
    </row>
    <row r="1719" spans="1:17">
      <c r="A1719" s="315" t="s">
        <v>755</v>
      </c>
      <c r="B1719" s="315" t="s">
        <v>2095</v>
      </c>
      <c r="C1719" s="315" t="s">
        <v>2098</v>
      </c>
      <c r="D1719" s="316">
        <v>3.4</v>
      </c>
      <c r="E1719" s="317">
        <v>2430</v>
      </c>
      <c r="F1719" s="317">
        <v>1822.5</v>
      </c>
      <c r="G1719" s="318">
        <v>39570</v>
      </c>
      <c r="H1719" s="318">
        <v>39587</v>
      </c>
      <c r="I1719" s="318">
        <v>48944</v>
      </c>
      <c r="J1719" s="315"/>
      <c r="K1719" s="315">
        <v>3627</v>
      </c>
      <c r="L1719" s="315" t="s">
        <v>2740</v>
      </c>
      <c r="M1719" s="315" t="s">
        <v>764</v>
      </c>
      <c r="N1719" s="315" t="s">
        <v>755</v>
      </c>
      <c r="O1719" s="315"/>
      <c r="P1719" s="315"/>
      <c r="Q1719" s="315"/>
    </row>
    <row r="1720" spans="1:17">
      <c r="A1720" s="315" t="s">
        <v>755</v>
      </c>
      <c r="B1720" s="315" t="s">
        <v>2095</v>
      </c>
      <c r="C1720" s="315" t="s">
        <v>2098</v>
      </c>
      <c r="D1720" s="316">
        <v>3.4</v>
      </c>
      <c r="E1720" s="317">
        <v>3301</v>
      </c>
      <c r="F1720" s="317">
        <v>2475.75</v>
      </c>
      <c r="G1720" s="318">
        <v>39570</v>
      </c>
      <c r="H1720" s="318">
        <v>39510</v>
      </c>
      <c r="I1720" s="318">
        <v>48944</v>
      </c>
      <c r="J1720" s="315"/>
      <c r="K1720" s="315">
        <v>3205</v>
      </c>
      <c r="L1720" s="315" t="s">
        <v>2259</v>
      </c>
      <c r="M1720" s="315" t="s">
        <v>764</v>
      </c>
      <c r="N1720" s="315" t="s">
        <v>755</v>
      </c>
      <c r="O1720" s="315"/>
      <c r="P1720" s="315"/>
      <c r="Q1720" s="315"/>
    </row>
    <row r="1721" spans="1:17">
      <c r="A1721" s="315" t="s">
        <v>755</v>
      </c>
      <c r="B1721" s="315" t="s">
        <v>2095</v>
      </c>
      <c r="C1721" s="315" t="s">
        <v>2098</v>
      </c>
      <c r="D1721" s="316">
        <v>3.4</v>
      </c>
      <c r="E1721" s="317">
        <v>3585</v>
      </c>
      <c r="F1721" s="317">
        <v>2688.75</v>
      </c>
      <c r="G1721" s="318">
        <v>39570</v>
      </c>
      <c r="H1721" s="318">
        <v>39853</v>
      </c>
      <c r="I1721" s="318">
        <v>49309</v>
      </c>
      <c r="J1721" s="315"/>
      <c r="K1721" s="315">
        <v>1860</v>
      </c>
      <c r="L1721" s="315" t="s">
        <v>1057</v>
      </c>
      <c r="M1721" s="315" t="s">
        <v>766</v>
      </c>
      <c r="N1721" s="315" t="s">
        <v>755</v>
      </c>
      <c r="O1721" s="315"/>
      <c r="P1721" s="315"/>
      <c r="Q1721" s="315"/>
    </row>
    <row r="1722" spans="1:17">
      <c r="A1722" s="315" t="s">
        <v>755</v>
      </c>
      <c r="B1722" s="315" t="s">
        <v>2095</v>
      </c>
      <c r="C1722" s="315" t="s">
        <v>2096</v>
      </c>
      <c r="D1722" s="316">
        <v>3.4</v>
      </c>
      <c r="E1722" s="317">
        <v>2700</v>
      </c>
      <c r="F1722" s="317">
        <v>2430</v>
      </c>
      <c r="G1722" s="318">
        <v>39570</v>
      </c>
      <c r="H1722" s="318">
        <v>39646</v>
      </c>
      <c r="I1722" s="318">
        <v>48914</v>
      </c>
      <c r="J1722" s="315"/>
      <c r="K1722" s="315">
        <v>8500</v>
      </c>
      <c r="L1722" s="315" t="s">
        <v>1660</v>
      </c>
      <c r="M1722" s="315" t="s">
        <v>792</v>
      </c>
      <c r="N1722" s="315" t="s">
        <v>755</v>
      </c>
      <c r="O1722" s="315"/>
      <c r="P1722" s="315"/>
      <c r="Q1722" s="315"/>
    </row>
    <row r="1723" spans="1:17">
      <c r="A1723" s="315" t="s">
        <v>755</v>
      </c>
      <c r="B1723" s="315" t="s">
        <v>2095</v>
      </c>
      <c r="C1723" s="315" t="s">
        <v>2098</v>
      </c>
      <c r="D1723" s="316">
        <v>3.4</v>
      </c>
      <c r="E1723" s="317">
        <v>3250.62</v>
      </c>
      <c r="F1723" s="317">
        <v>2437.9799999999996</v>
      </c>
      <c r="G1723" s="318">
        <v>39570</v>
      </c>
      <c r="H1723" s="318">
        <v>38838</v>
      </c>
      <c r="I1723" s="318">
        <v>48183</v>
      </c>
      <c r="J1723" s="315"/>
      <c r="K1723" s="315">
        <v>9500</v>
      </c>
      <c r="L1723" s="315" t="s">
        <v>2832</v>
      </c>
      <c r="M1723" s="315" t="s">
        <v>770</v>
      </c>
      <c r="N1723" s="315" t="s">
        <v>755</v>
      </c>
      <c r="O1723" s="315"/>
      <c r="P1723" s="315"/>
      <c r="Q1723" s="315"/>
    </row>
    <row r="1724" spans="1:17">
      <c r="A1724" s="315" t="s">
        <v>755</v>
      </c>
      <c r="B1724" s="315" t="s">
        <v>2095</v>
      </c>
      <c r="C1724" s="315" t="s">
        <v>2098</v>
      </c>
      <c r="D1724" s="316">
        <v>3.4</v>
      </c>
      <c r="E1724" s="317">
        <v>3031</v>
      </c>
      <c r="F1724" s="317">
        <v>1864.08</v>
      </c>
      <c r="G1724" s="318">
        <v>39570</v>
      </c>
      <c r="H1724" s="318">
        <v>40289</v>
      </c>
      <c r="I1724" s="318">
        <v>49674</v>
      </c>
      <c r="J1724" s="315"/>
      <c r="K1724" s="315">
        <v>5303</v>
      </c>
      <c r="L1724" s="315" t="s">
        <v>1006</v>
      </c>
      <c r="M1724" s="315" t="s">
        <v>776</v>
      </c>
      <c r="N1724" s="315" t="s">
        <v>755</v>
      </c>
      <c r="O1724" s="315"/>
      <c r="P1724" s="315"/>
      <c r="Q1724" s="315"/>
    </row>
    <row r="1725" spans="1:17">
      <c r="A1725" s="315" t="s">
        <v>755</v>
      </c>
      <c r="B1725" s="315" t="s">
        <v>2095</v>
      </c>
      <c r="C1725" s="315" t="s">
        <v>2098</v>
      </c>
      <c r="D1725" s="316">
        <v>3.4</v>
      </c>
      <c r="E1725" s="317">
        <v>3267</v>
      </c>
      <c r="F1725" s="317">
        <v>2009.22</v>
      </c>
      <c r="G1725" s="318">
        <v>39569</v>
      </c>
      <c r="H1725" s="318">
        <v>40362</v>
      </c>
      <c r="I1725" s="318">
        <v>49674</v>
      </c>
      <c r="J1725" s="315"/>
      <c r="K1725" s="315">
        <v>3653</v>
      </c>
      <c r="L1725" s="315" t="s">
        <v>2500</v>
      </c>
      <c r="M1725" s="315" t="s">
        <v>764</v>
      </c>
      <c r="N1725" s="315" t="s">
        <v>755</v>
      </c>
      <c r="O1725" s="315"/>
      <c r="P1725" s="315"/>
      <c r="Q1725" s="315"/>
    </row>
    <row r="1726" spans="1:17">
      <c r="A1726" s="315" t="s">
        <v>755</v>
      </c>
      <c r="B1726" s="315" t="s">
        <v>2095</v>
      </c>
      <c r="C1726" s="315" t="s">
        <v>2098</v>
      </c>
      <c r="D1726" s="316">
        <v>3.4</v>
      </c>
      <c r="E1726" s="317">
        <v>3588</v>
      </c>
      <c r="F1726" s="317">
        <v>1733.01</v>
      </c>
      <c r="G1726" s="318">
        <v>39569</v>
      </c>
      <c r="H1726" s="318">
        <v>40770</v>
      </c>
      <c r="I1726" s="318">
        <v>50040</v>
      </c>
      <c r="J1726" s="315"/>
      <c r="K1726" s="315">
        <v>3653</v>
      </c>
      <c r="L1726" s="315" t="s">
        <v>2500</v>
      </c>
      <c r="M1726" s="315" t="s">
        <v>764</v>
      </c>
      <c r="N1726" s="315" t="s">
        <v>755</v>
      </c>
      <c r="O1726" s="315"/>
      <c r="P1726" s="315"/>
      <c r="Q1726" s="315"/>
    </row>
    <row r="1727" spans="1:17">
      <c r="A1727" s="315" t="s">
        <v>755</v>
      </c>
      <c r="B1727" s="315" t="s">
        <v>2095</v>
      </c>
      <c r="C1727" s="315" t="s">
        <v>2096</v>
      </c>
      <c r="D1727" s="316">
        <v>3.4</v>
      </c>
      <c r="E1727" s="317">
        <v>3298</v>
      </c>
      <c r="F1727" s="317">
        <v>2968.2</v>
      </c>
      <c r="G1727" s="318">
        <v>39569</v>
      </c>
      <c r="H1727" s="318">
        <v>39562</v>
      </c>
      <c r="I1727" s="318">
        <v>48944</v>
      </c>
      <c r="J1727" s="315"/>
      <c r="K1727" s="315">
        <v>1163</v>
      </c>
      <c r="L1727" s="315" t="s">
        <v>2902</v>
      </c>
      <c r="M1727" s="315" t="s">
        <v>766</v>
      </c>
      <c r="N1727" s="315" t="s">
        <v>755</v>
      </c>
      <c r="O1727" s="315"/>
      <c r="P1727" s="315"/>
      <c r="Q1727" s="315"/>
    </row>
    <row r="1728" spans="1:17">
      <c r="A1728" s="315" t="s">
        <v>755</v>
      </c>
      <c r="B1728" s="315" t="s">
        <v>2095</v>
      </c>
      <c r="C1728" s="315" t="s">
        <v>2096</v>
      </c>
      <c r="D1728" s="316">
        <v>3.4</v>
      </c>
      <c r="E1728" s="317">
        <v>3147</v>
      </c>
      <c r="F1728" s="317">
        <v>1863.03</v>
      </c>
      <c r="G1728" s="318">
        <v>39570</v>
      </c>
      <c r="H1728" s="318">
        <v>40780</v>
      </c>
      <c r="I1728" s="318">
        <v>50040</v>
      </c>
      <c r="J1728" s="315"/>
      <c r="K1728" s="315">
        <v>1867</v>
      </c>
      <c r="L1728" s="315" t="s">
        <v>983</v>
      </c>
      <c r="M1728" s="315" t="s">
        <v>766</v>
      </c>
      <c r="N1728" s="315" t="s">
        <v>755</v>
      </c>
      <c r="O1728" s="315"/>
      <c r="P1728" s="315"/>
      <c r="Q1728" s="315"/>
    </row>
    <row r="1729" spans="1:17">
      <c r="A1729" s="315" t="s">
        <v>755</v>
      </c>
      <c r="B1729" s="315" t="s">
        <v>2095</v>
      </c>
      <c r="C1729" s="315" t="s">
        <v>2096</v>
      </c>
      <c r="D1729" s="316">
        <v>3.4</v>
      </c>
      <c r="E1729" s="317">
        <v>1891</v>
      </c>
      <c r="F1729" s="317">
        <v>1701.9</v>
      </c>
      <c r="G1729" s="318">
        <v>39570</v>
      </c>
      <c r="H1729" s="318">
        <v>39940</v>
      </c>
      <c r="I1729" s="318">
        <v>49309</v>
      </c>
      <c r="J1729" s="315"/>
      <c r="K1729" s="315">
        <v>3400</v>
      </c>
      <c r="L1729" s="315" t="s">
        <v>2253</v>
      </c>
      <c r="M1729" s="315" t="s">
        <v>764</v>
      </c>
      <c r="N1729" s="315" t="s">
        <v>755</v>
      </c>
      <c r="O1729" s="315"/>
      <c r="P1729" s="315"/>
      <c r="Q1729" s="315"/>
    </row>
    <row r="1730" spans="1:17">
      <c r="A1730" s="315" t="s">
        <v>755</v>
      </c>
      <c r="B1730" s="315" t="s">
        <v>2095</v>
      </c>
      <c r="C1730" s="315" t="s">
        <v>2098</v>
      </c>
      <c r="D1730" s="316">
        <v>3.4</v>
      </c>
      <c r="E1730" s="317">
        <v>3436</v>
      </c>
      <c r="F1730" s="317">
        <v>2577</v>
      </c>
      <c r="G1730" s="318">
        <v>39597</v>
      </c>
      <c r="H1730" s="318">
        <v>39532</v>
      </c>
      <c r="I1730" s="318">
        <v>48914</v>
      </c>
      <c r="J1730" s="315"/>
      <c r="K1730" s="315">
        <v>6210</v>
      </c>
      <c r="L1730" s="315" t="s">
        <v>2903</v>
      </c>
      <c r="M1730" s="315" t="s">
        <v>788</v>
      </c>
      <c r="N1730" s="315" t="s">
        <v>755</v>
      </c>
      <c r="O1730" s="315"/>
      <c r="P1730" s="315"/>
      <c r="Q1730" s="315"/>
    </row>
    <row r="1731" spans="1:17">
      <c r="A1731" s="315" t="s">
        <v>755</v>
      </c>
      <c r="B1731" s="315" t="s">
        <v>2095</v>
      </c>
      <c r="C1731" s="315" t="s">
        <v>2098</v>
      </c>
      <c r="D1731" s="316">
        <v>3.4</v>
      </c>
      <c r="E1731" s="317">
        <v>3323</v>
      </c>
      <c r="F1731" s="317">
        <v>2492.25</v>
      </c>
      <c r="G1731" s="318">
        <v>39597</v>
      </c>
      <c r="H1731" s="318">
        <v>39506</v>
      </c>
      <c r="I1731" s="318">
        <v>48914</v>
      </c>
      <c r="J1731" s="315"/>
      <c r="K1731" s="315">
        <v>2024</v>
      </c>
      <c r="L1731" s="315" t="s">
        <v>2904</v>
      </c>
      <c r="M1731" s="315" t="s">
        <v>758</v>
      </c>
      <c r="N1731" s="315" t="s">
        <v>755</v>
      </c>
      <c r="O1731" s="315"/>
      <c r="P1731" s="315"/>
      <c r="Q1731" s="315"/>
    </row>
    <row r="1732" spans="1:17">
      <c r="A1732" s="315" t="s">
        <v>755</v>
      </c>
      <c r="B1732" s="315" t="s">
        <v>2095</v>
      </c>
      <c r="C1732" s="315" t="s">
        <v>2098</v>
      </c>
      <c r="D1732" s="316">
        <v>3.4</v>
      </c>
      <c r="E1732" s="317">
        <v>3111</v>
      </c>
      <c r="F1732" s="317">
        <v>2333.25</v>
      </c>
      <c r="G1732" s="318">
        <v>39623</v>
      </c>
      <c r="H1732" s="318">
        <v>40079</v>
      </c>
      <c r="I1732" s="318">
        <v>49309</v>
      </c>
      <c r="J1732" s="315"/>
      <c r="K1732" s="315">
        <v>8305</v>
      </c>
      <c r="L1732" s="315" t="s">
        <v>1039</v>
      </c>
      <c r="M1732" s="315" t="s">
        <v>784</v>
      </c>
      <c r="N1732" s="315" t="s">
        <v>755</v>
      </c>
      <c r="O1732" s="315"/>
      <c r="P1732" s="315"/>
      <c r="Q1732" s="315"/>
    </row>
    <row r="1733" spans="1:17">
      <c r="A1733" s="315" t="s">
        <v>755</v>
      </c>
      <c r="B1733" s="315" t="s">
        <v>2095</v>
      </c>
      <c r="C1733" s="315" t="s">
        <v>2098</v>
      </c>
      <c r="D1733" s="316">
        <v>3.4</v>
      </c>
      <c r="E1733" s="317">
        <v>3581.99</v>
      </c>
      <c r="F1733" s="317">
        <v>2686.49</v>
      </c>
      <c r="G1733" s="318">
        <v>39570</v>
      </c>
      <c r="H1733" s="318">
        <v>39693</v>
      </c>
      <c r="I1733" s="318">
        <v>48944</v>
      </c>
      <c r="J1733" s="315"/>
      <c r="K1733" s="315">
        <v>8107</v>
      </c>
      <c r="L1733" s="315" t="s">
        <v>919</v>
      </c>
      <c r="M1733" s="315" t="s">
        <v>784</v>
      </c>
      <c r="N1733" s="315" t="s">
        <v>755</v>
      </c>
      <c r="O1733" s="315"/>
      <c r="P1733" s="315"/>
      <c r="Q1733" s="315"/>
    </row>
    <row r="1734" spans="1:17">
      <c r="A1734" s="315" t="s">
        <v>755</v>
      </c>
      <c r="B1734" s="315" t="s">
        <v>2095</v>
      </c>
      <c r="C1734" s="315" t="s">
        <v>2098</v>
      </c>
      <c r="D1734" s="316">
        <v>3.4</v>
      </c>
      <c r="E1734" s="317">
        <v>2926</v>
      </c>
      <c r="F1734" s="317">
        <v>1413.26</v>
      </c>
      <c r="G1734" s="318">
        <v>39570</v>
      </c>
      <c r="H1734" s="318">
        <v>40900</v>
      </c>
      <c r="I1734" s="318">
        <v>50040</v>
      </c>
      <c r="J1734" s="315"/>
      <c r="K1734" s="315">
        <v>2832</v>
      </c>
      <c r="L1734" s="315" t="s">
        <v>2711</v>
      </c>
      <c r="M1734" s="315" t="s">
        <v>1431</v>
      </c>
      <c r="N1734" s="315" t="s">
        <v>755</v>
      </c>
      <c r="O1734" s="315"/>
      <c r="P1734" s="315"/>
      <c r="Q1734" s="315"/>
    </row>
    <row r="1735" spans="1:17">
      <c r="A1735" s="315" t="s">
        <v>755</v>
      </c>
      <c r="B1735" s="315" t="s">
        <v>2095</v>
      </c>
      <c r="C1735" s="315" t="s">
        <v>2098</v>
      </c>
      <c r="D1735" s="316">
        <v>3.4</v>
      </c>
      <c r="E1735" s="317">
        <v>3095</v>
      </c>
      <c r="F1735" s="317">
        <v>2321.25</v>
      </c>
      <c r="G1735" s="318">
        <v>39570</v>
      </c>
      <c r="H1735" s="318">
        <v>40122</v>
      </c>
      <c r="I1735" s="318">
        <v>49309</v>
      </c>
      <c r="J1735" s="315"/>
      <c r="K1735" s="315">
        <v>5611</v>
      </c>
      <c r="L1735" s="315" t="s">
        <v>2819</v>
      </c>
      <c r="M1735" s="315" t="s">
        <v>776</v>
      </c>
      <c r="N1735" s="315" t="s">
        <v>755</v>
      </c>
      <c r="O1735" s="315"/>
      <c r="P1735" s="315"/>
      <c r="Q1735" s="315"/>
    </row>
    <row r="1736" spans="1:17">
      <c r="A1736" s="315" t="s">
        <v>755</v>
      </c>
      <c r="B1736" s="315" t="s">
        <v>2095</v>
      </c>
      <c r="C1736" s="315" t="s">
        <v>2098</v>
      </c>
      <c r="D1736" s="316">
        <v>3.4</v>
      </c>
      <c r="E1736" s="317">
        <v>2931</v>
      </c>
      <c r="F1736" s="317">
        <v>2198.25</v>
      </c>
      <c r="G1736" s="318">
        <v>39570</v>
      </c>
      <c r="H1736" s="318">
        <v>39612</v>
      </c>
      <c r="I1736" s="318">
        <v>48914</v>
      </c>
      <c r="J1736" s="315"/>
      <c r="K1736" s="315">
        <v>3665</v>
      </c>
      <c r="L1736" s="315" t="s">
        <v>2179</v>
      </c>
      <c r="M1736" s="315" t="s">
        <v>764</v>
      </c>
      <c r="N1736" s="315" t="s">
        <v>755</v>
      </c>
      <c r="O1736" s="315"/>
      <c r="P1736" s="315"/>
      <c r="Q1736" s="315"/>
    </row>
    <row r="1737" spans="1:17">
      <c r="A1737" s="315" t="s">
        <v>755</v>
      </c>
      <c r="B1737" s="315" t="s">
        <v>2095</v>
      </c>
      <c r="C1737" s="315" t="s">
        <v>2096</v>
      </c>
      <c r="D1737" s="316">
        <v>3.4</v>
      </c>
      <c r="E1737" s="317">
        <v>2813</v>
      </c>
      <c r="F1737" s="317">
        <v>2531.7000000000003</v>
      </c>
      <c r="G1737" s="318">
        <v>39570</v>
      </c>
      <c r="H1737" s="318">
        <v>39784</v>
      </c>
      <c r="I1737" s="318">
        <v>48914</v>
      </c>
      <c r="J1737" s="315"/>
      <c r="K1737" s="315">
        <v>3603</v>
      </c>
      <c r="L1737" s="315" t="s">
        <v>2197</v>
      </c>
      <c r="M1737" s="315" t="s">
        <v>764</v>
      </c>
      <c r="N1737" s="315" t="s">
        <v>755</v>
      </c>
      <c r="O1737" s="315"/>
      <c r="P1737" s="315"/>
      <c r="Q1737" s="315"/>
    </row>
    <row r="1738" spans="1:17">
      <c r="A1738" s="315" t="s">
        <v>755</v>
      </c>
      <c r="B1738" s="315" t="s">
        <v>2095</v>
      </c>
      <c r="C1738" s="315" t="s">
        <v>2098</v>
      </c>
      <c r="D1738" s="316">
        <v>3.4</v>
      </c>
      <c r="E1738" s="317">
        <v>3489</v>
      </c>
      <c r="F1738" s="317">
        <v>2616.75</v>
      </c>
      <c r="G1738" s="318">
        <v>39570</v>
      </c>
      <c r="H1738" s="318">
        <v>39797</v>
      </c>
      <c r="I1738" s="318">
        <v>48944</v>
      </c>
      <c r="J1738" s="315"/>
      <c r="K1738" s="315">
        <v>3626</v>
      </c>
      <c r="L1738" s="315" t="s">
        <v>2635</v>
      </c>
      <c r="M1738" s="315" t="s">
        <v>764</v>
      </c>
      <c r="N1738" s="315" t="s">
        <v>755</v>
      </c>
      <c r="O1738" s="315"/>
      <c r="P1738" s="315"/>
      <c r="Q1738" s="315"/>
    </row>
    <row r="1739" spans="1:17">
      <c r="A1739" s="315" t="s">
        <v>755</v>
      </c>
      <c r="B1739" s="315" t="s">
        <v>2095</v>
      </c>
      <c r="C1739" s="315" t="s">
        <v>2098</v>
      </c>
      <c r="D1739" s="316">
        <v>3.4</v>
      </c>
      <c r="E1739" s="317">
        <v>3532</v>
      </c>
      <c r="F1739" s="317">
        <v>2649</v>
      </c>
      <c r="G1739" s="318">
        <v>39570</v>
      </c>
      <c r="H1739" s="318">
        <v>39598</v>
      </c>
      <c r="I1739" s="318">
        <v>48914</v>
      </c>
      <c r="J1739" s="315"/>
      <c r="K1739" s="315">
        <v>3624</v>
      </c>
      <c r="L1739" s="315" t="s">
        <v>2569</v>
      </c>
      <c r="M1739" s="315" t="s">
        <v>764</v>
      </c>
      <c r="N1739" s="315" t="s">
        <v>755</v>
      </c>
      <c r="O1739" s="315"/>
      <c r="P1739" s="315"/>
      <c r="Q1739" s="315"/>
    </row>
    <row r="1740" spans="1:17">
      <c r="A1740" s="315" t="s">
        <v>755</v>
      </c>
      <c r="B1740" s="315" t="s">
        <v>2095</v>
      </c>
      <c r="C1740" s="315" t="s">
        <v>2098</v>
      </c>
      <c r="D1740" s="316">
        <v>3.4</v>
      </c>
      <c r="E1740" s="317">
        <v>3166</v>
      </c>
      <c r="F1740" s="317">
        <v>2374.5</v>
      </c>
      <c r="G1740" s="318">
        <v>39570</v>
      </c>
      <c r="H1740" s="318">
        <v>39797</v>
      </c>
      <c r="I1740" s="318">
        <v>48944</v>
      </c>
      <c r="J1740" s="315"/>
      <c r="K1740" s="315">
        <v>3612</v>
      </c>
      <c r="L1740" s="315" t="s">
        <v>2278</v>
      </c>
      <c r="M1740" s="315" t="s">
        <v>764</v>
      </c>
      <c r="N1740" s="315" t="s">
        <v>755</v>
      </c>
      <c r="O1740" s="315"/>
      <c r="P1740" s="315"/>
      <c r="Q1740" s="315"/>
    </row>
    <row r="1741" spans="1:17">
      <c r="A1741" s="315" t="s">
        <v>755</v>
      </c>
      <c r="B1741" s="315" t="s">
        <v>2095</v>
      </c>
      <c r="C1741" s="315" t="s">
        <v>2098</v>
      </c>
      <c r="D1741" s="316">
        <v>3.4</v>
      </c>
      <c r="E1741" s="317">
        <v>3314</v>
      </c>
      <c r="F1741" s="317">
        <v>2485.5</v>
      </c>
      <c r="G1741" s="318">
        <v>39570</v>
      </c>
      <c r="H1741" s="318">
        <v>39784</v>
      </c>
      <c r="I1741" s="318">
        <v>48914</v>
      </c>
      <c r="J1741" s="315"/>
      <c r="K1741" s="315">
        <v>3661</v>
      </c>
      <c r="L1741" s="315" t="s">
        <v>1960</v>
      </c>
      <c r="M1741" s="315" t="s">
        <v>764</v>
      </c>
      <c r="N1741" s="315" t="s">
        <v>755</v>
      </c>
      <c r="O1741" s="315"/>
      <c r="P1741" s="315"/>
      <c r="Q1741" s="315"/>
    </row>
    <row r="1742" spans="1:17">
      <c r="A1742" s="315" t="s">
        <v>755</v>
      </c>
      <c r="B1742" s="315" t="s">
        <v>2095</v>
      </c>
      <c r="C1742" s="315" t="s">
        <v>2098</v>
      </c>
      <c r="D1742" s="316">
        <v>3.4</v>
      </c>
      <c r="E1742" s="317">
        <v>3220</v>
      </c>
      <c r="F1742" s="317">
        <v>2415</v>
      </c>
      <c r="G1742" s="318">
        <v>39570</v>
      </c>
      <c r="H1742" s="318">
        <v>39521</v>
      </c>
      <c r="I1742" s="318">
        <v>48914</v>
      </c>
      <c r="J1742" s="315"/>
      <c r="K1742" s="315">
        <v>3600</v>
      </c>
      <c r="L1742" s="315" t="s">
        <v>2197</v>
      </c>
      <c r="M1742" s="315" t="s">
        <v>764</v>
      </c>
      <c r="N1742" s="315" t="s">
        <v>755</v>
      </c>
      <c r="O1742" s="315"/>
      <c r="P1742" s="315"/>
      <c r="Q1742" s="315"/>
    </row>
    <row r="1743" spans="1:17">
      <c r="A1743" s="315" t="s">
        <v>755</v>
      </c>
      <c r="B1743" s="315" t="s">
        <v>2095</v>
      </c>
      <c r="C1743" s="315" t="s">
        <v>2098</v>
      </c>
      <c r="D1743" s="316">
        <v>3.4</v>
      </c>
      <c r="E1743" s="317">
        <v>3153</v>
      </c>
      <c r="F1743" s="317">
        <v>2364.75</v>
      </c>
      <c r="G1743" s="318">
        <v>39570</v>
      </c>
      <c r="H1743" s="318">
        <v>39779</v>
      </c>
      <c r="I1743" s="318">
        <v>48914</v>
      </c>
      <c r="J1743" s="315"/>
      <c r="K1743" s="315">
        <v>3645</v>
      </c>
      <c r="L1743" s="315" t="s">
        <v>2580</v>
      </c>
      <c r="M1743" s="315" t="s">
        <v>764</v>
      </c>
      <c r="N1743" s="315" t="s">
        <v>755</v>
      </c>
      <c r="O1743" s="315"/>
      <c r="P1743" s="315"/>
      <c r="Q1743" s="315"/>
    </row>
    <row r="1744" spans="1:17">
      <c r="A1744" s="315" t="s">
        <v>755</v>
      </c>
      <c r="B1744" s="315" t="s">
        <v>2095</v>
      </c>
      <c r="C1744" s="315" t="s">
        <v>2098</v>
      </c>
      <c r="D1744" s="316">
        <v>3.4</v>
      </c>
      <c r="E1744" s="317">
        <v>3904</v>
      </c>
      <c r="F1744" s="317">
        <v>2928</v>
      </c>
      <c r="G1744" s="318">
        <v>39570</v>
      </c>
      <c r="H1744" s="318">
        <v>39755</v>
      </c>
      <c r="I1744" s="318">
        <v>48944</v>
      </c>
      <c r="J1744" s="315"/>
      <c r="K1744" s="315">
        <v>1299</v>
      </c>
      <c r="L1744" s="315" t="s">
        <v>2293</v>
      </c>
      <c r="M1744" s="315" t="s">
        <v>766</v>
      </c>
      <c r="N1744" s="315" t="s">
        <v>755</v>
      </c>
      <c r="O1744" s="315"/>
      <c r="P1744" s="315"/>
      <c r="Q1744" s="315"/>
    </row>
    <row r="1745" spans="1:17">
      <c r="A1745" s="315" t="s">
        <v>755</v>
      </c>
      <c r="B1745" s="315" t="s">
        <v>2095</v>
      </c>
      <c r="C1745" s="315" t="s">
        <v>2098</v>
      </c>
      <c r="D1745" s="316">
        <v>3.4</v>
      </c>
      <c r="E1745" s="317">
        <v>2177.8900000000003</v>
      </c>
      <c r="F1745" s="317">
        <v>1633.4199999999998</v>
      </c>
      <c r="G1745" s="318">
        <v>39604</v>
      </c>
      <c r="H1745" s="318">
        <v>40004</v>
      </c>
      <c r="I1745" s="318">
        <v>49309</v>
      </c>
      <c r="J1745" s="315"/>
      <c r="K1745" s="315">
        <v>8400</v>
      </c>
      <c r="L1745" s="315" t="s">
        <v>2085</v>
      </c>
      <c r="M1745" s="315" t="s">
        <v>784</v>
      </c>
      <c r="N1745" s="315" t="s">
        <v>755</v>
      </c>
      <c r="O1745" s="315"/>
      <c r="P1745" s="315"/>
      <c r="Q1745" s="315"/>
    </row>
    <row r="1746" spans="1:17">
      <c r="A1746" s="315" t="s">
        <v>755</v>
      </c>
      <c r="B1746" s="315" t="s">
        <v>2095</v>
      </c>
      <c r="C1746" s="315" t="s">
        <v>2098</v>
      </c>
      <c r="D1746" s="316">
        <v>3.4</v>
      </c>
      <c r="E1746" s="317">
        <v>2074.27</v>
      </c>
      <c r="F1746" s="317">
        <v>1555.7100000000003</v>
      </c>
      <c r="G1746" s="318">
        <v>39604</v>
      </c>
      <c r="H1746" s="318">
        <v>40004</v>
      </c>
      <c r="I1746" s="318">
        <v>49309</v>
      </c>
      <c r="J1746" s="315"/>
      <c r="K1746" s="315">
        <v>8400</v>
      </c>
      <c r="L1746" s="315" t="s">
        <v>2085</v>
      </c>
      <c r="M1746" s="315" t="s">
        <v>784</v>
      </c>
      <c r="N1746" s="315" t="s">
        <v>755</v>
      </c>
      <c r="O1746" s="315"/>
      <c r="P1746" s="315"/>
      <c r="Q1746" s="315"/>
    </row>
    <row r="1747" spans="1:17">
      <c r="A1747" s="315" t="s">
        <v>755</v>
      </c>
      <c r="B1747" s="315" t="s">
        <v>2095</v>
      </c>
      <c r="C1747" s="315" t="s">
        <v>2096</v>
      </c>
      <c r="D1747" s="316">
        <v>3.4</v>
      </c>
      <c r="E1747" s="317">
        <v>3746</v>
      </c>
      <c r="F1747" s="317">
        <v>2217.63</v>
      </c>
      <c r="G1747" s="318">
        <v>39570</v>
      </c>
      <c r="H1747" s="318">
        <v>40808</v>
      </c>
      <c r="I1747" s="318">
        <v>50040</v>
      </c>
      <c r="J1747" s="315"/>
      <c r="K1747" s="315">
        <v>1749</v>
      </c>
      <c r="L1747" s="315" t="s">
        <v>2905</v>
      </c>
      <c r="M1747" s="315" t="s">
        <v>761</v>
      </c>
      <c r="N1747" s="315" t="s">
        <v>755</v>
      </c>
      <c r="O1747" s="315"/>
      <c r="P1747" s="315"/>
      <c r="Q1747" s="315"/>
    </row>
    <row r="1748" spans="1:17">
      <c r="A1748" s="315" t="s">
        <v>755</v>
      </c>
      <c r="B1748" s="315" t="s">
        <v>2095</v>
      </c>
      <c r="C1748" s="315" t="s">
        <v>2098</v>
      </c>
      <c r="D1748" s="316">
        <v>3.4</v>
      </c>
      <c r="E1748" s="317">
        <v>3407</v>
      </c>
      <c r="F1748" s="317">
        <v>2555.25</v>
      </c>
      <c r="G1748" s="318">
        <v>39587</v>
      </c>
      <c r="H1748" s="318">
        <v>39182</v>
      </c>
      <c r="I1748" s="318">
        <v>48549</v>
      </c>
      <c r="J1748" s="315"/>
      <c r="K1748" s="315">
        <v>8598</v>
      </c>
      <c r="L1748" s="315" t="s">
        <v>2906</v>
      </c>
      <c r="M1748" s="315" t="s">
        <v>792</v>
      </c>
      <c r="N1748" s="315" t="s">
        <v>755</v>
      </c>
      <c r="O1748" s="315"/>
      <c r="P1748" s="315"/>
      <c r="Q1748" s="315"/>
    </row>
    <row r="1749" spans="1:17">
      <c r="A1749" s="315" t="s">
        <v>755</v>
      </c>
      <c r="B1749" s="315" t="s">
        <v>2095</v>
      </c>
      <c r="C1749" s="315" t="s">
        <v>2098</v>
      </c>
      <c r="D1749" s="316">
        <v>3.4</v>
      </c>
      <c r="E1749" s="317">
        <v>3670</v>
      </c>
      <c r="F1749" s="317">
        <v>2752.5</v>
      </c>
      <c r="G1749" s="318">
        <v>39587</v>
      </c>
      <c r="H1749" s="318">
        <v>39686</v>
      </c>
      <c r="I1749" s="318">
        <v>48914</v>
      </c>
      <c r="J1749" s="315"/>
      <c r="K1749" s="315">
        <v>3374</v>
      </c>
      <c r="L1749" s="315" t="s">
        <v>2907</v>
      </c>
      <c r="M1749" s="315" t="s">
        <v>764</v>
      </c>
      <c r="N1749" s="315" t="s">
        <v>755</v>
      </c>
      <c r="O1749" s="315"/>
      <c r="P1749" s="315"/>
      <c r="Q1749" s="315"/>
    </row>
    <row r="1750" spans="1:17">
      <c r="A1750" s="315" t="s">
        <v>755</v>
      </c>
      <c r="B1750" s="315" t="s">
        <v>2095</v>
      </c>
      <c r="C1750" s="315" t="s">
        <v>2142</v>
      </c>
      <c r="D1750" s="316">
        <v>3.4</v>
      </c>
      <c r="E1750" s="317">
        <v>3173</v>
      </c>
      <c r="F1750" s="317">
        <v>2062.4499999999998</v>
      </c>
      <c r="G1750" s="318">
        <v>39575</v>
      </c>
      <c r="H1750" s="318">
        <v>39661</v>
      </c>
      <c r="I1750" s="318">
        <v>48914</v>
      </c>
      <c r="J1750" s="315"/>
      <c r="K1750" s="315">
        <v>2345</v>
      </c>
      <c r="L1750" s="315" t="s">
        <v>2908</v>
      </c>
      <c r="M1750" s="315" t="s">
        <v>1431</v>
      </c>
      <c r="N1750" s="315" t="s">
        <v>755</v>
      </c>
      <c r="O1750" s="315"/>
      <c r="P1750" s="315"/>
      <c r="Q1750" s="315"/>
    </row>
    <row r="1751" spans="1:17">
      <c r="A1751" s="315" t="s">
        <v>755</v>
      </c>
      <c r="B1751" s="315" t="s">
        <v>2095</v>
      </c>
      <c r="C1751" s="315" t="s">
        <v>2098</v>
      </c>
      <c r="D1751" s="316">
        <v>3.4</v>
      </c>
      <c r="E1751" s="317">
        <v>3108</v>
      </c>
      <c r="F1751" s="317">
        <v>2331</v>
      </c>
      <c r="G1751" s="318">
        <v>39582</v>
      </c>
      <c r="H1751" s="318">
        <v>39736</v>
      </c>
      <c r="I1751" s="318">
        <v>48944</v>
      </c>
      <c r="J1751" s="315"/>
      <c r="K1751" s="315">
        <v>6383</v>
      </c>
      <c r="L1751" s="315" t="s">
        <v>2909</v>
      </c>
      <c r="M1751" s="315" t="s">
        <v>1290</v>
      </c>
      <c r="N1751" s="315" t="s">
        <v>755</v>
      </c>
      <c r="O1751" s="315"/>
      <c r="P1751" s="315"/>
      <c r="Q1751" s="315"/>
    </row>
    <row r="1752" spans="1:17">
      <c r="A1752" s="315" t="s">
        <v>755</v>
      </c>
      <c r="B1752" s="315" t="s">
        <v>2095</v>
      </c>
      <c r="C1752" s="315" t="s">
        <v>2098</v>
      </c>
      <c r="D1752" s="316">
        <v>3.4</v>
      </c>
      <c r="E1752" s="317">
        <v>3850</v>
      </c>
      <c r="F1752" s="317">
        <v>2887.5</v>
      </c>
      <c r="G1752" s="318">
        <v>39623</v>
      </c>
      <c r="H1752" s="318">
        <v>40003</v>
      </c>
      <c r="I1752" s="318">
        <v>49309</v>
      </c>
      <c r="J1752" s="315"/>
      <c r="K1752" s="315">
        <v>3068</v>
      </c>
      <c r="L1752" s="315" t="s">
        <v>2910</v>
      </c>
      <c r="M1752" s="315" t="s">
        <v>764</v>
      </c>
      <c r="N1752" s="315" t="s">
        <v>755</v>
      </c>
      <c r="O1752" s="315"/>
      <c r="P1752" s="315"/>
      <c r="Q1752" s="315"/>
    </row>
    <row r="1753" spans="1:17">
      <c r="A1753" s="315" t="s">
        <v>755</v>
      </c>
      <c r="B1753" s="315" t="s">
        <v>2095</v>
      </c>
      <c r="C1753" s="315" t="s">
        <v>2098</v>
      </c>
      <c r="D1753" s="316">
        <v>3.4</v>
      </c>
      <c r="E1753" s="317">
        <v>2775</v>
      </c>
      <c r="F1753" s="317">
        <v>2081.25</v>
      </c>
      <c r="G1753" s="318">
        <v>39632</v>
      </c>
      <c r="H1753" s="318">
        <v>39356</v>
      </c>
      <c r="I1753" s="318">
        <v>48549</v>
      </c>
      <c r="J1753" s="315"/>
      <c r="K1753" s="315">
        <v>3123</v>
      </c>
      <c r="L1753" s="315" t="s">
        <v>2171</v>
      </c>
      <c r="M1753" s="315" t="s">
        <v>764</v>
      </c>
      <c r="N1753" s="315" t="s">
        <v>755</v>
      </c>
      <c r="O1753" s="315"/>
      <c r="P1753" s="315"/>
      <c r="Q1753" s="315"/>
    </row>
    <row r="1754" spans="1:17">
      <c r="A1754" s="315" t="s">
        <v>755</v>
      </c>
      <c r="B1754" s="315" t="s">
        <v>2095</v>
      </c>
      <c r="C1754" s="315" t="s">
        <v>2098</v>
      </c>
      <c r="D1754" s="316">
        <v>3.4</v>
      </c>
      <c r="E1754" s="317">
        <v>2613</v>
      </c>
      <c r="F1754" s="317">
        <v>1814.58</v>
      </c>
      <c r="G1754" s="318">
        <v>39643</v>
      </c>
      <c r="H1754" s="318">
        <v>39599</v>
      </c>
      <c r="I1754" s="318">
        <v>48944</v>
      </c>
      <c r="J1754" s="315"/>
      <c r="K1754" s="315">
        <v>4914</v>
      </c>
      <c r="L1754" s="315" t="s">
        <v>791</v>
      </c>
      <c r="M1754" s="315" t="s">
        <v>764</v>
      </c>
      <c r="N1754" s="315" t="s">
        <v>755</v>
      </c>
      <c r="O1754" s="315"/>
      <c r="P1754" s="315"/>
      <c r="Q1754" s="315"/>
    </row>
    <row r="1755" spans="1:17">
      <c r="A1755" s="315" t="s">
        <v>755</v>
      </c>
      <c r="B1755" s="315" t="s">
        <v>2095</v>
      </c>
      <c r="C1755" s="315" t="s">
        <v>2098</v>
      </c>
      <c r="D1755" s="316">
        <v>3.4</v>
      </c>
      <c r="E1755" s="317">
        <v>3760</v>
      </c>
      <c r="F1755" s="317">
        <v>2820</v>
      </c>
      <c r="G1755" s="318">
        <v>39658</v>
      </c>
      <c r="H1755" s="318">
        <v>39569</v>
      </c>
      <c r="I1755" s="318">
        <v>48944</v>
      </c>
      <c r="J1755" s="315"/>
      <c r="K1755" s="315">
        <v>3044</v>
      </c>
      <c r="L1755" s="315" t="s">
        <v>2911</v>
      </c>
      <c r="M1755" s="315" t="s">
        <v>764</v>
      </c>
      <c r="N1755" s="315" t="s">
        <v>755</v>
      </c>
      <c r="O1755" s="315"/>
      <c r="P1755" s="315"/>
      <c r="Q1755" s="315"/>
    </row>
    <row r="1756" spans="1:17">
      <c r="A1756" s="315" t="s">
        <v>755</v>
      </c>
      <c r="B1756" s="315" t="s">
        <v>2095</v>
      </c>
      <c r="C1756" s="315" t="s">
        <v>2098</v>
      </c>
      <c r="D1756" s="316">
        <v>3.4</v>
      </c>
      <c r="E1756" s="317">
        <v>2998</v>
      </c>
      <c r="F1756" s="317">
        <v>1969.69</v>
      </c>
      <c r="G1756" s="318">
        <v>39665</v>
      </c>
      <c r="H1756" s="318">
        <v>40058</v>
      </c>
      <c r="I1756" s="318">
        <v>49309</v>
      </c>
      <c r="J1756" s="315"/>
      <c r="K1756" s="315">
        <v>5074</v>
      </c>
      <c r="L1756" s="315" t="s">
        <v>2912</v>
      </c>
      <c r="M1756" s="315" t="s">
        <v>776</v>
      </c>
      <c r="N1756" s="315" t="s">
        <v>755</v>
      </c>
      <c r="O1756" s="315"/>
      <c r="P1756" s="315"/>
      <c r="Q1756" s="315"/>
    </row>
    <row r="1757" spans="1:17">
      <c r="A1757" s="315" t="s">
        <v>755</v>
      </c>
      <c r="B1757" s="315" t="s">
        <v>2095</v>
      </c>
      <c r="C1757" s="315" t="s">
        <v>2098</v>
      </c>
      <c r="D1757" s="316">
        <v>3.4</v>
      </c>
      <c r="E1757" s="317">
        <v>1743</v>
      </c>
      <c r="F1757" s="317">
        <v>1307.25</v>
      </c>
      <c r="G1757" s="318">
        <v>39668</v>
      </c>
      <c r="H1757" s="318">
        <v>39549</v>
      </c>
      <c r="I1757" s="318">
        <v>48914</v>
      </c>
      <c r="J1757" s="315"/>
      <c r="K1757" s="315">
        <v>5452</v>
      </c>
      <c r="L1757" s="315" t="s">
        <v>2913</v>
      </c>
      <c r="M1757" s="315" t="s">
        <v>776</v>
      </c>
      <c r="N1757" s="315" t="s">
        <v>755</v>
      </c>
      <c r="O1757" s="315"/>
      <c r="P1757" s="315"/>
      <c r="Q1757" s="315"/>
    </row>
    <row r="1758" spans="1:17">
      <c r="A1758" s="315" t="s">
        <v>755</v>
      </c>
      <c r="B1758" s="315" t="s">
        <v>2095</v>
      </c>
      <c r="C1758" s="315" t="s">
        <v>2098</v>
      </c>
      <c r="D1758" s="316">
        <v>3.4</v>
      </c>
      <c r="E1758" s="317">
        <v>2624</v>
      </c>
      <c r="F1758" s="317">
        <v>1968</v>
      </c>
      <c r="G1758" s="318">
        <v>39668</v>
      </c>
      <c r="H1758" s="318">
        <v>39346</v>
      </c>
      <c r="I1758" s="318">
        <v>48549</v>
      </c>
      <c r="J1758" s="315"/>
      <c r="K1758" s="315">
        <v>3110</v>
      </c>
      <c r="L1758" s="315" t="s">
        <v>2198</v>
      </c>
      <c r="M1758" s="315" t="s">
        <v>764</v>
      </c>
      <c r="N1758" s="315" t="s">
        <v>755</v>
      </c>
      <c r="O1758" s="315"/>
      <c r="P1758" s="315"/>
      <c r="Q1758" s="315"/>
    </row>
    <row r="1759" spans="1:17">
      <c r="A1759" s="315" t="s">
        <v>755</v>
      </c>
      <c r="B1759" s="315" t="s">
        <v>2095</v>
      </c>
      <c r="C1759" s="315" t="s">
        <v>2098</v>
      </c>
      <c r="D1759" s="316">
        <v>3.4</v>
      </c>
      <c r="E1759" s="317">
        <v>2878</v>
      </c>
      <c r="F1759" s="317">
        <v>2158.5</v>
      </c>
      <c r="G1759" s="318">
        <v>39706</v>
      </c>
      <c r="H1759" s="318">
        <v>39780</v>
      </c>
      <c r="I1759" s="318">
        <v>48914</v>
      </c>
      <c r="J1759" s="315"/>
      <c r="K1759" s="315">
        <v>1844</v>
      </c>
      <c r="L1759" s="315" t="s">
        <v>1978</v>
      </c>
      <c r="M1759" s="315" t="s">
        <v>766</v>
      </c>
      <c r="N1759" s="315" t="s">
        <v>755</v>
      </c>
      <c r="O1759" s="315"/>
      <c r="P1759" s="315"/>
      <c r="Q1759" s="315"/>
    </row>
    <row r="1760" spans="1:17">
      <c r="A1760" s="315" t="s">
        <v>755</v>
      </c>
      <c r="B1760" s="315" t="s">
        <v>2095</v>
      </c>
      <c r="C1760" s="315" t="s">
        <v>2098</v>
      </c>
      <c r="D1760" s="316">
        <v>3.4</v>
      </c>
      <c r="E1760" s="317">
        <v>3808</v>
      </c>
      <c r="F1760" s="317">
        <v>2856</v>
      </c>
      <c r="G1760" s="318">
        <v>39759</v>
      </c>
      <c r="H1760" s="318">
        <v>39747</v>
      </c>
      <c r="I1760" s="318">
        <v>48944</v>
      </c>
      <c r="J1760" s="315"/>
      <c r="K1760" s="315">
        <v>6648</v>
      </c>
      <c r="L1760" s="315" t="s">
        <v>2914</v>
      </c>
      <c r="M1760" s="315" t="s">
        <v>811</v>
      </c>
      <c r="N1760" s="315" t="s">
        <v>755</v>
      </c>
      <c r="O1760" s="315"/>
      <c r="P1760" s="315"/>
      <c r="Q1760" s="315"/>
    </row>
    <row r="1761" spans="1:17">
      <c r="A1761" s="315" t="s">
        <v>755</v>
      </c>
      <c r="B1761" s="315" t="s">
        <v>2095</v>
      </c>
      <c r="C1761" s="315" t="s">
        <v>2096</v>
      </c>
      <c r="D1761" s="316">
        <v>3.4</v>
      </c>
      <c r="E1761" s="317">
        <v>3181</v>
      </c>
      <c r="F1761" s="317">
        <v>2347.58</v>
      </c>
      <c r="G1761" s="318">
        <v>39767</v>
      </c>
      <c r="H1761" s="318">
        <v>40330</v>
      </c>
      <c r="I1761" s="318">
        <v>49674</v>
      </c>
      <c r="J1761" s="315"/>
      <c r="K1761" s="315">
        <v>8610</v>
      </c>
      <c r="L1761" s="315" t="s">
        <v>1370</v>
      </c>
      <c r="M1761" s="315" t="s">
        <v>784</v>
      </c>
      <c r="N1761" s="315" t="s">
        <v>755</v>
      </c>
      <c r="O1761" s="315"/>
      <c r="P1761" s="315"/>
      <c r="Q1761" s="315"/>
    </row>
    <row r="1762" spans="1:17">
      <c r="A1762" s="315" t="s">
        <v>755</v>
      </c>
      <c r="B1762" s="315" t="s">
        <v>2095</v>
      </c>
      <c r="C1762" s="315" t="s">
        <v>2098</v>
      </c>
      <c r="D1762" s="316">
        <v>3.4</v>
      </c>
      <c r="E1762" s="317">
        <v>3389</v>
      </c>
      <c r="F1762" s="317">
        <v>2541.75</v>
      </c>
      <c r="G1762" s="318">
        <v>39827</v>
      </c>
      <c r="H1762" s="318">
        <v>39972</v>
      </c>
      <c r="I1762" s="318">
        <v>49309</v>
      </c>
      <c r="J1762" s="315"/>
      <c r="K1762" s="315">
        <v>8635</v>
      </c>
      <c r="L1762" s="315" t="s">
        <v>2186</v>
      </c>
      <c r="M1762" s="315" t="s">
        <v>784</v>
      </c>
      <c r="N1762" s="315" t="s">
        <v>755</v>
      </c>
      <c r="O1762" s="315"/>
      <c r="P1762" s="315"/>
      <c r="Q1762" s="315"/>
    </row>
    <row r="1763" spans="1:17">
      <c r="A1763" s="315" t="s">
        <v>755</v>
      </c>
      <c r="B1763" s="315" t="s">
        <v>2095</v>
      </c>
      <c r="C1763" s="315" t="s">
        <v>2098</v>
      </c>
      <c r="D1763" s="316">
        <v>3.4</v>
      </c>
      <c r="E1763" s="317">
        <v>3405</v>
      </c>
      <c r="F1763" s="317">
        <v>2553.75</v>
      </c>
      <c r="G1763" s="318">
        <v>39834</v>
      </c>
      <c r="H1763" s="318">
        <v>40087</v>
      </c>
      <c r="I1763" s="318">
        <v>49309</v>
      </c>
      <c r="J1763" s="315"/>
      <c r="K1763" s="315">
        <v>3072</v>
      </c>
      <c r="L1763" s="315" t="s">
        <v>2915</v>
      </c>
      <c r="M1763" s="315" t="s">
        <v>764</v>
      </c>
      <c r="N1763" s="315" t="s">
        <v>755</v>
      </c>
      <c r="O1763" s="315"/>
      <c r="P1763" s="315"/>
      <c r="Q1763" s="315"/>
    </row>
    <row r="1764" spans="1:17">
      <c r="A1764" s="315" t="s">
        <v>755</v>
      </c>
      <c r="B1764" s="315" t="s">
        <v>2095</v>
      </c>
      <c r="C1764" s="315" t="s">
        <v>2098</v>
      </c>
      <c r="D1764" s="316">
        <v>3.4</v>
      </c>
      <c r="E1764" s="317">
        <v>3438</v>
      </c>
      <c r="F1764" s="317">
        <v>2578.5</v>
      </c>
      <c r="G1764" s="318">
        <v>39834</v>
      </c>
      <c r="H1764" s="318">
        <v>40074</v>
      </c>
      <c r="I1764" s="318">
        <v>49309</v>
      </c>
      <c r="J1764" s="315"/>
      <c r="K1764" s="315">
        <v>3983</v>
      </c>
      <c r="L1764" s="315" t="s">
        <v>2916</v>
      </c>
      <c r="M1764" s="315" t="s">
        <v>754</v>
      </c>
      <c r="N1764" s="315" t="s">
        <v>755</v>
      </c>
      <c r="O1764" s="315"/>
      <c r="P1764" s="315"/>
      <c r="Q1764" s="315"/>
    </row>
    <row r="1765" spans="1:17">
      <c r="A1765" s="315" t="s">
        <v>755</v>
      </c>
      <c r="B1765" s="315" t="s">
        <v>2095</v>
      </c>
      <c r="C1765" s="315" t="s">
        <v>2098</v>
      </c>
      <c r="D1765" s="316">
        <v>3.4</v>
      </c>
      <c r="E1765" s="317">
        <v>3447</v>
      </c>
      <c r="F1765" s="317">
        <v>1664.9</v>
      </c>
      <c r="G1765" s="318">
        <v>39991</v>
      </c>
      <c r="H1765" s="318">
        <v>40571</v>
      </c>
      <c r="I1765" s="318">
        <v>50040</v>
      </c>
      <c r="J1765" s="315"/>
      <c r="K1765" s="315">
        <v>2824</v>
      </c>
      <c r="L1765" s="315" t="s">
        <v>2917</v>
      </c>
      <c r="M1765" s="315" t="s">
        <v>1431</v>
      </c>
      <c r="N1765" s="315" t="s">
        <v>755</v>
      </c>
      <c r="O1765" s="315"/>
      <c r="P1765" s="315"/>
      <c r="Q1765" s="315"/>
    </row>
    <row r="1766" spans="1:17">
      <c r="A1766" s="315" t="s">
        <v>755</v>
      </c>
      <c r="B1766" s="315" t="s">
        <v>2095</v>
      </c>
      <c r="C1766" s="315" t="s">
        <v>2098</v>
      </c>
      <c r="D1766" s="316">
        <v>3.4</v>
      </c>
      <c r="E1766" s="317">
        <v>2762.61</v>
      </c>
      <c r="F1766" s="317">
        <v>2071.9499999999998</v>
      </c>
      <c r="G1766" s="318">
        <v>39854</v>
      </c>
      <c r="H1766" s="318">
        <v>39988</v>
      </c>
      <c r="I1766" s="318">
        <v>49309</v>
      </c>
      <c r="J1766" s="315"/>
      <c r="K1766" s="315">
        <v>8053</v>
      </c>
      <c r="L1766" s="315" t="s">
        <v>328</v>
      </c>
      <c r="M1766" s="315" t="s">
        <v>784</v>
      </c>
      <c r="N1766" s="315" t="s">
        <v>755</v>
      </c>
      <c r="O1766" s="315"/>
      <c r="P1766" s="315"/>
      <c r="Q1766" s="315"/>
    </row>
    <row r="1767" spans="1:17">
      <c r="A1767" s="315" t="s">
        <v>750</v>
      </c>
      <c r="B1767" s="315" t="s">
        <v>2095</v>
      </c>
      <c r="C1767" s="315" t="s">
        <v>2098</v>
      </c>
      <c r="D1767" s="316">
        <v>3.4</v>
      </c>
      <c r="E1767" s="317">
        <v>2564</v>
      </c>
      <c r="F1767" s="317">
        <v>1923</v>
      </c>
      <c r="G1767" s="318">
        <v>39862</v>
      </c>
      <c r="H1767" s="318">
        <v>39780</v>
      </c>
      <c r="I1767" s="318">
        <v>48944</v>
      </c>
      <c r="J1767" s="315"/>
      <c r="K1767" s="315">
        <v>9475</v>
      </c>
      <c r="L1767" s="315" t="s">
        <v>2207</v>
      </c>
      <c r="M1767" s="315" t="s">
        <v>770</v>
      </c>
      <c r="N1767" s="315" t="s">
        <v>750</v>
      </c>
      <c r="O1767" s="315"/>
      <c r="P1767" s="315"/>
      <c r="Q1767" s="315"/>
    </row>
    <row r="1768" spans="1:17">
      <c r="A1768" s="315" t="s">
        <v>755</v>
      </c>
      <c r="B1768" s="315" t="s">
        <v>2095</v>
      </c>
      <c r="C1768" s="315" t="s">
        <v>2096</v>
      </c>
      <c r="D1768" s="316">
        <v>3.4</v>
      </c>
      <c r="E1768" s="317">
        <v>3450</v>
      </c>
      <c r="F1768" s="317">
        <v>3105</v>
      </c>
      <c r="G1768" s="318">
        <v>39889</v>
      </c>
      <c r="H1768" s="318">
        <v>39748</v>
      </c>
      <c r="I1768" s="318">
        <v>48944</v>
      </c>
      <c r="J1768" s="315"/>
      <c r="K1768" s="315">
        <v>2735</v>
      </c>
      <c r="L1768" s="315" t="s">
        <v>2918</v>
      </c>
      <c r="M1768" s="315" t="s">
        <v>764</v>
      </c>
      <c r="N1768" s="315" t="s">
        <v>755</v>
      </c>
      <c r="O1768" s="315"/>
      <c r="P1768" s="315"/>
      <c r="Q1768" s="315"/>
    </row>
    <row r="1769" spans="1:17">
      <c r="A1769" s="315" t="s">
        <v>755</v>
      </c>
      <c r="B1769" s="315" t="s">
        <v>2095</v>
      </c>
      <c r="C1769" s="315" t="s">
        <v>2098</v>
      </c>
      <c r="D1769" s="316">
        <v>3.4</v>
      </c>
      <c r="E1769" s="317">
        <v>2878</v>
      </c>
      <c r="F1769" s="317">
        <v>2158.5</v>
      </c>
      <c r="G1769" s="318">
        <v>39906</v>
      </c>
      <c r="H1769" s="318">
        <v>39959</v>
      </c>
      <c r="I1769" s="318">
        <v>49309</v>
      </c>
      <c r="J1769" s="315"/>
      <c r="K1769" s="315">
        <v>6460</v>
      </c>
      <c r="L1769" s="315" t="s">
        <v>1364</v>
      </c>
      <c r="M1769" s="315" t="s">
        <v>1365</v>
      </c>
      <c r="N1769" s="315" t="s">
        <v>755</v>
      </c>
      <c r="O1769" s="315"/>
      <c r="P1769" s="315"/>
      <c r="Q1769" s="315"/>
    </row>
    <row r="1770" spans="1:17">
      <c r="A1770" s="315" t="s">
        <v>755</v>
      </c>
      <c r="B1770" s="315" t="s">
        <v>2095</v>
      </c>
      <c r="C1770" s="315" t="s">
        <v>2098</v>
      </c>
      <c r="D1770" s="316">
        <v>3.4</v>
      </c>
      <c r="E1770" s="317">
        <v>3485</v>
      </c>
      <c r="F1770" s="317">
        <v>2613.75</v>
      </c>
      <c r="G1770" s="318">
        <v>39933</v>
      </c>
      <c r="H1770" s="318">
        <v>39988</v>
      </c>
      <c r="I1770" s="318">
        <v>49309</v>
      </c>
      <c r="J1770" s="315"/>
      <c r="K1770" s="315">
        <v>4802</v>
      </c>
      <c r="L1770" s="315" t="s">
        <v>2719</v>
      </c>
      <c r="M1770" s="315" t="s">
        <v>776</v>
      </c>
      <c r="N1770" s="315" t="s">
        <v>755</v>
      </c>
      <c r="O1770" s="315"/>
      <c r="P1770" s="315"/>
      <c r="Q1770" s="315"/>
    </row>
    <row r="1771" spans="1:17">
      <c r="A1771" s="315" t="s">
        <v>755</v>
      </c>
      <c r="B1771" s="315" t="s">
        <v>2095</v>
      </c>
      <c r="C1771" s="315" t="s">
        <v>2098</v>
      </c>
      <c r="D1771" s="316">
        <v>3.4</v>
      </c>
      <c r="E1771" s="317">
        <v>3054.8400000000006</v>
      </c>
      <c r="F1771" s="317">
        <v>2291.15</v>
      </c>
      <c r="G1771" s="318">
        <v>39943</v>
      </c>
      <c r="H1771" s="318">
        <v>39973</v>
      </c>
      <c r="I1771" s="318">
        <v>49309</v>
      </c>
      <c r="J1771" s="315"/>
      <c r="K1771" s="315">
        <v>4051</v>
      </c>
      <c r="L1771" s="315" t="s">
        <v>2059</v>
      </c>
      <c r="M1771" s="315" t="s">
        <v>2060</v>
      </c>
      <c r="N1771" s="315" t="s">
        <v>755</v>
      </c>
      <c r="O1771" s="315"/>
      <c r="P1771" s="315"/>
      <c r="Q1771" s="315"/>
    </row>
    <row r="1772" spans="1:17">
      <c r="A1772" s="315" t="s">
        <v>755</v>
      </c>
      <c r="B1772" s="315" t="s">
        <v>2095</v>
      </c>
      <c r="C1772" s="315" t="s">
        <v>2096</v>
      </c>
      <c r="D1772" s="316">
        <v>3.4</v>
      </c>
      <c r="E1772" s="317">
        <v>3790</v>
      </c>
      <c r="F1772" s="317">
        <v>3411.0000000000005</v>
      </c>
      <c r="G1772" s="318">
        <v>39986</v>
      </c>
      <c r="H1772" s="318">
        <v>40109</v>
      </c>
      <c r="I1772" s="318">
        <v>49309</v>
      </c>
      <c r="J1772" s="315"/>
      <c r="K1772" s="315">
        <v>1610</v>
      </c>
      <c r="L1772" s="315" t="s">
        <v>2919</v>
      </c>
      <c r="M1772" s="315" t="s">
        <v>766</v>
      </c>
      <c r="N1772" s="315" t="s">
        <v>755</v>
      </c>
      <c r="O1772" s="315"/>
      <c r="P1772" s="315"/>
      <c r="Q1772" s="315"/>
    </row>
    <row r="1773" spans="1:17">
      <c r="A1773" s="315" t="s">
        <v>755</v>
      </c>
      <c r="B1773" s="315" t="s">
        <v>2095</v>
      </c>
      <c r="C1773" s="315" t="s">
        <v>2098</v>
      </c>
      <c r="D1773" s="316">
        <v>3.4</v>
      </c>
      <c r="E1773" s="317">
        <v>4193</v>
      </c>
      <c r="F1773" s="317">
        <v>3144.75</v>
      </c>
      <c r="G1773" s="318">
        <v>39988</v>
      </c>
      <c r="H1773" s="318">
        <v>40057</v>
      </c>
      <c r="I1773" s="318">
        <v>49309</v>
      </c>
      <c r="J1773" s="315"/>
      <c r="K1773" s="315">
        <v>3800</v>
      </c>
      <c r="L1773" s="315" t="s">
        <v>2572</v>
      </c>
      <c r="M1773" s="315" t="s">
        <v>764</v>
      </c>
      <c r="N1773" s="315" t="s">
        <v>755</v>
      </c>
      <c r="O1773" s="315"/>
      <c r="P1773" s="315"/>
      <c r="Q1773" s="315"/>
    </row>
    <row r="1774" spans="1:17">
      <c r="A1774" s="315" t="s">
        <v>755</v>
      </c>
      <c r="B1774" s="315" t="s">
        <v>2095</v>
      </c>
      <c r="C1774" s="315" t="s">
        <v>2096</v>
      </c>
      <c r="D1774" s="316">
        <v>3.4</v>
      </c>
      <c r="E1774" s="317">
        <v>3006</v>
      </c>
      <c r="F1774" s="317">
        <v>2705.4</v>
      </c>
      <c r="G1774" s="318">
        <v>39999</v>
      </c>
      <c r="H1774" s="318">
        <v>40116</v>
      </c>
      <c r="I1774" s="318">
        <v>49309</v>
      </c>
      <c r="J1774" s="315"/>
      <c r="K1774" s="315">
        <v>8630</v>
      </c>
      <c r="L1774" s="315" t="s">
        <v>1044</v>
      </c>
      <c r="M1774" s="315" t="s">
        <v>784</v>
      </c>
      <c r="N1774" s="315" t="s">
        <v>755</v>
      </c>
      <c r="O1774" s="315"/>
      <c r="P1774" s="315"/>
      <c r="Q1774" s="315"/>
    </row>
    <row r="1775" spans="1:17">
      <c r="A1775" s="315" t="s">
        <v>755</v>
      </c>
      <c r="B1775" s="315" t="s">
        <v>2095</v>
      </c>
      <c r="C1775" s="315" t="s">
        <v>2096</v>
      </c>
      <c r="D1775" s="316">
        <v>3.4</v>
      </c>
      <c r="E1775" s="317">
        <v>3150.31</v>
      </c>
      <c r="F1775" s="317">
        <v>2835.29</v>
      </c>
      <c r="G1775" s="318">
        <v>40002</v>
      </c>
      <c r="H1775" s="318">
        <v>40135</v>
      </c>
      <c r="I1775" s="318">
        <v>49309</v>
      </c>
      <c r="J1775" s="315"/>
      <c r="K1775" s="315">
        <v>5054</v>
      </c>
      <c r="L1775" s="315" t="s">
        <v>2920</v>
      </c>
      <c r="M1775" s="315" t="s">
        <v>776</v>
      </c>
      <c r="N1775" s="315" t="s">
        <v>755</v>
      </c>
      <c r="O1775" s="315"/>
      <c r="P1775" s="315"/>
      <c r="Q1775" s="315"/>
    </row>
    <row r="1776" spans="1:17">
      <c r="A1776" s="315" t="s">
        <v>755</v>
      </c>
      <c r="B1776" s="315" t="s">
        <v>2095</v>
      </c>
      <c r="C1776" s="315" t="s">
        <v>2098</v>
      </c>
      <c r="D1776" s="316">
        <v>3.4</v>
      </c>
      <c r="E1776" s="317">
        <v>3080</v>
      </c>
      <c r="F1776" s="317">
        <v>1894.21</v>
      </c>
      <c r="G1776" s="318">
        <v>40030</v>
      </c>
      <c r="H1776" s="318">
        <v>40242</v>
      </c>
      <c r="I1776" s="318">
        <v>49674</v>
      </c>
      <c r="J1776" s="315"/>
      <c r="K1776" s="315">
        <v>3672</v>
      </c>
      <c r="L1776" s="315" t="s">
        <v>2921</v>
      </c>
      <c r="M1776" s="315" t="s">
        <v>764</v>
      </c>
      <c r="N1776" s="315" t="s">
        <v>755</v>
      </c>
      <c r="O1776" s="315"/>
      <c r="P1776" s="315"/>
      <c r="Q1776" s="315"/>
    </row>
    <row r="1777" spans="1:17">
      <c r="A1777" s="315" t="s">
        <v>755</v>
      </c>
      <c r="B1777" s="315" t="s">
        <v>2095</v>
      </c>
      <c r="C1777" s="315" t="s">
        <v>2142</v>
      </c>
      <c r="D1777" s="316">
        <v>3.4</v>
      </c>
      <c r="E1777" s="317">
        <v>2799</v>
      </c>
      <c r="F1777" s="317">
        <v>1491.8700000000001</v>
      </c>
      <c r="G1777" s="318">
        <v>40070</v>
      </c>
      <c r="H1777" s="318">
        <v>40343</v>
      </c>
      <c r="I1777" s="318">
        <v>49674</v>
      </c>
      <c r="J1777" s="315"/>
      <c r="K1777" s="315">
        <v>6045</v>
      </c>
      <c r="L1777" s="315" t="s">
        <v>2922</v>
      </c>
      <c r="M1777" s="315" t="s">
        <v>788</v>
      </c>
      <c r="N1777" s="315" t="s">
        <v>755</v>
      </c>
      <c r="O1777" s="315"/>
      <c r="P1777" s="315"/>
      <c r="Q1777" s="315"/>
    </row>
    <row r="1778" spans="1:17">
      <c r="A1778" s="315" t="s">
        <v>750</v>
      </c>
      <c r="B1778" s="315" t="s">
        <v>2095</v>
      </c>
      <c r="C1778" s="315" t="s">
        <v>2098</v>
      </c>
      <c r="D1778" s="316">
        <v>3.4</v>
      </c>
      <c r="E1778" s="317">
        <v>2740</v>
      </c>
      <c r="F1778" s="317">
        <v>2055</v>
      </c>
      <c r="G1778" s="318">
        <v>40098</v>
      </c>
      <c r="H1778" s="318">
        <v>40091</v>
      </c>
      <c r="I1778" s="318">
        <v>49309</v>
      </c>
      <c r="J1778" s="315"/>
      <c r="K1778" s="315">
        <v>4447</v>
      </c>
      <c r="L1778" s="315" t="s">
        <v>2694</v>
      </c>
      <c r="M1778" s="315" t="s">
        <v>1484</v>
      </c>
      <c r="N1778" s="315" t="s">
        <v>750</v>
      </c>
      <c r="O1778" s="315"/>
      <c r="P1778" s="315"/>
      <c r="Q1778" s="315"/>
    </row>
    <row r="1779" spans="1:17">
      <c r="A1779" s="315" t="s">
        <v>755</v>
      </c>
      <c r="B1779" s="315" t="s">
        <v>2095</v>
      </c>
      <c r="C1779" s="315" t="s">
        <v>2098</v>
      </c>
      <c r="D1779" s="316">
        <v>3.4</v>
      </c>
      <c r="E1779" s="317">
        <v>3757</v>
      </c>
      <c r="F1779" s="317">
        <v>2817.75</v>
      </c>
      <c r="G1779" s="318">
        <v>40098</v>
      </c>
      <c r="H1779" s="318">
        <v>40036</v>
      </c>
      <c r="I1779" s="318">
        <v>49309</v>
      </c>
      <c r="J1779" s="315"/>
      <c r="K1779" s="315">
        <v>9473</v>
      </c>
      <c r="L1779" s="315" t="s">
        <v>2104</v>
      </c>
      <c r="M1779" s="315" t="s">
        <v>770</v>
      </c>
      <c r="N1779" s="315" t="s">
        <v>755</v>
      </c>
      <c r="O1779" s="315"/>
      <c r="P1779" s="315"/>
      <c r="Q1779" s="315"/>
    </row>
    <row r="1780" spans="1:17">
      <c r="A1780" s="315" t="s">
        <v>755</v>
      </c>
      <c r="B1780" s="315" t="s">
        <v>2095</v>
      </c>
      <c r="C1780" s="315" t="s">
        <v>2096</v>
      </c>
      <c r="D1780" s="316">
        <v>3.4</v>
      </c>
      <c r="E1780" s="317">
        <v>3185</v>
      </c>
      <c r="F1780" s="317">
        <v>2654.17</v>
      </c>
      <c r="G1780" s="318">
        <v>40107</v>
      </c>
      <c r="H1780" s="318">
        <v>40101</v>
      </c>
      <c r="I1780" s="318">
        <v>49309</v>
      </c>
      <c r="J1780" s="315"/>
      <c r="K1780" s="315">
        <v>1080</v>
      </c>
      <c r="L1780" s="315" t="s">
        <v>2923</v>
      </c>
      <c r="M1780" s="315" t="s">
        <v>766</v>
      </c>
      <c r="N1780" s="315" t="s">
        <v>755</v>
      </c>
      <c r="O1780" s="315"/>
      <c r="P1780" s="315"/>
      <c r="Q1780" s="315"/>
    </row>
    <row r="1781" spans="1:17">
      <c r="A1781" s="315" t="s">
        <v>755</v>
      </c>
      <c r="B1781" s="315" t="s">
        <v>2095</v>
      </c>
      <c r="C1781" s="315" t="s">
        <v>2096</v>
      </c>
      <c r="D1781" s="316">
        <v>3.4</v>
      </c>
      <c r="E1781" s="317">
        <v>3433</v>
      </c>
      <c r="F1781" s="317">
        <v>2533.5500000000002</v>
      </c>
      <c r="G1781" s="318">
        <v>40130</v>
      </c>
      <c r="H1781" s="318">
        <v>40436</v>
      </c>
      <c r="I1781" s="318">
        <v>49674</v>
      </c>
      <c r="J1781" s="315"/>
      <c r="K1781" s="315">
        <v>1443</v>
      </c>
      <c r="L1781" s="315" t="s">
        <v>2924</v>
      </c>
      <c r="M1781" s="315" t="s">
        <v>766</v>
      </c>
      <c r="N1781" s="315" t="s">
        <v>755</v>
      </c>
      <c r="O1781" s="315"/>
      <c r="P1781" s="315"/>
      <c r="Q1781" s="315"/>
    </row>
    <row r="1782" spans="1:17">
      <c r="A1782" s="315" t="s">
        <v>755</v>
      </c>
      <c r="B1782" s="315" t="s">
        <v>2095</v>
      </c>
      <c r="C1782" s="315" t="s">
        <v>2098</v>
      </c>
      <c r="D1782" s="316">
        <v>3.4</v>
      </c>
      <c r="E1782" s="317">
        <v>3818</v>
      </c>
      <c r="F1782" s="317">
        <v>2863.5</v>
      </c>
      <c r="G1782" s="318">
        <v>40142</v>
      </c>
      <c r="H1782" s="318">
        <v>40123</v>
      </c>
      <c r="I1782" s="318">
        <v>49309</v>
      </c>
      <c r="J1782" s="315"/>
      <c r="K1782" s="315">
        <v>9463</v>
      </c>
      <c r="L1782" s="315" t="s">
        <v>2547</v>
      </c>
      <c r="M1782" s="315" t="s">
        <v>770</v>
      </c>
      <c r="N1782" s="315" t="s">
        <v>755</v>
      </c>
      <c r="O1782" s="315"/>
      <c r="P1782" s="315"/>
      <c r="Q1782" s="315"/>
    </row>
    <row r="1783" spans="1:17">
      <c r="A1783" s="315" t="s">
        <v>755</v>
      </c>
      <c r="B1783" s="315" t="s">
        <v>2095</v>
      </c>
      <c r="C1783" s="315" t="s">
        <v>2098</v>
      </c>
      <c r="D1783" s="316">
        <v>3.4</v>
      </c>
      <c r="E1783" s="317">
        <v>3706.94</v>
      </c>
      <c r="F1783" s="317">
        <v>2279.7900000000004</v>
      </c>
      <c r="G1783" s="318">
        <v>40149</v>
      </c>
      <c r="H1783" s="318">
        <v>40331</v>
      </c>
      <c r="I1783" s="318">
        <v>49674</v>
      </c>
      <c r="J1783" s="315"/>
      <c r="K1783" s="315">
        <v>3014</v>
      </c>
      <c r="L1783" s="315" t="s">
        <v>308</v>
      </c>
      <c r="M1783" s="315" t="s">
        <v>764</v>
      </c>
      <c r="N1783" s="315" t="s">
        <v>755</v>
      </c>
      <c r="O1783" s="315"/>
      <c r="P1783" s="315"/>
      <c r="Q1783" s="315"/>
    </row>
    <row r="1784" spans="1:17">
      <c r="A1784" s="315" t="s">
        <v>755</v>
      </c>
      <c r="B1784" s="315" t="s">
        <v>2095</v>
      </c>
      <c r="C1784" s="315" t="s">
        <v>2098</v>
      </c>
      <c r="D1784" s="316">
        <v>3.4</v>
      </c>
      <c r="E1784" s="317">
        <v>3104</v>
      </c>
      <c r="F1784" s="317">
        <v>2328</v>
      </c>
      <c r="G1784" s="318">
        <v>40158</v>
      </c>
      <c r="H1784" s="318">
        <v>40164</v>
      </c>
      <c r="I1784" s="318">
        <v>49309</v>
      </c>
      <c r="J1784" s="315"/>
      <c r="K1784" s="315">
        <v>3713</v>
      </c>
      <c r="L1784" s="315" t="s">
        <v>2925</v>
      </c>
      <c r="M1784" s="315" t="s">
        <v>764</v>
      </c>
      <c r="N1784" s="315" t="s">
        <v>755</v>
      </c>
      <c r="O1784" s="315"/>
      <c r="P1784" s="315"/>
      <c r="Q1784" s="315"/>
    </row>
    <row r="1785" spans="1:17">
      <c r="A1785" s="315" t="s">
        <v>755</v>
      </c>
      <c r="B1785" s="315" t="s">
        <v>2095</v>
      </c>
      <c r="C1785" s="315" t="s">
        <v>2098</v>
      </c>
      <c r="D1785" s="316">
        <v>3.4</v>
      </c>
      <c r="E1785" s="317">
        <v>3345</v>
      </c>
      <c r="F1785" s="317">
        <v>2508.75</v>
      </c>
      <c r="G1785" s="318">
        <v>40245</v>
      </c>
      <c r="H1785" s="318">
        <v>40118</v>
      </c>
      <c r="I1785" s="318">
        <v>49309</v>
      </c>
      <c r="J1785" s="315"/>
      <c r="K1785" s="315">
        <v>5624</v>
      </c>
      <c r="L1785" s="315" t="s">
        <v>775</v>
      </c>
      <c r="M1785" s="315" t="s">
        <v>776</v>
      </c>
      <c r="N1785" s="315" t="s">
        <v>755</v>
      </c>
      <c r="O1785" s="315"/>
      <c r="P1785" s="315"/>
      <c r="Q1785" s="315"/>
    </row>
    <row r="1786" spans="1:17">
      <c r="A1786" s="315" t="s">
        <v>755</v>
      </c>
      <c r="B1786" s="315" t="s">
        <v>2095</v>
      </c>
      <c r="C1786" s="315" t="s">
        <v>2098</v>
      </c>
      <c r="D1786" s="316">
        <v>3.4</v>
      </c>
      <c r="E1786" s="317">
        <v>3664</v>
      </c>
      <c r="F1786" s="317">
        <v>1216.45</v>
      </c>
      <c r="G1786" s="318">
        <v>40242</v>
      </c>
      <c r="H1786" s="318">
        <v>41544</v>
      </c>
      <c r="I1786" s="318">
        <v>50770</v>
      </c>
      <c r="J1786" s="315"/>
      <c r="K1786" s="315">
        <v>3600</v>
      </c>
      <c r="L1786" s="315" t="s">
        <v>2197</v>
      </c>
      <c r="M1786" s="315" t="s">
        <v>764</v>
      </c>
      <c r="N1786" s="315" t="s">
        <v>755</v>
      </c>
      <c r="O1786" s="315"/>
      <c r="P1786" s="315"/>
      <c r="Q1786" s="315"/>
    </row>
    <row r="1787" spans="1:17">
      <c r="A1787" s="315" t="s">
        <v>755</v>
      </c>
      <c r="B1787" s="315" t="s">
        <v>2095</v>
      </c>
      <c r="C1787" s="315" t="s">
        <v>2096</v>
      </c>
      <c r="D1787" s="316">
        <v>3.4</v>
      </c>
      <c r="E1787" s="317">
        <v>2244</v>
      </c>
      <c r="F1787" s="317">
        <v>1328.4399999999998</v>
      </c>
      <c r="G1787" s="318">
        <v>40317</v>
      </c>
      <c r="H1787" s="318">
        <v>40773</v>
      </c>
      <c r="I1787" s="318">
        <v>50040</v>
      </c>
      <c r="J1787" s="315"/>
      <c r="K1787" s="315">
        <v>1174</v>
      </c>
      <c r="L1787" s="315" t="s">
        <v>2926</v>
      </c>
      <c r="M1787" s="315" t="s">
        <v>766</v>
      </c>
      <c r="N1787" s="315" t="s">
        <v>755</v>
      </c>
      <c r="O1787" s="315"/>
      <c r="P1787" s="315"/>
      <c r="Q1787" s="315"/>
    </row>
    <row r="1788" spans="1:17">
      <c r="A1788" s="315" t="s">
        <v>755</v>
      </c>
      <c r="B1788" s="315" t="s">
        <v>2095</v>
      </c>
      <c r="C1788" s="315" t="s">
        <v>2098</v>
      </c>
      <c r="D1788" s="316">
        <v>3.4</v>
      </c>
      <c r="E1788" s="317">
        <v>3202</v>
      </c>
      <c r="F1788" s="317">
        <v>1969.25</v>
      </c>
      <c r="G1788" s="318">
        <v>40316</v>
      </c>
      <c r="H1788" s="318">
        <v>40511</v>
      </c>
      <c r="I1788" s="318">
        <v>49674</v>
      </c>
      <c r="J1788" s="315"/>
      <c r="K1788" s="315">
        <v>4441</v>
      </c>
      <c r="L1788" s="315" t="s">
        <v>2487</v>
      </c>
      <c r="M1788" s="315" t="s">
        <v>1484</v>
      </c>
      <c r="N1788" s="315" t="s">
        <v>755</v>
      </c>
      <c r="O1788" s="315"/>
      <c r="P1788" s="315"/>
      <c r="Q1788" s="315"/>
    </row>
    <row r="1789" spans="1:17">
      <c r="A1789" s="315" t="s">
        <v>750</v>
      </c>
      <c r="B1789" s="315" t="s">
        <v>2095</v>
      </c>
      <c r="C1789" s="315" t="s">
        <v>2098</v>
      </c>
      <c r="D1789" s="316">
        <v>3.4</v>
      </c>
      <c r="E1789" s="317">
        <v>3315</v>
      </c>
      <c r="F1789" s="317">
        <v>2038.7299999999998</v>
      </c>
      <c r="G1789" s="318">
        <v>40323</v>
      </c>
      <c r="H1789" s="318">
        <v>40354</v>
      </c>
      <c r="I1789" s="318">
        <v>49674</v>
      </c>
      <c r="J1789" s="315"/>
      <c r="K1789" s="315">
        <v>6043</v>
      </c>
      <c r="L1789" s="315" t="s">
        <v>2927</v>
      </c>
      <c r="M1789" s="315" t="s">
        <v>788</v>
      </c>
      <c r="N1789" s="315" t="s">
        <v>750</v>
      </c>
      <c r="O1789" s="315"/>
      <c r="P1789" s="315"/>
      <c r="Q1789" s="315"/>
    </row>
    <row r="1790" spans="1:17">
      <c r="A1790" s="315" t="s">
        <v>755</v>
      </c>
      <c r="B1790" s="315" t="s">
        <v>2095</v>
      </c>
      <c r="C1790" s="315" t="s">
        <v>2098</v>
      </c>
      <c r="D1790" s="316">
        <v>3.4</v>
      </c>
      <c r="E1790" s="317">
        <v>3651.01</v>
      </c>
      <c r="F1790" s="317">
        <v>1763.44</v>
      </c>
      <c r="G1790" s="318">
        <v>40416</v>
      </c>
      <c r="H1790" s="318">
        <v>40750</v>
      </c>
      <c r="I1790" s="318">
        <v>50040</v>
      </c>
      <c r="J1790" s="315"/>
      <c r="K1790" s="315">
        <v>8906</v>
      </c>
      <c r="L1790" s="315" t="s">
        <v>2877</v>
      </c>
      <c r="M1790" s="315" t="s">
        <v>784</v>
      </c>
      <c r="N1790" s="315" t="s">
        <v>755</v>
      </c>
      <c r="O1790" s="315"/>
      <c r="P1790" s="315"/>
      <c r="Q1790" s="315"/>
    </row>
    <row r="1791" spans="1:17">
      <c r="A1791" s="315" t="s">
        <v>755</v>
      </c>
      <c r="B1791" s="315" t="s">
        <v>2095</v>
      </c>
      <c r="C1791" s="315" t="s">
        <v>2098</v>
      </c>
      <c r="D1791" s="316">
        <v>3.4</v>
      </c>
      <c r="E1791" s="317">
        <v>3969</v>
      </c>
      <c r="F1791" s="317">
        <v>2440.94</v>
      </c>
      <c r="G1791" s="318">
        <v>40403</v>
      </c>
      <c r="H1791" s="318">
        <v>40396</v>
      </c>
      <c r="I1791" s="318">
        <v>49674</v>
      </c>
      <c r="J1791" s="315"/>
      <c r="K1791" s="315">
        <v>3150</v>
      </c>
      <c r="L1791" s="315" t="s">
        <v>2675</v>
      </c>
      <c r="M1791" s="315" t="s">
        <v>764</v>
      </c>
      <c r="N1791" s="315" t="s">
        <v>755</v>
      </c>
      <c r="O1791" s="315"/>
      <c r="P1791" s="315"/>
      <c r="Q1791" s="315"/>
    </row>
    <row r="1792" spans="1:17">
      <c r="A1792" s="315" t="s">
        <v>755</v>
      </c>
      <c r="B1792" s="315" t="s">
        <v>2095</v>
      </c>
      <c r="C1792" s="315" t="s">
        <v>2098</v>
      </c>
      <c r="D1792" s="316">
        <v>3.4</v>
      </c>
      <c r="E1792" s="317">
        <v>2207.0100000000002</v>
      </c>
      <c r="F1792" s="317">
        <v>1357.3200000000002</v>
      </c>
      <c r="G1792" s="318">
        <v>40458</v>
      </c>
      <c r="H1792" s="318">
        <v>40486</v>
      </c>
      <c r="I1792" s="318">
        <v>49674</v>
      </c>
      <c r="J1792" s="315"/>
      <c r="K1792" s="315">
        <v>8142</v>
      </c>
      <c r="L1792" s="315" t="s">
        <v>2294</v>
      </c>
      <c r="M1792" s="315" t="s">
        <v>784</v>
      </c>
      <c r="N1792" s="315" t="s">
        <v>755</v>
      </c>
      <c r="O1792" s="315"/>
      <c r="P1792" s="315"/>
      <c r="Q1792" s="315"/>
    </row>
    <row r="1793" spans="1:17">
      <c r="A1793" s="315" t="s">
        <v>755</v>
      </c>
      <c r="B1793" s="315" t="s">
        <v>2095</v>
      </c>
      <c r="C1793" s="315" t="s">
        <v>2098</v>
      </c>
      <c r="D1793" s="316">
        <v>3.4</v>
      </c>
      <c r="E1793" s="317">
        <v>3390</v>
      </c>
      <c r="F1793" s="317">
        <v>1637.37</v>
      </c>
      <c r="G1793" s="318">
        <v>40596</v>
      </c>
      <c r="H1793" s="318">
        <v>40662</v>
      </c>
      <c r="I1793" s="318">
        <v>50040</v>
      </c>
      <c r="J1793" s="315"/>
      <c r="K1793" s="315">
        <v>4456</v>
      </c>
      <c r="L1793" s="315" t="s">
        <v>2928</v>
      </c>
      <c r="M1793" s="315" t="s">
        <v>1484</v>
      </c>
      <c r="N1793" s="315" t="s">
        <v>755</v>
      </c>
      <c r="O1793" s="315"/>
      <c r="P1793" s="315"/>
      <c r="Q1793" s="315"/>
    </row>
    <row r="1794" spans="1:17">
      <c r="A1794" s="315" t="s">
        <v>755</v>
      </c>
      <c r="B1794" s="315" t="s">
        <v>2095</v>
      </c>
      <c r="C1794" s="315" t="s">
        <v>2098</v>
      </c>
      <c r="D1794" s="316">
        <v>3.4</v>
      </c>
      <c r="E1794" s="317">
        <v>3417</v>
      </c>
      <c r="F1794" s="317">
        <v>1650.4</v>
      </c>
      <c r="G1794" s="318">
        <v>40599</v>
      </c>
      <c r="H1794" s="318">
        <v>40726</v>
      </c>
      <c r="I1794" s="318">
        <v>50040</v>
      </c>
      <c r="J1794" s="315"/>
      <c r="K1794" s="315">
        <v>1584</v>
      </c>
      <c r="L1794" s="315" t="s">
        <v>2929</v>
      </c>
      <c r="M1794" s="315" t="s">
        <v>766</v>
      </c>
      <c r="N1794" s="315" t="s">
        <v>755</v>
      </c>
      <c r="O1794" s="315"/>
      <c r="P1794" s="315"/>
      <c r="Q1794" s="315"/>
    </row>
    <row r="1795" spans="1:17">
      <c r="A1795" s="315" t="s">
        <v>755</v>
      </c>
      <c r="B1795" s="315" t="s">
        <v>2095</v>
      </c>
      <c r="C1795" s="315" t="s">
        <v>2098</v>
      </c>
      <c r="D1795" s="316">
        <v>3.4</v>
      </c>
      <c r="E1795" s="317">
        <v>2853</v>
      </c>
      <c r="F1795" s="317">
        <v>1378.01</v>
      </c>
      <c r="G1795" s="318">
        <v>40620</v>
      </c>
      <c r="H1795" s="318">
        <v>40777</v>
      </c>
      <c r="I1795" s="318">
        <v>50040</v>
      </c>
      <c r="J1795" s="315"/>
      <c r="K1795" s="315">
        <v>8625</v>
      </c>
      <c r="L1795" s="315" t="s">
        <v>959</v>
      </c>
      <c r="M1795" s="315" t="s">
        <v>784</v>
      </c>
      <c r="N1795" s="315" t="s">
        <v>755</v>
      </c>
      <c r="O1795" s="315"/>
      <c r="P1795" s="315"/>
      <c r="Q1795" s="315"/>
    </row>
    <row r="1796" spans="1:17">
      <c r="A1796" s="315" t="s">
        <v>755</v>
      </c>
      <c r="B1796" s="315" t="s">
        <v>2095</v>
      </c>
      <c r="C1796" s="315" t="s">
        <v>2096</v>
      </c>
      <c r="D1796" s="316">
        <v>3.4</v>
      </c>
      <c r="E1796" s="317">
        <v>3181</v>
      </c>
      <c r="F1796" s="317">
        <v>1883.15</v>
      </c>
      <c r="G1796" s="318">
        <v>40627</v>
      </c>
      <c r="H1796" s="318">
        <v>40760</v>
      </c>
      <c r="I1796" s="318">
        <v>50040</v>
      </c>
      <c r="J1796" s="315"/>
      <c r="K1796" s="315">
        <v>8753</v>
      </c>
      <c r="L1796" s="315" t="s">
        <v>2201</v>
      </c>
      <c r="M1796" s="315" t="s">
        <v>1705</v>
      </c>
      <c r="N1796" s="315" t="s">
        <v>755</v>
      </c>
      <c r="O1796" s="315"/>
      <c r="P1796" s="315"/>
      <c r="Q1796" s="315"/>
    </row>
    <row r="1797" spans="1:17">
      <c r="A1797" s="315" t="s">
        <v>755</v>
      </c>
      <c r="B1797" s="315" t="s">
        <v>2095</v>
      </c>
      <c r="C1797" s="315" t="s">
        <v>2098</v>
      </c>
      <c r="D1797" s="316">
        <v>3.4</v>
      </c>
      <c r="E1797" s="317">
        <v>3650</v>
      </c>
      <c r="F1797" s="317">
        <v>1762.96</v>
      </c>
      <c r="G1797" s="318">
        <v>40708</v>
      </c>
      <c r="H1797" s="318">
        <v>40890</v>
      </c>
      <c r="I1797" s="318">
        <v>50040</v>
      </c>
      <c r="J1797" s="315"/>
      <c r="K1797" s="315">
        <v>7015</v>
      </c>
      <c r="L1797" s="315" t="s">
        <v>2930</v>
      </c>
      <c r="M1797" s="315" t="s">
        <v>966</v>
      </c>
      <c r="N1797" s="315" t="s">
        <v>755</v>
      </c>
      <c r="O1797" s="315"/>
      <c r="P1797" s="315"/>
      <c r="Q1797" s="315"/>
    </row>
    <row r="1798" spans="1:17">
      <c r="A1798" s="315" t="s">
        <v>755</v>
      </c>
      <c r="B1798" s="315" t="s">
        <v>2095</v>
      </c>
      <c r="C1798" s="315" t="s">
        <v>2096</v>
      </c>
      <c r="D1798" s="316">
        <v>3.4</v>
      </c>
      <c r="E1798" s="317">
        <v>3503</v>
      </c>
      <c r="F1798" s="317">
        <v>1499.28</v>
      </c>
      <c r="G1798" s="318">
        <v>40702</v>
      </c>
      <c r="H1798" s="318">
        <v>41253</v>
      </c>
      <c r="I1798" s="318">
        <v>50405</v>
      </c>
      <c r="J1798" s="315"/>
      <c r="K1798" s="315">
        <v>3254</v>
      </c>
      <c r="L1798" s="315" t="s">
        <v>2931</v>
      </c>
      <c r="M1798" s="315" t="s">
        <v>1296</v>
      </c>
      <c r="N1798" s="315" t="s">
        <v>755</v>
      </c>
      <c r="O1798" s="315"/>
      <c r="P1798" s="315"/>
      <c r="Q1798" s="315"/>
    </row>
    <row r="1799" spans="1:17">
      <c r="A1799" s="315" t="s">
        <v>755</v>
      </c>
      <c r="B1799" s="315" t="s">
        <v>2095</v>
      </c>
      <c r="C1799" s="315" t="s">
        <v>2098</v>
      </c>
      <c r="D1799" s="316">
        <v>3.4</v>
      </c>
      <c r="E1799" s="317">
        <v>3362</v>
      </c>
      <c r="F1799" s="317">
        <v>1623.85</v>
      </c>
      <c r="G1799" s="318">
        <v>40740</v>
      </c>
      <c r="H1799" s="318">
        <v>40826</v>
      </c>
      <c r="I1799" s="318">
        <v>50040</v>
      </c>
      <c r="J1799" s="315"/>
      <c r="K1799" s="315">
        <v>3662</v>
      </c>
      <c r="L1799" s="315" t="s">
        <v>2543</v>
      </c>
      <c r="M1799" s="315" t="s">
        <v>764</v>
      </c>
      <c r="N1799" s="315" t="s">
        <v>755</v>
      </c>
      <c r="O1799" s="315"/>
      <c r="P1799" s="315"/>
      <c r="Q1799" s="315"/>
    </row>
    <row r="1800" spans="1:17">
      <c r="A1800" s="315" t="s">
        <v>755</v>
      </c>
      <c r="B1800" s="315" t="s">
        <v>2095</v>
      </c>
      <c r="C1800" s="315" t="s">
        <v>2098</v>
      </c>
      <c r="D1800" s="316">
        <v>3.42</v>
      </c>
      <c r="E1800" s="317">
        <v>2300.4499999999998</v>
      </c>
      <c r="F1800" s="317">
        <v>1414.78</v>
      </c>
      <c r="G1800" s="318">
        <v>40469</v>
      </c>
      <c r="H1800" s="318">
        <v>40525</v>
      </c>
      <c r="I1800" s="318">
        <v>49674</v>
      </c>
      <c r="J1800" s="315"/>
      <c r="K1800" s="315">
        <v>4513</v>
      </c>
      <c r="L1800" s="315" t="s">
        <v>2140</v>
      </c>
      <c r="M1800" s="315" t="s">
        <v>1296</v>
      </c>
      <c r="N1800" s="315" t="s">
        <v>755</v>
      </c>
      <c r="O1800" s="315"/>
      <c r="P1800" s="315"/>
      <c r="Q1800" s="315"/>
    </row>
    <row r="1801" spans="1:17">
      <c r="A1801" s="315" t="s">
        <v>755</v>
      </c>
      <c r="B1801" s="315" t="s">
        <v>2095</v>
      </c>
      <c r="C1801" s="315" t="s">
        <v>2098</v>
      </c>
      <c r="D1801" s="316">
        <v>3.42</v>
      </c>
      <c r="E1801" s="317">
        <v>5320</v>
      </c>
      <c r="F1801" s="317">
        <v>2569.56</v>
      </c>
      <c r="G1801" s="318">
        <v>40691</v>
      </c>
      <c r="H1801" s="318">
        <v>40690</v>
      </c>
      <c r="I1801" s="318">
        <v>50040</v>
      </c>
      <c r="J1801" s="315"/>
      <c r="K1801" s="315">
        <v>9443</v>
      </c>
      <c r="L1801" s="315" t="s">
        <v>2464</v>
      </c>
      <c r="M1801" s="315" t="s">
        <v>770</v>
      </c>
      <c r="N1801" s="315" t="s">
        <v>755</v>
      </c>
      <c r="O1801" s="315"/>
      <c r="P1801" s="315"/>
      <c r="Q1801" s="315"/>
    </row>
    <row r="1802" spans="1:17">
      <c r="A1802" s="315" t="s">
        <v>755</v>
      </c>
      <c r="B1802" s="315" t="s">
        <v>2095</v>
      </c>
      <c r="C1802" s="315" t="s">
        <v>2098</v>
      </c>
      <c r="D1802" s="316">
        <v>3.42</v>
      </c>
      <c r="E1802" s="317">
        <v>3718</v>
      </c>
      <c r="F1802" s="317">
        <v>1795.8000000000002</v>
      </c>
      <c r="G1802" s="318">
        <v>40778</v>
      </c>
      <c r="H1802" s="318">
        <v>40840</v>
      </c>
      <c r="I1802" s="318">
        <v>50040</v>
      </c>
      <c r="J1802" s="315"/>
      <c r="K1802" s="315">
        <v>1964</v>
      </c>
      <c r="L1802" s="315" t="s">
        <v>2932</v>
      </c>
      <c r="M1802" s="315" t="s">
        <v>754</v>
      </c>
      <c r="N1802" s="315" t="s">
        <v>755</v>
      </c>
      <c r="O1802" s="315"/>
      <c r="P1802" s="315"/>
      <c r="Q1802" s="315"/>
    </row>
    <row r="1803" spans="1:17">
      <c r="A1803" s="315" t="s">
        <v>755</v>
      </c>
      <c r="B1803" s="315" t="s">
        <v>2095</v>
      </c>
      <c r="C1803" s="315" t="s">
        <v>2096</v>
      </c>
      <c r="D1803" s="316">
        <v>3.42</v>
      </c>
      <c r="E1803" s="317">
        <v>3147.3300000000004</v>
      </c>
      <c r="F1803" s="317">
        <v>1863.21</v>
      </c>
      <c r="G1803" s="318">
        <v>40748</v>
      </c>
      <c r="H1803" s="318">
        <v>40849</v>
      </c>
      <c r="I1803" s="318">
        <v>50040</v>
      </c>
      <c r="J1803" s="315"/>
      <c r="K1803" s="315">
        <v>4104</v>
      </c>
      <c r="L1803" s="315" t="s">
        <v>2313</v>
      </c>
      <c r="M1803" s="315" t="s">
        <v>1484</v>
      </c>
      <c r="N1803" s="315" t="s">
        <v>755</v>
      </c>
      <c r="O1803" s="315"/>
      <c r="P1803" s="315"/>
      <c r="Q1803" s="315"/>
    </row>
    <row r="1804" spans="1:17">
      <c r="A1804" s="315" t="s">
        <v>755</v>
      </c>
      <c r="B1804" s="315" t="s">
        <v>2095</v>
      </c>
      <c r="C1804" s="315" t="s">
        <v>2098</v>
      </c>
      <c r="D1804" s="316">
        <v>3.42</v>
      </c>
      <c r="E1804" s="317">
        <v>2412</v>
      </c>
      <c r="F1804" s="317">
        <v>1070.93</v>
      </c>
      <c r="G1804" s="318">
        <v>40779</v>
      </c>
      <c r="H1804" s="318">
        <v>40967</v>
      </c>
      <c r="I1804" s="318">
        <v>50405</v>
      </c>
      <c r="J1804" s="315"/>
      <c r="K1804" s="315">
        <v>8421</v>
      </c>
      <c r="L1804" s="315" t="s">
        <v>2933</v>
      </c>
      <c r="M1804" s="315" t="s">
        <v>784</v>
      </c>
      <c r="N1804" s="315" t="s">
        <v>755</v>
      </c>
      <c r="O1804" s="315"/>
      <c r="P1804" s="315"/>
      <c r="Q1804" s="315"/>
    </row>
    <row r="1805" spans="1:17">
      <c r="A1805" s="315" t="s">
        <v>755</v>
      </c>
      <c r="B1805" s="315" t="s">
        <v>2095</v>
      </c>
      <c r="C1805" s="315" t="s">
        <v>2098</v>
      </c>
      <c r="D1805" s="316">
        <v>3.42</v>
      </c>
      <c r="E1805" s="317">
        <v>1786</v>
      </c>
      <c r="F1805" s="317">
        <v>712.62000000000012</v>
      </c>
      <c r="G1805" s="318">
        <v>40813</v>
      </c>
      <c r="H1805" s="318">
        <v>41033</v>
      </c>
      <c r="I1805" s="318">
        <v>50405</v>
      </c>
      <c r="J1805" s="315"/>
      <c r="K1805" s="315">
        <v>7323</v>
      </c>
      <c r="L1805" s="315" t="s">
        <v>2556</v>
      </c>
      <c r="M1805" s="315" t="s">
        <v>770</v>
      </c>
      <c r="N1805" s="315" t="s">
        <v>755</v>
      </c>
      <c r="O1805" s="315"/>
      <c r="P1805" s="315"/>
      <c r="Q1805" s="315"/>
    </row>
    <row r="1806" spans="1:17">
      <c r="A1806" s="315" t="s">
        <v>755</v>
      </c>
      <c r="B1806" s="315" t="s">
        <v>2095</v>
      </c>
      <c r="C1806" s="315" t="s">
        <v>2098</v>
      </c>
      <c r="D1806" s="316">
        <v>3.42</v>
      </c>
      <c r="E1806" s="317">
        <v>1753.4699999999998</v>
      </c>
      <c r="F1806" s="317">
        <v>846.92</v>
      </c>
      <c r="G1806" s="318">
        <v>40816</v>
      </c>
      <c r="H1806" s="318">
        <v>40869</v>
      </c>
      <c r="I1806" s="318">
        <v>50040</v>
      </c>
      <c r="J1806" s="315"/>
      <c r="K1806" s="315">
        <v>9450</v>
      </c>
      <c r="L1806" s="315" t="s">
        <v>1087</v>
      </c>
      <c r="M1806" s="315" t="s">
        <v>770</v>
      </c>
      <c r="N1806" s="315" t="s">
        <v>755</v>
      </c>
      <c r="O1806" s="315"/>
      <c r="P1806" s="315"/>
      <c r="Q1806" s="315"/>
    </row>
    <row r="1807" spans="1:17">
      <c r="A1807" s="315" t="s">
        <v>755</v>
      </c>
      <c r="B1807" s="315" t="s">
        <v>2095</v>
      </c>
      <c r="C1807" s="315" t="s">
        <v>2098</v>
      </c>
      <c r="D1807" s="316">
        <v>3.44</v>
      </c>
      <c r="E1807" s="317">
        <v>2328</v>
      </c>
      <c r="F1807" s="317">
        <v>1124.4199999999998</v>
      </c>
      <c r="G1807" s="318">
        <v>40778</v>
      </c>
      <c r="H1807" s="318">
        <v>40840</v>
      </c>
      <c r="I1807" s="318">
        <v>50040</v>
      </c>
      <c r="J1807" s="315"/>
      <c r="K1807" s="315">
        <v>5412</v>
      </c>
      <c r="L1807" s="315" t="s">
        <v>2934</v>
      </c>
      <c r="M1807" s="315" t="s">
        <v>776</v>
      </c>
      <c r="N1807" s="315" t="s">
        <v>755</v>
      </c>
      <c r="O1807" s="315"/>
      <c r="P1807" s="315"/>
      <c r="Q1807" s="315"/>
    </row>
    <row r="1808" spans="1:17">
      <c r="A1808" s="315" t="s">
        <v>755</v>
      </c>
      <c r="B1808" s="315" t="s">
        <v>2095</v>
      </c>
      <c r="C1808" s="315" t="s">
        <v>2098</v>
      </c>
      <c r="D1808" s="316">
        <v>3.44</v>
      </c>
      <c r="E1808" s="317">
        <v>1453.53</v>
      </c>
      <c r="F1808" s="317">
        <v>702.05</v>
      </c>
      <c r="G1808" s="318">
        <v>40849</v>
      </c>
      <c r="H1808" s="318">
        <v>40891</v>
      </c>
      <c r="I1808" s="318">
        <v>50040</v>
      </c>
      <c r="J1808" s="315"/>
      <c r="K1808" s="315">
        <v>4127</v>
      </c>
      <c r="L1808" s="315" t="s">
        <v>1782</v>
      </c>
      <c r="M1808" s="315" t="s">
        <v>1484</v>
      </c>
      <c r="N1808" s="315" t="s">
        <v>755</v>
      </c>
      <c r="O1808" s="315"/>
      <c r="P1808" s="315"/>
      <c r="Q1808" s="315"/>
    </row>
    <row r="1809" spans="1:17">
      <c r="A1809" s="315" t="s">
        <v>755</v>
      </c>
      <c r="B1809" s="315" t="s">
        <v>2095</v>
      </c>
      <c r="C1809" s="315" t="s">
        <v>2098</v>
      </c>
      <c r="D1809" s="316">
        <v>3.45</v>
      </c>
      <c r="E1809" s="317">
        <v>1637</v>
      </c>
      <c r="F1809" s="317">
        <v>790.67</v>
      </c>
      <c r="G1809" s="318">
        <v>40718</v>
      </c>
      <c r="H1809" s="318">
        <v>40752</v>
      </c>
      <c r="I1809" s="318">
        <v>50040</v>
      </c>
      <c r="J1809" s="315"/>
      <c r="K1809" s="315">
        <v>8344</v>
      </c>
      <c r="L1809" s="315" t="s">
        <v>2935</v>
      </c>
      <c r="M1809" s="315" t="s">
        <v>784</v>
      </c>
      <c r="N1809" s="315" t="s">
        <v>755</v>
      </c>
      <c r="O1809" s="315"/>
      <c r="P1809" s="315"/>
      <c r="Q1809" s="315"/>
    </row>
    <row r="1810" spans="1:17">
      <c r="A1810" s="315" t="s">
        <v>755</v>
      </c>
      <c r="B1810" s="315" t="s">
        <v>2095</v>
      </c>
      <c r="C1810" s="315" t="s">
        <v>2098</v>
      </c>
      <c r="D1810" s="316">
        <v>3.45</v>
      </c>
      <c r="E1810" s="317">
        <v>1960.37</v>
      </c>
      <c r="F1810" s="317">
        <v>946.84999999999991</v>
      </c>
      <c r="G1810" s="318">
        <v>40842</v>
      </c>
      <c r="H1810" s="318">
        <v>40886</v>
      </c>
      <c r="I1810" s="318">
        <v>50040</v>
      </c>
      <c r="J1810" s="315"/>
      <c r="K1810" s="315">
        <v>9450</v>
      </c>
      <c r="L1810" s="315" t="s">
        <v>2741</v>
      </c>
      <c r="M1810" s="315" t="s">
        <v>770</v>
      </c>
      <c r="N1810" s="315" t="s">
        <v>755</v>
      </c>
      <c r="O1810" s="315"/>
      <c r="P1810" s="315"/>
      <c r="Q1810" s="315"/>
    </row>
    <row r="1811" spans="1:17">
      <c r="A1811" s="315" t="s">
        <v>750</v>
      </c>
      <c r="B1811" s="315" t="s">
        <v>2095</v>
      </c>
      <c r="C1811" s="315" t="s">
        <v>2096</v>
      </c>
      <c r="D1811" s="316">
        <v>3.46</v>
      </c>
      <c r="E1811" s="317">
        <v>2057.2599999999998</v>
      </c>
      <c r="F1811" s="317">
        <v>1851.5400000000002</v>
      </c>
      <c r="G1811" s="318">
        <v>39589</v>
      </c>
      <c r="H1811" s="318">
        <v>39478</v>
      </c>
      <c r="I1811" s="318">
        <v>48944</v>
      </c>
      <c r="J1811" s="315"/>
      <c r="K1811" s="315">
        <v>6945</v>
      </c>
      <c r="L1811" s="315" t="s">
        <v>2936</v>
      </c>
      <c r="M1811" s="315" t="s">
        <v>811</v>
      </c>
      <c r="N1811" s="315" t="s">
        <v>750</v>
      </c>
      <c r="O1811" s="315"/>
      <c r="P1811" s="315"/>
      <c r="Q1811" s="315"/>
    </row>
    <row r="1812" spans="1:17">
      <c r="A1812" s="315" t="s">
        <v>755</v>
      </c>
      <c r="B1812" s="315" t="s">
        <v>2095</v>
      </c>
      <c r="C1812" s="315" t="s">
        <v>2098</v>
      </c>
      <c r="D1812" s="316">
        <v>3.5</v>
      </c>
      <c r="E1812" s="317">
        <v>3334.27</v>
      </c>
      <c r="F1812" s="317">
        <v>2500.71</v>
      </c>
      <c r="G1812" s="318">
        <v>39570</v>
      </c>
      <c r="H1812" s="318">
        <v>39646</v>
      </c>
      <c r="I1812" s="318">
        <v>48914</v>
      </c>
      <c r="J1812" s="315"/>
      <c r="K1812" s="315">
        <v>5033</v>
      </c>
      <c r="L1812" s="315" t="s">
        <v>919</v>
      </c>
      <c r="M1812" s="315" t="s">
        <v>776</v>
      </c>
      <c r="N1812" s="315" t="s">
        <v>755</v>
      </c>
      <c r="O1812" s="315"/>
      <c r="P1812" s="315"/>
      <c r="Q1812" s="315"/>
    </row>
    <row r="1813" spans="1:17">
      <c r="A1813" s="315" t="s">
        <v>750</v>
      </c>
      <c r="B1813" s="315" t="s">
        <v>2095</v>
      </c>
      <c r="C1813" s="315" t="s">
        <v>2098</v>
      </c>
      <c r="D1813" s="316">
        <v>3.5</v>
      </c>
      <c r="E1813" s="317">
        <v>3242</v>
      </c>
      <c r="F1813" s="317">
        <v>2251.38</v>
      </c>
      <c r="G1813" s="318">
        <v>39570</v>
      </c>
      <c r="H1813" s="318">
        <v>39351</v>
      </c>
      <c r="I1813" s="318">
        <v>48549</v>
      </c>
      <c r="J1813" s="315"/>
      <c r="K1813" s="315">
        <v>9105</v>
      </c>
      <c r="L1813" s="315" t="s">
        <v>2937</v>
      </c>
      <c r="M1813" s="315" t="s">
        <v>781</v>
      </c>
      <c r="N1813" s="315" t="s">
        <v>750</v>
      </c>
      <c r="O1813" s="315"/>
      <c r="P1813" s="315"/>
      <c r="Q1813" s="315"/>
    </row>
    <row r="1814" spans="1:17">
      <c r="A1814" s="315" t="s">
        <v>755</v>
      </c>
      <c r="B1814" s="315" t="s">
        <v>2095</v>
      </c>
      <c r="C1814" s="315" t="s">
        <v>2096</v>
      </c>
      <c r="D1814" s="316">
        <v>3.5</v>
      </c>
      <c r="E1814" s="317">
        <v>3258</v>
      </c>
      <c r="F1814" s="317">
        <v>2932.2</v>
      </c>
      <c r="G1814" s="318">
        <v>39570</v>
      </c>
      <c r="H1814" s="318">
        <v>39630</v>
      </c>
      <c r="I1814" s="318">
        <v>48914</v>
      </c>
      <c r="J1814" s="315"/>
      <c r="K1814" s="315">
        <v>8750</v>
      </c>
      <c r="L1814" s="315" t="s">
        <v>311</v>
      </c>
      <c r="M1814" s="315" t="s">
        <v>1705</v>
      </c>
      <c r="N1814" s="315" t="s">
        <v>755</v>
      </c>
      <c r="O1814" s="315"/>
      <c r="P1814" s="315"/>
      <c r="Q1814" s="315"/>
    </row>
    <row r="1815" spans="1:17">
      <c r="A1815" s="315" t="s">
        <v>755</v>
      </c>
      <c r="B1815" s="315" t="s">
        <v>2095</v>
      </c>
      <c r="C1815" s="315" t="s">
        <v>2096</v>
      </c>
      <c r="D1815" s="316">
        <v>3.5</v>
      </c>
      <c r="E1815" s="317">
        <v>2723</v>
      </c>
      <c r="F1815" s="317">
        <v>2450.6999999999998</v>
      </c>
      <c r="G1815" s="318">
        <v>39570</v>
      </c>
      <c r="H1815" s="318">
        <v>39958</v>
      </c>
      <c r="I1815" s="318">
        <v>49279</v>
      </c>
      <c r="J1815" s="315"/>
      <c r="K1815" s="315">
        <v>1882</v>
      </c>
      <c r="L1815" s="315" t="s">
        <v>2334</v>
      </c>
      <c r="M1815" s="315" t="s">
        <v>766</v>
      </c>
      <c r="N1815" s="315" t="s">
        <v>755</v>
      </c>
      <c r="O1815" s="315"/>
      <c r="P1815" s="315"/>
      <c r="Q1815" s="315"/>
    </row>
    <row r="1816" spans="1:17">
      <c r="A1816" s="315" t="s">
        <v>755</v>
      </c>
      <c r="B1816" s="315" t="s">
        <v>2095</v>
      </c>
      <c r="C1816" s="315" t="s">
        <v>2096</v>
      </c>
      <c r="D1816" s="316">
        <v>3.5</v>
      </c>
      <c r="E1816" s="317">
        <v>3369</v>
      </c>
      <c r="F1816" s="317">
        <v>3032.1</v>
      </c>
      <c r="G1816" s="318">
        <v>39570</v>
      </c>
      <c r="H1816" s="318">
        <v>40163</v>
      </c>
      <c r="I1816" s="318">
        <v>49279</v>
      </c>
      <c r="J1816" s="315"/>
      <c r="K1816" s="315">
        <v>1628</v>
      </c>
      <c r="L1816" s="315" t="s">
        <v>2938</v>
      </c>
      <c r="M1816" s="315" t="s">
        <v>761</v>
      </c>
      <c r="N1816" s="315" t="s">
        <v>755</v>
      </c>
      <c r="O1816" s="315"/>
      <c r="P1816" s="315"/>
      <c r="Q1816" s="315"/>
    </row>
    <row r="1817" spans="1:17">
      <c r="A1817" s="315" t="s">
        <v>755</v>
      </c>
      <c r="B1817" s="315" t="s">
        <v>2095</v>
      </c>
      <c r="C1817" s="315" t="s">
        <v>2098</v>
      </c>
      <c r="D1817" s="316">
        <v>3.5</v>
      </c>
      <c r="E1817" s="317">
        <v>3697</v>
      </c>
      <c r="F1817" s="317">
        <v>2772.75</v>
      </c>
      <c r="G1817" s="318">
        <v>39570</v>
      </c>
      <c r="H1817" s="318">
        <v>39860</v>
      </c>
      <c r="I1817" s="318">
        <v>49279</v>
      </c>
      <c r="J1817" s="315"/>
      <c r="K1817" s="315">
        <v>4653</v>
      </c>
      <c r="L1817" s="315" t="s">
        <v>2939</v>
      </c>
      <c r="M1817" s="315" t="s">
        <v>1296</v>
      </c>
      <c r="N1817" s="315" t="s">
        <v>755</v>
      </c>
      <c r="O1817" s="315"/>
      <c r="P1817" s="315"/>
      <c r="Q1817" s="315"/>
    </row>
    <row r="1818" spans="1:17">
      <c r="A1818" s="315" t="s">
        <v>755</v>
      </c>
      <c r="B1818" s="315" t="s">
        <v>2095</v>
      </c>
      <c r="C1818" s="315" t="s">
        <v>2098</v>
      </c>
      <c r="D1818" s="316">
        <v>3.5</v>
      </c>
      <c r="E1818" s="317">
        <v>3195</v>
      </c>
      <c r="F1818" s="317">
        <v>1543.1999999999998</v>
      </c>
      <c r="G1818" s="318">
        <v>39570</v>
      </c>
      <c r="H1818" s="318">
        <v>40662</v>
      </c>
      <c r="I1818" s="318">
        <v>50040</v>
      </c>
      <c r="J1818" s="315"/>
      <c r="K1818" s="315">
        <v>9113</v>
      </c>
      <c r="L1818" s="315" t="s">
        <v>2940</v>
      </c>
      <c r="M1818" s="315" t="s">
        <v>770</v>
      </c>
      <c r="N1818" s="315" t="s">
        <v>755</v>
      </c>
      <c r="O1818" s="315"/>
      <c r="P1818" s="315"/>
      <c r="Q1818" s="315"/>
    </row>
    <row r="1819" spans="1:17">
      <c r="A1819" s="315" t="s">
        <v>755</v>
      </c>
      <c r="B1819" s="315" t="s">
        <v>2095</v>
      </c>
      <c r="C1819" s="315" t="s">
        <v>2098</v>
      </c>
      <c r="D1819" s="316">
        <v>3.5</v>
      </c>
      <c r="E1819" s="317">
        <v>3857</v>
      </c>
      <c r="F1819" s="317">
        <v>2892.75</v>
      </c>
      <c r="G1819" s="318">
        <v>39575</v>
      </c>
      <c r="H1819" s="318">
        <v>39506</v>
      </c>
      <c r="I1819" s="318">
        <v>48914</v>
      </c>
      <c r="J1819" s="315"/>
      <c r="K1819" s="315">
        <v>8212</v>
      </c>
      <c r="L1819" s="315" t="s">
        <v>2941</v>
      </c>
      <c r="M1819" s="315" t="s">
        <v>1051</v>
      </c>
      <c r="N1819" s="315" t="s">
        <v>755</v>
      </c>
      <c r="O1819" s="315"/>
      <c r="P1819" s="315"/>
      <c r="Q1819" s="315"/>
    </row>
    <row r="1820" spans="1:17">
      <c r="A1820" s="315" t="s">
        <v>755</v>
      </c>
      <c r="B1820" s="315" t="s">
        <v>2095</v>
      </c>
      <c r="C1820" s="315" t="s">
        <v>2096</v>
      </c>
      <c r="D1820" s="316">
        <v>3.5</v>
      </c>
      <c r="E1820" s="317">
        <v>3181</v>
      </c>
      <c r="F1820" s="317">
        <v>2862.9</v>
      </c>
      <c r="G1820" s="318">
        <v>39573</v>
      </c>
      <c r="H1820" s="318">
        <v>40043</v>
      </c>
      <c r="I1820" s="318">
        <v>49279</v>
      </c>
      <c r="J1820" s="315"/>
      <c r="K1820" s="315">
        <v>6954</v>
      </c>
      <c r="L1820" s="315" t="s">
        <v>2942</v>
      </c>
      <c r="M1820" s="315" t="s">
        <v>811</v>
      </c>
      <c r="N1820" s="315" t="s">
        <v>755</v>
      </c>
      <c r="O1820" s="315"/>
      <c r="P1820" s="315"/>
      <c r="Q1820" s="315"/>
    </row>
    <row r="1821" spans="1:17">
      <c r="A1821" s="315" t="s">
        <v>755</v>
      </c>
      <c r="B1821" s="315" t="s">
        <v>2095</v>
      </c>
      <c r="C1821" s="315" t="s">
        <v>2096</v>
      </c>
      <c r="D1821" s="316">
        <v>3.5</v>
      </c>
      <c r="E1821" s="317">
        <v>3334</v>
      </c>
      <c r="F1821" s="317">
        <v>3000.6</v>
      </c>
      <c r="G1821" s="318">
        <v>39570</v>
      </c>
      <c r="H1821" s="318">
        <v>39610</v>
      </c>
      <c r="I1821" s="318">
        <v>48944</v>
      </c>
      <c r="J1821" s="315"/>
      <c r="K1821" s="315">
        <v>8200</v>
      </c>
      <c r="L1821" s="315" t="s">
        <v>318</v>
      </c>
      <c r="M1821" s="315" t="s">
        <v>1051</v>
      </c>
      <c r="N1821" s="315" t="s">
        <v>755</v>
      </c>
      <c r="O1821" s="315"/>
      <c r="P1821" s="315"/>
      <c r="Q1821" s="315"/>
    </row>
    <row r="1822" spans="1:17">
      <c r="A1822" s="315" t="s">
        <v>755</v>
      </c>
      <c r="B1822" s="315" t="s">
        <v>2095</v>
      </c>
      <c r="C1822" s="315" t="s">
        <v>2098</v>
      </c>
      <c r="D1822" s="316">
        <v>3.5</v>
      </c>
      <c r="E1822" s="317">
        <v>3608</v>
      </c>
      <c r="F1822" s="317">
        <v>1439.6</v>
      </c>
      <c r="G1822" s="318">
        <v>39575</v>
      </c>
      <c r="H1822" s="318">
        <v>40998</v>
      </c>
      <c r="I1822" s="318">
        <v>50405</v>
      </c>
      <c r="J1822" s="315"/>
      <c r="K1822" s="315">
        <v>8280</v>
      </c>
      <c r="L1822" s="315" t="s">
        <v>2943</v>
      </c>
      <c r="M1822" s="315" t="s">
        <v>792</v>
      </c>
      <c r="N1822" s="315" t="s">
        <v>755</v>
      </c>
      <c r="O1822" s="315"/>
      <c r="P1822" s="315"/>
      <c r="Q1822" s="315"/>
    </row>
    <row r="1823" spans="1:17">
      <c r="A1823" s="315" t="s">
        <v>755</v>
      </c>
      <c r="B1823" s="315" t="s">
        <v>2095</v>
      </c>
      <c r="C1823" s="315" t="s">
        <v>2098</v>
      </c>
      <c r="D1823" s="316">
        <v>3.5</v>
      </c>
      <c r="E1823" s="317">
        <v>3502</v>
      </c>
      <c r="F1823" s="317">
        <v>2626.5</v>
      </c>
      <c r="G1823" s="318">
        <v>39569</v>
      </c>
      <c r="H1823" s="318">
        <v>39595</v>
      </c>
      <c r="I1823" s="318">
        <v>48914</v>
      </c>
      <c r="J1823" s="315"/>
      <c r="K1823" s="315">
        <v>9633</v>
      </c>
      <c r="L1823" s="315" t="s">
        <v>2944</v>
      </c>
      <c r="M1823" s="315" t="s">
        <v>770</v>
      </c>
      <c r="N1823" s="315" t="s">
        <v>755</v>
      </c>
      <c r="O1823" s="315"/>
      <c r="P1823" s="315"/>
      <c r="Q1823" s="315"/>
    </row>
    <row r="1824" spans="1:17">
      <c r="A1824" s="315" t="s">
        <v>755</v>
      </c>
      <c r="B1824" s="315" t="s">
        <v>2095</v>
      </c>
      <c r="C1824" s="315" t="s">
        <v>2098</v>
      </c>
      <c r="D1824" s="316">
        <v>3.5</v>
      </c>
      <c r="E1824" s="317">
        <v>3610.7799999999997</v>
      </c>
      <c r="F1824" s="317">
        <v>2708.09</v>
      </c>
      <c r="G1824" s="318">
        <v>39569</v>
      </c>
      <c r="H1824" s="318">
        <v>39490</v>
      </c>
      <c r="I1824" s="318">
        <v>48914</v>
      </c>
      <c r="J1824" s="315"/>
      <c r="K1824" s="315">
        <v>9476</v>
      </c>
      <c r="L1824" s="315" t="s">
        <v>2945</v>
      </c>
      <c r="M1824" s="315" t="s">
        <v>770</v>
      </c>
      <c r="N1824" s="315" t="s">
        <v>755</v>
      </c>
      <c r="O1824" s="315"/>
      <c r="P1824" s="315"/>
      <c r="Q1824" s="315"/>
    </row>
    <row r="1825" spans="1:17">
      <c r="A1825" s="315" t="s">
        <v>755</v>
      </c>
      <c r="B1825" s="315" t="s">
        <v>2095</v>
      </c>
      <c r="C1825" s="315" t="s">
        <v>2098</v>
      </c>
      <c r="D1825" s="316">
        <v>3.5</v>
      </c>
      <c r="E1825" s="317">
        <v>3403</v>
      </c>
      <c r="F1825" s="317">
        <v>2552.25</v>
      </c>
      <c r="G1825" s="318">
        <v>39570</v>
      </c>
      <c r="H1825" s="318">
        <v>40130</v>
      </c>
      <c r="I1825" s="318">
        <v>49309</v>
      </c>
      <c r="J1825" s="315"/>
      <c r="K1825" s="315">
        <v>9427</v>
      </c>
      <c r="L1825" s="315" t="s">
        <v>2946</v>
      </c>
      <c r="M1825" s="315" t="s">
        <v>781</v>
      </c>
      <c r="N1825" s="315" t="s">
        <v>755</v>
      </c>
      <c r="O1825" s="315"/>
      <c r="P1825" s="315"/>
      <c r="Q1825" s="315"/>
    </row>
    <row r="1826" spans="1:17">
      <c r="A1826" s="315" t="s">
        <v>755</v>
      </c>
      <c r="B1826" s="315" t="s">
        <v>2095</v>
      </c>
      <c r="C1826" s="315" t="s">
        <v>2098</v>
      </c>
      <c r="D1826" s="316">
        <v>3.5</v>
      </c>
      <c r="E1826" s="317">
        <v>3350.99</v>
      </c>
      <c r="F1826" s="317">
        <v>2513.2399999999998</v>
      </c>
      <c r="G1826" s="318">
        <v>39570</v>
      </c>
      <c r="H1826" s="318">
        <v>39590</v>
      </c>
      <c r="I1826" s="318">
        <v>48914</v>
      </c>
      <c r="J1826" s="315"/>
      <c r="K1826" s="315">
        <v>8303</v>
      </c>
      <c r="L1826" s="315" t="s">
        <v>2947</v>
      </c>
      <c r="M1826" s="315" t="s">
        <v>784</v>
      </c>
      <c r="N1826" s="315" t="s">
        <v>755</v>
      </c>
      <c r="O1826" s="315"/>
      <c r="P1826" s="315"/>
      <c r="Q1826" s="315"/>
    </row>
    <row r="1827" spans="1:17">
      <c r="A1827" s="315" t="s">
        <v>755</v>
      </c>
      <c r="B1827" s="315" t="s">
        <v>2095</v>
      </c>
      <c r="C1827" s="315" t="s">
        <v>2098</v>
      </c>
      <c r="D1827" s="316">
        <v>3.5</v>
      </c>
      <c r="E1827" s="317">
        <v>2586</v>
      </c>
      <c r="F1827" s="317">
        <v>1939.5</v>
      </c>
      <c r="G1827" s="318">
        <v>39570</v>
      </c>
      <c r="H1827" s="318">
        <v>39602</v>
      </c>
      <c r="I1827" s="318">
        <v>48944</v>
      </c>
      <c r="J1827" s="315"/>
      <c r="K1827" s="315">
        <v>4512</v>
      </c>
      <c r="L1827" s="315" t="s">
        <v>2357</v>
      </c>
      <c r="M1827" s="315" t="s">
        <v>1296</v>
      </c>
      <c r="N1827" s="315" t="s">
        <v>755</v>
      </c>
      <c r="O1827" s="315"/>
      <c r="P1827" s="315"/>
      <c r="Q1827" s="315"/>
    </row>
    <row r="1828" spans="1:17">
      <c r="A1828" s="315" t="s">
        <v>755</v>
      </c>
      <c r="B1828" s="315" t="s">
        <v>2095</v>
      </c>
      <c r="C1828" s="315" t="s">
        <v>2098</v>
      </c>
      <c r="D1828" s="316">
        <v>3.5</v>
      </c>
      <c r="E1828" s="317">
        <v>3797</v>
      </c>
      <c r="F1828" s="317">
        <v>2847.75</v>
      </c>
      <c r="G1828" s="318">
        <v>39594</v>
      </c>
      <c r="H1828" s="318">
        <v>39675</v>
      </c>
      <c r="I1828" s="318">
        <v>48944</v>
      </c>
      <c r="J1828" s="315"/>
      <c r="K1828" s="315">
        <v>4422</v>
      </c>
      <c r="L1828" s="315" t="s">
        <v>2948</v>
      </c>
      <c r="M1828" s="315" t="s">
        <v>1484</v>
      </c>
      <c r="N1828" s="315" t="s">
        <v>755</v>
      </c>
      <c r="O1828" s="315"/>
      <c r="P1828" s="315"/>
      <c r="Q1828" s="315"/>
    </row>
    <row r="1829" spans="1:17">
      <c r="A1829" s="315" t="s">
        <v>755</v>
      </c>
      <c r="B1829" s="315" t="s">
        <v>2095</v>
      </c>
      <c r="C1829" s="315" t="s">
        <v>2098</v>
      </c>
      <c r="D1829" s="316">
        <v>3.5</v>
      </c>
      <c r="E1829" s="317">
        <v>4319</v>
      </c>
      <c r="F1829" s="317">
        <v>2656.19</v>
      </c>
      <c r="G1829" s="318">
        <v>39570</v>
      </c>
      <c r="H1829" s="318">
        <v>40480</v>
      </c>
      <c r="I1829" s="318">
        <v>49674</v>
      </c>
      <c r="J1829" s="315"/>
      <c r="K1829" s="315">
        <v>6809</v>
      </c>
      <c r="L1829" s="315" t="s">
        <v>2949</v>
      </c>
      <c r="M1829" s="315" t="s">
        <v>811</v>
      </c>
      <c r="N1829" s="315" t="s">
        <v>755</v>
      </c>
      <c r="O1829" s="315"/>
      <c r="P1829" s="315"/>
      <c r="Q1829" s="315"/>
    </row>
    <row r="1830" spans="1:17">
      <c r="A1830" s="315" t="s">
        <v>755</v>
      </c>
      <c r="B1830" s="315" t="s">
        <v>2095</v>
      </c>
      <c r="C1830" s="315" t="s">
        <v>2098</v>
      </c>
      <c r="D1830" s="316">
        <v>3.5</v>
      </c>
      <c r="E1830" s="317">
        <v>4015</v>
      </c>
      <c r="F1830" s="317">
        <v>3011.25</v>
      </c>
      <c r="G1830" s="318">
        <v>39570</v>
      </c>
      <c r="H1830" s="318">
        <v>39940</v>
      </c>
      <c r="I1830" s="318">
        <v>49309</v>
      </c>
      <c r="J1830" s="315"/>
      <c r="K1830" s="315">
        <v>5704</v>
      </c>
      <c r="L1830" s="315" t="s">
        <v>2156</v>
      </c>
      <c r="M1830" s="315" t="s">
        <v>776</v>
      </c>
      <c r="N1830" s="315" t="s">
        <v>755</v>
      </c>
      <c r="O1830" s="315"/>
      <c r="P1830" s="315"/>
      <c r="Q1830" s="315"/>
    </row>
    <row r="1831" spans="1:17">
      <c r="A1831" s="315" t="s">
        <v>755</v>
      </c>
      <c r="B1831" s="315" t="s">
        <v>2095</v>
      </c>
      <c r="C1831" s="315" t="s">
        <v>2096</v>
      </c>
      <c r="D1831" s="316">
        <v>3.5</v>
      </c>
      <c r="E1831" s="317">
        <v>3164</v>
      </c>
      <c r="F1831" s="317">
        <v>2847.6</v>
      </c>
      <c r="G1831" s="318">
        <v>39570</v>
      </c>
      <c r="H1831" s="318">
        <v>39703</v>
      </c>
      <c r="I1831" s="318">
        <v>48914</v>
      </c>
      <c r="J1831" s="315"/>
      <c r="K1831" s="315">
        <v>1807</v>
      </c>
      <c r="L1831" s="315" t="s">
        <v>2202</v>
      </c>
      <c r="M1831" s="315" t="s">
        <v>766</v>
      </c>
      <c r="N1831" s="315" t="s">
        <v>755</v>
      </c>
      <c r="O1831" s="315"/>
      <c r="P1831" s="315"/>
      <c r="Q1831" s="315"/>
    </row>
    <row r="1832" spans="1:17">
      <c r="A1832" s="315" t="s">
        <v>755</v>
      </c>
      <c r="B1832" s="315" t="s">
        <v>2095</v>
      </c>
      <c r="C1832" s="315" t="s">
        <v>2098</v>
      </c>
      <c r="D1832" s="316">
        <v>3.5</v>
      </c>
      <c r="E1832" s="317">
        <v>3267</v>
      </c>
      <c r="F1832" s="317">
        <v>2450.25</v>
      </c>
      <c r="G1832" s="318">
        <v>39570</v>
      </c>
      <c r="H1832" s="318">
        <v>39380</v>
      </c>
      <c r="I1832" s="318">
        <v>48549</v>
      </c>
      <c r="J1832" s="315"/>
      <c r="K1832" s="315">
        <v>8887</v>
      </c>
      <c r="L1832" s="315" t="s">
        <v>2950</v>
      </c>
      <c r="M1832" s="315" t="s">
        <v>770</v>
      </c>
      <c r="N1832" s="315" t="s">
        <v>755</v>
      </c>
      <c r="O1832" s="315"/>
      <c r="P1832" s="315"/>
      <c r="Q1832" s="315"/>
    </row>
    <row r="1833" spans="1:17">
      <c r="A1833" s="315" t="s">
        <v>755</v>
      </c>
      <c r="B1833" s="315" t="s">
        <v>2095</v>
      </c>
      <c r="C1833" s="315" t="s">
        <v>2098</v>
      </c>
      <c r="D1833" s="316">
        <v>3.5</v>
      </c>
      <c r="E1833" s="317">
        <v>3381</v>
      </c>
      <c r="F1833" s="317">
        <v>2535.75</v>
      </c>
      <c r="G1833" s="318">
        <v>39587</v>
      </c>
      <c r="H1833" s="318">
        <v>39205</v>
      </c>
      <c r="I1833" s="318">
        <v>48549</v>
      </c>
      <c r="J1833" s="315"/>
      <c r="K1833" s="315">
        <v>9434</v>
      </c>
      <c r="L1833" s="315" t="s">
        <v>1550</v>
      </c>
      <c r="M1833" s="315" t="s">
        <v>770</v>
      </c>
      <c r="N1833" s="315" t="s">
        <v>755</v>
      </c>
      <c r="O1833" s="315"/>
      <c r="P1833" s="315"/>
      <c r="Q1833" s="315"/>
    </row>
    <row r="1834" spans="1:17">
      <c r="A1834" s="315" t="s">
        <v>755</v>
      </c>
      <c r="B1834" s="315" t="s">
        <v>2095</v>
      </c>
      <c r="C1834" s="315" t="s">
        <v>2098</v>
      </c>
      <c r="D1834" s="316">
        <v>3.5</v>
      </c>
      <c r="E1834" s="317">
        <v>2826</v>
      </c>
      <c r="F1834" s="317">
        <v>2119.5</v>
      </c>
      <c r="G1834" s="318">
        <v>39570</v>
      </c>
      <c r="H1834" s="318">
        <v>39582</v>
      </c>
      <c r="I1834" s="318">
        <v>48914</v>
      </c>
      <c r="J1834" s="315"/>
      <c r="K1834" s="315">
        <v>4310</v>
      </c>
      <c r="L1834" s="315" t="s">
        <v>2666</v>
      </c>
      <c r="M1834" s="315" t="s">
        <v>776</v>
      </c>
      <c r="N1834" s="315" t="s">
        <v>755</v>
      </c>
      <c r="O1834" s="315"/>
      <c r="P1834" s="315"/>
      <c r="Q1834" s="315"/>
    </row>
    <row r="1835" spans="1:17">
      <c r="A1835" s="315" t="s">
        <v>755</v>
      </c>
      <c r="B1835" s="315" t="s">
        <v>2095</v>
      </c>
      <c r="C1835" s="315" t="s">
        <v>2096</v>
      </c>
      <c r="D1835" s="316">
        <v>3.5</v>
      </c>
      <c r="E1835" s="317">
        <v>3072</v>
      </c>
      <c r="F1835" s="317">
        <v>2764.8</v>
      </c>
      <c r="G1835" s="318">
        <v>39575</v>
      </c>
      <c r="H1835" s="318">
        <v>39436</v>
      </c>
      <c r="I1835" s="318">
        <v>48549</v>
      </c>
      <c r="J1835" s="315"/>
      <c r="K1835" s="315">
        <v>1012</v>
      </c>
      <c r="L1835" s="315" t="s">
        <v>2075</v>
      </c>
      <c r="M1835" s="315" t="s">
        <v>766</v>
      </c>
      <c r="N1835" s="315" t="s">
        <v>755</v>
      </c>
      <c r="O1835" s="315"/>
      <c r="P1835" s="315"/>
      <c r="Q1835" s="315"/>
    </row>
    <row r="1836" spans="1:17">
      <c r="A1836" s="315" t="s">
        <v>755</v>
      </c>
      <c r="B1836" s="315" t="s">
        <v>2095</v>
      </c>
      <c r="C1836" s="315" t="s">
        <v>2096</v>
      </c>
      <c r="D1836" s="316">
        <v>3.5</v>
      </c>
      <c r="E1836" s="317">
        <v>2995.99</v>
      </c>
      <c r="F1836" s="317">
        <v>2696.39</v>
      </c>
      <c r="G1836" s="318">
        <v>39598</v>
      </c>
      <c r="H1836" s="318">
        <v>39203</v>
      </c>
      <c r="I1836" s="318">
        <v>48549</v>
      </c>
      <c r="J1836" s="315"/>
      <c r="K1836" s="315">
        <v>8468</v>
      </c>
      <c r="L1836" s="315" t="s">
        <v>2951</v>
      </c>
      <c r="M1836" s="315" t="s">
        <v>784</v>
      </c>
      <c r="N1836" s="315" t="s">
        <v>755</v>
      </c>
      <c r="O1836" s="315"/>
      <c r="P1836" s="315"/>
      <c r="Q1836" s="315"/>
    </row>
    <row r="1837" spans="1:17">
      <c r="A1837" s="315" t="s">
        <v>755</v>
      </c>
      <c r="B1837" s="315" t="s">
        <v>2095</v>
      </c>
      <c r="C1837" s="315" t="s">
        <v>2098</v>
      </c>
      <c r="D1837" s="316">
        <v>3.5</v>
      </c>
      <c r="E1837" s="317">
        <v>3502</v>
      </c>
      <c r="F1837" s="317">
        <v>2626.5</v>
      </c>
      <c r="G1837" s="318">
        <v>39619</v>
      </c>
      <c r="H1837" s="318">
        <v>39841</v>
      </c>
      <c r="I1837" s="318">
        <v>49309</v>
      </c>
      <c r="J1837" s="315"/>
      <c r="K1837" s="315">
        <v>3412</v>
      </c>
      <c r="L1837" s="315" t="s">
        <v>2952</v>
      </c>
      <c r="M1837" s="315" t="s">
        <v>764</v>
      </c>
      <c r="N1837" s="315" t="s">
        <v>755</v>
      </c>
      <c r="O1837" s="315"/>
      <c r="P1837" s="315"/>
      <c r="Q1837" s="315"/>
    </row>
    <row r="1838" spans="1:17">
      <c r="A1838" s="315" t="s">
        <v>755</v>
      </c>
      <c r="B1838" s="315" t="s">
        <v>2095</v>
      </c>
      <c r="C1838" s="315" t="s">
        <v>2098</v>
      </c>
      <c r="D1838" s="316">
        <v>3.5</v>
      </c>
      <c r="E1838" s="317">
        <v>3552</v>
      </c>
      <c r="F1838" s="317">
        <v>2664</v>
      </c>
      <c r="G1838" s="318">
        <v>39638</v>
      </c>
      <c r="H1838" s="318">
        <v>40046</v>
      </c>
      <c r="I1838" s="318">
        <v>49309</v>
      </c>
      <c r="J1838" s="315"/>
      <c r="K1838" s="315">
        <v>2800</v>
      </c>
      <c r="L1838" s="315" t="s">
        <v>2655</v>
      </c>
      <c r="M1838" s="315" t="s">
        <v>1431</v>
      </c>
      <c r="N1838" s="315" t="s">
        <v>755</v>
      </c>
      <c r="O1838" s="315"/>
      <c r="P1838" s="315"/>
      <c r="Q1838" s="315"/>
    </row>
    <row r="1839" spans="1:17">
      <c r="A1839" s="315" t="s">
        <v>755</v>
      </c>
      <c r="B1839" s="315" t="s">
        <v>2095</v>
      </c>
      <c r="C1839" s="315" t="s">
        <v>2098</v>
      </c>
      <c r="D1839" s="316">
        <v>3.5</v>
      </c>
      <c r="E1839" s="317">
        <v>3667</v>
      </c>
      <c r="F1839" s="317">
        <v>2750.25</v>
      </c>
      <c r="G1839" s="318">
        <v>39644</v>
      </c>
      <c r="H1839" s="318">
        <v>39337</v>
      </c>
      <c r="I1839" s="318">
        <v>48549</v>
      </c>
      <c r="J1839" s="315"/>
      <c r="K1839" s="315">
        <v>9657</v>
      </c>
      <c r="L1839" s="315" t="s">
        <v>2953</v>
      </c>
      <c r="M1839" s="315" t="s">
        <v>770</v>
      </c>
      <c r="N1839" s="315" t="s">
        <v>755</v>
      </c>
      <c r="O1839" s="315"/>
      <c r="P1839" s="315"/>
      <c r="Q1839" s="315"/>
    </row>
    <row r="1840" spans="1:17">
      <c r="A1840" s="315" t="s">
        <v>755</v>
      </c>
      <c r="B1840" s="315" t="s">
        <v>2095</v>
      </c>
      <c r="C1840" s="315" t="s">
        <v>2096</v>
      </c>
      <c r="D1840" s="316">
        <v>3.5</v>
      </c>
      <c r="E1840" s="317">
        <v>3716</v>
      </c>
      <c r="F1840" s="317">
        <v>2199.87</v>
      </c>
      <c r="G1840" s="318">
        <v>39701</v>
      </c>
      <c r="H1840" s="318">
        <v>40787</v>
      </c>
      <c r="I1840" s="318">
        <v>50040</v>
      </c>
      <c r="J1840" s="315"/>
      <c r="K1840" s="315">
        <v>3961</v>
      </c>
      <c r="L1840" s="315" t="s">
        <v>2954</v>
      </c>
      <c r="M1840" s="315" t="s">
        <v>754</v>
      </c>
      <c r="N1840" s="315" t="s">
        <v>755</v>
      </c>
      <c r="O1840" s="315"/>
      <c r="P1840" s="315"/>
      <c r="Q1840" s="315"/>
    </row>
    <row r="1841" spans="1:17">
      <c r="A1841" s="315" t="s">
        <v>755</v>
      </c>
      <c r="B1841" s="315" t="s">
        <v>2095</v>
      </c>
      <c r="C1841" s="315" t="s">
        <v>2098</v>
      </c>
      <c r="D1841" s="316">
        <v>3.5</v>
      </c>
      <c r="E1841" s="317">
        <v>2894</v>
      </c>
      <c r="F1841" s="317">
        <v>2170.5</v>
      </c>
      <c r="G1841" s="318">
        <v>39699</v>
      </c>
      <c r="H1841" s="318">
        <v>39996</v>
      </c>
      <c r="I1841" s="318">
        <v>49309</v>
      </c>
      <c r="J1841" s="315"/>
      <c r="K1841" s="315">
        <v>3652</v>
      </c>
      <c r="L1841" s="315" t="s">
        <v>2326</v>
      </c>
      <c r="M1841" s="315" t="s">
        <v>764</v>
      </c>
      <c r="N1841" s="315" t="s">
        <v>755</v>
      </c>
      <c r="O1841" s="315"/>
      <c r="P1841" s="315"/>
      <c r="Q1841" s="315"/>
    </row>
    <row r="1842" spans="1:17">
      <c r="A1842" s="315" t="s">
        <v>755</v>
      </c>
      <c r="B1842" s="315" t="s">
        <v>2095</v>
      </c>
      <c r="C1842" s="315" t="s">
        <v>2098</v>
      </c>
      <c r="D1842" s="316">
        <v>3.5</v>
      </c>
      <c r="E1842" s="317">
        <v>2956</v>
      </c>
      <c r="F1842" s="317">
        <v>2217</v>
      </c>
      <c r="G1842" s="318">
        <v>39758</v>
      </c>
      <c r="H1842" s="318">
        <v>40137</v>
      </c>
      <c r="I1842" s="318">
        <v>49309</v>
      </c>
      <c r="J1842" s="315"/>
      <c r="K1842" s="315">
        <v>5708</v>
      </c>
      <c r="L1842" s="315" t="s">
        <v>2955</v>
      </c>
      <c r="M1842" s="315" t="s">
        <v>776</v>
      </c>
      <c r="N1842" s="315" t="s">
        <v>755</v>
      </c>
      <c r="O1842" s="315"/>
      <c r="P1842" s="315"/>
      <c r="Q1842" s="315"/>
    </row>
    <row r="1843" spans="1:17">
      <c r="A1843" s="315" t="s">
        <v>755</v>
      </c>
      <c r="B1843" s="315" t="s">
        <v>2095</v>
      </c>
      <c r="C1843" s="315" t="s">
        <v>2098</v>
      </c>
      <c r="D1843" s="316">
        <v>3.5</v>
      </c>
      <c r="E1843" s="317">
        <v>3804</v>
      </c>
      <c r="F1843" s="317">
        <v>2853</v>
      </c>
      <c r="G1843" s="318">
        <v>39769</v>
      </c>
      <c r="H1843" s="318">
        <v>39993</v>
      </c>
      <c r="I1843" s="318">
        <v>49309</v>
      </c>
      <c r="J1843" s="315"/>
      <c r="K1843" s="315">
        <v>5245</v>
      </c>
      <c r="L1843" s="315" t="s">
        <v>2956</v>
      </c>
      <c r="M1843" s="315" t="s">
        <v>776</v>
      </c>
      <c r="N1843" s="315" t="s">
        <v>755</v>
      </c>
      <c r="O1843" s="315"/>
      <c r="P1843" s="315"/>
      <c r="Q1843" s="315"/>
    </row>
    <row r="1844" spans="1:17">
      <c r="A1844" s="315" t="s">
        <v>755</v>
      </c>
      <c r="B1844" s="315" t="s">
        <v>2095</v>
      </c>
      <c r="C1844" s="315" t="s">
        <v>2098</v>
      </c>
      <c r="D1844" s="316">
        <v>3.5</v>
      </c>
      <c r="E1844" s="317">
        <v>3236</v>
      </c>
      <c r="F1844" s="317">
        <v>2427</v>
      </c>
      <c r="G1844" s="318">
        <v>39771</v>
      </c>
      <c r="H1844" s="318">
        <v>39968</v>
      </c>
      <c r="I1844" s="318">
        <v>49309</v>
      </c>
      <c r="J1844" s="315"/>
      <c r="K1844" s="315">
        <v>3250</v>
      </c>
      <c r="L1844" s="315" t="s">
        <v>1732</v>
      </c>
      <c r="M1844" s="315" t="s">
        <v>764</v>
      </c>
      <c r="N1844" s="315" t="s">
        <v>755</v>
      </c>
      <c r="O1844" s="315"/>
      <c r="P1844" s="315"/>
      <c r="Q1844" s="315"/>
    </row>
    <row r="1845" spans="1:17">
      <c r="A1845" s="315" t="s">
        <v>755</v>
      </c>
      <c r="B1845" s="315" t="s">
        <v>2095</v>
      </c>
      <c r="C1845" s="315" t="s">
        <v>2098</v>
      </c>
      <c r="D1845" s="316">
        <v>3.5</v>
      </c>
      <c r="E1845" s="317">
        <v>3746.7000000000003</v>
      </c>
      <c r="F1845" s="317">
        <v>2810.03</v>
      </c>
      <c r="G1845" s="318">
        <v>39780</v>
      </c>
      <c r="H1845" s="318">
        <v>39888</v>
      </c>
      <c r="I1845" s="318">
        <v>49309</v>
      </c>
      <c r="J1845" s="315"/>
      <c r="K1845" s="315">
        <v>4584</v>
      </c>
      <c r="L1845" s="315" t="s">
        <v>2957</v>
      </c>
      <c r="M1845" s="315" t="s">
        <v>1296</v>
      </c>
      <c r="N1845" s="315" t="s">
        <v>755</v>
      </c>
      <c r="O1845" s="315"/>
      <c r="P1845" s="315"/>
      <c r="Q1845" s="315"/>
    </row>
    <row r="1846" spans="1:17">
      <c r="A1846" s="315" t="s">
        <v>755</v>
      </c>
      <c r="B1846" s="315" t="s">
        <v>2095</v>
      </c>
      <c r="C1846" s="315" t="s">
        <v>2098</v>
      </c>
      <c r="D1846" s="316">
        <v>3.5</v>
      </c>
      <c r="E1846" s="317">
        <v>3569</v>
      </c>
      <c r="F1846" s="317">
        <v>2676.75</v>
      </c>
      <c r="G1846" s="318">
        <v>39797</v>
      </c>
      <c r="H1846" s="318">
        <v>39893</v>
      </c>
      <c r="I1846" s="318">
        <v>49309</v>
      </c>
      <c r="J1846" s="315"/>
      <c r="K1846" s="315">
        <v>3661</v>
      </c>
      <c r="L1846" s="315" t="s">
        <v>1960</v>
      </c>
      <c r="M1846" s="315" t="s">
        <v>764</v>
      </c>
      <c r="N1846" s="315" t="s">
        <v>755</v>
      </c>
      <c r="O1846" s="315"/>
      <c r="P1846" s="315"/>
      <c r="Q1846" s="315"/>
    </row>
    <row r="1847" spans="1:17">
      <c r="A1847" s="315" t="s">
        <v>755</v>
      </c>
      <c r="B1847" s="315" t="s">
        <v>2095</v>
      </c>
      <c r="C1847" s="315" t="s">
        <v>2098</v>
      </c>
      <c r="D1847" s="316">
        <v>3.5</v>
      </c>
      <c r="E1847" s="317">
        <v>3993</v>
      </c>
      <c r="F1847" s="317">
        <v>2994.75</v>
      </c>
      <c r="G1847" s="318">
        <v>39804</v>
      </c>
      <c r="H1847" s="318">
        <v>39930</v>
      </c>
      <c r="I1847" s="318">
        <v>49309</v>
      </c>
      <c r="J1847" s="315"/>
      <c r="K1847" s="315">
        <v>1290</v>
      </c>
      <c r="L1847" s="315" t="s">
        <v>2367</v>
      </c>
      <c r="M1847" s="315" t="s">
        <v>1827</v>
      </c>
      <c r="N1847" s="315" t="s">
        <v>755</v>
      </c>
      <c r="O1847" s="315"/>
      <c r="P1847" s="315"/>
      <c r="Q1847" s="315"/>
    </row>
    <row r="1848" spans="1:17">
      <c r="A1848" s="315" t="s">
        <v>755</v>
      </c>
      <c r="B1848" s="315" t="s">
        <v>2095</v>
      </c>
      <c r="C1848" s="315" t="s">
        <v>2098</v>
      </c>
      <c r="D1848" s="316">
        <v>3.5</v>
      </c>
      <c r="E1848" s="317">
        <v>3797.52</v>
      </c>
      <c r="F1848" s="317">
        <v>2848.15</v>
      </c>
      <c r="G1848" s="318">
        <v>39811</v>
      </c>
      <c r="H1848" s="318">
        <v>39364</v>
      </c>
      <c r="I1848" s="318">
        <v>48579</v>
      </c>
      <c r="J1848" s="315"/>
      <c r="K1848" s="315">
        <v>7153</v>
      </c>
      <c r="L1848" s="315" t="s">
        <v>2958</v>
      </c>
      <c r="M1848" s="315" t="s">
        <v>966</v>
      </c>
      <c r="N1848" s="315" t="s">
        <v>755</v>
      </c>
      <c r="O1848" s="315"/>
      <c r="P1848" s="315"/>
      <c r="Q1848" s="315"/>
    </row>
    <row r="1849" spans="1:17">
      <c r="A1849" s="315" t="s">
        <v>755</v>
      </c>
      <c r="B1849" s="315" t="s">
        <v>2095</v>
      </c>
      <c r="C1849" s="315" t="s">
        <v>2098</v>
      </c>
      <c r="D1849" s="316">
        <v>3.5</v>
      </c>
      <c r="E1849" s="317">
        <v>3650</v>
      </c>
      <c r="F1849" s="317">
        <v>2737.5</v>
      </c>
      <c r="G1849" s="318">
        <v>39820</v>
      </c>
      <c r="H1849" s="318">
        <v>39278</v>
      </c>
      <c r="I1849" s="318">
        <v>48579</v>
      </c>
      <c r="J1849" s="315"/>
      <c r="K1849" s="315">
        <v>6074</v>
      </c>
      <c r="L1849" s="315" t="s">
        <v>2959</v>
      </c>
      <c r="M1849" s="315" t="s">
        <v>1017</v>
      </c>
      <c r="N1849" s="315" t="s">
        <v>755</v>
      </c>
      <c r="O1849" s="315"/>
      <c r="P1849" s="315"/>
      <c r="Q1849" s="315"/>
    </row>
    <row r="1850" spans="1:17">
      <c r="A1850" s="315" t="s">
        <v>755</v>
      </c>
      <c r="B1850" s="315" t="s">
        <v>2095</v>
      </c>
      <c r="C1850" s="315" t="s">
        <v>2096</v>
      </c>
      <c r="D1850" s="316">
        <v>3.5</v>
      </c>
      <c r="E1850" s="317">
        <v>2943</v>
      </c>
      <c r="F1850" s="317">
        <v>2648.7</v>
      </c>
      <c r="G1850" s="318">
        <v>39869</v>
      </c>
      <c r="H1850" s="318">
        <v>40022</v>
      </c>
      <c r="I1850" s="318">
        <v>49309</v>
      </c>
      <c r="J1850" s="315"/>
      <c r="K1850" s="315">
        <v>8722</v>
      </c>
      <c r="L1850" s="315" t="s">
        <v>2175</v>
      </c>
      <c r="M1850" s="315" t="s">
        <v>770</v>
      </c>
      <c r="N1850" s="315" t="s">
        <v>755</v>
      </c>
      <c r="O1850" s="315"/>
      <c r="P1850" s="315"/>
      <c r="Q1850" s="315"/>
    </row>
    <row r="1851" spans="1:17">
      <c r="A1851" s="315" t="s">
        <v>755</v>
      </c>
      <c r="B1851" s="315" t="s">
        <v>2095</v>
      </c>
      <c r="C1851" s="315" t="s">
        <v>2096</v>
      </c>
      <c r="D1851" s="316">
        <v>3.5</v>
      </c>
      <c r="E1851" s="317">
        <v>3426</v>
      </c>
      <c r="F1851" s="317">
        <v>3083.4</v>
      </c>
      <c r="G1851" s="318">
        <v>39884</v>
      </c>
      <c r="H1851" s="318">
        <v>39933</v>
      </c>
      <c r="I1851" s="318">
        <v>49309</v>
      </c>
      <c r="J1851" s="315"/>
      <c r="K1851" s="315">
        <v>5745</v>
      </c>
      <c r="L1851" s="315" t="s">
        <v>2960</v>
      </c>
      <c r="M1851" s="315" t="s">
        <v>776</v>
      </c>
      <c r="N1851" s="315" t="s">
        <v>755</v>
      </c>
      <c r="O1851" s="315"/>
      <c r="P1851" s="315"/>
      <c r="Q1851" s="315"/>
    </row>
    <row r="1852" spans="1:17">
      <c r="A1852" s="315" t="s">
        <v>755</v>
      </c>
      <c r="B1852" s="315" t="s">
        <v>2095</v>
      </c>
      <c r="C1852" s="315" t="s">
        <v>2098</v>
      </c>
      <c r="D1852" s="316">
        <v>3.5</v>
      </c>
      <c r="E1852" s="317">
        <v>2995</v>
      </c>
      <c r="F1852" s="317">
        <v>2246.25</v>
      </c>
      <c r="G1852" s="318">
        <v>39892</v>
      </c>
      <c r="H1852" s="318">
        <v>40168</v>
      </c>
      <c r="I1852" s="318">
        <v>49309</v>
      </c>
      <c r="J1852" s="315"/>
      <c r="K1852" s="315">
        <v>6074</v>
      </c>
      <c r="L1852" s="315" t="s">
        <v>2959</v>
      </c>
      <c r="M1852" s="315" t="s">
        <v>1017</v>
      </c>
      <c r="N1852" s="315" t="s">
        <v>755</v>
      </c>
      <c r="O1852" s="315"/>
      <c r="P1852" s="315"/>
      <c r="Q1852" s="315"/>
    </row>
    <row r="1853" spans="1:17">
      <c r="A1853" s="315" t="s">
        <v>750</v>
      </c>
      <c r="B1853" s="315" t="s">
        <v>2095</v>
      </c>
      <c r="C1853" s="315" t="s">
        <v>2096</v>
      </c>
      <c r="D1853" s="316">
        <v>3.5</v>
      </c>
      <c r="E1853" s="317">
        <v>1949</v>
      </c>
      <c r="F1853" s="317">
        <v>1624.17</v>
      </c>
      <c r="G1853" s="318">
        <v>39899</v>
      </c>
      <c r="H1853" s="318">
        <v>39855</v>
      </c>
      <c r="I1853" s="318">
        <v>49309</v>
      </c>
      <c r="J1853" s="315"/>
      <c r="K1853" s="315">
        <v>6598</v>
      </c>
      <c r="L1853" s="315" t="s">
        <v>2961</v>
      </c>
      <c r="M1853" s="315" t="s">
        <v>811</v>
      </c>
      <c r="N1853" s="315" t="s">
        <v>750</v>
      </c>
      <c r="O1853" s="315"/>
      <c r="P1853" s="315"/>
      <c r="Q1853" s="315"/>
    </row>
    <row r="1854" spans="1:17">
      <c r="A1854" s="315" t="s">
        <v>755</v>
      </c>
      <c r="B1854" s="315" t="s">
        <v>2095</v>
      </c>
      <c r="C1854" s="315" t="s">
        <v>2096</v>
      </c>
      <c r="D1854" s="316">
        <v>3.5</v>
      </c>
      <c r="E1854" s="317">
        <v>3585</v>
      </c>
      <c r="F1854" s="317">
        <v>2987.49</v>
      </c>
      <c r="G1854" s="318">
        <v>39937</v>
      </c>
      <c r="H1854" s="318">
        <v>40015</v>
      </c>
      <c r="I1854" s="318">
        <v>49309</v>
      </c>
      <c r="J1854" s="315"/>
      <c r="K1854" s="315">
        <v>3018</v>
      </c>
      <c r="L1854" s="315" t="s">
        <v>308</v>
      </c>
      <c r="M1854" s="315" t="s">
        <v>764</v>
      </c>
      <c r="N1854" s="315" t="s">
        <v>755</v>
      </c>
      <c r="O1854" s="315"/>
      <c r="P1854" s="315"/>
      <c r="Q1854" s="315"/>
    </row>
    <row r="1855" spans="1:17">
      <c r="A1855" s="315" t="s">
        <v>750</v>
      </c>
      <c r="B1855" s="315" t="s">
        <v>2095</v>
      </c>
      <c r="C1855" s="315" t="s">
        <v>2096</v>
      </c>
      <c r="D1855" s="316">
        <v>3.5</v>
      </c>
      <c r="E1855" s="317">
        <v>2937</v>
      </c>
      <c r="F1855" s="317">
        <v>2447.5</v>
      </c>
      <c r="G1855" s="318">
        <v>40000</v>
      </c>
      <c r="H1855" s="318">
        <v>40042</v>
      </c>
      <c r="I1855" s="318">
        <v>49309</v>
      </c>
      <c r="J1855" s="315"/>
      <c r="K1855" s="315">
        <v>3818</v>
      </c>
      <c r="L1855" s="315" t="s">
        <v>2379</v>
      </c>
      <c r="M1855" s="315" t="s">
        <v>764</v>
      </c>
      <c r="N1855" s="315" t="s">
        <v>750</v>
      </c>
      <c r="O1855" s="315"/>
      <c r="P1855" s="315"/>
      <c r="Q1855" s="315"/>
    </row>
    <row r="1856" spans="1:17">
      <c r="A1856" s="315" t="s">
        <v>755</v>
      </c>
      <c r="B1856" s="315" t="s">
        <v>2095</v>
      </c>
      <c r="C1856" s="315" t="s">
        <v>2098</v>
      </c>
      <c r="D1856" s="316">
        <v>3.5</v>
      </c>
      <c r="E1856" s="317">
        <v>3735</v>
      </c>
      <c r="F1856" s="317">
        <v>2801.25</v>
      </c>
      <c r="G1856" s="318">
        <v>40004</v>
      </c>
      <c r="H1856" s="318">
        <v>40046</v>
      </c>
      <c r="I1856" s="318">
        <v>49309</v>
      </c>
      <c r="J1856" s="315"/>
      <c r="K1856" s="315">
        <v>4632</v>
      </c>
      <c r="L1856" s="315" t="s">
        <v>2962</v>
      </c>
      <c r="M1856" s="315" t="s">
        <v>1296</v>
      </c>
      <c r="N1856" s="315" t="s">
        <v>755</v>
      </c>
      <c r="O1856" s="315"/>
      <c r="P1856" s="315"/>
      <c r="Q1856" s="315"/>
    </row>
    <row r="1857" spans="1:17">
      <c r="A1857" s="315" t="s">
        <v>755</v>
      </c>
      <c r="B1857" s="315" t="s">
        <v>2095</v>
      </c>
      <c r="C1857" s="315" t="s">
        <v>2098</v>
      </c>
      <c r="D1857" s="316">
        <v>3.5</v>
      </c>
      <c r="E1857" s="317">
        <v>3845</v>
      </c>
      <c r="F1857" s="317">
        <v>2883.75</v>
      </c>
      <c r="G1857" s="318">
        <v>40009</v>
      </c>
      <c r="H1857" s="318">
        <v>40067</v>
      </c>
      <c r="I1857" s="318">
        <v>49309</v>
      </c>
      <c r="J1857" s="315"/>
      <c r="K1857" s="315">
        <v>5603</v>
      </c>
      <c r="L1857" s="315" t="s">
        <v>2963</v>
      </c>
      <c r="M1857" s="315" t="s">
        <v>776</v>
      </c>
      <c r="N1857" s="315" t="s">
        <v>755</v>
      </c>
      <c r="O1857" s="315"/>
      <c r="P1857" s="315"/>
      <c r="Q1857" s="315"/>
    </row>
    <row r="1858" spans="1:17">
      <c r="A1858" s="315" t="s">
        <v>755</v>
      </c>
      <c r="B1858" s="315" t="s">
        <v>2095</v>
      </c>
      <c r="C1858" s="315" t="s">
        <v>2098</v>
      </c>
      <c r="D1858" s="316">
        <v>3.5</v>
      </c>
      <c r="E1858" s="317">
        <v>3573.01</v>
      </c>
      <c r="F1858" s="317">
        <v>2679.76</v>
      </c>
      <c r="G1858" s="318">
        <v>40080</v>
      </c>
      <c r="H1858" s="318">
        <v>40162</v>
      </c>
      <c r="I1858" s="318">
        <v>49309</v>
      </c>
      <c r="J1858" s="315"/>
      <c r="K1858" s="315">
        <v>8912</v>
      </c>
      <c r="L1858" s="315" t="s">
        <v>2964</v>
      </c>
      <c r="M1858" s="315" t="s">
        <v>784</v>
      </c>
      <c r="N1858" s="315" t="s">
        <v>755</v>
      </c>
      <c r="O1858" s="315"/>
      <c r="P1858" s="315"/>
      <c r="Q1858" s="315"/>
    </row>
    <row r="1859" spans="1:17">
      <c r="A1859" s="315" t="s">
        <v>755</v>
      </c>
      <c r="B1859" s="315" t="s">
        <v>2095</v>
      </c>
      <c r="C1859" s="315" t="s">
        <v>2096</v>
      </c>
      <c r="D1859" s="316">
        <v>3.5</v>
      </c>
      <c r="E1859" s="317">
        <v>3489</v>
      </c>
      <c r="F1859" s="317">
        <v>3140.1000000000004</v>
      </c>
      <c r="G1859" s="318">
        <v>40083</v>
      </c>
      <c r="H1859" s="318">
        <v>40065</v>
      </c>
      <c r="I1859" s="318">
        <v>49309</v>
      </c>
      <c r="J1859" s="315"/>
      <c r="K1859" s="315">
        <v>3097</v>
      </c>
      <c r="L1859" s="315" t="s">
        <v>2467</v>
      </c>
      <c r="M1859" s="315" t="s">
        <v>764</v>
      </c>
      <c r="N1859" s="315" t="s">
        <v>755</v>
      </c>
      <c r="O1859" s="315"/>
      <c r="P1859" s="315"/>
      <c r="Q1859" s="315"/>
    </row>
    <row r="1860" spans="1:17">
      <c r="A1860" s="315" t="s">
        <v>755</v>
      </c>
      <c r="B1860" s="315" t="s">
        <v>2095</v>
      </c>
      <c r="C1860" s="315" t="s">
        <v>2098</v>
      </c>
      <c r="D1860" s="316">
        <v>3.5</v>
      </c>
      <c r="E1860" s="317">
        <v>3150</v>
      </c>
      <c r="F1860" s="317">
        <v>2362.5</v>
      </c>
      <c r="G1860" s="318">
        <v>40085</v>
      </c>
      <c r="H1860" s="318">
        <v>39987</v>
      </c>
      <c r="I1860" s="318">
        <v>49309</v>
      </c>
      <c r="J1860" s="315"/>
      <c r="K1860" s="315">
        <v>9434</v>
      </c>
      <c r="L1860" s="315" t="s">
        <v>1550</v>
      </c>
      <c r="M1860" s="315" t="s">
        <v>770</v>
      </c>
      <c r="N1860" s="315" t="s">
        <v>755</v>
      </c>
      <c r="O1860" s="315"/>
      <c r="P1860" s="315"/>
      <c r="Q1860" s="315"/>
    </row>
    <row r="1861" spans="1:17">
      <c r="A1861" s="315" t="s">
        <v>755</v>
      </c>
      <c r="B1861" s="315" t="s">
        <v>2095</v>
      </c>
      <c r="C1861" s="315" t="s">
        <v>2098</v>
      </c>
      <c r="D1861" s="316">
        <v>3.5</v>
      </c>
      <c r="E1861" s="317">
        <v>3243</v>
      </c>
      <c r="F1861" s="317">
        <v>1994.4599999999998</v>
      </c>
      <c r="G1861" s="318">
        <v>40164</v>
      </c>
      <c r="H1861" s="318">
        <v>40249</v>
      </c>
      <c r="I1861" s="318">
        <v>49674</v>
      </c>
      <c r="J1861" s="315"/>
      <c r="K1861" s="315">
        <v>8588</v>
      </c>
      <c r="L1861" s="315" t="s">
        <v>2591</v>
      </c>
      <c r="M1861" s="315" t="s">
        <v>792</v>
      </c>
      <c r="N1861" s="315" t="s">
        <v>755</v>
      </c>
      <c r="O1861" s="315"/>
      <c r="P1861" s="315"/>
      <c r="Q1861" s="315"/>
    </row>
    <row r="1862" spans="1:17">
      <c r="A1862" s="315" t="s">
        <v>755</v>
      </c>
      <c r="B1862" s="315" t="s">
        <v>2095</v>
      </c>
      <c r="C1862" s="315" t="s">
        <v>2096</v>
      </c>
      <c r="D1862" s="316">
        <v>3.5</v>
      </c>
      <c r="E1862" s="317">
        <v>3238</v>
      </c>
      <c r="F1862" s="317">
        <v>2914.2</v>
      </c>
      <c r="G1862" s="318">
        <v>40095</v>
      </c>
      <c r="H1862" s="318">
        <v>40157</v>
      </c>
      <c r="I1862" s="318">
        <v>49309</v>
      </c>
      <c r="J1862" s="315"/>
      <c r="K1862" s="315">
        <v>4460</v>
      </c>
      <c r="L1862" s="315" t="s">
        <v>2217</v>
      </c>
      <c r="M1862" s="315" t="s">
        <v>1484</v>
      </c>
      <c r="N1862" s="315" t="s">
        <v>755</v>
      </c>
      <c r="O1862" s="315"/>
      <c r="P1862" s="315"/>
      <c r="Q1862" s="315"/>
    </row>
    <row r="1863" spans="1:17">
      <c r="A1863" s="315" t="s">
        <v>755</v>
      </c>
      <c r="B1863" s="315" t="s">
        <v>2095</v>
      </c>
      <c r="C1863" s="315" t="s">
        <v>2098</v>
      </c>
      <c r="D1863" s="316">
        <v>3.5</v>
      </c>
      <c r="E1863" s="317">
        <v>3689</v>
      </c>
      <c r="F1863" s="317">
        <v>2766.75</v>
      </c>
      <c r="G1863" s="318">
        <v>40122</v>
      </c>
      <c r="H1863" s="318">
        <v>40157</v>
      </c>
      <c r="I1863" s="318">
        <v>49309</v>
      </c>
      <c r="J1863" s="315"/>
      <c r="K1863" s="315">
        <v>2534</v>
      </c>
      <c r="L1863" s="315" t="s">
        <v>2398</v>
      </c>
      <c r="M1863" s="315" t="s">
        <v>764</v>
      </c>
      <c r="N1863" s="315" t="s">
        <v>755</v>
      </c>
      <c r="O1863" s="315"/>
      <c r="P1863" s="315"/>
      <c r="Q1863" s="315"/>
    </row>
    <row r="1864" spans="1:17">
      <c r="A1864" s="315" t="s">
        <v>755</v>
      </c>
      <c r="B1864" s="315" t="s">
        <v>2095</v>
      </c>
      <c r="C1864" s="315" t="s">
        <v>2098</v>
      </c>
      <c r="D1864" s="316">
        <v>3.5</v>
      </c>
      <c r="E1864" s="317">
        <v>3277</v>
      </c>
      <c r="F1864" s="317">
        <v>2457.75</v>
      </c>
      <c r="G1864" s="318">
        <v>40127</v>
      </c>
      <c r="H1864" s="318">
        <v>40165</v>
      </c>
      <c r="I1864" s="318">
        <v>49309</v>
      </c>
      <c r="J1864" s="315"/>
      <c r="K1864" s="315">
        <v>3147</v>
      </c>
      <c r="L1864" s="315" t="s">
        <v>2328</v>
      </c>
      <c r="M1864" s="315" t="s">
        <v>764</v>
      </c>
      <c r="N1864" s="315" t="s">
        <v>755</v>
      </c>
      <c r="O1864" s="315"/>
      <c r="P1864" s="315"/>
      <c r="Q1864" s="315"/>
    </row>
    <row r="1865" spans="1:17">
      <c r="A1865" s="315" t="s">
        <v>755</v>
      </c>
      <c r="B1865" s="315" t="s">
        <v>2095</v>
      </c>
      <c r="C1865" s="315" t="s">
        <v>2098</v>
      </c>
      <c r="D1865" s="316">
        <v>3.5</v>
      </c>
      <c r="E1865" s="317">
        <v>3345</v>
      </c>
      <c r="F1865" s="317">
        <v>2057.19</v>
      </c>
      <c r="G1865" s="318">
        <v>40144</v>
      </c>
      <c r="H1865" s="318">
        <v>40513</v>
      </c>
      <c r="I1865" s="318">
        <v>49674</v>
      </c>
      <c r="J1865" s="315"/>
      <c r="K1865" s="315">
        <v>5077</v>
      </c>
      <c r="L1865" s="315" t="s">
        <v>2669</v>
      </c>
      <c r="M1865" s="315" t="s">
        <v>776</v>
      </c>
      <c r="N1865" s="315" t="s">
        <v>755</v>
      </c>
      <c r="O1865" s="315"/>
      <c r="P1865" s="315"/>
      <c r="Q1865" s="315"/>
    </row>
    <row r="1866" spans="1:17">
      <c r="A1866" s="315" t="s">
        <v>755</v>
      </c>
      <c r="B1866" s="315" t="s">
        <v>2095</v>
      </c>
      <c r="C1866" s="315" t="s">
        <v>2098</v>
      </c>
      <c r="D1866" s="316">
        <v>3.5</v>
      </c>
      <c r="E1866" s="317">
        <v>3673</v>
      </c>
      <c r="F1866" s="317">
        <v>2258.91</v>
      </c>
      <c r="G1866" s="318">
        <v>40219</v>
      </c>
      <c r="H1866" s="318">
        <v>40276</v>
      </c>
      <c r="I1866" s="318">
        <v>49674</v>
      </c>
      <c r="J1866" s="315"/>
      <c r="K1866" s="315">
        <v>6033</v>
      </c>
      <c r="L1866" s="315" t="s">
        <v>2728</v>
      </c>
      <c r="M1866" s="315" t="s">
        <v>788</v>
      </c>
      <c r="N1866" s="315" t="s">
        <v>755</v>
      </c>
      <c r="O1866" s="315"/>
      <c r="P1866" s="315"/>
      <c r="Q1866" s="315"/>
    </row>
    <row r="1867" spans="1:17">
      <c r="A1867" s="315" t="s">
        <v>755</v>
      </c>
      <c r="B1867" s="315" t="s">
        <v>2095</v>
      </c>
      <c r="C1867" s="315" t="s">
        <v>2098</v>
      </c>
      <c r="D1867" s="316">
        <v>3.5</v>
      </c>
      <c r="E1867" s="317">
        <v>3474</v>
      </c>
      <c r="F1867" s="317">
        <v>2136.52</v>
      </c>
      <c r="G1867" s="318">
        <v>40245</v>
      </c>
      <c r="H1867" s="318">
        <v>40261</v>
      </c>
      <c r="I1867" s="318">
        <v>49674</v>
      </c>
      <c r="J1867" s="315"/>
      <c r="K1867" s="315">
        <v>9475</v>
      </c>
      <c r="L1867" s="315" t="s">
        <v>2207</v>
      </c>
      <c r="M1867" s="315" t="s">
        <v>770</v>
      </c>
      <c r="N1867" s="315" t="s">
        <v>755</v>
      </c>
      <c r="O1867" s="315"/>
      <c r="P1867" s="315"/>
      <c r="Q1867" s="315"/>
    </row>
    <row r="1868" spans="1:17">
      <c r="A1868" s="315" t="s">
        <v>755</v>
      </c>
      <c r="B1868" s="315" t="s">
        <v>2095</v>
      </c>
      <c r="C1868" s="315" t="s">
        <v>2098</v>
      </c>
      <c r="D1868" s="316">
        <v>3.5</v>
      </c>
      <c r="E1868" s="317">
        <v>1661</v>
      </c>
      <c r="F1868" s="317">
        <v>1021.53</v>
      </c>
      <c r="G1868" s="318">
        <v>40247</v>
      </c>
      <c r="H1868" s="318">
        <v>40268</v>
      </c>
      <c r="I1868" s="318">
        <v>49674</v>
      </c>
      <c r="J1868" s="315"/>
      <c r="K1868" s="315">
        <v>6926</v>
      </c>
      <c r="L1868" s="315" t="s">
        <v>2965</v>
      </c>
      <c r="M1868" s="315" t="s">
        <v>811</v>
      </c>
      <c r="N1868" s="315" t="s">
        <v>755</v>
      </c>
      <c r="O1868" s="315"/>
      <c r="P1868" s="315"/>
      <c r="Q1868" s="315"/>
    </row>
    <row r="1869" spans="1:17">
      <c r="A1869" s="315" t="s">
        <v>755</v>
      </c>
      <c r="B1869" s="315" t="s">
        <v>2095</v>
      </c>
      <c r="C1869" s="315" t="s">
        <v>2098</v>
      </c>
      <c r="D1869" s="316">
        <v>3.5</v>
      </c>
      <c r="E1869" s="317">
        <v>3240</v>
      </c>
      <c r="F1869" s="317">
        <v>1992.6100000000001</v>
      </c>
      <c r="G1869" s="318">
        <v>40261</v>
      </c>
      <c r="H1869" s="318">
        <v>40368</v>
      </c>
      <c r="I1869" s="318">
        <v>49674</v>
      </c>
      <c r="J1869" s="315"/>
      <c r="K1869" s="315">
        <v>6914</v>
      </c>
      <c r="L1869" s="315" t="s">
        <v>2966</v>
      </c>
      <c r="M1869" s="315" t="s">
        <v>811</v>
      </c>
      <c r="N1869" s="315" t="s">
        <v>755</v>
      </c>
      <c r="O1869" s="315"/>
      <c r="P1869" s="315"/>
      <c r="Q1869" s="315"/>
    </row>
    <row r="1870" spans="1:17">
      <c r="A1870" s="315" t="s">
        <v>755</v>
      </c>
      <c r="B1870" s="315" t="s">
        <v>2095</v>
      </c>
      <c r="C1870" s="315" t="s">
        <v>2096</v>
      </c>
      <c r="D1870" s="316">
        <v>3.5</v>
      </c>
      <c r="E1870" s="317">
        <v>3772</v>
      </c>
      <c r="F1870" s="317">
        <v>2783.74</v>
      </c>
      <c r="G1870" s="318">
        <v>40275</v>
      </c>
      <c r="H1870" s="318">
        <v>40472</v>
      </c>
      <c r="I1870" s="318">
        <v>49674</v>
      </c>
      <c r="J1870" s="315"/>
      <c r="K1870" s="315">
        <v>1228</v>
      </c>
      <c r="L1870" s="315" t="s">
        <v>2243</v>
      </c>
      <c r="M1870" s="315" t="s">
        <v>1827</v>
      </c>
      <c r="N1870" s="315" t="s">
        <v>755</v>
      </c>
      <c r="O1870" s="315"/>
      <c r="P1870" s="315"/>
      <c r="Q1870" s="315"/>
    </row>
    <row r="1871" spans="1:17">
      <c r="A1871" s="315" t="s">
        <v>755</v>
      </c>
      <c r="B1871" s="315" t="s">
        <v>2095</v>
      </c>
      <c r="C1871" s="315" t="s">
        <v>2098</v>
      </c>
      <c r="D1871" s="316">
        <v>3.5</v>
      </c>
      <c r="E1871" s="317">
        <v>4090</v>
      </c>
      <c r="F1871" s="317">
        <v>2515.3599999999997</v>
      </c>
      <c r="G1871" s="318">
        <v>40302</v>
      </c>
      <c r="H1871" s="318">
        <v>40358</v>
      </c>
      <c r="I1871" s="318">
        <v>49674</v>
      </c>
      <c r="J1871" s="315"/>
      <c r="K1871" s="315">
        <v>1965</v>
      </c>
      <c r="L1871" s="315" t="s">
        <v>2239</v>
      </c>
      <c r="M1871" s="315" t="s">
        <v>754</v>
      </c>
      <c r="N1871" s="315" t="s">
        <v>755</v>
      </c>
      <c r="O1871" s="315"/>
      <c r="P1871" s="315"/>
      <c r="Q1871" s="315"/>
    </row>
    <row r="1872" spans="1:17">
      <c r="A1872" s="315" t="s">
        <v>755</v>
      </c>
      <c r="B1872" s="315" t="s">
        <v>2095</v>
      </c>
      <c r="C1872" s="315" t="s">
        <v>2096</v>
      </c>
      <c r="D1872" s="316">
        <v>3.5</v>
      </c>
      <c r="E1872" s="317">
        <v>3377</v>
      </c>
      <c r="F1872" s="317">
        <v>2492.23</v>
      </c>
      <c r="G1872" s="318">
        <v>40406</v>
      </c>
      <c r="H1872" s="318">
        <v>40510</v>
      </c>
      <c r="I1872" s="318">
        <v>49674</v>
      </c>
      <c r="J1872" s="315"/>
      <c r="K1872" s="315">
        <v>8874</v>
      </c>
      <c r="L1872" s="315" t="s">
        <v>2967</v>
      </c>
      <c r="M1872" s="315" t="s">
        <v>1705</v>
      </c>
      <c r="N1872" s="315" t="s">
        <v>755</v>
      </c>
      <c r="O1872" s="315"/>
      <c r="P1872" s="315"/>
      <c r="Q1872" s="315"/>
    </row>
    <row r="1873" spans="1:17">
      <c r="A1873" s="315" t="s">
        <v>755</v>
      </c>
      <c r="B1873" s="315" t="s">
        <v>2095</v>
      </c>
      <c r="C1873" s="315" t="s">
        <v>2098</v>
      </c>
      <c r="D1873" s="316">
        <v>3.5</v>
      </c>
      <c r="E1873" s="317">
        <v>3124</v>
      </c>
      <c r="F1873" s="317">
        <v>1921.27</v>
      </c>
      <c r="G1873" s="318">
        <v>40319</v>
      </c>
      <c r="H1873" s="318">
        <v>40319</v>
      </c>
      <c r="I1873" s="318">
        <v>49674</v>
      </c>
      <c r="J1873" s="315"/>
      <c r="K1873" s="315">
        <v>5222</v>
      </c>
      <c r="L1873" s="315" t="s">
        <v>2968</v>
      </c>
      <c r="M1873" s="315" t="s">
        <v>776</v>
      </c>
      <c r="N1873" s="315" t="s">
        <v>755</v>
      </c>
      <c r="O1873" s="315"/>
      <c r="P1873" s="315"/>
      <c r="Q1873" s="315"/>
    </row>
    <row r="1874" spans="1:17">
      <c r="A1874" s="315" t="s">
        <v>755</v>
      </c>
      <c r="B1874" s="315" t="s">
        <v>2095</v>
      </c>
      <c r="C1874" s="315" t="s">
        <v>2098</v>
      </c>
      <c r="D1874" s="316">
        <v>3.5</v>
      </c>
      <c r="E1874" s="317">
        <v>3341</v>
      </c>
      <c r="F1874" s="317">
        <v>2054.73</v>
      </c>
      <c r="G1874" s="318">
        <v>40326</v>
      </c>
      <c r="H1874" s="318">
        <v>40367</v>
      </c>
      <c r="I1874" s="318">
        <v>49674</v>
      </c>
      <c r="J1874" s="315"/>
      <c r="K1874" s="315">
        <v>4614</v>
      </c>
      <c r="L1874" s="315" t="s">
        <v>2969</v>
      </c>
      <c r="M1874" s="315" t="s">
        <v>1296</v>
      </c>
      <c r="N1874" s="315" t="s">
        <v>755</v>
      </c>
      <c r="O1874" s="315"/>
      <c r="P1874" s="315"/>
      <c r="Q1874" s="315"/>
    </row>
    <row r="1875" spans="1:17">
      <c r="A1875" s="315" t="s">
        <v>755</v>
      </c>
      <c r="B1875" s="315" t="s">
        <v>2095</v>
      </c>
      <c r="C1875" s="315" t="s">
        <v>2098</v>
      </c>
      <c r="D1875" s="316">
        <v>3.5</v>
      </c>
      <c r="E1875" s="317">
        <v>3517</v>
      </c>
      <c r="F1875" s="317">
        <v>1698.72</v>
      </c>
      <c r="G1875" s="318">
        <v>40401</v>
      </c>
      <c r="H1875" s="318">
        <v>40739</v>
      </c>
      <c r="I1875" s="318">
        <v>50040</v>
      </c>
      <c r="J1875" s="315"/>
      <c r="K1875" s="315">
        <v>6822</v>
      </c>
      <c r="L1875" s="315" t="s">
        <v>2970</v>
      </c>
      <c r="M1875" s="315" t="s">
        <v>811</v>
      </c>
      <c r="N1875" s="315" t="s">
        <v>755</v>
      </c>
      <c r="O1875" s="315"/>
      <c r="P1875" s="315"/>
      <c r="Q1875" s="315"/>
    </row>
    <row r="1876" spans="1:17">
      <c r="A1876" s="315" t="s">
        <v>755</v>
      </c>
      <c r="B1876" s="315" t="s">
        <v>2095</v>
      </c>
      <c r="C1876" s="315" t="s">
        <v>2098</v>
      </c>
      <c r="D1876" s="316">
        <v>3.5</v>
      </c>
      <c r="E1876" s="317">
        <v>3528.93</v>
      </c>
      <c r="F1876" s="317">
        <v>2170.2899999999995</v>
      </c>
      <c r="G1876" s="318">
        <v>40416</v>
      </c>
      <c r="H1876" s="318">
        <v>40407</v>
      </c>
      <c r="I1876" s="318">
        <v>49674</v>
      </c>
      <c r="J1876" s="315"/>
      <c r="K1876" s="315">
        <v>5033</v>
      </c>
      <c r="L1876" s="315" t="s">
        <v>919</v>
      </c>
      <c r="M1876" s="315" t="s">
        <v>776</v>
      </c>
      <c r="N1876" s="315" t="s">
        <v>755</v>
      </c>
      <c r="O1876" s="315"/>
      <c r="P1876" s="315"/>
      <c r="Q1876" s="315"/>
    </row>
    <row r="1877" spans="1:17">
      <c r="A1877" s="315" t="s">
        <v>755</v>
      </c>
      <c r="B1877" s="315" t="s">
        <v>2095</v>
      </c>
      <c r="C1877" s="315" t="s">
        <v>2098</v>
      </c>
      <c r="D1877" s="316">
        <v>3.5</v>
      </c>
      <c r="E1877" s="317">
        <v>2704</v>
      </c>
      <c r="F1877" s="317">
        <v>1662.97</v>
      </c>
      <c r="G1877" s="318">
        <v>40471</v>
      </c>
      <c r="H1877" s="318">
        <v>40535</v>
      </c>
      <c r="I1877" s="318">
        <v>49674</v>
      </c>
      <c r="J1877" s="315"/>
      <c r="K1877" s="315">
        <v>5037</v>
      </c>
      <c r="L1877" s="315" t="s">
        <v>2971</v>
      </c>
      <c r="M1877" s="315" t="s">
        <v>776</v>
      </c>
      <c r="N1877" s="315" t="s">
        <v>755</v>
      </c>
      <c r="O1877" s="315"/>
      <c r="P1877" s="315"/>
      <c r="Q1877" s="315"/>
    </row>
    <row r="1878" spans="1:17">
      <c r="A1878" s="315" t="s">
        <v>755</v>
      </c>
      <c r="B1878" s="315" t="s">
        <v>2095</v>
      </c>
      <c r="C1878" s="315" t="s">
        <v>2098</v>
      </c>
      <c r="D1878" s="316">
        <v>3.5</v>
      </c>
      <c r="E1878" s="317">
        <v>3285</v>
      </c>
      <c r="F1878" s="317">
        <v>867.24</v>
      </c>
      <c r="G1878" s="318">
        <v>40499</v>
      </c>
      <c r="H1878" s="318">
        <v>41710</v>
      </c>
      <c r="I1878" s="318">
        <v>49309</v>
      </c>
      <c r="J1878" s="315"/>
      <c r="K1878" s="315">
        <v>9240</v>
      </c>
      <c r="L1878" s="315" t="s">
        <v>1965</v>
      </c>
      <c r="M1878" s="315" t="s">
        <v>770</v>
      </c>
      <c r="N1878" s="315" t="s">
        <v>755</v>
      </c>
      <c r="O1878" s="315"/>
      <c r="P1878" s="315"/>
      <c r="Q1878" s="315"/>
    </row>
    <row r="1879" spans="1:17">
      <c r="A1879" s="315" t="s">
        <v>755</v>
      </c>
      <c r="B1879" s="315" t="s">
        <v>2095</v>
      </c>
      <c r="C1879" s="315" t="s">
        <v>2098</v>
      </c>
      <c r="D1879" s="316">
        <v>3.5</v>
      </c>
      <c r="E1879" s="317">
        <v>3696</v>
      </c>
      <c r="F1879" s="317">
        <v>1785.17</v>
      </c>
      <c r="G1879" s="318">
        <v>40511</v>
      </c>
      <c r="H1879" s="318">
        <v>40876</v>
      </c>
      <c r="I1879" s="318">
        <v>50040</v>
      </c>
      <c r="J1879" s="315"/>
      <c r="K1879" s="315">
        <v>3270</v>
      </c>
      <c r="L1879" s="315" t="s">
        <v>1909</v>
      </c>
      <c r="M1879" s="315" t="s">
        <v>764</v>
      </c>
      <c r="N1879" s="315" t="s">
        <v>755</v>
      </c>
      <c r="O1879" s="315"/>
      <c r="P1879" s="315"/>
      <c r="Q1879" s="315"/>
    </row>
    <row r="1880" spans="1:17">
      <c r="A1880" s="315" t="s">
        <v>755</v>
      </c>
      <c r="B1880" s="315" t="s">
        <v>2095</v>
      </c>
      <c r="C1880" s="315" t="s">
        <v>2098</v>
      </c>
      <c r="D1880" s="316">
        <v>3.5</v>
      </c>
      <c r="E1880" s="317">
        <v>3087</v>
      </c>
      <c r="F1880" s="317">
        <v>1898.5100000000002</v>
      </c>
      <c r="G1880" s="318">
        <v>40505</v>
      </c>
      <c r="H1880" s="318">
        <v>40513</v>
      </c>
      <c r="I1880" s="318">
        <v>49674</v>
      </c>
      <c r="J1880" s="315"/>
      <c r="K1880" s="315">
        <v>6932</v>
      </c>
      <c r="L1880" s="315" t="s">
        <v>2972</v>
      </c>
      <c r="M1880" s="315" t="s">
        <v>811</v>
      </c>
      <c r="N1880" s="315" t="s">
        <v>755</v>
      </c>
      <c r="O1880" s="315"/>
      <c r="P1880" s="315"/>
      <c r="Q1880" s="315"/>
    </row>
    <row r="1881" spans="1:17">
      <c r="A1881" s="315" t="s">
        <v>750</v>
      </c>
      <c r="B1881" s="315" t="s">
        <v>2095</v>
      </c>
      <c r="C1881" s="315" t="s">
        <v>2096</v>
      </c>
      <c r="D1881" s="316">
        <v>3.5</v>
      </c>
      <c r="E1881" s="317">
        <v>1338</v>
      </c>
      <c r="F1881" s="317">
        <v>792.09999999999991</v>
      </c>
      <c r="G1881" s="318">
        <v>40610</v>
      </c>
      <c r="H1881" s="318">
        <v>40717</v>
      </c>
      <c r="I1881" s="318">
        <v>50040</v>
      </c>
      <c r="J1881" s="315"/>
      <c r="K1881" s="315">
        <v>1227</v>
      </c>
      <c r="L1881" s="315" t="s">
        <v>2973</v>
      </c>
      <c r="M1881" s="315" t="s">
        <v>1827</v>
      </c>
      <c r="N1881" s="315" t="s">
        <v>750</v>
      </c>
      <c r="O1881" s="315"/>
      <c r="P1881" s="315"/>
      <c r="Q1881" s="315"/>
    </row>
    <row r="1882" spans="1:17">
      <c r="A1882" s="315" t="s">
        <v>755</v>
      </c>
      <c r="B1882" s="315" t="s">
        <v>2095</v>
      </c>
      <c r="C1882" s="315" t="s">
        <v>2098</v>
      </c>
      <c r="D1882" s="316">
        <v>3.5</v>
      </c>
      <c r="E1882" s="317">
        <v>3622</v>
      </c>
      <c r="F1882" s="317">
        <v>1749.43</v>
      </c>
      <c r="G1882" s="318">
        <v>40649</v>
      </c>
      <c r="H1882" s="318">
        <v>40690</v>
      </c>
      <c r="I1882" s="318">
        <v>50040</v>
      </c>
      <c r="J1882" s="315"/>
      <c r="K1882" s="315">
        <v>4415</v>
      </c>
      <c r="L1882" s="315" t="s">
        <v>2498</v>
      </c>
      <c r="M1882" s="315" t="s">
        <v>1484</v>
      </c>
      <c r="N1882" s="315" t="s">
        <v>755</v>
      </c>
      <c r="O1882" s="315"/>
      <c r="P1882" s="315"/>
      <c r="Q1882" s="315"/>
    </row>
    <row r="1883" spans="1:17">
      <c r="A1883" s="315" t="s">
        <v>755</v>
      </c>
      <c r="B1883" s="315" t="s">
        <v>2095</v>
      </c>
      <c r="C1883" s="315" t="s">
        <v>2098</v>
      </c>
      <c r="D1883" s="316">
        <v>3.5</v>
      </c>
      <c r="E1883" s="317">
        <v>3214</v>
      </c>
      <c r="F1883" s="317">
        <v>1552.3700000000001</v>
      </c>
      <c r="G1883" s="318">
        <v>40694</v>
      </c>
      <c r="H1883" s="318">
        <v>40730</v>
      </c>
      <c r="I1883" s="318">
        <v>50040</v>
      </c>
      <c r="J1883" s="315"/>
      <c r="K1883" s="315">
        <v>4244</v>
      </c>
      <c r="L1883" s="315" t="s">
        <v>2974</v>
      </c>
      <c r="M1883" s="315" t="s">
        <v>1484</v>
      </c>
      <c r="N1883" s="315" t="s">
        <v>755</v>
      </c>
      <c r="O1883" s="315"/>
      <c r="P1883" s="315"/>
      <c r="Q1883" s="315"/>
    </row>
    <row r="1884" spans="1:17">
      <c r="A1884" s="315" t="s">
        <v>755</v>
      </c>
      <c r="B1884" s="315" t="s">
        <v>2095</v>
      </c>
      <c r="C1884" s="315" t="s">
        <v>2098</v>
      </c>
      <c r="D1884" s="316">
        <v>3.5</v>
      </c>
      <c r="E1884" s="317">
        <v>3775.9</v>
      </c>
      <c r="F1884" s="317">
        <v>1823.77</v>
      </c>
      <c r="G1884" s="318">
        <v>40690</v>
      </c>
      <c r="H1884" s="318">
        <v>40714</v>
      </c>
      <c r="I1884" s="318">
        <v>50040</v>
      </c>
      <c r="J1884" s="315"/>
      <c r="K1884" s="315">
        <v>9602</v>
      </c>
      <c r="L1884" s="315" t="s">
        <v>2030</v>
      </c>
      <c r="M1884" s="315" t="s">
        <v>770</v>
      </c>
      <c r="N1884" s="315" t="s">
        <v>755</v>
      </c>
      <c r="O1884" s="315"/>
      <c r="P1884" s="315"/>
      <c r="Q1884" s="315"/>
    </row>
    <row r="1885" spans="1:17">
      <c r="A1885" s="315" t="s">
        <v>755</v>
      </c>
      <c r="B1885" s="315" t="s">
        <v>2095</v>
      </c>
      <c r="C1885" s="315" t="s">
        <v>2098</v>
      </c>
      <c r="D1885" s="316">
        <v>3.5</v>
      </c>
      <c r="E1885" s="317">
        <v>4609</v>
      </c>
      <c r="F1885" s="317">
        <v>2226.15</v>
      </c>
      <c r="G1885" s="318">
        <v>40694</v>
      </c>
      <c r="H1885" s="318">
        <v>40731</v>
      </c>
      <c r="I1885" s="318">
        <v>50040</v>
      </c>
      <c r="J1885" s="315"/>
      <c r="K1885" s="315">
        <v>1226</v>
      </c>
      <c r="L1885" s="315" t="s">
        <v>2303</v>
      </c>
      <c r="M1885" s="315" t="s">
        <v>1827</v>
      </c>
      <c r="N1885" s="315" t="s">
        <v>755</v>
      </c>
      <c r="O1885" s="315"/>
      <c r="P1885" s="315"/>
      <c r="Q1885" s="315"/>
    </row>
    <row r="1886" spans="1:17">
      <c r="A1886" s="315" t="s">
        <v>755</v>
      </c>
      <c r="B1886" s="315" t="s">
        <v>2095</v>
      </c>
      <c r="C1886" s="315" t="s">
        <v>2096</v>
      </c>
      <c r="D1886" s="316">
        <v>3.5</v>
      </c>
      <c r="E1886" s="317">
        <v>1636</v>
      </c>
      <c r="F1886" s="317">
        <v>604.42000000000007</v>
      </c>
      <c r="G1886" s="318">
        <v>40701</v>
      </c>
      <c r="H1886" s="318">
        <v>41150</v>
      </c>
      <c r="I1886" s="318">
        <v>50405</v>
      </c>
      <c r="J1886" s="315"/>
      <c r="K1886" s="315">
        <v>8636</v>
      </c>
      <c r="L1886" s="315" t="s">
        <v>844</v>
      </c>
      <c r="M1886" s="315" t="s">
        <v>784</v>
      </c>
      <c r="N1886" s="315" t="s">
        <v>755</v>
      </c>
      <c r="O1886" s="315"/>
      <c r="P1886" s="315"/>
      <c r="Q1886" s="315"/>
    </row>
    <row r="1887" spans="1:17">
      <c r="A1887" s="315" t="s">
        <v>755</v>
      </c>
      <c r="B1887" s="315" t="s">
        <v>2095</v>
      </c>
      <c r="C1887" s="315" t="s">
        <v>2098</v>
      </c>
      <c r="D1887" s="316">
        <v>3.5</v>
      </c>
      <c r="E1887" s="317">
        <v>3675</v>
      </c>
      <c r="F1887" s="317">
        <v>1775.0200000000002</v>
      </c>
      <c r="G1887" s="318">
        <v>40735</v>
      </c>
      <c r="H1887" s="318">
        <v>40815</v>
      </c>
      <c r="I1887" s="318">
        <v>50040</v>
      </c>
      <c r="J1887" s="315"/>
      <c r="K1887" s="315">
        <v>4402</v>
      </c>
      <c r="L1887" s="315" t="s">
        <v>2813</v>
      </c>
      <c r="M1887" s="315" t="s">
        <v>1484</v>
      </c>
      <c r="N1887" s="315" t="s">
        <v>755</v>
      </c>
      <c r="O1887" s="315"/>
      <c r="P1887" s="315"/>
      <c r="Q1887" s="315"/>
    </row>
    <row r="1888" spans="1:17">
      <c r="A1888" s="315" t="s">
        <v>755</v>
      </c>
      <c r="B1888" s="315" t="s">
        <v>2095</v>
      </c>
      <c r="C1888" s="315" t="s">
        <v>2098</v>
      </c>
      <c r="D1888" s="316">
        <v>3.5</v>
      </c>
      <c r="E1888" s="317">
        <v>1924</v>
      </c>
      <c r="F1888" s="317">
        <v>854.26</v>
      </c>
      <c r="G1888" s="318">
        <v>40834</v>
      </c>
      <c r="H1888" s="318">
        <v>40926</v>
      </c>
      <c r="I1888" s="318">
        <v>50405</v>
      </c>
      <c r="J1888" s="315"/>
      <c r="K1888" s="315">
        <v>1234</v>
      </c>
      <c r="L1888" s="315" t="s">
        <v>2677</v>
      </c>
      <c r="M1888" s="315" t="s">
        <v>1827</v>
      </c>
      <c r="N1888" s="315" t="s">
        <v>755</v>
      </c>
      <c r="O1888" s="315"/>
      <c r="P1888" s="315"/>
      <c r="Q1888" s="315"/>
    </row>
    <row r="1889" spans="1:17">
      <c r="A1889" s="315" t="s">
        <v>755</v>
      </c>
      <c r="B1889" s="315" t="s">
        <v>2095</v>
      </c>
      <c r="C1889" s="315" t="s">
        <v>2098</v>
      </c>
      <c r="D1889" s="316">
        <v>3.51</v>
      </c>
      <c r="E1889" s="317">
        <v>2939</v>
      </c>
      <c r="F1889" s="317">
        <v>1807.49</v>
      </c>
      <c r="G1889" s="318">
        <v>40490</v>
      </c>
      <c r="H1889" s="318">
        <v>40521</v>
      </c>
      <c r="I1889" s="318">
        <v>49674</v>
      </c>
      <c r="J1889" s="315"/>
      <c r="K1889" s="315">
        <v>1228</v>
      </c>
      <c r="L1889" s="315" t="s">
        <v>2243</v>
      </c>
      <c r="M1889" s="315" t="s">
        <v>1827</v>
      </c>
      <c r="N1889" s="315" t="s">
        <v>755</v>
      </c>
      <c r="O1889" s="315"/>
      <c r="P1889" s="315"/>
      <c r="Q1889" s="315"/>
    </row>
    <row r="1890" spans="1:17">
      <c r="A1890" s="315" t="s">
        <v>755</v>
      </c>
      <c r="B1890" s="315" t="s">
        <v>2095</v>
      </c>
      <c r="C1890" s="315" t="s">
        <v>2096</v>
      </c>
      <c r="D1890" s="316">
        <v>3.51</v>
      </c>
      <c r="E1890" s="317">
        <v>1019</v>
      </c>
      <c r="F1890" s="317">
        <v>603.25</v>
      </c>
      <c r="G1890" s="318">
        <v>40681</v>
      </c>
      <c r="H1890" s="318">
        <v>40710</v>
      </c>
      <c r="I1890" s="318">
        <v>50040</v>
      </c>
      <c r="J1890" s="315"/>
      <c r="K1890" s="315">
        <v>3073</v>
      </c>
      <c r="L1890" s="315" t="s">
        <v>2369</v>
      </c>
      <c r="M1890" s="315" t="s">
        <v>764</v>
      </c>
      <c r="N1890" s="315" t="s">
        <v>755</v>
      </c>
      <c r="O1890" s="315"/>
      <c r="P1890" s="315"/>
      <c r="Q1890" s="315"/>
    </row>
    <row r="1891" spans="1:17">
      <c r="A1891" s="315" t="s">
        <v>755</v>
      </c>
      <c r="B1891" s="315" t="s">
        <v>2095</v>
      </c>
      <c r="C1891" s="315" t="s">
        <v>2098</v>
      </c>
      <c r="D1891" s="316">
        <v>3.53</v>
      </c>
      <c r="E1891" s="317">
        <v>2669</v>
      </c>
      <c r="F1891" s="317">
        <v>1289.1299999999999</v>
      </c>
      <c r="G1891" s="318">
        <v>40731</v>
      </c>
      <c r="H1891" s="318">
        <v>40798</v>
      </c>
      <c r="I1891" s="318">
        <v>50040</v>
      </c>
      <c r="J1891" s="315"/>
      <c r="K1891" s="315">
        <v>3177</v>
      </c>
      <c r="L1891" s="315" t="s">
        <v>1757</v>
      </c>
      <c r="M1891" s="315" t="s">
        <v>764</v>
      </c>
      <c r="N1891" s="315" t="s">
        <v>755</v>
      </c>
      <c r="O1891" s="315"/>
      <c r="P1891" s="315"/>
      <c r="Q1891" s="315"/>
    </row>
    <row r="1892" spans="1:17">
      <c r="A1892" s="315" t="s">
        <v>755</v>
      </c>
      <c r="B1892" s="315" t="s">
        <v>2095</v>
      </c>
      <c r="C1892" s="315" t="s">
        <v>2098</v>
      </c>
      <c r="D1892" s="316">
        <v>3.53</v>
      </c>
      <c r="E1892" s="317">
        <v>3084</v>
      </c>
      <c r="F1892" s="317">
        <v>1489.5800000000002</v>
      </c>
      <c r="G1892" s="318">
        <v>40766</v>
      </c>
      <c r="H1892" s="318">
        <v>40897</v>
      </c>
      <c r="I1892" s="318">
        <v>50040</v>
      </c>
      <c r="J1892" s="315"/>
      <c r="K1892" s="315">
        <v>3052</v>
      </c>
      <c r="L1892" s="315" t="s">
        <v>2216</v>
      </c>
      <c r="M1892" s="315" t="s">
        <v>764</v>
      </c>
      <c r="N1892" s="315" t="s">
        <v>755</v>
      </c>
      <c r="O1892" s="315"/>
      <c r="P1892" s="315"/>
      <c r="Q1892" s="315"/>
    </row>
    <row r="1893" spans="1:17">
      <c r="A1893" s="315" t="s">
        <v>755</v>
      </c>
      <c r="B1893" s="319" t="s">
        <v>2095</v>
      </c>
      <c r="C1893" s="319" t="s">
        <v>2098</v>
      </c>
      <c r="D1893" s="320">
        <v>3.54</v>
      </c>
      <c r="E1893" s="317">
        <v>1074</v>
      </c>
      <c r="F1893" s="317">
        <v>518.75</v>
      </c>
      <c r="G1893" s="321">
        <v>40753</v>
      </c>
      <c r="H1893" s="321">
        <v>40856</v>
      </c>
      <c r="I1893" s="321">
        <v>50040</v>
      </c>
      <c r="J1893" s="319"/>
      <c r="K1893" s="322">
        <v>3215</v>
      </c>
      <c r="L1893" s="319" t="s">
        <v>2823</v>
      </c>
      <c r="M1893" s="319" t="s">
        <v>761</v>
      </c>
      <c r="N1893" s="315" t="s">
        <v>755</v>
      </c>
      <c r="O1893" s="319"/>
      <c r="P1893" s="319"/>
      <c r="Q1893" s="319"/>
    </row>
    <row r="1894" spans="1:17">
      <c r="A1894" s="315" t="s">
        <v>750</v>
      </c>
      <c r="B1894" s="315" t="s">
        <v>2095</v>
      </c>
      <c r="C1894" s="315" t="s">
        <v>2098</v>
      </c>
      <c r="D1894" s="316">
        <v>3.57</v>
      </c>
      <c r="E1894" s="317">
        <v>3617</v>
      </c>
      <c r="F1894" s="317">
        <v>1747.0100000000002</v>
      </c>
      <c r="G1894" s="318">
        <v>40718</v>
      </c>
      <c r="H1894" s="318">
        <v>40784</v>
      </c>
      <c r="I1894" s="318">
        <v>50040</v>
      </c>
      <c r="J1894" s="315"/>
      <c r="K1894" s="315">
        <v>4554</v>
      </c>
      <c r="L1894" s="315" t="s">
        <v>2975</v>
      </c>
      <c r="M1894" s="315" t="s">
        <v>1296</v>
      </c>
      <c r="N1894" s="315" t="s">
        <v>750</v>
      </c>
      <c r="O1894" s="315"/>
      <c r="P1894" s="315"/>
      <c r="Q1894" s="315"/>
    </row>
    <row r="1895" spans="1:17">
      <c r="A1895" s="315" t="s">
        <v>755</v>
      </c>
      <c r="B1895" s="315" t="s">
        <v>2095</v>
      </c>
      <c r="C1895" s="315" t="s">
        <v>2142</v>
      </c>
      <c r="D1895" s="316">
        <v>3.57</v>
      </c>
      <c r="E1895" s="317">
        <v>3324</v>
      </c>
      <c r="F1895" s="317">
        <v>1419.35</v>
      </c>
      <c r="G1895" s="318">
        <v>40745</v>
      </c>
      <c r="H1895" s="318">
        <v>40742</v>
      </c>
      <c r="I1895" s="318">
        <v>50040</v>
      </c>
      <c r="J1895" s="315"/>
      <c r="K1895" s="315">
        <v>2068</v>
      </c>
      <c r="L1895" s="315" t="s">
        <v>2881</v>
      </c>
      <c r="M1895" s="315" t="s">
        <v>758</v>
      </c>
      <c r="N1895" s="315" t="s">
        <v>755</v>
      </c>
      <c r="O1895" s="315"/>
      <c r="P1895" s="315"/>
      <c r="Q1895" s="315"/>
    </row>
    <row r="1896" spans="1:17">
      <c r="A1896" s="315" t="s">
        <v>755</v>
      </c>
      <c r="B1896" s="315" t="s">
        <v>2095</v>
      </c>
      <c r="C1896" s="315" t="s">
        <v>2098</v>
      </c>
      <c r="D1896" s="316">
        <v>3.57</v>
      </c>
      <c r="E1896" s="317">
        <v>3460</v>
      </c>
      <c r="F1896" s="317">
        <v>1671.1900000000003</v>
      </c>
      <c r="G1896" s="318">
        <v>40760</v>
      </c>
      <c r="H1896" s="318">
        <v>40802</v>
      </c>
      <c r="I1896" s="318">
        <v>50040</v>
      </c>
      <c r="J1896" s="315"/>
      <c r="K1896" s="315">
        <v>4554</v>
      </c>
      <c r="L1896" s="315" t="s">
        <v>2975</v>
      </c>
      <c r="M1896" s="315" t="s">
        <v>1296</v>
      </c>
      <c r="N1896" s="315" t="s">
        <v>755</v>
      </c>
      <c r="O1896" s="315"/>
      <c r="P1896" s="315"/>
      <c r="Q1896" s="315"/>
    </row>
    <row r="1897" spans="1:17">
      <c r="A1897" s="315" t="s">
        <v>755</v>
      </c>
      <c r="B1897" s="315" t="s">
        <v>2095</v>
      </c>
      <c r="C1897" s="315" t="s">
        <v>2098</v>
      </c>
      <c r="D1897" s="316">
        <v>3.57</v>
      </c>
      <c r="E1897" s="317">
        <v>658</v>
      </c>
      <c r="F1897" s="317">
        <v>243.46</v>
      </c>
      <c r="G1897" s="318">
        <v>40822</v>
      </c>
      <c r="H1897" s="318">
        <v>40840</v>
      </c>
      <c r="I1897" s="318">
        <v>50040</v>
      </c>
      <c r="J1897" s="315"/>
      <c r="K1897" s="315">
        <v>3532</v>
      </c>
      <c r="L1897" s="315" t="s">
        <v>2976</v>
      </c>
      <c r="M1897" s="315" t="s">
        <v>764</v>
      </c>
      <c r="N1897" s="315" t="s">
        <v>755</v>
      </c>
      <c r="O1897" s="315"/>
      <c r="P1897" s="315"/>
      <c r="Q1897" s="315"/>
    </row>
    <row r="1898" spans="1:17">
      <c r="A1898" s="315" t="s">
        <v>755</v>
      </c>
      <c r="B1898" s="315" t="s">
        <v>2095</v>
      </c>
      <c r="C1898" s="315" t="s">
        <v>2096</v>
      </c>
      <c r="D1898" s="316">
        <v>3.58</v>
      </c>
      <c r="E1898" s="317">
        <v>1269</v>
      </c>
      <c r="F1898" s="317">
        <v>751.24</v>
      </c>
      <c r="G1898" s="318">
        <v>40826</v>
      </c>
      <c r="H1898" s="318">
        <v>40896</v>
      </c>
      <c r="I1898" s="318">
        <v>50040</v>
      </c>
      <c r="J1898" s="315"/>
      <c r="K1898" s="315">
        <v>3613</v>
      </c>
      <c r="L1898" s="315" t="s">
        <v>2278</v>
      </c>
      <c r="M1898" s="315" t="s">
        <v>764</v>
      </c>
      <c r="N1898" s="315" t="s">
        <v>755</v>
      </c>
      <c r="O1898" s="315"/>
      <c r="P1898" s="315"/>
      <c r="Q1898" s="315"/>
    </row>
    <row r="1899" spans="1:17">
      <c r="A1899" s="315" t="s">
        <v>755</v>
      </c>
      <c r="B1899" s="315" t="s">
        <v>2095</v>
      </c>
      <c r="C1899" s="315" t="s">
        <v>2098</v>
      </c>
      <c r="D1899" s="316">
        <v>3.6</v>
      </c>
      <c r="E1899" s="317">
        <v>3732.08</v>
      </c>
      <c r="F1899" s="317">
        <v>2799.07</v>
      </c>
      <c r="G1899" s="318">
        <v>39570</v>
      </c>
      <c r="H1899" s="318">
        <v>39715</v>
      </c>
      <c r="I1899" s="318">
        <v>48944</v>
      </c>
      <c r="J1899" s="315"/>
      <c r="K1899" s="315">
        <v>9470</v>
      </c>
      <c r="L1899" s="315" t="s">
        <v>919</v>
      </c>
      <c r="M1899" s="315" t="s">
        <v>770</v>
      </c>
      <c r="N1899" s="315" t="s">
        <v>755</v>
      </c>
      <c r="O1899" s="315"/>
      <c r="P1899" s="315"/>
      <c r="Q1899" s="315"/>
    </row>
    <row r="1900" spans="1:17">
      <c r="A1900" s="315" t="s">
        <v>755</v>
      </c>
      <c r="B1900" s="315" t="s">
        <v>2095</v>
      </c>
      <c r="C1900" s="315" t="s">
        <v>2098</v>
      </c>
      <c r="D1900" s="316">
        <v>3.6</v>
      </c>
      <c r="E1900" s="317">
        <v>3211</v>
      </c>
      <c r="F1900" s="317">
        <v>2408.25</v>
      </c>
      <c r="G1900" s="318">
        <v>39570</v>
      </c>
      <c r="H1900" s="318">
        <v>39459</v>
      </c>
      <c r="I1900" s="318">
        <v>48944</v>
      </c>
      <c r="J1900" s="315"/>
      <c r="K1900" s="315">
        <v>4533</v>
      </c>
      <c r="L1900" s="315" t="s">
        <v>2977</v>
      </c>
      <c r="M1900" s="315" t="s">
        <v>1296</v>
      </c>
      <c r="N1900" s="315" t="s">
        <v>755</v>
      </c>
      <c r="O1900" s="315"/>
      <c r="P1900" s="315"/>
      <c r="Q1900" s="315"/>
    </row>
    <row r="1901" spans="1:17">
      <c r="A1901" s="315" t="s">
        <v>755</v>
      </c>
      <c r="B1901" s="315" t="s">
        <v>2095</v>
      </c>
      <c r="C1901" s="315" t="s">
        <v>2096</v>
      </c>
      <c r="D1901" s="316">
        <v>3.6</v>
      </c>
      <c r="E1901" s="317">
        <v>3426</v>
      </c>
      <c r="F1901" s="317">
        <v>3083.4</v>
      </c>
      <c r="G1901" s="318">
        <v>39570</v>
      </c>
      <c r="H1901" s="318">
        <v>40136</v>
      </c>
      <c r="I1901" s="318">
        <v>49309</v>
      </c>
      <c r="J1901" s="315"/>
      <c r="K1901" s="315">
        <v>6102</v>
      </c>
      <c r="L1901" s="315" t="s">
        <v>2109</v>
      </c>
      <c r="M1901" s="315" t="s">
        <v>788</v>
      </c>
      <c r="N1901" s="315" t="s">
        <v>755</v>
      </c>
      <c r="O1901" s="315"/>
      <c r="P1901" s="315"/>
      <c r="Q1901" s="315"/>
    </row>
    <row r="1902" spans="1:17">
      <c r="A1902" s="315" t="s">
        <v>755</v>
      </c>
      <c r="B1902" s="315" t="s">
        <v>2095</v>
      </c>
      <c r="C1902" s="315" t="s">
        <v>2098</v>
      </c>
      <c r="D1902" s="316">
        <v>3.6</v>
      </c>
      <c r="E1902" s="317">
        <v>3670</v>
      </c>
      <c r="F1902" s="317">
        <v>1772.6200000000001</v>
      </c>
      <c r="G1902" s="318">
        <v>39570</v>
      </c>
      <c r="H1902" s="318">
        <v>40641</v>
      </c>
      <c r="I1902" s="318">
        <v>50040</v>
      </c>
      <c r="J1902" s="315"/>
      <c r="K1902" s="315">
        <v>4456</v>
      </c>
      <c r="L1902" s="315" t="s">
        <v>2928</v>
      </c>
      <c r="M1902" s="315" t="s">
        <v>1484</v>
      </c>
      <c r="N1902" s="315" t="s">
        <v>755</v>
      </c>
      <c r="O1902" s="315"/>
      <c r="P1902" s="315"/>
      <c r="Q1902" s="315"/>
    </row>
    <row r="1903" spans="1:17">
      <c r="A1903" s="315" t="s">
        <v>755</v>
      </c>
      <c r="B1903" s="315" t="s">
        <v>2095</v>
      </c>
      <c r="C1903" s="315" t="s">
        <v>2098</v>
      </c>
      <c r="D1903" s="316">
        <v>3.6</v>
      </c>
      <c r="E1903" s="317">
        <v>4287</v>
      </c>
      <c r="F1903" s="317">
        <v>3215.25</v>
      </c>
      <c r="G1903" s="318">
        <v>39570</v>
      </c>
      <c r="H1903" s="318">
        <v>39000</v>
      </c>
      <c r="I1903" s="318">
        <v>48183</v>
      </c>
      <c r="J1903" s="315"/>
      <c r="K1903" s="315">
        <v>1854</v>
      </c>
      <c r="L1903" s="315" t="s">
        <v>2653</v>
      </c>
      <c r="M1903" s="315" t="s">
        <v>766</v>
      </c>
      <c r="N1903" s="315" t="s">
        <v>755</v>
      </c>
      <c r="O1903" s="315"/>
      <c r="P1903" s="315"/>
      <c r="Q1903" s="315"/>
    </row>
    <row r="1904" spans="1:17">
      <c r="A1904" s="315" t="s">
        <v>755</v>
      </c>
      <c r="B1904" s="315" t="s">
        <v>2095</v>
      </c>
      <c r="C1904" s="315" t="s">
        <v>2096</v>
      </c>
      <c r="D1904" s="316">
        <v>3.6</v>
      </c>
      <c r="E1904" s="317">
        <v>3389</v>
      </c>
      <c r="F1904" s="317">
        <v>3050.1000000000004</v>
      </c>
      <c r="G1904" s="318">
        <v>39570</v>
      </c>
      <c r="H1904" s="318">
        <v>39671</v>
      </c>
      <c r="I1904" s="318">
        <v>48914</v>
      </c>
      <c r="J1904" s="315"/>
      <c r="K1904" s="315">
        <v>1854</v>
      </c>
      <c r="L1904" s="315" t="s">
        <v>2653</v>
      </c>
      <c r="M1904" s="315" t="s">
        <v>766</v>
      </c>
      <c r="N1904" s="315" t="s">
        <v>755</v>
      </c>
      <c r="O1904" s="315"/>
      <c r="P1904" s="315"/>
      <c r="Q1904" s="315"/>
    </row>
    <row r="1905" spans="1:17">
      <c r="A1905" s="315" t="s">
        <v>755</v>
      </c>
      <c r="B1905" s="315" t="s">
        <v>2095</v>
      </c>
      <c r="C1905" s="315" t="s">
        <v>2098</v>
      </c>
      <c r="D1905" s="316">
        <v>3.6</v>
      </c>
      <c r="E1905" s="317">
        <v>3213</v>
      </c>
      <c r="F1905" s="317">
        <v>2409.75</v>
      </c>
      <c r="G1905" s="318">
        <v>39570</v>
      </c>
      <c r="H1905" s="318">
        <v>39644</v>
      </c>
      <c r="I1905" s="318">
        <v>48914</v>
      </c>
      <c r="J1905" s="315"/>
      <c r="K1905" s="315">
        <v>1341</v>
      </c>
      <c r="L1905" s="315" t="s">
        <v>2978</v>
      </c>
      <c r="M1905" s="315" t="s">
        <v>766</v>
      </c>
      <c r="N1905" s="315" t="s">
        <v>755</v>
      </c>
      <c r="O1905" s="315"/>
      <c r="P1905" s="315"/>
      <c r="Q1905" s="315"/>
    </row>
    <row r="1906" spans="1:17">
      <c r="A1906" s="315" t="s">
        <v>755</v>
      </c>
      <c r="B1906" s="315" t="s">
        <v>2095</v>
      </c>
      <c r="C1906" s="315" t="s">
        <v>2098</v>
      </c>
      <c r="D1906" s="316">
        <v>3.6</v>
      </c>
      <c r="E1906" s="317">
        <v>3962</v>
      </c>
      <c r="F1906" s="317">
        <v>2971.5</v>
      </c>
      <c r="G1906" s="318">
        <v>39570</v>
      </c>
      <c r="H1906" s="318">
        <v>40016</v>
      </c>
      <c r="I1906" s="318">
        <v>49309</v>
      </c>
      <c r="J1906" s="315"/>
      <c r="K1906" s="315">
        <v>8200</v>
      </c>
      <c r="L1906" s="315" t="s">
        <v>318</v>
      </c>
      <c r="M1906" s="315" t="s">
        <v>1051</v>
      </c>
      <c r="N1906" s="315" t="s">
        <v>755</v>
      </c>
      <c r="O1906" s="315"/>
      <c r="P1906" s="315"/>
      <c r="Q1906" s="315"/>
    </row>
    <row r="1907" spans="1:17">
      <c r="A1907" s="315" t="s">
        <v>755</v>
      </c>
      <c r="B1907" s="315" t="s">
        <v>2095</v>
      </c>
      <c r="C1907" s="315" t="s">
        <v>2096</v>
      </c>
      <c r="D1907" s="316">
        <v>3.6</v>
      </c>
      <c r="E1907" s="317">
        <v>2699</v>
      </c>
      <c r="F1907" s="317">
        <v>2429.1</v>
      </c>
      <c r="G1907" s="318">
        <v>39623</v>
      </c>
      <c r="H1907" s="318">
        <v>40109</v>
      </c>
      <c r="I1907" s="318">
        <v>49309</v>
      </c>
      <c r="J1907" s="315"/>
      <c r="K1907" s="315">
        <v>3823</v>
      </c>
      <c r="L1907" s="315" t="s">
        <v>2979</v>
      </c>
      <c r="M1907" s="315" t="s">
        <v>764</v>
      </c>
      <c r="N1907" s="315" t="s">
        <v>755</v>
      </c>
      <c r="O1907" s="315"/>
      <c r="P1907" s="315"/>
      <c r="Q1907" s="315"/>
    </row>
    <row r="1908" spans="1:17">
      <c r="A1908" s="315" t="s">
        <v>755</v>
      </c>
      <c r="B1908" s="315" t="s">
        <v>2095</v>
      </c>
      <c r="C1908" s="315" t="s">
        <v>2098</v>
      </c>
      <c r="D1908" s="316">
        <v>3.6</v>
      </c>
      <c r="E1908" s="317">
        <v>3059</v>
      </c>
      <c r="F1908" s="317">
        <v>2294.25</v>
      </c>
      <c r="G1908" s="318">
        <v>39570</v>
      </c>
      <c r="H1908" s="318">
        <v>39148</v>
      </c>
      <c r="I1908" s="318">
        <v>48549</v>
      </c>
      <c r="J1908" s="315"/>
      <c r="K1908" s="315">
        <v>4417</v>
      </c>
      <c r="L1908" s="315" t="s">
        <v>2450</v>
      </c>
      <c r="M1908" s="315" t="s">
        <v>1484</v>
      </c>
      <c r="N1908" s="315" t="s">
        <v>755</v>
      </c>
      <c r="O1908" s="315"/>
      <c r="P1908" s="315"/>
      <c r="Q1908" s="315"/>
    </row>
    <row r="1909" spans="1:17">
      <c r="A1909" s="315" t="s">
        <v>755</v>
      </c>
      <c r="B1909" s="315" t="s">
        <v>2095</v>
      </c>
      <c r="C1909" s="315" t="s">
        <v>2096</v>
      </c>
      <c r="D1909" s="316">
        <v>3.6</v>
      </c>
      <c r="E1909" s="317">
        <v>3179</v>
      </c>
      <c r="F1909" s="317">
        <v>2861.0999999999995</v>
      </c>
      <c r="G1909" s="318">
        <v>39570</v>
      </c>
      <c r="H1909" s="318">
        <v>39724</v>
      </c>
      <c r="I1909" s="318">
        <v>48944</v>
      </c>
      <c r="J1909" s="315"/>
      <c r="K1909" s="315">
        <v>1808</v>
      </c>
      <c r="L1909" s="315" t="s">
        <v>2980</v>
      </c>
      <c r="M1909" s="315" t="s">
        <v>766</v>
      </c>
      <c r="N1909" s="315" t="s">
        <v>755</v>
      </c>
      <c r="O1909" s="315"/>
      <c r="P1909" s="315"/>
      <c r="Q1909" s="315"/>
    </row>
    <row r="1910" spans="1:17">
      <c r="A1910" s="315" t="s">
        <v>755</v>
      </c>
      <c r="B1910" s="315" t="s">
        <v>2095</v>
      </c>
      <c r="C1910" s="315" t="s">
        <v>2098</v>
      </c>
      <c r="D1910" s="316">
        <v>3.6</v>
      </c>
      <c r="E1910" s="317">
        <v>3981</v>
      </c>
      <c r="F1910" s="317">
        <v>2985.75</v>
      </c>
      <c r="G1910" s="318">
        <v>39570</v>
      </c>
      <c r="H1910" s="318">
        <v>39206</v>
      </c>
      <c r="I1910" s="318">
        <v>48549</v>
      </c>
      <c r="J1910" s="315"/>
      <c r="K1910" s="315">
        <v>1714</v>
      </c>
      <c r="L1910" s="315" t="s">
        <v>1030</v>
      </c>
      <c r="M1910" s="315" t="s">
        <v>761</v>
      </c>
      <c r="N1910" s="315" t="s">
        <v>755</v>
      </c>
      <c r="O1910" s="315"/>
      <c r="P1910" s="315"/>
      <c r="Q1910" s="315"/>
    </row>
    <row r="1911" spans="1:17">
      <c r="A1911" s="315" t="s">
        <v>750</v>
      </c>
      <c r="B1911" s="319" t="s">
        <v>2095</v>
      </c>
      <c r="C1911" s="319" t="s">
        <v>2096</v>
      </c>
      <c r="D1911" s="320">
        <v>3.6</v>
      </c>
      <c r="E1911" s="317">
        <v>2589</v>
      </c>
      <c r="F1911" s="317">
        <v>2157.5099999999998</v>
      </c>
      <c r="G1911" s="321">
        <v>39570</v>
      </c>
      <c r="H1911" s="321">
        <v>39660</v>
      </c>
      <c r="I1911" s="321">
        <v>48944</v>
      </c>
      <c r="J1911" s="319"/>
      <c r="K1911" s="322">
        <v>5712</v>
      </c>
      <c r="L1911" s="319" t="s">
        <v>2222</v>
      </c>
      <c r="M1911" s="319" t="s">
        <v>776</v>
      </c>
      <c r="N1911" s="315" t="s">
        <v>750</v>
      </c>
      <c r="O1911" s="319"/>
      <c r="P1911" s="319"/>
      <c r="Q1911" s="319"/>
    </row>
    <row r="1912" spans="1:17">
      <c r="A1912" s="315" t="s">
        <v>755</v>
      </c>
      <c r="B1912" s="315" t="s">
        <v>2095</v>
      </c>
      <c r="C1912" s="315" t="s">
        <v>2098</v>
      </c>
      <c r="D1912" s="316">
        <v>3.6</v>
      </c>
      <c r="E1912" s="317">
        <v>3971</v>
      </c>
      <c r="F1912" s="317">
        <v>1917.9899999999998</v>
      </c>
      <c r="G1912" s="318">
        <v>39570</v>
      </c>
      <c r="H1912" s="318">
        <v>40785</v>
      </c>
      <c r="I1912" s="318">
        <v>50040</v>
      </c>
      <c r="J1912" s="315"/>
      <c r="K1912" s="315">
        <v>1073</v>
      </c>
      <c r="L1912" s="315" t="s">
        <v>2509</v>
      </c>
      <c r="M1912" s="315" t="s">
        <v>766</v>
      </c>
      <c r="N1912" s="315" t="s">
        <v>755</v>
      </c>
      <c r="O1912" s="315"/>
      <c r="P1912" s="315"/>
      <c r="Q1912" s="315"/>
    </row>
    <row r="1913" spans="1:17">
      <c r="A1913" s="315" t="s">
        <v>755</v>
      </c>
      <c r="B1913" s="315" t="s">
        <v>2095</v>
      </c>
      <c r="C1913" s="315" t="s">
        <v>2096</v>
      </c>
      <c r="D1913" s="316">
        <v>3.6</v>
      </c>
      <c r="E1913" s="317">
        <v>2565</v>
      </c>
      <c r="F1913" s="317">
        <v>1892.97</v>
      </c>
      <c r="G1913" s="318">
        <v>39570</v>
      </c>
      <c r="H1913" s="318">
        <v>40339</v>
      </c>
      <c r="I1913" s="318">
        <v>49674</v>
      </c>
      <c r="J1913" s="315"/>
      <c r="K1913" s="315">
        <v>9105</v>
      </c>
      <c r="L1913" s="315" t="s">
        <v>2937</v>
      </c>
      <c r="M1913" s="315" t="s">
        <v>781</v>
      </c>
      <c r="N1913" s="315" t="s">
        <v>755</v>
      </c>
      <c r="O1913" s="315"/>
      <c r="P1913" s="315"/>
      <c r="Q1913" s="315"/>
    </row>
    <row r="1914" spans="1:17">
      <c r="A1914" s="315" t="s">
        <v>755</v>
      </c>
      <c r="B1914" s="315" t="s">
        <v>2095</v>
      </c>
      <c r="C1914" s="315" t="s">
        <v>2096</v>
      </c>
      <c r="D1914" s="316">
        <v>3.6</v>
      </c>
      <c r="E1914" s="317">
        <v>1394</v>
      </c>
      <c r="F1914" s="317">
        <v>1254.5999999999999</v>
      </c>
      <c r="G1914" s="318">
        <v>39570</v>
      </c>
      <c r="H1914" s="318">
        <v>39926</v>
      </c>
      <c r="I1914" s="318">
        <v>49309</v>
      </c>
      <c r="J1914" s="315"/>
      <c r="K1914" s="315">
        <v>4543</v>
      </c>
      <c r="L1914" s="315" t="s">
        <v>2981</v>
      </c>
      <c r="M1914" s="315" t="s">
        <v>1296</v>
      </c>
      <c r="N1914" s="315" t="s">
        <v>755</v>
      </c>
      <c r="O1914" s="315"/>
      <c r="P1914" s="315"/>
      <c r="Q1914" s="315"/>
    </row>
    <row r="1915" spans="1:17">
      <c r="A1915" s="315" t="s">
        <v>755</v>
      </c>
      <c r="B1915" s="315" t="s">
        <v>2095</v>
      </c>
      <c r="C1915" s="315" t="s">
        <v>2098</v>
      </c>
      <c r="D1915" s="316">
        <v>3.6</v>
      </c>
      <c r="E1915" s="317">
        <v>3081</v>
      </c>
      <c r="F1915" s="317">
        <v>2310.75</v>
      </c>
      <c r="G1915" s="318">
        <v>39570</v>
      </c>
      <c r="H1915" s="318">
        <v>39780</v>
      </c>
      <c r="I1915" s="318">
        <v>48944</v>
      </c>
      <c r="J1915" s="315"/>
      <c r="K1915" s="315">
        <v>6030</v>
      </c>
      <c r="L1915" s="315" t="s">
        <v>2286</v>
      </c>
      <c r="M1915" s="315" t="s">
        <v>788</v>
      </c>
      <c r="N1915" s="315" t="s">
        <v>755</v>
      </c>
      <c r="O1915" s="315"/>
      <c r="P1915" s="315"/>
      <c r="Q1915" s="315"/>
    </row>
    <row r="1916" spans="1:17">
      <c r="A1916" s="315" t="s">
        <v>755</v>
      </c>
      <c r="B1916" s="315" t="s">
        <v>2095</v>
      </c>
      <c r="C1916" s="315" t="s">
        <v>2098</v>
      </c>
      <c r="D1916" s="316">
        <v>3.6</v>
      </c>
      <c r="E1916" s="317">
        <v>4759</v>
      </c>
      <c r="F1916" s="317">
        <v>3569.25</v>
      </c>
      <c r="G1916" s="318">
        <v>39570</v>
      </c>
      <c r="H1916" s="318">
        <v>40074</v>
      </c>
      <c r="I1916" s="318">
        <v>49309</v>
      </c>
      <c r="J1916" s="315"/>
      <c r="K1916" s="315">
        <v>6983</v>
      </c>
      <c r="L1916" s="315" t="s">
        <v>2982</v>
      </c>
      <c r="M1916" s="315" t="s">
        <v>811</v>
      </c>
      <c r="N1916" s="315" t="s">
        <v>755</v>
      </c>
      <c r="O1916" s="315"/>
      <c r="P1916" s="315"/>
      <c r="Q1916" s="315"/>
    </row>
    <row r="1917" spans="1:17">
      <c r="A1917" s="315" t="s">
        <v>755</v>
      </c>
      <c r="B1917" s="315" t="s">
        <v>2095</v>
      </c>
      <c r="C1917" s="315" t="s">
        <v>2098</v>
      </c>
      <c r="D1917" s="316">
        <v>3.6</v>
      </c>
      <c r="E1917" s="317">
        <v>3560.1600000000003</v>
      </c>
      <c r="F1917" s="317">
        <v>2670.14</v>
      </c>
      <c r="G1917" s="318">
        <v>39570</v>
      </c>
      <c r="H1917" s="318">
        <v>39699</v>
      </c>
      <c r="I1917" s="318">
        <v>48944</v>
      </c>
      <c r="J1917" s="315"/>
      <c r="K1917" s="315">
        <v>9512</v>
      </c>
      <c r="L1917" s="315" t="s">
        <v>2983</v>
      </c>
      <c r="M1917" s="315" t="s">
        <v>770</v>
      </c>
      <c r="N1917" s="315" t="s">
        <v>755</v>
      </c>
      <c r="O1917" s="315"/>
      <c r="P1917" s="315"/>
      <c r="Q1917" s="315"/>
    </row>
    <row r="1918" spans="1:17">
      <c r="A1918" s="315" t="s">
        <v>755</v>
      </c>
      <c r="B1918" s="315" t="s">
        <v>2095</v>
      </c>
      <c r="C1918" s="315" t="s">
        <v>2098</v>
      </c>
      <c r="D1918" s="316">
        <v>3.6</v>
      </c>
      <c r="E1918" s="317">
        <v>3752.26</v>
      </c>
      <c r="F1918" s="317">
        <v>2814.1900000000005</v>
      </c>
      <c r="G1918" s="318">
        <v>39570</v>
      </c>
      <c r="H1918" s="318">
        <v>39364</v>
      </c>
      <c r="I1918" s="318">
        <v>48549</v>
      </c>
      <c r="J1918" s="315"/>
      <c r="K1918" s="315">
        <v>9500</v>
      </c>
      <c r="L1918" s="315" t="s">
        <v>2832</v>
      </c>
      <c r="M1918" s="315" t="s">
        <v>770</v>
      </c>
      <c r="N1918" s="315" t="s">
        <v>755</v>
      </c>
      <c r="O1918" s="315"/>
      <c r="P1918" s="315"/>
      <c r="Q1918" s="315"/>
    </row>
    <row r="1919" spans="1:17">
      <c r="A1919" s="315" t="s">
        <v>755</v>
      </c>
      <c r="B1919" s="315" t="s">
        <v>2095</v>
      </c>
      <c r="C1919" s="315" t="s">
        <v>2098</v>
      </c>
      <c r="D1919" s="316">
        <v>3.6</v>
      </c>
      <c r="E1919" s="317">
        <v>3357</v>
      </c>
      <c r="F1919" s="317">
        <v>2517.75</v>
      </c>
      <c r="G1919" s="318">
        <v>39570</v>
      </c>
      <c r="H1919" s="318">
        <v>40123</v>
      </c>
      <c r="I1919" s="318">
        <v>49309</v>
      </c>
      <c r="J1919" s="315"/>
      <c r="K1919" s="315">
        <v>3943</v>
      </c>
      <c r="L1919" s="315" t="s">
        <v>2984</v>
      </c>
      <c r="M1919" s="315" t="s">
        <v>754</v>
      </c>
      <c r="N1919" s="315" t="s">
        <v>755</v>
      </c>
      <c r="O1919" s="315"/>
      <c r="P1919" s="315"/>
      <c r="Q1919" s="315"/>
    </row>
    <row r="1920" spans="1:17">
      <c r="A1920" s="315" t="s">
        <v>755</v>
      </c>
      <c r="B1920" s="315" t="s">
        <v>2095</v>
      </c>
      <c r="C1920" s="315" t="s">
        <v>2098</v>
      </c>
      <c r="D1920" s="316">
        <v>3.6</v>
      </c>
      <c r="E1920" s="317">
        <v>4115</v>
      </c>
      <c r="F1920" s="317">
        <v>3086.25</v>
      </c>
      <c r="G1920" s="318">
        <v>39569</v>
      </c>
      <c r="H1920" s="318">
        <v>39758</v>
      </c>
      <c r="I1920" s="318">
        <v>48914</v>
      </c>
      <c r="J1920" s="315"/>
      <c r="K1920" s="315">
        <v>9445</v>
      </c>
      <c r="L1920" s="315" t="s">
        <v>2536</v>
      </c>
      <c r="M1920" s="315" t="s">
        <v>770</v>
      </c>
      <c r="N1920" s="315" t="s">
        <v>755</v>
      </c>
      <c r="O1920" s="315"/>
      <c r="P1920" s="315"/>
      <c r="Q1920" s="315"/>
    </row>
    <row r="1921" spans="1:17">
      <c r="A1921" s="315" t="s">
        <v>755</v>
      </c>
      <c r="B1921" s="315" t="s">
        <v>2095</v>
      </c>
      <c r="C1921" s="315" t="s">
        <v>2098</v>
      </c>
      <c r="D1921" s="316">
        <v>3.6</v>
      </c>
      <c r="E1921" s="317">
        <v>4032</v>
      </c>
      <c r="F1921" s="317">
        <v>2800.0099999999998</v>
      </c>
      <c r="G1921" s="318">
        <v>39569</v>
      </c>
      <c r="H1921" s="318">
        <v>39554</v>
      </c>
      <c r="I1921" s="318">
        <v>48914</v>
      </c>
      <c r="J1921" s="315"/>
      <c r="K1921" s="315">
        <v>1922</v>
      </c>
      <c r="L1921" s="315" t="s">
        <v>2985</v>
      </c>
      <c r="M1921" s="315" t="s">
        <v>754</v>
      </c>
      <c r="N1921" s="315" t="s">
        <v>755</v>
      </c>
      <c r="O1921" s="315"/>
      <c r="P1921" s="315"/>
      <c r="Q1921" s="315"/>
    </row>
    <row r="1922" spans="1:17">
      <c r="A1922" s="315" t="s">
        <v>755</v>
      </c>
      <c r="B1922" s="315" t="s">
        <v>2095</v>
      </c>
      <c r="C1922" s="315" t="s">
        <v>2098</v>
      </c>
      <c r="D1922" s="316">
        <v>3.6</v>
      </c>
      <c r="E1922" s="317">
        <v>3282</v>
      </c>
      <c r="F1922" s="317">
        <v>2461.5</v>
      </c>
      <c r="G1922" s="318">
        <v>39569</v>
      </c>
      <c r="H1922" s="318">
        <v>39874</v>
      </c>
      <c r="I1922" s="318">
        <v>49279</v>
      </c>
      <c r="J1922" s="315"/>
      <c r="K1922" s="315">
        <v>9437</v>
      </c>
      <c r="L1922" s="315" t="s">
        <v>2689</v>
      </c>
      <c r="M1922" s="315" t="s">
        <v>770</v>
      </c>
      <c r="N1922" s="315" t="s">
        <v>755</v>
      </c>
      <c r="O1922" s="315"/>
      <c r="P1922" s="315"/>
      <c r="Q1922" s="315"/>
    </row>
    <row r="1923" spans="1:17">
      <c r="A1923" s="315" t="s">
        <v>750</v>
      </c>
      <c r="B1923" s="315" t="s">
        <v>2095</v>
      </c>
      <c r="C1923" s="315" t="s">
        <v>2096</v>
      </c>
      <c r="D1923" s="316">
        <v>3.6</v>
      </c>
      <c r="E1923" s="317">
        <v>886.99</v>
      </c>
      <c r="F1923" s="317">
        <v>798.29</v>
      </c>
      <c r="G1923" s="318">
        <v>39584</v>
      </c>
      <c r="H1923" s="318">
        <v>40168</v>
      </c>
      <c r="I1923" s="318">
        <v>49309</v>
      </c>
      <c r="J1923" s="315"/>
      <c r="K1923" s="315">
        <v>8477</v>
      </c>
      <c r="L1923" s="315" t="s">
        <v>2986</v>
      </c>
      <c r="M1923" s="315" t="s">
        <v>784</v>
      </c>
      <c r="N1923" s="315" t="s">
        <v>750</v>
      </c>
      <c r="O1923" s="315"/>
      <c r="P1923" s="315"/>
      <c r="Q1923" s="315"/>
    </row>
    <row r="1924" spans="1:17">
      <c r="A1924" s="315" t="s">
        <v>755</v>
      </c>
      <c r="B1924" s="315" t="s">
        <v>2095</v>
      </c>
      <c r="C1924" s="315" t="s">
        <v>2098</v>
      </c>
      <c r="D1924" s="316">
        <v>3.6</v>
      </c>
      <c r="E1924" s="317">
        <v>3641.01</v>
      </c>
      <c r="F1924" s="317">
        <v>2730.76</v>
      </c>
      <c r="G1924" s="318">
        <v>39570</v>
      </c>
      <c r="H1924" s="318">
        <v>38814</v>
      </c>
      <c r="I1924" s="318">
        <v>48183</v>
      </c>
      <c r="J1924" s="315"/>
      <c r="K1924" s="315">
        <v>8494</v>
      </c>
      <c r="L1924" s="315" t="s">
        <v>2296</v>
      </c>
      <c r="M1924" s="315" t="s">
        <v>784</v>
      </c>
      <c r="N1924" s="315" t="s">
        <v>755</v>
      </c>
      <c r="O1924" s="315"/>
      <c r="P1924" s="315"/>
      <c r="Q1924" s="315"/>
    </row>
    <row r="1925" spans="1:17">
      <c r="A1925" s="315" t="s">
        <v>755</v>
      </c>
      <c r="B1925" s="315" t="s">
        <v>2095</v>
      </c>
      <c r="C1925" s="315" t="s">
        <v>2098</v>
      </c>
      <c r="D1925" s="316">
        <v>3.6</v>
      </c>
      <c r="E1925" s="317">
        <v>832</v>
      </c>
      <c r="F1925" s="317">
        <v>511.69</v>
      </c>
      <c r="G1925" s="318">
        <v>39570</v>
      </c>
      <c r="H1925" s="318">
        <v>40455</v>
      </c>
      <c r="I1925" s="318">
        <v>49674</v>
      </c>
      <c r="J1925" s="315"/>
      <c r="K1925" s="315">
        <v>8262</v>
      </c>
      <c r="L1925" s="315" t="s">
        <v>2767</v>
      </c>
      <c r="M1925" s="315" t="s">
        <v>1051</v>
      </c>
      <c r="N1925" s="315" t="s">
        <v>755</v>
      </c>
      <c r="O1925" s="315"/>
      <c r="P1925" s="315"/>
      <c r="Q1925" s="315"/>
    </row>
    <row r="1926" spans="1:17">
      <c r="A1926" s="315" t="s">
        <v>755</v>
      </c>
      <c r="B1926" s="315" t="s">
        <v>2095</v>
      </c>
      <c r="C1926" s="315" t="s">
        <v>2096</v>
      </c>
      <c r="D1926" s="316">
        <v>3.6</v>
      </c>
      <c r="E1926" s="317">
        <v>3907</v>
      </c>
      <c r="F1926" s="317">
        <v>3516.3</v>
      </c>
      <c r="G1926" s="318">
        <v>39570</v>
      </c>
      <c r="H1926" s="318">
        <v>39728</v>
      </c>
      <c r="I1926" s="318">
        <v>48914</v>
      </c>
      <c r="J1926" s="315"/>
      <c r="K1926" s="315">
        <v>6838</v>
      </c>
      <c r="L1926" s="315" t="s">
        <v>2987</v>
      </c>
      <c r="M1926" s="315" t="s">
        <v>811</v>
      </c>
      <c r="N1926" s="315" t="s">
        <v>755</v>
      </c>
      <c r="O1926" s="315"/>
      <c r="P1926" s="315"/>
      <c r="Q1926" s="315"/>
    </row>
    <row r="1927" spans="1:17">
      <c r="A1927" s="315" t="s">
        <v>755</v>
      </c>
      <c r="B1927" s="315" t="s">
        <v>2095</v>
      </c>
      <c r="C1927" s="315" t="s">
        <v>2098</v>
      </c>
      <c r="D1927" s="316">
        <v>3.6</v>
      </c>
      <c r="E1927" s="317">
        <v>2270</v>
      </c>
      <c r="F1927" s="317">
        <v>1702.5</v>
      </c>
      <c r="G1927" s="318">
        <v>39570</v>
      </c>
      <c r="H1927" s="318">
        <v>39003</v>
      </c>
      <c r="I1927" s="318">
        <v>48213</v>
      </c>
      <c r="J1927" s="315"/>
      <c r="K1927" s="315">
        <v>6276</v>
      </c>
      <c r="L1927" s="315" t="s">
        <v>2988</v>
      </c>
      <c r="M1927" s="315" t="s">
        <v>788</v>
      </c>
      <c r="N1927" s="315" t="s">
        <v>755</v>
      </c>
      <c r="O1927" s="315"/>
      <c r="P1927" s="315"/>
      <c r="Q1927" s="315"/>
    </row>
    <row r="1928" spans="1:17">
      <c r="A1928" s="315" t="s">
        <v>755</v>
      </c>
      <c r="B1928" s="315" t="s">
        <v>2095</v>
      </c>
      <c r="C1928" s="315" t="s">
        <v>2096</v>
      </c>
      <c r="D1928" s="316">
        <v>3.6</v>
      </c>
      <c r="E1928" s="317">
        <v>2758</v>
      </c>
      <c r="F1928" s="317">
        <v>2482.1999999999998</v>
      </c>
      <c r="G1928" s="318">
        <v>39570</v>
      </c>
      <c r="H1928" s="318">
        <v>39281</v>
      </c>
      <c r="I1928" s="318">
        <v>48549</v>
      </c>
      <c r="J1928" s="315"/>
      <c r="K1928" s="315">
        <v>1450</v>
      </c>
      <c r="L1928" s="315" t="s">
        <v>773</v>
      </c>
      <c r="M1928" s="315" t="s">
        <v>766</v>
      </c>
      <c r="N1928" s="315" t="s">
        <v>755</v>
      </c>
      <c r="O1928" s="315"/>
      <c r="P1928" s="315"/>
      <c r="Q1928" s="315"/>
    </row>
    <row r="1929" spans="1:17">
      <c r="A1929" s="315" t="s">
        <v>755</v>
      </c>
      <c r="B1929" s="315" t="s">
        <v>2095</v>
      </c>
      <c r="C1929" s="315" t="s">
        <v>2098</v>
      </c>
      <c r="D1929" s="316">
        <v>3.6</v>
      </c>
      <c r="E1929" s="317">
        <v>2986</v>
      </c>
      <c r="F1929" s="317">
        <v>2239.5</v>
      </c>
      <c r="G1929" s="318">
        <v>39571</v>
      </c>
      <c r="H1929" s="318">
        <v>40075</v>
      </c>
      <c r="I1929" s="318">
        <v>49309</v>
      </c>
      <c r="J1929" s="315"/>
      <c r="K1929" s="315">
        <v>6707</v>
      </c>
      <c r="L1929" s="315" t="s">
        <v>2641</v>
      </c>
      <c r="M1929" s="315" t="s">
        <v>811</v>
      </c>
      <c r="N1929" s="315" t="s">
        <v>755</v>
      </c>
      <c r="O1929" s="315"/>
      <c r="P1929" s="315"/>
      <c r="Q1929" s="315"/>
    </row>
    <row r="1930" spans="1:17">
      <c r="A1930" s="315" t="s">
        <v>755</v>
      </c>
      <c r="B1930" s="315" t="s">
        <v>2095</v>
      </c>
      <c r="C1930" s="315" t="s">
        <v>2098</v>
      </c>
      <c r="D1930" s="316">
        <v>3.6</v>
      </c>
      <c r="E1930" s="317">
        <v>3999</v>
      </c>
      <c r="F1930" s="317">
        <v>2459.39</v>
      </c>
      <c r="G1930" s="318">
        <v>39587</v>
      </c>
      <c r="H1930" s="318">
        <v>40367</v>
      </c>
      <c r="I1930" s="318">
        <v>49674</v>
      </c>
      <c r="J1930" s="315"/>
      <c r="K1930" s="315">
        <v>3360</v>
      </c>
      <c r="L1930" s="315" t="s">
        <v>2558</v>
      </c>
      <c r="M1930" s="315" t="s">
        <v>764</v>
      </c>
      <c r="N1930" s="315" t="s">
        <v>755</v>
      </c>
      <c r="O1930" s="315"/>
      <c r="P1930" s="315"/>
      <c r="Q1930" s="315"/>
    </row>
    <row r="1931" spans="1:17">
      <c r="A1931" s="315" t="s">
        <v>755</v>
      </c>
      <c r="B1931" s="315" t="s">
        <v>2095</v>
      </c>
      <c r="C1931" s="315" t="s">
        <v>2098</v>
      </c>
      <c r="D1931" s="316">
        <v>3.6</v>
      </c>
      <c r="E1931" s="317">
        <v>3465</v>
      </c>
      <c r="F1931" s="317">
        <v>2598.75</v>
      </c>
      <c r="G1931" s="318">
        <v>39587</v>
      </c>
      <c r="H1931" s="318">
        <v>39951</v>
      </c>
      <c r="I1931" s="318">
        <v>49279</v>
      </c>
      <c r="J1931" s="315"/>
      <c r="K1931" s="315">
        <v>4410</v>
      </c>
      <c r="L1931" s="315" t="s">
        <v>2428</v>
      </c>
      <c r="M1931" s="315" t="s">
        <v>1484</v>
      </c>
      <c r="N1931" s="315" t="s">
        <v>755</v>
      </c>
      <c r="O1931" s="315"/>
      <c r="P1931" s="315"/>
      <c r="Q1931" s="315"/>
    </row>
    <row r="1932" spans="1:17">
      <c r="A1932" s="315" t="s">
        <v>755</v>
      </c>
      <c r="B1932" s="315" t="s">
        <v>2095</v>
      </c>
      <c r="C1932" s="315" t="s">
        <v>2098</v>
      </c>
      <c r="D1932" s="316">
        <v>3.6</v>
      </c>
      <c r="E1932" s="317">
        <v>2776</v>
      </c>
      <c r="F1932" s="317">
        <v>2082</v>
      </c>
      <c r="G1932" s="318">
        <v>39587</v>
      </c>
      <c r="H1932" s="318">
        <v>38945</v>
      </c>
      <c r="I1932" s="318">
        <v>48183</v>
      </c>
      <c r="J1932" s="315"/>
      <c r="K1932" s="315">
        <v>9472</v>
      </c>
      <c r="L1932" s="315" t="s">
        <v>2333</v>
      </c>
      <c r="M1932" s="315" t="s">
        <v>770</v>
      </c>
      <c r="N1932" s="315" t="s">
        <v>755</v>
      </c>
      <c r="O1932" s="315"/>
      <c r="P1932" s="315"/>
      <c r="Q1932" s="315"/>
    </row>
    <row r="1933" spans="1:17">
      <c r="A1933" s="315" t="s">
        <v>755</v>
      </c>
      <c r="B1933" s="315" t="s">
        <v>2095</v>
      </c>
      <c r="C1933" s="315" t="s">
        <v>2098</v>
      </c>
      <c r="D1933" s="316">
        <v>3.6</v>
      </c>
      <c r="E1933" s="317">
        <v>3515.6399999999994</v>
      </c>
      <c r="F1933" s="317">
        <v>2636.7499999999995</v>
      </c>
      <c r="G1933" s="318">
        <v>39587</v>
      </c>
      <c r="H1933" s="318">
        <v>39241</v>
      </c>
      <c r="I1933" s="318">
        <v>48549</v>
      </c>
      <c r="J1933" s="315"/>
      <c r="K1933" s="315">
        <v>9470</v>
      </c>
      <c r="L1933" s="315" t="s">
        <v>919</v>
      </c>
      <c r="M1933" s="315" t="s">
        <v>770</v>
      </c>
      <c r="N1933" s="315" t="s">
        <v>755</v>
      </c>
      <c r="O1933" s="315"/>
      <c r="P1933" s="315"/>
      <c r="Q1933" s="315"/>
    </row>
    <row r="1934" spans="1:17">
      <c r="A1934" s="315" t="s">
        <v>755</v>
      </c>
      <c r="B1934" s="315" t="s">
        <v>2095</v>
      </c>
      <c r="C1934" s="315" t="s">
        <v>2098</v>
      </c>
      <c r="D1934" s="316">
        <v>3.6</v>
      </c>
      <c r="E1934" s="317">
        <v>2964</v>
      </c>
      <c r="F1934" s="317">
        <v>2223</v>
      </c>
      <c r="G1934" s="318">
        <v>39587</v>
      </c>
      <c r="H1934" s="318">
        <v>39172</v>
      </c>
      <c r="I1934" s="318">
        <v>48549</v>
      </c>
      <c r="J1934" s="315"/>
      <c r="K1934" s="315">
        <v>9475</v>
      </c>
      <c r="L1934" s="315" t="s">
        <v>2207</v>
      </c>
      <c r="M1934" s="315" t="s">
        <v>770</v>
      </c>
      <c r="N1934" s="315" t="s">
        <v>755</v>
      </c>
      <c r="O1934" s="315"/>
      <c r="P1934" s="315"/>
      <c r="Q1934" s="315"/>
    </row>
    <row r="1935" spans="1:17">
      <c r="A1935" s="315" t="s">
        <v>755</v>
      </c>
      <c r="B1935" s="315" t="s">
        <v>2095</v>
      </c>
      <c r="C1935" s="315" t="s">
        <v>2098</v>
      </c>
      <c r="D1935" s="316">
        <v>3.6</v>
      </c>
      <c r="E1935" s="317">
        <v>3362.46</v>
      </c>
      <c r="F1935" s="317">
        <v>2521.8700000000003</v>
      </c>
      <c r="G1935" s="318">
        <v>39594</v>
      </c>
      <c r="H1935" s="318">
        <v>40060</v>
      </c>
      <c r="I1935" s="318">
        <v>49309</v>
      </c>
      <c r="J1935" s="315"/>
      <c r="K1935" s="315">
        <v>4202</v>
      </c>
      <c r="L1935" s="315" t="s">
        <v>2989</v>
      </c>
      <c r="M1935" s="315" t="s">
        <v>1484</v>
      </c>
      <c r="N1935" s="315" t="s">
        <v>755</v>
      </c>
      <c r="O1935" s="315"/>
      <c r="P1935" s="315"/>
      <c r="Q1935" s="315"/>
    </row>
    <row r="1936" spans="1:17">
      <c r="A1936" s="315" t="s">
        <v>750</v>
      </c>
      <c r="B1936" s="315" t="s">
        <v>2095</v>
      </c>
      <c r="C1936" s="315" t="s">
        <v>2098</v>
      </c>
      <c r="D1936" s="316">
        <v>3.6</v>
      </c>
      <c r="E1936" s="317">
        <v>3703</v>
      </c>
      <c r="F1936" s="317">
        <v>2571.5299999999997</v>
      </c>
      <c r="G1936" s="318">
        <v>39573</v>
      </c>
      <c r="H1936" s="318">
        <v>38842</v>
      </c>
      <c r="I1936" s="318">
        <v>48183</v>
      </c>
      <c r="J1936" s="315"/>
      <c r="K1936" s="315">
        <v>8713</v>
      </c>
      <c r="L1936" s="315" t="s">
        <v>2224</v>
      </c>
      <c r="M1936" s="315" t="s">
        <v>784</v>
      </c>
      <c r="N1936" s="315" t="s">
        <v>750</v>
      </c>
      <c r="O1936" s="315"/>
      <c r="P1936" s="315"/>
      <c r="Q1936" s="315"/>
    </row>
    <row r="1937" spans="1:17">
      <c r="A1937" s="315" t="s">
        <v>755</v>
      </c>
      <c r="B1937" s="315" t="s">
        <v>2095</v>
      </c>
      <c r="C1937" s="315" t="s">
        <v>2098</v>
      </c>
      <c r="D1937" s="316">
        <v>3.6</v>
      </c>
      <c r="E1937" s="317">
        <v>3385</v>
      </c>
      <c r="F1937" s="317">
        <v>1350.6100000000001</v>
      </c>
      <c r="G1937" s="318">
        <v>39577</v>
      </c>
      <c r="H1937" s="318">
        <v>41242</v>
      </c>
      <c r="I1937" s="318">
        <v>50405</v>
      </c>
      <c r="J1937" s="315"/>
      <c r="K1937" s="315">
        <v>4600</v>
      </c>
      <c r="L1937" s="315" t="s">
        <v>2139</v>
      </c>
      <c r="M1937" s="315" t="s">
        <v>1296</v>
      </c>
      <c r="N1937" s="315" t="s">
        <v>755</v>
      </c>
      <c r="O1937" s="315"/>
      <c r="P1937" s="315"/>
      <c r="Q1937" s="315"/>
    </row>
    <row r="1938" spans="1:17">
      <c r="A1938" s="315" t="s">
        <v>755</v>
      </c>
      <c r="B1938" s="315" t="s">
        <v>2095</v>
      </c>
      <c r="C1938" s="315" t="s">
        <v>2098</v>
      </c>
      <c r="D1938" s="316">
        <v>3.6</v>
      </c>
      <c r="E1938" s="317">
        <v>3158</v>
      </c>
      <c r="F1938" s="317">
        <v>2368.5</v>
      </c>
      <c r="G1938" s="318">
        <v>39658</v>
      </c>
      <c r="H1938" s="318">
        <v>39703</v>
      </c>
      <c r="I1938" s="318">
        <v>48944</v>
      </c>
      <c r="J1938" s="315"/>
      <c r="K1938" s="315">
        <v>2553</v>
      </c>
      <c r="L1938" s="315" t="s">
        <v>2370</v>
      </c>
      <c r="M1938" s="315" t="s">
        <v>764</v>
      </c>
      <c r="N1938" s="315" t="s">
        <v>755</v>
      </c>
      <c r="O1938" s="315"/>
      <c r="P1938" s="315"/>
      <c r="Q1938" s="315"/>
    </row>
    <row r="1939" spans="1:17">
      <c r="A1939" s="315" t="s">
        <v>755</v>
      </c>
      <c r="B1939" s="315" t="s">
        <v>2095</v>
      </c>
      <c r="C1939" s="315" t="s">
        <v>2098</v>
      </c>
      <c r="D1939" s="316">
        <v>3.6</v>
      </c>
      <c r="E1939" s="317">
        <v>3341.78</v>
      </c>
      <c r="F1939" s="317">
        <v>2506.3699999999994</v>
      </c>
      <c r="G1939" s="318">
        <v>39668</v>
      </c>
      <c r="H1939" s="318">
        <v>40004</v>
      </c>
      <c r="I1939" s="318">
        <v>49309</v>
      </c>
      <c r="J1939" s="315"/>
      <c r="K1939" s="315">
        <v>9500</v>
      </c>
      <c r="L1939" s="315" t="s">
        <v>2832</v>
      </c>
      <c r="M1939" s="315" t="s">
        <v>770</v>
      </c>
      <c r="N1939" s="315" t="s">
        <v>755</v>
      </c>
      <c r="O1939" s="315"/>
      <c r="P1939" s="315"/>
      <c r="Q1939" s="315"/>
    </row>
    <row r="1940" spans="1:17">
      <c r="A1940" s="315" t="s">
        <v>755</v>
      </c>
      <c r="B1940" s="315" t="s">
        <v>2095</v>
      </c>
      <c r="C1940" s="315" t="s">
        <v>2096</v>
      </c>
      <c r="D1940" s="316">
        <v>3.6</v>
      </c>
      <c r="E1940" s="317">
        <v>3357</v>
      </c>
      <c r="F1940" s="317">
        <v>3021.3</v>
      </c>
      <c r="G1940" s="318">
        <v>39675</v>
      </c>
      <c r="H1940" s="318">
        <v>39722</v>
      </c>
      <c r="I1940" s="318">
        <v>48944</v>
      </c>
      <c r="J1940" s="315"/>
      <c r="K1940" s="315">
        <v>4952</v>
      </c>
      <c r="L1940" s="315" t="s">
        <v>2189</v>
      </c>
      <c r="M1940" s="315" t="s">
        <v>764</v>
      </c>
      <c r="N1940" s="315" t="s">
        <v>755</v>
      </c>
      <c r="O1940" s="315"/>
      <c r="P1940" s="315"/>
      <c r="Q1940" s="315"/>
    </row>
    <row r="1941" spans="1:17">
      <c r="A1941" s="315" t="s">
        <v>755</v>
      </c>
      <c r="B1941" s="315" t="s">
        <v>2095</v>
      </c>
      <c r="C1941" s="315" t="s">
        <v>2096</v>
      </c>
      <c r="D1941" s="316">
        <v>3.6</v>
      </c>
      <c r="E1941" s="317">
        <v>3542</v>
      </c>
      <c r="F1941" s="317">
        <v>3187.7999999999997</v>
      </c>
      <c r="G1941" s="318">
        <v>39734</v>
      </c>
      <c r="H1941" s="318">
        <v>40060</v>
      </c>
      <c r="I1941" s="318">
        <v>49309</v>
      </c>
      <c r="J1941" s="315"/>
      <c r="K1941" s="315">
        <v>3054</v>
      </c>
      <c r="L1941" s="315" t="s">
        <v>1068</v>
      </c>
      <c r="M1941" s="315" t="s">
        <v>764</v>
      </c>
      <c r="N1941" s="315" t="s">
        <v>755</v>
      </c>
      <c r="O1941" s="315"/>
      <c r="P1941" s="315"/>
      <c r="Q1941" s="315"/>
    </row>
    <row r="1942" spans="1:17">
      <c r="A1942" s="315" t="s">
        <v>755</v>
      </c>
      <c r="B1942" s="315" t="s">
        <v>2095</v>
      </c>
      <c r="C1942" s="315" t="s">
        <v>2098</v>
      </c>
      <c r="D1942" s="316">
        <v>3.6</v>
      </c>
      <c r="E1942" s="317">
        <v>3649</v>
      </c>
      <c r="F1942" s="317">
        <v>2736.75</v>
      </c>
      <c r="G1942" s="318">
        <v>39738</v>
      </c>
      <c r="H1942" s="318">
        <v>39890</v>
      </c>
      <c r="I1942" s="318">
        <v>49309</v>
      </c>
      <c r="J1942" s="315"/>
      <c r="K1942" s="315">
        <v>9469</v>
      </c>
      <c r="L1942" s="315" t="s">
        <v>2990</v>
      </c>
      <c r="M1942" s="315" t="s">
        <v>770</v>
      </c>
      <c r="N1942" s="315" t="s">
        <v>755</v>
      </c>
      <c r="O1942" s="315"/>
      <c r="P1942" s="315"/>
      <c r="Q1942" s="315"/>
    </row>
    <row r="1943" spans="1:17">
      <c r="A1943" s="315" t="s">
        <v>755</v>
      </c>
      <c r="B1943" s="315" t="s">
        <v>2095</v>
      </c>
      <c r="C1943" s="315" t="s">
        <v>2096</v>
      </c>
      <c r="D1943" s="316">
        <v>3.6</v>
      </c>
      <c r="E1943" s="317">
        <v>2872</v>
      </c>
      <c r="F1943" s="317">
        <v>2119.5400000000004</v>
      </c>
      <c r="G1943" s="318">
        <v>39757</v>
      </c>
      <c r="H1943" s="318">
        <v>40499</v>
      </c>
      <c r="I1943" s="318">
        <v>49674</v>
      </c>
      <c r="J1943" s="315"/>
      <c r="K1943" s="315">
        <v>1804</v>
      </c>
      <c r="L1943" s="315" t="s">
        <v>2991</v>
      </c>
      <c r="M1943" s="315" t="s">
        <v>766</v>
      </c>
      <c r="N1943" s="315" t="s">
        <v>755</v>
      </c>
      <c r="O1943" s="315"/>
      <c r="P1943" s="315"/>
      <c r="Q1943" s="315"/>
    </row>
    <row r="1944" spans="1:17">
      <c r="A1944" s="315" t="s">
        <v>755</v>
      </c>
      <c r="B1944" s="315" t="s">
        <v>2095</v>
      </c>
      <c r="C1944" s="315" t="s">
        <v>2096</v>
      </c>
      <c r="D1944" s="316">
        <v>3.6</v>
      </c>
      <c r="E1944" s="317">
        <v>3446.51</v>
      </c>
      <c r="F1944" s="317">
        <v>3101.87</v>
      </c>
      <c r="G1944" s="318">
        <v>39764</v>
      </c>
      <c r="H1944" s="318">
        <v>39829</v>
      </c>
      <c r="I1944" s="318">
        <v>49309</v>
      </c>
      <c r="J1944" s="315"/>
      <c r="K1944" s="315">
        <v>9205</v>
      </c>
      <c r="L1944" s="315" t="s">
        <v>2698</v>
      </c>
      <c r="M1944" s="315" t="s">
        <v>770</v>
      </c>
      <c r="N1944" s="315" t="s">
        <v>755</v>
      </c>
      <c r="O1944" s="315"/>
      <c r="P1944" s="315"/>
      <c r="Q1944" s="315"/>
    </row>
    <row r="1945" spans="1:17">
      <c r="A1945" s="315" t="s">
        <v>755</v>
      </c>
      <c r="B1945" s="315" t="s">
        <v>2095</v>
      </c>
      <c r="C1945" s="315" t="s">
        <v>2096</v>
      </c>
      <c r="D1945" s="316">
        <v>3.6</v>
      </c>
      <c r="E1945" s="317">
        <v>1843</v>
      </c>
      <c r="F1945" s="317">
        <v>1658.6999999999998</v>
      </c>
      <c r="G1945" s="318">
        <v>39759</v>
      </c>
      <c r="H1945" s="318">
        <v>39661</v>
      </c>
      <c r="I1945" s="318">
        <v>48944</v>
      </c>
      <c r="J1945" s="315"/>
      <c r="K1945" s="315">
        <v>3047</v>
      </c>
      <c r="L1945" s="315" t="s">
        <v>2359</v>
      </c>
      <c r="M1945" s="315" t="s">
        <v>764</v>
      </c>
      <c r="N1945" s="315" t="s">
        <v>755</v>
      </c>
      <c r="O1945" s="315"/>
      <c r="P1945" s="315"/>
      <c r="Q1945" s="315"/>
    </row>
    <row r="1946" spans="1:17">
      <c r="A1946" s="315" t="s">
        <v>755</v>
      </c>
      <c r="B1946" s="315" t="s">
        <v>2095</v>
      </c>
      <c r="C1946" s="315" t="s">
        <v>2098</v>
      </c>
      <c r="D1946" s="316">
        <v>3.6</v>
      </c>
      <c r="E1946" s="317">
        <v>3823</v>
      </c>
      <c r="F1946" s="317">
        <v>2867.25</v>
      </c>
      <c r="G1946" s="318">
        <v>39778</v>
      </c>
      <c r="H1946" s="318">
        <v>39986</v>
      </c>
      <c r="I1946" s="318">
        <v>49309</v>
      </c>
      <c r="J1946" s="315"/>
      <c r="K1946" s="315">
        <v>4515</v>
      </c>
      <c r="L1946" s="315" t="s">
        <v>2361</v>
      </c>
      <c r="M1946" s="315" t="s">
        <v>1296</v>
      </c>
      <c r="N1946" s="315" t="s">
        <v>755</v>
      </c>
      <c r="O1946" s="315"/>
      <c r="P1946" s="315"/>
      <c r="Q1946" s="315"/>
    </row>
    <row r="1947" spans="1:17">
      <c r="A1947" s="315" t="s">
        <v>755</v>
      </c>
      <c r="B1947" s="315" t="s">
        <v>2095</v>
      </c>
      <c r="C1947" s="315" t="s">
        <v>2098</v>
      </c>
      <c r="D1947" s="316">
        <v>3.6</v>
      </c>
      <c r="E1947" s="317">
        <v>3777</v>
      </c>
      <c r="F1947" s="317">
        <v>2832.75</v>
      </c>
      <c r="G1947" s="318">
        <v>39790</v>
      </c>
      <c r="H1947" s="318">
        <v>39772</v>
      </c>
      <c r="I1947" s="318">
        <v>48944</v>
      </c>
      <c r="J1947" s="315"/>
      <c r="K1947" s="315">
        <v>5724</v>
      </c>
      <c r="L1947" s="315" t="s">
        <v>2992</v>
      </c>
      <c r="M1947" s="315" t="s">
        <v>776</v>
      </c>
      <c r="N1947" s="315" t="s">
        <v>755</v>
      </c>
      <c r="O1947" s="315"/>
      <c r="P1947" s="315"/>
      <c r="Q1947" s="315"/>
    </row>
    <row r="1948" spans="1:17">
      <c r="A1948" s="315" t="s">
        <v>755</v>
      </c>
      <c r="B1948" s="315" t="s">
        <v>2095</v>
      </c>
      <c r="C1948" s="315" t="s">
        <v>2096</v>
      </c>
      <c r="D1948" s="316">
        <v>3.6</v>
      </c>
      <c r="E1948" s="317">
        <v>4187</v>
      </c>
      <c r="F1948" s="317">
        <v>3768.3</v>
      </c>
      <c r="G1948" s="318">
        <v>39794</v>
      </c>
      <c r="H1948" s="318">
        <v>39979</v>
      </c>
      <c r="I1948" s="318">
        <v>49309</v>
      </c>
      <c r="J1948" s="315"/>
      <c r="K1948" s="315">
        <v>8873</v>
      </c>
      <c r="L1948" s="315" t="s">
        <v>2532</v>
      </c>
      <c r="M1948" s="315" t="s">
        <v>770</v>
      </c>
      <c r="N1948" s="315" t="s">
        <v>755</v>
      </c>
      <c r="O1948" s="315"/>
      <c r="P1948" s="315"/>
      <c r="Q1948" s="315"/>
    </row>
    <row r="1949" spans="1:17">
      <c r="A1949" s="315" t="s">
        <v>755</v>
      </c>
      <c r="B1949" s="315" t="s">
        <v>2095</v>
      </c>
      <c r="C1949" s="315" t="s">
        <v>2098</v>
      </c>
      <c r="D1949" s="316">
        <v>3.6</v>
      </c>
      <c r="E1949" s="317">
        <v>2949</v>
      </c>
      <c r="F1949" s="317">
        <v>1969.9299999999998</v>
      </c>
      <c r="G1949" s="318">
        <v>39805</v>
      </c>
      <c r="H1949" s="318">
        <v>40045</v>
      </c>
      <c r="I1949" s="318">
        <v>49309</v>
      </c>
      <c r="J1949" s="315"/>
      <c r="K1949" s="315">
        <v>3302</v>
      </c>
      <c r="L1949" s="315" t="s">
        <v>2808</v>
      </c>
      <c r="M1949" s="315" t="s">
        <v>764</v>
      </c>
      <c r="N1949" s="315" t="s">
        <v>755</v>
      </c>
      <c r="O1949" s="315"/>
      <c r="P1949" s="315"/>
      <c r="Q1949" s="315"/>
    </row>
    <row r="1950" spans="1:17">
      <c r="A1950" s="315" t="s">
        <v>755</v>
      </c>
      <c r="B1950" s="315" t="s">
        <v>2095</v>
      </c>
      <c r="C1950" s="315" t="s">
        <v>2098</v>
      </c>
      <c r="D1950" s="316">
        <v>3.6</v>
      </c>
      <c r="E1950" s="317">
        <v>2998</v>
      </c>
      <c r="F1950" s="317">
        <v>1519.98</v>
      </c>
      <c r="G1950" s="318">
        <v>39867</v>
      </c>
      <c r="H1950" s="318">
        <v>40288</v>
      </c>
      <c r="I1950" s="318">
        <v>49674</v>
      </c>
      <c r="J1950" s="315"/>
      <c r="K1950" s="315">
        <v>6023</v>
      </c>
      <c r="L1950" s="315" t="s">
        <v>2396</v>
      </c>
      <c r="M1950" s="315" t="s">
        <v>788</v>
      </c>
      <c r="N1950" s="315" t="s">
        <v>755</v>
      </c>
      <c r="O1950" s="315"/>
      <c r="P1950" s="315"/>
      <c r="Q1950" s="315"/>
    </row>
    <row r="1951" spans="1:17">
      <c r="A1951" s="315" t="s">
        <v>755</v>
      </c>
      <c r="B1951" s="315" t="s">
        <v>2095</v>
      </c>
      <c r="C1951" s="315" t="s">
        <v>2098</v>
      </c>
      <c r="D1951" s="316">
        <v>3.6</v>
      </c>
      <c r="E1951" s="317">
        <v>3184</v>
      </c>
      <c r="F1951" s="317">
        <v>2388</v>
      </c>
      <c r="G1951" s="318">
        <v>39885</v>
      </c>
      <c r="H1951" s="318">
        <v>40017</v>
      </c>
      <c r="I1951" s="318">
        <v>49309</v>
      </c>
      <c r="J1951" s="315"/>
      <c r="K1951" s="315">
        <v>1147</v>
      </c>
      <c r="L1951" s="315" t="s">
        <v>2993</v>
      </c>
      <c r="M1951" s="315" t="s">
        <v>766</v>
      </c>
      <c r="N1951" s="315" t="s">
        <v>755</v>
      </c>
      <c r="O1951" s="315"/>
      <c r="P1951" s="315"/>
      <c r="Q1951" s="315"/>
    </row>
    <row r="1952" spans="1:17">
      <c r="A1952" s="315" t="s">
        <v>755</v>
      </c>
      <c r="B1952" s="315" t="s">
        <v>2095</v>
      </c>
      <c r="C1952" s="315" t="s">
        <v>2096</v>
      </c>
      <c r="D1952" s="316">
        <v>3.6</v>
      </c>
      <c r="E1952" s="317">
        <v>3057</v>
      </c>
      <c r="F1952" s="317">
        <v>2751.3</v>
      </c>
      <c r="G1952" s="318">
        <v>39906</v>
      </c>
      <c r="H1952" s="318">
        <v>39895</v>
      </c>
      <c r="I1952" s="318">
        <v>49309</v>
      </c>
      <c r="J1952" s="315"/>
      <c r="K1952" s="315">
        <v>6353</v>
      </c>
      <c r="L1952" s="315" t="s">
        <v>867</v>
      </c>
      <c r="M1952" s="315" t="s">
        <v>788</v>
      </c>
      <c r="N1952" s="315" t="s">
        <v>755</v>
      </c>
      <c r="O1952" s="315"/>
      <c r="P1952" s="315"/>
      <c r="Q1952" s="315"/>
    </row>
    <row r="1953" spans="1:17">
      <c r="A1953" s="315" t="s">
        <v>755</v>
      </c>
      <c r="B1953" s="315" t="s">
        <v>2095</v>
      </c>
      <c r="C1953" s="315" t="s">
        <v>2096</v>
      </c>
      <c r="D1953" s="316">
        <v>3.6</v>
      </c>
      <c r="E1953" s="317">
        <v>3309</v>
      </c>
      <c r="F1953" s="317">
        <v>2978.1</v>
      </c>
      <c r="G1953" s="318">
        <v>39904</v>
      </c>
      <c r="H1953" s="318">
        <v>40066</v>
      </c>
      <c r="I1953" s="318">
        <v>49309</v>
      </c>
      <c r="J1953" s="315"/>
      <c r="K1953" s="315">
        <v>3044</v>
      </c>
      <c r="L1953" s="315" t="s">
        <v>2152</v>
      </c>
      <c r="M1953" s="315" t="s">
        <v>764</v>
      </c>
      <c r="N1953" s="315" t="s">
        <v>755</v>
      </c>
      <c r="O1953" s="315"/>
      <c r="P1953" s="315"/>
      <c r="Q1953" s="315"/>
    </row>
    <row r="1954" spans="1:17">
      <c r="A1954" s="315" t="s">
        <v>755</v>
      </c>
      <c r="B1954" s="315" t="s">
        <v>2095</v>
      </c>
      <c r="C1954" s="315" t="s">
        <v>2096</v>
      </c>
      <c r="D1954" s="316">
        <v>3.6</v>
      </c>
      <c r="E1954" s="317">
        <v>1597</v>
      </c>
      <c r="F1954" s="317">
        <v>485.48</v>
      </c>
      <c r="G1954" s="318">
        <v>39933</v>
      </c>
      <c r="H1954" s="318">
        <v>41889</v>
      </c>
      <c r="I1954" s="318">
        <v>51135</v>
      </c>
      <c r="J1954" s="315"/>
      <c r="K1954" s="315">
        <v>6280</v>
      </c>
      <c r="L1954" s="315" t="s">
        <v>2468</v>
      </c>
      <c r="M1954" s="315" t="s">
        <v>788</v>
      </c>
      <c r="N1954" s="315" t="s">
        <v>755</v>
      </c>
      <c r="O1954" s="315"/>
      <c r="P1954" s="315"/>
      <c r="Q1954" s="315"/>
    </row>
    <row r="1955" spans="1:17">
      <c r="A1955" s="315" t="s">
        <v>755</v>
      </c>
      <c r="B1955" s="315" t="s">
        <v>2095</v>
      </c>
      <c r="C1955" s="315" t="s">
        <v>2098</v>
      </c>
      <c r="D1955" s="316">
        <v>3.6</v>
      </c>
      <c r="E1955" s="317">
        <v>4152.57</v>
      </c>
      <c r="F1955" s="317">
        <v>2005.6900000000003</v>
      </c>
      <c r="G1955" s="318">
        <v>39993</v>
      </c>
      <c r="H1955" s="318">
        <v>40641</v>
      </c>
      <c r="I1955" s="318">
        <v>50040</v>
      </c>
      <c r="J1955" s="315"/>
      <c r="K1955" s="315">
        <v>4421</v>
      </c>
      <c r="L1955" s="315" t="s">
        <v>2994</v>
      </c>
      <c r="M1955" s="315" t="s">
        <v>1296</v>
      </c>
      <c r="N1955" s="315" t="s">
        <v>755</v>
      </c>
      <c r="O1955" s="315"/>
      <c r="P1955" s="315"/>
      <c r="Q1955" s="315"/>
    </row>
    <row r="1956" spans="1:17">
      <c r="A1956" s="315" t="s">
        <v>755</v>
      </c>
      <c r="B1956" s="315" t="s">
        <v>2095</v>
      </c>
      <c r="C1956" s="315" t="s">
        <v>2098</v>
      </c>
      <c r="D1956" s="316">
        <v>3.6</v>
      </c>
      <c r="E1956" s="317">
        <v>2775</v>
      </c>
      <c r="F1956" s="317">
        <v>2081.25</v>
      </c>
      <c r="G1956" s="318">
        <v>40042</v>
      </c>
      <c r="H1956" s="318">
        <v>39917</v>
      </c>
      <c r="I1956" s="318">
        <v>49309</v>
      </c>
      <c r="J1956" s="315"/>
      <c r="K1956" s="315">
        <v>9064</v>
      </c>
      <c r="L1956" s="315" t="s">
        <v>2995</v>
      </c>
      <c r="M1956" s="315" t="s">
        <v>781</v>
      </c>
      <c r="N1956" s="315" t="s">
        <v>755</v>
      </c>
      <c r="O1956" s="315"/>
      <c r="P1956" s="315"/>
      <c r="Q1956" s="315"/>
    </row>
    <row r="1957" spans="1:17">
      <c r="A1957" s="315" t="s">
        <v>755</v>
      </c>
      <c r="B1957" s="315" t="s">
        <v>2095</v>
      </c>
      <c r="C1957" s="315" t="s">
        <v>2098</v>
      </c>
      <c r="D1957" s="316">
        <v>3.6</v>
      </c>
      <c r="E1957" s="317">
        <v>6406</v>
      </c>
      <c r="F1957" s="317">
        <v>2727.3</v>
      </c>
      <c r="G1957" s="318">
        <v>40072</v>
      </c>
      <c r="H1957" s="318">
        <v>40116</v>
      </c>
      <c r="I1957" s="318">
        <v>49309</v>
      </c>
      <c r="J1957" s="315"/>
      <c r="K1957" s="315">
        <v>3432</v>
      </c>
      <c r="L1957" s="315" t="s">
        <v>2996</v>
      </c>
      <c r="M1957" s="315" t="s">
        <v>764</v>
      </c>
      <c r="N1957" s="315" t="s">
        <v>755</v>
      </c>
      <c r="O1957" s="315"/>
      <c r="P1957" s="315"/>
      <c r="Q1957" s="315"/>
    </row>
    <row r="1958" spans="1:17">
      <c r="A1958" s="315" t="s">
        <v>755</v>
      </c>
      <c r="B1958" s="315" t="s">
        <v>2095</v>
      </c>
      <c r="C1958" s="315" t="s">
        <v>2098</v>
      </c>
      <c r="D1958" s="316">
        <v>3.6</v>
      </c>
      <c r="E1958" s="317">
        <v>3441</v>
      </c>
      <c r="F1958" s="317">
        <v>2580.75</v>
      </c>
      <c r="G1958" s="318">
        <v>40085</v>
      </c>
      <c r="H1958" s="318">
        <v>40164</v>
      </c>
      <c r="I1958" s="318">
        <v>49309</v>
      </c>
      <c r="J1958" s="315"/>
      <c r="K1958" s="315">
        <v>6102</v>
      </c>
      <c r="L1958" s="315" t="s">
        <v>2109</v>
      </c>
      <c r="M1958" s="315" t="s">
        <v>788</v>
      </c>
      <c r="N1958" s="315" t="s">
        <v>755</v>
      </c>
      <c r="O1958" s="315"/>
      <c r="P1958" s="315"/>
      <c r="Q1958" s="315"/>
    </row>
    <row r="1959" spans="1:17">
      <c r="A1959" s="315" t="s">
        <v>750</v>
      </c>
      <c r="B1959" s="315" t="s">
        <v>2095</v>
      </c>
      <c r="C1959" s="315" t="s">
        <v>2098</v>
      </c>
      <c r="D1959" s="316">
        <v>3.6</v>
      </c>
      <c r="E1959" s="317">
        <v>3690</v>
      </c>
      <c r="F1959" s="317">
        <v>2562.5</v>
      </c>
      <c r="G1959" s="318">
        <v>40093</v>
      </c>
      <c r="H1959" s="318">
        <v>40142</v>
      </c>
      <c r="I1959" s="318">
        <v>49309</v>
      </c>
      <c r="J1959" s="315"/>
      <c r="K1959" s="315">
        <v>6110</v>
      </c>
      <c r="L1959" s="315" t="s">
        <v>787</v>
      </c>
      <c r="M1959" s="315" t="s">
        <v>788</v>
      </c>
      <c r="N1959" s="315" t="s">
        <v>750</v>
      </c>
      <c r="O1959" s="315"/>
      <c r="P1959" s="315"/>
      <c r="Q1959" s="315"/>
    </row>
    <row r="1960" spans="1:17">
      <c r="A1960" s="315" t="s">
        <v>755</v>
      </c>
      <c r="B1960" s="315" t="s">
        <v>2095</v>
      </c>
      <c r="C1960" s="315" t="s">
        <v>2098</v>
      </c>
      <c r="D1960" s="316">
        <v>3.6</v>
      </c>
      <c r="E1960" s="317">
        <v>3567.6899999999996</v>
      </c>
      <c r="F1960" s="317">
        <v>2194.1200000000003</v>
      </c>
      <c r="G1960" s="318">
        <v>40121</v>
      </c>
      <c r="H1960" s="318">
        <v>40333</v>
      </c>
      <c r="I1960" s="318">
        <v>49674</v>
      </c>
      <c r="J1960" s="315"/>
      <c r="K1960" s="315">
        <v>4125</v>
      </c>
      <c r="L1960" s="315" t="s">
        <v>2692</v>
      </c>
      <c r="M1960" s="315" t="s">
        <v>2060</v>
      </c>
      <c r="N1960" s="315" t="s">
        <v>755</v>
      </c>
      <c r="O1960" s="315"/>
      <c r="P1960" s="315"/>
      <c r="Q1960" s="315"/>
    </row>
    <row r="1961" spans="1:17">
      <c r="A1961" s="315" t="s">
        <v>755</v>
      </c>
      <c r="B1961" s="315" t="s">
        <v>2095</v>
      </c>
      <c r="C1961" s="315" t="s">
        <v>2142</v>
      </c>
      <c r="D1961" s="316">
        <v>3.6</v>
      </c>
      <c r="E1961" s="317">
        <v>3601</v>
      </c>
      <c r="F1961" s="317">
        <v>2340.65</v>
      </c>
      <c r="G1961" s="318">
        <v>40162</v>
      </c>
      <c r="H1961" s="318">
        <v>40165</v>
      </c>
      <c r="I1961" s="318">
        <v>49309</v>
      </c>
      <c r="J1961" s="315"/>
      <c r="K1961" s="315">
        <v>7000</v>
      </c>
      <c r="L1961" s="315" t="s">
        <v>1644</v>
      </c>
      <c r="M1961" s="315" t="s">
        <v>966</v>
      </c>
      <c r="N1961" s="315" t="s">
        <v>755</v>
      </c>
      <c r="O1961" s="315"/>
      <c r="P1961" s="315"/>
      <c r="Q1961" s="315"/>
    </row>
    <row r="1962" spans="1:17">
      <c r="A1962" s="315" t="s">
        <v>755</v>
      </c>
      <c r="B1962" s="315" t="s">
        <v>2095</v>
      </c>
      <c r="C1962" s="315" t="s">
        <v>2098</v>
      </c>
      <c r="D1962" s="316">
        <v>3.6</v>
      </c>
      <c r="E1962" s="317">
        <v>3633.24</v>
      </c>
      <c r="F1962" s="317">
        <v>2724.93</v>
      </c>
      <c r="G1962" s="318">
        <v>40164</v>
      </c>
      <c r="H1962" s="318">
        <v>39251</v>
      </c>
      <c r="I1962" s="318">
        <v>48579</v>
      </c>
      <c r="J1962" s="315"/>
      <c r="K1962" s="315">
        <v>8405</v>
      </c>
      <c r="L1962" s="315" t="s">
        <v>2085</v>
      </c>
      <c r="M1962" s="315" t="s">
        <v>784</v>
      </c>
      <c r="N1962" s="315" t="s">
        <v>755</v>
      </c>
      <c r="O1962" s="315"/>
      <c r="P1962" s="315"/>
      <c r="Q1962" s="315"/>
    </row>
    <row r="1963" spans="1:17">
      <c r="A1963" s="315" t="s">
        <v>755</v>
      </c>
      <c r="B1963" s="315" t="s">
        <v>2095</v>
      </c>
      <c r="C1963" s="315" t="s">
        <v>2098</v>
      </c>
      <c r="D1963" s="316">
        <v>3.6</v>
      </c>
      <c r="E1963" s="317">
        <v>3647.3899999999994</v>
      </c>
      <c r="F1963" s="317">
        <v>2243.14</v>
      </c>
      <c r="G1963" s="318">
        <v>40182</v>
      </c>
      <c r="H1963" s="318">
        <v>40367</v>
      </c>
      <c r="I1963" s="318">
        <v>49674</v>
      </c>
      <c r="J1963" s="315"/>
      <c r="K1963" s="315">
        <v>8406</v>
      </c>
      <c r="L1963" s="315" t="s">
        <v>2997</v>
      </c>
      <c r="M1963" s="315" t="s">
        <v>784</v>
      </c>
      <c r="N1963" s="315" t="s">
        <v>755</v>
      </c>
      <c r="O1963" s="315"/>
      <c r="P1963" s="315"/>
      <c r="Q1963" s="315"/>
    </row>
    <row r="1964" spans="1:17">
      <c r="A1964" s="315" t="s">
        <v>755</v>
      </c>
      <c r="B1964" s="315" t="s">
        <v>2095</v>
      </c>
      <c r="C1964" s="315" t="s">
        <v>2096</v>
      </c>
      <c r="D1964" s="316">
        <v>3.6</v>
      </c>
      <c r="E1964" s="317">
        <v>2674</v>
      </c>
      <c r="F1964" s="317">
        <v>1973.4099999999999</v>
      </c>
      <c r="G1964" s="318">
        <v>40248</v>
      </c>
      <c r="H1964" s="318">
        <v>40481</v>
      </c>
      <c r="I1964" s="318">
        <v>49674</v>
      </c>
      <c r="J1964" s="315"/>
      <c r="K1964" s="315">
        <v>5728</v>
      </c>
      <c r="L1964" s="315" t="s">
        <v>2998</v>
      </c>
      <c r="M1964" s="315" t="s">
        <v>776</v>
      </c>
      <c r="N1964" s="315" t="s">
        <v>755</v>
      </c>
      <c r="O1964" s="315"/>
      <c r="P1964" s="315"/>
      <c r="Q1964" s="315"/>
    </row>
    <row r="1965" spans="1:17">
      <c r="A1965" s="315" t="s">
        <v>755</v>
      </c>
      <c r="B1965" s="315" t="s">
        <v>2095</v>
      </c>
      <c r="C1965" s="315" t="s">
        <v>2098</v>
      </c>
      <c r="D1965" s="316">
        <v>3.6</v>
      </c>
      <c r="E1965" s="317">
        <v>3254</v>
      </c>
      <c r="F1965" s="317">
        <v>2001.22</v>
      </c>
      <c r="G1965" s="318">
        <v>40263</v>
      </c>
      <c r="H1965" s="318">
        <v>40269</v>
      </c>
      <c r="I1965" s="318">
        <v>49674</v>
      </c>
      <c r="J1965" s="315"/>
      <c r="K1965" s="315">
        <v>9472</v>
      </c>
      <c r="L1965" s="315" t="s">
        <v>2333</v>
      </c>
      <c r="M1965" s="315" t="s">
        <v>770</v>
      </c>
      <c r="N1965" s="315" t="s">
        <v>755</v>
      </c>
      <c r="O1965" s="315"/>
      <c r="P1965" s="315"/>
      <c r="Q1965" s="315"/>
    </row>
    <row r="1966" spans="1:17">
      <c r="A1966" s="315" t="s">
        <v>755</v>
      </c>
      <c r="B1966" s="315" t="s">
        <v>2095</v>
      </c>
      <c r="C1966" s="315" t="s">
        <v>2098</v>
      </c>
      <c r="D1966" s="316">
        <v>3.6</v>
      </c>
      <c r="E1966" s="317">
        <v>3867</v>
      </c>
      <c r="F1966" s="317">
        <v>2378.2199999999998</v>
      </c>
      <c r="G1966" s="318">
        <v>40353</v>
      </c>
      <c r="H1966" s="318">
        <v>40424</v>
      </c>
      <c r="I1966" s="318">
        <v>49674</v>
      </c>
      <c r="J1966" s="315"/>
      <c r="K1966" s="315">
        <v>2932</v>
      </c>
      <c r="L1966" s="315" t="s">
        <v>2999</v>
      </c>
      <c r="M1966" s="315" t="s">
        <v>1431</v>
      </c>
      <c r="N1966" s="315" t="s">
        <v>755</v>
      </c>
      <c r="O1966" s="315"/>
      <c r="P1966" s="315"/>
      <c r="Q1966" s="315"/>
    </row>
    <row r="1967" spans="1:17">
      <c r="A1967" s="315" t="s">
        <v>755</v>
      </c>
      <c r="B1967" s="315" t="s">
        <v>2095</v>
      </c>
      <c r="C1967" s="315" t="s">
        <v>2098</v>
      </c>
      <c r="D1967" s="316">
        <v>3.6</v>
      </c>
      <c r="E1967" s="317">
        <v>2064</v>
      </c>
      <c r="F1967" s="317">
        <v>1269.3599999999999</v>
      </c>
      <c r="G1967" s="318">
        <v>40386</v>
      </c>
      <c r="H1967" s="318">
        <v>40428</v>
      </c>
      <c r="I1967" s="318">
        <v>49674</v>
      </c>
      <c r="J1967" s="315"/>
      <c r="K1967" s="315">
        <v>5080</v>
      </c>
      <c r="L1967" s="315" t="s">
        <v>2899</v>
      </c>
      <c r="M1967" s="315" t="s">
        <v>776</v>
      </c>
      <c r="N1967" s="315" t="s">
        <v>755</v>
      </c>
      <c r="O1967" s="315"/>
      <c r="P1967" s="315"/>
      <c r="Q1967" s="315"/>
    </row>
    <row r="1968" spans="1:17">
      <c r="A1968" s="315" t="s">
        <v>755</v>
      </c>
      <c r="B1968" s="315" t="s">
        <v>2095</v>
      </c>
      <c r="C1968" s="315" t="s">
        <v>2098</v>
      </c>
      <c r="D1968" s="316">
        <v>3.6</v>
      </c>
      <c r="E1968" s="317">
        <v>3699</v>
      </c>
      <c r="F1968" s="317">
        <v>2274.89</v>
      </c>
      <c r="G1968" s="318">
        <v>40407</v>
      </c>
      <c r="H1968" s="318">
        <v>40501</v>
      </c>
      <c r="I1968" s="318">
        <v>49674</v>
      </c>
      <c r="J1968" s="315"/>
      <c r="K1968" s="315">
        <v>6944</v>
      </c>
      <c r="L1968" s="315" t="s">
        <v>2534</v>
      </c>
      <c r="M1968" s="315" t="s">
        <v>811</v>
      </c>
      <c r="N1968" s="315" t="s">
        <v>755</v>
      </c>
      <c r="O1968" s="315"/>
      <c r="P1968" s="315"/>
      <c r="Q1968" s="315"/>
    </row>
    <row r="1969" spans="1:17">
      <c r="A1969" s="315" t="s">
        <v>755</v>
      </c>
      <c r="B1969" s="315" t="s">
        <v>2095</v>
      </c>
      <c r="C1969" s="315" t="s">
        <v>2098</v>
      </c>
      <c r="D1969" s="316">
        <v>3.6</v>
      </c>
      <c r="E1969" s="317">
        <v>3389.2400000000002</v>
      </c>
      <c r="F1969" s="317">
        <v>2084.3900000000003</v>
      </c>
      <c r="G1969" s="318">
        <v>40438</v>
      </c>
      <c r="H1969" s="318">
        <v>40410</v>
      </c>
      <c r="I1969" s="318">
        <v>49674</v>
      </c>
      <c r="J1969" s="315"/>
      <c r="K1969" s="315">
        <v>5033</v>
      </c>
      <c r="L1969" s="315" t="s">
        <v>919</v>
      </c>
      <c r="M1969" s="315" t="s">
        <v>776</v>
      </c>
      <c r="N1969" s="315" t="s">
        <v>755</v>
      </c>
      <c r="O1969" s="315"/>
      <c r="P1969" s="315"/>
      <c r="Q1969" s="315"/>
    </row>
    <row r="1970" spans="1:17">
      <c r="A1970" s="315" t="s">
        <v>755</v>
      </c>
      <c r="B1970" s="315" t="s">
        <v>2095</v>
      </c>
      <c r="C1970" s="315" t="s">
        <v>2096</v>
      </c>
      <c r="D1970" s="316">
        <v>3.6</v>
      </c>
      <c r="E1970" s="317">
        <v>4044</v>
      </c>
      <c r="F1970" s="317">
        <v>1973.4699999999998</v>
      </c>
      <c r="G1970" s="318">
        <v>40535</v>
      </c>
      <c r="H1970" s="318">
        <v>41144</v>
      </c>
      <c r="I1970" s="318">
        <v>50405</v>
      </c>
      <c r="J1970" s="315"/>
      <c r="K1970" s="315">
        <v>1306</v>
      </c>
      <c r="L1970" s="315" t="s">
        <v>3000</v>
      </c>
      <c r="M1970" s="315" t="s">
        <v>766</v>
      </c>
      <c r="N1970" s="315" t="s">
        <v>755</v>
      </c>
      <c r="O1970" s="315"/>
      <c r="P1970" s="315"/>
      <c r="Q1970" s="315"/>
    </row>
    <row r="1971" spans="1:17">
      <c r="A1971" s="315" t="s">
        <v>755</v>
      </c>
      <c r="B1971" s="315" t="s">
        <v>2095</v>
      </c>
      <c r="C1971" s="315" t="s">
        <v>2096</v>
      </c>
      <c r="D1971" s="316">
        <v>3.6</v>
      </c>
      <c r="E1971" s="317">
        <v>4119</v>
      </c>
      <c r="F1971" s="317">
        <v>2010.0700000000002</v>
      </c>
      <c r="G1971" s="318">
        <v>40535</v>
      </c>
      <c r="H1971" s="318">
        <v>41144</v>
      </c>
      <c r="I1971" s="318">
        <v>50405</v>
      </c>
      <c r="J1971" s="315"/>
      <c r="K1971" s="315">
        <v>1306</v>
      </c>
      <c r="L1971" s="315" t="s">
        <v>3000</v>
      </c>
      <c r="M1971" s="315" t="s">
        <v>766</v>
      </c>
      <c r="N1971" s="315" t="s">
        <v>755</v>
      </c>
      <c r="O1971" s="315"/>
      <c r="P1971" s="315"/>
      <c r="Q1971" s="315"/>
    </row>
    <row r="1972" spans="1:17">
      <c r="A1972" s="315" t="s">
        <v>755</v>
      </c>
      <c r="B1972" s="315" t="s">
        <v>2095</v>
      </c>
      <c r="C1972" s="315" t="s">
        <v>2096</v>
      </c>
      <c r="D1972" s="316">
        <v>3.6</v>
      </c>
      <c r="E1972" s="317">
        <v>4082</v>
      </c>
      <c r="F1972" s="317">
        <v>1992.02</v>
      </c>
      <c r="G1972" s="318">
        <v>40535</v>
      </c>
      <c r="H1972" s="318">
        <v>41145</v>
      </c>
      <c r="I1972" s="318">
        <v>50405</v>
      </c>
      <c r="J1972" s="315"/>
      <c r="K1972" s="315">
        <v>1306</v>
      </c>
      <c r="L1972" s="315" t="s">
        <v>3000</v>
      </c>
      <c r="M1972" s="315" t="s">
        <v>766</v>
      </c>
      <c r="N1972" s="315" t="s">
        <v>755</v>
      </c>
      <c r="O1972" s="315"/>
      <c r="P1972" s="315"/>
      <c r="Q1972" s="315"/>
    </row>
    <row r="1973" spans="1:17">
      <c r="A1973" s="315" t="s">
        <v>755</v>
      </c>
      <c r="B1973" s="315" t="s">
        <v>2095</v>
      </c>
      <c r="C1973" s="315" t="s">
        <v>2096</v>
      </c>
      <c r="D1973" s="316">
        <v>3.6</v>
      </c>
      <c r="E1973" s="317">
        <v>4111</v>
      </c>
      <c r="F1973" s="317">
        <v>2006.17</v>
      </c>
      <c r="G1973" s="318">
        <v>40535</v>
      </c>
      <c r="H1973" s="318">
        <v>41145</v>
      </c>
      <c r="I1973" s="318">
        <v>50405</v>
      </c>
      <c r="J1973" s="315"/>
      <c r="K1973" s="315">
        <v>1306</v>
      </c>
      <c r="L1973" s="315" t="s">
        <v>3000</v>
      </c>
      <c r="M1973" s="315" t="s">
        <v>766</v>
      </c>
      <c r="N1973" s="315" t="s">
        <v>755</v>
      </c>
      <c r="O1973" s="315"/>
      <c r="P1973" s="315"/>
      <c r="Q1973" s="315"/>
    </row>
    <row r="1974" spans="1:17">
      <c r="A1974" s="315" t="s">
        <v>750</v>
      </c>
      <c r="B1974" s="315" t="s">
        <v>2095</v>
      </c>
      <c r="C1974" s="315" t="s">
        <v>2096</v>
      </c>
      <c r="D1974" s="316">
        <v>3.6</v>
      </c>
      <c r="E1974" s="317">
        <v>3074</v>
      </c>
      <c r="F1974" s="317">
        <v>1685.01</v>
      </c>
      <c r="G1974" s="318">
        <v>40632</v>
      </c>
      <c r="H1974" s="318">
        <v>40897</v>
      </c>
      <c r="I1974" s="318">
        <v>50040</v>
      </c>
      <c r="J1974" s="315"/>
      <c r="K1974" s="315">
        <v>4437</v>
      </c>
      <c r="L1974" s="315" t="s">
        <v>2297</v>
      </c>
      <c r="M1974" s="315" t="s">
        <v>1484</v>
      </c>
      <c r="N1974" s="315" t="s">
        <v>750</v>
      </c>
      <c r="O1974" s="315"/>
      <c r="P1974" s="315"/>
      <c r="Q1974" s="315"/>
    </row>
    <row r="1975" spans="1:17">
      <c r="A1975" s="315" t="s">
        <v>755</v>
      </c>
      <c r="B1975" s="315" t="s">
        <v>2095</v>
      </c>
      <c r="C1975" s="315" t="s">
        <v>2098</v>
      </c>
      <c r="D1975" s="316">
        <v>3.6</v>
      </c>
      <c r="E1975" s="317">
        <v>3617</v>
      </c>
      <c r="F1975" s="317">
        <v>1747.01</v>
      </c>
      <c r="G1975" s="318">
        <v>40715</v>
      </c>
      <c r="H1975" s="318">
        <v>40679</v>
      </c>
      <c r="I1975" s="318">
        <v>50040</v>
      </c>
      <c r="J1975" s="315"/>
      <c r="K1975" s="315">
        <v>1796</v>
      </c>
      <c r="L1975" s="315" t="s">
        <v>2310</v>
      </c>
      <c r="M1975" s="315" t="s">
        <v>761</v>
      </c>
      <c r="N1975" s="315" t="s">
        <v>755</v>
      </c>
      <c r="O1975" s="315"/>
      <c r="P1975" s="315"/>
      <c r="Q1975" s="315"/>
    </row>
    <row r="1976" spans="1:17">
      <c r="A1976" s="315" t="s">
        <v>755</v>
      </c>
      <c r="B1976" s="315" t="s">
        <v>2095</v>
      </c>
      <c r="C1976" s="315" t="s">
        <v>2098</v>
      </c>
      <c r="D1976" s="316">
        <v>3.6</v>
      </c>
      <c r="E1976" s="317">
        <v>3174</v>
      </c>
      <c r="F1976" s="317">
        <v>1533.05</v>
      </c>
      <c r="G1976" s="318">
        <v>40674</v>
      </c>
      <c r="H1976" s="318">
        <v>40800</v>
      </c>
      <c r="I1976" s="318">
        <v>50040</v>
      </c>
      <c r="J1976" s="315"/>
      <c r="K1976" s="315">
        <v>6418</v>
      </c>
      <c r="L1976" s="315" t="s">
        <v>3001</v>
      </c>
      <c r="M1976" s="315" t="s">
        <v>1388</v>
      </c>
      <c r="N1976" s="315" t="s">
        <v>755</v>
      </c>
      <c r="O1976" s="315"/>
      <c r="P1976" s="315"/>
      <c r="Q1976" s="315"/>
    </row>
    <row r="1977" spans="1:17">
      <c r="A1977" s="315" t="s">
        <v>755</v>
      </c>
      <c r="B1977" s="315" t="s">
        <v>2095</v>
      </c>
      <c r="C1977" s="315" t="s">
        <v>2098</v>
      </c>
      <c r="D1977" s="316">
        <v>3.6</v>
      </c>
      <c r="E1977" s="317">
        <v>3181</v>
      </c>
      <c r="F1977" s="317">
        <v>2385.75</v>
      </c>
      <c r="G1977" s="318">
        <v>40681</v>
      </c>
      <c r="H1977" s="318">
        <v>40140</v>
      </c>
      <c r="I1977" s="318">
        <v>49309</v>
      </c>
      <c r="J1977" s="315"/>
      <c r="K1977" s="315">
        <v>4312</v>
      </c>
      <c r="L1977" s="315" t="s">
        <v>2337</v>
      </c>
      <c r="M1977" s="315" t="s">
        <v>776</v>
      </c>
      <c r="N1977" s="315" t="s">
        <v>755</v>
      </c>
      <c r="O1977" s="315"/>
      <c r="P1977" s="315"/>
      <c r="Q1977" s="315"/>
    </row>
    <row r="1978" spans="1:17">
      <c r="A1978" s="315" t="s">
        <v>755</v>
      </c>
      <c r="B1978" s="315" t="s">
        <v>2095</v>
      </c>
      <c r="C1978" s="315" t="s">
        <v>2096</v>
      </c>
      <c r="D1978" s="316">
        <v>3.6</v>
      </c>
      <c r="E1978" s="317">
        <v>3396</v>
      </c>
      <c r="F1978" s="317">
        <v>2010.43</v>
      </c>
      <c r="G1978" s="318">
        <v>40695</v>
      </c>
      <c r="H1978" s="318">
        <v>40829</v>
      </c>
      <c r="I1978" s="318">
        <v>50040</v>
      </c>
      <c r="J1978" s="315"/>
      <c r="K1978" s="315">
        <v>8617</v>
      </c>
      <c r="L1978" s="315" t="s">
        <v>2347</v>
      </c>
      <c r="M1978" s="315" t="s">
        <v>784</v>
      </c>
      <c r="N1978" s="315" t="s">
        <v>755</v>
      </c>
      <c r="O1978" s="315"/>
      <c r="P1978" s="315"/>
      <c r="Q1978" s="315"/>
    </row>
    <row r="1979" spans="1:17">
      <c r="A1979" s="315" t="s">
        <v>755</v>
      </c>
      <c r="B1979" s="315" t="s">
        <v>2095</v>
      </c>
      <c r="C1979" s="315" t="s">
        <v>2096</v>
      </c>
      <c r="D1979" s="316">
        <v>3.6</v>
      </c>
      <c r="E1979" s="317">
        <v>2591</v>
      </c>
      <c r="F1979" s="317">
        <v>1533.8700000000003</v>
      </c>
      <c r="G1979" s="318">
        <v>40680</v>
      </c>
      <c r="H1979" s="318">
        <v>40662</v>
      </c>
      <c r="I1979" s="318">
        <v>50040</v>
      </c>
      <c r="J1979" s="315"/>
      <c r="K1979" s="315">
        <v>9123</v>
      </c>
      <c r="L1979" s="315" t="s">
        <v>3002</v>
      </c>
      <c r="M1979" s="315" t="s">
        <v>770</v>
      </c>
      <c r="N1979" s="315" t="s">
        <v>755</v>
      </c>
      <c r="O1979" s="315"/>
      <c r="P1979" s="315"/>
      <c r="Q1979" s="315"/>
    </row>
    <row r="1980" spans="1:17">
      <c r="A1980" s="315" t="s">
        <v>755</v>
      </c>
      <c r="B1980" s="315" t="s">
        <v>2095</v>
      </c>
      <c r="C1980" s="315" t="s">
        <v>2098</v>
      </c>
      <c r="D1980" s="316">
        <v>3.6</v>
      </c>
      <c r="E1980" s="317">
        <v>2848</v>
      </c>
      <c r="F1980" s="317">
        <v>1375.5800000000002</v>
      </c>
      <c r="G1980" s="318">
        <v>40704</v>
      </c>
      <c r="H1980" s="318">
        <v>40843</v>
      </c>
      <c r="I1980" s="318">
        <v>50040</v>
      </c>
      <c r="J1980" s="315"/>
      <c r="K1980" s="315">
        <v>3216</v>
      </c>
      <c r="L1980" s="315" t="s">
        <v>3003</v>
      </c>
      <c r="M1980" s="315" t="s">
        <v>761</v>
      </c>
      <c r="N1980" s="315" t="s">
        <v>755</v>
      </c>
      <c r="O1980" s="315"/>
      <c r="P1980" s="315"/>
      <c r="Q1980" s="315"/>
    </row>
    <row r="1981" spans="1:17">
      <c r="A1981" s="315" t="s">
        <v>755</v>
      </c>
      <c r="B1981" s="315" t="s">
        <v>2095</v>
      </c>
      <c r="C1981" s="315" t="s">
        <v>2098</v>
      </c>
      <c r="D1981" s="316">
        <v>3.6</v>
      </c>
      <c r="E1981" s="317">
        <v>3839</v>
      </c>
      <c r="F1981" s="317">
        <v>1854.2400000000002</v>
      </c>
      <c r="G1981" s="318">
        <v>40703</v>
      </c>
      <c r="H1981" s="318">
        <v>40820</v>
      </c>
      <c r="I1981" s="318">
        <v>50040</v>
      </c>
      <c r="J1981" s="315"/>
      <c r="K1981" s="315">
        <v>4554</v>
      </c>
      <c r="L1981" s="315" t="s">
        <v>2975</v>
      </c>
      <c r="M1981" s="315" t="s">
        <v>1296</v>
      </c>
      <c r="N1981" s="315" t="s">
        <v>755</v>
      </c>
      <c r="O1981" s="315"/>
      <c r="P1981" s="315"/>
      <c r="Q1981" s="315"/>
    </row>
    <row r="1982" spans="1:17">
      <c r="A1982" s="315" t="s">
        <v>755</v>
      </c>
      <c r="B1982" s="315" t="s">
        <v>2095</v>
      </c>
      <c r="C1982" s="315" t="s">
        <v>2098</v>
      </c>
      <c r="D1982" s="316">
        <v>3.6</v>
      </c>
      <c r="E1982" s="317">
        <v>3668</v>
      </c>
      <c r="F1982" s="317">
        <v>1771.6399999999999</v>
      </c>
      <c r="G1982" s="318">
        <v>40715</v>
      </c>
      <c r="H1982" s="318">
        <v>40736</v>
      </c>
      <c r="I1982" s="318">
        <v>50040</v>
      </c>
      <c r="J1982" s="315"/>
      <c r="K1982" s="315">
        <v>8187</v>
      </c>
      <c r="L1982" s="315" t="s">
        <v>3004</v>
      </c>
      <c r="M1982" s="315" t="s">
        <v>784</v>
      </c>
      <c r="N1982" s="315" t="s">
        <v>755</v>
      </c>
      <c r="O1982" s="315"/>
      <c r="P1982" s="315"/>
      <c r="Q1982" s="315"/>
    </row>
    <row r="1983" spans="1:17">
      <c r="A1983" s="315" t="s">
        <v>755</v>
      </c>
      <c r="B1983" s="315" t="s">
        <v>2095</v>
      </c>
      <c r="C1983" s="315" t="s">
        <v>2098</v>
      </c>
      <c r="D1983" s="316">
        <v>3.6</v>
      </c>
      <c r="E1983" s="317">
        <v>2448</v>
      </c>
      <c r="F1983" s="317">
        <v>1182.3900000000001</v>
      </c>
      <c r="G1983" s="318">
        <v>40729</v>
      </c>
      <c r="H1983" s="318">
        <v>40807</v>
      </c>
      <c r="I1983" s="318">
        <v>50040</v>
      </c>
      <c r="J1983" s="315"/>
      <c r="K1983" s="315">
        <v>8462</v>
      </c>
      <c r="L1983" s="315" t="s">
        <v>3005</v>
      </c>
      <c r="M1983" s="315" t="s">
        <v>784</v>
      </c>
      <c r="N1983" s="315" t="s">
        <v>755</v>
      </c>
      <c r="O1983" s="315"/>
      <c r="P1983" s="315"/>
      <c r="Q1983" s="315"/>
    </row>
    <row r="1984" spans="1:17">
      <c r="A1984" s="315" t="s">
        <v>755</v>
      </c>
      <c r="B1984" s="315" t="s">
        <v>2095</v>
      </c>
      <c r="C1984" s="315" t="s">
        <v>2098</v>
      </c>
      <c r="D1984" s="316">
        <v>3.6</v>
      </c>
      <c r="E1984" s="317">
        <v>2841.7599999999998</v>
      </c>
      <c r="F1984" s="317">
        <v>1372.5500000000002</v>
      </c>
      <c r="G1984" s="318">
        <v>40787</v>
      </c>
      <c r="H1984" s="318">
        <v>40833</v>
      </c>
      <c r="I1984" s="318">
        <v>50040</v>
      </c>
      <c r="J1984" s="315"/>
      <c r="K1984" s="315">
        <v>3007</v>
      </c>
      <c r="L1984" s="315" t="s">
        <v>308</v>
      </c>
      <c r="M1984" s="315" t="s">
        <v>764</v>
      </c>
      <c r="N1984" s="315" t="s">
        <v>755</v>
      </c>
      <c r="O1984" s="315"/>
      <c r="P1984" s="315"/>
      <c r="Q1984" s="315"/>
    </row>
    <row r="1985" spans="1:17">
      <c r="A1985" s="315" t="s">
        <v>755</v>
      </c>
      <c r="B1985" s="315" t="s">
        <v>2095</v>
      </c>
      <c r="C1985" s="315" t="s">
        <v>2098</v>
      </c>
      <c r="D1985" s="316">
        <v>3.6</v>
      </c>
      <c r="E1985" s="317">
        <v>2120</v>
      </c>
      <c r="F1985" s="317">
        <v>1023.9599999999999</v>
      </c>
      <c r="G1985" s="318">
        <v>40808</v>
      </c>
      <c r="H1985" s="318">
        <v>40868</v>
      </c>
      <c r="I1985" s="318">
        <v>50040</v>
      </c>
      <c r="J1985" s="315"/>
      <c r="K1985" s="315">
        <v>1302</v>
      </c>
      <c r="L1985" s="315" t="s">
        <v>3006</v>
      </c>
      <c r="M1985" s="315" t="s">
        <v>766</v>
      </c>
      <c r="N1985" s="315" t="s">
        <v>755</v>
      </c>
      <c r="O1985" s="315"/>
      <c r="P1985" s="315"/>
      <c r="Q1985" s="315"/>
    </row>
    <row r="1986" spans="1:17">
      <c r="A1986" s="315" t="s">
        <v>755</v>
      </c>
      <c r="B1986" s="315" t="s">
        <v>2095</v>
      </c>
      <c r="C1986" s="315" t="s">
        <v>2096</v>
      </c>
      <c r="D1986" s="316">
        <v>3.6</v>
      </c>
      <c r="E1986" s="317">
        <v>1909</v>
      </c>
      <c r="F1986" s="317">
        <v>931.58999999999992</v>
      </c>
      <c r="G1986" s="318">
        <v>40843</v>
      </c>
      <c r="H1986" s="318">
        <v>41107</v>
      </c>
      <c r="I1986" s="318">
        <v>50405</v>
      </c>
      <c r="J1986" s="315"/>
      <c r="K1986" s="315">
        <v>1554</v>
      </c>
      <c r="L1986" s="315" t="s">
        <v>2394</v>
      </c>
      <c r="M1986" s="315" t="s">
        <v>766</v>
      </c>
      <c r="N1986" s="315" t="s">
        <v>755</v>
      </c>
      <c r="O1986" s="315"/>
      <c r="P1986" s="315"/>
      <c r="Q1986" s="315"/>
    </row>
    <row r="1987" spans="1:17">
      <c r="A1987" s="315" t="s">
        <v>755</v>
      </c>
      <c r="B1987" s="315" t="s">
        <v>2095</v>
      </c>
      <c r="C1987" s="315" t="s">
        <v>2096</v>
      </c>
      <c r="D1987" s="316">
        <v>3.6</v>
      </c>
      <c r="E1987" s="317">
        <v>487</v>
      </c>
      <c r="F1987" s="317">
        <v>265.42</v>
      </c>
      <c r="G1987" s="318">
        <v>40849</v>
      </c>
      <c r="H1987" s="318">
        <v>40963</v>
      </c>
      <c r="I1987" s="318">
        <v>50405</v>
      </c>
      <c r="J1987" s="315"/>
      <c r="K1987" s="315">
        <v>1214</v>
      </c>
      <c r="L1987" s="315" t="s">
        <v>1826</v>
      </c>
      <c r="M1987" s="315" t="s">
        <v>1827</v>
      </c>
      <c r="N1987" s="315" t="s">
        <v>755</v>
      </c>
      <c r="O1987" s="315"/>
      <c r="P1987" s="315"/>
      <c r="Q1987" s="315"/>
    </row>
    <row r="1988" spans="1:17">
      <c r="A1988" s="315" t="s">
        <v>755</v>
      </c>
      <c r="B1988" s="315" t="s">
        <v>2095</v>
      </c>
      <c r="C1988" s="315" t="s">
        <v>2098</v>
      </c>
      <c r="D1988" s="316">
        <v>3.61</v>
      </c>
      <c r="E1988" s="317">
        <v>2864.7200000000003</v>
      </c>
      <c r="F1988" s="317">
        <v>1383.66</v>
      </c>
      <c r="G1988" s="318">
        <v>40759</v>
      </c>
      <c r="H1988" s="318">
        <v>40840</v>
      </c>
      <c r="I1988" s="318">
        <v>50040</v>
      </c>
      <c r="J1988" s="315"/>
      <c r="K1988" s="315">
        <v>4563</v>
      </c>
      <c r="L1988" s="315" t="s">
        <v>2690</v>
      </c>
      <c r="M1988" s="315" t="s">
        <v>1296</v>
      </c>
      <c r="N1988" s="315" t="s">
        <v>755</v>
      </c>
      <c r="O1988" s="315"/>
      <c r="P1988" s="315"/>
      <c r="Q1988" s="315"/>
    </row>
    <row r="1989" spans="1:17">
      <c r="A1989" s="315" t="s">
        <v>755</v>
      </c>
      <c r="B1989" s="315" t="s">
        <v>2095</v>
      </c>
      <c r="C1989" s="315" t="s">
        <v>2098</v>
      </c>
      <c r="D1989" s="316">
        <v>3.64</v>
      </c>
      <c r="E1989" s="317">
        <v>1236</v>
      </c>
      <c r="F1989" s="317">
        <v>446.2</v>
      </c>
      <c r="G1989" s="318">
        <v>40823</v>
      </c>
      <c r="H1989" s="318">
        <v>41270</v>
      </c>
      <c r="I1989" s="318">
        <v>50405</v>
      </c>
      <c r="J1989" s="315"/>
      <c r="K1989" s="315">
        <v>6852</v>
      </c>
      <c r="L1989" s="315" t="s">
        <v>2255</v>
      </c>
      <c r="M1989" s="315" t="s">
        <v>811</v>
      </c>
      <c r="N1989" s="315" t="s">
        <v>755</v>
      </c>
      <c r="O1989" s="315"/>
      <c r="P1989" s="315"/>
      <c r="Q1989" s="315"/>
    </row>
    <row r="1990" spans="1:17">
      <c r="A1990" s="315" t="s">
        <v>755</v>
      </c>
      <c r="B1990" s="315" t="s">
        <v>2095</v>
      </c>
      <c r="C1990" s="315" t="s">
        <v>2098</v>
      </c>
      <c r="D1990" s="316">
        <v>3.64</v>
      </c>
      <c r="E1990" s="317">
        <v>1664.0900000000001</v>
      </c>
      <c r="F1990" s="317">
        <v>803.75000000000011</v>
      </c>
      <c r="G1990" s="318">
        <v>40828</v>
      </c>
      <c r="H1990" s="318">
        <v>40893</v>
      </c>
      <c r="I1990" s="318">
        <v>50040</v>
      </c>
      <c r="J1990" s="315"/>
      <c r="K1990" s="315">
        <v>8405</v>
      </c>
      <c r="L1990" s="315" t="s">
        <v>2085</v>
      </c>
      <c r="M1990" s="315" t="s">
        <v>784</v>
      </c>
      <c r="N1990" s="315" t="s">
        <v>755</v>
      </c>
      <c r="O1990" s="315"/>
      <c r="P1990" s="315"/>
      <c r="Q1990" s="315"/>
    </row>
    <row r="1991" spans="1:17">
      <c r="A1991" s="315" t="s">
        <v>755</v>
      </c>
      <c r="B1991" s="315" t="s">
        <v>2095</v>
      </c>
      <c r="C1991" s="315" t="s">
        <v>2098</v>
      </c>
      <c r="D1991" s="316">
        <v>3.68</v>
      </c>
      <c r="E1991" s="317">
        <v>3545</v>
      </c>
      <c r="F1991" s="317">
        <v>1414.46</v>
      </c>
      <c r="G1991" s="318">
        <v>40541</v>
      </c>
      <c r="H1991" s="318">
        <v>41158</v>
      </c>
      <c r="I1991" s="318">
        <v>50405</v>
      </c>
      <c r="J1991" s="315"/>
      <c r="K1991" s="315">
        <v>9425</v>
      </c>
      <c r="L1991" s="315" t="s">
        <v>2290</v>
      </c>
      <c r="M1991" s="315" t="s">
        <v>770</v>
      </c>
      <c r="N1991" s="315" t="s">
        <v>755</v>
      </c>
      <c r="O1991" s="315"/>
      <c r="P1991" s="315"/>
      <c r="Q1991" s="315"/>
    </row>
    <row r="1992" spans="1:17">
      <c r="A1992" s="315" t="s">
        <v>755</v>
      </c>
      <c r="B1992" s="315" t="s">
        <v>2095</v>
      </c>
      <c r="C1992" s="315" t="s">
        <v>2098</v>
      </c>
      <c r="D1992" s="316">
        <v>3.68</v>
      </c>
      <c r="E1992" s="317">
        <v>3606</v>
      </c>
      <c r="F1992" s="317">
        <v>2217.69</v>
      </c>
      <c r="G1992" s="318">
        <v>40793</v>
      </c>
      <c r="H1992" s="318">
        <v>40407</v>
      </c>
      <c r="I1992" s="318">
        <v>49674</v>
      </c>
      <c r="J1992" s="315"/>
      <c r="K1992" s="315">
        <v>5610</v>
      </c>
      <c r="L1992" s="315" t="s">
        <v>2432</v>
      </c>
      <c r="M1992" s="315" t="s">
        <v>776</v>
      </c>
      <c r="N1992" s="315" t="s">
        <v>755</v>
      </c>
      <c r="O1992" s="315"/>
      <c r="P1992" s="315"/>
      <c r="Q1992" s="315"/>
    </row>
    <row r="1993" spans="1:17">
      <c r="A1993" s="315" t="s">
        <v>755</v>
      </c>
      <c r="B1993" s="315" t="s">
        <v>2095</v>
      </c>
      <c r="C1993" s="315" t="s">
        <v>2098</v>
      </c>
      <c r="D1993" s="316">
        <v>3.68</v>
      </c>
      <c r="E1993" s="317">
        <v>3756</v>
      </c>
      <c r="F1993" s="317">
        <v>1667.68</v>
      </c>
      <c r="G1993" s="318">
        <v>40800</v>
      </c>
      <c r="H1993" s="318">
        <v>40925</v>
      </c>
      <c r="I1993" s="318">
        <v>50405</v>
      </c>
      <c r="J1993" s="315"/>
      <c r="K1993" s="315">
        <v>1304</v>
      </c>
      <c r="L1993" s="315" t="s">
        <v>3007</v>
      </c>
      <c r="M1993" s="315" t="s">
        <v>766</v>
      </c>
      <c r="N1993" s="315" t="s">
        <v>755</v>
      </c>
      <c r="O1993" s="315"/>
      <c r="P1993" s="315"/>
      <c r="Q1993" s="315"/>
    </row>
    <row r="1994" spans="1:17">
      <c r="A1994" s="315" t="s">
        <v>755</v>
      </c>
      <c r="B1994" s="315" t="s">
        <v>2095</v>
      </c>
      <c r="C1994" s="315" t="s">
        <v>2096</v>
      </c>
      <c r="D1994" s="316">
        <v>3.69</v>
      </c>
      <c r="E1994" s="317">
        <v>1381</v>
      </c>
      <c r="F1994" s="317">
        <v>817.55000000000007</v>
      </c>
      <c r="G1994" s="318">
        <v>40821</v>
      </c>
      <c r="H1994" s="318">
        <v>40899</v>
      </c>
      <c r="I1994" s="318">
        <v>50040</v>
      </c>
      <c r="J1994" s="315"/>
      <c r="K1994" s="315">
        <v>1090</v>
      </c>
      <c r="L1994" s="315" t="s">
        <v>3008</v>
      </c>
      <c r="M1994" s="315" t="s">
        <v>766</v>
      </c>
      <c r="N1994" s="315" t="s">
        <v>755</v>
      </c>
      <c r="O1994" s="315"/>
      <c r="P1994" s="315"/>
      <c r="Q1994" s="315"/>
    </row>
    <row r="1995" spans="1:17">
      <c r="A1995" s="315" t="s">
        <v>755</v>
      </c>
      <c r="B1995" s="315" t="s">
        <v>2095</v>
      </c>
      <c r="C1995" s="315" t="s">
        <v>2098</v>
      </c>
      <c r="D1995" s="316">
        <v>3.7</v>
      </c>
      <c r="E1995" s="317">
        <v>3029</v>
      </c>
      <c r="F1995" s="317">
        <v>2271.75</v>
      </c>
      <c r="G1995" s="318">
        <v>39569</v>
      </c>
      <c r="H1995" s="318">
        <v>39779</v>
      </c>
      <c r="I1995" s="318">
        <v>48914</v>
      </c>
      <c r="J1995" s="315"/>
      <c r="K1995" s="315">
        <v>1347</v>
      </c>
      <c r="L1995" s="315" t="s">
        <v>2158</v>
      </c>
      <c r="M1995" s="315" t="s">
        <v>766</v>
      </c>
      <c r="N1995" s="315" t="s">
        <v>755</v>
      </c>
      <c r="O1995" s="315"/>
      <c r="P1995" s="315"/>
      <c r="Q1995" s="315"/>
    </row>
    <row r="1996" spans="1:17">
      <c r="A1996" s="315" t="s">
        <v>755</v>
      </c>
      <c r="B1996" s="315" t="s">
        <v>2095</v>
      </c>
      <c r="C1996" s="315" t="s">
        <v>2098</v>
      </c>
      <c r="D1996" s="316">
        <v>3.7</v>
      </c>
      <c r="E1996" s="317">
        <v>2899</v>
      </c>
      <c r="F1996" s="317">
        <v>2174.25</v>
      </c>
      <c r="G1996" s="318">
        <v>39570</v>
      </c>
      <c r="H1996" s="318">
        <v>39783</v>
      </c>
      <c r="I1996" s="318">
        <v>48914</v>
      </c>
      <c r="J1996" s="315"/>
      <c r="K1996" s="315">
        <v>3053</v>
      </c>
      <c r="L1996" s="315" t="s">
        <v>2264</v>
      </c>
      <c r="M1996" s="315" t="s">
        <v>764</v>
      </c>
      <c r="N1996" s="315" t="s">
        <v>755</v>
      </c>
      <c r="O1996" s="315"/>
      <c r="P1996" s="315"/>
      <c r="Q1996" s="315"/>
    </row>
    <row r="1997" spans="1:17">
      <c r="A1997" s="315" t="s">
        <v>755</v>
      </c>
      <c r="B1997" s="315" t="s">
        <v>2095</v>
      </c>
      <c r="C1997" s="315" t="s">
        <v>2096</v>
      </c>
      <c r="D1997" s="316">
        <v>3.7</v>
      </c>
      <c r="E1997" s="317">
        <v>3618</v>
      </c>
      <c r="F1997" s="317">
        <v>3256.2000000000003</v>
      </c>
      <c r="G1997" s="318">
        <v>39570</v>
      </c>
      <c r="H1997" s="318">
        <v>39629</v>
      </c>
      <c r="I1997" s="318">
        <v>48944</v>
      </c>
      <c r="J1997" s="315"/>
      <c r="K1997" s="315">
        <v>8700</v>
      </c>
      <c r="L1997" s="315" t="s">
        <v>1170</v>
      </c>
      <c r="M1997" s="315" t="s">
        <v>784</v>
      </c>
      <c r="N1997" s="315" t="s">
        <v>755</v>
      </c>
      <c r="O1997" s="315"/>
      <c r="P1997" s="315"/>
      <c r="Q1997" s="315"/>
    </row>
    <row r="1998" spans="1:17">
      <c r="A1998" s="315" t="s">
        <v>755</v>
      </c>
      <c r="B1998" s="315" t="s">
        <v>2095</v>
      </c>
      <c r="C1998" s="315" t="s">
        <v>2098</v>
      </c>
      <c r="D1998" s="316">
        <v>3.7</v>
      </c>
      <c r="E1998" s="317">
        <v>3459</v>
      </c>
      <c r="F1998" s="317">
        <v>2594.25</v>
      </c>
      <c r="G1998" s="318">
        <v>39570</v>
      </c>
      <c r="H1998" s="318">
        <v>39960</v>
      </c>
      <c r="I1998" s="318">
        <v>49309</v>
      </c>
      <c r="J1998" s="315"/>
      <c r="K1998" s="315">
        <v>3263</v>
      </c>
      <c r="L1998" s="315" t="s">
        <v>3009</v>
      </c>
      <c r="M1998" s="315" t="s">
        <v>764</v>
      </c>
      <c r="N1998" s="315" t="s">
        <v>755</v>
      </c>
      <c r="O1998" s="315"/>
      <c r="P1998" s="315"/>
      <c r="Q1998" s="315"/>
    </row>
    <row r="1999" spans="1:17">
      <c r="A1999" s="315" t="s">
        <v>755</v>
      </c>
      <c r="B1999" s="315" t="s">
        <v>2095</v>
      </c>
      <c r="C1999" s="315" t="s">
        <v>2098</v>
      </c>
      <c r="D1999" s="316">
        <v>3.7</v>
      </c>
      <c r="E1999" s="317">
        <v>3334</v>
      </c>
      <c r="F1999" s="317">
        <v>2050.42</v>
      </c>
      <c r="G1999" s="318">
        <v>39570</v>
      </c>
      <c r="H1999" s="318">
        <v>40219</v>
      </c>
      <c r="I1999" s="318">
        <v>49674</v>
      </c>
      <c r="J1999" s="315"/>
      <c r="K1999" s="315">
        <v>8500</v>
      </c>
      <c r="L1999" s="315" t="s">
        <v>1660</v>
      </c>
      <c r="M1999" s="315" t="s">
        <v>792</v>
      </c>
      <c r="N1999" s="315" t="s">
        <v>755</v>
      </c>
      <c r="O1999" s="315"/>
      <c r="P1999" s="315"/>
      <c r="Q1999" s="315"/>
    </row>
    <row r="2000" spans="1:17">
      <c r="A2000" s="315" t="s">
        <v>755</v>
      </c>
      <c r="B2000" s="315" t="s">
        <v>2095</v>
      </c>
      <c r="C2000" s="315" t="s">
        <v>2098</v>
      </c>
      <c r="D2000" s="316">
        <v>3.7</v>
      </c>
      <c r="E2000" s="317">
        <v>3484</v>
      </c>
      <c r="F2000" s="317">
        <v>2613</v>
      </c>
      <c r="G2000" s="318">
        <v>39569</v>
      </c>
      <c r="H2000" s="318">
        <v>39297</v>
      </c>
      <c r="I2000" s="318">
        <v>48549</v>
      </c>
      <c r="J2000" s="315"/>
      <c r="K2000" s="315">
        <v>4317</v>
      </c>
      <c r="L2000" s="315" t="s">
        <v>3010</v>
      </c>
      <c r="M2000" s="315" t="s">
        <v>776</v>
      </c>
      <c r="N2000" s="315" t="s">
        <v>755</v>
      </c>
      <c r="O2000" s="315"/>
      <c r="P2000" s="315"/>
      <c r="Q2000" s="315"/>
    </row>
    <row r="2001" spans="1:17">
      <c r="A2001" s="315" t="s">
        <v>755</v>
      </c>
      <c r="B2001" s="315" t="s">
        <v>2095</v>
      </c>
      <c r="C2001" s="315" t="s">
        <v>2098</v>
      </c>
      <c r="D2001" s="316">
        <v>3.7</v>
      </c>
      <c r="E2001" s="317">
        <v>3388</v>
      </c>
      <c r="F2001" s="317">
        <v>2541</v>
      </c>
      <c r="G2001" s="318">
        <v>39597</v>
      </c>
      <c r="H2001" s="318">
        <v>39469</v>
      </c>
      <c r="I2001" s="318">
        <v>48914</v>
      </c>
      <c r="J2001" s="315"/>
      <c r="K2001" s="315">
        <v>6102</v>
      </c>
      <c r="L2001" s="315" t="s">
        <v>2109</v>
      </c>
      <c r="M2001" s="315" t="s">
        <v>788</v>
      </c>
      <c r="N2001" s="315" t="s">
        <v>755</v>
      </c>
      <c r="O2001" s="315"/>
      <c r="P2001" s="315"/>
      <c r="Q2001" s="315"/>
    </row>
    <row r="2002" spans="1:17">
      <c r="A2002" s="315" t="s">
        <v>755</v>
      </c>
      <c r="B2002" s="315" t="s">
        <v>2095</v>
      </c>
      <c r="C2002" s="315" t="s">
        <v>2096</v>
      </c>
      <c r="D2002" s="316">
        <v>3.7</v>
      </c>
      <c r="E2002" s="317">
        <v>3199</v>
      </c>
      <c r="F2002" s="317">
        <v>2879.1</v>
      </c>
      <c r="G2002" s="318">
        <v>39601</v>
      </c>
      <c r="H2002" s="318">
        <v>39952</v>
      </c>
      <c r="I2002" s="318">
        <v>49309</v>
      </c>
      <c r="J2002" s="315"/>
      <c r="K2002" s="315">
        <v>8708</v>
      </c>
      <c r="L2002" s="315" t="s">
        <v>1375</v>
      </c>
      <c r="M2002" s="315" t="s">
        <v>784</v>
      </c>
      <c r="N2002" s="315" t="s">
        <v>755</v>
      </c>
      <c r="O2002" s="315"/>
      <c r="P2002" s="315"/>
      <c r="Q2002" s="315"/>
    </row>
    <row r="2003" spans="1:17">
      <c r="A2003" s="315" t="s">
        <v>755</v>
      </c>
      <c r="B2003" s="315" t="s">
        <v>2095</v>
      </c>
      <c r="C2003" s="315" t="s">
        <v>2098</v>
      </c>
      <c r="D2003" s="316">
        <v>3.7</v>
      </c>
      <c r="E2003" s="317">
        <v>2223</v>
      </c>
      <c r="F2003" s="317">
        <v>1667.25</v>
      </c>
      <c r="G2003" s="318">
        <v>39569</v>
      </c>
      <c r="H2003" s="318">
        <v>39664</v>
      </c>
      <c r="I2003" s="318">
        <v>48944</v>
      </c>
      <c r="J2003" s="315"/>
      <c r="K2003" s="315">
        <v>4314</v>
      </c>
      <c r="L2003" s="315" t="s">
        <v>2705</v>
      </c>
      <c r="M2003" s="315" t="s">
        <v>776</v>
      </c>
      <c r="N2003" s="315" t="s">
        <v>755</v>
      </c>
      <c r="O2003" s="315"/>
      <c r="P2003" s="315"/>
      <c r="Q2003" s="315"/>
    </row>
    <row r="2004" spans="1:17">
      <c r="A2004" s="315" t="s">
        <v>755</v>
      </c>
      <c r="B2004" s="315" t="s">
        <v>2095</v>
      </c>
      <c r="C2004" s="315" t="s">
        <v>2098</v>
      </c>
      <c r="D2004" s="316">
        <v>3.7</v>
      </c>
      <c r="E2004" s="317">
        <v>3909</v>
      </c>
      <c r="F2004" s="317">
        <v>2931.75</v>
      </c>
      <c r="G2004" s="318">
        <v>39601</v>
      </c>
      <c r="H2004" s="318">
        <v>39692</v>
      </c>
      <c r="I2004" s="318">
        <v>48944</v>
      </c>
      <c r="J2004" s="315"/>
      <c r="K2004" s="315">
        <v>1073</v>
      </c>
      <c r="L2004" s="315" t="s">
        <v>3011</v>
      </c>
      <c r="M2004" s="315" t="s">
        <v>766</v>
      </c>
      <c r="N2004" s="315" t="s">
        <v>755</v>
      </c>
      <c r="O2004" s="315"/>
      <c r="P2004" s="315"/>
      <c r="Q2004" s="315"/>
    </row>
    <row r="2005" spans="1:17">
      <c r="A2005" s="315" t="s">
        <v>755</v>
      </c>
      <c r="B2005" s="315" t="s">
        <v>2095</v>
      </c>
      <c r="C2005" s="315" t="s">
        <v>2096</v>
      </c>
      <c r="D2005" s="316">
        <v>3.7</v>
      </c>
      <c r="E2005" s="317">
        <v>4469</v>
      </c>
      <c r="F2005" s="317">
        <v>4022.1000000000004</v>
      </c>
      <c r="G2005" s="318">
        <v>39582</v>
      </c>
      <c r="H2005" s="318">
        <v>39706</v>
      </c>
      <c r="I2005" s="318">
        <v>48944</v>
      </c>
      <c r="J2005" s="315"/>
      <c r="K2005" s="315">
        <v>1686</v>
      </c>
      <c r="L2005" s="315" t="s">
        <v>3012</v>
      </c>
      <c r="M2005" s="315" t="s">
        <v>761</v>
      </c>
      <c r="N2005" s="315" t="s">
        <v>755</v>
      </c>
      <c r="O2005" s="315"/>
      <c r="P2005" s="315"/>
      <c r="Q2005" s="315"/>
    </row>
    <row r="2006" spans="1:17">
      <c r="A2006" s="315" t="s">
        <v>755</v>
      </c>
      <c r="B2006" s="315" t="s">
        <v>2095</v>
      </c>
      <c r="C2006" s="315" t="s">
        <v>2096</v>
      </c>
      <c r="D2006" s="316">
        <v>3.7</v>
      </c>
      <c r="E2006" s="317">
        <v>2322</v>
      </c>
      <c r="F2006" s="317">
        <v>1713.63</v>
      </c>
      <c r="G2006" s="318">
        <v>39618</v>
      </c>
      <c r="H2006" s="318">
        <v>40291</v>
      </c>
      <c r="I2006" s="318">
        <v>49674</v>
      </c>
      <c r="J2006" s="315"/>
      <c r="K2006" s="315">
        <v>1872</v>
      </c>
      <c r="L2006" s="315" t="s">
        <v>3013</v>
      </c>
      <c r="M2006" s="315" t="s">
        <v>754</v>
      </c>
      <c r="N2006" s="315" t="s">
        <v>755</v>
      </c>
      <c r="O2006" s="315"/>
      <c r="P2006" s="315"/>
      <c r="Q2006" s="315"/>
    </row>
    <row r="2007" spans="1:17">
      <c r="A2007" s="315" t="s">
        <v>755</v>
      </c>
      <c r="B2007" s="315" t="s">
        <v>2095</v>
      </c>
      <c r="C2007" s="315" t="s">
        <v>2096</v>
      </c>
      <c r="D2007" s="316">
        <v>3.7</v>
      </c>
      <c r="E2007" s="317">
        <v>2867</v>
      </c>
      <c r="F2007" s="317">
        <v>2580.2999999999997</v>
      </c>
      <c r="G2007" s="318">
        <v>39618</v>
      </c>
      <c r="H2007" s="318">
        <v>39141</v>
      </c>
      <c r="I2007" s="318">
        <v>48579</v>
      </c>
      <c r="J2007" s="315"/>
      <c r="K2007" s="315">
        <v>6017</v>
      </c>
      <c r="L2007" s="315" t="s">
        <v>849</v>
      </c>
      <c r="M2007" s="315" t="s">
        <v>788</v>
      </c>
      <c r="N2007" s="315" t="s">
        <v>755</v>
      </c>
      <c r="O2007" s="315"/>
      <c r="P2007" s="315"/>
      <c r="Q2007" s="315"/>
    </row>
    <row r="2008" spans="1:17">
      <c r="A2008" s="315" t="s">
        <v>750</v>
      </c>
      <c r="B2008" s="315" t="s">
        <v>2095</v>
      </c>
      <c r="C2008" s="315" t="s">
        <v>2098</v>
      </c>
      <c r="D2008" s="316">
        <v>3.7</v>
      </c>
      <c r="E2008" s="317">
        <v>3655</v>
      </c>
      <c r="F2008" s="317">
        <v>2741.25</v>
      </c>
      <c r="G2008" s="318">
        <v>39681</v>
      </c>
      <c r="H2008" s="318">
        <v>39678</v>
      </c>
      <c r="I2008" s="318">
        <v>48944</v>
      </c>
      <c r="J2008" s="315"/>
      <c r="K2008" s="315">
        <v>5412</v>
      </c>
      <c r="L2008" s="315" t="s">
        <v>2934</v>
      </c>
      <c r="M2008" s="315" t="s">
        <v>776</v>
      </c>
      <c r="N2008" s="315" t="s">
        <v>750</v>
      </c>
      <c r="O2008" s="315"/>
      <c r="P2008" s="315"/>
      <c r="Q2008" s="315"/>
    </row>
    <row r="2009" spans="1:17">
      <c r="A2009" s="315" t="s">
        <v>755</v>
      </c>
      <c r="B2009" s="315" t="s">
        <v>2095</v>
      </c>
      <c r="C2009" s="315" t="s">
        <v>2098</v>
      </c>
      <c r="D2009" s="316">
        <v>3.7</v>
      </c>
      <c r="E2009" s="317">
        <v>3328</v>
      </c>
      <c r="F2009" s="317">
        <v>2496</v>
      </c>
      <c r="G2009" s="318">
        <v>39688</v>
      </c>
      <c r="H2009" s="318">
        <v>39782</v>
      </c>
      <c r="I2009" s="318">
        <v>48944</v>
      </c>
      <c r="J2009" s="315"/>
      <c r="K2009" s="315">
        <v>4466</v>
      </c>
      <c r="L2009" s="315" t="s">
        <v>1639</v>
      </c>
      <c r="M2009" s="315" t="s">
        <v>1484</v>
      </c>
      <c r="N2009" s="315" t="s">
        <v>755</v>
      </c>
      <c r="O2009" s="315"/>
      <c r="P2009" s="315"/>
      <c r="Q2009" s="315"/>
    </row>
    <row r="2010" spans="1:17">
      <c r="A2010" s="315" t="s">
        <v>755</v>
      </c>
      <c r="B2010" s="315" t="s">
        <v>2095</v>
      </c>
      <c r="C2010" s="315" t="s">
        <v>2098</v>
      </c>
      <c r="D2010" s="316">
        <v>3.7</v>
      </c>
      <c r="E2010" s="317">
        <v>3068.94</v>
      </c>
      <c r="F2010" s="317">
        <v>2301.73</v>
      </c>
      <c r="G2010" s="318">
        <v>39748</v>
      </c>
      <c r="H2010" s="318">
        <v>40148</v>
      </c>
      <c r="I2010" s="318">
        <v>49309</v>
      </c>
      <c r="J2010" s="315"/>
      <c r="K2010" s="315">
        <v>4252</v>
      </c>
      <c r="L2010" s="315" t="s">
        <v>3014</v>
      </c>
      <c r="M2010" s="315" t="s">
        <v>1296</v>
      </c>
      <c r="N2010" s="315" t="s">
        <v>755</v>
      </c>
      <c r="O2010" s="315"/>
      <c r="P2010" s="315"/>
      <c r="Q2010" s="315"/>
    </row>
    <row r="2011" spans="1:17">
      <c r="A2011" s="315" t="s">
        <v>755</v>
      </c>
      <c r="B2011" s="315" t="s">
        <v>2095</v>
      </c>
      <c r="C2011" s="315" t="s">
        <v>2098</v>
      </c>
      <c r="D2011" s="316">
        <v>3.7</v>
      </c>
      <c r="E2011" s="317">
        <v>2836</v>
      </c>
      <c r="F2011" s="317">
        <v>2127</v>
      </c>
      <c r="G2011" s="318">
        <v>39752</v>
      </c>
      <c r="H2011" s="318">
        <v>39871</v>
      </c>
      <c r="I2011" s="318">
        <v>49309</v>
      </c>
      <c r="J2011" s="315"/>
      <c r="K2011" s="315">
        <v>1815</v>
      </c>
      <c r="L2011" s="315" t="s">
        <v>2900</v>
      </c>
      <c r="M2011" s="315" t="s">
        <v>766</v>
      </c>
      <c r="N2011" s="315" t="s">
        <v>755</v>
      </c>
      <c r="O2011" s="315"/>
      <c r="P2011" s="315"/>
      <c r="Q2011" s="315"/>
    </row>
    <row r="2012" spans="1:17">
      <c r="A2012" s="315" t="s">
        <v>755</v>
      </c>
      <c r="B2012" s="315" t="s">
        <v>2095</v>
      </c>
      <c r="C2012" s="315" t="s">
        <v>2098</v>
      </c>
      <c r="D2012" s="316">
        <v>3.7</v>
      </c>
      <c r="E2012" s="317">
        <v>3779</v>
      </c>
      <c r="F2012" s="317">
        <v>2834.25</v>
      </c>
      <c r="G2012" s="318">
        <v>39791</v>
      </c>
      <c r="H2012" s="318">
        <v>39976</v>
      </c>
      <c r="I2012" s="318">
        <v>49309</v>
      </c>
      <c r="J2012" s="315"/>
      <c r="K2012" s="315">
        <v>9437</v>
      </c>
      <c r="L2012" s="315" t="s">
        <v>2689</v>
      </c>
      <c r="M2012" s="315" t="s">
        <v>770</v>
      </c>
      <c r="N2012" s="315" t="s">
        <v>755</v>
      </c>
      <c r="O2012" s="315"/>
      <c r="P2012" s="315"/>
      <c r="Q2012" s="315"/>
    </row>
    <row r="2013" spans="1:17">
      <c r="A2013" s="315" t="s">
        <v>755</v>
      </c>
      <c r="B2013" s="315" t="s">
        <v>2095</v>
      </c>
      <c r="C2013" s="315" t="s">
        <v>2098</v>
      </c>
      <c r="D2013" s="316">
        <v>3.7</v>
      </c>
      <c r="E2013" s="317">
        <v>4235</v>
      </c>
      <c r="F2013" s="317">
        <v>2604.54</v>
      </c>
      <c r="G2013" s="318">
        <v>39806</v>
      </c>
      <c r="H2013" s="318">
        <v>40336</v>
      </c>
      <c r="I2013" s="318">
        <v>49674</v>
      </c>
      <c r="J2013" s="315"/>
      <c r="K2013" s="315">
        <v>1278</v>
      </c>
      <c r="L2013" s="315" t="s">
        <v>3015</v>
      </c>
      <c r="M2013" s="315" t="s">
        <v>766</v>
      </c>
      <c r="N2013" s="315" t="s">
        <v>755</v>
      </c>
      <c r="O2013" s="315"/>
      <c r="P2013" s="315"/>
      <c r="Q2013" s="315"/>
    </row>
    <row r="2014" spans="1:17">
      <c r="A2014" s="315" t="s">
        <v>755</v>
      </c>
      <c r="B2014" s="315" t="s">
        <v>2095</v>
      </c>
      <c r="C2014" s="315" t="s">
        <v>2098</v>
      </c>
      <c r="D2014" s="316">
        <v>3.7</v>
      </c>
      <c r="E2014" s="317">
        <v>2609</v>
      </c>
      <c r="F2014" s="317">
        <v>1956.75</v>
      </c>
      <c r="G2014" s="318">
        <v>39818</v>
      </c>
      <c r="H2014" s="318">
        <v>39632</v>
      </c>
      <c r="I2014" s="318">
        <v>48944</v>
      </c>
      <c r="J2014" s="315"/>
      <c r="K2014" s="315">
        <v>8752</v>
      </c>
      <c r="L2014" s="315" t="s">
        <v>3016</v>
      </c>
      <c r="M2014" s="315" t="s">
        <v>1705</v>
      </c>
      <c r="N2014" s="315" t="s">
        <v>755</v>
      </c>
      <c r="O2014" s="315"/>
      <c r="P2014" s="315"/>
      <c r="Q2014" s="315"/>
    </row>
    <row r="2015" spans="1:17">
      <c r="A2015" s="315" t="s">
        <v>755</v>
      </c>
      <c r="B2015" s="315" t="s">
        <v>2095</v>
      </c>
      <c r="C2015" s="315" t="s">
        <v>2098</v>
      </c>
      <c r="D2015" s="316">
        <v>3.7</v>
      </c>
      <c r="E2015" s="317">
        <v>3631</v>
      </c>
      <c r="F2015" s="317">
        <v>2723.25</v>
      </c>
      <c r="G2015" s="318">
        <v>39898</v>
      </c>
      <c r="H2015" s="318">
        <v>39724</v>
      </c>
      <c r="I2015" s="318">
        <v>48944</v>
      </c>
      <c r="J2015" s="315"/>
      <c r="K2015" s="315">
        <v>2022</v>
      </c>
      <c r="L2015" s="315" t="s">
        <v>2200</v>
      </c>
      <c r="M2015" s="315" t="s">
        <v>758</v>
      </c>
      <c r="N2015" s="315" t="s">
        <v>755</v>
      </c>
      <c r="O2015" s="315"/>
      <c r="P2015" s="315"/>
      <c r="Q2015" s="315"/>
    </row>
    <row r="2016" spans="1:17">
      <c r="A2016" s="315" t="s">
        <v>755</v>
      </c>
      <c r="B2016" s="315" t="s">
        <v>2095</v>
      </c>
      <c r="C2016" s="315" t="s">
        <v>2098</v>
      </c>
      <c r="D2016" s="316">
        <v>3.7</v>
      </c>
      <c r="E2016" s="317">
        <v>3660.15</v>
      </c>
      <c r="F2016" s="317">
        <v>1625.1200000000001</v>
      </c>
      <c r="G2016" s="318">
        <v>39951</v>
      </c>
      <c r="H2016" s="318">
        <v>40957</v>
      </c>
      <c r="I2016" s="318">
        <v>50405</v>
      </c>
      <c r="J2016" s="315"/>
      <c r="K2016" s="315">
        <v>4562</v>
      </c>
      <c r="L2016" s="315" t="s">
        <v>2528</v>
      </c>
      <c r="M2016" s="315" t="s">
        <v>1296</v>
      </c>
      <c r="N2016" s="315" t="s">
        <v>755</v>
      </c>
      <c r="O2016" s="315"/>
      <c r="P2016" s="315"/>
      <c r="Q2016" s="315"/>
    </row>
    <row r="2017" spans="1:17">
      <c r="A2017" s="315" t="s">
        <v>755</v>
      </c>
      <c r="B2017" s="315" t="s">
        <v>2095</v>
      </c>
      <c r="C2017" s="315" t="s">
        <v>2096</v>
      </c>
      <c r="D2017" s="316">
        <v>3.7</v>
      </c>
      <c r="E2017" s="317">
        <v>3415</v>
      </c>
      <c r="F2017" s="317">
        <v>2520.27</v>
      </c>
      <c r="G2017" s="318">
        <v>39962</v>
      </c>
      <c r="H2017" s="318">
        <v>40238</v>
      </c>
      <c r="I2017" s="318">
        <v>49674</v>
      </c>
      <c r="J2017" s="315"/>
      <c r="K2017" s="315">
        <v>1926</v>
      </c>
      <c r="L2017" s="315" t="s">
        <v>2575</v>
      </c>
      <c r="M2017" s="315" t="s">
        <v>754</v>
      </c>
      <c r="N2017" s="315" t="s">
        <v>755</v>
      </c>
      <c r="O2017" s="315"/>
      <c r="P2017" s="315"/>
      <c r="Q2017" s="315"/>
    </row>
    <row r="2018" spans="1:17">
      <c r="A2018" s="315" t="s">
        <v>755</v>
      </c>
      <c r="B2018" s="315" t="s">
        <v>2095</v>
      </c>
      <c r="C2018" s="315" t="s">
        <v>2098</v>
      </c>
      <c r="D2018" s="316">
        <v>3.7</v>
      </c>
      <c r="E2018" s="317">
        <v>3713</v>
      </c>
      <c r="F2018" s="317">
        <v>2784.75</v>
      </c>
      <c r="G2018" s="318">
        <v>39990</v>
      </c>
      <c r="H2018" s="318">
        <v>40053</v>
      </c>
      <c r="I2018" s="318">
        <v>49309</v>
      </c>
      <c r="J2018" s="315"/>
      <c r="K2018" s="315">
        <v>9032</v>
      </c>
      <c r="L2018" s="315" t="s">
        <v>3017</v>
      </c>
      <c r="M2018" s="315" t="s">
        <v>770</v>
      </c>
      <c r="N2018" s="315" t="s">
        <v>755</v>
      </c>
      <c r="O2018" s="315"/>
      <c r="P2018" s="315"/>
      <c r="Q2018" s="315"/>
    </row>
    <row r="2019" spans="1:17">
      <c r="A2019" s="315" t="s">
        <v>755</v>
      </c>
      <c r="B2019" s="315" t="s">
        <v>2095</v>
      </c>
      <c r="C2019" s="315" t="s">
        <v>2096</v>
      </c>
      <c r="D2019" s="316">
        <v>3.7</v>
      </c>
      <c r="E2019" s="317">
        <v>3843</v>
      </c>
      <c r="F2019" s="317">
        <v>3458.7</v>
      </c>
      <c r="G2019" s="318">
        <v>40025</v>
      </c>
      <c r="H2019" s="318">
        <v>40114</v>
      </c>
      <c r="I2019" s="318">
        <v>49309</v>
      </c>
      <c r="J2019" s="315"/>
      <c r="K2019" s="315">
        <v>5079</v>
      </c>
      <c r="L2019" s="315" t="s">
        <v>3018</v>
      </c>
      <c r="M2019" s="315" t="s">
        <v>776</v>
      </c>
      <c r="N2019" s="315" t="s">
        <v>755</v>
      </c>
      <c r="O2019" s="315"/>
      <c r="P2019" s="315"/>
      <c r="Q2019" s="315"/>
    </row>
    <row r="2020" spans="1:17">
      <c r="A2020" s="315" t="s">
        <v>755</v>
      </c>
      <c r="B2020" s="315" t="s">
        <v>2095</v>
      </c>
      <c r="C2020" s="315" t="s">
        <v>2096</v>
      </c>
      <c r="D2020" s="316">
        <v>3.7</v>
      </c>
      <c r="E2020" s="317">
        <v>2838</v>
      </c>
      <c r="F2020" s="317">
        <v>1384.9399999999998</v>
      </c>
      <c r="G2020" s="318">
        <v>40017</v>
      </c>
      <c r="H2020" s="318">
        <v>41002</v>
      </c>
      <c r="I2020" s="318">
        <v>50405</v>
      </c>
      <c r="J2020" s="315"/>
      <c r="K2020" s="315">
        <v>6514</v>
      </c>
      <c r="L2020" s="315" t="s">
        <v>2305</v>
      </c>
      <c r="M2020" s="315" t="s">
        <v>811</v>
      </c>
      <c r="N2020" s="315" t="s">
        <v>755</v>
      </c>
      <c r="O2020" s="315"/>
      <c r="P2020" s="315"/>
      <c r="Q2020" s="315"/>
    </row>
    <row r="2021" spans="1:17">
      <c r="A2021" s="315" t="s">
        <v>755</v>
      </c>
      <c r="B2021" s="315" t="s">
        <v>2095</v>
      </c>
      <c r="C2021" s="315" t="s">
        <v>2098</v>
      </c>
      <c r="D2021" s="316">
        <v>3.7</v>
      </c>
      <c r="E2021" s="317">
        <v>4017</v>
      </c>
      <c r="F2021" s="317">
        <v>3012.75</v>
      </c>
      <c r="G2021" s="318">
        <v>40071</v>
      </c>
      <c r="H2021" s="318">
        <v>40149</v>
      </c>
      <c r="I2021" s="318">
        <v>49309</v>
      </c>
      <c r="J2021" s="315"/>
      <c r="K2021" s="315">
        <v>3072</v>
      </c>
      <c r="L2021" s="315" t="s">
        <v>2915</v>
      </c>
      <c r="M2021" s="315" t="s">
        <v>764</v>
      </c>
      <c r="N2021" s="315" t="s">
        <v>755</v>
      </c>
      <c r="O2021" s="315"/>
      <c r="P2021" s="315"/>
      <c r="Q2021" s="315"/>
    </row>
    <row r="2022" spans="1:17">
      <c r="A2022" s="315" t="s">
        <v>755</v>
      </c>
      <c r="B2022" s="315" t="s">
        <v>2095</v>
      </c>
      <c r="C2022" s="315" t="s">
        <v>2098</v>
      </c>
      <c r="D2022" s="316">
        <v>3.7</v>
      </c>
      <c r="E2022" s="317">
        <v>5481.01</v>
      </c>
      <c r="F2022" s="317">
        <v>3370.84</v>
      </c>
      <c r="G2022" s="318">
        <v>40089</v>
      </c>
      <c r="H2022" s="318">
        <v>40213</v>
      </c>
      <c r="I2022" s="318">
        <v>49674</v>
      </c>
      <c r="J2022" s="315"/>
      <c r="K2022" s="315">
        <v>8194</v>
      </c>
      <c r="L2022" s="315" t="s">
        <v>2238</v>
      </c>
      <c r="M2022" s="315" t="s">
        <v>784</v>
      </c>
      <c r="N2022" s="315" t="s">
        <v>755</v>
      </c>
      <c r="O2022" s="315"/>
      <c r="P2022" s="315"/>
      <c r="Q2022" s="315"/>
    </row>
    <row r="2023" spans="1:17">
      <c r="A2023" s="315" t="s">
        <v>755</v>
      </c>
      <c r="B2023" s="315" t="s">
        <v>2095</v>
      </c>
      <c r="C2023" s="315" t="s">
        <v>2098</v>
      </c>
      <c r="D2023" s="316">
        <v>3.7</v>
      </c>
      <c r="E2023" s="317">
        <v>3082</v>
      </c>
      <c r="F2023" s="317">
        <v>2311.5</v>
      </c>
      <c r="G2023" s="318">
        <v>40098</v>
      </c>
      <c r="H2023" s="318">
        <v>40063</v>
      </c>
      <c r="I2023" s="318">
        <v>49309</v>
      </c>
      <c r="J2023" s="315"/>
      <c r="K2023" s="315">
        <v>9466</v>
      </c>
      <c r="L2023" s="315" t="s">
        <v>3019</v>
      </c>
      <c r="M2023" s="315" t="s">
        <v>770</v>
      </c>
      <c r="N2023" s="315" t="s">
        <v>755</v>
      </c>
      <c r="O2023" s="315"/>
      <c r="P2023" s="315"/>
      <c r="Q2023" s="315"/>
    </row>
    <row r="2024" spans="1:17">
      <c r="A2024" s="315" t="s">
        <v>755</v>
      </c>
      <c r="B2024" s="315" t="s">
        <v>2095</v>
      </c>
      <c r="C2024" s="315" t="s">
        <v>2098</v>
      </c>
      <c r="D2024" s="316">
        <v>3.7</v>
      </c>
      <c r="E2024" s="317">
        <v>3320</v>
      </c>
      <c r="F2024" s="317">
        <v>2041.8100000000002</v>
      </c>
      <c r="G2024" s="318">
        <v>40098</v>
      </c>
      <c r="H2024" s="318">
        <v>40263</v>
      </c>
      <c r="I2024" s="318">
        <v>49674</v>
      </c>
      <c r="J2024" s="315"/>
      <c r="K2024" s="315">
        <v>5108</v>
      </c>
      <c r="L2024" s="315" t="s">
        <v>3020</v>
      </c>
      <c r="M2024" s="315" t="s">
        <v>776</v>
      </c>
      <c r="N2024" s="315" t="s">
        <v>755</v>
      </c>
      <c r="O2024" s="315"/>
      <c r="P2024" s="315"/>
      <c r="Q2024" s="315"/>
    </row>
    <row r="2025" spans="1:17">
      <c r="A2025" s="315" t="s">
        <v>750</v>
      </c>
      <c r="B2025" s="315" t="s">
        <v>2095</v>
      </c>
      <c r="C2025" s="315" t="s">
        <v>2098</v>
      </c>
      <c r="D2025" s="316">
        <v>3.7</v>
      </c>
      <c r="E2025" s="317">
        <v>827</v>
      </c>
      <c r="F2025" s="317">
        <v>620.25</v>
      </c>
      <c r="G2025" s="318">
        <v>40121</v>
      </c>
      <c r="H2025" s="318">
        <v>39694</v>
      </c>
      <c r="I2025" s="318">
        <v>48944</v>
      </c>
      <c r="J2025" s="315"/>
      <c r="K2025" s="315">
        <v>5727</v>
      </c>
      <c r="L2025" s="315" t="s">
        <v>3021</v>
      </c>
      <c r="M2025" s="315" t="s">
        <v>776</v>
      </c>
      <c r="N2025" s="315" t="s">
        <v>750</v>
      </c>
      <c r="O2025" s="315"/>
      <c r="P2025" s="315"/>
      <c r="Q2025" s="315"/>
    </row>
    <row r="2026" spans="1:17">
      <c r="A2026" s="315" t="s">
        <v>755</v>
      </c>
      <c r="B2026" s="315" t="s">
        <v>2095</v>
      </c>
      <c r="C2026" s="315" t="s">
        <v>2098</v>
      </c>
      <c r="D2026" s="316">
        <v>3.7</v>
      </c>
      <c r="E2026" s="317">
        <v>3853</v>
      </c>
      <c r="F2026" s="317">
        <v>2369.6000000000004</v>
      </c>
      <c r="G2026" s="318">
        <v>40140</v>
      </c>
      <c r="H2026" s="318">
        <v>40210</v>
      </c>
      <c r="I2026" s="318">
        <v>49674</v>
      </c>
      <c r="J2026" s="315"/>
      <c r="K2026" s="315">
        <v>4663</v>
      </c>
      <c r="L2026" s="315" t="s">
        <v>2625</v>
      </c>
      <c r="M2026" s="315" t="s">
        <v>776</v>
      </c>
      <c r="N2026" s="315" t="s">
        <v>755</v>
      </c>
      <c r="O2026" s="315"/>
      <c r="P2026" s="315"/>
      <c r="Q2026" s="315"/>
    </row>
    <row r="2027" spans="1:17">
      <c r="A2027" s="315" t="s">
        <v>755</v>
      </c>
      <c r="B2027" s="315" t="s">
        <v>2095</v>
      </c>
      <c r="C2027" s="315" t="s">
        <v>2098</v>
      </c>
      <c r="D2027" s="316">
        <v>3.7</v>
      </c>
      <c r="E2027" s="317">
        <v>3419</v>
      </c>
      <c r="F2027" s="317">
        <v>2102.7000000000003</v>
      </c>
      <c r="G2027" s="318">
        <v>40151</v>
      </c>
      <c r="H2027" s="318">
        <v>40458</v>
      </c>
      <c r="I2027" s="318">
        <v>49674</v>
      </c>
      <c r="J2027" s="315"/>
      <c r="K2027" s="315">
        <v>8633</v>
      </c>
      <c r="L2027" s="315" t="s">
        <v>2643</v>
      </c>
      <c r="M2027" s="315" t="s">
        <v>784</v>
      </c>
      <c r="N2027" s="315" t="s">
        <v>755</v>
      </c>
      <c r="O2027" s="315"/>
      <c r="P2027" s="315"/>
      <c r="Q2027" s="315"/>
    </row>
    <row r="2028" spans="1:17">
      <c r="A2028" s="315" t="s">
        <v>755</v>
      </c>
      <c r="B2028" s="315" t="s">
        <v>2095</v>
      </c>
      <c r="C2028" s="315" t="s">
        <v>2098</v>
      </c>
      <c r="D2028" s="316">
        <v>3.7</v>
      </c>
      <c r="E2028" s="317">
        <v>3526.5199999999995</v>
      </c>
      <c r="F2028" s="317">
        <v>2644.92</v>
      </c>
      <c r="G2028" s="318">
        <v>40156</v>
      </c>
      <c r="H2028" s="318">
        <v>40156</v>
      </c>
      <c r="I2028" s="318">
        <v>49309</v>
      </c>
      <c r="J2028" s="315"/>
      <c r="K2028" s="315">
        <v>4058</v>
      </c>
      <c r="L2028" s="315" t="s">
        <v>2059</v>
      </c>
      <c r="M2028" s="315" t="s">
        <v>2060</v>
      </c>
      <c r="N2028" s="315" t="s">
        <v>755</v>
      </c>
      <c r="O2028" s="315"/>
      <c r="P2028" s="315"/>
      <c r="Q2028" s="315"/>
    </row>
    <row r="2029" spans="1:17">
      <c r="A2029" s="315" t="s">
        <v>755</v>
      </c>
      <c r="B2029" s="315" t="s">
        <v>2095</v>
      </c>
      <c r="C2029" s="315" t="s">
        <v>2098</v>
      </c>
      <c r="D2029" s="316">
        <v>3.7</v>
      </c>
      <c r="E2029" s="317">
        <v>2388.0299999999997</v>
      </c>
      <c r="F2029" s="317">
        <v>1487.74</v>
      </c>
      <c r="G2029" s="318">
        <v>40158</v>
      </c>
      <c r="H2029" s="318">
        <v>39783</v>
      </c>
      <c r="I2029" s="318">
        <v>48944</v>
      </c>
      <c r="J2029" s="315"/>
      <c r="K2029" s="315">
        <v>4103</v>
      </c>
      <c r="L2029" s="315" t="s">
        <v>2427</v>
      </c>
      <c r="M2029" s="315" t="s">
        <v>1484</v>
      </c>
      <c r="N2029" s="315" t="s">
        <v>755</v>
      </c>
      <c r="O2029" s="315"/>
      <c r="P2029" s="315"/>
      <c r="Q2029" s="315"/>
    </row>
    <row r="2030" spans="1:17">
      <c r="A2030" s="315" t="s">
        <v>755</v>
      </c>
      <c r="B2030" s="315" t="s">
        <v>2095</v>
      </c>
      <c r="C2030" s="315" t="s">
        <v>2098</v>
      </c>
      <c r="D2030" s="316">
        <v>3.7</v>
      </c>
      <c r="E2030" s="317">
        <v>2729</v>
      </c>
      <c r="F2030" s="317">
        <v>2046.75</v>
      </c>
      <c r="G2030" s="318">
        <v>40210</v>
      </c>
      <c r="H2030" s="318">
        <v>40101</v>
      </c>
      <c r="I2030" s="318">
        <v>49309</v>
      </c>
      <c r="J2030" s="315"/>
      <c r="K2030" s="315">
        <v>4600</v>
      </c>
      <c r="L2030" s="315" t="s">
        <v>2139</v>
      </c>
      <c r="M2030" s="315" t="s">
        <v>1296</v>
      </c>
      <c r="N2030" s="315" t="s">
        <v>755</v>
      </c>
      <c r="O2030" s="315"/>
      <c r="P2030" s="315"/>
      <c r="Q2030" s="315"/>
    </row>
    <row r="2031" spans="1:17">
      <c r="A2031" s="315" t="s">
        <v>755</v>
      </c>
      <c r="B2031" s="315" t="s">
        <v>2095</v>
      </c>
      <c r="C2031" s="315" t="s">
        <v>2098</v>
      </c>
      <c r="D2031" s="316">
        <v>3.7</v>
      </c>
      <c r="E2031" s="317">
        <v>3503</v>
      </c>
      <c r="F2031" s="317">
        <v>2627.25</v>
      </c>
      <c r="G2031" s="318">
        <v>40218</v>
      </c>
      <c r="H2031" s="318">
        <v>40066</v>
      </c>
      <c r="I2031" s="318">
        <v>49309</v>
      </c>
      <c r="J2031" s="315"/>
      <c r="K2031" s="315">
        <v>4436</v>
      </c>
      <c r="L2031" s="315" t="s">
        <v>3022</v>
      </c>
      <c r="M2031" s="315" t="s">
        <v>1484</v>
      </c>
      <c r="N2031" s="315" t="s">
        <v>755</v>
      </c>
      <c r="O2031" s="315"/>
      <c r="P2031" s="315"/>
      <c r="Q2031" s="315"/>
    </row>
    <row r="2032" spans="1:17">
      <c r="A2032" s="315" t="s">
        <v>755</v>
      </c>
      <c r="B2032" s="315" t="s">
        <v>2095</v>
      </c>
      <c r="C2032" s="315" t="s">
        <v>2098</v>
      </c>
      <c r="D2032" s="316">
        <v>3.7</v>
      </c>
      <c r="E2032" s="317">
        <v>3576</v>
      </c>
      <c r="F2032" s="317">
        <v>2682</v>
      </c>
      <c r="G2032" s="318">
        <v>40245</v>
      </c>
      <c r="H2032" s="318">
        <v>40106</v>
      </c>
      <c r="I2032" s="318">
        <v>49309</v>
      </c>
      <c r="J2032" s="315"/>
      <c r="K2032" s="315">
        <v>8887</v>
      </c>
      <c r="L2032" s="315" t="s">
        <v>2950</v>
      </c>
      <c r="M2032" s="315" t="s">
        <v>770</v>
      </c>
      <c r="N2032" s="315" t="s">
        <v>755</v>
      </c>
      <c r="O2032" s="315"/>
      <c r="P2032" s="315"/>
      <c r="Q2032" s="315"/>
    </row>
    <row r="2033" spans="1:17">
      <c r="A2033" s="315" t="s">
        <v>755</v>
      </c>
      <c r="B2033" s="315" t="s">
        <v>2095</v>
      </c>
      <c r="C2033" s="315" t="s">
        <v>2098</v>
      </c>
      <c r="D2033" s="316">
        <v>3.7</v>
      </c>
      <c r="E2033" s="317">
        <v>3690</v>
      </c>
      <c r="F2033" s="317">
        <v>2269.37</v>
      </c>
      <c r="G2033" s="318">
        <v>40381</v>
      </c>
      <c r="H2033" s="318">
        <v>40260</v>
      </c>
      <c r="I2033" s="318">
        <v>49674</v>
      </c>
      <c r="J2033" s="315"/>
      <c r="K2033" s="315">
        <v>8630</v>
      </c>
      <c r="L2033" s="315" t="s">
        <v>1044</v>
      </c>
      <c r="M2033" s="315" t="s">
        <v>784</v>
      </c>
      <c r="N2033" s="315" t="s">
        <v>755</v>
      </c>
      <c r="O2033" s="315"/>
      <c r="P2033" s="315"/>
      <c r="Q2033" s="315"/>
    </row>
    <row r="2034" spans="1:17">
      <c r="A2034" s="315" t="s">
        <v>755</v>
      </c>
      <c r="B2034" s="315" t="s">
        <v>2095</v>
      </c>
      <c r="C2034" s="315" t="s">
        <v>2098</v>
      </c>
      <c r="D2034" s="316">
        <v>3.7</v>
      </c>
      <c r="E2034" s="317">
        <v>3578</v>
      </c>
      <c r="F2034" s="317">
        <v>1728.18</v>
      </c>
      <c r="G2034" s="318">
        <v>40560</v>
      </c>
      <c r="H2034" s="318">
        <v>40683</v>
      </c>
      <c r="I2034" s="318">
        <v>50040</v>
      </c>
      <c r="J2034" s="315"/>
      <c r="K2034" s="315">
        <v>6233</v>
      </c>
      <c r="L2034" s="315" t="s">
        <v>3023</v>
      </c>
      <c r="M2034" s="315" t="s">
        <v>788</v>
      </c>
      <c r="N2034" s="315" t="s">
        <v>755</v>
      </c>
      <c r="O2034" s="315"/>
      <c r="P2034" s="315"/>
      <c r="Q2034" s="315"/>
    </row>
    <row r="2035" spans="1:17">
      <c r="A2035" s="315" t="s">
        <v>755</v>
      </c>
      <c r="B2035" s="315" t="s">
        <v>2095</v>
      </c>
      <c r="C2035" s="315" t="s">
        <v>2098</v>
      </c>
      <c r="D2035" s="316">
        <v>3.7</v>
      </c>
      <c r="E2035" s="317">
        <v>1744</v>
      </c>
      <c r="F2035" s="317">
        <v>1308</v>
      </c>
      <c r="G2035" s="318">
        <v>40493</v>
      </c>
      <c r="H2035" s="318">
        <v>39981</v>
      </c>
      <c r="I2035" s="318">
        <v>49309</v>
      </c>
      <c r="J2035" s="315"/>
      <c r="K2035" s="315">
        <v>5607</v>
      </c>
      <c r="L2035" s="315" t="s">
        <v>3024</v>
      </c>
      <c r="M2035" s="315" t="s">
        <v>776</v>
      </c>
      <c r="N2035" s="315" t="s">
        <v>755</v>
      </c>
      <c r="O2035" s="315"/>
      <c r="P2035" s="315"/>
      <c r="Q2035" s="315"/>
    </row>
    <row r="2036" spans="1:17">
      <c r="A2036" s="315" t="s">
        <v>755</v>
      </c>
      <c r="B2036" s="315" t="s">
        <v>2095</v>
      </c>
      <c r="C2036" s="315" t="s">
        <v>2098</v>
      </c>
      <c r="D2036" s="316">
        <v>3.7</v>
      </c>
      <c r="E2036" s="317">
        <v>3737</v>
      </c>
      <c r="F2036" s="317">
        <v>2298.2599999999998</v>
      </c>
      <c r="G2036" s="318">
        <v>40535</v>
      </c>
      <c r="H2036" s="318">
        <v>40533</v>
      </c>
      <c r="I2036" s="318">
        <v>49674</v>
      </c>
      <c r="J2036" s="315"/>
      <c r="K2036" s="315">
        <v>1093</v>
      </c>
      <c r="L2036" s="315" t="s">
        <v>2695</v>
      </c>
      <c r="M2036" s="315" t="s">
        <v>766</v>
      </c>
      <c r="N2036" s="315" t="s">
        <v>755</v>
      </c>
      <c r="O2036" s="315"/>
      <c r="P2036" s="315"/>
      <c r="Q2036" s="315"/>
    </row>
    <row r="2037" spans="1:17">
      <c r="A2037" s="315" t="s">
        <v>755</v>
      </c>
      <c r="B2037" s="315" t="s">
        <v>2095</v>
      </c>
      <c r="C2037" s="315" t="s">
        <v>2098</v>
      </c>
      <c r="D2037" s="316">
        <v>3.7</v>
      </c>
      <c r="E2037" s="317">
        <v>2792</v>
      </c>
      <c r="F2037" s="317">
        <v>1348.54</v>
      </c>
      <c r="G2037" s="318">
        <v>40625</v>
      </c>
      <c r="H2037" s="318">
        <v>40641</v>
      </c>
      <c r="I2037" s="318">
        <v>50040</v>
      </c>
      <c r="J2037" s="315"/>
      <c r="K2037" s="315">
        <v>3665</v>
      </c>
      <c r="L2037" s="315" t="s">
        <v>2179</v>
      </c>
      <c r="M2037" s="315" t="s">
        <v>764</v>
      </c>
      <c r="N2037" s="315" t="s">
        <v>755</v>
      </c>
      <c r="O2037" s="315"/>
      <c r="P2037" s="315"/>
      <c r="Q2037" s="315"/>
    </row>
    <row r="2038" spans="1:17">
      <c r="A2038" s="315" t="s">
        <v>755</v>
      </c>
      <c r="B2038" s="315" t="s">
        <v>2095</v>
      </c>
      <c r="C2038" s="315" t="s">
        <v>2098</v>
      </c>
      <c r="D2038" s="316">
        <v>3.7</v>
      </c>
      <c r="E2038" s="317">
        <v>3966</v>
      </c>
      <c r="F2038" s="317">
        <v>1915.5800000000002</v>
      </c>
      <c r="G2038" s="318">
        <v>40652</v>
      </c>
      <c r="H2038" s="318">
        <v>40713</v>
      </c>
      <c r="I2038" s="318">
        <v>50040</v>
      </c>
      <c r="J2038" s="315"/>
      <c r="K2038" s="315">
        <v>3150</v>
      </c>
      <c r="L2038" s="315" t="s">
        <v>2675</v>
      </c>
      <c r="M2038" s="315" t="s">
        <v>764</v>
      </c>
      <c r="N2038" s="315" t="s">
        <v>755</v>
      </c>
      <c r="O2038" s="315"/>
      <c r="P2038" s="315"/>
      <c r="Q2038" s="315"/>
    </row>
    <row r="2039" spans="1:17">
      <c r="A2039" s="315" t="s">
        <v>755</v>
      </c>
      <c r="B2039" s="315" t="s">
        <v>2095</v>
      </c>
      <c r="C2039" s="315" t="s">
        <v>2098</v>
      </c>
      <c r="D2039" s="316">
        <v>3.7</v>
      </c>
      <c r="E2039" s="317">
        <v>3981</v>
      </c>
      <c r="F2039" s="317">
        <v>1767.56</v>
      </c>
      <c r="G2039" s="318">
        <v>40708</v>
      </c>
      <c r="H2039" s="318">
        <v>40968</v>
      </c>
      <c r="I2039" s="318">
        <v>50405</v>
      </c>
      <c r="J2039" s="315"/>
      <c r="K2039" s="315">
        <v>3047</v>
      </c>
      <c r="L2039" s="315" t="s">
        <v>2359</v>
      </c>
      <c r="M2039" s="315" t="s">
        <v>764</v>
      </c>
      <c r="N2039" s="315" t="s">
        <v>755</v>
      </c>
      <c r="O2039" s="315"/>
      <c r="P2039" s="315"/>
      <c r="Q2039" s="315"/>
    </row>
    <row r="2040" spans="1:17">
      <c r="A2040" s="315" t="s">
        <v>755</v>
      </c>
      <c r="B2040" s="315" t="s">
        <v>2095</v>
      </c>
      <c r="C2040" s="315" t="s">
        <v>2098</v>
      </c>
      <c r="D2040" s="316">
        <v>3.71</v>
      </c>
      <c r="E2040" s="317">
        <v>1875</v>
      </c>
      <c r="F2040" s="317">
        <v>905.63</v>
      </c>
      <c r="G2040" s="318">
        <v>40842</v>
      </c>
      <c r="H2040" s="318">
        <v>40899</v>
      </c>
      <c r="I2040" s="318">
        <v>50040</v>
      </c>
      <c r="J2040" s="315"/>
      <c r="K2040" s="315">
        <v>8108</v>
      </c>
      <c r="L2040" s="315" t="s">
        <v>912</v>
      </c>
      <c r="M2040" s="315" t="s">
        <v>784</v>
      </c>
      <c r="N2040" s="315" t="s">
        <v>755</v>
      </c>
      <c r="O2040" s="315"/>
      <c r="P2040" s="315"/>
      <c r="Q2040" s="315"/>
    </row>
    <row r="2041" spans="1:17">
      <c r="A2041" s="315" t="s">
        <v>755</v>
      </c>
      <c r="B2041" s="315" t="s">
        <v>2095</v>
      </c>
      <c r="C2041" s="315" t="s">
        <v>2098</v>
      </c>
      <c r="D2041" s="316">
        <v>3.76</v>
      </c>
      <c r="E2041" s="317">
        <v>3901</v>
      </c>
      <c r="F2041" s="317">
        <v>1884.1899999999998</v>
      </c>
      <c r="G2041" s="318">
        <v>40763</v>
      </c>
      <c r="H2041" s="318">
        <v>40753</v>
      </c>
      <c r="I2041" s="318">
        <v>50040</v>
      </c>
      <c r="J2041" s="315"/>
      <c r="K2041" s="315">
        <v>7013</v>
      </c>
      <c r="L2041" s="315" t="s">
        <v>2069</v>
      </c>
      <c r="M2041" s="315" t="s">
        <v>966</v>
      </c>
      <c r="N2041" s="315" t="s">
        <v>755</v>
      </c>
      <c r="O2041" s="315"/>
      <c r="P2041" s="315"/>
      <c r="Q2041" s="315"/>
    </row>
    <row r="2042" spans="1:17">
      <c r="A2042" s="315" t="s">
        <v>755</v>
      </c>
      <c r="B2042" s="315" t="s">
        <v>2095</v>
      </c>
      <c r="C2042" s="315" t="s">
        <v>2098</v>
      </c>
      <c r="D2042" s="316">
        <v>3.76</v>
      </c>
      <c r="E2042" s="317">
        <v>3540</v>
      </c>
      <c r="F2042" s="317">
        <v>1709.8200000000002</v>
      </c>
      <c r="G2042" s="318">
        <v>40788</v>
      </c>
      <c r="H2042" s="318">
        <v>40784</v>
      </c>
      <c r="I2042" s="318">
        <v>50040</v>
      </c>
      <c r="J2042" s="315"/>
      <c r="K2042" s="315">
        <v>9445</v>
      </c>
      <c r="L2042" s="315" t="s">
        <v>2536</v>
      </c>
      <c r="M2042" s="315" t="s">
        <v>770</v>
      </c>
      <c r="N2042" s="315" t="s">
        <v>755</v>
      </c>
      <c r="O2042" s="315"/>
      <c r="P2042" s="315"/>
      <c r="Q2042" s="315"/>
    </row>
    <row r="2043" spans="1:17">
      <c r="A2043" s="315" t="s">
        <v>755</v>
      </c>
      <c r="B2043" s="315" t="s">
        <v>2095</v>
      </c>
      <c r="C2043" s="315" t="s">
        <v>2098</v>
      </c>
      <c r="D2043" s="316">
        <v>3.76</v>
      </c>
      <c r="E2043" s="317">
        <v>2143</v>
      </c>
      <c r="F2043" s="317">
        <v>1035.07</v>
      </c>
      <c r="G2043" s="318">
        <v>40798</v>
      </c>
      <c r="H2043" s="318">
        <v>40889</v>
      </c>
      <c r="I2043" s="318">
        <v>50040</v>
      </c>
      <c r="J2043" s="315"/>
      <c r="K2043" s="315">
        <v>6850</v>
      </c>
      <c r="L2043" s="315" t="s">
        <v>3025</v>
      </c>
      <c r="M2043" s="315" t="s">
        <v>811</v>
      </c>
      <c r="N2043" s="315" t="s">
        <v>755</v>
      </c>
      <c r="O2043" s="315"/>
      <c r="P2043" s="315"/>
      <c r="Q2043" s="315"/>
    </row>
    <row r="2044" spans="1:17">
      <c r="A2044" s="315" t="s">
        <v>755</v>
      </c>
      <c r="B2044" s="315" t="s">
        <v>2095</v>
      </c>
      <c r="C2044" s="315" t="s">
        <v>2098</v>
      </c>
      <c r="D2044" s="316">
        <v>3.78</v>
      </c>
      <c r="E2044" s="317">
        <v>2403</v>
      </c>
      <c r="F2044" s="317">
        <v>1160.6500000000001</v>
      </c>
      <c r="G2044" s="318">
        <v>40662</v>
      </c>
      <c r="H2044" s="318">
        <v>40675</v>
      </c>
      <c r="I2044" s="318">
        <v>50040</v>
      </c>
      <c r="J2044" s="315"/>
      <c r="K2044" s="315">
        <v>8910</v>
      </c>
      <c r="L2044" s="315" t="s">
        <v>3026</v>
      </c>
      <c r="M2044" s="315" t="s">
        <v>784</v>
      </c>
      <c r="N2044" s="315" t="s">
        <v>755</v>
      </c>
      <c r="O2044" s="315"/>
      <c r="P2044" s="315"/>
      <c r="Q2044" s="315"/>
    </row>
    <row r="2045" spans="1:17">
      <c r="A2045" s="315" t="s">
        <v>755</v>
      </c>
      <c r="B2045" s="315" t="s">
        <v>2095</v>
      </c>
      <c r="C2045" s="315" t="s">
        <v>2096</v>
      </c>
      <c r="D2045" s="316">
        <v>3.78</v>
      </c>
      <c r="E2045" s="317">
        <v>4254.1099999999997</v>
      </c>
      <c r="F2045" s="317">
        <v>2518.44</v>
      </c>
      <c r="G2045" s="318">
        <v>40687</v>
      </c>
      <c r="H2045" s="318">
        <v>40800</v>
      </c>
      <c r="I2045" s="318">
        <v>50040</v>
      </c>
      <c r="J2045" s="315"/>
      <c r="K2045" s="315">
        <v>7512</v>
      </c>
      <c r="L2045" s="315" t="s">
        <v>3027</v>
      </c>
      <c r="M2045" s="315" t="s">
        <v>966</v>
      </c>
      <c r="N2045" s="315" t="s">
        <v>755</v>
      </c>
      <c r="O2045" s="315"/>
      <c r="P2045" s="315"/>
      <c r="Q2045" s="315"/>
    </row>
    <row r="2046" spans="1:17">
      <c r="A2046" s="315" t="s">
        <v>755</v>
      </c>
      <c r="B2046" s="315" t="s">
        <v>2095</v>
      </c>
      <c r="C2046" s="315" t="s">
        <v>2098</v>
      </c>
      <c r="D2046" s="316">
        <v>3.78</v>
      </c>
      <c r="E2046" s="317">
        <v>2012</v>
      </c>
      <c r="F2046" s="317">
        <v>802.79</v>
      </c>
      <c r="G2046" s="318">
        <v>40852</v>
      </c>
      <c r="H2046" s="318">
        <v>41058</v>
      </c>
      <c r="I2046" s="318">
        <v>50405</v>
      </c>
      <c r="J2046" s="315"/>
      <c r="K2046" s="315">
        <v>9467</v>
      </c>
      <c r="L2046" s="315" t="s">
        <v>2283</v>
      </c>
      <c r="M2046" s="315" t="s">
        <v>770</v>
      </c>
      <c r="N2046" s="315" t="s">
        <v>755</v>
      </c>
      <c r="O2046" s="315"/>
      <c r="P2046" s="315"/>
      <c r="Q2046" s="315"/>
    </row>
    <row r="2047" spans="1:17">
      <c r="A2047" s="315" t="s">
        <v>755</v>
      </c>
      <c r="B2047" s="315" t="s">
        <v>2095</v>
      </c>
      <c r="C2047" s="315" t="s">
        <v>2098</v>
      </c>
      <c r="D2047" s="316">
        <v>3.8</v>
      </c>
      <c r="E2047" s="317">
        <v>3671</v>
      </c>
      <c r="F2047" s="317">
        <v>2753.25</v>
      </c>
      <c r="G2047" s="318">
        <v>39570</v>
      </c>
      <c r="H2047" s="318">
        <v>39470</v>
      </c>
      <c r="I2047" s="318">
        <v>48914</v>
      </c>
      <c r="J2047" s="315"/>
      <c r="K2047" s="315">
        <v>8500</v>
      </c>
      <c r="L2047" s="315" t="s">
        <v>1660</v>
      </c>
      <c r="M2047" s="315" t="s">
        <v>792</v>
      </c>
      <c r="N2047" s="315" t="s">
        <v>755</v>
      </c>
      <c r="O2047" s="315"/>
      <c r="P2047" s="315"/>
      <c r="Q2047" s="315"/>
    </row>
    <row r="2048" spans="1:17">
      <c r="A2048" s="315" t="s">
        <v>755</v>
      </c>
      <c r="B2048" s="315" t="s">
        <v>2095</v>
      </c>
      <c r="C2048" s="315" t="s">
        <v>2098</v>
      </c>
      <c r="D2048" s="316">
        <v>3.8</v>
      </c>
      <c r="E2048" s="317">
        <v>1733</v>
      </c>
      <c r="F2048" s="317">
        <v>1299.75</v>
      </c>
      <c r="G2048" s="318">
        <v>39570</v>
      </c>
      <c r="H2048" s="318">
        <v>39584</v>
      </c>
      <c r="I2048" s="318">
        <v>48914</v>
      </c>
      <c r="J2048" s="315"/>
      <c r="K2048" s="315">
        <v>3110</v>
      </c>
      <c r="L2048" s="315" t="s">
        <v>2198</v>
      </c>
      <c r="M2048" s="315" t="s">
        <v>764</v>
      </c>
      <c r="N2048" s="315" t="s">
        <v>755</v>
      </c>
      <c r="O2048" s="315"/>
      <c r="P2048" s="315"/>
      <c r="Q2048" s="315"/>
    </row>
    <row r="2049" spans="1:17">
      <c r="A2049" s="315" t="s">
        <v>755</v>
      </c>
      <c r="B2049" s="315" t="s">
        <v>2095</v>
      </c>
      <c r="C2049" s="315" t="s">
        <v>2098</v>
      </c>
      <c r="D2049" s="316">
        <v>3.8</v>
      </c>
      <c r="E2049" s="317">
        <v>3954</v>
      </c>
      <c r="F2049" s="317">
        <v>2965.5</v>
      </c>
      <c r="G2049" s="318">
        <v>39570</v>
      </c>
      <c r="H2049" s="318">
        <v>39856</v>
      </c>
      <c r="I2049" s="318">
        <v>49309</v>
      </c>
      <c r="J2049" s="315"/>
      <c r="K2049" s="315">
        <v>6147</v>
      </c>
      <c r="L2049" s="315" t="s">
        <v>3028</v>
      </c>
      <c r="M2049" s="315" t="s">
        <v>788</v>
      </c>
      <c r="N2049" s="315" t="s">
        <v>755</v>
      </c>
      <c r="O2049" s="315"/>
      <c r="P2049" s="315"/>
      <c r="Q2049" s="315"/>
    </row>
    <row r="2050" spans="1:17">
      <c r="A2050" s="315" t="s">
        <v>755</v>
      </c>
      <c r="B2050" s="315" t="s">
        <v>2095</v>
      </c>
      <c r="C2050" s="315" t="s">
        <v>2098</v>
      </c>
      <c r="D2050" s="316">
        <v>3.8</v>
      </c>
      <c r="E2050" s="317">
        <v>3816</v>
      </c>
      <c r="F2050" s="317">
        <v>2862</v>
      </c>
      <c r="G2050" s="318">
        <v>39569</v>
      </c>
      <c r="H2050" s="318">
        <v>39658</v>
      </c>
      <c r="I2050" s="318">
        <v>48914</v>
      </c>
      <c r="J2050" s="315"/>
      <c r="K2050" s="315">
        <v>8832</v>
      </c>
      <c r="L2050" s="315" t="s">
        <v>3029</v>
      </c>
      <c r="M2050" s="315" t="s">
        <v>1388</v>
      </c>
      <c r="N2050" s="315" t="s">
        <v>755</v>
      </c>
      <c r="O2050" s="315"/>
      <c r="P2050" s="315"/>
      <c r="Q2050" s="315"/>
    </row>
    <row r="2051" spans="1:17">
      <c r="A2051" s="315" t="s">
        <v>755</v>
      </c>
      <c r="B2051" s="315" t="s">
        <v>2095</v>
      </c>
      <c r="C2051" s="315" t="s">
        <v>2096</v>
      </c>
      <c r="D2051" s="316">
        <v>3.8</v>
      </c>
      <c r="E2051" s="317">
        <v>3124</v>
      </c>
      <c r="F2051" s="317">
        <v>2811.6</v>
      </c>
      <c r="G2051" s="318">
        <v>39569</v>
      </c>
      <c r="H2051" s="318">
        <v>39722</v>
      </c>
      <c r="I2051" s="318">
        <v>48914</v>
      </c>
      <c r="J2051" s="315"/>
      <c r="K2051" s="315">
        <v>8832</v>
      </c>
      <c r="L2051" s="315" t="s">
        <v>3029</v>
      </c>
      <c r="M2051" s="315" t="s">
        <v>1388</v>
      </c>
      <c r="N2051" s="315" t="s">
        <v>755</v>
      </c>
      <c r="O2051" s="315"/>
      <c r="P2051" s="315"/>
      <c r="Q2051" s="315"/>
    </row>
    <row r="2052" spans="1:17">
      <c r="A2052" s="315" t="s">
        <v>755</v>
      </c>
      <c r="B2052" s="315" t="s">
        <v>2095</v>
      </c>
      <c r="C2052" s="315" t="s">
        <v>2096</v>
      </c>
      <c r="D2052" s="316">
        <v>3.8</v>
      </c>
      <c r="E2052" s="317">
        <v>2291</v>
      </c>
      <c r="F2052" s="317">
        <v>2061.9</v>
      </c>
      <c r="G2052" s="318">
        <v>39570</v>
      </c>
      <c r="H2052" s="318">
        <v>39547</v>
      </c>
      <c r="I2052" s="318">
        <v>48914</v>
      </c>
      <c r="J2052" s="315"/>
      <c r="K2052" s="315">
        <v>4900</v>
      </c>
      <c r="L2052" s="315" t="s">
        <v>2377</v>
      </c>
      <c r="M2052" s="315" t="s">
        <v>764</v>
      </c>
      <c r="N2052" s="315" t="s">
        <v>755</v>
      </c>
      <c r="O2052" s="315"/>
      <c r="P2052" s="315"/>
      <c r="Q2052" s="315"/>
    </row>
    <row r="2053" spans="1:17">
      <c r="A2053" s="315" t="s">
        <v>755</v>
      </c>
      <c r="B2053" s="315" t="s">
        <v>2095</v>
      </c>
      <c r="C2053" s="315" t="s">
        <v>2096</v>
      </c>
      <c r="D2053" s="316">
        <v>3.8</v>
      </c>
      <c r="E2053" s="317">
        <v>3842</v>
      </c>
      <c r="F2053" s="317">
        <v>3457.8</v>
      </c>
      <c r="G2053" s="318">
        <v>39570</v>
      </c>
      <c r="H2053" s="318">
        <v>39582</v>
      </c>
      <c r="I2053" s="318">
        <v>48914</v>
      </c>
      <c r="J2053" s="315"/>
      <c r="K2053" s="315">
        <v>1867</v>
      </c>
      <c r="L2053" s="315" t="s">
        <v>983</v>
      </c>
      <c r="M2053" s="315" t="s">
        <v>766</v>
      </c>
      <c r="N2053" s="315" t="s">
        <v>755</v>
      </c>
      <c r="O2053" s="315"/>
      <c r="P2053" s="315"/>
      <c r="Q2053" s="315"/>
    </row>
    <row r="2054" spans="1:17">
      <c r="A2054" s="315" t="s">
        <v>755</v>
      </c>
      <c r="B2054" s="315" t="s">
        <v>2095</v>
      </c>
      <c r="C2054" s="315" t="s">
        <v>2098</v>
      </c>
      <c r="D2054" s="316">
        <v>3.8</v>
      </c>
      <c r="E2054" s="317">
        <v>4534</v>
      </c>
      <c r="F2054" s="317">
        <v>3400.5</v>
      </c>
      <c r="G2054" s="318">
        <v>39570</v>
      </c>
      <c r="H2054" s="318">
        <v>39842</v>
      </c>
      <c r="I2054" s="318">
        <v>49279</v>
      </c>
      <c r="J2054" s="315"/>
      <c r="K2054" s="315">
        <v>6652</v>
      </c>
      <c r="L2054" s="315" t="s">
        <v>2590</v>
      </c>
      <c r="M2054" s="315" t="s">
        <v>811</v>
      </c>
      <c r="N2054" s="315" t="s">
        <v>755</v>
      </c>
      <c r="O2054" s="315"/>
      <c r="P2054" s="315"/>
      <c r="Q2054" s="315"/>
    </row>
    <row r="2055" spans="1:17">
      <c r="A2055" s="315" t="s">
        <v>755</v>
      </c>
      <c r="B2055" s="315" t="s">
        <v>2095</v>
      </c>
      <c r="C2055" s="315" t="s">
        <v>2098</v>
      </c>
      <c r="D2055" s="316">
        <v>3.8</v>
      </c>
      <c r="E2055" s="317">
        <v>3931.8100000000004</v>
      </c>
      <c r="F2055" s="317">
        <v>2948.8500000000004</v>
      </c>
      <c r="G2055" s="318">
        <v>39570</v>
      </c>
      <c r="H2055" s="318">
        <v>40154</v>
      </c>
      <c r="I2055" s="318">
        <v>49309</v>
      </c>
      <c r="J2055" s="315"/>
      <c r="K2055" s="315">
        <v>3014</v>
      </c>
      <c r="L2055" s="315" t="s">
        <v>308</v>
      </c>
      <c r="M2055" s="315" t="s">
        <v>764</v>
      </c>
      <c r="N2055" s="315" t="s">
        <v>755</v>
      </c>
      <c r="O2055" s="315"/>
      <c r="P2055" s="315"/>
      <c r="Q2055" s="315"/>
    </row>
    <row r="2056" spans="1:17">
      <c r="A2056" s="315" t="s">
        <v>755</v>
      </c>
      <c r="B2056" s="315" t="s">
        <v>2095</v>
      </c>
      <c r="C2056" s="315" t="s">
        <v>2098</v>
      </c>
      <c r="D2056" s="316">
        <v>3.8</v>
      </c>
      <c r="E2056" s="317">
        <v>3907</v>
      </c>
      <c r="F2056" s="317">
        <v>2930.25</v>
      </c>
      <c r="G2056" s="318">
        <v>39575</v>
      </c>
      <c r="H2056" s="318">
        <v>39527</v>
      </c>
      <c r="I2056" s="318">
        <v>48914</v>
      </c>
      <c r="J2056" s="315"/>
      <c r="K2056" s="315">
        <v>8260</v>
      </c>
      <c r="L2056" s="315" t="s">
        <v>1050</v>
      </c>
      <c r="M2056" s="315" t="s">
        <v>1051</v>
      </c>
      <c r="N2056" s="315" t="s">
        <v>755</v>
      </c>
      <c r="O2056" s="315"/>
      <c r="P2056" s="315"/>
      <c r="Q2056" s="315"/>
    </row>
    <row r="2057" spans="1:17">
      <c r="A2057" s="315" t="s">
        <v>755</v>
      </c>
      <c r="B2057" s="315" t="s">
        <v>2095</v>
      </c>
      <c r="C2057" s="315" t="s">
        <v>2096</v>
      </c>
      <c r="D2057" s="316">
        <v>3.8</v>
      </c>
      <c r="E2057" s="317">
        <v>4225</v>
      </c>
      <c r="F2057" s="317">
        <v>3802.5</v>
      </c>
      <c r="G2057" s="318">
        <v>39570</v>
      </c>
      <c r="H2057" s="318">
        <v>39591</v>
      </c>
      <c r="I2057" s="318">
        <v>48914</v>
      </c>
      <c r="J2057" s="315"/>
      <c r="K2057" s="315">
        <v>2873</v>
      </c>
      <c r="L2057" s="315" t="s">
        <v>3030</v>
      </c>
      <c r="M2057" s="315" t="s">
        <v>1431</v>
      </c>
      <c r="N2057" s="315" t="s">
        <v>755</v>
      </c>
      <c r="O2057" s="315"/>
      <c r="P2057" s="315"/>
      <c r="Q2057" s="315"/>
    </row>
    <row r="2058" spans="1:17">
      <c r="A2058" s="315" t="s">
        <v>755</v>
      </c>
      <c r="B2058" s="315" t="s">
        <v>2095</v>
      </c>
      <c r="C2058" s="315" t="s">
        <v>2098</v>
      </c>
      <c r="D2058" s="316">
        <v>3.8</v>
      </c>
      <c r="E2058" s="317">
        <v>4325</v>
      </c>
      <c r="F2058" s="317">
        <v>3243.75</v>
      </c>
      <c r="G2058" s="318">
        <v>39570</v>
      </c>
      <c r="H2058" s="318">
        <v>39530</v>
      </c>
      <c r="I2058" s="318">
        <v>48914</v>
      </c>
      <c r="J2058" s="315"/>
      <c r="K2058" s="315">
        <v>8558</v>
      </c>
      <c r="L2058" s="315" t="s">
        <v>3031</v>
      </c>
      <c r="M2058" s="315" t="s">
        <v>792</v>
      </c>
      <c r="N2058" s="315" t="s">
        <v>755</v>
      </c>
      <c r="O2058" s="315"/>
      <c r="P2058" s="315"/>
      <c r="Q2058" s="315"/>
    </row>
    <row r="2059" spans="1:17">
      <c r="A2059" s="315" t="s">
        <v>755</v>
      </c>
      <c r="B2059" s="315" t="s">
        <v>2095</v>
      </c>
      <c r="C2059" s="315" t="s">
        <v>2098</v>
      </c>
      <c r="D2059" s="316">
        <v>3.8</v>
      </c>
      <c r="E2059" s="317">
        <v>3545</v>
      </c>
      <c r="F2059" s="317">
        <v>2658.75</v>
      </c>
      <c r="G2059" s="318">
        <v>39575</v>
      </c>
      <c r="H2059" s="318">
        <v>39555</v>
      </c>
      <c r="I2059" s="318">
        <v>48914</v>
      </c>
      <c r="J2059" s="315"/>
      <c r="K2059" s="315">
        <v>4242</v>
      </c>
      <c r="L2059" s="315" t="s">
        <v>2203</v>
      </c>
      <c r="M2059" s="315" t="s">
        <v>1484</v>
      </c>
      <c r="N2059" s="315" t="s">
        <v>755</v>
      </c>
      <c r="O2059" s="315"/>
      <c r="P2059" s="315"/>
      <c r="Q2059" s="315"/>
    </row>
    <row r="2060" spans="1:17">
      <c r="A2060" s="315" t="s">
        <v>755</v>
      </c>
      <c r="B2060" s="315" t="s">
        <v>2095</v>
      </c>
      <c r="C2060" s="315" t="s">
        <v>2098</v>
      </c>
      <c r="D2060" s="316">
        <v>3.8</v>
      </c>
      <c r="E2060" s="317">
        <v>3858</v>
      </c>
      <c r="F2060" s="317">
        <v>2893.5</v>
      </c>
      <c r="G2060" s="318">
        <v>39577</v>
      </c>
      <c r="H2060" s="318">
        <v>39653</v>
      </c>
      <c r="I2060" s="318">
        <v>48944</v>
      </c>
      <c r="J2060" s="315"/>
      <c r="K2060" s="315">
        <v>9526</v>
      </c>
      <c r="L2060" s="315" t="s">
        <v>3032</v>
      </c>
      <c r="M2060" s="315" t="s">
        <v>770</v>
      </c>
      <c r="N2060" s="315" t="s">
        <v>755</v>
      </c>
      <c r="O2060" s="315"/>
      <c r="P2060" s="315"/>
      <c r="Q2060" s="315"/>
    </row>
    <row r="2061" spans="1:17">
      <c r="A2061" s="315" t="s">
        <v>750</v>
      </c>
      <c r="B2061" s="315" t="s">
        <v>2095</v>
      </c>
      <c r="C2061" s="315" t="s">
        <v>2098</v>
      </c>
      <c r="D2061" s="316">
        <v>3.8</v>
      </c>
      <c r="E2061" s="317">
        <v>3555</v>
      </c>
      <c r="F2061" s="317">
        <v>2186.33</v>
      </c>
      <c r="G2061" s="318">
        <v>39577</v>
      </c>
      <c r="H2061" s="318">
        <v>40288</v>
      </c>
      <c r="I2061" s="318">
        <v>49674</v>
      </c>
      <c r="J2061" s="315"/>
      <c r="K2061" s="315">
        <v>6023</v>
      </c>
      <c r="L2061" s="315" t="s">
        <v>2396</v>
      </c>
      <c r="M2061" s="315" t="s">
        <v>788</v>
      </c>
      <c r="N2061" s="315" t="s">
        <v>750</v>
      </c>
      <c r="O2061" s="315"/>
      <c r="P2061" s="315"/>
      <c r="Q2061" s="315"/>
    </row>
    <row r="2062" spans="1:17">
      <c r="A2062" s="315" t="s">
        <v>755</v>
      </c>
      <c r="B2062" s="315" t="s">
        <v>2095</v>
      </c>
      <c r="C2062" s="315" t="s">
        <v>2096</v>
      </c>
      <c r="D2062" s="316">
        <v>3.8</v>
      </c>
      <c r="E2062" s="317">
        <v>3614</v>
      </c>
      <c r="F2062" s="317">
        <v>3252.6000000000004</v>
      </c>
      <c r="G2062" s="318">
        <v>39570</v>
      </c>
      <c r="H2062" s="318">
        <v>39610</v>
      </c>
      <c r="I2062" s="318">
        <v>48944</v>
      </c>
      <c r="J2062" s="315"/>
      <c r="K2062" s="315">
        <v>1462</v>
      </c>
      <c r="L2062" s="315" t="s">
        <v>2397</v>
      </c>
      <c r="M2062" s="315" t="s">
        <v>766</v>
      </c>
      <c r="N2062" s="315" t="s">
        <v>755</v>
      </c>
      <c r="O2062" s="315"/>
      <c r="P2062" s="315"/>
      <c r="Q2062" s="315"/>
    </row>
    <row r="2063" spans="1:17">
      <c r="A2063" s="315" t="s">
        <v>755</v>
      </c>
      <c r="B2063" s="315" t="s">
        <v>2095</v>
      </c>
      <c r="C2063" s="315" t="s">
        <v>2096</v>
      </c>
      <c r="D2063" s="316">
        <v>3.8</v>
      </c>
      <c r="E2063" s="317">
        <v>4184.5</v>
      </c>
      <c r="F2063" s="317">
        <v>3088.16</v>
      </c>
      <c r="G2063" s="318">
        <v>39569</v>
      </c>
      <c r="H2063" s="318">
        <v>40260</v>
      </c>
      <c r="I2063" s="318">
        <v>49674</v>
      </c>
      <c r="J2063" s="315"/>
      <c r="K2063" s="315">
        <v>7205</v>
      </c>
      <c r="L2063" s="315" t="s">
        <v>3033</v>
      </c>
      <c r="M2063" s="315" t="s">
        <v>966</v>
      </c>
      <c r="N2063" s="315" t="s">
        <v>755</v>
      </c>
      <c r="O2063" s="315"/>
      <c r="P2063" s="315"/>
      <c r="Q2063" s="315"/>
    </row>
    <row r="2064" spans="1:17">
      <c r="A2064" s="315" t="s">
        <v>755</v>
      </c>
      <c r="B2064" s="315" t="s">
        <v>2095</v>
      </c>
      <c r="C2064" s="315" t="s">
        <v>2098</v>
      </c>
      <c r="D2064" s="316">
        <v>3.8</v>
      </c>
      <c r="E2064" s="317">
        <v>1880</v>
      </c>
      <c r="F2064" s="317">
        <v>1410</v>
      </c>
      <c r="G2064" s="318">
        <v>39597</v>
      </c>
      <c r="H2064" s="318">
        <v>39372</v>
      </c>
      <c r="I2064" s="318">
        <v>48549</v>
      </c>
      <c r="J2064" s="315"/>
      <c r="K2064" s="315">
        <v>7184</v>
      </c>
      <c r="L2064" s="315" t="s">
        <v>3034</v>
      </c>
      <c r="M2064" s="315" t="s">
        <v>966</v>
      </c>
      <c r="N2064" s="315" t="s">
        <v>755</v>
      </c>
      <c r="O2064" s="315"/>
      <c r="P2064" s="315"/>
      <c r="Q2064" s="315"/>
    </row>
    <row r="2065" spans="1:17">
      <c r="A2065" s="315" t="s">
        <v>755</v>
      </c>
      <c r="B2065" s="315" t="s">
        <v>2095</v>
      </c>
      <c r="C2065" s="315" t="s">
        <v>2098</v>
      </c>
      <c r="D2065" s="316">
        <v>3.8</v>
      </c>
      <c r="E2065" s="317">
        <v>4008</v>
      </c>
      <c r="F2065" s="317">
        <v>3006</v>
      </c>
      <c r="G2065" s="318">
        <v>39597</v>
      </c>
      <c r="H2065" s="318">
        <v>39532</v>
      </c>
      <c r="I2065" s="318">
        <v>48914</v>
      </c>
      <c r="J2065" s="315"/>
      <c r="K2065" s="315">
        <v>6210</v>
      </c>
      <c r="L2065" s="315" t="s">
        <v>2903</v>
      </c>
      <c r="M2065" s="315" t="s">
        <v>788</v>
      </c>
      <c r="N2065" s="315" t="s">
        <v>755</v>
      </c>
      <c r="O2065" s="315"/>
      <c r="P2065" s="315"/>
      <c r="Q2065" s="315"/>
    </row>
    <row r="2066" spans="1:17">
      <c r="A2066" s="315" t="s">
        <v>755</v>
      </c>
      <c r="B2066" s="315" t="s">
        <v>2095</v>
      </c>
      <c r="C2066" s="315" t="s">
        <v>2098</v>
      </c>
      <c r="D2066" s="316">
        <v>3.8</v>
      </c>
      <c r="E2066" s="317">
        <v>3273</v>
      </c>
      <c r="F2066" s="317">
        <v>1580.87</v>
      </c>
      <c r="G2066" s="318">
        <v>39570</v>
      </c>
      <c r="H2066" s="318">
        <v>40728</v>
      </c>
      <c r="I2066" s="318">
        <v>50040</v>
      </c>
      <c r="J2066" s="315"/>
      <c r="K2066" s="315">
        <v>3604</v>
      </c>
      <c r="L2066" s="315" t="s">
        <v>2197</v>
      </c>
      <c r="M2066" s="315" t="s">
        <v>764</v>
      </c>
      <c r="N2066" s="315" t="s">
        <v>755</v>
      </c>
      <c r="O2066" s="315"/>
      <c r="P2066" s="315"/>
      <c r="Q2066" s="315"/>
    </row>
    <row r="2067" spans="1:17">
      <c r="A2067" s="315" t="s">
        <v>755</v>
      </c>
      <c r="B2067" s="315" t="s">
        <v>2095</v>
      </c>
      <c r="C2067" s="315" t="s">
        <v>2098</v>
      </c>
      <c r="D2067" s="316">
        <v>3.8</v>
      </c>
      <c r="E2067" s="317">
        <v>3987</v>
      </c>
      <c r="F2067" s="317">
        <v>2990.25</v>
      </c>
      <c r="G2067" s="318">
        <v>39570</v>
      </c>
      <c r="H2067" s="318">
        <v>39407</v>
      </c>
      <c r="I2067" s="318">
        <v>48549</v>
      </c>
      <c r="J2067" s="315"/>
      <c r="K2067" s="315">
        <v>8594</v>
      </c>
      <c r="L2067" s="315" t="s">
        <v>3035</v>
      </c>
      <c r="M2067" s="315" t="s">
        <v>792</v>
      </c>
      <c r="N2067" s="315" t="s">
        <v>755</v>
      </c>
      <c r="O2067" s="315"/>
      <c r="P2067" s="315"/>
      <c r="Q2067" s="315"/>
    </row>
    <row r="2068" spans="1:17">
      <c r="A2068" s="315" t="s">
        <v>755</v>
      </c>
      <c r="B2068" s="315" t="s">
        <v>2095</v>
      </c>
      <c r="C2068" s="315" t="s">
        <v>2096</v>
      </c>
      <c r="D2068" s="316">
        <v>3.8</v>
      </c>
      <c r="E2068" s="317">
        <v>3407</v>
      </c>
      <c r="F2068" s="317">
        <v>3066.3</v>
      </c>
      <c r="G2068" s="318">
        <v>39583</v>
      </c>
      <c r="H2068" s="318">
        <v>40004</v>
      </c>
      <c r="I2068" s="318">
        <v>49309</v>
      </c>
      <c r="J2068" s="315"/>
      <c r="K2068" s="315">
        <v>1525</v>
      </c>
      <c r="L2068" s="315" t="s">
        <v>3036</v>
      </c>
      <c r="M2068" s="315" t="s">
        <v>766</v>
      </c>
      <c r="N2068" s="315" t="s">
        <v>755</v>
      </c>
      <c r="O2068" s="315"/>
      <c r="P2068" s="315"/>
      <c r="Q2068" s="315"/>
    </row>
    <row r="2069" spans="1:17">
      <c r="A2069" s="315" t="s">
        <v>755</v>
      </c>
      <c r="B2069" s="315" t="s">
        <v>2095</v>
      </c>
      <c r="C2069" s="315" t="s">
        <v>2096</v>
      </c>
      <c r="D2069" s="316">
        <v>3.8</v>
      </c>
      <c r="E2069" s="317">
        <v>3072</v>
      </c>
      <c r="F2069" s="317">
        <v>2764.8</v>
      </c>
      <c r="G2069" s="318">
        <v>39570</v>
      </c>
      <c r="H2069" s="318">
        <v>39569</v>
      </c>
      <c r="I2069" s="318">
        <v>48914</v>
      </c>
      <c r="J2069" s="315"/>
      <c r="K2069" s="315">
        <v>5303</v>
      </c>
      <c r="L2069" s="315" t="s">
        <v>1006</v>
      </c>
      <c r="M2069" s="315" t="s">
        <v>776</v>
      </c>
      <c r="N2069" s="315" t="s">
        <v>755</v>
      </c>
      <c r="O2069" s="315"/>
      <c r="P2069" s="315"/>
      <c r="Q2069" s="315"/>
    </row>
    <row r="2070" spans="1:17">
      <c r="A2070" s="315" t="s">
        <v>755</v>
      </c>
      <c r="B2070" s="319" t="s">
        <v>2095</v>
      </c>
      <c r="C2070" s="319" t="s">
        <v>2098</v>
      </c>
      <c r="D2070" s="320">
        <v>3.8</v>
      </c>
      <c r="E2070" s="317">
        <v>3785</v>
      </c>
      <c r="F2070" s="317">
        <v>1847.08</v>
      </c>
      <c r="G2070" s="321">
        <v>39597</v>
      </c>
      <c r="H2070" s="321">
        <v>41040</v>
      </c>
      <c r="I2070" s="321">
        <v>50405</v>
      </c>
      <c r="J2070" s="319"/>
      <c r="K2070" s="322">
        <v>1304</v>
      </c>
      <c r="L2070" s="319" t="s">
        <v>3037</v>
      </c>
      <c r="M2070" s="319" t="s">
        <v>766</v>
      </c>
      <c r="N2070" s="315" t="s">
        <v>755</v>
      </c>
      <c r="O2070" s="319"/>
      <c r="P2070" s="319"/>
      <c r="Q2070" s="319"/>
    </row>
    <row r="2071" spans="1:17">
      <c r="A2071" s="315" t="s">
        <v>755</v>
      </c>
      <c r="B2071" s="315" t="s">
        <v>2095</v>
      </c>
      <c r="C2071" s="315" t="s">
        <v>2098</v>
      </c>
      <c r="D2071" s="316">
        <v>3.8</v>
      </c>
      <c r="E2071" s="317">
        <v>3707</v>
      </c>
      <c r="F2071" s="317">
        <v>2780.25</v>
      </c>
      <c r="G2071" s="318">
        <v>39598</v>
      </c>
      <c r="H2071" s="318">
        <v>39787</v>
      </c>
      <c r="I2071" s="318">
        <v>48944</v>
      </c>
      <c r="J2071" s="315"/>
      <c r="K2071" s="315">
        <v>1400</v>
      </c>
      <c r="L2071" s="315" t="s">
        <v>3038</v>
      </c>
      <c r="M2071" s="315" t="s">
        <v>766</v>
      </c>
      <c r="N2071" s="315" t="s">
        <v>755</v>
      </c>
      <c r="O2071" s="315"/>
      <c r="P2071" s="315"/>
      <c r="Q2071" s="315"/>
    </row>
    <row r="2072" spans="1:17">
      <c r="A2072" s="315" t="s">
        <v>755</v>
      </c>
      <c r="B2072" s="315" t="s">
        <v>2095</v>
      </c>
      <c r="C2072" s="315" t="s">
        <v>2098</v>
      </c>
      <c r="D2072" s="316">
        <v>3.8</v>
      </c>
      <c r="E2072" s="317">
        <v>3583</v>
      </c>
      <c r="F2072" s="317">
        <v>2687.25</v>
      </c>
      <c r="G2072" s="318">
        <v>39581</v>
      </c>
      <c r="H2072" s="318">
        <v>39430</v>
      </c>
      <c r="I2072" s="318">
        <v>48549</v>
      </c>
      <c r="J2072" s="315"/>
      <c r="K2072" s="315">
        <v>9472</v>
      </c>
      <c r="L2072" s="315" t="s">
        <v>2333</v>
      </c>
      <c r="M2072" s="315" t="s">
        <v>770</v>
      </c>
      <c r="N2072" s="315" t="s">
        <v>755</v>
      </c>
      <c r="O2072" s="315"/>
      <c r="P2072" s="315"/>
      <c r="Q2072" s="315"/>
    </row>
    <row r="2073" spans="1:17">
      <c r="A2073" s="315" t="s">
        <v>755</v>
      </c>
      <c r="B2073" s="315" t="s">
        <v>2095</v>
      </c>
      <c r="C2073" s="315" t="s">
        <v>2098</v>
      </c>
      <c r="D2073" s="316">
        <v>3.8</v>
      </c>
      <c r="E2073" s="317">
        <v>3896</v>
      </c>
      <c r="F2073" s="317">
        <v>2922</v>
      </c>
      <c r="G2073" s="318">
        <v>39632</v>
      </c>
      <c r="H2073" s="318">
        <v>38899</v>
      </c>
      <c r="I2073" s="318">
        <v>48213</v>
      </c>
      <c r="J2073" s="315"/>
      <c r="K2073" s="315">
        <v>3095</v>
      </c>
      <c r="L2073" s="315" t="s">
        <v>3039</v>
      </c>
      <c r="M2073" s="315" t="s">
        <v>764</v>
      </c>
      <c r="N2073" s="315" t="s">
        <v>755</v>
      </c>
      <c r="O2073" s="315"/>
      <c r="P2073" s="315"/>
      <c r="Q2073" s="315"/>
    </row>
    <row r="2074" spans="1:17">
      <c r="A2074" s="315" t="s">
        <v>755</v>
      </c>
      <c r="B2074" s="315" t="s">
        <v>2095</v>
      </c>
      <c r="C2074" s="315" t="s">
        <v>2098</v>
      </c>
      <c r="D2074" s="316">
        <v>3.8</v>
      </c>
      <c r="E2074" s="317">
        <v>4382</v>
      </c>
      <c r="F2074" s="317">
        <v>3286.5</v>
      </c>
      <c r="G2074" s="318">
        <v>39668</v>
      </c>
      <c r="H2074" s="318">
        <v>39426</v>
      </c>
      <c r="I2074" s="318">
        <v>48549</v>
      </c>
      <c r="J2074" s="315"/>
      <c r="K2074" s="315">
        <v>3772</v>
      </c>
      <c r="L2074" s="315" t="s">
        <v>3040</v>
      </c>
      <c r="M2074" s="315" t="s">
        <v>764</v>
      </c>
      <c r="N2074" s="315" t="s">
        <v>755</v>
      </c>
      <c r="O2074" s="315"/>
      <c r="P2074" s="315"/>
      <c r="Q2074" s="315"/>
    </row>
    <row r="2075" spans="1:17">
      <c r="A2075" s="315" t="s">
        <v>750</v>
      </c>
      <c r="B2075" s="315" t="s">
        <v>2095</v>
      </c>
      <c r="C2075" s="315" t="s">
        <v>2098</v>
      </c>
      <c r="D2075" s="316">
        <v>3.8</v>
      </c>
      <c r="E2075" s="317">
        <v>3736</v>
      </c>
      <c r="F2075" s="317">
        <v>2594.4500000000003</v>
      </c>
      <c r="G2075" s="318">
        <v>39690</v>
      </c>
      <c r="H2075" s="318">
        <v>39902</v>
      </c>
      <c r="I2075" s="318">
        <v>49309</v>
      </c>
      <c r="J2075" s="315"/>
      <c r="K2075" s="315">
        <v>9240</v>
      </c>
      <c r="L2075" s="315" t="s">
        <v>1965</v>
      </c>
      <c r="M2075" s="315" t="s">
        <v>770</v>
      </c>
      <c r="N2075" s="315" t="s">
        <v>750</v>
      </c>
      <c r="O2075" s="315"/>
      <c r="P2075" s="315"/>
      <c r="Q2075" s="315"/>
    </row>
    <row r="2076" spans="1:17">
      <c r="A2076" s="315" t="s">
        <v>755</v>
      </c>
      <c r="B2076" s="315" t="s">
        <v>2095</v>
      </c>
      <c r="C2076" s="315" t="s">
        <v>2098</v>
      </c>
      <c r="D2076" s="316">
        <v>3.8</v>
      </c>
      <c r="E2076" s="317">
        <v>4215</v>
      </c>
      <c r="F2076" s="317">
        <v>3161.25</v>
      </c>
      <c r="G2076" s="318">
        <v>39695</v>
      </c>
      <c r="H2076" s="318">
        <v>40031</v>
      </c>
      <c r="I2076" s="318">
        <v>49309</v>
      </c>
      <c r="J2076" s="315"/>
      <c r="K2076" s="315">
        <v>1618</v>
      </c>
      <c r="L2076" s="315" t="s">
        <v>3041</v>
      </c>
      <c r="M2076" s="315" t="s">
        <v>761</v>
      </c>
      <c r="N2076" s="315" t="s">
        <v>755</v>
      </c>
      <c r="O2076" s="315"/>
      <c r="P2076" s="315"/>
      <c r="Q2076" s="315"/>
    </row>
    <row r="2077" spans="1:17">
      <c r="A2077" s="315" t="s">
        <v>755</v>
      </c>
      <c r="B2077" s="315" t="s">
        <v>2095</v>
      </c>
      <c r="C2077" s="315" t="s">
        <v>2096</v>
      </c>
      <c r="D2077" s="316">
        <v>3.8</v>
      </c>
      <c r="E2077" s="317">
        <v>3854</v>
      </c>
      <c r="F2077" s="317">
        <v>3468.6</v>
      </c>
      <c r="G2077" s="318">
        <v>39749</v>
      </c>
      <c r="H2077" s="318">
        <v>39899</v>
      </c>
      <c r="I2077" s="318">
        <v>49309</v>
      </c>
      <c r="J2077" s="315"/>
      <c r="K2077" s="315">
        <v>8906</v>
      </c>
      <c r="L2077" s="315" t="s">
        <v>2877</v>
      </c>
      <c r="M2077" s="315" t="s">
        <v>784</v>
      </c>
      <c r="N2077" s="315" t="s">
        <v>755</v>
      </c>
      <c r="O2077" s="315"/>
      <c r="P2077" s="315"/>
      <c r="Q2077" s="315"/>
    </row>
    <row r="2078" spans="1:17">
      <c r="A2078" s="315" t="s">
        <v>755</v>
      </c>
      <c r="B2078" s="315" t="s">
        <v>2095</v>
      </c>
      <c r="C2078" s="315" t="s">
        <v>2098</v>
      </c>
      <c r="D2078" s="316">
        <v>3.8</v>
      </c>
      <c r="E2078" s="317">
        <v>2997</v>
      </c>
      <c r="F2078" s="317">
        <v>2247.75</v>
      </c>
      <c r="G2078" s="318">
        <v>39766</v>
      </c>
      <c r="H2078" s="318">
        <v>39941</v>
      </c>
      <c r="I2078" s="318">
        <v>49309</v>
      </c>
      <c r="J2078" s="315"/>
      <c r="K2078" s="315">
        <v>3503</v>
      </c>
      <c r="L2078" s="315" t="s">
        <v>2715</v>
      </c>
      <c r="M2078" s="315" t="s">
        <v>764</v>
      </c>
      <c r="N2078" s="315" t="s">
        <v>755</v>
      </c>
      <c r="O2078" s="315"/>
      <c r="P2078" s="315"/>
      <c r="Q2078" s="315"/>
    </row>
    <row r="2079" spans="1:17">
      <c r="A2079" s="315" t="s">
        <v>755</v>
      </c>
      <c r="B2079" s="315" t="s">
        <v>2095</v>
      </c>
      <c r="C2079" s="315" t="s">
        <v>2096</v>
      </c>
      <c r="D2079" s="316">
        <v>3.8</v>
      </c>
      <c r="E2079" s="317">
        <v>2143</v>
      </c>
      <c r="F2079" s="317">
        <v>1928.7000000000003</v>
      </c>
      <c r="G2079" s="318">
        <v>39828</v>
      </c>
      <c r="H2079" s="318">
        <v>39940</v>
      </c>
      <c r="I2079" s="318">
        <v>49309</v>
      </c>
      <c r="J2079" s="315"/>
      <c r="K2079" s="315">
        <v>1095</v>
      </c>
      <c r="L2079" s="315" t="s">
        <v>822</v>
      </c>
      <c r="M2079" s="315" t="s">
        <v>766</v>
      </c>
      <c r="N2079" s="315" t="s">
        <v>755</v>
      </c>
      <c r="O2079" s="315"/>
      <c r="P2079" s="315"/>
      <c r="Q2079" s="315"/>
    </row>
    <row r="2080" spans="1:17">
      <c r="A2080" s="315" t="s">
        <v>755</v>
      </c>
      <c r="B2080" s="315" t="s">
        <v>2095</v>
      </c>
      <c r="C2080" s="315" t="s">
        <v>2098</v>
      </c>
      <c r="D2080" s="316">
        <v>3.8</v>
      </c>
      <c r="E2080" s="317">
        <v>3981</v>
      </c>
      <c r="F2080" s="317">
        <v>1922.83</v>
      </c>
      <c r="G2080" s="318">
        <v>39862</v>
      </c>
      <c r="H2080" s="318">
        <v>40897</v>
      </c>
      <c r="I2080" s="318">
        <v>50040</v>
      </c>
      <c r="J2080" s="315"/>
      <c r="K2080" s="315">
        <v>6987</v>
      </c>
      <c r="L2080" s="315" t="s">
        <v>2872</v>
      </c>
      <c r="M2080" s="315" t="s">
        <v>811</v>
      </c>
      <c r="N2080" s="315" t="s">
        <v>755</v>
      </c>
      <c r="O2080" s="315"/>
      <c r="P2080" s="315"/>
      <c r="Q2080" s="315"/>
    </row>
    <row r="2081" spans="1:17">
      <c r="A2081" s="315" t="s">
        <v>755</v>
      </c>
      <c r="B2081" s="315" t="s">
        <v>2095</v>
      </c>
      <c r="C2081" s="315" t="s">
        <v>2098</v>
      </c>
      <c r="D2081" s="316">
        <v>3.8</v>
      </c>
      <c r="E2081" s="317">
        <v>2311.0100000000002</v>
      </c>
      <c r="F2081" s="317">
        <v>922.08999999999992</v>
      </c>
      <c r="G2081" s="318">
        <v>39868</v>
      </c>
      <c r="H2081" s="318">
        <v>41073</v>
      </c>
      <c r="I2081" s="318">
        <v>50405</v>
      </c>
      <c r="J2081" s="315"/>
      <c r="K2081" s="315">
        <v>8413</v>
      </c>
      <c r="L2081" s="315" t="s">
        <v>2399</v>
      </c>
      <c r="M2081" s="315" t="s">
        <v>784</v>
      </c>
      <c r="N2081" s="315" t="s">
        <v>755</v>
      </c>
      <c r="O2081" s="315"/>
      <c r="P2081" s="315"/>
      <c r="Q2081" s="315"/>
    </row>
    <row r="2082" spans="1:17">
      <c r="A2082" s="315" t="s">
        <v>755</v>
      </c>
      <c r="B2082" s="315" t="s">
        <v>2095</v>
      </c>
      <c r="C2082" s="315" t="s">
        <v>2098</v>
      </c>
      <c r="D2082" s="316">
        <v>3.8</v>
      </c>
      <c r="E2082" s="317">
        <v>4272</v>
      </c>
      <c r="F2082" s="317">
        <v>3204</v>
      </c>
      <c r="G2082" s="318">
        <v>39884</v>
      </c>
      <c r="H2082" s="318">
        <v>39997</v>
      </c>
      <c r="I2082" s="318">
        <v>49309</v>
      </c>
      <c r="J2082" s="315"/>
      <c r="K2082" s="315">
        <v>1922</v>
      </c>
      <c r="L2082" s="315" t="s">
        <v>3042</v>
      </c>
      <c r="M2082" s="315" t="s">
        <v>754</v>
      </c>
      <c r="N2082" s="315" t="s">
        <v>755</v>
      </c>
      <c r="O2082" s="315"/>
      <c r="P2082" s="315"/>
      <c r="Q2082" s="315"/>
    </row>
    <row r="2083" spans="1:17">
      <c r="A2083" s="315" t="s">
        <v>755</v>
      </c>
      <c r="B2083" s="315" t="s">
        <v>2095</v>
      </c>
      <c r="C2083" s="315" t="s">
        <v>2096</v>
      </c>
      <c r="D2083" s="316">
        <v>3.8</v>
      </c>
      <c r="E2083" s="317">
        <v>3305</v>
      </c>
      <c r="F2083" s="317">
        <v>2974.5</v>
      </c>
      <c r="G2083" s="318">
        <v>39904</v>
      </c>
      <c r="H2083" s="318">
        <v>39983</v>
      </c>
      <c r="I2083" s="318">
        <v>49309</v>
      </c>
      <c r="J2083" s="315"/>
      <c r="K2083" s="315">
        <v>8352</v>
      </c>
      <c r="L2083" s="315" t="s">
        <v>2472</v>
      </c>
      <c r="M2083" s="315" t="s">
        <v>784</v>
      </c>
      <c r="N2083" s="315" t="s">
        <v>755</v>
      </c>
      <c r="O2083" s="315"/>
      <c r="P2083" s="315"/>
      <c r="Q2083" s="315"/>
    </row>
    <row r="2084" spans="1:17">
      <c r="A2084" s="315" t="s">
        <v>755</v>
      </c>
      <c r="B2084" s="315" t="s">
        <v>2095</v>
      </c>
      <c r="C2084" s="315" t="s">
        <v>2098</v>
      </c>
      <c r="D2084" s="316">
        <v>3.8</v>
      </c>
      <c r="E2084" s="317">
        <v>4176</v>
      </c>
      <c r="F2084" s="317">
        <v>3132</v>
      </c>
      <c r="G2084" s="318">
        <v>39921</v>
      </c>
      <c r="H2084" s="318">
        <v>40017</v>
      </c>
      <c r="I2084" s="318">
        <v>49309</v>
      </c>
      <c r="J2084" s="315"/>
      <c r="K2084" s="315">
        <v>1183</v>
      </c>
      <c r="L2084" s="315" t="s">
        <v>2521</v>
      </c>
      <c r="M2084" s="315" t="s">
        <v>766</v>
      </c>
      <c r="N2084" s="315" t="s">
        <v>755</v>
      </c>
      <c r="O2084" s="315"/>
      <c r="P2084" s="315"/>
      <c r="Q2084" s="315"/>
    </row>
    <row r="2085" spans="1:17">
      <c r="A2085" s="315" t="s">
        <v>755</v>
      </c>
      <c r="B2085" s="315" t="s">
        <v>2095</v>
      </c>
      <c r="C2085" s="315" t="s">
        <v>2098</v>
      </c>
      <c r="D2085" s="316">
        <v>3.8</v>
      </c>
      <c r="E2085" s="317">
        <v>3458</v>
      </c>
      <c r="F2085" s="317">
        <v>1379.75</v>
      </c>
      <c r="G2085" s="318">
        <v>39941</v>
      </c>
      <c r="H2085" s="318">
        <v>41065</v>
      </c>
      <c r="I2085" s="318">
        <v>50405</v>
      </c>
      <c r="J2085" s="315"/>
      <c r="K2085" s="315">
        <v>9326</v>
      </c>
      <c r="L2085" s="315" t="s">
        <v>3043</v>
      </c>
      <c r="M2085" s="315" t="s">
        <v>792</v>
      </c>
      <c r="N2085" s="315" t="s">
        <v>755</v>
      </c>
      <c r="O2085" s="315"/>
      <c r="P2085" s="315"/>
      <c r="Q2085" s="315"/>
    </row>
    <row r="2086" spans="1:17">
      <c r="A2086" s="315" t="s">
        <v>755</v>
      </c>
      <c r="B2086" s="315" t="s">
        <v>2095</v>
      </c>
      <c r="C2086" s="315" t="s">
        <v>2098</v>
      </c>
      <c r="D2086" s="316">
        <v>3.8</v>
      </c>
      <c r="E2086" s="317">
        <v>3714</v>
      </c>
      <c r="F2086" s="317">
        <v>1481.88</v>
      </c>
      <c r="G2086" s="318">
        <v>39944</v>
      </c>
      <c r="H2086" s="318">
        <v>41079</v>
      </c>
      <c r="I2086" s="318">
        <v>50405</v>
      </c>
      <c r="J2086" s="315"/>
      <c r="K2086" s="315">
        <v>9402</v>
      </c>
      <c r="L2086" s="315" t="s">
        <v>1213</v>
      </c>
      <c r="M2086" s="315" t="s">
        <v>770</v>
      </c>
      <c r="N2086" s="315" t="s">
        <v>755</v>
      </c>
      <c r="O2086" s="315"/>
      <c r="P2086" s="315"/>
      <c r="Q2086" s="315"/>
    </row>
    <row r="2087" spans="1:17">
      <c r="A2087" s="315" t="s">
        <v>755</v>
      </c>
      <c r="B2087" s="315" t="s">
        <v>2095</v>
      </c>
      <c r="C2087" s="315" t="s">
        <v>2098</v>
      </c>
      <c r="D2087" s="316">
        <v>3.8</v>
      </c>
      <c r="E2087" s="317">
        <v>4154</v>
      </c>
      <c r="F2087" s="317">
        <v>3115.5</v>
      </c>
      <c r="G2087" s="318">
        <v>39952</v>
      </c>
      <c r="H2087" s="318">
        <v>39939</v>
      </c>
      <c r="I2087" s="318">
        <v>49309</v>
      </c>
      <c r="J2087" s="315"/>
      <c r="K2087" s="315">
        <v>2063</v>
      </c>
      <c r="L2087" s="315" t="s">
        <v>3044</v>
      </c>
      <c r="M2087" s="315" t="s">
        <v>758</v>
      </c>
      <c r="N2087" s="315" t="s">
        <v>755</v>
      </c>
      <c r="O2087" s="315"/>
      <c r="P2087" s="315"/>
      <c r="Q2087" s="315"/>
    </row>
    <row r="2088" spans="1:17">
      <c r="A2088" s="315" t="s">
        <v>755</v>
      </c>
      <c r="B2088" s="315" t="s">
        <v>2095</v>
      </c>
      <c r="C2088" s="315" t="s">
        <v>2098</v>
      </c>
      <c r="D2088" s="316">
        <v>3.8</v>
      </c>
      <c r="E2088" s="317">
        <v>3072</v>
      </c>
      <c r="F2088" s="317">
        <v>2304</v>
      </c>
      <c r="G2088" s="318">
        <v>39967</v>
      </c>
      <c r="H2088" s="318">
        <v>39992</v>
      </c>
      <c r="I2088" s="318">
        <v>49309</v>
      </c>
      <c r="J2088" s="315"/>
      <c r="K2088" s="315">
        <v>3427</v>
      </c>
      <c r="L2088" s="315" t="s">
        <v>1544</v>
      </c>
      <c r="M2088" s="315" t="s">
        <v>764</v>
      </c>
      <c r="N2088" s="315" t="s">
        <v>755</v>
      </c>
      <c r="O2088" s="315"/>
      <c r="P2088" s="315"/>
      <c r="Q2088" s="315"/>
    </row>
    <row r="2089" spans="1:17">
      <c r="A2089" s="315" t="s">
        <v>755</v>
      </c>
      <c r="B2089" s="315" t="s">
        <v>2095</v>
      </c>
      <c r="C2089" s="315" t="s">
        <v>2098</v>
      </c>
      <c r="D2089" s="316">
        <v>3.8</v>
      </c>
      <c r="E2089" s="317">
        <v>3983.5899999999997</v>
      </c>
      <c r="F2089" s="317">
        <v>2449.9</v>
      </c>
      <c r="G2089" s="318">
        <v>39981</v>
      </c>
      <c r="H2089" s="318">
        <v>40422</v>
      </c>
      <c r="I2089" s="318">
        <v>49674</v>
      </c>
      <c r="J2089" s="315"/>
      <c r="K2089" s="315">
        <v>7154</v>
      </c>
      <c r="L2089" s="315" t="s">
        <v>3045</v>
      </c>
      <c r="M2089" s="315" t="s">
        <v>966</v>
      </c>
      <c r="N2089" s="315" t="s">
        <v>755</v>
      </c>
      <c r="O2089" s="315"/>
      <c r="P2089" s="315"/>
      <c r="Q2089" s="315"/>
    </row>
    <row r="2090" spans="1:17">
      <c r="A2090" s="315" t="s">
        <v>755</v>
      </c>
      <c r="B2090" s="315" t="s">
        <v>2095</v>
      </c>
      <c r="C2090" s="315" t="s">
        <v>2098</v>
      </c>
      <c r="D2090" s="316">
        <v>3.8</v>
      </c>
      <c r="E2090" s="317">
        <v>4144.67</v>
      </c>
      <c r="F2090" s="317">
        <v>1376.0400000000002</v>
      </c>
      <c r="G2090" s="318">
        <v>40058</v>
      </c>
      <c r="H2090" s="318">
        <v>41627</v>
      </c>
      <c r="I2090" s="318">
        <v>50770</v>
      </c>
      <c r="J2090" s="315"/>
      <c r="K2090" s="315">
        <v>9476</v>
      </c>
      <c r="L2090" s="315" t="s">
        <v>2945</v>
      </c>
      <c r="M2090" s="315" t="s">
        <v>770</v>
      </c>
      <c r="N2090" s="315" t="s">
        <v>755</v>
      </c>
      <c r="O2090" s="315"/>
      <c r="P2090" s="315"/>
      <c r="Q2090" s="315"/>
    </row>
    <row r="2091" spans="1:17">
      <c r="A2091" s="315" t="s">
        <v>755</v>
      </c>
      <c r="B2091" s="315" t="s">
        <v>2095</v>
      </c>
      <c r="C2091" s="315" t="s">
        <v>2098</v>
      </c>
      <c r="D2091" s="316">
        <v>3.8</v>
      </c>
      <c r="E2091" s="317">
        <v>3210</v>
      </c>
      <c r="F2091" s="317">
        <v>2407.5</v>
      </c>
      <c r="G2091" s="318">
        <v>40067</v>
      </c>
      <c r="H2091" s="318">
        <v>40151</v>
      </c>
      <c r="I2091" s="318">
        <v>49309</v>
      </c>
      <c r="J2091" s="315"/>
      <c r="K2091" s="315">
        <v>3436</v>
      </c>
      <c r="L2091" s="315" t="s">
        <v>2531</v>
      </c>
      <c r="M2091" s="315" t="s">
        <v>764</v>
      </c>
      <c r="N2091" s="315" t="s">
        <v>755</v>
      </c>
      <c r="O2091" s="315"/>
      <c r="P2091" s="315"/>
      <c r="Q2091" s="315"/>
    </row>
    <row r="2092" spans="1:17">
      <c r="A2092" s="315" t="s">
        <v>755</v>
      </c>
      <c r="B2092" s="315" t="s">
        <v>2095</v>
      </c>
      <c r="C2092" s="315" t="s">
        <v>2098</v>
      </c>
      <c r="D2092" s="316">
        <v>3.8</v>
      </c>
      <c r="E2092" s="317">
        <v>2996</v>
      </c>
      <c r="F2092" s="317">
        <v>2247</v>
      </c>
      <c r="G2092" s="318">
        <v>40095</v>
      </c>
      <c r="H2092" s="318">
        <v>40086</v>
      </c>
      <c r="I2092" s="318">
        <v>49309</v>
      </c>
      <c r="J2092" s="315"/>
      <c r="K2092" s="315">
        <v>5242</v>
      </c>
      <c r="L2092" s="315" t="s">
        <v>2806</v>
      </c>
      <c r="M2092" s="315" t="s">
        <v>776</v>
      </c>
      <c r="N2092" s="315" t="s">
        <v>755</v>
      </c>
      <c r="O2092" s="315"/>
      <c r="P2092" s="315"/>
      <c r="Q2092" s="315"/>
    </row>
    <row r="2093" spans="1:17">
      <c r="A2093" s="315" t="s">
        <v>755</v>
      </c>
      <c r="B2093" s="315" t="s">
        <v>2095</v>
      </c>
      <c r="C2093" s="315" t="s">
        <v>2098</v>
      </c>
      <c r="D2093" s="316">
        <v>3.8</v>
      </c>
      <c r="E2093" s="317">
        <v>4057</v>
      </c>
      <c r="F2093" s="317">
        <v>3042.75</v>
      </c>
      <c r="G2093" s="318">
        <v>40107</v>
      </c>
      <c r="H2093" s="318">
        <v>40084</v>
      </c>
      <c r="I2093" s="318">
        <v>49309</v>
      </c>
      <c r="J2093" s="315"/>
      <c r="K2093" s="315">
        <v>5073</v>
      </c>
      <c r="L2093" s="315" t="s">
        <v>3046</v>
      </c>
      <c r="M2093" s="315" t="s">
        <v>776</v>
      </c>
      <c r="N2093" s="315" t="s">
        <v>755</v>
      </c>
      <c r="O2093" s="315"/>
      <c r="P2093" s="315"/>
      <c r="Q2093" s="315"/>
    </row>
    <row r="2094" spans="1:17">
      <c r="A2094" s="315" t="s">
        <v>755</v>
      </c>
      <c r="B2094" s="315" t="s">
        <v>2095</v>
      </c>
      <c r="C2094" s="315" t="s">
        <v>2098</v>
      </c>
      <c r="D2094" s="316">
        <v>3.8</v>
      </c>
      <c r="E2094" s="317">
        <v>3442.1699999999996</v>
      </c>
      <c r="F2094" s="317">
        <v>2581.64</v>
      </c>
      <c r="G2094" s="318">
        <v>40114</v>
      </c>
      <c r="H2094" s="318">
        <v>40164</v>
      </c>
      <c r="I2094" s="318">
        <v>49309</v>
      </c>
      <c r="J2094" s="315"/>
      <c r="K2094" s="315">
        <v>8405</v>
      </c>
      <c r="L2094" s="315" t="s">
        <v>2085</v>
      </c>
      <c r="M2094" s="315" t="s">
        <v>784</v>
      </c>
      <c r="N2094" s="315" t="s">
        <v>755</v>
      </c>
      <c r="O2094" s="315"/>
      <c r="P2094" s="315"/>
      <c r="Q2094" s="315"/>
    </row>
    <row r="2095" spans="1:17">
      <c r="A2095" s="315" t="s">
        <v>755</v>
      </c>
      <c r="B2095" s="315" t="s">
        <v>2095</v>
      </c>
      <c r="C2095" s="315" t="s">
        <v>2096</v>
      </c>
      <c r="D2095" s="316">
        <v>3.8</v>
      </c>
      <c r="E2095" s="317">
        <v>3068</v>
      </c>
      <c r="F2095" s="317">
        <v>2264.1800000000003</v>
      </c>
      <c r="G2095" s="318">
        <v>40184</v>
      </c>
      <c r="H2095" s="318">
        <v>40269</v>
      </c>
      <c r="I2095" s="318">
        <v>49674</v>
      </c>
      <c r="J2095" s="315"/>
      <c r="K2095" s="315">
        <v>1213</v>
      </c>
      <c r="L2095" s="315" t="s">
        <v>3047</v>
      </c>
      <c r="M2095" s="315" t="s">
        <v>1827</v>
      </c>
      <c r="N2095" s="315" t="s">
        <v>755</v>
      </c>
      <c r="O2095" s="315"/>
      <c r="P2095" s="315"/>
      <c r="Q2095" s="315"/>
    </row>
    <row r="2096" spans="1:17">
      <c r="A2096" s="315" t="s">
        <v>755</v>
      </c>
      <c r="B2096" s="315" t="s">
        <v>2095</v>
      </c>
      <c r="C2096" s="315" t="s">
        <v>2098</v>
      </c>
      <c r="D2096" s="316">
        <v>3.8</v>
      </c>
      <c r="E2096" s="317">
        <v>2671.52</v>
      </c>
      <c r="F2096" s="317">
        <v>1642.99</v>
      </c>
      <c r="G2096" s="318">
        <v>40285</v>
      </c>
      <c r="H2096" s="318">
        <v>40365</v>
      </c>
      <c r="I2096" s="318">
        <v>49674</v>
      </c>
      <c r="J2096" s="315"/>
      <c r="K2096" s="315">
        <v>4522</v>
      </c>
      <c r="L2096" s="315" t="s">
        <v>2173</v>
      </c>
      <c r="M2096" s="315" t="s">
        <v>1296</v>
      </c>
      <c r="N2096" s="315" t="s">
        <v>755</v>
      </c>
      <c r="O2096" s="315"/>
      <c r="P2096" s="315"/>
      <c r="Q2096" s="315"/>
    </row>
    <row r="2097" spans="1:17">
      <c r="A2097" s="315" t="s">
        <v>755</v>
      </c>
      <c r="B2097" s="315" t="s">
        <v>2095</v>
      </c>
      <c r="C2097" s="315" t="s">
        <v>2098</v>
      </c>
      <c r="D2097" s="316">
        <v>3.8</v>
      </c>
      <c r="E2097" s="317">
        <v>4104</v>
      </c>
      <c r="F2097" s="317">
        <v>2523.96</v>
      </c>
      <c r="G2097" s="318">
        <v>40345</v>
      </c>
      <c r="H2097" s="318">
        <v>40284</v>
      </c>
      <c r="I2097" s="318">
        <v>49674</v>
      </c>
      <c r="J2097" s="315"/>
      <c r="K2097" s="315">
        <v>3506</v>
      </c>
      <c r="L2097" s="315" t="s">
        <v>2275</v>
      </c>
      <c r="M2097" s="315" t="s">
        <v>764</v>
      </c>
      <c r="N2097" s="315" t="s">
        <v>755</v>
      </c>
      <c r="O2097" s="315"/>
      <c r="P2097" s="315"/>
      <c r="Q2097" s="315"/>
    </row>
    <row r="2098" spans="1:17">
      <c r="A2098" s="315" t="s">
        <v>755</v>
      </c>
      <c r="B2098" s="315" t="s">
        <v>2095</v>
      </c>
      <c r="C2098" s="315" t="s">
        <v>2098</v>
      </c>
      <c r="D2098" s="316">
        <v>3.8</v>
      </c>
      <c r="E2098" s="317">
        <v>3060</v>
      </c>
      <c r="F2098" s="317">
        <v>1477.98</v>
      </c>
      <c r="G2098" s="318">
        <v>40375</v>
      </c>
      <c r="H2098" s="318">
        <v>40588</v>
      </c>
      <c r="I2098" s="318">
        <v>50040</v>
      </c>
      <c r="J2098" s="315"/>
      <c r="K2098" s="315">
        <v>8919</v>
      </c>
      <c r="L2098" s="315" t="s">
        <v>3048</v>
      </c>
      <c r="M2098" s="315" t="s">
        <v>776</v>
      </c>
      <c r="N2098" s="315" t="s">
        <v>755</v>
      </c>
      <c r="O2098" s="315"/>
      <c r="P2098" s="315"/>
      <c r="Q2098" s="315"/>
    </row>
    <row r="2099" spans="1:17">
      <c r="A2099" s="315" t="s">
        <v>755</v>
      </c>
      <c r="B2099" s="315" t="s">
        <v>2095</v>
      </c>
      <c r="C2099" s="315" t="s">
        <v>2096</v>
      </c>
      <c r="D2099" s="316">
        <v>3.8</v>
      </c>
      <c r="E2099" s="317">
        <v>3922</v>
      </c>
      <c r="F2099" s="317">
        <v>2894.4399999999996</v>
      </c>
      <c r="G2099" s="318">
        <v>40411</v>
      </c>
      <c r="H2099" s="318">
        <v>40490</v>
      </c>
      <c r="I2099" s="318">
        <v>49674</v>
      </c>
      <c r="J2099" s="315"/>
      <c r="K2099" s="315">
        <v>8645</v>
      </c>
      <c r="L2099" s="315" t="s">
        <v>1397</v>
      </c>
      <c r="M2099" s="315" t="s">
        <v>770</v>
      </c>
      <c r="N2099" s="315" t="s">
        <v>755</v>
      </c>
      <c r="O2099" s="315"/>
      <c r="P2099" s="315"/>
      <c r="Q2099" s="315"/>
    </row>
    <row r="2100" spans="1:17">
      <c r="A2100" s="315" t="s">
        <v>755</v>
      </c>
      <c r="B2100" s="315" t="s">
        <v>2095</v>
      </c>
      <c r="C2100" s="315" t="s">
        <v>2098</v>
      </c>
      <c r="D2100" s="316">
        <v>3.8</v>
      </c>
      <c r="E2100" s="317">
        <v>4156</v>
      </c>
      <c r="F2100" s="317">
        <v>2555.9499999999998</v>
      </c>
      <c r="G2100" s="318">
        <v>40413</v>
      </c>
      <c r="H2100" s="318">
        <v>40476</v>
      </c>
      <c r="I2100" s="318">
        <v>49674</v>
      </c>
      <c r="J2100" s="315"/>
      <c r="K2100" s="315">
        <v>1375</v>
      </c>
      <c r="L2100" s="315" t="s">
        <v>3049</v>
      </c>
      <c r="M2100" s="315" t="s">
        <v>766</v>
      </c>
      <c r="N2100" s="315" t="s">
        <v>755</v>
      </c>
      <c r="O2100" s="315"/>
      <c r="P2100" s="315"/>
      <c r="Q2100" s="315"/>
    </row>
    <row r="2101" spans="1:17">
      <c r="A2101" s="315" t="s">
        <v>755</v>
      </c>
      <c r="B2101" s="315" t="s">
        <v>2095</v>
      </c>
      <c r="C2101" s="315" t="s">
        <v>2096</v>
      </c>
      <c r="D2101" s="316">
        <v>3.8</v>
      </c>
      <c r="E2101" s="317">
        <v>3298</v>
      </c>
      <c r="F2101" s="317">
        <v>2433.92</v>
      </c>
      <c r="G2101" s="318">
        <v>40417</v>
      </c>
      <c r="H2101" s="318">
        <v>40473</v>
      </c>
      <c r="I2101" s="318">
        <v>49674</v>
      </c>
      <c r="J2101" s="315"/>
      <c r="K2101" s="315">
        <v>3422</v>
      </c>
      <c r="L2101" s="315" t="s">
        <v>793</v>
      </c>
      <c r="M2101" s="315" t="s">
        <v>764</v>
      </c>
      <c r="N2101" s="315" t="s">
        <v>755</v>
      </c>
      <c r="O2101" s="315"/>
      <c r="P2101" s="315"/>
      <c r="Q2101" s="315"/>
    </row>
    <row r="2102" spans="1:17">
      <c r="A2102" s="315" t="s">
        <v>755</v>
      </c>
      <c r="B2102" s="315" t="s">
        <v>2095</v>
      </c>
      <c r="C2102" s="315" t="s">
        <v>2098</v>
      </c>
      <c r="D2102" s="316">
        <v>3.8</v>
      </c>
      <c r="E2102" s="317">
        <v>3988</v>
      </c>
      <c r="F2102" s="317">
        <v>1926.21</v>
      </c>
      <c r="G2102" s="318">
        <v>40428</v>
      </c>
      <c r="H2102" s="318">
        <v>40651</v>
      </c>
      <c r="I2102" s="318">
        <v>50040</v>
      </c>
      <c r="J2102" s="315"/>
      <c r="K2102" s="315">
        <v>1066</v>
      </c>
      <c r="L2102" s="315" t="s">
        <v>2194</v>
      </c>
      <c r="M2102" s="315" t="s">
        <v>766</v>
      </c>
      <c r="N2102" s="315" t="s">
        <v>755</v>
      </c>
      <c r="O2102" s="315"/>
      <c r="P2102" s="315"/>
      <c r="Q2102" s="315"/>
    </row>
    <row r="2103" spans="1:17">
      <c r="A2103" s="315" t="s">
        <v>755</v>
      </c>
      <c r="B2103" s="315" t="s">
        <v>2095</v>
      </c>
      <c r="C2103" s="315" t="s">
        <v>2098</v>
      </c>
      <c r="D2103" s="316">
        <v>3.8</v>
      </c>
      <c r="E2103" s="317">
        <v>3690</v>
      </c>
      <c r="F2103" s="317">
        <v>2269.36</v>
      </c>
      <c r="G2103" s="318">
        <v>40430</v>
      </c>
      <c r="H2103" s="318">
        <v>40492</v>
      </c>
      <c r="I2103" s="318">
        <v>49674</v>
      </c>
      <c r="J2103" s="315"/>
      <c r="K2103" s="315">
        <v>4614</v>
      </c>
      <c r="L2103" s="315" t="s">
        <v>2969</v>
      </c>
      <c r="M2103" s="315" t="s">
        <v>1296</v>
      </c>
      <c r="N2103" s="315" t="s">
        <v>755</v>
      </c>
      <c r="O2103" s="315"/>
      <c r="P2103" s="315"/>
      <c r="Q2103" s="315"/>
    </row>
    <row r="2104" spans="1:17">
      <c r="A2104" s="315" t="s">
        <v>755</v>
      </c>
      <c r="B2104" s="315" t="s">
        <v>2095</v>
      </c>
      <c r="C2104" s="315" t="s">
        <v>2098</v>
      </c>
      <c r="D2104" s="316">
        <v>3.8</v>
      </c>
      <c r="E2104" s="317">
        <v>2779</v>
      </c>
      <c r="F2104" s="317">
        <v>1709.1000000000001</v>
      </c>
      <c r="G2104" s="318">
        <v>40497</v>
      </c>
      <c r="H2104" s="318">
        <v>40536</v>
      </c>
      <c r="I2104" s="318">
        <v>49674</v>
      </c>
      <c r="J2104" s="315"/>
      <c r="K2104" s="315">
        <v>4512</v>
      </c>
      <c r="L2104" s="315" t="s">
        <v>2357</v>
      </c>
      <c r="M2104" s="315" t="s">
        <v>1296</v>
      </c>
      <c r="N2104" s="315" t="s">
        <v>755</v>
      </c>
      <c r="O2104" s="315"/>
      <c r="P2104" s="315"/>
      <c r="Q2104" s="315"/>
    </row>
    <row r="2105" spans="1:17">
      <c r="A2105" s="315" t="s">
        <v>755</v>
      </c>
      <c r="B2105" s="315" t="s">
        <v>2095</v>
      </c>
      <c r="C2105" s="315" t="s">
        <v>2098</v>
      </c>
      <c r="D2105" s="316">
        <v>3.8</v>
      </c>
      <c r="E2105" s="317">
        <v>3922</v>
      </c>
      <c r="F2105" s="317">
        <v>2412.04</v>
      </c>
      <c r="G2105" s="318">
        <v>40500</v>
      </c>
      <c r="H2105" s="318">
        <v>40522</v>
      </c>
      <c r="I2105" s="318">
        <v>49674</v>
      </c>
      <c r="J2105" s="315"/>
      <c r="K2105" s="315">
        <v>3713</v>
      </c>
      <c r="L2105" s="315" t="s">
        <v>777</v>
      </c>
      <c r="M2105" s="315" t="s">
        <v>764</v>
      </c>
      <c r="N2105" s="315" t="s">
        <v>755</v>
      </c>
      <c r="O2105" s="315"/>
      <c r="P2105" s="315"/>
      <c r="Q2105" s="315"/>
    </row>
    <row r="2106" spans="1:17">
      <c r="A2106" s="315" t="s">
        <v>755</v>
      </c>
      <c r="B2106" s="315" t="s">
        <v>2095</v>
      </c>
      <c r="C2106" s="315" t="s">
        <v>2098</v>
      </c>
      <c r="D2106" s="316">
        <v>3.8</v>
      </c>
      <c r="E2106" s="317">
        <v>3305</v>
      </c>
      <c r="F2106" s="317">
        <v>1596.31</v>
      </c>
      <c r="G2106" s="318">
        <v>40500</v>
      </c>
      <c r="H2106" s="318">
        <v>40718</v>
      </c>
      <c r="I2106" s="318">
        <v>50040</v>
      </c>
      <c r="J2106" s="315"/>
      <c r="K2106" s="315">
        <v>3604</v>
      </c>
      <c r="L2106" s="315" t="s">
        <v>2197</v>
      </c>
      <c r="M2106" s="315" t="s">
        <v>764</v>
      </c>
      <c r="N2106" s="315" t="s">
        <v>755</v>
      </c>
      <c r="O2106" s="315"/>
      <c r="P2106" s="315"/>
      <c r="Q2106" s="315"/>
    </row>
    <row r="2107" spans="1:17">
      <c r="A2107" s="315" t="s">
        <v>755</v>
      </c>
      <c r="B2107" s="315" t="s">
        <v>2095</v>
      </c>
      <c r="C2107" s="315" t="s">
        <v>2098</v>
      </c>
      <c r="D2107" s="316">
        <v>3.8</v>
      </c>
      <c r="E2107" s="317">
        <v>3792</v>
      </c>
      <c r="F2107" s="317">
        <v>1831.54</v>
      </c>
      <c r="G2107" s="318">
        <v>40509</v>
      </c>
      <c r="H2107" s="318">
        <v>40554</v>
      </c>
      <c r="I2107" s="318">
        <v>50040</v>
      </c>
      <c r="J2107" s="315"/>
      <c r="K2107" s="315">
        <v>8500</v>
      </c>
      <c r="L2107" s="315" t="s">
        <v>1660</v>
      </c>
      <c r="M2107" s="315" t="s">
        <v>792</v>
      </c>
      <c r="N2107" s="315" t="s">
        <v>755</v>
      </c>
      <c r="O2107" s="315"/>
      <c r="P2107" s="315"/>
      <c r="Q2107" s="315"/>
    </row>
    <row r="2108" spans="1:17">
      <c r="A2108" s="315" t="s">
        <v>755</v>
      </c>
      <c r="B2108" s="315" t="s">
        <v>2095</v>
      </c>
      <c r="C2108" s="315" t="s">
        <v>2098</v>
      </c>
      <c r="D2108" s="316">
        <v>3.8</v>
      </c>
      <c r="E2108" s="317">
        <v>2589.87</v>
      </c>
      <c r="F2108" s="317">
        <v>1250.9000000000001</v>
      </c>
      <c r="G2108" s="318">
        <v>40521</v>
      </c>
      <c r="H2108" s="318">
        <v>40579</v>
      </c>
      <c r="I2108" s="318">
        <v>50040</v>
      </c>
      <c r="J2108" s="315"/>
      <c r="K2108" s="315">
        <v>3018</v>
      </c>
      <c r="L2108" s="315" t="s">
        <v>308</v>
      </c>
      <c r="M2108" s="315" t="s">
        <v>764</v>
      </c>
      <c r="N2108" s="315" t="s">
        <v>755</v>
      </c>
      <c r="O2108" s="315"/>
      <c r="P2108" s="315"/>
      <c r="Q2108" s="315"/>
    </row>
    <row r="2109" spans="1:17">
      <c r="A2109" s="315" t="s">
        <v>755</v>
      </c>
      <c r="B2109" s="315" t="s">
        <v>2095</v>
      </c>
      <c r="C2109" s="315" t="s">
        <v>2098</v>
      </c>
      <c r="D2109" s="316">
        <v>3.8</v>
      </c>
      <c r="E2109" s="317">
        <v>3825</v>
      </c>
      <c r="F2109" s="317">
        <v>1847.47</v>
      </c>
      <c r="G2109" s="318">
        <v>40605</v>
      </c>
      <c r="H2109" s="318">
        <v>40724</v>
      </c>
      <c r="I2109" s="318">
        <v>50040</v>
      </c>
      <c r="J2109" s="315"/>
      <c r="K2109" s="315">
        <v>4423</v>
      </c>
      <c r="L2109" s="315" t="s">
        <v>3050</v>
      </c>
      <c r="M2109" s="315" t="s">
        <v>1484</v>
      </c>
      <c r="N2109" s="315" t="s">
        <v>755</v>
      </c>
      <c r="O2109" s="315"/>
      <c r="P2109" s="315"/>
      <c r="Q2109" s="315"/>
    </row>
    <row r="2110" spans="1:17">
      <c r="A2110" s="315" t="s">
        <v>755</v>
      </c>
      <c r="B2110" s="315" t="s">
        <v>2095</v>
      </c>
      <c r="C2110" s="315" t="s">
        <v>2098</v>
      </c>
      <c r="D2110" s="316">
        <v>3.8</v>
      </c>
      <c r="E2110" s="317">
        <v>3254</v>
      </c>
      <c r="F2110" s="317">
        <v>1571.6699999999998</v>
      </c>
      <c r="G2110" s="318">
        <v>40688</v>
      </c>
      <c r="H2110" s="318">
        <v>40845</v>
      </c>
      <c r="I2110" s="318">
        <v>50040</v>
      </c>
      <c r="J2110" s="315"/>
      <c r="K2110" s="315">
        <v>9056</v>
      </c>
      <c r="L2110" s="315" t="s">
        <v>2345</v>
      </c>
      <c r="M2110" s="315" t="s">
        <v>781</v>
      </c>
      <c r="N2110" s="315" t="s">
        <v>755</v>
      </c>
      <c r="O2110" s="315"/>
      <c r="P2110" s="315"/>
      <c r="Q2110" s="315"/>
    </row>
    <row r="2111" spans="1:17">
      <c r="A2111" s="315" t="s">
        <v>755</v>
      </c>
      <c r="B2111" s="315" t="s">
        <v>2095</v>
      </c>
      <c r="C2111" s="315" t="s">
        <v>2098</v>
      </c>
      <c r="D2111" s="316">
        <v>3.8</v>
      </c>
      <c r="E2111" s="317">
        <v>3843</v>
      </c>
      <c r="F2111" s="317">
        <v>1856.1699999999998</v>
      </c>
      <c r="G2111" s="318">
        <v>40668</v>
      </c>
      <c r="H2111" s="318">
        <v>40701</v>
      </c>
      <c r="I2111" s="318">
        <v>50040</v>
      </c>
      <c r="J2111" s="315"/>
      <c r="K2111" s="315">
        <v>1228</v>
      </c>
      <c r="L2111" s="315" t="s">
        <v>3051</v>
      </c>
      <c r="M2111" s="315" t="s">
        <v>1827</v>
      </c>
      <c r="N2111" s="315" t="s">
        <v>755</v>
      </c>
      <c r="O2111" s="315"/>
      <c r="P2111" s="315"/>
      <c r="Q2111" s="315"/>
    </row>
    <row r="2112" spans="1:17">
      <c r="A2112" s="315" t="s">
        <v>755</v>
      </c>
      <c r="B2112" s="315" t="s">
        <v>2095</v>
      </c>
      <c r="C2112" s="315" t="s">
        <v>2098</v>
      </c>
      <c r="D2112" s="316">
        <v>3.8</v>
      </c>
      <c r="E2112" s="317">
        <v>4191</v>
      </c>
      <c r="F2112" s="317">
        <v>2024.25</v>
      </c>
      <c r="G2112" s="318">
        <v>40694</v>
      </c>
      <c r="H2112" s="318">
        <v>40806</v>
      </c>
      <c r="I2112" s="318">
        <v>50040</v>
      </c>
      <c r="J2112" s="315"/>
      <c r="K2112" s="315">
        <v>3995</v>
      </c>
      <c r="L2112" s="315" t="s">
        <v>3052</v>
      </c>
      <c r="M2112" s="315" t="s">
        <v>754</v>
      </c>
      <c r="N2112" s="315" t="s">
        <v>755</v>
      </c>
      <c r="O2112" s="315"/>
      <c r="P2112" s="315"/>
      <c r="Q2112" s="315"/>
    </row>
    <row r="2113" spans="1:17">
      <c r="A2113" s="315" t="s">
        <v>755</v>
      </c>
      <c r="B2113" s="315" t="s">
        <v>2095</v>
      </c>
      <c r="C2113" s="315" t="s">
        <v>2096</v>
      </c>
      <c r="D2113" s="316">
        <v>3.8</v>
      </c>
      <c r="E2113" s="317">
        <v>3885</v>
      </c>
      <c r="F2113" s="317">
        <v>2299.92</v>
      </c>
      <c r="G2113" s="318">
        <v>40687</v>
      </c>
      <c r="H2113" s="318">
        <v>40751</v>
      </c>
      <c r="I2113" s="318">
        <v>50040</v>
      </c>
      <c r="J2113" s="315"/>
      <c r="K2113" s="315">
        <v>3800</v>
      </c>
      <c r="L2113" s="315" t="s">
        <v>3053</v>
      </c>
      <c r="M2113" s="315" t="s">
        <v>764</v>
      </c>
      <c r="N2113" s="315" t="s">
        <v>755</v>
      </c>
      <c r="O2113" s="315"/>
      <c r="P2113" s="315"/>
      <c r="Q2113" s="315"/>
    </row>
    <row r="2114" spans="1:17">
      <c r="A2114" s="315" t="s">
        <v>755</v>
      </c>
      <c r="B2114" s="315" t="s">
        <v>2095</v>
      </c>
      <c r="C2114" s="315" t="s">
        <v>2098</v>
      </c>
      <c r="D2114" s="316">
        <v>3.8</v>
      </c>
      <c r="E2114" s="317">
        <v>3970</v>
      </c>
      <c r="F2114" s="317">
        <v>1917.5099999999998</v>
      </c>
      <c r="G2114" s="318">
        <v>40717</v>
      </c>
      <c r="H2114" s="318">
        <v>40822</v>
      </c>
      <c r="I2114" s="318">
        <v>50040</v>
      </c>
      <c r="J2114" s="315"/>
      <c r="K2114" s="315">
        <v>9472</v>
      </c>
      <c r="L2114" s="315" t="s">
        <v>2333</v>
      </c>
      <c r="M2114" s="315" t="s">
        <v>770</v>
      </c>
      <c r="N2114" s="315" t="s">
        <v>755</v>
      </c>
      <c r="O2114" s="315"/>
      <c r="P2114" s="315"/>
      <c r="Q2114" s="315"/>
    </row>
    <row r="2115" spans="1:17">
      <c r="A2115" s="315" t="s">
        <v>755</v>
      </c>
      <c r="B2115" s="315" t="s">
        <v>2095</v>
      </c>
      <c r="C2115" s="315" t="s">
        <v>2098</v>
      </c>
      <c r="D2115" s="316">
        <v>3.8</v>
      </c>
      <c r="E2115" s="317">
        <v>785.01</v>
      </c>
      <c r="F2115" s="317">
        <v>379.16</v>
      </c>
      <c r="G2115" s="318">
        <v>40765</v>
      </c>
      <c r="H2115" s="318">
        <v>40847</v>
      </c>
      <c r="I2115" s="318">
        <v>50040</v>
      </c>
      <c r="J2115" s="315"/>
      <c r="K2115" s="315">
        <v>8624</v>
      </c>
      <c r="L2115" s="315" t="s">
        <v>3054</v>
      </c>
      <c r="M2115" s="315" t="s">
        <v>784</v>
      </c>
      <c r="N2115" s="315" t="s">
        <v>755</v>
      </c>
      <c r="O2115" s="315"/>
      <c r="P2115" s="315"/>
      <c r="Q2115" s="315"/>
    </row>
    <row r="2116" spans="1:17">
      <c r="A2116" s="315" t="s">
        <v>755</v>
      </c>
      <c r="B2116" s="315" t="s">
        <v>2095</v>
      </c>
      <c r="C2116" s="315" t="s">
        <v>2098</v>
      </c>
      <c r="D2116" s="316">
        <v>3.8</v>
      </c>
      <c r="E2116" s="317">
        <v>3911</v>
      </c>
      <c r="F2116" s="317">
        <v>1889.02</v>
      </c>
      <c r="G2116" s="318">
        <v>40781</v>
      </c>
      <c r="H2116" s="318">
        <v>40858</v>
      </c>
      <c r="I2116" s="318">
        <v>50040</v>
      </c>
      <c r="J2116" s="315"/>
      <c r="K2116" s="315">
        <v>3910</v>
      </c>
      <c r="L2116" s="315" t="s">
        <v>3055</v>
      </c>
      <c r="M2116" s="315" t="s">
        <v>754</v>
      </c>
      <c r="N2116" s="315" t="s">
        <v>755</v>
      </c>
      <c r="O2116" s="315"/>
      <c r="P2116" s="315"/>
      <c r="Q2116" s="315"/>
    </row>
    <row r="2117" spans="1:17">
      <c r="A2117" s="315" t="s">
        <v>750</v>
      </c>
      <c r="B2117" s="315" t="s">
        <v>2095</v>
      </c>
      <c r="C2117" s="315" t="s">
        <v>2098</v>
      </c>
      <c r="D2117" s="316">
        <v>3.8</v>
      </c>
      <c r="E2117" s="317">
        <v>3729</v>
      </c>
      <c r="F2117" s="317">
        <v>1801.11</v>
      </c>
      <c r="G2117" s="318">
        <v>40791</v>
      </c>
      <c r="H2117" s="318">
        <v>40848</v>
      </c>
      <c r="I2117" s="318">
        <v>50040</v>
      </c>
      <c r="J2117" s="315"/>
      <c r="K2117" s="315">
        <v>3800</v>
      </c>
      <c r="L2117" s="315" t="s">
        <v>3053</v>
      </c>
      <c r="M2117" s="315" t="s">
        <v>764</v>
      </c>
      <c r="N2117" s="315" t="s">
        <v>750</v>
      </c>
      <c r="O2117" s="315"/>
      <c r="P2117" s="315"/>
      <c r="Q2117" s="315"/>
    </row>
    <row r="2118" spans="1:17">
      <c r="A2118" s="315" t="s">
        <v>755</v>
      </c>
      <c r="B2118" s="315" t="s">
        <v>2095</v>
      </c>
      <c r="C2118" s="315" t="s">
        <v>2098</v>
      </c>
      <c r="D2118" s="316">
        <v>3.8</v>
      </c>
      <c r="E2118" s="317">
        <v>1274</v>
      </c>
      <c r="F2118" s="317">
        <v>615.34</v>
      </c>
      <c r="G2118" s="318">
        <v>40813</v>
      </c>
      <c r="H2118" s="318">
        <v>40837</v>
      </c>
      <c r="I2118" s="318">
        <v>50040</v>
      </c>
      <c r="J2118" s="315"/>
      <c r="K2118" s="315">
        <v>1679</v>
      </c>
      <c r="L2118" s="315" t="s">
        <v>3056</v>
      </c>
      <c r="M2118" s="315" t="s">
        <v>761</v>
      </c>
      <c r="N2118" s="315" t="s">
        <v>755</v>
      </c>
      <c r="O2118" s="315"/>
      <c r="P2118" s="315"/>
      <c r="Q2118" s="315"/>
    </row>
    <row r="2119" spans="1:17">
      <c r="A2119" s="315" t="s">
        <v>755</v>
      </c>
      <c r="B2119" s="315" t="s">
        <v>2095</v>
      </c>
      <c r="C2119" s="315" t="s">
        <v>2098</v>
      </c>
      <c r="D2119" s="316">
        <v>3.8</v>
      </c>
      <c r="E2119" s="317">
        <v>1952.87</v>
      </c>
      <c r="F2119" s="317">
        <v>779.19999999999993</v>
      </c>
      <c r="G2119" s="318">
        <v>40849</v>
      </c>
      <c r="H2119" s="318">
        <v>41054</v>
      </c>
      <c r="I2119" s="318">
        <v>50405</v>
      </c>
      <c r="J2119" s="315"/>
      <c r="K2119" s="315">
        <v>4528</v>
      </c>
      <c r="L2119" s="315" t="s">
        <v>2080</v>
      </c>
      <c r="M2119" s="315" t="s">
        <v>1296</v>
      </c>
      <c r="N2119" s="315" t="s">
        <v>755</v>
      </c>
      <c r="O2119" s="315"/>
      <c r="P2119" s="315"/>
      <c r="Q2119" s="315"/>
    </row>
    <row r="2120" spans="1:17">
      <c r="A2120" s="315" t="s">
        <v>755</v>
      </c>
      <c r="B2120" s="315" t="s">
        <v>2095</v>
      </c>
      <c r="C2120" s="315" t="s">
        <v>2098</v>
      </c>
      <c r="D2120" s="316">
        <v>3.81</v>
      </c>
      <c r="E2120" s="317">
        <v>3371</v>
      </c>
      <c r="F2120" s="317">
        <v>1628.2000000000003</v>
      </c>
      <c r="G2120" s="318">
        <v>40647</v>
      </c>
      <c r="H2120" s="318">
        <v>40787</v>
      </c>
      <c r="I2120" s="318">
        <v>50040</v>
      </c>
      <c r="J2120" s="315"/>
      <c r="K2120" s="315">
        <v>1255</v>
      </c>
      <c r="L2120" s="315" t="s">
        <v>2274</v>
      </c>
      <c r="M2120" s="315" t="s">
        <v>1827</v>
      </c>
      <c r="N2120" s="315" t="s">
        <v>755</v>
      </c>
      <c r="O2120" s="315"/>
      <c r="P2120" s="315"/>
      <c r="Q2120" s="315"/>
    </row>
    <row r="2121" spans="1:17">
      <c r="A2121" s="315" t="s">
        <v>755</v>
      </c>
      <c r="B2121" s="315" t="s">
        <v>2095</v>
      </c>
      <c r="C2121" s="315" t="s">
        <v>2098</v>
      </c>
      <c r="D2121" s="316">
        <v>3.81</v>
      </c>
      <c r="E2121" s="317">
        <v>3495.5700000000006</v>
      </c>
      <c r="F2121" s="317">
        <v>1688.36</v>
      </c>
      <c r="G2121" s="318">
        <v>40744</v>
      </c>
      <c r="H2121" s="318">
        <v>40847</v>
      </c>
      <c r="I2121" s="318">
        <v>50040</v>
      </c>
      <c r="J2121" s="315"/>
      <c r="K2121" s="315">
        <v>4143</v>
      </c>
      <c r="L2121" s="315" t="s">
        <v>3057</v>
      </c>
      <c r="M2121" s="315" t="s">
        <v>1296</v>
      </c>
      <c r="N2121" s="315" t="s">
        <v>755</v>
      </c>
      <c r="O2121" s="315"/>
      <c r="P2121" s="315"/>
      <c r="Q2121" s="315"/>
    </row>
    <row r="2122" spans="1:17">
      <c r="A2122" s="315" t="s">
        <v>755</v>
      </c>
      <c r="B2122" s="315" t="s">
        <v>2095</v>
      </c>
      <c r="C2122" s="315" t="s">
        <v>2098</v>
      </c>
      <c r="D2122" s="316">
        <v>3.81</v>
      </c>
      <c r="E2122" s="317">
        <v>3116</v>
      </c>
      <c r="F2122" s="317">
        <v>1505.03</v>
      </c>
      <c r="G2122" s="318">
        <v>40739</v>
      </c>
      <c r="H2122" s="318">
        <v>40844</v>
      </c>
      <c r="I2122" s="318">
        <v>50040</v>
      </c>
      <c r="J2122" s="315"/>
      <c r="K2122" s="315">
        <v>8706</v>
      </c>
      <c r="L2122" s="315" t="s">
        <v>3058</v>
      </c>
      <c r="M2122" s="315" t="s">
        <v>784</v>
      </c>
      <c r="N2122" s="315" t="s">
        <v>755</v>
      </c>
      <c r="O2122" s="315"/>
      <c r="P2122" s="315"/>
      <c r="Q2122" s="315"/>
    </row>
    <row r="2123" spans="1:17">
      <c r="A2123" s="315" t="s">
        <v>755</v>
      </c>
      <c r="B2123" s="315" t="s">
        <v>2095</v>
      </c>
      <c r="C2123" s="315" t="s">
        <v>2098</v>
      </c>
      <c r="D2123" s="316">
        <v>3.81</v>
      </c>
      <c r="E2123" s="317">
        <v>1951</v>
      </c>
      <c r="F2123" s="317">
        <v>778.45</v>
      </c>
      <c r="G2123" s="318">
        <v>40851</v>
      </c>
      <c r="H2123" s="318">
        <v>40984</v>
      </c>
      <c r="I2123" s="318">
        <v>50405</v>
      </c>
      <c r="J2123" s="315"/>
      <c r="K2123" s="315">
        <v>1026</v>
      </c>
      <c r="L2123" s="315" t="s">
        <v>2344</v>
      </c>
      <c r="M2123" s="315" t="s">
        <v>766</v>
      </c>
      <c r="N2123" s="315" t="s">
        <v>755</v>
      </c>
      <c r="O2123" s="315"/>
      <c r="P2123" s="315"/>
      <c r="Q2123" s="315"/>
    </row>
    <row r="2124" spans="1:17">
      <c r="A2124" s="315" t="s">
        <v>755</v>
      </c>
      <c r="B2124" s="315" t="s">
        <v>2095</v>
      </c>
      <c r="C2124" s="315" t="s">
        <v>2098</v>
      </c>
      <c r="D2124" s="316">
        <v>3.82</v>
      </c>
      <c r="E2124" s="317">
        <v>3583</v>
      </c>
      <c r="F2124" s="317">
        <v>2203.56</v>
      </c>
      <c r="G2124" s="318">
        <v>40486</v>
      </c>
      <c r="H2124" s="318">
        <v>40532</v>
      </c>
      <c r="I2124" s="318">
        <v>49674</v>
      </c>
      <c r="J2124" s="315"/>
      <c r="K2124" s="315">
        <v>5103</v>
      </c>
      <c r="L2124" s="315" t="s">
        <v>3059</v>
      </c>
      <c r="M2124" s="315" t="s">
        <v>776</v>
      </c>
      <c r="N2124" s="315" t="s">
        <v>755</v>
      </c>
      <c r="O2124" s="315"/>
      <c r="P2124" s="315"/>
      <c r="Q2124" s="315"/>
    </row>
    <row r="2125" spans="1:17">
      <c r="A2125" s="315" t="s">
        <v>755</v>
      </c>
      <c r="B2125" s="315" t="s">
        <v>2095</v>
      </c>
      <c r="C2125" s="315" t="s">
        <v>2098</v>
      </c>
      <c r="D2125" s="316">
        <v>3.82</v>
      </c>
      <c r="E2125" s="317">
        <v>2839.9900000000002</v>
      </c>
      <c r="F2125" s="317">
        <v>1371.69</v>
      </c>
      <c r="G2125" s="318">
        <v>40637</v>
      </c>
      <c r="H2125" s="318">
        <v>40749</v>
      </c>
      <c r="I2125" s="318">
        <v>50040</v>
      </c>
      <c r="J2125" s="315"/>
      <c r="K2125" s="315">
        <v>4102</v>
      </c>
      <c r="L2125" s="315" t="s">
        <v>2471</v>
      </c>
      <c r="M2125" s="315" t="s">
        <v>1484</v>
      </c>
      <c r="N2125" s="315" t="s">
        <v>755</v>
      </c>
      <c r="O2125" s="315"/>
      <c r="P2125" s="315"/>
      <c r="Q2125" s="315"/>
    </row>
    <row r="2126" spans="1:17">
      <c r="A2126" s="315" t="s">
        <v>755</v>
      </c>
      <c r="B2126" s="315" t="s">
        <v>2095</v>
      </c>
      <c r="C2126" s="315" t="s">
        <v>2098</v>
      </c>
      <c r="D2126" s="316">
        <v>3.82</v>
      </c>
      <c r="E2126" s="317">
        <v>2806</v>
      </c>
      <c r="F2126" s="317">
        <v>1355.3000000000002</v>
      </c>
      <c r="G2126" s="318">
        <v>40691</v>
      </c>
      <c r="H2126" s="318">
        <v>40744</v>
      </c>
      <c r="I2126" s="318">
        <v>50040</v>
      </c>
      <c r="J2126" s="315"/>
      <c r="K2126" s="315">
        <v>4710</v>
      </c>
      <c r="L2126" s="315" t="s">
        <v>2888</v>
      </c>
      <c r="M2126" s="315" t="s">
        <v>1296</v>
      </c>
      <c r="N2126" s="315" t="s">
        <v>755</v>
      </c>
      <c r="O2126" s="315"/>
      <c r="P2126" s="315"/>
      <c r="Q2126" s="315"/>
    </row>
    <row r="2127" spans="1:17">
      <c r="A2127" s="315" t="s">
        <v>755</v>
      </c>
      <c r="B2127" s="315" t="s">
        <v>2095</v>
      </c>
      <c r="C2127" s="315" t="s">
        <v>2098</v>
      </c>
      <c r="D2127" s="316">
        <v>3.82</v>
      </c>
      <c r="E2127" s="317">
        <v>3194</v>
      </c>
      <c r="F2127" s="317">
        <v>1542.7</v>
      </c>
      <c r="G2127" s="318">
        <v>40728</v>
      </c>
      <c r="H2127" s="318">
        <v>40718</v>
      </c>
      <c r="I2127" s="318">
        <v>50040</v>
      </c>
      <c r="J2127" s="315"/>
      <c r="K2127" s="315">
        <v>3110</v>
      </c>
      <c r="L2127" s="315" t="s">
        <v>2198</v>
      </c>
      <c r="M2127" s="315" t="s">
        <v>764</v>
      </c>
      <c r="N2127" s="315" t="s">
        <v>755</v>
      </c>
      <c r="O2127" s="315"/>
      <c r="P2127" s="315"/>
      <c r="Q2127" s="315"/>
    </row>
    <row r="2128" spans="1:17">
      <c r="A2128" s="315" t="s">
        <v>755</v>
      </c>
      <c r="B2128" s="315" t="s">
        <v>2095</v>
      </c>
      <c r="C2128" s="315" t="s">
        <v>2098</v>
      </c>
      <c r="D2128" s="316">
        <v>3.83</v>
      </c>
      <c r="E2128" s="317">
        <v>2779</v>
      </c>
      <c r="F2128" s="317">
        <v>1108.82</v>
      </c>
      <c r="G2128" s="318">
        <v>40786</v>
      </c>
      <c r="H2128" s="318">
        <v>41157</v>
      </c>
      <c r="I2128" s="318">
        <v>50405</v>
      </c>
      <c r="J2128" s="315"/>
      <c r="K2128" s="315">
        <v>8217</v>
      </c>
      <c r="L2128" s="315" t="s">
        <v>3060</v>
      </c>
      <c r="M2128" s="315" t="s">
        <v>1051</v>
      </c>
      <c r="N2128" s="315" t="s">
        <v>755</v>
      </c>
      <c r="O2128" s="315"/>
      <c r="P2128" s="315"/>
      <c r="Q2128" s="315"/>
    </row>
    <row r="2129" spans="1:17">
      <c r="A2129" s="315" t="s">
        <v>755</v>
      </c>
      <c r="B2129" s="315" t="s">
        <v>2095</v>
      </c>
      <c r="C2129" s="315" t="s">
        <v>2096</v>
      </c>
      <c r="D2129" s="316">
        <v>3.84</v>
      </c>
      <c r="E2129" s="317">
        <v>3869.32</v>
      </c>
      <c r="F2129" s="317">
        <v>2290.6300000000006</v>
      </c>
      <c r="G2129" s="318">
        <v>40506</v>
      </c>
      <c r="H2129" s="318">
        <v>40557</v>
      </c>
      <c r="I2129" s="318">
        <v>50040</v>
      </c>
      <c r="J2129" s="315"/>
      <c r="K2129" s="315">
        <v>8400</v>
      </c>
      <c r="L2129" s="315" t="s">
        <v>2085</v>
      </c>
      <c r="M2129" s="315" t="s">
        <v>784</v>
      </c>
      <c r="N2129" s="315" t="s">
        <v>755</v>
      </c>
      <c r="O2129" s="315"/>
      <c r="P2129" s="315"/>
      <c r="Q2129" s="315"/>
    </row>
    <row r="2130" spans="1:17">
      <c r="A2130" s="315" t="s">
        <v>755</v>
      </c>
      <c r="B2130" s="315" t="s">
        <v>2095</v>
      </c>
      <c r="C2130" s="315" t="s">
        <v>2098</v>
      </c>
      <c r="D2130" s="316">
        <v>3.84</v>
      </c>
      <c r="E2130" s="317">
        <v>1889</v>
      </c>
      <c r="F2130" s="317">
        <v>912.3900000000001</v>
      </c>
      <c r="G2130" s="318">
        <v>40617</v>
      </c>
      <c r="H2130" s="318">
        <v>40649</v>
      </c>
      <c r="I2130" s="318">
        <v>50040</v>
      </c>
      <c r="J2130" s="315"/>
      <c r="K2130" s="315">
        <v>4133</v>
      </c>
      <c r="L2130" s="315" t="s">
        <v>2418</v>
      </c>
      <c r="M2130" s="315" t="s">
        <v>1484</v>
      </c>
      <c r="N2130" s="315" t="s">
        <v>755</v>
      </c>
      <c r="O2130" s="315"/>
      <c r="P2130" s="315"/>
      <c r="Q2130" s="315"/>
    </row>
    <row r="2131" spans="1:17">
      <c r="A2131" s="315" t="s">
        <v>755</v>
      </c>
      <c r="B2131" s="315" t="s">
        <v>2095</v>
      </c>
      <c r="C2131" s="315" t="s">
        <v>2098</v>
      </c>
      <c r="D2131" s="316">
        <v>3.84</v>
      </c>
      <c r="E2131" s="317">
        <v>2726</v>
      </c>
      <c r="F2131" s="317">
        <v>1316.67</v>
      </c>
      <c r="G2131" s="318">
        <v>40688</v>
      </c>
      <c r="H2131" s="318">
        <v>40739</v>
      </c>
      <c r="I2131" s="318">
        <v>50040</v>
      </c>
      <c r="J2131" s="315"/>
      <c r="K2131" s="315">
        <v>9434</v>
      </c>
      <c r="L2131" s="315" t="s">
        <v>1550</v>
      </c>
      <c r="M2131" s="315" t="s">
        <v>770</v>
      </c>
      <c r="N2131" s="315" t="s">
        <v>755</v>
      </c>
      <c r="O2131" s="315"/>
      <c r="P2131" s="315"/>
      <c r="Q2131" s="315"/>
    </row>
    <row r="2132" spans="1:17">
      <c r="A2132" s="315" t="s">
        <v>755</v>
      </c>
      <c r="B2132" s="315" t="s">
        <v>2095</v>
      </c>
      <c r="C2132" s="315" t="s">
        <v>2096</v>
      </c>
      <c r="D2132" s="316">
        <v>3.84</v>
      </c>
      <c r="E2132" s="317">
        <v>2667</v>
      </c>
      <c r="F2132" s="317">
        <v>1578.87</v>
      </c>
      <c r="G2132" s="318">
        <v>40717</v>
      </c>
      <c r="H2132" s="318">
        <v>40774</v>
      </c>
      <c r="I2132" s="318">
        <v>50040</v>
      </c>
      <c r="J2132" s="315"/>
      <c r="K2132" s="315">
        <v>4900</v>
      </c>
      <c r="L2132" s="315" t="s">
        <v>2377</v>
      </c>
      <c r="M2132" s="315" t="s">
        <v>764</v>
      </c>
      <c r="N2132" s="315" t="s">
        <v>755</v>
      </c>
      <c r="O2132" s="315"/>
      <c r="P2132" s="315"/>
      <c r="Q2132" s="315"/>
    </row>
    <row r="2133" spans="1:17">
      <c r="A2133" s="315" t="s">
        <v>755</v>
      </c>
      <c r="B2133" s="315" t="s">
        <v>2095</v>
      </c>
      <c r="C2133" s="315" t="s">
        <v>2098</v>
      </c>
      <c r="D2133" s="316">
        <v>3.84</v>
      </c>
      <c r="E2133" s="317">
        <v>3060</v>
      </c>
      <c r="F2133" s="317">
        <v>1477.9799999999998</v>
      </c>
      <c r="G2133" s="318">
        <v>40728</v>
      </c>
      <c r="H2133" s="318">
        <v>40838</v>
      </c>
      <c r="I2133" s="318">
        <v>50040</v>
      </c>
      <c r="J2133" s="315"/>
      <c r="K2133" s="315">
        <v>9100</v>
      </c>
      <c r="L2133" s="315" t="s">
        <v>2837</v>
      </c>
      <c r="M2133" s="315" t="s">
        <v>781</v>
      </c>
      <c r="N2133" s="315" t="s">
        <v>755</v>
      </c>
      <c r="O2133" s="315"/>
      <c r="P2133" s="315"/>
      <c r="Q2133" s="315"/>
    </row>
    <row r="2134" spans="1:17">
      <c r="A2134" s="315" t="s">
        <v>755</v>
      </c>
      <c r="B2134" s="315" t="s">
        <v>2095</v>
      </c>
      <c r="C2134" s="315" t="s">
        <v>2098</v>
      </c>
      <c r="D2134" s="316">
        <v>3.84</v>
      </c>
      <c r="E2134" s="317">
        <v>3127</v>
      </c>
      <c r="F2134" s="317">
        <v>1510.3400000000001</v>
      </c>
      <c r="G2134" s="318">
        <v>40781</v>
      </c>
      <c r="H2134" s="318">
        <v>40860</v>
      </c>
      <c r="I2134" s="318">
        <v>50040</v>
      </c>
      <c r="J2134" s="315"/>
      <c r="K2134" s="315">
        <v>1753</v>
      </c>
      <c r="L2134" s="315" t="s">
        <v>2113</v>
      </c>
      <c r="M2134" s="315" t="s">
        <v>761</v>
      </c>
      <c r="N2134" s="315" t="s">
        <v>755</v>
      </c>
      <c r="O2134" s="315"/>
      <c r="P2134" s="315"/>
      <c r="Q2134" s="315"/>
    </row>
    <row r="2135" spans="1:17">
      <c r="A2135" s="315" t="s">
        <v>755</v>
      </c>
      <c r="B2135" s="315" t="s">
        <v>2095</v>
      </c>
      <c r="C2135" s="315" t="s">
        <v>2096</v>
      </c>
      <c r="D2135" s="316">
        <v>3.84</v>
      </c>
      <c r="E2135" s="317">
        <v>3261</v>
      </c>
      <c r="F2135" s="317">
        <v>1930.5099999999998</v>
      </c>
      <c r="G2135" s="318">
        <v>40799</v>
      </c>
      <c r="H2135" s="318">
        <v>40795</v>
      </c>
      <c r="I2135" s="318">
        <v>50040</v>
      </c>
      <c r="J2135" s="315"/>
      <c r="K2135" s="315">
        <v>5703</v>
      </c>
      <c r="L2135" s="315" t="s">
        <v>2485</v>
      </c>
      <c r="M2135" s="315" t="s">
        <v>776</v>
      </c>
      <c r="N2135" s="315" t="s">
        <v>755</v>
      </c>
      <c r="O2135" s="315"/>
      <c r="P2135" s="315"/>
      <c r="Q2135" s="315"/>
    </row>
    <row r="2136" spans="1:17">
      <c r="A2136" s="315" t="s">
        <v>755</v>
      </c>
      <c r="B2136" s="315" t="s">
        <v>2095</v>
      </c>
      <c r="C2136" s="315" t="s">
        <v>2098</v>
      </c>
      <c r="D2136" s="316">
        <v>3.84</v>
      </c>
      <c r="E2136" s="317">
        <v>1974</v>
      </c>
      <c r="F2136" s="317">
        <v>787.63000000000011</v>
      </c>
      <c r="G2136" s="318">
        <v>40807</v>
      </c>
      <c r="H2136" s="318">
        <v>41095</v>
      </c>
      <c r="I2136" s="318">
        <v>50405</v>
      </c>
      <c r="J2136" s="315"/>
      <c r="K2136" s="315">
        <v>2023</v>
      </c>
      <c r="L2136" s="315" t="s">
        <v>2554</v>
      </c>
      <c r="M2136" s="315" t="s">
        <v>758</v>
      </c>
      <c r="N2136" s="315" t="s">
        <v>755</v>
      </c>
      <c r="O2136" s="315"/>
      <c r="P2136" s="315"/>
      <c r="Q2136" s="315"/>
    </row>
    <row r="2137" spans="1:17">
      <c r="A2137" s="315" t="s">
        <v>755</v>
      </c>
      <c r="B2137" s="315" t="s">
        <v>2095</v>
      </c>
      <c r="C2137" s="315" t="s">
        <v>2096</v>
      </c>
      <c r="D2137" s="316">
        <v>3.84</v>
      </c>
      <c r="E2137" s="317">
        <v>2193</v>
      </c>
      <c r="F2137" s="317">
        <v>1298.25</v>
      </c>
      <c r="G2137" s="318">
        <v>40833</v>
      </c>
      <c r="H2137" s="318">
        <v>40884</v>
      </c>
      <c r="I2137" s="318">
        <v>50040</v>
      </c>
      <c r="J2137" s="315"/>
      <c r="K2137" s="315">
        <v>1695</v>
      </c>
      <c r="L2137" s="315" t="s">
        <v>3061</v>
      </c>
      <c r="M2137" s="315" t="s">
        <v>761</v>
      </c>
      <c r="N2137" s="315" t="s">
        <v>755</v>
      </c>
      <c r="O2137" s="315"/>
      <c r="P2137" s="315"/>
      <c r="Q2137" s="315"/>
    </row>
    <row r="2138" spans="1:17">
      <c r="A2138" s="315" t="s">
        <v>755</v>
      </c>
      <c r="B2138" s="315" t="s">
        <v>2095</v>
      </c>
      <c r="C2138" s="315" t="s">
        <v>2098</v>
      </c>
      <c r="D2138" s="316">
        <v>3.84</v>
      </c>
      <c r="E2138" s="317">
        <v>1845</v>
      </c>
      <c r="F2138" s="317">
        <v>819.18000000000006</v>
      </c>
      <c r="G2138" s="318">
        <v>40842</v>
      </c>
      <c r="H2138" s="318">
        <v>40948</v>
      </c>
      <c r="I2138" s="318">
        <v>50405</v>
      </c>
      <c r="J2138" s="315"/>
      <c r="K2138" s="315">
        <v>1228</v>
      </c>
      <c r="L2138" s="315" t="s">
        <v>2243</v>
      </c>
      <c r="M2138" s="315" t="s">
        <v>1827</v>
      </c>
      <c r="N2138" s="315" t="s">
        <v>755</v>
      </c>
      <c r="O2138" s="315"/>
      <c r="P2138" s="315"/>
      <c r="Q2138" s="315"/>
    </row>
    <row r="2139" spans="1:17">
      <c r="A2139" s="315" t="s">
        <v>755</v>
      </c>
      <c r="B2139" s="315" t="s">
        <v>2095</v>
      </c>
      <c r="C2139" s="315" t="s">
        <v>2098</v>
      </c>
      <c r="D2139" s="316">
        <v>3.84</v>
      </c>
      <c r="E2139" s="317">
        <v>1992</v>
      </c>
      <c r="F2139" s="317">
        <v>962.1400000000001</v>
      </c>
      <c r="G2139" s="318">
        <v>40844</v>
      </c>
      <c r="H2139" s="318">
        <v>40898</v>
      </c>
      <c r="I2139" s="318">
        <v>50040</v>
      </c>
      <c r="J2139" s="315"/>
      <c r="K2139" s="315">
        <v>3303</v>
      </c>
      <c r="L2139" s="315" t="s">
        <v>2441</v>
      </c>
      <c r="M2139" s="315" t="s">
        <v>764</v>
      </c>
      <c r="N2139" s="315" t="s">
        <v>755</v>
      </c>
      <c r="O2139" s="315"/>
      <c r="P2139" s="315"/>
      <c r="Q2139" s="315"/>
    </row>
    <row r="2140" spans="1:17">
      <c r="A2140" s="315" t="s">
        <v>755</v>
      </c>
      <c r="B2140" s="315" t="s">
        <v>2095</v>
      </c>
      <c r="C2140" s="315" t="s">
        <v>2098</v>
      </c>
      <c r="D2140" s="316">
        <v>3.87</v>
      </c>
      <c r="E2140" s="317">
        <v>5083</v>
      </c>
      <c r="F2140" s="317">
        <v>2455.1</v>
      </c>
      <c r="G2140" s="318">
        <v>40736</v>
      </c>
      <c r="H2140" s="318">
        <v>40765</v>
      </c>
      <c r="I2140" s="318">
        <v>50040</v>
      </c>
      <c r="J2140" s="315"/>
      <c r="K2140" s="315">
        <v>8610</v>
      </c>
      <c r="L2140" s="315" t="s">
        <v>1370</v>
      </c>
      <c r="M2140" s="315" t="s">
        <v>784</v>
      </c>
      <c r="N2140" s="315" t="s">
        <v>755</v>
      </c>
      <c r="O2140" s="315"/>
      <c r="P2140" s="315"/>
      <c r="Q2140" s="315"/>
    </row>
    <row r="2141" spans="1:17">
      <c r="A2141" s="315" t="s">
        <v>755</v>
      </c>
      <c r="B2141" s="315" t="s">
        <v>2095</v>
      </c>
      <c r="C2141" s="315" t="s">
        <v>2096</v>
      </c>
      <c r="D2141" s="316">
        <v>3.89</v>
      </c>
      <c r="E2141" s="317">
        <v>4082</v>
      </c>
      <c r="F2141" s="317">
        <v>3163.56</v>
      </c>
      <c r="G2141" s="318">
        <v>39787</v>
      </c>
      <c r="H2141" s="318">
        <v>39989</v>
      </c>
      <c r="I2141" s="318">
        <v>49309</v>
      </c>
      <c r="J2141" s="315"/>
      <c r="K2141" s="315">
        <v>3257</v>
      </c>
      <c r="L2141" s="315" t="s">
        <v>3062</v>
      </c>
      <c r="M2141" s="315" t="s">
        <v>764</v>
      </c>
      <c r="N2141" s="315" t="s">
        <v>755</v>
      </c>
      <c r="O2141" s="315"/>
      <c r="P2141" s="315"/>
      <c r="Q2141" s="315"/>
    </row>
    <row r="2142" spans="1:17">
      <c r="A2142" s="315" t="s">
        <v>755</v>
      </c>
      <c r="B2142" s="315" t="s">
        <v>2095</v>
      </c>
      <c r="C2142" s="315" t="s">
        <v>2098</v>
      </c>
      <c r="D2142" s="316">
        <v>3.89</v>
      </c>
      <c r="E2142" s="317">
        <v>3656</v>
      </c>
      <c r="F2142" s="317">
        <v>1765.85</v>
      </c>
      <c r="G2142" s="318">
        <v>40647</v>
      </c>
      <c r="H2142" s="318">
        <v>40686</v>
      </c>
      <c r="I2142" s="318">
        <v>50040</v>
      </c>
      <c r="J2142" s="315"/>
      <c r="K2142" s="315">
        <v>4703</v>
      </c>
      <c r="L2142" s="315" t="s">
        <v>3063</v>
      </c>
      <c r="M2142" s="315" t="s">
        <v>1296</v>
      </c>
      <c r="N2142" s="315" t="s">
        <v>755</v>
      </c>
      <c r="O2142" s="315"/>
      <c r="P2142" s="315"/>
      <c r="Q2142" s="315"/>
    </row>
    <row r="2143" spans="1:17">
      <c r="A2143" s="315" t="s">
        <v>755</v>
      </c>
      <c r="B2143" s="315" t="s">
        <v>2095</v>
      </c>
      <c r="C2143" s="315" t="s">
        <v>2098</v>
      </c>
      <c r="D2143" s="316">
        <v>3.89</v>
      </c>
      <c r="E2143" s="317">
        <v>3726</v>
      </c>
      <c r="F2143" s="317">
        <v>1799.6499999999999</v>
      </c>
      <c r="G2143" s="318">
        <v>40774</v>
      </c>
      <c r="H2143" s="318">
        <v>40773</v>
      </c>
      <c r="I2143" s="318">
        <v>50040</v>
      </c>
      <c r="J2143" s="315"/>
      <c r="K2143" s="315">
        <v>8374</v>
      </c>
      <c r="L2143" s="315" t="s">
        <v>3064</v>
      </c>
      <c r="M2143" s="315" t="s">
        <v>792</v>
      </c>
      <c r="N2143" s="315" t="s">
        <v>755</v>
      </c>
      <c r="O2143" s="315"/>
      <c r="P2143" s="315"/>
      <c r="Q2143" s="315"/>
    </row>
    <row r="2144" spans="1:17">
      <c r="A2144" s="315" t="s">
        <v>755</v>
      </c>
      <c r="B2144" s="315" t="s">
        <v>2095</v>
      </c>
      <c r="C2144" s="315" t="s">
        <v>2096</v>
      </c>
      <c r="D2144" s="316">
        <v>3.9</v>
      </c>
      <c r="E2144" s="317">
        <v>3921</v>
      </c>
      <c r="F2144" s="317">
        <v>2136.96</v>
      </c>
      <c r="G2144" s="318">
        <v>39569</v>
      </c>
      <c r="H2144" s="318">
        <v>40966</v>
      </c>
      <c r="I2144" s="318">
        <v>50405</v>
      </c>
      <c r="J2144" s="315"/>
      <c r="K2144" s="315">
        <v>1288</v>
      </c>
      <c r="L2144" s="315" t="s">
        <v>3065</v>
      </c>
      <c r="M2144" s="315" t="s">
        <v>1827</v>
      </c>
      <c r="N2144" s="315" t="s">
        <v>755</v>
      </c>
      <c r="O2144" s="315"/>
      <c r="P2144" s="315"/>
      <c r="Q2144" s="315"/>
    </row>
    <row r="2145" spans="1:17">
      <c r="A2145" s="315" t="s">
        <v>755</v>
      </c>
      <c r="B2145" s="315" t="s">
        <v>2095</v>
      </c>
      <c r="C2145" s="315" t="s">
        <v>2096</v>
      </c>
      <c r="D2145" s="316">
        <v>3.9</v>
      </c>
      <c r="E2145" s="317">
        <v>3894</v>
      </c>
      <c r="F2145" s="317">
        <v>2305.25</v>
      </c>
      <c r="G2145" s="318">
        <v>39570</v>
      </c>
      <c r="H2145" s="318">
        <v>40735</v>
      </c>
      <c r="I2145" s="318">
        <v>50040</v>
      </c>
      <c r="J2145" s="315"/>
      <c r="K2145" s="315">
        <v>1145</v>
      </c>
      <c r="L2145" s="315" t="s">
        <v>765</v>
      </c>
      <c r="M2145" s="315" t="s">
        <v>766</v>
      </c>
      <c r="N2145" s="315" t="s">
        <v>755</v>
      </c>
      <c r="O2145" s="315"/>
      <c r="P2145" s="315"/>
      <c r="Q2145" s="315"/>
    </row>
    <row r="2146" spans="1:17">
      <c r="A2146" s="315" t="s">
        <v>755</v>
      </c>
      <c r="B2146" s="315" t="s">
        <v>2095</v>
      </c>
      <c r="C2146" s="315" t="s">
        <v>2098</v>
      </c>
      <c r="D2146" s="316">
        <v>3.9</v>
      </c>
      <c r="E2146" s="317">
        <v>4002</v>
      </c>
      <c r="F2146" s="317">
        <v>3001.5</v>
      </c>
      <c r="G2146" s="318">
        <v>39570</v>
      </c>
      <c r="H2146" s="318">
        <v>39974</v>
      </c>
      <c r="I2146" s="318">
        <v>49309</v>
      </c>
      <c r="J2146" s="315"/>
      <c r="K2146" s="315">
        <v>1085</v>
      </c>
      <c r="L2146" s="315" t="s">
        <v>3066</v>
      </c>
      <c r="M2146" s="315" t="s">
        <v>766</v>
      </c>
      <c r="N2146" s="315" t="s">
        <v>755</v>
      </c>
      <c r="O2146" s="315"/>
      <c r="P2146" s="315"/>
      <c r="Q2146" s="315"/>
    </row>
    <row r="2147" spans="1:17">
      <c r="A2147" s="315" t="s">
        <v>755</v>
      </c>
      <c r="B2147" s="315" t="s">
        <v>2095</v>
      </c>
      <c r="C2147" s="315" t="s">
        <v>2098</v>
      </c>
      <c r="D2147" s="316">
        <v>3.9</v>
      </c>
      <c r="E2147" s="317">
        <v>3980</v>
      </c>
      <c r="F2147" s="317">
        <v>2985</v>
      </c>
      <c r="G2147" s="318">
        <v>39570</v>
      </c>
      <c r="H2147" s="318">
        <v>39402</v>
      </c>
      <c r="I2147" s="318">
        <v>48549</v>
      </c>
      <c r="J2147" s="315"/>
      <c r="K2147" s="315">
        <v>9443</v>
      </c>
      <c r="L2147" s="315" t="s">
        <v>2464</v>
      </c>
      <c r="M2147" s="315" t="s">
        <v>770</v>
      </c>
      <c r="N2147" s="315" t="s">
        <v>755</v>
      </c>
      <c r="O2147" s="315"/>
      <c r="P2147" s="315"/>
      <c r="Q2147" s="315"/>
    </row>
    <row r="2148" spans="1:17">
      <c r="A2148" s="315" t="s">
        <v>755</v>
      </c>
      <c r="B2148" s="315" t="s">
        <v>2095</v>
      </c>
      <c r="C2148" s="315" t="s">
        <v>2096</v>
      </c>
      <c r="D2148" s="316">
        <v>3.9</v>
      </c>
      <c r="E2148" s="317">
        <v>3366</v>
      </c>
      <c r="F2148" s="317">
        <v>3029.4</v>
      </c>
      <c r="G2148" s="318">
        <v>39570</v>
      </c>
      <c r="H2148" s="318">
        <v>39545</v>
      </c>
      <c r="I2148" s="318">
        <v>48914</v>
      </c>
      <c r="J2148" s="315"/>
      <c r="K2148" s="315">
        <v>2905</v>
      </c>
      <c r="L2148" s="315" t="s">
        <v>3067</v>
      </c>
      <c r="M2148" s="315" t="s">
        <v>1431</v>
      </c>
      <c r="N2148" s="315" t="s">
        <v>755</v>
      </c>
      <c r="O2148" s="315"/>
      <c r="P2148" s="315"/>
      <c r="Q2148" s="315"/>
    </row>
    <row r="2149" spans="1:17">
      <c r="A2149" s="315" t="s">
        <v>755</v>
      </c>
      <c r="B2149" s="315" t="s">
        <v>2095</v>
      </c>
      <c r="C2149" s="315" t="s">
        <v>2096</v>
      </c>
      <c r="D2149" s="316">
        <v>3.9</v>
      </c>
      <c r="E2149" s="317">
        <v>4463</v>
      </c>
      <c r="F2149" s="317">
        <v>4016.7</v>
      </c>
      <c r="G2149" s="318">
        <v>39571</v>
      </c>
      <c r="H2149" s="318">
        <v>39584</v>
      </c>
      <c r="I2149" s="318">
        <v>48944</v>
      </c>
      <c r="J2149" s="315"/>
      <c r="K2149" s="315">
        <v>1965</v>
      </c>
      <c r="L2149" s="315" t="s">
        <v>2239</v>
      </c>
      <c r="M2149" s="315" t="s">
        <v>754</v>
      </c>
      <c r="N2149" s="315" t="s">
        <v>755</v>
      </c>
      <c r="O2149" s="315"/>
      <c r="P2149" s="315"/>
      <c r="Q2149" s="315"/>
    </row>
    <row r="2150" spans="1:17">
      <c r="A2150" s="315" t="s">
        <v>755</v>
      </c>
      <c r="B2150" s="315" t="s">
        <v>2095</v>
      </c>
      <c r="C2150" s="315" t="s">
        <v>2096</v>
      </c>
      <c r="D2150" s="316">
        <v>3.9</v>
      </c>
      <c r="E2150" s="317">
        <v>3485</v>
      </c>
      <c r="F2150" s="317">
        <v>3136.5</v>
      </c>
      <c r="G2150" s="318">
        <v>39569</v>
      </c>
      <c r="H2150" s="318">
        <v>39834</v>
      </c>
      <c r="I2150" s="318">
        <v>49309</v>
      </c>
      <c r="J2150" s="315"/>
      <c r="K2150" s="315">
        <v>9445</v>
      </c>
      <c r="L2150" s="315" t="s">
        <v>2536</v>
      </c>
      <c r="M2150" s="315" t="s">
        <v>770</v>
      </c>
      <c r="N2150" s="315" t="s">
        <v>755</v>
      </c>
      <c r="O2150" s="315"/>
      <c r="P2150" s="315"/>
      <c r="Q2150" s="315"/>
    </row>
    <row r="2151" spans="1:17">
      <c r="A2151" s="315" t="s">
        <v>755</v>
      </c>
      <c r="B2151" s="315" t="s">
        <v>2095</v>
      </c>
      <c r="C2151" s="315" t="s">
        <v>2098</v>
      </c>
      <c r="D2151" s="316">
        <v>3.9</v>
      </c>
      <c r="E2151" s="317">
        <v>4025</v>
      </c>
      <c r="F2151" s="317">
        <v>2475.3899999999994</v>
      </c>
      <c r="G2151" s="318">
        <v>39570</v>
      </c>
      <c r="H2151" s="318">
        <v>40375</v>
      </c>
      <c r="I2151" s="318">
        <v>49674</v>
      </c>
      <c r="J2151" s="315"/>
      <c r="K2151" s="315">
        <v>6596</v>
      </c>
      <c r="L2151" s="315" t="s">
        <v>3068</v>
      </c>
      <c r="M2151" s="315" t="s">
        <v>811</v>
      </c>
      <c r="N2151" s="315" t="s">
        <v>755</v>
      </c>
      <c r="O2151" s="315"/>
      <c r="P2151" s="315"/>
      <c r="Q2151" s="315"/>
    </row>
    <row r="2152" spans="1:17">
      <c r="A2152" s="315" t="s">
        <v>755</v>
      </c>
      <c r="B2152" s="315" t="s">
        <v>2095</v>
      </c>
      <c r="C2152" s="315" t="s">
        <v>2096</v>
      </c>
      <c r="D2152" s="316">
        <v>3.9</v>
      </c>
      <c r="E2152" s="317">
        <v>3217</v>
      </c>
      <c r="F2152" s="317">
        <v>2895.3</v>
      </c>
      <c r="G2152" s="318">
        <v>39570</v>
      </c>
      <c r="H2152" s="318">
        <v>39599</v>
      </c>
      <c r="I2152" s="318">
        <v>48914</v>
      </c>
      <c r="J2152" s="315"/>
      <c r="K2152" s="315">
        <v>2908</v>
      </c>
      <c r="L2152" s="315" t="s">
        <v>3069</v>
      </c>
      <c r="M2152" s="315" t="s">
        <v>1431</v>
      </c>
      <c r="N2152" s="315" t="s">
        <v>755</v>
      </c>
      <c r="O2152" s="315"/>
      <c r="P2152" s="315"/>
      <c r="Q2152" s="315"/>
    </row>
    <row r="2153" spans="1:17">
      <c r="A2153" s="315" t="s">
        <v>755</v>
      </c>
      <c r="B2153" s="315" t="s">
        <v>2095</v>
      </c>
      <c r="C2153" s="315" t="s">
        <v>2098</v>
      </c>
      <c r="D2153" s="316">
        <v>3.9</v>
      </c>
      <c r="E2153" s="317">
        <v>4532</v>
      </c>
      <c r="F2153" s="317">
        <v>3399</v>
      </c>
      <c r="G2153" s="318">
        <v>39570</v>
      </c>
      <c r="H2153" s="318">
        <v>39629</v>
      </c>
      <c r="I2153" s="318">
        <v>48914</v>
      </c>
      <c r="J2153" s="315"/>
      <c r="K2153" s="315">
        <v>3044</v>
      </c>
      <c r="L2153" s="315" t="s">
        <v>2152</v>
      </c>
      <c r="M2153" s="315" t="s">
        <v>764</v>
      </c>
      <c r="N2153" s="315" t="s">
        <v>755</v>
      </c>
      <c r="O2153" s="315"/>
      <c r="P2153" s="315"/>
      <c r="Q2153" s="315"/>
    </row>
    <row r="2154" spans="1:17">
      <c r="A2154" s="315" t="s">
        <v>750</v>
      </c>
      <c r="B2154" s="315" t="s">
        <v>2095</v>
      </c>
      <c r="C2154" s="315" t="s">
        <v>2098</v>
      </c>
      <c r="D2154" s="316">
        <v>3.9</v>
      </c>
      <c r="E2154" s="317">
        <v>3779</v>
      </c>
      <c r="F2154" s="317">
        <v>2834.25</v>
      </c>
      <c r="G2154" s="318">
        <v>39570</v>
      </c>
      <c r="H2154" s="318">
        <v>39657</v>
      </c>
      <c r="I2154" s="318">
        <v>48944</v>
      </c>
      <c r="J2154" s="315"/>
      <c r="K2154" s="315">
        <v>8332</v>
      </c>
      <c r="L2154" s="315" t="s">
        <v>2319</v>
      </c>
      <c r="M2154" s="315" t="s">
        <v>784</v>
      </c>
      <c r="N2154" s="315" t="s">
        <v>750</v>
      </c>
      <c r="O2154" s="315"/>
      <c r="P2154" s="315"/>
      <c r="Q2154" s="315"/>
    </row>
    <row r="2155" spans="1:17">
      <c r="A2155" s="315" t="s">
        <v>755</v>
      </c>
      <c r="B2155" s="315" t="s">
        <v>2095</v>
      </c>
      <c r="C2155" s="315" t="s">
        <v>2098</v>
      </c>
      <c r="D2155" s="316">
        <v>3.9</v>
      </c>
      <c r="E2155" s="317">
        <v>4050.01</v>
      </c>
      <c r="F2155" s="317">
        <v>3037.51</v>
      </c>
      <c r="G2155" s="318">
        <v>39570</v>
      </c>
      <c r="H2155" s="318">
        <v>39563</v>
      </c>
      <c r="I2155" s="318">
        <v>48914</v>
      </c>
      <c r="J2155" s="315"/>
      <c r="K2155" s="315">
        <v>8488</v>
      </c>
      <c r="L2155" s="315" t="s">
        <v>3070</v>
      </c>
      <c r="M2155" s="315" t="s">
        <v>784</v>
      </c>
      <c r="N2155" s="315" t="s">
        <v>755</v>
      </c>
      <c r="O2155" s="315"/>
      <c r="P2155" s="315"/>
      <c r="Q2155" s="315"/>
    </row>
    <row r="2156" spans="1:17">
      <c r="A2156" s="315" t="s">
        <v>755</v>
      </c>
      <c r="B2156" s="315" t="s">
        <v>2095</v>
      </c>
      <c r="C2156" s="315" t="s">
        <v>2098</v>
      </c>
      <c r="D2156" s="316">
        <v>3.9</v>
      </c>
      <c r="E2156" s="317">
        <v>4051</v>
      </c>
      <c r="F2156" s="317">
        <v>3038.25</v>
      </c>
      <c r="G2156" s="318">
        <v>39597</v>
      </c>
      <c r="H2156" s="318">
        <v>39503</v>
      </c>
      <c r="I2156" s="318">
        <v>48914</v>
      </c>
      <c r="J2156" s="315"/>
      <c r="K2156" s="315">
        <v>8447</v>
      </c>
      <c r="L2156" s="315" t="s">
        <v>3071</v>
      </c>
      <c r="M2156" s="315" t="s">
        <v>784</v>
      </c>
      <c r="N2156" s="315" t="s">
        <v>755</v>
      </c>
      <c r="O2156" s="315"/>
      <c r="P2156" s="315"/>
      <c r="Q2156" s="315"/>
    </row>
    <row r="2157" spans="1:17">
      <c r="A2157" s="315" t="s">
        <v>755</v>
      </c>
      <c r="B2157" s="315" t="s">
        <v>2095</v>
      </c>
      <c r="C2157" s="315" t="s">
        <v>2096</v>
      </c>
      <c r="D2157" s="316">
        <v>3.9</v>
      </c>
      <c r="E2157" s="317">
        <v>3793</v>
      </c>
      <c r="F2157" s="317">
        <v>3413.7</v>
      </c>
      <c r="G2157" s="318">
        <v>39570</v>
      </c>
      <c r="H2157" s="318">
        <v>39678</v>
      </c>
      <c r="I2157" s="318">
        <v>48944</v>
      </c>
      <c r="J2157" s="315"/>
      <c r="K2157" s="315">
        <v>6533</v>
      </c>
      <c r="L2157" s="315" t="s">
        <v>3072</v>
      </c>
      <c r="M2157" s="315" t="s">
        <v>811</v>
      </c>
      <c r="N2157" s="315" t="s">
        <v>755</v>
      </c>
      <c r="O2157" s="315"/>
      <c r="P2157" s="315"/>
      <c r="Q2157" s="315"/>
    </row>
    <row r="2158" spans="1:17">
      <c r="A2158" s="315" t="s">
        <v>755</v>
      </c>
      <c r="B2158" s="315" t="s">
        <v>2095</v>
      </c>
      <c r="C2158" s="315" t="s">
        <v>2096</v>
      </c>
      <c r="D2158" s="316">
        <v>3.9</v>
      </c>
      <c r="E2158" s="317">
        <v>3838</v>
      </c>
      <c r="F2158" s="317">
        <v>3454.2</v>
      </c>
      <c r="G2158" s="318">
        <v>39603</v>
      </c>
      <c r="H2158" s="318">
        <v>39346</v>
      </c>
      <c r="I2158" s="318">
        <v>48579</v>
      </c>
      <c r="J2158" s="315"/>
      <c r="K2158" s="315">
        <v>6208</v>
      </c>
      <c r="L2158" s="315" t="s">
        <v>1469</v>
      </c>
      <c r="M2158" s="315" t="s">
        <v>788</v>
      </c>
      <c r="N2158" s="315" t="s">
        <v>755</v>
      </c>
      <c r="O2158" s="315"/>
      <c r="P2158" s="315"/>
      <c r="Q2158" s="315"/>
    </row>
    <row r="2159" spans="1:17">
      <c r="A2159" s="315" t="s">
        <v>755</v>
      </c>
      <c r="B2159" s="315" t="s">
        <v>2095</v>
      </c>
      <c r="C2159" s="315" t="s">
        <v>2098</v>
      </c>
      <c r="D2159" s="316">
        <v>3.9</v>
      </c>
      <c r="E2159" s="317">
        <v>3097</v>
      </c>
      <c r="F2159" s="317">
        <v>1136.6000000000001</v>
      </c>
      <c r="G2159" s="318">
        <v>39595</v>
      </c>
      <c r="H2159" s="318">
        <v>41361</v>
      </c>
      <c r="I2159" s="318">
        <v>50770</v>
      </c>
      <c r="J2159" s="315"/>
      <c r="K2159" s="315">
        <v>1644</v>
      </c>
      <c r="L2159" s="315" t="s">
        <v>2721</v>
      </c>
      <c r="M2159" s="315" t="s">
        <v>761</v>
      </c>
      <c r="N2159" s="315" t="s">
        <v>755</v>
      </c>
      <c r="O2159" s="315"/>
      <c r="P2159" s="315"/>
      <c r="Q2159" s="315"/>
    </row>
    <row r="2160" spans="1:17">
      <c r="A2160" s="315" t="s">
        <v>755</v>
      </c>
      <c r="B2160" s="315" t="s">
        <v>2095</v>
      </c>
      <c r="C2160" s="315" t="s">
        <v>2098</v>
      </c>
      <c r="D2160" s="316">
        <v>3.9</v>
      </c>
      <c r="E2160" s="317">
        <v>4654</v>
      </c>
      <c r="F2160" s="317">
        <v>3490.5</v>
      </c>
      <c r="G2160" s="318">
        <v>39575</v>
      </c>
      <c r="H2160" s="318">
        <v>39409</v>
      </c>
      <c r="I2160" s="318">
        <v>48549</v>
      </c>
      <c r="J2160" s="315"/>
      <c r="K2160" s="315">
        <v>1756</v>
      </c>
      <c r="L2160" s="315" t="s">
        <v>3073</v>
      </c>
      <c r="M2160" s="315" t="s">
        <v>761</v>
      </c>
      <c r="N2160" s="315" t="s">
        <v>755</v>
      </c>
      <c r="O2160" s="315"/>
      <c r="P2160" s="315"/>
      <c r="Q2160" s="315"/>
    </row>
    <row r="2161" spans="1:17">
      <c r="A2161" s="315" t="s">
        <v>755</v>
      </c>
      <c r="B2161" s="315" t="s">
        <v>2095</v>
      </c>
      <c r="C2161" s="315" t="s">
        <v>2096</v>
      </c>
      <c r="D2161" s="316">
        <v>3.9</v>
      </c>
      <c r="E2161" s="317">
        <v>4028</v>
      </c>
      <c r="F2161" s="317">
        <v>3625.2000000000003</v>
      </c>
      <c r="G2161" s="318">
        <v>39575</v>
      </c>
      <c r="H2161" s="318">
        <v>39541</v>
      </c>
      <c r="I2161" s="318">
        <v>48914</v>
      </c>
      <c r="J2161" s="315"/>
      <c r="K2161" s="315">
        <v>1023</v>
      </c>
      <c r="L2161" s="315" t="s">
        <v>2508</v>
      </c>
      <c r="M2161" s="315" t="s">
        <v>766</v>
      </c>
      <c r="N2161" s="315" t="s">
        <v>755</v>
      </c>
      <c r="O2161" s="315"/>
      <c r="P2161" s="315"/>
      <c r="Q2161" s="315"/>
    </row>
    <row r="2162" spans="1:17">
      <c r="A2162" s="315" t="s">
        <v>755</v>
      </c>
      <c r="B2162" s="315" t="s">
        <v>2095</v>
      </c>
      <c r="C2162" s="315" t="s">
        <v>2142</v>
      </c>
      <c r="D2162" s="316">
        <v>3.9</v>
      </c>
      <c r="E2162" s="317">
        <v>4384</v>
      </c>
      <c r="F2162" s="317">
        <v>2849.6000000000004</v>
      </c>
      <c r="G2162" s="318">
        <v>39622</v>
      </c>
      <c r="H2162" s="318">
        <v>39325</v>
      </c>
      <c r="I2162" s="318">
        <v>48549</v>
      </c>
      <c r="J2162" s="315"/>
      <c r="K2162" s="315">
        <v>1653</v>
      </c>
      <c r="L2162" s="315" t="s">
        <v>3074</v>
      </c>
      <c r="M2162" s="315" t="s">
        <v>761</v>
      </c>
      <c r="N2162" s="315" t="s">
        <v>755</v>
      </c>
      <c r="O2162" s="315"/>
      <c r="P2162" s="315"/>
      <c r="Q2162" s="315"/>
    </row>
    <row r="2163" spans="1:17">
      <c r="A2163" s="315" t="s">
        <v>755</v>
      </c>
      <c r="B2163" s="315" t="s">
        <v>2095</v>
      </c>
      <c r="C2163" s="315" t="s">
        <v>2096</v>
      </c>
      <c r="D2163" s="316">
        <v>3.9</v>
      </c>
      <c r="E2163" s="317">
        <v>3550</v>
      </c>
      <c r="F2163" s="317">
        <v>3195</v>
      </c>
      <c r="G2163" s="318">
        <v>39636</v>
      </c>
      <c r="H2163" s="318">
        <v>40093</v>
      </c>
      <c r="I2163" s="318">
        <v>49309</v>
      </c>
      <c r="J2163" s="315"/>
      <c r="K2163" s="315">
        <v>2853</v>
      </c>
      <c r="L2163" s="315" t="s">
        <v>3075</v>
      </c>
      <c r="M2163" s="315" t="s">
        <v>1431</v>
      </c>
      <c r="N2163" s="315" t="s">
        <v>755</v>
      </c>
      <c r="O2163" s="315"/>
      <c r="P2163" s="315"/>
      <c r="Q2163" s="315"/>
    </row>
    <row r="2164" spans="1:17">
      <c r="A2164" s="315" t="s">
        <v>755</v>
      </c>
      <c r="B2164" s="315" t="s">
        <v>2095</v>
      </c>
      <c r="C2164" s="315" t="s">
        <v>2096</v>
      </c>
      <c r="D2164" s="316">
        <v>3.9</v>
      </c>
      <c r="E2164" s="317">
        <v>3564</v>
      </c>
      <c r="F2164" s="317">
        <v>3207.6</v>
      </c>
      <c r="G2164" s="318">
        <v>39680</v>
      </c>
      <c r="H2164" s="318">
        <v>39762</v>
      </c>
      <c r="I2164" s="318">
        <v>48944</v>
      </c>
      <c r="J2164" s="315"/>
      <c r="K2164" s="315">
        <v>1588</v>
      </c>
      <c r="L2164" s="315" t="s">
        <v>3076</v>
      </c>
      <c r="M2164" s="315" t="s">
        <v>766</v>
      </c>
      <c r="N2164" s="315" t="s">
        <v>755</v>
      </c>
      <c r="O2164" s="315"/>
      <c r="P2164" s="315"/>
      <c r="Q2164" s="315"/>
    </row>
    <row r="2165" spans="1:17">
      <c r="A2165" s="315" t="s">
        <v>755</v>
      </c>
      <c r="B2165" s="315" t="s">
        <v>2095</v>
      </c>
      <c r="C2165" s="315" t="s">
        <v>2098</v>
      </c>
      <c r="D2165" s="316">
        <v>3.9</v>
      </c>
      <c r="E2165" s="317">
        <v>2275.86</v>
      </c>
      <c r="F2165" s="317">
        <v>1706.8799999999997</v>
      </c>
      <c r="G2165" s="318">
        <v>39675</v>
      </c>
      <c r="H2165" s="318">
        <v>40163</v>
      </c>
      <c r="I2165" s="318">
        <v>49279</v>
      </c>
      <c r="J2165" s="315"/>
      <c r="K2165" s="315">
        <v>3006</v>
      </c>
      <c r="L2165" s="315" t="s">
        <v>308</v>
      </c>
      <c r="M2165" s="315" t="s">
        <v>764</v>
      </c>
      <c r="N2165" s="315" t="s">
        <v>755</v>
      </c>
      <c r="O2165" s="315"/>
      <c r="P2165" s="315"/>
      <c r="Q2165" s="315"/>
    </row>
    <row r="2166" spans="1:17">
      <c r="A2166" s="315" t="s">
        <v>755</v>
      </c>
      <c r="B2166" s="315" t="s">
        <v>2095</v>
      </c>
      <c r="C2166" s="315" t="s">
        <v>2098</v>
      </c>
      <c r="D2166" s="316">
        <v>3.9</v>
      </c>
      <c r="E2166" s="317">
        <v>3862</v>
      </c>
      <c r="F2166" s="317">
        <v>2896.5</v>
      </c>
      <c r="G2166" s="318">
        <v>39710</v>
      </c>
      <c r="H2166" s="318">
        <v>39987</v>
      </c>
      <c r="I2166" s="318">
        <v>49309</v>
      </c>
      <c r="J2166" s="315"/>
      <c r="K2166" s="315">
        <v>2036</v>
      </c>
      <c r="L2166" s="315" t="s">
        <v>3077</v>
      </c>
      <c r="M2166" s="315" t="s">
        <v>758</v>
      </c>
      <c r="N2166" s="315" t="s">
        <v>755</v>
      </c>
      <c r="O2166" s="315"/>
      <c r="P2166" s="315"/>
      <c r="Q2166" s="315"/>
    </row>
    <row r="2167" spans="1:17">
      <c r="A2167" s="315" t="s">
        <v>755</v>
      </c>
      <c r="B2167" s="315" t="s">
        <v>2095</v>
      </c>
      <c r="C2167" s="315" t="s">
        <v>2096</v>
      </c>
      <c r="D2167" s="316">
        <v>3.9</v>
      </c>
      <c r="E2167" s="317">
        <v>3518</v>
      </c>
      <c r="F2167" s="317">
        <v>3166.2</v>
      </c>
      <c r="G2167" s="318">
        <v>39969</v>
      </c>
      <c r="H2167" s="318">
        <v>39904</v>
      </c>
      <c r="I2167" s="318">
        <v>49309</v>
      </c>
      <c r="J2167" s="315"/>
      <c r="K2167" s="315">
        <v>1541</v>
      </c>
      <c r="L2167" s="315" t="s">
        <v>3078</v>
      </c>
      <c r="M2167" s="315" t="s">
        <v>761</v>
      </c>
      <c r="N2167" s="315" t="s">
        <v>755</v>
      </c>
      <c r="O2167" s="315"/>
      <c r="P2167" s="315"/>
      <c r="Q2167" s="315"/>
    </row>
    <row r="2168" spans="1:17">
      <c r="A2168" s="315" t="s">
        <v>755</v>
      </c>
      <c r="B2168" s="315" t="s">
        <v>2095</v>
      </c>
      <c r="C2168" s="315" t="s">
        <v>2096</v>
      </c>
      <c r="D2168" s="316">
        <v>3.9</v>
      </c>
      <c r="E2168" s="317">
        <v>4452</v>
      </c>
      <c r="F2168" s="317">
        <v>3339</v>
      </c>
      <c r="G2168" s="318">
        <v>39777</v>
      </c>
      <c r="H2168" s="318">
        <v>40000</v>
      </c>
      <c r="I2168" s="318">
        <v>49309</v>
      </c>
      <c r="J2168" s="315"/>
      <c r="K2168" s="315">
        <v>2615</v>
      </c>
      <c r="L2168" s="315" t="s">
        <v>2331</v>
      </c>
      <c r="M2168" s="315" t="s">
        <v>764</v>
      </c>
      <c r="N2168" s="315" t="s">
        <v>755</v>
      </c>
      <c r="O2168" s="315"/>
      <c r="P2168" s="315"/>
      <c r="Q2168" s="315"/>
    </row>
    <row r="2169" spans="1:17">
      <c r="A2169" s="315" t="s">
        <v>755</v>
      </c>
      <c r="B2169" s="315" t="s">
        <v>2095</v>
      </c>
      <c r="C2169" s="315" t="s">
        <v>2096</v>
      </c>
      <c r="D2169" s="316">
        <v>3.9</v>
      </c>
      <c r="E2169" s="317">
        <v>3857</v>
      </c>
      <c r="F2169" s="317">
        <v>3471.3</v>
      </c>
      <c r="G2169" s="318">
        <v>39842</v>
      </c>
      <c r="H2169" s="318">
        <v>39989</v>
      </c>
      <c r="I2169" s="318">
        <v>49309</v>
      </c>
      <c r="J2169" s="315"/>
      <c r="K2169" s="315">
        <v>1588</v>
      </c>
      <c r="L2169" s="315" t="s">
        <v>3076</v>
      </c>
      <c r="M2169" s="315" t="s">
        <v>766</v>
      </c>
      <c r="N2169" s="315" t="s">
        <v>755</v>
      </c>
      <c r="O2169" s="315"/>
      <c r="P2169" s="315"/>
      <c r="Q2169" s="315"/>
    </row>
    <row r="2170" spans="1:17">
      <c r="A2170" s="315" t="s">
        <v>755</v>
      </c>
      <c r="B2170" s="315" t="s">
        <v>2095</v>
      </c>
      <c r="C2170" s="315" t="s">
        <v>2096</v>
      </c>
      <c r="D2170" s="316">
        <v>3.9</v>
      </c>
      <c r="E2170" s="317">
        <v>3041</v>
      </c>
      <c r="F2170" s="317">
        <v>2736.9</v>
      </c>
      <c r="G2170" s="318">
        <v>39801</v>
      </c>
      <c r="H2170" s="318">
        <v>39987</v>
      </c>
      <c r="I2170" s="318">
        <v>49309</v>
      </c>
      <c r="J2170" s="315"/>
      <c r="K2170" s="315">
        <v>1966</v>
      </c>
      <c r="L2170" s="315" t="s">
        <v>3079</v>
      </c>
      <c r="M2170" s="315" t="s">
        <v>754</v>
      </c>
      <c r="N2170" s="315" t="s">
        <v>755</v>
      </c>
      <c r="O2170" s="315"/>
      <c r="P2170" s="315"/>
      <c r="Q2170" s="315"/>
    </row>
    <row r="2171" spans="1:17">
      <c r="A2171" s="315" t="s">
        <v>755</v>
      </c>
      <c r="B2171" s="315" t="s">
        <v>2095</v>
      </c>
      <c r="C2171" s="315" t="s">
        <v>2096</v>
      </c>
      <c r="D2171" s="316">
        <v>3.9</v>
      </c>
      <c r="E2171" s="317">
        <v>4017</v>
      </c>
      <c r="F2171" s="317">
        <v>3615.3</v>
      </c>
      <c r="G2171" s="318">
        <v>39924</v>
      </c>
      <c r="H2171" s="318">
        <v>40045</v>
      </c>
      <c r="I2171" s="318">
        <v>49309</v>
      </c>
      <c r="J2171" s="315"/>
      <c r="K2171" s="315">
        <v>8460</v>
      </c>
      <c r="L2171" s="315" t="s">
        <v>1655</v>
      </c>
      <c r="M2171" s="315" t="s">
        <v>784</v>
      </c>
      <c r="N2171" s="315" t="s">
        <v>755</v>
      </c>
      <c r="O2171" s="315"/>
      <c r="P2171" s="315"/>
      <c r="Q2171" s="315"/>
    </row>
    <row r="2172" spans="1:17">
      <c r="A2172" s="315" t="s">
        <v>755</v>
      </c>
      <c r="B2172" s="315" t="s">
        <v>2095</v>
      </c>
      <c r="C2172" s="315" t="s">
        <v>2096</v>
      </c>
      <c r="D2172" s="316">
        <v>3.9</v>
      </c>
      <c r="E2172" s="317">
        <v>3876</v>
      </c>
      <c r="F2172" s="317">
        <v>3488.4</v>
      </c>
      <c r="G2172" s="318">
        <v>39966</v>
      </c>
      <c r="H2172" s="318">
        <v>40151</v>
      </c>
      <c r="I2172" s="318">
        <v>49309</v>
      </c>
      <c r="J2172" s="315"/>
      <c r="K2172" s="315">
        <v>8754</v>
      </c>
      <c r="L2172" s="315" t="s">
        <v>2403</v>
      </c>
      <c r="M2172" s="315" t="s">
        <v>1705</v>
      </c>
      <c r="N2172" s="315" t="s">
        <v>755</v>
      </c>
      <c r="O2172" s="315"/>
      <c r="P2172" s="315"/>
      <c r="Q2172" s="315"/>
    </row>
    <row r="2173" spans="1:17">
      <c r="A2173" s="315" t="s">
        <v>755</v>
      </c>
      <c r="B2173" s="315" t="s">
        <v>2095</v>
      </c>
      <c r="C2173" s="315" t="s">
        <v>2098</v>
      </c>
      <c r="D2173" s="316">
        <v>3.9</v>
      </c>
      <c r="E2173" s="317">
        <v>4149</v>
      </c>
      <c r="F2173" s="317">
        <v>3012.1800000000003</v>
      </c>
      <c r="G2173" s="318">
        <v>40036</v>
      </c>
      <c r="H2173" s="318">
        <v>40107</v>
      </c>
      <c r="I2173" s="318">
        <v>49309</v>
      </c>
      <c r="J2173" s="315"/>
      <c r="K2173" s="315">
        <v>3158</v>
      </c>
      <c r="L2173" s="315" t="s">
        <v>2116</v>
      </c>
      <c r="M2173" s="315" t="s">
        <v>764</v>
      </c>
      <c r="N2173" s="315" t="s">
        <v>755</v>
      </c>
      <c r="O2173" s="315"/>
      <c r="P2173" s="315"/>
      <c r="Q2173" s="315"/>
    </row>
    <row r="2174" spans="1:17">
      <c r="A2174" s="315" t="s">
        <v>755</v>
      </c>
      <c r="B2174" s="315" t="s">
        <v>2095</v>
      </c>
      <c r="C2174" s="315" t="s">
        <v>2098</v>
      </c>
      <c r="D2174" s="316">
        <v>3.9</v>
      </c>
      <c r="E2174" s="317">
        <v>3992.8400000000006</v>
      </c>
      <c r="F2174" s="317">
        <v>2994.65</v>
      </c>
      <c r="G2174" s="318">
        <v>40085</v>
      </c>
      <c r="H2174" s="318">
        <v>40164</v>
      </c>
      <c r="I2174" s="318">
        <v>49309</v>
      </c>
      <c r="J2174" s="315"/>
      <c r="K2174" s="315">
        <v>8405</v>
      </c>
      <c r="L2174" s="315" t="s">
        <v>2085</v>
      </c>
      <c r="M2174" s="315" t="s">
        <v>784</v>
      </c>
      <c r="N2174" s="315" t="s">
        <v>755</v>
      </c>
      <c r="O2174" s="315"/>
      <c r="P2174" s="315"/>
      <c r="Q2174" s="315"/>
    </row>
    <row r="2175" spans="1:17">
      <c r="A2175" s="315" t="s">
        <v>755</v>
      </c>
      <c r="B2175" s="315" t="s">
        <v>2095</v>
      </c>
      <c r="C2175" s="315" t="s">
        <v>2096</v>
      </c>
      <c r="D2175" s="316">
        <v>3.9</v>
      </c>
      <c r="E2175" s="317">
        <v>4246</v>
      </c>
      <c r="F2175" s="317">
        <v>1672.93</v>
      </c>
      <c r="G2175" s="318">
        <v>40086</v>
      </c>
      <c r="H2175" s="318">
        <v>41312</v>
      </c>
      <c r="I2175" s="318">
        <v>50770</v>
      </c>
      <c r="J2175" s="315"/>
      <c r="K2175" s="315">
        <v>1523</v>
      </c>
      <c r="L2175" s="315" t="s">
        <v>2391</v>
      </c>
      <c r="M2175" s="315" t="s">
        <v>766</v>
      </c>
      <c r="N2175" s="315" t="s">
        <v>755</v>
      </c>
      <c r="O2175" s="315"/>
      <c r="P2175" s="315"/>
      <c r="Q2175" s="315"/>
    </row>
    <row r="2176" spans="1:17">
      <c r="A2176" s="315" t="s">
        <v>755</v>
      </c>
      <c r="B2176" s="315" t="s">
        <v>2095</v>
      </c>
      <c r="C2176" s="315" t="s">
        <v>2096</v>
      </c>
      <c r="D2176" s="316">
        <v>3.9</v>
      </c>
      <c r="E2176" s="317">
        <v>4354</v>
      </c>
      <c r="F2176" s="317">
        <v>3918.6</v>
      </c>
      <c r="G2176" s="318">
        <v>40092</v>
      </c>
      <c r="H2176" s="318">
        <v>40114</v>
      </c>
      <c r="I2176" s="318">
        <v>49309</v>
      </c>
      <c r="J2176" s="315"/>
      <c r="K2176" s="315">
        <v>2042</v>
      </c>
      <c r="L2176" s="315" t="s">
        <v>3080</v>
      </c>
      <c r="M2176" s="315" t="s">
        <v>758</v>
      </c>
      <c r="N2176" s="315" t="s">
        <v>755</v>
      </c>
      <c r="O2176" s="315"/>
      <c r="P2176" s="315"/>
      <c r="Q2176" s="315"/>
    </row>
    <row r="2177" spans="1:17">
      <c r="A2177" s="315" t="s">
        <v>755</v>
      </c>
      <c r="B2177" s="315" t="s">
        <v>2095</v>
      </c>
      <c r="C2177" s="315" t="s">
        <v>2098</v>
      </c>
      <c r="D2177" s="316">
        <v>3.9</v>
      </c>
      <c r="E2177" s="317">
        <v>3814</v>
      </c>
      <c r="F2177" s="317">
        <v>2860.5</v>
      </c>
      <c r="G2177" s="318">
        <v>40100</v>
      </c>
      <c r="H2177" s="318">
        <v>40126</v>
      </c>
      <c r="I2177" s="318">
        <v>49309</v>
      </c>
      <c r="J2177" s="315"/>
      <c r="K2177" s="315">
        <v>6645</v>
      </c>
      <c r="L2177" s="315" t="s">
        <v>3081</v>
      </c>
      <c r="M2177" s="315" t="s">
        <v>811</v>
      </c>
      <c r="N2177" s="315" t="s">
        <v>755</v>
      </c>
      <c r="O2177" s="315"/>
      <c r="P2177" s="315"/>
      <c r="Q2177" s="315"/>
    </row>
    <row r="2178" spans="1:17">
      <c r="A2178" s="315" t="s">
        <v>755</v>
      </c>
      <c r="B2178" s="315" t="s">
        <v>2095</v>
      </c>
      <c r="C2178" s="315" t="s">
        <v>2098</v>
      </c>
      <c r="D2178" s="316">
        <v>3.9</v>
      </c>
      <c r="E2178" s="317">
        <v>3932</v>
      </c>
      <c r="F2178" s="317">
        <v>2949</v>
      </c>
      <c r="G2178" s="318">
        <v>40147</v>
      </c>
      <c r="H2178" s="318">
        <v>40141</v>
      </c>
      <c r="I2178" s="318">
        <v>49309</v>
      </c>
      <c r="J2178" s="315"/>
      <c r="K2178" s="315">
        <v>9472</v>
      </c>
      <c r="L2178" s="315" t="s">
        <v>2333</v>
      </c>
      <c r="M2178" s="315" t="s">
        <v>770</v>
      </c>
      <c r="N2178" s="315" t="s">
        <v>755</v>
      </c>
      <c r="O2178" s="315"/>
      <c r="P2178" s="315"/>
      <c r="Q2178" s="315"/>
    </row>
    <row r="2179" spans="1:17">
      <c r="A2179" s="315" t="s">
        <v>755</v>
      </c>
      <c r="B2179" s="315" t="s">
        <v>2095</v>
      </c>
      <c r="C2179" s="315" t="s">
        <v>2098</v>
      </c>
      <c r="D2179" s="316">
        <v>3.9</v>
      </c>
      <c r="E2179" s="317">
        <v>3943</v>
      </c>
      <c r="F2179" s="317">
        <v>2957.25</v>
      </c>
      <c r="G2179" s="318">
        <v>40203</v>
      </c>
      <c r="H2179" s="318">
        <v>39793</v>
      </c>
      <c r="I2179" s="318">
        <v>48944</v>
      </c>
      <c r="J2179" s="315"/>
      <c r="K2179" s="315">
        <v>4665</v>
      </c>
      <c r="L2179" s="315" t="s">
        <v>3082</v>
      </c>
      <c r="M2179" s="315" t="s">
        <v>776</v>
      </c>
      <c r="N2179" s="315" t="s">
        <v>755</v>
      </c>
      <c r="O2179" s="315"/>
      <c r="P2179" s="315"/>
      <c r="Q2179" s="315"/>
    </row>
    <row r="2180" spans="1:17">
      <c r="A2180" s="315" t="s">
        <v>755</v>
      </c>
      <c r="B2180" s="315" t="s">
        <v>2095</v>
      </c>
      <c r="C2180" s="315" t="s">
        <v>2096</v>
      </c>
      <c r="D2180" s="316">
        <v>3.9</v>
      </c>
      <c r="E2180" s="317">
        <v>3211</v>
      </c>
      <c r="F2180" s="317">
        <v>2369.7200000000003</v>
      </c>
      <c r="G2180" s="318">
        <v>40224</v>
      </c>
      <c r="H2180" s="318">
        <v>40330</v>
      </c>
      <c r="I2180" s="318">
        <v>49674</v>
      </c>
      <c r="J2180" s="315"/>
      <c r="K2180" s="315">
        <v>3647</v>
      </c>
      <c r="L2180" s="315" t="s">
        <v>2607</v>
      </c>
      <c r="M2180" s="315" t="s">
        <v>764</v>
      </c>
      <c r="N2180" s="315" t="s">
        <v>755</v>
      </c>
      <c r="O2180" s="315"/>
      <c r="P2180" s="315"/>
      <c r="Q2180" s="315"/>
    </row>
    <row r="2181" spans="1:17">
      <c r="A2181" s="315" t="s">
        <v>755</v>
      </c>
      <c r="B2181" s="315" t="s">
        <v>2095</v>
      </c>
      <c r="C2181" s="315" t="s">
        <v>2098</v>
      </c>
      <c r="D2181" s="316">
        <v>3.9</v>
      </c>
      <c r="E2181" s="317">
        <v>4001</v>
      </c>
      <c r="F2181" s="317">
        <v>2460.62</v>
      </c>
      <c r="G2181" s="318">
        <v>40275</v>
      </c>
      <c r="H2181" s="318">
        <v>40360</v>
      </c>
      <c r="I2181" s="318">
        <v>49674</v>
      </c>
      <c r="J2181" s="315"/>
      <c r="K2181" s="315">
        <v>4500</v>
      </c>
      <c r="L2181" s="315" t="s">
        <v>320</v>
      </c>
      <c r="M2181" s="315" t="s">
        <v>1296</v>
      </c>
      <c r="N2181" s="315" t="s">
        <v>755</v>
      </c>
      <c r="O2181" s="315"/>
      <c r="P2181" s="315"/>
      <c r="Q2181" s="315"/>
    </row>
    <row r="2182" spans="1:17">
      <c r="A2182" s="315" t="s">
        <v>755</v>
      </c>
      <c r="B2182" s="315" t="s">
        <v>2095</v>
      </c>
      <c r="C2182" s="315" t="s">
        <v>2098</v>
      </c>
      <c r="D2182" s="316">
        <v>3.9</v>
      </c>
      <c r="E2182" s="317">
        <v>3654</v>
      </c>
      <c r="F2182" s="317">
        <v>2247.2199999999998</v>
      </c>
      <c r="G2182" s="318">
        <v>40268</v>
      </c>
      <c r="H2182" s="318">
        <v>40428</v>
      </c>
      <c r="I2182" s="318">
        <v>49674</v>
      </c>
      <c r="J2182" s="315"/>
      <c r="K2182" s="315">
        <v>1090</v>
      </c>
      <c r="L2182" s="315" t="s">
        <v>3083</v>
      </c>
      <c r="M2182" s="315" t="s">
        <v>766</v>
      </c>
      <c r="N2182" s="315" t="s">
        <v>755</v>
      </c>
      <c r="O2182" s="315"/>
      <c r="P2182" s="315"/>
      <c r="Q2182" s="315"/>
    </row>
    <row r="2183" spans="1:17">
      <c r="A2183" s="315" t="s">
        <v>755</v>
      </c>
      <c r="B2183" s="315" t="s">
        <v>2095</v>
      </c>
      <c r="C2183" s="315" t="s">
        <v>2098</v>
      </c>
      <c r="D2183" s="316">
        <v>3.9</v>
      </c>
      <c r="E2183" s="317">
        <v>4080</v>
      </c>
      <c r="F2183" s="317">
        <v>2509.1999999999998</v>
      </c>
      <c r="G2183" s="318">
        <v>40358</v>
      </c>
      <c r="H2183" s="318">
        <v>40484</v>
      </c>
      <c r="I2183" s="318">
        <v>49674</v>
      </c>
      <c r="J2183" s="315"/>
      <c r="K2183" s="315">
        <v>8157</v>
      </c>
      <c r="L2183" s="315" t="s">
        <v>3084</v>
      </c>
      <c r="M2183" s="315" t="s">
        <v>784</v>
      </c>
      <c r="N2183" s="315" t="s">
        <v>755</v>
      </c>
      <c r="O2183" s="315"/>
      <c r="P2183" s="315"/>
      <c r="Q2183" s="315"/>
    </row>
    <row r="2184" spans="1:17">
      <c r="A2184" s="315" t="s">
        <v>755</v>
      </c>
      <c r="B2184" s="315" t="s">
        <v>2095</v>
      </c>
      <c r="C2184" s="315" t="s">
        <v>2098</v>
      </c>
      <c r="D2184" s="316">
        <v>3.9</v>
      </c>
      <c r="E2184" s="317">
        <v>3947</v>
      </c>
      <c r="F2184" s="317">
        <v>2427.42</v>
      </c>
      <c r="G2184" s="318">
        <v>40388</v>
      </c>
      <c r="H2184" s="318">
        <v>40284</v>
      </c>
      <c r="I2184" s="318">
        <v>49674</v>
      </c>
      <c r="J2184" s="315"/>
      <c r="K2184" s="315">
        <v>5036</v>
      </c>
      <c r="L2184" s="315" t="s">
        <v>3085</v>
      </c>
      <c r="M2184" s="315" t="s">
        <v>776</v>
      </c>
      <c r="N2184" s="315" t="s">
        <v>755</v>
      </c>
      <c r="O2184" s="315"/>
      <c r="P2184" s="315"/>
      <c r="Q2184" s="315"/>
    </row>
    <row r="2185" spans="1:17">
      <c r="A2185" s="315" t="s">
        <v>755</v>
      </c>
      <c r="B2185" s="315" t="s">
        <v>2095</v>
      </c>
      <c r="C2185" s="315" t="s">
        <v>2098</v>
      </c>
      <c r="D2185" s="316">
        <v>3.9</v>
      </c>
      <c r="E2185" s="317">
        <v>2099.25</v>
      </c>
      <c r="F2185" s="317">
        <v>1013.94</v>
      </c>
      <c r="G2185" s="318">
        <v>40508</v>
      </c>
      <c r="H2185" s="318">
        <v>40631</v>
      </c>
      <c r="I2185" s="318">
        <v>50040</v>
      </c>
      <c r="J2185" s="315"/>
      <c r="K2185" s="315">
        <v>4142</v>
      </c>
      <c r="L2185" s="315" t="s">
        <v>3086</v>
      </c>
      <c r="M2185" s="315" t="s">
        <v>1484</v>
      </c>
      <c r="N2185" s="315" t="s">
        <v>755</v>
      </c>
      <c r="O2185" s="315"/>
      <c r="P2185" s="315"/>
      <c r="Q2185" s="315"/>
    </row>
    <row r="2186" spans="1:17">
      <c r="A2186" s="315" t="s">
        <v>755</v>
      </c>
      <c r="B2186" s="315" t="s">
        <v>2095</v>
      </c>
      <c r="C2186" s="315" t="s">
        <v>2096</v>
      </c>
      <c r="D2186" s="316">
        <v>3.9</v>
      </c>
      <c r="E2186" s="317">
        <v>5350</v>
      </c>
      <c r="F2186" s="317">
        <v>3167.19</v>
      </c>
      <c r="G2186" s="318">
        <v>40527</v>
      </c>
      <c r="H2186" s="318">
        <v>40618</v>
      </c>
      <c r="I2186" s="318">
        <v>50040</v>
      </c>
      <c r="J2186" s="315"/>
      <c r="K2186" s="315">
        <v>1248</v>
      </c>
      <c r="L2186" s="315" t="s">
        <v>2885</v>
      </c>
      <c r="M2186" s="315" t="s">
        <v>1827</v>
      </c>
      <c r="N2186" s="315" t="s">
        <v>755</v>
      </c>
      <c r="O2186" s="315"/>
      <c r="P2186" s="315"/>
      <c r="Q2186" s="315"/>
    </row>
    <row r="2187" spans="1:17">
      <c r="A2187" s="315" t="s">
        <v>755</v>
      </c>
      <c r="B2187" s="315" t="s">
        <v>2095</v>
      </c>
      <c r="C2187" s="315" t="s">
        <v>2098</v>
      </c>
      <c r="D2187" s="316">
        <v>3.9</v>
      </c>
      <c r="E2187" s="317">
        <v>3772</v>
      </c>
      <c r="F2187" s="317">
        <v>2319.79</v>
      </c>
      <c r="G2187" s="318">
        <v>40576</v>
      </c>
      <c r="H2187" s="318">
        <v>40532</v>
      </c>
      <c r="I2187" s="318">
        <v>49674</v>
      </c>
      <c r="J2187" s="315"/>
      <c r="K2187" s="315">
        <v>6826</v>
      </c>
      <c r="L2187" s="315" t="s">
        <v>3087</v>
      </c>
      <c r="M2187" s="315" t="s">
        <v>811</v>
      </c>
      <c r="N2187" s="315" t="s">
        <v>755</v>
      </c>
      <c r="O2187" s="315"/>
      <c r="P2187" s="315"/>
      <c r="Q2187" s="315"/>
    </row>
    <row r="2188" spans="1:17">
      <c r="A2188" s="315" t="s">
        <v>755</v>
      </c>
      <c r="B2188" s="315" t="s">
        <v>2095</v>
      </c>
      <c r="C2188" s="315" t="s">
        <v>2098</v>
      </c>
      <c r="D2188" s="316">
        <v>3.9</v>
      </c>
      <c r="E2188" s="317">
        <v>2686</v>
      </c>
      <c r="F2188" s="317">
        <v>1297.3400000000001</v>
      </c>
      <c r="G2188" s="318">
        <v>40644</v>
      </c>
      <c r="H2188" s="318">
        <v>40809</v>
      </c>
      <c r="I2188" s="318">
        <v>50040</v>
      </c>
      <c r="J2188" s="315"/>
      <c r="K2188" s="315">
        <v>1981</v>
      </c>
      <c r="L2188" s="315" t="s">
        <v>3088</v>
      </c>
      <c r="M2188" s="315" t="s">
        <v>754</v>
      </c>
      <c r="N2188" s="315" t="s">
        <v>755</v>
      </c>
      <c r="O2188" s="315"/>
      <c r="P2188" s="315"/>
      <c r="Q2188" s="315"/>
    </row>
    <row r="2189" spans="1:17">
      <c r="A2189" s="315" t="s">
        <v>755</v>
      </c>
      <c r="B2189" s="315" t="s">
        <v>2095</v>
      </c>
      <c r="C2189" s="315" t="s">
        <v>2098</v>
      </c>
      <c r="D2189" s="316">
        <v>3.9</v>
      </c>
      <c r="E2189" s="317">
        <v>3273.21</v>
      </c>
      <c r="F2189" s="317">
        <v>1580.9699999999998</v>
      </c>
      <c r="G2189" s="318">
        <v>40679</v>
      </c>
      <c r="H2189" s="318">
        <v>40781</v>
      </c>
      <c r="I2189" s="318">
        <v>50040</v>
      </c>
      <c r="J2189" s="315"/>
      <c r="K2189" s="315">
        <v>4055</v>
      </c>
      <c r="L2189" s="315" t="s">
        <v>2059</v>
      </c>
      <c r="M2189" s="315" t="s">
        <v>2060</v>
      </c>
      <c r="N2189" s="315" t="s">
        <v>755</v>
      </c>
      <c r="O2189" s="315"/>
      <c r="P2189" s="315"/>
      <c r="Q2189" s="315"/>
    </row>
    <row r="2190" spans="1:17">
      <c r="A2190" s="315" t="s">
        <v>755</v>
      </c>
      <c r="B2190" s="315" t="s">
        <v>2095</v>
      </c>
      <c r="C2190" s="315" t="s">
        <v>2096</v>
      </c>
      <c r="D2190" s="316">
        <v>3.9</v>
      </c>
      <c r="E2190" s="317">
        <v>3486</v>
      </c>
      <c r="F2190" s="317">
        <v>2063.6999999999998</v>
      </c>
      <c r="G2190" s="318">
        <v>40705</v>
      </c>
      <c r="H2190" s="318">
        <v>40841</v>
      </c>
      <c r="I2190" s="318">
        <v>50040</v>
      </c>
      <c r="J2190" s="315"/>
      <c r="K2190" s="315">
        <v>1188</v>
      </c>
      <c r="L2190" s="315" t="s">
        <v>3089</v>
      </c>
      <c r="M2190" s="315" t="s">
        <v>766</v>
      </c>
      <c r="N2190" s="315" t="s">
        <v>755</v>
      </c>
      <c r="O2190" s="315"/>
      <c r="P2190" s="315"/>
      <c r="Q2190" s="315"/>
    </row>
    <row r="2191" spans="1:17">
      <c r="A2191" s="315" t="s">
        <v>755</v>
      </c>
      <c r="B2191" s="315" t="s">
        <v>2095</v>
      </c>
      <c r="C2191" s="315" t="s">
        <v>2098</v>
      </c>
      <c r="D2191" s="316">
        <v>3.9</v>
      </c>
      <c r="E2191" s="317">
        <v>3463</v>
      </c>
      <c r="F2191" s="317">
        <v>2129.75</v>
      </c>
      <c r="G2191" s="318">
        <v>40709</v>
      </c>
      <c r="H2191" s="318">
        <v>40296</v>
      </c>
      <c r="I2191" s="318">
        <v>49674</v>
      </c>
      <c r="J2191" s="315"/>
      <c r="K2191" s="315">
        <v>4417</v>
      </c>
      <c r="L2191" s="315" t="s">
        <v>2450</v>
      </c>
      <c r="M2191" s="315" t="s">
        <v>1484</v>
      </c>
      <c r="N2191" s="315" t="s">
        <v>755</v>
      </c>
      <c r="O2191" s="315"/>
      <c r="P2191" s="315"/>
      <c r="Q2191" s="315"/>
    </row>
    <row r="2192" spans="1:17">
      <c r="A2192" s="315" t="s">
        <v>755</v>
      </c>
      <c r="B2192" s="315" t="s">
        <v>2095</v>
      </c>
      <c r="C2192" s="315" t="s">
        <v>2098</v>
      </c>
      <c r="D2192" s="316">
        <v>3.9</v>
      </c>
      <c r="E2192" s="317">
        <v>2217</v>
      </c>
      <c r="F2192" s="317">
        <v>1070.81</v>
      </c>
      <c r="G2192" s="318">
        <v>40771</v>
      </c>
      <c r="H2192" s="318">
        <v>40759</v>
      </c>
      <c r="I2192" s="318">
        <v>50040</v>
      </c>
      <c r="J2192" s="315"/>
      <c r="K2192" s="315">
        <v>2042</v>
      </c>
      <c r="L2192" s="315" t="s">
        <v>3080</v>
      </c>
      <c r="M2192" s="315" t="s">
        <v>758</v>
      </c>
      <c r="N2192" s="315" t="s">
        <v>755</v>
      </c>
      <c r="O2192" s="315"/>
      <c r="P2192" s="315"/>
      <c r="Q2192" s="315"/>
    </row>
    <row r="2193" spans="1:17">
      <c r="A2193" s="315" t="s">
        <v>750</v>
      </c>
      <c r="B2193" s="315" t="s">
        <v>2095</v>
      </c>
      <c r="C2193" s="315" t="s">
        <v>2098</v>
      </c>
      <c r="D2193" s="316">
        <v>3.9</v>
      </c>
      <c r="E2193" s="317">
        <v>3827</v>
      </c>
      <c r="F2193" s="317">
        <v>1848.43</v>
      </c>
      <c r="G2193" s="318">
        <v>40800</v>
      </c>
      <c r="H2193" s="318">
        <v>40862</v>
      </c>
      <c r="I2193" s="318">
        <v>50040</v>
      </c>
      <c r="J2193" s="315"/>
      <c r="K2193" s="315">
        <v>1346</v>
      </c>
      <c r="L2193" s="315" t="s">
        <v>3090</v>
      </c>
      <c r="M2193" s="315" t="s">
        <v>766</v>
      </c>
      <c r="N2193" s="315" t="s">
        <v>750</v>
      </c>
      <c r="O2193" s="315"/>
      <c r="P2193" s="315"/>
      <c r="Q2193" s="315"/>
    </row>
    <row r="2194" spans="1:17">
      <c r="A2194" s="315" t="s">
        <v>755</v>
      </c>
      <c r="B2194" s="315" t="s">
        <v>2095</v>
      </c>
      <c r="C2194" s="315" t="s">
        <v>2098</v>
      </c>
      <c r="D2194" s="316">
        <v>3.91</v>
      </c>
      <c r="E2194" s="317">
        <v>4131</v>
      </c>
      <c r="F2194" s="317">
        <v>2540.5699999999997</v>
      </c>
      <c r="G2194" s="318">
        <v>40464</v>
      </c>
      <c r="H2194" s="318">
        <v>40406</v>
      </c>
      <c r="I2194" s="318">
        <v>49674</v>
      </c>
      <c r="J2194" s="315"/>
      <c r="K2194" s="315">
        <v>5425</v>
      </c>
      <c r="L2194" s="315" t="s">
        <v>2324</v>
      </c>
      <c r="M2194" s="315" t="s">
        <v>776</v>
      </c>
      <c r="N2194" s="315" t="s">
        <v>755</v>
      </c>
      <c r="O2194" s="315"/>
      <c r="P2194" s="315"/>
      <c r="Q2194" s="315"/>
    </row>
    <row r="2195" spans="1:17">
      <c r="A2195" s="315" t="s">
        <v>755</v>
      </c>
      <c r="B2195" s="315" t="s">
        <v>2095</v>
      </c>
      <c r="C2195" s="315" t="s">
        <v>2098</v>
      </c>
      <c r="D2195" s="316">
        <v>3.91</v>
      </c>
      <c r="E2195" s="317">
        <v>4497</v>
      </c>
      <c r="F2195" s="317">
        <v>2172.0500000000002</v>
      </c>
      <c r="G2195" s="318">
        <v>40806</v>
      </c>
      <c r="H2195" s="318">
        <v>40899</v>
      </c>
      <c r="I2195" s="318">
        <v>50040</v>
      </c>
      <c r="J2195" s="315"/>
      <c r="K2195" s="315">
        <v>1226</v>
      </c>
      <c r="L2195" s="315" t="s">
        <v>2303</v>
      </c>
      <c r="M2195" s="315" t="s">
        <v>1827</v>
      </c>
      <c r="N2195" s="315" t="s">
        <v>755</v>
      </c>
      <c r="O2195" s="315"/>
      <c r="P2195" s="315"/>
      <c r="Q2195" s="315"/>
    </row>
    <row r="2196" spans="1:17">
      <c r="A2196" s="315" t="s">
        <v>755</v>
      </c>
      <c r="B2196" s="315" t="s">
        <v>2095</v>
      </c>
      <c r="C2196" s="315" t="s">
        <v>2098</v>
      </c>
      <c r="D2196" s="316">
        <v>3.92</v>
      </c>
      <c r="E2196" s="317">
        <v>3197</v>
      </c>
      <c r="F2196" s="317">
        <v>1544.16</v>
      </c>
      <c r="G2196" s="318">
        <v>40546</v>
      </c>
      <c r="H2196" s="318">
        <v>40676</v>
      </c>
      <c r="I2196" s="318">
        <v>50040</v>
      </c>
      <c r="J2196" s="315"/>
      <c r="K2196" s="315">
        <v>3510</v>
      </c>
      <c r="L2196" s="315" t="s">
        <v>2486</v>
      </c>
      <c r="M2196" s="315" t="s">
        <v>764</v>
      </c>
      <c r="N2196" s="315" t="s">
        <v>755</v>
      </c>
      <c r="O2196" s="315"/>
      <c r="P2196" s="315"/>
      <c r="Q2196" s="315"/>
    </row>
    <row r="2197" spans="1:17">
      <c r="A2197" s="315" t="s">
        <v>755</v>
      </c>
      <c r="B2197" s="315" t="s">
        <v>2095</v>
      </c>
      <c r="C2197" s="315" t="s">
        <v>2096</v>
      </c>
      <c r="D2197" s="316">
        <v>3.92</v>
      </c>
      <c r="E2197" s="317">
        <v>3327</v>
      </c>
      <c r="F2197" s="317">
        <v>1969.5900000000001</v>
      </c>
      <c r="G2197" s="318">
        <v>40759</v>
      </c>
      <c r="H2197" s="318">
        <v>40882</v>
      </c>
      <c r="I2197" s="318">
        <v>50040</v>
      </c>
      <c r="J2197" s="315"/>
      <c r="K2197" s="315">
        <v>1273</v>
      </c>
      <c r="L2197" s="315" t="s">
        <v>2702</v>
      </c>
      <c r="M2197" s="315" t="s">
        <v>766</v>
      </c>
      <c r="N2197" s="315" t="s">
        <v>755</v>
      </c>
      <c r="O2197" s="315"/>
      <c r="P2197" s="315"/>
      <c r="Q2197" s="315"/>
    </row>
    <row r="2198" spans="1:17">
      <c r="A2198" s="315" t="s">
        <v>755</v>
      </c>
      <c r="B2198" s="315" t="s">
        <v>2095</v>
      </c>
      <c r="C2198" s="315" t="s">
        <v>2098</v>
      </c>
      <c r="D2198" s="316">
        <v>3.92</v>
      </c>
      <c r="E2198" s="317">
        <v>1747</v>
      </c>
      <c r="F2198" s="317">
        <v>843.80000000000007</v>
      </c>
      <c r="G2198" s="318">
        <v>40835</v>
      </c>
      <c r="H2198" s="318">
        <v>40814</v>
      </c>
      <c r="I2198" s="318">
        <v>50040</v>
      </c>
      <c r="J2198" s="315"/>
      <c r="K2198" s="315">
        <v>3400</v>
      </c>
      <c r="L2198" s="315" t="s">
        <v>2253</v>
      </c>
      <c r="M2198" s="315" t="s">
        <v>764</v>
      </c>
      <c r="N2198" s="315" t="s">
        <v>755</v>
      </c>
      <c r="O2198" s="315"/>
      <c r="P2198" s="315"/>
      <c r="Q2198" s="315"/>
    </row>
    <row r="2199" spans="1:17">
      <c r="A2199" s="315" t="s">
        <v>755</v>
      </c>
      <c r="B2199" s="315" t="s">
        <v>2095</v>
      </c>
      <c r="C2199" s="315" t="s">
        <v>2098</v>
      </c>
      <c r="D2199" s="316">
        <v>3.96</v>
      </c>
      <c r="E2199" s="317">
        <v>3891</v>
      </c>
      <c r="F2199" s="317">
        <v>2392.98</v>
      </c>
      <c r="G2199" s="318">
        <v>40470</v>
      </c>
      <c r="H2199" s="318">
        <v>40542</v>
      </c>
      <c r="I2199" s="318">
        <v>49674</v>
      </c>
      <c r="J2199" s="315"/>
      <c r="K2199" s="315">
        <v>6993</v>
      </c>
      <c r="L2199" s="315" t="s">
        <v>3091</v>
      </c>
      <c r="M2199" s="315" t="s">
        <v>811</v>
      </c>
      <c r="N2199" s="315" t="s">
        <v>755</v>
      </c>
      <c r="O2199" s="315"/>
      <c r="P2199" s="315"/>
      <c r="Q2199" s="315"/>
    </row>
    <row r="2200" spans="1:17">
      <c r="A2200" s="315" t="s">
        <v>755</v>
      </c>
      <c r="B2200" s="315" t="s">
        <v>2095</v>
      </c>
      <c r="C2200" s="315" t="s">
        <v>2096</v>
      </c>
      <c r="D2200" s="316">
        <v>3.99</v>
      </c>
      <c r="E2200" s="317">
        <v>4168</v>
      </c>
      <c r="F2200" s="317">
        <v>2467.4600000000005</v>
      </c>
      <c r="G2200" s="318">
        <v>40525</v>
      </c>
      <c r="H2200" s="318">
        <v>40664</v>
      </c>
      <c r="I2200" s="318">
        <v>50040</v>
      </c>
      <c r="J2200" s="315"/>
      <c r="K2200" s="315">
        <v>5223</v>
      </c>
      <c r="L2200" s="315" t="s">
        <v>2254</v>
      </c>
      <c r="M2200" s="315" t="s">
        <v>776</v>
      </c>
      <c r="N2200" s="315" t="s">
        <v>755</v>
      </c>
      <c r="O2200" s="315"/>
      <c r="P2200" s="315"/>
      <c r="Q2200" s="315"/>
    </row>
    <row r="2201" spans="1:17">
      <c r="A2201" s="315" t="s">
        <v>755</v>
      </c>
      <c r="B2201" s="315" t="s">
        <v>2095</v>
      </c>
      <c r="C2201" s="315" t="s">
        <v>2098</v>
      </c>
      <c r="D2201" s="316">
        <v>3.99</v>
      </c>
      <c r="E2201" s="317">
        <v>3946.73</v>
      </c>
      <c r="F2201" s="317">
        <v>1906.27</v>
      </c>
      <c r="G2201" s="318">
        <v>40722</v>
      </c>
      <c r="H2201" s="318">
        <v>40799</v>
      </c>
      <c r="I2201" s="318">
        <v>50040</v>
      </c>
      <c r="J2201" s="315"/>
      <c r="K2201" s="315">
        <v>4586</v>
      </c>
      <c r="L2201" s="315" t="s">
        <v>3092</v>
      </c>
      <c r="M2201" s="315" t="s">
        <v>1296</v>
      </c>
      <c r="N2201" s="315" t="s">
        <v>755</v>
      </c>
      <c r="O2201" s="315"/>
      <c r="P2201" s="315"/>
      <c r="Q2201" s="315"/>
    </row>
    <row r="2202" spans="1:17">
      <c r="A2202" s="315" t="s">
        <v>755</v>
      </c>
      <c r="B2202" s="315" t="s">
        <v>2095</v>
      </c>
      <c r="C2202" s="315" t="s">
        <v>2098</v>
      </c>
      <c r="D2202" s="316">
        <v>3.99</v>
      </c>
      <c r="E2202" s="317">
        <v>3382.7700000000004</v>
      </c>
      <c r="F2202" s="317">
        <v>1633.8799999999999</v>
      </c>
      <c r="G2202" s="318">
        <v>40735</v>
      </c>
      <c r="H2202" s="318">
        <v>40828</v>
      </c>
      <c r="I2202" s="318">
        <v>50040</v>
      </c>
      <c r="J2202" s="315"/>
      <c r="K2202" s="315">
        <v>4143</v>
      </c>
      <c r="L2202" s="315" t="s">
        <v>3057</v>
      </c>
      <c r="M2202" s="315" t="s">
        <v>1296</v>
      </c>
      <c r="N2202" s="315" t="s">
        <v>755</v>
      </c>
      <c r="O2202" s="315"/>
      <c r="P2202" s="315"/>
      <c r="Q2202" s="315"/>
    </row>
    <row r="2203" spans="1:17">
      <c r="A2203" s="315" t="s">
        <v>755</v>
      </c>
      <c r="B2203" s="315" t="s">
        <v>2095</v>
      </c>
      <c r="C2203" s="315" t="s">
        <v>2098</v>
      </c>
      <c r="D2203" s="316">
        <v>3.99</v>
      </c>
      <c r="E2203" s="317">
        <v>1279.1100000000001</v>
      </c>
      <c r="F2203" s="317">
        <v>617.82000000000005</v>
      </c>
      <c r="G2203" s="318">
        <v>40845</v>
      </c>
      <c r="H2203" s="318">
        <v>40826</v>
      </c>
      <c r="I2203" s="318">
        <v>50040</v>
      </c>
      <c r="J2203" s="315"/>
      <c r="K2203" s="315">
        <v>9230</v>
      </c>
      <c r="L2203" s="315" t="s">
        <v>2794</v>
      </c>
      <c r="M2203" s="315" t="s">
        <v>770</v>
      </c>
      <c r="N2203" s="315" t="s">
        <v>755</v>
      </c>
      <c r="O2203" s="315"/>
      <c r="P2203" s="315"/>
      <c r="Q2203" s="315"/>
    </row>
    <row r="2204" spans="1:17">
      <c r="A2204" s="315" t="s">
        <v>755</v>
      </c>
      <c r="B2204" s="315" t="s">
        <v>2095</v>
      </c>
      <c r="C2204" s="315" t="s">
        <v>2098</v>
      </c>
      <c r="D2204" s="316">
        <v>3.99</v>
      </c>
      <c r="E2204" s="317">
        <v>2143.31</v>
      </c>
      <c r="F2204" s="317">
        <v>951.63999999999987</v>
      </c>
      <c r="G2204" s="318">
        <v>40822</v>
      </c>
      <c r="H2204" s="318">
        <v>40932</v>
      </c>
      <c r="I2204" s="318">
        <v>50405</v>
      </c>
      <c r="J2204" s="315"/>
      <c r="K2204" s="315">
        <v>9470</v>
      </c>
      <c r="L2204" s="315" t="s">
        <v>919</v>
      </c>
      <c r="M2204" s="315" t="s">
        <v>770</v>
      </c>
      <c r="N2204" s="315" t="s">
        <v>755</v>
      </c>
      <c r="O2204" s="315"/>
      <c r="P2204" s="315"/>
      <c r="Q2204" s="315"/>
    </row>
    <row r="2205" spans="1:17">
      <c r="A2205" s="315" t="s">
        <v>755</v>
      </c>
      <c r="B2205" s="315" t="s">
        <v>2095</v>
      </c>
      <c r="C2205" s="315" t="s">
        <v>2098</v>
      </c>
      <c r="D2205" s="316">
        <v>4</v>
      </c>
      <c r="E2205" s="317">
        <v>3962</v>
      </c>
      <c r="F2205" s="317">
        <v>2971.5</v>
      </c>
      <c r="G2205" s="318">
        <v>39570</v>
      </c>
      <c r="H2205" s="318">
        <v>39766</v>
      </c>
      <c r="I2205" s="318">
        <v>48944</v>
      </c>
      <c r="J2205" s="315"/>
      <c r="K2205" s="315">
        <v>3185</v>
      </c>
      <c r="L2205" s="315" t="s">
        <v>2138</v>
      </c>
      <c r="M2205" s="315" t="s">
        <v>761</v>
      </c>
      <c r="N2205" s="315" t="s">
        <v>755</v>
      </c>
      <c r="O2205" s="315"/>
      <c r="P2205" s="315"/>
      <c r="Q2205" s="315"/>
    </row>
    <row r="2206" spans="1:17">
      <c r="A2206" s="315" t="s">
        <v>755</v>
      </c>
      <c r="B2206" s="315" t="s">
        <v>2095</v>
      </c>
      <c r="C2206" s="315" t="s">
        <v>2098</v>
      </c>
      <c r="D2206" s="316">
        <v>4</v>
      </c>
      <c r="E2206" s="317">
        <v>3891</v>
      </c>
      <c r="F2206" s="317">
        <v>2918.25</v>
      </c>
      <c r="G2206" s="318">
        <v>39570</v>
      </c>
      <c r="H2206" s="318">
        <v>39467</v>
      </c>
      <c r="I2206" s="318">
        <v>48914</v>
      </c>
      <c r="J2206" s="315"/>
      <c r="K2206" s="315">
        <v>6252</v>
      </c>
      <c r="L2206" s="315" t="s">
        <v>1538</v>
      </c>
      <c r="M2206" s="315" t="s">
        <v>788</v>
      </c>
      <c r="N2206" s="315" t="s">
        <v>755</v>
      </c>
      <c r="O2206" s="315"/>
      <c r="P2206" s="315"/>
      <c r="Q2206" s="315"/>
    </row>
    <row r="2207" spans="1:17">
      <c r="A2207" s="315" t="s">
        <v>755</v>
      </c>
      <c r="B2207" s="315" t="s">
        <v>2095</v>
      </c>
      <c r="C2207" s="315" t="s">
        <v>2096</v>
      </c>
      <c r="D2207" s="316">
        <v>4</v>
      </c>
      <c r="E2207" s="317">
        <v>4429</v>
      </c>
      <c r="F2207" s="317">
        <v>3986.1</v>
      </c>
      <c r="G2207" s="318">
        <v>39569</v>
      </c>
      <c r="H2207" s="318">
        <v>40087</v>
      </c>
      <c r="I2207" s="318">
        <v>49309</v>
      </c>
      <c r="J2207" s="315"/>
      <c r="K2207" s="315">
        <v>1682</v>
      </c>
      <c r="L2207" s="315" t="s">
        <v>3093</v>
      </c>
      <c r="M2207" s="315" t="s">
        <v>766</v>
      </c>
      <c r="N2207" s="315" t="s">
        <v>755</v>
      </c>
      <c r="O2207" s="315"/>
      <c r="P2207" s="315"/>
      <c r="Q2207" s="315"/>
    </row>
    <row r="2208" spans="1:17">
      <c r="A2208" s="315" t="s">
        <v>755</v>
      </c>
      <c r="B2208" s="315" t="s">
        <v>2095</v>
      </c>
      <c r="C2208" s="315" t="s">
        <v>2098</v>
      </c>
      <c r="D2208" s="316">
        <v>4</v>
      </c>
      <c r="E2208" s="317">
        <v>4169</v>
      </c>
      <c r="F2208" s="317">
        <v>2563.9399999999996</v>
      </c>
      <c r="G2208" s="318">
        <v>39570</v>
      </c>
      <c r="H2208" s="318">
        <v>40277</v>
      </c>
      <c r="I2208" s="318">
        <v>49674</v>
      </c>
      <c r="J2208" s="315"/>
      <c r="K2208" s="315">
        <v>1628</v>
      </c>
      <c r="L2208" s="315" t="s">
        <v>2938</v>
      </c>
      <c r="M2208" s="315" t="s">
        <v>761</v>
      </c>
      <c r="N2208" s="315" t="s">
        <v>755</v>
      </c>
      <c r="O2208" s="315"/>
      <c r="P2208" s="315"/>
      <c r="Q2208" s="315"/>
    </row>
    <row r="2209" spans="1:17">
      <c r="A2209" s="315" t="s">
        <v>755</v>
      </c>
      <c r="B2209" s="315" t="s">
        <v>2095</v>
      </c>
      <c r="C2209" s="315" t="s">
        <v>2096</v>
      </c>
      <c r="D2209" s="316">
        <v>4</v>
      </c>
      <c r="E2209" s="317">
        <v>3775</v>
      </c>
      <c r="F2209" s="317">
        <v>3397.5000000000005</v>
      </c>
      <c r="G2209" s="318">
        <v>39570</v>
      </c>
      <c r="H2209" s="318">
        <v>38931</v>
      </c>
      <c r="I2209" s="318">
        <v>48213</v>
      </c>
      <c r="J2209" s="315"/>
      <c r="K2209" s="315">
        <v>8635</v>
      </c>
      <c r="L2209" s="315" t="s">
        <v>2186</v>
      </c>
      <c r="M2209" s="315" t="s">
        <v>784</v>
      </c>
      <c r="N2209" s="315" t="s">
        <v>755</v>
      </c>
      <c r="O2209" s="315"/>
      <c r="P2209" s="315"/>
      <c r="Q2209" s="315"/>
    </row>
    <row r="2210" spans="1:17">
      <c r="A2210" s="315" t="s">
        <v>755</v>
      </c>
      <c r="B2210" s="315" t="s">
        <v>2095</v>
      </c>
      <c r="C2210" s="315" t="s">
        <v>2098</v>
      </c>
      <c r="D2210" s="316">
        <v>4</v>
      </c>
      <c r="E2210" s="317">
        <v>4074</v>
      </c>
      <c r="F2210" s="317">
        <v>3055.5</v>
      </c>
      <c r="G2210" s="318">
        <v>39570</v>
      </c>
      <c r="H2210" s="318">
        <v>39309</v>
      </c>
      <c r="I2210" s="318">
        <v>48579</v>
      </c>
      <c r="J2210" s="315"/>
      <c r="K2210" s="315">
        <v>3110</v>
      </c>
      <c r="L2210" s="315" t="s">
        <v>2198</v>
      </c>
      <c r="M2210" s="315" t="s">
        <v>764</v>
      </c>
      <c r="N2210" s="315" t="s">
        <v>755</v>
      </c>
      <c r="O2210" s="315"/>
      <c r="P2210" s="315"/>
      <c r="Q2210" s="315"/>
    </row>
    <row r="2211" spans="1:17">
      <c r="A2211" s="315" t="s">
        <v>755</v>
      </c>
      <c r="B2211" s="315" t="s">
        <v>2095</v>
      </c>
      <c r="C2211" s="315" t="s">
        <v>2096</v>
      </c>
      <c r="D2211" s="316">
        <v>4</v>
      </c>
      <c r="E2211" s="317">
        <v>3308</v>
      </c>
      <c r="F2211" s="317">
        <v>2441.3099999999995</v>
      </c>
      <c r="G2211" s="318">
        <v>39569</v>
      </c>
      <c r="H2211" s="318">
        <v>40330</v>
      </c>
      <c r="I2211" s="318">
        <v>49674</v>
      </c>
      <c r="J2211" s="315"/>
      <c r="K2211" s="315">
        <v>5636</v>
      </c>
      <c r="L2211" s="315" t="s">
        <v>3094</v>
      </c>
      <c r="M2211" s="315" t="s">
        <v>776</v>
      </c>
      <c r="N2211" s="315" t="s">
        <v>755</v>
      </c>
      <c r="O2211" s="315"/>
      <c r="P2211" s="315"/>
      <c r="Q2211" s="315"/>
    </row>
    <row r="2212" spans="1:17">
      <c r="A2212" s="315" t="s">
        <v>755</v>
      </c>
      <c r="B2212" s="315" t="s">
        <v>2095</v>
      </c>
      <c r="C2212" s="315" t="s">
        <v>2098</v>
      </c>
      <c r="D2212" s="316">
        <v>4</v>
      </c>
      <c r="E2212" s="317">
        <v>3003.02</v>
      </c>
      <c r="F2212" s="317">
        <v>2252.2800000000002</v>
      </c>
      <c r="G2212" s="318">
        <v>39573</v>
      </c>
      <c r="H2212" s="318">
        <v>39309</v>
      </c>
      <c r="I2212" s="318">
        <v>48549</v>
      </c>
      <c r="J2212" s="315"/>
      <c r="K2212" s="315">
        <v>8514</v>
      </c>
      <c r="L2212" s="315" t="s">
        <v>1777</v>
      </c>
      <c r="M2212" s="315" t="s">
        <v>792</v>
      </c>
      <c r="N2212" s="315" t="s">
        <v>755</v>
      </c>
      <c r="O2212" s="315"/>
      <c r="P2212" s="315"/>
      <c r="Q2212" s="315"/>
    </row>
    <row r="2213" spans="1:17">
      <c r="A2213" s="315" t="s">
        <v>755</v>
      </c>
      <c r="B2213" s="315" t="s">
        <v>2095</v>
      </c>
      <c r="C2213" s="315" t="s">
        <v>2098</v>
      </c>
      <c r="D2213" s="316">
        <v>4</v>
      </c>
      <c r="E2213" s="317">
        <v>4543</v>
      </c>
      <c r="F2213" s="317">
        <v>3407.25</v>
      </c>
      <c r="G2213" s="318">
        <v>39570</v>
      </c>
      <c r="H2213" s="318">
        <v>39430</v>
      </c>
      <c r="I2213" s="318">
        <v>48549</v>
      </c>
      <c r="J2213" s="315"/>
      <c r="K2213" s="315">
        <v>8561</v>
      </c>
      <c r="L2213" s="315" t="s">
        <v>2257</v>
      </c>
      <c r="M2213" s="315" t="s">
        <v>792</v>
      </c>
      <c r="N2213" s="315" t="s">
        <v>755</v>
      </c>
      <c r="O2213" s="315"/>
      <c r="P2213" s="315"/>
      <c r="Q2213" s="315"/>
    </row>
    <row r="2214" spans="1:17">
      <c r="A2214" s="315" t="s">
        <v>755</v>
      </c>
      <c r="B2214" s="315" t="s">
        <v>2095</v>
      </c>
      <c r="C2214" s="315" t="s">
        <v>2098</v>
      </c>
      <c r="D2214" s="316">
        <v>4</v>
      </c>
      <c r="E2214" s="317">
        <v>4218.01</v>
      </c>
      <c r="F2214" s="317">
        <v>3163.51</v>
      </c>
      <c r="G2214" s="318">
        <v>39570</v>
      </c>
      <c r="H2214" s="318">
        <v>39287</v>
      </c>
      <c r="I2214" s="318">
        <v>48549</v>
      </c>
      <c r="J2214" s="315"/>
      <c r="K2214" s="315">
        <v>8451</v>
      </c>
      <c r="L2214" s="315" t="s">
        <v>3095</v>
      </c>
      <c r="M2214" s="315" t="s">
        <v>784</v>
      </c>
      <c r="N2214" s="315" t="s">
        <v>755</v>
      </c>
      <c r="O2214" s="315"/>
      <c r="P2214" s="315"/>
      <c r="Q2214" s="315"/>
    </row>
    <row r="2215" spans="1:17">
      <c r="A2215" s="315" t="s">
        <v>755</v>
      </c>
      <c r="B2215" s="315" t="s">
        <v>2095</v>
      </c>
      <c r="C2215" s="315" t="s">
        <v>2098</v>
      </c>
      <c r="D2215" s="316">
        <v>4</v>
      </c>
      <c r="E2215" s="317">
        <v>3698</v>
      </c>
      <c r="F2215" s="317">
        <v>2274.2800000000002</v>
      </c>
      <c r="G2215" s="318">
        <v>39570</v>
      </c>
      <c r="H2215" s="318">
        <v>40345</v>
      </c>
      <c r="I2215" s="318">
        <v>49674</v>
      </c>
      <c r="J2215" s="315"/>
      <c r="K2215" s="315">
        <v>1977</v>
      </c>
      <c r="L2215" s="315" t="s">
        <v>3096</v>
      </c>
      <c r="M2215" s="315" t="s">
        <v>754</v>
      </c>
      <c r="N2215" s="315" t="s">
        <v>755</v>
      </c>
      <c r="O2215" s="315"/>
      <c r="P2215" s="315"/>
      <c r="Q2215" s="315"/>
    </row>
    <row r="2216" spans="1:17">
      <c r="A2216" s="315" t="s">
        <v>755</v>
      </c>
      <c r="B2216" s="315" t="s">
        <v>2095</v>
      </c>
      <c r="C2216" s="315" t="s">
        <v>2098</v>
      </c>
      <c r="D2216" s="316">
        <v>4</v>
      </c>
      <c r="E2216" s="317">
        <v>4976</v>
      </c>
      <c r="F2216" s="317">
        <v>3732</v>
      </c>
      <c r="G2216" s="318">
        <v>39569</v>
      </c>
      <c r="H2216" s="318">
        <v>39625</v>
      </c>
      <c r="I2216" s="318">
        <v>48944</v>
      </c>
      <c r="J2216" s="315"/>
      <c r="K2216" s="315">
        <v>9464</v>
      </c>
      <c r="L2216" s="315" t="s">
        <v>3097</v>
      </c>
      <c r="M2216" s="315" t="s">
        <v>770</v>
      </c>
      <c r="N2216" s="315" t="s">
        <v>755</v>
      </c>
      <c r="O2216" s="315"/>
      <c r="P2216" s="315"/>
      <c r="Q2216" s="315"/>
    </row>
    <row r="2217" spans="1:17">
      <c r="A2217" s="315" t="s">
        <v>755</v>
      </c>
      <c r="B2217" s="315" t="s">
        <v>2095</v>
      </c>
      <c r="C2217" s="315" t="s">
        <v>2098</v>
      </c>
      <c r="D2217" s="316">
        <v>4</v>
      </c>
      <c r="E2217" s="317">
        <v>4445</v>
      </c>
      <c r="F2217" s="317">
        <v>2733.6799999999994</v>
      </c>
      <c r="G2217" s="318">
        <v>39569</v>
      </c>
      <c r="H2217" s="318">
        <v>40269</v>
      </c>
      <c r="I2217" s="318">
        <v>49674</v>
      </c>
      <c r="J2217" s="315"/>
      <c r="K2217" s="315">
        <v>7482</v>
      </c>
      <c r="L2217" s="315" t="s">
        <v>3098</v>
      </c>
      <c r="M2217" s="315" t="s">
        <v>966</v>
      </c>
      <c r="N2217" s="315" t="s">
        <v>755</v>
      </c>
      <c r="O2217" s="315"/>
      <c r="P2217" s="315"/>
      <c r="Q2217" s="315"/>
    </row>
    <row r="2218" spans="1:17">
      <c r="A2218" s="315" t="s">
        <v>755</v>
      </c>
      <c r="B2218" s="315" t="s">
        <v>2095</v>
      </c>
      <c r="C2218" s="315" t="s">
        <v>2098</v>
      </c>
      <c r="D2218" s="316">
        <v>4</v>
      </c>
      <c r="E2218" s="317">
        <v>3962</v>
      </c>
      <c r="F2218" s="317">
        <v>2436.64</v>
      </c>
      <c r="G2218" s="318">
        <v>39587</v>
      </c>
      <c r="H2218" s="318">
        <v>40511</v>
      </c>
      <c r="I2218" s="318">
        <v>49674</v>
      </c>
      <c r="J2218" s="315"/>
      <c r="K2218" s="315">
        <v>6917</v>
      </c>
      <c r="L2218" s="315" t="s">
        <v>3099</v>
      </c>
      <c r="M2218" s="315" t="s">
        <v>811</v>
      </c>
      <c r="N2218" s="315" t="s">
        <v>755</v>
      </c>
      <c r="O2218" s="315"/>
      <c r="P2218" s="315"/>
      <c r="Q2218" s="315"/>
    </row>
    <row r="2219" spans="1:17">
      <c r="A2219" s="315" t="s">
        <v>755</v>
      </c>
      <c r="B2219" s="315" t="s">
        <v>2095</v>
      </c>
      <c r="C2219" s="315" t="s">
        <v>2098</v>
      </c>
      <c r="D2219" s="316">
        <v>4</v>
      </c>
      <c r="E2219" s="317">
        <v>3607</v>
      </c>
      <c r="F2219" s="317">
        <v>2705.25</v>
      </c>
      <c r="G2219" s="318">
        <v>39570</v>
      </c>
      <c r="H2219" s="318">
        <v>40136</v>
      </c>
      <c r="I2219" s="318">
        <v>49309</v>
      </c>
      <c r="J2219" s="315"/>
      <c r="K2219" s="315">
        <v>3428</v>
      </c>
      <c r="L2219" s="315" t="s">
        <v>3100</v>
      </c>
      <c r="M2219" s="315" t="s">
        <v>764</v>
      </c>
      <c r="N2219" s="315" t="s">
        <v>755</v>
      </c>
      <c r="O2219" s="315"/>
      <c r="P2219" s="315"/>
      <c r="Q2219" s="315"/>
    </row>
    <row r="2220" spans="1:17">
      <c r="A2220" s="315" t="s">
        <v>755</v>
      </c>
      <c r="B2220" s="315" t="s">
        <v>2095</v>
      </c>
      <c r="C2220" s="315" t="s">
        <v>2098</v>
      </c>
      <c r="D2220" s="316">
        <v>4</v>
      </c>
      <c r="E2220" s="317">
        <v>3575</v>
      </c>
      <c r="F2220" s="317">
        <v>2681.25</v>
      </c>
      <c r="G2220" s="318">
        <v>39570</v>
      </c>
      <c r="H2220" s="318">
        <v>39799</v>
      </c>
      <c r="I2220" s="318">
        <v>48944</v>
      </c>
      <c r="J2220" s="315"/>
      <c r="K2220" s="315">
        <v>1800</v>
      </c>
      <c r="L2220" s="315" t="s">
        <v>3101</v>
      </c>
      <c r="M2220" s="315" t="s">
        <v>766</v>
      </c>
      <c r="N2220" s="315" t="s">
        <v>755</v>
      </c>
      <c r="O2220" s="315"/>
      <c r="P2220" s="315"/>
      <c r="Q2220" s="315"/>
    </row>
    <row r="2221" spans="1:17">
      <c r="A2221" s="315" t="s">
        <v>755</v>
      </c>
      <c r="B2221" s="315" t="s">
        <v>2095</v>
      </c>
      <c r="C2221" s="315" t="s">
        <v>2098</v>
      </c>
      <c r="D2221" s="316">
        <v>4</v>
      </c>
      <c r="E2221" s="317">
        <v>4214</v>
      </c>
      <c r="F2221" s="317">
        <v>2035.37</v>
      </c>
      <c r="G2221" s="318">
        <v>39570</v>
      </c>
      <c r="H2221" s="318">
        <v>40808</v>
      </c>
      <c r="I2221" s="318">
        <v>50040</v>
      </c>
      <c r="J2221" s="315"/>
      <c r="K2221" s="315">
        <v>3110</v>
      </c>
      <c r="L2221" s="315" t="s">
        <v>2198</v>
      </c>
      <c r="M2221" s="315" t="s">
        <v>764</v>
      </c>
      <c r="N2221" s="315" t="s">
        <v>755</v>
      </c>
      <c r="O2221" s="315"/>
      <c r="P2221" s="315"/>
      <c r="Q2221" s="315"/>
    </row>
    <row r="2222" spans="1:17">
      <c r="A2222" s="315" t="s">
        <v>755</v>
      </c>
      <c r="B2222" s="315" t="s">
        <v>2095</v>
      </c>
      <c r="C2222" s="315" t="s">
        <v>2096</v>
      </c>
      <c r="D2222" s="316">
        <v>4</v>
      </c>
      <c r="E2222" s="317">
        <v>4179</v>
      </c>
      <c r="F2222" s="317">
        <v>3761.1</v>
      </c>
      <c r="G2222" s="318">
        <v>39570</v>
      </c>
      <c r="H2222" s="318">
        <v>39552</v>
      </c>
      <c r="I2222" s="318">
        <v>48944</v>
      </c>
      <c r="J2222" s="315"/>
      <c r="K2222" s="315">
        <v>8260</v>
      </c>
      <c r="L2222" s="315" t="s">
        <v>1050</v>
      </c>
      <c r="M2222" s="315" t="s">
        <v>1051</v>
      </c>
      <c r="N2222" s="315" t="s">
        <v>755</v>
      </c>
      <c r="O2222" s="315"/>
      <c r="P2222" s="315"/>
      <c r="Q2222" s="315"/>
    </row>
    <row r="2223" spans="1:17">
      <c r="A2223" s="315" t="s">
        <v>755</v>
      </c>
      <c r="B2223" s="315" t="s">
        <v>2095</v>
      </c>
      <c r="C2223" s="315" t="s">
        <v>2098</v>
      </c>
      <c r="D2223" s="316">
        <v>4</v>
      </c>
      <c r="E2223" s="317">
        <v>4447</v>
      </c>
      <c r="F2223" s="317">
        <v>3335.25</v>
      </c>
      <c r="G2223" s="318">
        <v>39570</v>
      </c>
      <c r="H2223" s="318">
        <v>38796</v>
      </c>
      <c r="I2223" s="318">
        <v>48183</v>
      </c>
      <c r="J2223" s="315"/>
      <c r="K2223" s="315">
        <v>6900</v>
      </c>
      <c r="L2223" s="315" t="s">
        <v>3102</v>
      </c>
      <c r="M2223" s="315" t="s">
        <v>811</v>
      </c>
      <c r="N2223" s="315" t="s">
        <v>755</v>
      </c>
      <c r="O2223" s="315"/>
      <c r="P2223" s="315"/>
      <c r="Q2223" s="315"/>
    </row>
    <row r="2224" spans="1:17">
      <c r="A2224" s="315" t="s">
        <v>755</v>
      </c>
      <c r="B2224" s="315" t="s">
        <v>2095</v>
      </c>
      <c r="C2224" s="315" t="s">
        <v>2096</v>
      </c>
      <c r="D2224" s="316">
        <v>4</v>
      </c>
      <c r="E2224" s="317">
        <v>4072</v>
      </c>
      <c r="F2224" s="317">
        <v>3664.8</v>
      </c>
      <c r="G2224" s="318">
        <v>39569</v>
      </c>
      <c r="H2224" s="318">
        <v>39693</v>
      </c>
      <c r="I2224" s="318">
        <v>48914</v>
      </c>
      <c r="J2224" s="315"/>
      <c r="K2224" s="315">
        <v>1732</v>
      </c>
      <c r="L2224" s="315" t="s">
        <v>3103</v>
      </c>
      <c r="M2224" s="315" t="s">
        <v>761</v>
      </c>
      <c r="N2224" s="315" t="s">
        <v>755</v>
      </c>
      <c r="O2224" s="315"/>
      <c r="P2224" s="315"/>
      <c r="Q2224" s="315"/>
    </row>
    <row r="2225" spans="1:17">
      <c r="A2225" s="315" t="s">
        <v>755</v>
      </c>
      <c r="B2225" s="315" t="s">
        <v>2095</v>
      </c>
      <c r="C2225" s="315" t="s">
        <v>2098</v>
      </c>
      <c r="D2225" s="316">
        <v>4</v>
      </c>
      <c r="E2225" s="317">
        <v>4007</v>
      </c>
      <c r="F2225" s="317">
        <v>3005.25</v>
      </c>
      <c r="G2225" s="318">
        <v>39570</v>
      </c>
      <c r="H2225" s="318">
        <v>39681</v>
      </c>
      <c r="I2225" s="318">
        <v>48914</v>
      </c>
      <c r="J2225" s="315"/>
      <c r="K2225" s="315">
        <v>8330</v>
      </c>
      <c r="L2225" s="315" t="s">
        <v>2550</v>
      </c>
      <c r="M2225" s="315" t="s">
        <v>784</v>
      </c>
      <c r="N2225" s="315" t="s">
        <v>755</v>
      </c>
      <c r="O2225" s="315"/>
      <c r="P2225" s="315"/>
      <c r="Q2225" s="315"/>
    </row>
    <row r="2226" spans="1:17">
      <c r="A2226" s="315" t="s">
        <v>755</v>
      </c>
      <c r="B2226" s="315" t="s">
        <v>2095</v>
      </c>
      <c r="C2226" s="315" t="s">
        <v>2098</v>
      </c>
      <c r="D2226" s="316">
        <v>4</v>
      </c>
      <c r="E2226" s="317">
        <v>3673.8599999999997</v>
      </c>
      <c r="F2226" s="317">
        <v>1774.4800000000002</v>
      </c>
      <c r="G2226" s="318">
        <v>39569</v>
      </c>
      <c r="H2226" s="318">
        <v>40750</v>
      </c>
      <c r="I2226" s="318">
        <v>50040</v>
      </c>
      <c r="J2226" s="315"/>
      <c r="K2226" s="315">
        <v>4143</v>
      </c>
      <c r="L2226" s="315" t="s">
        <v>3057</v>
      </c>
      <c r="M2226" s="315" t="s">
        <v>1296</v>
      </c>
      <c r="N2226" s="315" t="s">
        <v>755</v>
      </c>
      <c r="O2226" s="315"/>
      <c r="P2226" s="315"/>
      <c r="Q2226" s="315"/>
    </row>
    <row r="2227" spans="1:17">
      <c r="A2227" s="315" t="s">
        <v>755</v>
      </c>
      <c r="B2227" s="315" t="s">
        <v>2095</v>
      </c>
      <c r="C2227" s="315" t="s">
        <v>2098</v>
      </c>
      <c r="D2227" s="316">
        <v>4</v>
      </c>
      <c r="E2227" s="317">
        <v>820</v>
      </c>
      <c r="F2227" s="317">
        <v>615</v>
      </c>
      <c r="G2227" s="318">
        <v>39597</v>
      </c>
      <c r="H2227" s="318">
        <v>39534</v>
      </c>
      <c r="I2227" s="318">
        <v>48944</v>
      </c>
      <c r="J2227" s="315"/>
      <c r="K2227" s="315">
        <v>8303</v>
      </c>
      <c r="L2227" s="315" t="s">
        <v>2947</v>
      </c>
      <c r="M2227" s="315" t="s">
        <v>784</v>
      </c>
      <c r="N2227" s="315" t="s">
        <v>755</v>
      </c>
      <c r="O2227" s="315"/>
      <c r="P2227" s="315"/>
      <c r="Q2227" s="315"/>
    </row>
    <row r="2228" spans="1:17">
      <c r="A2228" s="315" t="s">
        <v>755</v>
      </c>
      <c r="B2228" s="315" t="s">
        <v>2095</v>
      </c>
      <c r="C2228" s="315" t="s">
        <v>2098</v>
      </c>
      <c r="D2228" s="316">
        <v>4</v>
      </c>
      <c r="E2228" s="317">
        <v>3615</v>
      </c>
      <c r="F2228" s="317">
        <v>2154.54</v>
      </c>
      <c r="G2228" s="318">
        <v>39570</v>
      </c>
      <c r="H2228" s="318">
        <v>39577</v>
      </c>
      <c r="I2228" s="318">
        <v>48944</v>
      </c>
      <c r="J2228" s="315"/>
      <c r="K2228" s="315">
        <v>1786</v>
      </c>
      <c r="L2228" s="315" t="s">
        <v>1583</v>
      </c>
      <c r="M2228" s="315" t="s">
        <v>761</v>
      </c>
      <c r="N2228" s="315" t="s">
        <v>755</v>
      </c>
      <c r="O2228" s="315"/>
      <c r="P2228" s="315"/>
      <c r="Q2228" s="315"/>
    </row>
    <row r="2229" spans="1:17">
      <c r="A2229" s="315" t="s">
        <v>755</v>
      </c>
      <c r="B2229" s="315" t="s">
        <v>2095</v>
      </c>
      <c r="C2229" s="315" t="s">
        <v>2098</v>
      </c>
      <c r="D2229" s="316">
        <v>4</v>
      </c>
      <c r="E2229" s="317">
        <v>3591</v>
      </c>
      <c r="F2229" s="317">
        <v>2693.25</v>
      </c>
      <c r="G2229" s="318">
        <v>39570</v>
      </c>
      <c r="H2229" s="318">
        <v>39568</v>
      </c>
      <c r="I2229" s="318">
        <v>48914</v>
      </c>
      <c r="J2229" s="315"/>
      <c r="K2229" s="315">
        <v>8706</v>
      </c>
      <c r="L2229" s="315" t="s">
        <v>3058</v>
      </c>
      <c r="M2229" s="315" t="s">
        <v>784</v>
      </c>
      <c r="N2229" s="315" t="s">
        <v>755</v>
      </c>
      <c r="O2229" s="315"/>
      <c r="P2229" s="315"/>
      <c r="Q2229" s="315"/>
    </row>
    <row r="2230" spans="1:17">
      <c r="A2230" s="315" t="s">
        <v>755</v>
      </c>
      <c r="B2230" s="315" t="s">
        <v>2095</v>
      </c>
      <c r="C2230" s="315" t="s">
        <v>2096</v>
      </c>
      <c r="D2230" s="316">
        <v>4</v>
      </c>
      <c r="E2230" s="317">
        <v>4392</v>
      </c>
      <c r="F2230" s="317">
        <v>3952.8</v>
      </c>
      <c r="G2230" s="318">
        <v>39570</v>
      </c>
      <c r="H2230" s="318">
        <v>39264</v>
      </c>
      <c r="I2230" s="318">
        <v>48549</v>
      </c>
      <c r="J2230" s="315"/>
      <c r="K2230" s="315">
        <v>1148</v>
      </c>
      <c r="L2230" s="315" t="s">
        <v>3104</v>
      </c>
      <c r="M2230" s="315" t="s">
        <v>766</v>
      </c>
      <c r="N2230" s="315" t="s">
        <v>755</v>
      </c>
      <c r="O2230" s="315"/>
      <c r="P2230" s="315"/>
      <c r="Q2230" s="315"/>
    </row>
    <row r="2231" spans="1:17">
      <c r="A2231" s="315" t="s">
        <v>750</v>
      </c>
      <c r="B2231" s="315" t="s">
        <v>2095</v>
      </c>
      <c r="C2231" s="315" t="s">
        <v>2098</v>
      </c>
      <c r="D2231" s="316">
        <v>4</v>
      </c>
      <c r="E2231" s="317">
        <v>1669</v>
      </c>
      <c r="F2231" s="317">
        <v>1251.75</v>
      </c>
      <c r="G2231" s="318">
        <v>39604</v>
      </c>
      <c r="H2231" s="318">
        <v>39629</v>
      </c>
      <c r="I2231" s="318">
        <v>48944</v>
      </c>
      <c r="J2231" s="315"/>
      <c r="K2231" s="315">
        <v>8835</v>
      </c>
      <c r="L2231" s="315" t="s">
        <v>3105</v>
      </c>
      <c r="M2231" s="315" t="s">
        <v>1388</v>
      </c>
      <c r="N2231" s="315" t="s">
        <v>750</v>
      </c>
      <c r="O2231" s="315"/>
      <c r="P2231" s="315"/>
      <c r="Q2231" s="315"/>
    </row>
    <row r="2232" spans="1:17">
      <c r="A2232" s="315" t="s">
        <v>755</v>
      </c>
      <c r="B2232" s="315" t="s">
        <v>2095</v>
      </c>
      <c r="C2232" s="315" t="s">
        <v>2098</v>
      </c>
      <c r="D2232" s="316">
        <v>4</v>
      </c>
      <c r="E2232" s="317">
        <v>4045</v>
      </c>
      <c r="F2232" s="317">
        <v>3033.75</v>
      </c>
      <c r="G2232" s="318">
        <v>39570</v>
      </c>
      <c r="H2232" s="318">
        <v>40164</v>
      </c>
      <c r="I2232" s="318">
        <v>49309</v>
      </c>
      <c r="J2232" s="315"/>
      <c r="K2232" s="315">
        <v>1741</v>
      </c>
      <c r="L2232" s="315" t="s">
        <v>2592</v>
      </c>
      <c r="M2232" s="315" t="s">
        <v>761</v>
      </c>
      <c r="N2232" s="315" t="s">
        <v>755</v>
      </c>
      <c r="O2232" s="315"/>
      <c r="P2232" s="315"/>
      <c r="Q2232" s="315"/>
    </row>
    <row r="2233" spans="1:17">
      <c r="A2233" s="315" t="s">
        <v>755</v>
      </c>
      <c r="B2233" s="315" t="s">
        <v>2095</v>
      </c>
      <c r="C2233" s="315" t="s">
        <v>2098</v>
      </c>
      <c r="D2233" s="316">
        <v>4</v>
      </c>
      <c r="E2233" s="317">
        <v>3889</v>
      </c>
      <c r="F2233" s="317">
        <v>2916.75</v>
      </c>
      <c r="G2233" s="318">
        <v>39570</v>
      </c>
      <c r="H2233" s="318">
        <v>39560</v>
      </c>
      <c r="I2233" s="318">
        <v>48914</v>
      </c>
      <c r="J2233" s="315"/>
      <c r="K2233" s="315">
        <v>9326</v>
      </c>
      <c r="L2233" s="315" t="s">
        <v>3043</v>
      </c>
      <c r="M2233" s="315" t="s">
        <v>792</v>
      </c>
      <c r="N2233" s="315" t="s">
        <v>755</v>
      </c>
      <c r="O2233" s="315"/>
      <c r="P2233" s="315"/>
      <c r="Q2233" s="315"/>
    </row>
    <row r="2234" spans="1:17">
      <c r="A2234" s="315" t="s">
        <v>750</v>
      </c>
      <c r="B2234" s="315" t="s">
        <v>2095</v>
      </c>
      <c r="C2234" s="315" t="s">
        <v>2098</v>
      </c>
      <c r="D2234" s="316">
        <v>4</v>
      </c>
      <c r="E2234" s="317">
        <v>3867</v>
      </c>
      <c r="F2234" s="317">
        <v>2900.25</v>
      </c>
      <c r="G2234" s="318">
        <v>39589</v>
      </c>
      <c r="H2234" s="318">
        <v>39797</v>
      </c>
      <c r="I2234" s="318">
        <v>48944</v>
      </c>
      <c r="J2234" s="315"/>
      <c r="K2234" s="315">
        <v>6900</v>
      </c>
      <c r="L2234" s="315" t="s">
        <v>3102</v>
      </c>
      <c r="M2234" s="315" t="s">
        <v>811</v>
      </c>
      <c r="N2234" s="315" t="s">
        <v>750</v>
      </c>
      <c r="O2234" s="315"/>
      <c r="P2234" s="315"/>
      <c r="Q2234" s="315"/>
    </row>
    <row r="2235" spans="1:17">
      <c r="A2235" s="315" t="s">
        <v>755</v>
      </c>
      <c r="B2235" s="315" t="s">
        <v>2095</v>
      </c>
      <c r="C2235" s="315" t="s">
        <v>2098</v>
      </c>
      <c r="D2235" s="316">
        <v>4</v>
      </c>
      <c r="E2235" s="317">
        <v>2758</v>
      </c>
      <c r="F2235" s="317">
        <v>2068.5</v>
      </c>
      <c r="G2235" s="318">
        <v>39595</v>
      </c>
      <c r="H2235" s="318">
        <v>38954</v>
      </c>
      <c r="I2235" s="318">
        <v>48183</v>
      </c>
      <c r="J2235" s="315"/>
      <c r="K2235" s="315">
        <v>8702</v>
      </c>
      <c r="L2235" s="315" t="s">
        <v>2869</v>
      </c>
      <c r="M2235" s="315" t="s">
        <v>784</v>
      </c>
      <c r="N2235" s="315" t="s">
        <v>755</v>
      </c>
      <c r="O2235" s="315"/>
      <c r="P2235" s="315"/>
      <c r="Q2235" s="315"/>
    </row>
    <row r="2236" spans="1:17">
      <c r="A2236" s="315" t="s">
        <v>755</v>
      </c>
      <c r="B2236" s="315" t="s">
        <v>2095</v>
      </c>
      <c r="C2236" s="315" t="s">
        <v>2098</v>
      </c>
      <c r="D2236" s="316">
        <v>4</v>
      </c>
      <c r="E2236" s="317">
        <v>4817</v>
      </c>
      <c r="F2236" s="317">
        <v>3612.75</v>
      </c>
      <c r="G2236" s="318">
        <v>39570</v>
      </c>
      <c r="H2236" s="318">
        <v>39653</v>
      </c>
      <c r="I2236" s="318">
        <v>48944</v>
      </c>
      <c r="J2236" s="315"/>
      <c r="K2236" s="315">
        <v>1026</v>
      </c>
      <c r="L2236" s="315" t="s">
        <v>2344</v>
      </c>
      <c r="M2236" s="315" t="s">
        <v>766</v>
      </c>
      <c r="N2236" s="315" t="s">
        <v>755</v>
      </c>
      <c r="O2236" s="315"/>
      <c r="P2236" s="315"/>
      <c r="Q2236" s="315"/>
    </row>
    <row r="2237" spans="1:17">
      <c r="A2237" s="315" t="s">
        <v>755</v>
      </c>
      <c r="B2237" s="315" t="s">
        <v>2095</v>
      </c>
      <c r="C2237" s="315" t="s">
        <v>2098</v>
      </c>
      <c r="D2237" s="316">
        <v>4</v>
      </c>
      <c r="E2237" s="317">
        <v>4181</v>
      </c>
      <c r="F2237" s="317">
        <v>3135.75</v>
      </c>
      <c r="G2237" s="318">
        <v>39575</v>
      </c>
      <c r="H2237" s="318">
        <v>38868</v>
      </c>
      <c r="I2237" s="318">
        <v>48183</v>
      </c>
      <c r="J2237" s="315"/>
      <c r="K2237" s="315">
        <v>1032</v>
      </c>
      <c r="L2237" s="315" t="s">
        <v>2510</v>
      </c>
      <c r="M2237" s="315" t="s">
        <v>766</v>
      </c>
      <c r="N2237" s="315" t="s">
        <v>755</v>
      </c>
      <c r="O2237" s="315"/>
      <c r="P2237" s="315"/>
      <c r="Q2237" s="315"/>
    </row>
    <row r="2238" spans="1:17">
      <c r="A2238" s="315" t="s">
        <v>755</v>
      </c>
      <c r="B2238" s="315" t="s">
        <v>2095</v>
      </c>
      <c r="C2238" s="315" t="s">
        <v>2096</v>
      </c>
      <c r="D2238" s="316">
        <v>4</v>
      </c>
      <c r="E2238" s="317">
        <v>3859</v>
      </c>
      <c r="F2238" s="317">
        <v>3473.1</v>
      </c>
      <c r="G2238" s="318">
        <v>39575</v>
      </c>
      <c r="H2238" s="318">
        <v>39015</v>
      </c>
      <c r="I2238" s="318">
        <v>48183</v>
      </c>
      <c r="J2238" s="315"/>
      <c r="K2238" s="315">
        <v>1595</v>
      </c>
      <c r="L2238" s="315" t="s">
        <v>3106</v>
      </c>
      <c r="M2238" s="315" t="s">
        <v>766</v>
      </c>
      <c r="N2238" s="315" t="s">
        <v>755</v>
      </c>
      <c r="O2238" s="315"/>
      <c r="P2238" s="315"/>
      <c r="Q2238" s="315"/>
    </row>
    <row r="2239" spans="1:17">
      <c r="A2239" s="315" t="s">
        <v>755</v>
      </c>
      <c r="B2239" s="315" t="s">
        <v>2095</v>
      </c>
      <c r="C2239" s="315" t="s">
        <v>2098</v>
      </c>
      <c r="D2239" s="316">
        <v>4</v>
      </c>
      <c r="E2239" s="317">
        <v>4367</v>
      </c>
      <c r="F2239" s="317">
        <v>2685.71</v>
      </c>
      <c r="G2239" s="318">
        <v>39573</v>
      </c>
      <c r="H2239" s="318">
        <v>40340</v>
      </c>
      <c r="I2239" s="318">
        <v>49674</v>
      </c>
      <c r="J2239" s="315"/>
      <c r="K2239" s="315">
        <v>1553</v>
      </c>
      <c r="L2239" s="315" t="s">
        <v>3107</v>
      </c>
      <c r="M2239" s="315" t="s">
        <v>761</v>
      </c>
      <c r="N2239" s="315" t="s">
        <v>755</v>
      </c>
      <c r="O2239" s="315"/>
      <c r="P2239" s="315"/>
      <c r="Q2239" s="315"/>
    </row>
    <row r="2240" spans="1:17">
      <c r="A2240" s="315" t="s">
        <v>755</v>
      </c>
      <c r="B2240" s="315" t="s">
        <v>2095</v>
      </c>
      <c r="C2240" s="315" t="s">
        <v>2098</v>
      </c>
      <c r="D2240" s="316">
        <v>4</v>
      </c>
      <c r="E2240" s="317">
        <v>4439</v>
      </c>
      <c r="F2240" s="317">
        <v>3329.25</v>
      </c>
      <c r="G2240" s="318">
        <v>39611</v>
      </c>
      <c r="H2240" s="318">
        <v>40143</v>
      </c>
      <c r="I2240" s="318">
        <v>49309</v>
      </c>
      <c r="J2240" s="315"/>
      <c r="K2240" s="315">
        <v>1260</v>
      </c>
      <c r="L2240" s="315" t="s">
        <v>2182</v>
      </c>
      <c r="M2240" s="315" t="s">
        <v>766</v>
      </c>
      <c r="N2240" s="315" t="s">
        <v>755</v>
      </c>
      <c r="O2240" s="315"/>
      <c r="P2240" s="315"/>
      <c r="Q2240" s="315"/>
    </row>
    <row r="2241" spans="1:17">
      <c r="A2241" s="315" t="s">
        <v>755</v>
      </c>
      <c r="B2241" s="315" t="s">
        <v>2095</v>
      </c>
      <c r="C2241" s="315" t="s">
        <v>2096</v>
      </c>
      <c r="D2241" s="316">
        <v>4</v>
      </c>
      <c r="E2241" s="317">
        <v>3864</v>
      </c>
      <c r="F2241" s="317">
        <v>3477.6</v>
      </c>
      <c r="G2241" s="318">
        <v>39643</v>
      </c>
      <c r="H2241" s="318">
        <v>39839</v>
      </c>
      <c r="I2241" s="318">
        <v>49309</v>
      </c>
      <c r="J2241" s="315"/>
      <c r="K2241" s="315">
        <v>1462</v>
      </c>
      <c r="L2241" s="315" t="s">
        <v>2397</v>
      </c>
      <c r="M2241" s="315" t="s">
        <v>766</v>
      </c>
      <c r="N2241" s="315" t="s">
        <v>755</v>
      </c>
      <c r="O2241" s="315"/>
      <c r="P2241" s="315"/>
      <c r="Q2241" s="315"/>
    </row>
    <row r="2242" spans="1:17">
      <c r="A2242" s="315" t="s">
        <v>755</v>
      </c>
      <c r="B2242" s="315" t="s">
        <v>2095</v>
      </c>
      <c r="C2242" s="315" t="s">
        <v>2098</v>
      </c>
      <c r="D2242" s="316">
        <v>4</v>
      </c>
      <c r="E2242" s="317">
        <v>4146</v>
      </c>
      <c r="F2242" s="317">
        <v>3109.5</v>
      </c>
      <c r="G2242" s="318">
        <v>39570</v>
      </c>
      <c r="H2242" s="318">
        <v>39545</v>
      </c>
      <c r="I2242" s="318">
        <v>48914</v>
      </c>
      <c r="J2242" s="315"/>
      <c r="K2242" s="315">
        <v>1802</v>
      </c>
      <c r="L2242" s="315" t="s">
        <v>2706</v>
      </c>
      <c r="M2242" s="315" t="s">
        <v>766</v>
      </c>
      <c r="N2242" s="315" t="s">
        <v>755</v>
      </c>
      <c r="O2242" s="315"/>
      <c r="P2242" s="315"/>
      <c r="Q2242" s="315"/>
    </row>
    <row r="2243" spans="1:17">
      <c r="A2243" s="315" t="s">
        <v>755</v>
      </c>
      <c r="B2243" s="315" t="s">
        <v>2095</v>
      </c>
      <c r="C2243" s="315" t="s">
        <v>2098</v>
      </c>
      <c r="D2243" s="316">
        <v>4</v>
      </c>
      <c r="E2243" s="317">
        <v>4225</v>
      </c>
      <c r="F2243" s="317">
        <v>3168.75</v>
      </c>
      <c r="G2243" s="318">
        <v>39639</v>
      </c>
      <c r="H2243" s="318">
        <v>39150</v>
      </c>
      <c r="I2243" s="318">
        <v>48579</v>
      </c>
      <c r="J2243" s="315"/>
      <c r="K2243" s="315">
        <v>6981</v>
      </c>
      <c r="L2243" s="315" t="s">
        <v>3108</v>
      </c>
      <c r="M2243" s="315" t="s">
        <v>811</v>
      </c>
      <c r="N2243" s="315" t="s">
        <v>755</v>
      </c>
      <c r="O2243" s="315"/>
      <c r="P2243" s="315"/>
      <c r="Q2243" s="315"/>
    </row>
    <row r="2244" spans="1:17">
      <c r="A2244" s="315" t="s">
        <v>755</v>
      </c>
      <c r="B2244" s="315" t="s">
        <v>2095</v>
      </c>
      <c r="C2244" s="315" t="s">
        <v>2098</v>
      </c>
      <c r="D2244" s="316">
        <v>4</v>
      </c>
      <c r="E2244" s="317">
        <v>2944</v>
      </c>
      <c r="F2244" s="317">
        <v>2208</v>
      </c>
      <c r="G2244" s="318">
        <v>39678</v>
      </c>
      <c r="H2244" s="318">
        <v>39134</v>
      </c>
      <c r="I2244" s="318">
        <v>48549</v>
      </c>
      <c r="J2244" s="315"/>
      <c r="K2244" s="315">
        <v>2900</v>
      </c>
      <c r="L2244" s="315" t="s">
        <v>1841</v>
      </c>
      <c r="M2244" s="315" t="s">
        <v>1431</v>
      </c>
      <c r="N2244" s="315" t="s">
        <v>755</v>
      </c>
      <c r="O2244" s="315"/>
      <c r="P2244" s="315"/>
      <c r="Q2244" s="315"/>
    </row>
    <row r="2245" spans="1:17">
      <c r="A2245" s="315" t="s">
        <v>755</v>
      </c>
      <c r="B2245" s="315" t="s">
        <v>2095</v>
      </c>
      <c r="C2245" s="315" t="s">
        <v>2098</v>
      </c>
      <c r="D2245" s="316">
        <v>4</v>
      </c>
      <c r="E2245" s="317">
        <v>4367.6799999999994</v>
      </c>
      <c r="F2245" s="317">
        <v>3275.74</v>
      </c>
      <c r="G2245" s="318">
        <v>39687</v>
      </c>
      <c r="H2245" s="318">
        <v>40107</v>
      </c>
      <c r="I2245" s="318">
        <v>49309</v>
      </c>
      <c r="J2245" s="315"/>
      <c r="K2245" s="315">
        <v>3019</v>
      </c>
      <c r="L2245" s="315" t="s">
        <v>308</v>
      </c>
      <c r="M2245" s="315" t="s">
        <v>764</v>
      </c>
      <c r="N2245" s="315" t="s">
        <v>755</v>
      </c>
      <c r="O2245" s="315"/>
      <c r="P2245" s="315"/>
      <c r="Q2245" s="315"/>
    </row>
    <row r="2246" spans="1:17">
      <c r="A2246" s="315" t="s">
        <v>755</v>
      </c>
      <c r="B2246" s="315" t="s">
        <v>2095</v>
      </c>
      <c r="C2246" s="315" t="s">
        <v>2098</v>
      </c>
      <c r="D2246" s="316">
        <v>4</v>
      </c>
      <c r="E2246" s="317">
        <v>4194</v>
      </c>
      <c r="F2246" s="317">
        <v>3145.5</v>
      </c>
      <c r="G2246" s="318">
        <v>39685</v>
      </c>
      <c r="H2246" s="318">
        <v>39988</v>
      </c>
      <c r="I2246" s="318">
        <v>49309</v>
      </c>
      <c r="J2246" s="315"/>
      <c r="K2246" s="315">
        <v>3314</v>
      </c>
      <c r="L2246" s="315" t="s">
        <v>3109</v>
      </c>
      <c r="M2246" s="315" t="s">
        <v>764</v>
      </c>
      <c r="N2246" s="315" t="s">
        <v>755</v>
      </c>
      <c r="O2246" s="315"/>
      <c r="P2246" s="315"/>
      <c r="Q2246" s="315"/>
    </row>
    <row r="2247" spans="1:17">
      <c r="A2247" s="315" t="s">
        <v>755</v>
      </c>
      <c r="B2247" s="315" t="s">
        <v>2095</v>
      </c>
      <c r="C2247" s="315" t="s">
        <v>2096</v>
      </c>
      <c r="D2247" s="316">
        <v>4</v>
      </c>
      <c r="E2247" s="317">
        <v>4196</v>
      </c>
      <c r="F2247" s="317">
        <v>3096.65</v>
      </c>
      <c r="G2247" s="318">
        <v>39699</v>
      </c>
      <c r="H2247" s="318">
        <v>40346</v>
      </c>
      <c r="I2247" s="318">
        <v>49674</v>
      </c>
      <c r="J2247" s="315"/>
      <c r="K2247" s="315">
        <v>3257</v>
      </c>
      <c r="L2247" s="315" t="s">
        <v>3110</v>
      </c>
      <c r="M2247" s="315" t="s">
        <v>764</v>
      </c>
      <c r="N2247" s="315" t="s">
        <v>755</v>
      </c>
      <c r="O2247" s="315"/>
      <c r="P2247" s="315"/>
      <c r="Q2247" s="315"/>
    </row>
    <row r="2248" spans="1:17">
      <c r="A2248" s="315" t="s">
        <v>755</v>
      </c>
      <c r="B2248" s="315" t="s">
        <v>2095</v>
      </c>
      <c r="C2248" s="315" t="s">
        <v>2098</v>
      </c>
      <c r="D2248" s="316">
        <v>4</v>
      </c>
      <c r="E2248" s="317">
        <v>3902</v>
      </c>
      <c r="F2248" s="317">
        <v>1556.9099999999999</v>
      </c>
      <c r="G2248" s="318">
        <v>39856</v>
      </c>
      <c r="H2248" s="318">
        <v>41178</v>
      </c>
      <c r="I2248" s="318">
        <v>50405</v>
      </c>
      <c r="J2248" s="315"/>
      <c r="K2248" s="315">
        <v>1170</v>
      </c>
      <c r="L2248" s="315" t="s">
        <v>3111</v>
      </c>
      <c r="M2248" s="315" t="s">
        <v>766</v>
      </c>
      <c r="N2248" s="315" t="s">
        <v>755</v>
      </c>
      <c r="O2248" s="315"/>
      <c r="P2248" s="315"/>
      <c r="Q2248" s="315"/>
    </row>
    <row r="2249" spans="1:17">
      <c r="A2249" s="315" t="s">
        <v>750</v>
      </c>
      <c r="B2249" s="315" t="s">
        <v>2095</v>
      </c>
      <c r="C2249" s="315" t="s">
        <v>2098</v>
      </c>
      <c r="D2249" s="316">
        <v>4</v>
      </c>
      <c r="E2249" s="317">
        <v>988</v>
      </c>
      <c r="F2249" s="317">
        <v>741</v>
      </c>
      <c r="G2249" s="318">
        <v>39847</v>
      </c>
      <c r="H2249" s="318">
        <v>39961</v>
      </c>
      <c r="I2249" s="318">
        <v>49309</v>
      </c>
      <c r="J2249" s="315"/>
      <c r="K2249" s="315">
        <v>1806</v>
      </c>
      <c r="L2249" s="315" t="s">
        <v>3112</v>
      </c>
      <c r="M2249" s="315" t="s">
        <v>766</v>
      </c>
      <c r="N2249" s="315" t="s">
        <v>750</v>
      </c>
      <c r="O2249" s="315"/>
      <c r="P2249" s="315"/>
      <c r="Q2249" s="315"/>
    </row>
    <row r="2250" spans="1:17">
      <c r="A2250" s="315" t="s">
        <v>755</v>
      </c>
      <c r="B2250" s="315" t="s">
        <v>2095</v>
      </c>
      <c r="C2250" s="315" t="s">
        <v>2096</v>
      </c>
      <c r="D2250" s="316">
        <v>4</v>
      </c>
      <c r="E2250" s="317">
        <v>4319</v>
      </c>
      <c r="F2250" s="317">
        <v>3887.1</v>
      </c>
      <c r="G2250" s="318">
        <v>39920</v>
      </c>
      <c r="H2250" s="318">
        <v>40080</v>
      </c>
      <c r="I2250" s="318">
        <v>49309</v>
      </c>
      <c r="J2250" s="315"/>
      <c r="K2250" s="315">
        <v>1134</v>
      </c>
      <c r="L2250" s="315" t="s">
        <v>3113</v>
      </c>
      <c r="M2250" s="315" t="s">
        <v>766</v>
      </c>
      <c r="N2250" s="315" t="s">
        <v>755</v>
      </c>
      <c r="O2250" s="315"/>
      <c r="P2250" s="315"/>
      <c r="Q2250" s="315"/>
    </row>
    <row r="2251" spans="1:17">
      <c r="A2251" s="315" t="s">
        <v>755</v>
      </c>
      <c r="B2251" s="315" t="s">
        <v>2095</v>
      </c>
      <c r="C2251" s="315" t="s">
        <v>2098</v>
      </c>
      <c r="D2251" s="316">
        <v>4</v>
      </c>
      <c r="E2251" s="317">
        <v>3546</v>
      </c>
      <c r="F2251" s="317">
        <v>2659.5</v>
      </c>
      <c r="G2251" s="318">
        <v>39951</v>
      </c>
      <c r="H2251" s="318">
        <v>40101</v>
      </c>
      <c r="I2251" s="318">
        <v>49309</v>
      </c>
      <c r="J2251" s="315"/>
      <c r="K2251" s="315">
        <v>9220</v>
      </c>
      <c r="L2251" s="315" t="s">
        <v>1478</v>
      </c>
      <c r="M2251" s="315" t="s">
        <v>792</v>
      </c>
      <c r="N2251" s="315" t="s">
        <v>755</v>
      </c>
      <c r="O2251" s="315"/>
      <c r="P2251" s="315"/>
      <c r="Q2251" s="315"/>
    </row>
    <row r="2252" spans="1:17">
      <c r="A2252" s="315" t="s">
        <v>755</v>
      </c>
      <c r="B2252" s="315" t="s">
        <v>2095</v>
      </c>
      <c r="C2252" s="315" t="s">
        <v>2098</v>
      </c>
      <c r="D2252" s="316">
        <v>4</v>
      </c>
      <c r="E2252" s="317">
        <v>3480</v>
      </c>
      <c r="F2252" s="317">
        <v>2610</v>
      </c>
      <c r="G2252" s="318">
        <v>39952</v>
      </c>
      <c r="H2252" s="318">
        <v>40014</v>
      </c>
      <c r="I2252" s="318">
        <v>49309</v>
      </c>
      <c r="J2252" s="315"/>
      <c r="K2252" s="315">
        <v>5436</v>
      </c>
      <c r="L2252" s="315" t="s">
        <v>3114</v>
      </c>
      <c r="M2252" s="315" t="s">
        <v>776</v>
      </c>
      <c r="N2252" s="315" t="s">
        <v>755</v>
      </c>
      <c r="O2252" s="315"/>
      <c r="P2252" s="315"/>
      <c r="Q2252" s="315"/>
    </row>
    <row r="2253" spans="1:17">
      <c r="A2253" s="315" t="s">
        <v>755</v>
      </c>
      <c r="B2253" s="315" t="s">
        <v>2095</v>
      </c>
      <c r="C2253" s="315" t="s">
        <v>2098</v>
      </c>
      <c r="D2253" s="316">
        <v>4</v>
      </c>
      <c r="E2253" s="317">
        <v>4715</v>
      </c>
      <c r="F2253" s="317">
        <v>1881.2800000000002</v>
      </c>
      <c r="G2253" s="318">
        <v>39952</v>
      </c>
      <c r="H2253" s="318">
        <v>41219</v>
      </c>
      <c r="I2253" s="318">
        <v>50405</v>
      </c>
      <c r="J2253" s="315"/>
      <c r="K2253" s="315">
        <v>2054</v>
      </c>
      <c r="L2253" s="315" t="s">
        <v>3115</v>
      </c>
      <c r="M2253" s="315" t="s">
        <v>758</v>
      </c>
      <c r="N2253" s="315" t="s">
        <v>755</v>
      </c>
      <c r="O2253" s="315"/>
      <c r="P2253" s="315"/>
      <c r="Q2253" s="315"/>
    </row>
    <row r="2254" spans="1:17">
      <c r="A2254" s="315" t="s">
        <v>755</v>
      </c>
      <c r="B2254" s="315" t="s">
        <v>2095</v>
      </c>
      <c r="C2254" s="315" t="s">
        <v>2098</v>
      </c>
      <c r="D2254" s="316">
        <v>4</v>
      </c>
      <c r="E2254" s="317">
        <v>2735</v>
      </c>
      <c r="F2254" s="317">
        <v>1682.04</v>
      </c>
      <c r="G2254" s="318">
        <v>39994</v>
      </c>
      <c r="H2254" s="318">
        <v>40288</v>
      </c>
      <c r="I2254" s="318">
        <v>49674</v>
      </c>
      <c r="J2254" s="315"/>
      <c r="K2254" s="315">
        <v>5236</v>
      </c>
      <c r="L2254" s="315" t="s">
        <v>2849</v>
      </c>
      <c r="M2254" s="315" t="s">
        <v>776</v>
      </c>
      <c r="N2254" s="315" t="s">
        <v>755</v>
      </c>
      <c r="O2254" s="315"/>
      <c r="P2254" s="315"/>
      <c r="Q2254" s="315"/>
    </row>
    <row r="2255" spans="1:17">
      <c r="A2255" s="315" t="s">
        <v>755</v>
      </c>
      <c r="B2255" s="315" t="s">
        <v>2095</v>
      </c>
      <c r="C2255" s="315" t="s">
        <v>2096</v>
      </c>
      <c r="D2255" s="316">
        <v>4</v>
      </c>
      <c r="E2255" s="317">
        <v>5135</v>
      </c>
      <c r="F2255" s="317">
        <v>3789.63</v>
      </c>
      <c r="G2255" s="318">
        <v>40027</v>
      </c>
      <c r="H2255" s="318">
        <v>40372</v>
      </c>
      <c r="I2255" s="318">
        <v>49674</v>
      </c>
      <c r="J2255" s="315"/>
      <c r="K2255" s="315">
        <v>3903</v>
      </c>
      <c r="L2255" s="315" t="s">
        <v>3116</v>
      </c>
      <c r="M2255" s="315" t="s">
        <v>754</v>
      </c>
      <c r="N2255" s="315" t="s">
        <v>755</v>
      </c>
      <c r="O2255" s="315"/>
      <c r="P2255" s="315"/>
      <c r="Q2255" s="315"/>
    </row>
    <row r="2256" spans="1:17">
      <c r="A2256" s="315" t="s">
        <v>755</v>
      </c>
      <c r="B2256" s="315" t="s">
        <v>2095</v>
      </c>
      <c r="C2256" s="315" t="s">
        <v>2096</v>
      </c>
      <c r="D2256" s="316">
        <v>4</v>
      </c>
      <c r="E2256" s="317">
        <v>3889</v>
      </c>
      <c r="F2256" s="317">
        <v>3500.1</v>
      </c>
      <c r="G2256" s="318">
        <v>40137</v>
      </c>
      <c r="H2256" s="318">
        <v>40157</v>
      </c>
      <c r="I2256" s="318">
        <v>49309</v>
      </c>
      <c r="J2256" s="315"/>
      <c r="K2256" s="315">
        <v>3714</v>
      </c>
      <c r="L2256" s="315" t="s">
        <v>1076</v>
      </c>
      <c r="M2256" s="315" t="s">
        <v>764</v>
      </c>
      <c r="N2256" s="315" t="s">
        <v>755</v>
      </c>
      <c r="O2256" s="315"/>
      <c r="P2256" s="315"/>
      <c r="Q2256" s="315"/>
    </row>
    <row r="2257" spans="1:17">
      <c r="A2257" s="315" t="s">
        <v>755</v>
      </c>
      <c r="B2257" s="315" t="s">
        <v>2095</v>
      </c>
      <c r="C2257" s="315" t="s">
        <v>2098</v>
      </c>
      <c r="D2257" s="316">
        <v>4</v>
      </c>
      <c r="E2257" s="317">
        <v>3835</v>
      </c>
      <c r="F2257" s="317">
        <v>2358.5300000000002</v>
      </c>
      <c r="G2257" s="318">
        <v>40133</v>
      </c>
      <c r="H2257" s="318">
        <v>40267</v>
      </c>
      <c r="I2257" s="318">
        <v>49674</v>
      </c>
      <c r="J2257" s="315"/>
      <c r="K2257" s="315">
        <v>1806</v>
      </c>
      <c r="L2257" s="315" t="s">
        <v>3112</v>
      </c>
      <c r="M2257" s="315" t="s">
        <v>766</v>
      </c>
      <c r="N2257" s="315" t="s">
        <v>755</v>
      </c>
      <c r="O2257" s="315"/>
      <c r="P2257" s="315"/>
      <c r="Q2257" s="315"/>
    </row>
    <row r="2258" spans="1:17">
      <c r="A2258" s="315" t="s">
        <v>755</v>
      </c>
      <c r="B2258" s="315" t="s">
        <v>2095</v>
      </c>
      <c r="C2258" s="315" t="s">
        <v>2098</v>
      </c>
      <c r="D2258" s="316">
        <v>4</v>
      </c>
      <c r="E2258" s="317">
        <v>3707</v>
      </c>
      <c r="F2258" s="317">
        <v>2780.25</v>
      </c>
      <c r="G2258" s="318">
        <v>40155</v>
      </c>
      <c r="H2258" s="318">
        <v>40142</v>
      </c>
      <c r="I2258" s="318">
        <v>49309</v>
      </c>
      <c r="J2258" s="315"/>
      <c r="K2258" s="315">
        <v>2822</v>
      </c>
      <c r="L2258" s="315" t="s">
        <v>3117</v>
      </c>
      <c r="M2258" s="315" t="s">
        <v>1431</v>
      </c>
      <c r="N2258" s="315" t="s">
        <v>755</v>
      </c>
      <c r="O2258" s="315"/>
      <c r="P2258" s="315"/>
      <c r="Q2258" s="315"/>
    </row>
    <row r="2259" spans="1:17">
      <c r="A2259" s="315" t="s">
        <v>755</v>
      </c>
      <c r="B2259" s="315" t="s">
        <v>2095</v>
      </c>
      <c r="C2259" s="315" t="s">
        <v>2098</v>
      </c>
      <c r="D2259" s="316">
        <v>4</v>
      </c>
      <c r="E2259" s="317">
        <v>4164</v>
      </c>
      <c r="F2259" s="317">
        <v>2560.87</v>
      </c>
      <c r="G2259" s="318">
        <v>40149</v>
      </c>
      <c r="H2259" s="318">
        <v>40245</v>
      </c>
      <c r="I2259" s="318">
        <v>49674</v>
      </c>
      <c r="J2259" s="315"/>
      <c r="K2259" s="315">
        <v>4665</v>
      </c>
      <c r="L2259" s="315" t="s">
        <v>3082</v>
      </c>
      <c r="M2259" s="315" t="s">
        <v>776</v>
      </c>
      <c r="N2259" s="315" t="s">
        <v>755</v>
      </c>
      <c r="O2259" s="315"/>
      <c r="P2259" s="315"/>
      <c r="Q2259" s="315"/>
    </row>
    <row r="2260" spans="1:17">
      <c r="A2260" s="315" t="s">
        <v>755</v>
      </c>
      <c r="B2260" s="319" t="s">
        <v>2095</v>
      </c>
      <c r="C2260" s="319" t="s">
        <v>2098</v>
      </c>
      <c r="D2260" s="320">
        <v>4</v>
      </c>
      <c r="E2260" s="317">
        <v>4808</v>
      </c>
      <c r="F2260" s="317">
        <v>1754.9299999999998</v>
      </c>
      <c r="G2260" s="321">
        <v>40162</v>
      </c>
      <c r="H2260" s="321">
        <v>41171</v>
      </c>
      <c r="I2260" s="321">
        <v>50405</v>
      </c>
      <c r="J2260" s="319"/>
      <c r="K2260" s="322">
        <v>1974</v>
      </c>
      <c r="L2260" s="319" t="s">
        <v>3118</v>
      </c>
      <c r="M2260" s="319" t="s">
        <v>754</v>
      </c>
      <c r="N2260" s="315" t="s">
        <v>755</v>
      </c>
      <c r="O2260" s="315"/>
      <c r="P2260" s="315"/>
      <c r="Q2260" s="323"/>
    </row>
    <row r="2261" spans="1:17">
      <c r="A2261" s="315" t="s">
        <v>755</v>
      </c>
      <c r="B2261" s="315" t="s">
        <v>2095</v>
      </c>
      <c r="C2261" s="315" t="s">
        <v>2098</v>
      </c>
      <c r="D2261" s="316">
        <v>4</v>
      </c>
      <c r="E2261" s="317">
        <v>4238</v>
      </c>
      <c r="F2261" s="317">
        <v>2606.3799999999997</v>
      </c>
      <c r="G2261" s="318">
        <v>40163</v>
      </c>
      <c r="H2261" s="318">
        <v>40483</v>
      </c>
      <c r="I2261" s="318">
        <v>49674</v>
      </c>
      <c r="J2261" s="315"/>
      <c r="K2261" s="315">
        <v>4805</v>
      </c>
      <c r="L2261" s="315" t="s">
        <v>2514</v>
      </c>
      <c r="M2261" s="315" t="s">
        <v>776</v>
      </c>
      <c r="N2261" s="315" t="s">
        <v>755</v>
      </c>
      <c r="O2261" s="315"/>
      <c r="P2261" s="315"/>
      <c r="Q2261" s="315"/>
    </row>
    <row r="2262" spans="1:17">
      <c r="A2262" s="315" t="s">
        <v>755</v>
      </c>
      <c r="B2262" s="315" t="s">
        <v>2095</v>
      </c>
      <c r="C2262" s="315" t="s">
        <v>2098</v>
      </c>
      <c r="D2262" s="316">
        <v>4</v>
      </c>
      <c r="E2262" s="317">
        <v>4096</v>
      </c>
      <c r="F2262" s="317">
        <v>2519.0500000000002</v>
      </c>
      <c r="G2262" s="318">
        <v>40177</v>
      </c>
      <c r="H2262" s="318">
        <v>40346</v>
      </c>
      <c r="I2262" s="318">
        <v>49674</v>
      </c>
      <c r="J2262" s="315"/>
      <c r="K2262" s="315">
        <v>3066</v>
      </c>
      <c r="L2262" s="315" t="s">
        <v>3119</v>
      </c>
      <c r="M2262" s="315" t="s">
        <v>764</v>
      </c>
      <c r="N2262" s="315" t="s">
        <v>755</v>
      </c>
      <c r="O2262" s="315"/>
      <c r="P2262" s="315"/>
      <c r="Q2262" s="315"/>
    </row>
    <row r="2263" spans="1:17">
      <c r="A2263" s="315" t="s">
        <v>755</v>
      </c>
      <c r="B2263" s="315" t="s">
        <v>2095</v>
      </c>
      <c r="C2263" s="315" t="s">
        <v>2096</v>
      </c>
      <c r="D2263" s="316">
        <v>4</v>
      </c>
      <c r="E2263" s="317">
        <v>4400</v>
      </c>
      <c r="F2263" s="317">
        <v>3247.2000000000003</v>
      </c>
      <c r="G2263" s="318">
        <v>40199</v>
      </c>
      <c r="H2263" s="318">
        <v>40275</v>
      </c>
      <c r="I2263" s="318">
        <v>49674</v>
      </c>
      <c r="J2263" s="315"/>
      <c r="K2263" s="315">
        <v>1224</v>
      </c>
      <c r="L2263" s="315" t="s">
        <v>3120</v>
      </c>
      <c r="M2263" s="315" t="s">
        <v>1827</v>
      </c>
      <c r="N2263" s="315" t="s">
        <v>755</v>
      </c>
      <c r="O2263" s="315"/>
      <c r="P2263" s="315"/>
      <c r="Q2263" s="315"/>
    </row>
    <row r="2264" spans="1:17">
      <c r="A2264" s="315" t="s">
        <v>755</v>
      </c>
      <c r="B2264" s="315" t="s">
        <v>2095</v>
      </c>
      <c r="C2264" s="315" t="s">
        <v>2096</v>
      </c>
      <c r="D2264" s="316">
        <v>4</v>
      </c>
      <c r="E2264" s="317">
        <v>3789</v>
      </c>
      <c r="F2264" s="317">
        <v>1492.8700000000001</v>
      </c>
      <c r="G2264" s="318">
        <v>40259</v>
      </c>
      <c r="H2264" s="318">
        <v>41454</v>
      </c>
      <c r="I2264" s="318">
        <v>50770</v>
      </c>
      <c r="J2264" s="315"/>
      <c r="K2264" s="315">
        <v>3423</v>
      </c>
      <c r="L2264" s="315" t="s">
        <v>2679</v>
      </c>
      <c r="M2264" s="315" t="s">
        <v>764</v>
      </c>
      <c r="N2264" s="315" t="s">
        <v>755</v>
      </c>
      <c r="O2264" s="315"/>
      <c r="P2264" s="315"/>
      <c r="Q2264" s="315"/>
    </row>
    <row r="2265" spans="1:17">
      <c r="A2265" s="315" t="s">
        <v>755</v>
      </c>
      <c r="B2265" s="315" t="s">
        <v>2095</v>
      </c>
      <c r="C2265" s="315" t="s">
        <v>2096</v>
      </c>
      <c r="D2265" s="316">
        <v>4</v>
      </c>
      <c r="E2265" s="317">
        <v>3935</v>
      </c>
      <c r="F2265" s="317">
        <v>1550.3799999999999</v>
      </c>
      <c r="G2265" s="318">
        <v>40259</v>
      </c>
      <c r="H2265" s="318">
        <v>41521</v>
      </c>
      <c r="I2265" s="318">
        <v>50770</v>
      </c>
      <c r="J2265" s="315"/>
      <c r="K2265" s="315">
        <v>3423</v>
      </c>
      <c r="L2265" s="315" t="s">
        <v>2679</v>
      </c>
      <c r="M2265" s="315" t="s">
        <v>764</v>
      </c>
      <c r="N2265" s="315" t="s">
        <v>755</v>
      </c>
      <c r="O2265" s="315"/>
      <c r="P2265" s="315"/>
      <c r="Q2265" s="315"/>
    </row>
    <row r="2266" spans="1:17">
      <c r="A2266" s="315" t="s">
        <v>755</v>
      </c>
      <c r="B2266" s="315" t="s">
        <v>2095</v>
      </c>
      <c r="C2266" s="315" t="s">
        <v>2096</v>
      </c>
      <c r="D2266" s="316">
        <v>4</v>
      </c>
      <c r="E2266" s="317">
        <v>3960</v>
      </c>
      <c r="F2266" s="317">
        <v>1694.8899999999999</v>
      </c>
      <c r="G2266" s="318">
        <v>40259</v>
      </c>
      <c r="H2266" s="318">
        <v>41193</v>
      </c>
      <c r="I2266" s="318">
        <v>50405</v>
      </c>
      <c r="J2266" s="315"/>
      <c r="K2266" s="315">
        <v>3423</v>
      </c>
      <c r="L2266" s="315" t="s">
        <v>2679</v>
      </c>
      <c r="M2266" s="315" t="s">
        <v>764</v>
      </c>
      <c r="N2266" s="315" t="s">
        <v>755</v>
      </c>
      <c r="O2266" s="315"/>
      <c r="P2266" s="315"/>
      <c r="Q2266" s="315"/>
    </row>
    <row r="2267" spans="1:17">
      <c r="A2267" s="315" t="s">
        <v>755</v>
      </c>
      <c r="B2267" s="315" t="s">
        <v>2095</v>
      </c>
      <c r="C2267" s="315" t="s">
        <v>2096</v>
      </c>
      <c r="D2267" s="316">
        <v>4</v>
      </c>
      <c r="E2267" s="317">
        <v>3714</v>
      </c>
      <c r="F2267" s="317">
        <v>1812.4399999999998</v>
      </c>
      <c r="G2267" s="318">
        <v>40259</v>
      </c>
      <c r="H2267" s="318">
        <v>41127</v>
      </c>
      <c r="I2267" s="318">
        <v>50405</v>
      </c>
      <c r="J2267" s="315"/>
      <c r="K2267" s="315">
        <v>3423</v>
      </c>
      <c r="L2267" s="315" t="s">
        <v>2679</v>
      </c>
      <c r="M2267" s="315" t="s">
        <v>764</v>
      </c>
      <c r="N2267" s="315" t="s">
        <v>755</v>
      </c>
      <c r="O2267" s="315"/>
      <c r="P2267" s="315"/>
      <c r="Q2267" s="315"/>
    </row>
    <row r="2268" spans="1:17">
      <c r="A2268" s="315" t="s">
        <v>755</v>
      </c>
      <c r="B2268" s="315" t="s">
        <v>2095</v>
      </c>
      <c r="C2268" s="315" t="s">
        <v>2096</v>
      </c>
      <c r="D2268" s="316">
        <v>4</v>
      </c>
      <c r="E2268" s="317">
        <v>3765</v>
      </c>
      <c r="F2268" s="317">
        <v>1483.41</v>
      </c>
      <c r="G2268" s="318">
        <v>40259</v>
      </c>
      <c r="H2268" s="318">
        <v>41579</v>
      </c>
      <c r="I2268" s="318">
        <v>50770</v>
      </c>
      <c r="J2268" s="315"/>
      <c r="K2268" s="315">
        <v>3423</v>
      </c>
      <c r="L2268" s="315" t="s">
        <v>2679</v>
      </c>
      <c r="M2268" s="315" t="s">
        <v>764</v>
      </c>
      <c r="N2268" s="315" t="s">
        <v>755</v>
      </c>
      <c r="O2268" s="315"/>
      <c r="P2268" s="315"/>
      <c r="Q2268" s="315"/>
    </row>
    <row r="2269" spans="1:17">
      <c r="A2269" s="315" t="s">
        <v>755</v>
      </c>
      <c r="B2269" s="315" t="s">
        <v>2095</v>
      </c>
      <c r="C2269" s="315" t="s">
        <v>2096</v>
      </c>
      <c r="D2269" s="316">
        <v>4</v>
      </c>
      <c r="E2269" s="317">
        <v>4183</v>
      </c>
      <c r="F2269" s="317">
        <v>2041.31</v>
      </c>
      <c r="G2269" s="318">
        <v>40259</v>
      </c>
      <c r="H2269" s="318">
        <v>41171</v>
      </c>
      <c r="I2269" s="318">
        <v>50405</v>
      </c>
      <c r="J2269" s="315"/>
      <c r="K2269" s="315">
        <v>3423</v>
      </c>
      <c r="L2269" s="315" t="s">
        <v>2679</v>
      </c>
      <c r="M2269" s="315" t="s">
        <v>764</v>
      </c>
      <c r="N2269" s="315" t="s">
        <v>755</v>
      </c>
      <c r="O2269" s="315"/>
      <c r="P2269" s="315"/>
      <c r="Q2269" s="315"/>
    </row>
    <row r="2270" spans="1:17">
      <c r="A2270" s="315" t="s">
        <v>755</v>
      </c>
      <c r="B2270" s="315" t="s">
        <v>2095</v>
      </c>
      <c r="C2270" s="315" t="s">
        <v>2096</v>
      </c>
      <c r="D2270" s="316">
        <v>4</v>
      </c>
      <c r="E2270" s="317">
        <v>4110</v>
      </c>
      <c r="F2270" s="317">
        <v>1487.82</v>
      </c>
      <c r="G2270" s="318">
        <v>40259</v>
      </c>
      <c r="H2270" s="318">
        <v>41724</v>
      </c>
      <c r="I2270" s="318">
        <v>51135</v>
      </c>
      <c r="J2270" s="315"/>
      <c r="K2270" s="315">
        <v>3423</v>
      </c>
      <c r="L2270" s="315" t="s">
        <v>2679</v>
      </c>
      <c r="M2270" s="315" t="s">
        <v>764</v>
      </c>
      <c r="N2270" s="315" t="s">
        <v>755</v>
      </c>
      <c r="O2270" s="315"/>
      <c r="P2270" s="315"/>
      <c r="Q2270" s="315"/>
    </row>
    <row r="2271" spans="1:17">
      <c r="A2271" s="315" t="s">
        <v>755</v>
      </c>
      <c r="B2271" s="315" t="s">
        <v>2095</v>
      </c>
      <c r="C2271" s="315" t="s">
        <v>2096</v>
      </c>
      <c r="D2271" s="316">
        <v>4</v>
      </c>
      <c r="E2271" s="317">
        <v>3941</v>
      </c>
      <c r="F2271" s="317">
        <v>1923.2</v>
      </c>
      <c r="G2271" s="318">
        <v>40259</v>
      </c>
      <c r="H2271" s="318">
        <v>41050</v>
      </c>
      <c r="I2271" s="318">
        <v>50405</v>
      </c>
      <c r="J2271" s="315"/>
      <c r="K2271" s="315">
        <v>3423</v>
      </c>
      <c r="L2271" s="315" t="s">
        <v>2679</v>
      </c>
      <c r="M2271" s="315" t="s">
        <v>764</v>
      </c>
      <c r="N2271" s="315" t="s">
        <v>755</v>
      </c>
      <c r="O2271" s="315"/>
      <c r="P2271" s="315"/>
      <c r="Q2271" s="315"/>
    </row>
    <row r="2272" spans="1:17">
      <c r="A2272" s="315" t="s">
        <v>750</v>
      </c>
      <c r="B2272" s="319" t="s">
        <v>2095</v>
      </c>
      <c r="C2272" s="319" t="s">
        <v>2098</v>
      </c>
      <c r="D2272" s="320">
        <v>4</v>
      </c>
      <c r="E2272" s="317">
        <v>4094</v>
      </c>
      <c r="F2272" s="317">
        <v>1570.76</v>
      </c>
      <c r="G2272" s="321">
        <v>40259</v>
      </c>
      <c r="H2272" s="321">
        <v>41026</v>
      </c>
      <c r="I2272" s="321">
        <v>50405</v>
      </c>
      <c r="J2272" s="319"/>
      <c r="K2272" s="322">
        <v>3423</v>
      </c>
      <c r="L2272" s="319" t="s">
        <v>2679</v>
      </c>
      <c r="M2272" s="319" t="s">
        <v>764</v>
      </c>
      <c r="N2272" s="315" t="s">
        <v>750</v>
      </c>
      <c r="O2272" s="323"/>
      <c r="P2272" s="315"/>
      <c r="Q2272" s="323"/>
    </row>
    <row r="2273" spans="1:17">
      <c r="A2273" s="315" t="s">
        <v>750</v>
      </c>
      <c r="B2273" s="319" t="s">
        <v>2095</v>
      </c>
      <c r="C2273" s="319" t="s">
        <v>2098</v>
      </c>
      <c r="D2273" s="320">
        <v>4</v>
      </c>
      <c r="E2273" s="317">
        <v>3929</v>
      </c>
      <c r="F2273" s="317">
        <v>1507.18</v>
      </c>
      <c r="G2273" s="321">
        <v>40259</v>
      </c>
      <c r="H2273" s="321">
        <v>41026</v>
      </c>
      <c r="I2273" s="321">
        <v>50405</v>
      </c>
      <c r="J2273" s="319"/>
      <c r="K2273" s="322">
        <v>3423</v>
      </c>
      <c r="L2273" s="319" t="s">
        <v>2679</v>
      </c>
      <c r="M2273" s="319" t="s">
        <v>764</v>
      </c>
      <c r="N2273" s="315" t="s">
        <v>750</v>
      </c>
      <c r="O2273" s="323"/>
      <c r="P2273" s="315"/>
      <c r="Q2273" s="323"/>
    </row>
    <row r="2274" spans="1:17">
      <c r="A2274" s="315" t="s">
        <v>750</v>
      </c>
      <c r="B2274" s="315" t="s">
        <v>2095</v>
      </c>
      <c r="C2274" s="315" t="s">
        <v>2098</v>
      </c>
      <c r="D2274" s="316">
        <v>4</v>
      </c>
      <c r="E2274" s="317">
        <v>3687</v>
      </c>
      <c r="F2274" s="317">
        <v>1471.1100000000001</v>
      </c>
      <c r="G2274" s="318">
        <v>40259</v>
      </c>
      <c r="H2274" s="318">
        <v>41026</v>
      </c>
      <c r="I2274" s="318">
        <v>50405</v>
      </c>
      <c r="J2274" s="315"/>
      <c r="K2274" s="315">
        <v>3423</v>
      </c>
      <c r="L2274" s="315" t="s">
        <v>2679</v>
      </c>
      <c r="M2274" s="315" t="s">
        <v>764</v>
      </c>
      <c r="N2274" s="315" t="s">
        <v>750</v>
      </c>
      <c r="O2274" s="315"/>
      <c r="P2274" s="315"/>
      <c r="Q2274" s="315"/>
    </row>
    <row r="2275" spans="1:17">
      <c r="A2275" s="315" t="s">
        <v>750</v>
      </c>
      <c r="B2275" s="315" t="s">
        <v>2095</v>
      </c>
      <c r="C2275" s="315" t="s">
        <v>2098</v>
      </c>
      <c r="D2275" s="316">
        <v>4</v>
      </c>
      <c r="E2275" s="317">
        <v>4093</v>
      </c>
      <c r="F2275" s="317">
        <v>1633.1100000000001</v>
      </c>
      <c r="G2275" s="318">
        <v>40259</v>
      </c>
      <c r="H2275" s="318">
        <v>41026</v>
      </c>
      <c r="I2275" s="318">
        <v>50405</v>
      </c>
      <c r="J2275" s="315"/>
      <c r="K2275" s="315">
        <v>3423</v>
      </c>
      <c r="L2275" s="315" t="s">
        <v>2679</v>
      </c>
      <c r="M2275" s="315" t="s">
        <v>764</v>
      </c>
      <c r="N2275" s="315" t="s">
        <v>750</v>
      </c>
      <c r="O2275" s="315"/>
      <c r="P2275" s="315"/>
      <c r="Q2275" s="315"/>
    </row>
    <row r="2276" spans="1:17">
      <c r="A2276" s="315" t="s">
        <v>750</v>
      </c>
      <c r="B2276" s="315" t="s">
        <v>2095</v>
      </c>
      <c r="C2276" s="315" t="s">
        <v>2098</v>
      </c>
      <c r="D2276" s="316">
        <v>4</v>
      </c>
      <c r="E2276" s="317">
        <v>4049</v>
      </c>
      <c r="F2276" s="317">
        <v>1615.55</v>
      </c>
      <c r="G2276" s="318">
        <v>40259</v>
      </c>
      <c r="H2276" s="318">
        <v>41026</v>
      </c>
      <c r="I2276" s="318">
        <v>50405</v>
      </c>
      <c r="J2276" s="315"/>
      <c r="K2276" s="315">
        <v>3423</v>
      </c>
      <c r="L2276" s="315" t="s">
        <v>2679</v>
      </c>
      <c r="M2276" s="315" t="s">
        <v>764</v>
      </c>
      <c r="N2276" s="315" t="s">
        <v>750</v>
      </c>
      <c r="O2276" s="315"/>
      <c r="P2276" s="315"/>
      <c r="Q2276" s="315"/>
    </row>
    <row r="2277" spans="1:17">
      <c r="A2277" s="315" t="s">
        <v>750</v>
      </c>
      <c r="B2277" s="315" t="s">
        <v>2095</v>
      </c>
      <c r="C2277" s="315" t="s">
        <v>2098</v>
      </c>
      <c r="D2277" s="316">
        <v>4</v>
      </c>
      <c r="E2277" s="317">
        <v>3770</v>
      </c>
      <c r="F2277" s="317">
        <v>1360.98</v>
      </c>
      <c r="G2277" s="318">
        <v>40259</v>
      </c>
      <c r="H2277" s="318">
        <v>41213</v>
      </c>
      <c r="I2277" s="318">
        <v>50405</v>
      </c>
      <c r="J2277" s="315"/>
      <c r="K2277" s="315">
        <v>3423</v>
      </c>
      <c r="L2277" s="315" t="s">
        <v>2679</v>
      </c>
      <c r="M2277" s="315" t="s">
        <v>764</v>
      </c>
      <c r="N2277" s="315" t="s">
        <v>750</v>
      </c>
      <c r="O2277" s="315"/>
      <c r="P2277" s="315"/>
      <c r="Q2277" s="315"/>
    </row>
    <row r="2278" spans="1:17">
      <c r="A2278" s="315" t="s">
        <v>750</v>
      </c>
      <c r="B2278" s="315" t="s">
        <v>2095</v>
      </c>
      <c r="C2278" s="315" t="s">
        <v>2096</v>
      </c>
      <c r="D2278" s="316">
        <v>4</v>
      </c>
      <c r="E2278" s="317">
        <v>3613</v>
      </c>
      <c r="F2278" s="317">
        <v>1546.3700000000001</v>
      </c>
      <c r="G2278" s="318">
        <v>40259</v>
      </c>
      <c r="H2278" s="318">
        <v>41213</v>
      </c>
      <c r="I2278" s="318">
        <v>50405</v>
      </c>
      <c r="J2278" s="315"/>
      <c r="K2278" s="315">
        <v>3423</v>
      </c>
      <c r="L2278" s="315" t="s">
        <v>2679</v>
      </c>
      <c r="M2278" s="315" t="s">
        <v>764</v>
      </c>
      <c r="N2278" s="315" t="s">
        <v>750</v>
      </c>
      <c r="O2278" s="315"/>
      <c r="P2278" s="315"/>
      <c r="Q2278" s="315"/>
    </row>
    <row r="2279" spans="1:17">
      <c r="A2279" s="315" t="s">
        <v>750</v>
      </c>
      <c r="B2279" s="315" t="s">
        <v>2095</v>
      </c>
      <c r="C2279" s="315" t="s">
        <v>2098</v>
      </c>
      <c r="D2279" s="316">
        <v>4</v>
      </c>
      <c r="E2279" s="317">
        <v>3796</v>
      </c>
      <c r="F2279" s="317">
        <v>1833.4699999999998</v>
      </c>
      <c r="G2279" s="318">
        <v>40263</v>
      </c>
      <c r="H2279" s="318">
        <v>40697</v>
      </c>
      <c r="I2279" s="318">
        <v>50040</v>
      </c>
      <c r="J2279" s="315"/>
      <c r="K2279" s="315">
        <v>2300</v>
      </c>
      <c r="L2279" s="315" t="s">
        <v>1516</v>
      </c>
      <c r="M2279" s="315" t="s">
        <v>758</v>
      </c>
      <c r="N2279" s="315" t="s">
        <v>750</v>
      </c>
      <c r="O2279" s="315"/>
      <c r="P2279" s="315"/>
      <c r="Q2279" s="315"/>
    </row>
    <row r="2280" spans="1:17">
      <c r="A2280" s="315" t="s">
        <v>750</v>
      </c>
      <c r="B2280" s="315" t="s">
        <v>2095</v>
      </c>
      <c r="C2280" s="315" t="s">
        <v>2098</v>
      </c>
      <c r="D2280" s="316">
        <v>4</v>
      </c>
      <c r="E2280" s="317">
        <v>3859</v>
      </c>
      <c r="F2280" s="317">
        <v>1713.4</v>
      </c>
      <c r="G2280" s="318">
        <v>40263</v>
      </c>
      <c r="H2280" s="318">
        <v>40953</v>
      </c>
      <c r="I2280" s="318">
        <v>50405</v>
      </c>
      <c r="J2280" s="315"/>
      <c r="K2280" s="315">
        <v>2300</v>
      </c>
      <c r="L2280" s="315" t="s">
        <v>1516</v>
      </c>
      <c r="M2280" s="315" t="s">
        <v>758</v>
      </c>
      <c r="N2280" s="315" t="s">
        <v>750</v>
      </c>
      <c r="O2280" s="315"/>
      <c r="P2280" s="315"/>
      <c r="Q2280" s="315"/>
    </row>
    <row r="2281" spans="1:17">
      <c r="A2281" s="315" t="s">
        <v>755</v>
      </c>
      <c r="B2281" s="315" t="s">
        <v>2095</v>
      </c>
      <c r="C2281" s="315" t="s">
        <v>2098</v>
      </c>
      <c r="D2281" s="316">
        <v>4</v>
      </c>
      <c r="E2281" s="317">
        <v>3901.65</v>
      </c>
      <c r="F2281" s="317">
        <v>2399.5099999999998</v>
      </c>
      <c r="G2281" s="318">
        <v>40298</v>
      </c>
      <c r="H2281" s="318">
        <v>40303</v>
      </c>
      <c r="I2281" s="318">
        <v>49674</v>
      </c>
      <c r="J2281" s="315"/>
      <c r="K2281" s="315">
        <v>4056</v>
      </c>
      <c r="L2281" s="315" t="s">
        <v>2059</v>
      </c>
      <c r="M2281" s="315" t="s">
        <v>2060</v>
      </c>
      <c r="N2281" s="315" t="s">
        <v>755</v>
      </c>
      <c r="O2281" s="315"/>
      <c r="P2281" s="315"/>
      <c r="Q2281" s="315"/>
    </row>
    <row r="2282" spans="1:17">
      <c r="A2282" s="315" t="s">
        <v>755</v>
      </c>
      <c r="B2282" s="315" t="s">
        <v>2095</v>
      </c>
      <c r="C2282" s="315" t="s">
        <v>2098</v>
      </c>
      <c r="D2282" s="316">
        <v>4</v>
      </c>
      <c r="E2282" s="317">
        <v>4853</v>
      </c>
      <c r="F2282" s="317">
        <v>2984.61</v>
      </c>
      <c r="G2282" s="318">
        <v>40368</v>
      </c>
      <c r="H2282" s="318">
        <v>40450</v>
      </c>
      <c r="I2282" s="318">
        <v>49674</v>
      </c>
      <c r="J2282" s="315"/>
      <c r="K2282" s="315">
        <v>6500</v>
      </c>
      <c r="L2282" s="315" t="s">
        <v>2106</v>
      </c>
      <c r="M2282" s="315" t="s">
        <v>811</v>
      </c>
      <c r="N2282" s="315" t="s">
        <v>755</v>
      </c>
      <c r="O2282" s="315"/>
      <c r="P2282" s="315"/>
      <c r="Q2282" s="315"/>
    </row>
    <row r="2283" spans="1:17">
      <c r="A2283" s="315" t="s">
        <v>755</v>
      </c>
      <c r="B2283" s="315" t="s">
        <v>2095</v>
      </c>
      <c r="C2283" s="315" t="s">
        <v>2096</v>
      </c>
      <c r="D2283" s="316">
        <v>4</v>
      </c>
      <c r="E2283" s="317">
        <v>3891</v>
      </c>
      <c r="F2283" s="317">
        <v>2871.56</v>
      </c>
      <c r="G2283" s="318">
        <v>40374</v>
      </c>
      <c r="H2283" s="318">
        <v>40480</v>
      </c>
      <c r="I2283" s="318">
        <v>49674</v>
      </c>
      <c r="J2283" s="315"/>
      <c r="K2283" s="315">
        <v>5070</v>
      </c>
      <c r="L2283" s="315" t="s">
        <v>3121</v>
      </c>
      <c r="M2283" s="315" t="s">
        <v>776</v>
      </c>
      <c r="N2283" s="315" t="s">
        <v>755</v>
      </c>
      <c r="O2283" s="315"/>
      <c r="P2283" s="315"/>
      <c r="Q2283" s="315"/>
    </row>
    <row r="2284" spans="1:17">
      <c r="A2284" s="315" t="s">
        <v>755</v>
      </c>
      <c r="B2284" s="315" t="s">
        <v>2095</v>
      </c>
      <c r="C2284" s="315" t="s">
        <v>2096</v>
      </c>
      <c r="D2284" s="316">
        <v>4</v>
      </c>
      <c r="E2284" s="317">
        <v>3582</v>
      </c>
      <c r="F2284" s="317">
        <v>2643.5099999999998</v>
      </c>
      <c r="G2284" s="318">
        <v>40408</v>
      </c>
      <c r="H2284" s="318">
        <v>40494</v>
      </c>
      <c r="I2284" s="318">
        <v>49674</v>
      </c>
      <c r="J2284" s="315"/>
      <c r="K2284" s="315">
        <v>1454</v>
      </c>
      <c r="L2284" s="315" t="s">
        <v>3122</v>
      </c>
      <c r="M2284" s="315" t="s">
        <v>766</v>
      </c>
      <c r="N2284" s="315" t="s">
        <v>755</v>
      </c>
      <c r="O2284" s="315"/>
      <c r="P2284" s="315"/>
      <c r="Q2284" s="315"/>
    </row>
    <row r="2285" spans="1:17">
      <c r="A2285" s="315" t="s">
        <v>755</v>
      </c>
      <c r="B2285" s="315" t="s">
        <v>2095</v>
      </c>
      <c r="C2285" s="315" t="s">
        <v>2096</v>
      </c>
      <c r="D2285" s="316">
        <v>4</v>
      </c>
      <c r="E2285" s="317">
        <v>4068.5</v>
      </c>
      <c r="F2285" s="317">
        <v>3002.5499999999997</v>
      </c>
      <c r="G2285" s="318">
        <v>40451</v>
      </c>
      <c r="H2285" s="318">
        <v>40512</v>
      </c>
      <c r="I2285" s="318">
        <v>49674</v>
      </c>
      <c r="J2285" s="315"/>
      <c r="K2285" s="315">
        <v>7302</v>
      </c>
      <c r="L2285" s="315" t="s">
        <v>1192</v>
      </c>
      <c r="M2285" s="315" t="s">
        <v>966</v>
      </c>
      <c r="N2285" s="315" t="s">
        <v>755</v>
      </c>
      <c r="O2285" s="315"/>
      <c r="P2285" s="315"/>
      <c r="Q2285" s="315"/>
    </row>
    <row r="2286" spans="1:17">
      <c r="A2286" s="315" t="s">
        <v>755</v>
      </c>
      <c r="B2286" s="315" t="s">
        <v>2095</v>
      </c>
      <c r="C2286" s="315" t="s">
        <v>2098</v>
      </c>
      <c r="D2286" s="316">
        <v>4</v>
      </c>
      <c r="E2286" s="317">
        <v>3414.64</v>
      </c>
      <c r="F2286" s="317">
        <v>1527.0799999999997</v>
      </c>
      <c r="G2286" s="318">
        <v>40484</v>
      </c>
      <c r="H2286" s="318">
        <v>40646</v>
      </c>
      <c r="I2286" s="318">
        <v>50040</v>
      </c>
      <c r="J2286" s="315"/>
      <c r="K2286" s="315">
        <v>4562</v>
      </c>
      <c r="L2286" s="315" t="s">
        <v>2528</v>
      </c>
      <c r="M2286" s="315" t="s">
        <v>1296</v>
      </c>
      <c r="N2286" s="315" t="s">
        <v>755</v>
      </c>
      <c r="O2286" s="315"/>
      <c r="P2286" s="315"/>
      <c r="Q2286" s="315"/>
    </row>
    <row r="2287" spans="1:17">
      <c r="A2287" s="315" t="s">
        <v>755</v>
      </c>
      <c r="B2287" s="315" t="s">
        <v>2095</v>
      </c>
      <c r="C2287" s="315" t="s">
        <v>2098</v>
      </c>
      <c r="D2287" s="316">
        <v>4</v>
      </c>
      <c r="E2287" s="317">
        <v>3763</v>
      </c>
      <c r="F2287" s="317">
        <v>2314.25</v>
      </c>
      <c r="G2287" s="318">
        <v>40492</v>
      </c>
      <c r="H2287" s="318">
        <v>40486</v>
      </c>
      <c r="I2287" s="318">
        <v>49674</v>
      </c>
      <c r="J2287" s="315"/>
      <c r="K2287" s="315">
        <v>3053</v>
      </c>
      <c r="L2287" s="315" t="s">
        <v>2264</v>
      </c>
      <c r="M2287" s="315" t="s">
        <v>764</v>
      </c>
      <c r="N2287" s="315" t="s">
        <v>755</v>
      </c>
      <c r="O2287" s="315"/>
      <c r="P2287" s="315"/>
      <c r="Q2287" s="315"/>
    </row>
    <row r="2288" spans="1:17">
      <c r="A2288" s="315" t="s">
        <v>755</v>
      </c>
      <c r="B2288" s="315" t="s">
        <v>2095</v>
      </c>
      <c r="C2288" s="315" t="s">
        <v>2096</v>
      </c>
      <c r="D2288" s="316">
        <v>4</v>
      </c>
      <c r="E2288" s="317">
        <v>4283</v>
      </c>
      <c r="F2288" s="317">
        <v>2090.1</v>
      </c>
      <c r="G2288" s="318">
        <v>40577</v>
      </c>
      <c r="H2288" s="318">
        <v>41178</v>
      </c>
      <c r="I2288" s="318">
        <v>50405</v>
      </c>
      <c r="J2288" s="315"/>
      <c r="K2288" s="315">
        <v>9475</v>
      </c>
      <c r="L2288" s="315" t="s">
        <v>2207</v>
      </c>
      <c r="M2288" s="315" t="s">
        <v>770</v>
      </c>
      <c r="N2288" s="315" t="s">
        <v>755</v>
      </c>
      <c r="O2288" s="315"/>
      <c r="P2288" s="315"/>
      <c r="Q2288" s="315"/>
    </row>
    <row r="2289" spans="1:17">
      <c r="A2289" s="315" t="s">
        <v>755</v>
      </c>
      <c r="B2289" s="315" t="s">
        <v>2095</v>
      </c>
      <c r="C2289" s="315" t="s">
        <v>2096</v>
      </c>
      <c r="D2289" s="316">
        <v>4</v>
      </c>
      <c r="E2289" s="317">
        <v>3482.6600000000003</v>
      </c>
      <c r="F2289" s="317">
        <v>2061.73</v>
      </c>
      <c r="G2289" s="318">
        <v>40597</v>
      </c>
      <c r="H2289" s="318">
        <v>40792</v>
      </c>
      <c r="I2289" s="318">
        <v>50040</v>
      </c>
      <c r="J2289" s="315"/>
      <c r="K2289" s="315">
        <v>7212</v>
      </c>
      <c r="L2289" s="315" t="s">
        <v>3123</v>
      </c>
      <c r="M2289" s="315" t="s">
        <v>966</v>
      </c>
      <c r="N2289" s="315" t="s">
        <v>755</v>
      </c>
      <c r="O2289" s="315"/>
      <c r="P2289" s="315"/>
      <c r="Q2289" s="315"/>
    </row>
    <row r="2290" spans="1:17">
      <c r="A2290" s="315" t="s">
        <v>755</v>
      </c>
      <c r="B2290" s="315" t="s">
        <v>2095</v>
      </c>
      <c r="C2290" s="315" t="s">
        <v>2096</v>
      </c>
      <c r="D2290" s="316">
        <v>4</v>
      </c>
      <c r="E2290" s="317">
        <v>4107</v>
      </c>
      <c r="F2290" s="317">
        <v>2431.34</v>
      </c>
      <c r="G2290" s="318">
        <v>40641</v>
      </c>
      <c r="H2290" s="318">
        <v>40836</v>
      </c>
      <c r="I2290" s="318">
        <v>50040</v>
      </c>
      <c r="J2290" s="315"/>
      <c r="K2290" s="315">
        <v>4416</v>
      </c>
      <c r="L2290" s="315" t="s">
        <v>2420</v>
      </c>
      <c r="M2290" s="315" t="s">
        <v>1484</v>
      </c>
      <c r="N2290" s="315" t="s">
        <v>755</v>
      </c>
      <c r="O2290" s="315"/>
      <c r="P2290" s="315"/>
      <c r="Q2290" s="315"/>
    </row>
    <row r="2291" spans="1:17">
      <c r="A2291" s="315" t="s">
        <v>755</v>
      </c>
      <c r="B2291" s="315" t="s">
        <v>2095</v>
      </c>
      <c r="C2291" s="315" t="s">
        <v>2098</v>
      </c>
      <c r="D2291" s="316">
        <v>4</v>
      </c>
      <c r="E2291" s="317">
        <v>4592</v>
      </c>
      <c r="F2291" s="317">
        <v>2217.94</v>
      </c>
      <c r="G2291" s="318">
        <v>40686</v>
      </c>
      <c r="H2291" s="318">
        <v>40617</v>
      </c>
      <c r="I2291" s="318">
        <v>50040</v>
      </c>
      <c r="J2291" s="315"/>
      <c r="K2291" s="315">
        <v>3932</v>
      </c>
      <c r="L2291" s="315" t="s">
        <v>3124</v>
      </c>
      <c r="M2291" s="315" t="s">
        <v>754</v>
      </c>
      <c r="N2291" s="315" t="s">
        <v>755</v>
      </c>
      <c r="O2291" s="315"/>
      <c r="P2291" s="315"/>
      <c r="Q2291" s="315"/>
    </row>
    <row r="2292" spans="1:17">
      <c r="A2292" s="315" t="s">
        <v>755</v>
      </c>
      <c r="B2292" s="315" t="s">
        <v>2095</v>
      </c>
      <c r="C2292" s="315" t="s">
        <v>2098</v>
      </c>
      <c r="D2292" s="316">
        <v>4</v>
      </c>
      <c r="E2292" s="317">
        <v>3849</v>
      </c>
      <c r="F2292" s="317">
        <v>1859.07</v>
      </c>
      <c r="G2292" s="318">
        <v>40671</v>
      </c>
      <c r="H2292" s="318">
        <v>40837</v>
      </c>
      <c r="I2292" s="318">
        <v>50040</v>
      </c>
      <c r="J2292" s="315"/>
      <c r="K2292" s="315">
        <v>4582</v>
      </c>
      <c r="L2292" s="315" t="s">
        <v>3125</v>
      </c>
      <c r="M2292" s="315" t="s">
        <v>1296</v>
      </c>
      <c r="N2292" s="315" t="s">
        <v>755</v>
      </c>
      <c r="O2292" s="315"/>
      <c r="P2292" s="315"/>
      <c r="Q2292" s="315"/>
    </row>
    <row r="2293" spans="1:17">
      <c r="A2293" s="315" t="s">
        <v>755</v>
      </c>
      <c r="B2293" s="315" t="s">
        <v>2095</v>
      </c>
      <c r="C2293" s="315" t="s">
        <v>2098</v>
      </c>
      <c r="D2293" s="316">
        <v>4</v>
      </c>
      <c r="E2293" s="317">
        <v>3475</v>
      </c>
      <c r="F2293" s="317">
        <v>1678.4300000000003</v>
      </c>
      <c r="G2293" s="318">
        <v>40676</v>
      </c>
      <c r="H2293" s="318">
        <v>40732</v>
      </c>
      <c r="I2293" s="318">
        <v>50040</v>
      </c>
      <c r="J2293" s="315"/>
      <c r="K2293" s="315">
        <v>4554</v>
      </c>
      <c r="L2293" s="315" t="s">
        <v>2975</v>
      </c>
      <c r="M2293" s="315" t="s">
        <v>1296</v>
      </c>
      <c r="N2293" s="315" t="s">
        <v>755</v>
      </c>
      <c r="O2293" s="315"/>
      <c r="P2293" s="315"/>
      <c r="Q2293" s="315"/>
    </row>
    <row r="2294" spans="1:17">
      <c r="A2294" s="315" t="s">
        <v>755</v>
      </c>
      <c r="B2294" s="315" t="s">
        <v>2095</v>
      </c>
      <c r="C2294" s="315" t="s">
        <v>2096</v>
      </c>
      <c r="D2294" s="316">
        <v>4</v>
      </c>
      <c r="E2294" s="317">
        <v>4192</v>
      </c>
      <c r="F2294" s="317">
        <v>2481.6600000000003</v>
      </c>
      <c r="G2294" s="318">
        <v>40682</v>
      </c>
      <c r="H2294" s="318">
        <v>40817</v>
      </c>
      <c r="I2294" s="318">
        <v>50040</v>
      </c>
      <c r="J2294" s="315"/>
      <c r="K2294" s="315">
        <v>3510</v>
      </c>
      <c r="L2294" s="315" t="s">
        <v>2486</v>
      </c>
      <c r="M2294" s="315" t="s">
        <v>764</v>
      </c>
      <c r="N2294" s="315" t="s">
        <v>755</v>
      </c>
      <c r="O2294" s="315"/>
      <c r="P2294" s="315"/>
      <c r="Q2294" s="315"/>
    </row>
    <row r="2295" spans="1:17">
      <c r="A2295" s="315" t="s">
        <v>755</v>
      </c>
      <c r="B2295" s="315" t="s">
        <v>2095</v>
      </c>
      <c r="C2295" s="315" t="s">
        <v>2098</v>
      </c>
      <c r="D2295" s="316">
        <v>4</v>
      </c>
      <c r="E2295" s="317">
        <v>3721.5199999999991</v>
      </c>
      <c r="F2295" s="317">
        <v>1797.5</v>
      </c>
      <c r="G2295" s="318">
        <v>40686</v>
      </c>
      <c r="H2295" s="318">
        <v>40876</v>
      </c>
      <c r="I2295" s="318">
        <v>50040</v>
      </c>
      <c r="J2295" s="315"/>
      <c r="K2295" s="315">
        <v>3014</v>
      </c>
      <c r="L2295" s="315" t="s">
        <v>308</v>
      </c>
      <c r="M2295" s="315" t="s">
        <v>764</v>
      </c>
      <c r="N2295" s="315" t="s">
        <v>755</v>
      </c>
      <c r="O2295" s="315"/>
      <c r="P2295" s="315"/>
      <c r="Q2295" s="315"/>
    </row>
    <row r="2296" spans="1:17">
      <c r="A2296" s="315" t="s">
        <v>755</v>
      </c>
      <c r="B2296" s="315" t="s">
        <v>2095</v>
      </c>
      <c r="C2296" s="315" t="s">
        <v>2098</v>
      </c>
      <c r="D2296" s="316">
        <v>4</v>
      </c>
      <c r="E2296" s="317">
        <v>2967</v>
      </c>
      <c r="F2296" s="317">
        <v>1433.07</v>
      </c>
      <c r="G2296" s="318">
        <v>40699</v>
      </c>
      <c r="H2296" s="318">
        <v>40759</v>
      </c>
      <c r="I2296" s="318">
        <v>50040</v>
      </c>
      <c r="J2296" s="315"/>
      <c r="K2296" s="315">
        <v>3052</v>
      </c>
      <c r="L2296" s="315" t="s">
        <v>2216</v>
      </c>
      <c r="M2296" s="315" t="s">
        <v>764</v>
      </c>
      <c r="N2296" s="315" t="s">
        <v>755</v>
      </c>
      <c r="O2296" s="315"/>
      <c r="P2296" s="315"/>
      <c r="Q2296" s="315"/>
    </row>
    <row r="2297" spans="1:17">
      <c r="A2297" s="315" t="s">
        <v>755</v>
      </c>
      <c r="B2297" s="315" t="s">
        <v>2095</v>
      </c>
      <c r="C2297" s="315" t="s">
        <v>2098</v>
      </c>
      <c r="D2297" s="316">
        <v>4</v>
      </c>
      <c r="E2297" s="317">
        <v>3059.5199999999995</v>
      </c>
      <c r="F2297" s="317">
        <v>1477.7600000000004</v>
      </c>
      <c r="G2297" s="318">
        <v>40700</v>
      </c>
      <c r="H2297" s="318">
        <v>40834</v>
      </c>
      <c r="I2297" s="318">
        <v>50040</v>
      </c>
      <c r="J2297" s="315"/>
      <c r="K2297" s="315">
        <v>4562</v>
      </c>
      <c r="L2297" s="315" t="s">
        <v>2528</v>
      </c>
      <c r="M2297" s="315" t="s">
        <v>1296</v>
      </c>
      <c r="N2297" s="315" t="s">
        <v>755</v>
      </c>
      <c r="O2297" s="315"/>
      <c r="P2297" s="315"/>
      <c r="Q2297" s="315"/>
    </row>
    <row r="2298" spans="1:17">
      <c r="A2298" s="315" t="s">
        <v>755</v>
      </c>
      <c r="B2298" s="315" t="s">
        <v>2095</v>
      </c>
      <c r="C2298" s="315" t="s">
        <v>2098</v>
      </c>
      <c r="D2298" s="316">
        <v>4</v>
      </c>
      <c r="E2298" s="317">
        <v>2516.0100000000002</v>
      </c>
      <c r="F2298" s="317">
        <v>1215.2299999999998</v>
      </c>
      <c r="G2298" s="318">
        <v>40751</v>
      </c>
      <c r="H2298" s="318">
        <v>40809</v>
      </c>
      <c r="I2298" s="318">
        <v>50040</v>
      </c>
      <c r="J2298" s="315"/>
      <c r="K2298" s="315">
        <v>8494</v>
      </c>
      <c r="L2298" s="315" t="s">
        <v>2296</v>
      </c>
      <c r="M2298" s="315" t="s">
        <v>784</v>
      </c>
      <c r="N2298" s="315" t="s">
        <v>755</v>
      </c>
      <c r="O2298" s="315"/>
      <c r="P2298" s="315"/>
      <c r="Q2298" s="315"/>
    </row>
    <row r="2299" spans="1:17">
      <c r="A2299" s="315" t="s">
        <v>755</v>
      </c>
      <c r="B2299" s="315" t="s">
        <v>2095</v>
      </c>
      <c r="C2299" s="315" t="s">
        <v>2098</v>
      </c>
      <c r="D2299" s="316">
        <v>4</v>
      </c>
      <c r="E2299" s="317">
        <v>4397</v>
      </c>
      <c r="F2299" s="317">
        <v>2123.75</v>
      </c>
      <c r="G2299" s="318">
        <v>40751</v>
      </c>
      <c r="H2299" s="318">
        <v>40865</v>
      </c>
      <c r="I2299" s="318">
        <v>50040</v>
      </c>
      <c r="J2299" s="315"/>
      <c r="K2299" s="315">
        <v>4460</v>
      </c>
      <c r="L2299" s="315" t="s">
        <v>2217</v>
      </c>
      <c r="M2299" s="315" t="s">
        <v>1484</v>
      </c>
      <c r="N2299" s="315" t="s">
        <v>755</v>
      </c>
      <c r="O2299" s="315"/>
      <c r="P2299" s="315"/>
      <c r="Q2299" s="315"/>
    </row>
    <row r="2300" spans="1:17">
      <c r="A2300" s="315" t="s">
        <v>755</v>
      </c>
      <c r="B2300" s="315" t="s">
        <v>2095</v>
      </c>
      <c r="C2300" s="315" t="s">
        <v>2096</v>
      </c>
      <c r="D2300" s="316">
        <v>4</v>
      </c>
      <c r="E2300" s="317">
        <v>3415</v>
      </c>
      <c r="F2300" s="317">
        <v>2021.68</v>
      </c>
      <c r="G2300" s="318">
        <v>40752</v>
      </c>
      <c r="H2300" s="318">
        <v>40862</v>
      </c>
      <c r="I2300" s="318">
        <v>50040</v>
      </c>
      <c r="J2300" s="315"/>
      <c r="K2300" s="315">
        <v>8636</v>
      </c>
      <c r="L2300" s="315" t="s">
        <v>844</v>
      </c>
      <c r="M2300" s="315" t="s">
        <v>784</v>
      </c>
      <c r="N2300" s="315" t="s">
        <v>755</v>
      </c>
      <c r="O2300" s="315"/>
      <c r="P2300" s="315"/>
      <c r="Q2300" s="315"/>
    </row>
    <row r="2301" spans="1:17">
      <c r="A2301" s="315" t="s">
        <v>755</v>
      </c>
      <c r="B2301" s="315" t="s">
        <v>2095</v>
      </c>
      <c r="C2301" s="315" t="s">
        <v>2098</v>
      </c>
      <c r="D2301" s="316">
        <v>4</v>
      </c>
      <c r="E2301" s="317">
        <v>1331</v>
      </c>
      <c r="F2301" s="317">
        <v>642.88</v>
      </c>
      <c r="G2301" s="318">
        <v>40777</v>
      </c>
      <c r="H2301" s="318">
        <v>40862</v>
      </c>
      <c r="I2301" s="318">
        <v>50040</v>
      </c>
      <c r="J2301" s="315"/>
      <c r="K2301" s="315">
        <v>3095</v>
      </c>
      <c r="L2301" s="315" t="s">
        <v>3039</v>
      </c>
      <c r="M2301" s="315" t="s">
        <v>764</v>
      </c>
      <c r="N2301" s="315" t="s">
        <v>755</v>
      </c>
      <c r="O2301" s="315"/>
      <c r="P2301" s="315"/>
      <c r="Q2301" s="315"/>
    </row>
    <row r="2302" spans="1:17">
      <c r="A2302" s="315" t="s">
        <v>755</v>
      </c>
      <c r="B2302" s="315" t="s">
        <v>2095</v>
      </c>
      <c r="C2302" s="315" t="s">
        <v>2098</v>
      </c>
      <c r="D2302" s="316">
        <v>4</v>
      </c>
      <c r="E2302" s="317">
        <v>4322</v>
      </c>
      <c r="F2302" s="317">
        <v>2087.5299999999997</v>
      </c>
      <c r="G2302" s="318">
        <v>40786</v>
      </c>
      <c r="H2302" s="318">
        <v>40855</v>
      </c>
      <c r="I2302" s="318">
        <v>50040</v>
      </c>
      <c r="J2302" s="315"/>
      <c r="K2302" s="315">
        <v>3612</v>
      </c>
      <c r="L2302" s="315" t="s">
        <v>2278</v>
      </c>
      <c r="M2302" s="315" t="s">
        <v>764</v>
      </c>
      <c r="N2302" s="315" t="s">
        <v>755</v>
      </c>
      <c r="O2302" s="315"/>
      <c r="P2302" s="315"/>
      <c r="Q2302" s="315"/>
    </row>
    <row r="2303" spans="1:17">
      <c r="A2303" s="315" t="s">
        <v>755</v>
      </c>
      <c r="B2303" s="315" t="s">
        <v>2095</v>
      </c>
      <c r="C2303" s="315" t="s">
        <v>2096</v>
      </c>
      <c r="D2303" s="316">
        <v>4</v>
      </c>
      <c r="E2303" s="317">
        <v>2233</v>
      </c>
      <c r="F2303" s="317">
        <v>1089.6999999999998</v>
      </c>
      <c r="G2303" s="318">
        <v>40850</v>
      </c>
      <c r="H2303" s="318">
        <v>41081</v>
      </c>
      <c r="I2303" s="318">
        <v>50405</v>
      </c>
      <c r="J2303" s="315"/>
      <c r="K2303" s="315">
        <v>3068</v>
      </c>
      <c r="L2303" s="315" t="s">
        <v>2910</v>
      </c>
      <c r="M2303" s="315" t="s">
        <v>764</v>
      </c>
      <c r="N2303" s="315" t="s">
        <v>755</v>
      </c>
      <c r="O2303" s="315"/>
      <c r="P2303" s="315"/>
      <c r="Q2303" s="315"/>
    </row>
    <row r="2304" spans="1:17">
      <c r="A2304" s="315" t="s">
        <v>755</v>
      </c>
      <c r="B2304" s="315" t="s">
        <v>2095</v>
      </c>
      <c r="C2304" s="315" t="s">
        <v>2096</v>
      </c>
      <c r="D2304" s="316">
        <v>4.01</v>
      </c>
      <c r="E2304" s="317">
        <v>1826</v>
      </c>
      <c r="F2304" s="317">
        <v>1183.25</v>
      </c>
      <c r="G2304" s="318">
        <v>40840</v>
      </c>
      <c r="H2304" s="318">
        <v>41817</v>
      </c>
      <c r="I2304" s="318">
        <v>47483</v>
      </c>
      <c r="J2304" s="315"/>
      <c r="K2304" s="315">
        <v>2336</v>
      </c>
      <c r="L2304" s="315" t="s">
        <v>2656</v>
      </c>
      <c r="M2304" s="315" t="s">
        <v>1431</v>
      </c>
      <c r="N2304" s="315" t="s">
        <v>755</v>
      </c>
      <c r="O2304" s="315"/>
      <c r="P2304" s="315"/>
      <c r="Q2304" s="315"/>
    </row>
    <row r="2305" spans="1:17">
      <c r="A2305" s="315" t="s">
        <v>755</v>
      </c>
      <c r="B2305" s="315" t="s">
        <v>2095</v>
      </c>
      <c r="C2305" s="315" t="s">
        <v>2098</v>
      </c>
      <c r="D2305" s="316">
        <v>4.05</v>
      </c>
      <c r="E2305" s="317">
        <v>1454</v>
      </c>
      <c r="F2305" s="317">
        <v>894.22</v>
      </c>
      <c r="G2305" s="318">
        <v>40158</v>
      </c>
      <c r="H2305" s="318">
        <v>40451</v>
      </c>
      <c r="I2305" s="318">
        <v>49674</v>
      </c>
      <c r="J2305" s="315"/>
      <c r="K2305" s="315">
        <v>2075</v>
      </c>
      <c r="L2305" s="315" t="s">
        <v>3126</v>
      </c>
      <c r="M2305" s="315" t="s">
        <v>758</v>
      </c>
      <c r="N2305" s="315" t="s">
        <v>755</v>
      </c>
      <c r="O2305" s="315"/>
      <c r="P2305" s="315"/>
      <c r="Q2305" s="315"/>
    </row>
    <row r="2306" spans="1:17">
      <c r="A2306" s="315" t="s">
        <v>755</v>
      </c>
      <c r="B2306" s="315" t="s">
        <v>2095</v>
      </c>
      <c r="C2306" s="315" t="s">
        <v>2098</v>
      </c>
      <c r="D2306" s="316">
        <v>4.05</v>
      </c>
      <c r="E2306" s="317">
        <v>4072</v>
      </c>
      <c r="F2306" s="317">
        <v>3054.01</v>
      </c>
      <c r="G2306" s="318">
        <v>40343</v>
      </c>
      <c r="H2306" s="318">
        <v>40148</v>
      </c>
      <c r="I2306" s="318">
        <v>49309</v>
      </c>
      <c r="J2306" s="315"/>
      <c r="K2306" s="315">
        <v>3283</v>
      </c>
      <c r="L2306" s="315" t="s">
        <v>2493</v>
      </c>
      <c r="M2306" s="315" t="s">
        <v>764</v>
      </c>
      <c r="N2306" s="315" t="s">
        <v>755</v>
      </c>
      <c r="O2306" s="315"/>
      <c r="P2306" s="315"/>
      <c r="Q2306" s="315"/>
    </row>
    <row r="2307" spans="1:17">
      <c r="A2307" s="315" t="s">
        <v>755</v>
      </c>
      <c r="B2307" s="315" t="s">
        <v>2095</v>
      </c>
      <c r="C2307" s="315" t="s">
        <v>2098</v>
      </c>
      <c r="D2307" s="316">
        <v>4.05</v>
      </c>
      <c r="E2307" s="317">
        <v>3595</v>
      </c>
      <c r="F2307" s="317">
        <v>1736.38</v>
      </c>
      <c r="G2307" s="318">
        <v>40434</v>
      </c>
      <c r="H2307" s="318">
        <v>40562</v>
      </c>
      <c r="I2307" s="318">
        <v>50040</v>
      </c>
      <c r="J2307" s="315"/>
      <c r="K2307" s="315">
        <v>5425</v>
      </c>
      <c r="L2307" s="315" t="s">
        <v>2324</v>
      </c>
      <c r="M2307" s="315" t="s">
        <v>776</v>
      </c>
      <c r="N2307" s="315" t="s">
        <v>755</v>
      </c>
      <c r="O2307" s="315"/>
      <c r="P2307" s="315"/>
      <c r="Q2307" s="315"/>
    </row>
    <row r="2308" spans="1:17">
      <c r="A2308" s="315" t="s">
        <v>750</v>
      </c>
      <c r="B2308" s="315" t="s">
        <v>2095</v>
      </c>
      <c r="C2308" s="315" t="s">
        <v>2096</v>
      </c>
      <c r="D2308" s="316">
        <v>4.05</v>
      </c>
      <c r="E2308" s="317">
        <v>3101</v>
      </c>
      <c r="F2308" s="317">
        <v>1513.29</v>
      </c>
      <c r="G2308" s="318">
        <v>40527</v>
      </c>
      <c r="H2308" s="318">
        <v>41124</v>
      </c>
      <c r="I2308" s="318">
        <v>50405</v>
      </c>
      <c r="J2308" s="315"/>
      <c r="K2308" s="315">
        <v>8784</v>
      </c>
      <c r="L2308" s="315" t="s">
        <v>2120</v>
      </c>
      <c r="M2308" s="315" t="s">
        <v>1705</v>
      </c>
      <c r="N2308" s="315" t="s">
        <v>750</v>
      </c>
      <c r="O2308" s="315"/>
      <c r="P2308" s="315"/>
      <c r="Q2308" s="315"/>
    </row>
    <row r="2309" spans="1:17">
      <c r="A2309" s="315" t="s">
        <v>755</v>
      </c>
      <c r="B2309" s="315" t="s">
        <v>2095</v>
      </c>
      <c r="C2309" s="315" t="s">
        <v>2098</v>
      </c>
      <c r="D2309" s="316">
        <v>4.05</v>
      </c>
      <c r="E2309" s="317">
        <v>4595</v>
      </c>
      <c r="F2309" s="317">
        <v>2219.39</v>
      </c>
      <c r="G2309" s="318">
        <v>40619</v>
      </c>
      <c r="H2309" s="318">
        <v>40739</v>
      </c>
      <c r="I2309" s="318">
        <v>50040</v>
      </c>
      <c r="J2309" s="315"/>
      <c r="K2309" s="315">
        <v>1242</v>
      </c>
      <c r="L2309" s="315" t="s">
        <v>3127</v>
      </c>
      <c r="M2309" s="315" t="s">
        <v>1827</v>
      </c>
      <c r="N2309" s="315" t="s">
        <v>755</v>
      </c>
      <c r="O2309" s="315"/>
      <c r="P2309" s="315"/>
      <c r="Q2309" s="315"/>
    </row>
    <row r="2310" spans="1:17">
      <c r="A2310" s="315" t="s">
        <v>755</v>
      </c>
      <c r="B2310" s="315" t="s">
        <v>2095</v>
      </c>
      <c r="C2310" s="315" t="s">
        <v>2096</v>
      </c>
      <c r="D2310" s="316">
        <v>4.05</v>
      </c>
      <c r="E2310" s="317">
        <v>4187</v>
      </c>
      <c r="F2310" s="317">
        <v>2478.71</v>
      </c>
      <c r="G2310" s="318">
        <v>40641</v>
      </c>
      <c r="H2310" s="318">
        <v>40683</v>
      </c>
      <c r="I2310" s="318">
        <v>50040</v>
      </c>
      <c r="J2310" s="315"/>
      <c r="K2310" s="315">
        <v>4452</v>
      </c>
      <c r="L2310" s="315" t="s">
        <v>2579</v>
      </c>
      <c r="M2310" s="315" t="s">
        <v>1484</v>
      </c>
      <c r="N2310" s="315" t="s">
        <v>755</v>
      </c>
      <c r="O2310" s="315"/>
      <c r="P2310" s="315"/>
      <c r="Q2310" s="315"/>
    </row>
    <row r="2311" spans="1:17">
      <c r="A2311" s="315" t="s">
        <v>750</v>
      </c>
      <c r="B2311" s="315" t="s">
        <v>2095</v>
      </c>
      <c r="C2311" s="315" t="s">
        <v>2098</v>
      </c>
      <c r="D2311" s="316">
        <v>4.05</v>
      </c>
      <c r="E2311" s="317">
        <v>2126</v>
      </c>
      <c r="F2311" s="317">
        <v>1026.8599999999999</v>
      </c>
      <c r="G2311" s="318">
        <v>40765</v>
      </c>
      <c r="H2311" s="318">
        <v>40787</v>
      </c>
      <c r="I2311" s="318">
        <v>50040</v>
      </c>
      <c r="J2311" s="315"/>
      <c r="K2311" s="315">
        <v>3232</v>
      </c>
      <c r="L2311" s="315" t="s">
        <v>3128</v>
      </c>
      <c r="M2311" s="315" t="s">
        <v>764</v>
      </c>
      <c r="N2311" s="315" t="s">
        <v>750</v>
      </c>
      <c r="O2311" s="315"/>
      <c r="P2311" s="315"/>
      <c r="Q2311" s="315"/>
    </row>
    <row r="2312" spans="1:17">
      <c r="A2312" s="315" t="s">
        <v>755</v>
      </c>
      <c r="B2312" s="315" t="s">
        <v>2095</v>
      </c>
      <c r="C2312" s="315" t="s">
        <v>2098</v>
      </c>
      <c r="D2312" s="316">
        <v>4.05</v>
      </c>
      <c r="E2312" s="317">
        <v>2074</v>
      </c>
      <c r="F2312" s="317">
        <v>1001.75</v>
      </c>
      <c r="G2312" s="318">
        <v>40829</v>
      </c>
      <c r="H2312" s="318">
        <v>40893</v>
      </c>
      <c r="I2312" s="318">
        <v>50040</v>
      </c>
      <c r="J2312" s="315"/>
      <c r="K2312" s="315">
        <v>1350</v>
      </c>
      <c r="L2312" s="315" t="s">
        <v>3129</v>
      </c>
      <c r="M2312" s="315" t="s">
        <v>766</v>
      </c>
      <c r="N2312" s="315" t="s">
        <v>755</v>
      </c>
      <c r="O2312" s="315"/>
      <c r="P2312" s="315"/>
      <c r="Q2312" s="315"/>
    </row>
    <row r="2313" spans="1:17">
      <c r="A2313" s="315" t="s">
        <v>755</v>
      </c>
      <c r="B2313" s="315" t="s">
        <v>2095</v>
      </c>
      <c r="C2313" s="315" t="s">
        <v>2096</v>
      </c>
      <c r="D2313" s="316">
        <v>4.05</v>
      </c>
      <c r="E2313" s="317">
        <v>998</v>
      </c>
      <c r="F2313" s="317">
        <v>487.03000000000003</v>
      </c>
      <c r="G2313" s="318">
        <v>40843</v>
      </c>
      <c r="H2313" s="318">
        <v>41079</v>
      </c>
      <c r="I2313" s="318">
        <v>50405</v>
      </c>
      <c r="J2313" s="315"/>
      <c r="K2313" s="315">
        <v>8909</v>
      </c>
      <c r="L2313" s="315" t="s">
        <v>1072</v>
      </c>
      <c r="M2313" s="315" t="s">
        <v>784</v>
      </c>
      <c r="N2313" s="315" t="s">
        <v>755</v>
      </c>
      <c r="O2313" s="315"/>
      <c r="P2313" s="315"/>
      <c r="Q2313" s="315"/>
    </row>
    <row r="2314" spans="1:17">
      <c r="A2314" s="315" t="s">
        <v>755</v>
      </c>
      <c r="B2314" s="315" t="s">
        <v>2095</v>
      </c>
      <c r="C2314" s="315" t="s">
        <v>2096</v>
      </c>
      <c r="D2314" s="316">
        <v>4.08</v>
      </c>
      <c r="E2314" s="317">
        <v>3033</v>
      </c>
      <c r="F2314" s="317">
        <v>2729.7000000000003</v>
      </c>
      <c r="G2314" s="318">
        <v>40136</v>
      </c>
      <c r="H2314" s="318">
        <v>40113</v>
      </c>
      <c r="I2314" s="318">
        <v>49309</v>
      </c>
      <c r="J2314" s="315"/>
      <c r="K2314" s="315">
        <v>8754</v>
      </c>
      <c r="L2314" s="315" t="s">
        <v>2403</v>
      </c>
      <c r="M2314" s="315" t="s">
        <v>1705</v>
      </c>
      <c r="N2314" s="315" t="s">
        <v>755</v>
      </c>
      <c r="O2314" s="315"/>
      <c r="P2314" s="315"/>
      <c r="Q2314" s="315"/>
    </row>
    <row r="2315" spans="1:17">
      <c r="A2315" s="315" t="s">
        <v>755</v>
      </c>
      <c r="B2315" s="315" t="s">
        <v>2095</v>
      </c>
      <c r="C2315" s="315" t="s">
        <v>2098</v>
      </c>
      <c r="D2315" s="316">
        <v>4.0999999999999996</v>
      </c>
      <c r="E2315" s="317">
        <v>3796.9500000000007</v>
      </c>
      <c r="F2315" s="317">
        <v>2847.73</v>
      </c>
      <c r="G2315" s="318">
        <v>39570</v>
      </c>
      <c r="H2315" s="318">
        <v>40026</v>
      </c>
      <c r="I2315" s="318">
        <v>49309</v>
      </c>
      <c r="J2315" s="315"/>
      <c r="K2315" s="315">
        <v>9200</v>
      </c>
      <c r="L2315" s="315" t="s">
        <v>3130</v>
      </c>
      <c r="M2315" s="315" t="s">
        <v>770</v>
      </c>
      <c r="N2315" s="315" t="s">
        <v>755</v>
      </c>
      <c r="O2315" s="315"/>
      <c r="P2315" s="315"/>
      <c r="Q2315" s="315"/>
    </row>
    <row r="2316" spans="1:17">
      <c r="A2316" s="315" t="s">
        <v>755</v>
      </c>
      <c r="B2316" s="315" t="s">
        <v>2095</v>
      </c>
      <c r="C2316" s="315" t="s">
        <v>2098</v>
      </c>
      <c r="D2316" s="316">
        <v>4.0999999999999996</v>
      </c>
      <c r="E2316" s="317">
        <v>2888</v>
      </c>
      <c r="F2316" s="317">
        <v>2166</v>
      </c>
      <c r="G2316" s="318">
        <v>39570</v>
      </c>
      <c r="H2316" s="318">
        <v>39634</v>
      </c>
      <c r="I2316" s="318">
        <v>48944</v>
      </c>
      <c r="J2316" s="315"/>
      <c r="K2316" s="315">
        <v>8212</v>
      </c>
      <c r="L2316" s="315" t="s">
        <v>2941</v>
      </c>
      <c r="M2316" s="315" t="s">
        <v>1051</v>
      </c>
      <c r="N2316" s="315" t="s">
        <v>755</v>
      </c>
      <c r="O2316" s="315"/>
      <c r="P2316" s="315"/>
      <c r="Q2316" s="315"/>
    </row>
    <row r="2317" spans="1:17">
      <c r="A2317" s="315" t="s">
        <v>755</v>
      </c>
      <c r="B2317" s="315" t="s">
        <v>2095</v>
      </c>
      <c r="C2317" s="315" t="s">
        <v>2098</v>
      </c>
      <c r="D2317" s="316">
        <v>4.0999999999999996</v>
      </c>
      <c r="E2317" s="317">
        <v>4276</v>
      </c>
      <c r="F2317" s="317">
        <v>3207</v>
      </c>
      <c r="G2317" s="318">
        <v>39570</v>
      </c>
      <c r="H2317" s="318">
        <v>39724</v>
      </c>
      <c r="I2317" s="318">
        <v>48944</v>
      </c>
      <c r="J2317" s="315"/>
      <c r="K2317" s="315">
        <v>1632</v>
      </c>
      <c r="L2317" s="315" t="s">
        <v>3131</v>
      </c>
      <c r="M2317" s="315" t="s">
        <v>761</v>
      </c>
      <c r="N2317" s="315" t="s">
        <v>755</v>
      </c>
      <c r="O2317" s="315"/>
      <c r="P2317" s="315"/>
      <c r="Q2317" s="315"/>
    </row>
    <row r="2318" spans="1:17">
      <c r="A2318" s="315" t="s">
        <v>755</v>
      </c>
      <c r="B2318" s="315" t="s">
        <v>2095</v>
      </c>
      <c r="C2318" s="315" t="s">
        <v>2098</v>
      </c>
      <c r="D2318" s="316">
        <v>4.0999999999999996</v>
      </c>
      <c r="E2318" s="317">
        <v>4311</v>
      </c>
      <c r="F2318" s="317">
        <v>3233.25</v>
      </c>
      <c r="G2318" s="318">
        <v>39569</v>
      </c>
      <c r="H2318" s="318">
        <v>39995</v>
      </c>
      <c r="I2318" s="318">
        <v>49309</v>
      </c>
      <c r="J2318" s="315"/>
      <c r="K2318" s="315">
        <v>8716</v>
      </c>
      <c r="L2318" s="315" t="s">
        <v>3132</v>
      </c>
      <c r="M2318" s="315" t="s">
        <v>770</v>
      </c>
      <c r="N2318" s="315" t="s">
        <v>755</v>
      </c>
      <c r="O2318" s="315"/>
      <c r="P2318" s="315"/>
      <c r="Q2318" s="315"/>
    </row>
    <row r="2319" spans="1:17">
      <c r="A2319" s="315" t="s">
        <v>755</v>
      </c>
      <c r="B2319" s="315" t="s">
        <v>2095</v>
      </c>
      <c r="C2319" s="315" t="s">
        <v>2096</v>
      </c>
      <c r="D2319" s="316">
        <v>4.0999999999999996</v>
      </c>
      <c r="E2319" s="317">
        <v>4455</v>
      </c>
      <c r="F2319" s="317">
        <v>4009.5</v>
      </c>
      <c r="G2319" s="318">
        <v>39570</v>
      </c>
      <c r="H2319" s="318">
        <v>39561</v>
      </c>
      <c r="I2319" s="318">
        <v>48914</v>
      </c>
      <c r="J2319" s="315"/>
      <c r="K2319" s="315">
        <v>1635</v>
      </c>
      <c r="L2319" s="315" t="s">
        <v>3133</v>
      </c>
      <c r="M2319" s="315" t="s">
        <v>761</v>
      </c>
      <c r="N2319" s="315" t="s">
        <v>755</v>
      </c>
      <c r="O2319" s="315"/>
      <c r="P2319" s="315"/>
      <c r="Q2319" s="315"/>
    </row>
    <row r="2320" spans="1:17">
      <c r="A2320" s="315" t="s">
        <v>755</v>
      </c>
      <c r="B2320" s="315" t="s">
        <v>2095</v>
      </c>
      <c r="C2320" s="315" t="s">
        <v>2096</v>
      </c>
      <c r="D2320" s="316">
        <v>4.0999999999999996</v>
      </c>
      <c r="E2320" s="317">
        <v>3521</v>
      </c>
      <c r="F2320" s="317">
        <v>3168.9</v>
      </c>
      <c r="G2320" s="318">
        <v>39570</v>
      </c>
      <c r="H2320" s="318">
        <v>39457</v>
      </c>
      <c r="I2320" s="318">
        <v>48914</v>
      </c>
      <c r="J2320" s="315"/>
      <c r="K2320" s="315">
        <v>1350</v>
      </c>
      <c r="L2320" s="315" t="s">
        <v>3129</v>
      </c>
      <c r="M2320" s="315" t="s">
        <v>766</v>
      </c>
      <c r="N2320" s="315" t="s">
        <v>755</v>
      </c>
      <c r="O2320" s="315"/>
      <c r="P2320" s="315"/>
      <c r="Q2320" s="315"/>
    </row>
    <row r="2321" spans="1:17">
      <c r="A2321" s="315" t="s">
        <v>755</v>
      </c>
      <c r="B2321" s="315" t="s">
        <v>2095</v>
      </c>
      <c r="C2321" s="315" t="s">
        <v>2098</v>
      </c>
      <c r="D2321" s="316">
        <v>4.0999999999999996</v>
      </c>
      <c r="E2321" s="317">
        <v>3947</v>
      </c>
      <c r="F2321" s="317">
        <v>2960.25</v>
      </c>
      <c r="G2321" s="318">
        <v>39570</v>
      </c>
      <c r="H2321" s="318">
        <v>40059</v>
      </c>
      <c r="I2321" s="318">
        <v>49309</v>
      </c>
      <c r="J2321" s="315"/>
      <c r="K2321" s="315">
        <v>3600</v>
      </c>
      <c r="L2321" s="315" t="s">
        <v>2197</v>
      </c>
      <c r="M2321" s="315" t="s">
        <v>764</v>
      </c>
      <c r="N2321" s="315" t="s">
        <v>755</v>
      </c>
      <c r="O2321" s="315"/>
      <c r="P2321" s="315"/>
      <c r="Q2321" s="315"/>
    </row>
    <row r="2322" spans="1:17">
      <c r="A2322" s="315" t="s">
        <v>755</v>
      </c>
      <c r="B2322" s="315" t="s">
        <v>2095</v>
      </c>
      <c r="C2322" s="315" t="s">
        <v>2096</v>
      </c>
      <c r="D2322" s="316">
        <v>4.0999999999999996</v>
      </c>
      <c r="E2322" s="317">
        <v>1098.99</v>
      </c>
      <c r="F2322" s="317">
        <v>989.09</v>
      </c>
      <c r="G2322" s="318">
        <v>39569</v>
      </c>
      <c r="H2322" s="318">
        <v>39632</v>
      </c>
      <c r="I2322" s="318">
        <v>48944</v>
      </c>
      <c r="J2322" s="315"/>
      <c r="K2322" s="315">
        <v>8135</v>
      </c>
      <c r="L2322" s="315" t="s">
        <v>3134</v>
      </c>
      <c r="M2322" s="315" t="s">
        <v>784</v>
      </c>
      <c r="N2322" s="315" t="s">
        <v>755</v>
      </c>
      <c r="O2322" s="315"/>
      <c r="P2322" s="315"/>
      <c r="Q2322" s="315"/>
    </row>
    <row r="2323" spans="1:17">
      <c r="A2323" s="315" t="s">
        <v>755</v>
      </c>
      <c r="B2323" s="315" t="s">
        <v>2095</v>
      </c>
      <c r="C2323" s="315" t="s">
        <v>2098</v>
      </c>
      <c r="D2323" s="316">
        <v>4.0999999999999996</v>
      </c>
      <c r="E2323" s="317">
        <v>2136</v>
      </c>
      <c r="F2323" s="317">
        <v>1602</v>
      </c>
      <c r="G2323" s="318">
        <v>39570</v>
      </c>
      <c r="H2323" s="318">
        <v>39752</v>
      </c>
      <c r="I2323" s="318">
        <v>48914</v>
      </c>
      <c r="J2323" s="315"/>
      <c r="K2323" s="315">
        <v>6045</v>
      </c>
      <c r="L2323" s="315" t="s">
        <v>2922</v>
      </c>
      <c r="M2323" s="315" t="s">
        <v>788</v>
      </c>
      <c r="N2323" s="315" t="s">
        <v>755</v>
      </c>
      <c r="O2323" s="315"/>
      <c r="P2323" s="315"/>
      <c r="Q2323" s="315"/>
    </row>
    <row r="2324" spans="1:17">
      <c r="A2324" s="315" t="s">
        <v>750</v>
      </c>
      <c r="B2324" s="315" t="s">
        <v>2095</v>
      </c>
      <c r="C2324" s="315" t="s">
        <v>2098</v>
      </c>
      <c r="D2324" s="316">
        <v>4.0999999999999996</v>
      </c>
      <c r="E2324" s="317">
        <v>5711</v>
      </c>
      <c r="F2324" s="317">
        <v>3252.1</v>
      </c>
      <c r="G2324" s="318">
        <v>39570</v>
      </c>
      <c r="H2324" s="318">
        <v>40358</v>
      </c>
      <c r="I2324" s="318">
        <v>49674</v>
      </c>
      <c r="J2324" s="315"/>
      <c r="K2324" s="315">
        <v>3800</v>
      </c>
      <c r="L2324" s="315" t="s">
        <v>1451</v>
      </c>
      <c r="M2324" s="315" t="s">
        <v>764</v>
      </c>
      <c r="N2324" s="315" t="s">
        <v>750</v>
      </c>
      <c r="O2324" s="315"/>
      <c r="P2324" s="315"/>
      <c r="Q2324" s="315"/>
    </row>
    <row r="2325" spans="1:17">
      <c r="A2325" s="315" t="s">
        <v>755</v>
      </c>
      <c r="B2325" s="315" t="s">
        <v>2095</v>
      </c>
      <c r="C2325" s="315" t="s">
        <v>2098</v>
      </c>
      <c r="D2325" s="316">
        <v>4.0999999999999996</v>
      </c>
      <c r="E2325" s="317">
        <v>3637</v>
      </c>
      <c r="F2325" s="317">
        <v>2727.75</v>
      </c>
      <c r="G2325" s="318">
        <v>39570</v>
      </c>
      <c r="H2325" s="318">
        <v>39707</v>
      </c>
      <c r="I2325" s="318">
        <v>48914</v>
      </c>
      <c r="J2325" s="315"/>
      <c r="K2325" s="315">
        <v>8570</v>
      </c>
      <c r="L2325" s="315" t="s">
        <v>3135</v>
      </c>
      <c r="M2325" s="315" t="s">
        <v>792</v>
      </c>
      <c r="N2325" s="315" t="s">
        <v>755</v>
      </c>
      <c r="O2325" s="315"/>
      <c r="P2325" s="315"/>
      <c r="Q2325" s="315"/>
    </row>
    <row r="2326" spans="1:17">
      <c r="A2326" s="315" t="s">
        <v>755</v>
      </c>
      <c r="B2326" s="319" t="s">
        <v>2095</v>
      </c>
      <c r="C2326" s="315" t="s">
        <v>2096</v>
      </c>
      <c r="D2326" s="320">
        <v>4.0999999999999996</v>
      </c>
      <c r="E2326" s="317">
        <v>3535</v>
      </c>
      <c r="F2326" s="317">
        <v>3181.5</v>
      </c>
      <c r="G2326" s="321">
        <v>39570</v>
      </c>
      <c r="H2326" s="321">
        <v>39639</v>
      </c>
      <c r="I2326" s="321">
        <v>48944</v>
      </c>
      <c r="J2326" s="319"/>
      <c r="K2326" s="322">
        <v>8816</v>
      </c>
      <c r="L2326" s="319" t="s">
        <v>2700</v>
      </c>
      <c r="M2326" s="319" t="s">
        <v>784</v>
      </c>
      <c r="N2326" s="315" t="s">
        <v>755</v>
      </c>
      <c r="O2326" s="319"/>
      <c r="P2326" s="319"/>
      <c r="Q2326" s="319"/>
    </row>
    <row r="2327" spans="1:17">
      <c r="A2327" s="315" t="s">
        <v>755</v>
      </c>
      <c r="B2327" s="315" t="s">
        <v>2095</v>
      </c>
      <c r="C2327" s="315" t="s">
        <v>2096</v>
      </c>
      <c r="D2327" s="316">
        <v>4.0999999999999996</v>
      </c>
      <c r="E2327" s="317">
        <v>1202</v>
      </c>
      <c r="F2327" s="317">
        <v>1081.8</v>
      </c>
      <c r="G2327" s="318">
        <v>39570</v>
      </c>
      <c r="H2327" s="318">
        <v>39973</v>
      </c>
      <c r="I2327" s="318">
        <v>49309</v>
      </c>
      <c r="J2327" s="315"/>
      <c r="K2327" s="315">
        <v>4900</v>
      </c>
      <c r="L2327" s="315" t="s">
        <v>2377</v>
      </c>
      <c r="M2327" s="315" t="s">
        <v>764</v>
      </c>
      <c r="N2327" s="315" t="s">
        <v>755</v>
      </c>
      <c r="O2327" s="315"/>
      <c r="P2327" s="315"/>
      <c r="Q2327" s="315"/>
    </row>
    <row r="2328" spans="1:17">
      <c r="A2328" s="315" t="s">
        <v>755</v>
      </c>
      <c r="B2328" s="315" t="s">
        <v>2095</v>
      </c>
      <c r="C2328" s="315" t="s">
        <v>2096</v>
      </c>
      <c r="D2328" s="316">
        <v>4.0999999999999996</v>
      </c>
      <c r="E2328" s="317">
        <v>3066</v>
      </c>
      <c r="F2328" s="317">
        <v>2759.3999999999996</v>
      </c>
      <c r="G2328" s="318">
        <v>39570</v>
      </c>
      <c r="H2328" s="318">
        <v>39407</v>
      </c>
      <c r="I2328" s="318">
        <v>48549</v>
      </c>
      <c r="J2328" s="315"/>
      <c r="K2328" s="315">
        <v>2350</v>
      </c>
      <c r="L2328" s="315" t="s">
        <v>3136</v>
      </c>
      <c r="M2328" s="315" t="s">
        <v>1431</v>
      </c>
      <c r="N2328" s="315" t="s">
        <v>755</v>
      </c>
      <c r="O2328" s="315"/>
      <c r="P2328" s="315"/>
      <c r="Q2328" s="315"/>
    </row>
    <row r="2329" spans="1:17">
      <c r="A2329" s="315" t="s">
        <v>755</v>
      </c>
      <c r="B2329" s="315" t="s">
        <v>2095</v>
      </c>
      <c r="C2329" s="315" t="s">
        <v>2098</v>
      </c>
      <c r="D2329" s="316">
        <v>4.0999999999999996</v>
      </c>
      <c r="E2329" s="317">
        <v>4128</v>
      </c>
      <c r="F2329" s="317">
        <v>3096</v>
      </c>
      <c r="G2329" s="318">
        <v>39570</v>
      </c>
      <c r="H2329" s="318">
        <v>39000</v>
      </c>
      <c r="I2329" s="318">
        <v>48183</v>
      </c>
      <c r="J2329" s="315"/>
      <c r="K2329" s="315">
        <v>8245</v>
      </c>
      <c r="L2329" s="315" t="s">
        <v>2354</v>
      </c>
      <c r="M2329" s="315" t="s">
        <v>784</v>
      </c>
      <c r="N2329" s="315" t="s">
        <v>755</v>
      </c>
      <c r="O2329" s="315"/>
      <c r="P2329" s="315"/>
      <c r="Q2329" s="315"/>
    </row>
    <row r="2330" spans="1:17">
      <c r="A2330" s="315" t="s">
        <v>755</v>
      </c>
      <c r="B2330" s="315" t="s">
        <v>2095</v>
      </c>
      <c r="C2330" s="315" t="s">
        <v>2096</v>
      </c>
      <c r="D2330" s="316">
        <v>4.0999999999999996</v>
      </c>
      <c r="E2330" s="317">
        <v>3651</v>
      </c>
      <c r="F2330" s="317">
        <v>3285.9</v>
      </c>
      <c r="G2330" s="318">
        <v>39570</v>
      </c>
      <c r="H2330" s="318">
        <v>39944</v>
      </c>
      <c r="I2330" s="318">
        <v>49279</v>
      </c>
      <c r="J2330" s="315"/>
      <c r="K2330" s="315">
        <v>6774</v>
      </c>
      <c r="L2330" s="315" t="s">
        <v>3137</v>
      </c>
      <c r="M2330" s="315" t="s">
        <v>811</v>
      </c>
      <c r="N2330" s="315" t="s">
        <v>755</v>
      </c>
      <c r="O2330" s="315"/>
      <c r="P2330" s="315"/>
      <c r="Q2330" s="315"/>
    </row>
    <row r="2331" spans="1:17">
      <c r="A2331" s="315" t="s">
        <v>755</v>
      </c>
      <c r="B2331" s="315" t="s">
        <v>2095</v>
      </c>
      <c r="C2331" s="315" t="s">
        <v>2098</v>
      </c>
      <c r="D2331" s="316">
        <v>4.0999999999999996</v>
      </c>
      <c r="E2331" s="317">
        <v>3591.7999999999997</v>
      </c>
      <c r="F2331" s="317">
        <v>1734.8399999999997</v>
      </c>
      <c r="G2331" s="318">
        <v>39570</v>
      </c>
      <c r="H2331" s="318">
        <v>40780</v>
      </c>
      <c r="I2331" s="318">
        <v>50040</v>
      </c>
      <c r="J2331" s="315"/>
      <c r="K2331" s="315">
        <v>8320</v>
      </c>
      <c r="L2331" s="315" t="s">
        <v>989</v>
      </c>
      <c r="M2331" s="315" t="s">
        <v>784</v>
      </c>
      <c r="N2331" s="315" t="s">
        <v>755</v>
      </c>
      <c r="O2331" s="315"/>
      <c r="P2331" s="315"/>
      <c r="Q2331" s="315"/>
    </row>
    <row r="2332" spans="1:17">
      <c r="A2332" s="315" t="s">
        <v>755</v>
      </c>
      <c r="B2332" s="315" t="s">
        <v>2095</v>
      </c>
      <c r="C2332" s="315" t="s">
        <v>2098</v>
      </c>
      <c r="D2332" s="316">
        <v>4.0999999999999996</v>
      </c>
      <c r="E2332" s="317">
        <v>3358</v>
      </c>
      <c r="F2332" s="317">
        <v>2518.5</v>
      </c>
      <c r="G2332" s="318">
        <v>39575</v>
      </c>
      <c r="H2332" s="318">
        <v>39567</v>
      </c>
      <c r="I2332" s="318">
        <v>48914</v>
      </c>
      <c r="J2332" s="315"/>
      <c r="K2332" s="315">
        <v>5712</v>
      </c>
      <c r="L2332" s="315" t="s">
        <v>3138</v>
      </c>
      <c r="M2332" s="315" t="s">
        <v>776</v>
      </c>
      <c r="N2332" s="315" t="s">
        <v>755</v>
      </c>
      <c r="O2332" s="315"/>
      <c r="P2332" s="315"/>
      <c r="Q2332" s="315"/>
    </row>
    <row r="2333" spans="1:17">
      <c r="A2333" s="315" t="s">
        <v>755</v>
      </c>
      <c r="B2333" s="315" t="s">
        <v>2095</v>
      </c>
      <c r="C2333" s="315" t="s">
        <v>2098</v>
      </c>
      <c r="D2333" s="316">
        <v>4.0999999999999996</v>
      </c>
      <c r="E2333" s="317">
        <v>4652</v>
      </c>
      <c r="F2333" s="317">
        <v>1856.1499999999999</v>
      </c>
      <c r="G2333" s="318">
        <v>39573</v>
      </c>
      <c r="H2333" s="318">
        <v>41100</v>
      </c>
      <c r="I2333" s="318">
        <v>50405</v>
      </c>
      <c r="J2333" s="315"/>
      <c r="K2333" s="315">
        <v>1800</v>
      </c>
      <c r="L2333" s="315" t="s">
        <v>3101</v>
      </c>
      <c r="M2333" s="315" t="s">
        <v>766</v>
      </c>
      <c r="N2333" s="315" t="s">
        <v>755</v>
      </c>
      <c r="O2333" s="315"/>
      <c r="P2333" s="315"/>
      <c r="Q2333" s="315"/>
    </row>
    <row r="2334" spans="1:17">
      <c r="A2334" s="315" t="s">
        <v>755</v>
      </c>
      <c r="B2334" s="315" t="s">
        <v>2095</v>
      </c>
      <c r="C2334" s="315" t="s">
        <v>2096</v>
      </c>
      <c r="D2334" s="316">
        <v>4.0999999999999996</v>
      </c>
      <c r="E2334" s="317">
        <v>4361</v>
      </c>
      <c r="F2334" s="317">
        <v>3924.9</v>
      </c>
      <c r="G2334" s="318">
        <v>39569</v>
      </c>
      <c r="H2334" s="318">
        <v>39637</v>
      </c>
      <c r="I2334" s="318">
        <v>48944</v>
      </c>
      <c r="J2334" s="315"/>
      <c r="K2334" s="315">
        <v>9056</v>
      </c>
      <c r="L2334" s="315" t="s">
        <v>2345</v>
      </c>
      <c r="M2334" s="315" t="s">
        <v>781</v>
      </c>
      <c r="N2334" s="315" t="s">
        <v>755</v>
      </c>
      <c r="O2334" s="315"/>
      <c r="P2334" s="315"/>
      <c r="Q2334" s="315"/>
    </row>
    <row r="2335" spans="1:17">
      <c r="A2335" s="315" t="s">
        <v>755</v>
      </c>
      <c r="B2335" s="315" t="s">
        <v>2095</v>
      </c>
      <c r="C2335" s="315" t="s">
        <v>2096</v>
      </c>
      <c r="D2335" s="316">
        <v>4.0999999999999996</v>
      </c>
      <c r="E2335" s="317">
        <v>3271.94</v>
      </c>
      <c r="F2335" s="317">
        <v>2944.7699999999995</v>
      </c>
      <c r="G2335" s="318">
        <v>39569</v>
      </c>
      <c r="H2335" s="318">
        <v>39937</v>
      </c>
      <c r="I2335" s="318">
        <v>49309</v>
      </c>
      <c r="J2335" s="315"/>
      <c r="K2335" s="315">
        <v>9470</v>
      </c>
      <c r="L2335" s="315" t="s">
        <v>919</v>
      </c>
      <c r="M2335" s="315" t="s">
        <v>770</v>
      </c>
      <c r="N2335" s="315" t="s">
        <v>755</v>
      </c>
      <c r="O2335" s="315"/>
      <c r="P2335" s="315"/>
      <c r="Q2335" s="315"/>
    </row>
    <row r="2336" spans="1:17">
      <c r="A2336" s="315" t="s">
        <v>755</v>
      </c>
      <c r="B2336" s="315" t="s">
        <v>2095</v>
      </c>
      <c r="C2336" s="315" t="s">
        <v>2098</v>
      </c>
      <c r="D2336" s="316">
        <v>4.0999999999999996</v>
      </c>
      <c r="E2336" s="317">
        <v>5371</v>
      </c>
      <c r="F2336" s="317">
        <v>4028.25</v>
      </c>
      <c r="G2336" s="318">
        <v>39569</v>
      </c>
      <c r="H2336" s="318">
        <v>39925</v>
      </c>
      <c r="I2336" s="318">
        <v>49279</v>
      </c>
      <c r="J2336" s="315"/>
      <c r="K2336" s="315">
        <v>1965</v>
      </c>
      <c r="L2336" s="315" t="s">
        <v>3139</v>
      </c>
      <c r="M2336" s="315" t="s">
        <v>754</v>
      </c>
      <c r="N2336" s="315" t="s">
        <v>755</v>
      </c>
      <c r="O2336" s="315"/>
      <c r="P2336" s="315"/>
      <c r="Q2336" s="315"/>
    </row>
    <row r="2337" spans="1:17">
      <c r="A2337" s="315" t="s">
        <v>755</v>
      </c>
      <c r="B2337" s="315" t="s">
        <v>2095</v>
      </c>
      <c r="C2337" s="315" t="s">
        <v>2098</v>
      </c>
      <c r="D2337" s="316">
        <v>4.0999999999999996</v>
      </c>
      <c r="E2337" s="317">
        <v>4347</v>
      </c>
      <c r="F2337" s="317">
        <v>3260.25</v>
      </c>
      <c r="G2337" s="318">
        <v>39570</v>
      </c>
      <c r="H2337" s="318">
        <v>39576</v>
      </c>
      <c r="I2337" s="318">
        <v>48914</v>
      </c>
      <c r="J2337" s="315"/>
      <c r="K2337" s="315">
        <v>9621</v>
      </c>
      <c r="L2337" s="315" t="s">
        <v>3140</v>
      </c>
      <c r="M2337" s="315" t="s">
        <v>770</v>
      </c>
      <c r="N2337" s="315" t="s">
        <v>755</v>
      </c>
      <c r="O2337" s="315"/>
      <c r="P2337" s="315"/>
      <c r="Q2337" s="315"/>
    </row>
    <row r="2338" spans="1:17">
      <c r="A2338" s="315" t="s">
        <v>755</v>
      </c>
      <c r="B2338" s="315" t="s">
        <v>2095</v>
      </c>
      <c r="C2338" s="315" t="s">
        <v>2096</v>
      </c>
      <c r="D2338" s="316">
        <v>4.0999999999999996</v>
      </c>
      <c r="E2338" s="317">
        <v>4228</v>
      </c>
      <c r="F2338" s="317">
        <v>3805.2</v>
      </c>
      <c r="G2338" s="318">
        <v>39570</v>
      </c>
      <c r="H2338" s="318">
        <v>40031</v>
      </c>
      <c r="I2338" s="318">
        <v>49279</v>
      </c>
      <c r="J2338" s="315"/>
      <c r="K2338" s="315">
        <v>6944</v>
      </c>
      <c r="L2338" s="315" t="s">
        <v>2534</v>
      </c>
      <c r="M2338" s="315" t="s">
        <v>811</v>
      </c>
      <c r="N2338" s="315" t="s">
        <v>755</v>
      </c>
      <c r="O2338" s="315"/>
      <c r="P2338" s="315"/>
      <c r="Q2338" s="315"/>
    </row>
    <row r="2339" spans="1:17">
      <c r="A2339" s="315" t="s">
        <v>755</v>
      </c>
      <c r="B2339" s="315" t="s">
        <v>2095</v>
      </c>
      <c r="C2339" s="315" t="s">
        <v>2096</v>
      </c>
      <c r="D2339" s="316">
        <v>4.0999999999999996</v>
      </c>
      <c r="E2339" s="317">
        <v>5160</v>
      </c>
      <c r="F2339" s="317">
        <v>3808.07</v>
      </c>
      <c r="G2339" s="318">
        <v>39570</v>
      </c>
      <c r="H2339" s="318">
        <v>40214</v>
      </c>
      <c r="I2339" s="318">
        <v>49674</v>
      </c>
      <c r="J2339" s="315"/>
      <c r="K2339" s="315">
        <v>6596</v>
      </c>
      <c r="L2339" s="315" t="s">
        <v>3068</v>
      </c>
      <c r="M2339" s="315" t="s">
        <v>811</v>
      </c>
      <c r="N2339" s="315" t="s">
        <v>755</v>
      </c>
      <c r="O2339" s="315"/>
      <c r="P2339" s="315"/>
      <c r="Q2339" s="315"/>
    </row>
    <row r="2340" spans="1:17">
      <c r="A2340" s="315" t="s">
        <v>755</v>
      </c>
      <c r="B2340" s="315" t="s">
        <v>2095</v>
      </c>
      <c r="C2340" s="315" t="s">
        <v>2096</v>
      </c>
      <c r="D2340" s="316">
        <v>4.0999999999999996</v>
      </c>
      <c r="E2340" s="317">
        <v>4203</v>
      </c>
      <c r="F2340" s="317">
        <v>3782.7000000000003</v>
      </c>
      <c r="G2340" s="318">
        <v>39570</v>
      </c>
      <c r="H2340" s="318">
        <v>40031</v>
      </c>
      <c r="I2340" s="318">
        <v>49279</v>
      </c>
      <c r="J2340" s="315"/>
      <c r="K2340" s="315">
        <v>6944</v>
      </c>
      <c r="L2340" s="315" t="s">
        <v>2534</v>
      </c>
      <c r="M2340" s="315" t="s">
        <v>811</v>
      </c>
      <c r="N2340" s="315" t="s">
        <v>755</v>
      </c>
      <c r="O2340" s="315"/>
      <c r="P2340" s="315"/>
      <c r="Q2340" s="315"/>
    </row>
    <row r="2341" spans="1:17">
      <c r="A2341" s="315" t="s">
        <v>755</v>
      </c>
      <c r="B2341" s="315" t="s">
        <v>2095</v>
      </c>
      <c r="C2341" s="315" t="s">
        <v>2098</v>
      </c>
      <c r="D2341" s="316">
        <v>4.0999999999999996</v>
      </c>
      <c r="E2341" s="317">
        <v>3081</v>
      </c>
      <c r="F2341" s="317">
        <v>2310.75</v>
      </c>
      <c r="G2341" s="318">
        <v>39570</v>
      </c>
      <c r="H2341" s="318">
        <v>39569</v>
      </c>
      <c r="I2341" s="318">
        <v>48914</v>
      </c>
      <c r="J2341" s="315"/>
      <c r="K2341" s="315">
        <v>8883</v>
      </c>
      <c r="L2341" s="315" t="s">
        <v>3141</v>
      </c>
      <c r="M2341" s="315" t="s">
        <v>770</v>
      </c>
      <c r="N2341" s="315" t="s">
        <v>755</v>
      </c>
      <c r="O2341" s="315"/>
      <c r="P2341" s="315"/>
      <c r="Q2341" s="315"/>
    </row>
    <row r="2342" spans="1:17">
      <c r="A2342" s="315" t="s">
        <v>755</v>
      </c>
      <c r="B2342" s="315" t="s">
        <v>2095</v>
      </c>
      <c r="C2342" s="315" t="s">
        <v>2098</v>
      </c>
      <c r="D2342" s="316">
        <v>4.0999999999999996</v>
      </c>
      <c r="E2342" s="317">
        <v>4261</v>
      </c>
      <c r="F2342" s="317">
        <v>3195.75</v>
      </c>
      <c r="G2342" s="318">
        <v>39587</v>
      </c>
      <c r="H2342" s="318">
        <v>39375</v>
      </c>
      <c r="I2342" s="318">
        <v>48549</v>
      </c>
      <c r="J2342" s="315"/>
      <c r="K2342" s="315">
        <v>9452</v>
      </c>
      <c r="L2342" s="315" t="s">
        <v>3142</v>
      </c>
      <c r="M2342" s="315" t="s">
        <v>770</v>
      </c>
      <c r="N2342" s="315" t="s">
        <v>755</v>
      </c>
      <c r="O2342" s="315"/>
      <c r="P2342" s="315"/>
      <c r="Q2342" s="315"/>
    </row>
    <row r="2343" spans="1:17">
      <c r="A2343" s="315" t="s">
        <v>755</v>
      </c>
      <c r="B2343" s="315" t="s">
        <v>2095</v>
      </c>
      <c r="C2343" s="315" t="s">
        <v>2096</v>
      </c>
      <c r="D2343" s="316">
        <v>4.0999999999999996</v>
      </c>
      <c r="E2343" s="317">
        <v>3913</v>
      </c>
      <c r="F2343" s="317">
        <v>3521.7</v>
      </c>
      <c r="G2343" s="318">
        <v>39573</v>
      </c>
      <c r="H2343" s="318">
        <v>40073</v>
      </c>
      <c r="I2343" s="318">
        <v>49309</v>
      </c>
      <c r="J2343" s="315"/>
      <c r="K2343" s="315">
        <v>1807</v>
      </c>
      <c r="L2343" s="315" t="s">
        <v>2202</v>
      </c>
      <c r="M2343" s="315" t="s">
        <v>766</v>
      </c>
      <c r="N2343" s="315" t="s">
        <v>755</v>
      </c>
      <c r="O2343" s="315"/>
      <c r="P2343" s="315"/>
      <c r="Q2343" s="315"/>
    </row>
    <row r="2344" spans="1:17">
      <c r="A2344" s="315" t="s">
        <v>750</v>
      </c>
      <c r="B2344" s="315" t="s">
        <v>2095</v>
      </c>
      <c r="C2344" s="315" t="s">
        <v>2098</v>
      </c>
      <c r="D2344" s="316">
        <v>4.0999999999999996</v>
      </c>
      <c r="E2344" s="317">
        <v>4119</v>
      </c>
      <c r="F2344" s="317">
        <v>3089.25</v>
      </c>
      <c r="G2344" s="318">
        <v>39602</v>
      </c>
      <c r="H2344" s="318">
        <v>39996</v>
      </c>
      <c r="I2344" s="318">
        <v>49309</v>
      </c>
      <c r="J2344" s="315"/>
      <c r="K2344" s="315">
        <v>3533</v>
      </c>
      <c r="L2344" s="315" t="s">
        <v>3143</v>
      </c>
      <c r="M2344" s="315" t="s">
        <v>764</v>
      </c>
      <c r="N2344" s="315" t="s">
        <v>750</v>
      </c>
      <c r="O2344" s="315"/>
      <c r="P2344" s="315"/>
      <c r="Q2344" s="315"/>
    </row>
    <row r="2345" spans="1:17">
      <c r="A2345" s="315" t="s">
        <v>755</v>
      </c>
      <c r="B2345" s="315" t="s">
        <v>2095</v>
      </c>
      <c r="C2345" s="315" t="s">
        <v>2098</v>
      </c>
      <c r="D2345" s="316">
        <v>4.0999999999999996</v>
      </c>
      <c r="E2345" s="317">
        <v>3811</v>
      </c>
      <c r="F2345" s="317">
        <v>2343.7800000000002</v>
      </c>
      <c r="G2345" s="318">
        <v>39618</v>
      </c>
      <c r="H2345" s="318">
        <v>40441</v>
      </c>
      <c r="I2345" s="318">
        <v>49674</v>
      </c>
      <c r="J2345" s="315"/>
      <c r="K2345" s="315">
        <v>6818</v>
      </c>
      <c r="L2345" s="315" t="s">
        <v>3144</v>
      </c>
      <c r="M2345" s="315" t="s">
        <v>811</v>
      </c>
      <c r="N2345" s="315" t="s">
        <v>755</v>
      </c>
      <c r="O2345" s="315"/>
      <c r="P2345" s="315"/>
      <c r="Q2345" s="315"/>
    </row>
    <row r="2346" spans="1:17">
      <c r="A2346" s="315" t="s">
        <v>755</v>
      </c>
      <c r="B2346" s="315" t="s">
        <v>2095</v>
      </c>
      <c r="C2346" s="315" t="s">
        <v>2098</v>
      </c>
      <c r="D2346" s="316">
        <v>4.0999999999999996</v>
      </c>
      <c r="E2346" s="317">
        <v>3365</v>
      </c>
      <c r="F2346" s="317">
        <v>2523.75</v>
      </c>
      <c r="G2346" s="318">
        <v>39629</v>
      </c>
      <c r="H2346" s="318">
        <v>39945</v>
      </c>
      <c r="I2346" s="318">
        <v>49309</v>
      </c>
      <c r="J2346" s="315"/>
      <c r="K2346" s="315">
        <v>9113</v>
      </c>
      <c r="L2346" s="315" t="s">
        <v>2940</v>
      </c>
      <c r="M2346" s="315" t="s">
        <v>770</v>
      </c>
      <c r="N2346" s="315" t="s">
        <v>755</v>
      </c>
      <c r="O2346" s="315"/>
      <c r="P2346" s="315"/>
      <c r="Q2346" s="315"/>
    </row>
    <row r="2347" spans="1:17">
      <c r="A2347" s="315" t="s">
        <v>750</v>
      </c>
      <c r="B2347" s="319" t="s">
        <v>2095</v>
      </c>
      <c r="C2347" s="319" t="s">
        <v>2098</v>
      </c>
      <c r="D2347" s="320">
        <v>4.0999999999999996</v>
      </c>
      <c r="E2347" s="317">
        <v>3439</v>
      </c>
      <c r="F2347" s="317">
        <v>1250.8300000000002</v>
      </c>
      <c r="G2347" s="321">
        <v>39700</v>
      </c>
      <c r="H2347" s="321">
        <v>40296</v>
      </c>
      <c r="I2347" s="321">
        <v>49674</v>
      </c>
      <c r="J2347" s="319"/>
      <c r="K2347" s="322">
        <v>5400</v>
      </c>
      <c r="L2347" s="319" t="s">
        <v>3145</v>
      </c>
      <c r="M2347" s="319" t="s">
        <v>776</v>
      </c>
      <c r="N2347" s="315" t="s">
        <v>750</v>
      </c>
      <c r="O2347" s="319"/>
      <c r="P2347" s="319"/>
      <c r="Q2347" s="319"/>
    </row>
    <row r="2348" spans="1:17">
      <c r="A2348" s="315" t="s">
        <v>755</v>
      </c>
      <c r="B2348" s="315" t="s">
        <v>2095</v>
      </c>
      <c r="C2348" s="315" t="s">
        <v>2096</v>
      </c>
      <c r="D2348" s="316">
        <v>4.0999999999999996</v>
      </c>
      <c r="E2348" s="317">
        <v>3968</v>
      </c>
      <c r="F2348" s="317">
        <v>3571.2</v>
      </c>
      <c r="G2348" s="318">
        <v>39717</v>
      </c>
      <c r="H2348" s="318">
        <v>40000</v>
      </c>
      <c r="I2348" s="318">
        <v>49309</v>
      </c>
      <c r="J2348" s="315"/>
      <c r="K2348" s="315">
        <v>1867</v>
      </c>
      <c r="L2348" s="315" t="s">
        <v>983</v>
      </c>
      <c r="M2348" s="315" t="s">
        <v>766</v>
      </c>
      <c r="N2348" s="315" t="s">
        <v>755</v>
      </c>
      <c r="O2348" s="315"/>
      <c r="P2348" s="315"/>
      <c r="Q2348" s="315"/>
    </row>
    <row r="2349" spans="1:17">
      <c r="A2349" s="315" t="s">
        <v>755</v>
      </c>
      <c r="B2349" s="315" t="s">
        <v>2095</v>
      </c>
      <c r="C2349" s="315" t="s">
        <v>2096</v>
      </c>
      <c r="D2349" s="316">
        <v>4.0999999999999996</v>
      </c>
      <c r="E2349" s="317">
        <v>3892</v>
      </c>
      <c r="F2349" s="317">
        <v>3502.8</v>
      </c>
      <c r="G2349" s="318">
        <v>39742</v>
      </c>
      <c r="H2349" s="318">
        <v>40144</v>
      </c>
      <c r="I2349" s="318">
        <v>49309</v>
      </c>
      <c r="J2349" s="315"/>
      <c r="K2349" s="315">
        <v>1807</v>
      </c>
      <c r="L2349" s="315" t="s">
        <v>2202</v>
      </c>
      <c r="M2349" s="315" t="s">
        <v>766</v>
      </c>
      <c r="N2349" s="315" t="s">
        <v>755</v>
      </c>
      <c r="O2349" s="315"/>
      <c r="P2349" s="315"/>
      <c r="Q2349" s="315"/>
    </row>
    <row r="2350" spans="1:17">
      <c r="A2350" s="315" t="s">
        <v>755</v>
      </c>
      <c r="B2350" s="315" t="s">
        <v>2095</v>
      </c>
      <c r="C2350" s="315" t="s">
        <v>2098</v>
      </c>
      <c r="D2350" s="316">
        <v>4.0999999999999996</v>
      </c>
      <c r="E2350" s="317">
        <v>3422</v>
      </c>
      <c r="F2350" s="317">
        <v>2566.5</v>
      </c>
      <c r="G2350" s="318">
        <v>39822</v>
      </c>
      <c r="H2350" s="318">
        <v>39951</v>
      </c>
      <c r="I2350" s="318">
        <v>49309</v>
      </c>
      <c r="J2350" s="315"/>
      <c r="K2350" s="315">
        <v>9113</v>
      </c>
      <c r="L2350" s="315" t="s">
        <v>2940</v>
      </c>
      <c r="M2350" s="315" t="s">
        <v>770</v>
      </c>
      <c r="N2350" s="315" t="s">
        <v>755</v>
      </c>
      <c r="O2350" s="315"/>
      <c r="P2350" s="315"/>
      <c r="Q2350" s="315"/>
    </row>
    <row r="2351" spans="1:17">
      <c r="A2351" s="315" t="s">
        <v>755</v>
      </c>
      <c r="B2351" s="315" t="s">
        <v>2095</v>
      </c>
      <c r="C2351" s="315" t="s">
        <v>2098</v>
      </c>
      <c r="D2351" s="316">
        <v>4.0999999999999996</v>
      </c>
      <c r="E2351" s="317">
        <v>3980</v>
      </c>
      <c r="F2351" s="317">
        <v>2985</v>
      </c>
      <c r="G2351" s="318">
        <v>39801</v>
      </c>
      <c r="H2351" s="318">
        <v>40060</v>
      </c>
      <c r="I2351" s="318">
        <v>49309</v>
      </c>
      <c r="J2351" s="315"/>
      <c r="K2351" s="315">
        <v>8152</v>
      </c>
      <c r="L2351" s="315" t="s">
        <v>3146</v>
      </c>
      <c r="M2351" s="315" t="s">
        <v>784</v>
      </c>
      <c r="N2351" s="315" t="s">
        <v>755</v>
      </c>
      <c r="O2351" s="315"/>
      <c r="P2351" s="315"/>
      <c r="Q2351" s="315"/>
    </row>
    <row r="2352" spans="1:17">
      <c r="A2352" s="315" t="s">
        <v>755</v>
      </c>
      <c r="B2352" s="315" t="s">
        <v>2095</v>
      </c>
      <c r="C2352" s="315" t="s">
        <v>2098</v>
      </c>
      <c r="D2352" s="316">
        <v>4.0999999999999996</v>
      </c>
      <c r="E2352" s="317">
        <v>4110</v>
      </c>
      <c r="F2352" s="317">
        <v>3082.5</v>
      </c>
      <c r="G2352" s="318">
        <v>39834</v>
      </c>
      <c r="H2352" s="318">
        <v>39959</v>
      </c>
      <c r="I2352" s="318">
        <v>49309</v>
      </c>
      <c r="J2352" s="315"/>
      <c r="K2352" s="315">
        <v>6746</v>
      </c>
      <c r="L2352" s="315" t="s">
        <v>3147</v>
      </c>
      <c r="M2352" s="315" t="s">
        <v>811</v>
      </c>
      <c r="N2352" s="315" t="s">
        <v>755</v>
      </c>
      <c r="O2352" s="315"/>
      <c r="P2352" s="315"/>
      <c r="Q2352" s="315"/>
    </row>
    <row r="2353" spans="1:17">
      <c r="A2353" s="315" t="s">
        <v>755</v>
      </c>
      <c r="B2353" s="315" t="s">
        <v>2095</v>
      </c>
      <c r="C2353" s="315" t="s">
        <v>2098</v>
      </c>
      <c r="D2353" s="316">
        <v>4.0999999999999996</v>
      </c>
      <c r="E2353" s="317">
        <v>3234</v>
      </c>
      <c r="F2353" s="317">
        <v>2425.5</v>
      </c>
      <c r="G2353" s="318">
        <v>39888</v>
      </c>
      <c r="H2353" s="318">
        <v>39918</v>
      </c>
      <c r="I2353" s="318">
        <v>49309</v>
      </c>
      <c r="J2353" s="315"/>
      <c r="K2353" s="315">
        <v>1275</v>
      </c>
      <c r="L2353" s="315" t="s">
        <v>3148</v>
      </c>
      <c r="M2353" s="315" t="s">
        <v>766</v>
      </c>
      <c r="N2353" s="315" t="s">
        <v>755</v>
      </c>
      <c r="O2353" s="315"/>
      <c r="P2353" s="315"/>
      <c r="Q2353" s="315"/>
    </row>
    <row r="2354" spans="1:17">
      <c r="A2354" s="315" t="s">
        <v>755</v>
      </c>
      <c r="B2354" s="315" t="s">
        <v>2095</v>
      </c>
      <c r="C2354" s="315" t="s">
        <v>2098</v>
      </c>
      <c r="D2354" s="316">
        <v>4.0999999999999996</v>
      </c>
      <c r="E2354" s="317">
        <v>4241</v>
      </c>
      <c r="F2354" s="317">
        <v>2608.23</v>
      </c>
      <c r="G2354" s="318">
        <v>39925</v>
      </c>
      <c r="H2354" s="318">
        <v>40269</v>
      </c>
      <c r="I2354" s="318">
        <v>49674</v>
      </c>
      <c r="J2354" s="315"/>
      <c r="K2354" s="315">
        <v>8962</v>
      </c>
      <c r="L2354" s="315" t="s">
        <v>3149</v>
      </c>
      <c r="M2354" s="315" t="s">
        <v>776</v>
      </c>
      <c r="N2354" s="315" t="s">
        <v>755</v>
      </c>
      <c r="O2354" s="315"/>
      <c r="P2354" s="315"/>
      <c r="Q2354" s="315"/>
    </row>
    <row r="2355" spans="1:17">
      <c r="A2355" s="315" t="s">
        <v>755</v>
      </c>
      <c r="B2355" s="315" t="s">
        <v>2095</v>
      </c>
      <c r="C2355" s="315" t="s">
        <v>2098</v>
      </c>
      <c r="D2355" s="316">
        <v>4.0999999999999996</v>
      </c>
      <c r="E2355" s="317">
        <v>3365.86</v>
      </c>
      <c r="F2355" s="317">
        <v>2524.4200000000005</v>
      </c>
      <c r="G2355" s="318">
        <v>39923</v>
      </c>
      <c r="H2355" s="318">
        <v>40067</v>
      </c>
      <c r="I2355" s="318">
        <v>49309</v>
      </c>
      <c r="J2355" s="315"/>
      <c r="K2355" s="315">
        <v>5000</v>
      </c>
      <c r="L2355" s="315" t="s">
        <v>1801</v>
      </c>
      <c r="M2355" s="315" t="s">
        <v>776</v>
      </c>
      <c r="N2355" s="315" t="s">
        <v>755</v>
      </c>
      <c r="O2355" s="315"/>
      <c r="P2355" s="315"/>
      <c r="Q2355" s="315"/>
    </row>
    <row r="2356" spans="1:17">
      <c r="A2356" s="315" t="s">
        <v>755</v>
      </c>
      <c r="B2356" s="315" t="s">
        <v>2095</v>
      </c>
      <c r="C2356" s="315" t="s">
        <v>2098</v>
      </c>
      <c r="D2356" s="316">
        <v>4.0999999999999996</v>
      </c>
      <c r="E2356" s="317">
        <v>1772</v>
      </c>
      <c r="F2356" s="317">
        <v>1329</v>
      </c>
      <c r="G2356" s="318">
        <v>39931</v>
      </c>
      <c r="H2356" s="318">
        <v>39937</v>
      </c>
      <c r="I2356" s="318">
        <v>49309</v>
      </c>
      <c r="J2356" s="315"/>
      <c r="K2356" s="315">
        <v>3645</v>
      </c>
      <c r="L2356" s="315" t="s">
        <v>2580</v>
      </c>
      <c r="M2356" s="315" t="s">
        <v>764</v>
      </c>
      <c r="N2356" s="315" t="s">
        <v>755</v>
      </c>
      <c r="O2356" s="315"/>
      <c r="P2356" s="315"/>
      <c r="Q2356" s="315"/>
    </row>
    <row r="2357" spans="1:17">
      <c r="A2357" s="315" t="s">
        <v>755</v>
      </c>
      <c r="B2357" s="315" t="s">
        <v>2095</v>
      </c>
      <c r="C2357" s="315" t="s">
        <v>2098</v>
      </c>
      <c r="D2357" s="316">
        <v>4.0999999999999996</v>
      </c>
      <c r="E2357" s="317">
        <v>4297.4000000000005</v>
      </c>
      <c r="F2357" s="317">
        <v>2642.9</v>
      </c>
      <c r="G2357" s="318">
        <v>39953</v>
      </c>
      <c r="H2357" s="318">
        <v>40235</v>
      </c>
      <c r="I2357" s="318">
        <v>49674</v>
      </c>
      <c r="J2357" s="315"/>
      <c r="K2357" s="315">
        <v>5018</v>
      </c>
      <c r="L2357" s="315" t="s">
        <v>3150</v>
      </c>
      <c r="M2357" s="315" t="s">
        <v>776</v>
      </c>
      <c r="N2357" s="315" t="s">
        <v>755</v>
      </c>
      <c r="O2357" s="315"/>
      <c r="P2357" s="315"/>
      <c r="Q2357" s="315"/>
    </row>
    <row r="2358" spans="1:17">
      <c r="A2358" s="315" t="s">
        <v>755</v>
      </c>
      <c r="B2358" s="315" t="s">
        <v>2095</v>
      </c>
      <c r="C2358" s="315" t="s">
        <v>2098</v>
      </c>
      <c r="D2358" s="316">
        <v>4.0999999999999996</v>
      </c>
      <c r="E2358" s="317">
        <v>3561</v>
      </c>
      <c r="F2358" s="317">
        <v>1420.8400000000001</v>
      </c>
      <c r="G2358" s="318">
        <v>39966</v>
      </c>
      <c r="H2358" s="318">
        <v>41179</v>
      </c>
      <c r="I2358" s="318">
        <v>50405</v>
      </c>
      <c r="J2358" s="315"/>
      <c r="K2358" s="315">
        <v>1522</v>
      </c>
      <c r="L2358" s="315" t="s">
        <v>2613</v>
      </c>
      <c r="M2358" s="315" t="s">
        <v>766</v>
      </c>
      <c r="N2358" s="315" t="s">
        <v>755</v>
      </c>
      <c r="O2358" s="315"/>
      <c r="P2358" s="315"/>
      <c r="Q2358" s="315"/>
    </row>
    <row r="2359" spans="1:17">
      <c r="A2359" s="315" t="s">
        <v>755</v>
      </c>
      <c r="B2359" s="315" t="s">
        <v>2095</v>
      </c>
      <c r="C2359" s="315" t="s">
        <v>2098</v>
      </c>
      <c r="D2359" s="316">
        <v>4.0999999999999996</v>
      </c>
      <c r="E2359" s="317">
        <v>4009</v>
      </c>
      <c r="F2359" s="317">
        <v>1599.6000000000001</v>
      </c>
      <c r="G2359" s="318">
        <v>39987</v>
      </c>
      <c r="H2359" s="318">
        <v>41026</v>
      </c>
      <c r="I2359" s="318">
        <v>50405</v>
      </c>
      <c r="J2359" s="315"/>
      <c r="K2359" s="315">
        <v>6319</v>
      </c>
      <c r="L2359" s="315" t="s">
        <v>3151</v>
      </c>
      <c r="M2359" s="315" t="s">
        <v>1712</v>
      </c>
      <c r="N2359" s="315" t="s">
        <v>755</v>
      </c>
      <c r="O2359" s="315"/>
      <c r="P2359" s="315"/>
      <c r="Q2359" s="315"/>
    </row>
    <row r="2360" spans="1:17">
      <c r="A2360" s="315" t="s">
        <v>755</v>
      </c>
      <c r="B2360" s="315" t="s">
        <v>2095</v>
      </c>
      <c r="C2360" s="315" t="s">
        <v>2098</v>
      </c>
      <c r="D2360" s="316">
        <v>4.0999999999999996</v>
      </c>
      <c r="E2360" s="317">
        <v>4755</v>
      </c>
      <c r="F2360" s="317">
        <v>3566.25</v>
      </c>
      <c r="G2360" s="318">
        <v>39986</v>
      </c>
      <c r="H2360" s="318">
        <v>40057</v>
      </c>
      <c r="I2360" s="318">
        <v>49309</v>
      </c>
      <c r="J2360" s="315"/>
      <c r="K2360" s="315">
        <v>1275</v>
      </c>
      <c r="L2360" s="315" t="s">
        <v>3148</v>
      </c>
      <c r="M2360" s="315" t="s">
        <v>766</v>
      </c>
      <c r="N2360" s="315" t="s">
        <v>755</v>
      </c>
      <c r="O2360" s="315"/>
      <c r="P2360" s="315"/>
      <c r="Q2360" s="315"/>
    </row>
    <row r="2361" spans="1:17">
      <c r="A2361" s="315" t="s">
        <v>755</v>
      </c>
      <c r="B2361" s="315" t="s">
        <v>2095</v>
      </c>
      <c r="C2361" s="315" t="s">
        <v>2098</v>
      </c>
      <c r="D2361" s="316">
        <v>4.0999999999999996</v>
      </c>
      <c r="E2361" s="317">
        <v>4754</v>
      </c>
      <c r="F2361" s="317">
        <v>3565.5</v>
      </c>
      <c r="G2361" s="318">
        <v>40031</v>
      </c>
      <c r="H2361" s="318">
        <v>40100</v>
      </c>
      <c r="I2361" s="318">
        <v>49309</v>
      </c>
      <c r="J2361" s="315"/>
      <c r="K2361" s="315">
        <v>5072</v>
      </c>
      <c r="L2361" s="315" t="s">
        <v>3152</v>
      </c>
      <c r="M2361" s="315" t="s">
        <v>776</v>
      </c>
      <c r="N2361" s="315" t="s">
        <v>755</v>
      </c>
      <c r="O2361" s="315"/>
      <c r="P2361" s="315"/>
      <c r="Q2361" s="315"/>
    </row>
    <row r="2362" spans="1:17">
      <c r="A2362" s="315" t="s">
        <v>750</v>
      </c>
      <c r="B2362" s="315" t="s">
        <v>2095</v>
      </c>
      <c r="C2362" s="315" t="s">
        <v>2098</v>
      </c>
      <c r="D2362" s="316">
        <v>4.0999999999999996</v>
      </c>
      <c r="E2362" s="317">
        <v>4692</v>
      </c>
      <c r="F2362" s="317">
        <v>3519</v>
      </c>
      <c r="G2362" s="318">
        <v>40062</v>
      </c>
      <c r="H2362" s="318">
        <v>40078</v>
      </c>
      <c r="I2362" s="318">
        <v>49309</v>
      </c>
      <c r="J2362" s="315"/>
      <c r="K2362" s="315">
        <v>7000</v>
      </c>
      <c r="L2362" s="315" t="s">
        <v>1644</v>
      </c>
      <c r="M2362" s="315" t="s">
        <v>966</v>
      </c>
      <c r="N2362" s="315" t="s">
        <v>750</v>
      </c>
      <c r="O2362" s="315"/>
      <c r="P2362" s="315"/>
      <c r="Q2362" s="315"/>
    </row>
    <row r="2363" spans="1:17">
      <c r="A2363" s="315" t="s">
        <v>755</v>
      </c>
      <c r="B2363" s="315" t="s">
        <v>2095</v>
      </c>
      <c r="C2363" s="315" t="s">
        <v>2098</v>
      </c>
      <c r="D2363" s="316">
        <v>4.0999999999999996</v>
      </c>
      <c r="E2363" s="317">
        <v>3824.42</v>
      </c>
      <c r="F2363" s="317">
        <v>2868.3300000000004</v>
      </c>
      <c r="G2363" s="318">
        <v>40042</v>
      </c>
      <c r="H2363" s="318">
        <v>40071</v>
      </c>
      <c r="I2363" s="318">
        <v>49309</v>
      </c>
      <c r="J2363" s="315"/>
      <c r="K2363" s="315">
        <v>5000</v>
      </c>
      <c r="L2363" s="315" t="s">
        <v>1801</v>
      </c>
      <c r="M2363" s="315" t="s">
        <v>776</v>
      </c>
      <c r="N2363" s="315" t="s">
        <v>755</v>
      </c>
      <c r="O2363" s="315"/>
      <c r="P2363" s="315"/>
      <c r="Q2363" s="315"/>
    </row>
    <row r="2364" spans="1:17">
      <c r="A2364" s="315" t="s">
        <v>755</v>
      </c>
      <c r="B2364" s="315" t="s">
        <v>2095</v>
      </c>
      <c r="C2364" s="315" t="s">
        <v>2096</v>
      </c>
      <c r="D2364" s="316">
        <v>4.0999999999999996</v>
      </c>
      <c r="E2364" s="317">
        <v>4604</v>
      </c>
      <c r="F2364" s="317">
        <v>4143.5999999999995</v>
      </c>
      <c r="G2364" s="318">
        <v>40053</v>
      </c>
      <c r="H2364" s="318">
        <v>39959</v>
      </c>
      <c r="I2364" s="318">
        <v>49309</v>
      </c>
      <c r="J2364" s="315"/>
      <c r="K2364" s="315">
        <v>1462</v>
      </c>
      <c r="L2364" s="315" t="s">
        <v>2397</v>
      </c>
      <c r="M2364" s="315" t="s">
        <v>766</v>
      </c>
      <c r="N2364" s="315" t="s">
        <v>755</v>
      </c>
      <c r="O2364" s="315"/>
      <c r="P2364" s="315"/>
      <c r="Q2364" s="315"/>
    </row>
    <row r="2365" spans="1:17">
      <c r="A2365" s="315" t="s">
        <v>750</v>
      </c>
      <c r="B2365" s="315" t="s">
        <v>2095</v>
      </c>
      <c r="C2365" s="315" t="s">
        <v>2098</v>
      </c>
      <c r="D2365" s="316">
        <v>4.0999999999999996</v>
      </c>
      <c r="E2365" s="317">
        <v>3831</v>
      </c>
      <c r="F2365" s="317">
        <v>2356.08</v>
      </c>
      <c r="G2365" s="318">
        <v>40095</v>
      </c>
      <c r="H2365" s="318">
        <v>40290</v>
      </c>
      <c r="I2365" s="318">
        <v>49674</v>
      </c>
      <c r="J2365" s="315"/>
      <c r="K2365" s="315">
        <v>2046</v>
      </c>
      <c r="L2365" s="315" t="s">
        <v>3153</v>
      </c>
      <c r="M2365" s="315" t="s">
        <v>758</v>
      </c>
      <c r="N2365" s="315" t="s">
        <v>750</v>
      </c>
      <c r="O2365" s="315"/>
      <c r="P2365" s="315"/>
      <c r="Q2365" s="315"/>
    </row>
    <row r="2366" spans="1:17">
      <c r="A2366" s="315" t="s">
        <v>755</v>
      </c>
      <c r="B2366" s="315" t="s">
        <v>2095</v>
      </c>
      <c r="C2366" s="315" t="s">
        <v>2098</v>
      </c>
      <c r="D2366" s="316">
        <v>4.0999999999999996</v>
      </c>
      <c r="E2366" s="317">
        <v>4288</v>
      </c>
      <c r="F2366" s="317">
        <v>2637.13</v>
      </c>
      <c r="G2366" s="318">
        <v>40240</v>
      </c>
      <c r="H2366" s="318">
        <v>40332</v>
      </c>
      <c r="I2366" s="318">
        <v>49674</v>
      </c>
      <c r="J2366" s="315"/>
      <c r="K2366" s="315">
        <v>2206</v>
      </c>
      <c r="L2366" s="315" t="s">
        <v>2826</v>
      </c>
      <c r="M2366" s="315" t="s">
        <v>758</v>
      </c>
      <c r="N2366" s="315" t="s">
        <v>755</v>
      </c>
      <c r="O2366" s="315"/>
      <c r="P2366" s="315"/>
      <c r="Q2366" s="315"/>
    </row>
    <row r="2367" spans="1:17">
      <c r="A2367" s="315" t="s">
        <v>755</v>
      </c>
      <c r="B2367" s="315" t="s">
        <v>2095</v>
      </c>
      <c r="C2367" s="315" t="s">
        <v>2098</v>
      </c>
      <c r="D2367" s="316">
        <v>4.0999999999999996</v>
      </c>
      <c r="E2367" s="317">
        <v>3761</v>
      </c>
      <c r="F2367" s="317">
        <v>2313.02</v>
      </c>
      <c r="G2367" s="318">
        <v>40107</v>
      </c>
      <c r="H2367" s="318">
        <v>40254</v>
      </c>
      <c r="I2367" s="318">
        <v>49674</v>
      </c>
      <c r="J2367" s="315"/>
      <c r="K2367" s="315">
        <v>1066</v>
      </c>
      <c r="L2367" s="315" t="s">
        <v>2194</v>
      </c>
      <c r="M2367" s="315" t="s">
        <v>766</v>
      </c>
      <c r="N2367" s="315" t="s">
        <v>755</v>
      </c>
      <c r="O2367" s="315"/>
      <c r="P2367" s="315"/>
      <c r="Q2367" s="315"/>
    </row>
    <row r="2368" spans="1:17">
      <c r="A2368" s="315" t="s">
        <v>755</v>
      </c>
      <c r="B2368" s="315" t="s">
        <v>2095</v>
      </c>
      <c r="C2368" s="315" t="s">
        <v>2098</v>
      </c>
      <c r="D2368" s="316">
        <v>4.0999999999999996</v>
      </c>
      <c r="E2368" s="317">
        <v>4381</v>
      </c>
      <c r="F2368" s="317">
        <v>2694.3199999999997</v>
      </c>
      <c r="G2368" s="318">
        <v>40121</v>
      </c>
      <c r="H2368" s="318">
        <v>40263</v>
      </c>
      <c r="I2368" s="318">
        <v>49674</v>
      </c>
      <c r="J2368" s="315"/>
      <c r="K2368" s="315">
        <v>2025</v>
      </c>
      <c r="L2368" s="315" t="s">
        <v>3154</v>
      </c>
      <c r="M2368" s="315" t="s">
        <v>758</v>
      </c>
      <c r="N2368" s="315" t="s">
        <v>755</v>
      </c>
      <c r="O2368" s="315"/>
      <c r="P2368" s="315"/>
      <c r="Q2368" s="315"/>
    </row>
    <row r="2369" spans="1:17">
      <c r="A2369" s="315" t="s">
        <v>755</v>
      </c>
      <c r="B2369" s="315" t="s">
        <v>2095</v>
      </c>
      <c r="C2369" s="315" t="s">
        <v>2098</v>
      </c>
      <c r="D2369" s="316">
        <v>4.0999999999999996</v>
      </c>
      <c r="E2369" s="317">
        <v>4744</v>
      </c>
      <c r="F2369" s="317">
        <v>2917.56</v>
      </c>
      <c r="G2369" s="318">
        <v>40122</v>
      </c>
      <c r="H2369" s="318">
        <v>40263</v>
      </c>
      <c r="I2369" s="318">
        <v>49674</v>
      </c>
      <c r="J2369" s="315"/>
      <c r="K2369" s="315">
        <v>2025</v>
      </c>
      <c r="L2369" s="315" t="s">
        <v>3154</v>
      </c>
      <c r="M2369" s="315" t="s">
        <v>758</v>
      </c>
      <c r="N2369" s="315" t="s">
        <v>755</v>
      </c>
      <c r="O2369" s="315"/>
      <c r="P2369" s="315"/>
      <c r="Q2369" s="315"/>
    </row>
    <row r="2370" spans="1:17">
      <c r="A2370" s="315" t="s">
        <v>755</v>
      </c>
      <c r="B2370" s="315" t="s">
        <v>2095</v>
      </c>
      <c r="C2370" s="315" t="s">
        <v>2098</v>
      </c>
      <c r="D2370" s="316">
        <v>4.0999999999999996</v>
      </c>
      <c r="E2370" s="317">
        <v>4188</v>
      </c>
      <c r="F2370" s="317">
        <v>2575.63</v>
      </c>
      <c r="G2370" s="318">
        <v>40137</v>
      </c>
      <c r="H2370" s="318">
        <v>40318</v>
      </c>
      <c r="I2370" s="318">
        <v>49674</v>
      </c>
      <c r="J2370" s="315"/>
      <c r="K2370" s="315">
        <v>2025</v>
      </c>
      <c r="L2370" s="315" t="s">
        <v>3154</v>
      </c>
      <c r="M2370" s="315" t="s">
        <v>758</v>
      </c>
      <c r="N2370" s="315" t="s">
        <v>755</v>
      </c>
      <c r="O2370" s="315"/>
      <c r="P2370" s="315"/>
      <c r="Q2370" s="315"/>
    </row>
    <row r="2371" spans="1:17">
      <c r="A2371" s="315" t="s">
        <v>755</v>
      </c>
      <c r="B2371" s="315" t="s">
        <v>2095</v>
      </c>
      <c r="C2371" s="315" t="s">
        <v>2098</v>
      </c>
      <c r="D2371" s="316">
        <v>4.0999999999999996</v>
      </c>
      <c r="E2371" s="317">
        <v>3732.6700000000005</v>
      </c>
      <c r="F2371" s="317">
        <v>2799.5099999999998</v>
      </c>
      <c r="G2371" s="318">
        <v>40136</v>
      </c>
      <c r="H2371" s="318">
        <v>40169</v>
      </c>
      <c r="I2371" s="318">
        <v>49309</v>
      </c>
      <c r="J2371" s="315"/>
      <c r="K2371" s="315">
        <v>4142</v>
      </c>
      <c r="L2371" s="315" t="s">
        <v>3086</v>
      </c>
      <c r="M2371" s="315" t="s">
        <v>1484</v>
      </c>
      <c r="N2371" s="315" t="s">
        <v>755</v>
      </c>
      <c r="O2371" s="315"/>
      <c r="P2371" s="315"/>
      <c r="Q2371" s="315"/>
    </row>
    <row r="2372" spans="1:17">
      <c r="A2372" s="315" t="s">
        <v>755</v>
      </c>
      <c r="B2372" s="315" t="s">
        <v>2095</v>
      </c>
      <c r="C2372" s="315" t="s">
        <v>2098</v>
      </c>
      <c r="D2372" s="316">
        <v>4.0999999999999996</v>
      </c>
      <c r="E2372" s="317">
        <v>3704</v>
      </c>
      <c r="F2372" s="317">
        <v>2277.9700000000003</v>
      </c>
      <c r="G2372" s="318">
        <v>40154</v>
      </c>
      <c r="H2372" s="318">
        <v>40347</v>
      </c>
      <c r="I2372" s="318">
        <v>49674</v>
      </c>
      <c r="J2372" s="315"/>
      <c r="K2372" s="315">
        <v>2056</v>
      </c>
      <c r="L2372" s="315" t="s">
        <v>3155</v>
      </c>
      <c r="M2372" s="315" t="s">
        <v>758</v>
      </c>
      <c r="N2372" s="315" t="s">
        <v>755</v>
      </c>
      <c r="O2372" s="315"/>
      <c r="P2372" s="315"/>
      <c r="Q2372" s="315"/>
    </row>
    <row r="2373" spans="1:17">
      <c r="A2373" s="315" t="s">
        <v>755</v>
      </c>
      <c r="B2373" s="315" t="s">
        <v>2095</v>
      </c>
      <c r="C2373" s="315" t="s">
        <v>2098</v>
      </c>
      <c r="D2373" s="316">
        <v>4.0999999999999996</v>
      </c>
      <c r="E2373" s="317">
        <v>4086</v>
      </c>
      <c r="F2373" s="317">
        <v>2512.9</v>
      </c>
      <c r="G2373" s="318">
        <v>40154</v>
      </c>
      <c r="H2373" s="318">
        <v>40319</v>
      </c>
      <c r="I2373" s="318">
        <v>49674</v>
      </c>
      <c r="J2373" s="315"/>
      <c r="K2373" s="315">
        <v>2019</v>
      </c>
      <c r="L2373" s="315" t="s">
        <v>3156</v>
      </c>
      <c r="M2373" s="315" t="s">
        <v>758</v>
      </c>
      <c r="N2373" s="315" t="s">
        <v>755</v>
      </c>
      <c r="O2373" s="315"/>
      <c r="P2373" s="315"/>
      <c r="Q2373" s="315"/>
    </row>
    <row r="2374" spans="1:17">
      <c r="A2374" s="315" t="s">
        <v>755</v>
      </c>
      <c r="B2374" s="315" t="s">
        <v>2095</v>
      </c>
      <c r="C2374" s="315" t="s">
        <v>2096</v>
      </c>
      <c r="D2374" s="316">
        <v>4.0999999999999996</v>
      </c>
      <c r="E2374" s="317">
        <v>3604.01</v>
      </c>
      <c r="F2374" s="317">
        <v>2659.75</v>
      </c>
      <c r="G2374" s="318">
        <v>40164</v>
      </c>
      <c r="H2374" s="318">
        <v>40497</v>
      </c>
      <c r="I2374" s="318">
        <v>49674</v>
      </c>
      <c r="J2374" s="315"/>
      <c r="K2374" s="315">
        <v>8635</v>
      </c>
      <c r="L2374" s="315" t="s">
        <v>3157</v>
      </c>
      <c r="M2374" s="315" t="s">
        <v>784</v>
      </c>
      <c r="N2374" s="315" t="s">
        <v>755</v>
      </c>
      <c r="O2374" s="315"/>
      <c r="P2374" s="315"/>
      <c r="Q2374" s="315"/>
    </row>
    <row r="2375" spans="1:17">
      <c r="A2375" s="315" t="s">
        <v>755</v>
      </c>
      <c r="B2375" s="315" t="s">
        <v>2095</v>
      </c>
      <c r="C2375" s="315" t="s">
        <v>2098</v>
      </c>
      <c r="D2375" s="316">
        <v>4.0999999999999996</v>
      </c>
      <c r="E2375" s="317">
        <v>4343</v>
      </c>
      <c r="F2375" s="317">
        <v>2670.95</v>
      </c>
      <c r="G2375" s="318">
        <v>40170</v>
      </c>
      <c r="H2375" s="318">
        <v>40277</v>
      </c>
      <c r="I2375" s="318">
        <v>49674</v>
      </c>
      <c r="J2375" s="315"/>
      <c r="K2375" s="315">
        <v>2024</v>
      </c>
      <c r="L2375" s="315" t="s">
        <v>3158</v>
      </c>
      <c r="M2375" s="315" t="s">
        <v>758</v>
      </c>
      <c r="N2375" s="315" t="s">
        <v>755</v>
      </c>
      <c r="O2375" s="315"/>
      <c r="P2375" s="315"/>
      <c r="Q2375" s="315"/>
    </row>
    <row r="2376" spans="1:17">
      <c r="A2376" s="315" t="s">
        <v>755</v>
      </c>
      <c r="B2376" s="315" t="s">
        <v>2095</v>
      </c>
      <c r="C2376" s="315" t="s">
        <v>2096</v>
      </c>
      <c r="D2376" s="316">
        <v>4.0999999999999996</v>
      </c>
      <c r="E2376" s="317">
        <v>3683</v>
      </c>
      <c r="F2376" s="317">
        <v>2718.06</v>
      </c>
      <c r="G2376" s="318">
        <v>40176</v>
      </c>
      <c r="H2376" s="318">
        <v>40505</v>
      </c>
      <c r="I2376" s="318">
        <v>49674</v>
      </c>
      <c r="J2376" s="315"/>
      <c r="K2376" s="315">
        <v>6992</v>
      </c>
      <c r="L2376" s="315" t="s">
        <v>3159</v>
      </c>
      <c r="M2376" s="315" t="s">
        <v>811</v>
      </c>
      <c r="N2376" s="315" t="s">
        <v>755</v>
      </c>
      <c r="O2376" s="315"/>
      <c r="P2376" s="315"/>
      <c r="Q2376" s="315"/>
    </row>
    <row r="2377" spans="1:17">
      <c r="A2377" s="315" t="s">
        <v>755</v>
      </c>
      <c r="B2377" s="315" t="s">
        <v>2095</v>
      </c>
      <c r="C2377" s="315" t="s">
        <v>2098</v>
      </c>
      <c r="D2377" s="316">
        <v>4.0999999999999996</v>
      </c>
      <c r="E2377" s="317">
        <v>4296.33</v>
      </c>
      <c r="F2377" s="317">
        <v>3222.27</v>
      </c>
      <c r="G2377" s="318">
        <v>40205</v>
      </c>
      <c r="H2377" s="318">
        <v>40123</v>
      </c>
      <c r="I2377" s="318">
        <v>49309</v>
      </c>
      <c r="J2377" s="315"/>
      <c r="K2377" s="315">
        <v>9450</v>
      </c>
      <c r="L2377" s="315" t="s">
        <v>1087</v>
      </c>
      <c r="M2377" s="315" t="s">
        <v>770</v>
      </c>
      <c r="N2377" s="315" t="s">
        <v>755</v>
      </c>
      <c r="O2377" s="315"/>
      <c r="P2377" s="315"/>
      <c r="Q2377" s="315"/>
    </row>
    <row r="2378" spans="1:17">
      <c r="A2378" s="315" t="s">
        <v>755</v>
      </c>
      <c r="B2378" s="315" t="s">
        <v>2095</v>
      </c>
      <c r="C2378" s="315" t="s">
        <v>2096</v>
      </c>
      <c r="D2378" s="316">
        <v>4.0999999999999996</v>
      </c>
      <c r="E2378" s="317">
        <v>3468</v>
      </c>
      <c r="F2378" s="317">
        <v>3121.2</v>
      </c>
      <c r="G2378" s="318">
        <v>40207</v>
      </c>
      <c r="H2378" s="318">
        <v>40148</v>
      </c>
      <c r="I2378" s="318">
        <v>49309</v>
      </c>
      <c r="J2378" s="315"/>
      <c r="K2378" s="315">
        <v>5057</v>
      </c>
      <c r="L2378" s="315" t="s">
        <v>3160</v>
      </c>
      <c r="M2378" s="315" t="s">
        <v>776</v>
      </c>
      <c r="N2378" s="315" t="s">
        <v>755</v>
      </c>
      <c r="O2378" s="315"/>
      <c r="P2378" s="315"/>
      <c r="Q2378" s="315"/>
    </row>
    <row r="2379" spans="1:17">
      <c r="A2379" s="315" t="s">
        <v>755</v>
      </c>
      <c r="B2379" s="315" t="s">
        <v>2095</v>
      </c>
      <c r="C2379" s="315" t="s">
        <v>2098</v>
      </c>
      <c r="D2379" s="316">
        <v>4.0999999999999996</v>
      </c>
      <c r="E2379" s="317">
        <v>2742</v>
      </c>
      <c r="F2379" s="317">
        <v>1686.34</v>
      </c>
      <c r="G2379" s="318">
        <v>40218</v>
      </c>
      <c r="H2379" s="318">
        <v>40437</v>
      </c>
      <c r="I2379" s="318">
        <v>49674</v>
      </c>
      <c r="J2379" s="315"/>
      <c r="K2379" s="315">
        <v>3184</v>
      </c>
      <c r="L2379" s="315" t="s">
        <v>3161</v>
      </c>
      <c r="M2379" s="315" t="s">
        <v>761</v>
      </c>
      <c r="N2379" s="315" t="s">
        <v>755</v>
      </c>
      <c r="O2379" s="315"/>
      <c r="P2379" s="315"/>
      <c r="Q2379" s="315"/>
    </row>
    <row r="2380" spans="1:17">
      <c r="A2380" s="315" t="s">
        <v>755</v>
      </c>
      <c r="B2380" s="315" t="s">
        <v>2095</v>
      </c>
      <c r="C2380" s="315" t="s">
        <v>2098</v>
      </c>
      <c r="D2380" s="316">
        <v>4.0999999999999996</v>
      </c>
      <c r="E2380" s="317">
        <v>4211</v>
      </c>
      <c r="F2380" s="317">
        <v>2589.7799999999997</v>
      </c>
      <c r="G2380" s="318">
        <v>40254</v>
      </c>
      <c r="H2380" s="318">
        <v>40296</v>
      </c>
      <c r="I2380" s="318">
        <v>49674</v>
      </c>
      <c r="J2380" s="315"/>
      <c r="K2380" s="315">
        <v>2013</v>
      </c>
      <c r="L2380" s="315" t="s">
        <v>2410</v>
      </c>
      <c r="M2380" s="315" t="s">
        <v>758</v>
      </c>
      <c r="N2380" s="315" t="s">
        <v>755</v>
      </c>
      <c r="O2380" s="315"/>
      <c r="P2380" s="315"/>
      <c r="Q2380" s="315"/>
    </row>
    <row r="2381" spans="1:17">
      <c r="A2381" s="315" t="s">
        <v>755</v>
      </c>
      <c r="B2381" s="315" t="s">
        <v>2095</v>
      </c>
      <c r="C2381" s="315" t="s">
        <v>2098</v>
      </c>
      <c r="D2381" s="316">
        <v>4.0999999999999996</v>
      </c>
      <c r="E2381" s="317">
        <v>4983.8</v>
      </c>
      <c r="F2381" s="317">
        <v>3065.05</v>
      </c>
      <c r="G2381" s="318">
        <v>40267</v>
      </c>
      <c r="H2381" s="318">
        <v>40326</v>
      </c>
      <c r="I2381" s="318">
        <v>49674</v>
      </c>
      <c r="J2381" s="315"/>
      <c r="K2381" s="315">
        <v>2036</v>
      </c>
      <c r="L2381" s="315" t="s">
        <v>3077</v>
      </c>
      <c r="M2381" s="315" t="s">
        <v>758</v>
      </c>
      <c r="N2381" s="315" t="s">
        <v>755</v>
      </c>
      <c r="O2381" s="315"/>
      <c r="P2381" s="315"/>
      <c r="Q2381" s="315"/>
    </row>
    <row r="2382" spans="1:17">
      <c r="A2382" s="315" t="s">
        <v>755</v>
      </c>
      <c r="B2382" s="315" t="s">
        <v>2095</v>
      </c>
      <c r="C2382" s="315" t="s">
        <v>2098</v>
      </c>
      <c r="D2382" s="316">
        <v>4.0999999999999996</v>
      </c>
      <c r="E2382" s="317">
        <v>4343</v>
      </c>
      <c r="F2382" s="317">
        <v>2670.98</v>
      </c>
      <c r="G2382" s="318">
        <v>40256</v>
      </c>
      <c r="H2382" s="318">
        <v>40330</v>
      </c>
      <c r="I2382" s="318">
        <v>49674</v>
      </c>
      <c r="J2382" s="315"/>
      <c r="K2382" s="315">
        <v>8810</v>
      </c>
      <c r="L2382" s="315" t="s">
        <v>1099</v>
      </c>
      <c r="M2382" s="315" t="s">
        <v>784</v>
      </c>
      <c r="N2382" s="315" t="s">
        <v>755</v>
      </c>
      <c r="O2382" s="315"/>
      <c r="P2382" s="315"/>
      <c r="Q2382" s="315"/>
    </row>
    <row r="2383" spans="1:17">
      <c r="A2383" s="315" t="s">
        <v>755</v>
      </c>
      <c r="B2383" s="315" t="s">
        <v>2095</v>
      </c>
      <c r="C2383" s="315" t="s">
        <v>2098</v>
      </c>
      <c r="D2383" s="316">
        <v>4.0999999999999996</v>
      </c>
      <c r="E2383" s="317">
        <v>4194</v>
      </c>
      <c r="F2383" s="317">
        <v>2579.3200000000002</v>
      </c>
      <c r="G2383" s="318">
        <v>40256</v>
      </c>
      <c r="H2383" s="318">
        <v>40280</v>
      </c>
      <c r="I2383" s="318">
        <v>49674</v>
      </c>
      <c r="J2383" s="315"/>
      <c r="K2383" s="315">
        <v>1700</v>
      </c>
      <c r="L2383" s="315" t="s">
        <v>2389</v>
      </c>
      <c r="M2383" s="315" t="s">
        <v>761</v>
      </c>
      <c r="N2383" s="315" t="s">
        <v>755</v>
      </c>
      <c r="O2383" s="315"/>
      <c r="P2383" s="315"/>
      <c r="Q2383" s="315"/>
    </row>
    <row r="2384" spans="1:17">
      <c r="A2384" s="315" t="s">
        <v>755</v>
      </c>
      <c r="B2384" s="315" t="s">
        <v>2095</v>
      </c>
      <c r="C2384" s="315" t="s">
        <v>2098</v>
      </c>
      <c r="D2384" s="316">
        <v>4.0999999999999996</v>
      </c>
      <c r="E2384" s="317">
        <v>4398</v>
      </c>
      <c r="F2384" s="317">
        <v>2704.78</v>
      </c>
      <c r="G2384" s="318">
        <v>40267</v>
      </c>
      <c r="H2384" s="318">
        <v>40423</v>
      </c>
      <c r="I2384" s="318">
        <v>49674</v>
      </c>
      <c r="J2384" s="315"/>
      <c r="K2384" s="315">
        <v>2068</v>
      </c>
      <c r="L2384" s="315" t="s">
        <v>2881</v>
      </c>
      <c r="M2384" s="315" t="s">
        <v>758</v>
      </c>
      <c r="N2384" s="315" t="s">
        <v>755</v>
      </c>
      <c r="O2384" s="315"/>
      <c r="P2384" s="315"/>
      <c r="Q2384" s="315"/>
    </row>
    <row r="2385" spans="1:17">
      <c r="A2385" s="315" t="s">
        <v>755</v>
      </c>
      <c r="B2385" s="315" t="s">
        <v>2095</v>
      </c>
      <c r="C2385" s="315" t="s">
        <v>2098</v>
      </c>
      <c r="D2385" s="316">
        <v>4.0999999999999996</v>
      </c>
      <c r="E2385" s="317">
        <v>5258</v>
      </c>
      <c r="F2385" s="317">
        <v>3233.69</v>
      </c>
      <c r="G2385" s="318">
        <v>40289</v>
      </c>
      <c r="H2385" s="318">
        <v>40365</v>
      </c>
      <c r="I2385" s="318">
        <v>49674</v>
      </c>
      <c r="J2385" s="315"/>
      <c r="K2385" s="315">
        <v>1971</v>
      </c>
      <c r="L2385" s="315" t="s">
        <v>3162</v>
      </c>
      <c r="M2385" s="315" t="s">
        <v>754</v>
      </c>
      <c r="N2385" s="315" t="s">
        <v>755</v>
      </c>
      <c r="O2385" s="315"/>
      <c r="P2385" s="315"/>
      <c r="Q2385" s="315"/>
    </row>
    <row r="2386" spans="1:17">
      <c r="A2386" s="315" t="s">
        <v>755</v>
      </c>
      <c r="B2386" s="315" t="s">
        <v>2095</v>
      </c>
      <c r="C2386" s="315" t="s">
        <v>2098</v>
      </c>
      <c r="D2386" s="316">
        <v>4.0999999999999996</v>
      </c>
      <c r="E2386" s="317">
        <v>4522</v>
      </c>
      <c r="F2386" s="317">
        <v>2781.04</v>
      </c>
      <c r="G2386" s="318">
        <v>40308</v>
      </c>
      <c r="H2386" s="318">
        <v>40340</v>
      </c>
      <c r="I2386" s="318">
        <v>49674</v>
      </c>
      <c r="J2386" s="315"/>
      <c r="K2386" s="315">
        <v>2016</v>
      </c>
      <c r="L2386" s="315" t="s">
        <v>2820</v>
      </c>
      <c r="M2386" s="315" t="s">
        <v>758</v>
      </c>
      <c r="N2386" s="315" t="s">
        <v>755</v>
      </c>
      <c r="O2386" s="315"/>
      <c r="P2386" s="315"/>
      <c r="Q2386" s="315"/>
    </row>
    <row r="2387" spans="1:17">
      <c r="A2387" s="315" t="s">
        <v>755</v>
      </c>
      <c r="B2387" s="315" t="s">
        <v>2095</v>
      </c>
      <c r="C2387" s="315" t="s">
        <v>2098</v>
      </c>
      <c r="D2387" s="316">
        <v>4.0999999999999996</v>
      </c>
      <c r="E2387" s="317">
        <v>4657</v>
      </c>
      <c r="F2387" s="317">
        <v>2864.06</v>
      </c>
      <c r="G2387" s="318">
        <v>40308</v>
      </c>
      <c r="H2387" s="318">
        <v>40340</v>
      </c>
      <c r="I2387" s="318">
        <v>49674</v>
      </c>
      <c r="J2387" s="315"/>
      <c r="K2387" s="315">
        <v>2016</v>
      </c>
      <c r="L2387" s="315" t="s">
        <v>2820</v>
      </c>
      <c r="M2387" s="315" t="s">
        <v>758</v>
      </c>
      <c r="N2387" s="315" t="s">
        <v>755</v>
      </c>
      <c r="O2387" s="315"/>
      <c r="P2387" s="315"/>
      <c r="Q2387" s="315"/>
    </row>
    <row r="2388" spans="1:17">
      <c r="A2388" s="315" t="s">
        <v>755</v>
      </c>
      <c r="B2388" s="315" t="s">
        <v>2095</v>
      </c>
      <c r="C2388" s="315" t="s">
        <v>2098</v>
      </c>
      <c r="D2388" s="316">
        <v>4.0999999999999996</v>
      </c>
      <c r="E2388" s="317">
        <v>4407</v>
      </c>
      <c r="F2388" s="317">
        <v>2710.3199999999997</v>
      </c>
      <c r="G2388" s="318">
        <v>40328</v>
      </c>
      <c r="H2388" s="318">
        <v>40444</v>
      </c>
      <c r="I2388" s="318">
        <v>49674</v>
      </c>
      <c r="J2388" s="315"/>
      <c r="K2388" s="315">
        <v>2017</v>
      </c>
      <c r="L2388" s="315" t="s">
        <v>2298</v>
      </c>
      <c r="M2388" s="315" t="s">
        <v>758</v>
      </c>
      <c r="N2388" s="315" t="s">
        <v>755</v>
      </c>
      <c r="O2388" s="315"/>
      <c r="P2388" s="315"/>
      <c r="Q2388" s="315"/>
    </row>
    <row r="2389" spans="1:17">
      <c r="A2389" s="315" t="s">
        <v>755</v>
      </c>
      <c r="B2389" s="315" t="s">
        <v>2095</v>
      </c>
      <c r="C2389" s="315" t="s">
        <v>2098</v>
      </c>
      <c r="D2389" s="316">
        <v>4.0999999999999996</v>
      </c>
      <c r="E2389" s="317">
        <v>4396.2800000000007</v>
      </c>
      <c r="F2389" s="317">
        <v>3297.1899999999996</v>
      </c>
      <c r="G2389" s="318">
        <v>40310</v>
      </c>
      <c r="H2389" s="318">
        <v>39981</v>
      </c>
      <c r="I2389" s="318">
        <v>49309</v>
      </c>
      <c r="J2389" s="315"/>
      <c r="K2389" s="315">
        <v>8880</v>
      </c>
      <c r="L2389" s="315" t="s">
        <v>2400</v>
      </c>
      <c r="M2389" s="315" t="s">
        <v>770</v>
      </c>
      <c r="N2389" s="315" t="s">
        <v>755</v>
      </c>
      <c r="O2389" s="315"/>
      <c r="P2389" s="315"/>
      <c r="Q2389" s="315"/>
    </row>
    <row r="2390" spans="1:17">
      <c r="A2390" s="315" t="s">
        <v>755</v>
      </c>
      <c r="B2390" s="315" t="s">
        <v>2095</v>
      </c>
      <c r="C2390" s="315" t="s">
        <v>2098</v>
      </c>
      <c r="D2390" s="316">
        <v>4.0999999999999996</v>
      </c>
      <c r="E2390" s="317">
        <v>3668</v>
      </c>
      <c r="F2390" s="317">
        <v>2255.83</v>
      </c>
      <c r="G2390" s="318">
        <v>40315</v>
      </c>
      <c r="H2390" s="318">
        <v>40409</v>
      </c>
      <c r="I2390" s="318">
        <v>49674</v>
      </c>
      <c r="J2390" s="315"/>
      <c r="K2390" s="315">
        <v>6020</v>
      </c>
      <c r="L2390" s="315" t="s">
        <v>1888</v>
      </c>
      <c r="M2390" s="315" t="s">
        <v>788</v>
      </c>
      <c r="N2390" s="315" t="s">
        <v>755</v>
      </c>
      <c r="O2390" s="315"/>
      <c r="P2390" s="315"/>
      <c r="Q2390" s="315"/>
    </row>
    <row r="2391" spans="1:17">
      <c r="A2391" s="315" t="s">
        <v>755</v>
      </c>
      <c r="B2391" s="315" t="s">
        <v>2095</v>
      </c>
      <c r="C2391" s="315" t="s">
        <v>2096</v>
      </c>
      <c r="D2391" s="316">
        <v>4.0999999999999996</v>
      </c>
      <c r="E2391" s="317">
        <v>4777</v>
      </c>
      <c r="F2391" s="317">
        <v>3525.4300000000003</v>
      </c>
      <c r="G2391" s="318">
        <v>40312</v>
      </c>
      <c r="H2391" s="318">
        <v>40422</v>
      </c>
      <c r="I2391" s="318">
        <v>49674</v>
      </c>
      <c r="J2391" s="315"/>
      <c r="K2391" s="315">
        <v>1093</v>
      </c>
      <c r="L2391" s="315" t="s">
        <v>2695</v>
      </c>
      <c r="M2391" s="315" t="s">
        <v>766</v>
      </c>
      <c r="N2391" s="315" t="s">
        <v>755</v>
      </c>
      <c r="O2391" s="315"/>
      <c r="P2391" s="315"/>
      <c r="Q2391" s="315"/>
    </row>
    <row r="2392" spans="1:17">
      <c r="A2392" s="315" t="s">
        <v>755</v>
      </c>
      <c r="B2392" s="315" t="s">
        <v>2095</v>
      </c>
      <c r="C2392" s="315" t="s">
        <v>2098</v>
      </c>
      <c r="D2392" s="316">
        <v>4.0999999999999996</v>
      </c>
      <c r="E2392" s="317">
        <v>4099</v>
      </c>
      <c r="F2392" s="317">
        <v>2520.8999999999996</v>
      </c>
      <c r="G2392" s="318">
        <v>40330</v>
      </c>
      <c r="H2392" s="318">
        <v>40366</v>
      </c>
      <c r="I2392" s="318">
        <v>49674</v>
      </c>
      <c r="J2392" s="315"/>
      <c r="K2392" s="315">
        <v>2013</v>
      </c>
      <c r="L2392" s="315" t="s">
        <v>2410</v>
      </c>
      <c r="M2392" s="315" t="s">
        <v>758</v>
      </c>
      <c r="N2392" s="315" t="s">
        <v>755</v>
      </c>
      <c r="O2392" s="315"/>
      <c r="P2392" s="315"/>
      <c r="Q2392" s="315"/>
    </row>
    <row r="2393" spans="1:17">
      <c r="A2393" s="315" t="s">
        <v>755</v>
      </c>
      <c r="B2393" s="315" t="s">
        <v>2095</v>
      </c>
      <c r="C2393" s="315" t="s">
        <v>2098</v>
      </c>
      <c r="D2393" s="316">
        <v>4.0999999999999996</v>
      </c>
      <c r="E2393" s="317">
        <v>4158</v>
      </c>
      <c r="F2393" s="317">
        <v>2557.1800000000003</v>
      </c>
      <c r="G2393" s="318">
        <v>40331</v>
      </c>
      <c r="H2393" s="318">
        <v>40317</v>
      </c>
      <c r="I2393" s="318">
        <v>49674</v>
      </c>
      <c r="J2393" s="315"/>
      <c r="K2393" s="315">
        <v>5013</v>
      </c>
      <c r="L2393" s="315" t="s">
        <v>3163</v>
      </c>
      <c r="M2393" s="315" t="s">
        <v>1296</v>
      </c>
      <c r="N2393" s="315" t="s">
        <v>755</v>
      </c>
      <c r="O2393" s="315"/>
      <c r="P2393" s="315"/>
      <c r="Q2393" s="315"/>
    </row>
    <row r="2394" spans="1:17">
      <c r="A2394" s="315" t="s">
        <v>755</v>
      </c>
      <c r="B2394" s="315" t="s">
        <v>2095</v>
      </c>
      <c r="C2394" s="315" t="s">
        <v>2098</v>
      </c>
      <c r="D2394" s="316">
        <v>4.0999999999999996</v>
      </c>
      <c r="E2394" s="317">
        <v>3921</v>
      </c>
      <c r="F2394" s="317">
        <v>2411.42</v>
      </c>
      <c r="G2394" s="318">
        <v>40344</v>
      </c>
      <c r="H2394" s="318">
        <v>40457</v>
      </c>
      <c r="I2394" s="318">
        <v>49674</v>
      </c>
      <c r="J2394" s="315"/>
      <c r="K2394" s="315">
        <v>2037</v>
      </c>
      <c r="L2394" s="315" t="s">
        <v>3164</v>
      </c>
      <c r="M2394" s="315" t="s">
        <v>758</v>
      </c>
      <c r="N2394" s="315" t="s">
        <v>755</v>
      </c>
      <c r="O2394" s="315"/>
      <c r="P2394" s="315"/>
      <c r="Q2394" s="315"/>
    </row>
    <row r="2395" spans="1:17">
      <c r="A2395" s="315" t="s">
        <v>755</v>
      </c>
      <c r="B2395" s="315" t="s">
        <v>2095</v>
      </c>
      <c r="C2395" s="315" t="s">
        <v>2096</v>
      </c>
      <c r="D2395" s="316">
        <v>4.0999999999999996</v>
      </c>
      <c r="E2395" s="317">
        <v>3743.31</v>
      </c>
      <c r="F2395" s="317">
        <v>1826.73</v>
      </c>
      <c r="G2395" s="318">
        <v>40344</v>
      </c>
      <c r="H2395" s="318">
        <v>41093</v>
      </c>
      <c r="I2395" s="318">
        <v>50405</v>
      </c>
      <c r="J2395" s="315"/>
      <c r="K2395" s="315">
        <v>4543</v>
      </c>
      <c r="L2395" s="315" t="s">
        <v>2981</v>
      </c>
      <c r="M2395" s="315" t="s">
        <v>1296</v>
      </c>
      <c r="N2395" s="315" t="s">
        <v>755</v>
      </c>
      <c r="O2395" s="315"/>
      <c r="P2395" s="315"/>
      <c r="Q2395" s="315"/>
    </row>
    <row r="2396" spans="1:17">
      <c r="A2396" s="315" t="s">
        <v>755</v>
      </c>
      <c r="B2396" s="315" t="s">
        <v>2095</v>
      </c>
      <c r="C2396" s="315" t="s">
        <v>2098</v>
      </c>
      <c r="D2396" s="316">
        <v>4.0999999999999996</v>
      </c>
      <c r="E2396" s="317">
        <v>3814</v>
      </c>
      <c r="F2396" s="317">
        <v>2345.62</v>
      </c>
      <c r="G2396" s="318">
        <v>40344</v>
      </c>
      <c r="H2396" s="318">
        <v>40473</v>
      </c>
      <c r="I2396" s="318">
        <v>49674</v>
      </c>
      <c r="J2396" s="315"/>
      <c r="K2396" s="315">
        <v>2025</v>
      </c>
      <c r="L2396" s="315" t="s">
        <v>3154</v>
      </c>
      <c r="M2396" s="315" t="s">
        <v>758</v>
      </c>
      <c r="N2396" s="315" t="s">
        <v>755</v>
      </c>
      <c r="O2396" s="315"/>
      <c r="P2396" s="315"/>
      <c r="Q2396" s="315"/>
    </row>
    <row r="2397" spans="1:17">
      <c r="A2397" s="315" t="s">
        <v>755</v>
      </c>
      <c r="B2397" s="315" t="s">
        <v>2095</v>
      </c>
      <c r="C2397" s="315" t="s">
        <v>2142</v>
      </c>
      <c r="D2397" s="316">
        <v>4.0999999999999996</v>
      </c>
      <c r="E2397" s="317">
        <v>4428</v>
      </c>
      <c r="F2397" s="317">
        <v>2360.14</v>
      </c>
      <c r="G2397" s="318">
        <v>40365</v>
      </c>
      <c r="H2397" s="318">
        <v>40328</v>
      </c>
      <c r="I2397" s="318">
        <v>49674</v>
      </c>
      <c r="J2397" s="315"/>
      <c r="K2397" s="315">
        <v>5463</v>
      </c>
      <c r="L2397" s="315" t="s">
        <v>3165</v>
      </c>
      <c r="M2397" s="315" t="s">
        <v>776</v>
      </c>
      <c r="N2397" s="315" t="s">
        <v>755</v>
      </c>
      <c r="O2397" s="315"/>
      <c r="P2397" s="315"/>
      <c r="Q2397" s="315"/>
    </row>
    <row r="2398" spans="1:17">
      <c r="A2398" s="315" t="s">
        <v>750</v>
      </c>
      <c r="B2398" s="315" t="s">
        <v>2095</v>
      </c>
      <c r="C2398" s="315" t="s">
        <v>2098</v>
      </c>
      <c r="D2398" s="316">
        <v>4.0999999999999996</v>
      </c>
      <c r="E2398" s="317">
        <v>4603</v>
      </c>
      <c r="F2398" s="317">
        <v>2830.85</v>
      </c>
      <c r="G2398" s="318">
        <v>40373</v>
      </c>
      <c r="H2398" s="318">
        <v>40476</v>
      </c>
      <c r="I2398" s="318">
        <v>49674</v>
      </c>
      <c r="J2398" s="315"/>
      <c r="K2398" s="315">
        <v>2000</v>
      </c>
      <c r="L2398" s="315" t="s">
        <v>2474</v>
      </c>
      <c r="M2398" s="315" t="s">
        <v>758</v>
      </c>
      <c r="N2398" s="315" t="s">
        <v>750</v>
      </c>
      <c r="O2398" s="315"/>
      <c r="P2398" s="315"/>
      <c r="Q2398" s="315"/>
    </row>
    <row r="2399" spans="1:17">
      <c r="A2399" s="315" t="s">
        <v>755</v>
      </c>
      <c r="B2399" s="315" t="s">
        <v>2095</v>
      </c>
      <c r="C2399" s="315" t="s">
        <v>2098</v>
      </c>
      <c r="D2399" s="316">
        <v>4.0999999999999996</v>
      </c>
      <c r="E2399" s="317">
        <v>3724</v>
      </c>
      <c r="F2399" s="317">
        <v>1236.3600000000001</v>
      </c>
      <c r="G2399" s="318">
        <v>40532</v>
      </c>
      <c r="H2399" s="318">
        <v>41618</v>
      </c>
      <c r="I2399" s="318">
        <v>50770</v>
      </c>
      <c r="J2399" s="315"/>
      <c r="K2399" s="315">
        <v>1627</v>
      </c>
      <c r="L2399" s="315" t="s">
        <v>3166</v>
      </c>
      <c r="M2399" s="315" t="s">
        <v>761</v>
      </c>
      <c r="N2399" s="315" t="s">
        <v>755</v>
      </c>
      <c r="O2399" s="315"/>
      <c r="P2399" s="315"/>
      <c r="Q2399" s="315"/>
    </row>
    <row r="2400" spans="1:17">
      <c r="A2400" s="315" t="s">
        <v>755</v>
      </c>
      <c r="B2400" s="315" t="s">
        <v>2095</v>
      </c>
      <c r="C2400" s="315" t="s">
        <v>2098</v>
      </c>
      <c r="D2400" s="316">
        <v>4.0999999999999996</v>
      </c>
      <c r="E2400" s="317">
        <v>3429</v>
      </c>
      <c r="F2400" s="317">
        <v>1656.21</v>
      </c>
      <c r="G2400" s="318">
        <v>40521</v>
      </c>
      <c r="H2400" s="318">
        <v>40612</v>
      </c>
      <c r="I2400" s="318">
        <v>50040</v>
      </c>
      <c r="J2400" s="315"/>
      <c r="K2400" s="315">
        <v>3054</v>
      </c>
      <c r="L2400" s="315" t="s">
        <v>1068</v>
      </c>
      <c r="M2400" s="315" t="s">
        <v>764</v>
      </c>
      <c r="N2400" s="315" t="s">
        <v>755</v>
      </c>
      <c r="O2400" s="315"/>
      <c r="P2400" s="315"/>
      <c r="Q2400" s="315"/>
    </row>
    <row r="2401" spans="1:17">
      <c r="A2401" s="315" t="s">
        <v>755</v>
      </c>
      <c r="B2401" s="315" t="s">
        <v>2095</v>
      </c>
      <c r="C2401" s="315" t="s">
        <v>2096</v>
      </c>
      <c r="D2401" s="316">
        <v>4.0999999999999996</v>
      </c>
      <c r="E2401" s="317">
        <v>3591</v>
      </c>
      <c r="F2401" s="317">
        <v>2125.87</v>
      </c>
      <c r="G2401" s="318">
        <v>40533</v>
      </c>
      <c r="H2401" s="318">
        <v>40702</v>
      </c>
      <c r="I2401" s="318">
        <v>50040</v>
      </c>
      <c r="J2401" s="315"/>
      <c r="K2401" s="315">
        <v>9436</v>
      </c>
      <c r="L2401" s="315" t="s">
        <v>3167</v>
      </c>
      <c r="M2401" s="315" t="s">
        <v>770</v>
      </c>
      <c r="N2401" s="315" t="s">
        <v>755</v>
      </c>
      <c r="O2401" s="315"/>
      <c r="P2401" s="315"/>
      <c r="Q2401" s="315"/>
    </row>
    <row r="2402" spans="1:17">
      <c r="A2402" s="315" t="s">
        <v>750</v>
      </c>
      <c r="B2402" s="315" t="s">
        <v>2095</v>
      </c>
      <c r="C2402" s="315" t="s">
        <v>2098</v>
      </c>
      <c r="D2402" s="316">
        <v>4.0999999999999996</v>
      </c>
      <c r="E2402" s="317">
        <v>4267</v>
      </c>
      <c r="F2402" s="317">
        <v>2060.96</v>
      </c>
      <c r="G2402" s="318">
        <v>40592</v>
      </c>
      <c r="H2402" s="318">
        <v>40683</v>
      </c>
      <c r="I2402" s="318">
        <v>50040</v>
      </c>
      <c r="J2402" s="315"/>
      <c r="K2402" s="315">
        <v>2000</v>
      </c>
      <c r="L2402" s="315" t="s">
        <v>2474</v>
      </c>
      <c r="M2402" s="315" t="s">
        <v>758</v>
      </c>
      <c r="N2402" s="315" t="s">
        <v>750</v>
      </c>
      <c r="O2402" s="315"/>
      <c r="P2402" s="315"/>
      <c r="Q2402" s="315"/>
    </row>
    <row r="2403" spans="1:17">
      <c r="A2403" s="315" t="s">
        <v>755</v>
      </c>
      <c r="B2403" s="315" t="s">
        <v>2095</v>
      </c>
      <c r="C2403" s="315" t="s">
        <v>2096</v>
      </c>
      <c r="D2403" s="316">
        <v>4.0999999999999996</v>
      </c>
      <c r="E2403" s="317">
        <v>4521.62</v>
      </c>
      <c r="F2403" s="317">
        <v>2676.8</v>
      </c>
      <c r="G2403" s="318">
        <v>40610</v>
      </c>
      <c r="H2403" s="318">
        <v>40781</v>
      </c>
      <c r="I2403" s="318">
        <v>50040</v>
      </c>
      <c r="J2403" s="315"/>
      <c r="K2403" s="315">
        <v>7404</v>
      </c>
      <c r="L2403" s="315" t="s">
        <v>3168</v>
      </c>
      <c r="M2403" s="315" t="s">
        <v>966</v>
      </c>
      <c r="N2403" s="315" t="s">
        <v>755</v>
      </c>
      <c r="O2403" s="315"/>
      <c r="P2403" s="315"/>
      <c r="Q2403" s="315"/>
    </row>
    <row r="2404" spans="1:17">
      <c r="A2404" s="315" t="s">
        <v>755</v>
      </c>
      <c r="B2404" s="315" t="s">
        <v>2095</v>
      </c>
      <c r="C2404" s="315" t="s">
        <v>2098</v>
      </c>
      <c r="D2404" s="316">
        <v>4.0999999999999996</v>
      </c>
      <c r="E2404" s="317">
        <v>3301</v>
      </c>
      <c r="F2404" s="317">
        <v>1594.39</v>
      </c>
      <c r="G2404" s="318">
        <v>40634</v>
      </c>
      <c r="H2404" s="318">
        <v>40780</v>
      </c>
      <c r="I2404" s="318">
        <v>50040</v>
      </c>
      <c r="J2404" s="315"/>
      <c r="K2404" s="315">
        <v>4446</v>
      </c>
      <c r="L2404" s="315" t="s">
        <v>2443</v>
      </c>
      <c r="M2404" s="315" t="s">
        <v>1484</v>
      </c>
      <c r="N2404" s="315" t="s">
        <v>755</v>
      </c>
      <c r="O2404" s="315"/>
      <c r="P2404" s="315"/>
      <c r="Q2404" s="315"/>
    </row>
    <row r="2405" spans="1:17">
      <c r="A2405" s="315" t="s">
        <v>755</v>
      </c>
      <c r="B2405" s="315" t="s">
        <v>2095</v>
      </c>
      <c r="C2405" s="315" t="s">
        <v>2096</v>
      </c>
      <c r="D2405" s="316">
        <v>4.0999999999999996</v>
      </c>
      <c r="E2405" s="317">
        <v>4793</v>
      </c>
      <c r="F2405" s="317">
        <v>2837.45</v>
      </c>
      <c r="G2405" s="318">
        <v>40646</v>
      </c>
      <c r="H2405" s="318">
        <v>40749</v>
      </c>
      <c r="I2405" s="318">
        <v>50040</v>
      </c>
      <c r="J2405" s="315"/>
      <c r="K2405" s="315">
        <v>1095</v>
      </c>
      <c r="L2405" s="315" t="s">
        <v>822</v>
      </c>
      <c r="M2405" s="315" t="s">
        <v>766</v>
      </c>
      <c r="N2405" s="315" t="s">
        <v>755</v>
      </c>
      <c r="O2405" s="315"/>
      <c r="P2405" s="315"/>
      <c r="Q2405" s="315"/>
    </row>
    <row r="2406" spans="1:17">
      <c r="A2406" s="315" t="s">
        <v>755</v>
      </c>
      <c r="B2406" s="315" t="s">
        <v>2095</v>
      </c>
      <c r="C2406" s="315" t="s">
        <v>2098</v>
      </c>
      <c r="D2406" s="316">
        <v>4.0999999999999996</v>
      </c>
      <c r="E2406" s="317">
        <v>3231</v>
      </c>
      <c r="F2406" s="317">
        <v>1560.58</v>
      </c>
      <c r="G2406" s="318">
        <v>40656</v>
      </c>
      <c r="H2406" s="318">
        <v>40747</v>
      </c>
      <c r="I2406" s="318">
        <v>50040</v>
      </c>
      <c r="J2406" s="315"/>
      <c r="K2406" s="315">
        <v>1470</v>
      </c>
      <c r="L2406" s="315" t="s">
        <v>2459</v>
      </c>
      <c r="M2406" s="315" t="s">
        <v>761</v>
      </c>
      <c r="N2406" s="315" t="s">
        <v>755</v>
      </c>
      <c r="O2406" s="315"/>
      <c r="P2406" s="315"/>
      <c r="Q2406" s="315"/>
    </row>
    <row r="2407" spans="1:17">
      <c r="A2407" s="315" t="s">
        <v>755</v>
      </c>
      <c r="B2407" s="315" t="s">
        <v>2095</v>
      </c>
      <c r="C2407" s="315" t="s">
        <v>2098</v>
      </c>
      <c r="D2407" s="316">
        <v>4.0999999999999996</v>
      </c>
      <c r="E2407" s="317">
        <v>4449</v>
      </c>
      <c r="F2407" s="317">
        <v>2148.87</v>
      </c>
      <c r="G2407" s="318">
        <v>40666</v>
      </c>
      <c r="H2407" s="318">
        <v>40715</v>
      </c>
      <c r="I2407" s="318">
        <v>50040</v>
      </c>
      <c r="J2407" s="315"/>
      <c r="K2407" s="315">
        <v>3089</v>
      </c>
      <c r="L2407" s="315" t="s">
        <v>3169</v>
      </c>
      <c r="M2407" s="315" t="s">
        <v>764</v>
      </c>
      <c r="N2407" s="315" t="s">
        <v>755</v>
      </c>
      <c r="O2407" s="315"/>
      <c r="P2407" s="315"/>
      <c r="Q2407" s="315"/>
    </row>
    <row r="2408" spans="1:17">
      <c r="A2408" s="315" t="s">
        <v>755</v>
      </c>
      <c r="B2408" s="315" t="s">
        <v>2095</v>
      </c>
      <c r="C2408" s="315" t="s">
        <v>2096</v>
      </c>
      <c r="D2408" s="316">
        <v>4.0999999999999996</v>
      </c>
      <c r="E2408" s="317">
        <v>4237</v>
      </c>
      <c r="F2408" s="317">
        <v>2508.3000000000002</v>
      </c>
      <c r="G2408" s="318">
        <v>40667</v>
      </c>
      <c r="H2408" s="318">
        <v>40772</v>
      </c>
      <c r="I2408" s="318">
        <v>50040</v>
      </c>
      <c r="J2408" s="315"/>
      <c r="K2408" s="315">
        <v>5324</v>
      </c>
      <c r="L2408" s="315" t="s">
        <v>2438</v>
      </c>
      <c r="M2408" s="315" t="s">
        <v>776</v>
      </c>
      <c r="N2408" s="315" t="s">
        <v>755</v>
      </c>
      <c r="O2408" s="315"/>
      <c r="P2408" s="315"/>
      <c r="Q2408" s="315"/>
    </row>
    <row r="2409" spans="1:17">
      <c r="A2409" s="315" t="s">
        <v>755</v>
      </c>
      <c r="B2409" s="315" t="s">
        <v>2095</v>
      </c>
      <c r="C2409" s="315" t="s">
        <v>2096</v>
      </c>
      <c r="D2409" s="316">
        <v>4.0999999999999996</v>
      </c>
      <c r="E2409" s="317">
        <v>3649</v>
      </c>
      <c r="F2409" s="317">
        <v>1988.71</v>
      </c>
      <c r="G2409" s="318">
        <v>40792</v>
      </c>
      <c r="H2409" s="318">
        <v>40968</v>
      </c>
      <c r="I2409" s="318">
        <v>50405</v>
      </c>
      <c r="J2409" s="315"/>
      <c r="K2409" s="315">
        <v>4614</v>
      </c>
      <c r="L2409" s="315" t="s">
        <v>2969</v>
      </c>
      <c r="M2409" s="315" t="s">
        <v>1296</v>
      </c>
      <c r="N2409" s="315" t="s">
        <v>755</v>
      </c>
      <c r="O2409" s="315"/>
      <c r="P2409" s="315"/>
      <c r="Q2409" s="315"/>
    </row>
    <row r="2410" spans="1:17">
      <c r="A2410" s="315" t="s">
        <v>755</v>
      </c>
      <c r="B2410" s="315" t="s">
        <v>2095</v>
      </c>
      <c r="C2410" s="315" t="s">
        <v>2098</v>
      </c>
      <c r="D2410" s="316">
        <v>4.12</v>
      </c>
      <c r="E2410" s="317">
        <v>4054</v>
      </c>
      <c r="F2410" s="317">
        <v>3040.5</v>
      </c>
      <c r="G2410" s="318">
        <v>40586</v>
      </c>
      <c r="H2410" s="318">
        <v>40148</v>
      </c>
      <c r="I2410" s="318">
        <v>49309</v>
      </c>
      <c r="J2410" s="315"/>
      <c r="K2410" s="315">
        <v>5040</v>
      </c>
      <c r="L2410" s="315" t="s">
        <v>861</v>
      </c>
      <c r="M2410" s="315" t="s">
        <v>776</v>
      </c>
      <c r="N2410" s="315" t="s">
        <v>755</v>
      </c>
      <c r="O2410" s="315"/>
      <c r="P2410" s="315"/>
      <c r="Q2410" s="315"/>
    </row>
    <row r="2411" spans="1:17">
      <c r="A2411" s="315" t="s">
        <v>755</v>
      </c>
      <c r="B2411" s="315" t="s">
        <v>2095</v>
      </c>
      <c r="C2411" s="315" t="s">
        <v>2096</v>
      </c>
      <c r="D2411" s="316">
        <v>4.12</v>
      </c>
      <c r="E2411" s="317">
        <v>4157</v>
      </c>
      <c r="F2411" s="317">
        <v>2053.56</v>
      </c>
      <c r="G2411" s="318">
        <v>40630</v>
      </c>
      <c r="H2411" s="318">
        <v>40739</v>
      </c>
      <c r="I2411" s="318">
        <v>50040</v>
      </c>
      <c r="J2411" s="315"/>
      <c r="K2411" s="315">
        <v>1882</v>
      </c>
      <c r="L2411" s="315" t="s">
        <v>2334</v>
      </c>
      <c r="M2411" s="315" t="s">
        <v>766</v>
      </c>
      <c r="N2411" s="315" t="s">
        <v>755</v>
      </c>
      <c r="O2411" s="315"/>
      <c r="P2411" s="315"/>
      <c r="Q2411" s="315"/>
    </row>
    <row r="2412" spans="1:17">
      <c r="A2412" s="315" t="s">
        <v>755</v>
      </c>
      <c r="B2412" s="315" t="s">
        <v>2095</v>
      </c>
      <c r="C2412" s="315" t="s">
        <v>2096</v>
      </c>
      <c r="D2412" s="316">
        <v>4.13</v>
      </c>
      <c r="E2412" s="317">
        <v>1763</v>
      </c>
      <c r="F2412" s="317">
        <v>860.35</v>
      </c>
      <c r="G2412" s="318">
        <v>40738</v>
      </c>
      <c r="H2412" s="318">
        <v>41082</v>
      </c>
      <c r="I2412" s="318">
        <v>50405</v>
      </c>
      <c r="J2412" s="315"/>
      <c r="K2412" s="315">
        <v>3312</v>
      </c>
      <c r="L2412" s="315" t="s">
        <v>3170</v>
      </c>
      <c r="M2412" s="315" t="s">
        <v>764</v>
      </c>
      <c r="N2412" s="315" t="s">
        <v>755</v>
      </c>
      <c r="O2412" s="315"/>
      <c r="P2412" s="315"/>
      <c r="Q2412" s="315"/>
    </row>
    <row r="2413" spans="1:17">
      <c r="A2413" s="315" t="s">
        <v>755</v>
      </c>
      <c r="B2413" s="315" t="s">
        <v>2095</v>
      </c>
      <c r="C2413" s="315" t="s">
        <v>2098</v>
      </c>
      <c r="D2413" s="316">
        <v>4.1399999999999997</v>
      </c>
      <c r="E2413" s="317">
        <v>3790</v>
      </c>
      <c r="F2413" s="317">
        <v>2330.87</v>
      </c>
      <c r="G2413" s="318">
        <v>40505</v>
      </c>
      <c r="H2413" s="318">
        <v>40494</v>
      </c>
      <c r="I2413" s="318">
        <v>49674</v>
      </c>
      <c r="J2413" s="315"/>
      <c r="K2413" s="315">
        <v>6932</v>
      </c>
      <c r="L2413" s="315" t="s">
        <v>2972</v>
      </c>
      <c r="M2413" s="315" t="s">
        <v>811</v>
      </c>
      <c r="N2413" s="315" t="s">
        <v>755</v>
      </c>
      <c r="O2413" s="315"/>
      <c r="P2413" s="315"/>
      <c r="Q2413" s="315"/>
    </row>
    <row r="2414" spans="1:17">
      <c r="A2414" s="315" t="s">
        <v>755</v>
      </c>
      <c r="B2414" s="315" t="s">
        <v>2095</v>
      </c>
      <c r="C2414" s="315" t="s">
        <v>2096</v>
      </c>
      <c r="D2414" s="316">
        <v>4.1399999999999997</v>
      </c>
      <c r="E2414" s="317">
        <v>3039</v>
      </c>
      <c r="F2414" s="317">
        <v>1799.0900000000001</v>
      </c>
      <c r="G2414" s="318">
        <v>40620</v>
      </c>
      <c r="H2414" s="318">
        <v>40555</v>
      </c>
      <c r="I2414" s="318">
        <v>50040</v>
      </c>
      <c r="J2414" s="315"/>
      <c r="K2414" s="315">
        <v>1000</v>
      </c>
      <c r="L2414" s="315" t="s">
        <v>2075</v>
      </c>
      <c r="M2414" s="315" t="s">
        <v>766</v>
      </c>
      <c r="N2414" s="315" t="s">
        <v>755</v>
      </c>
      <c r="O2414" s="315"/>
      <c r="P2414" s="315"/>
      <c r="Q2414" s="315"/>
    </row>
    <row r="2415" spans="1:17">
      <c r="A2415" s="315" t="s">
        <v>755</v>
      </c>
      <c r="B2415" s="315" t="s">
        <v>2095</v>
      </c>
      <c r="C2415" s="315" t="s">
        <v>2098</v>
      </c>
      <c r="D2415" s="316">
        <v>4.1399999999999997</v>
      </c>
      <c r="E2415" s="317">
        <v>2570</v>
      </c>
      <c r="F2415" s="317">
        <v>1241.31</v>
      </c>
      <c r="G2415" s="318">
        <v>40638</v>
      </c>
      <c r="H2415" s="318">
        <v>40695</v>
      </c>
      <c r="I2415" s="318">
        <v>50040</v>
      </c>
      <c r="J2415" s="315"/>
      <c r="K2415" s="315">
        <v>2553</v>
      </c>
      <c r="L2415" s="315" t="s">
        <v>2370</v>
      </c>
      <c r="M2415" s="315" t="s">
        <v>764</v>
      </c>
      <c r="N2415" s="315" t="s">
        <v>755</v>
      </c>
      <c r="O2415" s="315"/>
      <c r="P2415" s="315"/>
      <c r="Q2415" s="315"/>
    </row>
    <row r="2416" spans="1:17">
      <c r="A2416" s="315" t="s">
        <v>755</v>
      </c>
      <c r="B2416" s="315" t="s">
        <v>2095</v>
      </c>
      <c r="C2416" s="315" t="s">
        <v>2098</v>
      </c>
      <c r="D2416" s="316">
        <v>4.1399999999999997</v>
      </c>
      <c r="E2416" s="317">
        <v>3895</v>
      </c>
      <c r="F2416" s="317">
        <v>1881.29</v>
      </c>
      <c r="G2416" s="318">
        <v>40644</v>
      </c>
      <c r="H2416" s="318">
        <v>40664</v>
      </c>
      <c r="I2416" s="318">
        <v>50040</v>
      </c>
      <c r="J2416" s="315"/>
      <c r="K2416" s="315">
        <v>5275</v>
      </c>
      <c r="L2416" s="315" t="s">
        <v>3171</v>
      </c>
      <c r="M2416" s="315" t="s">
        <v>776</v>
      </c>
      <c r="N2416" s="315" t="s">
        <v>755</v>
      </c>
      <c r="O2416" s="315"/>
      <c r="P2416" s="315"/>
      <c r="Q2416" s="315"/>
    </row>
    <row r="2417" spans="1:17">
      <c r="A2417" s="315" t="s">
        <v>755</v>
      </c>
      <c r="B2417" s="315" t="s">
        <v>2095</v>
      </c>
      <c r="C2417" s="315" t="s">
        <v>2098</v>
      </c>
      <c r="D2417" s="316">
        <v>4.1399999999999997</v>
      </c>
      <c r="E2417" s="317">
        <v>3931</v>
      </c>
      <c r="F2417" s="317">
        <v>1898.68</v>
      </c>
      <c r="G2417" s="318">
        <v>40648</v>
      </c>
      <c r="H2417" s="318">
        <v>40675</v>
      </c>
      <c r="I2417" s="318">
        <v>50040</v>
      </c>
      <c r="J2417" s="315"/>
      <c r="K2417" s="315">
        <v>4432</v>
      </c>
      <c r="L2417" s="315" t="s">
        <v>2343</v>
      </c>
      <c r="M2417" s="315" t="s">
        <v>1484</v>
      </c>
      <c r="N2417" s="315" t="s">
        <v>755</v>
      </c>
      <c r="O2417" s="315"/>
      <c r="P2417" s="315"/>
      <c r="Q2417" s="315"/>
    </row>
    <row r="2418" spans="1:17">
      <c r="A2418" s="315" t="s">
        <v>750</v>
      </c>
      <c r="B2418" s="315" t="s">
        <v>2095</v>
      </c>
      <c r="C2418" s="315" t="s">
        <v>2098</v>
      </c>
      <c r="D2418" s="316">
        <v>4.1399999999999997</v>
      </c>
      <c r="E2418" s="317">
        <v>2511</v>
      </c>
      <c r="F2418" s="317">
        <v>1212.81</v>
      </c>
      <c r="G2418" s="318">
        <v>40682</v>
      </c>
      <c r="H2418" s="318">
        <v>40581</v>
      </c>
      <c r="I2418" s="318">
        <v>50040</v>
      </c>
      <c r="J2418" s="315"/>
      <c r="K2418" s="315">
        <v>2300</v>
      </c>
      <c r="L2418" s="315" t="s">
        <v>1516</v>
      </c>
      <c r="M2418" s="315" t="s">
        <v>758</v>
      </c>
      <c r="N2418" s="315" t="s">
        <v>750</v>
      </c>
      <c r="O2418" s="315"/>
      <c r="P2418" s="315"/>
      <c r="Q2418" s="315"/>
    </row>
    <row r="2419" spans="1:17">
      <c r="A2419" s="315" t="s">
        <v>755</v>
      </c>
      <c r="B2419" s="315" t="s">
        <v>2095</v>
      </c>
      <c r="C2419" s="315" t="s">
        <v>2098</v>
      </c>
      <c r="D2419" s="316">
        <v>4.1399999999999997</v>
      </c>
      <c r="E2419" s="317">
        <v>5038</v>
      </c>
      <c r="F2419" s="317">
        <v>2433.35</v>
      </c>
      <c r="G2419" s="318">
        <v>40735</v>
      </c>
      <c r="H2419" s="318">
        <v>40816</v>
      </c>
      <c r="I2419" s="318">
        <v>50040</v>
      </c>
      <c r="J2419" s="315"/>
      <c r="K2419" s="315">
        <v>7742</v>
      </c>
      <c r="L2419" s="315" t="s">
        <v>3172</v>
      </c>
      <c r="M2419" s="315" t="s">
        <v>966</v>
      </c>
      <c r="N2419" s="315" t="s">
        <v>755</v>
      </c>
      <c r="O2419" s="315"/>
      <c r="P2419" s="315"/>
      <c r="Q2419" s="315"/>
    </row>
    <row r="2420" spans="1:17">
      <c r="A2420" s="315" t="s">
        <v>755</v>
      </c>
      <c r="B2420" s="315" t="s">
        <v>2095</v>
      </c>
      <c r="C2420" s="315" t="s">
        <v>2098</v>
      </c>
      <c r="D2420" s="316">
        <v>4.1399999999999997</v>
      </c>
      <c r="E2420" s="317">
        <v>4309</v>
      </c>
      <c r="F2420" s="317">
        <v>1913.2</v>
      </c>
      <c r="G2420" s="318">
        <v>40731</v>
      </c>
      <c r="H2420" s="318">
        <v>40968</v>
      </c>
      <c r="I2420" s="318">
        <v>50405</v>
      </c>
      <c r="J2420" s="315"/>
      <c r="K2420" s="315">
        <v>8462</v>
      </c>
      <c r="L2420" s="315" t="s">
        <v>3005</v>
      </c>
      <c r="M2420" s="315" t="s">
        <v>784</v>
      </c>
      <c r="N2420" s="315" t="s">
        <v>755</v>
      </c>
      <c r="O2420" s="315"/>
      <c r="P2420" s="315"/>
      <c r="Q2420" s="315"/>
    </row>
    <row r="2421" spans="1:17">
      <c r="A2421" s="315" t="s">
        <v>755</v>
      </c>
      <c r="B2421" s="315" t="s">
        <v>2095</v>
      </c>
      <c r="C2421" s="315" t="s">
        <v>2098</v>
      </c>
      <c r="D2421" s="316">
        <v>4.1399999999999997</v>
      </c>
      <c r="E2421" s="317">
        <v>3811</v>
      </c>
      <c r="F2421" s="317">
        <v>1840.72</v>
      </c>
      <c r="G2421" s="318">
        <v>40745</v>
      </c>
      <c r="H2421" s="318">
        <v>40830</v>
      </c>
      <c r="I2421" s="318">
        <v>50040</v>
      </c>
      <c r="J2421" s="315"/>
      <c r="K2421" s="315">
        <v>3126</v>
      </c>
      <c r="L2421" s="315" t="s">
        <v>3173</v>
      </c>
      <c r="M2421" s="315" t="s">
        <v>764</v>
      </c>
      <c r="N2421" s="315" t="s">
        <v>755</v>
      </c>
      <c r="O2421" s="315"/>
      <c r="P2421" s="315"/>
      <c r="Q2421" s="315"/>
    </row>
    <row r="2422" spans="1:17">
      <c r="A2422" s="315" t="s">
        <v>755</v>
      </c>
      <c r="B2422" s="315" t="s">
        <v>2095</v>
      </c>
      <c r="C2422" s="315" t="s">
        <v>2098</v>
      </c>
      <c r="D2422" s="316">
        <v>4.1399999999999997</v>
      </c>
      <c r="E2422" s="317">
        <v>4631</v>
      </c>
      <c r="F2422" s="317">
        <v>1847.7800000000002</v>
      </c>
      <c r="G2422" s="318">
        <v>40765</v>
      </c>
      <c r="H2422" s="318">
        <v>41024</v>
      </c>
      <c r="I2422" s="318">
        <v>50405</v>
      </c>
      <c r="J2422" s="315"/>
      <c r="K2422" s="315">
        <v>1012</v>
      </c>
      <c r="L2422" s="315" t="s">
        <v>2075</v>
      </c>
      <c r="M2422" s="315" t="s">
        <v>766</v>
      </c>
      <c r="N2422" s="315" t="s">
        <v>755</v>
      </c>
      <c r="O2422" s="315"/>
      <c r="P2422" s="315"/>
      <c r="Q2422" s="315"/>
    </row>
    <row r="2423" spans="1:17">
      <c r="A2423" s="315" t="s">
        <v>755</v>
      </c>
      <c r="B2423" s="315" t="s">
        <v>2095</v>
      </c>
      <c r="C2423" s="315" t="s">
        <v>2098</v>
      </c>
      <c r="D2423" s="316">
        <v>4.1399999999999997</v>
      </c>
      <c r="E2423" s="317">
        <v>4785</v>
      </c>
      <c r="F2423" s="317">
        <v>2311.15</v>
      </c>
      <c r="G2423" s="318">
        <v>40779</v>
      </c>
      <c r="H2423" s="318">
        <v>40870</v>
      </c>
      <c r="I2423" s="318">
        <v>50040</v>
      </c>
      <c r="J2423" s="315"/>
      <c r="K2423" s="315">
        <v>5506</v>
      </c>
      <c r="L2423" s="315" t="s">
        <v>2802</v>
      </c>
      <c r="M2423" s="315" t="s">
        <v>776</v>
      </c>
      <c r="N2423" s="315" t="s">
        <v>755</v>
      </c>
      <c r="O2423" s="315"/>
      <c r="P2423" s="315"/>
      <c r="Q2423" s="315"/>
    </row>
    <row r="2424" spans="1:17">
      <c r="A2424" s="315" t="s">
        <v>755</v>
      </c>
      <c r="B2424" s="315" t="s">
        <v>2095</v>
      </c>
      <c r="C2424" s="315" t="s">
        <v>2096</v>
      </c>
      <c r="D2424" s="316">
        <v>4.1399999999999997</v>
      </c>
      <c r="E2424" s="317">
        <v>5153</v>
      </c>
      <c r="F2424" s="317">
        <v>2030.2899999999997</v>
      </c>
      <c r="G2424" s="318">
        <v>40795</v>
      </c>
      <c r="H2424" s="318">
        <v>41619</v>
      </c>
      <c r="I2424" s="318">
        <v>50770</v>
      </c>
      <c r="J2424" s="315"/>
      <c r="K2424" s="315">
        <v>6932</v>
      </c>
      <c r="L2424" s="315" t="s">
        <v>2972</v>
      </c>
      <c r="M2424" s="315" t="s">
        <v>811</v>
      </c>
      <c r="N2424" s="315" t="s">
        <v>755</v>
      </c>
      <c r="O2424" s="315"/>
      <c r="P2424" s="315"/>
      <c r="Q2424" s="315"/>
    </row>
    <row r="2425" spans="1:17">
      <c r="A2425" s="315" t="s">
        <v>755</v>
      </c>
      <c r="B2425" s="315" t="s">
        <v>2095</v>
      </c>
      <c r="C2425" s="315" t="s">
        <v>2098</v>
      </c>
      <c r="D2425" s="316">
        <v>4.1399999999999997</v>
      </c>
      <c r="E2425" s="317">
        <v>1628</v>
      </c>
      <c r="F2425" s="317">
        <v>786.31999999999994</v>
      </c>
      <c r="G2425" s="318">
        <v>40836</v>
      </c>
      <c r="H2425" s="318">
        <v>40870</v>
      </c>
      <c r="I2425" s="318">
        <v>50040</v>
      </c>
      <c r="J2425" s="315"/>
      <c r="K2425" s="315">
        <v>2414</v>
      </c>
      <c r="L2425" s="315" t="s">
        <v>3174</v>
      </c>
      <c r="M2425" s="315" t="s">
        <v>758</v>
      </c>
      <c r="N2425" s="315" t="s">
        <v>755</v>
      </c>
      <c r="O2425" s="315"/>
      <c r="P2425" s="315"/>
      <c r="Q2425" s="315"/>
    </row>
    <row r="2426" spans="1:17">
      <c r="A2426" s="315" t="s">
        <v>755</v>
      </c>
      <c r="B2426" s="315" t="s">
        <v>2095</v>
      </c>
      <c r="C2426" s="315" t="s">
        <v>2098</v>
      </c>
      <c r="D2426" s="316">
        <v>4.17</v>
      </c>
      <c r="E2426" s="317">
        <v>4507</v>
      </c>
      <c r="F2426" s="317">
        <v>2176.89</v>
      </c>
      <c r="G2426" s="318">
        <v>40764</v>
      </c>
      <c r="H2426" s="318">
        <v>40744</v>
      </c>
      <c r="I2426" s="318">
        <v>50040</v>
      </c>
      <c r="J2426" s="315"/>
      <c r="K2426" s="315">
        <v>3303</v>
      </c>
      <c r="L2426" s="315" t="s">
        <v>2441</v>
      </c>
      <c r="M2426" s="315" t="s">
        <v>764</v>
      </c>
      <c r="N2426" s="315" t="s">
        <v>755</v>
      </c>
      <c r="O2426" s="315"/>
      <c r="P2426" s="315"/>
      <c r="Q2426" s="315"/>
    </row>
    <row r="2427" spans="1:17">
      <c r="A2427" s="315" t="s">
        <v>755</v>
      </c>
      <c r="B2427" s="315" t="s">
        <v>2095</v>
      </c>
      <c r="C2427" s="315" t="s">
        <v>2096</v>
      </c>
      <c r="D2427" s="316">
        <v>4.18</v>
      </c>
      <c r="E2427" s="317">
        <v>3870</v>
      </c>
      <c r="F2427" s="317">
        <v>2291.04</v>
      </c>
      <c r="G2427" s="318">
        <v>40492</v>
      </c>
      <c r="H2427" s="318">
        <v>40660</v>
      </c>
      <c r="I2427" s="318">
        <v>50040</v>
      </c>
      <c r="J2427" s="315"/>
      <c r="K2427" s="315">
        <v>1295</v>
      </c>
      <c r="L2427" s="315" t="s">
        <v>2791</v>
      </c>
      <c r="M2427" s="315" t="s">
        <v>766</v>
      </c>
      <c r="N2427" s="315" t="s">
        <v>755</v>
      </c>
      <c r="O2427" s="315"/>
      <c r="P2427" s="315"/>
      <c r="Q2427" s="315"/>
    </row>
    <row r="2428" spans="1:17">
      <c r="A2428" s="315" t="s">
        <v>755</v>
      </c>
      <c r="B2428" s="315" t="s">
        <v>2095</v>
      </c>
      <c r="C2428" s="315" t="s">
        <v>2098</v>
      </c>
      <c r="D2428" s="316">
        <v>4.18</v>
      </c>
      <c r="E2428" s="317">
        <v>1910</v>
      </c>
      <c r="F2428" s="317">
        <v>922.55</v>
      </c>
      <c r="G2428" s="318">
        <v>40533</v>
      </c>
      <c r="H2428" s="318">
        <v>40738</v>
      </c>
      <c r="I2428" s="318">
        <v>50040</v>
      </c>
      <c r="J2428" s="315"/>
      <c r="K2428" s="315">
        <v>6722</v>
      </c>
      <c r="L2428" s="315" t="s">
        <v>3175</v>
      </c>
      <c r="M2428" s="315" t="s">
        <v>811</v>
      </c>
      <c r="N2428" s="315" t="s">
        <v>755</v>
      </c>
      <c r="O2428" s="315"/>
      <c r="P2428" s="315"/>
      <c r="Q2428" s="315"/>
    </row>
    <row r="2429" spans="1:17">
      <c r="A2429" s="315" t="s">
        <v>755</v>
      </c>
      <c r="B2429" s="315" t="s">
        <v>2095</v>
      </c>
      <c r="C2429" s="315" t="s">
        <v>2098</v>
      </c>
      <c r="D2429" s="316">
        <v>4.18</v>
      </c>
      <c r="E2429" s="317">
        <v>4164.72</v>
      </c>
      <c r="F2429" s="317">
        <v>2011.57</v>
      </c>
      <c r="G2429" s="318">
        <v>40730</v>
      </c>
      <c r="H2429" s="318">
        <v>40840</v>
      </c>
      <c r="I2429" s="318">
        <v>50040</v>
      </c>
      <c r="J2429" s="315"/>
      <c r="K2429" s="315">
        <v>4132</v>
      </c>
      <c r="L2429" s="315" t="s">
        <v>2422</v>
      </c>
      <c r="M2429" s="315" t="s">
        <v>1484</v>
      </c>
      <c r="N2429" s="315" t="s">
        <v>755</v>
      </c>
      <c r="O2429" s="315"/>
      <c r="P2429" s="315"/>
      <c r="Q2429" s="315"/>
    </row>
    <row r="2430" spans="1:17">
      <c r="A2430" s="315" t="s">
        <v>755</v>
      </c>
      <c r="B2430" s="315" t="s">
        <v>2095</v>
      </c>
      <c r="C2430" s="315" t="s">
        <v>2098</v>
      </c>
      <c r="D2430" s="316">
        <v>4.18</v>
      </c>
      <c r="E2430" s="317">
        <v>1737</v>
      </c>
      <c r="F2430" s="317">
        <v>838.97</v>
      </c>
      <c r="G2430" s="318">
        <v>40815</v>
      </c>
      <c r="H2430" s="318">
        <v>40865</v>
      </c>
      <c r="I2430" s="318">
        <v>50040</v>
      </c>
      <c r="J2430" s="315"/>
      <c r="K2430" s="315">
        <v>7204</v>
      </c>
      <c r="L2430" s="315" t="s">
        <v>3176</v>
      </c>
      <c r="M2430" s="315" t="s">
        <v>966</v>
      </c>
      <c r="N2430" s="315" t="s">
        <v>755</v>
      </c>
      <c r="O2430" s="315"/>
      <c r="P2430" s="315"/>
      <c r="Q2430" s="315"/>
    </row>
    <row r="2431" spans="1:17">
      <c r="A2431" s="315" t="s">
        <v>755</v>
      </c>
      <c r="B2431" s="315" t="s">
        <v>2095</v>
      </c>
      <c r="C2431" s="315" t="s">
        <v>2098</v>
      </c>
      <c r="D2431" s="316">
        <v>4.2</v>
      </c>
      <c r="E2431" s="317">
        <v>3928</v>
      </c>
      <c r="F2431" s="317">
        <v>2946</v>
      </c>
      <c r="G2431" s="318">
        <v>39570</v>
      </c>
      <c r="H2431" s="318">
        <v>40142</v>
      </c>
      <c r="I2431" s="318">
        <v>49309</v>
      </c>
      <c r="J2431" s="315"/>
      <c r="K2431" s="315">
        <v>3368</v>
      </c>
      <c r="L2431" s="315" t="s">
        <v>2122</v>
      </c>
      <c r="M2431" s="315" t="s">
        <v>764</v>
      </c>
      <c r="N2431" s="315" t="s">
        <v>755</v>
      </c>
      <c r="O2431" s="315"/>
      <c r="P2431" s="315"/>
      <c r="Q2431" s="315"/>
    </row>
    <row r="2432" spans="1:17">
      <c r="A2432" s="315" t="s">
        <v>750</v>
      </c>
      <c r="B2432" s="315" t="s">
        <v>2095</v>
      </c>
      <c r="C2432" s="315" t="s">
        <v>2096</v>
      </c>
      <c r="D2432" s="316">
        <v>4.2</v>
      </c>
      <c r="E2432" s="317">
        <v>2593</v>
      </c>
      <c r="F2432" s="317">
        <v>2333.6999999999998</v>
      </c>
      <c r="G2432" s="318">
        <v>39569</v>
      </c>
      <c r="H2432" s="318">
        <v>39872</v>
      </c>
      <c r="I2432" s="318">
        <v>49279</v>
      </c>
      <c r="J2432" s="315"/>
      <c r="K2432" s="315">
        <v>5512</v>
      </c>
      <c r="L2432" s="315" t="s">
        <v>3177</v>
      </c>
      <c r="M2432" s="315" t="s">
        <v>776</v>
      </c>
      <c r="N2432" s="315" t="s">
        <v>750</v>
      </c>
      <c r="O2432" s="315"/>
      <c r="P2432" s="315"/>
      <c r="Q2432" s="315"/>
    </row>
    <row r="2433" spans="1:17">
      <c r="A2433" s="315" t="s">
        <v>755</v>
      </c>
      <c r="B2433" s="315" t="s">
        <v>2095</v>
      </c>
      <c r="C2433" s="315" t="s">
        <v>2098</v>
      </c>
      <c r="D2433" s="316">
        <v>4.2</v>
      </c>
      <c r="E2433" s="317">
        <v>4026</v>
      </c>
      <c r="F2433" s="317">
        <v>3019.5</v>
      </c>
      <c r="G2433" s="318">
        <v>39570</v>
      </c>
      <c r="H2433" s="318">
        <v>40061</v>
      </c>
      <c r="I2433" s="318">
        <v>49309</v>
      </c>
      <c r="J2433" s="315"/>
      <c r="K2433" s="315">
        <v>8575</v>
      </c>
      <c r="L2433" s="315" t="s">
        <v>2145</v>
      </c>
      <c r="M2433" s="315" t="s">
        <v>792</v>
      </c>
      <c r="N2433" s="315" t="s">
        <v>755</v>
      </c>
      <c r="O2433" s="315"/>
      <c r="P2433" s="315"/>
      <c r="Q2433" s="315"/>
    </row>
    <row r="2434" spans="1:17">
      <c r="A2434" s="315" t="s">
        <v>755</v>
      </c>
      <c r="B2434" s="315" t="s">
        <v>2095</v>
      </c>
      <c r="C2434" s="315" t="s">
        <v>2096</v>
      </c>
      <c r="D2434" s="316">
        <v>4.2</v>
      </c>
      <c r="E2434" s="317">
        <v>2665.65</v>
      </c>
      <c r="F2434" s="317">
        <v>2399.0800000000004</v>
      </c>
      <c r="G2434" s="318">
        <v>39570</v>
      </c>
      <c r="H2434" s="318">
        <v>39406</v>
      </c>
      <c r="I2434" s="318">
        <v>48549</v>
      </c>
      <c r="J2434" s="315"/>
      <c r="K2434" s="315">
        <v>9512</v>
      </c>
      <c r="L2434" s="315" t="s">
        <v>2983</v>
      </c>
      <c r="M2434" s="315" t="s">
        <v>770</v>
      </c>
      <c r="N2434" s="315" t="s">
        <v>755</v>
      </c>
      <c r="O2434" s="315"/>
      <c r="P2434" s="315"/>
      <c r="Q2434" s="315"/>
    </row>
    <row r="2435" spans="1:17">
      <c r="A2435" s="315" t="s">
        <v>755</v>
      </c>
      <c r="B2435" s="315" t="s">
        <v>2095</v>
      </c>
      <c r="C2435" s="315" t="s">
        <v>2098</v>
      </c>
      <c r="D2435" s="316">
        <v>4.2</v>
      </c>
      <c r="E2435" s="317">
        <v>3877</v>
      </c>
      <c r="F2435" s="317">
        <v>2907.75</v>
      </c>
      <c r="G2435" s="318">
        <v>39570</v>
      </c>
      <c r="H2435" s="318">
        <v>39737</v>
      </c>
      <c r="I2435" s="318">
        <v>48944</v>
      </c>
      <c r="J2435" s="315"/>
      <c r="K2435" s="315">
        <v>2950</v>
      </c>
      <c r="L2435" s="315" t="s">
        <v>3178</v>
      </c>
      <c r="M2435" s="315" t="s">
        <v>1431</v>
      </c>
      <c r="N2435" s="315" t="s">
        <v>755</v>
      </c>
      <c r="O2435" s="315"/>
      <c r="P2435" s="315"/>
      <c r="Q2435" s="315"/>
    </row>
    <row r="2436" spans="1:17">
      <c r="A2436" s="315" t="s">
        <v>755</v>
      </c>
      <c r="B2436" s="315" t="s">
        <v>2095</v>
      </c>
      <c r="C2436" s="315" t="s">
        <v>2098</v>
      </c>
      <c r="D2436" s="316">
        <v>4.2</v>
      </c>
      <c r="E2436" s="317">
        <v>4526</v>
      </c>
      <c r="F2436" s="317">
        <v>3394.5</v>
      </c>
      <c r="G2436" s="318">
        <v>39569</v>
      </c>
      <c r="H2436" s="318">
        <v>39702</v>
      </c>
      <c r="I2436" s="318">
        <v>48944</v>
      </c>
      <c r="J2436" s="315"/>
      <c r="K2436" s="315">
        <v>1027</v>
      </c>
      <c r="L2436" s="315" t="s">
        <v>2878</v>
      </c>
      <c r="M2436" s="315" t="s">
        <v>766</v>
      </c>
      <c r="N2436" s="315" t="s">
        <v>755</v>
      </c>
      <c r="O2436" s="315"/>
      <c r="P2436" s="315"/>
      <c r="Q2436" s="315"/>
    </row>
    <row r="2437" spans="1:17">
      <c r="A2437" s="315" t="s">
        <v>755</v>
      </c>
      <c r="B2437" s="315" t="s">
        <v>2095</v>
      </c>
      <c r="C2437" s="315" t="s">
        <v>2098</v>
      </c>
      <c r="D2437" s="316">
        <v>4.2</v>
      </c>
      <c r="E2437" s="317">
        <v>4693</v>
      </c>
      <c r="F2437" s="317">
        <v>3519.75</v>
      </c>
      <c r="G2437" s="318">
        <v>39570</v>
      </c>
      <c r="H2437" s="318">
        <v>39541</v>
      </c>
      <c r="I2437" s="318">
        <v>48914</v>
      </c>
      <c r="J2437" s="315"/>
      <c r="K2437" s="315">
        <v>3212</v>
      </c>
      <c r="L2437" s="315" t="s">
        <v>760</v>
      </c>
      <c r="M2437" s="315" t="s">
        <v>761</v>
      </c>
      <c r="N2437" s="315" t="s">
        <v>755</v>
      </c>
      <c r="O2437" s="315"/>
      <c r="P2437" s="315"/>
      <c r="Q2437" s="315"/>
    </row>
    <row r="2438" spans="1:17">
      <c r="A2438" s="315" t="s">
        <v>755</v>
      </c>
      <c r="B2438" s="315" t="s">
        <v>2095</v>
      </c>
      <c r="C2438" s="315" t="s">
        <v>2098</v>
      </c>
      <c r="D2438" s="316">
        <v>4.2</v>
      </c>
      <c r="E2438" s="317">
        <v>3169</v>
      </c>
      <c r="F2438" s="317">
        <v>2376.75</v>
      </c>
      <c r="G2438" s="318">
        <v>39570</v>
      </c>
      <c r="H2438" s="318">
        <v>38790</v>
      </c>
      <c r="I2438" s="318">
        <v>48183</v>
      </c>
      <c r="J2438" s="315"/>
      <c r="K2438" s="315">
        <v>8247</v>
      </c>
      <c r="L2438" s="315" t="s">
        <v>3179</v>
      </c>
      <c r="M2438" s="315" t="s">
        <v>784</v>
      </c>
      <c r="N2438" s="315" t="s">
        <v>755</v>
      </c>
      <c r="O2438" s="315"/>
      <c r="P2438" s="315"/>
      <c r="Q2438" s="315"/>
    </row>
    <row r="2439" spans="1:17">
      <c r="A2439" s="315" t="s">
        <v>755</v>
      </c>
      <c r="B2439" s="315" t="s">
        <v>2095</v>
      </c>
      <c r="C2439" s="315" t="s">
        <v>2098</v>
      </c>
      <c r="D2439" s="316">
        <v>4.2</v>
      </c>
      <c r="E2439" s="317">
        <v>4593</v>
      </c>
      <c r="F2439" s="317">
        <v>3444.75</v>
      </c>
      <c r="G2439" s="318">
        <v>39623</v>
      </c>
      <c r="H2439" s="318">
        <v>40017</v>
      </c>
      <c r="I2439" s="318">
        <v>49309</v>
      </c>
      <c r="J2439" s="315"/>
      <c r="K2439" s="315">
        <v>3063</v>
      </c>
      <c r="L2439" s="315" t="s">
        <v>1856</v>
      </c>
      <c r="M2439" s="315" t="s">
        <v>764</v>
      </c>
      <c r="N2439" s="315" t="s">
        <v>755</v>
      </c>
      <c r="O2439" s="315"/>
      <c r="P2439" s="315"/>
      <c r="Q2439" s="315"/>
    </row>
    <row r="2440" spans="1:17">
      <c r="A2440" s="315" t="s">
        <v>750</v>
      </c>
      <c r="B2440" s="315" t="s">
        <v>2095</v>
      </c>
      <c r="C2440" s="315" t="s">
        <v>2098</v>
      </c>
      <c r="D2440" s="316">
        <v>4.2</v>
      </c>
      <c r="E2440" s="317">
        <v>4461.01</v>
      </c>
      <c r="F2440" s="317">
        <v>3097.92</v>
      </c>
      <c r="G2440" s="318">
        <v>39570</v>
      </c>
      <c r="H2440" s="318">
        <v>39304</v>
      </c>
      <c r="I2440" s="318">
        <v>48549</v>
      </c>
      <c r="J2440" s="315"/>
      <c r="K2440" s="315">
        <v>8421</v>
      </c>
      <c r="L2440" s="315" t="s">
        <v>2933</v>
      </c>
      <c r="M2440" s="315" t="s">
        <v>784</v>
      </c>
      <c r="N2440" s="315" t="s">
        <v>750</v>
      </c>
      <c r="O2440" s="315"/>
      <c r="P2440" s="315"/>
      <c r="Q2440" s="315"/>
    </row>
    <row r="2441" spans="1:17">
      <c r="A2441" s="315" t="s">
        <v>755</v>
      </c>
      <c r="B2441" s="315" t="s">
        <v>2095</v>
      </c>
      <c r="C2441" s="315" t="s">
        <v>2098</v>
      </c>
      <c r="D2441" s="316">
        <v>4.2</v>
      </c>
      <c r="E2441" s="317">
        <v>4204</v>
      </c>
      <c r="F2441" s="317">
        <v>3153</v>
      </c>
      <c r="G2441" s="318">
        <v>39570</v>
      </c>
      <c r="H2441" s="318">
        <v>39128</v>
      </c>
      <c r="I2441" s="318">
        <v>48549</v>
      </c>
      <c r="J2441" s="315"/>
      <c r="K2441" s="315">
        <v>4914</v>
      </c>
      <c r="L2441" s="315" t="s">
        <v>791</v>
      </c>
      <c r="M2441" s="315" t="s">
        <v>764</v>
      </c>
      <c r="N2441" s="315" t="s">
        <v>755</v>
      </c>
      <c r="O2441" s="315"/>
      <c r="P2441" s="315"/>
      <c r="Q2441" s="315"/>
    </row>
    <row r="2442" spans="1:17">
      <c r="A2442" s="315" t="s">
        <v>755</v>
      </c>
      <c r="B2442" s="315" t="s">
        <v>2095</v>
      </c>
      <c r="C2442" s="315" t="s">
        <v>2098</v>
      </c>
      <c r="D2442" s="316">
        <v>4.2</v>
      </c>
      <c r="E2442" s="317">
        <v>3305</v>
      </c>
      <c r="F2442" s="317">
        <v>2478.75</v>
      </c>
      <c r="G2442" s="318">
        <v>39570</v>
      </c>
      <c r="H2442" s="318">
        <v>39366</v>
      </c>
      <c r="I2442" s="318">
        <v>48549</v>
      </c>
      <c r="J2442" s="315"/>
      <c r="K2442" s="315">
        <v>1722</v>
      </c>
      <c r="L2442" s="315" t="s">
        <v>2882</v>
      </c>
      <c r="M2442" s="315" t="s">
        <v>761</v>
      </c>
      <c r="N2442" s="315" t="s">
        <v>755</v>
      </c>
      <c r="O2442" s="315"/>
      <c r="P2442" s="315"/>
      <c r="Q2442" s="315"/>
    </row>
    <row r="2443" spans="1:17">
      <c r="A2443" s="315" t="s">
        <v>755</v>
      </c>
      <c r="B2443" s="315" t="s">
        <v>2095</v>
      </c>
      <c r="C2443" s="315" t="s">
        <v>2098</v>
      </c>
      <c r="D2443" s="316">
        <v>4.2</v>
      </c>
      <c r="E2443" s="317">
        <v>4470</v>
      </c>
      <c r="F2443" s="317">
        <v>3352.5</v>
      </c>
      <c r="G2443" s="318">
        <v>39569</v>
      </c>
      <c r="H2443" s="318">
        <v>39997</v>
      </c>
      <c r="I2443" s="318">
        <v>49279</v>
      </c>
      <c r="J2443" s="315"/>
      <c r="K2443" s="315">
        <v>3185</v>
      </c>
      <c r="L2443" s="315" t="s">
        <v>2138</v>
      </c>
      <c r="M2443" s="315" t="s">
        <v>761</v>
      </c>
      <c r="N2443" s="315" t="s">
        <v>755</v>
      </c>
      <c r="O2443" s="315"/>
      <c r="P2443" s="315"/>
      <c r="Q2443" s="315"/>
    </row>
    <row r="2444" spans="1:17">
      <c r="A2444" s="315" t="s">
        <v>755</v>
      </c>
      <c r="B2444" s="315" t="s">
        <v>2095</v>
      </c>
      <c r="C2444" s="315" t="s">
        <v>2098</v>
      </c>
      <c r="D2444" s="316">
        <v>4.2</v>
      </c>
      <c r="E2444" s="317">
        <v>4534</v>
      </c>
      <c r="F2444" s="317">
        <v>2189.92</v>
      </c>
      <c r="G2444" s="318">
        <v>39570</v>
      </c>
      <c r="H2444" s="318">
        <v>40792</v>
      </c>
      <c r="I2444" s="318">
        <v>50040</v>
      </c>
      <c r="J2444" s="315"/>
      <c r="K2444" s="315">
        <v>8500</v>
      </c>
      <c r="L2444" s="315" t="s">
        <v>1660</v>
      </c>
      <c r="M2444" s="315" t="s">
        <v>792</v>
      </c>
      <c r="N2444" s="315" t="s">
        <v>755</v>
      </c>
      <c r="O2444" s="315"/>
      <c r="P2444" s="315"/>
      <c r="Q2444" s="315"/>
    </row>
    <row r="2445" spans="1:17">
      <c r="A2445" s="315" t="s">
        <v>755</v>
      </c>
      <c r="B2445" s="315" t="s">
        <v>2095</v>
      </c>
      <c r="C2445" s="315" t="s">
        <v>2096</v>
      </c>
      <c r="D2445" s="316">
        <v>4.2</v>
      </c>
      <c r="E2445" s="317">
        <v>3528</v>
      </c>
      <c r="F2445" s="317">
        <v>3175.2000000000003</v>
      </c>
      <c r="G2445" s="318">
        <v>39767</v>
      </c>
      <c r="H2445" s="318">
        <v>39730</v>
      </c>
      <c r="I2445" s="318">
        <v>48944</v>
      </c>
      <c r="J2445" s="315"/>
      <c r="K2445" s="315">
        <v>8500</v>
      </c>
      <c r="L2445" s="315" t="s">
        <v>1660</v>
      </c>
      <c r="M2445" s="315" t="s">
        <v>792</v>
      </c>
      <c r="N2445" s="315" t="s">
        <v>755</v>
      </c>
      <c r="O2445" s="315"/>
      <c r="P2445" s="315"/>
      <c r="Q2445" s="315"/>
    </row>
    <row r="2446" spans="1:17">
      <c r="A2446" s="315" t="s">
        <v>755</v>
      </c>
      <c r="B2446" s="315" t="s">
        <v>2095</v>
      </c>
      <c r="C2446" s="315" t="s">
        <v>2098</v>
      </c>
      <c r="D2446" s="316">
        <v>4.2</v>
      </c>
      <c r="E2446" s="317">
        <v>3694</v>
      </c>
      <c r="F2446" s="317">
        <v>2770.5</v>
      </c>
      <c r="G2446" s="318">
        <v>39570</v>
      </c>
      <c r="H2446" s="318">
        <v>39728</v>
      </c>
      <c r="I2446" s="318">
        <v>48944</v>
      </c>
      <c r="J2446" s="315"/>
      <c r="K2446" s="315">
        <v>4803</v>
      </c>
      <c r="L2446" s="315" t="s">
        <v>2121</v>
      </c>
      <c r="M2446" s="315" t="s">
        <v>776</v>
      </c>
      <c r="N2446" s="315" t="s">
        <v>755</v>
      </c>
      <c r="O2446" s="315"/>
      <c r="P2446" s="315"/>
      <c r="Q2446" s="315"/>
    </row>
    <row r="2447" spans="1:17">
      <c r="A2447" s="315" t="s">
        <v>755</v>
      </c>
      <c r="B2447" s="315" t="s">
        <v>2095</v>
      </c>
      <c r="C2447" s="315" t="s">
        <v>2098</v>
      </c>
      <c r="D2447" s="316">
        <v>4.2</v>
      </c>
      <c r="E2447" s="317">
        <v>4294</v>
      </c>
      <c r="F2447" s="317">
        <v>3220.5</v>
      </c>
      <c r="G2447" s="318">
        <v>39570</v>
      </c>
      <c r="H2447" s="318">
        <v>39283</v>
      </c>
      <c r="I2447" s="318">
        <v>48549</v>
      </c>
      <c r="J2447" s="315"/>
      <c r="K2447" s="315">
        <v>8330</v>
      </c>
      <c r="L2447" s="315" t="s">
        <v>2550</v>
      </c>
      <c r="M2447" s="315" t="s">
        <v>784</v>
      </c>
      <c r="N2447" s="315" t="s">
        <v>755</v>
      </c>
      <c r="O2447" s="315"/>
      <c r="P2447" s="315"/>
      <c r="Q2447" s="315"/>
    </row>
    <row r="2448" spans="1:17">
      <c r="A2448" s="315" t="s">
        <v>755</v>
      </c>
      <c r="B2448" s="315" t="s">
        <v>2095</v>
      </c>
      <c r="C2448" s="315" t="s">
        <v>2098</v>
      </c>
      <c r="D2448" s="316">
        <v>4.2</v>
      </c>
      <c r="E2448" s="317">
        <v>2481</v>
      </c>
      <c r="F2448" s="317">
        <v>1525.8300000000002</v>
      </c>
      <c r="G2448" s="318">
        <v>39570</v>
      </c>
      <c r="H2448" s="318">
        <v>40324</v>
      </c>
      <c r="I2448" s="318">
        <v>49674</v>
      </c>
      <c r="J2448" s="315"/>
      <c r="K2448" s="315">
        <v>6214</v>
      </c>
      <c r="L2448" s="315" t="s">
        <v>2723</v>
      </c>
      <c r="M2448" s="315" t="s">
        <v>788</v>
      </c>
      <c r="N2448" s="315" t="s">
        <v>755</v>
      </c>
      <c r="O2448" s="315"/>
      <c r="P2448" s="315"/>
      <c r="Q2448" s="315"/>
    </row>
    <row r="2449" spans="1:17">
      <c r="A2449" s="315" t="s">
        <v>755</v>
      </c>
      <c r="B2449" s="315" t="s">
        <v>2095</v>
      </c>
      <c r="C2449" s="315" t="s">
        <v>2098</v>
      </c>
      <c r="D2449" s="316">
        <v>4.2</v>
      </c>
      <c r="E2449" s="317">
        <v>4147.76</v>
      </c>
      <c r="F2449" s="317">
        <v>3110.8199999999997</v>
      </c>
      <c r="G2449" s="318">
        <v>39569</v>
      </c>
      <c r="H2449" s="318">
        <v>39549</v>
      </c>
      <c r="I2449" s="318">
        <v>48914</v>
      </c>
      <c r="J2449" s="315"/>
      <c r="K2449" s="315">
        <v>9450</v>
      </c>
      <c r="L2449" s="315" t="s">
        <v>2741</v>
      </c>
      <c r="M2449" s="315" t="s">
        <v>770</v>
      </c>
      <c r="N2449" s="315" t="s">
        <v>755</v>
      </c>
      <c r="O2449" s="315"/>
      <c r="P2449" s="315"/>
      <c r="Q2449" s="315"/>
    </row>
    <row r="2450" spans="1:17">
      <c r="A2450" s="315" t="s">
        <v>755</v>
      </c>
      <c r="B2450" s="315" t="s">
        <v>2095</v>
      </c>
      <c r="C2450" s="315" t="s">
        <v>2098</v>
      </c>
      <c r="D2450" s="316">
        <v>4.2</v>
      </c>
      <c r="E2450" s="317">
        <v>4024</v>
      </c>
      <c r="F2450" s="317">
        <v>3018</v>
      </c>
      <c r="G2450" s="318">
        <v>39570</v>
      </c>
      <c r="H2450" s="318">
        <v>39197</v>
      </c>
      <c r="I2450" s="318">
        <v>48549</v>
      </c>
      <c r="J2450" s="315"/>
      <c r="K2450" s="315">
        <v>8645</v>
      </c>
      <c r="L2450" s="315" t="s">
        <v>1397</v>
      </c>
      <c r="M2450" s="315" t="s">
        <v>770</v>
      </c>
      <c r="N2450" s="315" t="s">
        <v>755</v>
      </c>
      <c r="O2450" s="315"/>
      <c r="P2450" s="315"/>
      <c r="Q2450" s="315"/>
    </row>
    <row r="2451" spans="1:17">
      <c r="A2451" s="315" t="s">
        <v>755</v>
      </c>
      <c r="B2451" s="315" t="s">
        <v>2095</v>
      </c>
      <c r="C2451" s="315" t="s">
        <v>2098</v>
      </c>
      <c r="D2451" s="316">
        <v>4.2</v>
      </c>
      <c r="E2451" s="317">
        <v>3983.35</v>
      </c>
      <c r="F2451" s="317">
        <v>2987.5099999999998</v>
      </c>
      <c r="G2451" s="318">
        <v>39596</v>
      </c>
      <c r="H2451" s="318">
        <v>38903</v>
      </c>
      <c r="I2451" s="318">
        <v>48183</v>
      </c>
      <c r="J2451" s="315"/>
      <c r="K2451" s="315">
        <v>8049</v>
      </c>
      <c r="L2451" s="315" t="s">
        <v>328</v>
      </c>
      <c r="M2451" s="315" t="s">
        <v>784</v>
      </c>
      <c r="N2451" s="315" t="s">
        <v>755</v>
      </c>
      <c r="O2451" s="315"/>
      <c r="P2451" s="315"/>
      <c r="Q2451" s="315"/>
    </row>
    <row r="2452" spans="1:17">
      <c r="A2452" s="315" t="s">
        <v>755</v>
      </c>
      <c r="B2452" s="315" t="s">
        <v>2095</v>
      </c>
      <c r="C2452" s="315" t="s">
        <v>2098</v>
      </c>
      <c r="D2452" s="316">
        <v>4.2</v>
      </c>
      <c r="E2452" s="317">
        <v>3741.71</v>
      </c>
      <c r="F2452" s="317">
        <v>2806.3099999999995</v>
      </c>
      <c r="G2452" s="318">
        <v>39597</v>
      </c>
      <c r="H2452" s="318">
        <v>39628</v>
      </c>
      <c r="I2452" s="318">
        <v>48914</v>
      </c>
      <c r="J2452" s="315"/>
      <c r="K2452" s="315">
        <v>8046</v>
      </c>
      <c r="L2452" s="315" t="s">
        <v>328</v>
      </c>
      <c r="M2452" s="315" t="s">
        <v>784</v>
      </c>
      <c r="N2452" s="315" t="s">
        <v>755</v>
      </c>
      <c r="O2452" s="315"/>
      <c r="P2452" s="315"/>
      <c r="Q2452" s="315"/>
    </row>
    <row r="2453" spans="1:17">
      <c r="A2453" s="315" t="s">
        <v>755</v>
      </c>
      <c r="B2453" s="315" t="s">
        <v>2095</v>
      </c>
      <c r="C2453" s="315" t="s">
        <v>2098</v>
      </c>
      <c r="D2453" s="316">
        <v>4.2</v>
      </c>
      <c r="E2453" s="317">
        <v>3739</v>
      </c>
      <c r="F2453" s="317">
        <v>2804.25</v>
      </c>
      <c r="G2453" s="318">
        <v>39597</v>
      </c>
      <c r="H2453" s="318">
        <v>39066</v>
      </c>
      <c r="I2453" s="318">
        <v>48213</v>
      </c>
      <c r="J2453" s="315"/>
      <c r="K2453" s="315">
        <v>6015</v>
      </c>
      <c r="L2453" s="315" t="s">
        <v>314</v>
      </c>
      <c r="M2453" s="315" t="s">
        <v>788</v>
      </c>
      <c r="N2453" s="315" t="s">
        <v>755</v>
      </c>
      <c r="O2453" s="315"/>
      <c r="P2453" s="315"/>
      <c r="Q2453" s="315"/>
    </row>
    <row r="2454" spans="1:17">
      <c r="A2454" s="315" t="s">
        <v>755</v>
      </c>
      <c r="B2454" s="315" t="s">
        <v>2095</v>
      </c>
      <c r="C2454" s="315" t="s">
        <v>2098</v>
      </c>
      <c r="D2454" s="316">
        <v>4.2</v>
      </c>
      <c r="E2454" s="317">
        <v>4117</v>
      </c>
      <c r="F2454" s="317">
        <v>3087.75</v>
      </c>
      <c r="G2454" s="318">
        <v>39597</v>
      </c>
      <c r="H2454" s="318">
        <v>38999</v>
      </c>
      <c r="I2454" s="318">
        <v>48213</v>
      </c>
      <c r="J2454" s="315"/>
      <c r="K2454" s="315">
        <v>4663</v>
      </c>
      <c r="L2454" s="315" t="s">
        <v>2625</v>
      </c>
      <c r="M2454" s="315" t="s">
        <v>776</v>
      </c>
      <c r="N2454" s="315" t="s">
        <v>755</v>
      </c>
      <c r="O2454" s="315"/>
      <c r="P2454" s="315"/>
      <c r="Q2454" s="315"/>
    </row>
    <row r="2455" spans="1:17">
      <c r="A2455" s="315" t="s">
        <v>755</v>
      </c>
      <c r="B2455" s="315" t="s">
        <v>2095</v>
      </c>
      <c r="C2455" s="315" t="s">
        <v>2098</v>
      </c>
      <c r="D2455" s="316">
        <v>4.2</v>
      </c>
      <c r="E2455" s="317">
        <v>3868</v>
      </c>
      <c r="F2455" s="317">
        <v>2901</v>
      </c>
      <c r="G2455" s="318">
        <v>39597</v>
      </c>
      <c r="H2455" s="318">
        <v>39545</v>
      </c>
      <c r="I2455" s="318">
        <v>48914</v>
      </c>
      <c r="J2455" s="315"/>
      <c r="K2455" s="315">
        <v>6030</v>
      </c>
      <c r="L2455" s="315" t="s">
        <v>2286</v>
      </c>
      <c r="M2455" s="315" t="s">
        <v>788</v>
      </c>
      <c r="N2455" s="315" t="s">
        <v>755</v>
      </c>
      <c r="O2455" s="315"/>
      <c r="P2455" s="315"/>
      <c r="Q2455" s="315"/>
    </row>
    <row r="2456" spans="1:17">
      <c r="A2456" s="315" t="s">
        <v>755</v>
      </c>
      <c r="B2456" s="315" t="s">
        <v>2095</v>
      </c>
      <c r="C2456" s="315" t="s">
        <v>2096</v>
      </c>
      <c r="D2456" s="316">
        <v>4.2</v>
      </c>
      <c r="E2456" s="317">
        <v>1502</v>
      </c>
      <c r="F2456" s="317">
        <v>1351.8000000000002</v>
      </c>
      <c r="G2456" s="318">
        <v>39569</v>
      </c>
      <c r="H2456" s="318">
        <v>38822</v>
      </c>
      <c r="I2456" s="318">
        <v>48183</v>
      </c>
      <c r="J2456" s="315"/>
      <c r="K2456" s="315">
        <v>1807</v>
      </c>
      <c r="L2456" s="315" t="s">
        <v>2202</v>
      </c>
      <c r="M2456" s="315" t="s">
        <v>766</v>
      </c>
      <c r="N2456" s="315" t="s">
        <v>755</v>
      </c>
      <c r="O2456" s="315"/>
      <c r="P2456" s="315"/>
      <c r="Q2456" s="315"/>
    </row>
    <row r="2457" spans="1:17">
      <c r="A2457" s="315" t="s">
        <v>755</v>
      </c>
      <c r="B2457" s="315" t="s">
        <v>2095</v>
      </c>
      <c r="C2457" s="315" t="s">
        <v>2098</v>
      </c>
      <c r="D2457" s="316">
        <v>4.2</v>
      </c>
      <c r="E2457" s="317">
        <v>3745.02</v>
      </c>
      <c r="F2457" s="317">
        <v>1808.85</v>
      </c>
      <c r="G2457" s="318">
        <v>39570</v>
      </c>
      <c r="H2457" s="318">
        <v>40739</v>
      </c>
      <c r="I2457" s="318">
        <v>50040</v>
      </c>
      <c r="J2457" s="315"/>
      <c r="K2457" s="315">
        <v>7154</v>
      </c>
      <c r="L2457" s="315" t="s">
        <v>3045</v>
      </c>
      <c r="M2457" s="315" t="s">
        <v>966</v>
      </c>
      <c r="N2457" s="315" t="s">
        <v>755</v>
      </c>
      <c r="O2457" s="315"/>
      <c r="P2457" s="315"/>
      <c r="Q2457" s="315"/>
    </row>
    <row r="2458" spans="1:17">
      <c r="A2458" s="315" t="s">
        <v>755</v>
      </c>
      <c r="B2458" s="315" t="s">
        <v>2095</v>
      </c>
      <c r="C2458" s="315" t="s">
        <v>2098</v>
      </c>
      <c r="D2458" s="316">
        <v>4.2</v>
      </c>
      <c r="E2458" s="317">
        <v>4682</v>
      </c>
      <c r="F2458" s="317">
        <v>3511.5</v>
      </c>
      <c r="G2458" s="318">
        <v>39570</v>
      </c>
      <c r="H2458" s="318">
        <v>39134</v>
      </c>
      <c r="I2458" s="318">
        <v>48549</v>
      </c>
      <c r="J2458" s="315"/>
      <c r="K2458" s="315">
        <v>1055</v>
      </c>
      <c r="L2458" s="315" t="s">
        <v>2439</v>
      </c>
      <c r="M2458" s="315" t="s">
        <v>766</v>
      </c>
      <c r="N2458" s="315" t="s">
        <v>755</v>
      </c>
      <c r="O2458" s="315"/>
      <c r="P2458" s="315"/>
      <c r="Q2458" s="315"/>
    </row>
    <row r="2459" spans="1:17">
      <c r="A2459" s="315" t="s">
        <v>755</v>
      </c>
      <c r="B2459" s="315" t="s">
        <v>2095</v>
      </c>
      <c r="C2459" s="315" t="s">
        <v>2098</v>
      </c>
      <c r="D2459" s="316">
        <v>4.2</v>
      </c>
      <c r="E2459" s="317">
        <v>4350</v>
      </c>
      <c r="F2459" s="317">
        <v>3262.5</v>
      </c>
      <c r="G2459" s="318">
        <v>39570</v>
      </c>
      <c r="H2459" s="318">
        <v>39753</v>
      </c>
      <c r="I2459" s="318">
        <v>48944</v>
      </c>
      <c r="J2459" s="315"/>
      <c r="K2459" s="315">
        <v>1081</v>
      </c>
      <c r="L2459" s="315" t="s">
        <v>3180</v>
      </c>
      <c r="M2459" s="315" t="s">
        <v>766</v>
      </c>
      <c r="N2459" s="315" t="s">
        <v>755</v>
      </c>
      <c r="O2459" s="315"/>
      <c r="P2459" s="315"/>
      <c r="Q2459" s="315"/>
    </row>
    <row r="2460" spans="1:17">
      <c r="A2460" s="315" t="s">
        <v>755</v>
      </c>
      <c r="B2460" s="315" t="s">
        <v>2095</v>
      </c>
      <c r="C2460" s="315" t="s">
        <v>2098</v>
      </c>
      <c r="D2460" s="316">
        <v>4.2</v>
      </c>
      <c r="E2460" s="317">
        <v>4475</v>
      </c>
      <c r="F2460" s="317">
        <v>3356.25</v>
      </c>
      <c r="G2460" s="318">
        <v>39570</v>
      </c>
      <c r="H2460" s="318">
        <v>39287</v>
      </c>
      <c r="I2460" s="318">
        <v>48549</v>
      </c>
      <c r="J2460" s="315"/>
      <c r="K2460" s="315">
        <v>8595</v>
      </c>
      <c r="L2460" s="315" t="s">
        <v>3181</v>
      </c>
      <c r="M2460" s="315" t="s">
        <v>792</v>
      </c>
      <c r="N2460" s="315" t="s">
        <v>755</v>
      </c>
      <c r="O2460" s="315"/>
      <c r="P2460" s="315"/>
      <c r="Q2460" s="315"/>
    </row>
    <row r="2461" spans="1:17">
      <c r="A2461" s="315" t="s">
        <v>755</v>
      </c>
      <c r="B2461" s="315" t="s">
        <v>2095</v>
      </c>
      <c r="C2461" s="315" t="s">
        <v>2098</v>
      </c>
      <c r="D2461" s="316">
        <v>4.2</v>
      </c>
      <c r="E2461" s="317">
        <v>2689</v>
      </c>
      <c r="F2461" s="317">
        <v>2016.75</v>
      </c>
      <c r="G2461" s="318">
        <v>39572</v>
      </c>
      <c r="H2461" s="318">
        <v>39386</v>
      </c>
      <c r="I2461" s="318">
        <v>48549</v>
      </c>
      <c r="J2461" s="315"/>
      <c r="K2461" s="315">
        <v>6807</v>
      </c>
      <c r="L2461" s="315" t="s">
        <v>2408</v>
      </c>
      <c r="M2461" s="315" t="s">
        <v>811</v>
      </c>
      <c r="N2461" s="315" t="s">
        <v>755</v>
      </c>
      <c r="O2461" s="315"/>
      <c r="P2461" s="315"/>
      <c r="Q2461" s="315"/>
    </row>
    <row r="2462" spans="1:17">
      <c r="A2462" s="315" t="s">
        <v>755</v>
      </c>
      <c r="B2462" s="315" t="s">
        <v>2095</v>
      </c>
      <c r="C2462" s="315" t="s">
        <v>2098</v>
      </c>
      <c r="D2462" s="316">
        <v>4.2</v>
      </c>
      <c r="E2462" s="317">
        <v>4146.57</v>
      </c>
      <c r="F2462" s="317">
        <v>3109.9499999999994</v>
      </c>
      <c r="G2462" s="318">
        <v>39587</v>
      </c>
      <c r="H2462" s="318">
        <v>39323</v>
      </c>
      <c r="I2462" s="318">
        <v>48549</v>
      </c>
      <c r="J2462" s="315"/>
      <c r="K2462" s="315">
        <v>9470</v>
      </c>
      <c r="L2462" s="315" t="s">
        <v>919</v>
      </c>
      <c r="M2462" s="315" t="s">
        <v>770</v>
      </c>
      <c r="N2462" s="315" t="s">
        <v>755</v>
      </c>
      <c r="O2462" s="315"/>
      <c r="P2462" s="315"/>
      <c r="Q2462" s="315"/>
    </row>
    <row r="2463" spans="1:17">
      <c r="A2463" s="315" t="s">
        <v>755</v>
      </c>
      <c r="B2463" s="315" t="s">
        <v>2095</v>
      </c>
      <c r="C2463" s="315" t="s">
        <v>2098</v>
      </c>
      <c r="D2463" s="316">
        <v>4.2</v>
      </c>
      <c r="E2463" s="317">
        <v>4829.3599999999997</v>
      </c>
      <c r="F2463" s="317">
        <v>3622.0299999999997</v>
      </c>
      <c r="G2463" s="318">
        <v>39587</v>
      </c>
      <c r="H2463" s="318">
        <v>38834</v>
      </c>
      <c r="I2463" s="318">
        <v>48183</v>
      </c>
      <c r="J2463" s="315"/>
      <c r="K2463" s="315">
        <v>9476</v>
      </c>
      <c r="L2463" s="315" t="s">
        <v>2945</v>
      </c>
      <c r="M2463" s="315" t="s">
        <v>770</v>
      </c>
      <c r="N2463" s="315" t="s">
        <v>755</v>
      </c>
      <c r="O2463" s="315"/>
      <c r="P2463" s="315"/>
      <c r="Q2463" s="315"/>
    </row>
    <row r="2464" spans="1:17">
      <c r="A2464" s="315" t="s">
        <v>755</v>
      </c>
      <c r="B2464" s="315" t="s">
        <v>2095</v>
      </c>
      <c r="C2464" s="315" t="s">
        <v>2098</v>
      </c>
      <c r="D2464" s="316">
        <v>4.2</v>
      </c>
      <c r="E2464" s="317">
        <v>3539</v>
      </c>
      <c r="F2464" s="317">
        <v>2654.25</v>
      </c>
      <c r="G2464" s="318">
        <v>39596</v>
      </c>
      <c r="H2464" s="318">
        <v>39044</v>
      </c>
      <c r="I2464" s="318">
        <v>48183</v>
      </c>
      <c r="J2464" s="315"/>
      <c r="K2464" s="315">
        <v>9427</v>
      </c>
      <c r="L2464" s="315" t="s">
        <v>2946</v>
      </c>
      <c r="M2464" s="315" t="s">
        <v>781</v>
      </c>
      <c r="N2464" s="315" t="s">
        <v>755</v>
      </c>
      <c r="O2464" s="315"/>
      <c r="P2464" s="315"/>
      <c r="Q2464" s="315"/>
    </row>
    <row r="2465" spans="1:17">
      <c r="A2465" s="315" t="s">
        <v>755</v>
      </c>
      <c r="B2465" s="315" t="s">
        <v>2095</v>
      </c>
      <c r="C2465" s="315" t="s">
        <v>2096</v>
      </c>
      <c r="D2465" s="316">
        <v>4.2</v>
      </c>
      <c r="E2465" s="317">
        <v>4153</v>
      </c>
      <c r="F2465" s="317">
        <v>3737.7000000000003</v>
      </c>
      <c r="G2465" s="318">
        <v>39570</v>
      </c>
      <c r="H2465" s="318">
        <v>39675</v>
      </c>
      <c r="I2465" s="318">
        <v>48914</v>
      </c>
      <c r="J2465" s="315"/>
      <c r="K2465" s="315">
        <v>1305</v>
      </c>
      <c r="L2465" s="315" t="s">
        <v>2424</v>
      </c>
      <c r="M2465" s="315" t="s">
        <v>766</v>
      </c>
      <c r="N2465" s="315" t="s">
        <v>755</v>
      </c>
      <c r="O2465" s="315"/>
      <c r="P2465" s="315"/>
      <c r="Q2465" s="315"/>
    </row>
    <row r="2466" spans="1:17">
      <c r="A2466" s="315" t="s">
        <v>755</v>
      </c>
      <c r="B2466" s="315" t="s">
        <v>2095</v>
      </c>
      <c r="C2466" s="315" t="s">
        <v>2098</v>
      </c>
      <c r="D2466" s="316">
        <v>4.2</v>
      </c>
      <c r="E2466" s="317">
        <v>4455.6000000000004</v>
      </c>
      <c r="F2466" s="317">
        <v>3341.73</v>
      </c>
      <c r="G2466" s="318">
        <v>39576</v>
      </c>
      <c r="H2466" s="318">
        <v>39682</v>
      </c>
      <c r="I2466" s="318">
        <v>48914</v>
      </c>
      <c r="J2466" s="315"/>
      <c r="K2466" s="315">
        <v>4142</v>
      </c>
      <c r="L2466" s="315" t="s">
        <v>3086</v>
      </c>
      <c r="M2466" s="315" t="s">
        <v>1484</v>
      </c>
      <c r="N2466" s="315" t="s">
        <v>755</v>
      </c>
      <c r="O2466" s="315"/>
      <c r="P2466" s="315"/>
      <c r="Q2466" s="315"/>
    </row>
    <row r="2467" spans="1:17">
      <c r="A2467" s="315" t="s">
        <v>755</v>
      </c>
      <c r="B2467" s="315" t="s">
        <v>2095</v>
      </c>
      <c r="C2467" s="315" t="s">
        <v>2098</v>
      </c>
      <c r="D2467" s="316">
        <v>4.2</v>
      </c>
      <c r="E2467" s="317">
        <v>3530</v>
      </c>
      <c r="F2467" s="317">
        <v>2647.5</v>
      </c>
      <c r="G2467" s="318">
        <v>39577</v>
      </c>
      <c r="H2467" s="318">
        <v>39724</v>
      </c>
      <c r="I2467" s="318">
        <v>48944</v>
      </c>
      <c r="J2467" s="315"/>
      <c r="K2467" s="315">
        <v>8280</v>
      </c>
      <c r="L2467" s="315" t="s">
        <v>2943</v>
      </c>
      <c r="M2467" s="315" t="s">
        <v>792</v>
      </c>
      <c r="N2467" s="315" t="s">
        <v>755</v>
      </c>
      <c r="O2467" s="315"/>
      <c r="P2467" s="315"/>
      <c r="Q2467" s="315"/>
    </row>
    <row r="2468" spans="1:17">
      <c r="A2468" s="315" t="s">
        <v>755</v>
      </c>
      <c r="B2468" s="315" t="s">
        <v>2095</v>
      </c>
      <c r="C2468" s="315" t="s">
        <v>2098</v>
      </c>
      <c r="D2468" s="316">
        <v>4.2</v>
      </c>
      <c r="E2468" s="317">
        <v>4211.0599999999995</v>
      </c>
      <c r="F2468" s="317">
        <v>3158.3100000000009</v>
      </c>
      <c r="G2468" s="318">
        <v>39618</v>
      </c>
      <c r="H2468" s="318">
        <v>39465</v>
      </c>
      <c r="I2468" s="318">
        <v>48914</v>
      </c>
      <c r="J2468" s="315"/>
      <c r="K2468" s="315">
        <v>3014</v>
      </c>
      <c r="L2468" s="315" t="s">
        <v>308</v>
      </c>
      <c r="M2468" s="315" t="s">
        <v>764</v>
      </c>
      <c r="N2468" s="315" t="s">
        <v>755</v>
      </c>
      <c r="O2468" s="315"/>
      <c r="P2468" s="315"/>
      <c r="Q2468" s="315"/>
    </row>
    <row r="2469" spans="1:17">
      <c r="A2469" s="315" t="s">
        <v>755</v>
      </c>
      <c r="B2469" s="315" t="s">
        <v>2095</v>
      </c>
      <c r="C2469" s="315" t="s">
        <v>2098</v>
      </c>
      <c r="D2469" s="316">
        <v>4.2</v>
      </c>
      <c r="E2469" s="317">
        <v>4701</v>
      </c>
      <c r="F2469" s="317">
        <v>3525.75</v>
      </c>
      <c r="G2469" s="318">
        <v>39611</v>
      </c>
      <c r="H2469" s="318">
        <v>40143</v>
      </c>
      <c r="I2469" s="318">
        <v>49309</v>
      </c>
      <c r="J2469" s="315"/>
      <c r="K2469" s="315">
        <v>1260</v>
      </c>
      <c r="L2469" s="315" t="s">
        <v>2182</v>
      </c>
      <c r="M2469" s="315" t="s">
        <v>766</v>
      </c>
      <c r="N2469" s="315" t="s">
        <v>755</v>
      </c>
      <c r="O2469" s="315"/>
      <c r="P2469" s="315"/>
      <c r="Q2469" s="315"/>
    </row>
    <row r="2470" spans="1:17">
      <c r="A2470" s="315" t="s">
        <v>755</v>
      </c>
      <c r="B2470" s="315" t="s">
        <v>2095</v>
      </c>
      <c r="C2470" s="315" t="s">
        <v>2098</v>
      </c>
      <c r="D2470" s="316">
        <v>4.2</v>
      </c>
      <c r="E2470" s="317">
        <v>4130</v>
      </c>
      <c r="F2470" s="317">
        <v>3097.5</v>
      </c>
      <c r="G2470" s="318">
        <v>39624</v>
      </c>
      <c r="H2470" s="318">
        <v>39752</v>
      </c>
      <c r="I2470" s="318">
        <v>48944</v>
      </c>
      <c r="J2470" s="315"/>
      <c r="K2470" s="315">
        <v>1854</v>
      </c>
      <c r="L2470" s="315" t="s">
        <v>2653</v>
      </c>
      <c r="M2470" s="315" t="s">
        <v>766</v>
      </c>
      <c r="N2470" s="315" t="s">
        <v>755</v>
      </c>
      <c r="O2470" s="315"/>
      <c r="P2470" s="315"/>
      <c r="Q2470" s="315"/>
    </row>
    <row r="2471" spans="1:17">
      <c r="A2471" s="315" t="s">
        <v>755</v>
      </c>
      <c r="B2471" s="315" t="s">
        <v>2095</v>
      </c>
      <c r="C2471" s="315" t="s">
        <v>2098</v>
      </c>
      <c r="D2471" s="316">
        <v>4.2</v>
      </c>
      <c r="E2471" s="317">
        <v>4587</v>
      </c>
      <c r="F2471" s="317">
        <v>2821.01</v>
      </c>
      <c r="G2471" s="318">
        <v>39640</v>
      </c>
      <c r="H2471" s="318">
        <v>40303</v>
      </c>
      <c r="I2471" s="318">
        <v>49674</v>
      </c>
      <c r="J2471" s="315"/>
      <c r="K2471" s="315">
        <v>3504</v>
      </c>
      <c r="L2471" s="315" t="s">
        <v>3182</v>
      </c>
      <c r="M2471" s="315" t="s">
        <v>764</v>
      </c>
      <c r="N2471" s="315" t="s">
        <v>755</v>
      </c>
      <c r="O2471" s="315"/>
      <c r="P2471" s="315"/>
      <c r="Q2471" s="315"/>
    </row>
    <row r="2472" spans="1:17">
      <c r="A2472" s="315" t="s">
        <v>755</v>
      </c>
      <c r="B2472" s="315" t="s">
        <v>2095</v>
      </c>
      <c r="C2472" s="315" t="s">
        <v>2096</v>
      </c>
      <c r="D2472" s="316">
        <v>4.2</v>
      </c>
      <c r="E2472" s="317">
        <v>4646.6899999999996</v>
      </c>
      <c r="F2472" s="317">
        <v>3429.26</v>
      </c>
      <c r="G2472" s="318">
        <v>39657</v>
      </c>
      <c r="H2472" s="318">
        <v>40274</v>
      </c>
      <c r="I2472" s="318">
        <v>49674</v>
      </c>
      <c r="J2472" s="315"/>
      <c r="K2472" s="315">
        <v>7146</v>
      </c>
      <c r="L2472" s="315" t="s">
        <v>3183</v>
      </c>
      <c r="M2472" s="315" t="s">
        <v>966</v>
      </c>
      <c r="N2472" s="315" t="s">
        <v>755</v>
      </c>
      <c r="O2472" s="315"/>
      <c r="P2472" s="315"/>
      <c r="Q2472" s="315"/>
    </row>
    <row r="2473" spans="1:17">
      <c r="A2473" s="315" t="s">
        <v>755</v>
      </c>
      <c r="B2473" s="315" t="s">
        <v>2095</v>
      </c>
      <c r="C2473" s="315" t="s">
        <v>2098</v>
      </c>
      <c r="D2473" s="316">
        <v>4.2</v>
      </c>
      <c r="E2473" s="317">
        <v>4632</v>
      </c>
      <c r="F2473" s="317">
        <v>2237.2600000000002</v>
      </c>
      <c r="G2473" s="318">
        <v>39671</v>
      </c>
      <c r="H2473" s="318">
        <v>40728</v>
      </c>
      <c r="I2473" s="318">
        <v>50040</v>
      </c>
      <c r="J2473" s="315"/>
      <c r="K2473" s="315">
        <v>2540</v>
      </c>
      <c r="L2473" s="315" t="s">
        <v>1527</v>
      </c>
      <c r="M2473" s="315" t="s">
        <v>1296</v>
      </c>
      <c r="N2473" s="315" t="s">
        <v>755</v>
      </c>
      <c r="O2473" s="315"/>
      <c r="P2473" s="315"/>
      <c r="Q2473" s="315"/>
    </row>
    <row r="2474" spans="1:17">
      <c r="A2474" s="315" t="s">
        <v>755</v>
      </c>
      <c r="B2474" s="315" t="s">
        <v>2095</v>
      </c>
      <c r="C2474" s="315" t="s">
        <v>2098</v>
      </c>
      <c r="D2474" s="316">
        <v>4.2</v>
      </c>
      <c r="E2474" s="317">
        <v>4100</v>
      </c>
      <c r="F2474" s="317">
        <v>3075</v>
      </c>
      <c r="G2474" s="318">
        <v>39726</v>
      </c>
      <c r="H2474" s="318">
        <v>39903</v>
      </c>
      <c r="I2474" s="318">
        <v>49309</v>
      </c>
      <c r="J2474" s="315"/>
      <c r="K2474" s="315">
        <v>2016</v>
      </c>
      <c r="L2474" s="315" t="s">
        <v>2820</v>
      </c>
      <c r="M2474" s="315" t="s">
        <v>758</v>
      </c>
      <c r="N2474" s="315" t="s">
        <v>755</v>
      </c>
      <c r="O2474" s="315"/>
      <c r="P2474" s="315"/>
      <c r="Q2474" s="315"/>
    </row>
    <row r="2475" spans="1:17">
      <c r="A2475" s="315" t="s">
        <v>755</v>
      </c>
      <c r="B2475" s="315" t="s">
        <v>2095</v>
      </c>
      <c r="C2475" s="315" t="s">
        <v>2098</v>
      </c>
      <c r="D2475" s="316">
        <v>4.2</v>
      </c>
      <c r="E2475" s="317">
        <v>2553.61</v>
      </c>
      <c r="F2475" s="317">
        <v>1915.21</v>
      </c>
      <c r="G2475" s="318">
        <v>39750</v>
      </c>
      <c r="H2475" s="318">
        <v>40014</v>
      </c>
      <c r="I2475" s="318">
        <v>49309</v>
      </c>
      <c r="J2475" s="315"/>
      <c r="K2475" s="315">
        <v>4577</v>
      </c>
      <c r="L2475" s="315" t="s">
        <v>3184</v>
      </c>
      <c r="M2475" s="315" t="s">
        <v>1296</v>
      </c>
      <c r="N2475" s="315" t="s">
        <v>755</v>
      </c>
      <c r="O2475" s="315"/>
      <c r="P2475" s="315"/>
      <c r="Q2475" s="315"/>
    </row>
    <row r="2476" spans="1:17">
      <c r="A2476" s="315" t="s">
        <v>755</v>
      </c>
      <c r="B2476" s="315" t="s">
        <v>2095</v>
      </c>
      <c r="C2476" s="315" t="s">
        <v>2096</v>
      </c>
      <c r="D2476" s="316">
        <v>4.2</v>
      </c>
      <c r="E2476" s="317">
        <v>2980</v>
      </c>
      <c r="F2476" s="317">
        <v>2682</v>
      </c>
      <c r="G2476" s="318">
        <v>39638</v>
      </c>
      <c r="H2476" s="318">
        <v>39680</v>
      </c>
      <c r="I2476" s="318">
        <v>48944</v>
      </c>
      <c r="J2476" s="315"/>
      <c r="K2476" s="315">
        <v>3997</v>
      </c>
      <c r="L2476" s="315" t="s">
        <v>2277</v>
      </c>
      <c r="M2476" s="315" t="s">
        <v>754</v>
      </c>
      <c r="N2476" s="315" t="s">
        <v>755</v>
      </c>
      <c r="O2476" s="315"/>
      <c r="P2476" s="315"/>
      <c r="Q2476" s="315"/>
    </row>
    <row r="2477" spans="1:17">
      <c r="A2477" s="315" t="s">
        <v>755</v>
      </c>
      <c r="B2477" s="315" t="s">
        <v>2095</v>
      </c>
      <c r="C2477" s="315" t="s">
        <v>2098</v>
      </c>
      <c r="D2477" s="316">
        <v>4.2</v>
      </c>
      <c r="E2477" s="317">
        <v>3669</v>
      </c>
      <c r="F2477" s="317">
        <v>2751.75</v>
      </c>
      <c r="G2477" s="318">
        <v>39802</v>
      </c>
      <c r="H2477" s="318">
        <v>40073</v>
      </c>
      <c r="I2477" s="318">
        <v>49309</v>
      </c>
      <c r="J2477" s="315"/>
      <c r="K2477" s="315">
        <v>6315</v>
      </c>
      <c r="L2477" s="315" t="s">
        <v>3185</v>
      </c>
      <c r="M2477" s="315" t="s">
        <v>1712</v>
      </c>
      <c r="N2477" s="315" t="s">
        <v>755</v>
      </c>
      <c r="O2477" s="315"/>
      <c r="P2477" s="315"/>
      <c r="Q2477" s="315"/>
    </row>
    <row r="2478" spans="1:17">
      <c r="A2478" s="315" t="s">
        <v>755</v>
      </c>
      <c r="B2478" s="315" t="s">
        <v>2095</v>
      </c>
      <c r="C2478" s="315" t="s">
        <v>2098</v>
      </c>
      <c r="D2478" s="316">
        <v>4.2</v>
      </c>
      <c r="E2478" s="317">
        <v>3967</v>
      </c>
      <c r="F2478" s="317">
        <v>2975.25</v>
      </c>
      <c r="G2478" s="318">
        <v>39825</v>
      </c>
      <c r="H2478" s="318">
        <v>40118</v>
      </c>
      <c r="I2478" s="318">
        <v>49309</v>
      </c>
      <c r="J2478" s="315"/>
      <c r="K2478" s="315">
        <v>1896</v>
      </c>
      <c r="L2478" s="315" t="s">
        <v>2725</v>
      </c>
      <c r="M2478" s="315" t="s">
        <v>754</v>
      </c>
      <c r="N2478" s="315" t="s">
        <v>755</v>
      </c>
      <c r="O2478" s="315"/>
      <c r="P2478" s="315"/>
      <c r="Q2478" s="315"/>
    </row>
    <row r="2479" spans="1:17">
      <c r="A2479" s="315" t="s">
        <v>755</v>
      </c>
      <c r="B2479" s="315" t="s">
        <v>2095</v>
      </c>
      <c r="C2479" s="315" t="s">
        <v>2098</v>
      </c>
      <c r="D2479" s="316">
        <v>4.2</v>
      </c>
      <c r="E2479" s="317">
        <v>2053</v>
      </c>
      <c r="F2479" s="317">
        <v>1539.75</v>
      </c>
      <c r="G2479" s="318">
        <v>39836</v>
      </c>
      <c r="H2479" s="318">
        <v>40075</v>
      </c>
      <c r="I2479" s="318">
        <v>49309</v>
      </c>
      <c r="J2479" s="315"/>
      <c r="K2479" s="315">
        <v>6443</v>
      </c>
      <c r="L2479" s="315" t="s">
        <v>3186</v>
      </c>
      <c r="M2479" s="315" t="s">
        <v>1388</v>
      </c>
      <c r="N2479" s="315" t="s">
        <v>755</v>
      </c>
      <c r="O2479" s="315"/>
      <c r="P2479" s="315"/>
      <c r="Q2479" s="315"/>
    </row>
    <row r="2480" spans="1:17">
      <c r="A2480" s="315" t="s">
        <v>755</v>
      </c>
      <c r="B2480" s="315" t="s">
        <v>2095</v>
      </c>
      <c r="C2480" s="315" t="s">
        <v>2098</v>
      </c>
      <c r="D2480" s="316">
        <v>4.2</v>
      </c>
      <c r="E2480" s="317">
        <v>4520</v>
      </c>
      <c r="F2480" s="317">
        <v>3390</v>
      </c>
      <c r="G2480" s="318">
        <v>39856</v>
      </c>
      <c r="H2480" s="318">
        <v>40086</v>
      </c>
      <c r="I2480" s="318">
        <v>49309</v>
      </c>
      <c r="J2480" s="315"/>
      <c r="K2480" s="315">
        <v>8304</v>
      </c>
      <c r="L2480" s="315" t="s">
        <v>2036</v>
      </c>
      <c r="M2480" s="315" t="s">
        <v>784</v>
      </c>
      <c r="N2480" s="315" t="s">
        <v>755</v>
      </c>
      <c r="O2480" s="315"/>
      <c r="P2480" s="315"/>
      <c r="Q2480" s="315"/>
    </row>
    <row r="2481" spans="1:17">
      <c r="A2481" s="315" t="s">
        <v>750</v>
      </c>
      <c r="B2481" s="315" t="s">
        <v>2095</v>
      </c>
      <c r="C2481" s="315" t="s">
        <v>2098</v>
      </c>
      <c r="D2481" s="316">
        <v>4.2</v>
      </c>
      <c r="E2481" s="317">
        <v>4940</v>
      </c>
      <c r="F2481" s="317">
        <v>3705</v>
      </c>
      <c r="G2481" s="318">
        <v>39898</v>
      </c>
      <c r="H2481" s="318">
        <v>40149</v>
      </c>
      <c r="I2481" s="318">
        <v>49309</v>
      </c>
      <c r="J2481" s="315"/>
      <c r="K2481" s="315">
        <v>6877</v>
      </c>
      <c r="L2481" s="315" t="s">
        <v>2668</v>
      </c>
      <c r="M2481" s="315" t="s">
        <v>811</v>
      </c>
      <c r="N2481" s="315" t="s">
        <v>750</v>
      </c>
      <c r="O2481" s="315"/>
      <c r="P2481" s="315"/>
      <c r="Q2481" s="315"/>
    </row>
    <row r="2482" spans="1:17">
      <c r="A2482" s="315" t="s">
        <v>755</v>
      </c>
      <c r="B2482" s="315" t="s">
        <v>2095</v>
      </c>
      <c r="C2482" s="315" t="s">
        <v>2098</v>
      </c>
      <c r="D2482" s="316">
        <v>4.2</v>
      </c>
      <c r="E2482" s="317">
        <v>4466</v>
      </c>
      <c r="F2482" s="317">
        <v>3349.5</v>
      </c>
      <c r="G2482" s="318">
        <v>39924</v>
      </c>
      <c r="H2482" s="318">
        <v>40086</v>
      </c>
      <c r="I2482" s="318">
        <v>49309</v>
      </c>
      <c r="J2482" s="315"/>
      <c r="K2482" s="315">
        <v>6965</v>
      </c>
      <c r="L2482" s="315" t="s">
        <v>3187</v>
      </c>
      <c r="M2482" s="315" t="s">
        <v>811</v>
      </c>
      <c r="N2482" s="315" t="s">
        <v>755</v>
      </c>
      <c r="O2482" s="315"/>
      <c r="P2482" s="315"/>
      <c r="Q2482" s="315"/>
    </row>
    <row r="2483" spans="1:17">
      <c r="A2483" s="315" t="s">
        <v>755</v>
      </c>
      <c r="B2483" s="315" t="s">
        <v>2095</v>
      </c>
      <c r="C2483" s="315" t="s">
        <v>2098</v>
      </c>
      <c r="D2483" s="316">
        <v>4.2</v>
      </c>
      <c r="E2483" s="317">
        <v>3701</v>
      </c>
      <c r="F2483" s="317">
        <v>2775.75</v>
      </c>
      <c r="G2483" s="318">
        <v>39925</v>
      </c>
      <c r="H2483" s="318">
        <v>40072</v>
      </c>
      <c r="I2483" s="318">
        <v>49309</v>
      </c>
      <c r="J2483" s="315"/>
      <c r="K2483" s="315">
        <v>3414</v>
      </c>
      <c r="L2483" s="315" t="s">
        <v>3188</v>
      </c>
      <c r="M2483" s="315" t="s">
        <v>764</v>
      </c>
      <c r="N2483" s="315" t="s">
        <v>755</v>
      </c>
      <c r="O2483" s="315"/>
      <c r="P2483" s="315"/>
      <c r="Q2483" s="315"/>
    </row>
    <row r="2484" spans="1:17">
      <c r="A2484" s="315" t="s">
        <v>755</v>
      </c>
      <c r="B2484" s="315" t="s">
        <v>2095</v>
      </c>
      <c r="C2484" s="315" t="s">
        <v>2096</v>
      </c>
      <c r="D2484" s="316">
        <v>4.2</v>
      </c>
      <c r="E2484" s="317">
        <v>3887</v>
      </c>
      <c r="F2484" s="317">
        <v>3498.2999999999997</v>
      </c>
      <c r="G2484" s="318">
        <v>39937</v>
      </c>
      <c r="H2484" s="318">
        <v>40065</v>
      </c>
      <c r="I2484" s="318">
        <v>49309</v>
      </c>
      <c r="J2484" s="315"/>
      <c r="K2484" s="315">
        <v>6102</v>
      </c>
      <c r="L2484" s="315" t="s">
        <v>2109</v>
      </c>
      <c r="M2484" s="315" t="s">
        <v>788</v>
      </c>
      <c r="N2484" s="315" t="s">
        <v>755</v>
      </c>
      <c r="O2484" s="315"/>
      <c r="P2484" s="315"/>
      <c r="Q2484" s="315"/>
    </row>
    <row r="2485" spans="1:17">
      <c r="A2485" s="315" t="s">
        <v>755</v>
      </c>
      <c r="B2485" s="315" t="s">
        <v>2095</v>
      </c>
      <c r="C2485" s="315" t="s">
        <v>2098</v>
      </c>
      <c r="D2485" s="316">
        <v>4.2</v>
      </c>
      <c r="E2485" s="317">
        <v>4606</v>
      </c>
      <c r="F2485" s="317">
        <v>3454.5</v>
      </c>
      <c r="G2485" s="318">
        <v>39941</v>
      </c>
      <c r="H2485" s="318">
        <v>40037</v>
      </c>
      <c r="I2485" s="318">
        <v>49309</v>
      </c>
      <c r="J2485" s="315"/>
      <c r="K2485" s="315">
        <v>3700</v>
      </c>
      <c r="L2485" s="315" t="s">
        <v>1972</v>
      </c>
      <c r="M2485" s="315" t="s">
        <v>764</v>
      </c>
      <c r="N2485" s="315" t="s">
        <v>755</v>
      </c>
      <c r="O2485" s="315"/>
      <c r="P2485" s="315"/>
      <c r="Q2485" s="315"/>
    </row>
    <row r="2486" spans="1:17">
      <c r="A2486" s="315" t="s">
        <v>755</v>
      </c>
      <c r="B2486" s="315" t="s">
        <v>2095</v>
      </c>
      <c r="C2486" s="315" t="s">
        <v>2098</v>
      </c>
      <c r="D2486" s="316">
        <v>4.2</v>
      </c>
      <c r="E2486" s="317">
        <v>4811</v>
      </c>
      <c r="F2486" s="317">
        <v>3340.9700000000003</v>
      </c>
      <c r="G2486" s="318">
        <v>39967</v>
      </c>
      <c r="H2486" s="318">
        <v>40030</v>
      </c>
      <c r="I2486" s="318">
        <v>49309</v>
      </c>
      <c r="J2486" s="315"/>
      <c r="K2486" s="315">
        <v>7000</v>
      </c>
      <c r="L2486" s="315" t="s">
        <v>1644</v>
      </c>
      <c r="M2486" s="315" t="s">
        <v>966</v>
      </c>
      <c r="N2486" s="315" t="s">
        <v>755</v>
      </c>
      <c r="O2486" s="315"/>
      <c r="P2486" s="315"/>
      <c r="Q2486" s="315"/>
    </row>
    <row r="2487" spans="1:17">
      <c r="A2487" s="315" t="s">
        <v>755</v>
      </c>
      <c r="B2487" s="315" t="s">
        <v>2095</v>
      </c>
      <c r="C2487" s="315" t="s">
        <v>2098</v>
      </c>
      <c r="D2487" s="316">
        <v>4.2</v>
      </c>
      <c r="E2487" s="317">
        <v>2935</v>
      </c>
      <c r="F2487" s="317">
        <v>2201.25</v>
      </c>
      <c r="G2487" s="318">
        <v>39997</v>
      </c>
      <c r="H2487" s="318">
        <v>40165</v>
      </c>
      <c r="I2487" s="318">
        <v>49309</v>
      </c>
      <c r="J2487" s="315"/>
      <c r="K2487" s="315">
        <v>2572</v>
      </c>
      <c r="L2487" s="315" t="s">
        <v>2734</v>
      </c>
      <c r="M2487" s="315" t="s">
        <v>764</v>
      </c>
      <c r="N2487" s="315" t="s">
        <v>755</v>
      </c>
      <c r="O2487" s="315"/>
      <c r="P2487" s="315"/>
      <c r="Q2487" s="315"/>
    </row>
    <row r="2488" spans="1:17">
      <c r="A2488" s="315" t="s">
        <v>755</v>
      </c>
      <c r="B2488" s="315" t="s">
        <v>2095</v>
      </c>
      <c r="C2488" s="315" t="s">
        <v>2098</v>
      </c>
      <c r="D2488" s="316">
        <v>4.2</v>
      </c>
      <c r="E2488" s="317">
        <v>3816</v>
      </c>
      <c r="F2488" s="317">
        <v>2862</v>
      </c>
      <c r="G2488" s="318">
        <v>40004</v>
      </c>
      <c r="H2488" s="318">
        <v>40144</v>
      </c>
      <c r="I2488" s="318">
        <v>49309</v>
      </c>
      <c r="J2488" s="315"/>
      <c r="K2488" s="315">
        <v>5503</v>
      </c>
      <c r="L2488" s="315" t="s">
        <v>3189</v>
      </c>
      <c r="M2488" s="315" t="s">
        <v>776</v>
      </c>
      <c r="N2488" s="315" t="s">
        <v>755</v>
      </c>
      <c r="O2488" s="315"/>
      <c r="P2488" s="315"/>
      <c r="Q2488" s="315"/>
    </row>
    <row r="2489" spans="1:17">
      <c r="A2489" s="315" t="s">
        <v>755</v>
      </c>
      <c r="B2489" s="315" t="s">
        <v>2095</v>
      </c>
      <c r="C2489" s="315" t="s">
        <v>2098</v>
      </c>
      <c r="D2489" s="316">
        <v>4.2</v>
      </c>
      <c r="E2489" s="317">
        <v>3533</v>
      </c>
      <c r="F2489" s="317">
        <v>2649.75</v>
      </c>
      <c r="G2489" s="318">
        <v>40063</v>
      </c>
      <c r="H2489" s="318">
        <v>40063</v>
      </c>
      <c r="I2489" s="318">
        <v>49309</v>
      </c>
      <c r="J2489" s="315"/>
      <c r="K2489" s="315">
        <v>2534</v>
      </c>
      <c r="L2489" s="315" t="s">
        <v>2398</v>
      </c>
      <c r="M2489" s="315" t="s">
        <v>764</v>
      </c>
      <c r="N2489" s="315" t="s">
        <v>755</v>
      </c>
      <c r="O2489" s="315"/>
      <c r="P2489" s="315"/>
      <c r="Q2489" s="315"/>
    </row>
    <row r="2490" spans="1:17">
      <c r="A2490" s="315" t="s">
        <v>755</v>
      </c>
      <c r="B2490" s="315" t="s">
        <v>2095</v>
      </c>
      <c r="C2490" s="315" t="s">
        <v>2098</v>
      </c>
      <c r="D2490" s="316">
        <v>4.2</v>
      </c>
      <c r="E2490" s="317">
        <v>3848.4500000000003</v>
      </c>
      <c r="F2490" s="317">
        <v>2886.3700000000003</v>
      </c>
      <c r="G2490" s="318">
        <v>40072</v>
      </c>
      <c r="H2490" s="318">
        <v>40112</v>
      </c>
      <c r="I2490" s="318">
        <v>49309</v>
      </c>
      <c r="J2490" s="315"/>
      <c r="K2490" s="315">
        <v>9500</v>
      </c>
      <c r="L2490" s="315" t="s">
        <v>2832</v>
      </c>
      <c r="M2490" s="315" t="s">
        <v>770</v>
      </c>
      <c r="N2490" s="315" t="s">
        <v>755</v>
      </c>
      <c r="O2490" s="315"/>
      <c r="P2490" s="315"/>
      <c r="Q2490" s="315"/>
    </row>
    <row r="2491" spans="1:17">
      <c r="A2491" s="315" t="s">
        <v>755</v>
      </c>
      <c r="B2491" s="315" t="s">
        <v>2095</v>
      </c>
      <c r="C2491" s="315" t="s">
        <v>2096</v>
      </c>
      <c r="D2491" s="316">
        <v>4.2</v>
      </c>
      <c r="E2491" s="317">
        <v>3924</v>
      </c>
      <c r="F2491" s="317">
        <v>3531.6</v>
      </c>
      <c r="G2491" s="318">
        <v>40101</v>
      </c>
      <c r="H2491" s="318">
        <v>40116</v>
      </c>
      <c r="I2491" s="318">
        <v>49309</v>
      </c>
      <c r="J2491" s="315"/>
      <c r="K2491" s="315">
        <v>1442</v>
      </c>
      <c r="L2491" s="315" t="s">
        <v>2488</v>
      </c>
      <c r="M2491" s="315" t="s">
        <v>766</v>
      </c>
      <c r="N2491" s="315" t="s">
        <v>755</v>
      </c>
      <c r="O2491" s="315"/>
      <c r="P2491" s="315"/>
      <c r="Q2491" s="315"/>
    </row>
    <row r="2492" spans="1:17">
      <c r="A2492" s="315" t="s">
        <v>750</v>
      </c>
      <c r="B2492" s="315" t="s">
        <v>2095</v>
      </c>
      <c r="C2492" s="315" t="s">
        <v>2098</v>
      </c>
      <c r="D2492" s="316">
        <v>4.2</v>
      </c>
      <c r="E2492" s="317">
        <v>4170</v>
      </c>
      <c r="F2492" s="317">
        <v>2374.6</v>
      </c>
      <c r="G2492" s="318">
        <v>40113</v>
      </c>
      <c r="H2492" s="318">
        <v>40424</v>
      </c>
      <c r="I2492" s="318">
        <v>49674</v>
      </c>
      <c r="J2492" s="315"/>
      <c r="K2492" s="315">
        <v>5436</v>
      </c>
      <c r="L2492" s="315" t="s">
        <v>3114</v>
      </c>
      <c r="M2492" s="315" t="s">
        <v>776</v>
      </c>
      <c r="N2492" s="315" t="s">
        <v>750</v>
      </c>
      <c r="O2492" s="315"/>
      <c r="P2492" s="315"/>
      <c r="Q2492" s="315"/>
    </row>
    <row r="2493" spans="1:17">
      <c r="A2493" s="315" t="s">
        <v>755</v>
      </c>
      <c r="B2493" s="315" t="s">
        <v>2095</v>
      </c>
      <c r="C2493" s="315" t="s">
        <v>2098</v>
      </c>
      <c r="D2493" s="316">
        <v>4.2</v>
      </c>
      <c r="E2493" s="317">
        <v>3921</v>
      </c>
      <c r="F2493" s="317">
        <v>2940.75</v>
      </c>
      <c r="G2493" s="318">
        <v>40158</v>
      </c>
      <c r="H2493" s="318">
        <v>40142</v>
      </c>
      <c r="I2493" s="318">
        <v>49309</v>
      </c>
      <c r="J2493" s="315"/>
      <c r="K2493" s="315">
        <v>8542</v>
      </c>
      <c r="L2493" s="315" t="s">
        <v>2758</v>
      </c>
      <c r="M2493" s="315" t="s">
        <v>784</v>
      </c>
      <c r="N2493" s="315" t="s">
        <v>755</v>
      </c>
      <c r="O2493" s="315"/>
      <c r="P2493" s="315"/>
      <c r="Q2493" s="315"/>
    </row>
    <row r="2494" spans="1:17">
      <c r="A2494" s="315" t="s">
        <v>750</v>
      </c>
      <c r="B2494" s="315" t="s">
        <v>2095</v>
      </c>
      <c r="C2494" s="315" t="s">
        <v>2096</v>
      </c>
      <c r="D2494" s="316">
        <v>4.2</v>
      </c>
      <c r="E2494" s="317">
        <v>3976</v>
      </c>
      <c r="F2494" s="317">
        <v>2179.44</v>
      </c>
      <c r="G2494" s="318">
        <v>40165</v>
      </c>
      <c r="H2494" s="318">
        <v>40808</v>
      </c>
      <c r="I2494" s="318">
        <v>50040</v>
      </c>
      <c r="J2494" s="315"/>
      <c r="K2494" s="315">
        <v>6110</v>
      </c>
      <c r="L2494" s="315" t="s">
        <v>787</v>
      </c>
      <c r="M2494" s="315" t="s">
        <v>788</v>
      </c>
      <c r="N2494" s="315" t="s">
        <v>750</v>
      </c>
      <c r="O2494" s="315"/>
      <c r="P2494" s="315"/>
      <c r="Q2494" s="315"/>
    </row>
    <row r="2495" spans="1:17">
      <c r="A2495" s="315" t="s">
        <v>755</v>
      </c>
      <c r="B2495" s="315" t="s">
        <v>2095</v>
      </c>
      <c r="C2495" s="315" t="s">
        <v>2098</v>
      </c>
      <c r="D2495" s="316">
        <v>4.2</v>
      </c>
      <c r="E2495" s="317">
        <v>3942</v>
      </c>
      <c r="F2495" s="317">
        <v>1779.0200000000004</v>
      </c>
      <c r="G2495" s="318">
        <v>40196</v>
      </c>
      <c r="H2495" s="318">
        <v>40324</v>
      </c>
      <c r="I2495" s="318">
        <v>49674</v>
      </c>
      <c r="J2495" s="315"/>
      <c r="K2495" s="315">
        <v>1895</v>
      </c>
      <c r="L2495" s="315" t="s">
        <v>2414</v>
      </c>
      <c r="M2495" s="315" t="s">
        <v>754</v>
      </c>
      <c r="N2495" s="315" t="s">
        <v>755</v>
      </c>
      <c r="O2495" s="315"/>
      <c r="P2495" s="315"/>
      <c r="Q2495" s="315"/>
    </row>
    <row r="2496" spans="1:17">
      <c r="A2496" s="315" t="s">
        <v>750</v>
      </c>
      <c r="B2496" s="315" t="s">
        <v>2095</v>
      </c>
      <c r="C2496" s="315" t="s">
        <v>2096</v>
      </c>
      <c r="D2496" s="316">
        <v>4.2</v>
      </c>
      <c r="E2496" s="317">
        <v>3588</v>
      </c>
      <c r="F2496" s="317">
        <v>2451.79</v>
      </c>
      <c r="G2496" s="318">
        <v>40228</v>
      </c>
      <c r="H2496" s="318">
        <v>40479</v>
      </c>
      <c r="I2496" s="318">
        <v>49674</v>
      </c>
      <c r="J2496" s="315"/>
      <c r="K2496" s="315">
        <v>4500</v>
      </c>
      <c r="L2496" s="315" t="s">
        <v>320</v>
      </c>
      <c r="M2496" s="315" t="s">
        <v>1296</v>
      </c>
      <c r="N2496" s="315" t="s">
        <v>750</v>
      </c>
      <c r="O2496" s="315"/>
      <c r="P2496" s="315"/>
      <c r="Q2496" s="315"/>
    </row>
    <row r="2497" spans="1:17">
      <c r="A2497" s="315" t="s">
        <v>755</v>
      </c>
      <c r="B2497" s="315" t="s">
        <v>2095</v>
      </c>
      <c r="C2497" s="315" t="s">
        <v>2098</v>
      </c>
      <c r="D2497" s="316">
        <v>4.2</v>
      </c>
      <c r="E2497" s="317">
        <v>3853</v>
      </c>
      <c r="F2497" s="317">
        <v>1861</v>
      </c>
      <c r="G2497" s="318">
        <v>40267</v>
      </c>
      <c r="H2497" s="318">
        <v>40652</v>
      </c>
      <c r="I2497" s="318">
        <v>50040</v>
      </c>
      <c r="J2497" s="315"/>
      <c r="K2497" s="315">
        <v>4552</v>
      </c>
      <c r="L2497" s="315" t="s">
        <v>2573</v>
      </c>
      <c r="M2497" s="315" t="s">
        <v>1296</v>
      </c>
      <c r="N2497" s="315" t="s">
        <v>755</v>
      </c>
      <c r="O2497" s="315"/>
      <c r="P2497" s="315"/>
      <c r="Q2497" s="315"/>
    </row>
    <row r="2498" spans="1:17">
      <c r="A2498" s="315" t="s">
        <v>755</v>
      </c>
      <c r="B2498" s="315" t="s">
        <v>2095</v>
      </c>
      <c r="C2498" s="315" t="s">
        <v>2098</v>
      </c>
      <c r="D2498" s="316">
        <v>4.2</v>
      </c>
      <c r="E2498" s="317">
        <v>3514</v>
      </c>
      <c r="F2498" s="317">
        <v>2161.11</v>
      </c>
      <c r="G2498" s="318">
        <v>40345</v>
      </c>
      <c r="H2498" s="318">
        <v>40407</v>
      </c>
      <c r="I2498" s="318">
        <v>49674</v>
      </c>
      <c r="J2498" s="315"/>
      <c r="K2498" s="315">
        <v>3250</v>
      </c>
      <c r="L2498" s="315" t="s">
        <v>1732</v>
      </c>
      <c r="M2498" s="315" t="s">
        <v>764</v>
      </c>
      <c r="N2498" s="315" t="s">
        <v>755</v>
      </c>
      <c r="O2498" s="315"/>
      <c r="P2498" s="315"/>
      <c r="Q2498" s="315"/>
    </row>
    <row r="2499" spans="1:17">
      <c r="A2499" s="315" t="s">
        <v>755</v>
      </c>
      <c r="B2499" s="315" t="s">
        <v>2095</v>
      </c>
      <c r="C2499" s="315" t="s">
        <v>2098</v>
      </c>
      <c r="D2499" s="316">
        <v>4.2</v>
      </c>
      <c r="E2499" s="317">
        <v>3523.27</v>
      </c>
      <c r="F2499" s="317">
        <v>2166.8000000000002</v>
      </c>
      <c r="G2499" s="318">
        <v>40390</v>
      </c>
      <c r="H2499" s="318">
        <v>40434</v>
      </c>
      <c r="I2499" s="318">
        <v>49674</v>
      </c>
      <c r="J2499" s="315"/>
      <c r="K2499" s="315">
        <v>4125</v>
      </c>
      <c r="L2499" s="315" t="s">
        <v>2692</v>
      </c>
      <c r="M2499" s="315" t="s">
        <v>2060</v>
      </c>
      <c r="N2499" s="315" t="s">
        <v>755</v>
      </c>
      <c r="O2499" s="315"/>
      <c r="P2499" s="315"/>
      <c r="Q2499" s="315"/>
    </row>
    <row r="2500" spans="1:17">
      <c r="A2500" s="315" t="s">
        <v>755</v>
      </c>
      <c r="B2500" s="315" t="s">
        <v>2095</v>
      </c>
      <c r="C2500" s="315" t="s">
        <v>2096</v>
      </c>
      <c r="D2500" s="316">
        <v>4.2</v>
      </c>
      <c r="E2500" s="317">
        <v>3948</v>
      </c>
      <c r="F2500" s="317">
        <v>2913.62</v>
      </c>
      <c r="G2500" s="318">
        <v>40408</v>
      </c>
      <c r="H2500" s="318">
        <v>40463</v>
      </c>
      <c r="I2500" s="318">
        <v>49674</v>
      </c>
      <c r="J2500" s="315"/>
      <c r="K2500" s="315">
        <v>9466</v>
      </c>
      <c r="L2500" s="315" t="s">
        <v>3019</v>
      </c>
      <c r="M2500" s="315" t="s">
        <v>770</v>
      </c>
      <c r="N2500" s="315" t="s">
        <v>755</v>
      </c>
      <c r="O2500" s="315"/>
      <c r="P2500" s="315"/>
      <c r="Q2500" s="315"/>
    </row>
    <row r="2501" spans="1:17">
      <c r="A2501" s="315" t="s">
        <v>755</v>
      </c>
      <c r="B2501" s="315" t="s">
        <v>2095</v>
      </c>
      <c r="C2501" s="315" t="s">
        <v>2096</v>
      </c>
      <c r="D2501" s="316">
        <v>4.2</v>
      </c>
      <c r="E2501" s="317">
        <v>4142.21</v>
      </c>
      <c r="F2501" s="317">
        <v>2452.19</v>
      </c>
      <c r="G2501" s="318">
        <v>40469</v>
      </c>
      <c r="H2501" s="318">
        <v>40865</v>
      </c>
      <c r="I2501" s="318">
        <v>50040</v>
      </c>
      <c r="J2501" s="315"/>
      <c r="K2501" s="315">
        <v>4562</v>
      </c>
      <c r="L2501" s="315" t="s">
        <v>2528</v>
      </c>
      <c r="M2501" s="315" t="s">
        <v>1296</v>
      </c>
      <c r="N2501" s="315" t="s">
        <v>755</v>
      </c>
      <c r="O2501" s="315"/>
      <c r="P2501" s="315"/>
      <c r="Q2501" s="315"/>
    </row>
    <row r="2502" spans="1:17">
      <c r="A2502" s="315" t="s">
        <v>755</v>
      </c>
      <c r="B2502" s="315" t="s">
        <v>2095</v>
      </c>
      <c r="C2502" s="315" t="s">
        <v>2098</v>
      </c>
      <c r="D2502" s="316">
        <v>4.2</v>
      </c>
      <c r="E2502" s="317">
        <v>4088</v>
      </c>
      <c r="F2502" s="317">
        <v>1974.5000000000002</v>
      </c>
      <c r="G2502" s="318">
        <v>40520</v>
      </c>
      <c r="H2502" s="318">
        <v>40592</v>
      </c>
      <c r="I2502" s="318">
        <v>50040</v>
      </c>
      <c r="J2502" s="315"/>
      <c r="K2502" s="315">
        <v>5200</v>
      </c>
      <c r="L2502" s="315" t="s">
        <v>2267</v>
      </c>
      <c r="M2502" s="315" t="s">
        <v>776</v>
      </c>
      <c r="N2502" s="315" t="s">
        <v>755</v>
      </c>
      <c r="O2502" s="315"/>
      <c r="P2502" s="315"/>
      <c r="Q2502" s="315"/>
    </row>
    <row r="2503" spans="1:17">
      <c r="A2503" s="315" t="s">
        <v>755</v>
      </c>
      <c r="B2503" s="315" t="s">
        <v>2095</v>
      </c>
      <c r="C2503" s="315" t="s">
        <v>2098</v>
      </c>
      <c r="D2503" s="316">
        <v>4.2</v>
      </c>
      <c r="E2503" s="317">
        <v>4204.04</v>
      </c>
      <c r="F2503" s="317">
        <v>2030.55</v>
      </c>
      <c r="G2503" s="318">
        <v>40603</v>
      </c>
      <c r="H2503" s="318">
        <v>40722</v>
      </c>
      <c r="I2503" s="318">
        <v>50040</v>
      </c>
      <c r="J2503" s="315"/>
      <c r="K2503" s="315">
        <v>4105</v>
      </c>
      <c r="L2503" s="315" t="s">
        <v>3190</v>
      </c>
      <c r="M2503" s="315" t="s">
        <v>1484</v>
      </c>
      <c r="N2503" s="315" t="s">
        <v>755</v>
      </c>
      <c r="O2503" s="315"/>
      <c r="P2503" s="315"/>
      <c r="Q2503" s="315"/>
    </row>
    <row r="2504" spans="1:17">
      <c r="A2504" s="315" t="s">
        <v>755</v>
      </c>
      <c r="B2504" s="315" t="s">
        <v>2095</v>
      </c>
      <c r="C2504" s="315" t="s">
        <v>2098</v>
      </c>
      <c r="D2504" s="316">
        <v>4.2</v>
      </c>
      <c r="E2504" s="317">
        <v>3591</v>
      </c>
      <c r="F2504" s="317">
        <v>1734.46</v>
      </c>
      <c r="G2504" s="318">
        <v>40620</v>
      </c>
      <c r="H2504" s="318">
        <v>40674</v>
      </c>
      <c r="I2504" s="318">
        <v>50040</v>
      </c>
      <c r="J2504" s="315"/>
      <c r="K2504" s="315">
        <v>4133</v>
      </c>
      <c r="L2504" s="315" t="s">
        <v>2418</v>
      </c>
      <c r="M2504" s="315" t="s">
        <v>1484</v>
      </c>
      <c r="N2504" s="315" t="s">
        <v>755</v>
      </c>
      <c r="O2504" s="315"/>
      <c r="P2504" s="315"/>
      <c r="Q2504" s="315"/>
    </row>
    <row r="2505" spans="1:17">
      <c r="A2505" s="315" t="s">
        <v>755</v>
      </c>
      <c r="B2505" s="315" t="s">
        <v>2095</v>
      </c>
      <c r="C2505" s="315" t="s">
        <v>2098</v>
      </c>
      <c r="D2505" s="316">
        <v>4.2</v>
      </c>
      <c r="E2505" s="317">
        <v>4784</v>
      </c>
      <c r="F2505" s="317">
        <v>2310.6799999999998</v>
      </c>
      <c r="G2505" s="318">
        <v>40648</v>
      </c>
      <c r="H2505" s="318">
        <v>40739</v>
      </c>
      <c r="I2505" s="318">
        <v>50040</v>
      </c>
      <c r="J2505" s="315"/>
      <c r="K2505" s="315">
        <v>5213</v>
      </c>
      <c r="L2505" s="315" t="s">
        <v>2097</v>
      </c>
      <c r="M2505" s="315" t="s">
        <v>776</v>
      </c>
      <c r="N2505" s="315" t="s">
        <v>755</v>
      </c>
      <c r="O2505" s="315"/>
      <c r="P2505" s="315"/>
      <c r="Q2505" s="315"/>
    </row>
    <row r="2506" spans="1:17">
      <c r="A2506" s="315" t="s">
        <v>755</v>
      </c>
      <c r="B2506" s="315" t="s">
        <v>2095</v>
      </c>
      <c r="C2506" s="315" t="s">
        <v>2098</v>
      </c>
      <c r="D2506" s="316">
        <v>4.2</v>
      </c>
      <c r="E2506" s="317">
        <v>3058.3699999999994</v>
      </c>
      <c r="F2506" s="317">
        <v>1477.2</v>
      </c>
      <c r="G2506" s="318">
        <v>40667</v>
      </c>
      <c r="H2506" s="318">
        <v>40836</v>
      </c>
      <c r="I2506" s="318">
        <v>50040</v>
      </c>
      <c r="J2506" s="315"/>
      <c r="K2506" s="315">
        <v>4132</v>
      </c>
      <c r="L2506" s="315" t="s">
        <v>2422</v>
      </c>
      <c r="M2506" s="315" t="s">
        <v>1484</v>
      </c>
      <c r="N2506" s="315" t="s">
        <v>755</v>
      </c>
      <c r="O2506" s="315"/>
      <c r="P2506" s="315"/>
      <c r="Q2506" s="315"/>
    </row>
    <row r="2507" spans="1:17">
      <c r="A2507" s="315" t="s">
        <v>755</v>
      </c>
      <c r="B2507" s="315" t="s">
        <v>2095</v>
      </c>
      <c r="C2507" s="315" t="s">
        <v>2098</v>
      </c>
      <c r="D2507" s="316">
        <v>4.2</v>
      </c>
      <c r="E2507" s="317">
        <v>2798</v>
      </c>
      <c r="F2507" s="317">
        <v>1720.7799999999997</v>
      </c>
      <c r="G2507" s="318">
        <v>40687</v>
      </c>
      <c r="H2507" s="318">
        <v>39010</v>
      </c>
      <c r="I2507" s="318">
        <v>48213</v>
      </c>
      <c r="J2507" s="315"/>
      <c r="K2507" s="315">
        <v>5745</v>
      </c>
      <c r="L2507" s="315" t="s">
        <v>2960</v>
      </c>
      <c r="M2507" s="315" t="s">
        <v>776</v>
      </c>
      <c r="N2507" s="315" t="s">
        <v>755</v>
      </c>
      <c r="O2507" s="315"/>
      <c r="P2507" s="315"/>
      <c r="Q2507" s="315"/>
    </row>
    <row r="2508" spans="1:17">
      <c r="A2508" s="315" t="s">
        <v>755</v>
      </c>
      <c r="B2508" s="315" t="s">
        <v>2095</v>
      </c>
      <c r="C2508" s="315" t="s">
        <v>2098</v>
      </c>
      <c r="D2508" s="316">
        <v>4.2</v>
      </c>
      <c r="E2508" s="317">
        <v>4131</v>
      </c>
      <c r="F2508" s="317">
        <v>1995.2700000000002</v>
      </c>
      <c r="G2508" s="318">
        <v>40674</v>
      </c>
      <c r="H2508" s="318">
        <v>40701</v>
      </c>
      <c r="I2508" s="318">
        <v>50040</v>
      </c>
      <c r="J2508" s="315"/>
      <c r="K2508" s="315">
        <v>4460</v>
      </c>
      <c r="L2508" s="315" t="s">
        <v>2217</v>
      </c>
      <c r="M2508" s="315" t="s">
        <v>1484</v>
      </c>
      <c r="N2508" s="315" t="s">
        <v>755</v>
      </c>
      <c r="O2508" s="315"/>
      <c r="P2508" s="315"/>
      <c r="Q2508" s="315"/>
    </row>
    <row r="2509" spans="1:17">
      <c r="A2509" s="315" t="s">
        <v>755</v>
      </c>
      <c r="B2509" s="315" t="s">
        <v>2095</v>
      </c>
      <c r="C2509" s="315" t="s">
        <v>2098</v>
      </c>
      <c r="D2509" s="316">
        <v>4.2</v>
      </c>
      <c r="E2509" s="317">
        <v>4443.6000000000004</v>
      </c>
      <c r="F2509" s="317">
        <v>2146.25</v>
      </c>
      <c r="G2509" s="318">
        <v>40682</v>
      </c>
      <c r="H2509" s="318">
        <v>40781</v>
      </c>
      <c r="I2509" s="318">
        <v>50040</v>
      </c>
      <c r="J2509" s="315"/>
      <c r="K2509" s="315">
        <v>4450</v>
      </c>
      <c r="L2509" s="315" t="s">
        <v>1483</v>
      </c>
      <c r="M2509" s="315" t="s">
        <v>1484</v>
      </c>
      <c r="N2509" s="315" t="s">
        <v>755</v>
      </c>
      <c r="O2509" s="315"/>
      <c r="P2509" s="315"/>
      <c r="Q2509" s="315"/>
    </row>
    <row r="2510" spans="1:17">
      <c r="A2510" s="315" t="s">
        <v>755</v>
      </c>
      <c r="B2510" s="315" t="s">
        <v>2095</v>
      </c>
      <c r="C2510" s="315" t="s">
        <v>2098</v>
      </c>
      <c r="D2510" s="316">
        <v>4.2</v>
      </c>
      <c r="E2510" s="317">
        <v>4613</v>
      </c>
      <c r="F2510" s="317">
        <v>2228.08</v>
      </c>
      <c r="G2510" s="318">
        <v>40687</v>
      </c>
      <c r="H2510" s="318">
        <v>40837</v>
      </c>
      <c r="I2510" s="318">
        <v>50040</v>
      </c>
      <c r="J2510" s="315"/>
      <c r="K2510" s="315">
        <v>3254</v>
      </c>
      <c r="L2510" s="315" t="s">
        <v>2931</v>
      </c>
      <c r="M2510" s="315" t="s">
        <v>1296</v>
      </c>
      <c r="N2510" s="315" t="s">
        <v>755</v>
      </c>
      <c r="O2510" s="315"/>
      <c r="P2510" s="315"/>
      <c r="Q2510" s="315"/>
    </row>
    <row r="2511" spans="1:17">
      <c r="A2511" s="315" t="s">
        <v>755</v>
      </c>
      <c r="B2511" s="315" t="s">
        <v>2095</v>
      </c>
      <c r="C2511" s="315" t="s">
        <v>2098</v>
      </c>
      <c r="D2511" s="316">
        <v>4.2</v>
      </c>
      <c r="E2511" s="317">
        <v>3339</v>
      </c>
      <c r="F2511" s="317">
        <v>881.49000000000012</v>
      </c>
      <c r="G2511" s="318">
        <v>40702</v>
      </c>
      <c r="H2511" s="318">
        <v>41908</v>
      </c>
      <c r="I2511" s="318">
        <v>49309</v>
      </c>
      <c r="J2511" s="315"/>
      <c r="K2511" s="315">
        <v>5420</v>
      </c>
      <c r="L2511" s="315" t="s">
        <v>3191</v>
      </c>
      <c r="M2511" s="315" t="s">
        <v>776</v>
      </c>
      <c r="N2511" s="315" t="s">
        <v>755</v>
      </c>
      <c r="O2511" s="315"/>
      <c r="P2511" s="315"/>
      <c r="Q2511" s="315"/>
    </row>
    <row r="2512" spans="1:17">
      <c r="A2512" s="315" t="s">
        <v>755</v>
      </c>
      <c r="B2512" s="315" t="s">
        <v>2095</v>
      </c>
      <c r="C2512" s="315" t="s">
        <v>2098</v>
      </c>
      <c r="D2512" s="316">
        <v>4.2</v>
      </c>
      <c r="E2512" s="317">
        <v>4430</v>
      </c>
      <c r="F2512" s="317">
        <v>2139.6999999999998</v>
      </c>
      <c r="G2512" s="318">
        <v>40703</v>
      </c>
      <c r="H2512" s="318">
        <v>40794</v>
      </c>
      <c r="I2512" s="318">
        <v>50040</v>
      </c>
      <c r="J2512" s="315"/>
      <c r="K2512" s="315">
        <v>1373</v>
      </c>
      <c r="L2512" s="315" t="s">
        <v>1912</v>
      </c>
      <c r="M2512" s="315" t="s">
        <v>766</v>
      </c>
      <c r="N2512" s="315" t="s">
        <v>755</v>
      </c>
      <c r="O2512" s="315"/>
      <c r="P2512" s="315"/>
      <c r="Q2512" s="315"/>
    </row>
    <row r="2513" spans="1:17">
      <c r="A2513" s="315" t="s">
        <v>755</v>
      </c>
      <c r="B2513" s="315" t="s">
        <v>2095</v>
      </c>
      <c r="C2513" s="315" t="s">
        <v>2098</v>
      </c>
      <c r="D2513" s="316">
        <v>4.2300000000000004</v>
      </c>
      <c r="E2513" s="317">
        <v>4241</v>
      </c>
      <c r="F2513" s="317">
        <v>2048.41</v>
      </c>
      <c r="G2513" s="318">
        <v>40555</v>
      </c>
      <c r="H2513" s="318">
        <v>40654</v>
      </c>
      <c r="I2513" s="318">
        <v>50040</v>
      </c>
      <c r="J2513" s="315"/>
      <c r="K2513" s="315">
        <v>6170</v>
      </c>
      <c r="L2513" s="315" t="s">
        <v>3192</v>
      </c>
      <c r="M2513" s="315" t="s">
        <v>788</v>
      </c>
      <c r="N2513" s="315" t="s">
        <v>755</v>
      </c>
      <c r="O2513" s="315"/>
      <c r="P2513" s="315"/>
      <c r="Q2513" s="315"/>
    </row>
    <row r="2514" spans="1:17">
      <c r="A2514" s="315" t="s">
        <v>755</v>
      </c>
      <c r="B2514" s="315" t="s">
        <v>2095</v>
      </c>
      <c r="C2514" s="315" t="s">
        <v>2098</v>
      </c>
      <c r="D2514" s="316">
        <v>4.2300000000000004</v>
      </c>
      <c r="E2514" s="317">
        <v>3872.5299999999997</v>
      </c>
      <c r="F2514" s="317">
        <v>1870.4199999999998</v>
      </c>
      <c r="G2514" s="318">
        <v>40704</v>
      </c>
      <c r="H2514" s="318">
        <v>40774</v>
      </c>
      <c r="I2514" s="318">
        <v>50040</v>
      </c>
      <c r="J2514" s="315"/>
      <c r="K2514" s="315">
        <v>4515</v>
      </c>
      <c r="L2514" s="315" t="s">
        <v>2361</v>
      </c>
      <c r="M2514" s="315" t="s">
        <v>1296</v>
      </c>
      <c r="N2514" s="315" t="s">
        <v>755</v>
      </c>
      <c r="O2514" s="315"/>
      <c r="P2514" s="315"/>
      <c r="Q2514" s="315"/>
    </row>
    <row r="2515" spans="1:17">
      <c r="A2515" s="315" t="s">
        <v>755</v>
      </c>
      <c r="B2515" s="315" t="s">
        <v>2095</v>
      </c>
      <c r="C2515" s="315" t="s">
        <v>2098</v>
      </c>
      <c r="D2515" s="316">
        <v>4.2300000000000004</v>
      </c>
      <c r="E2515" s="317">
        <v>4107</v>
      </c>
      <c r="F2515" s="317">
        <v>1983.68</v>
      </c>
      <c r="G2515" s="318">
        <v>40732</v>
      </c>
      <c r="H2515" s="318">
        <v>40854</v>
      </c>
      <c r="I2515" s="318">
        <v>50040</v>
      </c>
      <c r="J2515" s="315"/>
      <c r="K2515" s="315">
        <v>4462</v>
      </c>
      <c r="L2515" s="315" t="s">
        <v>1273</v>
      </c>
      <c r="M2515" s="315" t="s">
        <v>1484</v>
      </c>
      <c r="N2515" s="315" t="s">
        <v>755</v>
      </c>
      <c r="O2515" s="315"/>
      <c r="P2515" s="315"/>
      <c r="Q2515" s="315"/>
    </row>
    <row r="2516" spans="1:17">
      <c r="A2516" s="315" t="s">
        <v>755</v>
      </c>
      <c r="B2516" s="315" t="s">
        <v>2095</v>
      </c>
      <c r="C2516" s="315" t="s">
        <v>2098</v>
      </c>
      <c r="D2516" s="316">
        <v>4.2300000000000004</v>
      </c>
      <c r="E2516" s="317">
        <v>4129</v>
      </c>
      <c r="F2516" s="317">
        <v>1994.3100000000002</v>
      </c>
      <c r="G2516" s="318">
        <v>40744</v>
      </c>
      <c r="H2516" s="318">
        <v>40738</v>
      </c>
      <c r="I2516" s="318">
        <v>50040</v>
      </c>
      <c r="J2516" s="315"/>
      <c r="K2516" s="315">
        <v>9403</v>
      </c>
      <c r="L2516" s="315" t="s">
        <v>3193</v>
      </c>
      <c r="M2516" s="315" t="s">
        <v>770</v>
      </c>
      <c r="N2516" s="315" t="s">
        <v>755</v>
      </c>
      <c r="O2516" s="315"/>
      <c r="P2516" s="315"/>
      <c r="Q2516" s="315"/>
    </row>
    <row r="2517" spans="1:17">
      <c r="A2517" s="315" t="s">
        <v>755</v>
      </c>
      <c r="B2517" s="315" t="s">
        <v>2095</v>
      </c>
      <c r="C2517" s="315" t="s">
        <v>2098</v>
      </c>
      <c r="D2517" s="316">
        <v>4.2300000000000004</v>
      </c>
      <c r="E2517" s="317">
        <v>4050</v>
      </c>
      <c r="F2517" s="317">
        <v>1956.15</v>
      </c>
      <c r="G2517" s="318">
        <v>40757</v>
      </c>
      <c r="H2517" s="318">
        <v>40857</v>
      </c>
      <c r="I2517" s="318">
        <v>50040</v>
      </c>
      <c r="J2517" s="315"/>
      <c r="K2517" s="315">
        <v>4442</v>
      </c>
      <c r="L2517" s="315" t="s">
        <v>3194</v>
      </c>
      <c r="M2517" s="315" t="s">
        <v>1484</v>
      </c>
      <c r="N2517" s="315" t="s">
        <v>755</v>
      </c>
      <c r="O2517" s="315"/>
      <c r="P2517" s="315"/>
      <c r="Q2517" s="315"/>
    </row>
    <row r="2518" spans="1:17">
      <c r="A2518" s="315" t="s">
        <v>755</v>
      </c>
      <c r="B2518" s="315" t="s">
        <v>2095</v>
      </c>
      <c r="C2518" s="315" t="s">
        <v>2098</v>
      </c>
      <c r="D2518" s="316">
        <v>4.2300000000000004</v>
      </c>
      <c r="E2518" s="317">
        <v>3262</v>
      </c>
      <c r="F2518" s="317">
        <v>1575.55</v>
      </c>
      <c r="G2518" s="318">
        <v>40800</v>
      </c>
      <c r="H2518" s="318">
        <v>40889</v>
      </c>
      <c r="I2518" s="318">
        <v>50040</v>
      </c>
      <c r="J2518" s="315"/>
      <c r="K2518" s="315">
        <v>6850</v>
      </c>
      <c r="L2518" s="315" t="s">
        <v>3025</v>
      </c>
      <c r="M2518" s="315" t="s">
        <v>811</v>
      </c>
      <c r="N2518" s="315" t="s">
        <v>755</v>
      </c>
      <c r="O2518" s="315"/>
      <c r="P2518" s="315"/>
      <c r="Q2518" s="315"/>
    </row>
    <row r="2519" spans="1:17">
      <c r="A2519" s="315" t="s">
        <v>755</v>
      </c>
      <c r="B2519" s="315" t="s">
        <v>2095</v>
      </c>
      <c r="C2519" s="315" t="s">
        <v>2098</v>
      </c>
      <c r="D2519" s="316">
        <v>4.2300000000000004</v>
      </c>
      <c r="E2519" s="317">
        <v>2207.29</v>
      </c>
      <c r="F2519" s="317">
        <v>1066.1300000000001</v>
      </c>
      <c r="G2519" s="318">
        <v>40847</v>
      </c>
      <c r="H2519" s="318">
        <v>40830</v>
      </c>
      <c r="I2519" s="318">
        <v>50040</v>
      </c>
      <c r="J2519" s="315"/>
      <c r="K2519" s="315">
        <v>8302</v>
      </c>
      <c r="L2519" s="315" t="s">
        <v>3195</v>
      </c>
      <c r="M2519" s="315" t="s">
        <v>784</v>
      </c>
      <c r="N2519" s="315" t="s">
        <v>755</v>
      </c>
      <c r="O2519" s="315"/>
      <c r="P2519" s="315"/>
      <c r="Q2519" s="315"/>
    </row>
    <row r="2520" spans="1:17">
      <c r="A2520" s="315" t="s">
        <v>755</v>
      </c>
      <c r="B2520" s="315" t="s">
        <v>2095</v>
      </c>
      <c r="C2520" s="315" t="s">
        <v>2098</v>
      </c>
      <c r="D2520" s="316">
        <v>4.25</v>
      </c>
      <c r="E2520" s="317">
        <v>1887.5900000000001</v>
      </c>
      <c r="F2520" s="317">
        <v>911.69999999999993</v>
      </c>
      <c r="G2520" s="318">
        <v>40829</v>
      </c>
      <c r="H2520" s="318">
        <v>40885</v>
      </c>
      <c r="I2520" s="318">
        <v>50040</v>
      </c>
      <c r="J2520" s="315"/>
      <c r="K2520" s="315">
        <v>8892</v>
      </c>
      <c r="L2520" s="315" t="s">
        <v>3196</v>
      </c>
      <c r="M2520" s="315" t="s">
        <v>770</v>
      </c>
      <c r="N2520" s="315" t="s">
        <v>755</v>
      </c>
      <c r="O2520" s="315"/>
      <c r="P2520" s="315"/>
      <c r="Q2520" s="315"/>
    </row>
    <row r="2521" spans="1:17">
      <c r="A2521" s="315" t="s">
        <v>755</v>
      </c>
      <c r="B2521" s="315" t="s">
        <v>2095</v>
      </c>
      <c r="C2521" s="315" t="s">
        <v>2098</v>
      </c>
      <c r="D2521" s="316">
        <v>4.28</v>
      </c>
      <c r="E2521" s="317">
        <v>3582.05</v>
      </c>
      <c r="F2521" s="317">
        <v>1693.9199999999998</v>
      </c>
      <c r="G2521" s="318">
        <v>40660</v>
      </c>
      <c r="H2521" s="318">
        <v>40820</v>
      </c>
      <c r="I2521" s="318">
        <v>50040</v>
      </c>
      <c r="J2521" s="315"/>
      <c r="K2521" s="315">
        <v>9470</v>
      </c>
      <c r="L2521" s="315" t="s">
        <v>919</v>
      </c>
      <c r="M2521" s="315" t="s">
        <v>770</v>
      </c>
      <c r="N2521" s="315" t="s">
        <v>755</v>
      </c>
      <c r="O2521" s="315"/>
      <c r="P2521" s="315"/>
      <c r="Q2521" s="315"/>
    </row>
    <row r="2522" spans="1:17">
      <c r="A2522" s="315" t="s">
        <v>755</v>
      </c>
      <c r="B2522" s="315" t="s">
        <v>2095</v>
      </c>
      <c r="C2522" s="315" t="s">
        <v>2098</v>
      </c>
      <c r="D2522" s="316">
        <v>4.28</v>
      </c>
      <c r="E2522" s="317">
        <v>3805</v>
      </c>
      <c r="F2522" s="317">
        <v>1837.8199999999997</v>
      </c>
      <c r="G2522" s="318">
        <v>40730</v>
      </c>
      <c r="H2522" s="318">
        <v>40817</v>
      </c>
      <c r="I2522" s="318">
        <v>50040</v>
      </c>
      <c r="J2522" s="315"/>
      <c r="K2522" s="315">
        <v>1426</v>
      </c>
      <c r="L2522" s="315" t="s">
        <v>3197</v>
      </c>
      <c r="M2522" s="315" t="s">
        <v>766</v>
      </c>
      <c r="N2522" s="315" t="s">
        <v>755</v>
      </c>
      <c r="O2522" s="315"/>
      <c r="P2522" s="315"/>
      <c r="Q2522" s="315"/>
    </row>
    <row r="2523" spans="1:17">
      <c r="A2523" s="315" t="s">
        <v>755</v>
      </c>
      <c r="B2523" s="315" t="s">
        <v>2095</v>
      </c>
      <c r="C2523" s="315" t="s">
        <v>2098</v>
      </c>
      <c r="D2523" s="316">
        <v>4.28</v>
      </c>
      <c r="E2523" s="317">
        <v>2486</v>
      </c>
      <c r="F2523" s="317">
        <v>1200.74</v>
      </c>
      <c r="G2523" s="318">
        <v>40749</v>
      </c>
      <c r="H2523" s="318">
        <v>40809</v>
      </c>
      <c r="I2523" s="318">
        <v>50040</v>
      </c>
      <c r="J2523" s="315"/>
      <c r="K2523" s="315">
        <v>2072</v>
      </c>
      <c r="L2523" s="315" t="s">
        <v>2896</v>
      </c>
      <c r="M2523" s="315" t="s">
        <v>758</v>
      </c>
      <c r="N2523" s="315" t="s">
        <v>755</v>
      </c>
      <c r="O2523" s="315"/>
      <c r="P2523" s="315"/>
      <c r="Q2523" s="315"/>
    </row>
    <row r="2524" spans="1:17">
      <c r="A2524" s="315" t="s">
        <v>755</v>
      </c>
      <c r="B2524" s="315" t="s">
        <v>2095</v>
      </c>
      <c r="C2524" s="315" t="s">
        <v>2098</v>
      </c>
      <c r="D2524" s="316">
        <v>4.28</v>
      </c>
      <c r="E2524" s="317">
        <v>4362</v>
      </c>
      <c r="F2524" s="317">
        <v>2106.85</v>
      </c>
      <c r="G2524" s="318">
        <v>40758</v>
      </c>
      <c r="H2524" s="318">
        <v>40830</v>
      </c>
      <c r="I2524" s="318">
        <v>50040</v>
      </c>
      <c r="J2524" s="315"/>
      <c r="K2524" s="315">
        <v>2525</v>
      </c>
      <c r="L2524" s="315" t="s">
        <v>2284</v>
      </c>
      <c r="M2524" s="315" t="s">
        <v>758</v>
      </c>
      <c r="N2524" s="315" t="s">
        <v>755</v>
      </c>
      <c r="O2524" s="315"/>
      <c r="P2524" s="315"/>
      <c r="Q2524" s="315"/>
    </row>
    <row r="2525" spans="1:17">
      <c r="A2525" s="315" t="s">
        <v>755</v>
      </c>
      <c r="B2525" s="315" t="s">
        <v>2095</v>
      </c>
      <c r="C2525" s="315" t="s">
        <v>2098</v>
      </c>
      <c r="D2525" s="316">
        <v>4.28</v>
      </c>
      <c r="E2525" s="317">
        <v>3376</v>
      </c>
      <c r="F2525" s="317">
        <v>1630.6100000000001</v>
      </c>
      <c r="G2525" s="318">
        <v>40764</v>
      </c>
      <c r="H2525" s="318">
        <v>40829</v>
      </c>
      <c r="I2525" s="318">
        <v>50040</v>
      </c>
      <c r="J2525" s="315"/>
      <c r="K2525" s="315">
        <v>2017</v>
      </c>
      <c r="L2525" s="315" t="s">
        <v>2298</v>
      </c>
      <c r="M2525" s="315" t="s">
        <v>758</v>
      </c>
      <c r="N2525" s="315" t="s">
        <v>755</v>
      </c>
      <c r="O2525" s="315"/>
      <c r="P2525" s="315"/>
      <c r="Q2525" s="315"/>
    </row>
    <row r="2526" spans="1:17">
      <c r="A2526" s="315" t="s">
        <v>755</v>
      </c>
      <c r="B2526" s="315" t="s">
        <v>2095</v>
      </c>
      <c r="C2526" s="315" t="s">
        <v>2098</v>
      </c>
      <c r="D2526" s="316">
        <v>4.3</v>
      </c>
      <c r="E2526" s="317">
        <v>5087</v>
      </c>
      <c r="F2526" s="317">
        <v>2457.02</v>
      </c>
      <c r="G2526" s="318">
        <v>39569</v>
      </c>
      <c r="H2526" s="318">
        <v>40897</v>
      </c>
      <c r="I2526" s="318">
        <v>50040</v>
      </c>
      <c r="J2526" s="315"/>
      <c r="K2526" s="315">
        <v>6647</v>
      </c>
      <c r="L2526" s="315" t="s">
        <v>2862</v>
      </c>
      <c r="M2526" s="315" t="s">
        <v>811</v>
      </c>
      <c r="N2526" s="315" t="s">
        <v>755</v>
      </c>
      <c r="O2526" s="315"/>
      <c r="P2526" s="315"/>
      <c r="Q2526" s="315"/>
    </row>
    <row r="2527" spans="1:17">
      <c r="A2527" s="315" t="s">
        <v>755</v>
      </c>
      <c r="B2527" s="315" t="s">
        <v>2095</v>
      </c>
      <c r="C2527" s="315" t="s">
        <v>2098</v>
      </c>
      <c r="D2527" s="316">
        <v>4.3</v>
      </c>
      <c r="E2527" s="317">
        <v>4458.01</v>
      </c>
      <c r="F2527" s="317">
        <v>3343.51</v>
      </c>
      <c r="G2527" s="318">
        <v>39570</v>
      </c>
      <c r="H2527" s="318">
        <v>39785</v>
      </c>
      <c r="I2527" s="318">
        <v>48914</v>
      </c>
      <c r="J2527" s="315"/>
      <c r="K2527" s="315">
        <v>8494</v>
      </c>
      <c r="L2527" s="315" t="s">
        <v>2296</v>
      </c>
      <c r="M2527" s="315" t="s">
        <v>784</v>
      </c>
      <c r="N2527" s="315" t="s">
        <v>755</v>
      </c>
      <c r="O2527" s="315"/>
      <c r="P2527" s="315"/>
      <c r="Q2527" s="315"/>
    </row>
    <row r="2528" spans="1:17">
      <c r="A2528" s="315" t="s">
        <v>755</v>
      </c>
      <c r="B2528" s="315" t="s">
        <v>2095</v>
      </c>
      <c r="C2528" s="315" t="s">
        <v>2096</v>
      </c>
      <c r="D2528" s="316">
        <v>4.3</v>
      </c>
      <c r="E2528" s="317">
        <v>3724</v>
      </c>
      <c r="F2528" s="317">
        <v>3351.6</v>
      </c>
      <c r="G2528" s="318">
        <v>39570</v>
      </c>
      <c r="H2528" s="318">
        <v>39708</v>
      </c>
      <c r="I2528" s="318">
        <v>48944</v>
      </c>
      <c r="J2528" s="315"/>
      <c r="K2528" s="315">
        <v>1265</v>
      </c>
      <c r="L2528" s="315" t="s">
        <v>3198</v>
      </c>
      <c r="M2528" s="315" t="s">
        <v>766</v>
      </c>
      <c r="N2528" s="315" t="s">
        <v>755</v>
      </c>
      <c r="O2528" s="315"/>
      <c r="P2528" s="315"/>
      <c r="Q2528" s="315"/>
    </row>
    <row r="2529" spans="1:17">
      <c r="A2529" s="315" t="s">
        <v>755</v>
      </c>
      <c r="B2529" s="315" t="s">
        <v>2095</v>
      </c>
      <c r="C2529" s="315" t="s">
        <v>2098</v>
      </c>
      <c r="D2529" s="316">
        <v>4.3</v>
      </c>
      <c r="E2529" s="317">
        <v>3744</v>
      </c>
      <c r="F2529" s="317">
        <v>2302.5700000000002</v>
      </c>
      <c r="G2529" s="318">
        <v>39570</v>
      </c>
      <c r="H2529" s="318">
        <v>40471</v>
      </c>
      <c r="I2529" s="318">
        <v>49674</v>
      </c>
      <c r="J2529" s="315"/>
      <c r="K2529" s="315">
        <v>3235</v>
      </c>
      <c r="L2529" s="315" t="s">
        <v>3199</v>
      </c>
      <c r="M2529" s="315" t="s">
        <v>764</v>
      </c>
      <c r="N2529" s="315" t="s">
        <v>755</v>
      </c>
      <c r="O2529" s="315"/>
      <c r="P2529" s="315"/>
      <c r="Q2529" s="315"/>
    </row>
    <row r="2530" spans="1:17">
      <c r="A2530" s="315" t="s">
        <v>755</v>
      </c>
      <c r="B2530" s="315" t="s">
        <v>2095</v>
      </c>
      <c r="C2530" s="315" t="s">
        <v>2096</v>
      </c>
      <c r="D2530" s="316">
        <v>4.3</v>
      </c>
      <c r="E2530" s="317">
        <v>4182</v>
      </c>
      <c r="F2530" s="317">
        <v>2279.1999999999998</v>
      </c>
      <c r="G2530" s="318">
        <v>39570</v>
      </c>
      <c r="H2530" s="318">
        <v>41177</v>
      </c>
      <c r="I2530" s="318">
        <v>50405</v>
      </c>
      <c r="J2530" s="315"/>
      <c r="K2530" s="315">
        <v>2103</v>
      </c>
      <c r="L2530" s="315" t="s">
        <v>3200</v>
      </c>
      <c r="M2530" s="315" t="s">
        <v>758</v>
      </c>
      <c r="N2530" s="315" t="s">
        <v>755</v>
      </c>
      <c r="O2530" s="315"/>
      <c r="P2530" s="315"/>
      <c r="Q2530" s="315"/>
    </row>
    <row r="2531" spans="1:17">
      <c r="A2531" s="315" t="s">
        <v>755</v>
      </c>
      <c r="B2531" s="315" t="s">
        <v>2095</v>
      </c>
      <c r="C2531" s="315" t="s">
        <v>2098</v>
      </c>
      <c r="D2531" s="316">
        <v>4.3</v>
      </c>
      <c r="E2531" s="317">
        <v>4486</v>
      </c>
      <c r="F2531" s="317">
        <v>2758.9</v>
      </c>
      <c r="G2531" s="318">
        <v>39570</v>
      </c>
      <c r="H2531" s="318">
        <v>40459</v>
      </c>
      <c r="I2531" s="318">
        <v>49674</v>
      </c>
      <c r="J2531" s="315"/>
      <c r="K2531" s="315">
        <v>8967</v>
      </c>
      <c r="L2531" s="315" t="s">
        <v>3201</v>
      </c>
      <c r="M2531" s="315" t="s">
        <v>776</v>
      </c>
      <c r="N2531" s="315" t="s">
        <v>755</v>
      </c>
      <c r="O2531" s="315"/>
      <c r="P2531" s="315"/>
      <c r="Q2531" s="315"/>
    </row>
    <row r="2532" spans="1:17">
      <c r="A2532" s="315" t="s">
        <v>755</v>
      </c>
      <c r="B2532" s="315" t="s">
        <v>2095</v>
      </c>
      <c r="C2532" s="315" t="s">
        <v>2098</v>
      </c>
      <c r="D2532" s="316">
        <v>4.3</v>
      </c>
      <c r="E2532" s="317">
        <v>4414</v>
      </c>
      <c r="F2532" s="317">
        <v>3310.5</v>
      </c>
      <c r="G2532" s="318">
        <v>39570</v>
      </c>
      <c r="H2532" s="318">
        <v>39766</v>
      </c>
      <c r="I2532" s="318">
        <v>48944</v>
      </c>
      <c r="J2532" s="315"/>
      <c r="K2532" s="315">
        <v>1716</v>
      </c>
      <c r="L2532" s="315" t="s">
        <v>3202</v>
      </c>
      <c r="M2532" s="315" t="s">
        <v>761</v>
      </c>
      <c r="N2532" s="315" t="s">
        <v>755</v>
      </c>
      <c r="O2532" s="315"/>
      <c r="P2532" s="315"/>
      <c r="Q2532" s="315"/>
    </row>
    <row r="2533" spans="1:17">
      <c r="A2533" s="315" t="s">
        <v>755</v>
      </c>
      <c r="B2533" s="315" t="s">
        <v>2095</v>
      </c>
      <c r="C2533" s="315" t="s">
        <v>2096</v>
      </c>
      <c r="D2533" s="316">
        <v>4.3</v>
      </c>
      <c r="E2533" s="317">
        <v>3131.6</v>
      </c>
      <c r="F2533" s="317">
        <v>2818.4500000000003</v>
      </c>
      <c r="G2533" s="318">
        <v>39582</v>
      </c>
      <c r="H2533" s="318">
        <v>39995</v>
      </c>
      <c r="I2533" s="318">
        <v>49309</v>
      </c>
      <c r="J2533" s="315"/>
      <c r="K2533" s="315">
        <v>4153</v>
      </c>
      <c r="L2533" s="315" t="s">
        <v>2209</v>
      </c>
      <c r="M2533" s="315" t="s">
        <v>1484</v>
      </c>
      <c r="N2533" s="315" t="s">
        <v>755</v>
      </c>
      <c r="O2533" s="315"/>
      <c r="P2533" s="315"/>
      <c r="Q2533" s="315"/>
    </row>
    <row r="2534" spans="1:17">
      <c r="A2534" s="315" t="s">
        <v>755</v>
      </c>
      <c r="B2534" s="315" t="s">
        <v>2095</v>
      </c>
      <c r="C2534" s="315" t="s">
        <v>2098</v>
      </c>
      <c r="D2534" s="316">
        <v>4.3</v>
      </c>
      <c r="E2534" s="317">
        <v>4029</v>
      </c>
      <c r="F2534" s="317">
        <v>2477.8399999999997</v>
      </c>
      <c r="G2534" s="318">
        <v>39576</v>
      </c>
      <c r="H2534" s="318">
        <v>40339</v>
      </c>
      <c r="I2534" s="318">
        <v>49674</v>
      </c>
      <c r="J2534" s="315"/>
      <c r="K2534" s="315">
        <v>8180</v>
      </c>
      <c r="L2534" s="315" t="s">
        <v>2765</v>
      </c>
      <c r="M2534" s="315" t="s">
        <v>784</v>
      </c>
      <c r="N2534" s="315" t="s">
        <v>755</v>
      </c>
      <c r="O2534" s="315"/>
      <c r="P2534" s="315"/>
      <c r="Q2534" s="315"/>
    </row>
    <row r="2535" spans="1:17">
      <c r="A2535" s="315" t="s">
        <v>755</v>
      </c>
      <c r="B2535" s="315" t="s">
        <v>2095</v>
      </c>
      <c r="C2535" s="315" t="s">
        <v>2098</v>
      </c>
      <c r="D2535" s="316">
        <v>4.3</v>
      </c>
      <c r="E2535" s="317">
        <v>4350</v>
      </c>
      <c r="F2535" s="317">
        <v>3262.5</v>
      </c>
      <c r="G2535" s="318">
        <v>39569</v>
      </c>
      <c r="H2535" s="318">
        <v>39639</v>
      </c>
      <c r="I2535" s="318">
        <v>48944</v>
      </c>
      <c r="J2535" s="315"/>
      <c r="K2535" s="315">
        <v>9473</v>
      </c>
      <c r="L2535" s="315" t="s">
        <v>2104</v>
      </c>
      <c r="M2535" s="315" t="s">
        <v>770</v>
      </c>
      <c r="N2535" s="315" t="s">
        <v>755</v>
      </c>
      <c r="O2535" s="315"/>
      <c r="P2535" s="315"/>
      <c r="Q2535" s="315"/>
    </row>
    <row r="2536" spans="1:17">
      <c r="A2536" s="315" t="s">
        <v>755</v>
      </c>
      <c r="B2536" s="315" t="s">
        <v>2095</v>
      </c>
      <c r="C2536" s="315" t="s">
        <v>2098</v>
      </c>
      <c r="D2536" s="316">
        <v>4.3</v>
      </c>
      <c r="E2536" s="317">
        <v>4855</v>
      </c>
      <c r="F2536" s="317">
        <v>3641.25</v>
      </c>
      <c r="G2536" s="318">
        <v>39569</v>
      </c>
      <c r="H2536" s="318">
        <v>39583</v>
      </c>
      <c r="I2536" s="318">
        <v>48944</v>
      </c>
      <c r="J2536" s="315"/>
      <c r="K2536" s="315">
        <v>9437</v>
      </c>
      <c r="L2536" s="315" t="s">
        <v>2689</v>
      </c>
      <c r="M2536" s="315" t="s">
        <v>770</v>
      </c>
      <c r="N2536" s="315" t="s">
        <v>755</v>
      </c>
      <c r="O2536" s="315"/>
      <c r="P2536" s="315"/>
      <c r="Q2536" s="315"/>
    </row>
    <row r="2537" spans="1:17">
      <c r="A2537" s="315" t="s">
        <v>755</v>
      </c>
      <c r="B2537" s="315" t="s">
        <v>2095</v>
      </c>
      <c r="C2537" s="315" t="s">
        <v>2098</v>
      </c>
      <c r="D2537" s="316">
        <v>4.3</v>
      </c>
      <c r="E2537" s="317">
        <v>4554</v>
      </c>
      <c r="F2537" s="317">
        <v>3415.5</v>
      </c>
      <c r="G2537" s="318">
        <v>39570</v>
      </c>
      <c r="H2537" s="318">
        <v>39654</v>
      </c>
      <c r="I2537" s="318">
        <v>48944</v>
      </c>
      <c r="J2537" s="315"/>
      <c r="K2537" s="315">
        <v>1030</v>
      </c>
      <c r="L2537" s="315" t="s">
        <v>3203</v>
      </c>
      <c r="M2537" s="315" t="s">
        <v>766</v>
      </c>
      <c r="N2537" s="315" t="s">
        <v>755</v>
      </c>
      <c r="O2537" s="315"/>
      <c r="P2537" s="315"/>
      <c r="Q2537" s="315"/>
    </row>
    <row r="2538" spans="1:17">
      <c r="A2538" s="315" t="s">
        <v>755</v>
      </c>
      <c r="B2538" s="315" t="s">
        <v>2095</v>
      </c>
      <c r="C2538" s="315" t="s">
        <v>2098</v>
      </c>
      <c r="D2538" s="316">
        <v>4.3</v>
      </c>
      <c r="E2538" s="317">
        <v>3950</v>
      </c>
      <c r="F2538" s="317">
        <v>2962.5</v>
      </c>
      <c r="G2538" s="318">
        <v>39570</v>
      </c>
      <c r="H2538" s="318">
        <v>39566</v>
      </c>
      <c r="I2538" s="318">
        <v>48944</v>
      </c>
      <c r="J2538" s="315"/>
      <c r="K2538" s="315">
        <v>2505</v>
      </c>
      <c r="L2538" s="315" t="s">
        <v>2235</v>
      </c>
      <c r="M2538" s="315" t="s">
        <v>764</v>
      </c>
      <c r="N2538" s="315" t="s">
        <v>755</v>
      </c>
      <c r="O2538" s="315"/>
      <c r="P2538" s="315"/>
      <c r="Q2538" s="315"/>
    </row>
    <row r="2539" spans="1:17">
      <c r="A2539" s="315" t="s">
        <v>755</v>
      </c>
      <c r="B2539" s="315" t="s">
        <v>2095</v>
      </c>
      <c r="C2539" s="315" t="s">
        <v>2098</v>
      </c>
      <c r="D2539" s="316">
        <v>4.3</v>
      </c>
      <c r="E2539" s="317">
        <v>4313</v>
      </c>
      <c r="F2539" s="317">
        <v>3234.75</v>
      </c>
      <c r="G2539" s="318">
        <v>39570</v>
      </c>
      <c r="H2539" s="318">
        <v>39599</v>
      </c>
      <c r="I2539" s="318">
        <v>48944</v>
      </c>
      <c r="J2539" s="315"/>
      <c r="K2539" s="315">
        <v>8413</v>
      </c>
      <c r="L2539" s="315" t="s">
        <v>2399</v>
      </c>
      <c r="M2539" s="315" t="s">
        <v>784</v>
      </c>
      <c r="N2539" s="315" t="s">
        <v>755</v>
      </c>
      <c r="O2539" s="315"/>
      <c r="P2539" s="315"/>
      <c r="Q2539" s="315"/>
    </row>
    <row r="2540" spans="1:17">
      <c r="A2540" s="315" t="s">
        <v>755</v>
      </c>
      <c r="B2540" s="315" t="s">
        <v>2095</v>
      </c>
      <c r="C2540" s="315" t="s">
        <v>2098</v>
      </c>
      <c r="D2540" s="316">
        <v>4.3</v>
      </c>
      <c r="E2540" s="317">
        <v>3800</v>
      </c>
      <c r="F2540" s="317">
        <v>2337.0100000000002</v>
      </c>
      <c r="G2540" s="318">
        <v>39570</v>
      </c>
      <c r="H2540" s="318">
        <v>40353</v>
      </c>
      <c r="I2540" s="318">
        <v>49674</v>
      </c>
      <c r="J2540" s="315"/>
      <c r="K2540" s="315">
        <v>4714</v>
      </c>
      <c r="L2540" s="315" t="s">
        <v>3204</v>
      </c>
      <c r="M2540" s="315" t="s">
        <v>1296</v>
      </c>
      <c r="N2540" s="315" t="s">
        <v>755</v>
      </c>
      <c r="O2540" s="315"/>
      <c r="P2540" s="315"/>
      <c r="Q2540" s="315"/>
    </row>
    <row r="2541" spans="1:17">
      <c r="A2541" s="315" t="s">
        <v>755</v>
      </c>
      <c r="B2541" s="315" t="s">
        <v>2095</v>
      </c>
      <c r="C2541" s="315" t="s">
        <v>2096</v>
      </c>
      <c r="D2541" s="316">
        <v>4.3</v>
      </c>
      <c r="E2541" s="317">
        <v>4389</v>
      </c>
      <c r="F2541" s="317">
        <v>3950.1</v>
      </c>
      <c r="G2541" s="318">
        <v>39570</v>
      </c>
      <c r="H2541" s="318">
        <v>39575</v>
      </c>
      <c r="I2541" s="318">
        <v>48914</v>
      </c>
      <c r="J2541" s="315"/>
      <c r="K2541" s="315">
        <v>1070</v>
      </c>
      <c r="L2541" s="315" t="s">
        <v>1489</v>
      </c>
      <c r="M2541" s="315" t="s">
        <v>766</v>
      </c>
      <c r="N2541" s="315" t="s">
        <v>755</v>
      </c>
      <c r="O2541" s="315"/>
      <c r="P2541" s="315"/>
      <c r="Q2541" s="315"/>
    </row>
    <row r="2542" spans="1:17">
      <c r="A2542" s="315" t="s">
        <v>755</v>
      </c>
      <c r="B2542" s="315" t="s">
        <v>2095</v>
      </c>
      <c r="C2542" s="315" t="s">
        <v>2098</v>
      </c>
      <c r="D2542" s="316">
        <v>4.3</v>
      </c>
      <c r="E2542" s="317">
        <v>4632</v>
      </c>
      <c r="F2542" s="317">
        <v>3474</v>
      </c>
      <c r="G2542" s="318">
        <v>39571</v>
      </c>
      <c r="H2542" s="318">
        <v>40127</v>
      </c>
      <c r="I2542" s="318">
        <v>49279</v>
      </c>
      <c r="J2542" s="315"/>
      <c r="K2542" s="315">
        <v>4302</v>
      </c>
      <c r="L2542" s="315" t="s">
        <v>3205</v>
      </c>
      <c r="M2542" s="315" t="s">
        <v>1484</v>
      </c>
      <c r="N2542" s="315" t="s">
        <v>755</v>
      </c>
      <c r="O2542" s="315"/>
      <c r="P2542" s="315"/>
      <c r="Q2542" s="315"/>
    </row>
    <row r="2543" spans="1:17">
      <c r="A2543" s="315" t="s">
        <v>755</v>
      </c>
      <c r="B2543" s="315" t="s">
        <v>2095</v>
      </c>
      <c r="C2543" s="315" t="s">
        <v>2096</v>
      </c>
      <c r="D2543" s="316">
        <v>4.3</v>
      </c>
      <c r="E2543" s="317">
        <v>4965</v>
      </c>
      <c r="F2543" s="317">
        <v>4468.5</v>
      </c>
      <c r="G2543" s="318">
        <v>39570</v>
      </c>
      <c r="H2543" s="318">
        <v>39849</v>
      </c>
      <c r="I2543" s="318">
        <v>49279</v>
      </c>
      <c r="J2543" s="315"/>
      <c r="K2543" s="315">
        <v>6513</v>
      </c>
      <c r="L2543" s="315" t="s">
        <v>3206</v>
      </c>
      <c r="M2543" s="315" t="s">
        <v>811</v>
      </c>
      <c r="N2543" s="315" t="s">
        <v>755</v>
      </c>
      <c r="O2543" s="315"/>
      <c r="P2543" s="315"/>
      <c r="Q2543" s="315"/>
    </row>
    <row r="2544" spans="1:17">
      <c r="A2544" s="315" t="s">
        <v>755</v>
      </c>
      <c r="B2544" s="315" t="s">
        <v>2095</v>
      </c>
      <c r="C2544" s="315" t="s">
        <v>2096</v>
      </c>
      <c r="D2544" s="316">
        <v>4.3</v>
      </c>
      <c r="E2544" s="317">
        <v>3891</v>
      </c>
      <c r="F2544" s="317">
        <v>3501.9</v>
      </c>
      <c r="G2544" s="318">
        <v>39569</v>
      </c>
      <c r="H2544" s="318">
        <v>40050</v>
      </c>
      <c r="I2544" s="318">
        <v>49309</v>
      </c>
      <c r="J2544" s="315"/>
      <c r="K2544" s="315">
        <v>1348</v>
      </c>
      <c r="L2544" s="315" t="s">
        <v>2775</v>
      </c>
      <c r="M2544" s="315" t="s">
        <v>766</v>
      </c>
      <c r="N2544" s="315" t="s">
        <v>755</v>
      </c>
      <c r="O2544" s="315"/>
      <c r="P2544" s="315"/>
      <c r="Q2544" s="315"/>
    </row>
    <row r="2545" spans="1:17">
      <c r="A2545" s="315" t="s">
        <v>755</v>
      </c>
      <c r="B2545" s="315" t="s">
        <v>2095</v>
      </c>
      <c r="C2545" s="315" t="s">
        <v>2096</v>
      </c>
      <c r="D2545" s="316">
        <v>4.3</v>
      </c>
      <c r="E2545" s="317">
        <v>4417</v>
      </c>
      <c r="F2545" s="317">
        <v>3975.3</v>
      </c>
      <c r="G2545" s="318">
        <v>39570</v>
      </c>
      <c r="H2545" s="318">
        <v>39583</v>
      </c>
      <c r="I2545" s="318">
        <v>48914</v>
      </c>
      <c r="J2545" s="315"/>
      <c r="K2545" s="315">
        <v>1407</v>
      </c>
      <c r="L2545" s="315" t="s">
        <v>3207</v>
      </c>
      <c r="M2545" s="315" t="s">
        <v>766</v>
      </c>
      <c r="N2545" s="315" t="s">
        <v>755</v>
      </c>
      <c r="O2545" s="315"/>
      <c r="P2545" s="315"/>
      <c r="Q2545" s="315"/>
    </row>
    <row r="2546" spans="1:17">
      <c r="A2546" s="315" t="s">
        <v>755</v>
      </c>
      <c r="B2546" s="315" t="s">
        <v>2095</v>
      </c>
      <c r="C2546" s="315" t="s">
        <v>2098</v>
      </c>
      <c r="D2546" s="316">
        <v>4.3</v>
      </c>
      <c r="E2546" s="317">
        <v>3581</v>
      </c>
      <c r="F2546" s="317">
        <v>2685.75</v>
      </c>
      <c r="G2546" s="318">
        <v>39571</v>
      </c>
      <c r="H2546" s="318">
        <v>39722</v>
      </c>
      <c r="I2546" s="318">
        <v>48944</v>
      </c>
      <c r="J2546" s="315"/>
      <c r="K2546" s="315">
        <v>9443</v>
      </c>
      <c r="L2546" s="315" t="s">
        <v>2464</v>
      </c>
      <c r="M2546" s="315" t="s">
        <v>770</v>
      </c>
      <c r="N2546" s="315" t="s">
        <v>755</v>
      </c>
      <c r="O2546" s="315"/>
      <c r="P2546" s="315"/>
      <c r="Q2546" s="315"/>
    </row>
    <row r="2547" spans="1:17">
      <c r="A2547" s="315" t="s">
        <v>755</v>
      </c>
      <c r="B2547" s="315" t="s">
        <v>2095</v>
      </c>
      <c r="C2547" s="315" t="s">
        <v>2098</v>
      </c>
      <c r="D2547" s="316">
        <v>4.3</v>
      </c>
      <c r="E2547" s="317">
        <v>4460</v>
      </c>
      <c r="F2547" s="317">
        <v>3345</v>
      </c>
      <c r="G2547" s="318">
        <v>39570</v>
      </c>
      <c r="H2547" s="318">
        <v>39661</v>
      </c>
      <c r="I2547" s="318">
        <v>48914</v>
      </c>
      <c r="J2547" s="315"/>
      <c r="K2547" s="315">
        <v>8622</v>
      </c>
      <c r="L2547" s="315" t="s">
        <v>2385</v>
      </c>
      <c r="M2547" s="315" t="s">
        <v>784</v>
      </c>
      <c r="N2547" s="315" t="s">
        <v>755</v>
      </c>
      <c r="O2547" s="315"/>
      <c r="P2547" s="315"/>
      <c r="Q2547" s="315"/>
    </row>
    <row r="2548" spans="1:17">
      <c r="A2548" s="315" t="s">
        <v>755</v>
      </c>
      <c r="B2548" s="315" t="s">
        <v>2095</v>
      </c>
      <c r="C2548" s="315" t="s">
        <v>2098</v>
      </c>
      <c r="D2548" s="316">
        <v>4.3</v>
      </c>
      <c r="E2548" s="317">
        <v>2711</v>
      </c>
      <c r="F2548" s="317">
        <v>2033.25</v>
      </c>
      <c r="G2548" s="318">
        <v>39589</v>
      </c>
      <c r="H2548" s="318">
        <v>39420</v>
      </c>
      <c r="I2548" s="318">
        <v>48549</v>
      </c>
      <c r="J2548" s="315"/>
      <c r="K2548" s="315">
        <v>3074</v>
      </c>
      <c r="L2548" s="315" t="s">
        <v>3208</v>
      </c>
      <c r="M2548" s="315" t="s">
        <v>764</v>
      </c>
      <c r="N2548" s="315" t="s">
        <v>755</v>
      </c>
      <c r="O2548" s="315"/>
      <c r="P2548" s="315"/>
      <c r="Q2548" s="315"/>
    </row>
    <row r="2549" spans="1:17">
      <c r="A2549" s="315" t="s">
        <v>755</v>
      </c>
      <c r="B2549" s="315" t="s">
        <v>2095</v>
      </c>
      <c r="C2549" s="315" t="s">
        <v>2098</v>
      </c>
      <c r="D2549" s="316">
        <v>4.3</v>
      </c>
      <c r="E2549" s="317">
        <v>2281.89</v>
      </c>
      <c r="F2549" s="317">
        <v>1102.1399999999999</v>
      </c>
      <c r="G2549" s="318">
        <v>39569</v>
      </c>
      <c r="H2549" s="318">
        <v>40906</v>
      </c>
      <c r="I2549" s="318">
        <v>50040</v>
      </c>
      <c r="J2549" s="315"/>
      <c r="K2549" s="315">
        <v>4147</v>
      </c>
      <c r="L2549" s="315" t="s">
        <v>3209</v>
      </c>
      <c r="M2549" s="315" t="s">
        <v>1484</v>
      </c>
      <c r="N2549" s="315" t="s">
        <v>755</v>
      </c>
      <c r="O2549" s="315"/>
      <c r="P2549" s="315"/>
      <c r="Q2549" s="315"/>
    </row>
    <row r="2550" spans="1:17">
      <c r="A2550" s="315" t="s">
        <v>755</v>
      </c>
      <c r="B2550" s="315" t="s">
        <v>2095</v>
      </c>
      <c r="C2550" s="315" t="s">
        <v>2098</v>
      </c>
      <c r="D2550" s="316">
        <v>4.3</v>
      </c>
      <c r="E2550" s="317">
        <v>4312</v>
      </c>
      <c r="F2550" s="317">
        <v>3234</v>
      </c>
      <c r="G2550" s="318">
        <v>39671</v>
      </c>
      <c r="H2550" s="318">
        <v>39311</v>
      </c>
      <c r="I2550" s="318">
        <v>48549</v>
      </c>
      <c r="J2550" s="315"/>
      <c r="K2550" s="315">
        <v>5703</v>
      </c>
      <c r="L2550" s="315" t="s">
        <v>2485</v>
      </c>
      <c r="M2550" s="315" t="s">
        <v>776</v>
      </c>
      <c r="N2550" s="315" t="s">
        <v>755</v>
      </c>
      <c r="O2550" s="315"/>
      <c r="P2550" s="315"/>
      <c r="Q2550" s="315"/>
    </row>
    <row r="2551" spans="1:17">
      <c r="A2551" s="315" t="s">
        <v>755</v>
      </c>
      <c r="B2551" s="315" t="s">
        <v>2095</v>
      </c>
      <c r="C2551" s="315" t="s">
        <v>2098</v>
      </c>
      <c r="D2551" s="316">
        <v>4.3</v>
      </c>
      <c r="E2551" s="317">
        <v>4198</v>
      </c>
      <c r="F2551" s="317">
        <v>2581.7800000000002</v>
      </c>
      <c r="G2551" s="318">
        <v>39763</v>
      </c>
      <c r="H2551" s="318">
        <v>40316</v>
      </c>
      <c r="I2551" s="318">
        <v>49674</v>
      </c>
      <c r="J2551" s="315"/>
      <c r="K2551" s="315">
        <v>6045</v>
      </c>
      <c r="L2551" s="315" t="s">
        <v>2922</v>
      </c>
      <c r="M2551" s="315" t="s">
        <v>788</v>
      </c>
      <c r="N2551" s="315" t="s">
        <v>755</v>
      </c>
      <c r="O2551" s="315"/>
      <c r="P2551" s="315"/>
      <c r="Q2551" s="315"/>
    </row>
    <row r="2552" spans="1:17">
      <c r="A2552" s="315" t="s">
        <v>755</v>
      </c>
      <c r="B2552" s="315" t="s">
        <v>2095</v>
      </c>
      <c r="C2552" s="315" t="s">
        <v>2098</v>
      </c>
      <c r="D2552" s="316">
        <v>4.3</v>
      </c>
      <c r="E2552" s="317">
        <v>4285.01</v>
      </c>
      <c r="F2552" s="317">
        <v>3213.76</v>
      </c>
      <c r="G2552" s="318">
        <v>39793</v>
      </c>
      <c r="H2552" s="318">
        <v>39771</v>
      </c>
      <c r="I2552" s="318">
        <v>48944</v>
      </c>
      <c r="J2552" s="315"/>
      <c r="K2552" s="315">
        <v>8472</v>
      </c>
      <c r="L2552" s="315" t="s">
        <v>3210</v>
      </c>
      <c r="M2552" s="315" t="s">
        <v>784</v>
      </c>
      <c r="N2552" s="315" t="s">
        <v>755</v>
      </c>
      <c r="O2552" s="315"/>
      <c r="P2552" s="315"/>
      <c r="Q2552" s="315"/>
    </row>
    <row r="2553" spans="1:17">
      <c r="A2553" s="315" t="s">
        <v>755</v>
      </c>
      <c r="B2553" s="315" t="s">
        <v>2095</v>
      </c>
      <c r="C2553" s="315" t="s">
        <v>2098</v>
      </c>
      <c r="D2553" s="316">
        <v>4.3</v>
      </c>
      <c r="E2553" s="317">
        <v>3560.2</v>
      </c>
      <c r="F2553" s="317">
        <v>1420.5099999999998</v>
      </c>
      <c r="G2553" s="318">
        <v>39811</v>
      </c>
      <c r="H2553" s="318">
        <v>41214</v>
      </c>
      <c r="I2553" s="318">
        <v>50405</v>
      </c>
      <c r="J2553" s="315"/>
      <c r="K2553" s="315">
        <v>9204</v>
      </c>
      <c r="L2553" s="315" t="s">
        <v>3211</v>
      </c>
      <c r="M2553" s="315" t="s">
        <v>770</v>
      </c>
      <c r="N2553" s="315" t="s">
        <v>755</v>
      </c>
      <c r="O2553" s="315"/>
      <c r="P2553" s="315"/>
      <c r="Q2553" s="315"/>
    </row>
    <row r="2554" spans="1:17">
      <c r="A2554" s="315" t="s">
        <v>755</v>
      </c>
      <c r="B2554" s="315" t="s">
        <v>2095</v>
      </c>
      <c r="C2554" s="315" t="s">
        <v>2098</v>
      </c>
      <c r="D2554" s="316">
        <v>4.3</v>
      </c>
      <c r="E2554" s="317">
        <v>4125</v>
      </c>
      <c r="F2554" s="317">
        <v>3093.75</v>
      </c>
      <c r="G2554" s="318">
        <v>39883</v>
      </c>
      <c r="H2554" s="318">
        <v>39885</v>
      </c>
      <c r="I2554" s="318">
        <v>49309</v>
      </c>
      <c r="J2554" s="315"/>
      <c r="K2554" s="315">
        <v>4332</v>
      </c>
      <c r="L2554" s="315" t="s">
        <v>3212</v>
      </c>
      <c r="M2554" s="315" t="s">
        <v>776</v>
      </c>
      <c r="N2554" s="315" t="s">
        <v>755</v>
      </c>
      <c r="O2554" s="315"/>
      <c r="P2554" s="315"/>
      <c r="Q2554" s="315"/>
    </row>
    <row r="2555" spans="1:17">
      <c r="A2555" s="315" t="s">
        <v>755</v>
      </c>
      <c r="B2555" s="315" t="s">
        <v>2095</v>
      </c>
      <c r="C2555" s="315" t="s">
        <v>2096</v>
      </c>
      <c r="D2555" s="316">
        <v>4.3</v>
      </c>
      <c r="E2555" s="317">
        <v>3852</v>
      </c>
      <c r="F2555" s="317">
        <v>3466.7999999999997</v>
      </c>
      <c r="G2555" s="318">
        <v>39968</v>
      </c>
      <c r="H2555" s="318">
        <v>40024</v>
      </c>
      <c r="I2555" s="318">
        <v>49309</v>
      </c>
      <c r="J2555" s="315"/>
      <c r="K2555" s="315">
        <v>8962</v>
      </c>
      <c r="L2555" s="315" t="s">
        <v>3213</v>
      </c>
      <c r="M2555" s="315" t="s">
        <v>776</v>
      </c>
      <c r="N2555" s="315" t="s">
        <v>755</v>
      </c>
      <c r="O2555" s="315"/>
      <c r="P2555" s="315"/>
      <c r="Q2555" s="315"/>
    </row>
    <row r="2556" spans="1:17">
      <c r="A2556" s="315" t="s">
        <v>755</v>
      </c>
      <c r="B2556" s="315" t="s">
        <v>2095</v>
      </c>
      <c r="C2556" s="315" t="s">
        <v>2096</v>
      </c>
      <c r="D2556" s="316">
        <v>4.3</v>
      </c>
      <c r="E2556" s="317">
        <v>3508</v>
      </c>
      <c r="F2556" s="317">
        <v>3157.2</v>
      </c>
      <c r="G2556" s="318">
        <v>39975</v>
      </c>
      <c r="H2556" s="318">
        <v>40108</v>
      </c>
      <c r="I2556" s="318">
        <v>49309</v>
      </c>
      <c r="J2556" s="315"/>
      <c r="K2556" s="315">
        <v>8962</v>
      </c>
      <c r="L2556" s="315" t="s">
        <v>3149</v>
      </c>
      <c r="M2556" s="315" t="s">
        <v>776</v>
      </c>
      <c r="N2556" s="315" t="s">
        <v>755</v>
      </c>
      <c r="O2556" s="315"/>
      <c r="P2556" s="315"/>
      <c r="Q2556" s="315"/>
    </row>
    <row r="2557" spans="1:17">
      <c r="A2557" s="315" t="s">
        <v>755</v>
      </c>
      <c r="B2557" s="315" t="s">
        <v>2095</v>
      </c>
      <c r="C2557" s="315" t="s">
        <v>2096</v>
      </c>
      <c r="D2557" s="316">
        <v>4.3</v>
      </c>
      <c r="E2557" s="317">
        <v>5347</v>
      </c>
      <c r="F2557" s="317">
        <v>4812.3</v>
      </c>
      <c r="G2557" s="318">
        <v>40036</v>
      </c>
      <c r="H2557" s="318">
        <v>40070</v>
      </c>
      <c r="I2557" s="318">
        <v>49309</v>
      </c>
      <c r="J2557" s="315"/>
      <c r="K2557" s="315">
        <v>3978</v>
      </c>
      <c r="L2557" s="315" t="s">
        <v>2473</v>
      </c>
      <c r="M2557" s="315" t="s">
        <v>754</v>
      </c>
      <c r="N2557" s="315" t="s">
        <v>755</v>
      </c>
      <c r="O2557" s="315"/>
      <c r="P2557" s="315"/>
      <c r="Q2557" s="315"/>
    </row>
    <row r="2558" spans="1:17">
      <c r="A2558" s="315" t="s">
        <v>755</v>
      </c>
      <c r="B2558" s="315" t="s">
        <v>2095</v>
      </c>
      <c r="C2558" s="315" t="s">
        <v>2098</v>
      </c>
      <c r="D2558" s="316">
        <v>4.3</v>
      </c>
      <c r="E2558" s="317">
        <v>3893</v>
      </c>
      <c r="F2558" s="317">
        <v>2394.2099999999996</v>
      </c>
      <c r="G2558" s="318">
        <v>40022</v>
      </c>
      <c r="H2558" s="318">
        <v>40326</v>
      </c>
      <c r="I2558" s="318">
        <v>49674</v>
      </c>
      <c r="J2558" s="315"/>
      <c r="K2558" s="315">
        <v>8917</v>
      </c>
      <c r="L2558" s="315" t="s">
        <v>2710</v>
      </c>
      <c r="M2558" s="315" t="s">
        <v>776</v>
      </c>
      <c r="N2558" s="315" t="s">
        <v>755</v>
      </c>
      <c r="O2558" s="315"/>
      <c r="P2558" s="315"/>
      <c r="Q2558" s="315"/>
    </row>
    <row r="2559" spans="1:17">
      <c r="A2559" s="315" t="s">
        <v>755</v>
      </c>
      <c r="B2559" s="315" t="s">
        <v>2095</v>
      </c>
      <c r="C2559" s="315" t="s">
        <v>2098</v>
      </c>
      <c r="D2559" s="316">
        <v>4.3</v>
      </c>
      <c r="E2559" s="317">
        <v>3035</v>
      </c>
      <c r="F2559" s="317">
        <v>2276.25</v>
      </c>
      <c r="G2559" s="318">
        <v>40029</v>
      </c>
      <c r="H2559" s="318">
        <v>40007</v>
      </c>
      <c r="I2559" s="318">
        <v>49309</v>
      </c>
      <c r="J2559" s="315"/>
      <c r="K2559" s="315">
        <v>9473</v>
      </c>
      <c r="L2559" s="315" t="s">
        <v>2104</v>
      </c>
      <c r="M2559" s="315" t="s">
        <v>770</v>
      </c>
      <c r="N2559" s="315" t="s">
        <v>755</v>
      </c>
      <c r="O2559" s="315"/>
      <c r="P2559" s="315"/>
      <c r="Q2559" s="315"/>
    </row>
    <row r="2560" spans="1:17">
      <c r="A2560" s="315" t="s">
        <v>755</v>
      </c>
      <c r="B2560" s="315" t="s">
        <v>2095</v>
      </c>
      <c r="C2560" s="315" t="s">
        <v>2096</v>
      </c>
      <c r="D2560" s="316">
        <v>4.3</v>
      </c>
      <c r="E2560" s="317">
        <v>5380</v>
      </c>
      <c r="F2560" s="317">
        <v>4842</v>
      </c>
      <c r="G2560" s="318">
        <v>40052</v>
      </c>
      <c r="H2560" s="318">
        <v>40163</v>
      </c>
      <c r="I2560" s="318">
        <v>49309</v>
      </c>
      <c r="J2560" s="315"/>
      <c r="K2560" s="315">
        <v>1976</v>
      </c>
      <c r="L2560" s="315" t="s">
        <v>3214</v>
      </c>
      <c r="M2560" s="315" t="s">
        <v>754</v>
      </c>
      <c r="N2560" s="315" t="s">
        <v>755</v>
      </c>
      <c r="O2560" s="315"/>
      <c r="P2560" s="315"/>
      <c r="Q2560" s="315"/>
    </row>
    <row r="2561" spans="1:17">
      <c r="A2561" s="315" t="s">
        <v>755</v>
      </c>
      <c r="B2561" s="315" t="s">
        <v>2095</v>
      </c>
      <c r="C2561" s="315" t="s">
        <v>2098</v>
      </c>
      <c r="D2561" s="316">
        <v>4.3</v>
      </c>
      <c r="E2561" s="317">
        <v>4071</v>
      </c>
      <c r="F2561" s="317">
        <v>3053.25</v>
      </c>
      <c r="G2561" s="318">
        <v>40056</v>
      </c>
      <c r="H2561" s="318">
        <v>40095</v>
      </c>
      <c r="I2561" s="318">
        <v>49309</v>
      </c>
      <c r="J2561" s="315"/>
      <c r="K2561" s="315">
        <v>5742</v>
      </c>
      <c r="L2561" s="315" t="s">
        <v>896</v>
      </c>
      <c r="M2561" s="315" t="s">
        <v>776</v>
      </c>
      <c r="N2561" s="315" t="s">
        <v>755</v>
      </c>
      <c r="O2561" s="315"/>
      <c r="P2561" s="315"/>
      <c r="Q2561" s="315"/>
    </row>
    <row r="2562" spans="1:17">
      <c r="A2562" s="315" t="s">
        <v>750</v>
      </c>
      <c r="B2562" s="315" t="s">
        <v>2095</v>
      </c>
      <c r="C2562" s="315" t="s">
        <v>2142</v>
      </c>
      <c r="D2562" s="316">
        <v>4.3</v>
      </c>
      <c r="E2562" s="317">
        <v>4239.1399999999994</v>
      </c>
      <c r="F2562" s="317">
        <v>2551.3200000000006</v>
      </c>
      <c r="G2562" s="318">
        <v>40056</v>
      </c>
      <c r="H2562" s="318">
        <v>40080</v>
      </c>
      <c r="I2562" s="318">
        <v>49309</v>
      </c>
      <c r="J2562" s="315"/>
      <c r="K2562" s="315">
        <v>7320</v>
      </c>
      <c r="L2562" s="315" t="s">
        <v>1236</v>
      </c>
      <c r="M2562" s="315" t="s">
        <v>770</v>
      </c>
      <c r="N2562" s="315" t="s">
        <v>750</v>
      </c>
      <c r="O2562" s="315"/>
      <c r="P2562" s="315"/>
      <c r="Q2562" s="315"/>
    </row>
    <row r="2563" spans="1:17">
      <c r="A2563" s="315" t="s">
        <v>755</v>
      </c>
      <c r="B2563" s="315" t="s">
        <v>2095</v>
      </c>
      <c r="C2563" s="315" t="s">
        <v>2098</v>
      </c>
      <c r="D2563" s="316">
        <v>4.3</v>
      </c>
      <c r="E2563" s="317">
        <v>4189.3799999999992</v>
      </c>
      <c r="F2563" s="317">
        <v>3142.04</v>
      </c>
      <c r="G2563" s="318">
        <v>40071</v>
      </c>
      <c r="H2563" s="318">
        <v>40164</v>
      </c>
      <c r="I2563" s="318">
        <v>49309</v>
      </c>
      <c r="J2563" s="315"/>
      <c r="K2563" s="315">
        <v>8405</v>
      </c>
      <c r="L2563" s="315" t="s">
        <v>2085</v>
      </c>
      <c r="M2563" s="315" t="s">
        <v>784</v>
      </c>
      <c r="N2563" s="315" t="s">
        <v>755</v>
      </c>
      <c r="O2563" s="315"/>
      <c r="P2563" s="315"/>
      <c r="Q2563" s="315"/>
    </row>
    <row r="2564" spans="1:17">
      <c r="A2564" s="315" t="s">
        <v>755</v>
      </c>
      <c r="B2564" s="315" t="s">
        <v>2095</v>
      </c>
      <c r="C2564" s="315" t="s">
        <v>2098</v>
      </c>
      <c r="D2564" s="316">
        <v>4.3</v>
      </c>
      <c r="E2564" s="317">
        <v>4469</v>
      </c>
      <c r="F2564" s="317">
        <v>3351.75</v>
      </c>
      <c r="G2564" s="318">
        <v>40071</v>
      </c>
      <c r="H2564" s="318">
        <v>40122</v>
      </c>
      <c r="I2564" s="318">
        <v>49309</v>
      </c>
      <c r="J2564" s="315"/>
      <c r="K2564" s="315">
        <v>6025</v>
      </c>
      <c r="L2564" s="315" t="s">
        <v>2453</v>
      </c>
      <c r="M2564" s="315" t="s">
        <v>788</v>
      </c>
      <c r="N2564" s="315" t="s">
        <v>755</v>
      </c>
      <c r="O2564" s="315"/>
      <c r="P2564" s="315"/>
      <c r="Q2564" s="315"/>
    </row>
    <row r="2565" spans="1:17">
      <c r="A2565" s="315" t="s">
        <v>755</v>
      </c>
      <c r="B2565" s="315" t="s">
        <v>2095</v>
      </c>
      <c r="C2565" s="315" t="s">
        <v>2098</v>
      </c>
      <c r="D2565" s="316">
        <v>4.3</v>
      </c>
      <c r="E2565" s="317">
        <v>4443.33</v>
      </c>
      <c r="F2565" s="317">
        <v>3332.5</v>
      </c>
      <c r="G2565" s="318">
        <v>40098</v>
      </c>
      <c r="H2565" s="318">
        <v>40031</v>
      </c>
      <c r="I2565" s="318">
        <v>49309</v>
      </c>
      <c r="J2565" s="315"/>
      <c r="K2565" s="315">
        <v>9450</v>
      </c>
      <c r="L2565" s="315" t="s">
        <v>1087</v>
      </c>
      <c r="M2565" s="315" t="s">
        <v>770</v>
      </c>
      <c r="N2565" s="315" t="s">
        <v>755</v>
      </c>
      <c r="O2565" s="315"/>
      <c r="P2565" s="315"/>
      <c r="Q2565" s="315"/>
    </row>
    <row r="2566" spans="1:17">
      <c r="A2566" s="315" t="s">
        <v>755</v>
      </c>
      <c r="B2566" s="315" t="s">
        <v>2095</v>
      </c>
      <c r="C2566" s="315" t="s">
        <v>2098</v>
      </c>
      <c r="D2566" s="316">
        <v>4.3</v>
      </c>
      <c r="E2566" s="317">
        <v>4846</v>
      </c>
      <c r="F2566" s="317">
        <v>2980.3</v>
      </c>
      <c r="G2566" s="318">
        <v>40123</v>
      </c>
      <c r="H2566" s="318">
        <v>40360</v>
      </c>
      <c r="I2566" s="318">
        <v>49674</v>
      </c>
      <c r="J2566" s="315"/>
      <c r="K2566" s="315">
        <v>3360</v>
      </c>
      <c r="L2566" s="315" t="s">
        <v>2558</v>
      </c>
      <c r="M2566" s="315" t="s">
        <v>764</v>
      </c>
      <c r="N2566" s="315" t="s">
        <v>755</v>
      </c>
      <c r="O2566" s="315"/>
      <c r="P2566" s="315"/>
      <c r="Q2566" s="315"/>
    </row>
    <row r="2567" spans="1:17">
      <c r="A2567" s="315" t="s">
        <v>755</v>
      </c>
      <c r="B2567" s="315" t="s">
        <v>2095</v>
      </c>
      <c r="C2567" s="315" t="s">
        <v>2142</v>
      </c>
      <c r="D2567" s="316">
        <v>4.3</v>
      </c>
      <c r="E2567" s="317">
        <v>3949</v>
      </c>
      <c r="F2567" s="317">
        <v>2566.85</v>
      </c>
      <c r="G2567" s="318">
        <v>40127</v>
      </c>
      <c r="H2567" s="318">
        <v>40162</v>
      </c>
      <c r="I2567" s="318">
        <v>49309</v>
      </c>
      <c r="J2567" s="315"/>
      <c r="K2567" s="315">
        <v>1453</v>
      </c>
      <c r="L2567" s="315" t="s">
        <v>3215</v>
      </c>
      <c r="M2567" s="315" t="s">
        <v>766</v>
      </c>
      <c r="N2567" s="315" t="s">
        <v>755</v>
      </c>
      <c r="O2567" s="315"/>
      <c r="P2567" s="315"/>
      <c r="Q2567" s="315"/>
    </row>
    <row r="2568" spans="1:17">
      <c r="A2568" s="315" t="s">
        <v>755</v>
      </c>
      <c r="B2568" s="315" t="s">
        <v>2095</v>
      </c>
      <c r="C2568" s="315" t="s">
        <v>2098</v>
      </c>
      <c r="D2568" s="316">
        <v>4.3</v>
      </c>
      <c r="E2568" s="317">
        <v>4255</v>
      </c>
      <c r="F2568" s="317">
        <v>2616.84</v>
      </c>
      <c r="G2568" s="318">
        <v>40149</v>
      </c>
      <c r="H2568" s="318">
        <v>40256</v>
      </c>
      <c r="I2568" s="318">
        <v>49674</v>
      </c>
      <c r="J2568" s="315"/>
      <c r="K2568" s="315">
        <v>3153</v>
      </c>
      <c r="L2568" s="315" t="s">
        <v>3216</v>
      </c>
      <c r="M2568" s="315" t="s">
        <v>764</v>
      </c>
      <c r="N2568" s="315" t="s">
        <v>755</v>
      </c>
      <c r="O2568" s="315"/>
      <c r="P2568" s="315"/>
      <c r="Q2568" s="315"/>
    </row>
    <row r="2569" spans="1:17">
      <c r="A2569" s="315" t="s">
        <v>755</v>
      </c>
      <c r="B2569" s="315" t="s">
        <v>2095</v>
      </c>
      <c r="C2569" s="315" t="s">
        <v>2096</v>
      </c>
      <c r="D2569" s="316">
        <v>4.3</v>
      </c>
      <c r="E2569" s="317">
        <v>3604</v>
      </c>
      <c r="F2569" s="317">
        <v>1419.9700000000005</v>
      </c>
      <c r="G2569" s="318">
        <v>40164</v>
      </c>
      <c r="H2569" s="318">
        <v>41584</v>
      </c>
      <c r="I2569" s="318">
        <v>50770</v>
      </c>
      <c r="J2569" s="315"/>
      <c r="K2569" s="315">
        <v>8734</v>
      </c>
      <c r="L2569" s="315" t="s">
        <v>3217</v>
      </c>
      <c r="M2569" s="315" t="s">
        <v>770</v>
      </c>
      <c r="N2569" s="315" t="s">
        <v>755</v>
      </c>
      <c r="O2569" s="315"/>
      <c r="P2569" s="315"/>
      <c r="Q2569" s="315"/>
    </row>
    <row r="2570" spans="1:17">
      <c r="A2570" s="315" t="s">
        <v>755</v>
      </c>
      <c r="B2570" s="315" t="s">
        <v>2095</v>
      </c>
      <c r="C2570" s="315" t="s">
        <v>2142</v>
      </c>
      <c r="D2570" s="316">
        <v>4.3</v>
      </c>
      <c r="E2570" s="317">
        <v>4468</v>
      </c>
      <c r="F2570" s="317">
        <v>2037.4</v>
      </c>
      <c r="G2570" s="318">
        <v>40187</v>
      </c>
      <c r="H2570" s="318">
        <v>40187</v>
      </c>
      <c r="I2570" s="318">
        <v>49674</v>
      </c>
      <c r="J2570" s="315"/>
      <c r="K2570" s="315">
        <v>1965</v>
      </c>
      <c r="L2570" s="315" t="s">
        <v>2239</v>
      </c>
      <c r="M2570" s="315" t="s">
        <v>754</v>
      </c>
      <c r="N2570" s="315" t="s">
        <v>755</v>
      </c>
      <c r="O2570" s="315"/>
      <c r="P2570" s="315"/>
      <c r="Q2570" s="315"/>
    </row>
    <row r="2571" spans="1:17">
      <c r="A2571" s="315" t="s">
        <v>755</v>
      </c>
      <c r="B2571" s="315" t="s">
        <v>2095</v>
      </c>
      <c r="C2571" s="315" t="s">
        <v>2098</v>
      </c>
      <c r="D2571" s="316">
        <v>4.3</v>
      </c>
      <c r="E2571" s="317">
        <v>4947</v>
      </c>
      <c r="F2571" s="317">
        <v>3042.4200000000005</v>
      </c>
      <c r="G2571" s="318">
        <v>40210</v>
      </c>
      <c r="H2571" s="318">
        <v>40297</v>
      </c>
      <c r="I2571" s="318">
        <v>49674</v>
      </c>
      <c r="J2571" s="315"/>
      <c r="K2571" s="315">
        <v>3257</v>
      </c>
      <c r="L2571" s="315" t="s">
        <v>2829</v>
      </c>
      <c r="M2571" s="315" t="s">
        <v>764</v>
      </c>
      <c r="N2571" s="315" t="s">
        <v>755</v>
      </c>
      <c r="O2571" s="315"/>
      <c r="P2571" s="315"/>
      <c r="Q2571" s="315"/>
    </row>
    <row r="2572" spans="1:17">
      <c r="A2572" s="315" t="s">
        <v>755</v>
      </c>
      <c r="B2572" s="315" t="s">
        <v>2095</v>
      </c>
      <c r="C2572" s="315" t="s">
        <v>2098</v>
      </c>
      <c r="D2572" s="316">
        <v>4.3</v>
      </c>
      <c r="E2572" s="317">
        <v>2604</v>
      </c>
      <c r="F2572" s="317">
        <v>1601.4699999999998</v>
      </c>
      <c r="G2572" s="318">
        <v>40276</v>
      </c>
      <c r="H2572" s="318">
        <v>40259</v>
      </c>
      <c r="I2572" s="318">
        <v>49674</v>
      </c>
      <c r="J2572" s="315"/>
      <c r="K2572" s="315">
        <v>1081</v>
      </c>
      <c r="L2572" s="315" t="s">
        <v>3180</v>
      </c>
      <c r="M2572" s="315" t="s">
        <v>766</v>
      </c>
      <c r="N2572" s="315" t="s">
        <v>755</v>
      </c>
      <c r="O2572" s="315"/>
      <c r="P2572" s="315"/>
      <c r="Q2572" s="315"/>
    </row>
    <row r="2573" spans="1:17">
      <c r="A2573" s="315" t="s">
        <v>755</v>
      </c>
      <c r="B2573" s="319" t="s">
        <v>2095</v>
      </c>
      <c r="C2573" s="319" t="s">
        <v>2098</v>
      </c>
      <c r="D2573" s="320">
        <v>4.3</v>
      </c>
      <c r="E2573" s="317">
        <v>4653</v>
      </c>
      <c r="F2573" s="317">
        <v>2861.61</v>
      </c>
      <c r="G2573" s="321">
        <v>40275</v>
      </c>
      <c r="H2573" s="321">
        <v>40242</v>
      </c>
      <c r="I2573" s="321">
        <v>49674</v>
      </c>
      <c r="J2573" s="319"/>
      <c r="K2573" s="322">
        <v>6022</v>
      </c>
      <c r="L2573" s="319" t="s">
        <v>3218</v>
      </c>
      <c r="M2573" s="319" t="s">
        <v>788</v>
      </c>
      <c r="N2573" s="315" t="s">
        <v>755</v>
      </c>
      <c r="O2573" s="319"/>
      <c r="P2573" s="319"/>
      <c r="Q2573" s="319"/>
    </row>
    <row r="2574" spans="1:17">
      <c r="A2574" s="315" t="s">
        <v>755</v>
      </c>
      <c r="B2574" s="319" t="s">
        <v>2095</v>
      </c>
      <c r="C2574" s="319" t="s">
        <v>2098</v>
      </c>
      <c r="D2574" s="320">
        <v>4.3</v>
      </c>
      <c r="E2574" s="317">
        <v>4347</v>
      </c>
      <c r="F2574" s="317">
        <v>2673.41</v>
      </c>
      <c r="G2574" s="321">
        <v>40305</v>
      </c>
      <c r="H2574" s="321">
        <v>40284</v>
      </c>
      <c r="I2574" s="321">
        <v>49674</v>
      </c>
      <c r="J2574" s="319"/>
      <c r="K2574" s="322">
        <v>8450</v>
      </c>
      <c r="L2574" s="319" t="s">
        <v>816</v>
      </c>
      <c r="M2574" s="319" t="s">
        <v>784</v>
      </c>
      <c r="N2574" s="315" t="s">
        <v>755</v>
      </c>
      <c r="O2574" s="319"/>
      <c r="P2574" s="319"/>
      <c r="Q2574" s="319"/>
    </row>
    <row r="2575" spans="1:17">
      <c r="A2575" s="315" t="s">
        <v>755</v>
      </c>
      <c r="B2575" s="315" t="s">
        <v>2095</v>
      </c>
      <c r="C2575" s="315" t="s">
        <v>2098</v>
      </c>
      <c r="D2575" s="316">
        <v>4.3</v>
      </c>
      <c r="E2575" s="317">
        <v>4659</v>
      </c>
      <c r="F2575" s="317">
        <v>2865.29</v>
      </c>
      <c r="G2575" s="318">
        <v>40358</v>
      </c>
      <c r="H2575" s="318">
        <v>40471</v>
      </c>
      <c r="I2575" s="318">
        <v>49674</v>
      </c>
      <c r="J2575" s="315"/>
      <c r="K2575" s="315">
        <v>1005</v>
      </c>
      <c r="L2575" s="315" t="s">
        <v>2075</v>
      </c>
      <c r="M2575" s="315" t="s">
        <v>766</v>
      </c>
      <c r="N2575" s="315" t="s">
        <v>755</v>
      </c>
      <c r="O2575" s="315"/>
      <c r="P2575" s="315"/>
      <c r="Q2575" s="315"/>
    </row>
    <row r="2576" spans="1:17">
      <c r="A2576" s="315" t="s">
        <v>755</v>
      </c>
      <c r="B2576" s="315" t="s">
        <v>2095</v>
      </c>
      <c r="C2576" s="315" t="s">
        <v>2098</v>
      </c>
      <c r="D2576" s="316">
        <v>4.3</v>
      </c>
      <c r="E2576" s="317">
        <v>3560.0399999999995</v>
      </c>
      <c r="F2576" s="317">
        <v>2189.42</v>
      </c>
      <c r="G2576" s="318">
        <v>40371</v>
      </c>
      <c r="H2576" s="318">
        <v>40402</v>
      </c>
      <c r="I2576" s="318">
        <v>49674</v>
      </c>
      <c r="J2576" s="315"/>
      <c r="K2576" s="315">
        <v>4142</v>
      </c>
      <c r="L2576" s="315" t="s">
        <v>3086</v>
      </c>
      <c r="M2576" s="315" t="s">
        <v>1484</v>
      </c>
      <c r="N2576" s="315" t="s">
        <v>755</v>
      </c>
      <c r="O2576" s="315"/>
      <c r="P2576" s="315"/>
      <c r="Q2576" s="315"/>
    </row>
    <row r="2577" spans="1:17">
      <c r="A2577" s="315" t="s">
        <v>755</v>
      </c>
      <c r="B2577" s="315" t="s">
        <v>2095</v>
      </c>
      <c r="C2577" s="315" t="s">
        <v>2098</v>
      </c>
      <c r="D2577" s="316">
        <v>4.3</v>
      </c>
      <c r="E2577" s="317">
        <v>3676</v>
      </c>
      <c r="F2577" s="317">
        <v>1775.51</v>
      </c>
      <c r="G2577" s="318">
        <v>40399</v>
      </c>
      <c r="H2577" s="318">
        <v>40704</v>
      </c>
      <c r="I2577" s="318">
        <v>50040</v>
      </c>
      <c r="J2577" s="315"/>
      <c r="K2577" s="315">
        <v>8739</v>
      </c>
      <c r="L2577" s="315" t="s">
        <v>3219</v>
      </c>
      <c r="M2577" s="315" t="s">
        <v>770</v>
      </c>
      <c r="N2577" s="315" t="s">
        <v>755</v>
      </c>
      <c r="O2577" s="315"/>
      <c r="P2577" s="315"/>
      <c r="Q2577" s="315"/>
    </row>
    <row r="2578" spans="1:17">
      <c r="A2578" s="315" t="s">
        <v>755</v>
      </c>
      <c r="B2578" s="315" t="s">
        <v>2095</v>
      </c>
      <c r="C2578" s="315" t="s">
        <v>2098</v>
      </c>
      <c r="D2578" s="316">
        <v>4.3</v>
      </c>
      <c r="E2578" s="317">
        <v>4944</v>
      </c>
      <c r="F2578" s="317">
        <v>3040.57</v>
      </c>
      <c r="G2578" s="318">
        <v>40413</v>
      </c>
      <c r="H2578" s="318">
        <v>40531</v>
      </c>
      <c r="I2578" s="318">
        <v>49674</v>
      </c>
      <c r="J2578" s="315"/>
      <c r="K2578" s="315">
        <v>1470</v>
      </c>
      <c r="L2578" s="315" t="s">
        <v>1762</v>
      </c>
      <c r="M2578" s="315" t="s">
        <v>761</v>
      </c>
      <c r="N2578" s="315" t="s">
        <v>755</v>
      </c>
      <c r="O2578" s="315"/>
      <c r="P2578" s="315"/>
      <c r="Q2578" s="315"/>
    </row>
    <row r="2579" spans="1:17">
      <c r="A2579" s="315" t="s">
        <v>755</v>
      </c>
      <c r="B2579" s="315" t="s">
        <v>2095</v>
      </c>
      <c r="C2579" s="315" t="s">
        <v>2098</v>
      </c>
      <c r="D2579" s="316">
        <v>4.3</v>
      </c>
      <c r="E2579" s="317">
        <v>3797</v>
      </c>
      <c r="F2579" s="317">
        <v>2335.1600000000003</v>
      </c>
      <c r="G2579" s="318">
        <v>40420</v>
      </c>
      <c r="H2579" s="318">
        <v>40397</v>
      </c>
      <c r="I2579" s="318">
        <v>49674</v>
      </c>
      <c r="J2579" s="315"/>
      <c r="K2579" s="315">
        <v>8713</v>
      </c>
      <c r="L2579" s="315" t="s">
        <v>2224</v>
      </c>
      <c r="M2579" s="315" t="s">
        <v>784</v>
      </c>
      <c r="N2579" s="315" t="s">
        <v>755</v>
      </c>
      <c r="O2579" s="315"/>
      <c r="P2579" s="315"/>
      <c r="Q2579" s="315"/>
    </row>
    <row r="2580" spans="1:17">
      <c r="A2580" s="315" t="s">
        <v>755</v>
      </c>
      <c r="B2580" s="315" t="s">
        <v>2095</v>
      </c>
      <c r="C2580" s="315" t="s">
        <v>2098</v>
      </c>
      <c r="D2580" s="316">
        <v>4.3</v>
      </c>
      <c r="E2580" s="317">
        <v>5018</v>
      </c>
      <c r="F2580" s="317">
        <v>2423.6999999999998</v>
      </c>
      <c r="G2580" s="318">
        <v>40436</v>
      </c>
      <c r="H2580" s="318">
        <v>40807</v>
      </c>
      <c r="I2580" s="318">
        <v>50040</v>
      </c>
      <c r="J2580" s="315"/>
      <c r="K2580" s="315">
        <v>1996</v>
      </c>
      <c r="L2580" s="315" t="s">
        <v>2548</v>
      </c>
      <c r="M2580" s="315" t="s">
        <v>754</v>
      </c>
      <c r="N2580" s="315" t="s">
        <v>755</v>
      </c>
      <c r="O2580" s="315"/>
      <c r="P2580" s="315"/>
      <c r="Q2580" s="315"/>
    </row>
    <row r="2581" spans="1:17">
      <c r="A2581" s="315" t="s">
        <v>755</v>
      </c>
      <c r="B2581" s="315" t="s">
        <v>2095</v>
      </c>
      <c r="C2581" s="315" t="s">
        <v>2098</v>
      </c>
      <c r="D2581" s="316">
        <v>4.3</v>
      </c>
      <c r="E2581" s="317">
        <v>4939</v>
      </c>
      <c r="F2581" s="317">
        <v>2385.54</v>
      </c>
      <c r="G2581" s="318">
        <v>40485</v>
      </c>
      <c r="H2581" s="318">
        <v>40606</v>
      </c>
      <c r="I2581" s="318">
        <v>50040</v>
      </c>
      <c r="J2581" s="315"/>
      <c r="K2581" s="315">
        <v>4304</v>
      </c>
      <c r="L2581" s="315" t="s">
        <v>3220</v>
      </c>
      <c r="M2581" s="315" t="s">
        <v>1484</v>
      </c>
      <c r="N2581" s="315" t="s">
        <v>755</v>
      </c>
      <c r="O2581" s="315"/>
      <c r="P2581" s="315"/>
      <c r="Q2581" s="315"/>
    </row>
    <row r="2582" spans="1:17">
      <c r="A2582" s="315" t="s">
        <v>755</v>
      </c>
      <c r="B2582" s="315" t="s">
        <v>2095</v>
      </c>
      <c r="C2582" s="315" t="s">
        <v>2098</v>
      </c>
      <c r="D2582" s="316">
        <v>4.3</v>
      </c>
      <c r="E2582" s="317">
        <v>4569</v>
      </c>
      <c r="F2582" s="317">
        <v>2206.84</v>
      </c>
      <c r="G2582" s="318">
        <v>40487</v>
      </c>
      <c r="H2582" s="318">
        <v>40575</v>
      </c>
      <c r="I2582" s="318">
        <v>50040</v>
      </c>
      <c r="J2582" s="315"/>
      <c r="K2582" s="315">
        <v>3053</v>
      </c>
      <c r="L2582" s="315" t="s">
        <v>2264</v>
      </c>
      <c r="M2582" s="315" t="s">
        <v>764</v>
      </c>
      <c r="N2582" s="315" t="s">
        <v>755</v>
      </c>
      <c r="O2582" s="315"/>
      <c r="P2582" s="315"/>
      <c r="Q2582" s="315"/>
    </row>
    <row r="2583" spans="1:17">
      <c r="A2583" s="315" t="s">
        <v>755</v>
      </c>
      <c r="B2583" s="315" t="s">
        <v>2095</v>
      </c>
      <c r="C2583" s="315" t="s">
        <v>2098</v>
      </c>
      <c r="D2583" s="316">
        <v>4.3</v>
      </c>
      <c r="E2583" s="317">
        <v>4144.67</v>
      </c>
      <c r="F2583" s="317">
        <v>2001.8700000000001</v>
      </c>
      <c r="G2583" s="318">
        <v>40507</v>
      </c>
      <c r="H2583" s="318">
        <v>40744</v>
      </c>
      <c r="I2583" s="318">
        <v>50040</v>
      </c>
      <c r="J2583" s="315"/>
      <c r="K2583" s="315">
        <v>4534</v>
      </c>
      <c r="L2583" s="315" t="s">
        <v>3221</v>
      </c>
      <c r="M2583" s="315" t="s">
        <v>1296</v>
      </c>
      <c r="N2583" s="315" t="s">
        <v>755</v>
      </c>
      <c r="O2583" s="315"/>
      <c r="P2583" s="315"/>
      <c r="Q2583" s="315"/>
    </row>
    <row r="2584" spans="1:17">
      <c r="A2584" s="315" t="s">
        <v>755</v>
      </c>
      <c r="B2584" s="315" t="s">
        <v>2095</v>
      </c>
      <c r="C2584" s="315" t="s">
        <v>2098</v>
      </c>
      <c r="D2584" s="316">
        <v>4.3</v>
      </c>
      <c r="E2584" s="317">
        <v>4638.25</v>
      </c>
      <c r="F2584" s="317">
        <v>1850.67</v>
      </c>
      <c r="G2584" s="318">
        <v>40590</v>
      </c>
      <c r="H2584" s="318">
        <v>40977</v>
      </c>
      <c r="I2584" s="318">
        <v>50405</v>
      </c>
      <c r="J2584" s="315"/>
      <c r="K2584" s="315">
        <v>4450</v>
      </c>
      <c r="L2584" s="315" t="s">
        <v>1483</v>
      </c>
      <c r="M2584" s="315" t="s">
        <v>1484</v>
      </c>
      <c r="N2584" s="315" t="s">
        <v>755</v>
      </c>
      <c r="O2584" s="315"/>
      <c r="P2584" s="315"/>
      <c r="Q2584" s="315"/>
    </row>
    <row r="2585" spans="1:17">
      <c r="A2585" s="315" t="s">
        <v>755</v>
      </c>
      <c r="B2585" s="315" t="s">
        <v>2095</v>
      </c>
      <c r="C2585" s="315" t="s">
        <v>2096</v>
      </c>
      <c r="D2585" s="316">
        <v>4.3</v>
      </c>
      <c r="E2585" s="317">
        <v>3852.1400000000003</v>
      </c>
      <c r="F2585" s="317">
        <v>1664.1299999999999</v>
      </c>
      <c r="G2585" s="318">
        <v>40670</v>
      </c>
      <c r="H2585" s="318">
        <v>40772</v>
      </c>
      <c r="I2585" s="318">
        <v>50040</v>
      </c>
      <c r="J2585" s="315"/>
      <c r="K2585" s="315">
        <v>5053</v>
      </c>
      <c r="L2585" s="315" t="s">
        <v>3222</v>
      </c>
      <c r="M2585" s="315" t="s">
        <v>776</v>
      </c>
      <c r="N2585" s="315" t="s">
        <v>755</v>
      </c>
      <c r="O2585" s="315"/>
      <c r="P2585" s="315"/>
      <c r="Q2585" s="315"/>
    </row>
    <row r="2586" spans="1:17">
      <c r="A2586" s="315" t="s">
        <v>755</v>
      </c>
      <c r="B2586" s="315" t="s">
        <v>2095</v>
      </c>
      <c r="C2586" s="315" t="s">
        <v>2098</v>
      </c>
      <c r="D2586" s="316">
        <v>4.3099999999999996</v>
      </c>
      <c r="E2586" s="317">
        <v>2112.0700000000002</v>
      </c>
      <c r="F2586" s="317">
        <v>1020.12</v>
      </c>
      <c r="G2586" s="318">
        <v>40826</v>
      </c>
      <c r="H2586" s="318">
        <v>40900</v>
      </c>
      <c r="I2586" s="318">
        <v>50040</v>
      </c>
      <c r="J2586" s="315"/>
      <c r="K2586" s="315">
        <v>4514</v>
      </c>
      <c r="L2586" s="315" t="s">
        <v>2781</v>
      </c>
      <c r="M2586" s="315" t="s">
        <v>1296</v>
      </c>
      <c r="N2586" s="315" t="s">
        <v>755</v>
      </c>
      <c r="O2586" s="315"/>
      <c r="P2586" s="315"/>
      <c r="Q2586" s="315"/>
    </row>
    <row r="2587" spans="1:17">
      <c r="A2587" s="315" t="s">
        <v>755</v>
      </c>
      <c r="B2587" s="315" t="s">
        <v>2095</v>
      </c>
      <c r="C2587" s="315" t="s">
        <v>2098</v>
      </c>
      <c r="D2587" s="316">
        <v>4.32</v>
      </c>
      <c r="E2587" s="317">
        <v>2047</v>
      </c>
      <c r="F2587" s="317">
        <v>1258.9099999999999</v>
      </c>
      <c r="G2587" s="318">
        <v>40422</v>
      </c>
      <c r="H2587" s="318">
        <v>40466</v>
      </c>
      <c r="I2587" s="318">
        <v>49674</v>
      </c>
      <c r="J2587" s="315"/>
      <c r="K2587" s="315">
        <v>8608</v>
      </c>
      <c r="L2587" s="315" t="s">
        <v>798</v>
      </c>
      <c r="M2587" s="315" t="s">
        <v>784</v>
      </c>
      <c r="N2587" s="315" t="s">
        <v>755</v>
      </c>
      <c r="O2587" s="315"/>
      <c r="P2587" s="315"/>
      <c r="Q2587" s="315"/>
    </row>
    <row r="2588" spans="1:17">
      <c r="A2588" s="315" t="s">
        <v>755</v>
      </c>
      <c r="B2588" s="315" t="s">
        <v>2095</v>
      </c>
      <c r="C2588" s="315" t="s">
        <v>2098</v>
      </c>
      <c r="D2588" s="316">
        <v>4.32</v>
      </c>
      <c r="E2588" s="317">
        <v>1849</v>
      </c>
      <c r="F2588" s="317">
        <v>893.06</v>
      </c>
      <c r="G2588" s="318">
        <v>40576</v>
      </c>
      <c r="H2588" s="318">
        <v>40653</v>
      </c>
      <c r="I2588" s="318">
        <v>50040</v>
      </c>
      <c r="J2588" s="315"/>
      <c r="K2588" s="315">
        <v>3604</v>
      </c>
      <c r="L2588" s="315" t="s">
        <v>2197</v>
      </c>
      <c r="M2588" s="315" t="s">
        <v>764</v>
      </c>
      <c r="N2588" s="315" t="s">
        <v>755</v>
      </c>
      <c r="O2588" s="315"/>
      <c r="P2588" s="315"/>
      <c r="Q2588" s="315"/>
    </row>
    <row r="2589" spans="1:17">
      <c r="A2589" s="315" t="s">
        <v>750</v>
      </c>
      <c r="B2589" s="315" t="s">
        <v>2095</v>
      </c>
      <c r="C2589" s="315" t="s">
        <v>2098</v>
      </c>
      <c r="D2589" s="316">
        <v>4.32</v>
      </c>
      <c r="E2589" s="317">
        <v>3440</v>
      </c>
      <c r="F2589" s="317">
        <v>1142.0700000000002</v>
      </c>
      <c r="G2589" s="318">
        <v>40628</v>
      </c>
      <c r="H2589" s="318">
        <v>41620</v>
      </c>
      <c r="I2589" s="318">
        <v>50770</v>
      </c>
      <c r="J2589" s="315"/>
      <c r="K2589" s="315">
        <v>5742</v>
      </c>
      <c r="L2589" s="315" t="s">
        <v>896</v>
      </c>
      <c r="M2589" s="315" t="s">
        <v>776</v>
      </c>
      <c r="N2589" s="315" t="s">
        <v>750</v>
      </c>
      <c r="O2589" s="315"/>
      <c r="P2589" s="315"/>
      <c r="Q2589" s="315"/>
    </row>
    <row r="2590" spans="1:17">
      <c r="A2590" s="315" t="s">
        <v>755</v>
      </c>
      <c r="B2590" s="315" t="s">
        <v>2095</v>
      </c>
      <c r="C2590" s="315" t="s">
        <v>2098</v>
      </c>
      <c r="D2590" s="316">
        <v>4.32</v>
      </c>
      <c r="E2590" s="317">
        <v>3607</v>
      </c>
      <c r="F2590" s="317">
        <v>1439.19</v>
      </c>
      <c r="G2590" s="318">
        <v>40719</v>
      </c>
      <c r="H2590" s="318">
        <v>41043</v>
      </c>
      <c r="I2590" s="318">
        <v>50405</v>
      </c>
      <c r="J2590" s="315"/>
      <c r="K2590" s="315">
        <v>3427</v>
      </c>
      <c r="L2590" s="315" t="s">
        <v>1544</v>
      </c>
      <c r="M2590" s="315" t="s">
        <v>764</v>
      </c>
      <c r="N2590" s="315" t="s">
        <v>755</v>
      </c>
      <c r="O2590" s="315"/>
      <c r="P2590" s="315"/>
      <c r="Q2590" s="315"/>
    </row>
    <row r="2591" spans="1:17">
      <c r="A2591" s="315" t="s">
        <v>755</v>
      </c>
      <c r="B2591" s="315" t="s">
        <v>2095</v>
      </c>
      <c r="C2591" s="315" t="s">
        <v>2098</v>
      </c>
      <c r="D2591" s="316">
        <v>4.32</v>
      </c>
      <c r="E2591" s="317">
        <v>2136</v>
      </c>
      <c r="F2591" s="317">
        <v>1031.7</v>
      </c>
      <c r="G2591" s="318">
        <v>40710</v>
      </c>
      <c r="H2591" s="318">
        <v>40833</v>
      </c>
      <c r="I2591" s="318">
        <v>50040</v>
      </c>
      <c r="J2591" s="315"/>
      <c r="K2591" s="315">
        <v>6030</v>
      </c>
      <c r="L2591" s="315" t="s">
        <v>2286</v>
      </c>
      <c r="M2591" s="315" t="s">
        <v>788</v>
      </c>
      <c r="N2591" s="315" t="s">
        <v>755</v>
      </c>
      <c r="O2591" s="315"/>
      <c r="P2591" s="315"/>
      <c r="Q2591" s="315"/>
    </row>
    <row r="2592" spans="1:17">
      <c r="A2592" s="315" t="s">
        <v>755</v>
      </c>
      <c r="B2592" s="315" t="s">
        <v>2095</v>
      </c>
      <c r="C2592" s="315" t="s">
        <v>2098</v>
      </c>
      <c r="D2592" s="316">
        <v>4.32</v>
      </c>
      <c r="E2592" s="317">
        <v>4634</v>
      </c>
      <c r="F2592" s="317">
        <v>2238.2199999999998</v>
      </c>
      <c r="G2592" s="318">
        <v>40724</v>
      </c>
      <c r="H2592" s="318">
        <v>40765</v>
      </c>
      <c r="I2592" s="318">
        <v>50040</v>
      </c>
      <c r="J2592" s="315"/>
      <c r="K2592" s="315">
        <v>6534</v>
      </c>
      <c r="L2592" s="315" t="s">
        <v>3223</v>
      </c>
      <c r="M2592" s="315" t="s">
        <v>966</v>
      </c>
      <c r="N2592" s="315" t="s">
        <v>755</v>
      </c>
      <c r="O2592" s="315"/>
      <c r="P2592" s="315"/>
      <c r="Q2592" s="315"/>
    </row>
    <row r="2593" spans="1:17">
      <c r="A2593" s="315" t="s">
        <v>755</v>
      </c>
      <c r="B2593" s="315" t="s">
        <v>2095</v>
      </c>
      <c r="C2593" s="315" t="s">
        <v>2096</v>
      </c>
      <c r="D2593" s="316">
        <v>4.32</v>
      </c>
      <c r="E2593" s="317">
        <v>2927</v>
      </c>
      <c r="F2593" s="317">
        <v>1732.78</v>
      </c>
      <c r="G2593" s="318">
        <v>40771</v>
      </c>
      <c r="H2593" s="318">
        <v>40846</v>
      </c>
      <c r="I2593" s="318">
        <v>50040</v>
      </c>
      <c r="J2593" s="315"/>
      <c r="K2593" s="315">
        <v>1454</v>
      </c>
      <c r="L2593" s="315" t="s">
        <v>3122</v>
      </c>
      <c r="M2593" s="315" t="s">
        <v>766</v>
      </c>
      <c r="N2593" s="315" t="s">
        <v>755</v>
      </c>
      <c r="O2593" s="315"/>
      <c r="P2593" s="315"/>
      <c r="Q2593" s="315"/>
    </row>
    <row r="2594" spans="1:17">
      <c r="A2594" s="315" t="s">
        <v>755</v>
      </c>
      <c r="B2594" s="315" t="s">
        <v>2095</v>
      </c>
      <c r="C2594" s="315" t="s">
        <v>2098</v>
      </c>
      <c r="D2594" s="316">
        <v>4.32</v>
      </c>
      <c r="E2594" s="317">
        <v>4621</v>
      </c>
      <c r="F2594" s="317">
        <v>2231.9499999999998</v>
      </c>
      <c r="G2594" s="318">
        <v>40745</v>
      </c>
      <c r="H2594" s="318">
        <v>40817</v>
      </c>
      <c r="I2594" s="318">
        <v>50040</v>
      </c>
      <c r="J2594" s="315"/>
      <c r="K2594" s="315">
        <v>3615</v>
      </c>
      <c r="L2594" s="315" t="s">
        <v>2568</v>
      </c>
      <c r="M2594" s="315" t="s">
        <v>764</v>
      </c>
      <c r="N2594" s="315" t="s">
        <v>755</v>
      </c>
      <c r="O2594" s="315"/>
      <c r="P2594" s="315"/>
      <c r="Q2594" s="315"/>
    </row>
    <row r="2595" spans="1:17">
      <c r="A2595" s="315" t="s">
        <v>755</v>
      </c>
      <c r="B2595" s="315" t="s">
        <v>2095</v>
      </c>
      <c r="C2595" s="315" t="s">
        <v>2098</v>
      </c>
      <c r="D2595" s="316">
        <v>4.32</v>
      </c>
      <c r="E2595" s="317">
        <v>3608</v>
      </c>
      <c r="F2595" s="317">
        <v>1742.67</v>
      </c>
      <c r="G2595" s="318">
        <v>40763</v>
      </c>
      <c r="H2595" s="318">
        <v>40889</v>
      </c>
      <c r="I2595" s="318">
        <v>50040</v>
      </c>
      <c r="J2595" s="315"/>
      <c r="K2595" s="315">
        <v>3600</v>
      </c>
      <c r="L2595" s="315" t="s">
        <v>2197</v>
      </c>
      <c r="M2595" s="315" t="s">
        <v>764</v>
      </c>
      <c r="N2595" s="315" t="s">
        <v>755</v>
      </c>
      <c r="O2595" s="315"/>
      <c r="P2595" s="315"/>
      <c r="Q2595" s="315"/>
    </row>
    <row r="2596" spans="1:17">
      <c r="A2596" s="315" t="s">
        <v>755</v>
      </c>
      <c r="B2596" s="315" t="s">
        <v>2095</v>
      </c>
      <c r="C2596" s="315" t="s">
        <v>2098</v>
      </c>
      <c r="D2596" s="316">
        <v>4.32</v>
      </c>
      <c r="E2596" s="317">
        <v>3431</v>
      </c>
      <c r="F2596" s="317">
        <v>1657.1799999999998</v>
      </c>
      <c r="G2596" s="318">
        <v>40751</v>
      </c>
      <c r="H2596" s="318">
        <v>40759</v>
      </c>
      <c r="I2596" s="318">
        <v>50040</v>
      </c>
      <c r="J2596" s="315"/>
      <c r="K2596" s="315">
        <v>3132</v>
      </c>
      <c r="L2596" s="315" t="s">
        <v>3224</v>
      </c>
      <c r="M2596" s="315" t="s">
        <v>764</v>
      </c>
      <c r="N2596" s="315" t="s">
        <v>755</v>
      </c>
      <c r="O2596" s="315"/>
      <c r="P2596" s="315"/>
      <c r="Q2596" s="315"/>
    </row>
    <row r="2597" spans="1:17">
      <c r="A2597" s="315" t="s">
        <v>755</v>
      </c>
      <c r="B2597" s="315" t="s">
        <v>2095</v>
      </c>
      <c r="C2597" s="315" t="s">
        <v>2096</v>
      </c>
      <c r="D2597" s="316">
        <v>4.32</v>
      </c>
      <c r="E2597" s="317">
        <v>1926</v>
      </c>
      <c r="F2597" s="317">
        <v>1140.2</v>
      </c>
      <c r="G2597" s="318">
        <v>40818</v>
      </c>
      <c r="H2597" s="318">
        <v>40864</v>
      </c>
      <c r="I2597" s="318">
        <v>50040</v>
      </c>
      <c r="J2597" s="315"/>
      <c r="K2597" s="315">
        <v>3434</v>
      </c>
      <c r="L2597" s="315" t="s">
        <v>3225</v>
      </c>
      <c r="M2597" s="315" t="s">
        <v>764</v>
      </c>
      <c r="N2597" s="315" t="s">
        <v>755</v>
      </c>
      <c r="O2597" s="315"/>
      <c r="P2597" s="315"/>
      <c r="Q2597" s="315"/>
    </row>
    <row r="2598" spans="1:17">
      <c r="A2598" s="315" t="s">
        <v>755</v>
      </c>
      <c r="B2598" s="315" t="s">
        <v>2095</v>
      </c>
      <c r="C2598" s="315" t="s">
        <v>2098</v>
      </c>
      <c r="D2598" s="316">
        <v>4.34</v>
      </c>
      <c r="E2598" s="317">
        <v>2233</v>
      </c>
      <c r="F2598" s="317">
        <v>1078.54</v>
      </c>
      <c r="G2598" s="318">
        <v>40814</v>
      </c>
      <c r="H2598" s="318">
        <v>40899</v>
      </c>
      <c r="I2598" s="318">
        <v>50040</v>
      </c>
      <c r="J2598" s="315"/>
      <c r="K2598" s="315">
        <v>4566</v>
      </c>
      <c r="L2598" s="315" t="s">
        <v>3226</v>
      </c>
      <c r="M2598" s="315" t="s">
        <v>1296</v>
      </c>
      <c r="N2598" s="315" t="s">
        <v>755</v>
      </c>
      <c r="O2598" s="315"/>
      <c r="P2598" s="315"/>
      <c r="Q2598" s="315"/>
    </row>
    <row r="2599" spans="1:17">
      <c r="A2599" s="315" t="s">
        <v>755</v>
      </c>
      <c r="B2599" s="315" t="s">
        <v>2095</v>
      </c>
      <c r="C2599" s="315" t="s">
        <v>2098</v>
      </c>
      <c r="D2599" s="316">
        <v>4.3499999999999996</v>
      </c>
      <c r="E2599" s="317">
        <v>4680</v>
      </c>
      <c r="F2599" s="317">
        <v>2803.32</v>
      </c>
      <c r="G2599" s="318">
        <v>39570</v>
      </c>
      <c r="H2599" s="318">
        <v>39582</v>
      </c>
      <c r="I2599" s="318">
        <v>48944</v>
      </c>
      <c r="J2599" s="315"/>
      <c r="K2599" s="315">
        <v>3326</v>
      </c>
      <c r="L2599" s="315" t="s">
        <v>3227</v>
      </c>
      <c r="M2599" s="315" t="s">
        <v>764</v>
      </c>
      <c r="N2599" s="315" t="s">
        <v>755</v>
      </c>
      <c r="O2599" s="315"/>
      <c r="P2599" s="315"/>
      <c r="Q2599" s="315"/>
    </row>
    <row r="2600" spans="1:17">
      <c r="A2600" s="315" t="s">
        <v>755</v>
      </c>
      <c r="B2600" s="315" t="s">
        <v>2095</v>
      </c>
      <c r="C2600" s="315" t="s">
        <v>2098</v>
      </c>
      <c r="D2600" s="316">
        <v>4.37</v>
      </c>
      <c r="E2600" s="317">
        <v>4185.6000000000004</v>
      </c>
      <c r="F2600" s="317">
        <v>2021.6399999999999</v>
      </c>
      <c r="G2600" s="318">
        <v>40771</v>
      </c>
      <c r="H2600" s="318">
        <v>40844</v>
      </c>
      <c r="I2600" s="318">
        <v>50040</v>
      </c>
      <c r="J2600" s="315"/>
      <c r="K2600" s="315">
        <v>9450</v>
      </c>
      <c r="L2600" s="315" t="s">
        <v>2741</v>
      </c>
      <c r="M2600" s="315" t="s">
        <v>770</v>
      </c>
      <c r="N2600" s="315" t="s">
        <v>755</v>
      </c>
      <c r="O2600" s="315"/>
      <c r="P2600" s="315"/>
      <c r="Q2600" s="315"/>
    </row>
    <row r="2601" spans="1:17">
      <c r="A2601" s="315" t="s">
        <v>755</v>
      </c>
      <c r="B2601" s="315" t="s">
        <v>2095</v>
      </c>
      <c r="C2601" s="315" t="s">
        <v>2098</v>
      </c>
      <c r="D2601" s="316">
        <v>4.37</v>
      </c>
      <c r="E2601" s="317">
        <v>3415</v>
      </c>
      <c r="F2601" s="317">
        <v>1649.4499999999998</v>
      </c>
      <c r="G2601" s="318">
        <v>40785</v>
      </c>
      <c r="H2601" s="318">
        <v>40848</v>
      </c>
      <c r="I2601" s="318">
        <v>50040</v>
      </c>
      <c r="J2601" s="315"/>
      <c r="K2601" s="315">
        <v>3421</v>
      </c>
      <c r="L2601" s="315" t="s">
        <v>3228</v>
      </c>
      <c r="M2601" s="315" t="s">
        <v>764</v>
      </c>
      <c r="N2601" s="315" t="s">
        <v>755</v>
      </c>
      <c r="O2601" s="315"/>
      <c r="P2601" s="315"/>
      <c r="Q2601" s="315"/>
    </row>
    <row r="2602" spans="1:17">
      <c r="A2602" s="315" t="s">
        <v>755</v>
      </c>
      <c r="B2602" s="315" t="s">
        <v>2095</v>
      </c>
      <c r="C2602" s="315" t="s">
        <v>2098</v>
      </c>
      <c r="D2602" s="316">
        <v>4.4000000000000004</v>
      </c>
      <c r="E2602" s="317">
        <v>4319</v>
      </c>
      <c r="F2602" s="317">
        <v>3239.25</v>
      </c>
      <c r="G2602" s="318">
        <v>39570</v>
      </c>
      <c r="H2602" s="318">
        <v>39574</v>
      </c>
      <c r="I2602" s="318">
        <v>48944</v>
      </c>
      <c r="J2602" s="315"/>
      <c r="K2602" s="315">
        <v>9562</v>
      </c>
      <c r="L2602" s="315" t="s">
        <v>3229</v>
      </c>
      <c r="M2602" s="315" t="s">
        <v>792</v>
      </c>
      <c r="N2602" s="315" t="s">
        <v>755</v>
      </c>
      <c r="O2602" s="315"/>
      <c r="P2602" s="315"/>
      <c r="Q2602" s="315"/>
    </row>
    <row r="2603" spans="1:17">
      <c r="A2603" s="315" t="s">
        <v>755</v>
      </c>
      <c r="B2603" s="315" t="s">
        <v>2095</v>
      </c>
      <c r="C2603" s="315" t="s">
        <v>2096</v>
      </c>
      <c r="D2603" s="316">
        <v>4.4000000000000004</v>
      </c>
      <c r="E2603" s="317">
        <v>4709</v>
      </c>
      <c r="F2603" s="317">
        <v>4238.0999999999995</v>
      </c>
      <c r="G2603" s="318">
        <v>39570</v>
      </c>
      <c r="H2603" s="318">
        <v>40022</v>
      </c>
      <c r="I2603" s="318">
        <v>49309</v>
      </c>
      <c r="J2603" s="315"/>
      <c r="K2603" s="315">
        <v>1176</v>
      </c>
      <c r="L2603" s="315" t="s">
        <v>2519</v>
      </c>
      <c r="M2603" s="315" t="s">
        <v>766</v>
      </c>
      <c r="N2603" s="315" t="s">
        <v>755</v>
      </c>
      <c r="O2603" s="315"/>
      <c r="P2603" s="315"/>
      <c r="Q2603" s="315"/>
    </row>
    <row r="2604" spans="1:17">
      <c r="A2604" s="315" t="s">
        <v>755</v>
      </c>
      <c r="B2604" s="315" t="s">
        <v>2095</v>
      </c>
      <c r="C2604" s="315" t="s">
        <v>2098</v>
      </c>
      <c r="D2604" s="316">
        <v>4.4000000000000004</v>
      </c>
      <c r="E2604" s="317">
        <v>3949</v>
      </c>
      <c r="F2604" s="317">
        <v>2961.75</v>
      </c>
      <c r="G2604" s="318">
        <v>39570</v>
      </c>
      <c r="H2604" s="318">
        <v>39765</v>
      </c>
      <c r="I2604" s="318">
        <v>48944</v>
      </c>
      <c r="J2604" s="315"/>
      <c r="K2604" s="315">
        <v>1302</v>
      </c>
      <c r="L2604" s="315" t="s">
        <v>3006</v>
      </c>
      <c r="M2604" s="315" t="s">
        <v>766</v>
      </c>
      <c r="N2604" s="315" t="s">
        <v>755</v>
      </c>
      <c r="O2604" s="315"/>
      <c r="P2604" s="315"/>
      <c r="Q2604" s="315"/>
    </row>
    <row r="2605" spans="1:17">
      <c r="A2605" s="315" t="s">
        <v>755</v>
      </c>
      <c r="B2605" s="315" t="s">
        <v>2095</v>
      </c>
      <c r="C2605" s="315" t="s">
        <v>2096</v>
      </c>
      <c r="D2605" s="316">
        <v>4.4000000000000004</v>
      </c>
      <c r="E2605" s="317">
        <v>1025</v>
      </c>
      <c r="F2605" s="317">
        <v>922.5</v>
      </c>
      <c r="G2605" s="318">
        <v>39570</v>
      </c>
      <c r="H2605" s="318">
        <v>40064</v>
      </c>
      <c r="I2605" s="318">
        <v>49279</v>
      </c>
      <c r="J2605" s="315"/>
      <c r="K2605" s="315">
        <v>6919</v>
      </c>
      <c r="L2605" s="315" t="s">
        <v>3230</v>
      </c>
      <c r="M2605" s="315" t="s">
        <v>811</v>
      </c>
      <c r="N2605" s="315" t="s">
        <v>755</v>
      </c>
      <c r="O2605" s="315"/>
      <c r="P2605" s="315"/>
      <c r="Q2605" s="315"/>
    </row>
    <row r="2606" spans="1:17">
      <c r="A2606" s="315" t="s">
        <v>755</v>
      </c>
      <c r="B2606" s="315" t="s">
        <v>2095</v>
      </c>
      <c r="C2606" s="315" t="s">
        <v>2098</v>
      </c>
      <c r="D2606" s="316">
        <v>4.4000000000000004</v>
      </c>
      <c r="E2606" s="317">
        <v>4074</v>
      </c>
      <c r="F2606" s="317">
        <v>3055.5</v>
      </c>
      <c r="G2606" s="318">
        <v>39569</v>
      </c>
      <c r="H2606" s="318">
        <v>40135</v>
      </c>
      <c r="I2606" s="318">
        <v>49309</v>
      </c>
      <c r="J2606" s="315"/>
      <c r="K2606" s="315">
        <v>6020</v>
      </c>
      <c r="L2606" s="315" t="s">
        <v>1888</v>
      </c>
      <c r="M2606" s="315" t="s">
        <v>788</v>
      </c>
      <c r="N2606" s="315" t="s">
        <v>755</v>
      </c>
      <c r="O2606" s="315"/>
      <c r="P2606" s="315"/>
      <c r="Q2606" s="315"/>
    </row>
    <row r="2607" spans="1:17">
      <c r="A2607" s="315" t="s">
        <v>755</v>
      </c>
      <c r="B2607" s="315" t="s">
        <v>2095</v>
      </c>
      <c r="C2607" s="315" t="s">
        <v>2096</v>
      </c>
      <c r="D2607" s="316">
        <v>4.4000000000000004</v>
      </c>
      <c r="E2607" s="317">
        <v>2986.04</v>
      </c>
      <c r="F2607" s="317">
        <v>2687.44</v>
      </c>
      <c r="G2607" s="318">
        <v>39569</v>
      </c>
      <c r="H2607" s="318">
        <v>39945</v>
      </c>
      <c r="I2607" s="318">
        <v>49309</v>
      </c>
      <c r="J2607" s="315"/>
      <c r="K2607" s="315">
        <v>4051</v>
      </c>
      <c r="L2607" s="315" t="s">
        <v>2059</v>
      </c>
      <c r="M2607" s="315" t="s">
        <v>2060</v>
      </c>
      <c r="N2607" s="315" t="s">
        <v>755</v>
      </c>
      <c r="O2607" s="315"/>
      <c r="P2607" s="315"/>
      <c r="Q2607" s="315"/>
    </row>
    <row r="2608" spans="1:17">
      <c r="A2608" s="315" t="s">
        <v>755</v>
      </c>
      <c r="B2608" s="315" t="s">
        <v>2095</v>
      </c>
      <c r="C2608" s="315" t="s">
        <v>2098</v>
      </c>
      <c r="D2608" s="316">
        <v>4.4000000000000004</v>
      </c>
      <c r="E2608" s="317">
        <v>4277</v>
      </c>
      <c r="F2608" s="317">
        <v>3207.75</v>
      </c>
      <c r="G2608" s="318">
        <v>39569</v>
      </c>
      <c r="H2608" s="318">
        <v>40122</v>
      </c>
      <c r="I2608" s="318">
        <v>49309</v>
      </c>
      <c r="J2608" s="315"/>
      <c r="K2608" s="315">
        <v>6064</v>
      </c>
      <c r="L2608" s="315" t="s">
        <v>2840</v>
      </c>
      <c r="M2608" s="315" t="s">
        <v>1017</v>
      </c>
      <c r="N2608" s="315" t="s">
        <v>755</v>
      </c>
      <c r="O2608" s="315"/>
      <c r="P2608" s="315"/>
      <c r="Q2608" s="315"/>
    </row>
    <row r="2609" spans="1:17">
      <c r="A2609" s="315" t="s">
        <v>755</v>
      </c>
      <c r="B2609" s="315" t="s">
        <v>2095</v>
      </c>
      <c r="C2609" s="315" t="s">
        <v>2096</v>
      </c>
      <c r="D2609" s="316">
        <v>4.4000000000000004</v>
      </c>
      <c r="E2609" s="317">
        <v>8985</v>
      </c>
      <c r="F2609" s="317">
        <v>5660.41</v>
      </c>
      <c r="G2609" s="318">
        <v>39570</v>
      </c>
      <c r="H2609" s="318">
        <v>39583</v>
      </c>
      <c r="I2609" s="318">
        <v>48914</v>
      </c>
      <c r="J2609" s="315"/>
      <c r="K2609" s="315">
        <v>3176</v>
      </c>
      <c r="L2609" s="315" t="s">
        <v>2871</v>
      </c>
      <c r="M2609" s="315" t="s">
        <v>764</v>
      </c>
      <c r="N2609" s="315" t="s">
        <v>755</v>
      </c>
      <c r="O2609" s="315"/>
      <c r="P2609" s="315"/>
      <c r="Q2609" s="315"/>
    </row>
    <row r="2610" spans="1:17">
      <c r="A2610" s="315" t="s">
        <v>755</v>
      </c>
      <c r="B2610" s="315" t="s">
        <v>2095</v>
      </c>
      <c r="C2610" s="315" t="s">
        <v>2096</v>
      </c>
      <c r="D2610" s="316">
        <v>4.4000000000000004</v>
      </c>
      <c r="E2610" s="317">
        <v>3403</v>
      </c>
      <c r="F2610" s="317">
        <v>3062.7</v>
      </c>
      <c r="G2610" s="318">
        <v>39570</v>
      </c>
      <c r="H2610" s="318">
        <v>39855</v>
      </c>
      <c r="I2610" s="318">
        <v>49279</v>
      </c>
      <c r="J2610" s="315"/>
      <c r="K2610" s="315">
        <v>6528</v>
      </c>
      <c r="L2610" s="315" t="s">
        <v>2112</v>
      </c>
      <c r="M2610" s="315" t="s">
        <v>811</v>
      </c>
      <c r="N2610" s="315" t="s">
        <v>755</v>
      </c>
      <c r="O2610" s="315"/>
      <c r="P2610" s="315"/>
      <c r="Q2610" s="315"/>
    </row>
    <row r="2611" spans="1:17">
      <c r="A2611" s="315" t="s">
        <v>755</v>
      </c>
      <c r="B2611" s="315" t="s">
        <v>2095</v>
      </c>
      <c r="C2611" s="315" t="s">
        <v>2096</v>
      </c>
      <c r="D2611" s="316">
        <v>4.4000000000000004</v>
      </c>
      <c r="E2611" s="317">
        <v>3729</v>
      </c>
      <c r="F2611" s="317">
        <v>3356.1000000000004</v>
      </c>
      <c r="G2611" s="318">
        <v>39570</v>
      </c>
      <c r="H2611" s="318">
        <v>39799</v>
      </c>
      <c r="I2611" s="318">
        <v>48914</v>
      </c>
      <c r="J2611" s="315"/>
      <c r="K2611" s="315">
        <v>6130</v>
      </c>
      <c r="L2611" s="315" t="s">
        <v>2228</v>
      </c>
      <c r="M2611" s="315" t="s">
        <v>788</v>
      </c>
      <c r="N2611" s="315" t="s">
        <v>755</v>
      </c>
      <c r="O2611" s="315"/>
      <c r="P2611" s="315"/>
      <c r="Q2611" s="315"/>
    </row>
    <row r="2612" spans="1:17">
      <c r="A2612" s="315" t="s">
        <v>755</v>
      </c>
      <c r="B2612" s="315" t="s">
        <v>2095</v>
      </c>
      <c r="C2612" s="315" t="s">
        <v>2098</v>
      </c>
      <c r="D2612" s="316">
        <v>4.4000000000000004</v>
      </c>
      <c r="E2612" s="317">
        <v>4155.01</v>
      </c>
      <c r="F2612" s="317">
        <v>3116.26</v>
      </c>
      <c r="G2612" s="318">
        <v>39570</v>
      </c>
      <c r="H2612" s="318">
        <v>40002</v>
      </c>
      <c r="I2612" s="318">
        <v>49309</v>
      </c>
      <c r="J2612" s="315"/>
      <c r="K2612" s="315">
        <v>8422</v>
      </c>
      <c r="L2612" s="315" t="s">
        <v>3231</v>
      </c>
      <c r="M2612" s="315" t="s">
        <v>784</v>
      </c>
      <c r="N2612" s="315" t="s">
        <v>755</v>
      </c>
      <c r="O2612" s="315"/>
      <c r="P2612" s="315"/>
      <c r="Q2612" s="315"/>
    </row>
    <row r="2613" spans="1:17">
      <c r="A2613" s="315" t="s">
        <v>755</v>
      </c>
      <c r="B2613" s="315" t="s">
        <v>2095</v>
      </c>
      <c r="C2613" s="315" t="s">
        <v>2098</v>
      </c>
      <c r="D2613" s="316">
        <v>4.4000000000000004</v>
      </c>
      <c r="E2613" s="317">
        <v>4146.99</v>
      </c>
      <c r="F2613" s="317">
        <v>3110.24</v>
      </c>
      <c r="G2613" s="318">
        <v>39569</v>
      </c>
      <c r="H2613" s="318">
        <v>39475</v>
      </c>
      <c r="I2613" s="318">
        <v>48944</v>
      </c>
      <c r="J2613" s="315"/>
      <c r="K2613" s="315">
        <v>8180</v>
      </c>
      <c r="L2613" s="315" t="s">
        <v>2765</v>
      </c>
      <c r="M2613" s="315" t="s">
        <v>784</v>
      </c>
      <c r="N2613" s="315" t="s">
        <v>755</v>
      </c>
      <c r="O2613" s="315"/>
      <c r="P2613" s="315"/>
      <c r="Q2613" s="315"/>
    </row>
    <row r="2614" spans="1:17">
      <c r="A2614" s="315" t="s">
        <v>755</v>
      </c>
      <c r="B2614" s="315" t="s">
        <v>2095</v>
      </c>
      <c r="C2614" s="315" t="s">
        <v>2098</v>
      </c>
      <c r="D2614" s="316">
        <v>4.4000000000000004</v>
      </c>
      <c r="E2614" s="317">
        <v>5121</v>
      </c>
      <c r="F2614" s="317">
        <v>3794.16</v>
      </c>
      <c r="G2614" s="318">
        <v>39570</v>
      </c>
      <c r="H2614" s="318">
        <v>39524</v>
      </c>
      <c r="I2614" s="318">
        <v>48944</v>
      </c>
      <c r="J2614" s="315"/>
      <c r="K2614" s="315">
        <v>3902</v>
      </c>
      <c r="L2614" s="315" t="s">
        <v>3232</v>
      </c>
      <c r="M2614" s="315" t="s">
        <v>754</v>
      </c>
      <c r="N2614" s="315" t="s">
        <v>755</v>
      </c>
      <c r="O2614" s="315"/>
      <c r="P2614" s="315"/>
      <c r="Q2614" s="315"/>
    </row>
    <row r="2615" spans="1:17">
      <c r="A2615" s="315" t="s">
        <v>755</v>
      </c>
      <c r="B2615" s="315" t="s">
        <v>2095</v>
      </c>
      <c r="C2615" s="315" t="s">
        <v>2096</v>
      </c>
      <c r="D2615" s="316">
        <v>4.4000000000000004</v>
      </c>
      <c r="E2615" s="317">
        <v>3097</v>
      </c>
      <c r="F2615" s="317">
        <v>2787.2999999999997</v>
      </c>
      <c r="G2615" s="318">
        <v>39570</v>
      </c>
      <c r="H2615" s="318">
        <v>39892</v>
      </c>
      <c r="I2615" s="318">
        <v>49279</v>
      </c>
      <c r="J2615" s="315"/>
      <c r="K2615" s="315">
        <v>8180</v>
      </c>
      <c r="L2615" s="315" t="s">
        <v>2765</v>
      </c>
      <c r="M2615" s="315" t="s">
        <v>784</v>
      </c>
      <c r="N2615" s="315" t="s">
        <v>755</v>
      </c>
      <c r="O2615" s="315"/>
      <c r="P2615" s="315"/>
      <c r="Q2615" s="315"/>
    </row>
    <row r="2616" spans="1:17">
      <c r="A2616" s="315" t="s">
        <v>755</v>
      </c>
      <c r="B2616" s="315" t="s">
        <v>2095</v>
      </c>
      <c r="C2616" s="315" t="s">
        <v>2098</v>
      </c>
      <c r="D2616" s="316">
        <v>4.4000000000000004</v>
      </c>
      <c r="E2616" s="317">
        <v>3846</v>
      </c>
      <c r="F2616" s="317">
        <v>2884.5</v>
      </c>
      <c r="G2616" s="318">
        <v>39570</v>
      </c>
      <c r="H2616" s="318">
        <v>39456</v>
      </c>
      <c r="I2616" s="318">
        <v>48914</v>
      </c>
      <c r="J2616" s="315"/>
      <c r="K2616" s="315">
        <v>1564</v>
      </c>
      <c r="L2616" s="315" t="s">
        <v>2585</v>
      </c>
      <c r="M2616" s="315" t="s">
        <v>761</v>
      </c>
      <c r="N2616" s="315" t="s">
        <v>755</v>
      </c>
      <c r="O2616" s="315"/>
      <c r="P2616" s="315"/>
      <c r="Q2616" s="315"/>
    </row>
    <row r="2617" spans="1:17">
      <c r="A2617" s="315" t="s">
        <v>755</v>
      </c>
      <c r="B2617" s="315" t="s">
        <v>2095</v>
      </c>
      <c r="C2617" s="315" t="s">
        <v>2098</v>
      </c>
      <c r="D2617" s="316">
        <v>4.4000000000000004</v>
      </c>
      <c r="E2617" s="317">
        <v>4562.3</v>
      </c>
      <c r="F2617" s="317">
        <v>2842.2999999999997</v>
      </c>
      <c r="G2617" s="318">
        <v>39570</v>
      </c>
      <c r="H2617" s="318">
        <v>39188</v>
      </c>
      <c r="I2617" s="318">
        <v>48579</v>
      </c>
      <c r="J2617" s="315"/>
      <c r="K2617" s="315">
        <v>9534</v>
      </c>
      <c r="L2617" s="315" t="s">
        <v>3233</v>
      </c>
      <c r="M2617" s="315" t="s">
        <v>770</v>
      </c>
      <c r="N2617" s="315" t="s">
        <v>755</v>
      </c>
      <c r="O2617" s="315"/>
      <c r="P2617" s="315"/>
      <c r="Q2617" s="315"/>
    </row>
    <row r="2618" spans="1:17">
      <c r="A2618" s="315" t="s">
        <v>755</v>
      </c>
      <c r="B2618" s="315" t="s">
        <v>2095</v>
      </c>
      <c r="C2618" s="315" t="s">
        <v>2098</v>
      </c>
      <c r="D2618" s="316">
        <v>4.4000000000000004</v>
      </c>
      <c r="E2618" s="317">
        <v>4563</v>
      </c>
      <c r="F2618" s="317">
        <v>2806.2599999999998</v>
      </c>
      <c r="G2618" s="318">
        <v>39570</v>
      </c>
      <c r="H2618" s="318">
        <v>40350</v>
      </c>
      <c r="I2618" s="318">
        <v>49674</v>
      </c>
      <c r="J2618" s="315"/>
      <c r="K2618" s="315">
        <v>5073</v>
      </c>
      <c r="L2618" s="315" t="s">
        <v>3046</v>
      </c>
      <c r="M2618" s="315" t="s">
        <v>776</v>
      </c>
      <c r="N2618" s="315" t="s">
        <v>755</v>
      </c>
      <c r="O2618" s="315"/>
      <c r="P2618" s="315"/>
      <c r="Q2618" s="315"/>
    </row>
    <row r="2619" spans="1:17">
      <c r="A2619" s="315" t="s">
        <v>755</v>
      </c>
      <c r="B2619" s="315" t="s">
        <v>2095</v>
      </c>
      <c r="C2619" s="315" t="s">
        <v>2098</v>
      </c>
      <c r="D2619" s="316">
        <v>4.4000000000000004</v>
      </c>
      <c r="E2619" s="317">
        <v>4809</v>
      </c>
      <c r="F2619" s="317">
        <v>3606.75</v>
      </c>
      <c r="G2619" s="318">
        <v>39569</v>
      </c>
      <c r="H2619" s="318">
        <v>39671</v>
      </c>
      <c r="I2619" s="318">
        <v>48914</v>
      </c>
      <c r="J2619" s="315"/>
      <c r="K2619" s="315">
        <v>9462</v>
      </c>
      <c r="L2619" s="315" t="s">
        <v>2664</v>
      </c>
      <c r="M2619" s="315" t="s">
        <v>770</v>
      </c>
      <c r="N2619" s="315" t="s">
        <v>755</v>
      </c>
      <c r="O2619" s="315"/>
      <c r="P2619" s="315"/>
      <c r="Q2619" s="315"/>
    </row>
    <row r="2620" spans="1:17">
      <c r="A2620" s="315" t="s">
        <v>755</v>
      </c>
      <c r="B2620" s="315" t="s">
        <v>2095</v>
      </c>
      <c r="C2620" s="315" t="s">
        <v>2098</v>
      </c>
      <c r="D2620" s="316">
        <v>4.4000000000000004</v>
      </c>
      <c r="E2620" s="317">
        <v>4891</v>
      </c>
      <c r="F2620" s="317">
        <v>3668.25</v>
      </c>
      <c r="G2620" s="318">
        <v>39569</v>
      </c>
      <c r="H2620" s="318">
        <v>39497</v>
      </c>
      <c r="I2620" s="318">
        <v>48914</v>
      </c>
      <c r="J2620" s="315"/>
      <c r="K2620" s="315">
        <v>8645</v>
      </c>
      <c r="L2620" s="315" t="s">
        <v>1397</v>
      </c>
      <c r="M2620" s="315" t="s">
        <v>770</v>
      </c>
      <c r="N2620" s="315" t="s">
        <v>755</v>
      </c>
      <c r="O2620" s="315"/>
      <c r="P2620" s="315"/>
      <c r="Q2620" s="315"/>
    </row>
    <row r="2621" spans="1:17">
      <c r="A2621" s="315" t="s">
        <v>755</v>
      </c>
      <c r="B2621" s="315" t="s">
        <v>2095</v>
      </c>
      <c r="C2621" s="315" t="s">
        <v>2098</v>
      </c>
      <c r="D2621" s="316">
        <v>4.4000000000000004</v>
      </c>
      <c r="E2621" s="317">
        <v>4870</v>
      </c>
      <c r="F2621" s="317">
        <v>3652.5</v>
      </c>
      <c r="G2621" s="318">
        <v>39569</v>
      </c>
      <c r="H2621" s="318">
        <v>39574</v>
      </c>
      <c r="I2621" s="318">
        <v>48944</v>
      </c>
      <c r="J2621" s="315"/>
      <c r="K2621" s="315">
        <v>8634</v>
      </c>
      <c r="L2621" s="315" t="s">
        <v>2302</v>
      </c>
      <c r="M2621" s="315" t="s">
        <v>784</v>
      </c>
      <c r="N2621" s="315" t="s">
        <v>755</v>
      </c>
      <c r="O2621" s="315"/>
      <c r="P2621" s="315"/>
      <c r="Q2621" s="315"/>
    </row>
    <row r="2622" spans="1:17">
      <c r="A2622" s="315" t="s">
        <v>755</v>
      </c>
      <c r="B2622" s="315" t="s">
        <v>2095</v>
      </c>
      <c r="C2622" s="315" t="s">
        <v>2098</v>
      </c>
      <c r="D2622" s="316">
        <v>4.4000000000000004</v>
      </c>
      <c r="E2622" s="317">
        <v>3369</v>
      </c>
      <c r="F2622" s="317">
        <v>2526.75</v>
      </c>
      <c r="G2622" s="318">
        <v>39570</v>
      </c>
      <c r="H2622" s="318">
        <v>39408</v>
      </c>
      <c r="I2622" s="318">
        <v>48579</v>
      </c>
      <c r="J2622" s="315"/>
      <c r="K2622" s="315">
        <v>1329</v>
      </c>
      <c r="L2622" s="315" t="s">
        <v>3234</v>
      </c>
      <c r="M2622" s="315" t="s">
        <v>766</v>
      </c>
      <c r="N2622" s="315" t="s">
        <v>755</v>
      </c>
      <c r="O2622" s="315"/>
      <c r="P2622" s="315"/>
      <c r="Q2622" s="315"/>
    </row>
    <row r="2623" spans="1:17">
      <c r="A2623" s="315" t="s">
        <v>755</v>
      </c>
      <c r="B2623" s="315" t="s">
        <v>2095</v>
      </c>
      <c r="C2623" s="315" t="s">
        <v>2096</v>
      </c>
      <c r="D2623" s="316">
        <v>4.4000000000000004</v>
      </c>
      <c r="E2623" s="317">
        <v>1854.4500000000003</v>
      </c>
      <c r="F2623" s="317">
        <v>1669.0300000000002</v>
      </c>
      <c r="G2623" s="318">
        <v>39570</v>
      </c>
      <c r="H2623" s="318">
        <v>39436</v>
      </c>
      <c r="I2623" s="318">
        <v>48549</v>
      </c>
      <c r="J2623" s="315"/>
      <c r="K2623" s="315">
        <v>4147</v>
      </c>
      <c r="L2623" s="315" t="s">
        <v>3209</v>
      </c>
      <c r="M2623" s="315" t="s">
        <v>1484</v>
      </c>
      <c r="N2623" s="315" t="s">
        <v>755</v>
      </c>
      <c r="O2623" s="315"/>
      <c r="P2623" s="315"/>
      <c r="Q2623" s="315"/>
    </row>
    <row r="2624" spans="1:17">
      <c r="A2624" s="315" t="s">
        <v>755</v>
      </c>
      <c r="B2624" s="315" t="s">
        <v>2095</v>
      </c>
      <c r="C2624" s="315" t="s">
        <v>2096</v>
      </c>
      <c r="D2624" s="316">
        <v>4.4000000000000004</v>
      </c>
      <c r="E2624" s="317">
        <v>4817</v>
      </c>
      <c r="F2624" s="317">
        <v>3554.95</v>
      </c>
      <c r="G2624" s="318">
        <v>39570</v>
      </c>
      <c r="H2624" s="318">
        <v>40379</v>
      </c>
      <c r="I2624" s="318">
        <v>49674</v>
      </c>
      <c r="J2624" s="315"/>
      <c r="K2624" s="315">
        <v>1066</v>
      </c>
      <c r="L2624" s="315" t="s">
        <v>2194</v>
      </c>
      <c r="M2624" s="315" t="s">
        <v>766</v>
      </c>
      <c r="N2624" s="315" t="s">
        <v>755</v>
      </c>
      <c r="O2624" s="315"/>
      <c r="P2624" s="315"/>
      <c r="Q2624" s="315"/>
    </row>
    <row r="2625" spans="1:17">
      <c r="A2625" s="315" t="s">
        <v>755</v>
      </c>
      <c r="B2625" s="315" t="s">
        <v>2095</v>
      </c>
      <c r="C2625" s="315" t="s">
        <v>2098</v>
      </c>
      <c r="D2625" s="316">
        <v>4.4000000000000004</v>
      </c>
      <c r="E2625" s="317">
        <v>4927</v>
      </c>
      <c r="F2625" s="317">
        <v>3695.25</v>
      </c>
      <c r="G2625" s="318">
        <v>39570</v>
      </c>
      <c r="H2625" s="318">
        <v>39636</v>
      </c>
      <c r="I2625" s="318">
        <v>48914</v>
      </c>
      <c r="J2625" s="315"/>
      <c r="K2625" s="315">
        <v>1305</v>
      </c>
      <c r="L2625" s="315" t="s">
        <v>2424</v>
      </c>
      <c r="M2625" s="315" t="s">
        <v>766</v>
      </c>
      <c r="N2625" s="315" t="s">
        <v>755</v>
      </c>
      <c r="O2625" s="315"/>
      <c r="P2625" s="315"/>
      <c r="Q2625" s="315"/>
    </row>
    <row r="2626" spans="1:17">
      <c r="A2626" s="315" t="s">
        <v>755</v>
      </c>
      <c r="B2626" s="315" t="s">
        <v>2095</v>
      </c>
      <c r="C2626" s="315" t="s">
        <v>2098</v>
      </c>
      <c r="D2626" s="316">
        <v>4.4000000000000004</v>
      </c>
      <c r="E2626" s="317">
        <v>4393</v>
      </c>
      <c r="F2626" s="317">
        <v>3294.75</v>
      </c>
      <c r="G2626" s="318">
        <v>39571</v>
      </c>
      <c r="H2626" s="318">
        <v>40110</v>
      </c>
      <c r="I2626" s="318">
        <v>49309</v>
      </c>
      <c r="J2626" s="315"/>
      <c r="K2626" s="315">
        <v>1712</v>
      </c>
      <c r="L2626" s="315" t="s">
        <v>3235</v>
      </c>
      <c r="M2626" s="315" t="s">
        <v>761</v>
      </c>
      <c r="N2626" s="315" t="s">
        <v>755</v>
      </c>
      <c r="O2626" s="315"/>
      <c r="P2626" s="315"/>
      <c r="Q2626" s="315"/>
    </row>
    <row r="2627" spans="1:17">
      <c r="A2627" s="315" t="s">
        <v>755</v>
      </c>
      <c r="B2627" s="315" t="s">
        <v>2095</v>
      </c>
      <c r="C2627" s="315" t="s">
        <v>2096</v>
      </c>
      <c r="D2627" s="316">
        <v>4.4000000000000004</v>
      </c>
      <c r="E2627" s="317">
        <v>4950</v>
      </c>
      <c r="F2627" s="317">
        <v>4455</v>
      </c>
      <c r="G2627" s="318">
        <v>39573</v>
      </c>
      <c r="H2627" s="318">
        <v>39393</v>
      </c>
      <c r="I2627" s="318">
        <v>48549</v>
      </c>
      <c r="J2627" s="315"/>
      <c r="K2627" s="315">
        <v>6600</v>
      </c>
      <c r="L2627" s="315" t="s">
        <v>2525</v>
      </c>
      <c r="M2627" s="315" t="s">
        <v>811</v>
      </c>
      <c r="N2627" s="315" t="s">
        <v>755</v>
      </c>
      <c r="O2627" s="315"/>
      <c r="P2627" s="315"/>
      <c r="Q2627" s="315"/>
    </row>
    <row r="2628" spans="1:17">
      <c r="A2628" s="315" t="s">
        <v>755</v>
      </c>
      <c r="B2628" s="315" t="s">
        <v>2095</v>
      </c>
      <c r="C2628" s="315" t="s">
        <v>2098</v>
      </c>
      <c r="D2628" s="316">
        <v>4.4000000000000004</v>
      </c>
      <c r="E2628" s="317">
        <v>4183</v>
      </c>
      <c r="F2628" s="317">
        <v>3137.25</v>
      </c>
      <c r="G2628" s="318">
        <v>39587</v>
      </c>
      <c r="H2628" s="318">
        <v>39162</v>
      </c>
      <c r="I2628" s="318">
        <v>48549</v>
      </c>
      <c r="J2628" s="315"/>
      <c r="K2628" s="315">
        <v>9472</v>
      </c>
      <c r="L2628" s="315" t="s">
        <v>2333</v>
      </c>
      <c r="M2628" s="315" t="s">
        <v>770</v>
      </c>
      <c r="N2628" s="315" t="s">
        <v>755</v>
      </c>
      <c r="O2628" s="315"/>
      <c r="P2628" s="315"/>
      <c r="Q2628" s="315"/>
    </row>
    <row r="2629" spans="1:17">
      <c r="A2629" s="315" t="s">
        <v>755</v>
      </c>
      <c r="B2629" s="315" t="s">
        <v>2095</v>
      </c>
      <c r="C2629" s="315" t="s">
        <v>2098</v>
      </c>
      <c r="D2629" s="316">
        <v>4.4000000000000004</v>
      </c>
      <c r="E2629" s="317">
        <v>4868</v>
      </c>
      <c r="F2629" s="317">
        <v>3651</v>
      </c>
      <c r="G2629" s="318">
        <v>39570</v>
      </c>
      <c r="H2629" s="318">
        <v>39584</v>
      </c>
      <c r="I2629" s="318">
        <v>48914</v>
      </c>
      <c r="J2629" s="315"/>
      <c r="K2629" s="315">
        <v>1305</v>
      </c>
      <c r="L2629" s="315" t="s">
        <v>2424</v>
      </c>
      <c r="M2629" s="315" t="s">
        <v>766</v>
      </c>
      <c r="N2629" s="315" t="s">
        <v>755</v>
      </c>
      <c r="O2629" s="315"/>
      <c r="P2629" s="315"/>
      <c r="Q2629" s="315"/>
    </row>
    <row r="2630" spans="1:17">
      <c r="A2630" s="315" t="s">
        <v>755</v>
      </c>
      <c r="B2630" s="315" t="s">
        <v>2095</v>
      </c>
      <c r="C2630" s="315" t="s">
        <v>2098</v>
      </c>
      <c r="D2630" s="316">
        <v>4.4000000000000004</v>
      </c>
      <c r="E2630" s="317">
        <v>4690</v>
      </c>
      <c r="F2630" s="317">
        <v>2265.2800000000002</v>
      </c>
      <c r="G2630" s="318">
        <v>39583</v>
      </c>
      <c r="H2630" s="318">
        <v>40884</v>
      </c>
      <c r="I2630" s="318">
        <v>50040</v>
      </c>
      <c r="J2630" s="315"/>
      <c r="K2630" s="315">
        <v>1270</v>
      </c>
      <c r="L2630" s="315" t="s">
        <v>2111</v>
      </c>
      <c r="M2630" s="315" t="s">
        <v>766</v>
      </c>
      <c r="N2630" s="315" t="s">
        <v>755</v>
      </c>
      <c r="O2630" s="315"/>
      <c r="P2630" s="315"/>
      <c r="Q2630" s="315"/>
    </row>
    <row r="2631" spans="1:17">
      <c r="A2631" s="315" t="s">
        <v>755</v>
      </c>
      <c r="B2631" s="315" t="s">
        <v>2095</v>
      </c>
      <c r="C2631" s="315" t="s">
        <v>2098</v>
      </c>
      <c r="D2631" s="316">
        <v>4.4000000000000004</v>
      </c>
      <c r="E2631" s="317">
        <v>4151.01</v>
      </c>
      <c r="F2631" s="317">
        <v>3113.26</v>
      </c>
      <c r="G2631" s="318">
        <v>39577</v>
      </c>
      <c r="H2631" s="318">
        <v>39295</v>
      </c>
      <c r="I2631" s="318">
        <v>48549</v>
      </c>
      <c r="J2631" s="315"/>
      <c r="K2631" s="315">
        <v>8472</v>
      </c>
      <c r="L2631" s="315" t="s">
        <v>3236</v>
      </c>
      <c r="M2631" s="315" t="s">
        <v>784</v>
      </c>
      <c r="N2631" s="315" t="s">
        <v>755</v>
      </c>
      <c r="O2631" s="315"/>
      <c r="P2631" s="315"/>
      <c r="Q2631" s="315"/>
    </row>
    <row r="2632" spans="1:17">
      <c r="A2632" s="315" t="s">
        <v>755</v>
      </c>
      <c r="B2632" s="315" t="s">
        <v>2095</v>
      </c>
      <c r="C2632" s="315" t="s">
        <v>2098</v>
      </c>
      <c r="D2632" s="316">
        <v>4.4000000000000004</v>
      </c>
      <c r="E2632" s="317">
        <v>2322</v>
      </c>
      <c r="F2632" s="317">
        <v>1741.5</v>
      </c>
      <c r="G2632" s="318">
        <v>39605</v>
      </c>
      <c r="H2632" s="318">
        <v>39678</v>
      </c>
      <c r="I2632" s="318">
        <v>48914</v>
      </c>
      <c r="J2632" s="315"/>
      <c r="K2632" s="315">
        <v>2024</v>
      </c>
      <c r="L2632" s="315" t="s">
        <v>2904</v>
      </c>
      <c r="M2632" s="315" t="s">
        <v>758</v>
      </c>
      <c r="N2632" s="315" t="s">
        <v>755</v>
      </c>
      <c r="O2632" s="315"/>
      <c r="P2632" s="315"/>
      <c r="Q2632" s="315"/>
    </row>
    <row r="2633" spans="1:17">
      <c r="A2633" s="315" t="s">
        <v>755</v>
      </c>
      <c r="B2633" s="315" t="s">
        <v>2095</v>
      </c>
      <c r="C2633" s="315" t="s">
        <v>2098</v>
      </c>
      <c r="D2633" s="316">
        <v>4.4000000000000004</v>
      </c>
      <c r="E2633" s="317">
        <v>4767</v>
      </c>
      <c r="F2633" s="317">
        <v>3575.25</v>
      </c>
      <c r="G2633" s="318">
        <v>39645</v>
      </c>
      <c r="H2633" s="318">
        <v>40044</v>
      </c>
      <c r="I2633" s="318">
        <v>49309</v>
      </c>
      <c r="J2633" s="315"/>
      <c r="K2633" s="315">
        <v>5073</v>
      </c>
      <c r="L2633" s="315" t="s">
        <v>3046</v>
      </c>
      <c r="M2633" s="315" t="s">
        <v>776</v>
      </c>
      <c r="N2633" s="315" t="s">
        <v>755</v>
      </c>
      <c r="O2633" s="315"/>
      <c r="P2633" s="315"/>
      <c r="Q2633" s="315"/>
    </row>
    <row r="2634" spans="1:17">
      <c r="A2634" s="315" t="s">
        <v>755</v>
      </c>
      <c r="B2634" s="315" t="s">
        <v>2095</v>
      </c>
      <c r="C2634" s="315" t="s">
        <v>2098</v>
      </c>
      <c r="D2634" s="316">
        <v>4.4000000000000004</v>
      </c>
      <c r="E2634" s="317">
        <v>4457</v>
      </c>
      <c r="F2634" s="317">
        <v>1778.35</v>
      </c>
      <c r="G2634" s="318">
        <v>39652</v>
      </c>
      <c r="H2634" s="318">
        <v>41110</v>
      </c>
      <c r="I2634" s="318">
        <v>50405</v>
      </c>
      <c r="J2634" s="315"/>
      <c r="K2634" s="315">
        <v>1489</v>
      </c>
      <c r="L2634" s="315" t="s">
        <v>3237</v>
      </c>
      <c r="M2634" s="315" t="s">
        <v>761</v>
      </c>
      <c r="N2634" s="315" t="s">
        <v>755</v>
      </c>
      <c r="O2634" s="315"/>
      <c r="P2634" s="315"/>
      <c r="Q2634" s="315"/>
    </row>
    <row r="2635" spans="1:17">
      <c r="A2635" s="315" t="s">
        <v>755</v>
      </c>
      <c r="B2635" s="315" t="s">
        <v>2095</v>
      </c>
      <c r="C2635" s="315" t="s">
        <v>2096</v>
      </c>
      <c r="D2635" s="316">
        <v>4.4000000000000004</v>
      </c>
      <c r="E2635" s="317">
        <v>3240</v>
      </c>
      <c r="F2635" s="317">
        <v>2916</v>
      </c>
      <c r="G2635" s="318">
        <v>39660</v>
      </c>
      <c r="H2635" s="318">
        <v>39728</v>
      </c>
      <c r="I2635" s="318">
        <v>48944</v>
      </c>
      <c r="J2635" s="315"/>
      <c r="K2635" s="315">
        <v>6043</v>
      </c>
      <c r="L2635" s="315" t="s">
        <v>2927</v>
      </c>
      <c r="M2635" s="315" t="s">
        <v>788</v>
      </c>
      <c r="N2635" s="315" t="s">
        <v>755</v>
      </c>
      <c r="O2635" s="315"/>
      <c r="P2635" s="315"/>
      <c r="Q2635" s="315"/>
    </row>
    <row r="2636" spans="1:17">
      <c r="A2636" s="315" t="s">
        <v>755</v>
      </c>
      <c r="B2636" s="315" t="s">
        <v>2095</v>
      </c>
      <c r="C2636" s="315" t="s">
        <v>2098</v>
      </c>
      <c r="D2636" s="316">
        <v>4.4000000000000004</v>
      </c>
      <c r="E2636" s="317">
        <v>5007</v>
      </c>
      <c r="F2636" s="317">
        <v>3755.25</v>
      </c>
      <c r="G2636" s="318">
        <v>39678</v>
      </c>
      <c r="H2636" s="318">
        <v>39717</v>
      </c>
      <c r="I2636" s="318">
        <v>48944</v>
      </c>
      <c r="J2636" s="315"/>
      <c r="K2636" s="315">
        <v>1196</v>
      </c>
      <c r="L2636" s="315" t="s">
        <v>3238</v>
      </c>
      <c r="M2636" s="315" t="s">
        <v>766</v>
      </c>
      <c r="N2636" s="315" t="s">
        <v>755</v>
      </c>
      <c r="O2636" s="315"/>
      <c r="P2636" s="315"/>
      <c r="Q2636" s="315"/>
    </row>
    <row r="2637" spans="1:17">
      <c r="A2637" s="315" t="s">
        <v>755</v>
      </c>
      <c r="B2637" s="315" t="s">
        <v>2095</v>
      </c>
      <c r="C2637" s="315" t="s">
        <v>2098</v>
      </c>
      <c r="D2637" s="316">
        <v>4.4000000000000004</v>
      </c>
      <c r="E2637" s="317">
        <v>5115</v>
      </c>
      <c r="F2637" s="317">
        <v>3836.25</v>
      </c>
      <c r="G2637" s="318">
        <v>39711</v>
      </c>
      <c r="H2637" s="318">
        <v>39778</v>
      </c>
      <c r="I2637" s="318">
        <v>48944</v>
      </c>
      <c r="J2637" s="315"/>
      <c r="K2637" s="315">
        <v>1000</v>
      </c>
      <c r="L2637" s="315" t="s">
        <v>2075</v>
      </c>
      <c r="M2637" s="315" t="s">
        <v>766</v>
      </c>
      <c r="N2637" s="315" t="s">
        <v>755</v>
      </c>
      <c r="O2637" s="315"/>
      <c r="P2637" s="315"/>
      <c r="Q2637" s="315"/>
    </row>
    <row r="2638" spans="1:17">
      <c r="A2638" s="315" t="s">
        <v>755</v>
      </c>
      <c r="B2638" s="315" t="s">
        <v>2095</v>
      </c>
      <c r="C2638" s="315" t="s">
        <v>2096</v>
      </c>
      <c r="D2638" s="316">
        <v>4.4000000000000004</v>
      </c>
      <c r="E2638" s="317">
        <v>3955</v>
      </c>
      <c r="F2638" s="317">
        <v>2918.79</v>
      </c>
      <c r="G2638" s="318">
        <v>39721</v>
      </c>
      <c r="H2638" s="318">
        <v>40310</v>
      </c>
      <c r="I2638" s="318">
        <v>49674</v>
      </c>
      <c r="J2638" s="315"/>
      <c r="K2638" s="315">
        <v>8632</v>
      </c>
      <c r="L2638" s="315" t="s">
        <v>2732</v>
      </c>
      <c r="M2638" s="315" t="s">
        <v>784</v>
      </c>
      <c r="N2638" s="315" t="s">
        <v>755</v>
      </c>
      <c r="O2638" s="315"/>
      <c r="P2638" s="315"/>
      <c r="Q2638" s="315"/>
    </row>
    <row r="2639" spans="1:17">
      <c r="A2639" s="315" t="s">
        <v>750</v>
      </c>
      <c r="B2639" s="315" t="s">
        <v>2095</v>
      </c>
      <c r="C2639" s="315" t="s">
        <v>2098</v>
      </c>
      <c r="D2639" s="316">
        <v>4.4000000000000004</v>
      </c>
      <c r="E2639" s="317">
        <v>4647</v>
      </c>
      <c r="F2639" s="317">
        <v>3227.0899999999997</v>
      </c>
      <c r="G2639" s="318">
        <v>39735</v>
      </c>
      <c r="H2639" s="318">
        <v>39800</v>
      </c>
      <c r="I2639" s="318">
        <v>48944</v>
      </c>
      <c r="J2639" s="315"/>
      <c r="K2639" s="315">
        <v>9466</v>
      </c>
      <c r="L2639" s="315" t="s">
        <v>3019</v>
      </c>
      <c r="M2639" s="315" t="s">
        <v>770</v>
      </c>
      <c r="N2639" s="315" t="s">
        <v>750</v>
      </c>
      <c r="O2639" s="315"/>
      <c r="P2639" s="315"/>
      <c r="Q2639" s="315"/>
    </row>
    <row r="2640" spans="1:17">
      <c r="A2640" s="315" t="s">
        <v>755</v>
      </c>
      <c r="B2640" s="315" t="s">
        <v>2095</v>
      </c>
      <c r="C2640" s="315" t="s">
        <v>2098</v>
      </c>
      <c r="D2640" s="316">
        <v>4.4000000000000004</v>
      </c>
      <c r="E2640" s="317">
        <v>4713</v>
      </c>
      <c r="F2640" s="317">
        <v>3534.75</v>
      </c>
      <c r="G2640" s="318">
        <v>39762</v>
      </c>
      <c r="H2640" s="318">
        <v>39338</v>
      </c>
      <c r="I2640" s="318">
        <v>48549</v>
      </c>
      <c r="J2640" s="315"/>
      <c r="K2640" s="315">
        <v>9504</v>
      </c>
      <c r="L2640" s="315" t="s">
        <v>3239</v>
      </c>
      <c r="M2640" s="315" t="s">
        <v>792</v>
      </c>
      <c r="N2640" s="315" t="s">
        <v>755</v>
      </c>
      <c r="O2640" s="315"/>
      <c r="P2640" s="315"/>
      <c r="Q2640" s="315"/>
    </row>
    <row r="2641" spans="1:17">
      <c r="A2641" s="315" t="s">
        <v>755</v>
      </c>
      <c r="B2641" s="315" t="s">
        <v>2095</v>
      </c>
      <c r="C2641" s="315" t="s">
        <v>2098</v>
      </c>
      <c r="D2641" s="316">
        <v>4.4000000000000004</v>
      </c>
      <c r="E2641" s="317">
        <v>4750</v>
      </c>
      <c r="F2641" s="317">
        <v>3562.5</v>
      </c>
      <c r="G2641" s="318">
        <v>39848</v>
      </c>
      <c r="H2641" s="318">
        <v>40014</v>
      </c>
      <c r="I2641" s="318">
        <v>49309</v>
      </c>
      <c r="J2641" s="315"/>
      <c r="K2641" s="315">
        <v>8506</v>
      </c>
      <c r="L2641" s="315" t="s">
        <v>2549</v>
      </c>
      <c r="M2641" s="315" t="s">
        <v>792</v>
      </c>
      <c r="N2641" s="315" t="s">
        <v>755</v>
      </c>
      <c r="O2641" s="315"/>
      <c r="P2641" s="315"/>
      <c r="Q2641" s="315"/>
    </row>
    <row r="2642" spans="1:17">
      <c r="A2642" s="315" t="s">
        <v>755</v>
      </c>
      <c r="B2642" s="315" t="s">
        <v>2095</v>
      </c>
      <c r="C2642" s="315" t="s">
        <v>2096</v>
      </c>
      <c r="D2642" s="316">
        <v>4.4000000000000004</v>
      </c>
      <c r="E2642" s="317">
        <v>4442</v>
      </c>
      <c r="F2642" s="317">
        <v>3997.7999999999997</v>
      </c>
      <c r="G2642" s="318">
        <v>39910</v>
      </c>
      <c r="H2642" s="318">
        <v>39994</v>
      </c>
      <c r="I2642" s="318">
        <v>49309</v>
      </c>
      <c r="J2642" s="315"/>
      <c r="K2642" s="315">
        <v>4922</v>
      </c>
      <c r="L2642" s="315" t="s">
        <v>3240</v>
      </c>
      <c r="M2642" s="315" t="s">
        <v>764</v>
      </c>
      <c r="N2642" s="315" t="s">
        <v>755</v>
      </c>
      <c r="O2642" s="315"/>
      <c r="P2642" s="315"/>
      <c r="Q2642" s="315"/>
    </row>
    <row r="2643" spans="1:17">
      <c r="A2643" s="315" t="s">
        <v>755</v>
      </c>
      <c r="B2643" s="315" t="s">
        <v>2095</v>
      </c>
      <c r="C2643" s="315" t="s">
        <v>2098</v>
      </c>
      <c r="D2643" s="316">
        <v>4.4000000000000004</v>
      </c>
      <c r="E2643" s="317">
        <v>3482</v>
      </c>
      <c r="F2643" s="317">
        <v>1277.9000000000001</v>
      </c>
      <c r="G2643" s="318">
        <v>40014</v>
      </c>
      <c r="H2643" s="318">
        <v>41446</v>
      </c>
      <c r="I2643" s="318">
        <v>50770</v>
      </c>
      <c r="J2643" s="315"/>
      <c r="K2643" s="315">
        <v>1588</v>
      </c>
      <c r="L2643" s="315" t="s">
        <v>3076</v>
      </c>
      <c r="M2643" s="315" t="s">
        <v>766</v>
      </c>
      <c r="N2643" s="315" t="s">
        <v>755</v>
      </c>
      <c r="O2643" s="315"/>
      <c r="P2643" s="315"/>
      <c r="Q2643" s="315"/>
    </row>
    <row r="2644" spans="1:17">
      <c r="A2644" s="315" t="s">
        <v>755</v>
      </c>
      <c r="B2644" s="315" t="s">
        <v>2095</v>
      </c>
      <c r="C2644" s="315" t="s">
        <v>2098</v>
      </c>
      <c r="D2644" s="316">
        <v>4.4000000000000004</v>
      </c>
      <c r="E2644" s="317">
        <v>4006</v>
      </c>
      <c r="F2644" s="317">
        <v>3004.5</v>
      </c>
      <c r="G2644" s="318">
        <v>40013</v>
      </c>
      <c r="H2644" s="318">
        <v>40137</v>
      </c>
      <c r="I2644" s="318">
        <v>49309</v>
      </c>
      <c r="J2644" s="315"/>
      <c r="K2644" s="315">
        <v>6003</v>
      </c>
      <c r="L2644" s="315" t="s">
        <v>314</v>
      </c>
      <c r="M2644" s="315" t="s">
        <v>788</v>
      </c>
      <c r="N2644" s="315" t="s">
        <v>755</v>
      </c>
      <c r="O2644" s="315"/>
      <c r="P2644" s="315"/>
      <c r="Q2644" s="315"/>
    </row>
    <row r="2645" spans="1:17">
      <c r="A2645" s="315" t="s">
        <v>755</v>
      </c>
      <c r="B2645" s="315" t="s">
        <v>2095</v>
      </c>
      <c r="C2645" s="315" t="s">
        <v>2096</v>
      </c>
      <c r="D2645" s="316">
        <v>4.4000000000000004</v>
      </c>
      <c r="E2645" s="317">
        <v>4093</v>
      </c>
      <c r="F2645" s="317">
        <v>3020.63</v>
      </c>
      <c r="G2645" s="318">
        <v>40035</v>
      </c>
      <c r="H2645" s="318">
        <v>40324</v>
      </c>
      <c r="I2645" s="318">
        <v>49674</v>
      </c>
      <c r="J2645" s="315"/>
      <c r="K2645" s="315">
        <v>5112</v>
      </c>
      <c r="L2645" s="315" t="s">
        <v>3241</v>
      </c>
      <c r="M2645" s="315" t="s">
        <v>776</v>
      </c>
      <c r="N2645" s="315" t="s">
        <v>755</v>
      </c>
      <c r="O2645" s="315"/>
      <c r="P2645" s="315"/>
      <c r="Q2645" s="315"/>
    </row>
    <row r="2646" spans="1:17">
      <c r="A2646" s="315" t="s">
        <v>755</v>
      </c>
      <c r="B2646" s="315" t="s">
        <v>2095</v>
      </c>
      <c r="C2646" s="315" t="s">
        <v>2096</v>
      </c>
      <c r="D2646" s="316">
        <v>4.4000000000000004</v>
      </c>
      <c r="E2646" s="317">
        <v>4142</v>
      </c>
      <c r="F2646" s="317">
        <v>3727.8</v>
      </c>
      <c r="G2646" s="318">
        <v>40036</v>
      </c>
      <c r="H2646" s="318">
        <v>40151</v>
      </c>
      <c r="I2646" s="318">
        <v>49309</v>
      </c>
      <c r="J2646" s="315"/>
      <c r="K2646" s="315">
        <v>5606</v>
      </c>
      <c r="L2646" s="315" t="s">
        <v>3242</v>
      </c>
      <c r="M2646" s="315" t="s">
        <v>776</v>
      </c>
      <c r="N2646" s="315" t="s">
        <v>755</v>
      </c>
      <c r="O2646" s="315"/>
      <c r="P2646" s="315"/>
      <c r="Q2646" s="315"/>
    </row>
    <row r="2647" spans="1:17">
      <c r="A2647" s="315" t="s">
        <v>755</v>
      </c>
      <c r="B2647" s="315" t="s">
        <v>2095</v>
      </c>
      <c r="C2647" s="315" t="s">
        <v>2098</v>
      </c>
      <c r="D2647" s="316">
        <v>4.4000000000000004</v>
      </c>
      <c r="E2647" s="317">
        <v>4324</v>
      </c>
      <c r="F2647" s="317">
        <v>1435.57</v>
      </c>
      <c r="G2647" s="318">
        <v>40115</v>
      </c>
      <c r="H2647" s="318">
        <v>41574</v>
      </c>
      <c r="I2647" s="318">
        <v>50770</v>
      </c>
      <c r="J2647" s="315"/>
      <c r="K2647" s="315">
        <v>8610</v>
      </c>
      <c r="L2647" s="315" t="s">
        <v>1370</v>
      </c>
      <c r="M2647" s="315" t="s">
        <v>784</v>
      </c>
      <c r="N2647" s="315" t="s">
        <v>755</v>
      </c>
      <c r="O2647" s="315"/>
      <c r="P2647" s="315"/>
      <c r="Q2647" s="315"/>
    </row>
    <row r="2648" spans="1:17">
      <c r="A2648" s="315" t="s">
        <v>755</v>
      </c>
      <c r="B2648" s="315" t="s">
        <v>2095</v>
      </c>
      <c r="C2648" s="315" t="s">
        <v>2096</v>
      </c>
      <c r="D2648" s="316">
        <v>4.4000000000000004</v>
      </c>
      <c r="E2648" s="317">
        <v>3443</v>
      </c>
      <c r="F2648" s="317">
        <v>2038.26</v>
      </c>
      <c r="G2648" s="318">
        <v>40131</v>
      </c>
      <c r="H2648" s="318">
        <v>40683</v>
      </c>
      <c r="I2648" s="318">
        <v>50040</v>
      </c>
      <c r="J2648" s="315"/>
      <c r="K2648" s="315">
        <v>8476</v>
      </c>
      <c r="L2648" s="315" t="s">
        <v>3243</v>
      </c>
      <c r="M2648" s="315" t="s">
        <v>784</v>
      </c>
      <c r="N2648" s="315" t="s">
        <v>755</v>
      </c>
      <c r="O2648" s="315"/>
      <c r="P2648" s="315"/>
      <c r="Q2648" s="315"/>
    </row>
    <row r="2649" spans="1:17">
      <c r="A2649" s="315" t="s">
        <v>755</v>
      </c>
      <c r="B2649" s="315" t="s">
        <v>2095</v>
      </c>
      <c r="C2649" s="315" t="s">
        <v>2098</v>
      </c>
      <c r="D2649" s="316">
        <v>4.4000000000000004</v>
      </c>
      <c r="E2649" s="317">
        <v>4620.420000000001</v>
      </c>
      <c r="F2649" s="317">
        <v>2841.5499999999997</v>
      </c>
      <c r="G2649" s="318">
        <v>40140</v>
      </c>
      <c r="H2649" s="318">
        <v>40288</v>
      </c>
      <c r="I2649" s="318">
        <v>49674</v>
      </c>
      <c r="J2649" s="315"/>
      <c r="K2649" s="315">
        <v>4245</v>
      </c>
      <c r="L2649" s="315" t="s">
        <v>3244</v>
      </c>
      <c r="M2649" s="315" t="s">
        <v>1296</v>
      </c>
      <c r="N2649" s="315" t="s">
        <v>755</v>
      </c>
      <c r="O2649" s="315"/>
      <c r="P2649" s="315"/>
      <c r="Q2649" s="315"/>
    </row>
    <row r="2650" spans="1:17">
      <c r="A2650" s="315" t="s">
        <v>750</v>
      </c>
      <c r="B2650" s="315" t="s">
        <v>2095</v>
      </c>
      <c r="C2650" s="315" t="s">
        <v>2142</v>
      </c>
      <c r="D2650" s="316">
        <v>4.4000000000000004</v>
      </c>
      <c r="E2650" s="317">
        <v>4520</v>
      </c>
      <c r="F2650" s="317">
        <v>2720.37</v>
      </c>
      <c r="G2650" s="318">
        <v>40143</v>
      </c>
      <c r="H2650" s="318">
        <v>40148</v>
      </c>
      <c r="I2650" s="318">
        <v>49309</v>
      </c>
      <c r="J2650" s="315"/>
      <c r="K2650" s="315">
        <v>3472</v>
      </c>
      <c r="L2650" s="315" t="s">
        <v>3245</v>
      </c>
      <c r="M2650" s="315" t="s">
        <v>764</v>
      </c>
      <c r="N2650" s="315" t="s">
        <v>750</v>
      </c>
      <c r="O2650" s="315"/>
      <c r="P2650" s="315"/>
      <c r="Q2650" s="315"/>
    </row>
    <row r="2651" spans="1:17">
      <c r="A2651" s="315" t="s">
        <v>755</v>
      </c>
      <c r="B2651" s="315" t="s">
        <v>2095</v>
      </c>
      <c r="C2651" s="315" t="s">
        <v>2096</v>
      </c>
      <c r="D2651" s="316">
        <v>4.4000000000000004</v>
      </c>
      <c r="E2651" s="317">
        <v>4859</v>
      </c>
      <c r="F2651" s="317">
        <v>3585.9399999999996</v>
      </c>
      <c r="G2651" s="318">
        <v>40200</v>
      </c>
      <c r="H2651" s="318">
        <v>40338</v>
      </c>
      <c r="I2651" s="318">
        <v>49674</v>
      </c>
      <c r="J2651" s="315"/>
      <c r="K2651" s="315">
        <v>1197</v>
      </c>
      <c r="L2651" s="315" t="s">
        <v>2789</v>
      </c>
      <c r="M2651" s="315" t="s">
        <v>766</v>
      </c>
      <c r="N2651" s="315" t="s">
        <v>755</v>
      </c>
      <c r="O2651" s="315"/>
      <c r="P2651" s="315"/>
      <c r="Q2651" s="315"/>
    </row>
    <row r="2652" spans="1:17">
      <c r="A2652" s="315" t="s">
        <v>755</v>
      </c>
      <c r="B2652" s="315" t="s">
        <v>2095</v>
      </c>
      <c r="C2652" s="315" t="s">
        <v>2096</v>
      </c>
      <c r="D2652" s="316">
        <v>4.4000000000000004</v>
      </c>
      <c r="E2652" s="317">
        <v>13020.010000000004</v>
      </c>
      <c r="F2652" s="317">
        <v>9608.7400000000016</v>
      </c>
      <c r="G2652" s="318">
        <v>40235</v>
      </c>
      <c r="H2652" s="318">
        <v>40310</v>
      </c>
      <c r="I2652" s="318">
        <v>49674</v>
      </c>
      <c r="J2652" s="315"/>
      <c r="K2652" s="315">
        <v>8514</v>
      </c>
      <c r="L2652" s="315" t="s">
        <v>1777</v>
      </c>
      <c r="M2652" s="315" t="s">
        <v>792</v>
      </c>
      <c r="N2652" s="315" t="s">
        <v>755</v>
      </c>
      <c r="O2652" s="315"/>
      <c r="P2652" s="315"/>
      <c r="Q2652" s="315"/>
    </row>
    <row r="2653" spans="1:17">
      <c r="A2653" s="315" t="s">
        <v>755</v>
      </c>
      <c r="B2653" s="315" t="s">
        <v>2095</v>
      </c>
      <c r="C2653" s="315" t="s">
        <v>2098</v>
      </c>
      <c r="D2653" s="316">
        <v>4.4000000000000004</v>
      </c>
      <c r="E2653" s="317">
        <v>5099</v>
      </c>
      <c r="F2653" s="317">
        <v>3135.9000000000005</v>
      </c>
      <c r="G2653" s="318">
        <v>40233</v>
      </c>
      <c r="H2653" s="318">
        <v>40452</v>
      </c>
      <c r="I2653" s="318">
        <v>49674</v>
      </c>
      <c r="J2653" s="315"/>
      <c r="K2653" s="315">
        <v>1188</v>
      </c>
      <c r="L2653" s="315" t="s">
        <v>3246</v>
      </c>
      <c r="M2653" s="315" t="s">
        <v>766</v>
      </c>
      <c r="N2653" s="315" t="s">
        <v>755</v>
      </c>
      <c r="O2653" s="315"/>
      <c r="P2653" s="315"/>
      <c r="Q2653" s="315"/>
    </row>
    <row r="2654" spans="1:17">
      <c r="A2654" s="315" t="s">
        <v>755</v>
      </c>
      <c r="B2654" s="315" t="s">
        <v>2095</v>
      </c>
      <c r="C2654" s="315" t="s">
        <v>2096</v>
      </c>
      <c r="D2654" s="316">
        <v>4.4000000000000004</v>
      </c>
      <c r="E2654" s="317">
        <v>3928</v>
      </c>
      <c r="F2654" s="317">
        <v>2898.8700000000003</v>
      </c>
      <c r="G2654" s="318">
        <v>40296</v>
      </c>
      <c r="H2654" s="318">
        <v>40465</v>
      </c>
      <c r="I2654" s="318">
        <v>49674</v>
      </c>
      <c r="J2654" s="315"/>
      <c r="K2654" s="315">
        <v>2046</v>
      </c>
      <c r="L2654" s="315" t="s">
        <v>3153</v>
      </c>
      <c r="M2654" s="315" t="s">
        <v>758</v>
      </c>
      <c r="N2654" s="315" t="s">
        <v>755</v>
      </c>
      <c r="O2654" s="315"/>
      <c r="P2654" s="315"/>
      <c r="Q2654" s="315"/>
    </row>
    <row r="2655" spans="1:17">
      <c r="A2655" s="315" t="s">
        <v>755</v>
      </c>
      <c r="B2655" s="315" t="s">
        <v>2095</v>
      </c>
      <c r="C2655" s="315" t="s">
        <v>2098</v>
      </c>
      <c r="D2655" s="316">
        <v>4.4000000000000004</v>
      </c>
      <c r="E2655" s="317">
        <v>4247</v>
      </c>
      <c r="F2655" s="317">
        <v>2611.92</v>
      </c>
      <c r="G2655" s="318">
        <v>40287</v>
      </c>
      <c r="H2655" s="318">
        <v>40290</v>
      </c>
      <c r="I2655" s="318">
        <v>49674</v>
      </c>
      <c r="J2655" s="315"/>
      <c r="K2655" s="315">
        <v>5040</v>
      </c>
      <c r="L2655" s="315" t="s">
        <v>861</v>
      </c>
      <c r="M2655" s="315" t="s">
        <v>776</v>
      </c>
      <c r="N2655" s="315" t="s">
        <v>755</v>
      </c>
      <c r="O2655" s="315"/>
      <c r="P2655" s="315"/>
      <c r="Q2655" s="315"/>
    </row>
    <row r="2656" spans="1:17">
      <c r="A2656" s="315" t="s">
        <v>755</v>
      </c>
      <c r="B2656" s="315" t="s">
        <v>2095</v>
      </c>
      <c r="C2656" s="315" t="s">
        <v>2096</v>
      </c>
      <c r="D2656" s="316">
        <v>4.4000000000000004</v>
      </c>
      <c r="E2656" s="317">
        <v>3902</v>
      </c>
      <c r="F2656" s="317">
        <v>2879.67</v>
      </c>
      <c r="G2656" s="318">
        <v>40296</v>
      </c>
      <c r="H2656" s="318">
        <v>40269</v>
      </c>
      <c r="I2656" s="318">
        <v>49674</v>
      </c>
      <c r="J2656" s="315"/>
      <c r="K2656" s="315">
        <v>8909</v>
      </c>
      <c r="L2656" s="315" t="s">
        <v>1072</v>
      </c>
      <c r="M2656" s="315" t="s">
        <v>784</v>
      </c>
      <c r="N2656" s="315" t="s">
        <v>755</v>
      </c>
      <c r="O2656" s="315"/>
      <c r="P2656" s="315"/>
      <c r="Q2656" s="315"/>
    </row>
    <row r="2657" spans="1:17">
      <c r="A2657" s="315" t="s">
        <v>755</v>
      </c>
      <c r="B2657" s="315" t="s">
        <v>2095</v>
      </c>
      <c r="C2657" s="315" t="s">
        <v>2098</v>
      </c>
      <c r="D2657" s="316">
        <v>4.4000000000000004</v>
      </c>
      <c r="E2657" s="317">
        <v>2746</v>
      </c>
      <c r="F2657" s="317">
        <v>1688.8000000000002</v>
      </c>
      <c r="G2657" s="318">
        <v>40301</v>
      </c>
      <c r="H2657" s="318">
        <v>40308</v>
      </c>
      <c r="I2657" s="318">
        <v>49674</v>
      </c>
      <c r="J2657" s="315"/>
      <c r="K2657" s="315">
        <v>2853</v>
      </c>
      <c r="L2657" s="315" t="s">
        <v>3075</v>
      </c>
      <c r="M2657" s="315" t="s">
        <v>1431</v>
      </c>
      <c r="N2657" s="315" t="s">
        <v>755</v>
      </c>
      <c r="O2657" s="315"/>
      <c r="P2657" s="315"/>
      <c r="Q2657" s="315"/>
    </row>
    <row r="2658" spans="1:17">
      <c r="A2658" s="315" t="s">
        <v>750</v>
      </c>
      <c r="B2658" s="315" t="s">
        <v>2095</v>
      </c>
      <c r="C2658" s="315" t="s">
        <v>2098</v>
      </c>
      <c r="D2658" s="316">
        <v>4.4000000000000004</v>
      </c>
      <c r="E2658" s="317">
        <v>4562</v>
      </c>
      <c r="F2658" s="317">
        <v>2805.6699999999996</v>
      </c>
      <c r="G2658" s="318">
        <v>40329</v>
      </c>
      <c r="H2658" s="318">
        <v>40387</v>
      </c>
      <c r="I2658" s="318">
        <v>49674</v>
      </c>
      <c r="J2658" s="315"/>
      <c r="K2658" s="315">
        <v>1228</v>
      </c>
      <c r="L2658" s="315" t="s">
        <v>3247</v>
      </c>
      <c r="M2658" s="315" t="s">
        <v>1827</v>
      </c>
      <c r="N2658" s="315" t="s">
        <v>750</v>
      </c>
      <c r="O2658" s="315"/>
      <c r="P2658" s="315"/>
      <c r="Q2658" s="315"/>
    </row>
    <row r="2659" spans="1:17">
      <c r="A2659" s="315" t="s">
        <v>750</v>
      </c>
      <c r="B2659" s="315" t="s">
        <v>2095</v>
      </c>
      <c r="C2659" s="315" t="s">
        <v>2096</v>
      </c>
      <c r="D2659" s="316">
        <v>4.4000000000000004</v>
      </c>
      <c r="E2659" s="317">
        <v>4017</v>
      </c>
      <c r="F2659" s="317">
        <v>2964.54</v>
      </c>
      <c r="G2659" s="318">
        <v>40359</v>
      </c>
      <c r="H2659" s="318">
        <v>40416</v>
      </c>
      <c r="I2659" s="318">
        <v>49674</v>
      </c>
      <c r="J2659" s="315"/>
      <c r="K2659" s="315">
        <v>3782</v>
      </c>
      <c r="L2659" s="315" t="s">
        <v>3248</v>
      </c>
      <c r="M2659" s="315" t="s">
        <v>764</v>
      </c>
      <c r="N2659" s="315" t="s">
        <v>750</v>
      </c>
      <c r="O2659" s="315"/>
      <c r="P2659" s="315"/>
      <c r="Q2659" s="315"/>
    </row>
    <row r="2660" spans="1:17">
      <c r="A2660" s="315" t="s">
        <v>755</v>
      </c>
      <c r="B2660" s="315" t="s">
        <v>2095</v>
      </c>
      <c r="C2660" s="315" t="s">
        <v>2096</v>
      </c>
      <c r="D2660" s="316">
        <v>4.4000000000000004</v>
      </c>
      <c r="E2660" s="317">
        <v>3635.7699999999995</v>
      </c>
      <c r="F2660" s="317">
        <v>2683.21</v>
      </c>
      <c r="G2660" s="318">
        <v>40402</v>
      </c>
      <c r="H2660" s="318">
        <v>40534</v>
      </c>
      <c r="I2660" s="318">
        <v>49674</v>
      </c>
      <c r="J2660" s="315"/>
      <c r="K2660" s="315">
        <v>6173</v>
      </c>
      <c r="L2660" s="315" t="s">
        <v>3249</v>
      </c>
      <c r="M2660" s="315" t="s">
        <v>788</v>
      </c>
      <c r="N2660" s="315" t="s">
        <v>755</v>
      </c>
      <c r="O2660" s="315"/>
      <c r="P2660" s="315"/>
      <c r="Q2660" s="315"/>
    </row>
    <row r="2661" spans="1:17">
      <c r="A2661" s="315" t="s">
        <v>755</v>
      </c>
      <c r="B2661" s="315" t="s">
        <v>2095</v>
      </c>
      <c r="C2661" s="315" t="s">
        <v>2098</v>
      </c>
      <c r="D2661" s="316">
        <v>4.4000000000000004</v>
      </c>
      <c r="E2661" s="317">
        <v>11266</v>
      </c>
      <c r="F2661" s="317">
        <v>5441.47</v>
      </c>
      <c r="G2661" s="318">
        <v>40512</v>
      </c>
      <c r="H2661" s="318">
        <v>40722</v>
      </c>
      <c r="I2661" s="318">
        <v>50040</v>
      </c>
      <c r="J2661" s="315"/>
      <c r="K2661" s="315">
        <v>4588</v>
      </c>
      <c r="L2661" s="315" t="s">
        <v>3250</v>
      </c>
      <c r="M2661" s="315" t="s">
        <v>1296</v>
      </c>
      <c r="N2661" s="315" t="s">
        <v>755</v>
      </c>
      <c r="O2661" s="315"/>
      <c r="P2661" s="315"/>
      <c r="Q2661" s="315"/>
    </row>
    <row r="2662" spans="1:17">
      <c r="A2662" s="315" t="s">
        <v>750</v>
      </c>
      <c r="B2662" s="315" t="s">
        <v>2095</v>
      </c>
      <c r="C2662" s="315" t="s">
        <v>2098</v>
      </c>
      <c r="D2662" s="316">
        <v>4.4000000000000004</v>
      </c>
      <c r="E2662" s="317">
        <v>4389</v>
      </c>
      <c r="F2662" s="317">
        <v>1962.8600000000001</v>
      </c>
      <c r="G2662" s="318">
        <v>40522</v>
      </c>
      <c r="H2662" s="318">
        <v>40684</v>
      </c>
      <c r="I2662" s="318">
        <v>50040</v>
      </c>
      <c r="J2662" s="315"/>
      <c r="K2662" s="315">
        <v>3253</v>
      </c>
      <c r="L2662" s="315" t="s">
        <v>2638</v>
      </c>
      <c r="M2662" s="315" t="s">
        <v>1296</v>
      </c>
      <c r="N2662" s="315" t="s">
        <v>750</v>
      </c>
      <c r="O2662" s="315"/>
      <c r="P2662" s="315"/>
      <c r="Q2662" s="315"/>
    </row>
    <row r="2663" spans="1:17">
      <c r="A2663" s="315" t="s">
        <v>755</v>
      </c>
      <c r="B2663" s="315" t="s">
        <v>2095</v>
      </c>
      <c r="C2663" s="315" t="s">
        <v>2098</v>
      </c>
      <c r="D2663" s="316">
        <v>4.4000000000000004</v>
      </c>
      <c r="E2663" s="317">
        <v>4845</v>
      </c>
      <c r="F2663" s="317">
        <v>2340.1400000000003</v>
      </c>
      <c r="G2663" s="318">
        <v>40575</v>
      </c>
      <c r="H2663" s="318">
        <v>40736</v>
      </c>
      <c r="I2663" s="318">
        <v>50040</v>
      </c>
      <c r="J2663" s="315"/>
      <c r="K2663" s="315">
        <v>5616</v>
      </c>
      <c r="L2663" s="315" t="s">
        <v>3251</v>
      </c>
      <c r="M2663" s="315" t="s">
        <v>776</v>
      </c>
      <c r="N2663" s="315" t="s">
        <v>755</v>
      </c>
      <c r="O2663" s="315"/>
      <c r="P2663" s="315"/>
      <c r="Q2663" s="315"/>
    </row>
    <row r="2664" spans="1:17">
      <c r="A2664" s="315" t="s">
        <v>755</v>
      </c>
      <c r="B2664" s="315" t="s">
        <v>2095</v>
      </c>
      <c r="C2664" s="315" t="s">
        <v>2096</v>
      </c>
      <c r="D2664" s="316">
        <v>4.4000000000000004</v>
      </c>
      <c r="E2664" s="317">
        <v>4368</v>
      </c>
      <c r="F2664" s="317">
        <v>2585.85</v>
      </c>
      <c r="G2664" s="318">
        <v>40590</v>
      </c>
      <c r="H2664" s="318">
        <v>40673</v>
      </c>
      <c r="I2664" s="318">
        <v>50040</v>
      </c>
      <c r="J2664" s="315"/>
      <c r="K2664" s="315">
        <v>3132</v>
      </c>
      <c r="L2664" s="315" t="s">
        <v>3224</v>
      </c>
      <c r="M2664" s="315" t="s">
        <v>764</v>
      </c>
      <c r="N2664" s="315" t="s">
        <v>755</v>
      </c>
      <c r="O2664" s="315"/>
      <c r="P2664" s="315"/>
      <c r="Q2664" s="315"/>
    </row>
    <row r="2665" spans="1:17">
      <c r="A2665" s="315" t="s">
        <v>755</v>
      </c>
      <c r="B2665" s="315" t="s">
        <v>2095</v>
      </c>
      <c r="C2665" s="315" t="s">
        <v>2098</v>
      </c>
      <c r="D2665" s="316">
        <v>4.4000000000000004</v>
      </c>
      <c r="E2665" s="317">
        <v>4352</v>
      </c>
      <c r="F2665" s="317">
        <v>2102.0099999999998</v>
      </c>
      <c r="G2665" s="318">
        <v>40596</v>
      </c>
      <c r="H2665" s="318">
        <v>40660</v>
      </c>
      <c r="I2665" s="318">
        <v>50040</v>
      </c>
      <c r="J2665" s="315"/>
      <c r="K2665" s="315">
        <v>9475</v>
      </c>
      <c r="L2665" s="315" t="s">
        <v>2207</v>
      </c>
      <c r="M2665" s="315" t="s">
        <v>770</v>
      </c>
      <c r="N2665" s="315" t="s">
        <v>755</v>
      </c>
      <c r="O2665" s="315"/>
      <c r="P2665" s="315"/>
      <c r="Q2665" s="315"/>
    </row>
    <row r="2666" spans="1:17">
      <c r="A2666" s="315" t="s">
        <v>755</v>
      </c>
      <c r="B2666" s="315" t="s">
        <v>2095</v>
      </c>
      <c r="C2666" s="315" t="s">
        <v>2098</v>
      </c>
      <c r="D2666" s="316">
        <v>4.4000000000000004</v>
      </c>
      <c r="E2666" s="317">
        <v>4669</v>
      </c>
      <c r="F2666" s="317">
        <v>2255.12</v>
      </c>
      <c r="G2666" s="318">
        <v>40639</v>
      </c>
      <c r="H2666" s="318">
        <v>40711</v>
      </c>
      <c r="I2666" s="318">
        <v>50040</v>
      </c>
      <c r="J2666" s="315"/>
      <c r="K2666" s="315">
        <v>1965</v>
      </c>
      <c r="L2666" s="315" t="s">
        <v>3252</v>
      </c>
      <c r="M2666" s="315" t="s">
        <v>754</v>
      </c>
      <c r="N2666" s="315" t="s">
        <v>755</v>
      </c>
      <c r="O2666" s="315"/>
      <c r="P2666" s="315"/>
      <c r="Q2666" s="315"/>
    </row>
    <row r="2667" spans="1:17">
      <c r="A2667" s="315" t="s">
        <v>755</v>
      </c>
      <c r="B2667" s="315" t="s">
        <v>2095</v>
      </c>
      <c r="C2667" s="315" t="s">
        <v>2098</v>
      </c>
      <c r="D2667" s="316">
        <v>4.4000000000000004</v>
      </c>
      <c r="E2667" s="317">
        <v>4982</v>
      </c>
      <c r="F2667" s="317">
        <v>2228.0699999999997</v>
      </c>
      <c r="G2667" s="318">
        <v>40639</v>
      </c>
      <c r="H2667" s="318">
        <v>40670</v>
      </c>
      <c r="I2667" s="318">
        <v>50040</v>
      </c>
      <c r="J2667" s="315"/>
      <c r="K2667" s="315">
        <v>3053</v>
      </c>
      <c r="L2667" s="315" t="s">
        <v>2264</v>
      </c>
      <c r="M2667" s="315" t="s">
        <v>764</v>
      </c>
      <c r="N2667" s="315" t="s">
        <v>755</v>
      </c>
      <c r="O2667" s="315"/>
      <c r="P2667" s="315"/>
      <c r="Q2667" s="315"/>
    </row>
    <row r="2668" spans="1:17">
      <c r="A2668" s="315" t="s">
        <v>755</v>
      </c>
      <c r="B2668" s="315" t="s">
        <v>2095</v>
      </c>
      <c r="C2668" s="315" t="s">
        <v>2098</v>
      </c>
      <c r="D2668" s="316">
        <v>4.4000000000000004</v>
      </c>
      <c r="E2668" s="317">
        <v>4425.54</v>
      </c>
      <c r="F2668" s="317">
        <v>2137.5299999999997</v>
      </c>
      <c r="G2668" s="318">
        <v>40687</v>
      </c>
      <c r="H2668" s="318">
        <v>40773</v>
      </c>
      <c r="I2668" s="318">
        <v>50040</v>
      </c>
      <c r="J2668" s="315"/>
      <c r="K2668" s="315">
        <v>4514</v>
      </c>
      <c r="L2668" s="315" t="s">
        <v>2781</v>
      </c>
      <c r="M2668" s="315" t="s">
        <v>1296</v>
      </c>
      <c r="N2668" s="315" t="s">
        <v>755</v>
      </c>
      <c r="O2668" s="315"/>
      <c r="P2668" s="315"/>
      <c r="Q2668" s="315"/>
    </row>
    <row r="2669" spans="1:17">
      <c r="A2669" s="315" t="s">
        <v>755</v>
      </c>
      <c r="B2669" s="315" t="s">
        <v>2095</v>
      </c>
      <c r="C2669" s="315" t="s">
        <v>2098</v>
      </c>
      <c r="D2669" s="316">
        <v>4.4000000000000004</v>
      </c>
      <c r="E2669" s="317">
        <v>4354.5399999999991</v>
      </c>
      <c r="F2669" s="317">
        <v>2103.2399999999998</v>
      </c>
      <c r="G2669" s="318">
        <v>40703</v>
      </c>
      <c r="H2669" s="318">
        <v>40813</v>
      </c>
      <c r="I2669" s="318">
        <v>50040</v>
      </c>
      <c r="J2669" s="315"/>
      <c r="K2669" s="315">
        <v>2540</v>
      </c>
      <c r="L2669" s="315" t="s">
        <v>1527</v>
      </c>
      <c r="M2669" s="315" t="s">
        <v>1296</v>
      </c>
      <c r="N2669" s="315" t="s">
        <v>755</v>
      </c>
      <c r="O2669" s="315"/>
      <c r="P2669" s="315"/>
      <c r="Q2669" s="315"/>
    </row>
    <row r="2670" spans="1:17">
      <c r="A2670" s="315" t="s">
        <v>755</v>
      </c>
      <c r="B2670" s="315" t="s">
        <v>2095</v>
      </c>
      <c r="C2670" s="315" t="s">
        <v>2096</v>
      </c>
      <c r="D2670" s="316">
        <v>4.4000000000000004</v>
      </c>
      <c r="E2670" s="317">
        <v>3237.7299999999996</v>
      </c>
      <c r="F2670" s="317">
        <v>2913.96</v>
      </c>
      <c r="G2670" s="318">
        <v>39569</v>
      </c>
      <c r="H2670" s="318">
        <v>39945</v>
      </c>
      <c r="I2670" s="318">
        <v>49309</v>
      </c>
      <c r="J2670" s="315"/>
      <c r="K2670" s="315">
        <v>4051</v>
      </c>
      <c r="L2670" s="315" t="s">
        <v>2059</v>
      </c>
      <c r="M2670" s="315" t="s">
        <v>2060</v>
      </c>
      <c r="N2670" s="315" t="s">
        <v>755</v>
      </c>
      <c r="O2670" s="315"/>
      <c r="P2670" s="315"/>
      <c r="Q2670" s="315"/>
    </row>
    <row r="2671" spans="1:17">
      <c r="A2671" s="315" t="s">
        <v>755</v>
      </c>
      <c r="B2671" s="315" t="s">
        <v>2095</v>
      </c>
      <c r="C2671" s="315" t="s">
        <v>2098</v>
      </c>
      <c r="D2671" s="316">
        <v>4.41</v>
      </c>
      <c r="E2671" s="317">
        <v>4202.8600000000006</v>
      </c>
      <c r="F2671" s="317">
        <v>2029.98</v>
      </c>
      <c r="G2671" s="318">
        <v>40534</v>
      </c>
      <c r="H2671" s="318">
        <v>40668</v>
      </c>
      <c r="I2671" s="318">
        <v>50040</v>
      </c>
      <c r="J2671" s="315"/>
      <c r="K2671" s="315">
        <v>4450</v>
      </c>
      <c r="L2671" s="315" t="s">
        <v>1483</v>
      </c>
      <c r="M2671" s="315" t="s">
        <v>1484</v>
      </c>
      <c r="N2671" s="315" t="s">
        <v>755</v>
      </c>
      <c r="O2671" s="315"/>
      <c r="P2671" s="315"/>
      <c r="Q2671" s="315"/>
    </row>
    <row r="2672" spans="1:17">
      <c r="A2672" s="315" t="s">
        <v>755</v>
      </c>
      <c r="B2672" s="315" t="s">
        <v>2095</v>
      </c>
      <c r="C2672" s="315" t="s">
        <v>2098</v>
      </c>
      <c r="D2672" s="316">
        <v>4.41</v>
      </c>
      <c r="E2672" s="317">
        <v>3937</v>
      </c>
      <c r="F2672" s="317">
        <v>1901.57</v>
      </c>
      <c r="G2672" s="318">
        <v>40785</v>
      </c>
      <c r="H2672" s="318">
        <v>40707</v>
      </c>
      <c r="I2672" s="318">
        <v>50040</v>
      </c>
      <c r="J2672" s="315"/>
      <c r="K2672" s="315">
        <v>3097</v>
      </c>
      <c r="L2672" s="315" t="s">
        <v>2467</v>
      </c>
      <c r="M2672" s="315" t="s">
        <v>764</v>
      </c>
      <c r="N2672" s="315" t="s">
        <v>755</v>
      </c>
      <c r="O2672" s="315"/>
      <c r="P2672" s="315"/>
      <c r="Q2672" s="315"/>
    </row>
    <row r="2673" spans="1:17">
      <c r="A2673" s="315" t="s">
        <v>755</v>
      </c>
      <c r="B2673" s="315" t="s">
        <v>2095</v>
      </c>
      <c r="C2673" s="315" t="s">
        <v>2098</v>
      </c>
      <c r="D2673" s="316">
        <v>4.41</v>
      </c>
      <c r="E2673" s="317">
        <v>2011</v>
      </c>
      <c r="F2673" s="317">
        <v>971.31</v>
      </c>
      <c r="G2673" s="318">
        <v>40820</v>
      </c>
      <c r="H2673" s="318">
        <v>40864</v>
      </c>
      <c r="I2673" s="318">
        <v>50040</v>
      </c>
      <c r="J2673" s="315"/>
      <c r="K2673" s="315">
        <v>3400</v>
      </c>
      <c r="L2673" s="315" t="s">
        <v>2253</v>
      </c>
      <c r="M2673" s="315" t="s">
        <v>764</v>
      </c>
      <c r="N2673" s="315" t="s">
        <v>755</v>
      </c>
      <c r="O2673" s="315"/>
      <c r="P2673" s="315"/>
      <c r="Q2673" s="315"/>
    </row>
    <row r="2674" spans="1:17">
      <c r="A2674" s="315" t="s">
        <v>755</v>
      </c>
      <c r="B2674" s="315" t="s">
        <v>2095</v>
      </c>
      <c r="C2674" s="315" t="s">
        <v>2096</v>
      </c>
      <c r="D2674" s="316">
        <v>4.43</v>
      </c>
      <c r="E2674" s="317">
        <v>3342</v>
      </c>
      <c r="F2674" s="317">
        <v>1630.8899999999999</v>
      </c>
      <c r="G2674" s="318">
        <v>40687</v>
      </c>
      <c r="H2674" s="318">
        <v>41090</v>
      </c>
      <c r="I2674" s="318">
        <v>50405</v>
      </c>
      <c r="J2674" s="315"/>
      <c r="K2674" s="315">
        <v>3818</v>
      </c>
      <c r="L2674" s="315" t="s">
        <v>2379</v>
      </c>
      <c r="M2674" s="315" t="s">
        <v>764</v>
      </c>
      <c r="N2674" s="315" t="s">
        <v>755</v>
      </c>
      <c r="O2674" s="315"/>
      <c r="P2674" s="315"/>
      <c r="Q2674" s="315"/>
    </row>
    <row r="2675" spans="1:17">
      <c r="A2675" s="315" t="s">
        <v>755</v>
      </c>
      <c r="B2675" s="315" t="s">
        <v>2095</v>
      </c>
      <c r="C2675" s="315" t="s">
        <v>2096</v>
      </c>
      <c r="D2675" s="316">
        <v>4.4400000000000004</v>
      </c>
      <c r="E2675" s="317">
        <v>4456.3099999999995</v>
      </c>
      <c r="F2675" s="317">
        <v>3230.8199999999997</v>
      </c>
      <c r="G2675" s="318">
        <v>39850</v>
      </c>
      <c r="H2675" s="318">
        <v>40085</v>
      </c>
      <c r="I2675" s="318">
        <v>49309</v>
      </c>
      <c r="J2675" s="315"/>
      <c r="K2675" s="315">
        <v>5054</v>
      </c>
      <c r="L2675" s="315" t="s">
        <v>2920</v>
      </c>
      <c r="M2675" s="315" t="s">
        <v>776</v>
      </c>
      <c r="N2675" s="315" t="s">
        <v>755</v>
      </c>
      <c r="O2675" s="315"/>
      <c r="P2675" s="315"/>
      <c r="Q2675" s="315"/>
    </row>
    <row r="2676" spans="1:17">
      <c r="A2676" s="315" t="s">
        <v>755</v>
      </c>
      <c r="B2676" s="315" t="s">
        <v>2095</v>
      </c>
      <c r="C2676" s="315" t="s">
        <v>2098</v>
      </c>
      <c r="D2676" s="316">
        <v>4.4400000000000004</v>
      </c>
      <c r="E2676" s="317">
        <v>4271</v>
      </c>
      <c r="F2676" s="317">
        <v>2062.9</v>
      </c>
      <c r="G2676" s="318">
        <v>40646</v>
      </c>
      <c r="H2676" s="318">
        <v>40659</v>
      </c>
      <c r="I2676" s="318">
        <v>50040</v>
      </c>
      <c r="J2676" s="315"/>
      <c r="K2676" s="315">
        <v>4539</v>
      </c>
      <c r="L2676" s="315" t="s">
        <v>3253</v>
      </c>
      <c r="M2676" s="315" t="s">
        <v>764</v>
      </c>
      <c r="N2676" s="315" t="s">
        <v>755</v>
      </c>
      <c r="O2676" s="315"/>
      <c r="P2676" s="315"/>
      <c r="Q2676" s="315"/>
    </row>
    <row r="2677" spans="1:17">
      <c r="A2677" s="315" t="s">
        <v>755</v>
      </c>
      <c r="B2677" s="315" t="s">
        <v>2095</v>
      </c>
      <c r="C2677" s="315" t="s">
        <v>2098</v>
      </c>
      <c r="D2677" s="316">
        <v>4.45</v>
      </c>
      <c r="E2677" s="317">
        <v>4152</v>
      </c>
      <c r="F2677" s="317">
        <v>1681.57</v>
      </c>
      <c r="G2677" s="318">
        <v>40647</v>
      </c>
      <c r="H2677" s="318">
        <v>40724</v>
      </c>
      <c r="I2677" s="318">
        <v>50040</v>
      </c>
      <c r="J2677" s="315"/>
      <c r="K2677" s="315">
        <v>2400</v>
      </c>
      <c r="L2677" s="315" t="s">
        <v>2103</v>
      </c>
      <c r="M2677" s="315" t="s">
        <v>758</v>
      </c>
      <c r="N2677" s="315" t="s">
        <v>755</v>
      </c>
      <c r="O2677" s="315"/>
      <c r="P2677" s="315"/>
      <c r="Q2677" s="315"/>
    </row>
    <row r="2678" spans="1:17">
      <c r="A2678" s="315" t="s">
        <v>755</v>
      </c>
      <c r="B2678" s="315" t="s">
        <v>2095</v>
      </c>
      <c r="C2678" s="315" t="s">
        <v>2098</v>
      </c>
      <c r="D2678" s="316">
        <v>4.47</v>
      </c>
      <c r="E2678" s="317">
        <v>2228</v>
      </c>
      <c r="F2678" s="317">
        <v>1076.1400000000001</v>
      </c>
      <c r="G2678" s="318">
        <v>40798</v>
      </c>
      <c r="H2678" s="318">
        <v>40889</v>
      </c>
      <c r="I2678" s="318">
        <v>50040</v>
      </c>
      <c r="J2678" s="315"/>
      <c r="K2678" s="315">
        <v>6850</v>
      </c>
      <c r="L2678" s="315" t="s">
        <v>3025</v>
      </c>
      <c r="M2678" s="315" t="s">
        <v>811</v>
      </c>
      <c r="N2678" s="315" t="s">
        <v>755</v>
      </c>
      <c r="O2678" s="315"/>
      <c r="P2678" s="315"/>
      <c r="Q2678" s="315"/>
    </row>
    <row r="2679" spans="1:17">
      <c r="A2679" s="315" t="s">
        <v>755</v>
      </c>
      <c r="B2679" s="315" t="s">
        <v>2095</v>
      </c>
      <c r="C2679" s="315" t="s">
        <v>2098</v>
      </c>
      <c r="D2679" s="316">
        <v>4.4800000000000004</v>
      </c>
      <c r="E2679" s="317">
        <v>4608</v>
      </c>
      <c r="F2679" s="317">
        <v>2257.92</v>
      </c>
      <c r="G2679" s="318">
        <v>40483</v>
      </c>
      <c r="H2679" s="318">
        <v>40483</v>
      </c>
      <c r="I2679" s="318">
        <v>49674</v>
      </c>
      <c r="J2679" s="315"/>
      <c r="K2679" s="315">
        <v>2552</v>
      </c>
      <c r="L2679" s="315" t="s">
        <v>2533</v>
      </c>
      <c r="M2679" s="315" t="s">
        <v>764</v>
      </c>
      <c r="N2679" s="315" t="s">
        <v>755</v>
      </c>
      <c r="O2679" s="315"/>
      <c r="P2679" s="315"/>
      <c r="Q2679" s="315"/>
    </row>
    <row r="2680" spans="1:17">
      <c r="A2680" s="315" t="s">
        <v>755</v>
      </c>
      <c r="B2680" s="315" t="s">
        <v>2095</v>
      </c>
      <c r="C2680" s="315" t="s">
        <v>2096</v>
      </c>
      <c r="D2680" s="316">
        <v>4.4800000000000004</v>
      </c>
      <c r="E2680" s="317">
        <v>3577</v>
      </c>
      <c r="F2680" s="317">
        <v>2117.58</v>
      </c>
      <c r="G2680" s="318">
        <v>40526</v>
      </c>
      <c r="H2680" s="318">
        <v>40883</v>
      </c>
      <c r="I2680" s="318">
        <v>50040</v>
      </c>
      <c r="J2680" s="315"/>
      <c r="K2680" s="315">
        <v>8903</v>
      </c>
      <c r="L2680" s="315" t="s">
        <v>1283</v>
      </c>
      <c r="M2680" s="315" t="s">
        <v>784</v>
      </c>
      <c r="N2680" s="315" t="s">
        <v>755</v>
      </c>
      <c r="O2680" s="315"/>
      <c r="P2680" s="315"/>
      <c r="Q2680" s="315"/>
    </row>
    <row r="2681" spans="1:17">
      <c r="A2681" s="315" t="s">
        <v>755</v>
      </c>
      <c r="B2681" s="315" t="s">
        <v>2095</v>
      </c>
      <c r="C2681" s="315" t="s">
        <v>2096</v>
      </c>
      <c r="D2681" s="316">
        <v>4.4800000000000004</v>
      </c>
      <c r="E2681" s="317">
        <v>4258</v>
      </c>
      <c r="F2681" s="317">
        <v>2520.73</v>
      </c>
      <c r="G2681" s="318">
        <v>40636</v>
      </c>
      <c r="H2681" s="318">
        <v>40690</v>
      </c>
      <c r="I2681" s="318">
        <v>50040</v>
      </c>
      <c r="J2681" s="315"/>
      <c r="K2681" s="315">
        <v>3250</v>
      </c>
      <c r="L2681" s="315" t="s">
        <v>1732</v>
      </c>
      <c r="M2681" s="315" t="s">
        <v>764</v>
      </c>
      <c r="N2681" s="315" t="s">
        <v>755</v>
      </c>
      <c r="O2681" s="315"/>
      <c r="P2681" s="315"/>
      <c r="Q2681" s="315"/>
    </row>
    <row r="2682" spans="1:17">
      <c r="A2682" s="315" t="s">
        <v>755</v>
      </c>
      <c r="B2682" s="315" t="s">
        <v>2095</v>
      </c>
      <c r="C2682" s="315" t="s">
        <v>2098</v>
      </c>
      <c r="D2682" s="316">
        <v>4.4800000000000004</v>
      </c>
      <c r="E2682" s="317">
        <v>4062</v>
      </c>
      <c r="F2682" s="317">
        <v>1961.94</v>
      </c>
      <c r="G2682" s="318">
        <v>40695</v>
      </c>
      <c r="H2682" s="318">
        <v>40842</v>
      </c>
      <c r="I2682" s="318">
        <v>50040</v>
      </c>
      <c r="J2682" s="315"/>
      <c r="K2682" s="315">
        <v>3095</v>
      </c>
      <c r="L2682" s="315" t="s">
        <v>3039</v>
      </c>
      <c r="M2682" s="315" t="s">
        <v>764</v>
      </c>
      <c r="N2682" s="315" t="s">
        <v>755</v>
      </c>
      <c r="O2682" s="315"/>
      <c r="P2682" s="315"/>
      <c r="Q2682" s="315"/>
    </row>
    <row r="2683" spans="1:17">
      <c r="A2683" s="315" t="s">
        <v>755</v>
      </c>
      <c r="B2683" s="315" t="s">
        <v>2095</v>
      </c>
      <c r="C2683" s="315" t="s">
        <v>2098</v>
      </c>
      <c r="D2683" s="316">
        <v>4.4800000000000004</v>
      </c>
      <c r="E2683" s="317">
        <v>3704</v>
      </c>
      <c r="F2683" s="317">
        <v>1244.54</v>
      </c>
      <c r="G2683" s="318">
        <v>40731</v>
      </c>
      <c r="H2683" s="318">
        <v>40749</v>
      </c>
      <c r="I2683" s="318">
        <v>50040</v>
      </c>
      <c r="J2683" s="315"/>
      <c r="K2683" s="315">
        <v>3274</v>
      </c>
      <c r="L2683" s="315" t="s">
        <v>3254</v>
      </c>
      <c r="M2683" s="315" t="s">
        <v>764</v>
      </c>
      <c r="N2683" s="315" t="s">
        <v>755</v>
      </c>
      <c r="O2683" s="315"/>
      <c r="P2683" s="315"/>
      <c r="Q2683" s="315"/>
    </row>
    <row r="2684" spans="1:17">
      <c r="A2684" s="315" t="s">
        <v>755</v>
      </c>
      <c r="B2684" s="315" t="s">
        <v>2095</v>
      </c>
      <c r="C2684" s="315" t="s">
        <v>2098</v>
      </c>
      <c r="D2684" s="316">
        <v>4.4800000000000004</v>
      </c>
      <c r="E2684" s="317">
        <v>3844</v>
      </c>
      <c r="F2684" s="317">
        <v>1856.6499999999999</v>
      </c>
      <c r="G2684" s="318">
        <v>40780</v>
      </c>
      <c r="H2684" s="318">
        <v>40828</v>
      </c>
      <c r="I2684" s="318">
        <v>50040</v>
      </c>
      <c r="J2684" s="315"/>
      <c r="K2684" s="315">
        <v>1052</v>
      </c>
      <c r="L2684" s="315" t="s">
        <v>2150</v>
      </c>
      <c r="M2684" s="315" t="s">
        <v>766</v>
      </c>
      <c r="N2684" s="315" t="s">
        <v>755</v>
      </c>
      <c r="O2684" s="315"/>
      <c r="P2684" s="315"/>
      <c r="Q2684" s="315"/>
    </row>
    <row r="2685" spans="1:17">
      <c r="A2685" s="315" t="s">
        <v>755</v>
      </c>
      <c r="B2685" s="315" t="s">
        <v>2095</v>
      </c>
      <c r="C2685" s="315" t="s">
        <v>2098</v>
      </c>
      <c r="D2685" s="316">
        <v>4.4800000000000004</v>
      </c>
      <c r="E2685" s="317">
        <v>2307.98</v>
      </c>
      <c r="F2685" s="317">
        <v>1114.76</v>
      </c>
      <c r="G2685" s="318">
        <v>40843</v>
      </c>
      <c r="H2685" s="318">
        <v>40840</v>
      </c>
      <c r="I2685" s="318">
        <v>50040</v>
      </c>
      <c r="J2685" s="315"/>
      <c r="K2685" s="315">
        <v>4515</v>
      </c>
      <c r="L2685" s="315" t="s">
        <v>2361</v>
      </c>
      <c r="M2685" s="315" t="s">
        <v>1296</v>
      </c>
      <c r="N2685" s="315" t="s">
        <v>755</v>
      </c>
      <c r="O2685" s="315"/>
      <c r="P2685" s="315"/>
      <c r="Q2685" s="315"/>
    </row>
    <row r="2686" spans="1:17">
      <c r="A2686" s="315" t="s">
        <v>755</v>
      </c>
      <c r="B2686" s="315" t="s">
        <v>2095</v>
      </c>
      <c r="C2686" s="315" t="s">
        <v>2096</v>
      </c>
      <c r="D2686" s="316">
        <v>4.5</v>
      </c>
      <c r="E2686" s="317">
        <v>2132</v>
      </c>
      <c r="F2686" s="317">
        <v>1262.1400000000001</v>
      </c>
      <c r="G2686" s="318">
        <v>39569</v>
      </c>
      <c r="H2686" s="318">
        <v>40895</v>
      </c>
      <c r="I2686" s="318">
        <v>50040</v>
      </c>
      <c r="J2686" s="315"/>
      <c r="K2686" s="315">
        <v>1527</v>
      </c>
      <c r="L2686" s="315" t="s">
        <v>1978</v>
      </c>
      <c r="M2686" s="315" t="s">
        <v>761</v>
      </c>
      <c r="N2686" s="315" t="s">
        <v>755</v>
      </c>
      <c r="O2686" s="315"/>
      <c r="P2686" s="315"/>
      <c r="Q2686" s="315"/>
    </row>
    <row r="2687" spans="1:17">
      <c r="A2687" s="315" t="s">
        <v>755</v>
      </c>
      <c r="B2687" s="315" t="s">
        <v>2095</v>
      </c>
      <c r="C2687" s="315" t="s">
        <v>2098</v>
      </c>
      <c r="D2687" s="316">
        <v>4.5</v>
      </c>
      <c r="E2687" s="317">
        <v>4261</v>
      </c>
      <c r="F2687" s="317">
        <v>3195.75</v>
      </c>
      <c r="G2687" s="318">
        <v>39569</v>
      </c>
      <c r="H2687" s="318">
        <v>39629</v>
      </c>
      <c r="I2687" s="318">
        <v>48944</v>
      </c>
      <c r="J2687" s="315"/>
      <c r="K2687" s="315">
        <v>3110</v>
      </c>
      <c r="L2687" s="315" t="s">
        <v>2198</v>
      </c>
      <c r="M2687" s="315" t="s">
        <v>764</v>
      </c>
      <c r="N2687" s="315" t="s">
        <v>755</v>
      </c>
      <c r="O2687" s="315"/>
      <c r="P2687" s="315"/>
      <c r="Q2687" s="315"/>
    </row>
    <row r="2688" spans="1:17">
      <c r="A2688" s="315" t="s">
        <v>755</v>
      </c>
      <c r="B2688" s="315" t="s">
        <v>2095</v>
      </c>
      <c r="C2688" s="315" t="s">
        <v>2098</v>
      </c>
      <c r="D2688" s="316">
        <v>4.5</v>
      </c>
      <c r="E2688" s="317">
        <v>4442</v>
      </c>
      <c r="F2688" s="317">
        <v>3331.5</v>
      </c>
      <c r="G2688" s="318">
        <v>39570</v>
      </c>
      <c r="H2688" s="318">
        <v>39316</v>
      </c>
      <c r="I2688" s="318">
        <v>48549</v>
      </c>
      <c r="J2688" s="315"/>
      <c r="K2688" s="315">
        <v>4434</v>
      </c>
      <c r="L2688" s="315" t="s">
        <v>3255</v>
      </c>
      <c r="M2688" s="315" t="s">
        <v>1484</v>
      </c>
      <c r="N2688" s="315" t="s">
        <v>755</v>
      </c>
      <c r="O2688" s="315"/>
      <c r="P2688" s="315"/>
      <c r="Q2688" s="315"/>
    </row>
    <row r="2689" spans="1:17">
      <c r="A2689" s="315" t="s">
        <v>755</v>
      </c>
      <c r="B2689" s="315" t="s">
        <v>2095</v>
      </c>
      <c r="C2689" s="315" t="s">
        <v>2096</v>
      </c>
      <c r="D2689" s="316">
        <v>4.5</v>
      </c>
      <c r="E2689" s="317">
        <v>3244</v>
      </c>
      <c r="F2689" s="317">
        <v>2919.6000000000004</v>
      </c>
      <c r="G2689" s="318">
        <v>39569</v>
      </c>
      <c r="H2689" s="318">
        <v>38859</v>
      </c>
      <c r="I2689" s="318">
        <v>48183</v>
      </c>
      <c r="J2689" s="315"/>
      <c r="K2689" s="315">
        <v>9312</v>
      </c>
      <c r="L2689" s="315" t="s">
        <v>3256</v>
      </c>
      <c r="M2689" s="315" t="s">
        <v>770</v>
      </c>
      <c r="N2689" s="315" t="s">
        <v>755</v>
      </c>
      <c r="O2689" s="315"/>
      <c r="P2689" s="315"/>
      <c r="Q2689" s="315"/>
    </row>
    <row r="2690" spans="1:17">
      <c r="A2690" s="315" t="s">
        <v>755</v>
      </c>
      <c r="B2690" s="315" t="s">
        <v>2095</v>
      </c>
      <c r="C2690" s="315" t="s">
        <v>2096</v>
      </c>
      <c r="D2690" s="316">
        <v>4.5</v>
      </c>
      <c r="E2690" s="317">
        <v>3592</v>
      </c>
      <c r="F2690" s="317">
        <v>3232.8</v>
      </c>
      <c r="G2690" s="318">
        <v>39569</v>
      </c>
      <c r="H2690" s="318">
        <v>39983</v>
      </c>
      <c r="I2690" s="318">
        <v>49279</v>
      </c>
      <c r="J2690" s="315"/>
      <c r="K2690" s="315">
        <v>2740</v>
      </c>
      <c r="L2690" s="315" t="s">
        <v>2430</v>
      </c>
      <c r="M2690" s="315" t="s">
        <v>764</v>
      </c>
      <c r="N2690" s="315" t="s">
        <v>755</v>
      </c>
      <c r="O2690" s="315"/>
      <c r="P2690" s="315"/>
      <c r="Q2690" s="315"/>
    </row>
    <row r="2691" spans="1:17">
      <c r="A2691" s="315" t="s">
        <v>755</v>
      </c>
      <c r="B2691" s="315" t="s">
        <v>2095</v>
      </c>
      <c r="C2691" s="315" t="s">
        <v>2098</v>
      </c>
      <c r="D2691" s="316">
        <v>4.5</v>
      </c>
      <c r="E2691" s="317">
        <v>4654</v>
      </c>
      <c r="F2691" s="317">
        <v>3490.5</v>
      </c>
      <c r="G2691" s="318">
        <v>39569</v>
      </c>
      <c r="H2691" s="318">
        <v>39604</v>
      </c>
      <c r="I2691" s="318">
        <v>48914</v>
      </c>
      <c r="J2691" s="315"/>
      <c r="K2691" s="315">
        <v>3110</v>
      </c>
      <c r="L2691" s="315" t="s">
        <v>2198</v>
      </c>
      <c r="M2691" s="315" t="s">
        <v>764</v>
      </c>
      <c r="N2691" s="315" t="s">
        <v>755</v>
      </c>
      <c r="O2691" s="315"/>
      <c r="P2691" s="315"/>
      <c r="Q2691" s="315"/>
    </row>
    <row r="2692" spans="1:17">
      <c r="A2692" s="315" t="s">
        <v>755</v>
      </c>
      <c r="B2692" s="315" t="s">
        <v>2095</v>
      </c>
      <c r="C2692" s="315" t="s">
        <v>2098</v>
      </c>
      <c r="D2692" s="316">
        <v>4.5</v>
      </c>
      <c r="E2692" s="317">
        <v>3886</v>
      </c>
      <c r="F2692" s="317">
        <v>2914.5</v>
      </c>
      <c r="G2692" s="318">
        <v>39570</v>
      </c>
      <c r="H2692" s="318">
        <v>39587</v>
      </c>
      <c r="I2692" s="318">
        <v>48944</v>
      </c>
      <c r="J2692" s="315"/>
      <c r="K2692" s="315">
        <v>5622</v>
      </c>
      <c r="L2692" s="315" t="s">
        <v>2612</v>
      </c>
      <c r="M2692" s="315" t="s">
        <v>776</v>
      </c>
      <c r="N2692" s="315" t="s">
        <v>755</v>
      </c>
      <c r="O2692" s="315"/>
      <c r="P2692" s="315"/>
      <c r="Q2692" s="315"/>
    </row>
    <row r="2693" spans="1:17">
      <c r="A2693" s="315" t="s">
        <v>755</v>
      </c>
      <c r="B2693" s="315" t="s">
        <v>2095</v>
      </c>
      <c r="C2693" s="315" t="s">
        <v>2098</v>
      </c>
      <c r="D2693" s="316">
        <v>4.5</v>
      </c>
      <c r="E2693" s="317">
        <v>5322.3</v>
      </c>
      <c r="F2693" s="317">
        <v>2570.67</v>
      </c>
      <c r="G2693" s="318">
        <v>39570</v>
      </c>
      <c r="H2693" s="318">
        <v>40760</v>
      </c>
      <c r="I2693" s="318">
        <v>50040</v>
      </c>
      <c r="J2693" s="315"/>
      <c r="K2693" s="315">
        <v>7505</v>
      </c>
      <c r="L2693" s="315" t="s">
        <v>2854</v>
      </c>
      <c r="M2693" s="315" t="s">
        <v>966</v>
      </c>
      <c r="N2693" s="315" t="s">
        <v>755</v>
      </c>
      <c r="O2693" s="315"/>
      <c r="P2693" s="315"/>
      <c r="Q2693" s="315"/>
    </row>
    <row r="2694" spans="1:17">
      <c r="A2694" s="315" t="s">
        <v>755</v>
      </c>
      <c r="B2694" s="315" t="s">
        <v>2095</v>
      </c>
      <c r="C2694" s="315" t="s">
        <v>2096</v>
      </c>
      <c r="D2694" s="316">
        <v>4.5</v>
      </c>
      <c r="E2694" s="317">
        <v>4361</v>
      </c>
      <c r="F2694" s="317">
        <v>2376.7600000000002</v>
      </c>
      <c r="G2694" s="318">
        <v>39570</v>
      </c>
      <c r="H2694" s="318">
        <v>41114</v>
      </c>
      <c r="I2694" s="318">
        <v>50405</v>
      </c>
      <c r="J2694" s="315"/>
      <c r="K2694" s="315">
        <v>2825</v>
      </c>
      <c r="L2694" s="315" t="s">
        <v>3257</v>
      </c>
      <c r="M2694" s="315" t="s">
        <v>1431</v>
      </c>
      <c r="N2694" s="315" t="s">
        <v>755</v>
      </c>
      <c r="O2694" s="315"/>
      <c r="P2694" s="315"/>
      <c r="Q2694" s="315"/>
    </row>
    <row r="2695" spans="1:17">
      <c r="A2695" s="315" t="s">
        <v>755</v>
      </c>
      <c r="B2695" s="315" t="s">
        <v>2095</v>
      </c>
      <c r="C2695" s="315" t="s">
        <v>2098</v>
      </c>
      <c r="D2695" s="316">
        <v>4.5</v>
      </c>
      <c r="E2695" s="317">
        <v>5139</v>
      </c>
      <c r="F2695" s="317">
        <v>3854.25</v>
      </c>
      <c r="G2695" s="318">
        <v>39569</v>
      </c>
      <c r="H2695" s="318">
        <v>39745</v>
      </c>
      <c r="I2695" s="318">
        <v>48914</v>
      </c>
      <c r="J2695" s="315"/>
      <c r="K2695" s="315">
        <v>9463</v>
      </c>
      <c r="L2695" s="315" t="s">
        <v>2547</v>
      </c>
      <c r="M2695" s="315" t="s">
        <v>770</v>
      </c>
      <c r="N2695" s="315" t="s">
        <v>755</v>
      </c>
      <c r="O2695" s="315"/>
      <c r="P2695" s="315"/>
      <c r="Q2695" s="315"/>
    </row>
    <row r="2696" spans="1:17">
      <c r="A2696" s="315" t="s">
        <v>755</v>
      </c>
      <c r="B2696" s="315" t="s">
        <v>2095</v>
      </c>
      <c r="C2696" s="315" t="s">
        <v>2098</v>
      </c>
      <c r="D2696" s="316">
        <v>4.5</v>
      </c>
      <c r="E2696" s="317">
        <v>4724</v>
      </c>
      <c r="F2696" s="317">
        <v>3543</v>
      </c>
      <c r="G2696" s="318">
        <v>39570</v>
      </c>
      <c r="H2696" s="318">
        <v>39630</v>
      </c>
      <c r="I2696" s="318">
        <v>48914</v>
      </c>
      <c r="J2696" s="315"/>
      <c r="K2696" s="315">
        <v>3110</v>
      </c>
      <c r="L2696" s="315" t="s">
        <v>2198</v>
      </c>
      <c r="M2696" s="315" t="s">
        <v>764</v>
      </c>
      <c r="N2696" s="315" t="s">
        <v>755</v>
      </c>
      <c r="O2696" s="315"/>
      <c r="P2696" s="315"/>
      <c r="Q2696" s="315"/>
    </row>
    <row r="2697" spans="1:17">
      <c r="A2697" s="315" t="s">
        <v>755</v>
      </c>
      <c r="B2697" s="315" t="s">
        <v>2095</v>
      </c>
      <c r="C2697" s="315" t="s">
        <v>2098</v>
      </c>
      <c r="D2697" s="316">
        <v>4.5</v>
      </c>
      <c r="E2697" s="317">
        <v>4873</v>
      </c>
      <c r="F2697" s="317">
        <v>3654.75</v>
      </c>
      <c r="G2697" s="318">
        <v>39569</v>
      </c>
      <c r="H2697" s="318">
        <v>39562</v>
      </c>
      <c r="I2697" s="318">
        <v>48914</v>
      </c>
      <c r="J2697" s="315"/>
      <c r="K2697" s="315">
        <v>9466</v>
      </c>
      <c r="L2697" s="315" t="s">
        <v>3019</v>
      </c>
      <c r="M2697" s="315" t="s">
        <v>770</v>
      </c>
      <c r="N2697" s="315" t="s">
        <v>755</v>
      </c>
      <c r="O2697" s="315"/>
      <c r="P2697" s="315"/>
      <c r="Q2697" s="315"/>
    </row>
    <row r="2698" spans="1:17">
      <c r="A2698" s="315" t="s">
        <v>755</v>
      </c>
      <c r="B2698" s="315" t="s">
        <v>2095</v>
      </c>
      <c r="C2698" s="315" t="s">
        <v>2098</v>
      </c>
      <c r="D2698" s="316">
        <v>4.5</v>
      </c>
      <c r="E2698" s="317">
        <v>3961</v>
      </c>
      <c r="F2698" s="317">
        <v>2970.75</v>
      </c>
      <c r="G2698" s="318">
        <v>39597</v>
      </c>
      <c r="H2698" s="318">
        <v>38912</v>
      </c>
      <c r="I2698" s="318">
        <v>48183</v>
      </c>
      <c r="J2698" s="315"/>
      <c r="K2698" s="315">
        <v>6333</v>
      </c>
      <c r="L2698" s="315" t="s">
        <v>3258</v>
      </c>
      <c r="M2698" s="315" t="s">
        <v>1712</v>
      </c>
      <c r="N2698" s="315" t="s">
        <v>755</v>
      </c>
      <c r="O2698" s="315"/>
      <c r="P2698" s="315"/>
      <c r="Q2698" s="315"/>
    </row>
    <row r="2699" spans="1:17">
      <c r="A2699" s="315" t="s">
        <v>755</v>
      </c>
      <c r="B2699" s="315" t="s">
        <v>2095</v>
      </c>
      <c r="C2699" s="315" t="s">
        <v>2098</v>
      </c>
      <c r="D2699" s="316">
        <v>4.5</v>
      </c>
      <c r="E2699" s="317">
        <v>5072</v>
      </c>
      <c r="F2699" s="317">
        <v>3804</v>
      </c>
      <c r="G2699" s="318">
        <v>39588</v>
      </c>
      <c r="H2699" s="318">
        <v>39891</v>
      </c>
      <c r="I2699" s="318">
        <v>49279</v>
      </c>
      <c r="J2699" s="315"/>
      <c r="K2699" s="315">
        <v>4466</v>
      </c>
      <c r="L2699" s="315" t="s">
        <v>3259</v>
      </c>
      <c r="M2699" s="315" t="s">
        <v>1484</v>
      </c>
      <c r="N2699" s="315" t="s">
        <v>755</v>
      </c>
      <c r="O2699" s="315"/>
      <c r="P2699" s="315"/>
      <c r="Q2699" s="315"/>
    </row>
    <row r="2700" spans="1:17">
      <c r="A2700" s="315" t="s">
        <v>755</v>
      </c>
      <c r="B2700" s="315" t="s">
        <v>2095</v>
      </c>
      <c r="C2700" s="315" t="s">
        <v>2096</v>
      </c>
      <c r="D2700" s="316">
        <v>4.5</v>
      </c>
      <c r="E2700" s="317">
        <v>4416</v>
      </c>
      <c r="F2700" s="317">
        <v>2155.0100000000002</v>
      </c>
      <c r="G2700" s="318">
        <v>39574</v>
      </c>
      <c r="H2700" s="318">
        <v>41194</v>
      </c>
      <c r="I2700" s="318">
        <v>50405</v>
      </c>
      <c r="J2700" s="315"/>
      <c r="K2700" s="315">
        <v>8484</v>
      </c>
      <c r="L2700" s="315" t="s">
        <v>3260</v>
      </c>
      <c r="M2700" s="315" t="s">
        <v>784</v>
      </c>
      <c r="N2700" s="315" t="s">
        <v>755</v>
      </c>
      <c r="O2700" s="315"/>
      <c r="P2700" s="315"/>
      <c r="Q2700" s="315"/>
    </row>
    <row r="2701" spans="1:17">
      <c r="A2701" s="315" t="s">
        <v>755</v>
      </c>
      <c r="B2701" s="315" t="s">
        <v>2095</v>
      </c>
      <c r="C2701" s="315" t="s">
        <v>2098</v>
      </c>
      <c r="D2701" s="316">
        <v>4.5</v>
      </c>
      <c r="E2701" s="317">
        <v>4447</v>
      </c>
      <c r="F2701" s="317">
        <v>3335.25</v>
      </c>
      <c r="G2701" s="318">
        <v>39604</v>
      </c>
      <c r="H2701" s="318">
        <v>39959</v>
      </c>
      <c r="I2701" s="318">
        <v>49309</v>
      </c>
      <c r="J2701" s="315"/>
      <c r="K2701" s="315">
        <v>8264</v>
      </c>
      <c r="L2701" s="315" t="s">
        <v>2660</v>
      </c>
      <c r="M2701" s="315" t="s">
        <v>792</v>
      </c>
      <c r="N2701" s="315" t="s">
        <v>755</v>
      </c>
      <c r="O2701" s="315"/>
      <c r="P2701" s="315"/>
      <c r="Q2701" s="315"/>
    </row>
    <row r="2702" spans="1:17">
      <c r="A2702" s="315" t="s">
        <v>755</v>
      </c>
      <c r="B2702" s="315" t="s">
        <v>2095</v>
      </c>
      <c r="C2702" s="315" t="s">
        <v>2096</v>
      </c>
      <c r="D2702" s="316">
        <v>4.5</v>
      </c>
      <c r="E2702" s="317">
        <v>3881</v>
      </c>
      <c r="F2702" s="317">
        <v>3492.8999999999996</v>
      </c>
      <c r="G2702" s="318">
        <v>39612</v>
      </c>
      <c r="H2702" s="318">
        <v>40067</v>
      </c>
      <c r="I2702" s="318">
        <v>49309</v>
      </c>
      <c r="J2702" s="315"/>
      <c r="K2702" s="315">
        <v>1308</v>
      </c>
      <c r="L2702" s="315" t="s">
        <v>3261</v>
      </c>
      <c r="M2702" s="315" t="s">
        <v>766</v>
      </c>
      <c r="N2702" s="315" t="s">
        <v>755</v>
      </c>
      <c r="O2702" s="315"/>
      <c r="P2702" s="315"/>
      <c r="Q2702" s="315"/>
    </row>
    <row r="2703" spans="1:17">
      <c r="A2703" s="315" t="s">
        <v>755</v>
      </c>
      <c r="B2703" s="315" t="s">
        <v>2095</v>
      </c>
      <c r="C2703" s="315" t="s">
        <v>2098</v>
      </c>
      <c r="D2703" s="316">
        <v>4.5</v>
      </c>
      <c r="E2703" s="317">
        <v>4666</v>
      </c>
      <c r="F2703" s="317">
        <v>3499.5</v>
      </c>
      <c r="G2703" s="318">
        <v>39611</v>
      </c>
      <c r="H2703" s="318">
        <v>39736</v>
      </c>
      <c r="I2703" s="318">
        <v>48944</v>
      </c>
      <c r="J2703" s="315"/>
      <c r="K2703" s="315">
        <v>3436</v>
      </c>
      <c r="L2703" s="315" t="s">
        <v>2531</v>
      </c>
      <c r="M2703" s="315" t="s">
        <v>764</v>
      </c>
      <c r="N2703" s="315" t="s">
        <v>755</v>
      </c>
      <c r="O2703" s="315"/>
      <c r="P2703" s="315"/>
      <c r="Q2703" s="315"/>
    </row>
    <row r="2704" spans="1:17">
      <c r="A2704" s="315" t="s">
        <v>755</v>
      </c>
      <c r="B2704" s="315" t="s">
        <v>2095</v>
      </c>
      <c r="C2704" s="315" t="s">
        <v>2096</v>
      </c>
      <c r="D2704" s="316">
        <v>4.5</v>
      </c>
      <c r="E2704" s="317">
        <v>5033</v>
      </c>
      <c r="F2704" s="317">
        <v>4529.7000000000007</v>
      </c>
      <c r="G2704" s="318">
        <v>39618</v>
      </c>
      <c r="H2704" s="318">
        <v>39562</v>
      </c>
      <c r="I2704" s="318">
        <v>48914</v>
      </c>
      <c r="J2704" s="315"/>
      <c r="K2704" s="315">
        <v>1008</v>
      </c>
      <c r="L2704" s="315" t="s">
        <v>2304</v>
      </c>
      <c r="M2704" s="315" t="s">
        <v>766</v>
      </c>
      <c r="N2704" s="315" t="s">
        <v>755</v>
      </c>
      <c r="O2704" s="315"/>
      <c r="P2704" s="315"/>
      <c r="Q2704" s="315"/>
    </row>
    <row r="2705" spans="1:17">
      <c r="A2705" s="315" t="s">
        <v>755</v>
      </c>
      <c r="B2705" s="315" t="s">
        <v>2095</v>
      </c>
      <c r="C2705" s="315" t="s">
        <v>2098</v>
      </c>
      <c r="D2705" s="316">
        <v>4.5</v>
      </c>
      <c r="E2705" s="317">
        <v>4468</v>
      </c>
      <c r="F2705" s="317">
        <v>1983.79</v>
      </c>
      <c r="G2705" s="318">
        <v>39570</v>
      </c>
      <c r="H2705" s="318">
        <v>41185</v>
      </c>
      <c r="I2705" s="318">
        <v>50405</v>
      </c>
      <c r="J2705" s="315"/>
      <c r="K2705" s="315">
        <v>8240</v>
      </c>
      <c r="L2705" s="315" t="s">
        <v>1250</v>
      </c>
      <c r="M2705" s="315" t="s">
        <v>1051</v>
      </c>
      <c r="N2705" s="315" t="s">
        <v>755</v>
      </c>
      <c r="O2705" s="315"/>
      <c r="P2705" s="315"/>
      <c r="Q2705" s="315"/>
    </row>
    <row r="2706" spans="1:17">
      <c r="A2706" s="315" t="s">
        <v>755</v>
      </c>
      <c r="B2706" s="315" t="s">
        <v>2095</v>
      </c>
      <c r="C2706" s="315" t="s">
        <v>2096</v>
      </c>
      <c r="D2706" s="316">
        <v>4.5</v>
      </c>
      <c r="E2706" s="317">
        <v>3764</v>
      </c>
      <c r="F2706" s="317">
        <v>3387.6000000000004</v>
      </c>
      <c r="G2706" s="318">
        <v>39630</v>
      </c>
      <c r="H2706" s="318">
        <v>40116</v>
      </c>
      <c r="I2706" s="318">
        <v>49309</v>
      </c>
      <c r="J2706" s="315"/>
      <c r="K2706" s="315">
        <v>1659</v>
      </c>
      <c r="L2706" s="315" t="s">
        <v>3262</v>
      </c>
      <c r="M2706" s="315" t="s">
        <v>766</v>
      </c>
      <c r="N2706" s="315" t="s">
        <v>755</v>
      </c>
      <c r="O2706" s="315"/>
      <c r="P2706" s="315"/>
      <c r="Q2706" s="315"/>
    </row>
    <row r="2707" spans="1:17">
      <c r="A2707" s="315" t="s">
        <v>755</v>
      </c>
      <c r="B2707" s="315" t="s">
        <v>2095</v>
      </c>
      <c r="C2707" s="315" t="s">
        <v>2098</v>
      </c>
      <c r="D2707" s="316">
        <v>4.5</v>
      </c>
      <c r="E2707" s="317">
        <v>3594</v>
      </c>
      <c r="F2707" s="317">
        <v>2695.5</v>
      </c>
      <c r="G2707" s="318">
        <v>39700</v>
      </c>
      <c r="H2707" s="318">
        <v>39380</v>
      </c>
      <c r="I2707" s="318">
        <v>48549</v>
      </c>
      <c r="J2707" s="315"/>
      <c r="K2707" s="315">
        <v>4923</v>
      </c>
      <c r="L2707" s="315" t="s">
        <v>942</v>
      </c>
      <c r="M2707" s="315" t="s">
        <v>764</v>
      </c>
      <c r="N2707" s="315" t="s">
        <v>755</v>
      </c>
      <c r="O2707" s="315"/>
      <c r="P2707" s="315"/>
      <c r="Q2707" s="315"/>
    </row>
    <row r="2708" spans="1:17">
      <c r="A2708" s="315" t="s">
        <v>755</v>
      </c>
      <c r="B2708" s="315" t="s">
        <v>2095</v>
      </c>
      <c r="C2708" s="315" t="s">
        <v>2098</v>
      </c>
      <c r="D2708" s="316">
        <v>4.5</v>
      </c>
      <c r="E2708" s="317">
        <v>3300</v>
      </c>
      <c r="F2708" s="317">
        <v>2475</v>
      </c>
      <c r="G2708" s="318">
        <v>39706</v>
      </c>
      <c r="H2708" s="318">
        <v>39693</v>
      </c>
      <c r="I2708" s="318">
        <v>48944</v>
      </c>
      <c r="J2708" s="315"/>
      <c r="K2708" s="315">
        <v>1124</v>
      </c>
      <c r="L2708" s="315" t="s">
        <v>1882</v>
      </c>
      <c r="M2708" s="315" t="s">
        <v>766</v>
      </c>
      <c r="N2708" s="315" t="s">
        <v>755</v>
      </c>
      <c r="O2708" s="315"/>
      <c r="P2708" s="315"/>
      <c r="Q2708" s="315"/>
    </row>
    <row r="2709" spans="1:17">
      <c r="A2709" s="315" t="s">
        <v>755</v>
      </c>
      <c r="B2709" s="315" t="s">
        <v>2095</v>
      </c>
      <c r="C2709" s="315" t="s">
        <v>2098</v>
      </c>
      <c r="D2709" s="316">
        <v>4.5</v>
      </c>
      <c r="E2709" s="317">
        <v>4356</v>
      </c>
      <c r="F2709" s="317">
        <v>3267</v>
      </c>
      <c r="G2709" s="318">
        <v>39731</v>
      </c>
      <c r="H2709" s="318">
        <v>39926</v>
      </c>
      <c r="I2709" s="318">
        <v>49309</v>
      </c>
      <c r="J2709" s="315"/>
      <c r="K2709" s="315">
        <v>4806</v>
      </c>
      <c r="L2709" s="315" t="s">
        <v>3263</v>
      </c>
      <c r="M2709" s="315" t="s">
        <v>788</v>
      </c>
      <c r="N2709" s="315" t="s">
        <v>755</v>
      </c>
      <c r="O2709" s="315"/>
      <c r="P2709" s="315"/>
      <c r="Q2709" s="315"/>
    </row>
    <row r="2710" spans="1:17">
      <c r="A2710" s="315" t="s">
        <v>755</v>
      </c>
      <c r="B2710" s="315" t="s">
        <v>2095</v>
      </c>
      <c r="C2710" s="315" t="s">
        <v>2098</v>
      </c>
      <c r="D2710" s="316">
        <v>4.5</v>
      </c>
      <c r="E2710" s="317">
        <v>4325</v>
      </c>
      <c r="F2710" s="317">
        <v>3243.75</v>
      </c>
      <c r="G2710" s="318">
        <v>39803</v>
      </c>
      <c r="H2710" s="318">
        <v>39355</v>
      </c>
      <c r="I2710" s="318">
        <v>48549</v>
      </c>
      <c r="J2710" s="315"/>
      <c r="K2710" s="315">
        <v>4312</v>
      </c>
      <c r="L2710" s="315" t="s">
        <v>2337</v>
      </c>
      <c r="M2710" s="315" t="s">
        <v>776</v>
      </c>
      <c r="N2710" s="315" t="s">
        <v>755</v>
      </c>
      <c r="O2710" s="315"/>
      <c r="P2710" s="315"/>
      <c r="Q2710" s="315"/>
    </row>
    <row r="2711" spans="1:17">
      <c r="A2711" s="315" t="s">
        <v>755</v>
      </c>
      <c r="B2711" s="315" t="s">
        <v>2095</v>
      </c>
      <c r="C2711" s="315" t="s">
        <v>2096</v>
      </c>
      <c r="D2711" s="316">
        <v>4.5</v>
      </c>
      <c r="E2711" s="317">
        <v>4615</v>
      </c>
      <c r="F2711" s="317">
        <v>2072.14</v>
      </c>
      <c r="G2711" s="318">
        <v>39833</v>
      </c>
      <c r="H2711" s="318">
        <v>41354</v>
      </c>
      <c r="I2711" s="318">
        <v>50770</v>
      </c>
      <c r="J2711" s="315"/>
      <c r="K2711" s="315">
        <v>3253</v>
      </c>
      <c r="L2711" s="315" t="s">
        <v>2638</v>
      </c>
      <c r="M2711" s="315" t="s">
        <v>1296</v>
      </c>
      <c r="N2711" s="315" t="s">
        <v>755</v>
      </c>
      <c r="O2711" s="315"/>
      <c r="P2711" s="315"/>
      <c r="Q2711" s="315"/>
    </row>
    <row r="2712" spans="1:17">
      <c r="A2712" s="315" t="s">
        <v>755</v>
      </c>
      <c r="B2712" s="315" t="s">
        <v>2095</v>
      </c>
      <c r="C2712" s="315" t="s">
        <v>2096</v>
      </c>
      <c r="D2712" s="316">
        <v>4.5</v>
      </c>
      <c r="E2712" s="317">
        <v>4463</v>
      </c>
      <c r="F2712" s="317">
        <v>4016.7</v>
      </c>
      <c r="G2712" s="318">
        <v>39891</v>
      </c>
      <c r="H2712" s="318">
        <v>40086</v>
      </c>
      <c r="I2712" s="318">
        <v>49309</v>
      </c>
      <c r="J2712" s="315"/>
      <c r="K2712" s="315">
        <v>2606</v>
      </c>
      <c r="L2712" s="315" t="s">
        <v>3264</v>
      </c>
      <c r="M2712" s="315" t="s">
        <v>764</v>
      </c>
      <c r="N2712" s="315" t="s">
        <v>755</v>
      </c>
      <c r="O2712" s="315"/>
      <c r="P2712" s="315"/>
      <c r="Q2712" s="315"/>
    </row>
    <row r="2713" spans="1:17">
      <c r="A2713" s="315" t="s">
        <v>755</v>
      </c>
      <c r="B2713" s="315" t="s">
        <v>2095</v>
      </c>
      <c r="C2713" s="315" t="s">
        <v>2098</v>
      </c>
      <c r="D2713" s="316">
        <v>4.5</v>
      </c>
      <c r="E2713" s="317">
        <v>2633</v>
      </c>
      <c r="F2713" s="317">
        <v>1974.75</v>
      </c>
      <c r="G2713" s="318">
        <v>39940</v>
      </c>
      <c r="H2713" s="318">
        <v>39951</v>
      </c>
      <c r="I2713" s="318">
        <v>49309</v>
      </c>
      <c r="J2713" s="315"/>
      <c r="K2713" s="315">
        <v>5624</v>
      </c>
      <c r="L2713" s="315" t="s">
        <v>775</v>
      </c>
      <c r="M2713" s="315" t="s">
        <v>776</v>
      </c>
      <c r="N2713" s="315" t="s">
        <v>755</v>
      </c>
      <c r="O2713" s="315"/>
      <c r="P2713" s="315"/>
      <c r="Q2713" s="315"/>
    </row>
    <row r="2714" spans="1:17">
      <c r="A2714" s="315" t="s">
        <v>755</v>
      </c>
      <c r="B2714" s="319" t="s">
        <v>2095</v>
      </c>
      <c r="C2714" s="319" t="s">
        <v>2098</v>
      </c>
      <c r="D2714" s="320">
        <v>4.5</v>
      </c>
      <c r="E2714" s="317">
        <v>4728</v>
      </c>
      <c r="F2714" s="317">
        <v>3489.26</v>
      </c>
      <c r="G2714" s="321">
        <v>39990</v>
      </c>
      <c r="H2714" s="321">
        <v>40407</v>
      </c>
      <c r="I2714" s="321">
        <v>49674</v>
      </c>
      <c r="J2714" s="319"/>
      <c r="K2714" s="322">
        <v>3033</v>
      </c>
      <c r="L2714" s="319" t="s">
        <v>3265</v>
      </c>
      <c r="M2714" s="319" t="s">
        <v>764</v>
      </c>
      <c r="N2714" s="315" t="s">
        <v>755</v>
      </c>
      <c r="O2714" s="319"/>
      <c r="P2714" s="319"/>
      <c r="Q2714" s="319"/>
    </row>
    <row r="2715" spans="1:17">
      <c r="A2715" s="315" t="s">
        <v>755</v>
      </c>
      <c r="B2715" s="315" t="s">
        <v>2095</v>
      </c>
      <c r="C2715" s="315" t="s">
        <v>2096</v>
      </c>
      <c r="D2715" s="316">
        <v>4.5</v>
      </c>
      <c r="E2715" s="317">
        <v>4394</v>
      </c>
      <c r="F2715" s="317">
        <v>3954.6</v>
      </c>
      <c r="G2715" s="318">
        <v>40011</v>
      </c>
      <c r="H2715" s="318">
        <v>40071</v>
      </c>
      <c r="I2715" s="318">
        <v>49309</v>
      </c>
      <c r="J2715" s="315"/>
      <c r="K2715" s="315">
        <v>9410</v>
      </c>
      <c r="L2715" s="315" t="s">
        <v>3266</v>
      </c>
      <c r="M2715" s="315" t="s">
        <v>781</v>
      </c>
      <c r="N2715" s="315" t="s">
        <v>755</v>
      </c>
      <c r="O2715" s="315"/>
      <c r="P2715" s="315"/>
      <c r="Q2715" s="315"/>
    </row>
    <row r="2716" spans="1:17">
      <c r="A2716" s="315" t="s">
        <v>755</v>
      </c>
      <c r="B2716" s="315" t="s">
        <v>2095</v>
      </c>
      <c r="C2716" s="315" t="s">
        <v>2096</v>
      </c>
      <c r="D2716" s="316">
        <v>4.5</v>
      </c>
      <c r="E2716" s="317">
        <v>5225</v>
      </c>
      <c r="F2716" s="317">
        <v>3093.2</v>
      </c>
      <c r="G2716" s="318">
        <v>40046</v>
      </c>
      <c r="H2716" s="318">
        <v>40798</v>
      </c>
      <c r="I2716" s="318">
        <v>50040</v>
      </c>
      <c r="J2716" s="315"/>
      <c r="K2716" s="315">
        <v>1963</v>
      </c>
      <c r="L2716" s="315" t="s">
        <v>3267</v>
      </c>
      <c r="M2716" s="315" t="s">
        <v>754</v>
      </c>
      <c r="N2716" s="315" t="s">
        <v>755</v>
      </c>
      <c r="O2716" s="315"/>
      <c r="P2716" s="315"/>
      <c r="Q2716" s="315"/>
    </row>
    <row r="2717" spans="1:17">
      <c r="A2717" s="315" t="s">
        <v>755</v>
      </c>
      <c r="B2717" s="315" t="s">
        <v>2095</v>
      </c>
      <c r="C2717" s="315" t="s">
        <v>2098</v>
      </c>
      <c r="D2717" s="316">
        <v>4.5</v>
      </c>
      <c r="E2717" s="317">
        <v>3792.0699999999997</v>
      </c>
      <c r="F2717" s="317">
        <v>2844.0700000000006</v>
      </c>
      <c r="G2717" s="318">
        <v>40021</v>
      </c>
      <c r="H2717" s="318">
        <v>40066</v>
      </c>
      <c r="I2717" s="318">
        <v>49309</v>
      </c>
      <c r="J2717" s="315"/>
      <c r="K2717" s="315">
        <v>8854</v>
      </c>
      <c r="L2717" s="315" t="s">
        <v>1604</v>
      </c>
      <c r="M2717" s="315" t="s">
        <v>1388</v>
      </c>
      <c r="N2717" s="315" t="s">
        <v>755</v>
      </c>
      <c r="O2717" s="315"/>
      <c r="P2717" s="315"/>
      <c r="Q2717" s="315"/>
    </row>
    <row r="2718" spans="1:17">
      <c r="A2718" s="315" t="s">
        <v>755</v>
      </c>
      <c r="B2718" s="315" t="s">
        <v>2095</v>
      </c>
      <c r="C2718" s="315" t="s">
        <v>2098</v>
      </c>
      <c r="D2718" s="316">
        <v>4.5</v>
      </c>
      <c r="E2718" s="317">
        <v>5117</v>
      </c>
      <c r="F2718" s="317">
        <v>3837.75</v>
      </c>
      <c r="G2718" s="318">
        <v>40054</v>
      </c>
      <c r="H2718" s="318">
        <v>40164</v>
      </c>
      <c r="I2718" s="318">
        <v>49309</v>
      </c>
      <c r="J2718" s="315"/>
      <c r="K2718" s="315">
        <v>4469</v>
      </c>
      <c r="L2718" s="315" t="s">
        <v>3268</v>
      </c>
      <c r="M2718" s="315" t="s">
        <v>1484</v>
      </c>
      <c r="N2718" s="315" t="s">
        <v>755</v>
      </c>
      <c r="O2718" s="315"/>
      <c r="P2718" s="315"/>
      <c r="Q2718" s="315"/>
    </row>
    <row r="2719" spans="1:17">
      <c r="A2719" s="315" t="s">
        <v>755</v>
      </c>
      <c r="B2719" s="315" t="s">
        <v>2095</v>
      </c>
      <c r="C2719" s="315" t="s">
        <v>2098</v>
      </c>
      <c r="D2719" s="316">
        <v>4.5</v>
      </c>
      <c r="E2719" s="317">
        <v>3969</v>
      </c>
      <c r="F2719" s="317">
        <v>2440.9399999999996</v>
      </c>
      <c r="G2719" s="318">
        <v>40053</v>
      </c>
      <c r="H2719" s="318">
        <v>40360</v>
      </c>
      <c r="I2719" s="318">
        <v>49674</v>
      </c>
      <c r="J2719" s="315"/>
      <c r="K2719" s="315">
        <v>6033</v>
      </c>
      <c r="L2719" s="315" t="s">
        <v>2728</v>
      </c>
      <c r="M2719" s="315" t="s">
        <v>788</v>
      </c>
      <c r="N2719" s="315" t="s">
        <v>755</v>
      </c>
      <c r="O2719" s="315"/>
      <c r="P2719" s="315"/>
      <c r="Q2719" s="315"/>
    </row>
    <row r="2720" spans="1:17">
      <c r="A2720" s="315" t="s">
        <v>755</v>
      </c>
      <c r="B2720" s="315" t="s">
        <v>2095</v>
      </c>
      <c r="C2720" s="315" t="s">
        <v>2098</v>
      </c>
      <c r="D2720" s="316">
        <v>4.5</v>
      </c>
      <c r="E2720" s="317">
        <v>4626</v>
      </c>
      <c r="F2720" s="317">
        <v>3469.5</v>
      </c>
      <c r="G2720" s="318">
        <v>40095</v>
      </c>
      <c r="H2720" s="318">
        <v>40093</v>
      </c>
      <c r="I2720" s="318">
        <v>49309</v>
      </c>
      <c r="J2720" s="315"/>
      <c r="K2720" s="315">
        <v>8737</v>
      </c>
      <c r="L2720" s="315" t="s">
        <v>2416</v>
      </c>
      <c r="M2720" s="315" t="s">
        <v>770</v>
      </c>
      <c r="N2720" s="315" t="s">
        <v>755</v>
      </c>
      <c r="O2720" s="315"/>
      <c r="P2720" s="315"/>
      <c r="Q2720" s="315"/>
    </row>
    <row r="2721" spans="1:17">
      <c r="A2721" s="315" t="s">
        <v>755</v>
      </c>
      <c r="B2721" s="315" t="s">
        <v>2095</v>
      </c>
      <c r="C2721" s="315" t="s">
        <v>2096</v>
      </c>
      <c r="D2721" s="316">
        <v>4.5</v>
      </c>
      <c r="E2721" s="317">
        <v>4080</v>
      </c>
      <c r="F2721" s="317">
        <v>3011.04</v>
      </c>
      <c r="G2721" s="318">
        <v>40121</v>
      </c>
      <c r="H2721" s="318">
        <v>40320</v>
      </c>
      <c r="I2721" s="318">
        <v>49674</v>
      </c>
      <c r="J2721" s="315"/>
      <c r="K2721" s="315">
        <v>1882</v>
      </c>
      <c r="L2721" s="315" t="s">
        <v>2334</v>
      </c>
      <c r="M2721" s="315" t="s">
        <v>766</v>
      </c>
      <c r="N2721" s="315" t="s">
        <v>755</v>
      </c>
      <c r="O2721" s="315"/>
      <c r="P2721" s="315"/>
      <c r="Q2721" s="315"/>
    </row>
    <row r="2722" spans="1:17">
      <c r="A2722" s="315" t="s">
        <v>755</v>
      </c>
      <c r="B2722" s="315" t="s">
        <v>2095</v>
      </c>
      <c r="C2722" s="315" t="s">
        <v>2098</v>
      </c>
      <c r="D2722" s="316">
        <v>4.5</v>
      </c>
      <c r="E2722" s="317">
        <v>4217</v>
      </c>
      <c r="F2722" s="317">
        <v>3162.75</v>
      </c>
      <c r="G2722" s="318">
        <v>40128</v>
      </c>
      <c r="H2722" s="318">
        <v>40155</v>
      </c>
      <c r="I2722" s="318">
        <v>49309</v>
      </c>
      <c r="J2722" s="315"/>
      <c r="K2722" s="315">
        <v>5745</v>
      </c>
      <c r="L2722" s="315" t="s">
        <v>2960</v>
      </c>
      <c r="M2722" s="315" t="s">
        <v>776</v>
      </c>
      <c r="N2722" s="315" t="s">
        <v>755</v>
      </c>
      <c r="O2722" s="315"/>
      <c r="P2722" s="315"/>
      <c r="Q2722" s="315"/>
    </row>
    <row r="2723" spans="1:17">
      <c r="A2723" s="315" t="s">
        <v>755</v>
      </c>
      <c r="B2723" s="315" t="s">
        <v>2095</v>
      </c>
      <c r="C2723" s="315" t="s">
        <v>2096</v>
      </c>
      <c r="D2723" s="316">
        <v>4.5</v>
      </c>
      <c r="E2723" s="317">
        <v>7002.47</v>
      </c>
      <c r="F2723" s="317">
        <v>5167.8099999999995</v>
      </c>
      <c r="G2723" s="318">
        <v>40136</v>
      </c>
      <c r="H2723" s="318">
        <v>40487</v>
      </c>
      <c r="I2723" s="318">
        <v>49674</v>
      </c>
      <c r="J2723" s="315"/>
      <c r="K2723" s="315">
        <v>7027</v>
      </c>
      <c r="L2723" s="315" t="s">
        <v>3269</v>
      </c>
      <c r="M2723" s="315" t="s">
        <v>966</v>
      </c>
      <c r="N2723" s="315" t="s">
        <v>755</v>
      </c>
      <c r="O2723" s="315"/>
      <c r="P2723" s="315"/>
      <c r="Q2723" s="315"/>
    </row>
    <row r="2724" spans="1:17">
      <c r="A2724" s="315" t="s">
        <v>755</v>
      </c>
      <c r="B2724" s="315" t="s">
        <v>2095</v>
      </c>
      <c r="C2724" s="315" t="s">
        <v>2098</v>
      </c>
      <c r="D2724" s="316">
        <v>4.5</v>
      </c>
      <c r="E2724" s="317">
        <v>4846</v>
      </c>
      <c r="F2724" s="317">
        <v>3634.5</v>
      </c>
      <c r="G2724" s="318">
        <v>40168</v>
      </c>
      <c r="H2724" s="318">
        <v>40145</v>
      </c>
      <c r="I2724" s="318">
        <v>49309</v>
      </c>
      <c r="J2724" s="315"/>
      <c r="K2724" s="315">
        <v>9524</v>
      </c>
      <c r="L2724" s="315" t="s">
        <v>2263</v>
      </c>
      <c r="M2724" s="315" t="s">
        <v>770</v>
      </c>
      <c r="N2724" s="315" t="s">
        <v>755</v>
      </c>
      <c r="O2724" s="315"/>
      <c r="P2724" s="315"/>
      <c r="Q2724" s="315"/>
    </row>
    <row r="2725" spans="1:17">
      <c r="A2725" s="315" t="s">
        <v>755</v>
      </c>
      <c r="B2725" s="315" t="s">
        <v>2095</v>
      </c>
      <c r="C2725" s="315" t="s">
        <v>2096</v>
      </c>
      <c r="D2725" s="316">
        <v>4.5</v>
      </c>
      <c r="E2725" s="317">
        <v>4523</v>
      </c>
      <c r="F2725" s="317">
        <v>1650.06</v>
      </c>
      <c r="G2725" s="318">
        <v>40210</v>
      </c>
      <c r="H2725" s="318">
        <v>41456</v>
      </c>
      <c r="I2725" s="318">
        <v>50770</v>
      </c>
      <c r="J2725" s="315"/>
      <c r="K2725" s="315">
        <v>3673</v>
      </c>
      <c r="L2725" s="315" t="s">
        <v>3270</v>
      </c>
      <c r="M2725" s="315" t="s">
        <v>764</v>
      </c>
      <c r="N2725" s="315" t="s">
        <v>755</v>
      </c>
      <c r="O2725" s="315"/>
      <c r="P2725" s="315"/>
      <c r="Q2725" s="315"/>
    </row>
    <row r="2726" spans="1:17">
      <c r="A2726" s="315" t="s">
        <v>755</v>
      </c>
      <c r="B2726" s="315" t="s">
        <v>2095</v>
      </c>
      <c r="C2726" s="315" t="s">
        <v>2098</v>
      </c>
      <c r="D2726" s="316">
        <v>4.5</v>
      </c>
      <c r="E2726" s="317">
        <v>4174.25</v>
      </c>
      <c r="F2726" s="317">
        <v>1385.85</v>
      </c>
      <c r="G2726" s="318">
        <v>40227</v>
      </c>
      <c r="H2726" s="318">
        <v>41422</v>
      </c>
      <c r="I2726" s="318">
        <v>50770</v>
      </c>
      <c r="J2726" s="315"/>
      <c r="K2726" s="315">
        <v>9500</v>
      </c>
      <c r="L2726" s="315" t="s">
        <v>2832</v>
      </c>
      <c r="M2726" s="315" t="s">
        <v>770</v>
      </c>
      <c r="N2726" s="315" t="s">
        <v>755</v>
      </c>
      <c r="O2726" s="315"/>
      <c r="P2726" s="315"/>
      <c r="Q2726" s="315"/>
    </row>
    <row r="2727" spans="1:17">
      <c r="A2727" s="315" t="s">
        <v>755</v>
      </c>
      <c r="B2727" s="315" t="s">
        <v>2095</v>
      </c>
      <c r="C2727" s="315" t="s">
        <v>2098</v>
      </c>
      <c r="D2727" s="316">
        <v>4.5</v>
      </c>
      <c r="E2727" s="317">
        <v>4641</v>
      </c>
      <c r="F2727" s="317">
        <v>2854.2300000000005</v>
      </c>
      <c r="G2727" s="318">
        <v>40248</v>
      </c>
      <c r="H2727" s="318">
        <v>40247</v>
      </c>
      <c r="I2727" s="318">
        <v>49674</v>
      </c>
      <c r="J2727" s="315"/>
      <c r="K2727" s="315">
        <v>4310</v>
      </c>
      <c r="L2727" s="315" t="s">
        <v>2666</v>
      </c>
      <c r="M2727" s="315" t="s">
        <v>776</v>
      </c>
      <c r="N2727" s="315" t="s">
        <v>755</v>
      </c>
      <c r="O2727" s="315"/>
      <c r="P2727" s="315"/>
      <c r="Q2727" s="315"/>
    </row>
    <row r="2728" spans="1:17">
      <c r="A2728" s="315" t="s">
        <v>755</v>
      </c>
      <c r="B2728" s="315" t="s">
        <v>2095</v>
      </c>
      <c r="C2728" s="315" t="s">
        <v>2098</v>
      </c>
      <c r="D2728" s="316">
        <v>4.5</v>
      </c>
      <c r="E2728" s="317">
        <v>4563</v>
      </c>
      <c r="F2728" s="317">
        <v>2203.9299999999998</v>
      </c>
      <c r="G2728" s="318">
        <v>40268</v>
      </c>
      <c r="H2728" s="318">
        <v>40695</v>
      </c>
      <c r="I2728" s="318">
        <v>50040</v>
      </c>
      <c r="J2728" s="315"/>
      <c r="K2728" s="315">
        <v>6315</v>
      </c>
      <c r="L2728" s="315" t="s">
        <v>3271</v>
      </c>
      <c r="M2728" s="315" t="s">
        <v>1712</v>
      </c>
      <c r="N2728" s="315" t="s">
        <v>755</v>
      </c>
      <c r="O2728" s="315"/>
      <c r="P2728" s="315"/>
      <c r="Q2728" s="315"/>
    </row>
    <row r="2729" spans="1:17">
      <c r="A2729" s="315" t="s">
        <v>755</v>
      </c>
      <c r="B2729" s="315" t="s">
        <v>2095</v>
      </c>
      <c r="C2729" s="315" t="s">
        <v>2096</v>
      </c>
      <c r="D2729" s="316">
        <v>4.5</v>
      </c>
      <c r="E2729" s="317">
        <v>3987</v>
      </c>
      <c r="F2729" s="317">
        <v>2942.4</v>
      </c>
      <c r="G2729" s="318">
        <v>40269</v>
      </c>
      <c r="H2729" s="318">
        <v>40460</v>
      </c>
      <c r="I2729" s="318">
        <v>49674</v>
      </c>
      <c r="J2729" s="315"/>
      <c r="K2729" s="315">
        <v>8630</v>
      </c>
      <c r="L2729" s="315" t="s">
        <v>1044</v>
      </c>
      <c r="M2729" s="315" t="s">
        <v>784</v>
      </c>
      <c r="N2729" s="315" t="s">
        <v>755</v>
      </c>
      <c r="O2729" s="315"/>
      <c r="P2729" s="315"/>
      <c r="Q2729" s="315"/>
    </row>
    <row r="2730" spans="1:17">
      <c r="A2730" s="315" t="s">
        <v>755</v>
      </c>
      <c r="B2730" s="315" t="s">
        <v>2095</v>
      </c>
      <c r="C2730" s="315" t="s">
        <v>2142</v>
      </c>
      <c r="D2730" s="316">
        <v>4.5</v>
      </c>
      <c r="E2730" s="317">
        <v>5173.42</v>
      </c>
      <c r="F2730" s="317">
        <v>2757.43</v>
      </c>
      <c r="G2730" s="318">
        <v>40309</v>
      </c>
      <c r="H2730" s="318">
        <v>40435</v>
      </c>
      <c r="I2730" s="318">
        <v>49674</v>
      </c>
      <c r="J2730" s="315"/>
      <c r="K2730" s="315">
        <v>7188</v>
      </c>
      <c r="L2730" s="315" t="s">
        <v>3272</v>
      </c>
      <c r="M2730" s="315" t="s">
        <v>966</v>
      </c>
      <c r="N2730" s="315" t="s">
        <v>755</v>
      </c>
      <c r="O2730" s="315"/>
      <c r="P2730" s="315"/>
      <c r="Q2730" s="315"/>
    </row>
    <row r="2731" spans="1:17">
      <c r="A2731" s="315" t="s">
        <v>750</v>
      </c>
      <c r="B2731" s="315" t="s">
        <v>2095</v>
      </c>
      <c r="C2731" s="315" t="s">
        <v>2098</v>
      </c>
      <c r="D2731" s="316">
        <v>4.5</v>
      </c>
      <c r="E2731" s="317">
        <v>5014.4500000000007</v>
      </c>
      <c r="F2731" s="317">
        <v>2421.9899999999993</v>
      </c>
      <c r="G2731" s="318">
        <v>40407</v>
      </c>
      <c r="H2731" s="318">
        <v>40893</v>
      </c>
      <c r="I2731" s="318">
        <v>50040</v>
      </c>
      <c r="J2731" s="315"/>
      <c r="K2731" s="315">
        <v>4142</v>
      </c>
      <c r="L2731" s="315" t="s">
        <v>3086</v>
      </c>
      <c r="M2731" s="315" t="s">
        <v>1484</v>
      </c>
      <c r="N2731" s="315" t="s">
        <v>750</v>
      </c>
      <c r="O2731" s="315"/>
      <c r="P2731" s="315"/>
      <c r="Q2731" s="315"/>
    </row>
    <row r="2732" spans="1:17">
      <c r="A2732" s="315" t="s">
        <v>755</v>
      </c>
      <c r="B2732" s="315" t="s">
        <v>2095</v>
      </c>
      <c r="C2732" s="315" t="s">
        <v>2096</v>
      </c>
      <c r="D2732" s="316">
        <v>4.5</v>
      </c>
      <c r="E2732" s="317">
        <v>3055.1299999999997</v>
      </c>
      <c r="F2732" s="317">
        <v>2254.6999999999998</v>
      </c>
      <c r="G2732" s="318">
        <v>40448</v>
      </c>
      <c r="H2732" s="318">
        <v>40534</v>
      </c>
      <c r="I2732" s="318">
        <v>49674</v>
      </c>
      <c r="J2732" s="315"/>
      <c r="K2732" s="315">
        <v>4056</v>
      </c>
      <c r="L2732" s="315" t="s">
        <v>2059</v>
      </c>
      <c r="M2732" s="315" t="s">
        <v>2060</v>
      </c>
      <c r="N2732" s="315" t="s">
        <v>755</v>
      </c>
      <c r="O2732" s="315"/>
      <c r="P2732" s="315"/>
      <c r="Q2732" s="315"/>
    </row>
    <row r="2733" spans="1:17">
      <c r="A2733" s="315" t="s">
        <v>755</v>
      </c>
      <c r="B2733" s="315" t="s">
        <v>2095</v>
      </c>
      <c r="C2733" s="315" t="s">
        <v>2098</v>
      </c>
      <c r="D2733" s="316">
        <v>4.5</v>
      </c>
      <c r="E2733" s="317">
        <v>5059</v>
      </c>
      <c r="F2733" s="317">
        <v>3111.2999999999997</v>
      </c>
      <c r="G2733" s="318">
        <v>40462</v>
      </c>
      <c r="H2733" s="318">
        <v>40518</v>
      </c>
      <c r="I2733" s="318">
        <v>49674</v>
      </c>
      <c r="J2733" s="315"/>
      <c r="K2733" s="315">
        <v>7013</v>
      </c>
      <c r="L2733" s="315" t="s">
        <v>2069</v>
      </c>
      <c r="M2733" s="315" t="s">
        <v>966</v>
      </c>
      <c r="N2733" s="315" t="s">
        <v>755</v>
      </c>
      <c r="O2733" s="315"/>
      <c r="P2733" s="315"/>
      <c r="Q2733" s="315"/>
    </row>
    <row r="2734" spans="1:17">
      <c r="A2734" s="315" t="s">
        <v>755</v>
      </c>
      <c r="B2734" s="315" t="s">
        <v>2095</v>
      </c>
      <c r="C2734" s="315" t="s">
        <v>2096</v>
      </c>
      <c r="D2734" s="316">
        <v>4.5</v>
      </c>
      <c r="E2734" s="317">
        <v>4097</v>
      </c>
      <c r="F2734" s="317">
        <v>2425.4300000000003</v>
      </c>
      <c r="G2734" s="318">
        <v>40491</v>
      </c>
      <c r="H2734" s="318">
        <v>40626</v>
      </c>
      <c r="I2734" s="318">
        <v>50040</v>
      </c>
      <c r="J2734" s="315"/>
      <c r="K2734" s="315">
        <v>6404</v>
      </c>
      <c r="L2734" s="315" t="s">
        <v>2320</v>
      </c>
      <c r="M2734" s="315" t="s">
        <v>788</v>
      </c>
      <c r="N2734" s="315" t="s">
        <v>755</v>
      </c>
      <c r="O2734" s="315"/>
      <c r="P2734" s="315"/>
      <c r="Q2734" s="315"/>
    </row>
    <row r="2735" spans="1:17">
      <c r="A2735" s="315" t="s">
        <v>755</v>
      </c>
      <c r="B2735" s="315" t="s">
        <v>2095</v>
      </c>
      <c r="C2735" s="315" t="s">
        <v>2098</v>
      </c>
      <c r="D2735" s="316">
        <v>4.5</v>
      </c>
      <c r="E2735" s="317">
        <v>4833.4199999999992</v>
      </c>
      <c r="F2735" s="317">
        <v>2972.5499999999997</v>
      </c>
      <c r="G2735" s="318">
        <v>40500</v>
      </c>
      <c r="H2735" s="318">
        <v>40532</v>
      </c>
      <c r="I2735" s="318">
        <v>49674</v>
      </c>
      <c r="J2735" s="315"/>
      <c r="K2735" s="315">
        <v>6900</v>
      </c>
      <c r="L2735" s="315" t="s">
        <v>3102</v>
      </c>
      <c r="M2735" s="315" t="s">
        <v>811</v>
      </c>
      <c r="N2735" s="315" t="s">
        <v>755</v>
      </c>
      <c r="O2735" s="315"/>
      <c r="P2735" s="315"/>
      <c r="Q2735" s="315"/>
    </row>
    <row r="2736" spans="1:17">
      <c r="A2736" s="315" t="s">
        <v>755</v>
      </c>
      <c r="B2736" s="315" t="s">
        <v>2095</v>
      </c>
      <c r="C2736" s="315" t="s">
        <v>2098</v>
      </c>
      <c r="D2736" s="316">
        <v>4.5</v>
      </c>
      <c r="E2736" s="317">
        <v>4109.3100000000004</v>
      </c>
      <c r="F2736" s="317">
        <v>1984.79</v>
      </c>
      <c r="G2736" s="318">
        <v>40514</v>
      </c>
      <c r="H2736" s="318">
        <v>40662</v>
      </c>
      <c r="I2736" s="318">
        <v>50040</v>
      </c>
      <c r="J2736" s="315"/>
      <c r="K2736" s="315">
        <v>5015</v>
      </c>
      <c r="L2736" s="315" t="s">
        <v>3150</v>
      </c>
      <c r="M2736" s="315" t="s">
        <v>1296</v>
      </c>
      <c r="N2736" s="315" t="s">
        <v>755</v>
      </c>
      <c r="O2736" s="315"/>
      <c r="P2736" s="315"/>
      <c r="Q2736" s="315"/>
    </row>
    <row r="2737" spans="1:17">
      <c r="A2737" s="315" t="s">
        <v>755</v>
      </c>
      <c r="B2737" s="315" t="s">
        <v>2095</v>
      </c>
      <c r="C2737" s="315" t="s">
        <v>2098</v>
      </c>
      <c r="D2737" s="316">
        <v>4.5</v>
      </c>
      <c r="E2737" s="317">
        <v>3283</v>
      </c>
      <c r="F2737" s="317">
        <v>2019.0500000000002</v>
      </c>
      <c r="G2737" s="318">
        <v>40536</v>
      </c>
      <c r="H2737" s="318">
        <v>40520</v>
      </c>
      <c r="I2737" s="318">
        <v>49674</v>
      </c>
      <c r="J2737" s="315"/>
      <c r="K2737" s="315">
        <v>5522</v>
      </c>
      <c r="L2737" s="315" t="s">
        <v>3273</v>
      </c>
      <c r="M2737" s="315" t="s">
        <v>776</v>
      </c>
      <c r="N2737" s="315" t="s">
        <v>755</v>
      </c>
      <c r="O2737" s="315"/>
      <c r="P2737" s="315"/>
      <c r="Q2737" s="315"/>
    </row>
    <row r="2738" spans="1:17">
      <c r="A2738" s="315" t="s">
        <v>755</v>
      </c>
      <c r="B2738" s="315" t="s">
        <v>2095</v>
      </c>
      <c r="C2738" s="315" t="s">
        <v>2096</v>
      </c>
      <c r="D2738" s="316">
        <v>4.5</v>
      </c>
      <c r="E2738" s="317">
        <v>4256</v>
      </c>
      <c r="F2738" s="317">
        <v>3140.9300000000003</v>
      </c>
      <c r="G2738" s="318">
        <v>40529</v>
      </c>
      <c r="H2738" s="318">
        <v>40518</v>
      </c>
      <c r="I2738" s="318">
        <v>49674</v>
      </c>
      <c r="J2738" s="315"/>
      <c r="K2738" s="315">
        <v>5200</v>
      </c>
      <c r="L2738" s="315" t="s">
        <v>2267</v>
      </c>
      <c r="M2738" s="315" t="s">
        <v>776</v>
      </c>
      <c r="N2738" s="315" t="s">
        <v>755</v>
      </c>
      <c r="O2738" s="315"/>
      <c r="P2738" s="315"/>
      <c r="Q2738" s="315"/>
    </row>
    <row r="2739" spans="1:17">
      <c r="A2739" s="315" t="s">
        <v>755</v>
      </c>
      <c r="B2739" s="315" t="s">
        <v>2095</v>
      </c>
      <c r="C2739" s="315" t="s">
        <v>2098</v>
      </c>
      <c r="D2739" s="316">
        <v>4.5</v>
      </c>
      <c r="E2739" s="317">
        <v>4897</v>
      </c>
      <c r="F2739" s="317">
        <v>3011.67</v>
      </c>
      <c r="G2739" s="318">
        <v>40532</v>
      </c>
      <c r="H2739" s="318">
        <v>40536</v>
      </c>
      <c r="I2739" s="318">
        <v>49674</v>
      </c>
      <c r="J2739" s="315"/>
      <c r="K2739" s="315">
        <v>9410</v>
      </c>
      <c r="L2739" s="315" t="s">
        <v>3266</v>
      </c>
      <c r="M2739" s="315" t="s">
        <v>781</v>
      </c>
      <c r="N2739" s="315" t="s">
        <v>755</v>
      </c>
      <c r="O2739" s="315"/>
      <c r="P2739" s="315"/>
      <c r="Q2739" s="315"/>
    </row>
    <row r="2740" spans="1:17">
      <c r="A2740" s="315" t="s">
        <v>755</v>
      </c>
      <c r="B2740" s="315" t="s">
        <v>2095</v>
      </c>
      <c r="C2740" s="315" t="s">
        <v>2096</v>
      </c>
      <c r="D2740" s="316">
        <v>4.5</v>
      </c>
      <c r="E2740" s="317">
        <v>4793</v>
      </c>
      <c r="F2740" s="317">
        <v>2338.98</v>
      </c>
      <c r="G2740" s="318">
        <v>40652</v>
      </c>
      <c r="H2740" s="318">
        <v>41117</v>
      </c>
      <c r="I2740" s="318">
        <v>50405</v>
      </c>
      <c r="J2740" s="315"/>
      <c r="K2740" s="315">
        <v>1918</v>
      </c>
      <c r="L2740" s="315" t="s">
        <v>3274</v>
      </c>
      <c r="M2740" s="315" t="s">
        <v>754</v>
      </c>
      <c r="N2740" s="315" t="s">
        <v>755</v>
      </c>
      <c r="O2740" s="315"/>
      <c r="P2740" s="315"/>
      <c r="Q2740" s="315"/>
    </row>
    <row r="2741" spans="1:17">
      <c r="A2741" s="315" t="s">
        <v>755</v>
      </c>
      <c r="B2741" s="315" t="s">
        <v>2095</v>
      </c>
      <c r="C2741" s="315" t="s">
        <v>2096</v>
      </c>
      <c r="D2741" s="316">
        <v>4.5</v>
      </c>
      <c r="E2741" s="317">
        <v>4480</v>
      </c>
      <c r="F2741" s="317">
        <v>2652.16</v>
      </c>
      <c r="G2741" s="318">
        <v>40666</v>
      </c>
      <c r="H2741" s="318">
        <v>40736</v>
      </c>
      <c r="I2741" s="318">
        <v>50040</v>
      </c>
      <c r="J2741" s="315"/>
      <c r="K2741" s="315">
        <v>3042</v>
      </c>
      <c r="L2741" s="315" t="s">
        <v>3275</v>
      </c>
      <c r="M2741" s="315" t="s">
        <v>764</v>
      </c>
      <c r="N2741" s="315" t="s">
        <v>755</v>
      </c>
      <c r="O2741" s="315"/>
      <c r="P2741" s="315"/>
      <c r="Q2741" s="315"/>
    </row>
    <row r="2742" spans="1:17">
      <c r="A2742" s="315" t="s">
        <v>755</v>
      </c>
      <c r="B2742" s="315" t="s">
        <v>2095</v>
      </c>
      <c r="C2742" s="315" t="s">
        <v>2142</v>
      </c>
      <c r="D2742" s="316">
        <v>4.5</v>
      </c>
      <c r="E2742" s="317">
        <v>5551</v>
      </c>
      <c r="F2742" s="317">
        <v>2370.2799999999997</v>
      </c>
      <c r="G2742" s="318">
        <v>40679</v>
      </c>
      <c r="H2742" s="318">
        <v>40742</v>
      </c>
      <c r="I2742" s="318">
        <v>50040</v>
      </c>
      <c r="J2742" s="315"/>
      <c r="K2742" s="315">
        <v>3953</v>
      </c>
      <c r="L2742" s="315" t="s">
        <v>2887</v>
      </c>
      <c r="M2742" s="315" t="s">
        <v>754</v>
      </c>
      <c r="N2742" s="315" t="s">
        <v>755</v>
      </c>
      <c r="O2742" s="315"/>
      <c r="P2742" s="315"/>
      <c r="Q2742" s="315"/>
    </row>
    <row r="2743" spans="1:17">
      <c r="A2743" s="315" t="s">
        <v>755</v>
      </c>
      <c r="B2743" s="315" t="s">
        <v>2095</v>
      </c>
      <c r="C2743" s="315" t="s">
        <v>2142</v>
      </c>
      <c r="D2743" s="316">
        <v>4.5</v>
      </c>
      <c r="E2743" s="317">
        <v>5915</v>
      </c>
      <c r="F2743" s="317">
        <v>2525.71</v>
      </c>
      <c r="G2743" s="318">
        <v>40679</v>
      </c>
      <c r="H2743" s="318">
        <v>40742</v>
      </c>
      <c r="I2743" s="318">
        <v>50040</v>
      </c>
      <c r="J2743" s="315"/>
      <c r="K2743" s="315">
        <v>3953</v>
      </c>
      <c r="L2743" s="315" t="s">
        <v>2887</v>
      </c>
      <c r="M2743" s="315" t="s">
        <v>754</v>
      </c>
      <c r="N2743" s="315" t="s">
        <v>755</v>
      </c>
      <c r="O2743" s="315"/>
      <c r="P2743" s="315"/>
      <c r="Q2743" s="315"/>
    </row>
    <row r="2744" spans="1:17">
      <c r="A2744" s="315" t="s">
        <v>755</v>
      </c>
      <c r="B2744" s="315" t="s">
        <v>2095</v>
      </c>
      <c r="C2744" s="315" t="s">
        <v>2098</v>
      </c>
      <c r="D2744" s="316">
        <v>4.5</v>
      </c>
      <c r="E2744" s="317">
        <v>4771.0600000000004</v>
      </c>
      <c r="F2744" s="317">
        <v>2304.42</v>
      </c>
      <c r="G2744" s="318">
        <v>40701</v>
      </c>
      <c r="H2744" s="318">
        <v>40792</v>
      </c>
      <c r="I2744" s="318">
        <v>50040</v>
      </c>
      <c r="J2744" s="315"/>
      <c r="K2744" s="315">
        <v>9450</v>
      </c>
      <c r="L2744" s="315" t="s">
        <v>1087</v>
      </c>
      <c r="M2744" s="315" t="s">
        <v>770</v>
      </c>
      <c r="N2744" s="315" t="s">
        <v>755</v>
      </c>
      <c r="O2744" s="315"/>
      <c r="P2744" s="315"/>
      <c r="Q2744" s="315"/>
    </row>
    <row r="2745" spans="1:17">
      <c r="A2745" s="315" t="s">
        <v>755</v>
      </c>
      <c r="B2745" s="315" t="s">
        <v>2095</v>
      </c>
      <c r="C2745" s="315" t="s">
        <v>2096</v>
      </c>
      <c r="D2745" s="316">
        <v>4.5</v>
      </c>
      <c r="E2745" s="317">
        <v>4168</v>
      </c>
      <c r="F2745" s="317">
        <v>2467.46</v>
      </c>
      <c r="G2745" s="318">
        <v>40708</v>
      </c>
      <c r="H2745" s="318">
        <v>40809</v>
      </c>
      <c r="I2745" s="318">
        <v>50040</v>
      </c>
      <c r="J2745" s="315"/>
      <c r="K2745" s="315">
        <v>8914</v>
      </c>
      <c r="L2745" s="315" t="s">
        <v>3276</v>
      </c>
      <c r="M2745" s="315" t="s">
        <v>784</v>
      </c>
      <c r="N2745" s="315" t="s">
        <v>755</v>
      </c>
      <c r="O2745" s="315"/>
      <c r="P2745" s="315"/>
      <c r="Q2745" s="315"/>
    </row>
    <row r="2746" spans="1:17">
      <c r="A2746" s="315" t="s">
        <v>755</v>
      </c>
      <c r="B2746" s="315" t="s">
        <v>2095</v>
      </c>
      <c r="C2746" s="315" t="s">
        <v>2098</v>
      </c>
      <c r="D2746" s="316">
        <v>4.5</v>
      </c>
      <c r="E2746" s="317">
        <v>3507</v>
      </c>
      <c r="F2746" s="317">
        <v>1693.89</v>
      </c>
      <c r="G2746" s="318">
        <v>40710</v>
      </c>
      <c r="H2746" s="318">
        <v>40787</v>
      </c>
      <c r="I2746" s="318">
        <v>50040</v>
      </c>
      <c r="J2746" s="315"/>
      <c r="K2746" s="315">
        <v>4900</v>
      </c>
      <c r="L2746" s="315" t="s">
        <v>2377</v>
      </c>
      <c r="M2746" s="315" t="s">
        <v>764</v>
      </c>
      <c r="N2746" s="315" t="s">
        <v>755</v>
      </c>
      <c r="O2746" s="315"/>
      <c r="P2746" s="315"/>
      <c r="Q2746" s="315"/>
    </row>
    <row r="2747" spans="1:17">
      <c r="A2747" s="315" t="s">
        <v>755</v>
      </c>
      <c r="B2747" s="315" t="s">
        <v>2095</v>
      </c>
      <c r="C2747" s="315" t="s">
        <v>2098</v>
      </c>
      <c r="D2747" s="316">
        <v>4.5</v>
      </c>
      <c r="E2747" s="317">
        <v>4458.6899999999996</v>
      </c>
      <c r="F2747" s="317">
        <v>2153.5500000000002</v>
      </c>
      <c r="G2747" s="318">
        <v>40772</v>
      </c>
      <c r="H2747" s="318">
        <v>40794</v>
      </c>
      <c r="I2747" s="318">
        <v>50040</v>
      </c>
      <c r="J2747" s="315"/>
      <c r="K2747" s="315">
        <v>4102</v>
      </c>
      <c r="L2747" s="315" t="s">
        <v>2471</v>
      </c>
      <c r="M2747" s="315" t="s">
        <v>1484</v>
      </c>
      <c r="N2747" s="315" t="s">
        <v>755</v>
      </c>
      <c r="O2747" s="315"/>
      <c r="P2747" s="315"/>
      <c r="Q2747" s="315"/>
    </row>
    <row r="2748" spans="1:17">
      <c r="A2748" s="315" t="s">
        <v>755</v>
      </c>
      <c r="B2748" s="315" t="s">
        <v>2095</v>
      </c>
      <c r="C2748" s="315" t="s">
        <v>2096</v>
      </c>
      <c r="D2748" s="316">
        <v>4.5</v>
      </c>
      <c r="E2748" s="317">
        <v>2409</v>
      </c>
      <c r="F2748" s="317">
        <v>1312.91</v>
      </c>
      <c r="G2748" s="318">
        <v>40821</v>
      </c>
      <c r="H2748" s="318">
        <v>40934</v>
      </c>
      <c r="I2748" s="318">
        <v>50405</v>
      </c>
      <c r="J2748" s="315"/>
      <c r="K2748" s="315">
        <v>1867</v>
      </c>
      <c r="L2748" s="315" t="s">
        <v>983</v>
      </c>
      <c r="M2748" s="315" t="s">
        <v>766</v>
      </c>
      <c r="N2748" s="315" t="s">
        <v>755</v>
      </c>
      <c r="O2748" s="315"/>
      <c r="P2748" s="315"/>
      <c r="Q2748" s="315"/>
    </row>
    <row r="2749" spans="1:17">
      <c r="A2749" s="315" t="s">
        <v>755</v>
      </c>
      <c r="B2749" s="315" t="s">
        <v>2095</v>
      </c>
      <c r="C2749" s="315" t="s">
        <v>2096</v>
      </c>
      <c r="D2749" s="316">
        <v>4.5</v>
      </c>
      <c r="E2749" s="317">
        <v>2243</v>
      </c>
      <c r="F2749" s="317">
        <v>1222.44</v>
      </c>
      <c r="G2749" s="318">
        <v>40823</v>
      </c>
      <c r="H2749" s="318">
        <v>40948</v>
      </c>
      <c r="I2749" s="318">
        <v>50405</v>
      </c>
      <c r="J2749" s="315"/>
      <c r="K2749" s="315">
        <v>1296</v>
      </c>
      <c r="L2749" s="315" t="s">
        <v>3277</v>
      </c>
      <c r="M2749" s="315" t="s">
        <v>766</v>
      </c>
      <c r="N2749" s="315" t="s">
        <v>755</v>
      </c>
      <c r="O2749" s="315"/>
      <c r="P2749" s="315"/>
      <c r="Q2749" s="315"/>
    </row>
    <row r="2750" spans="1:17">
      <c r="A2750" s="315" t="s">
        <v>755</v>
      </c>
      <c r="B2750" s="315" t="s">
        <v>2095</v>
      </c>
      <c r="C2750" s="315" t="s">
        <v>2098</v>
      </c>
      <c r="D2750" s="316">
        <v>4.5</v>
      </c>
      <c r="E2750" s="317">
        <v>1797</v>
      </c>
      <c r="F2750" s="317">
        <v>867.95</v>
      </c>
      <c r="G2750" s="318">
        <v>40835</v>
      </c>
      <c r="H2750" s="318">
        <v>40898</v>
      </c>
      <c r="I2750" s="318">
        <v>50040</v>
      </c>
      <c r="J2750" s="315"/>
      <c r="K2750" s="315">
        <v>4658</v>
      </c>
      <c r="L2750" s="315" t="s">
        <v>3278</v>
      </c>
      <c r="M2750" s="315" t="s">
        <v>1296</v>
      </c>
      <c r="N2750" s="315" t="s">
        <v>755</v>
      </c>
      <c r="O2750" s="315"/>
      <c r="P2750" s="315"/>
      <c r="Q2750" s="315"/>
    </row>
    <row r="2751" spans="1:17">
      <c r="A2751" s="315" t="s">
        <v>755</v>
      </c>
      <c r="B2751" s="315" t="s">
        <v>2095</v>
      </c>
      <c r="C2751" s="315" t="s">
        <v>2096</v>
      </c>
      <c r="D2751" s="316">
        <v>4.5</v>
      </c>
      <c r="E2751" s="317">
        <v>2522</v>
      </c>
      <c r="F2751" s="317">
        <v>1493.03</v>
      </c>
      <c r="G2751" s="318">
        <v>40843</v>
      </c>
      <c r="H2751" s="318">
        <v>40873</v>
      </c>
      <c r="I2751" s="318">
        <v>50040</v>
      </c>
      <c r="J2751" s="315"/>
      <c r="K2751" s="315">
        <v>1945</v>
      </c>
      <c r="L2751" s="315" t="s">
        <v>2538</v>
      </c>
      <c r="M2751" s="315" t="s">
        <v>754</v>
      </c>
      <c r="N2751" s="315" t="s">
        <v>755</v>
      </c>
      <c r="O2751" s="315"/>
      <c r="P2751" s="315"/>
      <c r="Q2751" s="315"/>
    </row>
    <row r="2752" spans="1:17">
      <c r="A2752" s="315" t="s">
        <v>755</v>
      </c>
      <c r="B2752" s="315" t="s">
        <v>2095</v>
      </c>
      <c r="C2752" s="315" t="s">
        <v>2096</v>
      </c>
      <c r="D2752" s="316">
        <v>4.5</v>
      </c>
      <c r="E2752" s="317">
        <v>1593</v>
      </c>
      <c r="F2752" s="317">
        <v>868.19</v>
      </c>
      <c r="G2752" s="318">
        <v>40850</v>
      </c>
      <c r="H2752" s="318">
        <v>40917</v>
      </c>
      <c r="I2752" s="318">
        <v>50405</v>
      </c>
      <c r="J2752" s="315"/>
      <c r="K2752" s="315">
        <v>1184</v>
      </c>
      <c r="L2752" s="315" t="s">
        <v>3279</v>
      </c>
      <c r="M2752" s="315" t="s">
        <v>766</v>
      </c>
      <c r="N2752" s="315" t="s">
        <v>755</v>
      </c>
      <c r="O2752" s="315"/>
      <c r="P2752" s="315"/>
      <c r="Q2752" s="315"/>
    </row>
    <row r="2753" spans="1:17">
      <c r="A2753" s="315" t="s">
        <v>755</v>
      </c>
      <c r="B2753" s="315" t="s">
        <v>2095</v>
      </c>
      <c r="C2753" s="315" t="s">
        <v>2096</v>
      </c>
      <c r="D2753" s="316">
        <v>4.5</v>
      </c>
      <c r="E2753" s="317">
        <v>1972</v>
      </c>
      <c r="F2753" s="317">
        <v>1074.74</v>
      </c>
      <c r="G2753" s="318">
        <v>40842</v>
      </c>
      <c r="H2753" s="318">
        <v>40941</v>
      </c>
      <c r="I2753" s="318">
        <v>50405</v>
      </c>
      <c r="J2753" s="315"/>
      <c r="K2753" s="315">
        <v>1184</v>
      </c>
      <c r="L2753" s="315" t="s">
        <v>3279</v>
      </c>
      <c r="M2753" s="315" t="s">
        <v>766</v>
      </c>
      <c r="N2753" s="315" t="s">
        <v>755</v>
      </c>
      <c r="O2753" s="315"/>
      <c r="P2753" s="315"/>
      <c r="Q2753" s="315"/>
    </row>
    <row r="2754" spans="1:17">
      <c r="A2754" s="315" t="s">
        <v>755</v>
      </c>
      <c r="B2754" s="315" t="s">
        <v>2095</v>
      </c>
      <c r="C2754" s="315" t="s">
        <v>2098</v>
      </c>
      <c r="D2754" s="316">
        <v>4.5199999999999996</v>
      </c>
      <c r="E2754" s="317">
        <v>4160</v>
      </c>
      <c r="F2754" s="317">
        <v>2009.2799999999997</v>
      </c>
      <c r="G2754" s="318">
        <v>40737</v>
      </c>
      <c r="H2754" s="318">
        <v>40844</v>
      </c>
      <c r="I2754" s="318">
        <v>50040</v>
      </c>
      <c r="J2754" s="315"/>
      <c r="K2754" s="315">
        <v>8706</v>
      </c>
      <c r="L2754" s="315" t="s">
        <v>3058</v>
      </c>
      <c r="M2754" s="315" t="s">
        <v>784</v>
      </c>
      <c r="N2754" s="315" t="s">
        <v>755</v>
      </c>
      <c r="O2754" s="315"/>
      <c r="P2754" s="315"/>
      <c r="Q2754" s="315"/>
    </row>
    <row r="2755" spans="1:17">
      <c r="A2755" s="315" t="s">
        <v>755</v>
      </c>
      <c r="B2755" s="315" t="s">
        <v>2095</v>
      </c>
      <c r="C2755" s="315" t="s">
        <v>2098</v>
      </c>
      <c r="D2755" s="316">
        <v>4.5199999999999996</v>
      </c>
      <c r="E2755" s="317">
        <v>4757</v>
      </c>
      <c r="F2755" s="317">
        <v>2297.64</v>
      </c>
      <c r="G2755" s="318">
        <v>40792</v>
      </c>
      <c r="H2755" s="318">
        <v>40816</v>
      </c>
      <c r="I2755" s="318">
        <v>50040</v>
      </c>
      <c r="J2755" s="315"/>
      <c r="K2755" s="315">
        <v>5420</v>
      </c>
      <c r="L2755" s="315" t="s">
        <v>3191</v>
      </c>
      <c r="M2755" s="315" t="s">
        <v>776</v>
      </c>
      <c r="N2755" s="315" t="s">
        <v>755</v>
      </c>
      <c r="O2755" s="315"/>
      <c r="P2755" s="315"/>
      <c r="Q2755" s="315"/>
    </row>
    <row r="2756" spans="1:17">
      <c r="A2756" s="315" t="s">
        <v>755</v>
      </c>
      <c r="B2756" s="315" t="s">
        <v>2095</v>
      </c>
      <c r="C2756" s="315" t="s">
        <v>2098</v>
      </c>
      <c r="D2756" s="316">
        <v>4.5199999999999996</v>
      </c>
      <c r="E2756" s="317">
        <v>5085</v>
      </c>
      <c r="F2756" s="317">
        <v>2456.0499999999997</v>
      </c>
      <c r="G2756" s="318">
        <v>40792</v>
      </c>
      <c r="H2756" s="318">
        <v>40799</v>
      </c>
      <c r="I2756" s="318">
        <v>50040</v>
      </c>
      <c r="J2756" s="315"/>
      <c r="K2756" s="315">
        <v>1413</v>
      </c>
      <c r="L2756" s="315" t="s">
        <v>3280</v>
      </c>
      <c r="M2756" s="315" t="s">
        <v>766</v>
      </c>
      <c r="N2756" s="315" t="s">
        <v>755</v>
      </c>
      <c r="O2756" s="315"/>
      <c r="P2756" s="315"/>
      <c r="Q2756" s="315"/>
    </row>
    <row r="2757" spans="1:17">
      <c r="A2757" s="315" t="s">
        <v>755</v>
      </c>
      <c r="B2757" s="315" t="s">
        <v>2095</v>
      </c>
      <c r="C2757" s="315" t="s">
        <v>2098</v>
      </c>
      <c r="D2757" s="316">
        <v>4.5599999999999996</v>
      </c>
      <c r="E2757" s="317">
        <v>2804.01</v>
      </c>
      <c r="F2757" s="317">
        <v>1354.3300000000002</v>
      </c>
      <c r="G2757" s="318">
        <v>40247</v>
      </c>
      <c r="H2757" s="318">
        <v>40563</v>
      </c>
      <c r="I2757" s="318">
        <v>50040</v>
      </c>
      <c r="J2757" s="315"/>
      <c r="K2757" s="315">
        <v>8840</v>
      </c>
      <c r="L2757" s="315" t="s">
        <v>2810</v>
      </c>
      <c r="M2757" s="315" t="s">
        <v>1388</v>
      </c>
      <c r="N2757" s="315" t="s">
        <v>755</v>
      </c>
      <c r="O2757" s="315"/>
      <c r="P2757" s="315"/>
      <c r="Q2757" s="315"/>
    </row>
    <row r="2758" spans="1:17">
      <c r="A2758" s="315" t="s">
        <v>755</v>
      </c>
      <c r="B2758" s="315" t="s">
        <v>2095</v>
      </c>
      <c r="C2758" s="315" t="s">
        <v>2096</v>
      </c>
      <c r="D2758" s="316">
        <v>4.5599999999999996</v>
      </c>
      <c r="E2758" s="317">
        <v>4189.1499999999996</v>
      </c>
      <c r="F2758" s="317">
        <v>2479.9599999999996</v>
      </c>
      <c r="G2758" s="318">
        <v>40607</v>
      </c>
      <c r="H2758" s="318">
        <v>40664</v>
      </c>
      <c r="I2758" s="318">
        <v>50040</v>
      </c>
      <c r="J2758" s="315"/>
      <c r="K2758" s="315">
        <v>3014</v>
      </c>
      <c r="L2758" s="315" t="s">
        <v>308</v>
      </c>
      <c r="M2758" s="315" t="s">
        <v>764</v>
      </c>
      <c r="N2758" s="315" t="s">
        <v>755</v>
      </c>
      <c r="O2758" s="315"/>
      <c r="P2758" s="315"/>
      <c r="Q2758" s="315"/>
    </row>
    <row r="2759" spans="1:17">
      <c r="A2759" s="315" t="s">
        <v>755</v>
      </c>
      <c r="B2759" s="315" t="s">
        <v>2095</v>
      </c>
      <c r="C2759" s="315" t="s">
        <v>2098</v>
      </c>
      <c r="D2759" s="316">
        <v>4.5599999999999996</v>
      </c>
      <c r="E2759" s="317">
        <v>2085</v>
      </c>
      <c r="F2759" s="317">
        <v>1187.3</v>
      </c>
      <c r="G2759" s="318">
        <v>40625</v>
      </c>
      <c r="H2759" s="318">
        <v>40354</v>
      </c>
      <c r="I2759" s="318">
        <v>49674</v>
      </c>
      <c r="J2759" s="315"/>
      <c r="K2759" s="315">
        <v>5726</v>
      </c>
      <c r="L2759" s="315" t="s">
        <v>3281</v>
      </c>
      <c r="M2759" s="315" t="s">
        <v>776</v>
      </c>
      <c r="N2759" s="315" t="s">
        <v>755</v>
      </c>
      <c r="O2759" s="315"/>
      <c r="P2759" s="315"/>
      <c r="Q2759" s="315"/>
    </row>
    <row r="2760" spans="1:17">
      <c r="A2760" s="315" t="s">
        <v>755</v>
      </c>
      <c r="B2760" s="315" t="s">
        <v>2095</v>
      </c>
      <c r="C2760" s="315" t="s">
        <v>2098</v>
      </c>
      <c r="D2760" s="316">
        <v>4.5599999999999996</v>
      </c>
      <c r="E2760" s="317">
        <v>5163</v>
      </c>
      <c r="F2760" s="317">
        <v>2493.73</v>
      </c>
      <c r="G2760" s="318">
        <v>40633</v>
      </c>
      <c r="H2760" s="318">
        <v>40634</v>
      </c>
      <c r="I2760" s="318">
        <v>50040</v>
      </c>
      <c r="J2760" s="315"/>
      <c r="K2760" s="315">
        <v>3533</v>
      </c>
      <c r="L2760" s="315" t="s">
        <v>3143</v>
      </c>
      <c r="M2760" s="315" t="s">
        <v>764</v>
      </c>
      <c r="N2760" s="315" t="s">
        <v>755</v>
      </c>
      <c r="O2760" s="315"/>
      <c r="P2760" s="315"/>
      <c r="Q2760" s="315"/>
    </row>
    <row r="2761" spans="1:17">
      <c r="A2761" s="315" t="s">
        <v>755</v>
      </c>
      <c r="B2761" s="315" t="s">
        <v>2095</v>
      </c>
      <c r="C2761" s="315" t="s">
        <v>2098</v>
      </c>
      <c r="D2761" s="316">
        <v>4.5599999999999996</v>
      </c>
      <c r="E2761" s="317">
        <v>4971</v>
      </c>
      <c r="F2761" s="317">
        <v>2401</v>
      </c>
      <c r="G2761" s="318">
        <v>40637</v>
      </c>
      <c r="H2761" s="318">
        <v>40732</v>
      </c>
      <c r="I2761" s="318">
        <v>50040</v>
      </c>
      <c r="J2761" s="315"/>
      <c r="K2761" s="315">
        <v>1291</v>
      </c>
      <c r="L2761" s="315" t="s">
        <v>1176</v>
      </c>
      <c r="M2761" s="315" t="s">
        <v>766</v>
      </c>
      <c r="N2761" s="315" t="s">
        <v>755</v>
      </c>
      <c r="O2761" s="315"/>
      <c r="P2761" s="315"/>
      <c r="Q2761" s="315"/>
    </row>
    <row r="2762" spans="1:17">
      <c r="A2762" s="315" t="s">
        <v>755</v>
      </c>
      <c r="B2762" s="315" t="s">
        <v>2095</v>
      </c>
      <c r="C2762" s="315" t="s">
        <v>2098</v>
      </c>
      <c r="D2762" s="316">
        <v>4.5599999999999996</v>
      </c>
      <c r="E2762" s="317">
        <v>3228</v>
      </c>
      <c r="F2762" s="317">
        <v>1559.13</v>
      </c>
      <c r="G2762" s="318">
        <v>40723</v>
      </c>
      <c r="H2762" s="318">
        <v>40812</v>
      </c>
      <c r="I2762" s="318">
        <v>50040</v>
      </c>
      <c r="J2762" s="315"/>
      <c r="K2762" s="315">
        <v>4313</v>
      </c>
      <c r="L2762" s="315" t="s">
        <v>1182</v>
      </c>
      <c r="M2762" s="315" t="s">
        <v>776</v>
      </c>
      <c r="N2762" s="315" t="s">
        <v>755</v>
      </c>
      <c r="O2762" s="315"/>
      <c r="P2762" s="315"/>
      <c r="Q2762" s="315"/>
    </row>
    <row r="2763" spans="1:17">
      <c r="A2763" s="315" t="s">
        <v>755</v>
      </c>
      <c r="B2763" s="315" t="s">
        <v>2095</v>
      </c>
      <c r="C2763" s="315" t="s">
        <v>2096</v>
      </c>
      <c r="D2763" s="316">
        <v>4.5599999999999996</v>
      </c>
      <c r="E2763" s="317">
        <v>4836</v>
      </c>
      <c r="F2763" s="317">
        <v>2862.91</v>
      </c>
      <c r="G2763" s="318">
        <v>40723</v>
      </c>
      <c r="H2763" s="318">
        <v>40900</v>
      </c>
      <c r="I2763" s="318">
        <v>50040</v>
      </c>
      <c r="J2763" s="315"/>
      <c r="K2763" s="315">
        <v>3714</v>
      </c>
      <c r="L2763" s="315" t="s">
        <v>1076</v>
      </c>
      <c r="M2763" s="315" t="s">
        <v>764</v>
      </c>
      <c r="N2763" s="315" t="s">
        <v>755</v>
      </c>
      <c r="O2763" s="315"/>
      <c r="P2763" s="315"/>
      <c r="Q2763" s="315"/>
    </row>
    <row r="2764" spans="1:17">
      <c r="A2764" s="315" t="s">
        <v>755</v>
      </c>
      <c r="B2764" s="315" t="s">
        <v>2095</v>
      </c>
      <c r="C2764" s="315" t="s">
        <v>2098</v>
      </c>
      <c r="D2764" s="316">
        <v>4.5599999999999996</v>
      </c>
      <c r="E2764" s="317">
        <v>4092.95</v>
      </c>
      <c r="F2764" s="317">
        <v>1976.9</v>
      </c>
      <c r="G2764" s="318">
        <v>40732</v>
      </c>
      <c r="H2764" s="318">
        <v>40791</v>
      </c>
      <c r="I2764" s="318">
        <v>50040</v>
      </c>
      <c r="J2764" s="315"/>
      <c r="K2764" s="315">
        <v>9500</v>
      </c>
      <c r="L2764" s="315" t="s">
        <v>2832</v>
      </c>
      <c r="M2764" s="315" t="s">
        <v>770</v>
      </c>
      <c r="N2764" s="315" t="s">
        <v>755</v>
      </c>
      <c r="O2764" s="315"/>
      <c r="P2764" s="315"/>
      <c r="Q2764" s="315"/>
    </row>
    <row r="2765" spans="1:17">
      <c r="A2765" s="315" t="s">
        <v>755</v>
      </c>
      <c r="B2765" s="315" t="s">
        <v>2095</v>
      </c>
      <c r="C2765" s="315" t="s">
        <v>2098</v>
      </c>
      <c r="D2765" s="316">
        <v>4.5599999999999996</v>
      </c>
      <c r="E2765" s="317">
        <v>5112.1399999999994</v>
      </c>
      <c r="F2765" s="317">
        <v>2469.15</v>
      </c>
      <c r="G2765" s="318">
        <v>40783</v>
      </c>
      <c r="H2765" s="318">
        <v>40798</v>
      </c>
      <c r="I2765" s="318">
        <v>50040</v>
      </c>
      <c r="J2765" s="315"/>
      <c r="K2765" s="315">
        <v>4105</v>
      </c>
      <c r="L2765" s="315" t="s">
        <v>3190</v>
      </c>
      <c r="M2765" s="315" t="s">
        <v>1484</v>
      </c>
      <c r="N2765" s="315" t="s">
        <v>755</v>
      </c>
      <c r="O2765" s="315"/>
      <c r="P2765" s="315"/>
      <c r="Q2765" s="315"/>
    </row>
    <row r="2766" spans="1:17">
      <c r="A2766" s="315" t="s">
        <v>755</v>
      </c>
      <c r="B2766" s="315" t="s">
        <v>2095</v>
      </c>
      <c r="C2766" s="315" t="s">
        <v>2096</v>
      </c>
      <c r="D2766" s="316">
        <v>4.5599999999999996</v>
      </c>
      <c r="E2766" s="317">
        <v>4400</v>
      </c>
      <c r="F2766" s="317">
        <v>2604.7999999999997</v>
      </c>
      <c r="G2766" s="318">
        <v>40797</v>
      </c>
      <c r="H2766" s="318">
        <v>40841</v>
      </c>
      <c r="I2766" s="318">
        <v>50040</v>
      </c>
      <c r="J2766" s="315"/>
      <c r="K2766" s="315">
        <v>3714</v>
      </c>
      <c r="L2766" s="315" t="s">
        <v>1076</v>
      </c>
      <c r="M2766" s="315" t="s">
        <v>764</v>
      </c>
      <c r="N2766" s="315" t="s">
        <v>755</v>
      </c>
      <c r="O2766" s="315"/>
      <c r="P2766" s="315"/>
      <c r="Q2766" s="315"/>
    </row>
    <row r="2767" spans="1:17">
      <c r="A2767" s="315" t="s">
        <v>755</v>
      </c>
      <c r="B2767" s="315" t="s">
        <v>2095</v>
      </c>
      <c r="C2767" s="315" t="s">
        <v>2098</v>
      </c>
      <c r="D2767" s="316">
        <v>4.5599999999999996</v>
      </c>
      <c r="E2767" s="317">
        <v>2597.1200000000003</v>
      </c>
      <c r="F2767" s="317">
        <v>1153.1000000000001</v>
      </c>
      <c r="G2767" s="318">
        <v>40816</v>
      </c>
      <c r="H2767" s="318">
        <v>40962</v>
      </c>
      <c r="I2767" s="318">
        <v>50405</v>
      </c>
      <c r="J2767" s="315"/>
      <c r="K2767" s="315">
        <v>9470</v>
      </c>
      <c r="L2767" s="315" t="s">
        <v>919</v>
      </c>
      <c r="M2767" s="315" t="s">
        <v>770</v>
      </c>
      <c r="N2767" s="315" t="s">
        <v>755</v>
      </c>
      <c r="O2767" s="315"/>
      <c r="P2767" s="315"/>
      <c r="Q2767" s="315"/>
    </row>
    <row r="2768" spans="1:17">
      <c r="A2768" s="315" t="s">
        <v>755</v>
      </c>
      <c r="B2768" s="315" t="s">
        <v>2095</v>
      </c>
      <c r="C2768" s="315" t="s">
        <v>2098</v>
      </c>
      <c r="D2768" s="316">
        <v>4.5599999999999996</v>
      </c>
      <c r="E2768" s="317">
        <v>2773</v>
      </c>
      <c r="F2768" s="317">
        <v>1339.3600000000001</v>
      </c>
      <c r="G2768" s="318">
        <v>40826</v>
      </c>
      <c r="H2768" s="318">
        <v>40889</v>
      </c>
      <c r="I2768" s="318">
        <v>50040</v>
      </c>
      <c r="J2768" s="315"/>
      <c r="K2768" s="315">
        <v>1040</v>
      </c>
      <c r="L2768" s="315" t="s">
        <v>2154</v>
      </c>
      <c r="M2768" s="315" t="s">
        <v>766</v>
      </c>
      <c r="N2768" s="315" t="s">
        <v>755</v>
      </c>
      <c r="O2768" s="315"/>
      <c r="P2768" s="315"/>
      <c r="Q2768" s="315"/>
    </row>
    <row r="2769" spans="1:17">
      <c r="A2769" s="315" t="s">
        <v>755</v>
      </c>
      <c r="B2769" s="315" t="s">
        <v>2095</v>
      </c>
      <c r="C2769" s="315" t="s">
        <v>2098</v>
      </c>
      <c r="D2769" s="316">
        <v>4.5599999999999996</v>
      </c>
      <c r="E2769" s="317">
        <v>2271</v>
      </c>
      <c r="F2769" s="317">
        <v>1008.3199999999999</v>
      </c>
      <c r="G2769" s="318">
        <v>40848</v>
      </c>
      <c r="H2769" s="318">
        <v>40968</v>
      </c>
      <c r="I2769" s="318">
        <v>50405</v>
      </c>
      <c r="J2769" s="315"/>
      <c r="K2769" s="315">
        <v>6300</v>
      </c>
      <c r="L2769" s="315" t="s">
        <v>327</v>
      </c>
      <c r="M2769" s="315" t="s">
        <v>1712</v>
      </c>
      <c r="N2769" s="315" t="s">
        <v>755</v>
      </c>
      <c r="O2769" s="315"/>
      <c r="P2769" s="315"/>
      <c r="Q2769" s="315"/>
    </row>
    <row r="2770" spans="1:17">
      <c r="A2770" s="315" t="s">
        <v>755</v>
      </c>
      <c r="B2770" s="315" t="s">
        <v>2095</v>
      </c>
      <c r="C2770" s="315" t="s">
        <v>2096</v>
      </c>
      <c r="D2770" s="316">
        <v>4.5599999999999996</v>
      </c>
      <c r="E2770" s="317">
        <v>2500</v>
      </c>
      <c r="F2770" s="317">
        <v>1480</v>
      </c>
      <c r="G2770" s="318">
        <v>40851</v>
      </c>
      <c r="H2770" s="318">
        <v>40807</v>
      </c>
      <c r="I2770" s="318">
        <v>50040</v>
      </c>
      <c r="J2770" s="315"/>
      <c r="K2770" s="315">
        <v>4617</v>
      </c>
      <c r="L2770" s="315" t="s">
        <v>1295</v>
      </c>
      <c r="M2770" s="315" t="s">
        <v>1296</v>
      </c>
      <c r="N2770" s="315" t="s">
        <v>755</v>
      </c>
      <c r="O2770" s="315"/>
      <c r="P2770" s="315"/>
      <c r="Q2770" s="315"/>
    </row>
    <row r="2771" spans="1:17">
      <c r="A2771" s="315" t="s">
        <v>755</v>
      </c>
      <c r="B2771" s="315" t="s">
        <v>2095</v>
      </c>
      <c r="C2771" s="315" t="s">
        <v>2098</v>
      </c>
      <c r="D2771" s="316">
        <v>4.59</v>
      </c>
      <c r="E2771" s="317">
        <v>1468.53</v>
      </c>
      <c r="F2771" s="317">
        <v>585.94000000000005</v>
      </c>
      <c r="G2771" s="318">
        <v>40813</v>
      </c>
      <c r="H2771" s="318">
        <v>40981</v>
      </c>
      <c r="I2771" s="318">
        <v>50405</v>
      </c>
      <c r="J2771" s="315"/>
      <c r="K2771" s="315">
        <v>4528</v>
      </c>
      <c r="L2771" s="315" t="s">
        <v>2080</v>
      </c>
      <c r="M2771" s="315" t="s">
        <v>1296</v>
      </c>
      <c r="N2771" s="315" t="s">
        <v>755</v>
      </c>
      <c r="O2771" s="315"/>
      <c r="P2771" s="315"/>
      <c r="Q2771" s="315"/>
    </row>
    <row r="2772" spans="1:17">
      <c r="A2772" s="315" t="s">
        <v>755</v>
      </c>
      <c r="B2772" s="315" t="s">
        <v>2095</v>
      </c>
      <c r="C2772" s="315" t="s">
        <v>2098</v>
      </c>
      <c r="D2772" s="316">
        <v>4.5999999999999996</v>
      </c>
      <c r="E2772" s="317">
        <v>3261</v>
      </c>
      <c r="F2772" s="317">
        <v>2445.75</v>
      </c>
      <c r="G2772" s="318">
        <v>39570</v>
      </c>
      <c r="H2772" s="318">
        <v>39722</v>
      </c>
      <c r="I2772" s="318">
        <v>48914</v>
      </c>
      <c r="J2772" s="315"/>
      <c r="K2772" s="315">
        <v>1053</v>
      </c>
      <c r="L2772" s="315" t="s">
        <v>1267</v>
      </c>
      <c r="M2772" s="315" t="s">
        <v>766</v>
      </c>
      <c r="N2772" s="315" t="s">
        <v>755</v>
      </c>
      <c r="O2772" s="315"/>
      <c r="P2772" s="315"/>
      <c r="Q2772" s="315"/>
    </row>
    <row r="2773" spans="1:17">
      <c r="A2773" s="315" t="s">
        <v>750</v>
      </c>
      <c r="B2773" s="315" t="s">
        <v>2095</v>
      </c>
      <c r="C2773" s="315" t="s">
        <v>2096</v>
      </c>
      <c r="D2773" s="316">
        <v>4.5999999999999996</v>
      </c>
      <c r="E2773" s="317">
        <v>6040</v>
      </c>
      <c r="F2773" s="317">
        <v>5436</v>
      </c>
      <c r="G2773" s="318">
        <v>39570</v>
      </c>
      <c r="H2773" s="318">
        <v>39710</v>
      </c>
      <c r="I2773" s="318">
        <v>48944</v>
      </c>
      <c r="J2773" s="315"/>
      <c r="K2773" s="315">
        <v>3178</v>
      </c>
      <c r="L2773" s="315" t="s">
        <v>1816</v>
      </c>
      <c r="M2773" s="315" t="s">
        <v>761</v>
      </c>
      <c r="N2773" s="315" t="s">
        <v>750</v>
      </c>
      <c r="O2773" s="315"/>
      <c r="P2773" s="315"/>
      <c r="Q2773" s="315"/>
    </row>
    <row r="2774" spans="1:17">
      <c r="A2774" s="315" t="s">
        <v>755</v>
      </c>
      <c r="B2774" s="315" t="s">
        <v>2095</v>
      </c>
      <c r="C2774" s="315" t="s">
        <v>2096</v>
      </c>
      <c r="D2774" s="316">
        <v>4.5999999999999996</v>
      </c>
      <c r="E2774" s="317">
        <v>4336.01</v>
      </c>
      <c r="F2774" s="317">
        <v>3902.41</v>
      </c>
      <c r="G2774" s="318">
        <v>39569</v>
      </c>
      <c r="H2774" s="318">
        <v>39567</v>
      </c>
      <c r="I2774" s="318">
        <v>48914</v>
      </c>
      <c r="J2774" s="315"/>
      <c r="K2774" s="315">
        <v>8633</v>
      </c>
      <c r="L2774" s="315" t="s">
        <v>2643</v>
      </c>
      <c r="M2774" s="315" t="s">
        <v>784</v>
      </c>
      <c r="N2774" s="315" t="s">
        <v>755</v>
      </c>
      <c r="O2774" s="315"/>
      <c r="P2774" s="315"/>
      <c r="Q2774" s="315"/>
    </row>
    <row r="2775" spans="1:17">
      <c r="A2775" s="315" t="s">
        <v>755</v>
      </c>
      <c r="B2775" s="315" t="s">
        <v>2095</v>
      </c>
      <c r="C2775" s="315" t="s">
        <v>2098</v>
      </c>
      <c r="D2775" s="316">
        <v>4.5999999999999996</v>
      </c>
      <c r="E2775" s="317">
        <v>3565</v>
      </c>
      <c r="F2775" s="317">
        <v>2673.75</v>
      </c>
      <c r="G2775" s="318">
        <v>39570</v>
      </c>
      <c r="H2775" s="318">
        <v>39773</v>
      </c>
      <c r="I2775" s="318">
        <v>48914</v>
      </c>
      <c r="J2775" s="315"/>
      <c r="K2775" s="315">
        <v>6130</v>
      </c>
      <c r="L2775" s="315" t="s">
        <v>2228</v>
      </c>
      <c r="M2775" s="315" t="s">
        <v>788</v>
      </c>
      <c r="N2775" s="315" t="s">
        <v>755</v>
      </c>
      <c r="O2775" s="315"/>
      <c r="P2775" s="315"/>
      <c r="Q2775" s="315"/>
    </row>
    <row r="2776" spans="1:17">
      <c r="A2776" s="315" t="s">
        <v>755</v>
      </c>
      <c r="B2776" s="315" t="s">
        <v>2095</v>
      </c>
      <c r="C2776" s="315" t="s">
        <v>2096</v>
      </c>
      <c r="D2776" s="316">
        <v>4.5999999999999996</v>
      </c>
      <c r="E2776" s="317">
        <v>3661</v>
      </c>
      <c r="F2776" s="317">
        <v>3294.9000000000005</v>
      </c>
      <c r="G2776" s="318">
        <v>39570</v>
      </c>
      <c r="H2776" s="318">
        <v>39619</v>
      </c>
      <c r="I2776" s="318">
        <v>48914</v>
      </c>
      <c r="J2776" s="315"/>
      <c r="K2776" s="315">
        <v>8962</v>
      </c>
      <c r="L2776" s="315" t="s">
        <v>3213</v>
      </c>
      <c r="M2776" s="315" t="s">
        <v>776</v>
      </c>
      <c r="N2776" s="315" t="s">
        <v>755</v>
      </c>
      <c r="O2776" s="315"/>
      <c r="P2776" s="315"/>
      <c r="Q2776" s="315"/>
    </row>
    <row r="2777" spans="1:17">
      <c r="A2777" s="315" t="s">
        <v>755</v>
      </c>
      <c r="B2777" s="315" t="s">
        <v>2095</v>
      </c>
      <c r="C2777" s="315" t="s">
        <v>2098</v>
      </c>
      <c r="D2777" s="316">
        <v>4.5999999999999996</v>
      </c>
      <c r="E2777" s="317">
        <v>4097</v>
      </c>
      <c r="F2777" s="317">
        <v>2818.73</v>
      </c>
      <c r="G2777" s="318">
        <v>39570</v>
      </c>
      <c r="H2777" s="318">
        <v>39403</v>
      </c>
      <c r="I2777" s="318">
        <v>48579</v>
      </c>
      <c r="J2777" s="315"/>
      <c r="K2777" s="315">
        <v>3613</v>
      </c>
      <c r="L2777" s="315" t="s">
        <v>2278</v>
      </c>
      <c r="M2777" s="315" t="s">
        <v>764</v>
      </c>
      <c r="N2777" s="315" t="s">
        <v>755</v>
      </c>
      <c r="O2777" s="315"/>
      <c r="P2777" s="315"/>
      <c r="Q2777" s="315"/>
    </row>
    <row r="2778" spans="1:17">
      <c r="A2778" s="315" t="s">
        <v>755</v>
      </c>
      <c r="B2778" s="315" t="s">
        <v>2095</v>
      </c>
      <c r="C2778" s="315" t="s">
        <v>2098</v>
      </c>
      <c r="D2778" s="316">
        <v>4.5999999999999996</v>
      </c>
      <c r="E2778" s="317">
        <v>4401.6499999999996</v>
      </c>
      <c r="F2778" s="317">
        <v>2125.9900000000002</v>
      </c>
      <c r="G2778" s="318">
        <v>39570</v>
      </c>
      <c r="H2778" s="318">
        <v>40777</v>
      </c>
      <c r="I2778" s="318">
        <v>50040</v>
      </c>
      <c r="J2778" s="315"/>
      <c r="K2778" s="315">
        <v>4515</v>
      </c>
      <c r="L2778" s="315" t="s">
        <v>2361</v>
      </c>
      <c r="M2778" s="315" t="s">
        <v>1296</v>
      </c>
      <c r="N2778" s="315" t="s">
        <v>755</v>
      </c>
      <c r="O2778" s="315"/>
      <c r="P2778" s="315"/>
      <c r="Q2778" s="315"/>
    </row>
    <row r="2779" spans="1:17">
      <c r="A2779" s="315" t="s">
        <v>755</v>
      </c>
      <c r="B2779" s="315" t="s">
        <v>2095</v>
      </c>
      <c r="C2779" s="315" t="s">
        <v>2098</v>
      </c>
      <c r="D2779" s="316">
        <v>4.5999999999999996</v>
      </c>
      <c r="E2779" s="317">
        <v>5038</v>
      </c>
      <c r="F2779" s="317">
        <v>3778.5</v>
      </c>
      <c r="G2779" s="318">
        <v>39570</v>
      </c>
      <c r="H2779" s="318">
        <v>39762</v>
      </c>
      <c r="I2779" s="318">
        <v>48944</v>
      </c>
      <c r="J2779" s="315"/>
      <c r="K2779" s="315">
        <v>9475</v>
      </c>
      <c r="L2779" s="315" t="s">
        <v>2207</v>
      </c>
      <c r="M2779" s="315" t="s">
        <v>770</v>
      </c>
      <c r="N2779" s="315" t="s">
        <v>755</v>
      </c>
      <c r="O2779" s="315"/>
      <c r="P2779" s="315"/>
      <c r="Q2779" s="315"/>
    </row>
    <row r="2780" spans="1:17">
      <c r="A2780" s="315" t="s">
        <v>755</v>
      </c>
      <c r="B2780" s="315" t="s">
        <v>2095</v>
      </c>
      <c r="C2780" s="315" t="s">
        <v>2098</v>
      </c>
      <c r="D2780" s="316">
        <v>4.5999999999999996</v>
      </c>
      <c r="E2780" s="317">
        <v>4487</v>
      </c>
      <c r="F2780" s="317">
        <v>3365.25</v>
      </c>
      <c r="G2780" s="318">
        <v>39570</v>
      </c>
      <c r="H2780" s="318">
        <v>39384</v>
      </c>
      <c r="I2780" s="318">
        <v>48549</v>
      </c>
      <c r="J2780" s="315"/>
      <c r="K2780" s="315">
        <v>8226</v>
      </c>
      <c r="L2780" s="315" t="s">
        <v>3282</v>
      </c>
      <c r="M2780" s="315" t="s">
        <v>1051</v>
      </c>
      <c r="N2780" s="315" t="s">
        <v>755</v>
      </c>
      <c r="O2780" s="315"/>
      <c r="P2780" s="315"/>
      <c r="Q2780" s="315"/>
    </row>
    <row r="2781" spans="1:17">
      <c r="A2781" s="315" t="s">
        <v>755</v>
      </c>
      <c r="B2781" s="315" t="s">
        <v>2095</v>
      </c>
      <c r="C2781" s="315" t="s">
        <v>2098</v>
      </c>
      <c r="D2781" s="316">
        <v>4.5999999999999996</v>
      </c>
      <c r="E2781" s="317">
        <v>3119</v>
      </c>
      <c r="F2781" s="317">
        <v>1911.94</v>
      </c>
      <c r="G2781" s="318">
        <v>39570</v>
      </c>
      <c r="H2781" s="318">
        <v>40137</v>
      </c>
      <c r="I2781" s="318">
        <v>49309</v>
      </c>
      <c r="J2781" s="315"/>
      <c r="K2781" s="315">
        <v>4800</v>
      </c>
      <c r="L2781" s="315" t="s">
        <v>2340</v>
      </c>
      <c r="M2781" s="315" t="s">
        <v>776</v>
      </c>
      <c r="N2781" s="315" t="s">
        <v>755</v>
      </c>
      <c r="O2781" s="315"/>
      <c r="P2781" s="315"/>
      <c r="Q2781" s="315"/>
    </row>
    <row r="2782" spans="1:17">
      <c r="A2782" s="315" t="s">
        <v>755</v>
      </c>
      <c r="B2782" s="315" t="s">
        <v>2095</v>
      </c>
      <c r="C2782" s="315" t="s">
        <v>2098</v>
      </c>
      <c r="D2782" s="316">
        <v>4.5999999999999996</v>
      </c>
      <c r="E2782" s="317">
        <v>4534</v>
      </c>
      <c r="F2782" s="317">
        <v>3400.5</v>
      </c>
      <c r="G2782" s="318">
        <v>39570</v>
      </c>
      <c r="H2782" s="318">
        <v>39519</v>
      </c>
      <c r="I2782" s="318">
        <v>48944</v>
      </c>
      <c r="J2782" s="315"/>
      <c r="K2782" s="315">
        <v>3110</v>
      </c>
      <c r="L2782" s="315" t="s">
        <v>2198</v>
      </c>
      <c r="M2782" s="315" t="s">
        <v>764</v>
      </c>
      <c r="N2782" s="315" t="s">
        <v>755</v>
      </c>
      <c r="O2782" s="315"/>
      <c r="P2782" s="315"/>
      <c r="Q2782" s="315"/>
    </row>
    <row r="2783" spans="1:17">
      <c r="A2783" s="315" t="s">
        <v>755</v>
      </c>
      <c r="B2783" s="315" t="s">
        <v>2095</v>
      </c>
      <c r="C2783" s="315" t="s">
        <v>2098</v>
      </c>
      <c r="D2783" s="316">
        <v>4.5999999999999996</v>
      </c>
      <c r="E2783" s="317">
        <v>2757</v>
      </c>
      <c r="F2783" s="317">
        <v>1695.57</v>
      </c>
      <c r="G2783" s="318">
        <v>39570</v>
      </c>
      <c r="H2783" s="318">
        <v>40499</v>
      </c>
      <c r="I2783" s="318">
        <v>49674</v>
      </c>
      <c r="J2783" s="315"/>
      <c r="K2783" s="315">
        <v>6004</v>
      </c>
      <c r="L2783" s="315" t="s">
        <v>314</v>
      </c>
      <c r="M2783" s="315" t="s">
        <v>788</v>
      </c>
      <c r="N2783" s="315" t="s">
        <v>755</v>
      </c>
      <c r="O2783" s="315"/>
      <c r="P2783" s="315"/>
      <c r="Q2783" s="315"/>
    </row>
    <row r="2784" spans="1:17">
      <c r="A2784" s="315" t="s">
        <v>755</v>
      </c>
      <c r="B2784" s="315" t="s">
        <v>2095</v>
      </c>
      <c r="C2784" s="315" t="s">
        <v>2098</v>
      </c>
      <c r="D2784" s="316">
        <v>4.5999999999999996</v>
      </c>
      <c r="E2784" s="317">
        <v>4455</v>
      </c>
      <c r="F2784" s="317">
        <v>3341.25</v>
      </c>
      <c r="G2784" s="318">
        <v>39570</v>
      </c>
      <c r="H2784" s="318">
        <v>39374</v>
      </c>
      <c r="I2784" s="318">
        <v>48549</v>
      </c>
      <c r="J2784" s="315"/>
      <c r="K2784" s="315">
        <v>8260</v>
      </c>
      <c r="L2784" s="315" t="s">
        <v>1050</v>
      </c>
      <c r="M2784" s="315" t="s">
        <v>1051</v>
      </c>
      <c r="N2784" s="315" t="s">
        <v>755</v>
      </c>
      <c r="O2784" s="315"/>
      <c r="P2784" s="315"/>
      <c r="Q2784" s="315"/>
    </row>
    <row r="2785" spans="1:17">
      <c r="A2785" s="315" t="s">
        <v>755</v>
      </c>
      <c r="B2785" s="315" t="s">
        <v>2095</v>
      </c>
      <c r="C2785" s="315" t="s">
        <v>2096</v>
      </c>
      <c r="D2785" s="316">
        <v>4.5999999999999996</v>
      </c>
      <c r="E2785" s="317">
        <v>3937</v>
      </c>
      <c r="F2785" s="317">
        <v>3543.3</v>
      </c>
      <c r="G2785" s="318">
        <v>39573</v>
      </c>
      <c r="H2785" s="318">
        <v>39227</v>
      </c>
      <c r="I2785" s="318">
        <v>48549</v>
      </c>
      <c r="J2785" s="315"/>
      <c r="K2785" s="315">
        <v>8832</v>
      </c>
      <c r="L2785" s="315" t="s">
        <v>2570</v>
      </c>
      <c r="M2785" s="315" t="s">
        <v>1388</v>
      </c>
      <c r="N2785" s="315" t="s">
        <v>755</v>
      </c>
      <c r="O2785" s="315"/>
      <c r="P2785" s="315"/>
      <c r="Q2785" s="315"/>
    </row>
    <row r="2786" spans="1:17">
      <c r="A2786" s="315" t="s">
        <v>755</v>
      </c>
      <c r="B2786" s="315" t="s">
        <v>2095</v>
      </c>
      <c r="C2786" s="315" t="s">
        <v>2098</v>
      </c>
      <c r="D2786" s="316">
        <v>4.5999999999999996</v>
      </c>
      <c r="E2786" s="317">
        <v>3956.84</v>
      </c>
      <c r="F2786" s="317">
        <v>2967.64</v>
      </c>
      <c r="G2786" s="318">
        <v>39576</v>
      </c>
      <c r="H2786" s="318">
        <v>39176</v>
      </c>
      <c r="I2786" s="318">
        <v>48549</v>
      </c>
      <c r="J2786" s="315"/>
      <c r="K2786" s="315">
        <v>4147</v>
      </c>
      <c r="L2786" s="315" t="s">
        <v>3209</v>
      </c>
      <c r="M2786" s="315" t="s">
        <v>1484</v>
      </c>
      <c r="N2786" s="315" t="s">
        <v>755</v>
      </c>
      <c r="O2786" s="315"/>
      <c r="P2786" s="315"/>
      <c r="Q2786" s="315"/>
    </row>
    <row r="2787" spans="1:17">
      <c r="A2787" s="315" t="s">
        <v>755</v>
      </c>
      <c r="B2787" s="315" t="s">
        <v>2095</v>
      </c>
      <c r="C2787" s="315" t="s">
        <v>2098</v>
      </c>
      <c r="D2787" s="316">
        <v>4.5999999999999996</v>
      </c>
      <c r="E2787" s="317">
        <v>4663</v>
      </c>
      <c r="F2787" s="317">
        <v>3497.25</v>
      </c>
      <c r="G2787" s="318">
        <v>39598</v>
      </c>
      <c r="H2787" s="318">
        <v>39500</v>
      </c>
      <c r="I2787" s="318">
        <v>48914</v>
      </c>
      <c r="J2787" s="315"/>
      <c r="K2787" s="315">
        <v>8965</v>
      </c>
      <c r="L2787" s="315" t="s">
        <v>3283</v>
      </c>
      <c r="M2787" s="315" t="s">
        <v>776</v>
      </c>
      <c r="N2787" s="315" t="s">
        <v>755</v>
      </c>
      <c r="O2787" s="315"/>
      <c r="P2787" s="315"/>
      <c r="Q2787" s="315"/>
    </row>
    <row r="2788" spans="1:17">
      <c r="A2788" s="315" t="s">
        <v>755</v>
      </c>
      <c r="B2788" s="315" t="s">
        <v>2095</v>
      </c>
      <c r="C2788" s="315" t="s">
        <v>2098</v>
      </c>
      <c r="D2788" s="316">
        <v>4.5999999999999996</v>
      </c>
      <c r="E2788" s="317">
        <v>5165.5600000000004</v>
      </c>
      <c r="F2788" s="317">
        <v>2494.9599999999996</v>
      </c>
      <c r="G2788" s="318">
        <v>39569</v>
      </c>
      <c r="H2788" s="318">
        <v>40676</v>
      </c>
      <c r="I2788" s="318">
        <v>50040</v>
      </c>
      <c r="J2788" s="315"/>
      <c r="K2788" s="315">
        <v>9479</v>
      </c>
      <c r="L2788" s="315" t="s">
        <v>2476</v>
      </c>
      <c r="M2788" s="315" t="s">
        <v>770</v>
      </c>
      <c r="N2788" s="315" t="s">
        <v>755</v>
      </c>
      <c r="O2788" s="315"/>
      <c r="P2788" s="315"/>
      <c r="Q2788" s="315"/>
    </row>
    <row r="2789" spans="1:17">
      <c r="A2789" s="315" t="s">
        <v>755</v>
      </c>
      <c r="B2789" s="315" t="s">
        <v>2095</v>
      </c>
      <c r="C2789" s="315" t="s">
        <v>2098</v>
      </c>
      <c r="D2789" s="316">
        <v>4.5999999999999996</v>
      </c>
      <c r="E2789" s="317">
        <v>5051</v>
      </c>
      <c r="F2789" s="317">
        <v>3788.25</v>
      </c>
      <c r="G2789" s="318">
        <v>39569</v>
      </c>
      <c r="H2789" s="318">
        <v>39527</v>
      </c>
      <c r="I2789" s="318">
        <v>48944</v>
      </c>
      <c r="J2789" s="315"/>
      <c r="K2789" s="315">
        <v>9452</v>
      </c>
      <c r="L2789" s="315" t="s">
        <v>3142</v>
      </c>
      <c r="M2789" s="315" t="s">
        <v>770</v>
      </c>
      <c r="N2789" s="315" t="s">
        <v>755</v>
      </c>
      <c r="O2789" s="315"/>
      <c r="P2789" s="315"/>
      <c r="Q2789" s="315"/>
    </row>
    <row r="2790" spans="1:17">
      <c r="A2790" s="315" t="s">
        <v>755</v>
      </c>
      <c r="B2790" s="315" t="s">
        <v>2095</v>
      </c>
      <c r="C2790" s="315" t="s">
        <v>2098</v>
      </c>
      <c r="D2790" s="316">
        <v>4.5999999999999996</v>
      </c>
      <c r="E2790" s="317">
        <v>4470</v>
      </c>
      <c r="F2790" s="317">
        <v>1783.53</v>
      </c>
      <c r="G2790" s="318">
        <v>39588</v>
      </c>
      <c r="H2790" s="318">
        <v>41074</v>
      </c>
      <c r="I2790" s="318">
        <v>50405</v>
      </c>
      <c r="J2790" s="315"/>
      <c r="K2790" s="315">
        <v>6512</v>
      </c>
      <c r="L2790" s="315" t="s">
        <v>2050</v>
      </c>
      <c r="M2790" s="315" t="s">
        <v>811</v>
      </c>
      <c r="N2790" s="315" t="s">
        <v>755</v>
      </c>
      <c r="O2790" s="315"/>
      <c r="P2790" s="315"/>
      <c r="Q2790" s="315"/>
    </row>
    <row r="2791" spans="1:17">
      <c r="A2791" s="315" t="s">
        <v>755</v>
      </c>
      <c r="B2791" s="315" t="s">
        <v>2095</v>
      </c>
      <c r="C2791" s="315" t="s">
        <v>2098</v>
      </c>
      <c r="D2791" s="316">
        <v>4.5999999999999996</v>
      </c>
      <c r="E2791" s="317">
        <v>5111</v>
      </c>
      <c r="F2791" s="317">
        <v>2468.61</v>
      </c>
      <c r="G2791" s="318">
        <v>39570</v>
      </c>
      <c r="H2791" s="318">
        <v>40760</v>
      </c>
      <c r="I2791" s="318">
        <v>50040</v>
      </c>
      <c r="J2791" s="315"/>
      <c r="K2791" s="315">
        <v>5245</v>
      </c>
      <c r="L2791" s="315" t="s">
        <v>2956</v>
      </c>
      <c r="M2791" s="315" t="s">
        <v>776</v>
      </c>
      <c r="N2791" s="315" t="s">
        <v>755</v>
      </c>
      <c r="O2791" s="315"/>
      <c r="P2791" s="315"/>
      <c r="Q2791" s="315"/>
    </row>
    <row r="2792" spans="1:17">
      <c r="A2792" s="315" t="s">
        <v>755</v>
      </c>
      <c r="B2792" s="315" t="s">
        <v>2095</v>
      </c>
      <c r="C2792" s="315" t="s">
        <v>2098</v>
      </c>
      <c r="D2792" s="316">
        <v>4.5999999999999996</v>
      </c>
      <c r="E2792" s="317">
        <v>4829</v>
      </c>
      <c r="F2792" s="317">
        <v>3621.75</v>
      </c>
      <c r="G2792" s="318">
        <v>39570</v>
      </c>
      <c r="H2792" s="318">
        <v>40011</v>
      </c>
      <c r="I2792" s="318">
        <v>49309</v>
      </c>
      <c r="J2792" s="315"/>
      <c r="K2792" s="315">
        <v>8547</v>
      </c>
      <c r="L2792" s="315" t="s">
        <v>3284</v>
      </c>
      <c r="M2792" s="315" t="s">
        <v>792</v>
      </c>
      <c r="N2792" s="315" t="s">
        <v>755</v>
      </c>
      <c r="O2792" s="315"/>
      <c r="P2792" s="315"/>
      <c r="Q2792" s="315"/>
    </row>
    <row r="2793" spans="1:17">
      <c r="A2793" s="315" t="s">
        <v>755</v>
      </c>
      <c r="B2793" s="315" t="s">
        <v>2095</v>
      </c>
      <c r="C2793" s="315" t="s">
        <v>2096</v>
      </c>
      <c r="D2793" s="316">
        <v>4.5999999999999996</v>
      </c>
      <c r="E2793" s="317">
        <v>4076</v>
      </c>
      <c r="F2793" s="317">
        <v>3668.4</v>
      </c>
      <c r="G2793" s="318">
        <v>39570</v>
      </c>
      <c r="H2793" s="318">
        <v>39897</v>
      </c>
      <c r="I2793" s="318">
        <v>49279</v>
      </c>
      <c r="J2793" s="315"/>
      <c r="K2793" s="315">
        <v>6943</v>
      </c>
      <c r="L2793" s="315" t="s">
        <v>3285</v>
      </c>
      <c r="M2793" s="315" t="s">
        <v>811</v>
      </c>
      <c r="N2793" s="315" t="s">
        <v>755</v>
      </c>
      <c r="O2793" s="315"/>
      <c r="P2793" s="315"/>
      <c r="Q2793" s="315"/>
    </row>
    <row r="2794" spans="1:17">
      <c r="A2794" s="315" t="s">
        <v>755</v>
      </c>
      <c r="B2794" s="315" t="s">
        <v>2095</v>
      </c>
      <c r="C2794" s="315" t="s">
        <v>2098</v>
      </c>
      <c r="D2794" s="316">
        <v>4.5999999999999996</v>
      </c>
      <c r="E2794" s="317">
        <v>4163</v>
      </c>
      <c r="F2794" s="317">
        <v>2010.7399999999998</v>
      </c>
      <c r="G2794" s="318">
        <v>39570</v>
      </c>
      <c r="H2794" s="318">
        <v>40858</v>
      </c>
      <c r="I2794" s="318">
        <v>50040</v>
      </c>
      <c r="J2794" s="315"/>
      <c r="K2794" s="315">
        <v>6274</v>
      </c>
      <c r="L2794" s="315" t="s">
        <v>799</v>
      </c>
      <c r="M2794" s="315" t="s">
        <v>788</v>
      </c>
      <c r="N2794" s="315" t="s">
        <v>755</v>
      </c>
      <c r="O2794" s="315"/>
      <c r="P2794" s="315"/>
      <c r="Q2794" s="315"/>
    </row>
    <row r="2795" spans="1:17">
      <c r="A2795" s="315" t="s">
        <v>755</v>
      </c>
      <c r="B2795" s="315" t="s">
        <v>2095</v>
      </c>
      <c r="C2795" s="315" t="s">
        <v>2098</v>
      </c>
      <c r="D2795" s="316">
        <v>4.5999999999999996</v>
      </c>
      <c r="E2795" s="317">
        <v>3959</v>
      </c>
      <c r="F2795" s="317">
        <v>1912.2</v>
      </c>
      <c r="G2795" s="318">
        <v>39570</v>
      </c>
      <c r="H2795" s="318">
        <v>40718</v>
      </c>
      <c r="I2795" s="318">
        <v>50040</v>
      </c>
      <c r="J2795" s="315"/>
      <c r="K2795" s="315">
        <v>1595</v>
      </c>
      <c r="L2795" s="315" t="s">
        <v>3106</v>
      </c>
      <c r="M2795" s="315" t="s">
        <v>766</v>
      </c>
      <c r="N2795" s="315" t="s">
        <v>755</v>
      </c>
      <c r="O2795" s="315"/>
      <c r="P2795" s="315"/>
      <c r="Q2795" s="315"/>
    </row>
    <row r="2796" spans="1:17">
      <c r="A2796" s="315" t="s">
        <v>755</v>
      </c>
      <c r="B2796" s="315" t="s">
        <v>2095</v>
      </c>
      <c r="C2796" s="315" t="s">
        <v>2098</v>
      </c>
      <c r="D2796" s="316">
        <v>4.5999999999999996</v>
      </c>
      <c r="E2796" s="317">
        <v>2887.63</v>
      </c>
      <c r="F2796" s="317">
        <v>1394.72</v>
      </c>
      <c r="G2796" s="318">
        <v>39570</v>
      </c>
      <c r="H2796" s="318">
        <v>40883</v>
      </c>
      <c r="I2796" s="318">
        <v>50040</v>
      </c>
      <c r="J2796" s="315"/>
      <c r="K2796" s="315">
        <v>4950</v>
      </c>
      <c r="L2796" s="315" t="s">
        <v>2266</v>
      </c>
      <c r="M2796" s="315" t="s">
        <v>764</v>
      </c>
      <c r="N2796" s="315" t="s">
        <v>755</v>
      </c>
      <c r="O2796" s="315"/>
      <c r="P2796" s="315"/>
      <c r="Q2796" s="315"/>
    </row>
    <row r="2797" spans="1:17">
      <c r="A2797" s="315" t="s">
        <v>755</v>
      </c>
      <c r="B2797" s="315" t="s">
        <v>2095</v>
      </c>
      <c r="C2797" s="315" t="s">
        <v>2096</v>
      </c>
      <c r="D2797" s="316">
        <v>4.5999999999999996</v>
      </c>
      <c r="E2797" s="317">
        <v>2925</v>
      </c>
      <c r="F2797" s="317">
        <v>2632.5</v>
      </c>
      <c r="G2797" s="318">
        <v>39604</v>
      </c>
      <c r="H2797" s="318">
        <v>39732</v>
      </c>
      <c r="I2797" s="318">
        <v>48944</v>
      </c>
      <c r="J2797" s="315"/>
      <c r="K2797" s="315">
        <v>2916</v>
      </c>
      <c r="L2797" s="315" t="s">
        <v>3286</v>
      </c>
      <c r="M2797" s="315" t="s">
        <v>1431</v>
      </c>
      <c r="N2797" s="315" t="s">
        <v>755</v>
      </c>
      <c r="O2797" s="315"/>
      <c r="P2797" s="315"/>
      <c r="Q2797" s="315"/>
    </row>
    <row r="2798" spans="1:17">
      <c r="A2798" s="315" t="s">
        <v>755</v>
      </c>
      <c r="B2798" s="315" t="s">
        <v>2095</v>
      </c>
      <c r="C2798" s="315" t="s">
        <v>2098</v>
      </c>
      <c r="D2798" s="316">
        <v>4.5999999999999996</v>
      </c>
      <c r="E2798" s="317">
        <v>3950.9700000000003</v>
      </c>
      <c r="F2798" s="317">
        <v>2125.6199999999994</v>
      </c>
      <c r="G2798" s="318">
        <v>39610</v>
      </c>
      <c r="H2798" s="318">
        <v>40507</v>
      </c>
      <c r="I2798" s="318">
        <v>49674</v>
      </c>
      <c r="J2798" s="315"/>
      <c r="K2798" s="315">
        <v>7513</v>
      </c>
      <c r="L2798" s="315" t="s">
        <v>3287</v>
      </c>
      <c r="M2798" s="315" t="s">
        <v>966</v>
      </c>
      <c r="N2798" s="315" t="s">
        <v>755</v>
      </c>
      <c r="O2798" s="315"/>
      <c r="P2798" s="315"/>
      <c r="Q2798" s="315"/>
    </row>
    <row r="2799" spans="1:17">
      <c r="A2799" s="315" t="s">
        <v>755</v>
      </c>
      <c r="B2799" s="315" t="s">
        <v>2095</v>
      </c>
      <c r="C2799" s="315" t="s">
        <v>2098</v>
      </c>
      <c r="D2799" s="316">
        <v>4.5999999999999996</v>
      </c>
      <c r="E2799" s="317">
        <v>3631</v>
      </c>
      <c r="F2799" s="317">
        <v>2723.25</v>
      </c>
      <c r="G2799" s="318">
        <v>39610</v>
      </c>
      <c r="H2799" s="318">
        <v>39679</v>
      </c>
      <c r="I2799" s="318">
        <v>48944</v>
      </c>
      <c r="J2799" s="315"/>
      <c r="K2799" s="315">
        <v>7325</v>
      </c>
      <c r="L2799" s="315" t="s">
        <v>3288</v>
      </c>
      <c r="M2799" s="315" t="s">
        <v>770</v>
      </c>
      <c r="N2799" s="315" t="s">
        <v>755</v>
      </c>
      <c r="O2799" s="315"/>
      <c r="P2799" s="315"/>
      <c r="Q2799" s="315"/>
    </row>
    <row r="2800" spans="1:17">
      <c r="A2800" s="315" t="s">
        <v>750</v>
      </c>
      <c r="B2800" s="315" t="s">
        <v>2095</v>
      </c>
      <c r="C2800" s="315" t="s">
        <v>2096</v>
      </c>
      <c r="D2800" s="316">
        <v>4.5999999999999996</v>
      </c>
      <c r="E2800" s="317">
        <v>4519</v>
      </c>
      <c r="F2800" s="317">
        <v>3765.84</v>
      </c>
      <c r="G2800" s="318">
        <v>39570</v>
      </c>
      <c r="H2800" s="318">
        <v>39386</v>
      </c>
      <c r="I2800" s="318">
        <v>48579</v>
      </c>
      <c r="J2800" s="315"/>
      <c r="K2800" s="315">
        <v>8750</v>
      </c>
      <c r="L2800" s="315" t="s">
        <v>311</v>
      </c>
      <c r="M2800" s="315" t="s">
        <v>1705</v>
      </c>
      <c r="N2800" s="315" t="s">
        <v>750</v>
      </c>
      <c r="O2800" s="315"/>
      <c r="P2800" s="315"/>
      <c r="Q2800" s="315"/>
    </row>
    <row r="2801" spans="1:17">
      <c r="A2801" s="315" t="s">
        <v>755</v>
      </c>
      <c r="B2801" s="315" t="s">
        <v>2095</v>
      </c>
      <c r="C2801" s="315" t="s">
        <v>2096</v>
      </c>
      <c r="D2801" s="316">
        <v>4.5999999999999996</v>
      </c>
      <c r="E2801" s="317">
        <v>2194</v>
      </c>
      <c r="F2801" s="317">
        <v>1974.6000000000001</v>
      </c>
      <c r="G2801" s="318">
        <v>39632</v>
      </c>
      <c r="H2801" s="318">
        <v>40025</v>
      </c>
      <c r="I2801" s="318">
        <v>49309</v>
      </c>
      <c r="J2801" s="315"/>
      <c r="K2801" s="315">
        <v>3700</v>
      </c>
      <c r="L2801" s="315" t="s">
        <v>1972</v>
      </c>
      <c r="M2801" s="315" t="s">
        <v>764</v>
      </c>
      <c r="N2801" s="315" t="s">
        <v>755</v>
      </c>
      <c r="O2801" s="315"/>
      <c r="P2801" s="315"/>
      <c r="Q2801" s="315"/>
    </row>
    <row r="2802" spans="1:17">
      <c r="A2802" s="315" t="s">
        <v>755</v>
      </c>
      <c r="B2802" s="315" t="s">
        <v>2095</v>
      </c>
      <c r="C2802" s="315" t="s">
        <v>2098</v>
      </c>
      <c r="D2802" s="316">
        <v>4.5999999999999996</v>
      </c>
      <c r="E2802" s="317">
        <v>4213</v>
      </c>
      <c r="F2802" s="317">
        <v>3159.75</v>
      </c>
      <c r="G2802" s="318">
        <v>39659</v>
      </c>
      <c r="H2802" s="318">
        <v>39984</v>
      </c>
      <c r="I2802" s="318">
        <v>49309</v>
      </c>
      <c r="J2802" s="315"/>
      <c r="K2802" s="315">
        <v>1628</v>
      </c>
      <c r="L2802" s="315" t="s">
        <v>2938</v>
      </c>
      <c r="M2802" s="315" t="s">
        <v>761</v>
      </c>
      <c r="N2802" s="315" t="s">
        <v>755</v>
      </c>
      <c r="O2802" s="315"/>
      <c r="P2802" s="315"/>
      <c r="Q2802" s="315"/>
    </row>
    <row r="2803" spans="1:17">
      <c r="A2803" s="315" t="s">
        <v>755</v>
      </c>
      <c r="B2803" s="315" t="s">
        <v>2095</v>
      </c>
      <c r="C2803" s="315" t="s">
        <v>2098</v>
      </c>
      <c r="D2803" s="316">
        <v>4.5999999999999996</v>
      </c>
      <c r="E2803" s="317">
        <v>5081</v>
      </c>
      <c r="F2803" s="317">
        <v>2764.06</v>
      </c>
      <c r="G2803" s="318">
        <v>39687</v>
      </c>
      <c r="H2803" s="318">
        <v>39903</v>
      </c>
      <c r="I2803" s="318">
        <v>49309</v>
      </c>
      <c r="J2803" s="315"/>
      <c r="K2803" s="315">
        <v>3764</v>
      </c>
      <c r="L2803" s="315" t="s">
        <v>3289</v>
      </c>
      <c r="M2803" s="315" t="s">
        <v>764</v>
      </c>
      <c r="N2803" s="315" t="s">
        <v>755</v>
      </c>
      <c r="O2803" s="315"/>
      <c r="P2803" s="315"/>
      <c r="Q2803" s="315"/>
    </row>
    <row r="2804" spans="1:17">
      <c r="A2804" s="315" t="s">
        <v>755</v>
      </c>
      <c r="B2804" s="315" t="s">
        <v>2095</v>
      </c>
      <c r="C2804" s="315" t="s">
        <v>2098</v>
      </c>
      <c r="D2804" s="316">
        <v>4.5999999999999996</v>
      </c>
      <c r="E2804" s="317">
        <v>4437</v>
      </c>
      <c r="F2804" s="317">
        <v>3327.75</v>
      </c>
      <c r="G2804" s="318">
        <v>39738</v>
      </c>
      <c r="H2804" s="318">
        <v>39882</v>
      </c>
      <c r="I2804" s="318">
        <v>49309</v>
      </c>
      <c r="J2804" s="315"/>
      <c r="K2804" s="315">
        <v>1817</v>
      </c>
      <c r="L2804" s="315" t="s">
        <v>2317</v>
      </c>
      <c r="M2804" s="315" t="s">
        <v>766</v>
      </c>
      <c r="N2804" s="315" t="s">
        <v>755</v>
      </c>
      <c r="O2804" s="315"/>
      <c r="P2804" s="315"/>
      <c r="Q2804" s="315"/>
    </row>
    <row r="2805" spans="1:17">
      <c r="A2805" s="315" t="s">
        <v>755</v>
      </c>
      <c r="B2805" s="315" t="s">
        <v>2095</v>
      </c>
      <c r="C2805" s="315" t="s">
        <v>2098</v>
      </c>
      <c r="D2805" s="316">
        <v>4.5999999999999996</v>
      </c>
      <c r="E2805" s="317">
        <v>4950.82</v>
      </c>
      <c r="F2805" s="317">
        <v>3713.12</v>
      </c>
      <c r="G2805" s="318">
        <v>39737</v>
      </c>
      <c r="H2805" s="318">
        <v>39832</v>
      </c>
      <c r="I2805" s="318">
        <v>49309</v>
      </c>
      <c r="J2805" s="315"/>
      <c r="K2805" s="315">
        <v>7304</v>
      </c>
      <c r="L2805" s="315" t="s">
        <v>2170</v>
      </c>
      <c r="M2805" s="315" t="s">
        <v>966</v>
      </c>
      <c r="N2805" s="315" t="s">
        <v>755</v>
      </c>
      <c r="O2805" s="315"/>
      <c r="P2805" s="315"/>
      <c r="Q2805" s="315"/>
    </row>
    <row r="2806" spans="1:17">
      <c r="A2806" s="315" t="s">
        <v>755</v>
      </c>
      <c r="B2806" s="315" t="s">
        <v>2095</v>
      </c>
      <c r="C2806" s="315" t="s">
        <v>2096</v>
      </c>
      <c r="D2806" s="316">
        <v>4.5999999999999996</v>
      </c>
      <c r="E2806" s="317">
        <v>4384</v>
      </c>
      <c r="F2806" s="317">
        <v>3945.5999999999995</v>
      </c>
      <c r="G2806" s="318">
        <v>39797</v>
      </c>
      <c r="H2806" s="318">
        <v>40022</v>
      </c>
      <c r="I2806" s="318">
        <v>49309</v>
      </c>
      <c r="J2806" s="315"/>
      <c r="K2806" s="315">
        <v>4513</v>
      </c>
      <c r="L2806" s="315" t="s">
        <v>2140</v>
      </c>
      <c r="M2806" s="315" t="s">
        <v>1296</v>
      </c>
      <c r="N2806" s="315" t="s">
        <v>755</v>
      </c>
      <c r="O2806" s="315"/>
      <c r="P2806" s="315"/>
      <c r="Q2806" s="315"/>
    </row>
    <row r="2807" spans="1:17">
      <c r="A2807" s="315" t="s">
        <v>755</v>
      </c>
      <c r="B2807" s="315" t="s">
        <v>2095</v>
      </c>
      <c r="C2807" s="315" t="s">
        <v>2098</v>
      </c>
      <c r="D2807" s="316">
        <v>4.5999999999999996</v>
      </c>
      <c r="E2807" s="317">
        <v>4777</v>
      </c>
      <c r="F2807" s="317">
        <v>3582.75</v>
      </c>
      <c r="G2807" s="318">
        <v>39790</v>
      </c>
      <c r="H2807" s="318">
        <v>39962</v>
      </c>
      <c r="I2807" s="318">
        <v>49309</v>
      </c>
      <c r="J2807" s="315"/>
      <c r="K2807" s="315">
        <v>3253</v>
      </c>
      <c r="L2807" s="315" t="s">
        <v>2638</v>
      </c>
      <c r="M2807" s="315" t="s">
        <v>1296</v>
      </c>
      <c r="N2807" s="315" t="s">
        <v>755</v>
      </c>
      <c r="O2807" s="315"/>
      <c r="P2807" s="315"/>
      <c r="Q2807" s="315"/>
    </row>
    <row r="2808" spans="1:17">
      <c r="A2808" s="315" t="s">
        <v>755</v>
      </c>
      <c r="B2808" s="315" t="s">
        <v>2095</v>
      </c>
      <c r="C2808" s="315" t="s">
        <v>2098</v>
      </c>
      <c r="D2808" s="316">
        <v>4.5999999999999996</v>
      </c>
      <c r="E2808" s="317">
        <v>4555</v>
      </c>
      <c r="F2808" s="317">
        <v>1817.45</v>
      </c>
      <c r="G2808" s="318">
        <v>39848</v>
      </c>
      <c r="H2808" s="318">
        <v>41004</v>
      </c>
      <c r="I2808" s="318">
        <v>50405</v>
      </c>
      <c r="J2808" s="315"/>
      <c r="K2808" s="315">
        <v>6828</v>
      </c>
      <c r="L2808" s="315" t="s">
        <v>3290</v>
      </c>
      <c r="M2808" s="315" t="s">
        <v>811</v>
      </c>
      <c r="N2808" s="315" t="s">
        <v>755</v>
      </c>
      <c r="O2808" s="315"/>
      <c r="P2808" s="315"/>
      <c r="Q2808" s="315"/>
    </row>
    <row r="2809" spans="1:17">
      <c r="A2809" s="315" t="s">
        <v>755</v>
      </c>
      <c r="B2809" s="315" t="s">
        <v>2095</v>
      </c>
      <c r="C2809" s="315" t="s">
        <v>2098</v>
      </c>
      <c r="D2809" s="316">
        <v>4.5999999999999996</v>
      </c>
      <c r="E2809" s="317">
        <v>3906</v>
      </c>
      <c r="F2809" s="317">
        <v>1667.87</v>
      </c>
      <c r="G2809" s="318">
        <v>39863</v>
      </c>
      <c r="H2809" s="318">
        <v>40840</v>
      </c>
      <c r="I2809" s="318">
        <v>50040</v>
      </c>
      <c r="J2809" s="315"/>
      <c r="K2809" s="315">
        <v>3671</v>
      </c>
      <c r="L2809" s="315" t="s">
        <v>2624</v>
      </c>
      <c r="M2809" s="315" t="s">
        <v>764</v>
      </c>
      <c r="N2809" s="315" t="s">
        <v>755</v>
      </c>
      <c r="O2809" s="315"/>
      <c r="P2809" s="315"/>
      <c r="Q2809" s="315"/>
    </row>
    <row r="2810" spans="1:17">
      <c r="A2810" s="315" t="s">
        <v>755</v>
      </c>
      <c r="B2810" s="315" t="s">
        <v>2095</v>
      </c>
      <c r="C2810" s="315" t="s">
        <v>2096</v>
      </c>
      <c r="D2810" s="316">
        <v>4.5999999999999996</v>
      </c>
      <c r="E2810" s="317">
        <v>5876</v>
      </c>
      <c r="F2810" s="317">
        <v>5288.4</v>
      </c>
      <c r="G2810" s="318">
        <v>39890</v>
      </c>
      <c r="H2810" s="318">
        <v>39974</v>
      </c>
      <c r="I2810" s="318">
        <v>49309</v>
      </c>
      <c r="J2810" s="315"/>
      <c r="K2810" s="315">
        <v>1966</v>
      </c>
      <c r="L2810" s="315" t="s">
        <v>3291</v>
      </c>
      <c r="M2810" s="315" t="s">
        <v>754</v>
      </c>
      <c r="N2810" s="315" t="s">
        <v>755</v>
      </c>
      <c r="O2810" s="315"/>
      <c r="P2810" s="315"/>
      <c r="Q2810" s="315"/>
    </row>
    <row r="2811" spans="1:17">
      <c r="A2811" s="315" t="s">
        <v>755</v>
      </c>
      <c r="B2811" s="319" t="s">
        <v>2095</v>
      </c>
      <c r="C2811" s="319" t="s">
        <v>2098</v>
      </c>
      <c r="D2811" s="320">
        <v>4.5999999999999996</v>
      </c>
      <c r="E2811" s="317">
        <v>4235.0300000000007</v>
      </c>
      <c r="F2811" s="317">
        <v>3176.3</v>
      </c>
      <c r="G2811" s="321">
        <v>39901</v>
      </c>
      <c r="H2811" s="321">
        <v>39975</v>
      </c>
      <c r="I2811" s="321">
        <v>49309</v>
      </c>
      <c r="J2811" s="319"/>
      <c r="K2811" s="322">
        <v>4144</v>
      </c>
      <c r="L2811" s="319" t="s">
        <v>2133</v>
      </c>
      <c r="M2811" s="319" t="s">
        <v>1484</v>
      </c>
      <c r="N2811" s="315" t="s">
        <v>755</v>
      </c>
      <c r="O2811" s="319"/>
      <c r="P2811" s="319"/>
      <c r="Q2811" s="319"/>
    </row>
    <row r="2812" spans="1:17">
      <c r="A2812" s="315" t="s">
        <v>755</v>
      </c>
      <c r="B2812" s="315" t="s">
        <v>2095</v>
      </c>
      <c r="C2812" s="315" t="s">
        <v>2098</v>
      </c>
      <c r="D2812" s="316">
        <v>4.5999999999999996</v>
      </c>
      <c r="E2812" s="317">
        <v>5268</v>
      </c>
      <c r="F2812" s="317">
        <v>3951</v>
      </c>
      <c r="G2812" s="318">
        <v>39909</v>
      </c>
      <c r="H2812" s="318">
        <v>40011</v>
      </c>
      <c r="I2812" s="318">
        <v>49309</v>
      </c>
      <c r="J2812" s="315"/>
      <c r="K2812" s="315">
        <v>1806</v>
      </c>
      <c r="L2812" s="315" t="s">
        <v>2322</v>
      </c>
      <c r="M2812" s="315" t="s">
        <v>766</v>
      </c>
      <c r="N2812" s="315" t="s">
        <v>755</v>
      </c>
      <c r="O2812" s="315"/>
      <c r="P2812" s="315"/>
      <c r="Q2812" s="315"/>
    </row>
    <row r="2813" spans="1:17">
      <c r="A2813" s="315" t="s">
        <v>755</v>
      </c>
      <c r="B2813" s="315" t="s">
        <v>2095</v>
      </c>
      <c r="C2813" s="315" t="s">
        <v>2098</v>
      </c>
      <c r="D2813" s="316">
        <v>4.5999999999999996</v>
      </c>
      <c r="E2813" s="317">
        <v>4487</v>
      </c>
      <c r="F2813" s="317">
        <v>2167.2199999999998</v>
      </c>
      <c r="G2813" s="318">
        <v>39925</v>
      </c>
      <c r="H2813" s="318">
        <v>40683</v>
      </c>
      <c r="I2813" s="318">
        <v>50040</v>
      </c>
      <c r="J2813" s="315"/>
      <c r="K2813" s="315">
        <v>9475</v>
      </c>
      <c r="L2813" s="315" t="s">
        <v>2207</v>
      </c>
      <c r="M2813" s="315" t="s">
        <v>770</v>
      </c>
      <c r="N2813" s="315" t="s">
        <v>755</v>
      </c>
      <c r="O2813" s="315"/>
      <c r="P2813" s="315"/>
      <c r="Q2813" s="315"/>
    </row>
    <row r="2814" spans="1:17">
      <c r="A2814" s="315" t="s">
        <v>750</v>
      </c>
      <c r="B2814" s="315" t="s">
        <v>2095</v>
      </c>
      <c r="C2814" s="315" t="s">
        <v>2096</v>
      </c>
      <c r="D2814" s="316">
        <v>4.5999999999999996</v>
      </c>
      <c r="E2814" s="317">
        <v>5166</v>
      </c>
      <c r="F2814" s="317">
        <v>4649.3999999999996</v>
      </c>
      <c r="G2814" s="318">
        <v>39944</v>
      </c>
      <c r="H2814" s="318">
        <v>40071</v>
      </c>
      <c r="I2814" s="318">
        <v>49309</v>
      </c>
      <c r="J2814" s="315"/>
      <c r="K2814" s="315">
        <v>6952</v>
      </c>
      <c r="L2814" s="315" t="s">
        <v>2167</v>
      </c>
      <c r="M2814" s="315" t="s">
        <v>811</v>
      </c>
      <c r="N2814" s="315" t="s">
        <v>750</v>
      </c>
      <c r="O2814" s="315"/>
      <c r="P2814" s="315"/>
      <c r="Q2814" s="315"/>
    </row>
    <row r="2815" spans="1:17">
      <c r="A2815" s="315" t="s">
        <v>755</v>
      </c>
      <c r="B2815" s="315" t="s">
        <v>2095</v>
      </c>
      <c r="C2815" s="315" t="s">
        <v>2098</v>
      </c>
      <c r="D2815" s="316">
        <v>4.5999999999999996</v>
      </c>
      <c r="E2815" s="317">
        <v>4823</v>
      </c>
      <c r="F2815" s="317">
        <v>3617.25</v>
      </c>
      <c r="G2815" s="318">
        <v>39951</v>
      </c>
      <c r="H2815" s="318">
        <v>40042</v>
      </c>
      <c r="I2815" s="318">
        <v>49309</v>
      </c>
      <c r="J2815" s="315"/>
      <c r="K2815" s="315">
        <v>8192</v>
      </c>
      <c r="L2815" s="315" t="s">
        <v>2632</v>
      </c>
      <c r="M2815" s="315" t="s">
        <v>784</v>
      </c>
      <c r="N2815" s="315" t="s">
        <v>755</v>
      </c>
      <c r="O2815" s="315"/>
      <c r="P2815" s="315"/>
      <c r="Q2815" s="315"/>
    </row>
    <row r="2816" spans="1:17">
      <c r="A2816" s="315" t="s">
        <v>755</v>
      </c>
      <c r="B2816" s="315" t="s">
        <v>2095</v>
      </c>
      <c r="C2816" s="315" t="s">
        <v>2098</v>
      </c>
      <c r="D2816" s="316">
        <v>4.5999999999999996</v>
      </c>
      <c r="E2816" s="317">
        <v>4244.26</v>
      </c>
      <c r="F2816" s="317">
        <v>3183.2</v>
      </c>
      <c r="G2816" s="318">
        <v>39982</v>
      </c>
      <c r="H2816" s="318">
        <v>40078</v>
      </c>
      <c r="I2816" s="318">
        <v>49309</v>
      </c>
      <c r="J2816" s="315"/>
      <c r="K2816" s="315">
        <v>5015</v>
      </c>
      <c r="L2816" s="315" t="s">
        <v>3150</v>
      </c>
      <c r="M2816" s="315" t="s">
        <v>1296</v>
      </c>
      <c r="N2816" s="315" t="s">
        <v>755</v>
      </c>
      <c r="O2816" s="315"/>
      <c r="P2816" s="315"/>
      <c r="Q2816" s="315"/>
    </row>
    <row r="2817" spans="1:17">
      <c r="A2817" s="315" t="s">
        <v>755</v>
      </c>
      <c r="B2817" s="315" t="s">
        <v>2095</v>
      </c>
      <c r="C2817" s="315" t="s">
        <v>2098</v>
      </c>
      <c r="D2817" s="316">
        <v>4.5999999999999996</v>
      </c>
      <c r="E2817" s="317">
        <v>4288</v>
      </c>
      <c r="F2817" s="317">
        <v>3216</v>
      </c>
      <c r="G2817" s="318">
        <v>39963</v>
      </c>
      <c r="H2817" s="318">
        <v>40071</v>
      </c>
      <c r="I2817" s="318">
        <v>49309</v>
      </c>
      <c r="J2817" s="315"/>
      <c r="K2817" s="315">
        <v>5415</v>
      </c>
      <c r="L2817" s="315" t="s">
        <v>3292</v>
      </c>
      <c r="M2817" s="315" t="s">
        <v>776</v>
      </c>
      <c r="N2817" s="315" t="s">
        <v>755</v>
      </c>
      <c r="O2817" s="315"/>
      <c r="P2817" s="315"/>
      <c r="Q2817" s="315"/>
    </row>
    <row r="2818" spans="1:17">
      <c r="A2818" s="315" t="s">
        <v>755</v>
      </c>
      <c r="B2818" s="315" t="s">
        <v>2095</v>
      </c>
      <c r="C2818" s="315" t="s">
        <v>2096</v>
      </c>
      <c r="D2818" s="316">
        <v>4.5999999999999996</v>
      </c>
      <c r="E2818" s="317">
        <v>3336</v>
      </c>
      <c r="F2818" s="317">
        <v>3002.4</v>
      </c>
      <c r="G2818" s="318">
        <v>39983</v>
      </c>
      <c r="H2818" s="318">
        <v>40052</v>
      </c>
      <c r="I2818" s="318">
        <v>49309</v>
      </c>
      <c r="J2818" s="315"/>
      <c r="K2818" s="315">
        <v>4932</v>
      </c>
      <c r="L2818" s="315" t="s">
        <v>3293</v>
      </c>
      <c r="M2818" s="315" t="s">
        <v>764</v>
      </c>
      <c r="N2818" s="315" t="s">
        <v>755</v>
      </c>
      <c r="O2818" s="315"/>
      <c r="P2818" s="315"/>
      <c r="Q2818" s="315"/>
    </row>
    <row r="2819" spans="1:17">
      <c r="A2819" s="315" t="s">
        <v>755</v>
      </c>
      <c r="B2819" s="315" t="s">
        <v>2095</v>
      </c>
      <c r="C2819" s="315" t="s">
        <v>2098</v>
      </c>
      <c r="D2819" s="316">
        <v>4.5999999999999996</v>
      </c>
      <c r="E2819" s="317">
        <v>4040</v>
      </c>
      <c r="F2819" s="317">
        <v>3030</v>
      </c>
      <c r="G2819" s="318">
        <v>39988</v>
      </c>
      <c r="H2819" s="318">
        <v>40073</v>
      </c>
      <c r="I2819" s="318">
        <v>49309</v>
      </c>
      <c r="J2819" s="315"/>
      <c r="K2819" s="315">
        <v>1817</v>
      </c>
      <c r="L2819" s="315" t="s">
        <v>2317</v>
      </c>
      <c r="M2819" s="315" t="s">
        <v>766</v>
      </c>
      <c r="N2819" s="315" t="s">
        <v>755</v>
      </c>
      <c r="O2819" s="315"/>
      <c r="P2819" s="315"/>
      <c r="Q2819" s="315"/>
    </row>
    <row r="2820" spans="1:17">
      <c r="A2820" s="315" t="s">
        <v>755</v>
      </c>
      <c r="B2820" s="315" t="s">
        <v>2095</v>
      </c>
      <c r="C2820" s="315" t="s">
        <v>2096</v>
      </c>
      <c r="D2820" s="316">
        <v>4.5999999999999996</v>
      </c>
      <c r="E2820" s="317">
        <v>3401</v>
      </c>
      <c r="F2820" s="317">
        <v>2013.4</v>
      </c>
      <c r="G2820" s="318">
        <v>39988</v>
      </c>
      <c r="H2820" s="318">
        <v>40760</v>
      </c>
      <c r="I2820" s="318">
        <v>50040</v>
      </c>
      <c r="J2820" s="315"/>
      <c r="K2820" s="315">
        <v>3800</v>
      </c>
      <c r="L2820" s="315" t="s">
        <v>1451</v>
      </c>
      <c r="M2820" s="315" t="s">
        <v>764</v>
      </c>
      <c r="N2820" s="315" t="s">
        <v>755</v>
      </c>
      <c r="O2820" s="315"/>
      <c r="P2820" s="315"/>
      <c r="Q2820" s="315"/>
    </row>
    <row r="2821" spans="1:17">
      <c r="A2821" s="315" t="s">
        <v>755</v>
      </c>
      <c r="B2821" s="315" t="s">
        <v>2095</v>
      </c>
      <c r="C2821" s="315" t="s">
        <v>2098</v>
      </c>
      <c r="D2821" s="316">
        <v>4.5999999999999996</v>
      </c>
      <c r="E2821" s="317">
        <v>5063</v>
      </c>
      <c r="F2821" s="317">
        <v>3515.97</v>
      </c>
      <c r="G2821" s="318">
        <v>39997</v>
      </c>
      <c r="H2821" s="318">
        <v>40165</v>
      </c>
      <c r="I2821" s="318">
        <v>49309</v>
      </c>
      <c r="J2821" s="315"/>
      <c r="K2821" s="315">
        <v>3628</v>
      </c>
      <c r="L2821" s="315" t="s">
        <v>2172</v>
      </c>
      <c r="M2821" s="315" t="s">
        <v>764</v>
      </c>
      <c r="N2821" s="315" t="s">
        <v>755</v>
      </c>
      <c r="O2821" s="315"/>
      <c r="P2821" s="315"/>
      <c r="Q2821" s="315"/>
    </row>
    <row r="2822" spans="1:17">
      <c r="A2822" s="315" t="s">
        <v>755</v>
      </c>
      <c r="B2822" s="315" t="s">
        <v>2095</v>
      </c>
      <c r="C2822" s="315" t="s">
        <v>2098</v>
      </c>
      <c r="D2822" s="316">
        <v>4.5999999999999996</v>
      </c>
      <c r="E2822" s="317">
        <v>3543</v>
      </c>
      <c r="F2822" s="317">
        <v>2657.25</v>
      </c>
      <c r="G2822" s="318">
        <v>40127</v>
      </c>
      <c r="H2822" s="318">
        <v>40088</v>
      </c>
      <c r="I2822" s="318">
        <v>49309</v>
      </c>
      <c r="J2822" s="315"/>
      <c r="K2822" s="315">
        <v>5722</v>
      </c>
      <c r="L2822" s="315" t="s">
        <v>3294</v>
      </c>
      <c r="M2822" s="315" t="s">
        <v>776</v>
      </c>
      <c r="N2822" s="315" t="s">
        <v>755</v>
      </c>
      <c r="O2822" s="315"/>
      <c r="P2822" s="315"/>
      <c r="Q2822" s="315"/>
    </row>
    <row r="2823" spans="1:17">
      <c r="A2823" s="315" t="s">
        <v>755</v>
      </c>
      <c r="B2823" s="315" t="s">
        <v>2095</v>
      </c>
      <c r="C2823" s="315" t="s">
        <v>2098</v>
      </c>
      <c r="D2823" s="316">
        <v>4.5999999999999996</v>
      </c>
      <c r="E2823" s="317">
        <v>5131</v>
      </c>
      <c r="F2823" s="317">
        <v>3155.5699999999997</v>
      </c>
      <c r="G2823" s="318">
        <v>40051</v>
      </c>
      <c r="H2823" s="318">
        <v>40283</v>
      </c>
      <c r="I2823" s="318">
        <v>49674</v>
      </c>
      <c r="J2823" s="315"/>
      <c r="K2823" s="315">
        <v>5627</v>
      </c>
      <c r="L2823" s="315" t="s">
        <v>3295</v>
      </c>
      <c r="M2823" s="315" t="s">
        <v>776</v>
      </c>
      <c r="N2823" s="315" t="s">
        <v>755</v>
      </c>
      <c r="O2823" s="315"/>
      <c r="P2823" s="315"/>
      <c r="Q2823" s="315"/>
    </row>
    <row r="2824" spans="1:17">
      <c r="A2824" s="315" t="s">
        <v>755</v>
      </c>
      <c r="B2824" s="315" t="s">
        <v>2095</v>
      </c>
      <c r="C2824" s="315" t="s">
        <v>2098</v>
      </c>
      <c r="D2824" s="316">
        <v>4.5999999999999996</v>
      </c>
      <c r="E2824" s="317">
        <v>3434.38</v>
      </c>
      <c r="F2824" s="317">
        <v>2112.1499999999996</v>
      </c>
      <c r="G2824" s="318">
        <v>40099</v>
      </c>
      <c r="H2824" s="318">
        <v>40490</v>
      </c>
      <c r="I2824" s="318">
        <v>49674</v>
      </c>
      <c r="J2824" s="315"/>
      <c r="K2824" s="315">
        <v>4534</v>
      </c>
      <c r="L2824" s="315" t="s">
        <v>3221</v>
      </c>
      <c r="M2824" s="315" t="s">
        <v>1296</v>
      </c>
      <c r="N2824" s="315" t="s">
        <v>755</v>
      </c>
      <c r="O2824" s="315"/>
      <c r="P2824" s="315"/>
      <c r="Q2824" s="315"/>
    </row>
    <row r="2825" spans="1:17">
      <c r="A2825" s="315" t="s">
        <v>750</v>
      </c>
      <c r="B2825" s="315" t="s">
        <v>2095</v>
      </c>
      <c r="C2825" s="315" t="s">
        <v>2096</v>
      </c>
      <c r="D2825" s="316">
        <v>4.5999999999999996</v>
      </c>
      <c r="E2825" s="317">
        <v>5047</v>
      </c>
      <c r="F2825" s="317">
        <v>3724.68</v>
      </c>
      <c r="G2825" s="318">
        <v>40099</v>
      </c>
      <c r="H2825" s="318">
        <v>40253</v>
      </c>
      <c r="I2825" s="318">
        <v>49674</v>
      </c>
      <c r="J2825" s="315"/>
      <c r="K2825" s="315">
        <v>3952</v>
      </c>
      <c r="L2825" s="315" t="s">
        <v>790</v>
      </c>
      <c r="M2825" s="315" t="s">
        <v>754</v>
      </c>
      <c r="N2825" s="315" t="s">
        <v>750</v>
      </c>
      <c r="O2825" s="315"/>
      <c r="P2825" s="315"/>
      <c r="Q2825" s="315"/>
    </row>
    <row r="2826" spans="1:17">
      <c r="A2826" s="315" t="s">
        <v>750</v>
      </c>
      <c r="B2826" s="315" t="s">
        <v>2095</v>
      </c>
      <c r="C2826" s="315" t="s">
        <v>2098</v>
      </c>
      <c r="D2826" s="316">
        <v>4.5999999999999996</v>
      </c>
      <c r="E2826" s="317">
        <v>3451</v>
      </c>
      <c r="F2826" s="317">
        <v>2122.38</v>
      </c>
      <c r="G2826" s="318">
        <v>40113</v>
      </c>
      <c r="H2826" s="318">
        <v>40514</v>
      </c>
      <c r="I2826" s="318">
        <v>49674</v>
      </c>
      <c r="J2826" s="315"/>
      <c r="K2826" s="315">
        <v>5436</v>
      </c>
      <c r="L2826" s="315" t="s">
        <v>3114</v>
      </c>
      <c r="M2826" s="315" t="s">
        <v>776</v>
      </c>
      <c r="N2826" s="315" t="s">
        <v>750</v>
      </c>
      <c r="O2826" s="315"/>
      <c r="P2826" s="315"/>
      <c r="Q2826" s="315"/>
    </row>
    <row r="2827" spans="1:17">
      <c r="A2827" s="315" t="s">
        <v>755</v>
      </c>
      <c r="B2827" s="315" t="s">
        <v>2095</v>
      </c>
      <c r="C2827" s="315" t="s">
        <v>2098</v>
      </c>
      <c r="D2827" s="316">
        <v>4.5999999999999996</v>
      </c>
      <c r="E2827" s="317">
        <v>4922.18</v>
      </c>
      <c r="F2827" s="317">
        <v>3691.6499999999996</v>
      </c>
      <c r="G2827" s="318">
        <v>40114</v>
      </c>
      <c r="H2827" s="318">
        <v>40164</v>
      </c>
      <c r="I2827" s="318">
        <v>49309</v>
      </c>
      <c r="J2827" s="315"/>
      <c r="K2827" s="315">
        <v>8405</v>
      </c>
      <c r="L2827" s="315" t="s">
        <v>2085</v>
      </c>
      <c r="M2827" s="315" t="s">
        <v>784</v>
      </c>
      <c r="N2827" s="315" t="s">
        <v>755</v>
      </c>
      <c r="O2827" s="315"/>
      <c r="P2827" s="315"/>
      <c r="Q2827" s="315"/>
    </row>
    <row r="2828" spans="1:17">
      <c r="A2828" s="315" t="s">
        <v>755</v>
      </c>
      <c r="B2828" s="315" t="s">
        <v>2095</v>
      </c>
      <c r="C2828" s="315" t="s">
        <v>2098</v>
      </c>
      <c r="D2828" s="316">
        <v>4.5999999999999996</v>
      </c>
      <c r="E2828" s="317">
        <v>3539.92</v>
      </c>
      <c r="F2828" s="317">
        <v>1175.2700000000002</v>
      </c>
      <c r="G2828" s="318">
        <v>40132</v>
      </c>
      <c r="H2828" s="318">
        <v>41621</v>
      </c>
      <c r="I2828" s="318">
        <v>50770</v>
      </c>
      <c r="J2828" s="315"/>
      <c r="K2828" s="315">
        <v>4118</v>
      </c>
      <c r="L2828" s="315" t="s">
        <v>2395</v>
      </c>
      <c r="M2828" s="315" t="s">
        <v>1296</v>
      </c>
      <c r="N2828" s="315" t="s">
        <v>755</v>
      </c>
      <c r="O2828" s="315"/>
      <c r="P2828" s="315"/>
      <c r="Q2828" s="315"/>
    </row>
    <row r="2829" spans="1:17">
      <c r="A2829" s="315" t="s">
        <v>755</v>
      </c>
      <c r="B2829" s="315" t="s">
        <v>2095</v>
      </c>
      <c r="C2829" s="315" t="s">
        <v>2098</v>
      </c>
      <c r="D2829" s="316">
        <v>4.5999999999999996</v>
      </c>
      <c r="E2829" s="317">
        <v>4668</v>
      </c>
      <c r="F2829" s="317">
        <v>2254.65</v>
      </c>
      <c r="G2829" s="318">
        <v>40143</v>
      </c>
      <c r="H2829" s="318">
        <v>40831</v>
      </c>
      <c r="I2829" s="318">
        <v>50040</v>
      </c>
      <c r="J2829" s="315"/>
      <c r="K2829" s="315">
        <v>8360</v>
      </c>
      <c r="L2829" s="315" t="s">
        <v>1278</v>
      </c>
      <c r="M2829" s="315" t="s">
        <v>792</v>
      </c>
      <c r="N2829" s="315" t="s">
        <v>755</v>
      </c>
      <c r="O2829" s="315"/>
      <c r="P2829" s="315"/>
      <c r="Q2829" s="315"/>
    </row>
    <row r="2830" spans="1:17">
      <c r="A2830" s="315" t="s">
        <v>755</v>
      </c>
      <c r="B2830" s="315" t="s">
        <v>2095</v>
      </c>
      <c r="C2830" s="315" t="s">
        <v>2098</v>
      </c>
      <c r="D2830" s="316">
        <v>4.5999999999999996</v>
      </c>
      <c r="E2830" s="317">
        <v>3620</v>
      </c>
      <c r="F2830" s="317">
        <v>1444.3899999999999</v>
      </c>
      <c r="G2830" s="318">
        <v>40147</v>
      </c>
      <c r="H2830" s="318">
        <v>41179</v>
      </c>
      <c r="I2830" s="318">
        <v>50405</v>
      </c>
      <c r="J2830" s="315"/>
      <c r="K2830" s="315">
        <v>5600</v>
      </c>
      <c r="L2830" s="315" t="s">
        <v>2707</v>
      </c>
      <c r="M2830" s="315" t="s">
        <v>776</v>
      </c>
      <c r="N2830" s="315" t="s">
        <v>755</v>
      </c>
      <c r="O2830" s="315"/>
      <c r="P2830" s="315"/>
      <c r="Q2830" s="315"/>
    </row>
    <row r="2831" spans="1:17">
      <c r="A2831" s="315" t="s">
        <v>755</v>
      </c>
      <c r="B2831" s="315" t="s">
        <v>2095</v>
      </c>
      <c r="C2831" s="315" t="s">
        <v>2098</v>
      </c>
      <c r="D2831" s="316">
        <v>4.5999999999999996</v>
      </c>
      <c r="E2831" s="317">
        <v>5007</v>
      </c>
      <c r="F2831" s="317">
        <v>3755.25</v>
      </c>
      <c r="G2831" s="318">
        <v>40150</v>
      </c>
      <c r="H2831" s="318">
        <v>40150</v>
      </c>
      <c r="I2831" s="318">
        <v>49309</v>
      </c>
      <c r="J2831" s="315"/>
      <c r="K2831" s="315">
        <v>5605</v>
      </c>
      <c r="L2831" s="315" t="s">
        <v>2565</v>
      </c>
      <c r="M2831" s="315" t="s">
        <v>776</v>
      </c>
      <c r="N2831" s="315" t="s">
        <v>755</v>
      </c>
      <c r="O2831" s="315"/>
      <c r="P2831" s="315"/>
      <c r="Q2831" s="315"/>
    </row>
    <row r="2832" spans="1:17">
      <c r="A2832" s="315" t="s">
        <v>755</v>
      </c>
      <c r="B2832" s="315" t="s">
        <v>2095</v>
      </c>
      <c r="C2832" s="315" t="s">
        <v>2098</v>
      </c>
      <c r="D2832" s="316">
        <v>4.5999999999999996</v>
      </c>
      <c r="E2832" s="317">
        <v>4821</v>
      </c>
      <c r="F2832" s="317">
        <v>2964.92</v>
      </c>
      <c r="G2832" s="318">
        <v>40155</v>
      </c>
      <c r="H2832" s="318">
        <v>40303</v>
      </c>
      <c r="I2832" s="318">
        <v>49674</v>
      </c>
      <c r="J2832" s="315"/>
      <c r="K2832" s="315">
        <v>2565</v>
      </c>
      <c r="L2832" s="315" t="s">
        <v>3296</v>
      </c>
      <c r="M2832" s="315" t="s">
        <v>764</v>
      </c>
      <c r="N2832" s="315" t="s">
        <v>755</v>
      </c>
      <c r="O2832" s="315"/>
      <c r="P2832" s="315"/>
      <c r="Q2832" s="315"/>
    </row>
    <row r="2833" spans="1:17">
      <c r="A2833" s="315" t="s">
        <v>755</v>
      </c>
      <c r="B2833" s="315" t="s">
        <v>2095</v>
      </c>
      <c r="C2833" s="315" t="s">
        <v>2096</v>
      </c>
      <c r="D2833" s="316">
        <v>4.5999999999999996</v>
      </c>
      <c r="E2833" s="317">
        <v>4586.1899999999996</v>
      </c>
      <c r="F2833" s="317">
        <v>2715.0199999999995</v>
      </c>
      <c r="G2833" s="318">
        <v>40170</v>
      </c>
      <c r="H2833" s="318">
        <v>40801</v>
      </c>
      <c r="I2833" s="318">
        <v>50040</v>
      </c>
      <c r="J2833" s="315"/>
      <c r="K2833" s="315">
        <v>8404</v>
      </c>
      <c r="L2833" s="315" t="s">
        <v>2085</v>
      </c>
      <c r="M2833" s="315" t="s">
        <v>784</v>
      </c>
      <c r="N2833" s="315" t="s">
        <v>755</v>
      </c>
      <c r="O2833" s="315"/>
      <c r="P2833" s="315"/>
      <c r="Q2833" s="315"/>
    </row>
    <row r="2834" spans="1:17">
      <c r="A2834" s="315" t="s">
        <v>755</v>
      </c>
      <c r="B2834" s="315" t="s">
        <v>2095</v>
      </c>
      <c r="C2834" s="315" t="s">
        <v>2098</v>
      </c>
      <c r="D2834" s="316">
        <v>4.5999999999999996</v>
      </c>
      <c r="E2834" s="317">
        <v>3993</v>
      </c>
      <c r="F2834" s="317">
        <v>1928.63</v>
      </c>
      <c r="G2834" s="318">
        <v>40162</v>
      </c>
      <c r="H2834" s="318">
        <v>40644</v>
      </c>
      <c r="I2834" s="318">
        <v>50040</v>
      </c>
      <c r="J2834" s="315"/>
      <c r="K2834" s="315">
        <v>7320</v>
      </c>
      <c r="L2834" s="315" t="s">
        <v>1236</v>
      </c>
      <c r="M2834" s="315" t="s">
        <v>770</v>
      </c>
      <c r="N2834" s="315" t="s">
        <v>755</v>
      </c>
      <c r="O2834" s="315"/>
      <c r="P2834" s="315"/>
      <c r="Q2834" s="315"/>
    </row>
    <row r="2835" spans="1:17">
      <c r="A2835" s="315" t="s">
        <v>755</v>
      </c>
      <c r="B2835" s="315" t="s">
        <v>2095</v>
      </c>
      <c r="C2835" s="315" t="s">
        <v>2098</v>
      </c>
      <c r="D2835" s="316">
        <v>4.5999999999999996</v>
      </c>
      <c r="E2835" s="317">
        <v>6424</v>
      </c>
      <c r="F2835" s="317">
        <v>2132.7599999999998</v>
      </c>
      <c r="G2835" s="318">
        <v>40233</v>
      </c>
      <c r="H2835" s="318">
        <v>41418</v>
      </c>
      <c r="I2835" s="318">
        <v>50770</v>
      </c>
      <c r="J2835" s="315"/>
      <c r="K2835" s="315">
        <v>3942</v>
      </c>
      <c r="L2835" s="315" t="s">
        <v>3297</v>
      </c>
      <c r="M2835" s="315" t="s">
        <v>754</v>
      </c>
      <c r="N2835" s="315" t="s">
        <v>755</v>
      </c>
      <c r="O2835" s="315"/>
      <c r="P2835" s="315"/>
      <c r="Q2835" s="315"/>
    </row>
    <row r="2836" spans="1:17">
      <c r="A2836" s="315" t="s">
        <v>755</v>
      </c>
      <c r="B2836" s="315" t="s">
        <v>2095</v>
      </c>
      <c r="C2836" s="315" t="s">
        <v>2096</v>
      </c>
      <c r="D2836" s="316">
        <v>4.5999999999999996</v>
      </c>
      <c r="E2836" s="317">
        <v>4360</v>
      </c>
      <c r="F2836" s="317">
        <v>3217.6900000000005</v>
      </c>
      <c r="G2836" s="318">
        <v>40224</v>
      </c>
      <c r="H2836" s="318">
        <v>40283</v>
      </c>
      <c r="I2836" s="318">
        <v>49674</v>
      </c>
      <c r="J2836" s="315"/>
      <c r="K2836" s="315">
        <v>3186</v>
      </c>
      <c r="L2836" s="315" t="s">
        <v>1940</v>
      </c>
      <c r="M2836" s="315" t="s">
        <v>761</v>
      </c>
      <c r="N2836" s="315" t="s">
        <v>755</v>
      </c>
      <c r="O2836" s="315"/>
      <c r="P2836" s="315"/>
      <c r="Q2836" s="315"/>
    </row>
    <row r="2837" spans="1:17">
      <c r="A2837" s="315" t="s">
        <v>755</v>
      </c>
      <c r="B2837" s="315" t="s">
        <v>2095</v>
      </c>
      <c r="C2837" s="315" t="s">
        <v>2096</v>
      </c>
      <c r="D2837" s="316">
        <v>4.5999999999999996</v>
      </c>
      <c r="E2837" s="317">
        <v>4290.01</v>
      </c>
      <c r="F2837" s="317">
        <v>3166.03</v>
      </c>
      <c r="G2837" s="318">
        <v>40255</v>
      </c>
      <c r="H2837" s="318">
        <v>40372</v>
      </c>
      <c r="I2837" s="318">
        <v>49674</v>
      </c>
      <c r="J2837" s="315"/>
      <c r="K2837" s="315">
        <v>8408</v>
      </c>
      <c r="L2837" s="315" t="s">
        <v>2085</v>
      </c>
      <c r="M2837" s="315" t="s">
        <v>784</v>
      </c>
      <c r="N2837" s="315" t="s">
        <v>755</v>
      </c>
      <c r="O2837" s="315"/>
      <c r="P2837" s="315"/>
      <c r="Q2837" s="315"/>
    </row>
    <row r="2838" spans="1:17">
      <c r="A2838" s="315" t="s">
        <v>755</v>
      </c>
      <c r="B2838" s="315" t="s">
        <v>2095</v>
      </c>
      <c r="C2838" s="315" t="s">
        <v>2096</v>
      </c>
      <c r="D2838" s="316">
        <v>4.5999999999999996</v>
      </c>
      <c r="E2838" s="317">
        <v>4552</v>
      </c>
      <c r="F2838" s="317">
        <v>3359.3700000000003</v>
      </c>
      <c r="G2838" s="318">
        <v>40253</v>
      </c>
      <c r="H2838" s="318">
        <v>40245</v>
      </c>
      <c r="I2838" s="318">
        <v>49674</v>
      </c>
      <c r="J2838" s="315"/>
      <c r="K2838" s="315">
        <v>6022</v>
      </c>
      <c r="L2838" s="315" t="s">
        <v>3218</v>
      </c>
      <c r="M2838" s="315" t="s">
        <v>788</v>
      </c>
      <c r="N2838" s="315" t="s">
        <v>755</v>
      </c>
      <c r="O2838" s="315"/>
      <c r="P2838" s="315"/>
      <c r="Q2838" s="315"/>
    </row>
    <row r="2839" spans="1:17">
      <c r="A2839" s="315" t="s">
        <v>755</v>
      </c>
      <c r="B2839" s="315" t="s">
        <v>2095</v>
      </c>
      <c r="C2839" s="315" t="s">
        <v>2098</v>
      </c>
      <c r="D2839" s="316">
        <v>4.5999999999999996</v>
      </c>
      <c r="E2839" s="317">
        <v>4184</v>
      </c>
      <c r="F2839" s="317">
        <v>1995.7600000000002</v>
      </c>
      <c r="G2839" s="318">
        <v>40289</v>
      </c>
      <c r="H2839" s="318">
        <v>40304</v>
      </c>
      <c r="I2839" s="318">
        <v>49674</v>
      </c>
      <c r="J2839" s="315"/>
      <c r="K2839" s="315">
        <v>3603</v>
      </c>
      <c r="L2839" s="315" t="s">
        <v>2197</v>
      </c>
      <c r="M2839" s="315" t="s">
        <v>764</v>
      </c>
      <c r="N2839" s="315" t="s">
        <v>755</v>
      </c>
      <c r="O2839" s="315"/>
      <c r="P2839" s="315"/>
      <c r="Q2839" s="315"/>
    </row>
    <row r="2840" spans="1:17">
      <c r="A2840" s="315" t="s">
        <v>755</v>
      </c>
      <c r="B2840" s="315" t="s">
        <v>2095</v>
      </c>
      <c r="C2840" s="315" t="s">
        <v>2098</v>
      </c>
      <c r="D2840" s="316">
        <v>4.5999999999999996</v>
      </c>
      <c r="E2840" s="317">
        <v>4337</v>
      </c>
      <c r="F2840" s="317">
        <v>2667.2700000000004</v>
      </c>
      <c r="G2840" s="318">
        <v>40293</v>
      </c>
      <c r="H2840" s="318">
        <v>40403</v>
      </c>
      <c r="I2840" s="318">
        <v>49674</v>
      </c>
      <c r="J2840" s="315"/>
      <c r="K2840" s="315">
        <v>9246</v>
      </c>
      <c r="L2840" s="315" t="s">
        <v>884</v>
      </c>
      <c r="M2840" s="315" t="s">
        <v>770</v>
      </c>
      <c r="N2840" s="315" t="s">
        <v>755</v>
      </c>
      <c r="O2840" s="315"/>
      <c r="P2840" s="315"/>
      <c r="Q2840" s="315"/>
    </row>
    <row r="2841" spans="1:17">
      <c r="A2841" s="315" t="s">
        <v>755</v>
      </c>
      <c r="B2841" s="315" t="s">
        <v>2095</v>
      </c>
      <c r="C2841" s="315" t="s">
        <v>2098</v>
      </c>
      <c r="D2841" s="316">
        <v>4.5999999999999996</v>
      </c>
      <c r="E2841" s="317">
        <v>3746</v>
      </c>
      <c r="F2841" s="317">
        <v>2045.32</v>
      </c>
      <c r="G2841" s="318">
        <v>40308</v>
      </c>
      <c r="H2841" s="318">
        <v>40417</v>
      </c>
      <c r="I2841" s="318">
        <v>49674</v>
      </c>
      <c r="J2841" s="315"/>
      <c r="K2841" s="315">
        <v>2800</v>
      </c>
      <c r="L2841" s="315" t="s">
        <v>2655</v>
      </c>
      <c r="M2841" s="315" t="s">
        <v>1431</v>
      </c>
      <c r="N2841" s="315" t="s">
        <v>755</v>
      </c>
      <c r="O2841" s="315"/>
      <c r="P2841" s="315"/>
      <c r="Q2841" s="315"/>
    </row>
    <row r="2842" spans="1:17">
      <c r="A2842" s="315" t="s">
        <v>755</v>
      </c>
      <c r="B2842" s="315" t="s">
        <v>2095</v>
      </c>
      <c r="C2842" s="315" t="s">
        <v>2098</v>
      </c>
      <c r="D2842" s="316">
        <v>4.5999999999999996</v>
      </c>
      <c r="E2842" s="317">
        <v>4178</v>
      </c>
      <c r="F2842" s="317">
        <v>2569.4799999999996</v>
      </c>
      <c r="G2842" s="318">
        <v>40347</v>
      </c>
      <c r="H2842" s="318">
        <v>40452</v>
      </c>
      <c r="I2842" s="318">
        <v>49674</v>
      </c>
      <c r="J2842" s="315"/>
      <c r="K2842" s="315">
        <v>8600</v>
      </c>
      <c r="L2842" s="315" t="s">
        <v>1806</v>
      </c>
      <c r="M2842" s="315" t="s">
        <v>784</v>
      </c>
      <c r="N2842" s="315" t="s">
        <v>755</v>
      </c>
      <c r="O2842" s="315"/>
      <c r="P2842" s="315"/>
      <c r="Q2842" s="315"/>
    </row>
    <row r="2843" spans="1:17">
      <c r="A2843" s="315" t="s">
        <v>755</v>
      </c>
      <c r="B2843" s="315" t="s">
        <v>2095</v>
      </c>
      <c r="C2843" s="315" t="s">
        <v>2098</v>
      </c>
      <c r="D2843" s="316">
        <v>4.5999999999999996</v>
      </c>
      <c r="E2843" s="317">
        <v>4311.99</v>
      </c>
      <c r="F2843" s="317">
        <v>2651.88</v>
      </c>
      <c r="G2843" s="318">
        <v>40351</v>
      </c>
      <c r="H2843" s="318">
        <v>40373</v>
      </c>
      <c r="I2843" s="318">
        <v>49674</v>
      </c>
      <c r="J2843" s="315"/>
      <c r="K2843" s="315">
        <v>8340</v>
      </c>
      <c r="L2843" s="315" t="s">
        <v>3298</v>
      </c>
      <c r="M2843" s="315" t="s">
        <v>784</v>
      </c>
      <c r="N2843" s="315" t="s">
        <v>755</v>
      </c>
      <c r="O2843" s="315"/>
      <c r="P2843" s="315"/>
      <c r="Q2843" s="315"/>
    </row>
    <row r="2844" spans="1:17">
      <c r="A2844" s="315" t="s">
        <v>750</v>
      </c>
      <c r="B2844" s="315" t="s">
        <v>2095</v>
      </c>
      <c r="C2844" s="315" t="s">
        <v>2098</v>
      </c>
      <c r="D2844" s="316">
        <v>4.5999999999999996</v>
      </c>
      <c r="E2844" s="317">
        <v>4250</v>
      </c>
      <c r="F2844" s="317">
        <v>2420.14</v>
      </c>
      <c r="G2844" s="318">
        <v>40361</v>
      </c>
      <c r="H2844" s="318">
        <v>40359</v>
      </c>
      <c r="I2844" s="318">
        <v>49674</v>
      </c>
      <c r="J2844" s="315"/>
      <c r="K2844" s="315">
        <v>9472</v>
      </c>
      <c r="L2844" s="315" t="s">
        <v>2333</v>
      </c>
      <c r="M2844" s="315" t="s">
        <v>770</v>
      </c>
      <c r="N2844" s="315" t="s">
        <v>750</v>
      </c>
      <c r="O2844" s="315"/>
      <c r="P2844" s="315"/>
      <c r="Q2844" s="315"/>
    </row>
    <row r="2845" spans="1:17">
      <c r="A2845" s="315" t="s">
        <v>755</v>
      </c>
      <c r="B2845" s="315" t="s">
        <v>2095</v>
      </c>
      <c r="C2845" s="315" t="s">
        <v>2098</v>
      </c>
      <c r="D2845" s="316">
        <v>4.5999999999999996</v>
      </c>
      <c r="E2845" s="317">
        <v>4550</v>
      </c>
      <c r="F2845" s="317">
        <v>2798.26</v>
      </c>
      <c r="G2845" s="318">
        <v>40396</v>
      </c>
      <c r="H2845" s="318">
        <v>40465</v>
      </c>
      <c r="I2845" s="318">
        <v>49674</v>
      </c>
      <c r="J2845" s="315"/>
      <c r="K2845" s="315">
        <v>4654</v>
      </c>
      <c r="L2845" s="315" t="s">
        <v>2730</v>
      </c>
      <c r="M2845" s="315" t="s">
        <v>1296</v>
      </c>
      <c r="N2845" s="315" t="s">
        <v>755</v>
      </c>
      <c r="O2845" s="315"/>
      <c r="P2845" s="315"/>
      <c r="Q2845" s="315"/>
    </row>
    <row r="2846" spans="1:17">
      <c r="A2846" s="315" t="s">
        <v>755</v>
      </c>
      <c r="B2846" s="315" t="s">
        <v>2095</v>
      </c>
      <c r="C2846" s="315" t="s">
        <v>2142</v>
      </c>
      <c r="D2846" s="316">
        <v>4.5999999999999996</v>
      </c>
      <c r="E2846" s="317">
        <v>4536</v>
      </c>
      <c r="F2846" s="317">
        <v>2417.6999999999998</v>
      </c>
      <c r="G2846" s="318">
        <v>40486</v>
      </c>
      <c r="H2846" s="318">
        <v>40536</v>
      </c>
      <c r="I2846" s="318">
        <v>49674</v>
      </c>
      <c r="J2846" s="315"/>
      <c r="K2846" s="315">
        <v>3715</v>
      </c>
      <c r="L2846" s="315" t="s">
        <v>2300</v>
      </c>
      <c r="M2846" s="315" t="s">
        <v>764</v>
      </c>
      <c r="N2846" s="315" t="s">
        <v>755</v>
      </c>
      <c r="O2846" s="315"/>
      <c r="P2846" s="315"/>
      <c r="Q2846" s="315"/>
    </row>
    <row r="2847" spans="1:17">
      <c r="A2847" s="315" t="s">
        <v>755</v>
      </c>
      <c r="B2847" s="315" t="s">
        <v>2095</v>
      </c>
      <c r="C2847" s="315" t="s">
        <v>2098</v>
      </c>
      <c r="D2847" s="316">
        <v>4.5999999999999996</v>
      </c>
      <c r="E2847" s="317">
        <v>5065</v>
      </c>
      <c r="F2847" s="317">
        <v>2446.3900000000003</v>
      </c>
      <c r="G2847" s="318">
        <v>40490</v>
      </c>
      <c r="H2847" s="318">
        <v>40751</v>
      </c>
      <c r="I2847" s="318">
        <v>50040</v>
      </c>
      <c r="J2847" s="315"/>
      <c r="K2847" s="315">
        <v>7023</v>
      </c>
      <c r="L2847" s="315" t="s">
        <v>3299</v>
      </c>
      <c r="M2847" s="315" t="s">
        <v>966</v>
      </c>
      <c r="N2847" s="315" t="s">
        <v>755</v>
      </c>
      <c r="O2847" s="315"/>
      <c r="P2847" s="315"/>
      <c r="Q2847" s="315"/>
    </row>
    <row r="2848" spans="1:17">
      <c r="A2848" s="315" t="s">
        <v>755</v>
      </c>
      <c r="B2848" s="315" t="s">
        <v>2095</v>
      </c>
      <c r="C2848" s="315" t="s">
        <v>2098</v>
      </c>
      <c r="D2848" s="316">
        <v>4.5999999999999996</v>
      </c>
      <c r="E2848" s="317">
        <v>3835.97</v>
      </c>
      <c r="F2848" s="317">
        <v>1852.7799999999997</v>
      </c>
      <c r="G2848" s="318">
        <v>40556</v>
      </c>
      <c r="H2848" s="318">
        <v>40877</v>
      </c>
      <c r="I2848" s="318">
        <v>50040</v>
      </c>
      <c r="J2848" s="315"/>
      <c r="K2848" s="315">
        <v>8047</v>
      </c>
      <c r="L2848" s="315" t="s">
        <v>328</v>
      </c>
      <c r="M2848" s="315" t="s">
        <v>784</v>
      </c>
      <c r="N2848" s="315" t="s">
        <v>755</v>
      </c>
      <c r="O2848" s="315"/>
      <c r="P2848" s="315"/>
      <c r="Q2848" s="315"/>
    </row>
    <row r="2849" spans="1:17">
      <c r="A2849" s="315" t="s">
        <v>755</v>
      </c>
      <c r="B2849" s="315" t="s">
        <v>2095</v>
      </c>
      <c r="C2849" s="315" t="s">
        <v>2098</v>
      </c>
      <c r="D2849" s="316">
        <v>4.5999999999999996</v>
      </c>
      <c r="E2849" s="317">
        <v>4453</v>
      </c>
      <c r="F2849" s="317">
        <v>2150.7999999999997</v>
      </c>
      <c r="G2849" s="318">
        <v>40564</v>
      </c>
      <c r="H2849" s="318">
        <v>40602</v>
      </c>
      <c r="I2849" s="318">
        <v>50040</v>
      </c>
      <c r="J2849" s="315"/>
      <c r="K2849" s="315">
        <v>9475</v>
      </c>
      <c r="L2849" s="315" t="s">
        <v>2207</v>
      </c>
      <c r="M2849" s="315" t="s">
        <v>770</v>
      </c>
      <c r="N2849" s="315" t="s">
        <v>755</v>
      </c>
      <c r="O2849" s="315"/>
      <c r="P2849" s="315"/>
      <c r="Q2849" s="315"/>
    </row>
    <row r="2850" spans="1:17">
      <c r="A2850" s="315" t="s">
        <v>755</v>
      </c>
      <c r="B2850" s="315" t="s">
        <v>2095</v>
      </c>
      <c r="C2850" s="315" t="s">
        <v>2098</v>
      </c>
      <c r="D2850" s="316">
        <v>4.5999999999999996</v>
      </c>
      <c r="E2850" s="317">
        <v>3903</v>
      </c>
      <c r="F2850" s="317">
        <v>1885.1499999999999</v>
      </c>
      <c r="G2850" s="318">
        <v>40575</v>
      </c>
      <c r="H2850" s="318">
        <v>40664</v>
      </c>
      <c r="I2850" s="318">
        <v>50040</v>
      </c>
      <c r="J2850" s="315"/>
      <c r="K2850" s="315">
        <v>3537</v>
      </c>
      <c r="L2850" s="315" t="s">
        <v>3300</v>
      </c>
      <c r="M2850" s="315" t="s">
        <v>764</v>
      </c>
      <c r="N2850" s="315" t="s">
        <v>755</v>
      </c>
      <c r="O2850" s="315"/>
      <c r="P2850" s="315"/>
      <c r="Q2850" s="315"/>
    </row>
    <row r="2851" spans="1:17">
      <c r="A2851" s="315" t="s">
        <v>755</v>
      </c>
      <c r="B2851" s="315" t="s">
        <v>2095</v>
      </c>
      <c r="C2851" s="315" t="s">
        <v>2096</v>
      </c>
      <c r="D2851" s="316">
        <v>4.5999999999999996</v>
      </c>
      <c r="E2851" s="317">
        <v>4417</v>
      </c>
      <c r="F2851" s="317">
        <v>1740.3</v>
      </c>
      <c r="G2851" s="318">
        <v>40623</v>
      </c>
      <c r="H2851" s="318">
        <v>41626</v>
      </c>
      <c r="I2851" s="318">
        <v>50770</v>
      </c>
      <c r="J2851" s="315"/>
      <c r="K2851" s="315">
        <v>6170</v>
      </c>
      <c r="L2851" s="315" t="s">
        <v>3192</v>
      </c>
      <c r="M2851" s="315" t="s">
        <v>788</v>
      </c>
      <c r="N2851" s="315" t="s">
        <v>755</v>
      </c>
      <c r="O2851" s="315"/>
      <c r="P2851" s="315"/>
      <c r="Q2851" s="315"/>
    </row>
    <row r="2852" spans="1:17">
      <c r="A2852" s="315" t="s">
        <v>755</v>
      </c>
      <c r="B2852" s="315" t="s">
        <v>2095</v>
      </c>
      <c r="C2852" s="315" t="s">
        <v>2098</v>
      </c>
      <c r="D2852" s="316">
        <v>4.5999999999999996</v>
      </c>
      <c r="E2852" s="317">
        <v>4911</v>
      </c>
      <c r="F2852" s="317">
        <v>2372.02</v>
      </c>
      <c r="G2852" s="318">
        <v>40633</v>
      </c>
      <c r="H2852" s="318">
        <v>40806</v>
      </c>
      <c r="I2852" s="318">
        <v>50040</v>
      </c>
      <c r="J2852" s="315"/>
      <c r="K2852" s="315">
        <v>8856</v>
      </c>
      <c r="L2852" s="315" t="s">
        <v>3301</v>
      </c>
      <c r="M2852" s="315" t="s">
        <v>1388</v>
      </c>
      <c r="N2852" s="315" t="s">
        <v>755</v>
      </c>
      <c r="O2852" s="315"/>
      <c r="P2852" s="315"/>
      <c r="Q2852" s="315"/>
    </row>
    <row r="2853" spans="1:17">
      <c r="A2853" s="315" t="s">
        <v>755</v>
      </c>
      <c r="B2853" s="315" t="s">
        <v>2095</v>
      </c>
      <c r="C2853" s="315" t="s">
        <v>2098</v>
      </c>
      <c r="D2853" s="316">
        <v>4.5999999999999996</v>
      </c>
      <c r="E2853" s="317">
        <v>4411</v>
      </c>
      <c r="F2853" s="317">
        <v>2130.52</v>
      </c>
      <c r="G2853" s="318">
        <v>40640</v>
      </c>
      <c r="H2853" s="318">
        <v>40862</v>
      </c>
      <c r="I2853" s="318">
        <v>50040</v>
      </c>
      <c r="J2853" s="315"/>
      <c r="K2853" s="315">
        <v>6205</v>
      </c>
      <c r="L2853" s="315" t="s">
        <v>3302</v>
      </c>
      <c r="M2853" s="315" t="s">
        <v>788</v>
      </c>
      <c r="N2853" s="315" t="s">
        <v>755</v>
      </c>
      <c r="O2853" s="315"/>
      <c r="P2853" s="315"/>
      <c r="Q2853" s="315"/>
    </row>
    <row r="2854" spans="1:17">
      <c r="A2854" s="315" t="s">
        <v>755</v>
      </c>
      <c r="B2854" s="315" t="s">
        <v>2095</v>
      </c>
      <c r="C2854" s="315" t="s">
        <v>2096</v>
      </c>
      <c r="D2854" s="316">
        <v>4.5999999999999996</v>
      </c>
      <c r="E2854" s="317">
        <v>3717</v>
      </c>
      <c r="F2854" s="317">
        <v>2200.4699999999998</v>
      </c>
      <c r="G2854" s="318">
        <v>40633</v>
      </c>
      <c r="H2854" s="318">
        <v>40693</v>
      </c>
      <c r="I2854" s="318">
        <v>50040</v>
      </c>
      <c r="J2854" s="315"/>
      <c r="K2854" s="315">
        <v>1860</v>
      </c>
      <c r="L2854" s="315" t="s">
        <v>1057</v>
      </c>
      <c r="M2854" s="315" t="s">
        <v>766</v>
      </c>
      <c r="N2854" s="315" t="s">
        <v>755</v>
      </c>
      <c r="O2854" s="315"/>
      <c r="P2854" s="315"/>
      <c r="Q2854" s="315"/>
    </row>
    <row r="2855" spans="1:17">
      <c r="A2855" s="315" t="s">
        <v>755</v>
      </c>
      <c r="B2855" s="315" t="s">
        <v>2095</v>
      </c>
      <c r="C2855" s="315" t="s">
        <v>2098</v>
      </c>
      <c r="D2855" s="316">
        <v>4.5999999999999996</v>
      </c>
      <c r="E2855" s="317">
        <v>3211</v>
      </c>
      <c r="F2855" s="317">
        <v>1550.92</v>
      </c>
      <c r="G2855" s="318">
        <v>40653</v>
      </c>
      <c r="H2855" s="318">
        <v>40708</v>
      </c>
      <c r="I2855" s="318">
        <v>50040</v>
      </c>
      <c r="J2855" s="315"/>
      <c r="K2855" s="315">
        <v>1616</v>
      </c>
      <c r="L2855" s="315" t="s">
        <v>2364</v>
      </c>
      <c r="M2855" s="315" t="s">
        <v>761</v>
      </c>
      <c r="N2855" s="315" t="s">
        <v>755</v>
      </c>
      <c r="O2855" s="315"/>
      <c r="P2855" s="315"/>
      <c r="Q2855" s="315"/>
    </row>
    <row r="2856" spans="1:17">
      <c r="A2856" s="315" t="s">
        <v>755</v>
      </c>
      <c r="B2856" s="315" t="s">
        <v>2095</v>
      </c>
      <c r="C2856" s="315" t="s">
        <v>2098</v>
      </c>
      <c r="D2856" s="316">
        <v>4.5999999999999996</v>
      </c>
      <c r="E2856" s="317">
        <v>4445</v>
      </c>
      <c r="F2856" s="317">
        <v>2146.9499999999998</v>
      </c>
      <c r="G2856" s="318">
        <v>40661</v>
      </c>
      <c r="H2856" s="318">
        <v>40732</v>
      </c>
      <c r="I2856" s="318">
        <v>50040</v>
      </c>
      <c r="J2856" s="315"/>
      <c r="K2856" s="315">
        <v>9055</v>
      </c>
      <c r="L2856" s="315" t="s">
        <v>780</v>
      </c>
      <c r="M2856" s="315" t="s">
        <v>781</v>
      </c>
      <c r="N2856" s="315" t="s">
        <v>755</v>
      </c>
      <c r="O2856" s="315"/>
      <c r="P2856" s="315"/>
      <c r="Q2856" s="315"/>
    </row>
    <row r="2857" spans="1:17">
      <c r="A2857" s="315" t="s">
        <v>755</v>
      </c>
      <c r="B2857" s="315" t="s">
        <v>2095</v>
      </c>
      <c r="C2857" s="315" t="s">
        <v>2098</v>
      </c>
      <c r="D2857" s="316">
        <v>4.5999999999999996</v>
      </c>
      <c r="E2857" s="317">
        <v>4888</v>
      </c>
      <c r="F2857" s="317">
        <v>1774.35</v>
      </c>
      <c r="G2857" s="318">
        <v>40676</v>
      </c>
      <c r="H2857" s="318">
        <v>40522</v>
      </c>
      <c r="I2857" s="318">
        <v>49674</v>
      </c>
      <c r="J2857" s="315"/>
      <c r="K2857" s="315">
        <v>5082</v>
      </c>
      <c r="L2857" s="315" t="s">
        <v>1737</v>
      </c>
      <c r="M2857" s="315" t="s">
        <v>776</v>
      </c>
      <c r="N2857" s="315" t="s">
        <v>755</v>
      </c>
      <c r="O2857" s="315"/>
      <c r="P2857" s="315"/>
      <c r="Q2857" s="315"/>
    </row>
    <row r="2858" spans="1:17">
      <c r="A2858" s="315" t="s">
        <v>755</v>
      </c>
      <c r="B2858" s="315" t="s">
        <v>2095</v>
      </c>
      <c r="C2858" s="315" t="s">
        <v>2096</v>
      </c>
      <c r="D2858" s="316">
        <v>4.5999999999999996</v>
      </c>
      <c r="E2858" s="317">
        <v>4078</v>
      </c>
      <c r="F2858" s="317">
        <v>2414.19</v>
      </c>
      <c r="G2858" s="318">
        <v>40679</v>
      </c>
      <c r="H2858" s="318">
        <v>40777</v>
      </c>
      <c r="I2858" s="318">
        <v>50040</v>
      </c>
      <c r="J2858" s="315"/>
      <c r="K2858" s="315">
        <v>1290</v>
      </c>
      <c r="L2858" s="315" t="s">
        <v>3303</v>
      </c>
      <c r="M2858" s="315" t="s">
        <v>1827</v>
      </c>
      <c r="N2858" s="315" t="s">
        <v>755</v>
      </c>
      <c r="O2858" s="315"/>
      <c r="P2858" s="315"/>
      <c r="Q2858" s="315"/>
    </row>
    <row r="2859" spans="1:17">
      <c r="A2859" s="315" t="s">
        <v>755</v>
      </c>
      <c r="B2859" s="315" t="s">
        <v>2095</v>
      </c>
      <c r="C2859" s="315" t="s">
        <v>2098</v>
      </c>
      <c r="D2859" s="316">
        <v>4.5999999999999996</v>
      </c>
      <c r="E2859" s="317">
        <v>4561</v>
      </c>
      <c r="F2859" s="317">
        <v>2202.9699999999998</v>
      </c>
      <c r="G2859" s="318">
        <v>40694</v>
      </c>
      <c r="H2859" s="318">
        <v>40717</v>
      </c>
      <c r="I2859" s="318">
        <v>50040</v>
      </c>
      <c r="J2859" s="315"/>
      <c r="K2859" s="315">
        <v>8240</v>
      </c>
      <c r="L2859" s="315" t="s">
        <v>1250</v>
      </c>
      <c r="M2859" s="315" t="s">
        <v>1051</v>
      </c>
      <c r="N2859" s="315" t="s">
        <v>755</v>
      </c>
      <c r="O2859" s="315"/>
      <c r="P2859" s="315"/>
      <c r="Q2859" s="315"/>
    </row>
    <row r="2860" spans="1:17">
      <c r="A2860" s="315" t="s">
        <v>755</v>
      </c>
      <c r="B2860" s="315" t="s">
        <v>2095</v>
      </c>
      <c r="C2860" s="315" t="s">
        <v>2098</v>
      </c>
      <c r="D2860" s="316">
        <v>4.5999999999999996</v>
      </c>
      <c r="E2860" s="317">
        <v>4981</v>
      </c>
      <c r="F2860" s="317">
        <v>2405.84</v>
      </c>
      <c r="G2860" s="318">
        <v>40730</v>
      </c>
      <c r="H2860" s="318">
        <v>40808</v>
      </c>
      <c r="I2860" s="318">
        <v>50040</v>
      </c>
      <c r="J2860" s="315"/>
      <c r="K2860" s="315">
        <v>4224</v>
      </c>
      <c r="L2860" s="315" t="s">
        <v>3304</v>
      </c>
      <c r="M2860" s="315" t="s">
        <v>1484</v>
      </c>
      <c r="N2860" s="315" t="s">
        <v>755</v>
      </c>
      <c r="O2860" s="315"/>
      <c r="P2860" s="315"/>
      <c r="Q2860" s="315"/>
    </row>
    <row r="2861" spans="1:17">
      <c r="A2861" s="315" t="s">
        <v>755</v>
      </c>
      <c r="B2861" s="315" t="s">
        <v>2095</v>
      </c>
      <c r="C2861" s="315" t="s">
        <v>2098</v>
      </c>
      <c r="D2861" s="316">
        <v>4.5999999999999996</v>
      </c>
      <c r="E2861" s="317">
        <v>3921.6</v>
      </c>
      <c r="F2861" s="317">
        <v>1894.13</v>
      </c>
      <c r="G2861" s="318">
        <v>40731</v>
      </c>
      <c r="H2861" s="318">
        <v>40801</v>
      </c>
      <c r="I2861" s="318">
        <v>50040</v>
      </c>
      <c r="J2861" s="315"/>
      <c r="K2861" s="315">
        <v>4116</v>
      </c>
      <c r="L2861" s="315" t="s">
        <v>3305</v>
      </c>
      <c r="M2861" s="315" t="s">
        <v>1296</v>
      </c>
      <c r="N2861" s="315" t="s">
        <v>755</v>
      </c>
      <c r="O2861" s="315"/>
      <c r="P2861" s="315"/>
      <c r="Q2861" s="315"/>
    </row>
    <row r="2862" spans="1:17">
      <c r="A2862" s="315" t="s">
        <v>755</v>
      </c>
      <c r="B2862" s="319" t="s">
        <v>2095</v>
      </c>
      <c r="C2862" s="319" t="s">
        <v>2098</v>
      </c>
      <c r="D2862" s="320">
        <v>4.5999999999999996</v>
      </c>
      <c r="E2862" s="317">
        <v>5490</v>
      </c>
      <c r="F2862" s="317">
        <v>2651.6600000000003</v>
      </c>
      <c r="G2862" s="321">
        <v>40731</v>
      </c>
      <c r="H2862" s="321">
        <v>40864</v>
      </c>
      <c r="I2862" s="321">
        <v>50040</v>
      </c>
      <c r="J2862" s="319"/>
      <c r="K2862" s="322">
        <v>1510</v>
      </c>
      <c r="L2862" s="319" t="s">
        <v>3306</v>
      </c>
      <c r="M2862" s="319" t="s">
        <v>766</v>
      </c>
      <c r="N2862" s="315" t="s">
        <v>755</v>
      </c>
      <c r="O2862" s="319"/>
      <c r="P2862" s="319"/>
      <c r="Q2862" s="319"/>
    </row>
    <row r="2863" spans="1:17">
      <c r="A2863" s="315" t="s">
        <v>755</v>
      </c>
      <c r="B2863" s="315" t="s">
        <v>2095</v>
      </c>
      <c r="C2863" s="315" t="s">
        <v>2098</v>
      </c>
      <c r="D2863" s="316">
        <v>4.5999999999999996</v>
      </c>
      <c r="E2863" s="317">
        <v>4200.87</v>
      </c>
      <c r="F2863" s="317">
        <v>2029.02</v>
      </c>
      <c r="G2863" s="318">
        <v>40792</v>
      </c>
      <c r="H2863" s="318">
        <v>40875</v>
      </c>
      <c r="I2863" s="318">
        <v>50040</v>
      </c>
      <c r="J2863" s="315"/>
      <c r="K2863" s="315">
        <v>2545</v>
      </c>
      <c r="L2863" s="315" t="s">
        <v>2697</v>
      </c>
      <c r="M2863" s="315" t="s">
        <v>1296</v>
      </c>
      <c r="N2863" s="315" t="s">
        <v>755</v>
      </c>
      <c r="O2863" s="315"/>
      <c r="P2863" s="315"/>
      <c r="Q2863" s="315"/>
    </row>
    <row r="2864" spans="1:17">
      <c r="A2864" s="315" t="s">
        <v>755</v>
      </c>
      <c r="B2864" s="315" t="s">
        <v>2095</v>
      </c>
      <c r="C2864" s="315" t="s">
        <v>2096</v>
      </c>
      <c r="D2864" s="316">
        <v>4.5999999999999996</v>
      </c>
      <c r="E2864" s="317">
        <v>5600</v>
      </c>
      <c r="F2864" s="317">
        <v>3315.2</v>
      </c>
      <c r="G2864" s="318">
        <v>40796</v>
      </c>
      <c r="H2864" s="318">
        <v>40879</v>
      </c>
      <c r="I2864" s="318">
        <v>50040</v>
      </c>
      <c r="J2864" s="315"/>
      <c r="K2864" s="315">
        <v>1463</v>
      </c>
      <c r="L2864" s="315" t="s">
        <v>3307</v>
      </c>
      <c r="M2864" s="315" t="s">
        <v>766</v>
      </c>
      <c r="N2864" s="315" t="s">
        <v>755</v>
      </c>
      <c r="O2864" s="315"/>
      <c r="P2864" s="315"/>
      <c r="Q2864" s="315"/>
    </row>
    <row r="2865" spans="1:17">
      <c r="A2865" s="315" t="s">
        <v>755</v>
      </c>
      <c r="B2865" s="315" t="s">
        <v>2095</v>
      </c>
      <c r="C2865" s="315" t="s">
        <v>2098</v>
      </c>
      <c r="D2865" s="316">
        <v>4.5999999999999996</v>
      </c>
      <c r="E2865" s="317">
        <v>2380</v>
      </c>
      <c r="F2865" s="317">
        <v>1056.72</v>
      </c>
      <c r="G2865" s="318">
        <v>40828</v>
      </c>
      <c r="H2865" s="318">
        <v>40955</v>
      </c>
      <c r="I2865" s="318">
        <v>50405</v>
      </c>
      <c r="J2865" s="315"/>
      <c r="K2865" s="315">
        <v>9436</v>
      </c>
      <c r="L2865" s="315" t="s">
        <v>3167</v>
      </c>
      <c r="M2865" s="315" t="s">
        <v>770</v>
      </c>
      <c r="N2865" s="315" t="s">
        <v>755</v>
      </c>
      <c r="O2865" s="315"/>
      <c r="P2865" s="315"/>
      <c r="Q2865" s="315"/>
    </row>
    <row r="2866" spans="1:17">
      <c r="A2866" s="315" t="s">
        <v>750</v>
      </c>
      <c r="B2866" s="315" t="s">
        <v>2095</v>
      </c>
      <c r="C2866" s="315" t="s">
        <v>2098</v>
      </c>
      <c r="D2866" s="316">
        <v>4.62</v>
      </c>
      <c r="E2866" s="317">
        <v>3039</v>
      </c>
      <c r="F2866" s="317">
        <v>2110.42</v>
      </c>
      <c r="G2866" s="318">
        <v>39570</v>
      </c>
      <c r="H2866" s="318">
        <v>39661</v>
      </c>
      <c r="I2866" s="318">
        <v>48944</v>
      </c>
      <c r="J2866" s="315"/>
      <c r="K2866" s="315">
        <v>8374</v>
      </c>
      <c r="L2866" s="315" t="s">
        <v>3064</v>
      </c>
      <c r="M2866" s="315" t="s">
        <v>792</v>
      </c>
      <c r="N2866" s="315" t="s">
        <v>750</v>
      </c>
      <c r="O2866" s="315"/>
      <c r="P2866" s="315"/>
      <c r="Q2866" s="315"/>
    </row>
    <row r="2867" spans="1:17">
      <c r="A2867" s="315" t="s">
        <v>750</v>
      </c>
      <c r="B2867" s="315" t="s">
        <v>2095</v>
      </c>
      <c r="C2867" s="315" t="s">
        <v>2098</v>
      </c>
      <c r="D2867" s="316">
        <v>4.62</v>
      </c>
      <c r="E2867" s="317">
        <v>190</v>
      </c>
      <c r="F2867" s="317">
        <v>131.94999999999999</v>
      </c>
      <c r="G2867" s="318">
        <v>40126</v>
      </c>
      <c r="H2867" s="318">
        <v>40072</v>
      </c>
      <c r="I2867" s="318">
        <v>49309</v>
      </c>
      <c r="J2867" s="315"/>
      <c r="K2867" s="315">
        <v>2882</v>
      </c>
      <c r="L2867" s="315" t="s">
        <v>3308</v>
      </c>
      <c r="M2867" s="315" t="s">
        <v>1431</v>
      </c>
      <c r="N2867" s="315" t="s">
        <v>750</v>
      </c>
      <c r="O2867" s="315"/>
      <c r="P2867" s="315"/>
      <c r="Q2867" s="315"/>
    </row>
    <row r="2868" spans="1:17">
      <c r="A2868" s="315" t="s">
        <v>755</v>
      </c>
      <c r="B2868" s="315" t="s">
        <v>2095</v>
      </c>
      <c r="C2868" s="315" t="s">
        <v>2098</v>
      </c>
      <c r="D2868" s="316">
        <v>4.63</v>
      </c>
      <c r="E2868" s="317">
        <v>2443</v>
      </c>
      <c r="F2868" s="317">
        <v>1179.9699999999998</v>
      </c>
      <c r="G2868" s="318">
        <v>40637</v>
      </c>
      <c r="H2868" s="318">
        <v>40701</v>
      </c>
      <c r="I2868" s="318">
        <v>50040</v>
      </c>
      <c r="J2868" s="315"/>
      <c r="K2868" s="315">
        <v>3074</v>
      </c>
      <c r="L2868" s="315" t="s">
        <v>2359</v>
      </c>
      <c r="M2868" s="315" t="s">
        <v>764</v>
      </c>
      <c r="N2868" s="315" t="s">
        <v>755</v>
      </c>
      <c r="O2868" s="315"/>
      <c r="P2868" s="315"/>
      <c r="Q2868" s="315"/>
    </row>
    <row r="2869" spans="1:17">
      <c r="A2869" s="315" t="s">
        <v>755</v>
      </c>
      <c r="B2869" s="315" t="s">
        <v>2095</v>
      </c>
      <c r="C2869" s="315" t="s">
        <v>2096</v>
      </c>
      <c r="D2869" s="316">
        <v>4.6399999999999997</v>
      </c>
      <c r="E2869" s="317">
        <v>4550</v>
      </c>
      <c r="F2869" s="317">
        <v>2693.61</v>
      </c>
      <c r="G2869" s="318">
        <v>40702</v>
      </c>
      <c r="H2869" s="318">
        <v>40780</v>
      </c>
      <c r="I2869" s="318">
        <v>50040</v>
      </c>
      <c r="J2869" s="315"/>
      <c r="K2869" s="315">
        <v>1884</v>
      </c>
      <c r="L2869" s="315" t="s">
        <v>2853</v>
      </c>
      <c r="M2869" s="315" t="s">
        <v>766</v>
      </c>
      <c r="N2869" s="315" t="s">
        <v>755</v>
      </c>
      <c r="O2869" s="315"/>
      <c r="P2869" s="315"/>
      <c r="Q2869" s="315"/>
    </row>
    <row r="2870" spans="1:17">
      <c r="A2870" s="315" t="s">
        <v>755</v>
      </c>
      <c r="B2870" s="315" t="s">
        <v>2095</v>
      </c>
      <c r="C2870" s="315" t="s">
        <v>2096</v>
      </c>
      <c r="D2870" s="316">
        <v>4.6399999999999997</v>
      </c>
      <c r="E2870" s="317">
        <v>4897.2299999999996</v>
      </c>
      <c r="F2870" s="317">
        <v>2899.15</v>
      </c>
      <c r="G2870" s="318">
        <v>40759</v>
      </c>
      <c r="H2870" s="318">
        <v>40848</v>
      </c>
      <c r="I2870" s="318">
        <v>50040</v>
      </c>
      <c r="J2870" s="315"/>
      <c r="K2870" s="315">
        <v>7215</v>
      </c>
      <c r="L2870" s="315" t="s">
        <v>3309</v>
      </c>
      <c r="M2870" s="315" t="s">
        <v>966</v>
      </c>
      <c r="N2870" s="315" t="s">
        <v>755</v>
      </c>
      <c r="O2870" s="315"/>
      <c r="P2870" s="315"/>
      <c r="Q2870" s="315"/>
    </row>
    <row r="2871" spans="1:17">
      <c r="A2871" s="315" t="s">
        <v>755</v>
      </c>
      <c r="B2871" s="315" t="s">
        <v>2095</v>
      </c>
      <c r="C2871" s="315" t="s">
        <v>2098</v>
      </c>
      <c r="D2871" s="316">
        <v>4.6500000000000004</v>
      </c>
      <c r="E2871" s="317">
        <v>5624</v>
      </c>
      <c r="F2871" s="317">
        <v>2817.6299999999997</v>
      </c>
      <c r="G2871" s="318">
        <v>40465</v>
      </c>
      <c r="H2871" s="318">
        <v>40505</v>
      </c>
      <c r="I2871" s="318">
        <v>49674</v>
      </c>
      <c r="J2871" s="315"/>
      <c r="K2871" s="315">
        <v>3608</v>
      </c>
      <c r="L2871" s="315" t="s">
        <v>3310</v>
      </c>
      <c r="M2871" s="315" t="s">
        <v>764</v>
      </c>
      <c r="N2871" s="315" t="s">
        <v>755</v>
      </c>
      <c r="O2871" s="315"/>
      <c r="P2871" s="315"/>
      <c r="Q2871" s="315"/>
    </row>
    <row r="2872" spans="1:17">
      <c r="A2872" s="315" t="s">
        <v>755</v>
      </c>
      <c r="B2872" s="315" t="s">
        <v>2095</v>
      </c>
      <c r="C2872" s="315" t="s">
        <v>2098</v>
      </c>
      <c r="D2872" s="316">
        <v>4.66</v>
      </c>
      <c r="E2872" s="317">
        <v>3219.14</v>
      </c>
      <c r="F2872" s="317">
        <v>1068.7600000000002</v>
      </c>
      <c r="G2872" s="318">
        <v>40774</v>
      </c>
      <c r="H2872" s="318">
        <v>41452</v>
      </c>
      <c r="I2872" s="318">
        <v>50770</v>
      </c>
      <c r="J2872" s="315"/>
      <c r="K2872" s="315">
        <v>4102</v>
      </c>
      <c r="L2872" s="315" t="s">
        <v>2471</v>
      </c>
      <c r="M2872" s="315" t="s">
        <v>1484</v>
      </c>
      <c r="N2872" s="315" t="s">
        <v>755</v>
      </c>
      <c r="O2872" s="315"/>
      <c r="P2872" s="315"/>
      <c r="Q2872" s="315"/>
    </row>
    <row r="2873" spans="1:17">
      <c r="A2873" s="315" t="s">
        <v>755</v>
      </c>
      <c r="B2873" s="315" t="s">
        <v>2095</v>
      </c>
      <c r="C2873" s="315" t="s">
        <v>2098</v>
      </c>
      <c r="D2873" s="316">
        <v>4.67</v>
      </c>
      <c r="E2873" s="317">
        <v>3259</v>
      </c>
      <c r="F2873" s="317">
        <v>1574.1</v>
      </c>
      <c r="G2873" s="318">
        <v>40820</v>
      </c>
      <c r="H2873" s="318">
        <v>40891</v>
      </c>
      <c r="I2873" s="318">
        <v>50040</v>
      </c>
      <c r="J2873" s="315"/>
      <c r="K2873" s="315">
        <v>7015</v>
      </c>
      <c r="L2873" s="315" t="s">
        <v>2930</v>
      </c>
      <c r="M2873" s="315" t="s">
        <v>966</v>
      </c>
      <c r="N2873" s="315" t="s">
        <v>755</v>
      </c>
      <c r="O2873" s="315"/>
      <c r="P2873" s="315"/>
      <c r="Q2873" s="315"/>
    </row>
    <row r="2874" spans="1:17">
      <c r="A2874" s="315" t="s">
        <v>755</v>
      </c>
      <c r="B2874" s="315" t="s">
        <v>2095</v>
      </c>
      <c r="C2874" s="315" t="s">
        <v>2096</v>
      </c>
      <c r="D2874" s="316">
        <v>4.68</v>
      </c>
      <c r="E2874" s="317">
        <v>3454</v>
      </c>
      <c r="F2874" s="317">
        <v>2044.76</v>
      </c>
      <c r="G2874" s="318">
        <v>40788</v>
      </c>
      <c r="H2874" s="318">
        <v>40850</v>
      </c>
      <c r="I2874" s="318">
        <v>50040</v>
      </c>
      <c r="J2874" s="315"/>
      <c r="K2874" s="315">
        <v>3067</v>
      </c>
      <c r="L2874" s="315" t="s">
        <v>3311</v>
      </c>
      <c r="M2874" s="315" t="s">
        <v>764</v>
      </c>
      <c r="N2874" s="315" t="s">
        <v>755</v>
      </c>
      <c r="O2874" s="315"/>
      <c r="P2874" s="315"/>
      <c r="Q2874" s="315"/>
    </row>
    <row r="2875" spans="1:17">
      <c r="A2875" s="315" t="s">
        <v>755</v>
      </c>
      <c r="B2875" s="315" t="s">
        <v>2095</v>
      </c>
      <c r="C2875" s="315" t="s">
        <v>2098</v>
      </c>
      <c r="D2875" s="316">
        <v>4.68</v>
      </c>
      <c r="E2875" s="317">
        <v>1529</v>
      </c>
      <c r="F2875" s="317">
        <v>551.97</v>
      </c>
      <c r="G2875" s="318">
        <v>40828</v>
      </c>
      <c r="H2875" s="318">
        <v>41270</v>
      </c>
      <c r="I2875" s="318">
        <v>50405</v>
      </c>
      <c r="J2875" s="315"/>
      <c r="K2875" s="315">
        <v>6852</v>
      </c>
      <c r="L2875" s="315" t="s">
        <v>2255</v>
      </c>
      <c r="M2875" s="315" t="s">
        <v>811</v>
      </c>
      <c r="N2875" s="315" t="s">
        <v>755</v>
      </c>
      <c r="O2875" s="315"/>
      <c r="P2875" s="315"/>
      <c r="Q2875" s="315"/>
    </row>
    <row r="2876" spans="1:17">
      <c r="A2876" s="315" t="s">
        <v>755</v>
      </c>
      <c r="B2876" s="315" t="s">
        <v>2095</v>
      </c>
      <c r="C2876" s="315" t="s">
        <v>2096</v>
      </c>
      <c r="D2876" s="316">
        <v>4.68</v>
      </c>
      <c r="E2876" s="317">
        <v>2042</v>
      </c>
      <c r="F2876" s="317">
        <v>996.49</v>
      </c>
      <c r="G2876" s="318">
        <v>40850</v>
      </c>
      <c r="H2876" s="318">
        <v>40998</v>
      </c>
      <c r="I2876" s="318">
        <v>50405</v>
      </c>
      <c r="J2876" s="315"/>
      <c r="K2876" s="315">
        <v>5630</v>
      </c>
      <c r="L2876" s="315" t="s">
        <v>3208</v>
      </c>
      <c r="M2876" s="315" t="s">
        <v>776</v>
      </c>
      <c r="N2876" s="315" t="s">
        <v>755</v>
      </c>
      <c r="O2876" s="315"/>
      <c r="P2876" s="315"/>
      <c r="Q2876" s="315"/>
    </row>
    <row r="2877" spans="1:17">
      <c r="A2877" s="315" t="s">
        <v>755</v>
      </c>
      <c r="B2877" s="315" t="s">
        <v>2095</v>
      </c>
      <c r="C2877" s="315" t="s">
        <v>2098</v>
      </c>
      <c r="D2877" s="316">
        <v>4.7</v>
      </c>
      <c r="E2877" s="317">
        <v>3840</v>
      </c>
      <c r="F2877" s="317">
        <v>2880</v>
      </c>
      <c r="G2877" s="318">
        <v>39570</v>
      </c>
      <c r="H2877" s="318">
        <v>39848</v>
      </c>
      <c r="I2877" s="318">
        <v>49279</v>
      </c>
      <c r="J2877" s="315"/>
      <c r="K2877" s="315">
        <v>8594</v>
      </c>
      <c r="L2877" s="315" t="s">
        <v>3035</v>
      </c>
      <c r="M2877" s="315" t="s">
        <v>792</v>
      </c>
      <c r="N2877" s="315" t="s">
        <v>755</v>
      </c>
      <c r="O2877" s="315"/>
      <c r="P2877" s="315"/>
      <c r="Q2877" s="315"/>
    </row>
    <row r="2878" spans="1:17">
      <c r="A2878" s="315" t="s">
        <v>755</v>
      </c>
      <c r="B2878" s="315" t="s">
        <v>2095</v>
      </c>
      <c r="C2878" s="315" t="s">
        <v>2098</v>
      </c>
      <c r="D2878" s="316">
        <v>4.7</v>
      </c>
      <c r="E2878" s="317">
        <v>4580</v>
      </c>
      <c r="F2878" s="317">
        <v>3435</v>
      </c>
      <c r="G2878" s="318">
        <v>39569</v>
      </c>
      <c r="H2878" s="318">
        <v>39584</v>
      </c>
      <c r="I2878" s="318">
        <v>48914</v>
      </c>
      <c r="J2878" s="315"/>
      <c r="K2878" s="315">
        <v>8700</v>
      </c>
      <c r="L2878" s="315" t="s">
        <v>1170</v>
      </c>
      <c r="M2878" s="315" t="s">
        <v>784</v>
      </c>
      <c r="N2878" s="315" t="s">
        <v>755</v>
      </c>
      <c r="O2878" s="315"/>
      <c r="P2878" s="315"/>
      <c r="Q2878" s="315"/>
    </row>
    <row r="2879" spans="1:17">
      <c r="A2879" s="315" t="s">
        <v>755</v>
      </c>
      <c r="B2879" s="315" t="s">
        <v>2095</v>
      </c>
      <c r="C2879" s="315" t="s">
        <v>2096</v>
      </c>
      <c r="D2879" s="316">
        <v>4.7</v>
      </c>
      <c r="E2879" s="317">
        <v>3743</v>
      </c>
      <c r="F2879" s="317">
        <v>3368.7</v>
      </c>
      <c r="G2879" s="318">
        <v>39570</v>
      </c>
      <c r="H2879" s="318">
        <v>39225</v>
      </c>
      <c r="I2879" s="318">
        <v>48579</v>
      </c>
      <c r="J2879" s="315"/>
      <c r="K2879" s="315">
        <v>3623</v>
      </c>
      <c r="L2879" s="315" t="s">
        <v>3312</v>
      </c>
      <c r="M2879" s="315" t="s">
        <v>764</v>
      </c>
      <c r="N2879" s="315" t="s">
        <v>755</v>
      </c>
      <c r="O2879" s="315"/>
      <c r="P2879" s="315"/>
      <c r="Q2879" s="315"/>
    </row>
    <row r="2880" spans="1:17">
      <c r="A2880" s="315" t="s">
        <v>755</v>
      </c>
      <c r="B2880" s="315" t="s">
        <v>2095</v>
      </c>
      <c r="C2880" s="315" t="s">
        <v>2098</v>
      </c>
      <c r="D2880" s="316">
        <v>4.7</v>
      </c>
      <c r="E2880" s="317">
        <v>4305</v>
      </c>
      <c r="F2880" s="317">
        <v>3228.75</v>
      </c>
      <c r="G2880" s="318">
        <v>39570</v>
      </c>
      <c r="H2880" s="318">
        <v>39696</v>
      </c>
      <c r="I2880" s="318">
        <v>48944</v>
      </c>
      <c r="J2880" s="315"/>
      <c r="K2880" s="315">
        <v>3700</v>
      </c>
      <c r="L2880" s="315" t="s">
        <v>3313</v>
      </c>
      <c r="M2880" s="315" t="s">
        <v>764</v>
      </c>
      <c r="N2880" s="315" t="s">
        <v>755</v>
      </c>
      <c r="O2880" s="315"/>
      <c r="P2880" s="315"/>
      <c r="Q2880" s="315"/>
    </row>
    <row r="2881" spans="1:17">
      <c r="A2881" s="315" t="s">
        <v>755</v>
      </c>
      <c r="B2881" s="315" t="s">
        <v>2095</v>
      </c>
      <c r="C2881" s="315" t="s">
        <v>2098</v>
      </c>
      <c r="D2881" s="316">
        <v>4.7</v>
      </c>
      <c r="E2881" s="317">
        <v>4321</v>
      </c>
      <c r="F2881" s="317">
        <v>3240.75</v>
      </c>
      <c r="G2881" s="318">
        <v>39569</v>
      </c>
      <c r="H2881" s="318">
        <v>39794</v>
      </c>
      <c r="I2881" s="318">
        <v>48944</v>
      </c>
      <c r="J2881" s="315"/>
      <c r="K2881" s="315">
        <v>5222</v>
      </c>
      <c r="L2881" s="315" t="s">
        <v>2968</v>
      </c>
      <c r="M2881" s="315" t="s">
        <v>776</v>
      </c>
      <c r="N2881" s="315" t="s">
        <v>755</v>
      </c>
      <c r="O2881" s="315"/>
      <c r="P2881" s="315"/>
      <c r="Q2881" s="315"/>
    </row>
    <row r="2882" spans="1:17">
      <c r="A2882" s="315" t="s">
        <v>755</v>
      </c>
      <c r="B2882" s="315" t="s">
        <v>2095</v>
      </c>
      <c r="C2882" s="315" t="s">
        <v>2098</v>
      </c>
      <c r="D2882" s="316">
        <v>4.7</v>
      </c>
      <c r="E2882" s="317">
        <v>4667.4299999999994</v>
      </c>
      <c r="F2882" s="317">
        <v>2870.4500000000007</v>
      </c>
      <c r="G2882" s="318">
        <v>39570</v>
      </c>
      <c r="H2882" s="318">
        <v>40199</v>
      </c>
      <c r="I2882" s="318">
        <v>49674</v>
      </c>
      <c r="J2882" s="315"/>
      <c r="K2882" s="315">
        <v>9479</v>
      </c>
      <c r="L2882" s="315" t="s">
        <v>3314</v>
      </c>
      <c r="M2882" s="315" t="s">
        <v>770</v>
      </c>
      <c r="N2882" s="315" t="s">
        <v>755</v>
      </c>
      <c r="O2882" s="315"/>
      <c r="P2882" s="315"/>
      <c r="Q2882" s="315"/>
    </row>
    <row r="2883" spans="1:17">
      <c r="A2883" s="315" t="s">
        <v>755</v>
      </c>
      <c r="B2883" s="315" t="s">
        <v>2095</v>
      </c>
      <c r="C2883" s="315" t="s">
        <v>2098</v>
      </c>
      <c r="D2883" s="316">
        <v>4.7</v>
      </c>
      <c r="E2883" s="317">
        <v>3449</v>
      </c>
      <c r="F2883" s="317">
        <v>2586.75</v>
      </c>
      <c r="G2883" s="318">
        <v>39580</v>
      </c>
      <c r="H2883" s="318">
        <v>39344</v>
      </c>
      <c r="I2883" s="318">
        <v>48579</v>
      </c>
      <c r="J2883" s="315"/>
      <c r="K2883" s="315">
        <v>4612</v>
      </c>
      <c r="L2883" s="315" t="s">
        <v>3315</v>
      </c>
      <c r="M2883" s="315" t="s">
        <v>1296</v>
      </c>
      <c r="N2883" s="315" t="s">
        <v>755</v>
      </c>
      <c r="O2883" s="315"/>
      <c r="P2883" s="315"/>
      <c r="Q2883" s="315"/>
    </row>
    <row r="2884" spans="1:17">
      <c r="A2884" s="315" t="s">
        <v>755</v>
      </c>
      <c r="B2884" s="315" t="s">
        <v>2095</v>
      </c>
      <c r="C2884" s="315" t="s">
        <v>2098</v>
      </c>
      <c r="D2884" s="316">
        <v>4.7</v>
      </c>
      <c r="E2884" s="317">
        <v>4840</v>
      </c>
      <c r="F2884" s="317">
        <v>2337.71</v>
      </c>
      <c r="G2884" s="318">
        <v>39570</v>
      </c>
      <c r="H2884" s="318">
        <v>40728</v>
      </c>
      <c r="I2884" s="318">
        <v>50040</v>
      </c>
      <c r="J2884" s="315"/>
      <c r="K2884" s="315">
        <v>4614</v>
      </c>
      <c r="L2884" s="315" t="s">
        <v>2969</v>
      </c>
      <c r="M2884" s="315" t="s">
        <v>1296</v>
      </c>
      <c r="N2884" s="315" t="s">
        <v>755</v>
      </c>
      <c r="O2884" s="315"/>
      <c r="P2884" s="315"/>
      <c r="Q2884" s="315"/>
    </row>
    <row r="2885" spans="1:17">
      <c r="A2885" s="315" t="s">
        <v>755</v>
      </c>
      <c r="B2885" s="315" t="s">
        <v>2095</v>
      </c>
      <c r="C2885" s="315" t="s">
        <v>2098</v>
      </c>
      <c r="D2885" s="316">
        <v>4.7</v>
      </c>
      <c r="E2885" s="317">
        <v>5288</v>
      </c>
      <c r="F2885" s="317">
        <v>3966</v>
      </c>
      <c r="G2885" s="318">
        <v>39570</v>
      </c>
      <c r="H2885" s="318">
        <v>39694</v>
      </c>
      <c r="I2885" s="318">
        <v>48944</v>
      </c>
      <c r="J2885" s="315"/>
      <c r="K2885" s="315">
        <v>7026</v>
      </c>
      <c r="L2885" s="315" t="s">
        <v>2713</v>
      </c>
      <c r="M2885" s="315" t="s">
        <v>966</v>
      </c>
      <c r="N2885" s="315" t="s">
        <v>755</v>
      </c>
      <c r="O2885" s="315"/>
      <c r="P2885" s="315"/>
      <c r="Q2885" s="315"/>
    </row>
    <row r="2886" spans="1:17">
      <c r="A2886" s="315" t="s">
        <v>755</v>
      </c>
      <c r="B2886" s="315" t="s">
        <v>2095</v>
      </c>
      <c r="C2886" s="315" t="s">
        <v>2098</v>
      </c>
      <c r="D2886" s="316">
        <v>4.7</v>
      </c>
      <c r="E2886" s="317">
        <v>4292</v>
      </c>
      <c r="F2886" s="317">
        <v>2639.59</v>
      </c>
      <c r="G2886" s="318">
        <v>39569</v>
      </c>
      <c r="H2886" s="318">
        <v>40360</v>
      </c>
      <c r="I2886" s="318">
        <v>49674</v>
      </c>
      <c r="J2886" s="315"/>
      <c r="K2886" s="315">
        <v>2558</v>
      </c>
      <c r="L2886" s="315" t="s">
        <v>2856</v>
      </c>
      <c r="M2886" s="315" t="s">
        <v>764</v>
      </c>
      <c r="N2886" s="315" t="s">
        <v>755</v>
      </c>
      <c r="O2886" s="315"/>
      <c r="P2886" s="315"/>
      <c r="Q2886" s="315"/>
    </row>
    <row r="2887" spans="1:17">
      <c r="A2887" s="315" t="s">
        <v>755</v>
      </c>
      <c r="B2887" s="315" t="s">
        <v>2095</v>
      </c>
      <c r="C2887" s="315" t="s">
        <v>2098</v>
      </c>
      <c r="D2887" s="316">
        <v>4.7</v>
      </c>
      <c r="E2887" s="317">
        <v>5127</v>
      </c>
      <c r="F2887" s="317">
        <v>3845.25</v>
      </c>
      <c r="G2887" s="318">
        <v>39570</v>
      </c>
      <c r="H2887" s="318">
        <v>39619</v>
      </c>
      <c r="I2887" s="318">
        <v>48914</v>
      </c>
      <c r="J2887" s="315"/>
      <c r="K2887" s="315">
        <v>3674</v>
      </c>
      <c r="L2887" s="315" t="s">
        <v>3316</v>
      </c>
      <c r="M2887" s="315" t="s">
        <v>764</v>
      </c>
      <c r="N2887" s="315" t="s">
        <v>755</v>
      </c>
      <c r="O2887" s="315"/>
      <c r="P2887" s="315"/>
      <c r="Q2887" s="315"/>
    </row>
    <row r="2888" spans="1:17">
      <c r="A2888" s="315" t="s">
        <v>755</v>
      </c>
      <c r="B2888" s="315" t="s">
        <v>2095</v>
      </c>
      <c r="C2888" s="315" t="s">
        <v>2096</v>
      </c>
      <c r="D2888" s="316">
        <v>4.7</v>
      </c>
      <c r="E2888" s="317">
        <v>4627</v>
      </c>
      <c r="F2888" s="317">
        <v>4164.3</v>
      </c>
      <c r="G2888" s="318">
        <v>39570</v>
      </c>
      <c r="H2888" s="318">
        <v>39680</v>
      </c>
      <c r="I2888" s="318">
        <v>48914</v>
      </c>
      <c r="J2888" s="315"/>
      <c r="K2888" s="315">
        <v>1804</v>
      </c>
      <c r="L2888" s="315" t="s">
        <v>2991</v>
      </c>
      <c r="M2888" s="315" t="s">
        <v>766</v>
      </c>
      <c r="N2888" s="315" t="s">
        <v>755</v>
      </c>
      <c r="O2888" s="315"/>
      <c r="P2888" s="315"/>
      <c r="Q2888" s="315"/>
    </row>
    <row r="2889" spans="1:17">
      <c r="A2889" s="315" t="s">
        <v>755</v>
      </c>
      <c r="B2889" s="315" t="s">
        <v>2095</v>
      </c>
      <c r="C2889" s="315" t="s">
        <v>2098</v>
      </c>
      <c r="D2889" s="316">
        <v>4.7</v>
      </c>
      <c r="E2889" s="317">
        <v>4812</v>
      </c>
      <c r="F2889" s="317">
        <v>3609</v>
      </c>
      <c r="G2889" s="318">
        <v>39587</v>
      </c>
      <c r="H2889" s="318">
        <v>38883</v>
      </c>
      <c r="I2889" s="318">
        <v>48183</v>
      </c>
      <c r="J2889" s="315"/>
      <c r="K2889" s="315">
        <v>9472</v>
      </c>
      <c r="L2889" s="315" t="s">
        <v>2333</v>
      </c>
      <c r="M2889" s="315" t="s">
        <v>770</v>
      </c>
      <c r="N2889" s="315" t="s">
        <v>755</v>
      </c>
      <c r="O2889" s="315"/>
      <c r="P2889" s="315"/>
      <c r="Q2889" s="315"/>
    </row>
    <row r="2890" spans="1:17">
      <c r="A2890" s="315" t="s">
        <v>755</v>
      </c>
      <c r="B2890" s="315" t="s">
        <v>2095</v>
      </c>
      <c r="C2890" s="315" t="s">
        <v>2096</v>
      </c>
      <c r="D2890" s="316">
        <v>4.7</v>
      </c>
      <c r="E2890" s="317">
        <v>5165</v>
      </c>
      <c r="F2890" s="317">
        <v>4648.5</v>
      </c>
      <c r="G2890" s="318">
        <v>39570</v>
      </c>
      <c r="H2890" s="318">
        <v>39685</v>
      </c>
      <c r="I2890" s="318">
        <v>48944</v>
      </c>
      <c r="J2890" s="315"/>
      <c r="K2890" s="315">
        <v>1906</v>
      </c>
      <c r="L2890" s="315" t="s">
        <v>3317</v>
      </c>
      <c r="M2890" s="315" t="s">
        <v>754</v>
      </c>
      <c r="N2890" s="315" t="s">
        <v>755</v>
      </c>
      <c r="O2890" s="315"/>
      <c r="P2890" s="315"/>
      <c r="Q2890" s="315"/>
    </row>
    <row r="2891" spans="1:17">
      <c r="A2891" s="315" t="s">
        <v>755</v>
      </c>
      <c r="B2891" s="315" t="s">
        <v>2095</v>
      </c>
      <c r="C2891" s="315" t="s">
        <v>2098</v>
      </c>
      <c r="D2891" s="316">
        <v>4.7</v>
      </c>
      <c r="E2891" s="317">
        <v>4143.83</v>
      </c>
      <c r="F2891" s="317">
        <v>3107.85</v>
      </c>
      <c r="G2891" s="318">
        <v>39587</v>
      </c>
      <c r="H2891" s="318">
        <v>39484</v>
      </c>
      <c r="I2891" s="318">
        <v>48914</v>
      </c>
      <c r="J2891" s="315"/>
      <c r="K2891" s="315">
        <v>9476</v>
      </c>
      <c r="L2891" s="315" t="s">
        <v>3318</v>
      </c>
      <c r="M2891" s="315" t="s">
        <v>770</v>
      </c>
      <c r="N2891" s="315" t="s">
        <v>755</v>
      </c>
      <c r="O2891" s="315"/>
      <c r="P2891" s="315"/>
      <c r="Q2891" s="315"/>
    </row>
    <row r="2892" spans="1:17">
      <c r="A2892" s="315" t="s">
        <v>755</v>
      </c>
      <c r="B2892" s="315" t="s">
        <v>2095</v>
      </c>
      <c r="C2892" s="315" t="s">
        <v>2096</v>
      </c>
      <c r="D2892" s="316">
        <v>4.7</v>
      </c>
      <c r="E2892" s="317">
        <v>4014</v>
      </c>
      <c r="F2892" s="317">
        <v>3612.6000000000004</v>
      </c>
      <c r="G2892" s="318">
        <v>39600</v>
      </c>
      <c r="H2892" s="318">
        <v>39840</v>
      </c>
      <c r="I2892" s="318">
        <v>49309</v>
      </c>
      <c r="J2892" s="315"/>
      <c r="K2892" s="315">
        <v>3272</v>
      </c>
      <c r="L2892" s="315" t="s">
        <v>3319</v>
      </c>
      <c r="M2892" s="315" t="s">
        <v>764</v>
      </c>
      <c r="N2892" s="315" t="s">
        <v>755</v>
      </c>
      <c r="O2892" s="315"/>
      <c r="P2892" s="315"/>
      <c r="Q2892" s="315"/>
    </row>
    <row r="2893" spans="1:17">
      <c r="A2893" s="315" t="s">
        <v>755</v>
      </c>
      <c r="B2893" s="315" t="s">
        <v>2095</v>
      </c>
      <c r="C2893" s="315" t="s">
        <v>2096</v>
      </c>
      <c r="D2893" s="316">
        <v>4.7</v>
      </c>
      <c r="E2893" s="317">
        <v>3786</v>
      </c>
      <c r="F2893" s="317">
        <v>3407.3999999999996</v>
      </c>
      <c r="G2893" s="318">
        <v>39575</v>
      </c>
      <c r="H2893" s="318">
        <v>39990</v>
      </c>
      <c r="I2893" s="318">
        <v>49279</v>
      </c>
      <c r="J2893" s="315"/>
      <c r="K2893" s="315">
        <v>6512</v>
      </c>
      <c r="L2893" s="315" t="s">
        <v>2050</v>
      </c>
      <c r="M2893" s="315" t="s">
        <v>811</v>
      </c>
      <c r="N2893" s="315" t="s">
        <v>755</v>
      </c>
      <c r="O2893" s="315"/>
      <c r="P2893" s="315"/>
      <c r="Q2893" s="315"/>
    </row>
    <row r="2894" spans="1:17">
      <c r="A2894" s="315" t="s">
        <v>755</v>
      </c>
      <c r="B2894" s="315" t="s">
        <v>2095</v>
      </c>
      <c r="C2894" s="315" t="s">
        <v>2098</v>
      </c>
      <c r="D2894" s="316">
        <v>4.7</v>
      </c>
      <c r="E2894" s="317">
        <v>5404</v>
      </c>
      <c r="F2894" s="317">
        <v>1983.2700000000002</v>
      </c>
      <c r="G2894" s="318">
        <v>39581</v>
      </c>
      <c r="H2894" s="318">
        <v>41514</v>
      </c>
      <c r="I2894" s="318">
        <v>50770</v>
      </c>
      <c r="J2894" s="315"/>
      <c r="K2894" s="315">
        <v>1027</v>
      </c>
      <c r="L2894" s="315" t="s">
        <v>2878</v>
      </c>
      <c r="M2894" s="315" t="s">
        <v>766</v>
      </c>
      <c r="N2894" s="315" t="s">
        <v>755</v>
      </c>
      <c r="O2894" s="315"/>
      <c r="P2894" s="315"/>
      <c r="Q2894" s="315"/>
    </row>
    <row r="2895" spans="1:17">
      <c r="A2895" s="315" t="s">
        <v>755</v>
      </c>
      <c r="B2895" s="315" t="s">
        <v>2095</v>
      </c>
      <c r="C2895" s="315" t="s">
        <v>2098</v>
      </c>
      <c r="D2895" s="316">
        <v>4.7</v>
      </c>
      <c r="E2895" s="317">
        <v>4156</v>
      </c>
      <c r="F2895" s="317">
        <v>3117</v>
      </c>
      <c r="G2895" s="318">
        <v>39570</v>
      </c>
      <c r="H2895" s="318">
        <v>40038</v>
      </c>
      <c r="I2895" s="318">
        <v>49309</v>
      </c>
      <c r="J2895" s="315"/>
      <c r="K2895" s="315">
        <v>9050</v>
      </c>
      <c r="L2895" s="315" t="s">
        <v>3320</v>
      </c>
      <c r="M2895" s="315" t="s">
        <v>1024</v>
      </c>
      <c r="N2895" s="315" t="s">
        <v>755</v>
      </c>
      <c r="O2895" s="315"/>
      <c r="P2895" s="315"/>
      <c r="Q2895" s="315"/>
    </row>
    <row r="2896" spans="1:17">
      <c r="A2896" s="315" t="s">
        <v>750</v>
      </c>
      <c r="B2896" s="315" t="s">
        <v>2095</v>
      </c>
      <c r="C2896" s="315" t="s">
        <v>2098</v>
      </c>
      <c r="D2896" s="316">
        <v>4.7</v>
      </c>
      <c r="E2896" s="317">
        <v>3645</v>
      </c>
      <c r="F2896" s="317">
        <v>1630.12</v>
      </c>
      <c r="G2896" s="318">
        <v>39569</v>
      </c>
      <c r="H2896" s="318">
        <v>40744</v>
      </c>
      <c r="I2896" s="318">
        <v>50040</v>
      </c>
      <c r="J2896" s="315"/>
      <c r="K2896" s="315">
        <v>6020</v>
      </c>
      <c r="L2896" s="315" t="s">
        <v>1888</v>
      </c>
      <c r="M2896" s="315" t="s">
        <v>788</v>
      </c>
      <c r="N2896" s="315" t="s">
        <v>750</v>
      </c>
      <c r="O2896" s="315"/>
      <c r="P2896" s="315"/>
      <c r="Q2896" s="315"/>
    </row>
    <row r="2897" spans="1:17">
      <c r="A2897" s="315" t="s">
        <v>755</v>
      </c>
      <c r="B2897" s="315" t="s">
        <v>2095</v>
      </c>
      <c r="C2897" s="315" t="s">
        <v>2098</v>
      </c>
      <c r="D2897" s="316">
        <v>4.7</v>
      </c>
      <c r="E2897" s="317">
        <v>5486</v>
      </c>
      <c r="F2897" s="317">
        <v>4114.5</v>
      </c>
      <c r="G2897" s="318">
        <v>39623</v>
      </c>
      <c r="H2897" s="318">
        <v>40087</v>
      </c>
      <c r="I2897" s="318">
        <v>49309</v>
      </c>
      <c r="J2897" s="315"/>
      <c r="K2897" s="315">
        <v>3930</v>
      </c>
      <c r="L2897" s="315" t="s">
        <v>1687</v>
      </c>
      <c r="M2897" s="315" t="s">
        <v>754</v>
      </c>
      <c r="N2897" s="315" t="s">
        <v>755</v>
      </c>
      <c r="O2897" s="315"/>
      <c r="P2897" s="315"/>
      <c r="Q2897" s="315"/>
    </row>
    <row r="2898" spans="1:17">
      <c r="A2898" s="315" t="s">
        <v>755</v>
      </c>
      <c r="B2898" s="315" t="s">
        <v>2095</v>
      </c>
      <c r="C2898" s="315" t="s">
        <v>2096</v>
      </c>
      <c r="D2898" s="316">
        <v>4.7</v>
      </c>
      <c r="E2898" s="317">
        <v>3964.8399999999997</v>
      </c>
      <c r="F2898" s="317">
        <v>3568.37</v>
      </c>
      <c r="G2898" s="318">
        <v>39722</v>
      </c>
      <c r="H2898" s="318">
        <v>39924</v>
      </c>
      <c r="I2898" s="318">
        <v>49309</v>
      </c>
      <c r="J2898" s="315"/>
      <c r="K2898" s="315">
        <v>4146</v>
      </c>
      <c r="L2898" s="315" t="s">
        <v>3321</v>
      </c>
      <c r="M2898" s="315" t="s">
        <v>1296</v>
      </c>
      <c r="N2898" s="315" t="s">
        <v>755</v>
      </c>
      <c r="O2898" s="315"/>
      <c r="P2898" s="315"/>
      <c r="Q2898" s="315"/>
    </row>
    <row r="2899" spans="1:17">
      <c r="A2899" s="315" t="s">
        <v>755</v>
      </c>
      <c r="B2899" s="315" t="s">
        <v>2095</v>
      </c>
      <c r="C2899" s="315" t="s">
        <v>2096</v>
      </c>
      <c r="D2899" s="316">
        <v>4.7</v>
      </c>
      <c r="E2899" s="317">
        <v>1846.5400000000002</v>
      </c>
      <c r="F2899" s="317">
        <v>1661.9</v>
      </c>
      <c r="G2899" s="318">
        <v>39743</v>
      </c>
      <c r="H2899" s="318">
        <v>39854</v>
      </c>
      <c r="I2899" s="318">
        <v>49309</v>
      </c>
      <c r="J2899" s="315"/>
      <c r="K2899" s="315">
        <v>3006</v>
      </c>
      <c r="L2899" s="315" t="s">
        <v>308</v>
      </c>
      <c r="M2899" s="315" t="s">
        <v>764</v>
      </c>
      <c r="N2899" s="315" t="s">
        <v>755</v>
      </c>
      <c r="O2899" s="315"/>
      <c r="P2899" s="315"/>
      <c r="Q2899" s="315"/>
    </row>
    <row r="2900" spans="1:17">
      <c r="A2900" s="315" t="s">
        <v>755</v>
      </c>
      <c r="B2900" s="315" t="s">
        <v>2095</v>
      </c>
      <c r="C2900" s="315" t="s">
        <v>2098</v>
      </c>
      <c r="D2900" s="316">
        <v>4.7</v>
      </c>
      <c r="E2900" s="317">
        <v>4304</v>
      </c>
      <c r="F2900" s="317">
        <v>3228</v>
      </c>
      <c r="G2900" s="318">
        <v>39793</v>
      </c>
      <c r="H2900" s="318">
        <v>40126</v>
      </c>
      <c r="I2900" s="318">
        <v>49309</v>
      </c>
      <c r="J2900" s="315"/>
      <c r="K2900" s="315">
        <v>3627</v>
      </c>
      <c r="L2900" s="315" t="s">
        <v>2740</v>
      </c>
      <c r="M2900" s="315" t="s">
        <v>764</v>
      </c>
      <c r="N2900" s="315" t="s">
        <v>755</v>
      </c>
      <c r="O2900" s="315"/>
      <c r="P2900" s="315"/>
      <c r="Q2900" s="315"/>
    </row>
    <row r="2901" spans="1:17">
      <c r="A2901" s="315" t="s">
        <v>755</v>
      </c>
      <c r="B2901" s="315" t="s">
        <v>2095</v>
      </c>
      <c r="C2901" s="315" t="s">
        <v>2098</v>
      </c>
      <c r="D2901" s="316">
        <v>4.7</v>
      </c>
      <c r="E2901" s="317">
        <v>4846</v>
      </c>
      <c r="F2901" s="317">
        <v>2980.3199999999997</v>
      </c>
      <c r="G2901" s="318">
        <v>39805</v>
      </c>
      <c r="H2901" s="318">
        <v>40340</v>
      </c>
      <c r="I2901" s="318">
        <v>49674</v>
      </c>
      <c r="J2901" s="315"/>
      <c r="K2901" s="315">
        <v>9240</v>
      </c>
      <c r="L2901" s="315" t="s">
        <v>1965</v>
      </c>
      <c r="M2901" s="315" t="s">
        <v>770</v>
      </c>
      <c r="N2901" s="315" t="s">
        <v>755</v>
      </c>
      <c r="O2901" s="315"/>
      <c r="P2901" s="315"/>
      <c r="Q2901" s="315"/>
    </row>
    <row r="2902" spans="1:17">
      <c r="A2902" s="315" t="s">
        <v>755</v>
      </c>
      <c r="B2902" s="315" t="s">
        <v>2095</v>
      </c>
      <c r="C2902" s="315" t="s">
        <v>2098</v>
      </c>
      <c r="D2902" s="316">
        <v>4.7</v>
      </c>
      <c r="E2902" s="317">
        <v>4199</v>
      </c>
      <c r="F2902" s="317">
        <v>3149.25</v>
      </c>
      <c r="G2902" s="318">
        <v>39853</v>
      </c>
      <c r="H2902" s="318">
        <v>39972</v>
      </c>
      <c r="I2902" s="318">
        <v>49309</v>
      </c>
      <c r="J2902" s="315"/>
      <c r="K2902" s="315">
        <v>6330</v>
      </c>
      <c r="L2902" s="315" t="s">
        <v>3322</v>
      </c>
      <c r="M2902" s="315" t="s">
        <v>1712</v>
      </c>
      <c r="N2902" s="315" t="s">
        <v>755</v>
      </c>
      <c r="O2902" s="315"/>
      <c r="P2902" s="315"/>
      <c r="Q2902" s="315"/>
    </row>
    <row r="2903" spans="1:17">
      <c r="A2903" s="315" t="s">
        <v>755</v>
      </c>
      <c r="B2903" s="315" t="s">
        <v>2095</v>
      </c>
      <c r="C2903" s="315" t="s">
        <v>2096</v>
      </c>
      <c r="D2903" s="316">
        <v>4.7</v>
      </c>
      <c r="E2903" s="317">
        <v>3966</v>
      </c>
      <c r="F2903" s="317">
        <v>3569.4</v>
      </c>
      <c r="G2903" s="318">
        <v>39931</v>
      </c>
      <c r="H2903" s="318">
        <v>39948</v>
      </c>
      <c r="I2903" s="318">
        <v>49309</v>
      </c>
      <c r="J2903" s="315"/>
      <c r="K2903" s="315">
        <v>1429</v>
      </c>
      <c r="L2903" s="315" t="s">
        <v>3323</v>
      </c>
      <c r="M2903" s="315" t="s">
        <v>766</v>
      </c>
      <c r="N2903" s="315" t="s">
        <v>755</v>
      </c>
      <c r="O2903" s="315"/>
      <c r="P2903" s="315"/>
      <c r="Q2903" s="315"/>
    </row>
    <row r="2904" spans="1:17">
      <c r="A2904" s="315" t="s">
        <v>755</v>
      </c>
      <c r="B2904" s="315" t="s">
        <v>2095</v>
      </c>
      <c r="C2904" s="315" t="s">
        <v>2096</v>
      </c>
      <c r="D2904" s="316">
        <v>4.7</v>
      </c>
      <c r="E2904" s="317">
        <v>4921</v>
      </c>
      <c r="F2904" s="317">
        <v>4428.9000000000005</v>
      </c>
      <c r="G2904" s="318">
        <v>39960</v>
      </c>
      <c r="H2904" s="318">
        <v>40007</v>
      </c>
      <c r="I2904" s="318">
        <v>49309</v>
      </c>
      <c r="J2904" s="315"/>
      <c r="K2904" s="315">
        <v>1522</v>
      </c>
      <c r="L2904" s="315" t="s">
        <v>2613</v>
      </c>
      <c r="M2904" s="315" t="s">
        <v>766</v>
      </c>
      <c r="N2904" s="315" t="s">
        <v>755</v>
      </c>
      <c r="O2904" s="315"/>
      <c r="P2904" s="315"/>
      <c r="Q2904" s="315"/>
    </row>
    <row r="2905" spans="1:17">
      <c r="A2905" s="315" t="s">
        <v>755</v>
      </c>
      <c r="B2905" s="315" t="s">
        <v>2095</v>
      </c>
      <c r="C2905" s="315" t="s">
        <v>2098</v>
      </c>
      <c r="D2905" s="316">
        <v>4.7</v>
      </c>
      <c r="E2905" s="317">
        <v>5088</v>
      </c>
      <c r="F2905" s="317">
        <v>3816</v>
      </c>
      <c r="G2905" s="318">
        <v>39969</v>
      </c>
      <c r="H2905" s="318">
        <v>40051</v>
      </c>
      <c r="I2905" s="318">
        <v>49309</v>
      </c>
      <c r="J2905" s="315"/>
      <c r="K2905" s="315">
        <v>2113</v>
      </c>
      <c r="L2905" s="315" t="s">
        <v>3324</v>
      </c>
      <c r="M2905" s="315" t="s">
        <v>758</v>
      </c>
      <c r="N2905" s="315" t="s">
        <v>755</v>
      </c>
      <c r="O2905" s="315"/>
      <c r="P2905" s="315"/>
      <c r="Q2905" s="315"/>
    </row>
    <row r="2906" spans="1:17">
      <c r="A2906" s="315" t="s">
        <v>755</v>
      </c>
      <c r="B2906" s="315" t="s">
        <v>2095</v>
      </c>
      <c r="C2906" s="315" t="s">
        <v>2098</v>
      </c>
      <c r="D2906" s="316">
        <v>4.7</v>
      </c>
      <c r="E2906" s="317">
        <v>4775</v>
      </c>
      <c r="F2906" s="317">
        <v>3581.25</v>
      </c>
      <c r="G2906" s="318">
        <v>40084</v>
      </c>
      <c r="H2906" s="318">
        <v>40087</v>
      </c>
      <c r="I2906" s="318">
        <v>49309</v>
      </c>
      <c r="J2906" s="315"/>
      <c r="K2906" s="315">
        <v>9470</v>
      </c>
      <c r="L2906" s="315" t="s">
        <v>3325</v>
      </c>
      <c r="M2906" s="315" t="s">
        <v>770</v>
      </c>
      <c r="N2906" s="315" t="s">
        <v>755</v>
      </c>
      <c r="O2906" s="315"/>
      <c r="P2906" s="315"/>
      <c r="Q2906" s="315"/>
    </row>
    <row r="2907" spans="1:17">
      <c r="A2907" s="315" t="s">
        <v>755</v>
      </c>
      <c r="B2907" s="315" t="s">
        <v>2095</v>
      </c>
      <c r="C2907" s="315" t="s">
        <v>2096</v>
      </c>
      <c r="D2907" s="316">
        <v>4.7</v>
      </c>
      <c r="E2907" s="317">
        <v>5026</v>
      </c>
      <c r="F2907" s="317">
        <v>3709.1899999999996</v>
      </c>
      <c r="G2907" s="318">
        <v>40089</v>
      </c>
      <c r="H2907" s="318">
        <v>40275</v>
      </c>
      <c r="I2907" s="318">
        <v>49674</v>
      </c>
      <c r="J2907" s="315"/>
      <c r="K2907" s="315">
        <v>2802</v>
      </c>
      <c r="L2907" s="315" t="s">
        <v>3326</v>
      </c>
      <c r="M2907" s="315" t="s">
        <v>1431</v>
      </c>
      <c r="N2907" s="315" t="s">
        <v>755</v>
      </c>
      <c r="O2907" s="315"/>
      <c r="P2907" s="315"/>
      <c r="Q2907" s="315"/>
    </row>
    <row r="2908" spans="1:17">
      <c r="A2908" s="315" t="s">
        <v>755</v>
      </c>
      <c r="B2908" s="315" t="s">
        <v>2095</v>
      </c>
      <c r="C2908" s="315" t="s">
        <v>2098</v>
      </c>
      <c r="D2908" s="316">
        <v>4.7</v>
      </c>
      <c r="E2908" s="317">
        <v>3897.0899999999992</v>
      </c>
      <c r="F2908" s="317">
        <v>2922.8300000000004</v>
      </c>
      <c r="G2908" s="318">
        <v>40129</v>
      </c>
      <c r="H2908" s="318">
        <v>40165</v>
      </c>
      <c r="I2908" s="318">
        <v>49309</v>
      </c>
      <c r="J2908" s="315"/>
      <c r="K2908" s="315">
        <v>4125</v>
      </c>
      <c r="L2908" s="315" t="s">
        <v>2692</v>
      </c>
      <c r="M2908" s="315" t="s">
        <v>2060</v>
      </c>
      <c r="N2908" s="315" t="s">
        <v>755</v>
      </c>
      <c r="O2908" s="315"/>
      <c r="P2908" s="315"/>
      <c r="Q2908" s="315"/>
    </row>
    <row r="2909" spans="1:17">
      <c r="A2909" s="315" t="s">
        <v>755</v>
      </c>
      <c r="B2909" s="315" t="s">
        <v>2095</v>
      </c>
      <c r="C2909" s="315" t="s">
        <v>2098</v>
      </c>
      <c r="D2909" s="316">
        <v>4.7</v>
      </c>
      <c r="E2909" s="317">
        <v>3562</v>
      </c>
      <c r="F2909" s="317">
        <v>2671.5</v>
      </c>
      <c r="G2909" s="318">
        <v>40217</v>
      </c>
      <c r="H2909" s="318">
        <v>40074</v>
      </c>
      <c r="I2909" s="318">
        <v>49309</v>
      </c>
      <c r="J2909" s="315"/>
      <c r="K2909" s="315">
        <v>5702</v>
      </c>
      <c r="L2909" s="315" t="s">
        <v>3327</v>
      </c>
      <c r="M2909" s="315" t="s">
        <v>776</v>
      </c>
      <c r="N2909" s="315" t="s">
        <v>755</v>
      </c>
      <c r="O2909" s="315"/>
      <c r="P2909" s="315"/>
      <c r="Q2909" s="315"/>
    </row>
    <row r="2910" spans="1:17">
      <c r="A2910" s="315" t="s">
        <v>755</v>
      </c>
      <c r="B2910" s="315" t="s">
        <v>2095</v>
      </c>
      <c r="C2910" s="315" t="s">
        <v>2098</v>
      </c>
      <c r="D2910" s="316">
        <v>4.7</v>
      </c>
      <c r="E2910" s="317">
        <v>3919.8199999999997</v>
      </c>
      <c r="F2910" s="317">
        <v>2410.69</v>
      </c>
      <c r="G2910" s="318">
        <v>40288</v>
      </c>
      <c r="H2910" s="318">
        <v>40316</v>
      </c>
      <c r="I2910" s="318">
        <v>49674</v>
      </c>
      <c r="J2910" s="315"/>
      <c r="K2910" s="315">
        <v>9470</v>
      </c>
      <c r="L2910" s="315" t="s">
        <v>919</v>
      </c>
      <c r="M2910" s="315" t="s">
        <v>770</v>
      </c>
      <c r="N2910" s="315" t="s">
        <v>755</v>
      </c>
      <c r="O2910" s="315"/>
      <c r="P2910" s="315"/>
      <c r="Q2910" s="315"/>
    </row>
    <row r="2911" spans="1:17">
      <c r="A2911" s="315" t="s">
        <v>755</v>
      </c>
      <c r="B2911" s="315" t="s">
        <v>2095</v>
      </c>
      <c r="C2911" s="315" t="s">
        <v>2096</v>
      </c>
      <c r="D2911" s="316">
        <v>4.7</v>
      </c>
      <c r="E2911" s="317">
        <v>3679.23</v>
      </c>
      <c r="F2911" s="317">
        <v>2097.16</v>
      </c>
      <c r="G2911" s="318">
        <v>40384</v>
      </c>
      <c r="H2911" s="318">
        <v>40420</v>
      </c>
      <c r="I2911" s="318">
        <v>49674</v>
      </c>
      <c r="J2911" s="315"/>
      <c r="K2911" s="315">
        <v>4107</v>
      </c>
      <c r="L2911" s="315" t="s">
        <v>2440</v>
      </c>
      <c r="M2911" s="315" t="s">
        <v>1484</v>
      </c>
      <c r="N2911" s="315" t="s">
        <v>755</v>
      </c>
      <c r="O2911" s="315"/>
      <c r="P2911" s="315"/>
      <c r="Q2911" s="315"/>
    </row>
    <row r="2912" spans="1:17">
      <c r="A2912" s="315" t="s">
        <v>755</v>
      </c>
      <c r="B2912" s="315" t="s">
        <v>2095</v>
      </c>
      <c r="C2912" s="315" t="s">
        <v>2096</v>
      </c>
      <c r="D2912" s="316">
        <v>4.7</v>
      </c>
      <c r="E2912" s="317">
        <v>5012</v>
      </c>
      <c r="F2912" s="317">
        <v>3698.85</v>
      </c>
      <c r="G2912" s="318">
        <v>40388</v>
      </c>
      <c r="H2912" s="318">
        <v>40368</v>
      </c>
      <c r="I2912" s="318">
        <v>49674</v>
      </c>
      <c r="J2912" s="315"/>
      <c r="K2912" s="315">
        <v>2300</v>
      </c>
      <c r="L2912" s="315" t="s">
        <v>1516</v>
      </c>
      <c r="M2912" s="315" t="s">
        <v>758</v>
      </c>
      <c r="N2912" s="315" t="s">
        <v>755</v>
      </c>
      <c r="O2912" s="315"/>
      <c r="P2912" s="315"/>
      <c r="Q2912" s="315"/>
    </row>
    <row r="2913" spans="1:17">
      <c r="A2913" s="315" t="s">
        <v>755</v>
      </c>
      <c r="B2913" s="315" t="s">
        <v>2095</v>
      </c>
      <c r="C2913" s="315" t="s">
        <v>2098</v>
      </c>
      <c r="D2913" s="316">
        <v>4.7</v>
      </c>
      <c r="E2913" s="317">
        <v>4303</v>
      </c>
      <c r="F2913" s="317">
        <v>2646.3599999999997</v>
      </c>
      <c r="G2913" s="318">
        <v>40415</v>
      </c>
      <c r="H2913" s="318">
        <v>40477</v>
      </c>
      <c r="I2913" s="318">
        <v>49674</v>
      </c>
      <c r="J2913" s="315"/>
      <c r="K2913" s="315">
        <v>4658</v>
      </c>
      <c r="L2913" s="315" t="s">
        <v>3328</v>
      </c>
      <c r="M2913" s="315" t="s">
        <v>1296</v>
      </c>
      <c r="N2913" s="315" t="s">
        <v>755</v>
      </c>
      <c r="O2913" s="315"/>
      <c r="P2913" s="315"/>
      <c r="Q2913" s="315"/>
    </row>
    <row r="2914" spans="1:17">
      <c r="A2914" s="315" t="s">
        <v>755</v>
      </c>
      <c r="B2914" s="315" t="s">
        <v>2095</v>
      </c>
      <c r="C2914" s="315" t="s">
        <v>2098</v>
      </c>
      <c r="D2914" s="316">
        <v>4.7</v>
      </c>
      <c r="E2914" s="317">
        <v>6048</v>
      </c>
      <c r="F2914" s="317">
        <v>2921.1800000000003</v>
      </c>
      <c r="G2914" s="318">
        <v>40558</v>
      </c>
      <c r="H2914" s="318">
        <v>40665</v>
      </c>
      <c r="I2914" s="318">
        <v>50040</v>
      </c>
      <c r="J2914" s="315"/>
      <c r="K2914" s="315">
        <v>6986</v>
      </c>
      <c r="L2914" s="315" t="s">
        <v>3329</v>
      </c>
      <c r="M2914" s="315" t="s">
        <v>811</v>
      </c>
      <c r="N2914" s="315" t="s">
        <v>755</v>
      </c>
      <c r="O2914" s="315"/>
      <c r="P2914" s="315"/>
      <c r="Q2914" s="315"/>
    </row>
    <row r="2915" spans="1:17">
      <c r="A2915" s="315" t="s">
        <v>755</v>
      </c>
      <c r="B2915" s="315" t="s">
        <v>2095</v>
      </c>
      <c r="C2915" s="315" t="s">
        <v>2098</v>
      </c>
      <c r="D2915" s="316">
        <v>4.7</v>
      </c>
      <c r="E2915" s="317">
        <v>5091</v>
      </c>
      <c r="F2915" s="317">
        <v>2458.96</v>
      </c>
      <c r="G2915" s="318">
        <v>40628</v>
      </c>
      <c r="H2915" s="318">
        <v>40699</v>
      </c>
      <c r="I2915" s="318">
        <v>50040</v>
      </c>
      <c r="J2915" s="315"/>
      <c r="K2915" s="315">
        <v>6130</v>
      </c>
      <c r="L2915" s="315" t="s">
        <v>2228</v>
      </c>
      <c r="M2915" s="315" t="s">
        <v>788</v>
      </c>
      <c r="N2915" s="315" t="s">
        <v>755</v>
      </c>
      <c r="O2915" s="315"/>
      <c r="P2915" s="315"/>
      <c r="Q2915" s="315"/>
    </row>
    <row r="2916" spans="1:17">
      <c r="A2916" s="315" t="s">
        <v>755</v>
      </c>
      <c r="B2916" s="315" t="s">
        <v>2095</v>
      </c>
      <c r="C2916" s="315" t="s">
        <v>2098</v>
      </c>
      <c r="D2916" s="316">
        <v>4.7</v>
      </c>
      <c r="E2916" s="317">
        <v>4015</v>
      </c>
      <c r="F2916" s="317">
        <v>1939.25</v>
      </c>
      <c r="G2916" s="318">
        <v>40646</v>
      </c>
      <c r="H2916" s="318">
        <v>40766</v>
      </c>
      <c r="I2916" s="318">
        <v>50040</v>
      </c>
      <c r="J2916" s="315"/>
      <c r="K2916" s="315">
        <v>5063</v>
      </c>
      <c r="L2916" s="315" t="s">
        <v>3330</v>
      </c>
      <c r="M2916" s="315" t="s">
        <v>776</v>
      </c>
      <c r="N2916" s="315" t="s">
        <v>755</v>
      </c>
      <c r="O2916" s="315"/>
      <c r="P2916" s="315"/>
      <c r="Q2916" s="315"/>
    </row>
    <row r="2917" spans="1:17">
      <c r="A2917" s="315" t="s">
        <v>755</v>
      </c>
      <c r="B2917" s="315" t="s">
        <v>2095</v>
      </c>
      <c r="C2917" s="315" t="s">
        <v>2096</v>
      </c>
      <c r="D2917" s="316">
        <v>4.7</v>
      </c>
      <c r="E2917" s="317">
        <v>5167.7299999999996</v>
      </c>
      <c r="F2917" s="317">
        <v>3059.3</v>
      </c>
      <c r="G2917" s="318">
        <v>40693</v>
      </c>
      <c r="H2917" s="318">
        <v>40819</v>
      </c>
      <c r="I2917" s="318">
        <v>50040</v>
      </c>
      <c r="J2917" s="315"/>
      <c r="K2917" s="315">
        <v>2544</v>
      </c>
      <c r="L2917" s="315" t="s">
        <v>2626</v>
      </c>
      <c r="M2917" s="315" t="s">
        <v>1296</v>
      </c>
      <c r="N2917" s="315" t="s">
        <v>755</v>
      </c>
      <c r="O2917" s="315"/>
      <c r="P2917" s="315"/>
      <c r="Q2917" s="315"/>
    </row>
    <row r="2918" spans="1:17">
      <c r="A2918" s="315" t="s">
        <v>755</v>
      </c>
      <c r="B2918" s="315" t="s">
        <v>2095</v>
      </c>
      <c r="C2918" s="315" t="s">
        <v>2098</v>
      </c>
      <c r="D2918" s="316">
        <v>4.7</v>
      </c>
      <c r="E2918" s="317">
        <v>5437</v>
      </c>
      <c r="F2918" s="317">
        <v>2414.0299999999997</v>
      </c>
      <c r="G2918" s="318">
        <v>40677</v>
      </c>
      <c r="H2918" s="318">
        <v>40967</v>
      </c>
      <c r="I2918" s="318">
        <v>50405</v>
      </c>
      <c r="J2918" s="315"/>
      <c r="K2918" s="315">
        <v>6605</v>
      </c>
      <c r="L2918" s="315" t="s">
        <v>2314</v>
      </c>
      <c r="M2918" s="315" t="s">
        <v>811</v>
      </c>
      <c r="N2918" s="315" t="s">
        <v>755</v>
      </c>
      <c r="O2918" s="315"/>
      <c r="P2918" s="315"/>
      <c r="Q2918" s="315"/>
    </row>
    <row r="2919" spans="1:17">
      <c r="A2919" s="315" t="s">
        <v>755</v>
      </c>
      <c r="B2919" s="315" t="s">
        <v>2095</v>
      </c>
      <c r="C2919" s="315" t="s">
        <v>2098</v>
      </c>
      <c r="D2919" s="316">
        <v>4.7</v>
      </c>
      <c r="E2919" s="317">
        <v>4990</v>
      </c>
      <c r="F2919" s="317">
        <v>2410.1699999999996</v>
      </c>
      <c r="G2919" s="318">
        <v>40759</v>
      </c>
      <c r="H2919" s="318">
        <v>40836</v>
      </c>
      <c r="I2919" s="318">
        <v>50040</v>
      </c>
      <c r="J2919" s="315"/>
      <c r="K2919" s="315">
        <v>4628</v>
      </c>
      <c r="L2919" s="315" t="s">
        <v>3331</v>
      </c>
      <c r="M2919" s="315" t="s">
        <v>1296</v>
      </c>
      <c r="N2919" s="315" t="s">
        <v>755</v>
      </c>
      <c r="O2919" s="315"/>
      <c r="P2919" s="315"/>
      <c r="Q2919" s="315"/>
    </row>
    <row r="2920" spans="1:17">
      <c r="A2920" s="315" t="s">
        <v>755</v>
      </c>
      <c r="B2920" s="315" t="s">
        <v>2095</v>
      </c>
      <c r="C2920" s="315" t="s">
        <v>2098</v>
      </c>
      <c r="D2920" s="316">
        <v>4.7</v>
      </c>
      <c r="E2920" s="317">
        <v>5248</v>
      </c>
      <c r="F2920" s="317">
        <v>2093.9499999999998</v>
      </c>
      <c r="G2920" s="318">
        <v>40780</v>
      </c>
      <c r="H2920" s="318">
        <v>41107</v>
      </c>
      <c r="I2920" s="318">
        <v>50405</v>
      </c>
      <c r="J2920" s="315"/>
      <c r="K2920" s="315">
        <v>1350</v>
      </c>
      <c r="L2920" s="315" t="s">
        <v>3129</v>
      </c>
      <c r="M2920" s="315" t="s">
        <v>766</v>
      </c>
      <c r="N2920" s="315" t="s">
        <v>755</v>
      </c>
      <c r="O2920" s="315"/>
      <c r="P2920" s="315"/>
      <c r="Q2920" s="315"/>
    </row>
    <row r="2921" spans="1:17">
      <c r="A2921" s="315" t="s">
        <v>755</v>
      </c>
      <c r="B2921" s="315" t="s">
        <v>2095</v>
      </c>
      <c r="C2921" s="315" t="s">
        <v>2098</v>
      </c>
      <c r="D2921" s="316">
        <v>4.7</v>
      </c>
      <c r="E2921" s="317">
        <v>4680</v>
      </c>
      <c r="F2921" s="317">
        <v>2260.4300000000003</v>
      </c>
      <c r="G2921" s="318">
        <v>40805</v>
      </c>
      <c r="H2921" s="318">
        <v>40876</v>
      </c>
      <c r="I2921" s="318">
        <v>50040</v>
      </c>
      <c r="J2921" s="315"/>
      <c r="K2921" s="315">
        <v>3053</v>
      </c>
      <c r="L2921" s="315" t="s">
        <v>2640</v>
      </c>
      <c r="M2921" s="315" t="s">
        <v>764</v>
      </c>
      <c r="N2921" s="315" t="s">
        <v>755</v>
      </c>
      <c r="O2921" s="315"/>
      <c r="P2921" s="315"/>
      <c r="Q2921" s="315"/>
    </row>
    <row r="2922" spans="1:17">
      <c r="A2922" s="315" t="s">
        <v>755</v>
      </c>
      <c r="B2922" s="315" t="s">
        <v>2095</v>
      </c>
      <c r="C2922" s="315" t="s">
        <v>2098</v>
      </c>
      <c r="D2922" s="316">
        <v>4.7</v>
      </c>
      <c r="E2922" s="317">
        <v>4844</v>
      </c>
      <c r="F2922" s="317">
        <v>2339.6499999999996</v>
      </c>
      <c r="G2922" s="318">
        <v>40802</v>
      </c>
      <c r="H2922" s="318">
        <v>40876</v>
      </c>
      <c r="I2922" s="318">
        <v>50040</v>
      </c>
      <c r="J2922" s="315"/>
      <c r="K2922" s="315">
        <v>3053</v>
      </c>
      <c r="L2922" s="315" t="s">
        <v>2640</v>
      </c>
      <c r="M2922" s="315" t="s">
        <v>764</v>
      </c>
      <c r="N2922" s="315" t="s">
        <v>755</v>
      </c>
      <c r="O2922" s="315"/>
      <c r="P2922" s="315"/>
      <c r="Q2922" s="315"/>
    </row>
    <row r="2923" spans="1:17">
      <c r="A2923" s="315" t="s">
        <v>755</v>
      </c>
      <c r="B2923" s="315" t="s">
        <v>2095</v>
      </c>
      <c r="C2923" s="315" t="s">
        <v>2098</v>
      </c>
      <c r="D2923" s="316">
        <v>4.7</v>
      </c>
      <c r="E2923" s="317">
        <v>2111</v>
      </c>
      <c r="F2923" s="317">
        <v>1019.6099999999999</v>
      </c>
      <c r="G2923" s="318">
        <v>40815</v>
      </c>
      <c r="H2923" s="318">
        <v>40889</v>
      </c>
      <c r="I2923" s="318">
        <v>50040</v>
      </c>
      <c r="J2923" s="315"/>
      <c r="K2923" s="315">
        <v>1462</v>
      </c>
      <c r="L2923" s="315" t="s">
        <v>2397</v>
      </c>
      <c r="M2923" s="315" t="s">
        <v>766</v>
      </c>
      <c r="N2923" s="315" t="s">
        <v>755</v>
      </c>
      <c r="O2923" s="315"/>
      <c r="P2923" s="315"/>
      <c r="Q2923" s="315"/>
    </row>
    <row r="2924" spans="1:17">
      <c r="A2924" s="315" t="s">
        <v>755</v>
      </c>
      <c r="B2924" s="315" t="s">
        <v>2095</v>
      </c>
      <c r="C2924" s="315" t="s">
        <v>2096</v>
      </c>
      <c r="D2924" s="316">
        <v>4.7300000000000004</v>
      </c>
      <c r="E2924" s="317">
        <v>5302</v>
      </c>
      <c r="F2924" s="317">
        <v>3138.7799999999997</v>
      </c>
      <c r="G2924" s="318">
        <v>40744</v>
      </c>
      <c r="H2924" s="318">
        <v>40877</v>
      </c>
      <c r="I2924" s="318">
        <v>50040</v>
      </c>
      <c r="J2924" s="315"/>
      <c r="K2924" s="315">
        <v>8762</v>
      </c>
      <c r="L2924" s="315" t="s">
        <v>2834</v>
      </c>
      <c r="M2924" s="315" t="s">
        <v>1705</v>
      </c>
      <c r="N2924" s="315" t="s">
        <v>755</v>
      </c>
      <c r="O2924" s="315"/>
      <c r="P2924" s="315"/>
      <c r="Q2924" s="315"/>
    </row>
    <row r="2925" spans="1:17">
      <c r="A2925" s="315" t="s">
        <v>755</v>
      </c>
      <c r="B2925" s="315" t="s">
        <v>2095</v>
      </c>
      <c r="C2925" s="315" t="s">
        <v>2096</v>
      </c>
      <c r="D2925" s="316">
        <v>4.7300000000000004</v>
      </c>
      <c r="E2925" s="317">
        <v>4312</v>
      </c>
      <c r="F2925" s="317">
        <v>2552.71</v>
      </c>
      <c r="G2925" s="318">
        <v>40743</v>
      </c>
      <c r="H2925" s="318">
        <v>40904</v>
      </c>
      <c r="I2925" s="318">
        <v>50040</v>
      </c>
      <c r="J2925" s="315"/>
      <c r="K2925" s="315">
        <v>8755</v>
      </c>
      <c r="L2925" s="315" t="s">
        <v>2839</v>
      </c>
      <c r="M2925" s="315" t="s">
        <v>1705</v>
      </c>
      <c r="N2925" s="315" t="s">
        <v>755</v>
      </c>
      <c r="O2925" s="315"/>
      <c r="P2925" s="315"/>
      <c r="Q2925" s="315"/>
    </row>
    <row r="2926" spans="1:17">
      <c r="A2926" s="315" t="s">
        <v>755</v>
      </c>
      <c r="B2926" s="315" t="s">
        <v>2095</v>
      </c>
      <c r="C2926" s="315" t="s">
        <v>2098</v>
      </c>
      <c r="D2926" s="316">
        <v>4.7300000000000004</v>
      </c>
      <c r="E2926" s="317">
        <v>5100</v>
      </c>
      <c r="F2926" s="317">
        <v>2463.3099999999995</v>
      </c>
      <c r="G2926" s="318">
        <v>40763</v>
      </c>
      <c r="H2926" s="318">
        <v>40785</v>
      </c>
      <c r="I2926" s="318">
        <v>50040</v>
      </c>
      <c r="J2926" s="315"/>
      <c r="K2926" s="315">
        <v>3033</v>
      </c>
      <c r="L2926" s="315" t="s">
        <v>2432</v>
      </c>
      <c r="M2926" s="315" t="s">
        <v>764</v>
      </c>
      <c r="N2926" s="315" t="s">
        <v>755</v>
      </c>
      <c r="O2926" s="315"/>
      <c r="P2926" s="315"/>
      <c r="Q2926" s="315"/>
    </row>
    <row r="2927" spans="1:17">
      <c r="A2927" s="315" t="s">
        <v>755</v>
      </c>
      <c r="B2927" s="315" t="s">
        <v>2095</v>
      </c>
      <c r="C2927" s="315" t="s">
        <v>2098</v>
      </c>
      <c r="D2927" s="316">
        <v>4.7300000000000004</v>
      </c>
      <c r="E2927" s="317">
        <v>5030</v>
      </c>
      <c r="F2927" s="317">
        <v>2429.4899999999998</v>
      </c>
      <c r="G2927" s="318">
        <v>40767</v>
      </c>
      <c r="H2927" s="318">
        <v>40876</v>
      </c>
      <c r="I2927" s="318">
        <v>50040</v>
      </c>
      <c r="J2927" s="315"/>
      <c r="K2927" s="315">
        <v>9050</v>
      </c>
      <c r="L2927" s="315" t="s">
        <v>3332</v>
      </c>
      <c r="M2927" s="315" t="s">
        <v>1024</v>
      </c>
      <c r="N2927" s="315" t="s">
        <v>755</v>
      </c>
      <c r="O2927" s="315"/>
      <c r="P2927" s="315"/>
      <c r="Q2927" s="315"/>
    </row>
    <row r="2928" spans="1:17">
      <c r="A2928" s="315" t="s">
        <v>755</v>
      </c>
      <c r="B2928" s="315" t="s">
        <v>2095</v>
      </c>
      <c r="C2928" s="315" t="s">
        <v>2098</v>
      </c>
      <c r="D2928" s="316">
        <v>4.75</v>
      </c>
      <c r="E2928" s="317">
        <v>4424</v>
      </c>
      <c r="F2928" s="317">
        <v>2136.7999999999997</v>
      </c>
      <c r="G2928" s="318">
        <v>40690</v>
      </c>
      <c r="H2928" s="318">
        <v>40829</v>
      </c>
      <c r="I2928" s="318">
        <v>50040</v>
      </c>
      <c r="J2928" s="315"/>
      <c r="K2928" s="315">
        <v>8887</v>
      </c>
      <c r="L2928" s="315" t="s">
        <v>2950</v>
      </c>
      <c r="M2928" s="315" t="s">
        <v>770</v>
      </c>
      <c r="N2928" s="315" t="s">
        <v>755</v>
      </c>
      <c r="O2928" s="315"/>
      <c r="P2928" s="315"/>
      <c r="Q2928" s="315"/>
    </row>
    <row r="2929" spans="1:17">
      <c r="A2929" s="315" t="s">
        <v>755</v>
      </c>
      <c r="B2929" s="315" t="s">
        <v>2095</v>
      </c>
      <c r="C2929" s="315" t="s">
        <v>2098</v>
      </c>
      <c r="D2929" s="316">
        <v>4.75</v>
      </c>
      <c r="E2929" s="317">
        <v>4345</v>
      </c>
      <c r="F2929" s="317">
        <v>2098.64</v>
      </c>
      <c r="G2929" s="318">
        <v>40721</v>
      </c>
      <c r="H2929" s="318">
        <v>40746</v>
      </c>
      <c r="I2929" s="318">
        <v>50040</v>
      </c>
      <c r="J2929" s="315"/>
      <c r="K2929" s="315">
        <v>1791</v>
      </c>
      <c r="L2929" s="315" t="s">
        <v>3333</v>
      </c>
      <c r="M2929" s="315" t="s">
        <v>761</v>
      </c>
      <c r="N2929" s="315" t="s">
        <v>755</v>
      </c>
      <c r="O2929" s="315"/>
      <c r="P2929" s="315"/>
      <c r="Q2929" s="315"/>
    </row>
    <row r="2930" spans="1:17">
      <c r="A2930" s="315" t="s">
        <v>750</v>
      </c>
      <c r="B2930" s="315" t="s">
        <v>2095</v>
      </c>
      <c r="C2930" s="315" t="s">
        <v>2096</v>
      </c>
      <c r="D2930" s="316">
        <v>4.75</v>
      </c>
      <c r="E2930" s="317">
        <v>5268</v>
      </c>
      <c r="F2930" s="317">
        <v>2887.6400000000003</v>
      </c>
      <c r="G2930" s="318">
        <v>40735</v>
      </c>
      <c r="H2930" s="318">
        <v>40798</v>
      </c>
      <c r="I2930" s="318">
        <v>50040</v>
      </c>
      <c r="J2930" s="315"/>
      <c r="K2930" s="315">
        <v>1084</v>
      </c>
      <c r="L2930" s="315" t="s">
        <v>3334</v>
      </c>
      <c r="M2930" s="315" t="s">
        <v>766</v>
      </c>
      <c r="N2930" s="315" t="s">
        <v>750</v>
      </c>
      <c r="O2930" s="315"/>
      <c r="P2930" s="315"/>
      <c r="Q2930" s="315"/>
    </row>
    <row r="2931" spans="1:17">
      <c r="A2931" s="315" t="s">
        <v>755</v>
      </c>
      <c r="B2931" s="315" t="s">
        <v>2095</v>
      </c>
      <c r="C2931" s="315" t="s">
        <v>2098</v>
      </c>
      <c r="D2931" s="316">
        <v>4.75</v>
      </c>
      <c r="E2931" s="317">
        <v>3838.6299999999997</v>
      </c>
      <c r="F2931" s="317">
        <v>1854.0600000000002</v>
      </c>
      <c r="G2931" s="318">
        <v>40752</v>
      </c>
      <c r="H2931" s="318">
        <v>40816</v>
      </c>
      <c r="I2931" s="318">
        <v>50040</v>
      </c>
      <c r="J2931" s="315"/>
      <c r="K2931" s="315">
        <v>9450</v>
      </c>
      <c r="L2931" s="315" t="s">
        <v>1087</v>
      </c>
      <c r="M2931" s="315" t="s">
        <v>770</v>
      </c>
      <c r="N2931" s="315" t="s">
        <v>755</v>
      </c>
      <c r="O2931" s="315"/>
      <c r="P2931" s="315"/>
      <c r="Q2931" s="315"/>
    </row>
    <row r="2932" spans="1:17">
      <c r="A2932" s="315" t="s">
        <v>755</v>
      </c>
      <c r="B2932" s="315" t="s">
        <v>2095</v>
      </c>
      <c r="C2932" s="315" t="s">
        <v>2098</v>
      </c>
      <c r="D2932" s="316">
        <v>4.75</v>
      </c>
      <c r="E2932" s="317">
        <v>5008</v>
      </c>
      <c r="F2932" s="317">
        <v>2418.86</v>
      </c>
      <c r="G2932" s="318">
        <v>40758</v>
      </c>
      <c r="H2932" s="318">
        <v>40883</v>
      </c>
      <c r="I2932" s="318">
        <v>50040</v>
      </c>
      <c r="J2932" s="315"/>
      <c r="K2932" s="315">
        <v>4452</v>
      </c>
      <c r="L2932" s="315" t="s">
        <v>2579</v>
      </c>
      <c r="M2932" s="315" t="s">
        <v>1484</v>
      </c>
      <c r="N2932" s="315" t="s">
        <v>755</v>
      </c>
      <c r="O2932" s="315"/>
      <c r="P2932" s="315"/>
      <c r="Q2932" s="315"/>
    </row>
    <row r="2933" spans="1:17">
      <c r="A2933" s="315" t="s">
        <v>755</v>
      </c>
      <c r="B2933" s="315" t="s">
        <v>2095</v>
      </c>
      <c r="C2933" s="315" t="s">
        <v>2096</v>
      </c>
      <c r="D2933" s="316">
        <v>4.75</v>
      </c>
      <c r="E2933" s="317">
        <v>4279</v>
      </c>
      <c r="F2933" s="317">
        <v>2533.16</v>
      </c>
      <c r="G2933" s="318">
        <v>40750</v>
      </c>
      <c r="H2933" s="318">
        <v>40879</v>
      </c>
      <c r="I2933" s="318">
        <v>50040</v>
      </c>
      <c r="J2933" s="315"/>
      <c r="K2933" s="315">
        <v>4617</v>
      </c>
      <c r="L2933" s="315" t="s">
        <v>3335</v>
      </c>
      <c r="M2933" s="315" t="s">
        <v>1296</v>
      </c>
      <c r="N2933" s="315" t="s">
        <v>755</v>
      </c>
      <c r="O2933" s="315"/>
      <c r="P2933" s="315"/>
      <c r="Q2933" s="315"/>
    </row>
    <row r="2934" spans="1:17">
      <c r="A2934" s="315" t="s">
        <v>755</v>
      </c>
      <c r="B2934" s="315" t="s">
        <v>2095</v>
      </c>
      <c r="C2934" s="315" t="s">
        <v>2098</v>
      </c>
      <c r="D2934" s="316">
        <v>4.75</v>
      </c>
      <c r="E2934" s="317">
        <v>4688</v>
      </c>
      <c r="F2934" s="317">
        <v>2264.3000000000002</v>
      </c>
      <c r="G2934" s="318">
        <v>40765</v>
      </c>
      <c r="H2934" s="318">
        <v>40868</v>
      </c>
      <c r="I2934" s="318">
        <v>50040</v>
      </c>
      <c r="J2934" s="315"/>
      <c r="K2934" s="315">
        <v>4573</v>
      </c>
      <c r="L2934" s="315" t="s">
        <v>2577</v>
      </c>
      <c r="M2934" s="315" t="s">
        <v>1296</v>
      </c>
      <c r="N2934" s="315" t="s">
        <v>755</v>
      </c>
      <c r="O2934" s="315"/>
      <c r="P2934" s="315"/>
      <c r="Q2934" s="315"/>
    </row>
    <row r="2935" spans="1:17">
      <c r="A2935" s="315" t="s">
        <v>755</v>
      </c>
      <c r="B2935" s="315" t="s">
        <v>2095</v>
      </c>
      <c r="C2935" s="315" t="s">
        <v>2096</v>
      </c>
      <c r="D2935" s="316">
        <v>4.75</v>
      </c>
      <c r="E2935" s="317">
        <v>2229</v>
      </c>
      <c r="F2935" s="317">
        <v>1087.75</v>
      </c>
      <c r="G2935" s="318">
        <v>40837</v>
      </c>
      <c r="H2935" s="318">
        <v>40973</v>
      </c>
      <c r="I2935" s="318">
        <v>50405</v>
      </c>
      <c r="J2935" s="315"/>
      <c r="K2935" s="315">
        <v>6981</v>
      </c>
      <c r="L2935" s="315" t="s">
        <v>3336</v>
      </c>
      <c r="M2935" s="315" t="s">
        <v>811</v>
      </c>
      <c r="N2935" s="315" t="s">
        <v>755</v>
      </c>
      <c r="O2935" s="315"/>
      <c r="P2935" s="315"/>
      <c r="Q2935" s="315"/>
    </row>
    <row r="2936" spans="1:17">
      <c r="A2936" s="315" t="s">
        <v>755</v>
      </c>
      <c r="B2936" s="315" t="s">
        <v>2095</v>
      </c>
      <c r="C2936" s="315" t="s">
        <v>2098</v>
      </c>
      <c r="D2936" s="316">
        <v>4.75</v>
      </c>
      <c r="E2936" s="317">
        <v>2302</v>
      </c>
      <c r="F2936" s="317">
        <v>1111.8700000000001</v>
      </c>
      <c r="G2936" s="318">
        <v>40854</v>
      </c>
      <c r="H2936" s="318">
        <v>40899</v>
      </c>
      <c r="I2936" s="318">
        <v>50040</v>
      </c>
      <c r="J2936" s="315"/>
      <c r="K2936" s="315">
        <v>9463</v>
      </c>
      <c r="L2936" s="315" t="s">
        <v>2547</v>
      </c>
      <c r="M2936" s="315" t="s">
        <v>770</v>
      </c>
      <c r="N2936" s="315" t="s">
        <v>755</v>
      </c>
      <c r="O2936" s="315"/>
      <c r="P2936" s="315"/>
      <c r="Q2936" s="315"/>
    </row>
    <row r="2937" spans="1:17">
      <c r="A2937" s="315" t="s">
        <v>755</v>
      </c>
      <c r="B2937" s="315" t="s">
        <v>2095</v>
      </c>
      <c r="C2937" s="315" t="s">
        <v>2098</v>
      </c>
      <c r="D2937" s="316">
        <v>4.76</v>
      </c>
      <c r="E2937" s="317">
        <v>4798.2400000000007</v>
      </c>
      <c r="F2937" s="317">
        <v>2317.5600000000004</v>
      </c>
      <c r="G2937" s="318">
        <v>40722</v>
      </c>
      <c r="H2937" s="318">
        <v>40770</v>
      </c>
      <c r="I2937" s="318">
        <v>50040</v>
      </c>
      <c r="J2937" s="315"/>
      <c r="K2937" s="315">
        <v>9212</v>
      </c>
      <c r="L2937" s="315" t="s">
        <v>3337</v>
      </c>
      <c r="M2937" s="315" t="s">
        <v>770</v>
      </c>
      <c r="N2937" s="315" t="s">
        <v>755</v>
      </c>
      <c r="O2937" s="315"/>
      <c r="P2937" s="315"/>
      <c r="Q2937" s="315"/>
    </row>
    <row r="2938" spans="1:17">
      <c r="A2938" s="315" t="s">
        <v>755</v>
      </c>
      <c r="B2938" s="315" t="s">
        <v>2095</v>
      </c>
      <c r="C2938" s="315" t="s">
        <v>2098</v>
      </c>
      <c r="D2938" s="316">
        <v>4.76</v>
      </c>
      <c r="E2938" s="317">
        <v>4976</v>
      </c>
      <c r="F2938" s="317">
        <v>2403.4100000000003</v>
      </c>
      <c r="G2938" s="318">
        <v>40772</v>
      </c>
      <c r="H2938" s="318">
        <v>40836</v>
      </c>
      <c r="I2938" s="318">
        <v>50040</v>
      </c>
      <c r="J2938" s="315"/>
      <c r="K2938" s="315">
        <v>2019</v>
      </c>
      <c r="L2938" s="315" t="s">
        <v>2821</v>
      </c>
      <c r="M2938" s="315" t="s">
        <v>758</v>
      </c>
      <c r="N2938" s="315" t="s">
        <v>755</v>
      </c>
      <c r="O2938" s="315"/>
      <c r="P2938" s="315"/>
      <c r="Q2938" s="315"/>
    </row>
    <row r="2939" spans="1:17">
      <c r="A2939" s="315" t="s">
        <v>755</v>
      </c>
      <c r="B2939" s="315" t="s">
        <v>2095</v>
      </c>
      <c r="C2939" s="315" t="s">
        <v>2098</v>
      </c>
      <c r="D2939" s="316">
        <v>4.76</v>
      </c>
      <c r="E2939" s="317">
        <v>1822.0200000000002</v>
      </c>
      <c r="F2939" s="317">
        <v>880.04</v>
      </c>
      <c r="G2939" s="318">
        <v>40840</v>
      </c>
      <c r="H2939" s="318">
        <v>40893</v>
      </c>
      <c r="I2939" s="318">
        <v>50040</v>
      </c>
      <c r="J2939" s="315"/>
      <c r="K2939" s="315">
        <v>4102</v>
      </c>
      <c r="L2939" s="315" t="s">
        <v>2471</v>
      </c>
      <c r="M2939" s="315" t="s">
        <v>1484</v>
      </c>
      <c r="N2939" s="315" t="s">
        <v>755</v>
      </c>
      <c r="O2939" s="315"/>
      <c r="P2939" s="315"/>
      <c r="Q2939" s="315"/>
    </row>
    <row r="2940" spans="1:17">
      <c r="A2940" s="315" t="s">
        <v>755</v>
      </c>
      <c r="B2940" s="315" t="s">
        <v>2095</v>
      </c>
      <c r="C2940" s="315" t="s">
        <v>2098</v>
      </c>
      <c r="D2940" s="316">
        <v>4.78</v>
      </c>
      <c r="E2940" s="317">
        <v>1664.99</v>
      </c>
      <c r="F2940" s="317">
        <v>664.32999999999993</v>
      </c>
      <c r="G2940" s="318">
        <v>40807</v>
      </c>
      <c r="H2940" s="318">
        <v>41059</v>
      </c>
      <c r="I2940" s="318">
        <v>50405</v>
      </c>
      <c r="J2940" s="315"/>
      <c r="K2940" s="315">
        <v>8932</v>
      </c>
      <c r="L2940" s="315" t="s">
        <v>3338</v>
      </c>
      <c r="M2940" s="315" t="s">
        <v>784</v>
      </c>
      <c r="N2940" s="315" t="s">
        <v>755</v>
      </c>
      <c r="O2940" s="315"/>
      <c r="P2940" s="315"/>
      <c r="Q2940" s="315"/>
    </row>
    <row r="2941" spans="1:17">
      <c r="A2941" s="315" t="s">
        <v>755</v>
      </c>
      <c r="B2941" s="315" t="s">
        <v>2095</v>
      </c>
      <c r="C2941" s="315" t="s">
        <v>2098</v>
      </c>
      <c r="D2941" s="316">
        <v>4.8</v>
      </c>
      <c r="E2941" s="317">
        <v>4708</v>
      </c>
      <c r="F2941" s="317">
        <v>3531</v>
      </c>
      <c r="G2941" s="318">
        <v>39573</v>
      </c>
      <c r="H2941" s="318">
        <v>38828</v>
      </c>
      <c r="I2941" s="318">
        <v>48183</v>
      </c>
      <c r="J2941" s="315"/>
      <c r="K2941" s="315">
        <v>8340</v>
      </c>
      <c r="L2941" s="315" t="s">
        <v>2260</v>
      </c>
      <c r="M2941" s="315" t="s">
        <v>784</v>
      </c>
      <c r="N2941" s="315" t="s">
        <v>755</v>
      </c>
      <c r="O2941" s="315"/>
      <c r="P2941" s="315"/>
      <c r="Q2941" s="315"/>
    </row>
    <row r="2942" spans="1:17">
      <c r="A2942" s="315" t="s">
        <v>755</v>
      </c>
      <c r="B2942" s="315" t="s">
        <v>2095</v>
      </c>
      <c r="C2942" s="315" t="s">
        <v>2098</v>
      </c>
      <c r="D2942" s="316">
        <v>4.8</v>
      </c>
      <c r="E2942" s="317">
        <v>4717</v>
      </c>
      <c r="F2942" s="317">
        <v>2278.31</v>
      </c>
      <c r="G2942" s="318">
        <v>39570</v>
      </c>
      <c r="H2942" s="318">
        <v>40889</v>
      </c>
      <c r="I2942" s="318">
        <v>50040</v>
      </c>
      <c r="J2942" s="315"/>
      <c r="K2942" s="315">
        <v>8207</v>
      </c>
      <c r="L2942" s="315" t="s">
        <v>318</v>
      </c>
      <c r="M2942" s="315" t="s">
        <v>1051</v>
      </c>
      <c r="N2942" s="315" t="s">
        <v>755</v>
      </c>
      <c r="O2942" s="315"/>
      <c r="P2942" s="315"/>
      <c r="Q2942" s="315"/>
    </row>
    <row r="2943" spans="1:17">
      <c r="A2943" s="315" t="s">
        <v>750</v>
      </c>
      <c r="B2943" s="315" t="s">
        <v>2095</v>
      </c>
      <c r="C2943" s="315" t="s">
        <v>2096</v>
      </c>
      <c r="D2943" s="316">
        <v>4.8</v>
      </c>
      <c r="E2943" s="317">
        <v>3523</v>
      </c>
      <c r="F2943" s="317">
        <v>2935.83</v>
      </c>
      <c r="G2943" s="318">
        <v>39570</v>
      </c>
      <c r="H2943" s="318">
        <v>39722</v>
      </c>
      <c r="I2943" s="318">
        <v>48944</v>
      </c>
      <c r="J2943" s="315"/>
      <c r="K2943" s="315">
        <v>1870</v>
      </c>
      <c r="L2943" s="315" t="s">
        <v>2066</v>
      </c>
      <c r="M2943" s="315" t="s">
        <v>754</v>
      </c>
      <c r="N2943" s="315" t="s">
        <v>750</v>
      </c>
      <c r="O2943" s="315"/>
      <c r="P2943" s="315"/>
      <c r="Q2943" s="315"/>
    </row>
    <row r="2944" spans="1:17">
      <c r="A2944" s="315" t="s">
        <v>755</v>
      </c>
      <c r="B2944" s="315" t="s">
        <v>2095</v>
      </c>
      <c r="C2944" s="315" t="s">
        <v>2098</v>
      </c>
      <c r="D2944" s="316">
        <v>4.8</v>
      </c>
      <c r="E2944" s="317">
        <v>3849</v>
      </c>
      <c r="F2944" s="317">
        <v>2886.75</v>
      </c>
      <c r="G2944" s="318">
        <v>39569</v>
      </c>
      <c r="H2944" s="318">
        <v>39542</v>
      </c>
      <c r="I2944" s="318">
        <v>48914</v>
      </c>
      <c r="J2944" s="315"/>
      <c r="K2944" s="315">
        <v>1615</v>
      </c>
      <c r="L2944" s="315" t="s">
        <v>3339</v>
      </c>
      <c r="M2944" s="315" t="s">
        <v>761</v>
      </c>
      <c r="N2944" s="315" t="s">
        <v>755</v>
      </c>
      <c r="O2944" s="315"/>
      <c r="P2944" s="315"/>
      <c r="Q2944" s="315"/>
    </row>
    <row r="2945" spans="1:17">
      <c r="A2945" s="315" t="s">
        <v>755</v>
      </c>
      <c r="B2945" s="315" t="s">
        <v>2095</v>
      </c>
      <c r="C2945" s="315" t="s">
        <v>2098</v>
      </c>
      <c r="D2945" s="316">
        <v>4.8</v>
      </c>
      <c r="E2945" s="317">
        <v>4597</v>
      </c>
      <c r="F2945" s="317">
        <v>3447.75</v>
      </c>
      <c r="G2945" s="318">
        <v>39569</v>
      </c>
      <c r="H2945" s="318">
        <v>39567</v>
      </c>
      <c r="I2945" s="318">
        <v>48914</v>
      </c>
      <c r="J2945" s="315"/>
      <c r="K2945" s="315">
        <v>2072</v>
      </c>
      <c r="L2945" s="315" t="s">
        <v>2896</v>
      </c>
      <c r="M2945" s="315" t="s">
        <v>758</v>
      </c>
      <c r="N2945" s="315" t="s">
        <v>755</v>
      </c>
      <c r="O2945" s="315"/>
      <c r="P2945" s="315"/>
      <c r="Q2945" s="315"/>
    </row>
    <row r="2946" spans="1:17">
      <c r="A2946" s="315" t="s">
        <v>755</v>
      </c>
      <c r="B2946" s="315" t="s">
        <v>2095</v>
      </c>
      <c r="C2946" s="315" t="s">
        <v>2098</v>
      </c>
      <c r="D2946" s="316">
        <v>4.8</v>
      </c>
      <c r="E2946" s="317">
        <v>3177</v>
      </c>
      <c r="F2946" s="317">
        <v>1868.08</v>
      </c>
      <c r="G2946" s="318">
        <v>39569</v>
      </c>
      <c r="H2946" s="318">
        <v>40068</v>
      </c>
      <c r="I2946" s="318">
        <v>49309</v>
      </c>
      <c r="J2946" s="315"/>
      <c r="K2946" s="315">
        <v>4717</v>
      </c>
      <c r="L2946" s="315" t="s">
        <v>2674</v>
      </c>
      <c r="M2946" s="315" t="s">
        <v>1296</v>
      </c>
      <c r="N2946" s="315" t="s">
        <v>755</v>
      </c>
      <c r="O2946" s="315"/>
      <c r="P2946" s="315"/>
      <c r="Q2946" s="315"/>
    </row>
    <row r="2947" spans="1:17">
      <c r="A2947" s="315" t="s">
        <v>750</v>
      </c>
      <c r="B2947" s="315" t="s">
        <v>2095</v>
      </c>
      <c r="C2947" s="315" t="s">
        <v>2098</v>
      </c>
      <c r="D2947" s="316">
        <v>4.8</v>
      </c>
      <c r="E2947" s="317">
        <v>5124</v>
      </c>
      <c r="F2947" s="317">
        <v>3843</v>
      </c>
      <c r="G2947" s="318">
        <v>39570</v>
      </c>
      <c r="H2947" s="318">
        <v>39633</v>
      </c>
      <c r="I2947" s="318">
        <v>48914</v>
      </c>
      <c r="J2947" s="315"/>
      <c r="K2947" s="315">
        <v>8500</v>
      </c>
      <c r="L2947" s="315" t="s">
        <v>1660</v>
      </c>
      <c r="M2947" s="315" t="s">
        <v>792</v>
      </c>
      <c r="N2947" s="315" t="s">
        <v>750</v>
      </c>
      <c r="O2947" s="315"/>
      <c r="P2947" s="315"/>
      <c r="Q2947" s="315"/>
    </row>
    <row r="2948" spans="1:17">
      <c r="A2948" s="315" t="s">
        <v>755</v>
      </c>
      <c r="B2948" s="319" t="s">
        <v>2095</v>
      </c>
      <c r="C2948" s="315" t="s">
        <v>2096</v>
      </c>
      <c r="D2948" s="320">
        <v>4.8</v>
      </c>
      <c r="E2948" s="317">
        <v>4813</v>
      </c>
      <c r="F2948" s="317">
        <v>3551.99</v>
      </c>
      <c r="G2948" s="321">
        <v>39570</v>
      </c>
      <c r="H2948" s="321">
        <v>40493</v>
      </c>
      <c r="I2948" s="321">
        <v>49674</v>
      </c>
      <c r="J2948" s="319"/>
      <c r="K2948" s="322">
        <v>3360</v>
      </c>
      <c r="L2948" s="319" t="s">
        <v>2558</v>
      </c>
      <c r="M2948" s="319" t="s">
        <v>764</v>
      </c>
      <c r="N2948" s="315" t="s">
        <v>755</v>
      </c>
      <c r="O2948" s="319"/>
      <c r="P2948" s="319"/>
      <c r="Q2948" s="319"/>
    </row>
    <row r="2949" spans="1:17">
      <c r="A2949" s="315" t="s">
        <v>755</v>
      </c>
      <c r="B2949" s="315" t="s">
        <v>2095</v>
      </c>
      <c r="C2949" s="315" t="s">
        <v>2098</v>
      </c>
      <c r="D2949" s="316">
        <v>4.8</v>
      </c>
      <c r="E2949" s="317">
        <v>4239</v>
      </c>
      <c r="F2949" s="317">
        <v>3179.25</v>
      </c>
      <c r="G2949" s="318">
        <v>39570</v>
      </c>
      <c r="H2949" s="318">
        <v>39491</v>
      </c>
      <c r="I2949" s="318">
        <v>48914</v>
      </c>
      <c r="J2949" s="315"/>
      <c r="K2949" s="315">
        <v>8203</v>
      </c>
      <c r="L2949" s="315" t="s">
        <v>318</v>
      </c>
      <c r="M2949" s="315" t="s">
        <v>1051</v>
      </c>
      <c r="N2949" s="315" t="s">
        <v>755</v>
      </c>
      <c r="O2949" s="315"/>
      <c r="P2949" s="315"/>
      <c r="Q2949" s="315"/>
    </row>
    <row r="2950" spans="1:17">
      <c r="A2950" s="315" t="s">
        <v>755</v>
      </c>
      <c r="B2950" s="315" t="s">
        <v>2095</v>
      </c>
      <c r="C2950" s="315" t="s">
        <v>2098</v>
      </c>
      <c r="D2950" s="316">
        <v>4.8</v>
      </c>
      <c r="E2950" s="317">
        <v>4164</v>
      </c>
      <c r="F2950" s="317">
        <v>3123</v>
      </c>
      <c r="G2950" s="318">
        <v>39570</v>
      </c>
      <c r="H2950" s="318">
        <v>39605</v>
      </c>
      <c r="I2950" s="318">
        <v>48914</v>
      </c>
      <c r="J2950" s="315"/>
      <c r="K2950" s="315">
        <v>8903</v>
      </c>
      <c r="L2950" s="315" t="s">
        <v>1283</v>
      </c>
      <c r="M2950" s="315" t="s">
        <v>784</v>
      </c>
      <c r="N2950" s="315" t="s">
        <v>755</v>
      </c>
      <c r="O2950" s="315"/>
      <c r="P2950" s="315"/>
      <c r="Q2950" s="315"/>
    </row>
    <row r="2951" spans="1:17">
      <c r="A2951" s="315" t="s">
        <v>755</v>
      </c>
      <c r="B2951" s="315" t="s">
        <v>2095</v>
      </c>
      <c r="C2951" s="315" t="s">
        <v>2098</v>
      </c>
      <c r="D2951" s="316">
        <v>4.8</v>
      </c>
      <c r="E2951" s="317">
        <v>3847</v>
      </c>
      <c r="F2951" s="317">
        <v>2885.25</v>
      </c>
      <c r="G2951" s="318">
        <v>39570</v>
      </c>
      <c r="H2951" s="318">
        <v>39659</v>
      </c>
      <c r="I2951" s="318">
        <v>48944</v>
      </c>
      <c r="J2951" s="315"/>
      <c r="K2951" s="315">
        <v>9064</v>
      </c>
      <c r="L2951" s="315" t="s">
        <v>2995</v>
      </c>
      <c r="M2951" s="315" t="s">
        <v>781</v>
      </c>
      <c r="N2951" s="315" t="s">
        <v>755</v>
      </c>
      <c r="O2951" s="315"/>
      <c r="P2951" s="315"/>
      <c r="Q2951" s="315"/>
    </row>
    <row r="2952" spans="1:17">
      <c r="A2952" s="315" t="s">
        <v>755</v>
      </c>
      <c r="B2952" s="315" t="s">
        <v>2095</v>
      </c>
      <c r="C2952" s="315" t="s">
        <v>2098</v>
      </c>
      <c r="D2952" s="316">
        <v>4.8</v>
      </c>
      <c r="E2952" s="317">
        <v>4876.8799999999992</v>
      </c>
      <c r="F2952" s="317">
        <v>3657.66</v>
      </c>
      <c r="G2952" s="318">
        <v>39570</v>
      </c>
      <c r="H2952" s="318">
        <v>40086</v>
      </c>
      <c r="I2952" s="318">
        <v>49309</v>
      </c>
      <c r="J2952" s="315"/>
      <c r="K2952" s="315">
        <v>1807</v>
      </c>
      <c r="L2952" s="315" t="s">
        <v>2202</v>
      </c>
      <c r="M2952" s="315" t="s">
        <v>766</v>
      </c>
      <c r="N2952" s="315" t="s">
        <v>755</v>
      </c>
      <c r="O2952" s="315"/>
      <c r="P2952" s="315"/>
      <c r="Q2952" s="315"/>
    </row>
    <row r="2953" spans="1:17">
      <c r="A2953" s="315" t="s">
        <v>755</v>
      </c>
      <c r="B2953" s="315" t="s">
        <v>2095</v>
      </c>
      <c r="C2953" s="315" t="s">
        <v>2098</v>
      </c>
      <c r="D2953" s="316">
        <v>4.8</v>
      </c>
      <c r="E2953" s="317">
        <v>5537</v>
      </c>
      <c r="F2953" s="317">
        <v>2674.37</v>
      </c>
      <c r="G2953" s="318">
        <v>39570</v>
      </c>
      <c r="H2953" s="318">
        <v>40724</v>
      </c>
      <c r="I2953" s="318">
        <v>50040</v>
      </c>
      <c r="J2953" s="315"/>
      <c r="K2953" s="315">
        <v>3232</v>
      </c>
      <c r="L2953" s="315" t="s">
        <v>3128</v>
      </c>
      <c r="M2953" s="315" t="s">
        <v>764</v>
      </c>
      <c r="N2953" s="315" t="s">
        <v>755</v>
      </c>
      <c r="O2953" s="315"/>
      <c r="P2953" s="315"/>
      <c r="Q2953" s="315"/>
    </row>
    <row r="2954" spans="1:17">
      <c r="A2954" s="315" t="s">
        <v>755</v>
      </c>
      <c r="B2954" s="315" t="s">
        <v>2095</v>
      </c>
      <c r="C2954" s="315" t="s">
        <v>2098</v>
      </c>
      <c r="D2954" s="316">
        <v>4.8</v>
      </c>
      <c r="E2954" s="317">
        <v>4784.74</v>
      </c>
      <c r="F2954" s="317">
        <v>3588.57</v>
      </c>
      <c r="G2954" s="318">
        <v>39570</v>
      </c>
      <c r="H2954" s="318">
        <v>39429</v>
      </c>
      <c r="I2954" s="318">
        <v>48579</v>
      </c>
      <c r="J2954" s="315"/>
      <c r="K2954" s="315">
        <v>9512</v>
      </c>
      <c r="L2954" s="315" t="s">
        <v>2983</v>
      </c>
      <c r="M2954" s="315" t="s">
        <v>770</v>
      </c>
      <c r="N2954" s="315" t="s">
        <v>755</v>
      </c>
      <c r="O2954" s="315"/>
      <c r="P2954" s="315"/>
      <c r="Q2954" s="315"/>
    </row>
    <row r="2955" spans="1:17">
      <c r="A2955" s="315" t="s">
        <v>755</v>
      </c>
      <c r="B2955" s="315" t="s">
        <v>2095</v>
      </c>
      <c r="C2955" s="315" t="s">
        <v>2098</v>
      </c>
      <c r="D2955" s="316">
        <v>4.8</v>
      </c>
      <c r="E2955" s="317">
        <v>4373</v>
      </c>
      <c r="F2955" s="317">
        <v>3279.75</v>
      </c>
      <c r="G2955" s="318">
        <v>39570</v>
      </c>
      <c r="H2955" s="318">
        <v>39629</v>
      </c>
      <c r="I2955" s="318">
        <v>48914</v>
      </c>
      <c r="J2955" s="315"/>
      <c r="K2955" s="315">
        <v>4566</v>
      </c>
      <c r="L2955" s="315" t="s">
        <v>3340</v>
      </c>
      <c r="M2955" s="315" t="s">
        <v>1296</v>
      </c>
      <c r="N2955" s="315" t="s">
        <v>755</v>
      </c>
      <c r="O2955" s="315"/>
      <c r="P2955" s="315"/>
      <c r="Q2955" s="315"/>
    </row>
    <row r="2956" spans="1:17">
      <c r="A2956" s="315" t="s">
        <v>755</v>
      </c>
      <c r="B2956" s="315" t="s">
        <v>2095</v>
      </c>
      <c r="C2956" s="315" t="s">
        <v>2098</v>
      </c>
      <c r="D2956" s="316">
        <v>4.8</v>
      </c>
      <c r="E2956" s="317">
        <v>3398</v>
      </c>
      <c r="F2956" s="317">
        <v>2548.5</v>
      </c>
      <c r="G2956" s="318">
        <v>39570</v>
      </c>
      <c r="H2956" s="318">
        <v>39604</v>
      </c>
      <c r="I2956" s="318">
        <v>48914</v>
      </c>
      <c r="J2956" s="315"/>
      <c r="K2956" s="315">
        <v>8610</v>
      </c>
      <c r="L2956" s="315" t="s">
        <v>1370</v>
      </c>
      <c r="M2956" s="315" t="s">
        <v>784</v>
      </c>
      <c r="N2956" s="315" t="s">
        <v>755</v>
      </c>
      <c r="O2956" s="315"/>
      <c r="P2956" s="315"/>
      <c r="Q2956" s="315"/>
    </row>
    <row r="2957" spans="1:17">
      <c r="A2957" s="315" t="s">
        <v>755</v>
      </c>
      <c r="B2957" s="315" t="s">
        <v>2095</v>
      </c>
      <c r="C2957" s="315" t="s">
        <v>2096</v>
      </c>
      <c r="D2957" s="316">
        <v>4.8</v>
      </c>
      <c r="E2957" s="317">
        <v>4332</v>
      </c>
      <c r="F2957" s="317">
        <v>3898.7999999999997</v>
      </c>
      <c r="G2957" s="318">
        <v>39570</v>
      </c>
      <c r="H2957" s="318">
        <v>39780</v>
      </c>
      <c r="I2957" s="318">
        <v>48944</v>
      </c>
      <c r="J2957" s="315"/>
      <c r="K2957" s="315">
        <v>2034</v>
      </c>
      <c r="L2957" s="315" t="s">
        <v>3341</v>
      </c>
      <c r="M2957" s="315" t="s">
        <v>758</v>
      </c>
      <c r="N2957" s="315" t="s">
        <v>755</v>
      </c>
      <c r="O2957" s="315"/>
      <c r="P2957" s="315"/>
      <c r="Q2957" s="315"/>
    </row>
    <row r="2958" spans="1:17">
      <c r="A2958" s="315" t="s">
        <v>755</v>
      </c>
      <c r="B2958" s="315" t="s">
        <v>2095</v>
      </c>
      <c r="C2958" s="315" t="s">
        <v>2096</v>
      </c>
      <c r="D2958" s="316">
        <v>4.8</v>
      </c>
      <c r="E2958" s="317">
        <v>1980.1899999999998</v>
      </c>
      <c r="F2958" s="317">
        <v>1782.1800000000005</v>
      </c>
      <c r="G2958" s="318">
        <v>39573</v>
      </c>
      <c r="H2958" s="318">
        <v>40142</v>
      </c>
      <c r="I2958" s="318">
        <v>49309</v>
      </c>
      <c r="J2958" s="315"/>
      <c r="K2958" s="315">
        <v>7157</v>
      </c>
      <c r="L2958" s="315" t="s">
        <v>3342</v>
      </c>
      <c r="M2958" s="315" t="s">
        <v>966</v>
      </c>
      <c r="N2958" s="315" t="s">
        <v>755</v>
      </c>
      <c r="O2958" s="315"/>
      <c r="P2958" s="315"/>
      <c r="Q2958" s="315"/>
    </row>
    <row r="2959" spans="1:17">
      <c r="A2959" s="315" t="s">
        <v>755</v>
      </c>
      <c r="B2959" s="315" t="s">
        <v>2095</v>
      </c>
      <c r="C2959" s="315" t="s">
        <v>2098</v>
      </c>
      <c r="D2959" s="316">
        <v>4.8</v>
      </c>
      <c r="E2959" s="317">
        <v>4507.12</v>
      </c>
      <c r="F2959" s="317">
        <v>3380.3600000000006</v>
      </c>
      <c r="G2959" s="318">
        <v>39570</v>
      </c>
      <c r="H2959" s="318">
        <v>39429</v>
      </c>
      <c r="I2959" s="318">
        <v>48579</v>
      </c>
      <c r="J2959" s="315"/>
      <c r="K2959" s="315">
        <v>9512</v>
      </c>
      <c r="L2959" s="315" t="s">
        <v>2983</v>
      </c>
      <c r="M2959" s="315" t="s">
        <v>770</v>
      </c>
      <c r="N2959" s="315" t="s">
        <v>755</v>
      </c>
      <c r="O2959" s="315"/>
      <c r="P2959" s="315"/>
      <c r="Q2959" s="315"/>
    </row>
    <row r="2960" spans="1:17">
      <c r="A2960" s="315" t="s">
        <v>755</v>
      </c>
      <c r="B2960" s="315" t="s">
        <v>2095</v>
      </c>
      <c r="C2960" s="315" t="s">
        <v>2096</v>
      </c>
      <c r="D2960" s="316">
        <v>4.8</v>
      </c>
      <c r="E2960" s="317">
        <v>4142</v>
      </c>
      <c r="F2960" s="317">
        <v>3727.8</v>
      </c>
      <c r="G2960" s="318">
        <v>39570</v>
      </c>
      <c r="H2960" s="318">
        <v>39519</v>
      </c>
      <c r="I2960" s="318">
        <v>48914</v>
      </c>
      <c r="J2960" s="315"/>
      <c r="K2960" s="315">
        <v>9621</v>
      </c>
      <c r="L2960" s="315" t="s">
        <v>3140</v>
      </c>
      <c r="M2960" s="315" t="s">
        <v>770</v>
      </c>
      <c r="N2960" s="315" t="s">
        <v>755</v>
      </c>
      <c r="O2960" s="315"/>
      <c r="P2960" s="315"/>
      <c r="Q2960" s="315"/>
    </row>
    <row r="2961" spans="1:17">
      <c r="A2961" s="315" t="s">
        <v>755</v>
      </c>
      <c r="B2961" s="315" t="s">
        <v>2095</v>
      </c>
      <c r="C2961" s="315" t="s">
        <v>2098</v>
      </c>
      <c r="D2961" s="316">
        <v>4.8</v>
      </c>
      <c r="E2961" s="317">
        <v>5298</v>
      </c>
      <c r="F2961" s="317">
        <v>3258.2799999999997</v>
      </c>
      <c r="G2961" s="318">
        <v>39573</v>
      </c>
      <c r="H2961" s="318">
        <v>40315</v>
      </c>
      <c r="I2961" s="318">
        <v>49674</v>
      </c>
      <c r="J2961" s="315"/>
      <c r="K2961" s="315">
        <v>1595</v>
      </c>
      <c r="L2961" s="315" t="s">
        <v>3106</v>
      </c>
      <c r="M2961" s="315" t="s">
        <v>766</v>
      </c>
      <c r="N2961" s="315" t="s">
        <v>755</v>
      </c>
      <c r="O2961" s="315"/>
      <c r="P2961" s="315"/>
      <c r="Q2961" s="315"/>
    </row>
    <row r="2962" spans="1:17">
      <c r="A2962" s="315" t="s">
        <v>755</v>
      </c>
      <c r="B2962" s="315" t="s">
        <v>2095</v>
      </c>
      <c r="C2962" s="315" t="s">
        <v>2096</v>
      </c>
      <c r="D2962" s="316">
        <v>4.8</v>
      </c>
      <c r="E2962" s="317">
        <v>4838</v>
      </c>
      <c r="F2962" s="317">
        <v>4354.2</v>
      </c>
      <c r="G2962" s="318">
        <v>39583</v>
      </c>
      <c r="H2962" s="318">
        <v>39846</v>
      </c>
      <c r="I2962" s="318">
        <v>49309</v>
      </c>
      <c r="J2962" s="315"/>
      <c r="K2962" s="315">
        <v>2828</v>
      </c>
      <c r="L2962" s="315" t="s">
        <v>3343</v>
      </c>
      <c r="M2962" s="315" t="s">
        <v>1431</v>
      </c>
      <c r="N2962" s="315" t="s">
        <v>755</v>
      </c>
      <c r="O2962" s="315"/>
      <c r="P2962" s="315"/>
      <c r="Q2962" s="315"/>
    </row>
    <row r="2963" spans="1:17">
      <c r="A2963" s="315" t="s">
        <v>755</v>
      </c>
      <c r="B2963" s="315" t="s">
        <v>2095</v>
      </c>
      <c r="C2963" s="315" t="s">
        <v>2098</v>
      </c>
      <c r="D2963" s="316">
        <v>4.8</v>
      </c>
      <c r="E2963" s="317">
        <v>5044</v>
      </c>
      <c r="F2963" s="317">
        <v>3783</v>
      </c>
      <c r="G2963" s="318">
        <v>39590</v>
      </c>
      <c r="H2963" s="318">
        <v>39777</v>
      </c>
      <c r="I2963" s="318">
        <v>48944</v>
      </c>
      <c r="J2963" s="315"/>
      <c r="K2963" s="315">
        <v>9463</v>
      </c>
      <c r="L2963" s="315" t="s">
        <v>2547</v>
      </c>
      <c r="M2963" s="315" t="s">
        <v>770</v>
      </c>
      <c r="N2963" s="315" t="s">
        <v>755</v>
      </c>
      <c r="O2963" s="315"/>
      <c r="P2963" s="315"/>
      <c r="Q2963" s="315"/>
    </row>
    <row r="2964" spans="1:17">
      <c r="A2964" s="315" t="s">
        <v>755</v>
      </c>
      <c r="B2964" s="315" t="s">
        <v>2095</v>
      </c>
      <c r="C2964" s="315" t="s">
        <v>2096</v>
      </c>
      <c r="D2964" s="316">
        <v>4.8</v>
      </c>
      <c r="E2964" s="317">
        <v>4570</v>
      </c>
      <c r="F2964" s="317">
        <v>4113</v>
      </c>
      <c r="G2964" s="318">
        <v>39570</v>
      </c>
      <c r="H2964" s="318">
        <v>39336</v>
      </c>
      <c r="I2964" s="318">
        <v>48549</v>
      </c>
      <c r="J2964" s="315"/>
      <c r="K2964" s="315">
        <v>1470</v>
      </c>
      <c r="L2964" s="315" t="s">
        <v>3344</v>
      </c>
      <c r="M2964" s="315" t="s">
        <v>761</v>
      </c>
      <c r="N2964" s="315" t="s">
        <v>755</v>
      </c>
      <c r="O2964" s="315"/>
      <c r="P2964" s="315"/>
      <c r="Q2964" s="315"/>
    </row>
    <row r="2965" spans="1:17">
      <c r="A2965" s="315" t="s">
        <v>755</v>
      </c>
      <c r="B2965" s="315" t="s">
        <v>2095</v>
      </c>
      <c r="C2965" s="315" t="s">
        <v>2098</v>
      </c>
      <c r="D2965" s="316">
        <v>4.8</v>
      </c>
      <c r="E2965" s="317">
        <v>3811</v>
      </c>
      <c r="F2965" s="317">
        <v>2629.59</v>
      </c>
      <c r="G2965" s="318">
        <v>39570</v>
      </c>
      <c r="H2965" s="318">
        <v>40420</v>
      </c>
      <c r="I2965" s="318">
        <v>49644</v>
      </c>
      <c r="J2965" s="315"/>
      <c r="K2965" s="315">
        <v>6943</v>
      </c>
      <c r="L2965" s="315" t="s">
        <v>3285</v>
      </c>
      <c r="M2965" s="315" t="s">
        <v>811</v>
      </c>
      <c r="N2965" s="315" t="s">
        <v>755</v>
      </c>
      <c r="O2965" s="315"/>
      <c r="P2965" s="315"/>
      <c r="Q2965" s="315"/>
    </row>
    <row r="2966" spans="1:17">
      <c r="A2966" s="315" t="s">
        <v>755</v>
      </c>
      <c r="B2966" s="315" t="s">
        <v>2095</v>
      </c>
      <c r="C2966" s="315" t="s">
        <v>2098</v>
      </c>
      <c r="D2966" s="316">
        <v>4.8</v>
      </c>
      <c r="E2966" s="317">
        <v>3769</v>
      </c>
      <c r="F2966" s="317">
        <v>2600.6099999999997</v>
      </c>
      <c r="G2966" s="318">
        <v>39570</v>
      </c>
      <c r="H2966" s="318">
        <v>40420</v>
      </c>
      <c r="I2966" s="318">
        <v>49674</v>
      </c>
      <c r="J2966" s="315"/>
      <c r="K2966" s="315">
        <v>6943</v>
      </c>
      <c r="L2966" s="315" t="s">
        <v>3285</v>
      </c>
      <c r="M2966" s="315" t="s">
        <v>811</v>
      </c>
      <c r="N2966" s="315" t="s">
        <v>755</v>
      </c>
      <c r="O2966" s="315"/>
      <c r="P2966" s="315"/>
      <c r="Q2966" s="315"/>
    </row>
    <row r="2967" spans="1:17">
      <c r="A2967" s="315" t="s">
        <v>755</v>
      </c>
      <c r="B2967" s="315" t="s">
        <v>2095</v>
      </c>
      <c r="C2967" s="315" t="s">
        <v>2098</v>
      </c>
      <c r="D2967" s="316">
        <v>4.8</v>
      </c>
      <c r="E2967" s="317">
        <v>3737</v>
      </c>
      <c r="F2967" s="317">
        <v>2578.5300000000002</v>
      </c>
      <c r="G2967" s="318">
        <v>39570</v>
      </c>
      <c r="H2967" s="318">
        <v>40420</v>
      </c>
      <c r="I2967" s="318">
        <v>49644</v>
      </c>
      <c r="J2967" s="315"/>
      <c r="K2967" s="315">
        <v>6943</v>
      </c>
      <c r="L2967" s="315" t="s">
        <v>3285</v>
      </c>
      <c r="M2967" s="315" t="s">
        <v>811</v>
      </c>
      <c r="N2967" s="315" t="s">
        <v>755</v>
      </c>
      <c r="O2967" s="315"/>
      <c r="P2967" s="315"/>
      <c r="Q2967" s="315"/>
    </row>
    <row r="2968" spans="1:17">
      <c r="A2968" s="315" t="s">
        <v>755</v>
      </c>
      <c r="B2968" s="315" t="s">
        <v>2095</v>
      </c>
      <c r="C2968" s="315" t="s">
        <v>2098</v>
      </c>
      <c r="D2968" s="316">
        <v>4.8</v>
      </c>
      <c r="E2968" s="317">
        <v>3692</v>
      </c>
      <c r="F2968" s="317">
        <v>2547.48</v>
      </c>
      <c r="G2968" s="318">
        <v>39570</v>
      </c>
      <c r="H2968" s="318">
        <v>40420</v>
      </c>
      <c r="I2968" s="318">
        <v>49644</v>
      </c>
      <c r="J2968" s="315"/>
      <c r="K2968" s="315">
        <v>6943</v>
      </c>
      <c r="L2968" s="315" t="s">
        <v>3285</v>
      </c>
      <c r="M2968" s="315" t="s">
        <v>811</v>
      </c>
      <c r="N2968" s="315" t="s">
        <v>755</v>
      </c>
      <c r="O2968" s="315"/>
      <c r="P2968" s="315"/>
      <c r="Q2968" s="315"/>
    </row>
    <row r="2969" spans="1:17">
      <c r="A2969" s="315" t="s">
        <v>755</v>
      </c>
      <c r="B2969" s="315" t="s">
        <v>2095</v>
      </c>
      <c r="C2969" s="315" t="s">
        <v>2096</v>
      </c>
      <c r="D2969" s="316">
        <v>4.8</v>
      </c>
      <c r="E2969" s="317">
        <v>4017</v>
      </c>
      <c r="F2969" s="317">
        <v>3615.3</v>
      </c>
      <c r="G2969" s="318">
        <v>39603</v>
      </c>
      <c r="H2969" s="318">
        <v>39525</v>
      </c>
      <c r="I2969" s="318">
        <v>48914</v>
      </c>
      <c r="J2969" s="315"/>
      <c r="K2969" s="315">
        <v>3634</v>
      </c>
      <c r="L2969" s="315" t="s">
        <v>2199</v>
      </c>
      <c r="M2969" s="315" t="s">
        <v>764</v>
      </c>
      <c r="N2969" s="315" t="s">
        <v>755</v>
      </c>
      <c r="O2969" s="315"/>
      <c r="P2969" s="315"/>
      <c r="Q2969" s="315"/>
    </row>
    <row r="2970" spans="1:17">
      <c r="A2970" s="315" t="s">
        <v>755</v>
      </c>
      <c r="B2970" s="315" t="s">
        <v>2095</v>
      </c>
      <c r="C2970" s="315" t="s">
        <v>2098</v>
      </c>
      <c r="D2970" s="316">
        <v>4.8</v>
      </c>
      <c r="E2970" s="317">
        <v>4617</v>
      </c>
      <c r="F2970" s="317">
        <v>3462.75</v>
      </c>
      <c r="G2970" s="318">
        <v>39570</v>
      </c>
      <c r="H2970" s="318">
        <v>39664</v>
      </c>
      <c r="I2970" s="318">
        <v>48944</v>
      </c>
      <c r="J2970" s="315"/>
      <c r="K2970" s="315">
        <v>1080</v>
      </c>
      <c r="L2970" s="315" t="s">
        <v>2923</v>
      </c>
      <c r="M2970" s="315" t="s">
        <v>766</v>
      </c>
      <c r="N2970" s="315" t="s">
        <v>755</v>
      </c>
      <c r="O2970" s="315"/>
      <c r="P2970" s="315"/>
      <c r="Q2970" s="315"/>
    </row>
    <row r="2971" spans="1:17">
      <c r="A2971" s="315" t="s">
        <v>755</v>
      </c>
      <c r="B2971" s="315" t="s">
        <v>2095</v>
      </c>
      <c r="C2971" s="315" t="s">
        <v>2098</v>
      </c>
      <c r="D2971" s="316">
        <v>4.8</v>
      </c>
      <c r="E2971" s="317">
        <v>4457</v>
      </c>
      <c r="F2971" s="317">
        <v>3342.75</v>
      </c>
      <c r="G2971" s="318">
        <v>39581</v>
      </c>
      <c r="H2971" s="318">
        <v>39345</v>
      </c>
      <c r="I2971" s="318">
        <v>48549</v>
      </c>
      <c r="J2971" s="315"/>
      <c r="K2971" s="315">
        <v>1095</v>
      </c>
      <c r="L2971" s="315" t="s">
        <v>822</v>
      </c>
      <c r="M2971" s="315" t="s">
        <v>766</v>
      </c>
      <c r="N2971" s="315" t="s">
        <v>755</v>
      </c>
      <c r="O2971" s="315"/>
      <c r="P2971" s="315"/>
      <c r="Q2971" s="315"/>
    </row>
    <row r="2972" spans="1:17">
      <c r="A2972" s="315" t="s">
        <v>755</v>
      </c>
      <c r="B2972" s="315" t="s">
        <v>2095</v>
      </c>
      <c r="C2972" s="315" t="s">
        <v>2096</v>
      </c>
      <c r="D2972" s="316">
        <v>4.8</v>
      </c>
      <c r="E2972" s="317">
        <v>5317</v>
      </c>
      <c r="F2972" s="317">
        <v>4785.3</v>
      </c>
      <c r="G2972" s="318">
        <v>39619</v>
      </c>
      <c r="H2972" s="318">
        <v>39766</v>
      </c>
      <c r="I2972" s="318">
        <v>48944</v>
      </c>
      <c r="J2972" s="315"/>
      <c r="K2972" s="315">
        <v>1025</v>
      </c>
      <c r="L2972" s="315" t="s">
        <v>3345</v>
      </c>
      <c r="M2972" s="315" t="s">
        <v>766</v>
      </c>
      <c r="N2972" s="315" t="s">
        <v>755</v>
      </c>
      <c r="O2972" s="315"/>
      <c r="P2972" s="315"/>
      <c r="Q2972" s="315"/>
    </row>
    <row r="2973" spans="1:17">
      <c r="A2973" s="315" t="s">
        <v>755</v>
      </c>
      <c r="B2973" s="315" t="s">
        <v>2095</v>
      </c>
      <c r="C2973" s="315" t="s">
        <v>2098</v>
      </c>
      <c r="D2973" s="316">
        <v>4.8</v>
      </c>
      <c r="E2973" s="317">
        <v>4960</v>
      </c>
      <c r="F2973" s="317">
        <v>2395.6899999999996</v>
      </c>
      <c r="G2973" s="318">
        <v>39569</v>
      </c>
      <c r="H2973" s="318">
        <v>40738</v>
      </c>
      <c r="I2973" s="318">
        <v>50040</v>
      </c>
      <c r="J2973" s="315"/>
      <c r="K2973" s="315">
        <v>1700</v>
      </c>
      <c r="L2973" s="315" t="s">
        <v>2389</v>
      </c>
      <c r="M2973" s="315" t="s">
        <v>761</v>
      </c>
      <c r="N2973" s="315" t="s">
        <v>755</v>
      </c>
      <c r="O2973" s="315"/>
      <c r="P2973" s="315"/>
      <c r="Q2973" s="315"/>
    </row>
    <row r="2974" spans="1:17">
      <c r="A2974" s="315" t="s">
        <v>755</v>
      </c>
      <c r="B2974" s="315" t="s">
        <v>2095</v>
      </c>
      <c r="C2974" s="315" t="s">
        <v>2098</v>
      </c>
      <c r="D2974" s="316">
        <v>4.8</v>
      </c>
      <c r="E2974" s="317">
        <v>3939</v>
      </c>
      <c r="F2974" s="317">
        <v>2954.25</v>
      </c>
      <c r="G2974" s="318">
        <v>39651</v>
      </c>
      <c r="H2974" s="318">
        <v>39142</v>
      </c>
      <c r="I2974" s="318">
        <v>48579</v>
      </c>
      <c r="J2974" s="315"/>
      <c r="K2974" s="315">
        <v>8873</v>
      </c>
      <c r="L2974" s="315" t="s">
        <v>2532</v>
      </c>
      <c r="M2974" s="315" t="s">
        <v>770</v>
      </c>
      <c r="N2974" s="315" t="s">
        <v>755</v>
      </c>
      <c r="O2974" s="315"/>
      <c r="P2974" s="315"/>
      <c r="Q2974" s="315"/>
    </row>
    <row r="2975" spans="1:17">
      <c r="A2975" s="315" t="s">
        <v>755</v>
      </c>
      <c r="B2975" s="315" t="s">
        <v>2095</v>
      </c>
      <c r="C2975" s="315" t="s">
        <v>2098</v>
      </c>
      <c r="D2975" s="316">
        <v>4.8</v>
      </c>
      <c r="E2975" s="317">
        <v>4589</v>
      </c>
      <c r="F2975" s="317">
        <v>1684.1599999999999</v>
      </c>
      <c r="G2975" s="318">
        <v>39654</v>
      </c>
      <c r="H2975" s="318">
        <v>41621</v>
      </c>
      <c r="I2975" s="318">
        <v>50770</v>
      </c>
      <c r="J2975" s="315"/>
      <c r="K2975" s="315">
        <v>8332</v>
      </c>
      <c r="L2975" s="315" t="s">
        <v>2319</v>
      </c>
      <c r="M2975" s="315" t="s">
        <v>784</v>
      </c>
      <c r="N2975" s="315" t="s">
        <v>755</v>
      </c>
      <c r="O2975" s="315"/>
      <c r="P2975" s="315"/>
      <c r="Q2975" s="315"/>
    </row>
    <row r="2976" spans="1:17">
      <c r="A2976" s="315" t="s">
        <v>755</v>
      </c>
      <c r="B2976" s="315" t="s">
        <v>2095</v>
      </c>
      <c r="C2976" s="315" t="s">
        <v>2096</v>
      </c>
      <c r="D2976" s="316">
        <v>4.8</v>
      </c>
      <c r="E2976" s="317">
        <v>4359</v>
      </c>
      <c r="F2976" s="317">
        <v>3923.1</v>
      </c>
      <c r="G2976" s="318">
        <v>39651</v>
      </c>
      <c r="H2976" s="318">
        <v>39923</v>
      </c>
      <c r="I2976" s="318">
        <v>49309</v>
      </c>
      <c r="J2976" s="315"/>
      <c r="K2976" s="315">
        <v>1305</v>
      </c>
      <c r="L2976" s="315" t="s">
        <v>2424</v>
      </c>
      <c r="M2976" s="315" t="s">
        <v>766</v>
      </c>
      <c r="N2976" s="315" t="s">
        <v>755</v>
      </c>
      <c r="O2976" s="315"/>
      <c r="P2976" s="315"/>
      <c r="Q2976" s="315"/>
    </row>
    <row r="2977" spans="1:17">
      <c r="A2977" s="315" t="s">
        <v>755</v>
      </c>
      <c r="B2977" s="315" t="s">
        <v>2095</v>
      </c>
      <c r="C2977" s="315" t="s">
        <v>2098</v>
      </c>
      <c r="D2977" s="316">
        <v>4.8</v>
      </c>
      <c r="E2977" s="317">
        <v>4196.45</v>
      </c>
      <c r="F2977" s="317">
        <v>3147.3500000000004</v>
      </c>
      <c r="G2977" s="318">
        <v>39654</v>
      </c>
      <c r="H2977" s="318">
        <v>39653</v>
      </c>
      <c r="I2977" s="318">
        <v>48944</v>
      </c>
      <c r="J2977" s="315"/>
      <c r="K2977" s="315">
        <v>8302</v>
      </c>
      <c r="L2977" s="315" t="s">
        <v>3195</v>
      </c>
      <c r="M2977" s="315" t="s">
        <v>784</v>
      </c>
      <c r="N2977" s="315" t="s">
        <v>755</v>
      </c>
      <c r="O2977" s="315"/>
      <c r="P2977" s="315"/>
      <c r="Q2977" s="315"/>
    </row>
    <row r="2978" spans="1:17">
      <c r="A2978" s="315" t="s">
        <v>755</v>
      </c>
      <c r="B2978" s="315" t="s">
        <v>2095</v>
      </c>
      <c r="C2978" s="315" t="s">
        <v>2098</v>
      </c>
      <c r="D2978" s="316">
        <v>4.8</v>
      </c>
      <c r="E2978" s="317">
        <v>4639</v>
      </c>
      <c r="F2978" s="317">
        <v>1850.96</v>
      </c>
      <c r="G2978" s="318">
        <v>39693</v>
      </c>
      <c r="H2978" s="318">
        <v>41122</v>
      </c>
      <c r="I2978" s="318">
        <v>50405</v>
      </c>
      <c r="J2978" s="315"/>
      <c r="K2978" s="315">
        <v>8626</v>
      </c>
      <c r="L2978" s="315" t="s">
        <v>3346</v>
      </c>
      <c r="M2978" s="315" t="s">
        <v>784</v>
      </c>
      <c r="N2978" s="315" t="s">
        <v>755</v>
      </c>
      <c r="O2978" s="315"/>
      <c r="P2978" s="315"/>
      <c r="Q2978" s="315"/>
    </row>
    <row r="2979" spans="1:17">
      <c r="A2979" s="315" t="s">
        <v>755</v>
      </c>
      <c r="B2979" s="315" t="s">
        <v>2095</v>
      </c>
      <c r="C2979" s="315" t="s">
        <v>2098</v>
      </c>
      <c r="D2979" s="316">
        <v>4.8</v>
      </c>
      <c r="E2979" s="317">
        <v>4895</v>
      </c>
      <c r="F2979" s="317">
        <v>3671.25</v>
      </c>
      <c r="G2979" s="318">
        <v>39718</v>
      </c>
      <c r="H2979" s="318">
        <v>40021</v>
      </c>
      <c r="I2979" s="318">
        <v>49309</v>
      </c>
      <c r="J2979" s="315"/>
      <c r="K2979" s="315">
        <v>8484</v>
      </c>
      <c r="L2979" s="315" t="s">
        <v>3347</v>
      </c>
      <c r="M2979" s="315" t="s">
        <v>784</v>
      </c>
      <c r="N2979" s="315" t="s">
        <v>755</v>
      </c>
      <c r="O2979" s="315"/>
      <c r="P2979" s="315"/>
      <c r="Q2979" s="315"/>
    </row>
    <row r="2980" spans="1:17">
      <c r="A2980" s="315" t="s">
        <v>755</v>
      </c>
      <c r="B2980" s="315" t="s">
        <v>2095</v>
      </c>
      <c r="C2980" s="315" t="s">
        <v>2098</v>
      </c>
      <c r="D2980" s="316">
        <v>4.8</v>
      </c>
      <c r="E2980" s="317">
        <v>4969</v>
      </c>
      <c r="F2980" s="317">
        <v>3726.75</v>
      </c>
      <c r="G2980" s="318">
        <v>39735</v>
      </c>
      <c r="H2980" s="318">
        <v>39784</v>
      </c>
      <c r="I2980" s="318">
        <v>48944</v>
      </c>
      <c r="J2980" s="315"/>
      <c r="K2980" s="315">
        <v>9465</v>
      </c>
      <c r="L2980" s="315" t="s">
        <v>3348</v>
      </c>
      <c r="M2980" s="315" t="s">
        <v>770</v>
      </c>
      <c r="N2980" s="315" t="s">
        <v>755</v>
      </c>
      <c r="O2980" s="315"/>
      <c r="P2980" s="315"/>
      <c r="Q2980" s="315"/>
    </row>
    <row r="2981" spans="1:17">
      <c r="A2981" s="315" t="s">
        <v>755</v>
      </c>
      <c r="B2981" s="315" t="s">
        <v>2095</v>
      </c>
      <c r="C2981" s="315" t="s">
        <v>2096</v>
      </c>
      <c r="D2981" s="316">
        <v>4.8</v>
      </c>
      <c r="E2981" s="317">
        <v>4371.99</v>
      </c>
      <c r="F2981" s="317">
        <v>3934.79</v>
      </c>
      <c r="G2981" s="318">
        <v>39827</v>
      </c>
      <c r="H2981" s="318">
        <v>40057</v>
      </c>
      <c r="I2981" s="318">
        <v>49309</v>
      </c>
      <c r="J2981" s="315"/>
      <c r="K2981" s="315">
        <v>8906</v>
      </c>
      <c r="L2981" s="315" t="s">
        <v>2877</v>
      </c>
      <c r="M2981" s="315" t="s">
        <v>784</v>
      </c>
      <c r="N2981" s="315" t="s">
        <v>755</v>
      </c>
      <c r="O2981" s="315"/>
      <c r="P2981" s="315"/>
      <c r="Q2981" s="315"/>
    </row>
    <row r="2982" spans="1:17">
      <c r="A2982" s="315" t="s">
        <v>755</v>
      </c>
      <c r="B2982" s="315" t="s">
        <v>2095</v>
      </c>
      <c r="C2982" s="315" t="s">
        <v>2098</v>
      </c>
      <c r="D2982" s="316">
        <v>4.8</v>
      </c>
      <c r="E2982" s="317">
        <v>4918</v>
      </c>
      <c r="F2982" s="317">
        <v>1962.29</v>
      </c>
      <c r="G2982" s="318">
        <v>39898</v>
      </c>
      <c r="H2982" s="318">
        <v>41247</v>
      </c>
      <c r="I2982" s="318">
        <v>50405</v>
      </c>
      <c r="J2982" s="315"/>
      <c r="K2982" s="315">
        <v>1752</v>
      </c>
      <c r="L2982" s="315" t="s">
        <v>3349</v>
      </c>
      <c r="M2982" s="315" t="s">
        <v>761</v>
      </c>
      <c r="N2982" s="315" t="s">
        <v>755</v>
      </c>
      <c r="O2982" s="315"/>
      <c r="P2982" s="315"/>
      <c r="Q2982" s="315"/>
    </row>
    <row r="2983" spans="1:17">
      <c r="A2983" s="315" t="s">
        <v>755</v>
      </c>
      <c r="B2983" s="315" t="s">
        <v>2095</v>
      </c>
      <c r="C2983" s="315" t="s">
        <v>2098</v>
      </c>
      <c r="D2983" s="316">
        <v>4.8</v>
      </c>
      <c r="E2983" s="317">
        <v>3239</v>
      </c>
      <c r="F2983" s="317">
        <v>2429.25</v>
      </c>
      <c r="G2983" s="318">
        <v>39917</v>
      </c>
      <c r="H2983" s="318">
        <v>40087</v>
      </c>
      <c r="I2983" s="318">
        <v>49309</v>
      </c>
      <c r="J2983" s="315"/>
      <c r="K2983" s="315">
        <v>1223</v>
      </c>
      <c r="L2983" s="315" t="s">
        <v>3350</v>
      </c>
      <c r="M2983" s="315" t="s">
        <v>1827</v>
      </c>
      <c r="N2983" s="315" t="s">
        <v>755</v>
      </c>
      <c r="O2983" s="315"/>
      <c r="P2983" s="315"/>
      <c r="Q2983" s="315"/>
    </row>
    <row r="2984" spans="1:17">
      <c r="A2984" s="315" t="s">
        <v>755</v>
      </c>
      <c r="B2984" s="315" t="s">
        <v>2095</v>
      </c>
      <c r="C2984" s="315" t="s">
        <v>2098</v>
      </c>
      <c r="D2984" s="316">
        <v>4.8</v>
      </c>
      <c r="E2984" s="317">
        <v>4778.09</v>
      </c>
      <c r="F2984" s="317">
        <v>3583.5899999999997</v>
      </c>
      <c r="G2984" s="318">
        <v>40024</v>
      </c>
      <c r="H2984" s="318">
        <v>40093</v>
      </c>
      <c r="I2984" s="318">
        <v>49309</v>
      </c>
      <c r="J2984" s="315"/>
      <c r="K2984" s="315">
        <v>9212</v>
      </c>
      <c r="L2984" s="315" t="s">
        <v>3337</v>
      </c>
      <c r="M2984" s="315" t="s">
        <v>770</v>
      </c>
      <c r="N2984" s="315" t="s">
        <v>755</v>
      </c>
      <c r="O2984" s="315"/>
      <c r="P2984" s="315"/>
      <c r="Q2984" s="315"/>
    </row>
    <row r="2985" spans="1:17">
      <c r="A2985" s="315" t="s">
        <v>755</v>
      </c>
      <c r="B2985" s="315" t="s">
        <v>2095</v>
      </c>
      <c r="C2985" s="315" t="s">
        <v>2098</v>
      </c>
      <c r="D2985" s="316">
        <v>4.8</v>
      </c>
      <c r="E2985" s="317">
        <v>4481</v>
      </c>
      <c r="F2985" s="317">
        <v>3360.75</v>
      </c>
      <c r="G2985" s="318">
        <v>40057</v>
      </c>
      <c r="H2985" s="318">
        <v>40077</v>
      </c>
      <c r="I2985" s="318">
        <v>49309</v>
      </c>
      <c r="J2985" s="315"/>
      <c r="K2985" s="315">
        <v>4528</v>
      </c>
      <c r="L2985" s="315" t="s">
        <v>2080</v>
      </c>
      <c r="M2985" s="315" t="s">
        <v>1296</v>
      </c>
      <c r="N2985" s="315" t="s">
        <v>755</v>
      </c>
      <c r="O2985" s="315"/>
      <c r="P2985" s="315"/>
      <c r="Q2985" s="315"/>
    </row>
    <row r="2986" spans="1:17">
      <c r="A2986" s="315" t="s">
        <v>755</v>
      </c>
      <c r="B2986" s="315" t="s">
        <v>2095</v>
      </c>
      <c r="C2986" s="315" t="s">
        <v>2096</v>
      </c>
      <c r="D2986" s="316">
        <v>4.8</v>
      </c>
      <c r="E2986" s="317">
        <v>5241</v>
      </c>
      <c r="F2986" s="317">
        <v>2064.96</v>
      </c>
      <c r="G2986" s="318">
        <v>40064</v>
      </c>
      <c r="H2986" s="318">
        <v>41340</v>
      </c>
      <c r="I2986" s="318">
        <v>50770</v>
      </c>
      <c r="J2986" s="315"/>
      <c r="K2986" s="315">
        <v>1712</v>
      </c>
      <c r="L2986" s="315" t="s">
        <v>3235</v>
      </c>
      <c r="M2986" s="315" t="s">
        <v>761</v>
      </c>
      <c r="N2986" s="315" t="s">
        <v>755</v>
      </c>
      <c r="O2986" s="315"/>
      <c r="P2986" s="315"/>
      <c r="Q2986" s="315"/>
    </row>
    <row r="2987" spans="1:17">
      <c r="A2987" s="315" t="s">
        <v>755</v>
      </c>
      <c r="B2987" s="315" t="s">
        <v>2095</v>
      </c>
      <c r="C2987" s="315" t="s">
        <v>2098</v>
      </c>
      <c r="D2987" s="316">
        <v>4.8</v>
      </c>
      <c r="E2987" s="317">
        <v>5369.9599999999991</v>
      </c>
      <c r="F2987" s="317">
        <v>4027.4499999999994</v>
      </c>
      <c r="G2987" s="318">
        <v>40122</v>
      </c>
      <c r="H2987" s="318">
        <v>40074</v>
      </c>
      <c r="I2987" s="318">
        <v>49309</v>
      </c>
      <c r="J2987" s="315"/>
      <c r="K2987" s="315">
        <v>9479</v>
      </c>
      <c r="L2987" s="315" t="s">
        <v>3314</v>
      </c>
      <c r="M2987" s="315" t="s">
        <v>770</v>
      </c>
      <c r="N2987" s="315" t="s">
        <v>755</v>
      </c>
      <c r="O2987" s="315"/>
      <c r="P2987" s="315"/>
      <c r="Q2987" s="315"/>
    </row>
    <row r="2988" spans="1:17">
      <c r="A2988" s="315" t="s">
        <v>755</v>
      </c>
      <c r="B2988" s="315" t="s">
        <v>2095</v>
      </c>
      <c r="C2988" s="315" t="s">
        <v>2098</v>
      </c>
      <c r="D2988" s="316">
        <v>4.8</v>
      </c>
      <c r="E2988" s="317">
        <v>2675.2099999999996</v>
      </c>
      <c r="F2988" s="317">
        <v>2006.42</v>
      </c>
      <c r="G2988" s="318">
        <v>40142</v>
      </c>
      <c r="H2988" s="318">
        <v>40177</v>
      </c>
      <c r="I2988" s="318">
        <v>49309</v>
      </c>
      <c r="J2988" s="315"/>
      <c r="K2988" s="315">
        <v>4059</v>
      </c>
      <c r="L2988" s="315" t="s">
        <v>2059</v>
      </c>
      <c r="M2988" s="315" t="s">
        <v>2060</v>
      </c>
      <c r="N2988" s="315" t="s">
        <v>755</v>
      </c>
      <c r="O2988" s="315"/>
      <c r="P2988" s="315"/>
      <c r="Q2988" s="315"/>
    </row>
    <row r="2989" spans="1:17">
      <c r="A2989" s="315" t="s">
        <v>755</v>
      </c>
      <c r="B2989" s="315" t="s">
        <v>2095</v>
      </c>
      <c r="C2989" s="315" t="s">
        <v>2142</v>
      </c>
      <c r="D2989" s="316">
        <v>4.8</v>
      </c>
      <c r="E2989" s="317">
        <v>5031</v>
      </c>
      <c r="F2989" s="317">
        <v>2148.25</v>
      </c>
      <c r="G2989" s="318">
        <v>40155</v>
      </c>
      <c r="H2989" s="318">
        <v>40900</v>
      </c>
      <c r="I2989" s="318">
        <v>50040</v>
      </c>
      <c r="J2989" s="315"/>
      <c r="K2989" s="315">
        <v>3272</v>
      </c>
      <c r="L2989" s="315" t="s">
        <v>3351</v>
      </c>
      <c r="M2989" s="315" t="s">
        <v>764</v>
      </c>
      <c r="N2989" s="315" t="s">
        <v>755</v>
      </c>
      <c r="O2989" s="315"/>
      <c r="P2989" s="315"/>
      <c r="Q2989" s="315"/>
    </row>
    <row r="2990" spans="1:17">
      <c r="A2990" s="315" t="s">
        <v>755</v>
      </c>
      <c r="B2990" s="315" t="s">
        <v>2095</v>
      </c>
      <c r="C2990" s="315" t="s">
        <v>2098</v>
      </c>
      <c r="D2990" s="316">
        <v>4.8</v>
      </c>
      <c r="E2990" s="317">
        <v>4786</v>
      </c>
      <c r="F2990" s="317">
        <v>1588.9499999999998</v>
      </c>
      <c r="G2990" s="318">
        <v>40225</v>
      </c>
      <c r="H2990" s="318">
        <v>41458</v>
      </c>
      <c r="I2990" s="318">
        <v>50770</v>
      </c>
      <c r="J2990" s="315"/>
      <c r="K2990" s="315">
        <v>3504</v>
      </c>
      <c r="L2990" s="315" t="s">
        <v>3182</v>
      </c>
      <c r="M2990" s="315" t="s">
        <v>764</v>
      </c>
      <c r="N2990" s="315" t="s">
        <v>755</v>
      </c>
      <c r="O2990" s="315"/>
      <c r="P2990" s="315"/>
      <c r="Q2990" s="315"/>
    </row>
    <row r="2991" spans="1:17">
      <c r="A2991" s="315" t="s">
        <v>755</v>
      </c>
      <c r="B2991" s="315" t="s">
        <v>2095</v>
      </c>
      <c r="C2991" s="315" t="s">
        <v>2098</v>
      </c>
      <c r="D2991" s="316">
        <v>4.8</v>
      </c>
      <c r="E2991" s="317">
        <v>4408.6799999999994</v>
      </c>
      <c r="F2991" s="317">
        <v>2711.34</v>
      </c>
      <c r="G2991" s="318">
        <v>40224</v>
      </c>
      <c r="H2991" s="318">
        <v>40368</v>
      </c>
      <c r="I2991" s="318">
        <v>49674</v>
      </c>
      <c r="J2991" s="315"/>
      <c r="K2991" s="315">
        <v>9205</v>
      </c>
      <c r="L2991" s="315" t="s">
        <v>2698</v>
      </c>
      <c r="M2991" s="315" t="s">
        <v>770</v>
      </c>
      <c r="N2991" s="315" t="s">
        <v>755</v>
      </c>
      <c r="O2991" s="315"/>
      <c r="P2991" s="315"/>
      <c r="Q2991" s="315"/>
    </row>
    <row r="2992" spans="1:17">
      <c r="A2992" s="315" t="s">
        <v>755</v>
      </c>
      <c r="B2992" s="315" t="s">
        <v>2095</v>
      </c>
      <c r="C2992" s="315" t="s">
        <v>2098</v>
      </c>
      <c r="D2992" s="316">
        <v>4.8</v>
      </c>
      <c r="E2992" s="317">
        <v>4746</v>
      </c>
      <c r="F2992" s="317">
        <v>2387.2400000000002</v>
      </c>
      <c r="G2992" s="318">
        <v>40291</v>
      </c>
      <c r="H2992" s="318">
        <v>40361</v>
      </c>
      <c r="I2992" s="318">
        <v>49674</v>
      </c>
      <c r="J2992" s="315"/>
      <c r="K2992" s="315">
        <v>1234</v>
      </c>
      <c r="L2992" s="315" t="s">
        <v>2677</v>
      </c>
      <c r="M2992" s="315" t="s">
        <v>1827</v>
      </c>
      <c r="N2992" s="315" t="s">
        <v>755</v>
      </c>
      <c r="O2992" s="315"/>
      <c r="P2992" s="315"/>
      <c r="Q2992" s="315"/>
    </row>
    <row r="2993" spans="1:17">
      <c r="A2993" s="315" t="s">
        <v>755</v>
      </c>
      <c r="B2993" s="315" t="s">
        <v>2095</v>
      </c>
      <c r="C2993" s="315" t="s">
        <v>2098</v>
      </c>
      <c r="D2993" s="316">
        <v>4.8</v>
      </c>
      <c r="E2993" s="317">
        <v>5017</v>
      </c>
      <c r="F2993" s="317">
        <v>2423.21</v>
      </c>
      <c r="G2993" s="318">
        <v>40325</v>
      </c>
      <c r="H2993" s="318">
        <v>40580</v>
      </c>
      <c r="I2993" s="318">
        <v>50040</v>
      </c>
      <c r="J2993" s="315"/>
      <c r="K2993" s="315">
        <v>5303</v>
      </c>
      <c r="L2993" s="315" t="s">
        <v>1006</v>
      </c>
      <c r="M2993" s="315" t="s">
        <v>776</v>
      </c>
      <c r="N2993" s="315" t="s">
        <v>755</v>
      </c>
      <c r="O2993" s="315"/>
      <c r="P2993" s="315"/>
      <c r="Q2993" s="315"/>
    </row>
    <row r="2994" spans="1:17">
      <c r="A2994" s="315" t="s">
        <v>750</v>
      </c>
      <c r="B2994" s="315" t="s">
        <v>2095</v>
      </c>
      <c r="C2994" s="315" t="s">
        <v>2096</v>
      </c>
      <c r="D2994" s="316">
        <v>4.8</v>
      </c>
      <c r="E2994" s="317">
        <v>3519</v>
      </c>
      <c r="F2994" s="317">
        <v>2404.6600000000003</v>
      </c>
      <c r="G2994" s="318">
        <v>40305</v>
      </c>
      <c r="H2994" s="318">
        <v>40225</v>
      </c>
      <c r="I2994" s="318">
        <v>49674</v>
      </c>
      <c r="J2994" s="315"/>
      <c r="K2994" s="315">
        <v>1001</v>
      </c>
      <c r="L2994" s="315" t="s">
        <v>2075</v>
      </c>
      <c r="M2994" s="315" t="s">
        <v>766</v>
      </c>
      <c r="N2994" s="315" t="s">
        <v>750</v>
      </c>
      <c r="O2994" s="315"/>
      <c r="P2994" s="315"/>
      <c r="Q2994" s="315"/>
    </row>
    <row r="2995" spans="1:17">
      <c r="A2995" s="315" t="s">
        <v>755</v>
      </c>
      <c r="B2995" s="315" t="s">
        <v>2095</v>
      </c>
      <c r="C2995" s="315" t="s">
        <v>2098</v>
      </c>
      <c r="D2995" s="316">
        <v>4.8</v>
      </c>
      <c r="E2995" s="317">
        <v>5201</v>
      </c>
      <c r="F2995" s="317">
        <v>3198.63</v>
      </c>
      <c r="G2995" s="318">
        <v>40335</v>
      </c>
      <c r="H2995" s="318">
        <v>40430</v>
      </c>
      <c r="I2995" s="318">
        <v>49674</v>
      </c>
      <c r="J2995" s="315"/>
      <c r="K2995" s="315">
        <v>3232</v>
      </c>
      <c r="L2995" s="315" t="s">
        <v>3128</v>
      </c>
      <c r="M2995" s="315" t="s">
        <v>764</v>
      </c>
      <c r="N2995" s="315" t="s">
        <v>755</v>
      </c>
      <c r="O2995" s="315"/>
      <c r="P2995" s="315"/>
      <c r="Q2995" s="315"/>
    </row>
    <row r="2996" spans="1:17">
      <c r="A2996" s="315" t="s">
        <v>755</v>
      </c>
      <c r="B2996" s="315" t="s">
        <v>2095</v>
      </c>
      <c r="C2996" s="315" t="s">
        <v>2098</v>
      </c>
      <c r="D2996" s="316">
        <v>4.8</v>
      </c>
      <c r="E2996" s="317">
        <v>5357</v>
      </c>
      <c r="F2996" s="317">
        <v>3294.57</v>
      </c>
      <c r="G2996" s="318">
        <v>40353</v>
      </c>
      <c r="H2996" s="318">
        <v>40442</v>
      </c>
      <c r="I2996" s="318">
        <v>49674</v>
      </c>
      <c r="J2996" s="315"/>
      <c r="K2996" s="315">
        <v>3415</v>
      </c>
      <c r="L2996" s="315" t="s">
        <v>3352</v>
      </c>
      <c r="M2996" s="315" t="s">
        <v>764</v>
      </c>
      <c r="N2996" s="315" t="s">
        <v>755</v>
      </c>
      <c r="O2996" s="315"/>
      <c r="P2996" s="315"/>
      <c r="Q2996" s="315"/>
    </row>
    <row r="2997" spans="1:17">
      <c r="A2997" s="315" t="s">
        <v>755</v>
      </c>
      <c r="B2997" s="315" t="s">
        <v>2095</v>
      </c>
      <c r="C2997" s="315" t="s">
        <v>2098</v>
      </c>
      <c r="D2997" s="316">
        <v>4.8</v>
      </c>
      <c r="E2997" s="317">
        <v>4432.4699999999993</v>
      </c>
      <c r="F2997" s="317">
        <v>2725.9899999999993</v>
      </c>
      <c r="G2997" s="318">
        <v>40366</v>
      </c>
      <c r="H2997" s="318">
        <v>40452</v>
      </c>
      <c r="I2997" s="318">
        <v>49674</v>
      </c>
      <c r="J2997" s="315"/>
      <c r="K2997" s="315">
        <v>8918</v>
      </c>
      <c r="L2997" s="315" t="s">
        <v>794</v>
      </c>
      <c r="M2997" s="315" t="s">
        <v>776</v>
      </c>
      <c r="N2997" s="315" t="s">
        <v>755</v>
      </c>
      <c r="O2997" s="315"/>
      <c r="P2997" s="315"/>
      <c r="Q2997" s="315"/>
    </row>
    <row r="2998" spans="1:17">
      <c r="A2998" s="315" t="s">
        <v>755</v>
      </c>
      <c r="B2998" s="315" t="s">
        <v>2095</v>
      </c>
      <c r="C2998" s="315" t="s">
        <v>2096</v>
      </c>
      <c r="D2998" s="316">
        <v>4.8</v>
      </c>
      <c r="E2998" s="317">
        <v>3316.01</v>
      </c>
      <c r="F2998" s="317">
        <v>2447.2199999999998</v>
      </c>
      <c r="G2998" s="318">
        <v>40365</v>
      </c>
      <c r="H2998" s="318">
        <v>40375</v>
      </c>
      <c r="I2998" s="318">
        <v>49674</v>
      </c>
      <c r="J2998" s="315"/>
      <c r="K2998" s="315">
        <v>8635</v>
      </c>
      <c r="L2998" s="315" t="s">
        <v>2186</v>
      </c>
      <c r="M2998" s="315" t="s">
        <v>784</v>
      </c>
      <c r="N2998" s="315" t="s">
        <v>755</v>
      </c>
      <c r="O2998" s="315"/>
      <c r="P2998" s="315"/>
      <c r="Q2998" s="315"/>
    </row>
    <row r="2999" spans="1:17">
      <c r="A2999" s="315" t="s">
        <v>755</v>
      </c>
      <c r="B2999" s="315" t="s">
        <v>2095</v>
      </c>
      <c r="C2999" s="315" t="s">
        <v>2098</v>
      </c>
      <c r="D2999" s="316">
        <v>4.8</v>
      </c>
      <c r="E2999" s="317">
        <v>4500</v>
      </c>
      <c r="F2999" s="317">
        <v>2173.5</v>
      </c>
      <c r="G2999" s="318">
        <v>40575</v>
      </c>
      <c r="H2999" s="318">
        <v>40613</v>
      </c>
      <c r="I2999" s="318">
        <v>50040</v>
      </c>
      <c r="J2999" s="315"/>
      <c r="K2999" s="315">
        <v>3662</v>
      </c>
      <c r="L2999" s="315" t="s">
        <v>2543</v>
      </c>
      <c r="M2999" s="315" t="s">
        <v>764</v>
      </c>
      <c r="N2999" s="315" t="s">
        <v>755</v>
      </c>
      <c r="O2999" s="315"/>
      <c r="P2999" s="315"/>
      <c r="Q2999" s="315"/>
    </row>
    <row r="3000" spans="1:17">
      <c r="A3000" s="315" t="s">
        <v>755</v>
      </c>
      <c r="B3000" s="315" t="s">
        <v>2095</v>
      </c>
      <c r="C3000" s="315" t="s">
        <v>2096</v>
      </c>
      <c r="D3000" s="316">
        <v>4.8</v>
      </c>
      <c r="E3000" s="317">
        <v>4787</v>
      </c>
      <c r="F3000" s="317">
        <v>1886.0900000000001</v>
      </c>
      <c r="G3000" s="318">
        <v>40624</v>
      </c>
      <c r="H3000" s="318">
        <v>41627</v>
      </c>
      <c r="I3000" s="318">
        <v>50770</v>
      </c>
      <c r="J3000" s="315"/>
      <c r="K3000" s="315">
        <v>1269</v>
      </c>
      <c r="L3000" s="315" t="s">
        <v>3353</v>
      </c>
      <c r="M3000" s="315" t="s">
        <v>766</v>
      </c>
      <c r="N3000" s="315" t="s">
        <v>755</v>
      </c>
      <c r="O3000" s="315"/>
      <c r="P3000" s="315"/>
      <c r="Q3000" s="315"/>
    </row>
    <row r="3001" spans="1:17">
      <c r="A3001" s="315" t="s">
        <v>755</v>
      </c>
      <c r="B3001" s="315" t="s">
        <v>2095</v>
      </c>
      <c r="C3001" s="315" t="s">
        <v>2098</v>
      </c>
      <c r="D3001" s="316">
        <v>4.8</v>
      </c>
      <c r="E3001" s="317">
        <v>1359</v>
      </c>
      <c r="F3001" s="317">
        <v>318</v>
      </c>
      <c r="G3001" s="318">
        <v>40633</v>
      </c>
      <c r="H3001" s="318">
        <v>42207</v>
      </c>
      <c r="I3001" s="318">
        <v>49674</v>
      </c>
      <c r="J3001" s="315"/>
      <c r="K3001" s="315">
        <v>8912</v>
      </c>
      <c r="L3001" s="315" t="s">
        <v>2964</v>
      </c>
      <c r="M3001" s="315" t="s">
        <v>784</v>
      </c>
      <c r="N3001" s="315" t="s">
        <v>755</v>
      </c>
      <c r="O3001" s="315"/>
      <c r="P3001" s="315"/>
      <c r="Q3001" s="315"/>
    </row>
    <row r="3002" spans="1:17">
      <c r="A3002" s="315" t="s">
        <v>755</v>
      </c>
      <c r="B3002" s="315" t="s">
        <v>2095</v>
      </c>
      <c r="C3002" s="315" t="s">
        <v>2098</v>
      </c>
      <c r="D3002" s="316">
        <v>4.8</v>
      </c>
      <c r="E3002" s="317">
        <v>4913.95</v>
      </c>
      <c r="F3002" s="317">
        <v>1297.29</v>
      </c>
      <c r="G3002" s="318">
        <v>40645</v>
      </c>
      <c r="H3002" s="318">
        <v>42090</v>
      </c>
      <c r="I3002" s="318">
        <v>49674</v>
      </c>
      <c r="J3002" s="315"/>
      <c r="K3002" s="315">
        <v>9108</v>
      </c>
      <c r="L3002" s="315" t="s">
        <v>3354</v>
      </c>
      <c r="M3002" s="315" t="s">
        <v>1024</v>
      </c>
      <c r="N3002" s="315" t="s">
        <v>755</v>
      </c>
      <c r="O3002" s="315"/>
      <c r="P3002" s="315"/>
      <c r="Q3002" s="315"/>
    </row>
    <row r="3003" spans="1:17">
      <c r="A3003" s="315" t="s">
        <v>755</v>
      </c>
      <c r="B3003" s="315" t="s">
        <v>2095</v>
      </c>
      <c r="C3003" s="315" t="s">
        <v>2098</v>
      </c>
      <c r="D3003" s="316">
        <v>4.8</v>
      </c>
      <c r="E3003" s="317">
        <v>5375</v>
      </c>
      <c r="F3003" s="317">
        <v>2596.13</v>
      </c>
      <c r="G3003" s="318">
        <v>40661</v>
      </c>
      <c r="H3003" s="318">
        <v>40709</v>
      </c>
      <c r="I3003" s="318">
        <v>50040</v>
      </c>
      <c r="J3003" s="315"/>
      <c r="K3003" s="315">
        <v>3150</v>
      </c>
      <c r="L3003" s="315" t="s">
        <v>2675</v>
      </c>
      <c r="M3003" s="315" t="s">
        <v>764</v>
      </c>
      <c r="N3003" s="315" t="s">
        <v>755</v>
      </c>
      <c r="O3003" s="315"/>
      <c r="P3003" s="315"/>
      <c r="Q3003" s="315"/>
    </row>
    <row r="3004" spans="1:17">
      <c r="A3004" s="315" t="s">
        <v>755</v>
      </c>
      <c r="B3004" s="315" t="s">
        <v>2095</v>
      </c>
      <c r="C3004" s="315" t="s">
        <v>2098</v>
      </c>
      <c r="D3004" s="316">
        <v>4.8</v>
      </c>
      <c r="E3004" s="317">
        <v>4756</v>
      </c>
      <c r="F3004" s="317">
        <v>2297.15</v>
      </c>
      <c r="G3004" s="318">
        <v>40665</v>
      </c>
      <c r="H3004" s="318">
        <v>40576</v>
      </c>
      <c r="I3004" s="318">
        <v>50040</v>
      </c>
      <c r="J3004" s="315"/>
      <c r="K3004" s="315">
        <v>2540</v>
      </c>
      <c r="L3004" s="315" t="s">
        <v>1527</v>
      </c>
      <c r="M3004" s="315" t="s">
        <v>1296</v>
      </c>
      <c r="N3004" s="315" t="s">
        <v>755</v>
      </c>
      <c r="O3004" s="315"/>
      <c r="P3004" s="315"/>
      <c r="Q3004" s="315"/>
    </row>
    <row r="3005" spans="1:17">
      <c r="A3005" s="315" t="s">
        <v>755</v>
      </c>
      <c r="B3005" s="315" t="s">
        <v>2095</v>
      </c>
      <c r="C3005" s="315" t="s">
        <v>2098</v>
      </c>
      <c r="D3005" s="316">
        <v>4.8</v>
      </c>
      <c r="E3005" s="317">
        <v>4888</v>
      </c>
      <c r="F3005" s="317">
        <v>2360.8999999999996</v>
      </c>
      <c r="G3005" s="318">
        <v>40668</v>
      </c>
      <c r="H3005" s="318">
        <v>40732</v>
      </c>
      <c r="I3005" s="318">
        <v>50040</v>
      </c>
      <c r="J3005" s="315"/>
      <c r="K3005" s="315">
        <v>3043</v>
      </c>
      <c r="L3005" s="315" t="s">
        <v>2848</v>
      </c>
      <c r="M3005" s="315" t="s">
        <v>764</v>
      </c>
      <c r="N3005" s="315" t="s">
        <v>755</v>
      </c>
      <c r="O3005" s="315"/>
      <c r="P3005" s="315"/>
      <c r="Q3005" s="315"/>
    </row>
    <row r="3006" spans="1:17">
      <c r="A3006" s="315" t="s">
        <v>755</v>
      </c>
      <c r="B3006" s="315" t="s">
        <v>2095</v>
      </c>
      <c r="C3006" s="315" t="s">
        <v>2098</v>
      </c>
      <c r="D3006" s="316">
        <v>4.8</v>
      </c>
      <c r="E3006" s="317">
        <v>4336.4599999999991</v>
      </c>
      <c r="F3006" s="317">
        <v>2094.52</v>
      </c>
      <c r="G3006" s="318">
        <v>40676</v>
      </c>
      <c r="H3006" s="318">
        <v>40675</v>
      </c>
      <c r="I3006" s="318">
        <v>50040</v>
      </c>
      <c r="J3006" s="315"/>
      <c r="K3006" s="315">
        <v>4123</v>
      </c>
      <c r="L3006" s="315" t="s">
        <v>2299</v>
      </c>
      <c r="M3006" s="315" t="s">
        <v>1484</v>
      </c>
      <c r="N3006" s="315" t="s">
        <v>755</v>
      </c>
      <c r="O3006" s="315"/>
      <c r="P3006" s="315"/>
      <c r="Q3006" s="315"/>
    </row>
    <row r="3007" spans="1:17">
      <c r="A3007" s="315" t="s">
        <v>755</v>
      </c>
      <c r="B3007" s="315" t="s">
        <v>2095</v>
      </c>
      <c r="C3007" s="315" t="s">
        <v>2096</v>
      </c>
      <c r="D3007" s="316">
        <v>4.8</v>
      </c>
      <c r="E3007" s="317">
        <v>4674</v>
      </c>
      <c r="F3007" s="317">
        <v>2767.02</v>
      </c>
      <c r="G3007" s="318">
        <v>40687</v>
      </c>
      <c r="H3007" s="318">
        <v>40808</v>
      </c>
      <c r="I3007" s="318">
        <v>50040</v>
      </c>
      <c r="J3007" s="315"/>
      <c r="K3007" s="315">
        <v>4468</v>
      </c>
      <c r="L3007" s="315" t="s">
        <v>3355</v>
      </c>
      <c r="M3007" s="315" t="s">
        <v>1296</v>
      </c>
      <c r="N3007" s="315" t="s">
        <v>755</v>
      </c>
      <c r="O3007" s="315"/>
      <c r="P3007" s="315"/>
      <c r="Q3007" s="315"/>
    </row>
    <row r="3008" spans="1:17">
      <c r="A3008" s="315" t="s">
        <v>755</v>
      </c>
      <c r="B3008" s="315" t="s">
        <v>2095</v>
      </c>
      <c r="C3008" s="315" t="s">
        <v>2096</v>
      </c>
      <c r="D3008" s="316">
        <v>4.8</v>
      </c>
      <c r="E3008" s="317">
        <v>2610</v>
      </c>
      <c r="F3008" s="317">
        <v>1545.11</v>
      </c>
      <c r="G3008" s="318">
        <v>40666</v>
      </c>
      <c r="H3008" s="318">
        <v>40704</v>
      </c>
      <c r="I3008" s="318">
        <v>50040</v>
      </c>
      <c r="J3008" s="315"/>
      <c r="K3008" s="315">
        <v>3852</v>
      </c>
      <c r="L3008" s="315" t="s">
        <v>2636</v>
      </c>
      <c r="M3008" s="315" t="s">
        <v>764</v>
      </c>
      <c r="N3008" s="315" t="s">
        <v>755</v>
      </c>
      <c r="O3008" s="315"/>
      <c r="P3008" s="315"/>
      <c r="Q3008" s="315"/>
    </row>
    <row r="3009" spans="1:17">
      <c r="A3009" s="315" t="s">
        <v>755</v>
      </c>
      <c r="B3009" s="315" t="s">
        <v>2095</v>
      </c>
      <c r="C3009" s="315" t="s">
        <v>2098</v>
      </c>
      <c r="D3009" s="316">
        <v>4.8</v>
      </c>
      <c r="E3009" s="317">
        <v>3893</v>
      </c>
      <c r="F3009" s="317">
        <v>1880.3300000000002</v>
      </c>
      <c r="G3009" s="318">
        <v>40662</v>
      </c>
      <c r="H3009" s="318">
        <v>40822</v>
      </c>
      <c r="I3009" s="318">
        <v>50040</v>
      </c>
      <c r="J3009" s="315"/>
      <c r="K3009" s="315">
        <v>6026</v>
      </c>
      <c r="L3009" s="315" t="s">
        <v>3356</v>
      </c>
      <c r="M3009" s="315" t="s">
        <v>788</v>
      </c>
      <c r="N3009" s="315" t="s">
        <v>755</v>
      </c>
      <c r="O3009" s="315"/>
      <c r="P3009" s="315"/>
      <c r="Q3009" s="315"/>
    </row>
    <row r="3010" spans="1:17">
      <c r="A3010" s="315" t="s">
        <v>755</v>
      </c>
      <c r="B3010" s="315" t="s">
        <v>2095</v>
      </c>
      <c r="C3010" s="315" t="s">
        <v>2098</v>
      </c>
      <c r="D3010" s="316">
        <v>4.8</v>
      </c>
      <c r="E3010" s="317">
        <v>5015.83</v>
      </c>
      <c r="F3010" s="317">
        <v>2422.64</v>
      </c>
      <c r="G3010" s="318">
        <v>40715</v>
      </c>
      <c r="H3010" s="318">
        <v>40837</v>
      </c>
      <c r="I3010" s="318">
        <v>50040</v>
      </c>
      <c r="J3010" s="315"/>
      <c r="K3010" s="315">
        <v>2544</v>
      </c>
      <c r="L3010" s="315" t="s">
        <v>2626</v>
      </c>
      <c r="M3010" s="315" t="s">
        <v>1296</v>
      </c>
      <c r="N3010" s="315" t="s">
        <v>755</v>
      </c>
      <c r="O3010" s="315"/>
      <c r="P3010" s="315"/>
      <c r="Q3010" s="315"/>
    </row>
    <row r="3011" spans="1:17">
      <c r="A3011" s="315" t="s">
        <v>755</v>
      </c>
      <c r="B3011" s="315" t="s">
        <v>2095</v>
      </c>
      <c r="C3011" s="315" t="s">
        <v>2098</v>
      </c>
      <c r="D3011" s="316">
        <v>4.8</v>
      </c>
      <c r="E3011" s="317">
        <v>4844</v>
      </c>
      <c r="F3011" s="317">
        <v>2166.36</v>
      </c>
      <c r="G3011" s="318">
        <v>40731</v>
      </c>
      <c r="H3011" s="318">
        <v>40801</v>
      </c>
      <c r="I3011" s="318">
        <v>50040</v>
      </c>
      <c r="J3011" s="315"/>
      <c r="K3011" s="315">
        <v>6648</v>
      </c>
      <c r="L3011" s="315" t="s">
        <v>2914</v>
      </c>
      <c r="M3011" s="315" t="s">
        <v>811</v>
      </c>
      <c r="N3011" s="315" t="s">
        <v>755</v>
      </c>
      <c r="O3011" s="315"/>
      <c r="P3011" s="315"/>
      <c r="Q3011" s="315"/>
    </row>
    <row r="3012" spans="1:17">
      <c r="A3012" s="315" t="s">
        <v>755</v>
      </c>
      <c r="B3012" s="315" t="s">
        <v>2095</v>
      </c>
      <c r="C3012" s="315" t="s">
        <v>2096</v>
      </c>
      <c r="D3012" s="316">
        <v>4.8</v>
      </c>
      <c r="E3012" s="317">
        <v>4344.34</v>
      </c>
      <c r="F3012" s="317">
        <v>2571.8500000000004</v>
      </c>
      <c r="G3012" s="318">
        <v>40751</v>
      </c>
      <c r="H3012" s="318">
        <v>40821</v>
      </c>
      <c r="I3012" s="318">
        <v>50040</v>
      </c>
      <c r="J3012" s="315"/>
      <c r="K3012" s="315">
        <v>3653</v>
      </c>
      <c r="L3012" s="315" t="s">
        <v>2500</v>
      </c>
      <c r="M3012" s="315" t="s">
        <v>764</v>
      </c>
      <c r="N3012" s="315" t="s">
        <v>755</v>
      </c>
      <c r="O3012" s="315"/>
      <c r="P3012" s="315"/>
      <c r="Q3012" s="315"/>
    </row>
    <row r="3013" spans="1:17">
      <c r="A3013" s="315" t="s">
        <v>755</v>
      </c>
      <c r="B3013" s="315" t="s">
        <v>2095</v>
      </c>
      <c r="C3013" s="315" t="s">
        <v>2098</v>
      </c>
      <c r="D3013" s="316">
        <v>4.8</v>
      </c>
      <c r="E3013" s="317">
        <v>3346</v>
      </c>
      <c r="F3013" s="317">
        <v>1616.11</v>
      </c>
      <c r="G3013" s="318">
        <v>40751</v>
      </c>
      <c r="H3013" s="318">
        <v>40808</v>
      </c>
      <c r="I3013" s="318">
        <v>50040</v>
      </c>
      <c r="J3013" s="315"/>
      <c r="K3013" s="315">
        <v>3608</v>
      </c>
      <c r="L3013" s="315" t="s">
        <v>3357</v>
      </c>
      <c r="M3013" s="315" t="s">
        <v>764</v>
      </c>
      <c r="N3013" s="315" t="s">
        <v>755</v>
      </c>
      <c r="O3013" s="315"/>
      <c r="P3013" s="315"/>
      <c r="Q3013" s="315"/>
    </row>
    <row r="3014" spans="1:17">
      <c r="A3014" s="315" t="s">
        <v>755</v>
      </c>
      <c r="B3014" s="315" t="s">
        <v>2095</v>
      </c>
      <c r="C3014" s="315" t="s">
        <v>2098</v>
      </c>
      <c r="D3014" s="316">
        <v>4.8</v>
      </c>
      <c r="E3014" s="317">
        <v>3606.54</v>
      </c>
      <c r="F3014" s="317">
        <v>1741.9599999999998</v>
      </c>
      <c r="G3014" s="318">
        <v>40757</v>
      </c>
      <c r="H3014" s="318">
        <v>40836</v>
      </c>
      <c r="I3014" s="318">
        <v>50040</v>
      </c>
      <c r="J3014" s="315"/>
      <c r="K3014" s="315">
        <v>4562</v>
      </c>
      <c r="L3014" s="315" t="s">
        <v>2528</v>
      </c>
      <c r="M3014" s="315" t="s">
        <v>1296</v>
      </c>
      <c r="N3014" s="315" t="s">
        <v>755</v>
      </c>
      <c r="O3014" s="315"/>
      <c r="P3014" s="315"/>
      <c r="Q3014" s="315"/>
    </row>
    <row r="3015" spans="1:17">
      <c r="A3015" s="315" t="s">
        <v>755</v>
      </c>
      <c r="B3015" s="315" t="s">
        <v>2095</v>
      </c>
      <c r="C3015" s="315" t="s">
        <v>2098</v>
      </c>
      <c r="D3015" s="316">
        <v>4.8</v>
      </c>
      <c r="E3015" s="317">
        <v>4421.7199999999993</v>
      </c>
      <c r="F3015" s="317">
        <v>2135.6799999999998</v>
      </c>
      <c r="G3015" s="318">
        <v>40764</v>
      </c>
      <c r="H3015" s="318">
        <v>40871</v>
      </c>
      <c r="I3015" s="318">
        <v>50040</v>
      </c>
      <c r="J3015" s="315"/>
      <c r="K3015" s="315">
        <v>4515</v>
      </c>
      <c r="L3015" s="315" t="s">
        <v>2361</v>
      </c>
      <c r="M3015" s="315" t="s">
        <v>1296</v>
      </c>
      <c r="N3015" s="315" t="s">
        <v>755</v>
      </c>
      <c r="O3015" s="315"/>
      <c r="P3015" s="315"/>
      <c r="Q3015" s="315"/>
    </row>
    <row r="3016" spans="1:17">
      <c r="A3016" s="315" t="s">
        <v>755</v>
      </c>
      <c r="B3016" s="315" t="s">
        <v>2095</v>
      </c>
      <c r="C3016" s="315" t="s">
        <v>2098</v>
      </c>
      <c r="D3016" s="316">
        <v>4.8</v>
      </c>
      <c r="E3016" s="317">
        <v>4254</v>
      </c>
      <c r="F3016" s="317">
        <v>2054.6799999999998</v>
      </c>
      <c r="G3016" s="318">
        <v>40771</v>
      </c>
      <c r="H3016" s="318">
        <v>40869</v>
      </c>
      <c r="I3016" s="318">
        <v>50040</v>
      </c>
      <c r="J3016" s="315"/>
      <c r="K3016" s="315">
        <v>7324</v>
      </c>
      <c r="L3016" s="315" t="s">
        <v>3358</v>
      </c>
      <c r="M3016" s="315" t="s">
        <v>770</v>
      </c>
      <c r="N3016" s="315" t="s">
        <v>755</v>
      </c>
      <c r="O3016" s="315"/>
      <c r="P3016" s="315"/>
      <c r="Q3016" s="315"/>
    </row>
    <row r="3017" spans="1:17">
      <c r="A3017" s="315" t="s">
        <v>755</v>
      </c>
      <c r="B3017" s="315" t="s">
        <v>2095</v>
      </c>
      <c r="C3017" s="315" t="s">
        <v>2096</v>
      </c>
      <c r="D3017" s="316">
        <v>4.8</v>
      </c>
      <c r="E3017" s="317">
        <v>1684</v>
      </c>
      <c r="F3017" s="317">
        <v>996.93</v>
      </c>
      <c r="G3017" s="318">
        <v>40840</v>
      </c>
      <c r="H3017" s="318">
        <v>40898</v>
      </c>
      <c r="I3017" s="318">
        <v>50040</v>
      </c>
      <c r="J3017" s="315"/>
      <c r="K3017" s="315">
        <v>6331</v>
      </c>
      <c r="L3017" s="315" t="s">
        <v>3359</v>
      </c>
      <c r="M3017" s="315" t="s">
        <v>1712</v>
      </c>
      <c r="N3017" s="315" t="s">
        <v>755</v>
      </c>
      <c r="O3017" s="315"/>
      <c r="P3017" s="315"/>
      <c r="Q3017" s="315"/>
    </row>
    <row r="3018" spans="1:17">
      <c r="A3018" s="315" t="s">
        <v>755</v>
      </c>
      <c r="B3018" s="315" t="s">
        <v>2095</v>
      </c>
      <c r="C3018" s="315" t="s">
        <v>2098</v>
      </c>
      <c r="D3018" s="316">
        <v>4.8</v>
      </c>
      <c r="E3018" s="317">
        <v>4974.4800000000005</v>
      </c>
      <c r="F3018" s="317">
        <v>2402.67</v>
      </c>
      <c r="G3018" s="318">
        <v>40792</v>
      </c>
      <c r="H3018" s="318">
        <v>40858</v>
      </c>
      <c r="I3018" s="318">
        <v>50040</v>
      </c>
      <c r="J3018" s="315"/>
      <c r="K3018" s="315">
        <v>2545</v>
      </c>
      <c r="L3018" s="315" t="s">
        <v>2697</v>
      </c>
      <c r="M3018" s="315" t="s">
        <v>1296</v>
      </c>
      <c r="N3018" s="315" t="s">
        <v>755</v>
      </c>
      <c r="O3018" s="315"/>
      <c r="P3018" s="315"/>
      <c r="Q3018" s="315"/>
    </row>
    <row r="3019" spans="1:17">
      <c r="A3019" s="315" t="s">
        <v>755</v>
      </c>
      <c r="B3019" s="315" t="s">
        <v>2095</v>
      </c>
      <c r="C3019" s="315" t="s">
        <v>2096</v>
      </c>
      <c r="D3019" s="316">
        <v>4.8</v>
      </c>
      <c r="E3019" s="317">
        <v>4309.24</v>
      </c>
      <c r="F3019" s="317">
        <v>2551.08</v>
      </c>
      <c r="G3019" s="318">
        <v>40794</v>
      </c>
      <c r="H3019" s="318">
        <v>40868</v>
      </c>
      <c r="I3019" s="318">
        <v>50040</v>
      </c>
      <c r="J3019" s="315"/>
      <c r="K3019" s="315">
        <v>8400</v>
      </c>
      <c r="L3019" s="315" t="s">
        <v>2085</v>
      </c>
      <c r="M3019" s="315" t="s">
        <v>784</v>
      </c>
      <c r="N3019" s="315" t="s">
        <v>755</v>
      </c>
      <c r="O3019" s="315"/>
      <c r="P3019" s="315"/>
      <c r="Q3019" s="315"/>
    </row>
    <row r="3020" spans="1:17">
      <c r="A3020" s="315" t="s">
        <v>755</v>
      </c>
      <c r="B3020" s="315" t="s">
        <v>2095</v>
      </c>
      <c r="C3020" s="315" t="s">
        <v>2096</v>
      </c>
      <c r="D3020" s="316">
        <v>4.8</v>
      </c>
      <c r="E3020" s="317">
        <v>4242</v>
      </c>
      <c r="F3020" s="317">
        <v>2511.2700000000004</v>
      </c>
      <c r="G3020" s="318">
        <v>40806</v>
      </c>
      <c r="H3020" s="318">
        <v>40866</v>
      </c>
      <c r="I3020" s="318">
        <v>50040</v>
      </c>
      <c r="J3020" s="315"/>
      <c r="K3020" s="315">
        <v>3552</v>
      </c>
      <c r="L3020" s="315" t="s">
        <v>2382</v>
      </c>
      <c r="M3020" s="315" t="s">
        <v>764</v>
      </c>
      <c r="N3020" s="315" t="s">
        <v>755</v>
      </c>
      <c r="O3020" s="315"/>
      <c r="P3020" s="315"/>
      <c r="Q3020" s="315"/>
    </row>
    <row r="3021" spans="1:17">
      <c r="A3021" s="315" t="s">
        <v>755</v>
      </c>
      <c r="B3021" s="315" t="s">
        <v>2095</v>
      </c>
      <c r="C3021" s="315" t="s">
        <v>2098</v>
      </c>
      <c r="D3021" s="316">
        <v>4.8</v>
      </c>
      <c r="E3021" s="317">
        <v>2509.4700000000003</v>
      </c>
      <c r="F3021" s="317">
        <v>1001.28</v>
      </c>
      <c r="G3021" s="318">
        <v>40822</v>
      </c>
      <c r="H3021" s="318">
        <v>41023</v>
      </c>
      <c r="I3021" s="318">
        <v>50405</v>
      </c>
      <c r="J3021" s="315"/>
      <c r="K3021" s="315">
        <v>4208</v>
      </c>
      <c r="L3021" s="315" t="s">
        <v>3360</v>
      </c>
      <c r="M3021" s="315" t="s">
        <v>1296</v>
      </c>
      <c r="N3021" s="315" t="s">
        <v>755</v>
      </c>
      <c r="O3021" s="315"/>
      <c r="P3021" s="315"/>
      <c r="Q3021" s="315"/>
    </row>
    <row r="3022" spans="1:17">
      <c r="A3022" s="315" t="s">
        <v>755</v>
      </c>
      <c r="B3022" s="315" t="s">
        <v>2095</v>
      </c>
      <c r="C3022" s="315" t="s">
        <v>2098</v>
      </c>
      <c r="D3022" s="316">
        <v>4.8</v>
      </c>
      <c r="E3022" s="317">
        <v>2772.14</v>
      </c>
      <c r="F3022" s="317">
        <v>1338.95</v>
      </c>
      <c r="G3022" s="318">
        <v>40828</v>
      </c>
      <c r="H3022" s="318">
        <v>40893</v>
      </c>
      <c r="I3022" s="318">
        <v>50040</v>
      </c>
      <c r="J3022" s="315"/>
      <c r="K3022" s="315">
        <v>4103</v>
      </c>
      <c r="L3022" s="315" t="s">
        <v>2427</v>
      </c>
      <c r="M3022" s="315" t="s">
        <v>1484</v>
      </c>
      <c r="N3022" s="315" t="s">
        <v>755</v>
      </c>
      <c r="O3022" s="315"/>
      <c r="P3022" s="315"/>
      <c r="Q3022" s="315"/>
    </row>
    <row r="3023" spans="1:17">
      <c r="A3023" s="315" t="s">
        <v>750</v>
      </c>
      <c r="B3023" s="315" t="s">
        <v>2095</v>
      </c>
      <c r="C3023" s="315" t="s">
        <v>2098</v>
      </c>
      <c r="D3023" s="316">
        <v>4.8</v>
      </c>
      <c r="E3023" s="317">
        <v>2609.92</v>
      </c>
      <c r="F3023" s="317">
        <v>1260.5899999999999</v>
      </c>
      <c r="G3023" s="318">
        <v>40828</v>
      </c>
      <c r="H3023" s="318">
        <v>40893</v>
      </c>
      <c r="I3023" s="318">
        <v>50040</v>
      </c>
      <c r="J3023" s="315"/>
      <c r="K3023" s="315">
        <v>4103</v>
      </c>
      <c r="L3023" s="315" t="s">
        <v>2427</v>
      </c>
      <c r="M3023" s="315" t="s">
        <v>1484</v>
      </c>
      <c r="N3023" s="315" t="s">
        <v>750</v>
      </c>
      <c r="O3023" s="315"/>
      <c r="P3023" s="315"/>
      <c r="Q3023" s="315"/>
    </row>
    <row r="3024" spans="1:17">
      <c r="A3024" s="315" t="s">
        <v>755</v>
      </c>
      <c r="B3024" s="315" t="s">
        <v>2095</v>
      </c>
      <c r="C3024" s="315" t="s">
        <v>2098</v>
      </c>
      <c r="D3024" s="316">
        <v>4.8</v>
      </c>
      <c r="E3024" s="317">
        <v>2628.56</v>
      </c>
      <c r="F3024" s="317">
        <v>1269.5899999999999</v>
      </c>
      <c r="G3024" s="318">
        <v>40829</v>
      </c>
      <c r="H3024" s="318">
        <v>40893</v>
      </c>
      <c r="I3024" s="318">
        <v>50040</v>
      </c>
      <c r="J3024" s="315"/>
      <c r="K3024" s="315">
        <v>4103</v>
      </c>
      <c r="L3024" s="315" t="s">
        <v>2427</v>
      </c>
      <c r="M3024" s="315" t="s">
        <v>1484</v>
      </c>
      <c r="N3024" s="315" t="s">
        <v>755</v>
      </c>
      <c r="O3024" s="315"/>
      <c r="P3024" s="315"/>
      <c r="Q3024" s="315"/>
    </row>
    <row r="3025" spans="1:17">
      <c r="A3025" s="315" t="s">
        <v>755</v>
      </c>
      <c r="B3025" s="315" t="s">
        <v>2095</v>
      </c>
      <c r="C3025" s="315" t="s">
        <v>2098</v>
      </c>
      <c r="D3025" s="316">
        <v>4.8</v>
      </c>
      <c r="E3025" s="317">
        <v>2795.9500000000003</v>
      </c>
      <c r="F3025" s="317">
        <v>1350.4499999999998</v>
      </c>
      <c r="G3025" s="318">
        <v>40833</v>
      </c>
      <c r="H3025" s="318">
        <v>40893</v>
      </c>
      <c r="I3025" s="318">
        <v>50040</v>
      </c>
      <c r="J3025" s="315"/>
      <c r="K3025" s="315">
        <v>4103</v>
      </c>
      <c r="L3025" s="315" t="s">
        <v>2427</v>
      </c>
      <c r="M3025" s="315" t="s">
        <v>1484</v>
      </c>
      <c r="N3025" s="315" t="s">
        <v>755</v>
      </c>
      <c r="O3025" s="315"/>
      <c r="P3025" s="315"/>
      <c r="Q3025" s="315"/>
    </row>
    <row r="3026" spans="1:17">
      <c r="A3026" s="315" t="s">
        <v>755</v>
      </c>
      <c r="B3026" s="315" t="s">
        <v>2095</v>
      </c>
      <c r="C3026" s="315" t="s">
        <v>2098</v>
      </c>
      <c r="D3026" s="316">
        <v>4.8</v>
      </c>
      <c r="E3026" s="317">
        <v>2901</v>
      </c>
      <c r="F3026" s="317">
        <v>1401.19</v>
      </c>
      <c r="G3026" s="318">
        <v>40847</v>
      </c>
      <c r="H3026" s="318">
        <v>40847</v>
      </c>
      <c r="I3026" s="318">
        <v>50040</v>
      </c>
      <c r="J3026" s="315"/>
      <c r="K3026" s="315">
        <v>9414</v>
      </c>
      <c r="L3026" s="315" t="s">
        <v>3361</v>
      </c>
      <c r="M3026" s="315" t="s">
        <v>781</v>
      </c>
      <c r="N3026" s="315" t="s">
        <v>755</v>
      </c>
      <c r="O3026" s="315"/>
      <c r="P3026" s="315"/>
      <c r="Q3026" s="315"/>
    </row>
    <row r="3027" spans="1:17">
      <c r="A3027" s="315" t="s">
        <v>755</v>
      </c>
      <c r="B3027" s="315" t="s">
        <v>2095</v>
      </c>
      <c r="C3027" s="315" t="s">
        <v>2096</v>
      </c>
      <c r="D3027" s="316">
        <v>4.8099999999999996</v>
      </c>
      <c r="E3027" s="317">
        <v>2181</v>
      </c>
      <c r="F3027" s="317">
        <v>931.29</v>
      </c>
      <c r="G3027" s="318">
        <v>40855</v>
      </c>
      <c r="H3027" s="318">
        <v>40897</v>
      </c>
      <c r="I3027" s="318">
        <v>50040</v>
      </c>
      <c r="J3027" s="315"/>
      <c r="K3027" s="315">
        <v>3257</v>
      </c>
      <c r="L3027" s="315" t="s">
        <v>2829</v>
      </c>
      <c r="M3027" s="315" t="s">
        <v>764</v>
      </c>
      <c r="N3027" s="315" t="s">
        <v>755</v>
      </c>
      <c r="O3027" s="315"/>
      <c r="P3027" s="315"/>
      <c r="Q3027" s="315"/>
    </row>
    <row r="3028" spans="1:17">
      <c r="A3028" s="315" t="s">
        <v>755</v>
      </c>
      <c r="B3028" s="315" t="s">
        <v>2095</v>
      </c>
      <c r="C3028" s="315" t="s">
        <v>2096</v>
      </c>
      <c r="D3028" s="316">
        <v>4.83</v>
      </c>
      <c r="E3028" s="317">
        <v>4909</v>
      </c>
      <c r="F3028" s="317">
        <v>2906.13</v>
      </c>
      <c r="G3028" s="318">
        <v>40528</v>
      </c>
      <c r="H3028" s="318">
        <v>40641</v>
      </c>
      <c r="I3028" s="318">
        <v>50040</v>
      </c>
      <c r="J3028" s="315"/>
      <c r="K3028" s="315">
        <v>1453</v>
      </c>
      <c r="L3028" s="315" t="s">
        <v>3362</v>
      </c>
      <c r="M3028" s="315" t="s">
        <v>766</v>
      </c>
      <c r="N3028" s="315" t="s">
        <v>755</v>
      </c>
      <c r="O3028" s="315"/>
      <c r="P3028" s="315"/>
      <c r="Q3028" s="315"/>
    </row>
    <row r="3029" spans="1:17">
      <c r="A3029" s="315" t="s">
        <v>755</v>
      </c>
      <c r="B3029" s="315" t="s">
        <v>2095</v>
      </c>
      <c r="C3029" s="315" t="s">
        <v>2096</v>
      </c>
      <c r="D3029" s="316">
        <v>4.83</v>
      </c>
      <c r="E3029" s="317">
        <v>4837.6499999999987</v>
      </c>
      <c r="F3029" s="317">
        <v>2863.8799999999997</v>
      </c>
      <c r="G3029" s="318">
        <v>40703</v>
      </c>
      <c r="H3029" s="318">
        <v>40725</v>
      </c>
      <c r="I3029" s="318">
        <v>50040</v>
      </c>
      <c r="J3029" s="315"/>
      <c r="K3029" s="315">
        <v>8404</v>
      </c>
      <c r="L3029" s="315" t="s">
        <v>2085</v>
      </c>
      <c r="M3029" s="315" t="s">
        <v>784</v>
      </c>
      <c r="N3029" s="315" t="s">
        <v>755</v>
      </c>
      <c r="O3029" s="315"/>
      <c r="P3029" s="315"/>
      <c r="Q3029" s="315"/>
    </row>
    <row r="3030" spans="1:17">
      <c r="A3030" s="315" t="s">
        <v>755</v>
      </c>
      <c r="B3030" s="315" t="s">
        <v>2095</v>
      </c>
      <c r="C3030" s="315" t="s">
        <v>2098</v>
      </c>
      <c r="D3030" s="316">
        <v>4.83</v>
      </c>
      <c r="E3030" s="317">
        <v>4929</v>
      </c>
      <c r="F3030" s="317">
        <v>2188.4700000000003</v>
      </c>
      <c r="G3030" s="318">
        <v>40717</v>
      </c>
      <c r="H3030" s="318">
        <v>40942</v>
      </c>
      <c r="I3030" s="318">
        <v>50405</v>
      </c>
      <c r="J3030" s="315"/>
      <c r="K3030" s="315">
        <v>2732</v>
      </c>
      <c r="L3030" s="315" t="s">
        <v>3363</v>
      </c>
      <c r="M3030" s="315" t="s">
        <v>764</v>
      </c>
      <c r="N3030" s="315" t="s">
        <v>755</v>
      </c>
      <c r="O3030" s="315"/>
      <c r="P3030" s="315"/>
      <c r="Q3030" s="315"/>
    </row>
    <row r="3031" spans="1:17">
      <c r="A3031" s="315" t="s">
        <v>755</v>
      </c>
      <c r="B3031" s="315" t="s">
        <v>2095</v>
      </c>
      <c r="C3031" s="315" t="s">
        <v>2098</v>
      </c>
      <c r="D3031" s="316">
        <v>4.83</v>
      </c>
      <c r="E3031" s="317">
        <v>4834</v>
      </c>
      <c r="F3031" s="317">
        <v>2334.8200000000002</v>
      </c>
      <c r="G3031" s="318">
        <v>40742</v>
      </c>
      <c r="H3031" s="318">
        <v>40795</v>
      </c>
      <c r="I3031" s="318">
        <v>50040</v>
      </c>
      <c r="J3031" s="315"/>
      <c r="K3031" s="315">
        <v>4442</v>
      </c>
      <c r="L3031" s="315" t="s">
        <v>3194</v>
      </c>
      <c r="M3031" s="315" t="s">
        <v>1484</v>
      </c>
      <c r="N3031" s="315" t="s">
        <v>755</v>
      </c>
      <c r="O3031" s="315"/>
      <c r="P3031" s="315"/>
      <c r="Q3031" s="315"/>
    </row>
    <row r="3032" spans="1:17">
      <c r="A3032" s="315" t="s">
        <v>755</v>
      </c>
      <c r="B3032" s="315" t="s">
        <v>2095</v>
      </c>
      <c r="C3032" s="315" t="s">
        <v>2098</v>
      </c>
      <c r="D3032" s="316">
        <v>4.83</v>
      </c>
      <c r="E3032" s="317">
        <v>3005</v>
      </c>
      <c r="F3032" s="317">
        <v>1451.41</v>
      </c>
      <c r="G3032" s="318">
        <v>40843</v>
      </c>
      <c r="H3032" s="318">
        <v>40865</v>
      </c>
      <c r="I3032" s="318">
        <v>50040</v>
      </c>
      <c r="J3032" s="315"/>
      <c r="K3032" s="315">
        <v>7320</v>
      </c>
      <c r="L3032" s="315" t="s">
        <v>1236</v>
      </c>
      <c r="M3032" s="315" t="s">
        <v>770</v>
      </c>
      <c r="N3032" s="315" t="s">
        <v>755</v>
      </c>
      <c r="O3032" s="315"/>
      <c r="P3032" s="315"/>
      <c r="Q3032" s="315"/>
    </row>
    <row r="3033" spans="1:17">
      <c r="A3033" s="315" t="s">
        <v>755</v>
      </c>
      <c r="B3033" s="315" t="s">
        <v>2095</v>
      </c>
      <c r="C3033" s="315" t="s">
        <v>2098</v>
      </c>
      <c r="D3033" s="316">
        <v>4.8499999999999996</v>
      </c>
      <c r="E3033" s="317">
        <v>3880</v>
      </c>
      <c r="F3033" s="317">
        <v>1874.04</v>
      </c>
      <c r="G3033" s="318">
        <v>40648</v>
      </c>
      <c r="H3033" s="318">
        <v>40843</v>
      </c>
      <c r="I3033" s="318">
        <v>50040</v>
      </c>
      <c r="J3033" s="315"/>
      <c r="K3033" s="315">
        <v>6343</v>
      </c>
      <c r="L3033" s="315" t="s">
        <v>3364</v>
      </c>
      <c r="M3033" s="315" t="s">
        <v>1712</v>
      </c>
      <c r="N3033" s="315" t="s">
        <v>755</v>
      </c>
      <c r="O3033" s="315"/>
      <c r="P3033" s="315"/>
      <c r="Q3033" s="315"/>
    </row>
    <row r="3034" spans="1:17">
      <c r="A3034" s="315" t="s">
        <v>755</v>
      </c>
      <c r="B3034" s="315" t="s">
        <v>2095</v>
      </c>
      <c r="C3034" s="315" t="s">
        <v>2098</v>
      </c>
      <c r="D3034" s="316">
        <v>4.8600000000000003</v>
      </c>
      <c r="E3034" s="317">
        <v>5684</v>
      </c>
      <c r="F3034" s="317">
        <v>3495.67</v>
      </c>
      <c r="G3034" s="318">
        <v>40497</v>
      </c>
      <c r="H3034" s="318">
        <v>40534</v>
      </c>
      <c r="I3034" s="318">
        <v>49674</v>
      </c>
      <c r="J3034" s="315"/>
      <c r="K3034" s="315">
        <v>6596</v>
      </c>
      <c r="L3034" s="315" t="s">
        <v>3068</v>
      </c>
      <c r="M3034" s="315" t="s">
        <v>811</v>
      </c>
      <c r="N3034" s="315" t="s">
        <v>755</v>
      </c>
      <c r="O3034" s="315"/>
      <c r="P3034" s="315"/>
      <c r="Q3034" s="315"/>
    </row>
    <row r="3035" spans="1:17">
      <c r="A3035" s="315" t="s">
        <v>755</v>
      </c>
      <c r="B3035" s="315" t="s">
        <v>2095</v>
      </c>
      <c r="C3035" s="315" t="s">
        <v>2098</v>
      </c>
      <c r="D3035" s="316">
        <v>4.8600000000000003</v>
      </c>
      <c r="E3035" s="317">
        <v>4578</v>
      </c>
      <c r="F3035" s="317">
        <v>2211.2000000000003</v>
      </c>
      <c r="G3035" s="318">
        <v>40718</v>
      </c>
      <c r="H3035" s="318">
        <v>40889</v>
      </c>
      <c r="I3035" s="318">
        <v>50040</v>
      </c>
      <c r="J3035" s="315"/>
      <c r="K3035" s="315">
        <v>9244</v>
      </c>
      <c r="L3035" s="315" t="s">
        <v>1964</v>
      </c>
      <c r="M3035" s="315" t="s">
        <v>770</v>
      </c>
      <c r="N3035" s="315" t="s">
        <v>755</v>
      </c>
      <c r="O3035" s="315"/>
      <c r="P3035" s="315"/>
      <c r="Q3035" s="315"/>
    </row>
    <row r="3036" spans="1:17">
      <c r="A3036" s="315" t="s">
        <v>755</v>
      </c>
      <c r="B3036" s="315" t="s">
        <v>2095</v>
      </c>
      <c r="C3036" s="315" t="s">
        <v>2098</v>
      </c>
      <c r="D3036" s="316">
        <v>4.88</v>
      </c>
      <c r="E3036" s="317">
        <v>2853.16</v>
      </c>
      <c r="F3036" s="317">
        <v>1378.08</v>
      </c>
      <c r="G3036" s="318">
        <v>40820</v>
      </c>
      <c r="H3036" s="318">
        <v>40899</v>
      </c>
      <c r="I3036" s="318">
        <v>50040</v>
      </c>
      <c r="J3036" s="315"/>
      <c r="K3036" s="315">
        <v>7165</v>
      </c>
      <c r="L3036" s="315" t="s">
        <v>3365</v>
      </c>
      <c r="M3036" s="315" t="s">
        <v>966</v>
      </c>
      <c r="N3036" s="315" t="s">
        <v>755</v>
      </c>
      <c r="O3036" s="315"/>
      <c r="P3036" s="315"/>
      <c r="Q3036" s="315"/>
    </row>
    <row r="3037" spans="1:17">
      <c r="A3037" s="315" t="s">
        <v>755</v>
      </c>
      <c r="B3037" s="315" t="s">
        <v>2095</v>
      </c>
      <c r="C3037" s="315" t="s">
        <v>2098</v>
      </c>
      <c r="D3037" s="316">
        <v>4.9000000000000004</v>
      </c>
      <c r="E3037" s="317">
        <v>5543</v>
      </c>
      <c r="F3037" s="317">
        <v>4157.25</v>
      </c>
      <c r="G3037" s="318">
        <v>39570</v>
      </c>
      <c r="H3037" s="318">
        <v>39381</v>
      </c>
      <c r="I3037" s="318">
        <v>48549</v>
      </c>
      <c r="J3037" s="315"/>
      <c r="K3037" s="315">
        <v>1644</v>
      </c>
      <c r="L3037" s="315" t="s">
        <v>2721</v>
      </c>
      <c r="M3037" s="315" t="s">
        <v>761</v>
      </c>
      <c r="N3037" s="315" t="s">
        <v>755</v>
      </c>
      <c r="O3037" s="315"/>
      <c r="P3037" s="315"/>
      <c r="Q3037" s="315"/>
    </row>
    <row r="3038" spans="1:17">
      <c r="A3038" s="315" t="s">
        <v>755</v>
      </c>
      <c r="B3038" s="315" t="s">
        <v>2095</v>
      </c>
      <c r="C3038" s="315" t="s">
        <v>2096</v>
      </c>
      <c r="D3038" s="316">
        <v>4.9000000000000004</v>
      </c>
      <c r="E3038" s="317">
        <v>4536</v>
      </c>
      <c r="F3038" s="317">
        <v>4082.3999999999996</v>
      </c>
      <c r="G3038" s="318">
        <v>39570</v>
      </c>
      <c r="H3038" s="318">
        <v>39722</v>
      </c>
      <c r="I3038" s="318">
        <v>48944</v>
      </c>
      <c r="J3038" s="315"/>
      <c r="K3038" s="315">
        <v>6030</v>
      </c>
      <c r="L3038" s="315" t="s">
        <v>2286</v>
      </c>
      <c r="M3038" s="315" t="s">
        <v>788</v>
      </c>
      <c r="N3038" s="315" t="s">
        <v>755</v>
      </c>
      <c r="O3038" s="315"/>
      <c r="P3038" s="315"/>
      <c r="Q3038" s="315"/>
    </row>
    <row r="3039" spans="1:17">
      <c r="A3039" s="315" t="s">
        <v>755</v>
      </c>
      <c r="B3039" s="315" t="s">
        <v>2095</v>
      </c>
      <c r="C3039" s="315" t="s">
        <v>2096</v>
      </c>
      <c r="D3039" s="316">
        <v>4.9000000000000004</v>
      </c>
      <c r="E3039" s="317">
        <v>4399</v>
      </c>
      <c r="F3039" s="317">
        <v>3959.1</v>
      </c>
      <c r="G3039" s="318">
        <v>39570</v>
      </c>
      <c r="H3039" s="318">
        <v>39647</v>
      </c>
      <c r="I3039" s="318">
        <v>48914</v>
      </c>
      <c r="J3039" s="315"/>
      <c r="K3039" s="315">
        <v>8808</v>
      </c>
      <c r="L3039" s="315" t="s">
        <v>2550</v>
      </c>
      <c r="M3039" s="315" t="s">
        <v>1388</v>
      </c>
      <c r="N3039" s="315" t="s">
        <v>755</v>
      </c>
      <c r="O3039" s="315"/>
      <c r="P3039" s="315"/>
      <c r="Q3039" s="315"/>
    </row>
    <row r="3040" spans="1:17">
      <c r="A3040" s="315" t="s">
        <v>755</v>
      </c>
      <c r="B3040" s="315" t="s">
        <v>2095</v>
      </c>
      <c r="C3040" s="315" t="s">
        <v>2098</v>
      </c>
      <c r="D3040" s="316">
        <v>4.9000000000000004</v>
      </c>
      <c r="E3040" s="317">
        <v>5254</v>
      </c>
      <c r="F3040" s="317">
        <v>2148.89</v>
      </c>
      <c r="G3040" s="318">
        <v>39570</v>
      </c>
      <c r="H3040" s="318">
        <v>41532</v>
      </c>
      <c r="I3040" s="318">
        <v>50770</v>
      </c>
      <c r="J3040" s="315"/>
      <c r="K3040" s="315">
        <v>1510</v>
      </c>
      <c r="L3040" s="315" t="s">
        <v>3306</v>
      </c>
      <c r="M3040" s="315" t="s">
        <v>766</v>
      </c>
      <c r="N3040" s="315" t="s">
        <v>755</v>
      </c>
      <c r="O3040" s="315"/>
      <c r="P3040" s="315"/>
      <c r="Q3040" s="315"/>
    </row>
    <row r="3041" spans="1:17">
      <c r="A3041" s="315" t="s">
        <v>755</v>
      </c>
      <c r="B3041" s="315" t="s">
        <v>2095</v>
      </c>
      <c r="C3041" s="315" t="s">
        <v>2098</v>
      </c>
      <c r="D3041" s="316">
        <v>4.9000000000000004</v>
      </c>
      <c r="E3041" s="317">
        <v>5313</v>
      </c>
      <c r="F3041" s="317">
        <v>3984.75</v>
      </c>
      <c r="G3041" s="318">
        <v>39570</v>
      </c>
      <c r="H3041" s="318">
        <v>40116</v>
      </c>
      <c r="I3041" s="318">
        <v>49309</v>
      </c>
      <c r="J3041" s="315"/>
      <c r="K3041" s="315">
        <v>1804</v>
      </c>
      <c r="L3041" s="315" t="s">
        <v>2991</v>
      </c>
      <c r="M3041" s="315" t="s">
        <v>766</v>
      </c>
      <c r="N3041" s="315" t="s">
        <v>755</v>
      </c>
      <c r="O3041" s="315"/>
      <c r="P3041" s="315"/>
      <c r="Q3041" s="315"/>
    </row>
    <row r="3042" spans="1:17">
      <c r="A3042" s="315" t="s">
        <v>755</v>
      </c>
      <c r="B3042" s="315" t="s">
        <v>2095</v>
      </c>
      <c r="C3042" s="315" t="s">
        <v>2098</v>
      </c>
      <c r="D3042" s="316">
        <v>4.9000000000000004</v>
      </c>
      <c r="E3042" s="317">
        <v>5717</v>
      </c>
      <c r="F3042" s="317">
        <v>4287.75</v>
      </c>
      <c r="G3042" s="318">
        <v>39570</v>
      </c>
      <c r="H3042" s="318">
        <v>39797</v>
      </c>
      <c r="I3042" s="318">
        <v>48944</v>
      </c>
      <c r="J3042" s="315"/>
      <c r="K3042" s="315">
        <v>1093</v>
      </c>
      <c r="L3042" s="315" t="s">
        <v>2695</v>
      </c>
      <c r="M3042" s="315" t="s">
        <v>766</v>
      </c>
      <c r="N3042" s="315" t="s">
        <v>755</v>
      </c>
      <c r="O3042" s="315"/>
      <c r="P3042" s="315"/>
      <c r="Q3042" s="315"/>
    </row>
    <row r="3043" spans="1:17">
      <c r="A3043" s="315" t="s">
        <v>755</v>
      </c>
      <c r="B3043" s="315" t="s">
        <v>2095</v>
      </c>
      <c r="C3043" s="315" t="s">
        <v>2098</v>
      </c>
      <c r="D3043" s="316">
        <v>4.9000000000000004</v>
      </c>
      <c r="E3043" s="317">
        <v>3594</v>
      </c>
      <c r="F3043" s="317">
        <v>2695.5</v>
      </c>
      <c r="G3043" s="318">
        <v>39603</v>
      </c>
      <c r="H3043" s="318">
        <v>39511</v>
      </c>
      <c r="I3043" s="318">
        <v>48914</v>
      </c>
      <c r="J3043" s="315"/>
      <c r="K3043" s="315">
        <v>1261</v>
      </c>
      <c r="L3043" s="315" t="s">
        <v>2546</v>
      </c>
      <c r="M3043" s="315" t="s">
        <v>766</v>
      </c>
      <c r="N3043" s="315" t="s">
        <v>755</v>
      </c>
      <c r="O3043" s="315"/>
      <c r="P3043" s="315"/>
      <c r="Q3043" s="315"/>
    </row>
    <row r="3044" spans="1:17">
      <c r="A3044" s="315" t="s">
        <v>755</v>
      </c>
      <c r="B3044" s="315" t="s">
        <v>2095</v>
      </c>
      <c r="C3044" s="315" t="s">
        <v>2096</v>
      </c>
      <c r="D3044" s="316">
        <v>4.9000000000000004</v>
      </c>
      <c r="E3044" s="317">
        <v>5004</v>
      </c>
      <c r="F3044" s="317">
        <v>3692.94</v>
      </c>
      <c r="G3044" s="318">
        <v>39570</v>
      </c>
      <c r="H3044" s="318">
        <v>40477</v>
      </c>
      <c r="I3044" s="318">
        <v>49674</v>
      </c>
      <c r="J3044" s="315"/>
      <c r="K3044" s="315">
        <v>1148</v>
      </c>
      <c r="L3044" s="315" t="s">
        <v>3366</v>
      </c>
      <c r="M3044" s="315" t="s">
        <v>766</v>
      </c>
      <c r="N3044" s="315" t="s">
        <v>755</v>
      </c>
      <c r="O3044" s="315"/>
      <c r="P3044" s="315"/>
      <c r="Q3044" s="315"/>
    </row>
    <row r="3045" spans="1:17">
      <c r="A3045" s="315" t="s">
        <v>755</v>
      </c>
      <c r="B3045" s="315" t="s">
        <v>2095</v>
      </c>
      <c r="C3045" s="315" t="s">
        <v>2098</v>
      </c>
      <c r="D3045" s="316">
        <v>4.9000000000000004</v>
      </c>
      <c r="E3045" s="317">
        <v>4435.47</v>
      </c>
      <c r="F3045" s="317">
        <v>3326.6100000000006</v>
      </c>
      <c r="G3045" s="318">
        <v>39570</v>
      </c>
      <c r="H3045" s="318">
        <v>40155</v>
      </c>
      <c r="I3045" s="318">
        <v>49309</v>
      </c>
      <c r="J3045" s="315"/>
      <c r="K3045" s="315">
        <v>4059</v>
      </c>
      <c r="L3045" s="315" t="s">
        <v>2059</v>
      </c>
      <c r="M3045" s="315" t="s">
        <v>2060</v>
      </c>
      <c r="N3045" s="315" t="s">
        <v>755</v>
      </c>
      <c r="O3045" s="315"/>
      <c r="P3045" s="315"/>
      <c r="Q3045" s="315"/>
    </row>
    <row r="3046" spans="1:17">
      <c r="A3046" s="315" t="s">
        <v>755</v>
      </c>
      <c r="B3046" s="315" t="s">
        <v>2095</v>
      </c>
      <c r="C3046" s="315" t="s">
        <v>2096</v>
      </c>
      <c r="D3046" s="316">
        <v>4.9000000000000004</v>
      </c>
      <c r="E3046" s="317">
        <v>5153</v>
      </c>
      <c r="F3046" s="317">
        <v>4637.7</v>
      </c>
      <c r="G3046" s="318">
        <v>39570</v>
      </c>
      <c r="H3046" s="318">
        <v>39413</v>
      </c>
      <c r="I3046" s="318">
        <v>48549</v>
      </c>
      <c r="J3046" s="315"/>
      <c r="K3046" s="315">
        <v>1296</v>
      </c>
      <c r="L3046" s="315" t="s">
        <v>3277</v>
      </c>
      <c r="M3046" s="315" t="s">
        <v>766</v>
      </c>
      <c r="N3046" s="315" t="s">
        <v>755</v>
      </c>
      <c r="O3046" s="315"/>
      <c r="P3046" s="315"/>
      <c r="Q3046" s="315"/>
    </row>
    <row r="3047" spans="1:17">
      <c r="A3047" s="315" t="s">
        <v>755</v>
      </c>
      <c r="B3047" s="315" t="s">
        <v>2095</v>
      </c>
      <c r="C3047" s="315" t="s">
        <v>2098</v>
      </c>
      <c r="D3047" s="316">
        <v>4.9000000000000004</v>
      </c>
      <c r="E3047" s="317">
        <v>4734</v>
      </c>
      <c r="F3047" s="317">
        <v>3550.5</v>
      </c>
      <c r="G3047" s="318">
        <v>39575</v>
      </c>
      <c r="H3047" s="318">
        <v>39482</v>
      </c>
      <c r="I3047" s="318">
        <v>48914</v>
      </c>
      <c r="J3047" s="315"/>
      <c r="K3047" s="315">
        <v>8266</v>
      </c>
      <c r="L3047" s="315" t="s">
        <v>3367</v>
      </c>
      <c r="M3047" s="315" t="s">
        <v>792</v>
      </c>
      <c r="N3047" s="315" t="s">
        <v>755</v>
      </c>
      <c r="O3047" s="315"/>
      <c r="P3047" s="315"/>
      <c r="Q3047" s="315"/>
    </row>
    <row r="3048" spans="1:17">
      <c r="A3048" s="315" t="s">
        <v>750</v>
      </c>
      <c r="B3048" s="315" t="s">
        <v>2095</v>
      </c>
      <c r="C3048" s="315" t="s">
        <v>2098</v>
      </c>
      <c r="D3048" s="316">
        <v>4.9000000000000004</v>
      </c>
      <c r="E3048" s="317">
        <v>5298</v>
      </c>
      <c r="F3048" s="317">
        <v>3679.17</v>
      </c>
      <c r="G3048" s="318">
        <v>39569</v>
      </c>
      <c r="H3048" s="318">
        <v>39616</v>
      </c>
      <c r="I3048" s="318">
        <v>48944</v>
      </c>
      <c r="J3048" s="315"/>
      <c r="K3048" s="315">
        <v>9466</v>
      </c>
      <c r="L3048" s="315" t="s">
        <v>3019</v>
      </c>
      <c r="M3048" s="315" t="s">
        <v>770</v>
      </c>
      <c r="N3048" s="315" t="s">
        <v>750</v>
      </c>
      <c r="O3048" s="315"/>
      <c r="P3048" s="315"/>
      <c r="Q3048" s="315"/>
    </row>
    <row r="3049" spans="1:17">
      <c r="A3049" s="315" t="s">
        <v>755</v>
      </c>
      <c r="B3049" s="315" t="s">
        <v>2095</v>
      </c>
      <c r="C3049" s="315" t="s">
        <v>2096</v>
      </c>
      <c r="D3049" s="316">
        <v>4.9000000000000004</v>
      </c>
      <c r="E3049" s="317">
        <v>5467</v>
      </c>
      <c r="F3049" s="317">
        <v>2979.5200000000004</v>
      </c>
      <c r="G3049" s="318">
        <v>39569</v>
      </c>
      <c r="H3049" s="318">
        <v>40968</v>
      </c>
      <c r="I3049" s="318">
        <v>50405</v>
      </c>
      <c r="J3049" s="315"/>
      <c r="K3049" s="315">
        <v>1077</v>
      </c>
      <c r="L3049" s="315" t="s">
        <v>3368</v>
      </c>
      <c r="M3049" s="315" t="s">
        <v>766</v>
      </c>
      <c r="N3049" s="315" t="s">
        <v>755</v>
      </c>
      <c r="O3049" s="315"/>
      <c r="P3049" s="315"/>
      <c r="Q3049" s="315"/>
    </row>
    <row r="3050" spans="1:17">
      <c r="A3050" s="315" t="s">
        <v>755</v>
      </c>
      <c r="B3050" s="315" t="s">
        <v>2095</v>
      </c>
      <c r="C3050" s="315" t="s">
        <v>2098</v>
      </c>
      <c r="D3050" s="316">
        <v>4.9000000000000004</v>
      </c>
      <c r="E3050" s="317">
        <v>5657</v>
      </c>
      <c r="F3050" s="317">
        <v>2732.33</v>
      </c>
      <c r="G3050" s="318">
        <v>39570</v>
      </c>
      <c r="H3050" s="318">
        <v>40774</v>
      </c>
      <c r="I3050" s="318">
        <v>50040</v>
      </c>
      <c r="J3050" s="315"/>
      <c r="K3050" s="315">
        <v>1188</v>
      </c>
      <c r="L3050" s="315" t="s">
        <v>3246</v>
      </c>
      <c r="M3050" s="315" t="s">
        <v>766</v>
      </c>
      <c r="N3050" s="315" t="s">
        <v>755</v>
      </c>
      <c r="O3050" s="315"/>
      <c r="P3050" s="315"/>
      <c r="Q3050" s="315"/>
    </row>
    <row r="3051" spans="1:17">
      <c r="A3051" s="315" t="s">
        <v>755</v>
      </c>
      <c r="B3051" s="315" t="s">
        <v>2095</v>
      </c>
      <c r="C3051" s="315" t="s">
        <v>2098</v>
      </c>
      <c r="D3051" s="316">
        <v>4.9000000000000004</v>
      </c>
      <c r="E3051" s="317">
        <v>4598</v>
      </c>
      <c r="F3051" s="317">
        <v>2220.84</v>
      </c>
      <c r="G3051" s="318">
        <v>39570</v>
      </c>
      <c r="H3051" s="318">
        <v>40794</v>
      </c>
      <c r="I3051" s="318">
        <v>50040</v>
      </c>
      <c r="J3051" s="315"/>
      <c r="K3051" s="315">
        <v>9410</v>
      </c>
      <c r="L3051" s="315" t="s">
        <v>3266</v>
      </c>
      <c r="M3051" s="315" t="s">
        <v>781</v>
      </c>
      <c r="N3051" s="315" t="s">
        <v>755</v>
      </c>
      <c r="O3051" s="315"/>
      <c r="P3051" s="315"/>
      <c r="Q3051" s="315"/>
    </row>
    <row r="3052" spans="1:17">
      <c r="A3052" s="315" t="s">
        <v>755</v>
      </c>
      <c r="B3052" s="315" t="s">
        <v>2095</v>
      </c>
      <c r="C3052" s="315" t="s">
        <v>2098</v>
      </c>
      <c r="D3052" s="316">
        <v>4.9000000000000004</v>
      </c>
      <c r="E3052" s="317">
        <v>4070</v>
      </c>
      <c r="F3052" s="317">
        <v>3052.5</v>
      </c>
      <c r="G3052" s="318">
        <v>39569</v>
      </c>
      <c r="H3052" s="318">
        <v>39416</v>
      </c>
      <c r="I3052" s="318">
        <v>48579</v>
      </c>
      <c r="J3052" s="315"/>
      <c r="K3052" s="315">
        <v>5013</v>
      </c>
      <c r="L3052" s="315" t="s">
        <v>3163</v>
      </c>
      <c r="M3052" s="315" t="s">
        <v>1296</v>
      </c>
      <c r="N3052" s="315" t="s">
        <v>755</v>
      </c>
      <c r="O3052" s="315"/>
      <c r="P3052" s="315"/>
      <c r="Q3052" s="315"/>
    </row>
    <row r="3053" spans="1:17">
      <c r="A3053" s="315" t="s">
        <v>755</v>
      </c>
      <c r="B3053" s="315" t="s">
        <v>2095</v>
      </c>
      <c r="C3053" s="315" t="s">
        <v>2098</v>
      </c>
      <c r="D3053" s="316">
        <v>4.9000000000000004</v>
      </c>
      <c r="E3053" s="317">
        <v>5028.01</v>
      </c>
      <c r="F3053" s="317">
        <v>3771.01</v>
      </c>
      <c r="G3053" s="318">
        <v>39570</v>
      </c>
      <c r="H3053" s="318">
        <v>38808</v>
      </c>
      <c r="I3053" s="318">
        <v>48183</v>
      </c>
      <c r="J3053" s="315"/>
      <c r="K3053" s="315">
        <v>8180</v>
      </c>
      <c r="L3053" s="315" t="s">
        <v>2765</v>
      </c>
      <c r="M3053" s="315" t="s">
        <v>784</v>
      </c>
      <c r="N3053" s="315" t="s">
        <v>755</v>
      </c>
      <c r="O3053" s="315"/>
      <c r="P3053" s="315"/>
      <c r="Q3053" s="315"/>
    </row>
    <row r="3054" spans="1:17">
      <c r="A3054" s="315" t="s">
        <v>755</v>
      </c>
      <c r="B3054" s="315" t="s">
        <v>2095</v>
      </c>
      <c r="C3054" s="315" t="s">
        <v>2098</v>
      </c>
      <c r="D3054" s="316">
        <v>4.9000000000000004</v>
      </c>
      <c r="E3054" s="317">
        <v>3460</v>
      </c>
      <c r="F3054" s="317">
        <v>2595</v>
      </c>
      <c r="G3054" s="318">
        <v>39570</v>
      </c>
      <c r="H3054" s="318">
        <v>39234</v>
      </c>
      <c r="I3054" s="318">
        <v>48549</v>
      </c>
      <c r="J3054" s="315"/>
      <c r="K3054" s="315">
        <v>8712</v>
      </c>
      <c r="L3054" s="315" t="s">
        <v>3369</v>
      </c>
      <c r="M3054" s="315" t="s">
        <v>784</v>
      </c>
      <c r="N3054" s="315" t="s">
        <v>755</v>
      </c>
      <c r="O3054" s="315"/>
      <c r="P3054" s="315"/>
      <c r="Q3054" s="315"/>
    </row>
    <row r="3055" spans="1:17">
      <c r="A3055" s="315" t="s">
        <v>755</v>
      </c>
      <c r="B3055" s="315" t="s">
        <v>2095</v>
      </c>
      <c r="C3055" s="315" t="s">
        <v>2098</v>
      </c>
      <c r="D3055" s="316">
        <v>4.9000000000000004</v>
      </c>
      <c r="E3055" s="317">
        <v>4931</v>
      </c>
      <c r="F3055" s="317">
        <v>3698.25</v>
      </c>
      <c r="G3055" s="318">
        <v>39570</v>
      </c>
      <c r="H3055" s="318">
        <v>39661</v>
      </c>
      <c r="I3055" s="318">
        <v>48914</v>
      </c>
      <c r="J3055" s="315"/>
      <c r="K3055" s="315">
        <v>8713</v>
      </c>
      <c r="L3055" s="315" t="s">
        <v>2224</v>
      </c>
      <c r="M3055" s="315" t="s">
        <v>784</v>
      </c>
      <c r="N3055" s="315" t="s">
        <v>755</v>
      </c>
      <c r="O3055" s="315"/>
      <c r="P3055" s="315"/>
      <c r="Q3055" s="315"/>
    </row>
    <row r="3056" spans="1:17">
      <c r="A3056" s="315" t="s">
        <v>755</v>
      </c>
      <c r="B3056" s="315" t="s">
        <v>2095</v>
      </c>
      <c r="C3056" s="315" t="s">
        <v>2098</v>
      </c>
      <c r="D3056" s="316">
        <v>4.9000000000000004</v>
      </c>
      <c r="E3056" s="317">
        <v>3454</v>
      </c>
      <c r="F3056" s="317">
        <v>2590.5</v>
      </c>
      <c r="G3056" s="318">
        <v>39574</v>
      </c>
      <c r="H3056" s="318">
        <v>39052</v>
      </c>
      <c r="I3056" s="318">
        <v>48213</v>
      </c>
      <c r="J3056" s="315"/>
      <c r="K3056" s="315">
        <v>8610</v>
      </c>
      <c r="L3056" s="315" t="s">
        <v>1370</v>
      </c>
      <c r="M3056" s="315" t="s">
        <v>784</v>
      </c>
      <c r="N3056" s="315" t="s">
        <v>755</v>
      </c>
      <c r="O3056" s="315"/>
      <c r="P3056" s="315"/>
      <c r="Q3056" s="315"/>
    </row>
    <row r="3057" spans="1:17">
      <c r="A3057" s="315" t="s">
        <v>755</v>
      </c>
      <c r="B3057" s="315" t="s">
        <v>2095</v>
      </c>
      <c r="C3057" s="315" t="s">
        <v>2098</v>
      </c>
      <c r="D3057" s="316">
        <v>4.9000000000000004</v>
      </c>
      <c r="E3057" s="317">
        <v>5027</v>
      </c>
      <c r="F3057" s="317">
        <v>3770.25</v>
      </c>
      <c r="G3057" s="318">
        <v>39578</v>
      </c>
      <c r="H3057" s="318">
        <v>39686</v>
      </c>
      <c r="I3057" s="318">
        <v>48944</v>
      </c>
      <c r="J3057" s="315"/>
      <c r="K3057" s="315">
        <v>4410</v>
      </c>
      <c r="L3057" s="315" t="s">
        <v>2428</v>
      </c>
      <c r="M3057" s="315" t="s">
        <v>1484</v>
      </c>
      <c r="N3057" s="315" t="s">
        <v>755</v>
      </c>
      <c r="O3057" s="315"/>
      <c r="P3057" s="315"/>
      <c r="Q3057" s="315"/>
    </row>
    <row r="3058" spans="1:17">
      <c r="A3058" s="315" t="s">
        <v>755</v>
      </c>
      <c r="B3058" s="315" t="s">
        <v>2095</v>
      </c>
      <c r="C3058" s="315" t="s">
        <v>2096</v>
      </c>
      <c r="D3058" s="316">
        <v>4.9000000000000004</v>
      </c>
      <c r="E3058" s="317">
        <v>4810</v>
      </c>
      <c r="F3058" s="317">
        <v>4329</v>
      </c>
      <c r="G3058" s="318">
        <v>39604</v>
      </c>
      <c r="H3058" s="318">
        <v>40056</v>
      </c>
      <c r="I3058" s="318">
        <v>49309</v>
      </c>
      <c r="J3058" s="315"/>
      <c r="K3058" s="315">
        <v>1628</v>
      </c>
      <c r="L3058" s="315" t="s">
        <v>3370</v>
      </c>
      <c r="M3058" s="315" t="s">
        <v>761</v>
      </c>
      <c r="N3058" s="315" t="s">
        <v>755</v>
      </c>
      <c r="O3058" s="315"/>
      <c r="P3058" s="315"/>
      <c r="Q3058" s="315"/>
    </row>
    <row r="3059" spans="1:17">
      <c r="A3059" s="315" t="s">
        <v>755</v>
      </c>
      <c r="B3059" s="315" t="s">
        <v>2095</v>
      </c>
      <c r="C3059" s="315" t="s">
        <v>2098</v>
      </c>
      <c r="D3059" s="316">
        <v>4.9000000000000004</v>
      </c>
      <c r="E3059" s="317">
        <v>4711</v>
      </c>
      <c r="F3059" s="317">
        <v>3533.25</v>
      </c>
      <c r="G3059" s="318">
        <v>39758</v>
      </c>
      <c r="H3059" s="318">
        <v>39835</v>
      </c>
      <c r="I3059" s="318">
        <v>49309</v>
      </c>
      <c r="J3059" s="315"/>
      <c r="K3059" s="315">
        <v>1805</v>
      </c>
      <c r="L3059" s="315" t="s">
        <v>3371</v>
      </c>
      <c r="M3059" s="315" t="s">
        <v>766</v>
      </c>
      <c r="N3059" s="315" t="s">
        <v>755</v>
      </c>
      <c r="O3059" s="315"/>
      <c r="P3059" s="315"/>
      <c r="Q3059" s="315"/>
    </row>
    <row r="3060" spans="1:17">
      <c r="A3060" s="315" t="s">
        <v>755</v>
      </c>
      <c r="B3060" s="315" t="s">
        <v>2095</v>
      </c>
      <c r="C3060" s="315" t="s">
        <v>2098</v>
      </c>
      <c r="D3060" s="316">
        <v>4.9000000000000004</v>
      </c>
      <c r="E3060" s="317">
        <v>5265</v>
      </c>
      <c r="F3060" s="317">
        <v>3948.75</v>
      </c>
      <c r="G3060" s="318">
        <v>39752</v>
      </c>
      <c r="H3060" s="318">
        <v>39948</v>
      </c>
      <c r="I3060" s="318">
        <v>49309</v>
      </c>
      <c r="J3060" s="315"/>
      <c r="K3060" s="315">
        <v>1908</v>
      </c>
      <c r="L3060" s="315" t="s">
        <v>3372</v>
      </c>
      <c r="M3060" s="315" t="s">
        <v>754</v>
      </c>
      <c r="N3060" s="315" t="s">
        <v>755</v>
      </c>
      <c r="O3060" s="315"/>
      <c r="P3060" s="315"/>
      <c r="Q3060" s="315"/>
    </row>
    <row r="3061" spans="1:17">
      <c r="A3061" s="315" t="s">
        <v>755</v>
      </c>
      <c r="B3061" s="315" t="s">
        <v>2095</v>
      </c>
      <c r="C3061" s="315" t="s">
        <v>2096</v>
      </c>
      <c r="D3061" s="316">
        <v>4.9000000000000004</v>
      </c>
      <c r="E3061" s="317">
        <v>5992</v>
      </c>
      <c r="F3061" s="317">
        <v>5392.8</v>
      </c>
      <c r="G3061" s="318">
        <v>39752</v>
      </c>
      <c r="H3061" s="318">
        <v>40118</v>
      </c>
      <c r="I3061" s="318">
        <v>49309</v>
      </c>
      <c r="J3061" s="315"/>
      <c r="K3061" s="315">
        <v>1955</v>
      </c>
      <c r="L3061" s="315" t="s">
        <v>2236</v>
      </c>
      <c r="M3061" s="315" t="s">
        <v>754</v>
      </c>
      <c r="N3061" s="315" t="s">
        <v>755</v>
      </c>
      <c r="O3061" s="315"/>
      <c r="P3061" s="315"/>
      <c r="Q3061" s="315"/>
    </row>
    <row r="3062" spans="1:17">
      <c r="A3062" s="315" t="s">
        <v>755</v>
      </c>
      <c r="B3062" s="315" t="s">
        <v>2095</v>
      </c>
      <c r="C3062" s="315" t="s">
        <v>2096</v>
      </c>
      <c r="D3062" s="316">
        <v>4.9000000000000004</v>
      </c>
      <c r="E3062" s="317">
        <v>2930</v>
      </c>
      <c r="F3062" s="317">
        <v>2637</v>
      </c>
      <c r="G3062" s="318">
        <v>39834</v>
      </c>
      <c r="H3062" s="318">
        <v>39979</v>
      </c>
      <c r="I3062" s="318">
        <v>49309</v>
      </c>
      <c r="J3062" s="315"/>
      <c r="K3062" s="315">
        <v>3631</v>
      </c>
      <c r="L3062" s="315" t="s">
        <v>3373</v>
      </c>
      <c r="M3062" s="315" t="s">
        <v>764</v>
      </c>
      <c r="N3062" s="315" t="s">
        <v>755</v>
      </c>
      <c r="O3062" s="315"/>
      <c r="P3062" s="315"/>
      <c r="Q3062" s="315"/>
    </row>
    <row r="3063" spans="1:17">
      <c r="A3063" s="315" t="s">
        <v>755</v>
      </c>
      <c r="B3063" s="315" t="s">
        <v>2095</v>
      </c>
      <c r="C3063" s="315" t="s">
        <v>2098</v>
      </c>
      <c r="D3063" s="316">
        <v>4.9000000000000004</v>
      </c>
      <c r="E3063" s="317">
        <v>4695</v>
      </c>
      <c r="F3063" s="317">
        <v>3521.25</v>
      </c>
      <c r="G3063" s="318">
        <v>39890</v>
      </c>
      <c r="H3063" s="318">
        <v>40003</v>
      </c>
      <c r="I3063" s="318">
        <v>49309</v>
      </c>
      <c r="J3063" s="315"/>
      <c r="K3063" s="315">
        <v>9436</v>
      </c>
      <c r="L3063" s="315" t="s">
        <v>3167</v>
      </c>
      <c r="M3063" s="315" t="s">
        <v>770</v>
      </c>
      <c r="N3063" s="315" t="s">
        <v>755</v>
      </c>
      <c r="O3063" s="315"/>
      <c r="P3063" s="315"/>
      <c r="Q3063" s="315"/>
    </row>
    <row r="3064" spans="1:17">
      <c r="A3064" s="315" t="s">
        <v>755</v>
      </c>
      <c r="B3064" s="315" t="s">
        <v>2095</v>
      </c>
      <c r="C3064" s="315" t="s">
        <v>2098</v>
      </c>
      <c r="D3064" s="316">
        <v>4.9000000000000004</v>
      </c>
      <c r="E3064" s="317">
        <v>4788</v>
      </c>
      <c r="F3064" s="317">
        <v>3591</v>
      </c>
      <c r="G3064" s="318">
        <v>39944</v>
      </c>
      <c r="H3064" s="318">
        <v>40066</v>
      </c>
      <c r="I3064" s="318">
        <v>49309</v>
      </c>
      <c r="J3064" s="315"/>
      <c r="K3064" s="315">
        <v>9402</v>
      </c>
      <c r="L3064" s="315" t="s">
        <v>1213</v>
      </c>
      <c r="M3064" s="315" t="s">
        <v>770</v>
      </c>
      <c r="N3064" s="315" t="s">
        <v>755</v>
      </c>
      <c r="O3064" s="315"/>
      <c r="P3064" s="315"/>
      <c r="Q3064" s="315"/>
    </row>
    <row r="3065" spans="1:17">
      <c r="A3065" s="315" t="s">
        <v>755</v>
      </c>
      <c r="B3065" s="315" t="s">
        <v>2095</v>
      </c>
      <c r="C3065" s="315" t="s">
        <v>2096</v>
      </c>
      <c r="D3065" s="316">
        <v>4.9000000000000004</v>
      </c>
      <c r="E3065" s="317">
        <v>4455</v>
      </c>
      <c r="F3065" s="317">
        <v>4009.5</v>
      </c>
      <c r="G3065" s="318">
        <v>39965</v>
      </c>
      <c r="H3065" s="318">
        <v>40052</v>
      </c>
      <c r="I3065" s="318">
        <v>49309</v>
      </c>
      <c r="J3065" s="315"/>
      <c r="K3065" s="315">
        <v>1212</v>
      </c>
      <c r="L3065" s="315" t="s">
        <v>2437</v>
      </c>
      <c r="M3065" s="315" t="s">
        <v>1827</v>
      </c>
      <c r="N3065" s="315" t="s">
        <v>755</v>
      </c>
      <c r="O3065" s="315"/>
      <c r="P3065" s="315"/>
      <c r="Q3065" s="315"/>
    </row>
    <row r="3066" spans="1:17">
      <c r="A3066" s="315" t="s">
        <v>755</v>
      </c>
      <c r="B3066" s="315" t="s">
        <v>2095</v>
      </c>
      <c r="C3066" s="315" t="s">
        <v>2098</v>
      </c>
      <c r="D3066" s="316">
        <v>4.9000000000000004</v>
      </c>
      <c r="E3066" s="317">
        <v>4983</v>
      </c>
      <c r="F3066" s="317">
        <v>3737.25</v>
      </c>
      <c r="G3066" s="318">
        <v>40108</v>
      </c>
      <c r="H3066" s="318">
        <v>40065</v>
      </c>
      <c r="I3066" s="318">
        <v>49309</v>
      </c>
      <c r="J3066" s="315"/>
      <c r="K3066" s="315">
        <v>9472</v>
      </c>
      <c r="L3066" s="315" t="s">
        <v>2333</v>
      </c>
      <c r="M3066" s="315" t="s">
        <v>770</v>
      </c>
      <c r="N3066" s="315" t="s">
        <v>755</v>
      </c>
      <c r="O3066" s="315"/>
      <c r="P3066" s="315"/>
      <c r="Q3066" s="315"/>
    </row>
    <row r="3067" spans="1:17">
      <c r="A3067" s="315" t="s">
        <v>755</v>
      </c>
      <c r="B3067" s="315" t="s">
        <v>2095</v>
      </c>
      <c r="C3067" s="315" t="s">
        <v>2098</v>
      </c>
      <c r="D3067" s="316">
        <v>4.9000000000000004</v>
      </c>
      <c r="E3067" s="317">
        <v>5208</v>
      </c>
      <c r="F3067" s="317">
        <v>2515.46</v>
      </c>
      <c r="G3067" s="318">
        <v>40085</v>
      </c>
      <c r="H3067" s="318">
        <v>40703</v>
      </c>
      <c r="I3067" s="318">
        <v>50040</v>
      </c>
      <c r="J3067" s="315"/>
      <c r="K3067" s="315">
        <v>1690</v>
      </c>
      <c r="L3067" s="315" t="s">
        <v>2866</v>
      </c>
      <c r="M3067" s="315" t="s">
        <v>761</v>
      </c>
      <c r="N3067" s="315" t="s">
        <v>755</v>
      </c>
      <c r="O3067" s="315"/>
      <c r="P3067" s="315"/>
      <c r="Q3067" s="315"/>
    </row>
    <row r="3068" spans="1:17">
      <c r="A3068" s="315" t="s">
        <v>755</v>
      </c>
      <c r="B3068" s="315" t="s">
        <v>2095</v>
      </c>
      <c r="C3068" s="315" t="s">
        <v>2096</v>
      </c>
      <c r="D3068" s="316">
        <v>4.9000000000000004</v>
      </c>
      <c r="E3068" s="317">
        <v>4693.6600000000008</v>
      </c>
      <c r="F3068" s="317">
        <v>4224.2800000000007</v>
      </c>
      <c r="G3068" s="318">
        <v>40098</v>
      </c>
      <c r="H3068" s="318">
        <v>40142</v>
      </c>
      <c r="I3068" s="318">
        <v>49309</v>
      </c>
      <c r="J3068" s="315"/>
      <c r="K3068" s="315">
        <v>9476</v>
      </c>
      <c r="L3068" s="315" t="s">
        <v>2945</v>
      </c>
      <c r="M3068" s="315" t="s">
        <v>770</v>
      </c>
      <c r="N3068" s="315" t="s">
        <v>755</v>
      </c>
      <c r="O3068" s="315"/>
      <c r="P3068" s="315"/>
      <c r="Q3068" s="315"/>
    </row>
    <row r="3069" spans="1:17">
      <c r="A3069" s="315" t="s">
        <v>755</v>
      </c>
      <c r="B3069" s="315" t="s">
        <v>2095</v>
      </c>
      <c r="C3069" s="315" t="s">
        <v>2096</v>
      </c>
      <c r="D3069" s="316">
        <v>4.9000000000000004</v>
      </c>
      <c r="E3069" s="317">
        <v>4691</v>
      </c>
      <c r="F3069" s="317">
        <v>3461.96</v>
      </c>
      <c r="G3069" s="318">
        <v>40232</v>
      </c>
      <c r="H3069" s="318">
        <v>40365</v>
      </c>
      <c r="I3069" s="318">
        <v>49674</v>
      </c>
      <c r="J3069" s="315"/>
      <c r="K3069" s="315">
        <v>3063</v>
      </c>
      <c r="L3069" s="315" t="s">
        <v>3374</v>
      </c>
      <c r="M3069" s="315" t="s">
        <v>764</v>
      </c>
      <c r="N3069" s="315" t="s">
        <v>755</v>
      </c>
      <c r="O3069" s="315"/>
      <c r="P3069" s="315"/>
      <c r="Q3069" s="315"/>
    </row>
    <row r="3070" spans="1:17">
      <c r="A3070" s="315" t="s">
        <v>755</v>
      </c>
      <c r="B3070" s="315" t="s">
        <v>2095</v>
      </c>
      <c r="C3070" s="315" t="s">
        <v>2096</v>
      </c>
      <c r="D3070" s="316">
        <v>4.9000000000000004</v>
      </c>
      <c r="E3070" s="317">
        <v>4954</v>
      </c>
      <c r="F3070" s="317">
        <v>3656.05</v>
      </c>
      <c r="G3070" s="318">
        <v>40245</v>
      </c>
      <c r="H3070" s="318">
        <v>40235</v>
      </c>
      <c r="I3070" s="318">
        <v>49674</v>
      </c>
      <c r="J3070" s="315"/>
      <c r="K3070" s="315">
        <v>9473</v>
      </c>
      <c r="L3070" s="315" t="s">
        <v>2104</v>
      </c>
      <c r="M3070" s="315" t="s">
        <v>770</v>
      </c>
      <c r="N3070" s="315" t="s">
        <v>755</v>
      </c>
      <c r="O3070" s="315"/>
      <c r="P3070" s="315"/>
      <c r="Q3070" s="315"/>
    </row>
    <row r="3071" spans="1:17">
      <c r="A3071" s="315" t="s">
        <v>755</v>
      </c>
      <c r="B3071" s="315" t="s">
        <v>2095</v>
      </c>
      <c r="C3071" s="315" t="s">
        <v>2098</v>
      </c>
      <c r="D3071" s="316">
        <v>4.9000000000000004</v>
      </c>
      <c r="E3071" s="317">
        <v>5071</v>
      </c>
      <c r="F3071" s="317">
        <v>3118.6800000000003</v>
      </c>
      <c r="G3071" s="318">
        <v>40288</v>
      </c>
      <c r="H3071" s="318">
        <v>40522</v>
      </c>
      <c r="I3071" s="318">
        <v>49674</v>
      </c>
      <c r="J3071" s="315"/>
      <c r="K3071" s="315">
        <v>4500</v>
      </c>
      <c r="L3071" s="315" t="s">
        <v>320</v>
      </c>
      <c r="M3071" s="315" t="s">
        <v>1296</v>
      </c>
      <c r="N3071" s="315" t="s">
        <v>755</v>
      </c>
      <c r="O3071" s="315"/>
      <c r="P3071" s="315"/>
      <c r="Q3071" s="315"/>
    </row>
    <row r="3072" spans="1:17">
      <c r="A3072" s="315" t="s">
        <v>755</v>
      </c>
      <c r="B3072" s="315" t="s">
        <v>2095</v>
      </c>
      <c r="C3072" s="315" t="s">
        <v>2096</v>
      </c>
      <c r="D3072" s="316">
        <v>4.9000000000000004</v>
      </c>
      <c r="E3072" s="317">
        <v>4968</v>
      </c>
      <c r="F3072" s="317">
        <v>3666.39</v>
      </c>
      <c r="G3072" s="318">
        <v>40305</v>
      </c>
      <c r="H3072" s="318">
        <v>40378</v>
      </c>
      <c r="I3072" s="318">
        <v>49674</v>
      </c>
      <c r="J3072" s="315"/>
      <c r="K3072" s="315">
        <v>1341</v>
      </c>
      <c r="L3072" s="315" t="s">
        <v>2978</v>
      </c>
      <c r="M3072" s="315" t="s">
        <v>766</v>
      </c>
      <c r="N3072" s="315" t="s">
        <v>755</v>
      </c>
      <c r="O3072" s="315"/>
      <c r="P3072" s="315"/>
      <c r="Q3072" s="315"/>
    </row>
    <row r="3073" spans="1:17">
      <c r="A3073" s="315" t="s">
        <v>755</v>
      </c>
      <c r="B3073" s="315" t="s">
        <v>2095</v>
      </c>
      <c r="C3073" s="315" t="s">
        <v>2096</v>
      </c>
      <c r="D3073" s="316">
        <v>4.9000000000000004</v>
      </c>
      <c r="E3073" s="317">
        <v>4362</v>
      </c>
      <c r="F3073" s="317">
        <v>3219.16</v>
      </c>
      <c r="G3073" s="318">
        <v>40353</v>
      </c>
      <c r="H3073" s="318">
        <v>40416</v>
      </c>
      <c r="I3073" s="318">
        <v>49674</v>
      </c>
      <c r="J3073" s="315"/>
      <c r="K3073" s="315">
        <v>9642</v>
      </c>
      <c r="L3073" s="315" t="s">
        <v>3375</v>
      </c>
      <c r="M3073" s="315" t="s">
        <v>770</v>
      </c>
      <c r="N3073" s="315" t="s">
        <v>755</v>
      </c>
      <c r="O3073" s="315"/>
      <c r="P3073" s="315"/>
      <c r="Q3073" s="315"/>
    </row>
    <row r="3074" spans="1:17">
      <c r="A3074" s="315" t="s">
        <v>755</v>
      </c>
      <c r="B3074" s="315" t="s">
        <v>2095</v>
      </c>
      <c r="C3074" s="315" t="s">
        <v>2098</v>
      </c>
      <c r="D3074" s="316">
        <v>4.9000000000000004</v>
      </c>
      <c r="E3074" s="317">
        <v>4070</v>
      </c>
      <c r="F3074" s="317">
        <v>2503.0600000000004</v>
      </c>
      <c r="G3074" s="318">
        <v>40407</v>
      </c>
      <c r="H3074" s="318">
        <v>40508</v>
      </c>
      <c r="I3074" s="318">
        <v>49674</v>
      </c>
      <c r="J3074" s="315"/>
      <c r="K3074" s="315">
        <v>6955</v>
      </c>
      <c r="L3074" s="315" t="s">
        <v>3376</v>
      </c>
      <c r="M3074" s="315" t="s">
        <v>811</v>
      </c>
      <c r="N3074" s="315" t="s">
        <v>755</v>
      </c>
      <c r="O3074" s="315"/>
      <c r="P3074" s="315"/>
      <c r="Q3074" s="315"/>
    </row>
    <row r="3075" spans="1:17">
      <c r="A3075" s="315" t="s">
        <v>755</v>
      </c>
      <c r="B3075" s="315" t="s">
        <v>2095</v>
      </c>
      <c r="C3075" s="315" t="s">
        <v>2098</v>
      </c>
      <c r="D3075" s="316">
        <v>4.9000000000000004</v>
      </c>
      <c r="E3075" s="317">
        <v>4679</v>
      </c>
      <c r="F3075" s="317">
        <v>2877.6000000000004</v>
      </c>
      <c r="G3075" s="318">
        <v>40408</v>
      </c>
      <c r="H3075" s="318">
        <v>40500</v>
      </c>
      <c r="I3075" s="318">
        <v>49674</v>
      </c>
      <c r="J3075" s="315"/>
      <c r="K3075" s="315">
        <v>5223</v>
      </c>
      <c r="L3075" s="315" t="s">
        <v>2254</v>
      </c>
      <c r="M3075" s="315" t="s">
        <v>776</v>
      </c>
      <c r="N3075" s="315" t="s">
        <v>755</v>
      </c>
      <c r="O3075" s="315"/>
      <c r="P3075" s="315"/>
      <c r="Q3075" s="315"/>
    </row>
    <row r="3076" spans="1:17">
      <c r="A3076" s="315" t="s">
        <v>755</v>
      </c>
      <c r="B3076" s="315" t="s">
        <v>2095</v>
      </c>
      <c r="C3076" s="315" t="s">
        <v>2096</v>
      </c>
      <c r="D3076" s="316">
        <v>4.9000000000000004</v>
      </c>
      <c r="E3076" s="317">
        <v>4569</v>
      </c>
      <c r="F3076" s="317">
        <v>1653.98</v>
      </c>
      <c r="G3076" s="318">
        <v>40416</v>
      </c>
      <c r="H3076" s="318">
        <v>41768</v>
      </c>
      <c r="I3076" s="318">
        <v>51135</v>
      </c>
      <c r="J3076" s="315"/>
      <c r="K3076" s="315">
        <v>3860</v>
      </c>
      <c r="L3076" s="315" t="s">
        <v>1062</v>
      </c>
      <c r="M3076" s="315" t="s">
        <v>764</v>
      </c>
      <c r="N3076" s="315" t="s">
        <v>755</v>
      </c>
      <c r="O3076" s="315"/>
      <c r="P3076" s="315"/>
      <c r="Q3076" s="315"/>
    </row>
    <row r="3077" spans="1:17">
      <c r="A3077" s="315" t="s">
        <v>755</v>
      </c>
      <c r="B3077" s="315" t="s">
        <v>2095</v>
      </c>
      <c r="C3077" s="315" t="s">
        <v>2098</v>
      </c>
      <c r="D3077" s="316">
        <v>4.9000000000000004</v>
      </c>
      <c r="E3077" s="317">
        <v>5304</v>
      </c>
      <c r="F3077" s="317">
        <v>2561.83</v>
      </c>
      <c r="G3077" s="318">
        <v>40528</v>
      </c>
      <c r="H3077" s="318">
        <v>40885</v>
      </c>
      <c r="I3077" s="318">
        <v>50040</v>
      </c>
      <c r="J3077" s="315"/>
      <c r="K3077" s="315">
        <v>8247</v>
      </c>
      <c r="L3077" s="315" t="s">
        <v>3179</v>
      </c>
      <c r="M3077" s="315" t="s">
        <v>784</v>
      </c>
      <c r="N3077" s="315" t="s">
        <v>755</v>
      </c>
      <c r="O3077" s="315"/>
      <c r="P3077" s="315"/>
      <c r="Q3077" s="315"/>
    </row>
    <row r="3078" spans="1:17">
      <c r="A3078" s="315" t="s">
        <v>755</v>
      </c>
      <c r="B3078" s="315" t="s">
        <v>2095</v>
      </c>
      <c r="C3078" s="315" t="s">
        <v>2098</v>
      </c>
      <c r="D3078" s="316">
        <v>4.9000000000000004</v>
      </c>
      <c r="E3078" s="317">
        <v>4613</v>
      </c>
      <c r="F3078" s="317">
        <v>2228.0700000000002</v>
      </c>
      <c r="G3078" s="318">
        <v>40568</v>
      </c>
      <c r="H3078" s="318">
        <v>40611</v>
      </c>
      <c r="I3078" s="318">
        <v>50040</v>
      </c>
      <c r="J3078" s="315"/>
      <c r="K3078" s="315">
        <v>4460</v>
      </c>
      <c r="L3078" s="315" t="s">
        <v>2217</v>
      </c>
      <c r="M3078" s="315" t="s">
        <v>1484</v>
      </c>
      <c r="N3078" s="315" t="s">
        <v>755</v>
      </c>
      <c r="O3078" s="315"/>
      <c r="P3078" s="315"/>
      <c r="Q3078" s="315"/>
    </row>
    <row r="3079" spans="1:17">
      <c r="A3079" s="315" t="s">
        <v>755</v>
      </c>
      <c r="B3079" s="315" t="s">
        <v>2095</v>
      </c>
      <c r="C3079" s="315" t="s">
        <v>2096</v>
      </c>
      <c r="D3079" s="316">
        <v>4.9000000000000004</v>
      </c>
      <c r="E3079" s="317">
        <v>5435</v>
      </c>
      <c r="F3079" s="317">
        <v>3217.5099999999998</v>
      </c>
      <c r="G3079" s="318">
        <v>40603</v>
      </c>
      <c r="H3079" s="318">
        <v>40751</v>
      </c>
      <c r="I3079" s="318">
        <v>50040</v>
      </c>
      <c r="J3079" s="315"/>
      <c r="K3079" s="315">
        <v>1509</v>
      </c>
      <c r="L3079" s="315" t="s">
        <v>3377</v>
      </c>
      <c r="M3079" s="315" t="s">
        <v>766</v>
      </c>
      <c r="N3079" s="315" t="s">
        <v>755</v>
      </c>
      <c r="O3079" s="315"/>
      <c r="P3079" s="315"/>
      <c r="Q3079" s="315"/>
    </row>
    <row r="3080" spans="1:17">
      <c r="A3080" s="315" t="s">
        <v>755</v>
      </c>
      <c r="B3080" s="315" t="s">
        <v>2095</v>
      </c>
      <c r="C3080" s="315" t="s">
        <v>2098</v>
      </c>
      <c r="D3080" s="316">
        <v>4.9000000000000004</v>
      </c>
      <c r="E3080" s="317">
        <v>4589</v>
      </c>
      <c r="F3080" s="317">
        <v>2216.4900000000002</v>
      </c>
      <c r="G3080" s="318">
        <v>40700</v>
      </c>
      <c r="H3080" s="318">
        <v>40791</v>
      </c>
      <c r="I3080" s="318">
        <v>50040</v>
      </c>
      <c r="J3080" s="315"/>
      <c r="K3080" s="315">
        <v>5612</v>
      </c>
      <c r="L3080" s="315" t="s">
        <v>3378</v>
      </c>
      <c r="M3080" s="315" t="s">
        <v>776</v>
      </c>
      <c r="N3080" s="315" t="s">
        <v>755</v>
      </c>
      <c r="O3080" s="315"/>
      <c r="P3080" s="315"/>
      <c r="Q3080" s="315"/>
    </row>
    <row r="3081" spans="1:17">
      <c r="A3081" s="315" t="s">
        <v>755</v>
      </c>
      <c r="B3081" s="315" t="s">
        <v>2095</v>
      </c>
      <c r="C3081" s="315" t="s">
        <v>2098</v>
      </c>
      <c r="D3081" s="316">
        <v>4.9000000000000004</v>
      </c>
      <c r="E3081" s="317">
        <v>5794</v>
      </c>
      <c r="F3081" s="317">
        <v>2688.4199999999996</v>
      </c>
      <c r="G3081" s="318">
        <v>40703</v>
      </c>
      <c r="H3081" s="318">
        <v>40891</v>
      </c>
      <c r="I3081" s="318">
        <v>50040</v>
      </c>
      <c r="J3081" s="315"/>
      <c r="K3081" s="315">
        <v>1000</v>
      </c>
      <c r="L3081" s="315" t="s">
        <v>2075</v>
      </c>
      <c r="M3081" s="315" t="s">
        <v>766</v>
      </c>
      <c r="N3081" s="315" t="s">
        <v>755</v>
      </c>
      <c r="O3081" s="315"/>
      <c r="P3081" s="315"/>
      <c r="Q3081" s="315"/>
    </row>
    <row r="3082" spans="1:17">
      <c r="A3082" s="315" t="s">
        <v>755</v>
      </c>
      <c r="B3082" s="315" t="s">
        <v>2095</v>
      </c>
      <c r="C3082" s="315" t="s">
        <v>2098</v>
      </c>
      <c r="D3082" s="316">
        <v>4.9000000000000004</v>
      </c>
      <c r="E3082" s="317">
        <v>4869</v>
      </c>
      <c r="F3082" s="317">
        <v>2351.73</v>
      </c>
      <c r="G3082" s="318">
        <v>40796</v>
      </c>
      <c r="H3082" s="318">
        <v>40889</v>
      </c>
      <c r="I3082" s="318">
        <v>50040</v>
      </c>
      <c r="J3082" s="315"/>
      <c r="K3082" s="315">
        <v>1091</v>
      </c>
      <c r="L3082" s="315" t="s">
        <v>2251</v>
      </c>
      <c r="M3082" s="315" t="s">
        <v>766</v>
      </c>
      <c r="N3082" s="315" t="s">
        <v>755</v>
      </c>
      <c r="O3082" s="315"/>
      <c r="P3082" s="315"/>
      <c r="Q3082" s="315"/>
    </row>
    <row r="3083" spans="1:17">
      <c r="A3083" s="315" t="s">
        <v>755</v>
      </c>
      <c r="B3083" s="315" t="s">
        <v>2095</v>
      </c>
      <c r="C3083" s="315" t="s">
        <v>2098</v>
      </c>
      <c r="D3083" s="316">
        <v>4.9000000000000004</v>
      </c>
      <c r="E3083" s="317">
        <v>2447</v>
      </c>
      <c r="F3083" s="317">
        <v>976.35</v>
      </c>
      <c r="G3083" s="318">
        <v>40808</v>
      </c>
      <c r="H3083" s="318">
        <v>41135</v>
      </c>
      <c r="I3083" s="318">
        <v>50405</v>
      </c>
      <c r="J3083" s="315"/>
      <c r="K3083" s="315">
        <v>8460</v>
      </c>
      <c r="L3083" s="315" t="s">
        <v>1655</v>
      </c>
      <c r="M3083" s="315" t="s">
        <v>784</v>
      </c>
      <c r="N3083" s="315" t="s">
        <v>755</v>
      </c>
      <c r="O3083" s="315"/>
      <c r="P3083" s="315"/>
      <c r="Q3083" s="315"/>
    </row>
    <row r="3084" spans="1:17">
      <c r="A3084" s="315" t="s">
        <v>755</v>
      </c>
      <c r="B3084" s="315" t="s">
        <v>2095</v>
      </c>
      <c r="C3084" s="315" t="s">
        <v>2098</v>
      </c>
      <c r="D3084" s="316">
        <v>4.92</v>
      </c>
      <c r="E3084" s="317">
        <v>3473</v>
      </c>
      <c r="F3084" s="317">
        <v>1325.1799999999998</v>
      </c>
      <c r="G3084" s="318">
        <v>40821</v>
      </c>
      <c r="H3084" s="318">
        <v>40899</v>
      </c>
      <c r="I3084" s="318">
        <v>50040</v>
      </c>
      <c r="J3084" s="315"/>
      <c r="K3084" s="315">
        <v>1090</v>
      </c>
      <c r="L3084" s="315" t="s">
        <v>3008</v>
      </c>
      <c r="M3084" s="315" t="s">
        <v>766</v>
      </c>
      <c r="N3084" s="315" t="s">
        <v>755</v>
      </c>
      <c r="O3084" s="315"/>
      <c r="P3084" s="315"/>
      <c r="Q3084" s="315"/>
    </row>
    <row r="3085" spans="1:17">
      <c r="A3085" s="315" t="s">
        <v>755</v>
      </c>
      <c r="B3085" s="319" t="s">
        <v>2095</v>
      </c>
      <c r="C3085" s="319" t="s">
        <v>2098</v>
      </c>
      <c r="D3085" s="320">
        <v>4.9400000000000004</v>
      </c>
      <c r="E3085" s="317">
        <v>3736</v>
      </c>
      <c r="F3085" s="317">
        <v>1804.4899999999998</v>
      </c>
      <c r="G3085" s="321">
        <v>40490</v>
      </c>
      <c r="H3085" s="321">
        <v>40660</v>
      </c>
      <c r="I3085" s="321">
        <v>50040</v>
      </c>
      <c r="J3085" s="319"/>
      <c r="K3085" s="322">
        <v>5616</v>
      </c>
      <c r="L3085" s="319" t="s">
        <v>3251</v>
      </c>
      <c r="M3085" s="319" t="s">
        <v>776</v>
      </c>
      <c r="N3085" s="315" t="s">
        <v>755</v>
      </c>
      <c r="O3085" s="315"/>
      <c r="P3085" s="315"/>
      <c r="Q3085" s="323"/>
    </row>
    <row r="3086" spans="1:17">
      <c r="A3086" s="315" t="s">
        <v>755</v>
      </c>
      <c r="B3086" s="315" t="s">
        <v>2095</v>
      </c>
      <c r="C3086" s="315" t="s">
        <v>2098</v>
      </c>
      <c r="D3086" s="316">
        <v>4.9400000000000004</v>
      </c>
      <c r="E3086" s="317">
        <v>4143.3</v>
      </c>
      <c r="F3086" s="317">
        <v>2001.21</v>
      </c>
      <c r="G3086" s="318">
        <v>40582</v>
      </c>
      <c r="H3086" s="318">
        <v>40662</v>
      </c>
      <c r="I3086" s="318">
        <v>50040</v>
      </c>
      <c r="J3086" s="315"/>
      <c r="K3086" s="315">
        <v>4450</v>
      </c>
      <c r="L3086" s="315" t="s">
        <v>1483</v>
      </c>
      <c r="M3086" s="315" t="s">
        <v>1484</v>
      </c>
      <c r="N3086" s="315" t="s">
        <v>755</v>
      </c>
      <c r="O3086" s="315"/>
      <c r="P3086" s="315"/>
      <c r="Q3086" s="315"/>
    </row>
    <row r="3087" spans="1:17">
      <c r="A3087" s="315" t="s">
        <v>755</v>
      </c>
      <c r="B3087" s="315" t="s">
        <v>2095</v>
      </c>
      <c r="C3087" s="315" t="s">
        <v>2098</v>
      </c>
      <c r="D3087" s="316">
        <v>4.9400000000000004</v>
      </c>
      <c r="E3087" s="317">
        <v>5254</v>
      </c>
      <c r="F3087" s="317">
        <v>2537.69</v>
      </c>
      <c r="G3087" s="318">
        <v>40689</v>
      </c>
      <c r="H3087" s="318">
        <v>40778</v>
      </c>
      <c r="I3087" s="318">
        <v>50040</v>
      </c>
      <c r="J3087" s="315"/>
      <c r="K3087" s="315">
        <v>3324</v>
      </c>
      <c r="L3087" s="315" t="s">
        <v>1441</v>
      </c>
      <c r="M3087" s="315" t="s">
        <v>764</v>
      </c>
      <c r="N3087" s="315" t="s">
        <v>755</v>
      </c>
      <c r="O3087" s="315"/>
      <c r="P3087" s="315"/>
      <c r="Q3087" s="315"/>
    </row>
    <row r="3088" spans="1:17">
      <c r="A3088" s="315" t="s">
        <v>755</v>
      </c>
      <c r="B3088" s="315" t="s">
        <v>2095</v>
      </c>
      <c r="C3088" s="315" t="s">
        <v>2098</v>
      </c>
      <c r="D3088" s="316">
        <v>4.9400000000000004</v>
      </c>
      <c r="E3088" s="317">
        <v>4832</v>
      </c>
      <c r="F3088" s="317">
        <v>2333.85</v>
      </c>
      <c r="G3088" s="318">
        <v>40689</v>
      </c>
      <c r="H3088" s="318">
        <v>40813</v>
      </c>
      <c r="I3088" s="318">
        <v>50040</v>
      </c>
      <c r="J3088" s="315"/>
      <c r="K3088" s="315">
        <v>9444</v>
      </c>
      <c r="L3088" s="315" t="s">
        <v>3379</v>
      </c>
      <c r="M3088" s="315" t="s">
        <v>770</v>
      </c>
      <c r="N3088" s="315" t="s">
        <v>755</v>
      </c>
      <c r="O3088" s="315"/>
      <c r="P3088" s="315"/>
      <c r="Q3088" s="315"/>
    </row>
    <row r="3089" spans="1:17">
      <c r="A3089" s="315" t="s">
        <v>755</v>
      </c>
      <c r="B3089" s="315" t="s">
        <v>2095</v>
      </c>
      <c r="C3089" s="315" t="s">
        <v>2098</v>
      </c>
      <c r="D3089" s="316">
        <v>4.9400000000000004</v>
      </c>
      <c r="E3089" s="317">
        <v>5056</v>
      </c>
      <c r="F3089" s="317">
        <v>2442.0499999999997</v>
      </c>
      <c r="G3089" s="318">
        <v>40703</v>
      </c>
      <c r="H3089" s="318">
        <v>40813</v>
      </c>
      <c r="I3089" s="318">
        <v>50040</v>
      </c>
      <c r="J3089" s="315"/>
      <c r="K3089" s="315">
        <v>1377</v>
      </c>
      <c r="L3089" s="315" t="s">
        <v>3380</v>
      </c>
      <c r="M3089" s="315" t="s">
        <v>766</v>
      </c>
      <c r="N3089" s="315" t="s">
        <v>755</v>
      </c>
      <c r="O3089" s="315"/>
      <c r="P3089" s="315"/>
      <c r="Q3089" s="315"/>
    </row>
    <row r="3090" spans="1:17">
      <c r="A3090" s="315" t="s">
        <v>755</v>
      </c>
      <c r="B3090" s="315" t="s">
        <v>2095</v>
      </c>
      <c r="C3090" s="315" t="s">
        <v>2098</v>
      </c>
      <c r="D3090" s="316">
        <v>4.9400000000000004</v>
      </c>
      <c r="E3090" s="317">
        <v>5165.09</v>
      </c>
      <c r="F3090" s="317">
        <v>2494.7399999999998</v>
      </c>
      <c r="G3090" s="318">
        <v>40733</v>
      </c>
      <c r="H3090" s="318">
        <v>40728</v>
      </c>
      <c r="I3090" s="318">
        <v>50040</v>
      </c>
      <c r="J3090" s="315"/>
      <c r="K3090" s="315">
        <v>3653</v>
      </c>
      <c r="L3090" s="315" t="s">
        <v>3381</v>
      </c>
      <c r="M3090" s="315" t="s">
        <v>764</v>
      </c>
      <c r="N3090" s="315" t="s">
        <v>755</v>
      </c>
      <c r="O3090" s="315"/>
      <c r="P3090" s="315"/>
      <c r="Q3090" s="315"/>
    </row>
    <row r="3091" spans="1:17">
      <c r="A3091" s="315" t="s">
        <v>755</v>
      </c>
      <c r="B3091" s="315" t="s">
        <v>2095</v>
      </c>
      <c r="C3091" s="315" t="s">
        <v>2098</v>
      </c>
      <c r="D3091" s="316">
        <v>4.9400000000000004</v>
      </c>
      <c r="E3091" s="317">
        <v>5737</v>
      </c>
      <c r="F3091" s="317">
        <v>2770.9800000000005</v>
      </c>
      <c r="G3091" s="318">
        <v>40792</v>
      </c>
      <c r="H3091" s="318">
        <v>40784</v>
      </c>
      <c r="I3091" s="318">
        <v>50040</v>
      </c>
      <c r="J3091" s="315"/>
      <c r="K3091" s="315">
        <v>3186</v>
      </c>
      <c r="L3091" s="315" t="s">
        <v>1940</v>
      </c>
      <c r="M3091" s="315" t="s">
        <v>761</v>
      </c>
      <c r="N3091" s="315" t="s">
        <v>755</v>
      </c>
      <c r="O3091" s="315"/>
      <c r="P3091" s="315"/>
      <c r="Q3091" s="315"/>
    </row>
    <row r="3092" spans="1:17">
      <c r="A3092" s="315" t="s">
        <v>755</v>
      </c>
      <c r="B3092" s="315" t="s">
        <v>2095</v>
      </c>
      <c r="C3092" s="315" t="s">
        <v>2096</v>
      </c>
      <c r="D3092" s="316">
        <v>4.9400000000000004</v>
      </c>
      <c r="E3092" s="317">
        <v>5173</v>
      </c>
      <c r="F3092" s="317">
        <v>3062.42</v>
      </c>
      <c r="G3092" s="318">
        <v>40802</v>
      </c>
      <c r="H3092" s="318">
        <v>40808</v>
      </c>
      <c r="I3092" s="318">
        <v>50040</v>
      </c>
      <c r="J3092" s="315"/>
      <c r="K3092" s="315">
        <v>8303</v>
      </c>
      <c r="L3092" s="315" t="s">
        <v>2947</v>
      </c>
      <c r="M3092" s="315" t="s">
        <v>784</v>
      </c>
      <c r="N3092" s="315" t="s">
        <v>755</v>
      </c>
      <c r="O3092" s="315"/>
      <c r="P3092" s="315"/>
      <c r="Q3092" s="315"/>
    </row>
    <row r="3093" spans="1:17">
      <c r="A3093" s="315" t="s">
        <v>755</v>
      </c>
      <c r="B3093" s="315" t="s">
        <v>2095</v>
      </c>
      <c r="C3093" s="315" t="s">
        <v>2098</v>
      </c>
      <c r="D3093" s="316">
        <v>4.9400000000000004</v>
      </c>
      <c r="E3093" s="317">
        <v>2497</v>
      </c>
      <c r="F3093" s="317">
        <v>1206.0500000000002</v>
      </c>
      <c r="G3093" s="318">
        <v>40808</v>
      </c>
      <c r="H3093" s="318">
        <v>40891</v>
      </c>
      <c r="I3093" s="318">
        <v>50040</v>
      </c>
      <c r="J3093" s="315"/>
      <c r="K3093" s="315">
        <v>9465</v>
      </c>
      <c r="L3093" s="315" t="s">
        <v>3348</v>
      </c>
      <c r="M3093" s="315" t="s">
        <v>770</v>
      </c>
      <c r="N3093" s="315" t="s">
        <v>755</v>
      </c>
      <c r="O3093" s="315"/>
      <c r="P3093" s="315"/>
      <c r="Q3093" s="315"/>
    </row>
    <row r="3094" spans="1:17">
      <c r="A3094" s="315" t="s">
        <v>755</v>
      </c>
      <c r="B3094" s="315" t="s">
        <v>2095</v>
      </c>
      <c r="C3094" s="315" t="s">
        <v>2096</v>
      </c>
      <c r="D3094" s="316">
        <v>4.9400000000000004</v>
      </c>
      <c r="E3094" s="317">
        <v>1971</v>
      </c>
      <c r="F3094" s="317">
        <v>776.56999999999994</v>
      </c>
      <c r="G3094" s="318">
        <v>40843</v>
      </c>
      <c r="H3094" s="318">
        <v>41598</v>
      </c>
      <c r="I3094" s="318">
        <v>50770</v>
      </c>
      <c r="J3094" s="315"/>
      <c r="K3094" s="315">
        <v>3961</v>
      </c>
      <c r="L3094" s="315" t="s">
        <v>2954</v>
      </c>
      <c r="M3094" s="315" t="s">
        <v>754</v>
      </c>
      <c r="N3094" s="315" t="s">
        <v>755</v>
      </c>
      <c r="O3094" s="315"/>
      <c r="P3094" s="315"/>
      <c r="Q3094" s="315"/>
    </row>
    <row r="3095" spans="1:17">
      <c r="A3095" s="315" t="s">
        <v>750</v>
      </c>
      <c r="B3095" s="315" t="s">
        <v>2095</v>
      </c>
      <c r="C3095" s="315" t="s">
        <v>2096</v>
      </c>
      <c r="D3095" s="316">
        <v>4.95</v>
      </c>
      <c r="E3095" s="317">
        <v>4753</v>
      </c>
      <c r="F3095" s="317">
        <v>2605.34</v>
      </c>
      <c r="G3095" s="318">
        <v>40476</v>
      </c>
      <c r="H3095" s="318">
        <v>40711</v>
      </c>
      <c r="I3095" s="318">
        <v>50040</v>
      </c>
      <c r="J3095" s="315"/>
      <c r="K3095" s="315">
        <v>8906</v>
      </c>
      <c r="L3095" s="315" t="s">
        <v>2877</v>
      </c>
      <c r="M3095" s="315" t="s">
        <v>784</v>
      </c>
      <c r="N3095" s="315" t="s">
        <v>750</v>
      </c>
      <c r="O3095" s="315"/>
      <c r="P3095" s="315"/>
      <c r="Q3095" s="315"/>
    </row>
    <row r="3096" spans="1:17">
      <c r="A3096" s="315" t="s">
        <v>755</v>
      </c>
      <c r="B3096" s="315" t="s">
        <v>2095</v>
      </c>
      <c r="C3096" s="315" t="s">
        <v>2098</v>
      </c>
      <c r="D3096" s="316">
        <v>4.95</v>
      </c>
      <c r="E3096" s="317">
        <v>4797</v>
      </c>
      <c r="F3096" s="317">
        <v>2950.17</v>
      </c>
      <c r="G3096" s="318">
        <v>40478</v>
      </c>
      <c r="H3096" s="318">
        <v>40490</v>
      </c>
      <c r="I3096" s="318">
        <v>49674</v>
      </c>
      <c r="J3096" s="315"/>
      <c r="K3096" s="315">
        <v>1635</v>
      </c>
      <c r="L3096" s="315" t="s">
        <v>3382</v>
      </c>
      <c r="M3096" s="315" t="s">
        <v>761</v>
      </c>
      <c r="N3096" s="315" t="s">
        <v>755</v>
      </c>
      <c r="O3096" s="315"/>
      <c r="P3096" s="315"/>
      <c r="Q3096" s="315"/>
    </row>
    <row r="3097" spans="1:17">
      <c r="A3097" s="315" t="s">
        <v>755</v>
      </c>
      <c r="B3097" s="315" t="s">
        <v>2095</v>
      </c>
      <c r="C3097" s="315" t="s">
        <v>2098</v>
      </c>
      <c r="D3097" s="316">
        <v>4.95</v>
      </c>
      <c r="E3097" s="317">
        <v>4143</v>
      </c>
      <c r="F3097" s="317">
        <v>2001.07</v>
      </c>
      <c r="G3097" s="318">
        <v>40714</v>
      </c>
      <c r="H3097" s="318">
        <v>40731</v>
      </c>
      <c r="I3097" s="318">
        <v>50040</v>
      </c>
      <c r="J3097" s="315"/>
      <c r="K3097" s="315">
        <v>3645</v>
      </c>
      <c r="L3097" s="315" t="s">
        <v>2580</v>
      </c>
      <c r="M3097" s="315" t="s">
        <v>764</v>
      </c>
      <c r="N3097" s="315" t="s">
        <v>755</v>
      </c>
      <c r="O3097" s="315"/>
      <c r="P3097" s="315"/>
      <c r="Q3097" s="315"/>
    </row>
    <row r="3098" spans="1:17">
      <c r="A3098" s="315" t="s">
        <v>755</v>
      </c>
      <c r="B3098" s="315" t="s">
        <v>2095</v>
      </c>
      <c r="C3098" s="315" t="s">
        <v>2096</v>
      </c>
      <c r="D3098" s="316">
        <v>4.96</v>
      </c>
      <c r="E3098" s="317">
        <v>3935</v>
      </c>
      <c r="F3098" s="317">
        <v>2329.52</v>
      </c>
      <c r="G3098" s="318">
        <v>40707</v>
      </c>
      <c r="H3098" s="318">
        <v>40778</v>
      </c>
      <c r="I3098" s="318">
        <v>50040</v>
      </c>
      <c r="J3098" s="315"/>
      <c r="K3098" s="315">
        <v>2503</v>
      </c>
      <c r="L3098" s="315" t="s">
        <v>1577</v>
      </c>
      <c r="M3098" s="315" t="s">
        <v>764</v>
      </c>
      <c r="N3098" s="315" t="s">
        <v>755</v>
      </c>
      <c r="O3098" s="315"/>
      <c r="P3098" s="315"/>
      <c r="Q3098" s="315"/>
    </row>
    <row r="3099" spans="1:17">
      <c r="A3099" s="315" t="s">
        <v>755</v>
      </c>
      <c r="B3099" s="315" t="s">
        <v>2095</v>
      </c>
      <c r="C3099" s="315" t="s">
        <v>2098</v>
      </c>
      <c r="D3099" s="316">
        <v>4.9800000000000004</v>
      </c>
      <c r="E3099" s="317">
        <v>4628</v>
      </c>
      <c r="F3099" s="317">
        <v>1777.15</v>
      </c>
      <c r="G3099" s="318">
        <v>40717</v>
      </c>
      <c r="H3099" s="318">
        <v>40758</v>
      </c>
      <c r="I3099" s="318">
        <v>50040</v>
      </c>
      <c r="J3099" s="315"/>
      <c r="K3099" s="315">
        <v>4442</v>
      </c>
      <c r="L3099" s="315" t="s">
        <v>3194</v>
      </c>
      <c r="M3099" s="315" t="s">
        <v>1484</v>
      </c>
      <c r="N3099" s="315" t="s">
        <v>755</v>
      </c>
      <c r="O3099" s="315"/>
      <c r="P3099" s="315"/>
      <c r="Q3099" s="315"/>
    </row>
    <row r="3100" spans="1:17">
      <c r="A3100" s="315" t="s">
        <v>755</v>
      </c>
      <c r="B3100" s="315" t="s">
        <v>2095</v>
      </c>
      <c r="C3100" s="315" t="s">
        <v>2098</v>
      </c>
      <c r="D3100" s="316">
        <v>5</v>
      </c>
      <c r="E3100" s="317">
        <v>5322</v>
      </c>
      <c r="F3100" s="317">
        <v>3991.5</v>
      </c>
      <c r="G3100" s="318">
        <v>39570</v>
      </c>
      <c r="H3100" s="318">
        <v>40112</v>
      </c>
      <c r="I3100" s="318">
        <v>49309</v>
      </c>
      <c r="J3100" s="315"/>
      <c r="K3100" s="315">
        <v>8330</v>
      </c>
      <c r="L3100" s="315" t="s">
        <v>3383</v>
      </c>
      <c r="M3100" s="315" t="s">
        <v>784</v>
      </c>
      <c r="N3100" s="315" t="s">
        <v>755</v>
      </c>
      <c r="O3100" s="315"/>
      <c r="P3100" s="315"/>
      <c r="Q3100" s="315"/>
    </row>
    <row r="3101" spans="1:17">
      <c r="A3101" s="315" t="s">
        <v>755</v>
      </c>
      <c r="B3101" s="315" t="s">
        <v>2095</v>
      </c>
      <c r="C3101" s="315" t="s">
        <v>2098</v>
      </c>
      <c r="D3101" s="316">
        <v>5</v>
      </c>
      <c r="E3101" s="317">
        <v>5558</v>
      </c>
      <c r="F3101" s="317">
        <v>2873.48</v>
      </c>
      <c r="G3101" s="318">
        <v>39570</v>
      </c>
      <c r="H3101" s="318">
        <v>39433</v>
      </c>
      <c r="I3101" s="318">
        <v>48579</v>
      </c>
      <c r="J3101" s="315"/>
      <c r="K3101" s="315">
        <v>6514</v>
      </c>
      <c r="L3101" s="315" t="s">
        <v>2305</v>
      </c>
      <c r="M3101" s="315" t="s">
        <v>811</v>
      </c>
      <c r="N3101" s="315" t="s">
        <v>755</v>
      </c>
      <c r="O3101" s="315"/>
      <c r="P3101" s="315"/>
      <c r="Q3101" s="315"/>
    </row>
    <row r="3102" spans="1:17">
      <c r="A3102" s="315" t="s">
        <v>755</v>
      </c>
      <c r="B3102" s="315" t="s">
        <v>2095</v>
      </c>
      <c r="C3102" s="315" t="s">
        <v>2096</v>
      </c>
      <c r="D3102" s="316">
        <v>5</v>
      </c>
      <c r="E3102" s="317">
        <v>4315.46</v>
      </c>
      <c r="F3102" s="317">
        <v>3883.9300000000003</v>
      </c>
      <c r="G3102" s="318">
        <v>39570</v>
      </c>
      <c r="H3102" s="318">
        <v>39689</v>
      </c>
      <c r="I3102" s="318">
        <v>48944</v>
      </c>
      <c r="J3102" s="315"/>
      <c r="K3102" s="315">
        <v>9500</v>
      </c>
      <c r="L3102" s="315" t="s">
        <v>2832</v>
      </c>
      <c r="M3102" s="315" t="s">
        <v>770</v>
      </c>
      <c r="N3102" s="315" t="s">
        <v>755</v>
      </c>
      <c r="O3102" s="315"/>
      <c r="P3102" s="315"/>
      <c r="Q3102" s="315"/>
    </row>
    <row r="3103" spans="1:17">
      <c r="A3103" s="315" t="s">
        <v>755</v>
      </c>
      <c r="B3103" s="315" t="s">
        <v>2095</v>
      </c>
      <c r="C3103" s="315" t="s">
        <v>2098</v>
      </c>
      <c r="D3103" s="316">
        <v>5</v>
      </c>
      <c r="E3103" s="317">
        <v>4540.99</v>
      </c>
      <c r="F3103" s="317">
        <v>3405.74</v>
      </c>
      <c r="G3103" s="318">
        <v>39570</v>
      </c>
      <c r="H3103" s="318">
        <v>39903</v>
      </c>
      <c r="I3103" s="318">
        <v>49279</v>
      </c>
      <c r="J3103" s="315"/>
      <c r="K3103" s="315">
        <v>8955</v>
      </c>
      <c r="L3103" s="315" t="s">
        <v>3384</v>
      </c>
      <c r="M3103" s="315" t="s">
        <v>784</v>
      </c>
      <c r="N3103" s="315" t="s">
        <v>755</v>
      </c>
      <c r="O3103" s="315"/>
      <c r="P3103" s="315"/>
      <c r="Q3103" s="315"/>
    </row>
    <row r="3104" spans="1:17">
      <c r="A3104" s="315" t="s">
        <v>755</v>
      </c>
      <c r="B3104" s="315" t="s">
        <v>2095</v>
      </c>
      <c r="C3104" s="315" t="s">
        <v>2098</v>
      </c>
      <c r="D3104" s="316">
        <v>5</v>
      </c>
      <c r="E3104" s="317">
        <v>4895</v>
      </c>
      <c r="F3104" s="317">
        <v>3671.25</v>
      </c>
      <c r="G3104" s="318">
        <v>39570</v>
      </c>
      <c r="H3104" s="318">
        <v>39710</v>
      </c>
      <c r="I3104" s="318">
        <v>48944</v>
      </c>
      <c r="J3104" s="315"/>
      <c r="K3104" s="315">
        <v>8232</v>
      </c>
      <c r="L3104" s="315" t="s">
        <v>3385</v>
      </c>
      <c r="M3104" s="315" t="s">
        <v>1051</v>
      </c>
      <c r="N3104" s="315" t="s">
        <v>755</v>
      </c>
      <c r="O3104" s="315"/>
      <c r="P3104" s="315"/>
      <c r="Q3104" s="315"/>
    </row>
    <row r="3105" spans="1:17">
      <c r="A3105" s="315" t="s">
        <v>755</v>
      </c>
      <c r="B3105" s="315" t="s">
        <v>2095</v>
      </c>
      <c r="C3105" s="315" t="s">
        <v>2096</v>
      </c>
      <c r="D3105" s="316">
        <v>5</v>
      </c>
      <c r="E3105" s="317">
        <v>6110</v>
      </c>
      <c r="F3105" s="317">
        <v>5498.9999999999991</v>
      </c>
      <c r="G3105" s="318">
        <v>39570</v>
      </c>
      <c r="H3105" s="318">
        <v>39805</v>
      </c>
      <c r="I3105" s="318">
        <v>48914</v>
      </c>
      <c r="J3105" s="315"/>
      <c r="K3105" s="315">
        <v>3150</v>
      </c>
      <c r="L3105" s="315" t="s">
        <v>2675</v>
      </c>
      <c r="M3105" s="315" t="s">
        <v>764</v>
      </c>
      <c r="N3105" s="315" t="s">
        <v>755</v>
      </c>
      <c r="O3105" s="315"/>
      <c r="P3105" s="315"/>
      <c r="Q3105" s="315"/>
    </row>
    <row r="3106" spans="1:17">
      <c r="A3106" s="315" t="s">
        <v>755</v>
      </c>
      <c r="B3106" s="315" t="s">
        <v>2095</v>
      </c>
      <c r="C3106" s="315" t="s">
        <v>2098</v>
      </c>
      <c r="D3106" s="316">
        <v>5</v>
      </c>
      <c r="E3106" s="317">
        <v>5106</v>
      </c>
      <c r="F3106" s="317">
        <v>3829.5</v>
      </c>
      <c r="G3106" s="318">
        <v>39573</v>
      </c>
      <c r="H3106" s="318">
        <v>39709</v>
      </c>
      <c r="I3106" s="318">
        <v>48944</v>
      </c>
      <c r="J3106" s="315"/>
      <c r="K3106" s="315">
        <v>8224</v>
      </c>
      <c r="L3106" s="315" t="s">
        <v>2169</v>
      </c>
      <c r="M3106" s="315" t="s">
        <v>1051</v>
      </c>
      <c r="N3106" s="315" t="s">
        <v>755</v>
      </c>
      <c r="O3106" s="315"/>
      <c r="P3106" s="315"/>
      <c r="Q3106" s="315"/>
    </row>
    <row r="3107" spans="1:17">
      <c r="A3107" s="315" t="s">
        <v>755</v>
      </c>
      <c r="B3107" s="315" t="s">
        <v>2095</v>
      </c>
      <c r="C3107" s="315" t="s">
        <v>2098</v>
      </c>
      <c r="D3107" s="316">
        <v>5</v>
      </c>
      <c r="E3107" s="317">
        <v>5633</v>
      </c>
      <c r="F3107" s="317">
        <v>3655.8199999999997</v>
      </c>
      <c r="G3107" s="318">
        <v>39574</v>
      </c>
      <c r="H3107" s="318">
        <v>39056</v>
      </c>
      <c r="I3107" s="318">
        <v>48213</v>
      </c>
      <c r="J3107" s="315"/>
      <c r="K3107" s="315">
        <v>9475</v>
      </c>
      <c r="L3107" s="315" t="s">
        <v>2207</v>
      </c>
      <c r="M3107" s="315" t="s">
        <v>770</v>
      </c>
      <c r="N3107" s="315" t="s">
        <v>755</v>
      </c>
      <c r="O3107" s="315"/>
      <c r="P3107" s="315"/>
      <c r="Q3107" s="315"/>
    </row>
    <row r="3108" spans="1:17">
      <c r="A3108" s="315" t="s">
        <v>755</v>
      </c>
      <c r="B3108" s="315" t="s">
        <v>2095</v>
      </c>
      <c r="C3108" s="315" t="s">
        <v>2098</v>
      </c>
      <c r="D3108" s="316">
        <v>5</v>
      </c>
      <c r="E3108" s="317">
        <v>5141</v>
      </c>
      <c r="F3108" s="317">
        <v>2483.11</v>
      </c>
      <c r="G3108" s="318">
        <v>39577</v>
      </c>
      <c r="H3108" s="318">
        <v>40764</v>
      </c>
      <c r="I3108" s="318">
        <v>50040</v>
      </c>
      <c r="J3108" s="315"/>
      <c r="K3108" s="315">
        <v>6026</v>
      </c>
      <c r="L3108" s="315" t="s">
        <v>3356</v>
      </c>
      <c r="M3108" s="315" t="s">
        <v>788</v>
      </c>
      <c r="N3108" s="315" t="s">
        <v>755</v>
      </c>
      <c r="O3108" s="315"/>
      <c r="P3108" s="315"/>
      <c r="Q3108" s="315"/>
    </row>
    <row r="3109" spans="1:17">
      <c r="A3109" s="315" t="s">
        <v>755</v>
      </c>
      <c r="B3109" s="315" t="s">
        <v>2095</v>
      </c>
      <c r="C3109" s="315" t="s">
        <v>2098</v>
      </c>
      <c r="D3109" s="316">
        <v>5</v>
      </c>
      <c r="E3109" s="317">
        <v>4518</v>
      </c>
      <c r="F3109" s="317">
        <v>3388.5</v>
      </c>
      <c r="G3109" s="318">
        <v>39569</v>
      </c>
      <c r="H3109" s="318">
        <v>39639</v>
      </c>
      <c r="I3109" s="318">
        <v>48944</v>
      </c>
      <c r="J3109" s="315"/>
      <c r="K3109" s="315">
        <v>9466</v>
      </c>
      <c r="L3109" s="315" t="s">
        <v>3019</v>
      </c>
      <c r="M3109" s="315" t="s">
        <v>770</v>
      </c>
      <c r="N3109" s="315" t="s">
        <v>755</v>
      </c>
      <c r="O3109" s="315"/>
      <c r="P3109" s="315"/>
      <c r="Q3109" s="315"/>
    </row>
    <row r="3110" spans="1:17">
      <c r="A3110" s="315" t="s">
        <v>755</v>
      </c>
      <c r="B3110" s="315" t="s">
        <v>2095</v>
      </c>
      <c r="C3110" s="315" t="s">
        <v>2098</v>
      </c>
      <c r="D3110" s="316">
        <v>5</v>
      </c>
      <c r="E3110" s="317">
        <v>4999</v>
      </c>
      <c r="F3110" s="317">
        <v>3749.25</v>
      </c>
      <c r="G3110" s="318">
        <v>39570</v>
      </c>
      <c r="H3110" s="318">
        <v>39375</v>
      </c>
      <c r="I3110" s="318">
        <v>48579</v>
      </c>
      <c r="J3110" s="315"/>
      <c r="K3110" s="315">
        <v>3652</v>
      </c>
      <c r="L3110" s="315" t="s">
        <v>2326</v>
      </c>
      <c r="M3110" s="315" t="s">
        <v>764</v>
      </c>
      <c r="N3110" s="315" t="s">
        <v>755</v>
      </c>
      <c r="O3110" s="315"/>
      <c r="P3110" s="315"/>
      <c r="Q3110" s="315"/>
    </row>
    <row r="3111" spans="1:17">
      <c r="A3111" s="315" t="s">
        <v>755</v>
      </c>
      <c r="B3111" s="315" t="s">
        <v>2095</v>
      </c>
      <c r="C3111" s="315" t="s">
        <v>2098</v>
      </c>
      <c r="D3111" s="316">
        <v>5</v>
      </c>
      <c r="E3111" s="317">
        <v>3767</v>
      </c>
      <c r="F3111" s="317">
        <v>2825.25</v>
      </c>
      <c r="G3111" s="318">
        <v>39591</v>
      </c>
      <c r="H3111" s="318">
        <v>39535</v>
      </c>
      <c r="I3111" s="318">
        <v>48914</v>
      </c>
      <c r="J3111" s="315"/>
      <c r="K3111" s="315">
        <v>3073</v>
      </c>
      <c r="L3111" s="315" t="s">
        <v>2369</v>
      </c>
      <c r="M3111" s="315" t="s">
        <v>764</v>
      </c>
      <c r="N3111" s="315" t="s">
        <v>755</v>
      </c>
      <c r="O3111" s="315"/>
      <c r="P3111" s="315"/>
      <c r="Q3111" s="315"/>
    </row>
    <row r="3112" spans="1:17">
      <c r="A3112" s="315" t="s">
        <v>755</v>
      </c>
      <c r="B3112" s="315" t="s">
        <v>2095</v>
      </c>
      <c r="C3112" s="315" t="s">
        <v>2098</v>
      </c>
      <c r="D3112" s="316">
        <v>5</v>
      </c>
      <c r="E3112" s="317">
        <v>4597</v>
      </c>
      <c r="F3112" s="317">
        <v>3447.75</v>
      </c>
      <c r="G3112" s="318">
        <v>39570</v>
      </c>
      <c r="H3112" s="318">
        <v>39577</v>
      </c>
      <c r="I3112" s="318">
        <v>48914</v>
      </c>
      <c r="J3112" s="315"/>
      <c r="K3112" s="315">
        <v>8330</v>
      </c>
      <c r="L3112" s="315" t="s">
        <v>2550</v>
      </c>
      <c r="M3112" s="315" t="s">
        <v>784</v>
      </c>
      <c r="N3112" s="315" t="s">
        <v>755</v>
      </c>
      <c r="O3112" s="315"/>
      <c r="P3112" s="315"/>
      <c r="Q3112" s="315"/>
    </row>
    <row r="3113" spans="1:17">
      <c r="A3113" s="315" t="s">
        <v>750</v>
      </c>
      <c r="B3113" s="315" t="s">
        <v>2095</v>
      </c>
      <c r="C3113" s="315" t="s">
        <v>2096</v>
      </c>
      <c r="D3113" s="316">
        <v>5</v>
      </c>
      <c r="E3113" s="317">
        <v>3617</v>
      </c>
      <c r="F3113" s="317">
        <v>2746.04</v>
      </c>
      <c r="G3113" s="318">
        <v>39570</v>
      </c>
      <c r="H3113" s="318">
        <v>39519</v>
      </c>
      <c r="I3113" s="318">
        <v>48914</v>
      </c>
      <c r="J3113" s="315"/>
      <c r="K3113" s="315">
        <v>4852</v>
      </c>
      <c r="L3113" s="315" t="s">
        <v>2187</v>
      </c>
      <c r="M3113" s="315" t="s">
        <v>776</v>
      </c>
      <c r="N3113" s="315" t="s">
        <v>750</v>
      </c>
      <c r="O3113" s="315"/>
      <c r="P3113" s="315"/>
      <c r="Q3113" s="315"/>
    </row>
    <row r="3114" spans="1:17">
      <c r="A3114" s="315" t="s">
        <v>750</v>
      </c>
      <c r="B3114" s="315" t="s">
        <v>2095</v>
      </c>
      <c r="C3114" s="315" t="s">
        <v>2096</v>
      </c>
      <c r="D3114" s="316">
        <v>5</v>
      </c>
      <c r="E3114" s="317">
        <v>3245</v>
      </c>
      <c r="F3114" s="317">
        <v>2426.2999999999997</v>
      </c>
      <c r="G3114" s="318">
        <v>39570</v>
      </c>
      <c r="H3114" s="318">
        <v>39556</v>
      </c>
      <c r="I3114" s="318">
        <v>48944</v>
      </c>
      <c r="J3114" s="315"/>
      <c r="K3114" s="315">
        <v>4852</v>
      </c>
      <c r="L3114" s="315" t="s">
        <v>2187</v>
      </c>
      <c r="M3114" s="315" t="s">
        <v>776</v>
      </c>
      <c r="N3114" s="315" t="s">
        <v>750</v>
      </c>
      <c r="O3114" s="315"/>
      <c r="P3114" s="315"/>
      <c r="Q3114" s="315"/>
    </row>
    <row r="3115" spans="1:17">
      <c r="A3115" s="315" t="s">
        <v>750</v>
      </c>
      <c r="B3115" s="315" t="s">
        <v>2095</v>
      </c>
      <c r="C3115" s="315" t="s">
        <v>2096</v>
      </c>
      <c r="D3115" s="316">
        <v>5</v>
      </c>
      <c r="E3115" s="317">
        <v>3837</v>
      </c>
      <c r="F3115" s="317">
        <v>2925.5</v>
      </c>
      <c r="G3115" s="318">
        <v>39570</v>
      </c>
      <c r="H3115" s="318">
        <v>39556</v>
      </c>
      <c r="I3115" s="318">
        <v>48944</v>
      </c>
      <c r="J3115" s="315"/>
      <c r="K3115" s="315">
        <v>4852</v>
      </c>
      <c r="L3115" s="315" t="s">
        <v>2187</v>
      </c>
      <c r="M3115" s="315" t="s">
        <v>776</v>
      </c>
      <c r="N3115" s="315" t="s">
        <v>750</v>
      </c>
      <c r="O3115" s="315"/>
      <c r="P3115" s="315"/>
      <c r="Q3115" s="315"/>
    </row>
    <row r="3116" spans="1:17">
      <c r="A3116" s="315" t="s">
        <v>750</v>
      </c>
      <c r="B3116" s="315" t="s">
        <v>2095</v>
      </c>
      <c r="C3116" s="315" t="s">
        <v>2096</v>
      </c>
      <c r="D3116" s="316">
        <v>5</v>
      </c>
      <c r="E3116" s="317">
        <v>3767</v>
      </c>
      <c r="F3116" s="317">
        <v>2851.71</v>
      </c>
      <c r="G3116" s="318">
        <v>39570</v>
      </c>
      <c r="H3116" s="318">
        <v>39519</v>
      </c>
      <c r="I3116" s="318">
        <v>48914</v>
      </c>
      <c r="J3116" s="315"/>
      <c r="K3116" s="315">
        <v>4852</v>
      </c>
      <c r="L3116" s="315" t="s">
        <v>2187</v>
      </c>
      <c r="M3116" s="315" t="s">
        <v>776</v>
      </c>
      <c r="N3116" s="315" t="s">
        <v>750</v>
      </c>
      <c r="O3116" s="315"/>
      <c r="P3116" s="315"/>
      <c r="Q3116" s="315"/>
    </row>
    <row r="3117" spans="1:17">
      <c r="A3117" s="315" t="s">
        <v>755</v>
      </c>
      <c r="B3117" s="315" t="s">
        <v>2095</v>
      </c>
      <c r="C3117" s="315" t="s">
        <v>2098</v>
      </c>
      <c r="D3117" s="316">
        <v>5</v>
      </c>
      <c r="E3117" s="317">
        <v>4964</v>
      </c>
      <c r="F3117" s="317">
        <v>2397.6200000000003</v>
      </c>
      <c r="G3117" s="318">
        <v>39569</v>
      </c>
      <c r="H3117" s="318">
        <v>40779</v>
      </c>
      <c r="I3117" s="318">
        <v>50040</v>
      </c>
      <c r="J3117" s="315"/>
      <c r="K3117" s="315">
        <v>5622</v>
      </c>
      <c r="L3117" s="315" t="s">
        <v>2612</v>
      </c>
      <c r="M3117" s="315" t="s">
        <v>776</v>
      </c>
      <c r="N3117" s="315" t="s">
        <v>755</v>
      </c>
      <c r="O3117" s="315"/>
      <c r="P3117" s="315"/>
      <c r="Q3117" s="315"/>
    </row>
    <row r="3118" spans="1:17">
      <c r="A3118" s="315" t="s">
        <v>755</v>
      </c>
      <c r="B3118" s="319" t="s">
        <v>2095</v>
      </c>
      <c r="C3118" s="319" t="s">
        <v>2098</v>
      </c>
      <c r="D3118" s="320">
        <v>5</v>
      </c>
      <c r="E3118" s="317">
        <v>6088</v>
      </c>
      <c r="F3118" s="317">
        <v>4566</v>
      </c>
      <c r="G3118" s="321">
        <v>39570</v>
      </c>
      <c r="H3118" s="321">
        <v>39526</v>
      </c>
      <c r="I3118" s="321">
        <v>48944</v>
      </c>
      <c r="J3118" s="319"/>
      <c r="K3118" s="322">
        <v>5512</v>
      </c>
      <c r="L3118" s="319" t="s">
        <v>3177</v>
      </c>
      <c r="M3118" s="319" t="s">
        <v>776</v>
      </c>
      <c r="N3118" s="315" t="s">
        <v>755</v>
      </c>
      <c r="O3118" s="319"/>
      <c r="P3118" s="319"/>
      <c r="Q3118" s="319"/>
    </row>
    <row r="3119" spans="1:17">
      <c r="A3119" s="315" t="s">
        <v>755</v>
      </c>
      <c r="B3119" s="315" t="s">
        <v>2095</v>
      </c>
      <c r="C3119" s="315" t="s">
        <v>2098</v>
      </c>
      <c r="D3119" s="316">
        <v>5</v>
      </c>
      <c r="E3119" s="317">
        <v>4862</v>
      </c>
      <c r="F3119" s="317">
        <v>3646.5</v>
      </c>
      <c r="G3119" s="318">
        <v>39570</v>
      </c>
      <c r="H3119" s="318">
        <v>39784</v>
      </c>
      <c r="I3119" s="318">
        <v>48914</v>
      </c>
      <c r="J3119" s="315"/>
      <c r="K3119" s="315">
        <v>3658</v>
      </c>
      <c r="L3119" s="315" t="s">
        <v>2743</v>
      </c>
      <c r="M3119" s="315" t="s">
        <v>764</v>
      </c>
      <c r="N3119" s="315" t="s">
        <v>755</v>
      </c>
      <c r="O3119" s="315"/>
      <c r="P3119" s="315"/>
      <c r="Q3119" s="315"/>
    </row>
    <row r="3120" spans="1:17">
      <c r="A3120" s="315" t="s">
        <v>755</v>
      </c>
      <c r="B3120" s="315" t="s">
        <v>2095</v>
      </c>
      <c r="C3120" s="315" t="s">
        <v>2098</v>
      </c>
      <c r="D3120" s="316">
        <v>5</v>
      </c>
      <c r="E3120" s="317">
        <v>5648</v>
      </c>
      <c r="F3120" s="317">
        <v>4236</v>
      </c>
      <c r="G3120" s="318">
        <v>39570</v>
      </c>
      <c r="H3120" s="318">
        <v>39640</v>
      </c>
      <c r="I3120" s="318">
        <v>48944</v>
      </c>
      <c r="J3120" s="315"/>
      <c r="K3120" s="315">
        <v>3624</v>
      </c>
      <c r="L3120" s="315" t="s">
        <v>2569</v>
      </c>
      <c r="M3120" s="315" t="s">
        <v>764</v>
      </c>
      <c r="N3120" s="315" t="s">
        <v>755</v>
      </c>
      <c r="O3120" s="315"/>
      <c r="P3120" s="315"/>
      <c r="Q3120" s="315"/>
    </row>
    <row r="3121" spans="1:17">
      <c r="A3121" s="315" t="s">
        <v>755</v>
      </c>
      <c r="B3121" s="315" t="s">
        <v>2095</v>
      </c>
      <c r="C3121" s="315" t="s">
        <v>2098</v>
      </c>
      <c r="D3121" s="316">
        <v>5</v>
      </c>
      <c r="E3121" s="317">
        <v>5000.4800000000005</v>
      </c>
      <c r="F3121" s="317">
        <v>3750.3799999999997</v>
      </c>
      <c r="G3121" s="318">
        <v>39604</v>
      </c>
      <c r="H3121" s="318">
        <v>40004</v>
      </c>
      <c r="I3121" s="318">
        <v>49309</v>
      </c>
      <c r="J3121" s="315"/>
      <c r="K3121" s="315">
        <v>8400</v>
      </c>
      <c r="L3121" s="315" t="s">
        <v>2085</v>
      </c>
      <c r="M3121" s="315" t="s">
        <v>784</v>
      </c>
      <c r="N3121" s="315" t="s">
        <v>755</v>
      </c>
      <c r="O3121" s="315"/>
      <c r="P3121" s="315"/>
      <c r="Q3121" s="315"/>
    </row>
    <row r="3122" spans="1:17">
      <c r="A3122" s="315" t="s">
        <v>755</v>
      </c>
      <c r="B3122" s="315" t="s">
        <v>2095</v>
      </c>
      <c r="C3122" s="315" t="s">
        <v>2098</v>
      </c>
      <c r="D3122" s="316">
        <v>5</v>
      </c>
      <c r="E3122" s="317">
        <v>5173</v>
      </c>
      <c r="F3122" s="317">
        <v>3879.75</v>
      </c>
      <c r="G3122" s="318">
        <v>39632</v>
      </c>
      <c r="H3122" s="318">
        <v>39910</v>
      </c>
      <c r="I3122" s="318">
        <v>49309</v>
      </c>
      <c r="J3122" s="315"/>
      <c r="K3122" s="315">
        <v>3504</v>
      </c>
      <c r="L3122" s="315" t="s">
        <v>3386</v>
      </c>
      <c r="M3122" s="315" t="s">
        <v>764</v>
      </c>
      <c r="N3122" s="315" t="s">
        <v>755</v>
      </c>
      <c r="O3122" s="315"/>
      <c r="P3122" s="315"/>
      <c r="Q3122" s="315"/>
    </row>
    <row r="3123" spans="1:17">
      <c r="A3123" s="315" t="s">
        <v>755</v>
      </c>
      <c r="B3123" s="315" t="s">
        <v>2095</v>
      </c>
      <c r="C3123" s="315" t="s">
        <v>2096</v>
      </c>
      <c r="D3123" s="316">
        <v>5</v>
      </c>
      <c r="E3123" s="317">
        <v>5818</v>
      </c>
      <c r="F3123" s="317">
        <v>5236.2000000000007</v>
      </c>
      <c r="G3123" s="318">
        <v>39570</v>
      </c>
      <c r="H3123" s="318">
        <v>39874</v>
      </c>
      <c r="I3123" s="318">
        <v>49309</v>
      </c>
      <c r="J3123" s="315"/>
      <c r="K3123" s="315">
        <v>1585</v>
      </c>
      <c r="L3123" s="315" t="s">
        <v>3387</v>
      </c>
      <c r="M3123" s="315" t="s">
        <v>766</v>
      </c>
      <c r="N3123" s="315" t="s">
        <v>755</v>
      </c>
      <c r="O3123" s="315"/>
      <c r="P3123" s="315"/>
      <c r="Q3123" s="315"/>
    </row>
    <row r="3124" spans="1:17">
      <c r="A3124" s="315" t="s">
        <v>755</v>
      </c>
      <c r="B3124" s="315" t="s">
        <v>2095</v>
      </c>
      <c r="C3124" s="315" t="s">
        <v>2098</v>
      </c>
      <c r="D3124" s="316">
        <v>5</v>
      </c>
      <c r="E3124" s="317">
        <v>5913.3600000000006</v>
      </c>
      <c r="F3124" s="317">
        <v>3636.72</v>
      </c>
      <c r="G3124" s="318">
        <v>39573</v>
      </c>
      <c r="H3124" s="318">
        <v>40304</v>
      </c>
      <c r="I3124" s="318">
        <v>49674</v>
      </c>
      <c r="J3124" s="315"/>
      <c r="K3124" s="315">
        <v>7141</v>
      </c>
      <c r="L3124" s="315" t="s">
        <v>2482</v>
      </c>
      <c r="M3124" s="315" t="s">
        <v>966</v>
      </c>
      <c r="N3124" s="315" t="s">
        <v>755</v>
      </c>
      <c r="O3124" s="315"/>
      <c r="P3124" s="315"/>
      <c r="Q3124" s="315"/>
    </row>
    <row r="3125" spans="1:17">
      <c r="A3125" s="315" t="s">
        <v>755</v>
      </c>
      <c r="B3125" s="315" t="s">
        <v>2095</v>
      </c>
      <c r="C3125" s="315" t="s">
        <v>2096</v>
      </c>
      <c r="D3125" s="316">
        <v>5</v>
      </c>
      <c r="E3125" s="317">
        <v>4956</v>
      </c>
      <c r="F3125" s="317">
        <v>4460.3999999999996</v>
      </c>
      <c r="G3125" s="318">
        <v>39601</v>
      </c>
      <c r="H3125" s="318">
        <v>38845</v>
      </c>
      <c r="I3125" s="318">
        <v>48213</v>
      </c>
      <c r="J3125" s="315"/>
      <c r="K3125" s="315">
        <v>1070</v>
      </c>
      <c r="L3125" s="315" t="s">
        <v>1489</v>
      </c>
      <c r="M3125" s="315" t="s">
        <v>766</v>
      </c>
      <c r="N3125" s="315" t="s">
        <v>755</v>
      </c>
      <c r="O3125" s="315"/>
      <c r="P3125" s="315"/>
      <c r="Q3125" s="315"/>
    </row>
    <row r="3126" spans="1:17">
      <c r="A3126" s="315" t="s">
        <v>755</v>
      </c>
      <c r="B3126" s="315" t="s">
        <v>2095</v>
      </c>
      <c r="C3126" s="315" t="s">
        <v>2098</v>
      </c>
      <c r="D3126" s="316">
        <v>5</v>
      </c>
      <c r="E3126" s="317">
        <v>4666</v>
      </c>
      <c r="F3126" s="317">
        <v>3499.5</v>
      </c>
      <c r="G3126" s="318">
        <v>39589</v>
      </c>
      <c r="H3126" s="318">
        <v>39998</v>
      </c>
      <c r="I3126" s="318">
        <v>49309</v>
      </c>
      <c r="J3126" s="315"/>
      <c r="K3126" s="315">
        <v>3052</v>
      </c>
      <c r="L3126" s="315" t="s">
        <v>2216</v>
      </c>
      <c r="M3126" s="315" t="s">
        <v>764</v>
      </c>
      <c r="N3126" s="315" t="s">
        <v>755</v>
      </c>
      <c r="O3126" s="315"/>
      <c r="P3126" s="315"/>
      <c r="Q3126" s="315"/>
    </row>
    <row r="3127" spans="1:17">
      <c r="A3127" s="315" t="s">
        <v>755</v>
      </c>
      <c r="B3127" s="315" t="s">
        <v>2095</v>
      </c>
      <c r="C3127" s="315" t="s">
        <v>2098</v>
      </c>
      <c r="D3127" s="316">
        <v>5</v>
      </c>
      <c r="E3127" s="317">
        <v>4587</v>
      </c>
      <c r="F3127" s="317">
        <v>3440.25</v>
      </c>
      <c r="G3127" s="318">
        <v>39630</v>
      </c>
      <c r="H3127" s="318">
        <v>39745</v>
      </c>
      <c r="I3127" s="318">
        <v>48944</v>
      </c>
      <c r="J3127" s="315"/>
      <c r="K3127" s="315">
        <v>3110</v>
      </c>
      <c r="L3127" s="315" t="s">
        <v>2198</v>
      </c>
      <c r="M3127" s="315" t="s">
        <v>764</v>
      </c>
      <c r="N3127" s="315" t="s">
        <v>755</v>
      </c>
      <c r="O3127" s="315"/>
      <c r="P3127" s="315"/>
      <c r="Q3127" s="315"/>
    </row>
    <row r="3128" spans="1:17">
      <c r="A3128" s="315" t="s">
        <v>755</v>
      </c>
      <c r="B3128" s="315" t="s">
        <v>2095</v>
      </c>
      <c r="C3128" s="315" t="s">
        <v>2098</v>
      </c>
      <c r="D3128" s="316">
        <v>5</v>
      </c>
      <c r="E3128" s="317">
        <v>4550</v>
      </c>
      <c r="F3128" s="317">
        <v>3412.5</v>
      </c>
      <c r="G3128" s="318">
        <v>39665</v>
      </c>
      <c r="H3128" s="318">
        <v>40014</v>
      </c>
      <c r="I3128" s="318">
        <v>49309</v>
      </c>
      <c r="J3128" s="315"/>
      <c r="K3128" s="315">
        <v>5430</v>
      </c>
      <c r="L3128" s="315" t="s">
        <v>2233</v>
      </c>
      <c r="M3128" s="315" t="s">
        <v>776</v>
      </c>
      <c r="N3128" s="315" t="s">
        <v>755</v>
      </c>
      <c r="O3128" s="315"/>
      <c r="P3128" s="315"/>
      <c r="Q3128" s="315"/>
    </row>
    <row r="3129" spans="1:17">
      <c r="A3129" s="315" t="s">
        <v>755</v>
      </c>
      <c r="B3129" s="315" t="s">
        <v>2095</v>
      </c>
      <c r="C3129" s="315" t="s">
        <v>2098</v>
      </c>
      <c r="D3129" s="316">
        <v>5</v>
      </c>
      <c r="E3129" s="317">
        <v>3601</v>
      </c>
      <c r="F3129" s="317">
        <v>2700.75</v>
      </c>
      <c r="G3129" s="318">
        <v>39643</v>
      </c>
      <c r="H3129" s="318">
        <v>40087</v>
      </c>
      <c r="I3129" s="318">
        <v>49309</v>
      </c>
      <c r="J3129" s="315"/>
      <c r="K3129" s="315">
        <v>8854</v>
      </c>
      <c r="L3129" s="315" t="s">
        <v>2584</v>
      </c>
      <c r="M3129" s="315" t="s">
        <v>1388</v>
      </c>
      <c r="N3129" s="315" t="s">
        <v>755</v>
      </c>
      <c r="O3129" s="315"/>
      <c r="P3129" s="315"/>
      <c r="Q3129" s="315"/>
    </row>
    <row r="3130" spans="1:17">
      <c r="A3130" s="315" t="s">
        <v>755</v>
      </c>
      <c r="B3130" s="315" t="s">
        <v>2095</v>
      </c>
      <c r="C3130" s="315" t="s">
        <v>2096</v>
      </c>
      <c r="D3130" s="316">
        <v>5</v>
      </c>
      <c r="E3130" s="317">
        <v>4639</v>
      </c>
      <c r="F3130" s="317">
        <v>4175.1000000000004</v>
      </c>
      <c r="G3130" s="318">
        <v>39652</v>
      </c>
      <c r="H3130" s="318">
        <v>40064</v>
      </c>
      <c r="I3130" s="318">
        <v>49309</v>
      </c>
      <c r="J3130" s="315"/>
      <c r="K3130" s="315">
        <v>3032</v>
      </c>
      <c r="L3130" s="315" t="s">
        <v>3388</v>
      </c>
      <c r="M3130" s="315" t="s">
        <v>764</v>
      </c>
      <c r="N3130" s="315" t="s">
        <v>755</v>
      </c>
      <c r="O3130" s="315"/>
      <c r="P3130" s="315"/>
      <c r="Q3130" s="315"/>
    </row>
    <row r="3131" spans="1:17">
      <c r="A3131" s="315" t="s">
        <v>755</v>
      </c>
      <c r="B3131" s="315" t="s">
        <v>2095</v>
      </c>
      <c r="C3131" s="315" t="s">
        <v>2098</v>
      </c>
      <c r="D3131" s="316">
        <v>5</v>
      </c>
      <c r="E3131" s="317">
        <v>3752</v>
      </c>
      <c r="F3131" s="317">
        <v>2814</v>
      </c>
      <c r="G3131" s="318">
        <v>39668</v>
      </c>
      <c r="H3131" s="318">
        <v>40143</v>
      </c>
      <c r="I3131" s="318">
        <v>49309</v>
      </c>
      <c r="J3131" s="315"/>
      <c r="K3131" s="315">
        <v>1234</v>
      </c>
      <c r="L3131" s="315" t="s">
        <v>2677</v>
      </c>
      <c r="M3131" s="315" t="s">
        <v>1827</v>
      </c>
      <c r="N3131" s="315" t="s">
        <v>755</v>
      </c>
      <c r="O3131" s="315"/>
      <c r="P3131" s="315"/>
      <c r="Q3131" s="315"/>
    </row>
    <row r="3132" spans="1:17">
      <c r="A3132" s="315" t="s">
        <v>755</v>
      </c>
      <c r="B3132" s="315" t="s">
        <v>2095</v>
      </c>
      <c r="C3132" s="315" t="s">
        <v>2098</v>
      </c>
      <c r="D3132" s="316">
        <v>5</v>
      </c>
      <c r="E3132" s="317">
        <v>4404</v>
      </c>
      <c r="F3132" s="317">
        <v>1757.2</v>
      </c>
      <c r="G3132" s="318">
        <v>39673</v>
      </c>
      <c r="H3132" s="318">
        <v>41180</v>
      </c>
      <c r="I3132" s="318">
        <v>50405</v>
      </c>
      <c r="J3132" s="315"/>
      <c r="K3132" s="315">
        <v>9042</v>
      </c>
      <c r="L3132" s="315" t="s">
        <v>1933</v>
      </c>
      <c r="M3132" s="315" t="s">
        <v>781</v>
      </c>
      <c r="N3132" s="315" t="s">
        <v>755</v>
      </c>
      <c r="O3132" s="315"/>
      <c r="P3132" s="315"/>
      <c r="Q3132" s="315"/>
    </row>
    <row r="3133" spans="1:17">
      <c r="A3133" s="315" t="s">
        <v>755</v>
      </c>
      <c r="B3133" s="315" t="s">
        <v>2095</v>
      </c>
      <c r="C3133" s="315" t="s">
        <v>2098</v>
      </c>
      <c r="D3133" s="316">
        <v>5</v>
      </c>
      <c r="E3133" s="317">
        <v>5246</v>
      </c>
      <c r="F3133" s="317">
        <v>3934.5</v>
      </c>
      <c r="G3133" s="318">
        <v>39695</v>
      </c>
      <c r="H3133" s="318">
        <v>40057</v>
      </c>
      <c r="I3133" s="318">
        <v>49309</v>
      </c>
      <c r="J3133" s="315"/>
      <c r="K3133" s="315">
        <v>6205</v>
      </c>
      <c r="L3133" s="315" t="s">
        <v>3302</v>
      </c>
      <c r="M3133" s="315" t="s">
        <v>788</v>
      </c>
      <c r="N3133" s="315" t="s">
        <v>755</v>
      </c>
      <c r="O3133" s="315"/>
      <c r="P3133" s="315"/>
      <c r="Q3133" s="315"/>
    </row>
    <row r="3134" spans="1:17">
      <c r="A3134" s="315" t="s">
        <v>755</v>
      </c>
      <c r="B3134" s="315" t="s">
        <v>2095</v>
      </c>
      <c r="C3134" s="315" t="s">
        <v>2098</v>
      </c>
      <c r="D3134" s="316">
        <v>5</v>
      </c>
      <c r="E3134" s="317">
        <v>5556</v>
      </c>
      <c r="F3134" s="317">
        <v>4167</v>
      </c>
      <c r="G3134" s="318">
        <v>39696</v>
      </c>
      <c r="H3134" s="318">
        <v>39388</v>
      </c>
      <c r="I3134" s="318">
        <v>48549</v>
      </c>
      <c r="J3134" s="315"/>
      <c r="K3134" s="315">
        <v>1315</v>
      </c>
      <c r="L3134" s="315" t="s">
        <v>2599</v>
      </c>
      <c r="M3134" s="315" t="s">
        <v>766</v>
      </c>
      <c r="N3134" s="315" t="s">
        <v>755</v>
      </c>
      <c r="O3134" s="315"/>
      <c r="P3134" s="315"/>
      <c r="Q3134" s="315"/>
    </row>
    <row r="3135" spans="1:17">
      <c r="A3135" s="315" t="s">
        <v>750</v>
      </c>
      <c r="B3135" s="315" t="s">
        <v>2095</v>
      </c>
      <c r="C3135" s="315" t="s">
        <v>2098</v>
      </c>
      <c r="D3135" s="316">
        <v>5</v>
      </c>
      <c r="E3135" s="317">
        <v>5627</v>
      </c>
      <c r="F3135" s="317">
        <v>4220.25</v>
      </c>
      <c r="G3135" s="318">
        <v>39741</v>
      </c>
      <c r="H3135" s="318">
        <v>39833</v>
      </c>
      <c r="I3135" s="318">
        <v>49309</v>
      </c>
      <c r="J3135" s="315"/>
      <c r="K3135" s="315">
        <v>7443</v>
      </c>
      <c r="L3135" s="315" t="s">
        <v>3389</v>
      </c>
      <c r="M3135" s="315" t="s">
        <v>966</v>
      </c>
      <c r="N3135" s="315" t="s">
        <v>750</v>
      </c>
      <c r="O3135" s="315"/>
      <c r="P3135" s="315"/>
      <c r="Q3135" s="315"/>
    </row>
    <row r="3136" spans="1:17">
      <c r="A3136" s="315" t="s">
        <v>755</v>
      </c>
      <c r="B3136" s="315" t="s">
        <v>2095</v>
      </c>
      <c r="C3136" s="315" t="s">
        <v>2098</v>
      </c>
      <c r="D3136" s="316">
        <v>5</v>
      </c>
      <c r="E3136" s="317">
        <v>3818.29</v>
      </c>
      <c r="F3136" s="317">
        <v>2348.2599999999998</v>
      </c>
      <c r="G3136" s="318">
        <v>39772</v>
      </c>
      <c r="H3136" s="318">
        <v>40205</v>
      </c>
      <c r="I3136" s="318">
        <v>49674</v>
      </c>
      <c r="J3136" s="315"/>
      <c r="K3136" s="315">
        <v>2540</v>
      </c>
      <c r="L3136" s="315" t="s">
        <v>1527</v>
      </c>
      <c r="M3136" s="315" t="s">
        <v>1296</v>
      </c>
      <c r="N3136" s="315" t="s">
        <v>755</v>
      </c>
      <c r="O3136" s="315"/>
      <c r="P3136" s="315"/>
      <c r="Q3136" s="315"/>
    </row>
    <row r="3137" spans="1:17">
      <c r="A3137" s="315" t="s">
        <v>755</v>
      </c>
      <c r="B3137" s="315" t="s">
        <v>2095</v>
      </c>
      <c r="C3137" s="315" t="s">
        <v>2098</v>
      </c>
      <c r="D3137" s="316">
        <v>5</v>
      </c>
      <c r="E3137" s="317">
        <v>4996</v>
      </c>
      <c r="F3137" s="317">
        <v>3747</v>
      </c>
      <c r="G3137" s="318">
        <v>39793</v>
      </c>
      <c r="H3137" s="318">
        <v>40028</v>
      </c>
      <c r="I3137" s="318">
        <v>49309</v>
      </c>
      <c r="J3137" s="315"/>
      <c r="K3137" s="315">
        <v>8360</v>
      </c>
      <c r="L3137" s="315" t="s">
        <v>3390</v>
      </c>
      <c r="M3137" s="315" t="s">
        <v>792</v>
      </c>
      <c r="N3137" s="315" t="s">
        <v>755</v>
      </c>
      <c r="O3137" s="315"/>
      <c r="P3137" s="315"/>
      <c r="Q3137" s="315"/>
    </row>
    <row r="3138" spans="1:17">
      <c r="A3138" s="315" t="s">
        <v>755</v>
      </c>
      <c r="B3138" s="315" t="s">
        <v>2095</v>
      </c>
      <c r="C3138" s="315" t="s">
        <v>2098</v>
      </c>
      <c r="D3138" s="316">
        <v>5</v>
      </c>
      <c r="E3138" s="317">
        <v>5772</v>
      </c>
      <c r="F3138" s="317">
        <v>4329</v>
      </c>
      <c r="G3138" s="318">
        <v>39863</v>
      </c>
      <c r="H3138" s="318">
        <v>39969</v>
      </c>
      <c r="I3138" s="318">
        <v>49309</v>
      </c>
      <c r="J3138" s="315"/>
      <c r="K3138" s="315">
        <v>2027</v>
      </c>
      <c r="L3138" s="315" t="s">
        <v>3391</v>
      </c>
      <c r="M3138" s="315" t="s">
        <v>758</v>
      </c>
      <c r="N3138" s="315" t="s">
        <v>755</v>
      </c>
      <c r="O3138" s="315"/>
      <c r="P3138" s="315"/>
      <c r="Q3138" s="315"/>
    </row>
    <row r="3139" spans="1:17">
      <c r="A3139" s="315" t="s">
        <v>755</v>
      </c>
      <c r="B3139" s="315" t="s">
        <v>2095</v>
      </c>
      <c r="C3139" s="315" t="s">
        <v>2098</v>
      </c>
      <c r="D3139" s="316">
        <v>5</v>
      </c>
      <c r="E3139" s="317">
        <v>5487</v>
      </c>
      <c r="F3139" s="317">
        <v>4115.25</v>
      </c>
      <c r="G3139" s="318">
        <v>39827</v>
      </c>
      <c r="H3139" s="318">
        <v>40022</v>
      </c>
      <c r="I3139" s="318">
        <v>49309</v>
      </c>
      <c r="J3139" s="315"/>
      <c r="K3139" s="315">
        <v>3127</v>
      </c>
      <c r="L3139" s="315" t="s">
        <v>3392</v>
      </c>
      <c r="M3139" s="315" t="s">
        <v>764</v>
      </c>
      <c r="N3139" s="315" t="s">
        <v>755</v>
      </c>
      <c r="O3139" s="315"/>
      <c r="P3139" s="315"/>
      <c r="Q3139" s="315"/>
    </row>
    <row r="3140" spans="1:17">
      <c r="A3140" s="315" t="s">
        <v>755</v>
      </c>
      <c r="B3140" s="315" t="s">
        <v>2095</v>
      </c>
      <c r="C3140" s="315" t="s">
        <v>2098</v>
      </c>
      <c r="D3140" s="316">
        <v>5</v>
      </c>
      <c r="E3140" s="317">
        <v>4622.6099999999997</v>
      </c>
      <c r="F3140" s="317">
        <v>3466.97</v>
      </c>
      <c r="G3140" s="318">
        <v>39899</v>
      </c>
      <c r="H3140" s="318">
        <v>39891</v>
      </c>
      <c r="I3140" s="318">
        <v>49309</v>
      </c>
      <c r="J3140" s="315"/>
      <c r="K3140" s="315">
        <v>5015</v>
      </c>
      <c r="L3140" s="315" t="s">
        <v>3150</v>
      </c>
      <c r="M3140" s="315" t="s">
        <v>1296</v>
      </c>
      <c r="N3140" s="315" t="s">
        <v>755</v>
      </c>
      <c r="O3140" s="315"/>
      <c r="P3140" s="315"/>
      <c r="Q3140" s="315"/>
    </row>
    <row r="3141" spans="1:17">
      <c r="A3141" s="315" t="s">
        <v>755</v>
      </c>
      <c r="B3141" s="315" t="s">
        <v>2095</v>
      </c>
      <c r="C3141" s="315" t="s">
        <v>2098</v>
      </c>
      <c r="D3141" s="316">
        <v>5</v>
      </c>
      <c r="E3141" s="317">
        <v>4843.1100000000006</v>
      </c>
      <c r="F3141" s="317">
        <v>3632.35</v>
      </c>
      <c r="G3141" s="318">
        <v>39931</v>
      </c>
      <c r="H3141" s="318">
        <v>40088</v>
      </c>
      <c r="I3141" s="318">
        <v>49309</v>
      </c>
      <c r="J3141" s="315"/>
      <c r="K3141" s="315">
        <v>4102</v>
      </c>
      <c r="L3141" s="315" t="s">
        <v>2471</v>
      </c>
      <c r="M3141" s="315" t="s">
        <v>1484</v>
      </c>
      <c r="N3141" s="315" t="s">
        <v>755</v>
      </c>
      <c r="O3141" s="315"/>
      <c r="P3141" s="315"/>
      <c r="Q3141" s="315"/>
    </row>
    <row r="3142" spans="1:17">
      <c r="A3142" s="315" t="s">
        <v>755</v>
      </c>
      <c r="B3142" s="315" t="s">
        <v>2095</v>
      </c>
      <c r="C3142" s="315" t="s">
        <v>2098</v>
      </c>
      <c r="D3142" s="316">
        <v>5</v>
      </c>
      <c r="E3142" s="317">
        <v>4529</v>
      </c>
      <c r="F3142" s="317">
        <v>3396.75</v>
      </c>
      <c r="G3142" s="318">
        <v>39955</v>
      </c>
      <c r="H3142" s="318">
        <v>39953</v>
      </c>
      <c r="I3142" s="318">
        <v>49309</v>
      </c>
      <c r="J3142" s="315"/>
      <c r="K3142" s="315">
        <v>4418</v>
      </c>
      <c r="L3142" s="315" t="s">
        <v>3393</v>
      </c>
      <c r="M3142" s="315" t="s">
        <v>1484</v>
      </c>
      <c r="N3142" s="315" t="s">
        <v>755</v>
      </c>
      <c r="O3142" s="315"/>
      <c r="P3142" s="315"/>
      <c r="Q3142" s="315"/>
    </row>
    <row r="3143" spans="1:17">
      <c r="A3143" s="315" t="s">
        <v>755</v>
      </c>
      <c r="B3143" s="315" t="s">
        <v>2095</v>
      </c>
      <c r="C3143" s="315" t="s">
        <v>2098</v>
      </c>
      <c r="D3143" s="316">
        <v>5</v>
      </c>
      <c r="E3143" s="317">
        <v>4539</v>
      </c>
      <c r="F3143" s="317">
        <v>3404.25</v>
      </c>
      <c r="G3143" s="318">
        <v>39954</v>
      </c>
      <c r="H3143" s="318">
        <v>38867</v>
      </c>
      <c r="I3143" s="318">
        <v>48213</v>
      </c>
      <c r="J3143" s="315"/>
      <c r="K3143" s="315">
        <v>1938</v>
      </c>
      <c r="L3143" s="315" t="s">
        <v>3394</v>
      </c>
      <c r="M3143" s="315" t="s">
        <v>754</v>
      </c>
      <c r="N3143" s="315" t="s">
        <v>755</v>
      </c>
      <c r="O3143" s="315"/>
      <c r="P3143" s="315"/>
      <c r="Q3143" s="315"/>
    </row>
    <row r="3144" spans="1:17">
      <c r="A3144" s="315" t="s">
        <v>750</v>
      </c>
      <c r="B3144" s="315" t="s">
        <v>2095</v>
      </c>
      <c r="C3144" s="315" t="s">
        <v>2098</v>
      </c>
      <c r="D3144" s="316">
        <v>5</v>
      </c>
      <c r="E3144" s="317">
        <v>4410</v>
      </c>
      <c r="F3144" s="317">
        <v>2712.16</v>
      </c>
      <c r="G3144" s="318">
        <v>39972</v>
      </c>
      <c r="H3144" s="318">
        <v>40268</v>
      </c>
      <c r="I3144" s="318">
        <v>49674</v>
      </c>
      <c r="J3144" s="315"/>
      <c r="K3144" s="315">
        <v>5600</v>
      </c>
      <c r="L3144" s="315" t="s">
        <v>2707</v>
      </c>
      <c r="M3144" s="315" t="s">
        <v>776</v>
      </c>
      <c r="N3144" s="315" t="s">
        <v>750</v>
      </c>
      <c r="O3144" s="315"/>
      <c r="P3144" s="315"/>
      <c r="Q3144" s="315"/>
    </row>
    <row r="3145" spans="1:17">
      <c r="A3145" s="315" t="s">
        <v>755</v>
      </c>
      <c r="B3145" s="315" t="s">
        <v>2095</v>
      </c>
      <c r="C3145" s="315" t="s">
        <v>2098</v>
      </c>
      <c r="D3145" s="316">
        <v>5</v>
      </c>
      <c r="E3145" s="317">
        <v>4990</v>
      </c>
      <c r="F3145" s="317">
        <v>3742.5</v>
      </c>
      <c r="G3145" s="318">
        <v>39986</v>
      </c>
      <c r="H3145" s="318">
        <v>40100</v>
      </c>
      <c r="I3145" s="318">
        <v>49309</v>
      </c>
      <c r="J3145" s="315"/>
      <c r="K3145" s="315">
        <v>4852</v>
      </c>
      <c r="L3145" s="315" t="s">
        <v>2187</v>
      </c>
      <c r="M3145" s="315" t="s">
        <v>776</v>
      </c>
      <c r="N3145" s="315" t="s">
        <v>755</v>
      </c>
      <c r="O3145" s="315"/>
      <c r="P3145" s="315"/>
      <c r="Q3145" s="315"/>
    </row>
    <row r="3146" spans="1:17">
      <c r="A3146" s="315" t="s">
        <v>755</v>
      </c>
      <c r="B3146" s="315" t="s">
        <v>2095</v>
      </c>
      <c r="C3146" s="315" t="s">
        <v>2098</v>
      </c>
      <c r="D3146" s="316">
        <v>5</v>
      </c>
      <c r="E3146" s="317">
        <v>4698</v>
      </c>
      <c r="F3146" s="317">
        <v>2889.2799999999997</v>
      </c>
      <c r="G3146" s="318">
        <v>39995</v>
      </c>
      <c r="H3146" s="318">
        <v>40338</v>
      </c>
      <c r="I3146" s="318">
        <v>49674</v>
      </c>
      <c r="J3146" s="315"/>
      <c r="K3146" s="315">
        <v>6010</v>
      </c>
      <c r="L3146" s="315" t="s">
        <v>2282</v>
      </c>
      <c r="M3146" s="315" t="s">
        <v>788</v>
      </c>
      <c r="N3146" s="315" t="s">
        <v>755</v>
      </c>
      <c r="O3146" s="315"/>
      <c r="P3146" s="315"/>
      <c r="Q3146" s="315"/>
    </row>
    <row r="3147" spans="1:17">
      <c r="A3147" s="315" t="s">
        <v>755</v>
      </c>
      <c r="B3147" s="315" t="s">
        <v>2095</v>
      </c>
      <c r="C3147" s="315" t="s">
        <v>2098</v>
      </c>
      <c r="D3147" s="316">
        <v>5</v>
      </c>
      <c r="E3147" s="317">
        <v>5579</v>
      </c>
      <c r="F3147" s="317">
        <v>2226.02</v>
      </c>
      <c r="G3147" s="318">
        <v>39990</v>
      </c>
      <c r="H3147" s="318">
        <v>41271</v>
      </c>
      <c r="I3147" s="318">
        <v>50405</v>
      </c>
      <c r="J3147" s="315"/>
      <c r="K3147" s="315">
        <v>6645</v>
      </c>
      <c r="L3147" s="315" t="s">
        <v>3081</v>
      </c>
      <c r="M3147" s="315" t="s">
        <v>811</v>
      </c>
      <c r="N3147" s="315" t="s">
        <v>755</v>
      </c>
      <c r="O3147" s="315"/>
      <c r="P3147" s="315"/>
      <c r="Q3147" s="315"/>
    </row>
    <row r="3148" spans="1:17">
      <c r="A3148" s="315" t="s">
        <v>755</v>
      </c>
      <c r="B3148" s="315" t="s">
        <v>2095</v>
      </c>
      <c r="C3148" s="315" t="s">
        <v>2098</v>
      </c>
      <c r="D3148" s="316">
        <v>5</v>
      </c>
      <c r="E3148" s="317">
        <v>5731</v>
      </c>
      <c r="F3148" s="317">
        <v>4298.25</v>
      </c>
      <c r="G3148" s="318">
        <v>40000</v>
      </c>
      <c r="H3148" s="318">
        <v>39996</v>
      </c>
      <c r="I3148" s="318">
        <v>49309</v>
      </c>
      <c r="J3148" s="315"/>
      <c r="K3148" s="315">
        <v>1033</v>
      </c>
      <c r="L3148" s="315" t="s">
        <v>2513</v>
      </c>
      <c r="M3148" s="315" t="s">
        <v>766</v>
      </c>
      <c r="N3148" s="315" t="s">
        <v>755</v>
      </c>
      <c r="O3148" s="315"/>
      <c r="P3148" s="315"/>
      <c r="Q3148" s="315"/>
    </row>
    <row r="3149" spans="1:17">
      <c r="A3149" s="315" t="s">
        <v>755</v>
      </c>
      <c r="B3149" s="315" t="s">
        <v>2095</v>
      </c>
      <c r="C3149" s="315" t="s">
        <v>2098</v>
      </c>
      <c r="D3149" s="316">
        <v>5</v>
      </c>
      <c r="E3149" s="317">
        <v>4422</v>
      </c>
      <c r="F3149" s="317">
        <v>1764.3799999999999</v>
      </c>
      <c r="G3149" s="318">
        <v>40014</v>
      </c>
      <c r="H3149" s="318">
        <v>41179</v>
      </c>
      <c r="I3149" s="318">
        <v>50405</v>
      </c>
      <c r="J3149" s="315"/>
      <c r="K3149" s="315">
        <v>3619</v>
      </c>
      <c r="L3149" s="315" t="s">
        <v>2828</v>
      </c>
      <c r="M3149" s="315" t="s">
        <v>764</v>
      </c>
      <c r="N3149" s="315" t="s">
        <v>755</v>
      </c>
      <c r="O3149" s="315"/>
      <c r="P3149" s="315"/>
      <c r="Q3149" s="315"/>
    </row>
    <row r="3150" spans="1:17">
      <c r="A3150" s="315" t="s">
        <v>755</v>
      </c>
      <c r="B3150" s="315" t="s">
        <v>2095</v>
      </c>
      <c r="C3150" s="315" t="s">
        <v>2098</v>
      </c>
      <c r="D3150" s="316">
        <v>5</v>
      </c>
      <c r="E3150" s="317">
        <v>4680</v>
      </c>
      <c r="F3150" s="317">
        <v>3510</v>
      </c>
      <c r="G3150" s="318">
        <v>40007</v>
      </c>
      <c r="H3150" s="318">
        <v>40008</v>
      </c>
      <c r="I3150" s="318">
        <v>49309</v>
      </c>
      <c r="J3150" s="315"/>
      <c r="K3150" s="315">
        <v>5703</v>
      </c>
      <c r="L3150" s="315" t="s">
        <v>2485</v>
      </c>
      <c r="M3150" s="315" t="s">
        <v>776</v>
      </c>
      <c r="N3150" s="315" t="s">
        <v>755</v>
      </c>
      <c r="O3150" s="315"/>
      <c r="P3150" s="315"/>
      <c r="Q3150" s="315"/>
    </row>
    <row r="3151" spans="1:17">
      <c r="A3151" s="315" t="s">
        <v>755</v>
      </c>
      <c r="B3151" s="315" t="s">
        <v>2095</v>
      </c>
      <c r="C3151" s="315" t="s">
        <v>2098</v>
      </c>
      <c r="D3151" s="316">
        <v>5</v>
      </c>
      <c r="E3151" s="317">
        <v>4945</v>
      </c>
      <c r="F3151" s="317">
        <v>3708.75</v>
      </c>
      <c r="G3151" s="318">
        <v>40024</v>
      </c>
      <c r="H3151" s="318">
        <v>40141</v>
      </c>
      <c r="I3151" s="318">
        <v>49309</v>
      </c>
      <c r="J3151" s="315"/>
      <c r="K3151" s="315">
        <v>3661</v>
      </c>
      <c r="L3151" s="315" t="s">
        <v>1960</v>
      </c>
      <c r="M3151" s="315" t="s">
        <v>764</v>
      </c>
      <c r="N3151" s="315" t="s">
        <v>755</v>
      </c>
      <c r="O3151" s="315"/>
      <c r="P3151" s="315"/>
      <c r="Q3151" s="315"/>
    </row>
    <row r="3152" spans="1:17">
      <c r="A3152" s="315" t="s">
        <v>755</v>
      </c>
      <c r="B3152" s="315" t="s">
        <v>2095</v>
      </c>
      <c r="C3152" s="315" t="s">
        <v>2098</v>
      </c>
      <c r="D3152" s="316">
        <v>5</v>
      </c>
      <c r="E3152" s="317">
        <v>4220</v>
      </c>
      <c r="F3152" s="317">
        <v>1185.8200000000002</v>
      </c>
      <c r="G3152" s="318">
        <v>40060</v>
      </c>
      <c r="H3152" s="318">
        <v>42031</v>
      </c>
      <c r="I3152" s="318">
        <v>51501</v>
      </c>
      <c r="J3152" s="315"/>
      <c r="K3152" s="315">
        <v>6803</v>
      </c>
      <c r="L3152" s="315" t="s">
        <v>3395</v>
      </c>
      <c r="M3152" s="315" t="s">
        <v>811</v>
      </c>
      <c r="N3152" s="315" t="s">
        <v>755</v>
      </c>
      <c r="O3152" s="315"/>
      <c r="P3152" s="315"/>
      <c r="Q3152" s="315"/>
    </row>
    <row r="3153" spans="1:17">
      <c r="A3153" s="315" t="s">
        <v>755</v>
      </c>
      <c r="B3153" s="315" t="s">
        <v>2095</v>
      </c>
      <c r="C3153" s="315" t="s">
        <v>2098</v>
      </c>
      <c r="D3153" s="316">
        <v>5</v>
      </c>
      <c r="E3153" s="317">
        <v>3474</v>
      </c>
      <c r="F3153" s="317">
        <v>2136.52</v>
      </c>
      <c r="G3153" s="318">
        <v>40065</v>
      </c>
      <c r="H3153" s="318">
        <v>40451</v>
      </c>
      <c r="I3153" s="318">
        <v>49674</v>
      </c>
      <c r="J3153" s="315"/>
      <c r="K3153" s="315">
        <v>2562</v>
      </c>
      <c r="L3153" s="315" t="s">
        <v>3396</v>
      </c>
      <c r="M3153" s="315" t="s">
        <v>764</v>
      </c>
      <c r="N3153" s="315" t="s">
        <v>755</v>
      </c>
      <c r="O3153" s="315"/>
      <c r="P3153" s="315"/>
      <c r="Q3153" s="315"/>
    </row>
    <row r="3154" spans="1:17">
      <c r="A3154" s="315" t="s">
        <v>755</v>
      </c>
      <c r="B3154" s="315" t="s">
        <v>2095</v>
      </c>
      <c r="C3154" s="315" t="s">
        <v>2098</v>
      </c>
      <c r="D3154" s="316">
        <v>5</v>
      </c>
      <c r="E3154" s="317">
        <v>5330</v>
      </c>
      <c r="F3154" s="317">
        <v>3997.5</v>
      </c>
      <c r="G3154" s="318">
        <v>40091</v>
      </c>
      <c r="H3154" s="318">
        <v>40165</v>
      </c>
      <c r="I3154" s="318">
        <v>49309</v>
      </c>
      <c r="J3154" s="315"/>
      <c r="K3154" s="315">
        <v>5040</v>
      </c>
      <c r="L3154" s="315" t="s">
        <v>861</v>
      </c>
      <c r="M3154" s="315" t="s">
        <v>776</v>
      </c>
      <c r="N3154" s="315" t="s">
        <v>755</v>
      </c>
      <c r="O3154" s="315"/>
      <c r="P3154" s="315"/>
      <c r="Q3154" s="315"/>
    </row>
    <row r="3155" spans="1:17">
      <c r="A3155" s="315" t="s">
        <v>755</v>
      </c>
      <c r="B3155" s="315" t="s">
        <v>2095</v>
      </c>
      <c r="C3155" s="315" t="s">
        <v>2098</v>
      </c>
      <c r="D3155" s="316">
        <v>5</v>
      </c>
      <c r="E3155" s="317">
        <v>4395.3500000000004</v>
      </c>
      <c r="F3155" s="317">
        <v>3296.54</v>
      </c>
      <c r="G3155" s="318">
        <v>40071</v>
      </c>
      <c r="H3155" s="318">
        <v>40114</v>
      </c>
      <c r="I3155" s="318">
        <v>49309</v>
      </c>
      <c r="J3155" s="315"/>
      <c r="K3155" s="315">
        <v>5035</v>
      </c>
      <c r="L3155" s="315" t="s">
        <v>2401</v>
      </c>
      <c r="M3155" s="315" t="s">
        <v>776</v>
      </c>
      <c r="N3155" s="315" t="s">
        <v>755</v>
      </c>
      <c r="O3155" s="315"/>
      <c r="P3155" s="315"/>
      <c r="Q3155" s="315"/>
    </row>
    <row r="3156" spans="1:17">
      <c r="A3156" s="315" t="s">
        <v>755</v>
      </c>
      <c r="B3156" s="315" t="s">
        <v>2095</v>
      </c>
      <c r="C3156" s="315" t="s">
        <v>2098</v>
      </c>
      <c r="D3156" s="316">
        <v>5</v>
      </c>
      <c r="E3156" s="317">
        <v>5936</v>
      </c>
      <c r="F3156" s="317">
        <v>4452</v>
      </c>
      <c r="G3156" s="318">
        <v>40074</v>
      </c>
      <c r="H3156" s="318">
        <v>40170</v>
      </c>
      <c r="I3156" s="318">
        <v>49309</v>
      </c>
      <c r="J3156" s="315"/>
      <c r="K3156" s="315">
        <v>1713</v>
      </c>
      <c r="L3156" s="315" t="s">
        <v>3397</v>
      </c>
      <c r="M3156" s="315" t="s">
        <v>761</v>
      </c>
      <c r="N3156" s="315" t="s">
        <v>755</v>
      </c>
      <c r="O3156" s="315"/>
      <c r="P3156" s="315"/>
      <c r="Q3156" s="315"/>
    </row>
    <row r="3157" spans="1:17">
      <c r="A3157" s="315" t="s">
        <v>755</v>
      </c>
      <c r="B3157" s="315" t="s">
        <v>2095</v>
      </c>
      <c r="C3157" s="315" t="s">
        <v>2098</v>
      </c>
      <c r="D3157" s="316">
        <v>5</v>
      </c>
      <c r="E3157" s="317">
        <v>5777</v>
      </c>
      <c r="F3157" s="317">
        <v>1917.96</v>
      </c>
      <c r="G3157" s="318">
        <v>40070</v>
      </c>
      <c r="H3157" s="318">
        <v>41562</v>
      </c>
      <c r="I3157" s="318">
        <v>50770</v>
      </c>
      <c r="J3157" s="315"/>
      <c r="K3157" s="315">
        <v>1867</v>
      </c>
      <c r="L3157" s="315" t="s">
        <v>3398</v>
      </c>
      <c r="M3157" s="315" t="s">
        <v>766</v>
      </c>
      <c r="N3157" s="315" t="s">
        <v>755</v>
      </c>
      <c r="O3157" s="315"/>
      <c r="P3157" s="315"/>
      <c r="Q3157" s="315"/>
    </row>
    <row r="3158" spans="1:17">
      <c r="A3158" s="315" t="s">
        <v>755</v>
      </c>
      <c r="B3158" s="315" t="s">
        <v>2095</v>
      </c>
      <c r="C3158" s="315" t="s">
        <v>2098</v>
      </c>
      <c r="D3158" s="316">
        <v>5</v>
      </c>
      <c r="E3158" s="317">
        <v>4577</v>
      </c>
      <c r="F3158" s="317">
        <v>1400.5700000000002</v>
      </c>
      <c r="G3158" s="318">
        <v>40190</v>
      </c>
      <c r="H3158" s="318">
        <v>41870</v>
      </c>
      <c r="I3158" s="318">
        <v>51135</v>
      </c>
      <c r="J3158" s="315"/>
      <c r="K3158" s="315">
        <v>3634</v>
      </c>
      <c r="L3158" s="315" t="s">
        <v>2199</v>
      </c>
      <c r="M3158" s="315" t="s">
        <v>764</v>
      </c>
      <c r="N3158" s="315" t="s">
        <v>755</v>
      </c>
      <c r="O3158" s="315"/>
      <c r="P3158" s="315"/>
      <c r="Q3158" s="315"/>
    </row>
    <row r="3159" spans="1:17">
      <c r="A3159" s="315" t="s">
        <v>755</v>
      </c>
      <c r="B3159" s="315" t="s">
        <v>2095</v>
      </c>
      <c r="C3159" s="315" t="s">
        <v>2098</v>
      </c>
      <c r="D3159" s="316">
        <v>5</v>
      </c>
      <c r="E3159" s="317">
        <v>4857</v>
      </c>
      <c r="F3159" s="317">
        <v>2987.07</v>
      </c>
      <c r="G3159" s="318">
        <v>40212</v>
      </c>
      <c r="H3159" s="318">
        <v>40410</v>
      </c>
      <c r="I3159" s="318">
        <v>49674</v>
      </c>
      <c r="J3159" s="315"/>
      <c r="K3159" s="315">
        <v>4622</v>
      </c>
      <c r="L3159" s="315" t="s">
        <v>3399</v>
      </c>
      <c r="M3159" s="315" t="s">
        <v>1296</v>
      </c>
      <c r="N3159" s="315" t="s">
        <v>755</v>
      </c>
      <c r="O3159" s="315"/>
      <c r="P3159" s="315"/>
      <c r="Q3159" s="315"/>
    </row>
    <row r="3160" spans="1:17">
      <c r="A3160" s="315" t="s">
        <v>755</v>
      </c>
      <c r="B3160" s="315" t="s">
        <v>2095</v>
      </c>
      <c r="C3160" s="315" t="s">
        <v>2098</v>
      </c>
      <c r="D3160" s="316">
        <v>5</v>
      </c>
      <c r="E3160" s="317">
        <v>4430</v>
      </c>
      <c r="F3160" s="317">
        <v>2724.46</v>
      </c>
      <c r="G3160" s="318">
        <v>40217</v>
      </c>
      <c r="H3160" s="318">
        <v>40268</v>
      </c>
      <c r="I3160" s="318">
        <v>49674</v>
      </c>
      <c r="J3160" s="315"/>
      <c r="K3160" s="315">
        <v>2720</v>
      </c>
      <c r="L3160" s="315" t="s">
        <v>2504</v>
      </c>
      <c r="M3160" s="315" t="s">
        <v>764</v>
      </c>
      <c r="N3160" s="315" t="s">
        <v>755</v>
      </c>
      <c r="O3160" s="315"/>
      <c r="P3160" s="315"/>
      <c r="Q3160" s="315"/>
    </row>
    <row r="3161" spans="1:17">
      <c r="A3161" s="315" t="s">
        <v>755</v>
      </c>
      <c r="B3161" s="315" t="s">
        <v>2095</v>
      </c>
      <c r="C3161" s="315" t="s">
        <v>2096</v>
      </c>
      <c r="D3161" s="316">
        <v>5</v>
      </c>
      <c r="E3161" s="317">
        <v>2788</v>
      </c>
      <c r="F3161" s="317">
        <v>2057.5500000000002</v>
      </c>
      <c r="G3161" s="318">
        <v>40227</v>
      </c>
      <c r="H3161" s="318">
        <v>40396</v>
      </c>
      <c r="I3161" s="318">
        <v>49674</v>
      </c>
      <c r="J3161" s="315"/>
      <c r="K3161" s="315">
        <v>8340</v>
      </c>
      <c r="L3161" s="315" t="s">
        <v>2260</v>
      </c>
      <c r="M3161" s="315" t="s">
        <v>784</v>
      </c>
      <c r="N3161" s="315" t="s">
        <v>755</v>
      </c>
      <c r="O3161" s="315"/>
      <c r="P3161" s="315"/>
      <c r="Q3161" s="315"/>
    </row>
    <row r="3162" spans="1:17">
      <c r="A3162" s="315" t="s">
        <v>755</v>
      </c>
      <c r="B3162" s="315" t="s">
        <v>2095</v>
      </c>
      <c r="C3162" s="315" t="s">
        <v>2098</v>
      </c>
      <c r="D3162" s="316">
        <v>5</v>
      </c>
      <c r="E3162" s="317">
        <v>4731</v>
      </c>
      <c r="F3162" s="317">
        <v>2909.58</v>
      </c>
      <c r="G3162" s="318">
        <v>40245</v>
      </c>
      <c r="H3162" s="318">
        <v>40232</v>
      </c>
      <c r="I3162" s="318">
        <v>49674</v>
      </c>
      <c r="J3162" s="315"/>
      <c r="K3162" s="315">
        <v>4665</v>
      </c>
      <c r="L3162" s="315" t="s">
        <v>3082</v>
      </c>
      <c r="M3162" s="315" t="s">
        <v>776</v>
      </c>
      <c r="N3162" s="315" t="s">
        <v>755</v>
      </c>
      <c r="O3162" s="315"/>
      <c r="P3162" s="315"/>
      <c r="Q3162" s="315"/>
    </row>
    <row r="3163" spans="1:17">
      <c r="A3163" s="315" t="s">
        <v>755</v>
      </c>
      <c r="B3163" s="315" t="s">
        <v>2095</v>
      </c>
      <c r="C3163" s="315" t="s">
        <v>2098</v>
      </c>
      <c r="D3163" s="316">
        <v>5</v>
      </c>
      <c r="E3163" s="317">
        <v>4970</v>
      </c>
      <c r="F3163" s="317">
        <v>3056.5499999999997</v>
      </c>
      <c r="G3163" s="318">
        <v>40252</v>
      </c>
      <c r="H3163" s="318">
        <v>40389</v>
      </c>
      <c r="I3163" s="318">
        <v>49674</v>
      </c>
      <c r="J3163" s="315"/>
      <c r="K3163" s="315">
        <v>8882</v>
      </c>
      <c r="L3163" s="315" t="s">
        <v>3400</v>
      </c>
      <c r="M3163" s="315" t="s">
        <v>770</v>
      </c>
      <c r="N3163" s="315" t="s">
        <v>755</v>
      </c>
      <c r="O3163" s="315"/>
      <c r="P3163" s="315"/>
      <c r="Q3163" s="315"/>
    </row>
    <row r="3164" spans="1:17">
      <c r="A3164" s="315" t="s">
        <v>755</v>
      </c>
      <c r="B3164" s="315" t="s">
        <v>2095</v>
      </c>
      <c r="C3164" s="315" t="s">
        <v>2098</v>
      </c>
      <c r="D3164" s="316">
        <v>5</v>
      </c>
      <c r="E3164" s="317">
        <v>5276.1200000000008</v>
      </c>
      <c r="F3164" s="317">
        <v>3244.8100000000004</v>
      </c>
      <c r="G3164" s="318">
        <v>40268</v>
      </c>
      <c r="H3164" s="318">
        <v>40275</v>
      </c>
      <c r="I3164" s="318">
        <v>49674</v>
      </c>
      <c r="J3164" s="315"/>
      <c r="K3164" s="315">
        <v>5018</v>
      </c>
      <c r="L3164" s="315" t="s">
        <v>3150</v>
      </c>
      <c r="M3164" s="315" t="s">
        <v>776</v>
      </c>
      <c r="N3164" s="315" t="s">
        <v>755</v>
      </c>
      <c r="O3164" s="315"/>
      <c r="P3164" s="315"/>
      <c r="Q3164" s="315"/>
    </row>
    <row r="3165" spans="1:17">
      <c r="A3165" s="315" t="s">
        <v>750</v>
      </c>
      <c r="B3165" s="315" t="s">
        <v>2095</v>
      </c>
      <c r="C3165" s="315" t="s">
        <v>2098</v>
      </c>
      <c r="D3165" s="316">
        <v>5</v>
      </c>
      <c r="E3165" s="317">
        <v>3750</v>
      </c>
      <c r="F3165" s="317">
        <v>2135.42</v>
      </c>
      <c r="G3165" s="318">
        <v>40269</v>
      </c>
      <c r="H3165" s="318">
        <v>40299</v>
      </c>
      <c r="I3165" s="318">
        <v>49674</v>
      </c>
      <c r="J3165" s="315"/>
      <c r="K3165" s="315">
        <v>4800</v>
      </c>
      <c r="L3165" s="315" t="s">
        <v>2340</v>
      </c>
      <c r="M3165" s="315" t="s">
        <v>776</v>
      </c>
      <c r="N3165" s="315" t="s">
        <v>750</v>
      </c>
      <c r="O3165" s="315"/>
      <c r="P3165" s="315"/>
      <c r="Q3165" s="315"/>
    </row>
    <row r="3166" spans="1:17">
      <c r="A3166" s="315" t="s">
        <v>755</v>
      </c>
      <c r="B3166" s="315" t="s">
        <v>2095</v>
      </c>
      <c r="C3166" s="315" t="s">
        <v>2098</v>
      </c>
      <c r="D3166" s="316">
        <v>5</v>
      </c>
      <c r="E3166" s="317">
        <v>5058</v>
      </c>
      <c r="F3166" s="317">
        <v>3110.6800000000003</v>
      </c>
      <c r="G3166" s="318">
        <v>40360</v>
      </c>
      <c r="H3166" s="318">
        <v>40522</v>
      </c>
      <c r="I3166" s="318">
        <v>49674</v>
      </c>
      <c r="J3166" s="315"/>
      <c r="K3166" s="315">
        <v>1955</v>
      </c>
      <c r="L3166" s="315" t="s">
        <v>2236</v>
      </c>
      <c r="M3166" s="315" t="s">
        <v>754</v>
      </c>
      <c r="N3166" s="315" t="s">
        <v>755</v>
      </c>
      <c r="O3166" s="315"/>
      <c r="P3166" s="315"/>
      <c r="Q3166" s="315"/>
    </row>
    <row r="3167" spans="1:17">
      <c r="A3167" s="315" t="s">
        <v>755</v>
      </c>
      <c r="B3167" s="315" t="s">
        <v>2095</v>
      </c>
      <c r="C3167" s="315" t="s">
        <v>2098</v>
      </c>
      <c r="D3167" s="316">
        <v>5</v>
      </c>
      <c r="E3167" s="317">
        <v>4134</v>
      </c>
      <c r="F3167" s="317">
        <v>2542.4199999999996</v>
      </c>
      <c r="G3167" s="318">
        <v>40372</v>
      </c>
      <c r="H3167" s="318">
        <v>40366</v>
      </c>
      <c r="I3167" s="318">
        <v>49674</v>
      </c>
      <c r="J3167" s="315"/>
      <c r="K3167" s="315">
        <v>4628</v>
      </c>
      <c r="L3167" s="315" t="s">
        <v>3331</v>
      </c>
      <c r="M3167" s="315" t="s">
        <v>1296</v>
      </c>
      <c r="N3167" s="315" t="s">
        <v>755</v>
      </c>
      <c r="O3167" s="315"/>
      <c r="P3167" s="315"/>
      <c r="Q3167" s="315"/>
    </row>
    <row r="3168" spans="1:17">
      <c r="A3168" s="315" t="s">
        <v>755</v>
      </c>
      <c r="B3168" s="315" t="s">
        <v>2095</v>
      </c>
      <c r="C3168" s="315" t="s">
        <v>2098</v>
      </c>
      <c r="D3168" s="316">
        <v>5</v>
      </c>
      <c r="E3168" s="317">
        <v>5144</v>
      </c>
      <c r="F3168" s="317">
        <v>1707.81</v>
      </c>
      <c r="G3168" s="318">
        <v>40413</v>
      </c>
      <c r="H3168" s="318">
        <v>41451</v>
      </c>
      <c r="I3168" s="318">
        <v>50770</v>
      </c>
      <c r="J3168" s="315"/>
      <c r="K3168" s="315">
        <v>2722</v>
      </c>
      <c r="L3168" s="315" t="s">
        <v>3401</v>
      </c>
      <c r="M3168" s="315" t="s">
        <v>764</v>
      </c>
      <c r="N3168" s="315" t="s">
        <v>755</v>
      </c>
      <c r="O3168" s="315"/>
      <c r="P3168" s="315"/>
      <c r="Q3168" s="315"/>
    </row>
    <row r="3169" spans="1:17">
      <c r="A3169" s="315" t="s">
        <v>755</v>
      </c>
      <c r="B3169" s="315" t="s">
        <v>2095</v>
      </c>
      <c r="C3169" s="315" t="s">
        <v>2098</v>
      </c>
      <c r="D3169" s="316">
        <v>5</v>
      </c>
      <c r="E3169" s="317">
        <v>5102</v>
      </c>
      <c r="F3169" s="317">
        <v>1346.9299999999998</v>
      </c>
      <c r="G3169" s="318">
        <v>40492</v>
      </c>
      <c r="H3169" s="318">
        <v>42052</v>
      </c>
      <c r="I3169" s="318">
        <v>49674</v>
      </c>
      <c r="J3169" s="315"/>
      <c r="K3169" s="315">
        <v>8422</v>
      </c>
      <c r="L3169" s="315" t="s">
        <v>3231</v>
      </c>
      <c r="M3169" s="315" t="s">
        <v>784</v>
      </c>
      <c r="N3169" s="315" t="s">
        <v>755</v>
      </c>
      <c r="O3169" s="315"/>
      <c r="P3169" s="315"/>
      <c r="Q3169" s="315"/>
    </row>
    <row r="3170" spans="1:17">
      <c r="A3170" s="315" t="s">
        <v>755</v>
      </c>
      <c r="B3170" s="315" t="s">
        <v>2095</v>
      </c>
      <c r="C3170" s="315" t="s">
        <v>2098</v>
      </c>
      <c r="D3170" s="316">
        <v>5</v>
      </c>
      <c r="E3170" s="317">
        <v>4693</v>
      </c>
      <c r="F3170" s="317">
        <v>2266.7199999999998</v>
      </c>
      <c r="G3170" s="318">
        <v>40522</v>
      </c>
      <c r="H3170" s="318">
        <v>40806</v>
      </c>
      <c r="I3170" s="318">
        <v>50040</v>
      </c>
      <c r="J3170" s="315"/>
      <c r="K3170" s="315">
        <v>6965</v>
      </c>
      <c r="L3170" s="315" t="s">
        <v>3187</v>
      </c>
      <c r="M3170" s="315" t="s">
        <v>811</v>
      </c>
      <c r="N3170" s="315" t="s">
        <v>755</v>
      </c>
      <c r="O3170" s="315"/>
      <c r="P3170" s="315"/>
      <c r="Q3170" s="315"/>
    </row>
    <row r="3171" spans="1:17">
      <c r="A3171" s="315" t="s">
        <v>755</v>
      </c>
      <c r="B3171" s="315" t="s">
        <v>2095</v>
      </c>
      <c r="C3171" s="315" t="s">
        <v>2098</v>
      </c>
      <c r="D3171" s="316">
        <v>5</v>
      </c>
      <c r="E3171" s="317">
        <v>5291</v>
      </c>
      <c r="F3171" s="317">
        <v>2555.56</v>
      </c>
      <c r="G3171" s="318">
        <v>40533</v>
      </c>
      <c r="H3171" s="318">
        <v>40584</v>
      </c>
      <c r="I3171" s="318">
        <v>50040</v>
      </c>
      <c r="J3171" s="315"/>
      <c r="K3171" s="315">
        <v>4415</v>
      </c>
      <c r="L3171" s="315" t="s">
        <v>2498</v>
      </c>
      <c r="M3171" s="315" t="s">
        <v>1484</v>
      </c>
      <c r="N3171" s="315" t="s">
        <v>755</v>
      </c>
      <c r="O3171" s="315"/>
      <c r="P3171" s="315"/>
      <c r="Q3171" s="315"/>
    </row>
    <row r="3172" spans="1:17">
      <c r="A3172" s="315" t="s">
        <v>755</v>
      </c>
      <c r="B3172" s="315" t="s">
        <v>2095</v>
      </c>
      <c r="C3172" s="315" t="s">
        <v>2098</v>
      </c>
      <c r="D3172" s="316">
        <v>5</v>
      </c>
      <c r="E3172" s="317">
        <v>5520</v>
      </c>
      <c r="F3172" s="317">
        <v>2666.16</v>
      </c>
      <c r="G3172" s="318">
        <v>40554</v>
      </c>
      <c r="H3172" s="318">
        <v>40574</v>
      </c>
      <c r="I3172" s="318">
        <v>50040</v>
      </c>
      <c r="J3172" s="315"/>
      <c r="K3172" s="315">
        <v>1299</v>
      </c>
      <c r="L3172" s="315" t="s">
        <v>2293</v>
      </c>
      <c r="M3172" s="315" t="s">
        <v>766</v>
      </c>
      <c r="N3172" s="315" t="s">
        <v>755</v>
      </c>
      <c r="O3172" s="315"/>
      <c r="P3172" s="315"/>
      <c r="Q3172" s="315"/>
    </row>
    <row r="3173" spans="1:17">
      <c r="A3173" s="315" t="s">
        <v>755</v>
      </c>
      <c r="B3173" s="315" t="s">
        <v>2095</v>
      </c>
      <c r="C3173" s="315" t="s">
        <v>2096</v>
      </c>
      <c r="D3173" s="316">
        <v>5</v>
      </c>
      <c r="E3173" s="317">
        <v>2330</v>
      </c>
      <c r="F3173" s="317">
        <v>638.41999999999996</v>
      </c>
      <c r="G3173" s="318">
        <v>40584</v>
      </c>
      <c r="H3173" s="318">
        <v>42111</v>
      </c>
      <c r="I3173" s="318">
        <v>49674</v>
      </c>
      <c r="J3173" s="315"/>
      <c r="K3173" s="315">
        <v>2564</v>
      </c>
      <c r="L3173" s="315" t="s">
        <v>3402</v>
      </c>
      <c r="M3173" s="315" t="s">
        <v>764</v>
      </c>
      <c r="N3173" s="315" t="s">
        <v>755</v>
      </c>
      <c r="O3173" s="315"/>
      <c r="P3173" s="315"/>
      <c r="Q3173" s="315"/>
    </row>
    <row r="3174" spans="1:17">
      <c r="A3174" s="315" t="s">
        <v>755</v>
      </c>
      <c r="B3174" s="315" t="s">
        <v>2095</v>
      </c>
      <c r="C3174" s="315" t="s">
        <v>2098</v>
      </c>
      <c r="D3174" s="316">
        <v>5</v>
      </c>
      <c r="E3174" s="317">
        <v>4852</v>
      </c>
      <c r="F3174" s="317">
        <v>2343.52</v>
      </c>
      <c r="G3174" s="318">
        <v>40585</v>
      </c>
      <c r="H3174" s="318">
        <v>40668</v>
      </c>
      <c r="I3174" s="318">
        <v>50040</v>
      </c>
      <c r="J3174" s="315"/>
      <c r="K3174" s="315">
        <v>8363</v>
      </c>
      <c r="L3174" s="315" t="s">
        <v>3403</v>
      </c>
      <c r="M3174" s="315" t="s">
        <v>792</v>
      </c>
      <c r="N3174" s="315" t="s">
        <v>755</v>
      </c>
      <c r="O3174" s="315"/>
      <c r="P3174" s="315"/>
      <c r="Q3174" s="315"/>
    </row>
    <row r="3175" spans="1:17">
      <c r="A3175" s="315" t="s">
        <v>755</v>
      </c>
      <c r="B3175" s="315" t="s">
        <v>2095</v>
      </c>
      <c r="C3175" s="315" t="s">
        <v>2098</v>
      </c>
      <c r="D3175" s="316">
        <v>5</v>
      </c>
      <c r="E3175" s="317">
        <v>5089</v>
      </c>
      <c r="F3175" s="317">
        <v>2457.9899999999998</v>
      </c>
      <c r="G3175" s="318">
        <v>40646</v>
      </c>
      <c r="H3175" s="318">
        <v>40730</v>
      </c>
      <c r="I3175" s="318">
        <v>50040</v>
      </c>
      <c r="J3175" s="315"/>
      <c r="K3175" s="315">
        <v>4500</v>
      </c>
      <c r="L3175" s="315" t="s">
        <v>320</v>
      </c>
      <c r="M3175" s="315" t="s">
        <v>1296</v>
      </c>
      <c r="N3175" s="315" t="s">
        <v>755</v>
      </c>
      <c r="O3175" s="315"/>
      <c r="P3175" s="315"/>
      <c r="Q3175" s="315"/>
    </row>
    <row r="3176" spans="1:17">
      <c r="A3176" s="315" t="s">
        <v>755</v>
      </c>
      <c r="B3176" s="315" t="s">
        <v>2095</v>
      </c>
      <c r="C3176" s="315" t="s">
        <v>2098</v>
      </c>
      <c r="D3176" s="316">
        <v>5</v>
      </c>
      <c r="E3176" s="317">
        <v>5160.57</v>
      </c>
      <c r="F3176" s="317">
        <v>2492.56</v>
      </c>
      <c r="G3176" s="318">
        <v>40652</v>
      </c>
      <c r="H3176" s="318">
        <v>40763</v>
      </c>
      <c r="I3176" s="318">
        <v>50040</v>
      </c>
      <c r="J3176" s="315"/>
      <c r="K3176" s="315">
        <v>9450</v>
      </c>
      <c r="L3176" s="315" t="s">
        <v>1087</v>
      </c>
      <c r="M3176" s="315" t="s">
        <v>770</v>
      </c>
      <c r="N3176" s="315" t="s">
        <v>755</v>
      </c>
      <c r="O3176" s="315"/>
      <c r="P3176" s="315"/>
      <c r="Q3176" s="315"/>
    </row>
    <row r="3177" spans="1:17">
      <c r="A3177" s="315" t="s">
        <v>755</v>
      </c>
      <c r="B3177" s="315" t="s">
        <v>2095</v>
      </c>
      <c r="C3177" s="315" t="s">
        <v>2096</v>
      </c>
      <c r="D3177" s="316">
        <v>5</v>
      </c>
      <c r="E3177" s="317">
        <v>4672</v>
      </c>
      <c r="F3177" s="317">
        <v>2765.8199999999997</v>
      </c>
      <c r="G3177" s="318">
        <v>40679</v>
      </c>
      <c r="H3177" s="318">
        <v>40603</v>
      </c>
      <c r="I3177" s="318">
        <v>50040</v>
      </c>
      <c r="J3177" s="315"/>
      <c r="K3177" s="315">
        <v>1295</v>
      </c>
      <c r="L3177" s="315" t="s">
        <v>2661</v>
      </c>
      <c r="M3177" s="315" t="s">
        <v>766</v>
      </c>
      <c r="N3177" s="315" t="s">
        <v>755</v>
      </c>
      <c r="O3177" s="315"/>
      <c r="P3177" s="315"/>
      <c r="Q3177" s="315"/>
    </row>
    <row r="3178" spans="1:17">
      <c r="A3178" s="315" t="s">
        <v>755</v>
      </c>
      <c r="B3178" s="315" t="s">
        <v>2095</v>
      </c>
      <c r="C3178" s="315" t="s">
        <v>2098</v>
      </c>
      <c r="D3178" s="316">
        <v>5</v>
      </c>
      <c r="E3178" s="317">
        <v>4177</v>
      </c>
      <c r="F3178" s="317">
        <v>2017.4899999999998</v>
      </c>
      <c r="G3178" s="318">
        <v>40739</v>
      </c>
      <c r="H3178" s="318">
        <v>40807</v>
      </c>
      <c r="I3178" s="318">
        <v>50040</v>
      </c>
      <c r="J3178" s="315"/>
      <c r="K3178" s="315">
        <v>4442</v>
      </c>
      <c r="L3178" s="315" t="s">
        <v>3194</v>
      </c>
      <c r="M3178" s="315" t="s">
        <v>1484</v>
      </c>
      <c r="N3178" s="315" t="s">
        <v>755</v>
      </c>
      <c r="O3178" s="315"/>
      <c r="P3178" s="315"/>
      <c r="Q3178" s="315"/>
    </row>
    <row r="3179" spans="1:17">
      <c r="A3179" s="315" t="s">
        <v>755</v>
      </c>
      <c r="B3179" s="315" t="s">
        <v>2095</v>
      </c>
      <c r="C3179" s="315" t="s">
        <v>2098</v>
      </c>
      <c r="D3179" s="316">
        <v>5</v>
      </c>
      <c r="E3179" s="317">
        <v>5619</v>
      </c>
      <c r="F3179" s="317">
        <v>2713.98</v>
      </c>
      <c r="G3179" s="318">
        <v>40743</v>
      </c>
      <c r="H3179" s="318">
        <v>40808</v>
      </c>
      <c r="I3179" s="318">
        <v>50040</v>
      </c>
      <c r="J3179" s="315"/>
      <c r="K3179" s="315">
        <v>4402</v>
      </c>
      <c r="L3179" s="315" t="s">
        <v>2813</v>
      </c>
      <c r="M3179" s="315" t="s">
        <v>1484</v>
      </c>
      <c r="N3179" s="315" t="s">
        <v>755</v>
      </c>
      <c r="O3179" s="315"/>
      <c r="P3179" s="315"/>
      <c r="Q3179" s="315"/>
    </row>
    <row r="3180" spans="1:17">
      <c r="A3180" s="315" t="s">
        <v>755</v>
      </c>
      <c r="B3180" s="315" t="s">
        <v>2095</v>
      </c>
      <c r="C3180" s="315" t="s">
        <v>2098</v>
      </c>
      <c r="D3180" s="316">
        <v>5</v>
      </c>
      <c r="E3180" s="317">
        <v>5643</v>
      </c>
      <c r="F3180" s="317">
        <v>2725.57</v>
      </c>
      <c r="G3180" s="318">
        <v>40752</v>
      </c>
      <c r="H3180" s="318">
        <v>40837</v>
      </c>
      <c r="I3180" s="318">
        <v>50040</v>
      </c>
      <c r="J3180" s="315"/>
      <c r="K3180" s="315">
        <v>4494</v>
      </c>
      <c r="L3180" s="315" t="s">
        <v>3404</v>
      </c>
      <c r="M3180" s="315" t="s">
        <v>1484</v>
      </c>
      <c r="N3180" s="315" t="s">
        <v>755</v>
      </c>
      <c r="O3180" s="315"/>
      <c r="P3180" s="315"/>
      <c r="Q3180" s="315"/>
    </row>
    <row r="3181" spans="1:17">
      <c r="A3181" s="315" t="s">
        <v>755</v>
      </c>
      <c r="B3181" s="315" t="s">
        <v>2095</v>
      </c>
      <c r="C3181" s="315" t="s">
        <v>2096</v>
      </c>
      <c r="D3181" s="316">
        <v>5</v>
      </c>
      <c r="E3181" s="317">
        <v>5386</v>
      </c>
      <c r="F3181" s="317">
        <v>3188.52</v>
      </c>
      <c r="G3181" s="318">
        <v>40783</v>
      </c>
      <c r="H3181" s="318">
        <v>40878</v>
      </c>
      <c r="I3181" s="318">
        <v>50040</v>
      </c>
      <c r="J3181" s="315"/>
      <c r="K3181" s="315">
        <v>3714</v>
      </c>
      <c r="L3181" s="315" t="s">
        <v>1076</v>
      </c>
      <c r="M3181" s="315" t="s">
        <v>764</v>
      </c>
      <c r="N3181" s="315" t="s">
        <v>755</v>
      </c>
      <c r="O3181" s="315"/>
      <c r="P3181" s="315"/>
      <c r="Q3181" s="315"/>
    </row>
    <row r="3182" spans="1:17">
      <c r="A3182" s="315" t="s">
        <v>755</v>
      </c>
      <c r="B3182" s="315" t="s">
        <v>2095</v>
      </c>
      <c r="C3182" s="315" t="s">
        <v>2096</v>
      </c>
      <c r="D3182" s="316">
        <v>5</v>
      </c>
      <c r="E3182" s="317">
        <v>4400</v>
      </c>
      <c r="F3182" s="317">
        <v>2604.8000000000002</v>
      </c>
      <c r="G3182" s="318">
        <v>40806</v>
      </c>
      <c r="H3182" s="318">
        <v>40854</v>
      </c>
      <c r="I3182" s="318">
        <v>50040</v>
      </c>
      <c r="J3182" s="315"/>
      <c r="K3182" s="315">
        <v>5235</v>
      </c>
      <c r="L3182" s="315" t="s">
        <v>3405</v>
      </c>
      <c r="M3182" s="315" t="s">
        <v>776</v>
      </c>
      <c r="N3182" s="315" t="s">
        <v>755</v>
      </c>
      <c r="O3182" s="315"/>
      <c r="P3182" s="315"/>
      <c r="Q3182" s="315"/>
    </row>
    <row r="3183" spans="1:17">
      <c r="A3183" s="315" t="s">
        <v>755</v>
      </c>
      <c r="B3183" s="315" t="s">
        <v>2095</v>
      </c>
      <c r="C3183" s="315" t="s">
        <v>2096</v>
      </c>
      <c r="D3183" s="316">
        <v>5</v>
      </c>
      <c r="E3183" s="317">
        <v>2843</v>
      </c>
      <c r="F3183" s="317">
        <v>1683.0500000000002</v>
      </c>
      <c r="G3183" s="318">
        <v>40807</v>
      </c>
      <c r="H3183" s="318">
        <v>40857</v>
      </c>
      <c r="I3183" s="318">
        <v>50040</v>
      </c>
      <c r="J3183" s="315"/>
      <c r="K3183" s="315">
        <v>1937</v>
      </c>
      <c r="L3183" s="315" t="s">
        <v>2339</v>
      </c>
      <c r="M3183" s="315" t="s">
        <v>754</v>
      </c>
      <c r="N3183" s="315" t="s">
        <v>755</v>
      </c>
      <c r="O3183" s="315"/>
      <c r="P3183" s="315"/>
      <c r="Q3183" s="315"/>
    </row>
    <row r="3184" spans="1:17">
      <c r="A3184" s="315" t="s">
        <v>755</v>
      </c>
      <c r="B3184" s="315" t="s">
        <v>2095</v>
      </c>
      <c r="C3184" s="315" t="s">
        <v>2098</v>
      </c>
      <c r="D3184" s="316">
        <v>5</v>
      </c>
      <c r="E3184" s="317">
        <v>2715</v>
      </c>
      <c r="F3184" s="317">
        <v>1311.3500000000001</v>
      </c>
      <c r="G3184" s="318">
        <v>40820</v>
      </c>
      <c r="H3184" s="318">
        <v>40823</v>
      </c>
      <c r="I3184" s="318">
        <v>50040</v>
      </c>
      <c r="J3184" s="315"/>
      <c r="K3184" s="315">
        <v>7312</v>
      </c>
      <c r="L3184" s="315" t="s">
        <v>2462</v>
      </c>
      <c r="M3184" s="315" t="s">
        <v>770</v>
      </c>
      <c r="N3184" s="315" t="s">
        <v>755</v>
      </c>
      <c r="O3184" s="315"/>
      <c r="P3184" s="315"/>
      <c r="Q3184" s="315"/>
    </row>
    <row r="3185" spans="1:17">
      <c r="A3185" s="315" t="s">
        <v>755</v>
      </c>
      <c r="B3185" s="315" t="s">
        <v>2095</v>
      </c>
      <c r="C3185" s="315" t="s">
        <v>2098</v>
      </c>
      <c r="D3185" s="316">
        <v>5</v>
      </c>
      <c r="E3185" s="317">
        <v>1759</v>
      </c>
      <c r="F3185" s="317">
        <v>849.6</v>
      </c>
      <c r="G3185" s="318">
        <v>40832</v>
      </c>
      <c r="H3185" s="318">
        <v>40886</v>
      </c>
      <c r="I3185" s="318">
        <v>50040</v>
      </c>
      <c r="J3185" s="315"/>
      <c r="K3185" s="315">
        <v>8910</v>
      </c>
      <c r="L3185" s="315" t="s">
        <v>3026</v>
      </c>
      <c r="M3185" s="315" t="s">
        <v>784</v>
      </c>
      <c r="N3185" s="315" t="s">
        <v>755</v>
      </c>
      <c r="O3185" s="315"/>
      <c r="P3185" s="315"/>
      <c r="Q3185" s="315"/>
    </row>
    <row r="3186" spans="1:17">
      <c r="A3186" s="315" t="s">
        <v>755</v>
      </c>
      <c r="B3186" s="315" t="s">
        <v>2095</v>
      </c>
      <c r="C3186" s="315" t="s">
        <v>2096</v>
      </c>
      <c r="D3186" s="316">
        <v>5.0199999999999996</v>
      </c>
      <c r="E3186" s="317">
        <v>3843</v>
      </c>
      <c r="F3186" s="317">
        <v>2836.1299999999997</v>
      </c>
      <c r="G3186" s="318">
        <v>40508</v>
      </c>
      <c r="H3186" s="318">
        <v>40535</v>
      </c>
      <c r="I3186" s="318">
        <v>49674</v>
      </c>
      <c r="J3186" s="315"/>
      <c r="K3186" s="315">
        <v>8630</v>
      </c>
      <c r="L3186" s="315" t="s">
        <v>1044</v>
      </c>
      <c r="M3186" s="315" t="s">
        <v>784</v>
      </c>
      <c r="N3186" s="315" t="s">
        <v>755</v>
      </c>
      <c r="O3186" s="315"/>
      <c r="P3186" s="315"/>
      <c r="Q3186" s="315"/>
    </row>
    <row r="3187" spans="1:17">
      <c r="A3187" s="315" t="s">
        <v>755</v>
      </c>
      <c r="B3187" s="315" t="s">
        <v>2095</v>
      </c>
      <c r="C3187" s="315" t="s">
        <v>2098</v>
      </c>
      <c r="D3187" s="316">
        <v>5.0199999999999996</v>
      </c>
      <c r="E3187" s="317">
        <v>4552</v>
      </c>
      <c r="F3187" s="317">
        <v>2198.62</v>
      </c>
      <c r="G3187" s="318">
        <v>40753</v>
      </c>
      <c r="H3187" s="318">
        <v>40858</v>
      </c>
      <c r="I3187" s="318">
        <v>50040</v>
      </c>
      <c r="J3187" s="315"/>
      <c r="K3187" s="315">
        <v>1400</v>
      </c>
      <c r="L3187" s="315" t="s">
        <v>2273</v>
      </c>
      <c r="M3187" s="315" t="s">
        <v>766</v>
      </c>
      <c r="N3187" s="315" t="s">
        <v>755</v>
      </c>
      <c r="O3187" s="315"/>
      <c r="P3187" s="315"/>
      <c r="Q3187" s="315"/>
    </row>
    <row r="3188" spans="1:17">
      <c r="A3188" s="315" t="s">
        <v>755</v>
      </c>
      <c r="B3188" s="315" t="s">
        <v>2095</v>
      </c>
      <c r="C3188" s="315" t="s">
        <v>2098</v>
      </c>
      <c r="D3188" s="316">
        <v>5.04</v>
      </c>
      <c r="E3188" s="317">
        <v>4118</v>
      </c>
      <c r="F3188" s="317">
        <v>3088.5</v>
      </c>
      <c r="G3188" s="318">
        <v>39650</v>
      </c>
      <c r="H3188" s="318">
        <v>39681</v>
      </c>
      <c r="I3188" s="318">
        <v>48944</v>
      </c>
      <c r="J3188" s="315"/>
      <c r="K3188" s="315">
        <v>2572</v>
      </c>
      <c r="L3188" s="315" t="s">
        <v>2497</v>
      </c>
      <c r="M3188" s="315" t="s">
        <v>764</v>
      </c>
      <c r="N3188" s="315" t="s">
        <v>755</v>
      </c>
      <c r="O3188" s="315"/>
      <c r="P3188" s="315"/>
      <c r="Q3188" s="315"/>
    </row>
    <row r="3189" spans="1:17">
      <c r="A3189" s="315" t="s">
        <v>755</v>
      </c>
      <c r="B3189" s="315" t="s">
        <v>2095</v>
      </c>
      <c r="C3189" s="315" t="s">
        <v>2098</v>
      </c>
      <c r="D3189" s="316">
        <v>5.04</v>
      </c>
      <c r="E3189" s="317">
        <v>4544</v>
      </c>
      <c r="F3189" s="317">
        <v>2194.75</v>
      </c>
      <c r="G3189" s="318">
        <v>40595</v>
      </c>
      <c r="H3189" s="318">
        <v>40640</v>
      </c>
      <c r="I3189" s="318">
        <v>50040</v>
      </c>
      <c r="J3189" s="315"/>
      <c r="K3189" s="315">
        <v>6575</v>
      </c>
      <c r="L3189" s="315" t="s">
        <v>3406</v>
      </c>
      <c r="M3189" s="315" t="s">
        <v>811</v>
      </c>
      <c r="N3189" s="315" t="s">
        <v>755</v>
      </c>
      <c r="O3189" s="315"/>
      <c r="P3189" s="315"/>
      <c r="Q3189" s="315"/>
    </row>
    <row r="3190" spans="1:17">
      <c r="A3190" s="315" t="s">
        <v>755</v>
      </c>
      <c r="B3190" s="315" t="s">
        <v>2095</v>
      </c>
      <c r="C3190" s="315" t="s">
        <v>2098</v>
      </c>
      <c r="D3190" s="316">
        <v>5.04</v>
      </c>
      <c r="E3190" s="317">
        <v>5237</v>
      </c>
      <c r="F3190" s="317">
        <v>3220.76</v>
      </c>
      <c r="G3190" s="318">
        <v>40681</v>
      </c>
      <c r="H3190" s="318">
        <v>40403</v>
      </c>
      <c r="I3190" s="318">
        <v>49674</v>
      </c>
      <c r="J3190" s="315"/>
      <c r="K3190" s="315">
        <v>4312</v>
      </c>
      <c r="L3190" s="315" t="s">
        <v>2337</v>
      </c>
      <c r="M3190" s="315" t="s">
        <v>776</v>
      </c>
      <c r="N3190" s="315" t="s">
        <v>755</v>
      </c>
      <c r="O3190" s="315"/>
      <c r="P3190" s="315"/>
      <c r="Q3190" s="315"/>
    </row>
    <row r="3191" spans="1:17">
      <c r="A3191" s="315" t="s">
        <v>755</v>
      </c>
      <c r="B3191" s="315" t="s">
        <v>2095</v>
      </c>
      <c r="C3191" s="315" t="s">
        <v>2098</v>
      </c>
      <c r="D3191" s="316">
        <v>5.04</v>
      </c>
      <c r="E3191" s="317">
        <v>4580.7100000000009</v>
      </c>
      <c r="F3191" s="317">
        <v>2212.5000000000005</v>
      </c>
      <c r="G3191" s="318">
        <v>40746</v>
      </c>
      <c r="H3191" s="318">
        <v>40849</v>
      </c>
      <c r="I3191" s="318">
        <v>50040</v>
      </c>
      <c r="J3191" s="315"/>
      <c r="K3191" s="315">
        <v>4146</v>
      </c>
      <c r="L3191" s="315" t="s">
        <v>3321</v>
      </c>
      <c r="M3191" s="315" t="s">
        <v>1296</v>
      </c>
      <c r="N3191" s="315" t="s">
        <v>755</v>
      </c>
      <c r="O3191" s="315"/>
      <c r="P3191" s="315"/>
      <c r="Q3191" s="315"/>
    </row>
    <row r="3192" spans="1:17">
      <c r="A3192" s="315" t="s">
        <v>755</v>
      </c>
      <c r="B3192" s="315" t="s">
        <v>2095</v>
      </c>
      <c r="C3192" s="315" t="s">
        <v>2098</v>
      </c>
      <c r="D3192" s="316">
        <v>5.04</v>
      </c>
      <c r="E3192" s="317">
        <v>4096.38</v>
      </c>
      <c r="F3192" s="317">
        <v>1978.5500000000002</v>
      </c>
      <c r="G3192" s="318">
        <v>40764</v>
      </c>
      <c r="H3192" s="318">
        <v>40809</v>
      </c>
      <c r="I3192" s="318">
        <v>50040</v>
      </c>
      <c r="J3192" s="315"/>
      <c r="K3192" s="315">
        <v>9450</v>
      </c>
      <c r="L3192" s="315" t="s">
        <v>2741</v>
      </c>
      <c r="M3192" s="315" t="s">
        <v>770</v>
      </c>
      <c r="N3192" s="315" t="s">
        <v>755</v>
      </c>
      <c r="O3192" s="315"/>
      <c r="P3192" s="315"/>
      <c r="Q3192" s="315"/>
    </row>
    <row r="3193" spans="1:17">
      <c r="A3193" s="315" t="s">
        <v>755</v>
      </c>
      <c r="B3193" s="315" t="s">
        <v>2095</v>
      </c>
      <c r="C3193" s="315" t="s">
        <v>2098</v>
      </c>
      <c r="D3193" s="316">
        <v>5.04</v>
      </c>
      <c r="E3193" s="317">
        <v>4471</v>
      </c>
      <c r="F3193" s="317">
        <v>2159.4899999999998</v>
      </c>
      <c r="G3193" s="318">
        <v>40767</v>
      </c>
      <c r="H3193" s="318">
        <v>40837</v>
      </c>
      <c r="I3193" s="318">
        <v>50040</v>
      </c>
      <c r="J3193" s="315"/>
      <c r="K3193" s="315">
        <v>8360</v>
      </c>
      <c r="L3193" s="315" t="s">
        <v>3390</v>
      </c>
      <c r="M3193" s="315" t="s">
        <v>792</v>
      </c>
      <c r="N3193" s="315" t="s">
        <v>755</v>
      </c>
      <c r="O3193" s="315"/>
      <c r="P3193" s="315"/>
      <c r="Q3193" s="315"/>
    </row>
    <row r="3194" spans="1:17">
      <c r="A3194" s="315" t="s">
        <v>755</v>
      </c>
      <c r="B3194" s="315" t="s">
        <v>2095</v>
      </c>
      <c r="C3194" s="315" t="s">
        <v>2098</v>
      </c>
      <c r="D3194" s="316">
        <v>5.04</v>
      </c>
      <c r="E3194" s="317">
        <v>5176.6299999999992</v>
      </c>
      <c r="F3194" s="317">
        <v>2500.3199999999997</v>
      </c>
      <c r="G3194" s="318">
        <v>40794</v>
      </c>
      <c r="H3194" s="318">
        <v>40893</v>
      </c>
      <c r="I3194" s="318">
        <v>50040</v>
      </c>
      <c r="J3194" s="315"/>
      <c r="K3194" s="315">
        <v>8405</v>
      </c>
      <c r="L3194" s="315" t="s">
        <v>2085</v>
      </c>
      <c r="M3194" s="315" t="s">
        <v>784</v>
      </c>
      <c r="N3194" s="315" t="s">
        <v>755</v>
      </c>
      <c r="O3194" s="315"/>
      <c r="P3194" s="315"/>
      <c r="Q3194" s="315"/>
    </row>
    <row r="3195" spans="1:17">
      <c r="A3195" s="315" t="s">
        <v>755</v>
      </c>
      <c r="B3195" s="315" t="s">
        <v>2095</v>
      </c>
      <c r="C3195" s="315" t="s">
        <v>2098</v>
      </c>
      <c r="D3195" s="316">
        <v>5.04</v>
      </c>
      <c r="E3195" s="317">
        <v>2451.0100000000002</v>
      </c>
      <c r="F3195" s="317">
        <v>1183.8400000000001</v>
      </c>
      <c r="G3195" s="318">
        <v>40813</v>
      </c>
      <c r="H3195" s="318">
        <v>40865</v>
      </c>
      <c r="I3195" s="318">
        <v>50040</v>
      </c>
      <c r="J3195" s="315"/>
      <c r="K3195" s="315">
        <v>4252</v>
      </c>
      <c r="L3195" s="315" t="s">
        <v>3014</v>
      </c>
      <c r="M3195" s="315" t="s">
        <v>1296</v>
      </c>
      <c r="N3195" s="315" t="s">
        <v>755</v>
      </c>
      <c r="O3195" s="315"/>
      <c r="P3195" s="315"/>
      <c r="Q3195" s="315"/>
    </row>
    <row r="3196" spans="1:17">
      <c r="A3196" s="315" t="s">
        <v>755</v>
      </c>
      <c r="B3196" s="315" t="s">
        <v>2095</v>
      </c>
      <c r="C3196" s="315" t="s">
        <v>2098</v>
      </c>
      <c r="D3196" s="316">
        <v>5.04</v>
      </c>
      <c r="E3196" s="317">
        <v>2689.8700000000003</v>
      </c>
      <c r="F3196" s="317">
        <v>1299.22</v>
      </c>
      <c r="G3196" s="318">
        <v>40842</v>
      </c>
      <c r="H3196" s="318">
        <v>40896</v>
      </c>
      <c r="I3196" s="318">
        <v>50040</v>
      </c>
      <c r="J3196" s="315"/>
      <c r="K3196" s="315">
        <v>4153</v>
      </c>
      <c r="L3196" s="315" t="s">
        <v>2209</v>
      </c>
      <c r="M3196" s="315" t="s">
        <v>1484</v>
      </c>
      <c r="N3196" s="315" t="s">
        <v>755</v>
      </c>
      <c r="O3196" s="315"/>
      <c r="P3196" s="315"/>
      <c r="Q3196" s="315"/>
    </row>
    <row r="3197" spans="1:17">
      <c r="A3197" s="315" t="s">
        <v>755</v>
      </c>
      <c r="B3197" s="315" t="s">
        <v>2095</v>
      </c>
      <c r="C3197" s="315" t="s">
        <v>2098</v>
      </c>
      <c r="D3197" s="316">
        <v>5.0599999999999996</v>
      </c>
      <c r="E3197" s="317">
        <v>5603</v>
      </c>
      <c r="F3197" s="317">
        <v>2706.2599999999998</v>
      </c>
      <c r="G3197" s="318">
        <v>40744</v>
      </c>
      <c r="H3197" s="318">
        <v>40906</v>
      </c>
      <c r="I3197" s="318">
        <v>50040</v>
      </c>
      <c r="J3197" s="315"/>
      <c r="K3197" s="315">
        <v>6934</v>
      </c>
      <c r="L3197" s="315" t="s">
        <v>1877</v>
      </c>
      <c r="M3197" s="315" t="s">
        <v>811</v>
      </c>
      <c r="N3197" s="315" t="s">
        <v>755</v>
      </c>
      <c r="O3197" s="315"/>
      <c r="P3197" s="315"/>
      <c r="Q3197" s="315"/>
    </row>
    <row r="3198" spans="1:17">
      <c r="A3198" s="315" t="s">
        <v>750</v>
      </c>
      <c r="B3198" s="315" t="s">
        <v>2095</v>
      </c>
      <c r="C3198" s="315" t="s">
        <v>2098</v>
      </c>
      <c r="D3198" s="316">
        <v>5.0599999999999996</v>
      </c>
      <c r="E3198" s="317">
        <v>4504</v>
      </c>
      <c r="F3198" s="317">
        <v>2175.4300000000003</v>
      </c>
      <c r="G3198" s="318">
        <v>40773</v>
      </c>
      <c r="H3198" s="318">
        <v>40834</v>
      </c>
      <c r="I3198" s="318">
        <v>50040</v>
      </c>
      <c r="J3198" s="315"/>
      <c r="K3198" s="315">
        <v>8835</v>
      </c>
      <c r="L3198" s="315" t="s">
        <v>3105</v>
      </c>
      <c r="M3198" s="315" t="s">
        <v>1388</v>
      </c>
      <c r="N3198" s="315" t="s">
        <v>750</v>
      </c>
      <c r="O3198" s="315"/>
      <c r="P3198" s="315"/>
      <c r="Q3198" s="315"/>
    </row>
    <row r="3199" spans="1:17">
      <c r="A3199" s="315" t="s">
        <v>755</v>
      </c>
      <c r="B3199" s="315" t="s">
        <v>2095</v>
      </c>
      <c r="C3199" s="315" t="s">
        <v>2098</v>
      </c>
      <c r="D3199" s="316">
        <v>5.0599999999999996</v>
      </c>
      <c r="E3199" s="317">
        <v>2576</v>
      </c>
      <c r="F3199" s="317">
        <v>1244.2</v>
      </c>
      <c r="G3199" s="318">
        <v>40837</v>
      </c>
      <c r="H3199" s="318">
        <v>40891</v>
      </c>
      <c r="I3199" s="318">
        <v>50040</v>
      </c>
      <c r="J3199" s="315"/>
      <c r="K3199" s="315">
        <v>9472</v>
      </c>
      <c r="L3199" s="315" t="s">
        <v>2333</v>
      </c>
      <c r="M3199" s="315" t="s">
        <v>770</v>
      </c>
      <c r="N3199" s="315" t="s">
        <v>755</v>
      </c>
      <c r="O3199" s="315"/>
      <c r="P3199" s="315"/>
      <c r="Q3199" s="315"/>
    </row>
    <row r="3200" spans="1:17">
      <c r="A3200" s="315" t="s">
        <v>755</v>
      </c>
      <c r="B3200" s="315" t="s">
        <v>2095</v>
      </c>
      <c r="C3200" s="315" t="s">
        <v>2098</v>
      </c>
      <c r="D3200" s="316">
        <v>5.07</v>
      </c>
      <c r="E3200" s="317">
        <v>5009</v>
      </c>
      <c r="F3200" s="317">
        <v>2419.35</v>
      </c>
      <c r="G3200" s="318">
        <v>40752</v>
      </c>
      <c r="H3200" s="318">
        <v>40837</v>
      </c>
      <c r="I3200" s="318">
        <v>50040</v>
      </c>
      <c r="J3200" s="315"/>
      <c r="K3200" s="315">
        <v>4457</v>
      </c>
      <c r="L3200" s="315" t="s">
        <v>3407</v>
      </c>
      <c r="M3200" s="315" t="s">
        <v>1484</v>
      </c>
      <c r="N3200" s="315" t="s">
        <v>755</v>
      </c>
      <c r="O3200" s="315"/>
      <c r="P3200" s="315"/>
      <c r="Q3200" s="315"/>
    </row>
    <row r="3201" spans="1:17">
      <c r="A3201" s="315" t="s">
        <v>755</v>
      </c>
      <c r="B3201" s="315" t="s">
        <v>2095</v>
      </c>
      <c r="C3201" s="315" t="s">
        <v>2098</v>
      </c>
      <c r="D3201" s="316">
        <v>5.08</v>
      </c>
      <c r="E3201" s="317">
        <v>3716</v>
      </c>
      <c r="F3201" s="317">
        <v>2158.9999999999995</v>
      </c>
      <c r="G3201" s="318">
        <v>39584</v>
      </c>
      <c r="H3201" s="318">
        <v>39589</v>
      </c>
      <c r="I3201" s="318">
        <v>48944</v>
      </c>
      <c r="J3201" s="315"/>
      <c r="K3201" s="315">
        <v>8192</v>
      </c>
      <c r="L3201" s="315" t="s">
        <v>3408</v>
      </c>
      <c r="M3201" s="315" t="s">
        <v>784</v>
      </c>
      <c r="N3201" s="315" t="s">
        <v>755</v>
      </c>
      <c r="O3201" s="315"/>
      <c r="P3201" s="315"/>
      <c r="Q3201" s="315"/>
    </row>
    <row r="3202" spans="1:17">
      <c r="A3202" s="315" t="s">
        <v>755</v>
      </c>
      <c r="B3202" s="315" t="s">
        <v>2095</v>
      </c>
      <c r="C3202" s="315" t="s">
        <v>2096</v>
      </c>
      <c r="D3202" s="316">
        <v>5.09</v>
      </c>
      <c r="E3202" s="317">
        <v>5625</v>
      </c>
      <c r="F3202" s="317">
        <v>3330</v>
      </c>
      <c r="G3202" s="318">
        <v>40749</v>
      </c>
      <c r="H3202" s="318">
        <v>40871</v>
      </c>
      <c r="I3202" s="318">
        <v>50040</v>
      </c>
      <c r="J3202" s="315"/>
      <c r="K3202" s="315">
        <v>3128</v>
      </c>
      <c r="L3202" s="315" t="s">
        <v>3409</v>
      </c>
      <c r="M3202" s="315" t="s">
        <v>764</v>
      </c>
      <c r="N3202" s="315" t="s">
        <v>755</v>
      </c>
      <c r="O3202" s="315"/>
      <c r="P3202" s="315"/>
      <c r="Q3202" s="315"/>
    </row>
    <row r="3203" spans="1:17">
      <c r="A3203" s="315" t="s">
        <v>755</v>
      </c>
      <c r="B3203" s="315" t="s">
        <v>2095</v>
      </c>
      <c r="C3203" s="315" t="s">
        <v>2098</v>
      </c>
      <c r="D3203" s="316">
        <v>5.0999999999999996</v>
      </c>
      <c r="E3203" s="317">
        <v>4859</v>
      </c>
      <c r="F3203" s="317">
        <v>2157.4</v>
      </c>
      <c r="G3203" s="318">
        <v>39570</v>
      </c>
      <c r="H3203" s="318">
        <v>40975</v>
      </c>
      <c r="I3203" s="318">
        <v>50405</v>
      </c>
      <c r="J3203" s="315"/>
      <c r="K3203" s="315">
        <v>6033</v>
      </c>
      <c r="L3203" s="315" t="s">
        <v>2728</v>
      </c>
      <c r="M3203" s="315" t="s">
        <v>788</v>
      </c>
      <c r="N3203" s="315" t="s">
        <v>755</v>
      </c>
      <c r="O3203" s="315"/>
      <c r="P3203" s="315"/>
      <c r="Q3203" s="315"/>
    </row>
    <row r="3204" spans="1:17">
      <c r="A3204" s="315" t="s">
        <v>755</v>
      </c>
      <c r="B3204" s="315" t="s">
        <v>2095</v>
      </c>
      <c r="C3204" s="315" t="s">
        <v>2098</v>
      </c>
      <c r="D3204" s="316">
        <v>5.0999999999999996</v>
      </c>
      <c r="E3204" s="317">
        <v>5694</v>
      </c>
      <c r="F3204" s="317">
        <v>4014.27</v>
      </c>
      <c r="G3204" s="318">
        <v>39570</v>
      </c>
      <c r="H3204" s="318">
        <v>39708</v>
      </c>
      <c r="I3204" s="318">
        <v>48944</v>
      </c>
      <c r="J3204" s="315"/>
      <c r="K3204" s="315">
        <v>3780</v>
      </c>
      <c r="L3204" s="315" t="s">
        <v>2137</v>
      </c>
      <c r="M3204" s="315" t="s">
        <v>764</v>
      </c>
      <c r="N3204" s="315" t="s">
        <v>755</v>
      </c>
      <c r="O3204" s="315"/>
      <c r="P3204" s="315"/>
      <c r="Q3204" s="315"/>
    </row>
    <row r="3205" spans="1:17">
      <c r="A3205" s="315" t="s">
        <v>755</v>
      </c>
      <c r="B3205" s="315" t="s">
        <v>2095</v>
      </c>
      <c r="C3205" s="315" t="s">
        <v>2098</v>
      </c>
      <c r="D3205" s="316">
        <v>5.0999999999999996</v>
      </c>
      <c r="E3205" s="317">
        <v>5619.94</v>
      </c>
      <c r="F3205" s="317">
        <v>3456.2499999999995</v>
      </c>
      <c r="G3205" s="318">
        <v>39570</v>
      </c>
      <c r="H3205" s="318">
        <v>40323</v>
      </c>
      <c r="I3205" s="318">
        <v>49674</v>
      </c>
      <c r="J3205" s="315"/>
      <c r="K3205" s="315">
        <v>9478</v>
      </c>
      <c r="L3205" s="315" t="s">
        <v>3410</v>
      </c>
      <c r="M3205" s="315" t="s">
        <v>770</v>
      </c>
      <c r="N3205" s="315" t="s">
        <v>755</v>
      </c>
      <c r="O3205" s="315"/>
      <c r="P3205" s="315"/>
      <c r="Q3205" s="315"/>
    </row>
    <row r="3206" spans="1:17">
      <c r="A3206" s="315" t="s">
        <v>755</v>
      </c>
      <c r="B3206" s="315" t="s">
        <v>2095</v>
      </c>
      <c r="C3206" s="315" t="s">
        <v>2096</v>
      </c>
      <c r="D3206" s="316">
        <v>5.0999999999999996</v>
      </c>
      <c r="E3206" s="317">
        <v>4588</v>
      </c>
      <c r="F3206" s="317">
        <v>4129.2</v>
      </c>
      <c r="G3206" s="318">
        <v>39570</v>
      </c>
      <c r="H3206" s="318">
        <v>39801</v>
      </c>
      <c r="I3206" s="318">
        <v>48914</v>
      </c>
      <c r="J3206" s="315"/>
      <c r="K3206" s="315">
        <v>3626</v>
      </c>
      <c r="L3206" s="315" t="s">
        <v>2635</v>
      </c>
      <c r="M3206" s="315" t="s">
        <v>764</v>
      </c>
      <c r="N3206" s="315" t="s">
        <v>755</v>
      </c>
      <c r="O3206" s="315"/>
      <c r="P3206" s="315"/>
      <c r="Q3206" s="315"/>
    </row>
    <row r="3207" spans="1:17">
      <c r="A3207" s="315" t="s">
        <v>755</v>
      </c>
      <c r="B3207" s="315" t="s">
        <v>2095</v>
      </c>
      <c r="C3207" s="315" t="s">
        <v>2098</v>
      </c>
      <c r="D3207" s="316">
        <v>5.0999999999999996</v>
      </c>
      <c r="E3207" s="317">
        <v>5308.1799999999994</v>
      </c>
      <c r="F3207" s="317">
        <v>2117.9700000000003</v>
      </c>
      <c r="G3207" s="318">
        <v>39574</v>
      </c>
      <c r="H3207" s="318">
        <v>41053</v>
      </c>
      <c r="I3207" s="318">
        <v>50405</v>
      </c>
      <c r="J3207" s="315"/>
      <c r="K3207" s="315">
        <v>7147</v>
      </c>
      <c r="L3207" s="315" t="s">
        <v>2699</v>
      </c>
      <c r="M3207" s="315" t="s">
        <v>966</v>
      </c>
      <c r="N3207" s="315" t="s">
        <v>755</v>
      </c>
      <c r="O3207" s="315"/>
      <c r="P3207" s="315"/>
      <c r="Q3207" s="315"/>
    </row>
    <row r="3208" spans="1:17">
      <c r="A3208" s="315" t="s">
        <v>755</v>
      </c>
      <c r="B3208" s="315" t="s">
        <v>2095</v>
      </c>
      <c r="C3208" s="315" t="s">
        <v>2098</v>
      </c>
      <c r="D3208" s="316">
        <v>5.0999999999999996</v>
      </c>
      <c r="E3208" s="317">
        <v>5171</v>
      </c>
      <c r="F3208" s="317">
        <v>3878.25</v>
      </c>
      <c r="G3208" s="318">
        <v>39569</v>
      </c>
      <c r="H3208" s="318">
        <v>39689</v>
      </c>
      <c r="I3208" s="318">
        <v>48914</v>
      </c>
      <c r="J3208" s="315"/>
      <c r="K3208" s="315">
        <v>9442</v>
      </c>
      <c r="L3208" s="315" t="s">
        <v>2134</v>
      </c>
      <c r="M3208" s="315" t="s">
        <v>770</v>
      </c>
      <c r="N3208" s="315" t="s">
        <v>755</v>
      </c>
      <c r="O3208" s="315"/>
      <c r="P3208" s="315"/>
      <c r="Q3208" s="315"/>
    </row>
    <row r="3209" spans="1:17">
      <c r="A3209" s="315" t="s">
        <v>755</v>
      </c>
      <c r="B3209" s="315" t="s">
        <v>2095</v>
      </c>
      <c r="C3209" s="315" t="s">
        <v>2096</v>
      </c>
      <c r="D3209" s="316">
        <v>5.0999999999999996</v>
      </c>
      <c r="E3209" s="317">
        <v>3363.4799999999996</v>
      </c>
      <c r="F3209" s="317">
        <v>1833.1000000000001</v>
      </c>
      <c r="G3209" s="318">
        <v>39569</v>
      </c>
      <c r="H3209" s="318">
        <v>41060</v>
      </c>
      <c r="I3209" s="318">
        <v>50405</v>
      </c>
      <c r="J3209" s="315"/>
      <c r="K3209" s="315">
        <v>9014</v>
      </c>
      <c r="L3209" s="315" t="s">
        <v>2386</v>
      </c>
      <c r="M3209" s="315" t="s">
        <v>770</v>
      </c>
      <c r="N3209" s="315" t="s">
        <v>755</v>
      </c>
      <c r="O3209" s="315"/>
      <c r="P3209" s="315"/>
      <c r="Q3209" s="315"/>
    </row>
    <row r="3210" spans="1:17">
      <c r="A3210" s="315" t="s">
        <v>755</v>
      </c>
      <c r="B3210" s="315" t="s">
        <v>2095</v>
      </c>
      <c r="C3210" s="315" t="s">
        <v>2098</v>
      </c>
      <c r="D3210" s="316">
        <v>5.0999999999999996</v>
      </c>
      <c r="E3210" s="317">
        <v>4592</v>
      </c>
      <c r="F3210" s="317">
        <v>3444</v>
      </c>
      <c r="G3210" s="318">
        <v>39597</v>
      </c>
      <c r="H3210" s="318">
        <v>39568</v>
      </c>
      <c r="I3210" s="318">
        <v>48914</v>
      </c>
      <c r="J3210" s="315"/>
      <c r="K3210" s="315">
        <v>6210</v>
      </c>
      <c r="L3210" s="315" t="s">
        <v>2903</v>
      </c>
      <c r="M3210" s="315" t="s">
        <v>788</v>
      </c>
      <c r="N3210" s="315" t="s">
        <v>755</v>
      </c>
      <c r="O3210" s="315"/>
      <c r="P3210" s="315"/>
      <c r="Q3210" s="315"/>
    </row>
    <row r="3211" spans="1:17">
      <c r="A3211" s="315" t="s">
        <v>755</v>
      </c>
      <c r="B3211" s="315" t="s">
        <v>2095</v>
      </c>
      <c r="C3211" s="315" t="s">
        <v>2098</v>
      </c>
      <c r="D3211" s="316">
        <v>5.0999999999999996</v>
      </c>
      <c r="E3211" s="317">
        <v>4182</v>
      </c>
      <c r="F3211" s="317">
        <v>3136.5</v>
      </c>
      <c r="G3211" s="318">
        <v>39603</v>
      </c>
      <c r="H3211" s="318">
        <v>39478</v>
      </c>
      <c r="I3211" s="318">
        <v>48914</v>
      </c>
      <c r="J3211" s="315"/>
      <c r="K3211" s="315">
        <v>6015</v>
      </c>
      <c r="L3211" s="315" t="s">
        <v>314</v>
      </c>
      <c r="M3211" s="315" t="s">
        <v>788</v>
      </c>
      <c r="N3211" s="315" t="s">
        <v>755</v>
      </c>
      <c r="O3211" s="315"/>
      <c r="P3211" s="315"/>
      <c r="Q3211" s="315"/>
    </row>
    <row r="3212" spans="1:17">
      <c r="A3212" s="315" t="s">
        <v>755</v>
      </c>
      <c r="B3212" s="315" t="s">
        <v>2095</v>
      </c>
      <c r="C3212" s="315" t="s">
        <v>2098</v>
      </c>
      <c r="D3212" s="316">
        <v>5.0999999999999996</v>
      </c>
      <c r="E3212" s="317">
        <v>4084</v>
      </c>
      <c r="F3212" s="317">
        <v>3063</v>
      </c>
      <c r="G3212" s="318">
        <v>39603</v>
      </c>
      <c r="H3212" s="318">
        <v>39478</v>
      </c>
      <c r="I3212" s="318">
        <v>48944</v>
      </c>
      <c r="J3212" s="315"/>
      <c r="K3212" s="315">
        <v>6015</v>
      </c>
      <c r="L3212" s="315" t="s">
        <v>314</v>
      </c>
      <c r="M3212" s="315" t="s">
        <v>788</v>
      </c>
      <c r="N3212" s="315" t="s">
        <v>755</v>
      </c>
      <c r="O3212" s="315"/>
      <c r="P3212" s="315"/>
      <c r="Q3212" s="315"/>
    </row>
    <row r="3213" spans="1:17">
      <c r="A3213" s="315" t="s">
        <v>755</v>
      </c>
      <c r="B3213" s="315" t="s">
        <v>2095</v>
      </c>
      <c r="C3213" s="315" t="s">
        <v>2098</v>
      </c>
      <c r="D3213" s="316">
        <v>5.0999999999999996</v>
      </c>
      <c r="E3213" s="317">
        <v>6956</v>
      </c>
      <c r="F3213" s="317">
        <v>2775.4500000000003</v>
      </c>
      <c r="G3213" s="318">
        <v>39584</v>
      </c>
      <c r="H3213" s="318">
        <v>41124</v>
      </c>
      <c r="I3213" s="318">
        <v>50405</v>
      </c>
      <c r="J3213" s="315"/>
      <c r="K3213" s="315">
        <v>1805</v>
      </c>
      <c r="L3213" s="315" t="s">
        <v>3371</v>
      </c>
      <c r="M3213" s="315" t="s">
        <v>766</v>
      </c>
      <c r="N3213" s="315" t="s">
        <v>755</v>
      </c>
      <c r="O3213" s="315"/>
      <c r="P3213" s="315"/>
      <c r="Q3213" s="315"/>
    </row>
    <row r="3214" spans="1:17">
      <c r="A3214" s="315" t="s">
        <v>750</v>
      </c>
      <c r="B3214" s="315" t="s">
        <v>2095</v>
      </c>
      <c r="C3214" s="315" t="s">
        <v>2098</v>
      </c>
      <c r="D3214" s="316">
        <v>5.0999999999999996</v>
      </c>
      <c r="E3214" s="317">
        <v>1782.42</v>
      </c>
      <c r="F3214" s="317">
        <v>1237.78</v>
      </c>
      <c r="G3214" s="318">
        <v>39596</v>
      </c>
      <c r="H3214" s="318">
        <v>39562</v>
      </c>
      <c r="I3214" s="318">
        <v>48944</v>
      </c>
      <c r="J3214" s="315"/>
      <c r="K3214" s="315">
        <v>4123</v>
      </c>
      <c r="L3214" s="315" t="s">
        <v>2299</v>
      </c>
      <c r="M3214" s="315" t="s">
        <v>1484</v>
      </c>
      <c r="N3214" s="315" t="s">
        <v>750</v>
      </c>
      <c r="O3214" s="315"/>
      <c r="P3214" s="315"/>
      <c r="Q3214" s="315"/>
    </row>
    <row r="3215" spans="1:17">
      <c r="A3215" s="315" t="s">
        <v>755</v>
      </c>
      <c r="B3215" s="315" t="s">
        <v>2095</v>
      </c>
      <c r="C3215" s="315" t="s">
        <v>2098</v>
      </c>
      <c r="D3215" s="316">
        <v>5.0999999999999996</v>
      </c>
      <c r="E3215" s="317">
        <v>4920</v>
      </c>
      <c r="F3215" s="317">
        <v>2376.36</v>
      </c>
      <c r="G3215" s="318">
        <v>39569</v>
      </c>
      <c r="H3215" s="318">
        <v>40833</v>
      </c>
      <c r="I3215" s="318">
        <v>50040</v>
      </c>
      <c r="J3215" s="315"/>
      <c r="K3215" s="315">
        <v>1899</v>
      </c>
      <c r="L3215" s="315" t="s">
        <v>3411</v>
      </c>
      <c r="M3215" s="315" t="s">
        <v>754</v>
      </c>
      <c r="N3215" s="315" t="s">
        <v>755</v>
      </c>
      <c r="O3215" s="315"/>
      <c r="P3215" s="315"/>
      <c r="Q3215" s="315"/>
    </row>
    <row r="3216" spans="1:17">
      <c r="A3216" s="315" t="s">
        <v>755</v>
      </c>
      <c r="B3216" s="315" t="s">
        <v>2095</v>
      </c>
      <c r="C3216" s="315" t="s">
        <v>2096</v>
      </c>
      <c r="D3216" s="316">
        <v>5.0999999999999996</v>
      </c>
      <c r="E3216" s="317">
        <v>4741</v>
      </c>
      <c r="F3216" s="317">
        <v>4266.9000000000005</v>
      </c>
      <c r="G3216" s="318">
        <v>39600</v>
      </c>
      <c r="H3216" s="318">
        <v>39522</v>
      </c>
      <c r="I3216" s="318">
        <v>48914</v>
      </c>
      <c r="J3216" s="315"/>
      <c r="K3216" s="315">
        <v>1344</v>
      </c>
      <c r="L3216" s="315" t="s">
        <v>3412</v>
      </c>
      <c r="M3216" s="315" t="s">
        <v>766</v>
      </c>
      <c r="N3216" s="315" t="s">
        <v>755</v>
      </c>
      <c r="O3216" s="315"/>
      <c r="P3216" s="315"/>
      <c r="Q3216" s="315"/>
    </row>
    <row r="3217" spans="1:17">
      <c r="A3217" s="315" t="s">
        <v>755</v>
      </c>
      <c r="B3217" s="315" t="s">
        <v>2095</v>
      </c>
      <c r="C3217" s="315" t="s">
        <v>2096</v>
      </c>
      <c r="D3217" s="316">
        <v>5.0999999999999996</v>
      </c>
      <c r="E3217" s="317">
        <v>4414.82</v>
      </c>
      <c r="F3217" s="317">
        <v>2154.44</v>
      </c>
      <c r="G3217" s="318">
        <v>39644</v>
      </c>
      <c r="H3217" s="318">
        <v>41113</v>
      </c>
      <c r="I3217" s="318">
        <v>50405</v>
      </c>
      <c r="J3217" s="315"/>
      <c r="K3217" s="315">
        <v>7180</v>
      </c>
      <c r="L3217" s="315" t="s">
        <v>3413</v>
      </c>
      <c r="M3217" s="315" t="s">
        <v>966</v>
      </c>
      <c r="N3217" s="315" t="s">
        <v>755</v>
      </c>
      <c r="O3217" s="315"/>
      <c r="P3217" s="315"/>
      <c r="Q3217" s="315"/>
    </row>
    <row r="3218" spans="1:17">
      <c r="A3218" s="315" t="s">
        <v>755</v>
      </c>
      <c r="B3218" s="315" t="s">
        <v>2095</v>
      </c>
      <c r="C3218" s="315" t="s">
        <v>2098</v>
      </c>
      <c r="D3218" s="316">
        <v>5.0999999999999996</v>
      </c>
      <c r="E3218" s="317">
        <v>4739</v>
      </c>
      <c r="F3218" s="317">
        <v>3554.25</v>
      </c>
      <c r="G3218" s="318">
        <v>39669</v>
      </c>
      <c r="H3218" s="318">
        <v>39767</v>
      </c>
      <c r="I3218" s="318">
        <v>48944</v>
      </c>
      <c r="J3218" s="315"/>
      <c r="K3218" s="315">
        <v>8752</v>
      </c>
      <c r="L3218" s="315" t="s">
        <v>3016</v>
      </c>
      <c r="M3218" s="315" t="s">
        <v>1705</v>
      </c>
      <c r="N3218" s="315" t="s">
        <v>755</v>
      </c>
      <c r="O3218" s="315"/>
      <c r="P3218" s="315"/>
      <c r="Q3218" s="315"/>
    </row>
    <row r="3219" spans="1:17">
      <c r="A3219" s="315" t="s">
        <v>755</v>
      </c>
      <c r="B3219" s="315" t="s">
        <v>2095</v>
      </c>
      <c r="C3219" s="315" t="s">
        <v>2098</v>
      </c>
      <c r="D3219" s="316">
        <v>5.0999999999999996</v>
      </c>
      <c r="E3219" s="317">
        <v>5798.46</v>
      </c>
      <c r="F3219" s="317">
        <v>4348.8500000000004</v>
      </c>
      <c r="G3219" s="318">
        <v>39759</v>
      </c>
      <c r="H3219" s="318">
        <v>39912</v>
      </c>
      <c r="I3219" s="318">
        <v>49309</v>
      </c>
      <c r="J3219" s="315"/>
      <c r="K3219" s="315">
        <v>7524</v>
      </c>
      <c r="L3219" s="315" t="s">
        <v>1142</v>
      </c>
      <c r="M3219" s="315" t="s">
        <v>966</v>
      </c>
      <c r="N3219" s="315" t="s">
        <v>755</v>
      </c>
      <c r="O3219" s="315"/>
      <c r="P3219" s="315"/>
      <c r="Q3219" s="315"/>
    </row>
    <row r="3220" spans="1:17">
      <c r="A3220" s="315" t="s">
        <v>755</v>
      </c>
      <c r="B3220" s="315" t="s">
        <v>2095</v>
      </c>
      <c r="C3220" s="315" t="s">
        <v>2098</v>
      </c>
      <c r="D3220" s="316">
        <v>5.0999999999999996</v>
      </c>
      <c r="E3220" s="317">
        <v>5130</v>
      </c>
      <c r="F3220" s="317">
        <v>3042.1000000000004</v>
      </c>
      <c r="G3220" s="318">
        <v>39792</v>
      </c>
      <c r="H3220" s="318">
        <v>39680</v>
      </c>
      <c r="I3220" s="318">
        <v>48944</v>
      </c>
      <c r="J3220" s="315"/>
      <c r="K3220" s="315">
        <v>1785</v>
      </c>
      <c r="L3220" s="315" t="s">
        <v>3414</v>
      </c>
      <c r="M3220" s="315" t="s">
        <v>761</v>
      </c>
      <c r="N3220" s="315" t="s">
        <v>755</v>
      </c>
      <c r="O3220" s="315"/>
      <c r="P3220" s="315"/>
      <c r="Q3220" s="315"/>
    </row>
    <row r="3221" spans="1:17">
      <c r="A3221" s="315" t="s">
        <v>755</v>
      </c>
      <c r="B3221" s="315" t="s">
        <v>2095</v>
      </c>
      <c r="C3221" s="315" t="s">
        <v>2098</v>
      </c>
      <c r="D3221" s="316">
        <v>5.0999999999999996</v>
      </c>
      <c r="E3221" s="317">
        <v>4745</v>
      </c>
      <c r="F3221" s="317">
        <v>3558.75</v>
      </c>
      <c r="G3221" s="318">
        <v>39822</v>
      </c>
      <c r="H3221" s="318">
        <v>39888</v>
      </c>
      <c r="I3221" s="318">
        <v>49309</v>
      </c>
      <c r="J3221" s="315"/>
      <c r="K3221" s="315">
        <v>1263</v>
      </c>
      <c r="L3221" s="315" t="s">
        <v>3415</v>
      </c>
      <c r="M3221" s="315" t="s">
        <v>766</v>
      </c>
      <c r="N3221" s="315" t="s">
        <v>755</v>
      </c>
      <c r="O3221" s="315"/>
      <c r="P3221" s="315"/>
      <c r="Q3221" s="315"/>
    </row>
    <row r="3222" spans="1:17">
      <c r="A3222" s="315" t="s">
        <v>755</v>
      </c>
      <c r="B3222" s="315" t="s">
        <v>2095</v>
      </c>
      <c r="C3222" s="315" t="s">
        <v>2098</v>
      </c>
      <c r="D3222" s="316">
        <v>5.0999999999999996</v>
      </c>
      <c r="E3222" s="317">
        <v>4742</v>
      </c>
      <c r="F3222" s="317">
        <v>3556.5</v>
      </c>
      <c r="G3222" s="318">
        <v>39933</v>
      </c>
      <c r="H3222" s="318">
        <v>39988</v>
      </c>
      <c r="I3222" s="318">
        <v>49309</v>
      </c>
      <c r="J3222" s="315"/>
      <c r="K3222" s="315">
        <v>5036</v>
      </c>
      <c r="L3222" s="315" t="s">
        <v>3085</v>
      </c>
      <c r="M3222" s="315" t="s">
        <v>776</v>
      </c>
      <c r="N3222" s="315" t="s">
        <v>755</v>
      </c>
      <c r="O3222" s="315"/>
      <c r="P3222" s="315"/>
      <c r="Q3222" s="315"/>
    </row>
    <row r="3223" spans="1:17">
      <c r="A3223" s="315" t="s">
        <v>755</v>
      </c>
      <c r="B3223" s="315" t="s">
        <v>2095</v>
      </c>
      <c r="C3223" s="315" t="s">
        <v>2098</v>
      </c>
      <c r="D3223" s="316">
        <v>5.0999999999999996</v>
      </c>
      <c r="E3223" s="317">
        <v>4933</v>
      </c>
      <c r="F3223" s="317">
        <v>1810.42</v>
      </c>
      <c r="G3223" s="318">
        <v>39987</v>
      </c>
      <c r="H3223" s="318">
        <v>41446</v>
      </c>
      <c r="I3223" s="318">
        <v>50770</v>
      </c>
      <c r="J3223" s="315"/>
      <c r="K3223" s="315">
        <v>8303</v>
      </c>
      <c r="L3223" s="315" t="s">
        <v>2947</v>
      </c>
      <c r="M3223" s="315" t="s">
        <v>784</v>
      </c>
      <c r="N3223" s="315" t="s">
        <v>755</v>
      </c>
      <c r="O3223" s="315"/>
      <c r="P3223" s="315"/>
      <c r="Q3223" s="315"/>
    </row>
    <row r="3224" spans="1:17">
      <c r="A3224" s="315" t="s">
        <v>755</v>
      </c>
      <c r="B3224" s="315" t="s">
        <v>2095</v>
      </c>
      <c r="C3224" s="315" t="s">
        <v>2098</v>
      </c>
      <c r="D3224" s="316">
        <v>5.0999999999999996</v>
      </c>
      <c r="E3224" s="317">
        <v>4486</v>
      </c>
      <c r="F3224" s="317">
        <v>3364.5</v>
      </c>
      <c r="G3224" s="318">
        <v>39988</v>
      </c>
      <c r="H3224" s="318">
        <v>40015</v>
      </c>
      <c r="I3224" s="318">
        <v>49309</v>
      </c>
      <c r="J3224" s="315"/>
      <c r="K3224" s="315">
        <v>8335</v>
      </c>
      <c r="L3224" s="315" t="s">
        <v>2425</v>
      </c>
      <c r="M3224" s="315" t="s">
        <v>784</v>
      </c>
      <c r="N3224" s="315" t="s">
        <v>755</v>
      </c>
      <c r="O3224" s="315"/>
      <c r="P3224" s="315"/>
      <c r="Q3224" s="315"/>
    </row>
    <row r="3225" spans="1:17">
      <c r="A3225" s="315" t="s">
        <v>755</v>
      </c>
      <c r="B3225" s="315" t="s">
        <v>2095</v>
      </c>
      <c r="C3225" s="315" t="s">
        <v>2098</v>
      </c>
      <c r="D3225" s="316">
        <v>5.0999999999999996</v>
      </c>
      <c r="E3225" s="317">
        <v>4223</v>
      </c>
      <c r="F3225" s="317">
        <v>1684.98</v>
      </c>
      <c r="G3225" s="318">
        <v>40163</v>
      </c>
      <c r="H3225" s="318">
        <v>41171</v>
      </c>
      <c r="I3225" s="318">
        <v>50405</v>
      </c>
      <c r="J3225" s="315"/>
      <c r="K3225" s="315">
        <v>9053</v>
      </c>
      <c r="L3225" s="315" t="s">
        <v>901</v>
      </c>
      <c r="M3225" s="315" t="s">
        <v>781</v>
      </c>
      <c r="N3225" s="315" t="s">
        <v>755</v>
      </c>
      <c r="O3225" s="315"/>
      <c r="P3225" s="315"/>
      <c r="Q3225" s="315"/>
    </row>
    <row r="3226" spans="1:17">
      <c r="A3226" s="315" t="s">
        <v>755</v>
      </c>
      <c r="B3226" s="315" t="s">
        <v>2095</v>
      </c>
      <c r="C3226" s="315" t="s">
        <v>2142</v>
      </c>
      <c r="D3226" s="316">
        <v>5.0999999999999996</v>
      </c>
      <c r="E3226" s="317">
        <v>6207</v>
      </c>
      <c r="F3226" s="317">
        <v>2265.5700000000002</v>
      </c>
      <c r="G3226" s="318">
        <v>40177</v>
      </c>
      <c r="H3226" s="318">
        <v>41180</v>
      </c>
      <c r="I3226" s="318">
        <v>50405</v>
      </c>
      <c r="J3226" s="315"/>
      <c r="K3226" s="315">
        <v>3715</v>
      </c>
      <c r="L3226" s="315" t="s">
        <v>2300</v>
      </c>
      <c r="M3226" s="315" t="s">
        <v>764</v>
      </c>
      <c r="N3226" s="315" t="s">
        <v>755</v>
      </c>
      <c r="O3226" s="315"/>
      <c r="P3226" s="315"/>
      <c r="Q3226" s="315"/>
    </row>
    <row r="3227" spans="1:17">
      <c r="A3227" s="315" t="s">
        <v>755</v>
      </c>
      <c r="B3227" s="315" t="s">
        <v>2095</v>
      </c>
      <c r="C3227" s="315" t="s">
        <v>2098</v>
      </c>
      <c r="D3227" s="316">
        <v>5.0999999999999996</v>
      </c>
      <c r="E3227" s="317">
        <v>4820</v>
      </c>
      <c r="F3227" s="317">
        <v>2964.31</v>
      </c>
      <c r="G3227" s="318">
        <v>40220</v>
      </c>
      <c r="H3227" s="318">
        <v>40303</v>
      </c>
      <c r="I3227" s="318">
        <v>49674</v>
      </c>
      <c r="J3227" s="315"/>
      <c r="K3227" s="315">
        <v>3184</v>
      </c>
      <c r="L3227" s="315" t="s">
        <v>3161</v>
      </c>
      <c r="M3227" s="315" t="s">
        <v>761</v>
      </c>
      <c r="N3227" s="315" t="s">
        <v>755</v>
      </c>
      <c r="O3227" s="315"/>
      <c r="P3227" s="315"/>
      <c r="Q3227" s="315"/>
    </row>
    <row r="3228" spans="1:17">
      <c r="A3228" s="315" t="s">
        <v>755</v>
      </c>
      <c r="B3228" s="315" t="s">
        <v>2095</v>
      </c>
      <c r="C3228" s="315" t="s">
        <v>2098</v>
      </c>
      <c r="D3228" s="316">
        <v>5.0999999999999996</v>
      </c>
      <c r="E3228" s="317">
        <v>5736</v>
      </c>
      <c r="F3228" s="317">
        <v>3527.6499999999996</v>
      </c>
      <c r="G3228" s="318">
        <v>40301</v>
      </c>
      <c r="H3228" s="318">
        <v>40379</v>
      </c>
      <c r="I3228" s="318">
        <v>49674</v>
      </c>
      <c r="J3228" s="315"/>
      <c r="K3228" s="315">
        <v>1510</v>
      </c>
      <c r="L3228" s="315" t="s">
        <v>3306</v>
      </c>
      <c r="M3228" s="315" t="s">
        <v>766</v>
      </c>
      <c r="N3228" s="315" t="s">
        <v>755</v>
      </c>
      <c r="O3228" s="315"/>
      <c r="P3228" s="315"/>
      <c r="Q3228" s="315"/>
    </row>
    <row r="3229" spans="1:17">
      <c r="A3229" s="315" t="s">
        <v>755</v>
      </c>
      <c r="B3229" s="315" t="s">
        <v>2095</v>
      </c>
      <c r="C3229" s="315" t="s">
        <v>2096</v>
      </c>
      <c r="D3229" s="316">
        <v>5.0999999999999996</v>
      </c>
      <c r="E3229" s="317">
        <v>5199</v>
      </c>
      <c r="F3229" s="317">
        <v>3836.87</v>
      </c>
      <c r="G3229" s="318">
        <v>40365</v>
      </c>
      <c r="H3229" s="318">
        <v>40396</v>
      </c>
      <c r="I3229" s="318">
        <v>49674</v>
      </c>
      <c r="J3229" s="315"/>
      <c r="K3229" s="315">
        <v>3700</v>
      </c>
      <c r="L3229" s="315" t="s">
        <v>1972</v>
      </c>
      <c r="M3229" s="315" t="s">
        <v>764</v>
      </c>
      <c r="N3229" s="315" t="s">
        <v>755</v>
      </c>
      <c r="O3229" s="315"/>
      <c r="P3229" s="315"/>
      <c r="Q3229" s="315"/>
    </row>
    <row r="3230" spans="1:17">
      <c r="A3230" s="315" t="s">
        <v>755</v>
      </c>
      <c r="B3230" s="315" t="s">
        <v>2095</v>
      </c>
      <c r="C3230" s="315" t="s">
        <v>2096</v>
      </c>
      <c r="D3230" s="316">
        <v>5.0999999999999996</v>
      </c>
      <c r="E3230" s="317">
        <v>5608</v>
      </c>
      <c r="F3230" s="317">
        <v>4138.7099999999991</v>
      </c>
      <c r="G3230" s="318">
        <v>40402</v>
      </c>
      <c r="H3230" s="318">
        <v>40478</v>
      </c>
      <c r="I3230" s="318">
        <v>49674</v>
      </c>
      <c r="J3230" s="315"/>
      <c r="K3230" s="315">
        <v>3714</v>
      </c>
      <c r="L3230" s="315" t="s">
        <v>1076</v>
      </c>
      <c r="M3230" s="315" t="s">
        <v>764</v>
      </c>
      <c r="N3230" s="315" t="s">
        <v>755</v>
      </c>
      <c r="O3230" s="315"/>
      <c r="P3230" s="315"/>
      <c r="Q3230" s="315"/>
    </row>
    <row r="3231" spans="1:17">
      <c r="A3231" s="315" t="s">
        <v>755</v>
      </c>
      <c r="B3231" s="315" t="s">
        <v>2095</v>
      </c>
      <c r="C3231" s="315" t="s">
        <v>2098</v>
      </c>
      <c r="D3231" s="316">
        <v>5.0999999999999996</v>
      </c>
      <c r="E3231" s="317">
        <v>4745</v>
      </c>
      <c r="F3231" s="317">
        <v>1451.98</v>
      </c>
      <c r="G3231" s="318">
        <v>40403</v>
      </c>
      <c r="H3231" s="318">
        <v>41726</v>
      </c>
      <c r="I3231" s="318">
        <v>51135</v>
      </c>
      <c r="J3231" s="315"/>
      <c r="K3231" s="315">
        <v>6677</v>
      </c>
      <c r="L3231" s="315" t="s">
        <v>3416</v>
      </c>
      <c r="M3231" s="315" t="s">
        <v>811</v>
      </c>
      <c r="N3231" s="315" t="s">
        <v>755</v>
      </c>
      <c r="O3231" s="315"/>
      <c r="P3231" s="315"/>
      <c r="Q3231" s="315"/>
    </row>
    <row r="3232" spans="1:17">
      <c r="A3232" s="315" t="s">
        <v>755</v>
      </c>
      <c r="B3232" s="315" t="s">
        <v>2095</v>
      </c>
      <c r="C3232" s="315" t="s">
        <v>2096</v>
      </c>
      <c r="D3232" s="316">
        <v>5.0999999999999996</v>
      </c>
      <c r="E3232" s="317">
        <v>2895</v>
      </c>
      <c r="F3232" s="317">
        <v>2136.5100000000002</v>
      </c>
      <c r="G3232" s="318">
        <v>40443</v>
      </c>
      <c r="H3232" s="318">
        <v>40449</v>
      </c>
      <c r="I3232" s="318">
        <v>49674</v>
      </c>
      <c r="J3232" s="315"/>
      <c r="K3232" s="315">
        <v>3116</v>
      </c>
      <c r="L3232" s="315" t="s">
        <v>3417</v>
      </c>
      <c r="M3232" s="315" t="s">
        <v>764</v>
      </c>
      <c r="N3232" s="315" t="s">
        <v>755</v>
      </c>
      <c r="O3232" s="315"/>
      <c r="P3232" s="315"/>
      <c r="Q3232" s="315"/>
    </row>
    <row r="3233" spans="1:17">
      <c r="A3233" s="315" t="s">
        <v>755</v>
      </c>
      <c r="B3233" s="315" t="s">
        <v>2095</v>
      </c>
      <c r="C3233" s="315" t="s">
        <v>2096</v>
      </c>
      <c r="D3233" s="316">
        <v>5.0999999999999996</v>
      </c>
      <c r="E3233" s="317">
        <v>4705</v>
      </c>
      <c r="F3233" s="317">
        <v>3472.2900000000004</v>
      </c>
      <c r="G3233" s="318">
        <v>40467</v>
      </c>
      <c r="H3233" s="318">
        <v>40487</v>
      </c>
      <c r="I3233" s="318">
        <v>49674</v>
      </c>
      <c r="J3233" s="315"/>
      <c r="K3233" s="315">
        <v>7320</v>
      </c>
      <c r="L3233" s="315" t="s">
        <v>1236</v>
      </c>
      <c r="M3233" s="315" t="s">
        <v>770</v>
      </c>
      <c r="N3233" s="315" t="s">
        <v>755</v>
      </c>
      <c r="O3233" s="315"/>
      <c r="P3233" s="315"/>
      <c r="Q3233" s="315"/>
    </row>
    <row r="3234" spans="1:17">
      <c r="A3234" s="315" t="s">
        <v>755</v>
      </c>
      <c r="B3234" s="315" t="s">
        <v>2095</v>
      </c>
      <c r="C3234" s="315" t="s">
        <v>2098</v>
      </c>
      <c r="D3234" s="316">
        <v>5.0999999999999996</v>
      </c>
      <c r="E3234" s="317">
        <v>4778.99</v>
      </c>
      <c r="F3234" s="317">
        <v>2308.25</v>
      </c>
      <c r="G3234" s="318">
        <v>40617</v>
      </c>
      <c r="H3234" s="318">
        <v>40774</v>
      </c>
      <c r="I3234" s="318">
        <v>50040</v>
      </c>
      <c r="J3234" s="315"/>
      <c r="K3234" s="315">
        <v>8914</v>
      </c>
      <c r="L3234" s="315" t="s">
        <v>3418</v>
      </c>
      <c r="M3234" s="315" t="s">
        <v>784</v>
      </c>
      <c r="N3234" s="315" t="s">
        <v>755</v>
      </c>
      <c r="O3234" s="315"/>
      <c r="P3234" s="315"/>
      <c r="Q3234" s="315"/>
    </row>
    <row r="3235" spans="1:17">
      <c r="A3235" s="315" t="s">
        <v>755</v>
      </c>
      <c r="B3235" s="315" t="s">
        <v>2095</v>
      </c>
      <c r="C3235" s="315" t="s">
        <v>2098</v>
      </c>
      <c r="D3235" s="316">
        <v>5.0999999999999996</v>
      </c>
      <c r="E3235" s="317">
        <v>5078.4800000000005</v>
      </c>
      <c r="F3235" s="317">
        <v>2452.91</v>
      </c>
      <c r="G3235" s="318">
        <v>40529</v>
      </c>
      <c r="H3235" s="318">
        <v>40801</v>
      </c>
      <c r="I3235" s="318">
        <v>50040</v>
      </c>
      <c r="J3235" s="315"/>
      <c r="K3235" s="315">
        <v>8038</v>
      </c>
      <c r="L3235" s="315" t="s">
        <v>328</v>
      </c>
      <c r="M3235" s="315" t="s">
        <v>784</v>
      </c>
      <c r="N3235" s="315" t="s">
        <v>755</v>
      </c>
      <c r="O3235" s="315"/>
      <c r="P3235" s="315"/>
      <c r="Q3235" s="315"/>
    </row>
    <row r="3236" spans="1:17">
      <c r="A3236" s="315" t="s">
        <v>755</v>
      </c>
      <c r="B3236" s="315" t="s">
        <v>2095</v>
      </c>
      <c r="C3236" s="315" t="s">
        <v>2096</v>
      </c>
      <c r="D3236" s="316">
        <v>5.0999999999999996</v>
      </c>
      <c r="E3236" s="317">
        <v>5440</v>
      </c>
      <c r="F3236" s="317">
        <v>3220.4900000000002</v>
      </c>
      <c r="G3236" s="318">
        <v>40645</v>
      </c>
      <c r="H3236" s="318">
        <v>40879</v>
      </c>
      <c r="I3236" s="318">
        <v>50040</v>
      </c>
      <c r="J3236" s="315"/>
      <c r="K3236" s="315">
        <v>1091</v>
      </c>
      <c r="L3236" s="315" t="s">
        <v>3419</v>
      </c>
      <c r="M3236" s="315" t="s">
        <v>766</v>
      </c>
      <c r="N3236" s="315" t="s">
        <v>755</v>
      </c>
      <c r="O3236" s="315"/>
      <c r="P3236" s="315"/>
      <c r="Q3236" s="315"/>
    </row>
    <row r="3237" spans="1:17">
      <c r="A3237" s="315" t="s">
        <v>755</v>
      </c>
      <c r="B3237" s="315" t="s">
        <v>2095</v>
      </c>
      <c r="C3237" s="315" t="s">
        <v>2096</v>
      </c>
      <c r="D3237" s="316">
        <v>5.0999999999999996</v>
      </c>
      <c r="E3237" s="317">
        <v>5207</v>
      </c>
      <c r="F3237" s="317">
        <v>2228.59</v>
      </c>
      <c r="G3237" s="318">
        <v>40648</v>
      </c>
      <c r="H3237" s="318">
        <v>41209</v>
      </c>
      <c r="I3237" s="318">
        <v>50405</v>
      </c>
      <c r="J3237" s="315"/>
      <c r="K3237" s="315">
        <v>3612</v>
      </c>
      <c r="L3237" s="315" t="s">
        <v>2278</v>
      </c>
      <c r="M3237" s="315" t="s">
        <v>764</v>
      </c>
      <c r="N3237" s="315" t="s">
        <v>755</v>
      </c>
      <c r="O3237" s="315"/>
      <c r="P3237" s="315"/>
      <c r="Q3237" s="315"/>
    </row>
    <row r="3238" spans="1:17">
      <c r="A3238" s="315" t="s">
        <v>755</v>
      </c>
      <c r="B3238" s="315" t="s">
        <v>2095</v>
      </c>
      <c r="C3238" s="315" t="s">
        <v>2096</v>
      </c>
      <c r="D3238" s="316">
        <v>5.0999999999999996</v>
      </c>
      <c r="E3238" s="317">
        <v>6130.93</v>
      </c>
      <c r="F3238" s="317">
        <v>3341.3699999999994</v>
      </c>
      <c r="G3238" s="318">
        <v>40681</v>
      </c>
      <c r="H3238" s="318">
        <v>40968</v>
      </c>
      <c r="I3238" s="318">
        <v>50405</v>
      </c>
      <c r="J3238" s="315"/>
      <c r="K3238" s="315">
        <v>7146</v>
      </c>
      <c r="L3238" s="315" t="s">
        <v>3183</v>
      </c>
      <c r="M3238" s="315" t="s">
        <v>966</v>
      </c>
      <c r="N3238" s="315" t="s">
        <v>755</v>
      </c>
      <c r="O3238" s="315"/>
      <c r="P3238" s="315"/>
      <c r="Q3238" s="315"/>
    </row>
    <row r="3239" spans="1:17">
      <c r="A3239" s="315" t="s">
        <v>755</v>
      </c>
      <c r="B3239" s="315" t="s">
        <v>2095</v>
      </c>
      <c r="C3239" s="315" t="s">
        <v>2098</v>
      </c>
      <c r="D3239" s="316">
        <v>5.0999999999999996</v>
      </c>
      <c r="E3239" s="317">
        <v>5422.56</v>
      </c>
      <c r="F3239" s="317">
        <v>2619.099999999999</v>
      </c>
      <c r="G3239" s="318">
        <v>40652</v>
      </c>
      <c r="H3239" s="318">
        <v>40700</v>
      </c>
      <c r="I3239" s="318">
        <v>50040</v>
      </c>
      <c r="J3239" s="315"/>
      <c r="K3239" s="315">
        <v>4102</v>
      </c>
      <c r="L3239" s="315" t="s">
        <v>2471</v>
      </c>
      <c r="M3239" s="315" t="s">
        <v>1484</v>
      </c>
      <c r="N3239" s="315" t="s">
        <v>755</v>
      </c>
      <c r="O3239" s="315"/>
      <c r="P3239" s="315"/>
      <c r="Q3239" s="315"/>
    </row>
    <row r="3240" spans="1:17">
      <c r="A3240" s="315" t="s">
        <v>755</v>
      </c>
      <c r="B3240" s="315" t="s">
        <v>2095</v>
      </c>
      <c r="C3240" s="315" t="s">
        <v>2098</v>
      </c>
      <c r="D3240" s="316">
        <v>5.0999999999999996</v>
      </c>
      <c r="E3240" s="317">
        <v>4461.3999999999996</v>
      </c>
      <c r="F3240" s="317">
        <v>2154.85</v>
      </c>
      <c r="G3240" s="318">
        <v>40653</v>
      </c>
      <c r="H3240" s="318">
        <v>40735</v>
      </c>
      <c r="I3240" s="318">
        <v>50040</v>
      </c>
      <c r="J3240" s="315"/>
      <c r="K3240" s="315">
        <v>4532</v>
      </c>
      <c r="L3240" s="315" t="s">
        <v>3420</v>
      </c>
      <c r="M3240" s="315" t="s">
        <v>1296</v>
      </c>
      <c r="N3240" s="315" t="s">
        <v>755</v>
      </c>
      <c r="O3240" s="315"/>
      <c r="P3240" s="315"/>
      <c r="Q3240" s="315"/>
    </row>
    <row r="3241" spans="1:17">
      <c r="A3241" s="315" t="s">
        <v>755</v>
      </c>
      <c r="B3241" s="315" t="s">
        <v>2095</v>
      </c>
      <c r="C3241" s="315" t="s">
        <v>2098</v>
      </c>
      <c r="D3241" s="316">
        <v>5.0999999999999996</v>
      </c>
      <c r="E3241" s="317">
        <v>5237.1400000000003</v>
      </c>
      <c r="F3241" s="317">
        <v>2529.54</v>
      </c>
      <c r="G3241" s="318">
        <v>40676</v>
      </c>
      <c r="H3241" s="318">
        <v>40774</v>
      </c>
      <c r="I3241" s="318">
        <v>50040</v>
      </c>
      <c r="J3241" s="315"/>
      <c r="K3241" s="315">
        <v>4514</v>
      </c>
      <c r="L3241" s="315" t="s">
        <v>2781</v>
      </c>
      <c r="M3241" s="315" t="s">
        <v>1296</v>
      </c>
      <c r="N3241" s="315" t="s">
        <v>755</v>
      </c>
      <c r="O3241" s="315"/>
      <c r="P3241" s="315"/>
      <c r="Q3241" s="315"/>
    </row>
    <row r="3242" spans="1:17">
      <c r="A3242" s="315" t="s">
        <v>755</v>
      </c>
      <c r="B3242" s="315" t="s">
        <v>2095</v>
      </c>
      <c r="C3242" s="315" t="s">
        <v>2098</v>
      </c>
      <c r="D3242" s="316">
        <v>5.0999999999999996</v>
      </c>
      <c r="E3242" s="317">
        <v>5310</v>
      </c>
      <c r="F3242" s="317">
        <v>2564.7599999999998</v>
      </c>
      <c r="G3242" s="318">
        <v>40688</v>
      </c>
      <c r="H3242" s="318">
        <v>40850</v>
      </c>
      <c r="I3242" s="318">
        <v>50040</v>
      </c>
      <c r="J3242" s="315"/>
      <c r="K3242" s="315">
        <v>9056</v>
      </c>
      <c r="L3242" s="315" t="s">
        <v>2345</v>
      </c>
      <c r="M3242" s="315" t="s">
        <v>781</v>
      </c>
      <c r="N3242" s="315" t="s">
        <v>755</v>
      </c>
      <c r="O3242" s="315"/>
      <c r="P3242" s="315"/>
      <c r="Q3242" s="315"/>
    </row>
    <row r="3243" spans="1:17">
      <c r="A3243" s="315" t="s">
        <v>755</v>
      </c>
      <c r="B3243" s="315" t="s">
        <v>2095</v>
      </c>
      <c r="C3243" s="315" t="s">
        <v>2098</v>
      </c>
      <c r="D3243" s="316">
        <v>5.0999999999999996</v>
      </c>
      <c r="E3243" s="317">
        <v>4361.83</v>
      </c>
      <c r="F3243" s="317">
        <v>2106.7599999999998</v>
      </c>
      <c r="G3243" s="318">
        <v>40701</v>
      </c>
      <c r="H3243" s="318">
        <v>40723</v>
      </c>
      <c r="I3243" s="318">
        <v>50040</v>
      </c>
      <c r="J3243" s="315"/>
      <c r="K3243" s="315">
        <v>4147</v>
      </c>
      <c r="L3243" s="315" t="s">
        <v>3209</v>
      </c>
      <c r="M3243" s="315" t="s">
        <v>1484</v>
      </c>
      <c r="N3243" s="315" t="s">
        <v>755</v>
      </c>
      <c r="O3243" s="315"/>
      <c r="P3243" s="315"/>
      <c r="Q3243" s="315"/>
    </row>
    <row r="3244" spans="1:17">
      <c r="A3244" s="315" t="s">
        <v>755</v>
      </c>
      <c r="B3244" s="315" t="s">
        <v>2095</v>
      </c>
      <c r="C3244" s="315" t="s">
        <v>2098</v>
      </c>
      <c r="D3244" s="316">
        <v>5.0999999999999996</v>
      </c>
      <c r="E3244" s="317">
        <v>3919.01</v>
      </c>
      <c r="F3244" s="317">
        <v>1301.1100000000001</v>
      </c>
      <c r="G3244" s="318">
        <v>40759</v>
      </c>
      <c r="H3244" s="318">
        <v>41404</v>
      </c>
      <c r="I3244" s="318">
        <v>50770</v>
      </c>
      <c r="J3244" s="315"/>
      <c r="K3244" s="315">
        <v>8634</v>
      </c>
      <c r="L3244" s="315" t="s">
        <v>2302</v>
      </c>
      <c r="M3244" s="315" t="s">
        <v>784</v>
      </c>
      <c r="N3244" s="315" t="s">
        <v>755</v>
      </c>
      <c r="O3244" s="315"/>
      <c r="P3244" s="315"/>
      <c r="Q3244" s="315"/>
    </row>
    <row r="3245" spans="1:17">
      <c r="A3245" s="315" t="s">
        <v>755</v>
      </c>
      <c r="B3245" s="315" t="s">
        <v>2095</v>
      </c>
      <c r="C3245" s="315" t="s">
        <v>2098</v>
      </c>
      <c r="D3245" s="316">
        <v>5.0999999999999996</v>
      </c>
      <c r="E3245" s="317">
        <v>5553</v>
      </c>
      <c r="F3245" s="317">
        <v>2682.1</v>
      </c>
      <c r="G3245" s="318">
        <v>40788</v>
      </c>
      <c r="H3245" s="318">
        <v>40872</v>
      </c>
      <c r="I3245" s="318">
        <v>50040</v>
      </c>
      <c r="J3245" s="315"/>
      <c r="K3245" s="315">
        <v>4557</v>
      </c>
      <c r="L3245" s="315" t="s">
        <v>3421</v>
      </c>
      <c r="M3245" s="315" t="s">
        <v>1296</v>
      </c>
      <c r="N3245" s="315" t="s">
        <v>755</v>
      </c>
      <c r="O3245" s="315"/>
      <c r="P3245" s="315"/>
      <c r="Q3245" s="315"/>
    </row>
    <row r="3246" spans="1:17">
      <c r="A3246" s="315" t="s">
        <v>755</v>
      </c>
      <c r="B3246" s="315" t="s">
        <v>2095</v>
      </c>
      <c r="C3246" s="315" t="s">
        <v>2098</v>
      </c>
      <c r="D3246" s="316">
        <v>5.0999999999999996</v>
      </c>
      <c r="E3246" s="317">
        <v>3076.3599999999997</v>
      </c>
      <c r="F3246" s="317">
        <v>1227.47</v>
      </c>
      <c r="G3246" s="318">
        <v>40828</v>
      </c>
      <c r="H3246" s="318">
        <v>41045</v>
      </c>
      <c r="I3246" s="318">
        <v>50405</v>
      </c>
      <c r="J3246" s="315"/>
      <c r="K3246" s="315">
        <v>7205</v>
      </c>
      <c r="L3246" s="315" t="s">
        <v>3033</v>
      </c>
      <c r="M3246" s="315" t="s">
        <v>966</v>
      </c>
      <c r="N3246" s="315" t="s">
        <v>755</v>
      </c>
      <c r="O3246" s="315"/>
      <c r="P3246" s="315"/>
      <c r="Q3246" s="315"/>
    </row>
    <row r="3247" spans="1:17">
      <c r="A3247" s="315" t="s">
        <v>755</v>
      </c>
      <c r="B3247" s="315" t="s">
        <v>2095</v>
      </c>
      <c r="C3247" s="315" t="s">
        <v>2096</v>
      </c>
      <c r="D3247" s="316">
        <v>5.12</v>
      </c>
      <c r="E3247" s="317">
        <v>4592</v>
      </c>
      <c r="F3247" s="317">
        <v>2718.46</v>
      </c>
      <c r="G3247" s="318">
        <v>40633</v>
      </c>
      <c r="H3247" s="318">
        <v>40777</v>
      </c>
      <c r="I3247" s="318">
        <v>50040</v>
      </c>
      <c r="J3247" s="315"/>
      <c r="K3247" s="315">
        <v>3183</v>
      </c>
      <c r="L3247" s="315" t="s">
        <v>3422</v>
      </c>
      <c r="M3247" s="315" t="s">
        <v>764</v>
      </c>
      <c r="N3247" s="315" t="s">
        <v>755</v>
      </c>
      <c r="O3247" s="315"/>
      <c r="P3247" s="315"/>
      <c r="Q3247" s="315"/>
    </row>
    <row r="3248" spans="1:17">
      <c r="A3248" s="315" t="s">
        <v>750</v>
      </c>
      <c r="B3248" s="315" t="s">
        <v>2095</v>
      </c>
      <c r="C3248" s="315" t="s">
        <v>2098</v>
      </c>
      <c r="D3248" s="316">
        <v>5.12</v>
      </c>
      <c r="E3248" s="317">
        <v>2791</v>
      </c>
      <c r="F3248" s="317">
        <v>1348.05</v>
      </c>
      <c r="G3248" s="318">
        <v>40763</v>
      </c>
      <c r="H3248" s="318">
        <v>40890</v>
      </c>
      <c r="I3248" s="318">
        <v>50040</v>
      </c>
      <c r="J3248" s="315"/>
      <c r="K3248" s="315">
        <v>4438</v>
      </c>
      <c r="L3248" s="315" t="s">
        <v>2886</v>
      </c>
      <c r="M3248" s="315" t="s">
        <v>1484</v>
      </c>
      <c r="N3248" s="315" t="s">
        <v>750</v>
      </c>
      <c r="O3248" s="315"/>
      <c r="P3248" s="315"/>
      <c r="Q3248" s="315"/>
    </row>
    <row r="3249" spans="1:17">
      <c r="A3249" s="315" t="s">
        <v>750</v>
      </c>
      <c r="B3249" s="315" t="s">
        <v>2095</v>
      </c>
      <c r="C3249" s="315" t="s">
        <v>2098</v>
      </c>
      <c r="D3249" s="316">
        <v>5.12</v>
      </c>
      <c r="E3249" s="317">
        <v>4772</v>
      </c>
      <c r="F3249" s="317">
        <v>2304.8900000000003</v>
      </c>
      <c r="G3249" s="318">
        <v>40764</v>
      </c>
      <c r="H3249" s="318">
        <v>40808</v>
      </c>
      <c r="I3249" s="318">
        <v>50040</v>
      </c>
      <c r="J3249" s="315"/>
      <c r="K3249" s="315">
        <v>4118</v>
      </c>
      <c r="L3249" s="315" t="s">
        <v>2395</v>
      </c>
      <c r="M3249" s="315" t="s">
        <v>1296</v>
      </c>
      <c r="N3249" s="315" t="s">
        <v>750</v>
      </c>
      <c r="O3249" s="315"/>
      <c r="P3249" s="315"/>
      <c r="Q3249" s="315"/>
    </row>
    <row r="3250" spans="1:17">
      <c r="A3250" s="315" t="s">
        <v>755</v>
      </c>
      <c r="B3250" s="315" t="s">
        <v>2095</v>
      </c>
      <c r="C3250" s="315" t="s">
        <v>2096</v>
      </c>
      <c r="D3250" s="316">
        <v>5.12</v>
      </c>
      <c r="E3250" s="317">
        <v>3099.3599999999997</v>
      </c>
      <c r="F3250" s="317">
        <v>1689.15</v>
      </c>
      <c r="G3250" s="318">
        <v>40823</v>
      </c>
      <c r="H3250" s="318">
        <v>40968</v>
      </c>
      <c r="I3250" s="318">
        <v>50405</v>
      </c>
      <c r="J3250" s="315"/>
      <c r="K3250" s="315">
        <v>7146</v>
      </c>
      <c r="L3250" s="315" t="s">
        <v>3183</v>
      </c>
      <c r="M3250" s="315" t="s">
        <v>966</v>
      </c>
      <c r="N3250" s="315" t="s">
        <v>755</v>
      </c>
      <c r="O3250" s="315"/>
      <c r="P3250" s="315"/>
      <c r="Q3250" s="315"/>
    </row>
    <row r="3251" spans="1:17">
      <c r="A3251" s="315" t="s">
        <v>755</v>
      </c>
      <c r="B3251" s="315" t="s">
        <v>2095</v>
      </c>
      <c r="C3251" s="315" t="s">
        <v>2098</v>
      </c>
      <c r="D3251" s="316">
        <v>5.12</v>
      </c>
      <c r="E3251" s="317">
        <v>2374</v>
      </c>
      <c r="F3251" s="317">
        <v>1146.6399999999999</v>
      </c>
      <c r="G3251" s="318">
        <v>40840</v>
      </c>
      <c r="H3251" s="318">
        <v>40883</v>
      </c>
      <c r="I3251" s="318">
        <v>50040</v>
      </c>
      <c r="J3251" s="315"/>
      <c r="K3251" s="315">
        <v>1400</v>
      </c>
      <c r="L3251" s="315" t="s">
        <v>2762</v>
      </c>
      <c r="M3251" s="315" t="s">
        <v>766</v>
      </c>
      <c r="N3251" s="315" t="s">
        <v>755</v>
      </c>
      <c r="O3251" s="315"/>
      <c r="P3251" s="315"/>
      <c r="Q3251" s="315"/>
    </row>
    <row r="3252" spans="1:17">
      <c r="A3252" s="315" t="s">
        <v>755</v>
      </c>
      <c r="B3252" s="315" t="s">
        <v>2095</v>
      </c>
      <c r="C3252" s="315" t="s">
        <v>2098</v>
      </c>
      <c r="D3252" s="316">
        <v>5.13</v>
      </c>
      <c r="E3252" s="317">
        <v>3064</v>
      </c>
      <c r="F3252" s="317">
        <v>1479.9199999999998</v>
      </c>
      <c r="G3252" s="318">
        <v>40639</v>
      </c>
      <c r="H3252" s="318">
        <v>40723</v>
      </c>
      <c r="I3252" s="318">
        <v>50040</v>
      </c>
      <c r="J3252" s="315"/>
      <c r="K3252" s="315">
        <v>5436</v>
      </c>
      <c r="L3252" s="315" t="s">
        <v>3114</v>
      </c>
      <c r="M3252" s="315" t="s">
        <v>776</v>
      </c>
      <c r="N3252" s="315" t="s">
        <v>755</v>
      </c>
      <c r="O3252" s="315"/>
      <c r="P3252" s="315"/>
      <c r="Q3252" s="315"/>
    </row>
    <row r="3253" spans="1:17">
      <c r="A3253" s="315" t="s">
        <v>755</v>
      </c>
      <c r="B3253" s="315" t="s">
        <v>2095</v>
      </c>
      <c r="C3253" s="315" t="s">
        <v>2096</v>
      </c>
      <c r="D3253" s="316">
        <v>5.13</v>
      </c>
      <c r="E3253" s="317">
        <v>4177</v>
      </c>
      <c r="F3253" s="317">
        <v>2472.79</v>
      </c>
      <c r="G3253" s="318">
        <v>40663</v>
      </c>
      <c r="H3253" s="318">
        <v>40791</v>
      </c>
      <c r="I3253" s="318">
        <v>50040</v>
      </c>
      <c r="J3253" s="315"/>
      <c r="K3253" s="315">
        <v>1272</v>
      </c>
      <c r="L3253" s="315" t="s">
        <v>3423</v>
      </c>
      <c r="M3253" s="315" t="s">
        <v>766</v>
      </c>
      <c r="N3253" s="315" t="s">
        <v>755</v>
      </c>
      <c r="O3253" s="315"/>
      <c r="P3253" s="315"/>
      <c r="Q3253" s="315"/>
    </row>
    <row r="3254" spans="1:17">
      <c r="A3254" s="315" t="s">
        <v>755</v>
      </c>
      <c r="B3254" s="315" t="s">
        <v>2095</v>
      </c>
      <c r="C3254" s="315" t="s">
        <v>2098</v>
      </c>
      <c r="D3254" s="316">
        <v>5.13</v>
      </c>
      <c r="E3254" s="317">
        <v>2405</v>
      </c>
      <c r="F3254" s="317">
        <v>1161.6199999999999</v>
      </c>
      <c r="G3254" s="318">
        <v>40773</v>
      </c>
      <c r="H3254" s="318">
        <v>40891</v>
      </c>
      <c r="I3254" s="318">
        <v>50040</v>
      </c>
      <c r="J3254" s="315"/>
      <c r="K3254" s="315">
        <v>6862</v>
      </c>
      <c r="L3254" s="315" t="s">
        <v>3424</v>
      </c>
      <c r="M3254" s="315" t="s">
        <v>811</v>
      </c>
      <c r="N3254" s="315" t="s">
        <v>755</v>
      </c>
      <c r="O3254" s="315"/>
      <c r="P3254" s="315"/>
      <c r="Q3254" s="315"/>
    </row>
    <row r="3255" spans="1:17">
      <c r="A3255" s="315" t="s">
        <v>755</v>
      </c>
      <c r="B3255" s="315" t="s">
        <v>2095</v>
      </c>
      <c r="C3255" s="315" t="s">
        <v>2098</v>
      </c>
      <c r="D3255" s="316">
        <v>5.15</v>
      </c>
      <c r="E3255" s="317">
        <v>5328</v>
      </c>
      <c r="F3255" s="317">
        <v>3276.73</v>
      </c>
      <c r="G3255" s="318">
        <v>40508</v>
      </c>
      <c r="H3255" s="318">
        <v>40515</v>
      </c>
      <c r="I3255" s="318">
        <v>49674</v>
      </c>
      <c r="J3255" s="315"/>
      <c r="K3255" s="315">
        <v>1867</v>
      </c>
      <c r="L3255" s="315" t="s">
        <v>983</v>
      </c>
      <c r="M3255" s="315" t="s">
        <v>766</v>
      </c>
      <c r="N3255" s="315" t="s">
        <v>755</v>
      </c>
      <c r="O3255" s="315"/>
      <c r="P3255" s="315"/>
      <c r="Q3255" s="315"/>
    </row>
    <row r="3256" spans="1:17">
      <c r="A3256" s="315" t="s">
        <v>755</v>
      </c>
      <c r="B3256" s="315" t="s">
        <v>2095</v>
      </c>
      <c r="C3256" s="315" t="s">
        <v>2098</v>
      </c>
      <c r="D3256" s="316">
        <v>5.15</v>
      </c>
      <c r="E3256" s="317">
        <v>2583</v>
      </c>
      <c r="F3256" s="317">
        <v>1247.5900000000001</v>
      </c>
      <c r="G3256" s="318">
        <v>40850</v>
      </c>
      <c r="H3256" s="318">
        <v>40876</v>
      </c>
      <c r="I3256" s="318">
        <v>50040</v>
      </c>
      <c r="J3256" s="315"/>
      <c r="K3256" s="315">
        <v>1422</v>
      </c>
      <c r="L3256" s="315" t="s">
        <v>3425</v>
      </c>
      <c r="M3256" s="315" t="s">
        <v>766</v>
      </c>
      <c r="N3256" s="315" t="s">
        <v>755</v>
      </c>
      <c r="O3256" s="315"/>
      <c r="P3256" s="315"/>
      <c r="Q3256" s="315"/>
    </row>
    <row r="3257" spans="1:17">
      <c r="A3257" s="315" t="s">
        <v>755</v>
      </c>
      <c r="B3257" s="315" t="s">
        <v>2095</v>
      </c>
      <c r="C3257" s="315" t="s">
        <v>2098</v>
      </c>
      <c r="D3257" s="316">
        <v>5.16</v>
      </c>
      <c r="E3257" s="317">
        <v>2200</v>
      </c>
      <c r="F3257" s="317">
        <v>1353.01</v>
      </c>
      <c r="G3257" s="318">
        <v>40485</v>
      </c>
      <c r="H3257" s="318">
        <v>40533</v>
      </c>
      <c r="I3257" s="318">
        <v>49674</v>
      </c>
      <c r="J3257" s="315"/>
      <c r="K3257" s="315">
        <v>5330</v>
      </c>
      <c r="L3257" s="315" t="s">
        <v>1187</v>
      </c>
      <c r="M3257" s="315" t="s">
        <v>776</v>
      </c>
      <c r="N3257" s="315" t="s">
        <v>755</v>
      </c>
      <c r="O3257" s="315"/>
      <c r="P3257" s="315"/>
      <c r="Q3257" s="315"/>
    </row>
    <row r="3258" spans="1:17">
      <c r="A3258" s="315" t="s">
        <v>755</v>
      </c>
      <c r="B3258" s="315" t="s">
        <v>2095</v>
      </c>
      <c r="C3258" s="315" t="s">
        <v>2098</v>
      </c>
      <c r="D3258" s="316">
        <v>5.16</v>
      </c>
      <c r="E3258" s="317">
        <v>4827.28</v>
      </c>
      <c r="F3258" s="317">
        <v>1926.09</v>
      </c>
      <c r="G3258" s="318">
        <v>40718</v>
      </c>
      <c r="H3258" s="318">
        <v>40989</v>
      </c>
      <c r="I3258" s="318">
        <v>50405</v>
      </c>
      <c r="J3258" s="315"/>
      <c r="K3258" s="315">
        <v>4513</v>
      </c>
      <c r="L3258" s="315" t="s">
        <v>2140</v>
      </c>
      <c r="M3258" s="315" t="s">
        <v>1296</v>
      </c>
      <c r="N3258" s="315" t="s">
        <v>755</v>
      </c>
      <c r="O3258" s="315"/>
      <c r="P3258" s="315"/>
      <c r="Q3258" s="315"/>
    </row>
    <row r="3259" spans="1:17">
      <c r="A3259" s="315" t="s">
        <v>755</v>
      </c>
      <c r="B3259" s="315" t="s">
        <v>2095</v>
      </c>
      <c r="C3259" s="315" t="s">
        <v>2098</v>
      </c>
      <c r="D3259" s="316">
        <v>5.17</v>
      </c>
      <c r="E3259" s="317">
        <v>5553</v>
      </c>
      <c r="F3259" s="317">
        <v>3415.1000000000004</v>
      </c>
      <c r="G3259" s="318">
        <v>40492</v>
      </c>
      <c r="H3259" s="318">
        <v>40471</v>
      </c>
      <c r="I3259" s="318">
        <v>49674</v>
      </c>
      <c r="J3259" s="315"/>
      <c r="K3259" s="315">
        <v>9312</v>
      </c>
      <c r="L3259" s="315" t="s">
        <v>3256</v>
      </c>
      <c r="M3259" s="315" t="s">
        <v>770</v>
      </c>
      <c r="N3259" s="315" t="s">
        <v>755</v>
      </c>
      <c r="O3259" s="315"/>
      <c r="P3259" s="315"/>
      <c r="Q3259" s="315"/>
    </row>
    <row r="3260" spans="1:17">
      <c r="A3260" s="315" t="s">
        <v>755</v>
      </c>
      <c r="B3260" s="315" t="s">
        <v>2095</v>
      </c>
      <c r="C3260" s="315" t="s">
        <v>2098</v>
      </c>
      <c r="D3260" s="316">
        <v>5.17</v>
      </c>
      <c r="E3260" s="317">
        <v>5048</v>
      </c>
      <c r="F3260" s="317">
        <v>2438.19</v>
      </c>
      <c r="G3260" s="318">
        <v>40673</v>
      </c>
      <c r="H3260" s="318">
        <v>40777</v>
      </c>
      <c r="I3260" s="318">
        <v>50040</v>
      </c>
      <c r="J3260" s="315"/>
      <c r="K3260" s="315">
        <v>4460</v>
      </c>
      <c r="L3260" s="315" t="s">
        <v>2217</v>
      </c>
      <c r="M3260" s="315" t="s">
        <v>1484</v>
      </c>
      <c r="N3260" s="315" t="s">
        <v>755</v>
      </c>
      <c r="O3260" s="315"/>
      <c r="P3260" s="315"/>
      <c r="Q3260" s="315"/>
    </row>
    <row r="3261" spans="1:17">
      <c r="A3261" s="315" t="s">
        <v>755</v>
      </c>
      <c r="B3261" s="315" t="s">
        <v>2095</v>
      </c>
      <c r="C3261" s="315" t="s">
        <v>2098</v>
      </c>
      <c r="D3261" s="316">
        <v>5.17</v>
      </c>
      <c r="E3261" s="317">
        <v>2809</v>
      </c>
      <c r="F3261" s="317">
        <v>1356.7499999999998</v>
      </c>
      <c r="G3261" s="318">
        <v>40665</v>
      </c>
      <c r="H3261" s="318">
        <v>40648</v>
      </c>
      <c r="I3261" s="318">
        <v>50040</v>
      </c>
      <c r="J3261" s="315"/>
      <c r="K3261" s="315">
        <v>9113</v>
      </c>
      <c r="L3261" s="315" t="s">
        <v>2940</v>
      </c>
      <c r="M3261" s="315" t="s">
        <v>770</v>
      </c>
      <c r="N3261" s="315" t="s">
        <v>755</v>
      </c>
      <c r="O3261" s="315"/>
      <c r="P3261" s="315"/>
      <c r="Q3261" s="315"/>
    </row>
    <row r="3262" spans="1:17">
      <c r="A3262" s="315" t="s">
        <v>755</v>
      </c>
      <c r="B3262" s="315" t="s">
        <v>2095</v>
      </c>
      <c r="C3262" s="315" t="s">
        <v>2098</v>
      </c>
      <c r="D3262" s="316">
        <v>5.17</v>
      </c>
      <c r="E3262" s="317">
        <v>1915</v>
      </c>
      <c r="F3262" s="317">
        <v>924.94</v>
      </c>
      <c r="G3262" s="318">
        <v>40673</v>
      </c>
      <c r="H3262" s="318">
        <v>40781</v>
      </c>
      <c r="I3262" s="318">
        <v>50040</v>
      </c>
      <c r="J3262" s="315"/>
      <c r="K3262" s="315">
        <v>8953</v>
      </c>
      <c r="L3262" s="315" t="s">
        <v>1796</v>
      </c>
      <c r="M3262" s="315" t="s">
        <v>784</v>
      </c>
      <c r="N3262" s="315" t="s">
        <v>755</v>
      </c>
      <c r="O3262" s="315"/>
      <c r="P3262" s="315"/>
      <c r="Q3262" s="315"/>
    </row>
    <row r="3263" spans="1:17">
      <c r="A3263" s="315" t="s">
        <v>755</v>
      </c>
      <c r="B3263" s="315" t="s">
        <v>2095</v>
      </c>
      <c r="C3263" s="315" t="s">
        <v>2098</v>
      </c>
      <c r="D3263" s="316">
        <v>5.17</v>
      </c>
      <c r="E3263" s="317">
        <v>4924.47</v>
      </c>
      <c r="F3263" s="317">
        <v>2378.52</v>
      </c>
      <c r="G3263" s="318">
        <v>40717</v>
      </c>
      <c r="H3263" s="318">
        <v>40837</v>
      </c>
      <c r="I3263" s="318">
        <v>50040</v>
      </c>
      <c r="J3263" s="315"/>
      <c r="K3263" s="315">
        <v>4563</v>
      </c>
      <c r="L3263" s="315" t="s">
        <v>2690</v>
      </c>
      <c r="M3263" s="315" t="s">
        <v>1296</v>
      </c>
      <c r="N3263" s="315" t="s">
        <v>755</v>
      </c>
      <c r="O3263" s="315"/>
      <c r="P3263" s="315"/>
      <c r="Q3263" s="315"/>
    </row>
    <row r="3264" spans="1:17">
      <c r="A3264" s="315" t="s">
        <v>755</v>
      </c>
      <c r="B3264" s="315" t="s">
        <v>2095</v>
      </c>
      <c r="C3264" s="315" t="s">
        <v>2098</v>
      </c>
      <c r="D3264" s="316">
        <v>5.17</v>
      </c>
      <c r="E3264" s="317">
        <v>3096</v>
      </c>
      <c r="F3264" s="317">
        <v>1235.31</v>
      </c>
      <c r="G3264" s="318">
        <v>40766</v>
      </c>
      <c r="H3264" s="318">
        <v>41016</v>
      </c>
      <c r="I3264" s="318">
        <v>50405</v>
      </c>
      <c r="J3264" s="315"/>
      <c r="K3264" s="315">
        <v>9100</v>
      </c>
      <c r="L3264" s="315" t="s">
        <v>2837</v>
      </c>
      <c r="M3264" s="315" t="s">
        <v>781</v>
      </c>
      <c r="N3264" s="315" t="s">
        <v>755</v>
      </c>
      <c r="O3264" s="315"/>
      <c r="P3264" s="315"/>
      <c r="Q3264" s="315"/>
    </row>
    <row r="3265" spans="1:17">
      <c r="A3265" s="315" t="s">
        <v>755</v>
      </c>
      <c r="B3265" s="315" t="s">
        <v>2095</v>
      </c>
      <c r="C3265" s="315" t="s">
        <v>2098</v>
      </c>
      <c r="D3265" s="316">
        <v>5.17</v>
      </c>
      <c r="E3265" s="317">
        <v>3469</v>
      </c>
      <c r="F3265" s="317">
        <v>1675.53</v>
      </c>
      <c r="G3265" s="318">
        <v>40771</v>
      </c>
      <c r="H3265" s="318">
        <v>40885</v>
      </c>
      <c r="I3265" s="318">
        <v>50040</v>
      </c>
      <c r="J3265" s="315"/>
      <c r="K3265" s="315">
        <v>3645</v>
      </c>
      <c r="L3265" s="315" t="s">
        <v>2580</v>
      </c>
      <c r="M3265" s="315" t="s">
        <v>764</v>
      </c>
      <c r="N3265" s="315" t="s">
        <v>755</v>
      </c>
      <c r="O3265" s="315"/>
      <c r="P3265" s="315"/>
      <c r="Q3265" s="315"/>
    </row>
    <row r="3266" spans="1:17">
      <c r="A3266" s="315" t="s">
        <v>755</v>
      </c>
      <c r="B3266" s="315" t="s">
        <v>2095</v>
      </c>
      <c r="C3266" s="315" t="s">
        <v>2098</v>
      </c>
      <c r="D3266" s="316">
        <v>5.18</v>
      </c>
      <c r="E3266" s="317">
        <v>351.12</v>
      </c>
      <c r="F3266" s="317">
        <v>215.94</v>
      </c>
      <c r="G3266" s="318">
        <v>40480</v>
      </c>
      <c r="H3266" s="318">
        <v>40522</v>
      </c>
      <c r="I3266" s="318">
        <v>49674</v>
      </c>
      <c r="J3266" s="315"/>
      <c r="K3266" s="315">
        <v>4208</v>
      </c>
      <c r="L3266" s="315" t="s">
        <v>3360</v>
      </c>
      <c r="M3266" s="315" t="s">
        <v>1296</v>
      </c>
      <c r="N3266" s="315" t="s">
        <v>755</v>
      </c>
      <c r="O3266" s="315"/>
      <c r="P3266" s="315"/>
      <c r="Q3266" s="315"/>
    </row>
    <row r="3267" spans="1:17">
      <c r="A3267" s="315" t="s">
        <v>755</v>
      </c>
      <c r="B3267" s="315" t="s">
        <v>2095</v>
      </c>
      <c r="C3267" s="315" t="s">
        <v>2098</v>
      </c>
      <c r="D3267" s="316">
        <v>5.19</v>
      </c>
      <c r="E3267" s="317">
        <v>5642</v>
      </c>
      <c r="F3267" s="317">
        <v>2725.08</v>
      </c>
      <c r="G3267" s="318">
        <v>40801</v>
      </c>
      <c r="H3267" s="318">
        <v>40821</v>
      </c>
      <c r="I3267" s="318">
        <v>50040</v>
      </c>
      <c r="J3267" s="315"/>
      <c r="K3267" s="315">
        <v>9525</v>
      </c>
      <c r="L3267" s="315" t="s">
        <v>2757</v>
      </c>
      <c r="M3267" s="315" t="s">
        <v>770</v>
      </c>
      <c r="N3267" s="315" t="s">
        <v>755</v>
      </c>
      <c r="O3267" s="315"/>
      <c r="P3267" s="315"/>
      <c r="Q3267" s="315"/>
    </row>
    <row r="3268" spans="1:17">
      <c r="A3268" s="315" t="s">
        <v>755</v>
      </c>
      <c r="B3268" s="315" t="s">
        <v>2095</v>
      </c>
      <c r="C3268" s="315" t="s">
        <v>2098</v>
      </c>
      <c r="D3268" s="316">
        <v>5.2</v>
      </c>
      <c r="E3268" s="317">
        <v>5786</v>
      </c>
      <c r="F3268" s="317">
        <v>3251.73</v>
      </c>
      <c r="G3268" s="318">
        <v>39570</v>
      </c>
      <c r="H3268" s="318">
        <v>40192</v>
      </c>
      <c r="I3268" s="318">
        <v>49674</v>
      </c>
      <c r="J3268" s="315"/>
      <c r="K3268" s="315">
        <v>6852</v>
      </c>
      <c r="L3268" s="315" t="s">
        <v>2255</v>
      </c>
      <c r="M3268" s="315" t="s">
        <v>811</v>
      </c>
      <c r="N3268" s="315" t="s">
        <v>755</v>
      </c>
      <c r="O3268" s="315"/>
      <c r="P3268" s="315"/>
      <c r="Q3268" s="315"/>
    </row>
    <row r="3269" spans="1:17">
      <c r="A3269" s="315" t="s">
        <v>755</v>
      </c>
      <c r="B3269" s="315" t="s">
        <v>2095</v>
      </c>
      <c r="C3269" s="315" t="s">
        <v>2098</v>
      </c>
      <c r="D3269" s="316">
        <v>5.2</v>
      </c>
      <c r="E3269" s="317">
        <v>4362</v>
      </c>
      <c r="F3269" s="317">
        <v>3271.5</v>
      </c>
      <c r="G3269" s="318">
        <v>39570</v>
      </c>
      <c r="H3269" s="318">
        <v>39568</v>
      </c>
      <c r="I3269" s="318">
        <v>48914</v>
      </c>
      <c r="J3269" s="315"/>
      <c r="K3269" s="315">
        <v>1728</v>
      </c>
      <c r="L3269" s="315" t="s">
        <v>2394</v>
      </c>
      <c r="M3269" s="315" t="s">
        <v>761</v>
      </c>
      <c r="N3269" s="315" t="s">
        <v>755</v>
      </c>
      <c r="O3269" s="315"/>
      <c r="P3269" s="315"/>
      <c r="Q3269" s="315"/>
    </row>
    <row r="3270" spans="1:17">
      <c r="A3270" s="315" t="s">
        <v>755</v>
      </c>
      <c r="B3270" s="315" t="s">
        <v>2095</v>
      </c>
      <c r="C3270" s="315" t="s">
        <v>2098</v>
      </c>
      <c r="D3270" s="316">
        <v>5.2</v>
      </c>
      <c r="E3270" s="317">
        <v>6236</v>
      </c>
      <c r="F3270" s="317">
        <v>2488.16</v>
      </c>
      <c r="G3270" s="318">
        <v>39571</v>
      </c>
      <c r="H3270" s="318">
        <v>41264</v>
      </c>
      <c r="I3270" s="318">
        <v>50405</v>
      </c>
      <c r="J3270" s="315"/>
      <c r="K3270" s="315">
        <v>1814</v>
      </c>
      <c r="L3270" s="315" t="s">
        <v>2350</v>
      </c>
      <c r="M3270" s="315" t="s">
        <v>766</v>
      </c>
      <c r="N3270" s="315" t="s">
        <v>755</v>
      </c>
      <c r="O3270" s="315"/>
      <c r="P3270" s="315"/>
      <c r="Q3270" s="315"/>
    </row>
    <row r="3271" spans="1:17">
      <c r="A3271" s="315" t="s">
        <v>755</v>
      </c>
      <c r="B3271" s="315" t="s">
        <v>2095</v>
      </c>
      <c r="C3271" s="315" t="s">
        <v>2098</v>
      </c>
      <c r="D3271" s="316">
        <v>5.2</v>
      </c>
      <c r="E3271" s="317">
        <v>4245</v>
      </c>
      <c r="F3271" s="317">
        <v>3183.75</v>
      </c>
      <c r="G3271" s="318">
        <v>39570</v>
      </c>
      <c r="H3271" s="318">
        <v>39709</v>
      </c>
      <c r="I3271" s="318">
        <v>48944</v>
      </c>
      <c r="J3271" s="315"/>
      <c r="K3271" s="315">
        <v>5210</v>
      </c>
      <c r="L3271" s="315" t="s">
        <v>1348</v>
      </c>
      <c r="M3271" s="315" t="s">
        <v>776</v>
      </c>
      <c r="N3271" s="315" t="s">
        <v>755</v>
      </c>
      <c r="O3271" s="315"/>
      <c r="P3271" s="315"/>
      <c r="Q3271" s="315"/>
    </row>
    <row r="3272" spans="1:17">
      <c r="A3272" s="315" t="s">
        <v>755</v>
      </c>
      <c r="B3272" s="315" t="s">
        <v>2095</v>
      </c>
      <c r="C3272" s="315" t="s">
        <v>2098</v>
      </c>
      <c r="D3272" s="316">
        <v>5.2</v>
      </c>
      <c r="E3272" s="317">
        <v>4168</v>
      </c>
      <c r="F3272" s="317">
        <v>3126</v>
      </c>
      <c r="G3272" s="318">
        <v>39570</v>
      </c>
      <c r="H3272" s="318">
        <v>39581</v>
      </c>
      <c r="I3272" s="318">
        <v>48944</v>
      </c>
      <c r="J3272" s="315"/>
      <c r="K3272" s="315">
        <v>9472</v>
      </c>
      <c r="L3272" s="315" t="s">
        <v>2333</v>
      </c>
      <c r="M3272" s="315" t="s">
        <v>770</v>
      </c>
      <c r="N3272" s="315" t="s">
        <v>755</v>
      </c>
      <c r="O3272" s="315"/>
      <c r="P3272" s="315"/>
      <c r="Q3272" s="315"/>
    </row>
    <row r="3273" spans="1:17">
      <c r="A3273" s="315" t="s">
        <v>750</v>
      </c>
      <c r="B3273" s="315" t="s">
        <v>2095</v>
      </c>
      <c r="C3273" s="315" t="s">
        <v>2096</v>
      </c>
      <c r="D3273" s="316">
        <v>5.2</v>
      </c>
      <c r="E3273" s="317">
        <v>2865.99</v>
      </c>
      <c r="F3273" s="317">
        <v>2579.3900000000003</v>
      </c>
      <c r="G3273" s="318">
        <v>39570</v>
      </c>
      <c r="H3273" s="318">
        <v>40098</v>
      </c>
      <c r="I3273" s="318">
        <v>49309</v>
      </c>
      <c r="J3273" s="315"/>
      <c r="K3273" s="315">
        <v>8185</v>
      </c>
      <c r="L3273" s="315" t="s">
        <v>2716</v>
      </c>
      <c r="M3273" s="315" t="s">
        <v>784</v>
      </c>
      <c r="N3273" s="315" t="s">
        <v>750</v>
      </c>
      <c r="O3273" s="315"/>
      <c r="P3273" s="315"/>
      <c r="Q3273" s="315"/>
    </row>
    <row r="3274" spans="1:17">
      <c r="A3274" s="315" t="s">
        <v>755</v>
      </c>
      <c r="B3274" s="315" t="s">
        <v>2095</v>
      </c>
      <c r="C3274" s="315" t="s">
        <v>2098</v>
      </c>
      <c r="D3274" s="316">
        <v>5.2</v>
      </c>
      <c r="E3274" s="317">
        <v>4897</v>
      </c>
      <c r="F3274" s="317">
        <v>3672.75</v>
      </c>
      <c r="G3274" s="318">
        <v>39570</v>
      </c>
      <c r="H3274" s="318">
        <v>39562</v>
      </c>
      <c r="I3274" s="318">
        <v>48914</v>
      </c>
      <c r="J3274" s="315"/>
      <c r="K3274" s="315">
        <v>3110</v>
      </c>
      <c r="L3274" s="315" t="s">
        <v>2198</v>
      </c>
      <c r="M3274" s="315" t="s">
        <v>764</v>
      </c>
      <c r="N3274" s="315" t="s">
        <v>755</v>
      </c>
      <c r="O3274" s="315"/>
      <c r="P3274" s="315"/>
      <c r="Q3274" s="315"/>
    </row>
    <row r="3275" spans="1:17">
      <c r="A3275" s="315" t="s">
        <v>755</v>
      </c>
      <c r="B3275" s="315" t="s">
        <v>2095</v>
      </c>
      <c r="C3275" s="315" t="s">
        <v>2098</v>
      </c>
      <c r="D3275" s="316">
        <v>5.2</v>
      </c>
      <c r="E3275" s="317">
        <v>2562</v>
      </c>
      <c r="F3275" s="317">
        <v>1447.54</v>
      </c>
      <c r="G3275" s="318">
        <v>39570</v>
      </c>
      <c r="H3275" s="318">
        <v>39692</v>
      </c>
      <c r="I3275" s="318">
        <v>48944</v>
      </c>
      <c r="J3275" s="315"/>
      <c r="K3275" s="315">
        <v>8274</v>
      </c>
      <c r="L3275" s="315" t="s">
        <v>2898</v>
      </c>
      <c r="M3275" s="315" t="s">
        <v>792</v>
      </c>
      <c r="N3275" s="315" t="s">
        <v>755</v>
      </c>
      <c r="O3275" s="315"/>
      <c r="P3275" s="315"/>
      <c r="Q3275" s="315"/>
    </row>
    <row r="3276" spans="1:17">
      <c r="A3276" s="315" t="s">
        <v>755</v>
      </c>
      <c r="B3276" s="315" t="s">
        <v>2095</v>
      </c>
      <c r="C3276" s="315" t="s">
        <v>2096</v>
      </c>
      <c r="D3276" s="316">
        <v>5.2</v>
      </c>
      <c r="E3276" s="317">
        <v>5382</v>
      </c>
      <c r="F3276" s="317">
        <v>4843.8</v>
      </c>
      <c r="G3276" s="318">
        <v>39569</v>
      </c>
      <c r="H3276" s="318">
        <v>39644</v>
      </c>
      <c r="I3276" s="318">
        <v>48914</v>
      </c>
      <c r="J3276" s="315"/>
      <c r="K3276" s="315">
        <v>9473</v>
      </c>
      <c r="L3276" s="315" t="s">
        <v>2104</v>
      </c>
      <c r="M3276" s="315" t="s">
        <v>770</v>
      </c>
      <c r="N3276" s="315" t="s">
        <v>755</v>
      </c>
      <c r="O3276" s="315"/>
      <c r="P3276" s="315"/>
      <c r="Q3276" s="315"/>
    </row>
    <row r="3277" spans="1:17">
      <c r="A3277" s="315" t="s">
        <v>755</v>
      </c>
      <c r="B3277" s="315" t="s">
        <v>2095</v>
      </c>
      <c r="C3277" s="315" t="s">
        <v>2098</v>
      </c>
      <c r="D3277" s="316">
        <v>5.2</v>
      </c>
      <c r="E3277" s="317">
        <v>4382.01</v>
      </c>
      <c r="F3277" s="317">
        <v>3286.52</v>
      </c>
      <c r="G3277" s="318">
        <v>39583</v>
      </c>
      <c r="H3277" s="318">
        <v>39785</v>
      </c>
      <c r="I3277" s="318">
        <v>48914</v>
      </c>
      <c r="J3277" s="315"/>
      <c r="K3277" s="315">
        <v>8320</v>
      </c>
      <c r="L3277" s="315" t="s">
        <v>989</v>
      </c>
      <c r="M3277" s="315" t="s">
        <v>784</v>
      </c>
      <c r="N3277" s="315" t="s">
        <v>755</v>
      </c>
      <c r="O3277" s="315"/>
      <c r="P3277" s="315"/>
      <c r="Q3277" s="315"/>
    </row>
    <row r="3278" spans="1:17">
      <c r="A3278" s="315" t="s">
        <v>755</v>
      </c>
      <c r="B3278" s="315" t="s">
        <v>2095</v>
      </c>
      <c r="C3278" s="315" t="s">
        <v>2096</v>
      </c>
      <c r="D3278" s="316">
        <v>5.2</v>
      </c>
      <c r="E3278" s="317">
        <v>4922</v>
      </c>
      <c r="F3278" s="317">
        <v>4429.7999999999993</v>
      </c>
      <c r="G3278" s="318">
        <v>39570</v>
      </c>
      <c r="H3278" s="318">
        <v>39731</v>
      </c>
      <c r="I3278" s="318">
        <v>48944</v>
      </c>
      <c r="J3278" s="315"/>
      <c r="K3278" s="315">
        <v>1609</v>
      </c>
      <c r="L3278" s="315" t="s">
        <v>3426</v>
      </c>
      <c r="M3278" s="315" t="s">
        <v>761</v>
      </c>
      <c r="N3278" s="315" t="s">
        <v>755</v>
      </c>
      <c r="O3278" s="315"/>
      <c r="P3278" s="315"/>
      <c r="Q3278" s="315"/>
    </row>
    <row r="3279" spans="1:17">
      <c r="A3279" s="315" t="s">
        <v>755</v>
      </c>
      <c r="B3279" s="315" t="s">
        <v>2095</v>
      </c>
      <c r="C3279" s="315" t="s">
        <v>2096</v>
      </c>
      <c r="D3279" s="316">
        <v>5.2</v>
      </c>
      <c r="E3279" s="317">
        <v>7341</v>
      </c>
      <c r="F3279" s="317">
        <v>4000.85</v>
      </c>
      <c r="G3279" s="318">
        <v>39570</v>
      </c>
      <c r="H3279" s="318">
        <v>41206</v>
      </c>
      <c r="I3279" s="318">
        <v>50405</v>
      </c>
      <c r="J3279" s="315"/>
      <c r="K3279" s="315">
        <v>1971</v>
      </c>
      <c r="L3279" s="315" t="s">
        <v>3427</v>
      </c>
      <c r="M3279" s="315" t="s">
        <v>754</v>
      </c>
      <c r="N3279" s="315" t="s">
        <v>755</v>
      </c>
      <c r="O3279" s="315"/>
      <c r="P3279" s="315"/>
      <c r="Q3279" s="315"/>
    </row>
    <row r="3280" spans="1:17">
      <c r="A3280" s="315" t="s">
        <v>755</v>
      </c>
      <c r="B3280" s="315" t="s">
        <v>2095</v>
      </c>
      <c r="C3280" s="315" t="s">
        <v>2096</v>
      </c>
      <c r="D3280" s="316">
        <v>5.2</v>
      </c>
      <c r="E3280" s="317">
        <v>4126</v>
      </c>
      <c r="F3280" s="317">
        <v>3713.3999999999996</v>
      </c>
      <c r="G3280" s="318">
        <v>39569</v>
      </c>
      <c r="H3280" s="318">
        <v>39664</v>
      </c>
      <c r="I3280" s="318">
        <v>48944</v>
      </c>
      <c r="J3280" s="315"/>
      <c r="K3280" s="315">
        <v>4314</v>
      </c>
      <c r="L3280" s="315" t="s">
        <v>2705</v>
      </c>
      <c r="M3280" s="315" t="s">
        <v>776</v>
      </c>
      <c r="N3280" s="315" t="s">
        <v>755</v>
      </c>
      <c r="O3280" s="315"/>
      <c r="P3280" s="315"/>
      <c r="Q3280" s="315"/>
    </row>
    <row r="3281" spans="1:17">
      <c r="A3281" s="315" t="s">
        <v>755</v>
      </c>
      <c r="B3281" s="315" t="s">
        <v>2095</v>
      </c>
      <c r="C3281" s="315" t="s">
        <v>2098</v>
      </c>
      <c r="D3281" s="316">
        <v>5.2</v>
      </c>
      <c r="E3281" s="317">
        <v>4899</v>
      </c>
      <c r="F3281" s="317">
        <v>3674.25</v>
      </c>
      <c r="G3281" s="318">
        <v>39570</v>
      </c>
      <c r="H3281" s="318">
        <v>39548</v>
      </c>
      <c r="I3281" s="318">
        <v>48914</v>
      </c>
      <c r="J3281" s="315"/>
      <c r="K3281" s="315">
        <v>3115</v>
      </c>
      <c r="L3281" s="315" t="s">
        <v>2433</v>
      </c>
      <c r="M3281" s="315" t="s">
        <v>764</v>
      </c>
      <c r="N3281" s="315" t="s">
        <v>755</v>
      </c>
      <c r="O3281" s="315"/>
      <c r="P3281" s="315"/>
      <c r="Q3281" s="315"/>
    </row>
    <row r="3282" spans="1:17">
      <c r="A3282" s="315" t="s">
        <v>755</v>
      </c>
      <c r="B3282" s="315" t="s">
        <v>2095</v>
      </c>
      <c r="C3282" s="315" t="s">
        <v>2098</v>
      </c>
      <c r="D3282" s="316">
        <v>5.2</v>
      </c>
      <c r="E3282" s="317">
        <v>4933</v>
      </c>
      <c r="F3282" s="317">
        <v>3699.75</v>
      </c>
      <c r="G3282" s="318">
        <v>39587</v>
      </c>
      <c r="H3282" s="318">
        <v>39330</v>
      </c>
      <c r="I3282" s="318">
        <v>48549</v>
      </c>
      <c r="J3282" s="315"/>
      <c r="K3282" s="315">
        <v>7324</v>
      </c>
      <c r="L3282" s="315" t="s">
        <v>3358</v>
      </c>
      <c r="M3282" s="315" t="s">
        <v>770</v>
      </c>
      <c r="N3282" s="315" t="s">
        <v>755</v>
      </c>
      <c r="O3282" s="315"/>
      <c r="P3282" s="315"/>
      <c r="Q3282" s="315"/>
    </row>
    <row r="3283" spans="1:17">
      <c r="A3283" s="315" t="s">
        <v>755</v>
      </c>
      <c r="B3283" s="315" t="s">
        <v>2095</v>
      </c>
      <c r="C3283" s="315" t="s">
        <v>2098</v>
      </c>
      <c r="D3283" s="316">
        <v>5.2</v>
      </c>
      <c r="E3283" s="317">
        <v>4970</v>
      </c>
      <c r="F3283" s="317">
        <v>3727.5</v>
      </c>
      <c r="G3283" s="318">
        <v>39604</v>
      </c>
      <c r="H3283" s="318">
        <v>39731</v>
      </c>
      <c r="I3283" s="318">
        <v>48944</v>
      </c>
      <c r="J3283" s="315"/>
      <c r="K3283" s="315">
        <v>1616</v>
      </c>
      <c r="L3283" s="315" t="s">
        <v>2364</v>
      </c>
      <c r="M3283" s="315" t="s">
        <v>761</v>
      </c>
      <c r="N3283" s="315" t="s">
        <v>755</v>
      </c>
      <c r="O3283" s="315"/>
      <c r="P3283" s="315"/>
      <c r="Q3283" s="315"/>
    </row>
    <row r="3284" spans="1:17">
      <c r="A3284" s="315" t="s">
        <v>755</v>
      </c>
      <c r="B3284" s="315" t="s">
        <v>2095</v>
      </c>
      <c r="C3284" s="315" t="s">
        <v>2096</v>
      </c>
      <c r="D3284" s="316">
        <v>5.2</v>
      </c>
      <c r="E3284" s="317">
        <v>5362</v>
      </c>
      <c r="F3284" s="317">
        <v>4825.8</v>
      </c>
      <c r="G3284" s="318">
        <v>39641</v>
      </c>
      <c r="H3284" s="318">
        <v>39743</v>
      </c>
      <c r="I3284" s="318">
        <v>48944</v>
      </c>
      <c r="J3284" s="315"/>
      <c r="K3284" s="315">
        <v>4938</v>
      </c>
      <c r="L3284" s="315" t="s">
        <v>3428</v>
      </c>
      <c r="M3284" s="315" t="s">
        <v>764</v>
      </c>
      <c r="N3284" s="315" t="s">
        <v>755</v>
      </c>
      <c r="O3284" s="315"/>
      <c r="P3284" s="315"/>
      <c r="Q3284" s="315"/>
    </row>
    <row r="3285" spans="1:17">
      <c r="A3285" s="315" t="s">
        <v>755</v>
      </c>
      <c r="B3285" s="315" t="s">
        <v>2095</v>
      </c>
      <c r="C3285" s="315" t="s">
        <v>2096</v>
      </c>
      <c r="D3285" s="316">
        <v>5.2</v>
      </c>
      <c r="E3285" s="317">
        <v>3859</v>
      </c>
      <c r="F3285" s="317">
        <v>3473.1</v>
      </c>
      <c r="G3285" s="318">
        <v>39667</v>
      </c>
      <c r="H3285" s="318">
        <v>40053</v>
      </c>
      <c r="I3285" s="318">
        <v>49309</v>
      </c>
      <c r="J3285" s="315"/>
      <c r="K3285" s="315">
        <v>3557</v>
      </c>
      <c r="L3285" s="315" t="s">
        <v>3429</v>
      </c>
      <c r="M3285" s="315" t="s">
        <v>764</v>
      </c>
      <c r="N3285" s="315" t="s">
        <v>755</v>
      </c>
      <c r="O3285" s="315"/>
      <c r="P3285" s="315"/>
      <c r="Q3285" s="315"/>
    </row>
    <row r="3286" spans="1:17">
      <c r="A3286" s="315" t="s">
        <v>755</v>
      </c>
      <c r="B3286" s="315" t="s">
        <v>2095</v>
      </c>
      <c r="C3286" s="315" t="s">
        <v>2098</v>
      </c>
      <c r="D3286" s="316">
        <v>5.2</v>
      </c>
      <c r="E3286" s="317">
        <v>4823</v>
      </c>
      <c r="F3286" s="317">
        <v>2966.1499999999996</v>
      </c>
      <c r="G3286" s="318">
        <v>39687</v>
      </c>
      <c r="H3286" s="318">
        <v>40352</v>
      </c>
      <c r="I3286" s="318">
        <v>49674</v>
      </c>
      <c r="J3286" s="315"/>
      <c r="K3286" s="315">
        <v>8304</v>
      </c>
      <c r="L3286" s="315" t="s">
        <v>2036</v>
      </c>
      <c r="M3286" s="315" t="s">
        <v>784</v>
      </c>
      <c r="N3286" s="315" t="s">
        <v>755</v>
      </c>
      <c r="O3286" s="315"/>
      <c r="P3286" s="315"/>
      <c r="Q3286" s="315"/>
    </row>
    <row r="3287" spans="1:17">
      <c r="A3287" s="315" t="s">
        <v>755</v>
      </c>
      <c r="B3287" s="315" t="s">
        <v>2095</v>
      </c>
      <c r="C3287" s="315" t="s">
        <v>2098</v>
      </c>
      <c r="D3287" s="316">
        <v>5.2</v>
      </c>
      <c r="E3287" s="317">
        <v>5094</v>
      </c>
      <c r="F3287" s="317">
        <v>3820.5</v>
      </c>
      <c r="G3287" s="318">
        <v>39709</v>
      </c>
      <c r="H3287" s="318">
        <v>39934</v>
      </c>
      <c r="I3287" s="318">
        <v>49309</v>
      </c>
      <c r="J3287" s="315"/>
      <c r="K3287" s="315">
        <v>1564</v>
      </c>
      <c r="L3287" s="315" t="s">
        <v>2585</v>
      </c>
      <c r="M3287" s="315" t="s">
        <v>761</v>
      </c>
      <c r="N3287" s="315" t="s">
        <v>755</v>
      </c>
      <c r="O3287" s="315"/>
      <c r="P3287" s="315"/>
      <c r="Q3287" s="315"/>
    </row>
    <row r="3288" spans="1:17">
      <c r="A3288" s="315" t="s">
        <v>755</v>
      </c>
      <c r="B3288" s="315" t="s">
        <v>2095</v>
      </c>
      <c r="C3288" s="315" t="s">
        <v>2096</v>
      </c>
      <c r="D3288" s="316">
        <v>5.2</v>
      </c>
      <c r="E3288" s="317">
        <v>5902</v>
      </c>
      <c r="F3288" s="317">
        <v>5311.8</v>
      </c>
      <c r="G3288" s="318">
        <v>39722</v>
      </c>
      <c r="H3288" s="318">
        <v>39797</v>
      </c>
      <c r="I3288" s="318">
        <v>48944</v>
      </c>
      <c r="J3288" s="315"/>
      <c r="K3288" s="315">
        <v>7535</v>
      </c>
      <c r="L3288" s="315" t="s">
        <v>3430</v>
      </c>
      <c r="M3288" s="315" t="s">
        <v>966</v>
      </c>
      <c r="N3288" s="315" t="s">
        <v>755</v>
      </c>
      <c r="O3288" s="315"/>
      <c r="P3288" s="315"/>
      <c r="Q3288" s="315"/>
    </row>
    <row r="3289" spans="1:17">
      <c r="A3289" s="315" t="s">
        <v>755</v>
      </c>
      <c r="B3289" s="315" t="s">
        <v>2095</v>
      </c>
      <c r="C3289" s="315" t="s">
        <v>2098</v>
      </c>
      <c r="D3289" s="316">
        <v>5.2</v>
      </c>
      <c r="E3289" s="317">
        <v>4556</v>
      </c>
      <c r="F3289" s="317">
        <v>2801.95</v>
      </c>
      <c r="G3289" s="318">
        <v>39750</v>
      </c>
      <c r="H3289" s="318">
        <v>40506</v>
      </c>
      <c r="I3289" s="318">
        <v>49674</v>
      </c>
      <c r="J3289" s="315"/>
      <c r="K3289" s="315">
        <v>3373</v>
      </c>
      <c r="L3289" s="315" t="s">
        <v>3431</v>
      </c>
      <c r="M3289" s="315" t="s">
        <v>764</v>
      </c>
      <c r="N3289" s="315" t="s">
        <v>755</v>
      </c>
      <c r="O3289" s="315"/>
      <c r="P3289" s="315"/>
      <c r="Q3289" s="315"/>
    </row>
    <row r="3290" spans="1:17">
      <c r="A3290" s="315" t="s">
        <v>755</v>
      </c>
      <c r="B3290" s="315" t="s">
        <v>2095</v>
      </c>
      <c r="C3290" s="315" t="s">
        <v>2098</v>
      </c>
      <c r="D3290" s="316">
        <v>5.2</v>
      </c>
      <c r="E3290" s="317">
        <v>3598</v>
      </c>
      <c r="F3290" s="317">
        <v>2212.7799999999997</v>
      </c>
      <c r="G3290" s="318">
        <v>39805</v>
      </c>
      <c r="H3290" s="318">
        <v>40353</v>
      </c>
      <c r="I3290" s="318">
        <v>49674</v>
      </c>
      <c r="J3290" s="315"/>
      <c r="K3290" s="315">
        <v>2572</v>
      </c>
      <c r="L3290" s="315" t="s">
        <v>2734</v>
      </c>
      <c r="M3290" s="315" t="s">
        <v>764</v>
      </c>
      <c r="N3290" s="315" t="s">
        <v>755</v>
      </c>
      <c r="O3290" s="315"/>
      <c r="P3290" s="315"/>
      <c r="Q3290" s="315"/>
    </row>
    <row r="3291" spans="1:17">
      <c r="A3291" s="315" t="s">
        <v>755</v>
      </c>
      <c r="B3291" s="315" t="s">
        <v>2095</v>
      </c>
      <c r="C3291" s="315" t="s">
        <v>2098</v>
      </c>
      <c r="D3291" s="316">
        <v>5.2</v>
      </c>
      <c r="E3291" s="317">
        <v>5776</v>
      </c>
      <c r="F3291" s="317">
        <v>4332</v>
      </c>
      <c r="G3291" s="318">
        <v>39946</v>
      </c>
      <c r="H3291" s="318">
        <v>40001</v>
      </c>
      <c r="I3291" s="318">
        <v>49309</v>
      </c>
      <c r="J3291" s="315"/>
      <c r="K3291" s="315">
        <v>9607</v>
      </c>
      <c r="L3291" s="315" t="s">
        <v>3432</v>
      </c>
      <c r="M3291" s="315" t="s">
        <v>770</v>
      </c>
      <c r="N3291" s="315" t="s">
        <v>755</v>
      </c>
      <c r="O3291" s="315"/>
      <c r="P3291" s="315"/>
      <c r="Q3291" s="315"/>
    </row>
    <row r="3292" spans="1:17">
      <c r="A3292" s="315" t="s">
        <v>755</v>
      </c>
      <c r="B3292" s="315" t="s">
        <v>2095</v>
      </c>
      <c r="C3292" s="315" t="s">
        <v>2098</v>
      </c>
      <c r="D3292" s="316">
        <v>5.2</v>
      </c>
      <c r="E3292" s="317">
        <v>5619</v>
      </c>
      <c r="F3292" s="317">
        <v>3455.6899999999996</v>
      </c>
      <c r="G3292" s="318">
        <v>40158</v>
      </c>
      <c r="H3292" s="318">
        <v>40529</v>
      </c>
      <c r="I3292" s="318">
        <v>49674</v>
      </c>
      <c r="J3292" s="315"/>
      <c r="K3292" s="315">
        <v>5244</v>
      </c>
      <c r="L3292" s="315" t="s">
        <v>3433</v>
      </c>
      <c r="M3292" s="315" t="s">
        <v>776</v>
      </c>
      <c r="N3292" s="315" t="s">
        <v>755</v>
      </c>
      <c r="O3292" s="315"/>
      <c r="P3292" s="315"/>
      <c r="Q3292" s="315"/>
    </row>
    <row r="3293" spans="1:17">
      <c r="A3293" s="315" t="s">
        <v>755</v>
      </c>
      <c r="B3293" s="315" t="s">
        <v>2095</v>
      </c>
      <c r="C3293" s="315" t="s">
        <v>2098</v>
      </c>
      <c r="D3293" s="316">
        <v>5.2</v>
      </c>
      <c r="E3293" s="317">
        <v>5592</v>
      </c>
      <c r="F3293" s="317">
        <v>1655.23</v>
      </c>
      <c r="G3293" s="318">
        <v>40255</v>
      </c>
      <c r="H3293" s="318">
        <v>41531</v>
      </c>
      <c r="I3293" s="318">
        <v>50770</v>
      </c>
      <c r="J3293" s="315"/>
      <c r="K3293" s="315">
        <v>7026</v>
      </c>
      <c r="L3293" s="315" t="s">
        <v>2713</v>
      </c>
      <c r="M3293" s="315" t="s">
        <v>966</v>
      </c>
      <c r="N3293" s="315" t="s">
        <v>755</v>
      </c>
      <c r="O3293" s="315"/>
      <c r="P3293" s="315"/>
      <c r="Q3293" s="315"/>
    </row>
    <row r="3294" spans="1:17">
      <c r="A3294" s="315" t="s">
        <v>755</v>
      </c>
      <c r="B3294" s="315" t="s">
        <v>2095</v>
      </c>
      <c r="C3294" s="315" t="s">
        <v>2098</v>
      </c>
      <c r="D3294" s="316">
        <v>5.2</v>
      </c>
      <c r="E3294" s="317">
        <v>5459</v>
      </c>
      <c r="F3294" s="317">
        <v>3357.29</v>
      </c>
      <c r="G3294" s="318">
        <v>40295</v>
      </c>
      <c r="H3294" s="318">
        <v>40265</v>
      </c>
      <c r="I3294" s="318">
        <v>49674</v>
      </c>
      <c r="J3294" s="315"/>
      <c r="K3294" s="315">
        <v>5070</v>
      </c>
      <c r="L3294" s="315" t="s">
        <v>3121</v>
      </c>
      <c r="M3294" s="315" t="s">
        <v>776</v>
      </c>
      <c r="N3294" s="315" t="s">
        <v>755</v>
      </c>
      <c r="O3294" s="315"/>
      <c r="P3294" s="315"/>
      <c r="Q3294" s="315"/>
    </row>
    <row r="3295" spans="1:17">
      <c r="A3295" s="315" t="s">
        <v>755</v>
      </c>
      <c r="B3295" s="315" t="s">
        <v>2095</v>
      </c>
      <c r="C3295" s="315" t="s">
        <v>2098</v>
      </c>
      <c r="D3295" s="316">
        <v>5.2</v>
      </c>
      <c r="E3295" s="317">
        <v>4249</v>
      </c>
      <c r="F3295" s="317">
        <v>2613.14</v>
      </c>
      <c r="G3295" s="318">
        <v>40336</v>
      </c>
      <c r="H3295" s="318">
        <v>40469</v>
      </c>
      <c r="I3295" s="318">
        <v>49674</v>
      </c>
      <c r="J3295" s="315"/>
      <c r="K3295" s="315">
        <v>6370</v>
      </c>
      <c r="L3295" s="315" t="s">
        <v>1289</v>
      </c>
      <c r="M3295" s="315" t="s">
        <v>1290</v>
      </c>
      <c r="N3295" s="315" t="s">
        <v>755</v>
      </c>
      <c r="O3295" s="315"/>
      <c r="P3295" s="315"/>
      <c r="Q3295" s="315"/>
    </row>
    <row r="3296" spans="1:17">
      <c r="A3296" s="315" t="s">
        <v>750</v>
      </c>
      <c r="B3296" s="315" t="s">
        <v>2095</v>
      </c>
      <c r="C3296" s="315" t="s">
        <v>2098</v>
      </c>
      <c r="D3296" s="316">
        <v>5.2</v>
      </c>
      <c r="E3296" s="317">
        <v>5141.8600000000006</v>
      </c>
      <c r="F3296" s="317">
        <v>2928.01</v>
      </c>
      <c r="G3296" s="318">
        <v>40360</v>
      </c>
      <c r="H3296" s="318">
        <v>40405</v>
      </c>
      <c r="I3296" s="318">
        <v>49674</v>
      </c>
      <c r="J3296" s="315"/>
      <c r="K3296" s="315">
        <v>8752</v>
      </c>
      <c r="L3296" s="315" t="s">
        <v>3016</v>
      </c>
      <c r="M3296" s="315" t="s">
        <v>1705</v>
      </c>
      <c r="N3296" s="315" t="s">
        <v>750</v>
      </c>
      <c r="O3296" s="315"/>
      <c r="P3296" s="315"/>
      <c r="Q3296" s="315"/>
    </row>
    <row r="3297" spans="1:17">
      <c r="A3297" s="315" t="s">
        <v>755</v>
      </c>
      <c r="B3297" s="319" t="s">
        <v>2095</v>
      </c>
      <c r="C3297" s="319" t="s">
        <v>2098</v>
      </c>
      <c r="D3297" s="320">
        <v>5.2</v>
      </c>
      <c r="E3297" s="317">
        <v>4995</v>
      </c>
      <c r="F3297" s="317">
        <v>3071.9300000000003</v>
      </c>
      <c r="G3297" s="321">
        <v>40360</v>
      </c>
      <c r="H3297" s="321">
        <v>40410</v>
      </c>
      <c r="I3297" s="321">
        <v>49674</v>
      </c>
      <c r="J3297" s="319"/>
      <c r="K3297" s="322">
        <v>4622</v>
      </c>
      <c r="L3297" s="319" t="s">
        <v>3399</v>
      </c>
      <c r="M3297" s="319" t="s">
        <v>1296</v>
      </c>
      <c r="N3297" s="315" t="s">
        <v>755</v>
      </c>
      <c r="O3297" s="319"/>
      <c r="P3297" s="319"/>
      <c r="Q3297" s="319"/>
    </row>
    <row r="3298" spans="1:17">
      <c r="A3298" s="315" t="s">
        <v>755</v>
      </c>
      <c r="B3298" s="315" t="s">
        <v>2095</v>
      </c>
      <c r="C3298" s="315" t="s">
        <v>2098</v>
      </c>
      <c r="D3298" s="316">
        <v>5.2</v>
      </c>
      <c r="E3298" s="317">
        <v>4866</v>
      </c>
      <c r="F3298" s="317">
        <v>2992.61</v>
      </c>
      <c r="G3298" s="318">
        <v>40368</v>
      </c>
      <c r="H3298" s="318">
        <v>40465</v>
      </c>
      <c r="I3298" s="318">
        <v>49674</v>
      </c>
      <c r="J3298" s="315"/>
      <c r="K3298" s="315">
        <v>5420</v>
      </c>
      <c r="L3298" s="315" t="s">
        <v>3191</v>
      </c>
      <c r="M3298" s="315" t="s">
        <v>776</v>
      </c>
      <c r="N3298" s="315" t="s">
        <v>755</v>
      </c>
      <c r="O3298" s="315"/>
      <c r="P3298" s="315"/>
      <c r="Q3298" s="315"/>
    </row>
    <row r="3299" spans="1:17">
      <c r="A3299" s="315" t="s">
        <v>755</v>
      </c>
      <c r="B3299" s="315" t="s">
        <v>2095</v>
      </c>
      <c r="C3299" s="315" t="s">
        <v>2098</v>
      </c>
      <c r="D3299" s="316">
        <v>5.2</v>
      </c>
      <c r="E3299" s="317">
        <v>4768</v>
      </c>
      <c r="F3299" s="317">
        <v>2932.34</v>
      </c>
      <c r="G3299" s="318">
        <v>40375</v>
      </c>
      <c r="H3299" s="318">
        <v>40497</v>
      </c>
      <c r="I3299" s="318">
        <v>49674</v>
      </c>
      <c r="J3299" s="315"/>
      <c r="K3299" s="315">
        <v>6222</v>
      </c>
      <c r="L3299" s="315" t="s">
        <v>3434</v>
      </c>
      <c r="M3299" s="315" t="s">
        <v>788</v>
      </c>
      <c r="N3299" s="315" t="s">
        <v>755</v>
      </c>
      <c r="O3299" s="315"/>
      <c r="P3299" s="315"/>
      <c r="Q3299" s="315"/>
    </row>
    <row r="3300" spans="1:17">
      <c r="A3300" s="315" t="s">
        <v>755</v>
      </c>
      <c r="B3300" s="315" t="s">
        <v>2095</v>
      </c>
      <c r="C3300" s="315" t="s">
        <v>2098</v>
      </c>
      <c r="D3300" s="316">
        <v>5.2</v>
      </c>
      <c r="E3300" s="317">
        <v>5734</v>
      </c>
      <c r="F3300" s="317">
        <v>2769.52</v>
      </c>
      <c r="G3300" s="318">
        <v>40515</v>
      </c>
      <c r="H3300" s="318">
        <v>40644</v>
      </c>
      <c r="I3300" s="318">
        <v>50040</v>
      </c>
      <c r="J3300" s="315"/>
      <c r="K3300" s="315">
        <v>7554</v>
      </c>
      <c r="L3300" s="315" t="s">
        <v>3435</v>
      </c>
      <c r="M3300" s="315" t="s">
        <v>966</v>
      </c>
      <c r="N3300" s="315" t="s">
        <v>755</v>
      </c>
      <c r="O3300" s="315"/>
      <c r="P3300" s="315"/>
      <c r="Q3300" s="315"/>
    </row>
    <row r="3301" spans="1:17">
      <c r="A3301" s="315" t="s">
        <v>755</v>
      </c>
      <c r="B3301" s="315" t="s">
        <v>2095</v>
      </c>
      <c r="C3301" s="315" t="s">
        <v>2098</v>
      </c>
      <c r="D3301" s="316">
        <v>5.2</v>
      </c>
      <c r="E3301" s="317">
        <v>4984</v>
      </c>
      <c r="F3301" s="317">
        <v>2407.27</v>
      </c>
      <c r="G3301" s="318">
        <v>40527</v>
      </c>
      <c r="H3301" s="318">
        <v>40591</v>
      </c>
      <c r="I3301" s="318">
        <v>50040</v>
      </c>
      <c r="J3301" s="315"/>
      <c r="K3301" s="315">
        <v>3110</v>
      </c>
      <c r="L3301" s="315" t="s">
        <v>2198</v>
      </c>
      <c r="M3301" s="315" t="s">
        <v>764</v>
      </c>
      <c r="N3301" s="315" t="s">
        <v>755</v>
      </c>
      <c r="O3301" s="315"/>
      <c r="P3301" s="315"/>
      <c r="Q3301" s="315"/>
    </row>
    <row r="3302" spans="1:17">
      <c r="A3302" s="315" t="s">
        <v>755</v>
      </c>
      <c r="B3302" s="315" t="s">
        <v>2095</v>
      </c>
      <c r="C3302" s="315" t="s">
        <v>2098</v>
      </c>
      <c r="D3302" s="316">
        <v>5.2</v>
      </c>
      <c r="E3302" s="317">
        <v>5384</v>
      </c>
      <c r="F3302" s="317">
        <v>2600.4800000000005</v>
      </c>
      <c r="G3302" s="318">
        <v>40687</v>
      </c>
      <c r="H3302" s="318">
        <v>40823</v>
      </c>
      <c r="I3302" s="318">
        <v>50040</v>
      </c>
      <c r="J3302" s="315"/>
      <c r="K3302" s="315">
        <v>4469</v>
      </c>
      <c r="L3302" s="315" t="s">
        <v>3268</v>
      </c>
      <c r="M3302" s="315" t="s">
        <v>1484</v>
      </c>
      <c r="N3302" s="315" t="s">
        <v>755</v>
      </c>
      <c r="O3302" s="315"/>
      <c r="P3302" s="315"/>
      <c r="Q3302" s="315"/>
    </row>
    <row r="3303" spans="1:17">
      <c r="A3303" s="315" t="s">
        <v>755</v>
      </c>
      <c r="B3303" s="315" t="s">
        <v>2095</v>
      </c>
      <c r="C3303" s="315" t="s">
        <v>2098</v>
      </c>
      <c r="D3303" s="316">
        <v>5.2</v>
      </c>
      <c r="E3303" s="317">
        <v>4127</v>
      </c>
      <c r="F3303" s="317">
        <v>1993.3400000000001</v>
      </c>
      <c r="G3303" s="318">
        <v>40687</v>
      </c>
      <c r="H3303" s="318">
        <v>40602</v>
      </c>
      <c r="I3303" s="318">
        <v>50040</v>
      </c>
      <c r="J3303" s="315"/>
      <c r="K3303" s="315">
        <v>3210</v>
      </c>
      <c r="L3303" s="315" t="s">
        <v>828</v>
      </c>
      <c r="M3303" s="315" t="s">
        <v>761</v>
      </c>
      <c r="N3303" s="315" t="s">
        <v>755</v>
      </c>
      <c r="O3303" s="315"/>
      <c r="P3303" s="315"/>
      <c r="Q3303" s="315"/>
    </row>
    <row r="3304" spans="1:17">
      <c r="A3304" s="315" t="s">
        <v>755</v>
      </c>
      <c r="B3304" s="315" t="s">
        <v>2095</v>
      </c>
      <c r="C3304" s="315" t="s">
        <v>2098</v>
      </c>
      <c r="D3304" s="316">
        <v>5.2</v>
      </c>
      <c r="E3304" s="317">
        <v>5069.18</v>
      </c>
      <c r="F3304" s="317">
        <v>2448.4199999999996</v>
      </c>
      <c r="G3304" s="318">
        <v>40700</v>
      </c>
      <c r="H3304" s="318">
        <v>40794</v>
      </c>
      <c r="I3304" s="318">
        <v>50040</v>
      </c>
      <c r="J3304" s="315"/>
      <c r="K3304" s="315">
        <v>4562</v>
      </c>
      <c r="L3304" s="315" t="s">
        <v>2528</v>
      </c>
      <c r="M3304" s="315" t="s">
        <v>1296</v>
      </c>
      <c r="N3304" s="315" t="s">
        <v>755</v>
      </c>
      <c r="O3304" s="315"/>
      <c r="P3304" s="315"/>
      <c r="Q3304" s="315"/>
    </row>
    <row r="3305" spans="1:17">
      <c r="A3305" s="315" t="s">
        <v>755</v>
      </c>
      <c r="B3305" s="315" t="s">
        <v>2095</v>
      </c>
      <c r="C3305" s="315" t="s">
        <v>2098</v>
      </c>
      <c r="D3305" s="316">
        <v>5.2</v>
      </c>
      <c r="E3305" s="317">
        <v>4764</v>
      </c>
      <c r="F3305" s="317">
        <v>2301.0400000000004</v>
      </c>
      <c r="G3305" s="318">
        <v>40771</v>
      </c>
      <c r="H3305" s="318">
        <v>40786</v>
      </c>
      <c r="I3305" s="318">
        <v>50040</v>
      </c>
      <c r="J3305" s="315"/>
      <c r="K3305" s="315">
        <v>9044</v>
      </c>
      <c r="L3305" s="315" t="s">
        <v>844</v>
      </c>
      <c r="M3305" s="315" t="s">
        <v>781</v>
      </c>
      <c r="N3305" s="315" t="s">
        <v>755</v>
      </c>
      <c r="O3305" s="315"/>
      <c r="P3305" s="315"/>
      <c r="Q3305" s="315"/>
    </row>
    <row r="3306" spans="1:17">
      <c r="A3306" s="315" t="s">
        <v>755</v>
      </c>
      <c r="B3306" s="315" t="s">
        <v>2095</v>
      </c>
      <c r="C3306" s="315" t="s">
        <v>2098</v>
      </c>
      <c r="D3306" s="316">
        <v>5.2</v>
      </c>
      <c r="E3306" s="317">
        <v>6718.26</v>
      </c>
      <c r="F3306" s="317">
        <v>3244.9</v>
      </c>
      <c r="G3306" s="318">
        <v>40796</v>
      </c>
      <c r="H3306" s="318">
        <v>40889</v>
      </c>
      <c r="I3306" s="318">
        <v>50040</v>
      </c>
      <c r="J3306" s="315"/>
      <c r="K3306" s="315">
        <v>4206</v>
      </c>
      <c r="L3306" s="315" t="s">
        <v>3436</v>
      </c>
      <c r="M3306" s="315" t="s">
        <v>1296</v>
      </c>
      <c r="N3306" s="315" t="s">
        <v>755</v>
      </c>
      <c r="O3306" s="315"/>
      <c r="P3306" s="315"/>
      <c r="Q3306" s="315"/>
    </row>
    <row r="3307" spans="1:17">
      <c r="A3307" s="315" t="s">
        <v>755</v>
      </c>
      <c r="B3307" s="315" t="s">
        <v>2095</v>
      </c>
      <c r="C3307" s="315" t="s">
        <v>2098</v>
      </c>
      <c r="D3307" s="316">
        <v>5.24</v>
      </c>
      <c r="E3307" s="317">
        <v>5304.07</v>
      </c>
      <c r="F3307" s="317">
        <v>2561.86</v>
      </c>
      <c r="G3307" s="318">
        <v>40700</v>
      </c>
      <c r="H3307" s="318">
        <v>40773</v>
      </c>
      <c r="I3307" s="318">
        <v>50040</v>
      </c>
      <c r="J3307" s="315"/>
      <c r="K3307" s="315">
        <v>9500</v>
      </c>
      <c r="L3307" s="315" t="s">
        <v>2832</v>
      </c>
      <c r="M3307" s="315" t="s">
        <v>770</v>
      </c>
      <c r="N3307" s="315" t="s">
        <v>755</v>
      </c>
      <c r="O3307" s="315"/>
      <c r="P3307" s="315"/>
      <c r="Q3307" s="315"/>
    </row>
    <row r="3308" spans="1:17">
      <c r="A3308" s="315" t="s">
        <v>755</v>
      </c>
      <c r="B3308" s="315" t="s">
        <v>2095</v>
      </c>
      <c r="C3308" s="315" t="s">
        <v>2098</v>
      </c>
      <c r="D3308" s="316">
        <v>5.25</v>
      </c>
      <c r="E3308" s="317">
        <v>5726</v>
      </c>
      <c r="F3308" s="317">
        <v>2891.63</v>
      </c>
      <c r="G3308" s="318">
        <v>39570</v>
      </c>
      <c r="H3308" s="318">
        <v>39480</v>
      </c>
      <c r="I3308" s="318">
        <v>48944</v>
      </c>
      <c r="J3308" s="315"/>
      <c r="K3308" s="315">
        <v>9435</v>
      </c>
      <c r="L3308" s="315" t="s">
        <v>3437</v>
      </c>
      <c r="M3308" s="315" t="s">
        <v>770</v>
      </c>
      <c r="N3308" s="315" t="s">
        <v>755</v>
      </c>
      <c r="O3308" s="315"/>
      <c r="P3308" s="315"/>
      <c r="Q3308" s="315"/>
    </row>
    <row r="3309" spans="1:17">
      <c r="A3309" s="315" t="s">
        <v>755</v>
      </c>
      <c r="B3309" s="315" t="s">
        <v>2095</v>
      </c>
      <c r="C3309" s="315" t="s">
        <v>2098</v>
      </c>
      <c r="D3309" s="316">
        <v>5.25</v>
      </c>
      <c r="E3309" s="317">
        <v>5762.6799999999994</v>
      </c>
      <c r="F3309" s="317">
        <v>2783.38</v>
      </c>
      <c r="G3309" s="318">
        <v>40542</v>
      </c>
      <c r="H3309" s="318">
        <v>40837</v>
      </c>
      <c r="I3309" s="318">
        <v>50040</v>
      </c>
      <c r="J3309" s="315"/>
      <c r="K3309" s="315">
        <v>4146</v>
      </c>
      <c r="L3309" s="315" t="s">
        <v>3321</v>
      </c>
      <c r="M3309" s="315" t="s">
        <v>1296</v>
      </c>
      <c r="N3309" s="315" t="s">
        <v>755</v>
      </c>
      <c r="O3309" s="315"/>
      <c r="P3309" s="315"/>
      <c r="Q3309" s="315"/>
    </row>
    <row r="3310" spans="1:17">
      <c r="A3310" s="315" t="s">
        <v>755</v>
      </c>
      <c r="B3310" s="315" t="s">
        <v>2095</v>
      </c>
      <c r="C3310" s="315" t="s">
        <v>2096</v>
      </c>
      <c r="D3310" s="316">
        <v>5.25</v>
      </c>
      <c r="E3310" s="317">
        <v>4604.8899999999994</v>
      </c>
      <c r="F3310" s="317">
        <v>2247.1800000000003</v>
      </c>
      <c r="G3310" s="318">
        <v>40717</v>
      </c>
      <c r="H3310" s="318">
        <v>41026</v>
      </c>
      <c r="I3310" s="318">
        <v>50405</v>
      </c>
      <c r="J3310" s="315"/>
      <c r="K3310" s="315">
        <v>4450</v>
      </c>
      <c r="L3310" s="315" t="s">
        <v>1483</v>
      </c>
      <c r="M3310" s="315" t="s">
        <v>1484</v>
      </c>
      <c r="N3310" s="315" t="s">
        <v>755</v>
      </c>
      <c r="O3310" s="315"/>
      <c r="P3310" s="315"/>
      <c r="Q3310" s="315"/>
    </row>
    <row r="3311" spans="1:17">
      <c r="A3311" s="315" t="s">
        <v>750</v>
      </c>
      <c r="B3311" s="315" t="s">
        <v>2095</v>
      </c>
      <c r="C3311" s="315" t="s">
        <v>2098</v>
      </c>
      <c r="D3311" s="316">
        <v>5.25</v>
      </c>
      <c r="E3311" s="317">
        <v>5664</v>
      </c>
      <c r="F3311" s="317">
        <v>2735.7100000000005</v>
      </c>
      <c r="G3311" s="318">
        <v>40786</v>
      </c>
      <c r="H3311" s="318">
        <v>40889</v>
      </c>
      <c r="I3311" s="318">
        <v>50040</v>
      </c>
      <c r="J3311" s="315"/>
      <c r="K3311" s="315">
        <v>3362</v>
      </c>
      <c r="L3311" s="315" t="s">
        <v>3438</v>
      </c>
      <c r="M3311" s="315" t="s">
        <v>764</v>
      </c>
      <c r="N3311" s="315" t="s">
        <v>750</v>
      </c>
      <c r="O3311" s="315"/>
      <c r="P3311" s="315"/>
      <c r="Q3311" s="315"/>
    </row>
    <row r="3312" spans="1:17">
      <c r="A3312" s="315" t="s">
        <v>755</v>
      </c>
      <c r="B3312" s="315" t="s">
        <v>2095</v>
      </c>
      <c r="C3312" s="315" t="s">
        <v>2098</v>
      </c>
      <c r="D3312" s="316">
        <v>5.25</v>
      </c>
      <c r="E3312" s="317">
        <v>5594</v>
      </c>
      <c r="F3312" s="317">
        <v>2701.9100000000003</v>
      </c>
      <c r="G3312" s="318">
        <v>40786</v>
      </c>
      <c r="H3312" s="318">
        <v>40892</v>
      </c>
      <c r="I3312" s="318">
        <v>50040</v>
      </c>
      <c r="J3312" s="315"/>
      <c r="K3312" s="315">
        <v>3362</v>
      </c>
      <c r="L3312" s="315" t="s">
        <v>3438</v>
      </c>
      <c r="M3312" s="315" t="s">
        <v>764</v>
      </c>
      <c r="N3312" s="315" t="s">
        <v>755</v>
      </c>
      <c r="O3312" s="315"/>
      <c r="P3312" s="315"/>
      <c r="Q3312" s="315"/>
    </row>
    <row r="3313" spans="1:17">
      <c r="A3313" s="315" t="s">
        <v>755</v>
      </c>
      <c r="B3313" s="315" t="s">
        <v>2095</v>
      </c>
      <c r="C3313" s="315" t="s">
        <v>2096</v>
      </c>
      <c r="D3313" s="316">
        <v>5.25</v>
      </c>
      <c r="E3313" s="317">
        <v>3771</v>
      </c>
      <c r="F3313" s="317">
        <v>2232.4299999999998</v>
      </c>
      <c r="G3313" s="318">
        <v>40792</v>
      </c>
      <c r="H3313" s="318">
        <v>40898</v>
      </c>
      <c r="I3313" s="318">
        <v>50040</v>
      </c>
      <c r="J3313" s="315"/>
      <c r="K3313" s="315">
        <v>7403</v>
      </c>
      <c r="L3313" s="315" t="s">
        <v>2742</v>
      </c>
      <c r="M3313" s="315" t="s">
        <v>966</v>
      </c>
      <c r="N3313" s="315" t="s">
        <v>755</v>
      </c>
      <c r="O3313" s="315"/>
      <c r="P3313" s="315"/>
      <c r="Q3313" s="315"/>
    </row>
    <row r="3314" spans="1:17">
      <c r="A3314" s="315" t="s">
        <v>755</v>
      </c>
      <c r="B3314" s="315" t="s">
        <v>2095</v>
      </c>
      <c r="C3314" s="315" t="s">
        <v>2098</v>
      </c>
      <c r="D3314" s="316">
        <v>5.25</v>
      </c>
      <c r="E3314" s="317">
        <v>2888</v>
      </c>
      <c r="F3314" s="317">
        <v>1394.9</v>
      </c>
      <c r="G3314" s="318">
        <v>40836</v>
      </c>
      <c r="H3314" s="318">
        <v>40875</v>
      </c>
      <c r="I3314" s="318">
        <v>50040</v>
      </c>
      <c r="J3314" s="315"/>
      <c r="K3314" s="315">
        <v>3464</v>
      </c>
      <c r="L3314" s="315" t="s">
        <v>3439</v>
      </c>
      <c r="M3314" s="315" t="s">
        <v>764</v>
      </c>
      <c r="N3314" s="315" t="s">
        <v>755</v>
      </c>
      <c r="O3314" s="315"/>
      <c r="P3314" s="315"/>
      <c r="Q3314" s="315"/>
    </row>
    <row r="3315" spans="1:17">
      <c r="A3315" s="315" t="s">
        <v>755</v>
      </c>
      <c r="B3315" s="315" t="s">
        <v>2095</v>
      </c>
      <c r="C3315" s="315" t="s">
        <v>2098</v>
      </c>
      <c r="D3315" s="316">
        <v>5.25</v>
      </c>
      <c r="E3315" s="317">
        <v>2808</v>
      </c>
      <c r="F3315" s="317">
        <v>1356.26</v>
      </c>
      <c r="G3315" s="318">
        <v>40841</v>
      </c>
      <c r="H3315" s="318">
        <v>40899</v>
      </c>
      <c r="I3315" s="318">
        <v>50040</v>
      </c>
      <c r="J3315" s="315"/>
      <c r="K3315" s="315">
        <v>3067</v>
      </c>
      <c r="L3315" s="315" t="s">
        <v>2611</v>
      </c>
      <c r="M3315" s="315" t="s">
        <v>764</v>
      </c>
      <c r="N3315" s="315" t="s">
        <v>755</v>
      </c>
      <c r="O3315" s="315"/>
      <c r="P3315" s="315"/>
      <c r="Q3315" s="315"/>
    </row>
    <row r="3316" spans="1:17">
      <c r="A3316" s="315" t="s">
        <v>755</v>
      </c>
      <c r="B3316" s="315" t="s">
        <v>2095</v>
      </c>
      <c r="C3316" s="315" t="s">
        <v>2098</v>
      </c>
      <c r="D3316" s="316">
        <v>5.26</v>
      </c>
      <c r="E3316" s="317">
        <v>1290</v>
      </c>
      <c r="F3316" s="317">
        <v>623.07000000000005</v>
      </c>
      <c r="G3316" s="318">
        <v>40849</v>
      </c>
      <c r="H3316" s="318">
        <v>40876</v>
      </c>
      <c r="I3316" s="318">
        <v>50040</v>
      </c>
      <c r="J3316" s="315"/>
      <c r="K3316" s="315">
        <v>1568</v>
      </c>
      <c r="L3316" s="315" t="s">
        <v>2118</v>
      </c>
      <c r="M3316" s="315" t="s">
        <v>761</v>
      </c>
      <c r="N3316" s="315" t="s">
        <v>755</v>
      </c>
      <c r="O3316" s="315"/>
      <c r="P3316" s="315"/>
      <c r="Q3316" s="315"/>
    </row>
    <row r="3317" spans="1:17">
      <c r="A3317" s="315" t="s">
        <v>755</v>
      </c>
      <c r="B3317" s="315" t="s">
        <v>2095</v>
      </c>
      <c r="C3317" s="315" t="s">
        <v>2098</v>
      </c>
      <c r="D3317" s="316">
        <v>5.27</v>
      </c>
      <c r="E3317" s="317">
        <v>4668</v>
      </c>
      <c r="F3317" s="317">
        <v>2254.64</v>
      </c>
      <c r="G3317" s="318">
        <v>40782</v>
      </c>
      <c r="H3317" s="318">
        <v>40862</v>
      </c>
      <c r="I3317" s="318">
        <v>50040</v>
      </c>
      <c r="J3317" s="315"/>
      <c r="K3317" s="315">
        <v>1695</v>
      </c>
      <c r="L3317" s="315" t="s">
        <v>3061</v>
      </c>
      <c r="M3317" s="315" t="s">
        <v>761</v>
      </c>
      <c r="N3317" s="315" t="s">
        <v>755</v>
      </c>
      <c r="O3317" s="315"/>
      <c r="P3317" s="315"/>
      <c r="Q3317" s="315"/>
    </row>
    <row r="3318" spans="1:17">
      <c r="A3318" s="315" t="s">
        <v>755</v>
      </c>
      <c r="B3318" s="315" t="s">
        <v>2095</v>
      </c>
      <c r="C3318" s="315" t="s">
        <v>2098</v>
      </c>
      <c r="D3318" s="316">
        <v>5.28</v>
      </c>
      <c r="E3318" s="317">
        <v>4607</v>
      </c>
      <c r="F3318" s="317">
        <v>2225.19</v>
      </c>
      <c r="G3318" s="318">
        <v>40688</v>
      </c>
      <c r="H3318" s="318">
        <v>40815</v>
      </c>
      <c r="I3318" s="318">
        <v>50040</v>
      </c>
      <c r="J3318" s="315"/>
      <c r="K3318" s="315">
        <v>5430</v>
      </c>
      <c r="L3318" s="315" t="s">
        <v>2233</v>
      </c>
      <c r="M3318" s="315" t="s">
        <v>776</v>
      </c>
      <c r="N3318" s="315" t="s">
        <v>755</v>
      </c>
      <c r="O3318" s="315"/>
      <c r="P3318" s="315"/>
      <c r="Q3318" s="315"/>
    </row>
    <row r="3319" spans="1:17">
      <c r="A3319" s="315" t="s">
        <v>755</v>
      </c>
      <c r="B3319" s="315" t="s">
        <v>2095</v>
      </c>
      <c r="C3319" s="315" t="s">
        <v>2098</v>
      </c>
      <c r="D3319" s="316">
        <v>5.28</v>
      </c>
      <c r="E3319" s="317">
        <v>4998.3500000000013</v>
      </c>
      <c r="F3319" s="317">
        <v>2414.2000000000003</v>
      </c>
      <c r="G3319" s="318">
        <v>40747</v>
      </c>
      <c r="H3319" s="318">
        <v>40809</v>
      </c>
      <c r="I3319" s="318">
        <v>50040</v>
      </c>
      <c r="J3319" s="315"/>
      <c r="K3319" s="315">
        <v>9450</v>
      </c>
      <c r="L3319" s="315" t="s">
        <v>1087</v>
      </c>
      <c r="M3319" s="315" t="s">
        <v>770</v>
      </c>
      <c r="N3319" s="315" t="s">
        <v>755</v>
      </c>
      <c r="O3319" s="315"/>
      <c r="P3319" s="315"/>
      <c r="Q3319" s="315"/>
    </row>
    <row r="3320" spans="1:17">
      <c r="A3320" s="315" t="s">
        <v>755</v>
      </c>
      <c r="B3320" s="315" t="s">
        <v>2095</v>
      </c>
      <c r="C3320" s="315" t="s">
        <v>2098</v>
      </c>
      <c r="D3320" s="316">
        <v>5.28</v>
      </c>
      <c r="E3320" s="317">
        <v>5509</v>
      </c>
      <c r="F3320" s="317">
        <v>2660.85</v>
      </c>
      <c r="G3320" s="318">
        <v>40787</v>
      </c>
      <c r="H3320" s="318">
        <v>40859</v>
      </c>
      <c r="I3320" s="318">
        <v>50040</v>
      </c>
      <c r="J3320" s="315"/>
      <c r="K3320" s="315">
        <v>4632</v>
      </c>
      <c r="L3320" s="315" t="s">
        <v>2962</v>
      </c>
      <c r="M3320" s="315" t="s">
        <v>1296</v>
      </c>
      <c r="N3320" s="315" t="s">
        <v>755</v>
      </c>
      <c r="O3320" s="315"/>
      <c r="P3320" s="315"/>
      <c r="Q3320" s="315"/>
    </row>
    <row r="3321" spans="1:17">
      <c r="A3321" s="315" t="s">
        <v>755</v>
      </c>
      <c r="B3321" s="315" t="s">
        <v>2095</v>
      </c>
      <c r="C3321" s="315" t="s">
        <v>2098</v>
      </c>
      <c r="D3321" s="316">
        <v>5.28</v>
      </c>
      <c r="E3321" s="317">
        <v>5388</v>
      </c>
      <c r="F3321" s="317">
        <v>2602.4</v>
      </c>
      <c r="G3321" s="318">
        <v>40788</v>
      </c>
      <c r="H3321" s="318">
        <v>40899</v>
      </c>
      <c r="I3321" s="318">
        <v>50040</v>
      </c>
      <c r="J3321" s="315"/>
      <c r="K3321" s="315">
        <v>6616</v>
      </c>
      <c r="L3321" s="315" t="s">
        <v>3440</v>
      </c>
      <c r="M3321" s="315" t="s">
        <v>811</v>
      </c>
      <c r="N3321" s="315" t="s">
        <v>755</v>
      </c>
      <c r="O3321" s="315"/>
      <c r="P3321" s="315"/>
      <c r="Q3321" s="315"/>
    </row>
    <row r="3322" spans="1:17">
      <c r="A3322" s="315" t="s">
        <v>755</v>
      </c>
      <c r="B3322" s="315" t="s">
        <v>2095</v>
      </c>
      <c r="C3322" s="315" t="s">
        <v>2098</v>
      </c>
      <c r="D3322" s="316">
        <v>5.28</v>
      </c>
      <c r="E3322" s="317">
        <v>5633.11</v>
      </c>
      <c r="F3322" s="317">
        <v>2720.79</v>
      </c>
      <c r="G3322" s="318">
        <v>40792</v>
      </c>
      <c r="H3322" s="318">
        <v>40851</v>
      </c>
      <c r="I3322" s="318">
        <v>50040</v>
      </c>
      <c r="J3322" s="315"/>
      <c r="K3322" s="315">
        <v>4566</v>
      </c>
      <c r="L3322" s="315" t="s">
        <v>2836</v>
      </c>
      <c r="M3322" s="315" t="s">
        <v>1296</v>
      </c>
      <c r="N3322" s="315" t="s">
        <v>755</v>
      </c>
      <c r="O3322" s="315"/>
      <c r="P3322" s="315"/>
      <c r="Q3322" s="315"/>
    </row>
    <row r="3323" spans="1:17">
      <c r="A3323" s="315" t="s">
        <v>755</v>
      </c>
      <c r="B3323" s="315" t="s">
        <v>2095</v>
      </c>
      <c r="C3323" s="315" t="s">
        <v>2096</v>
      </c>
      <c r="D3323" s="316">
        <v>5.28</v>
      </c>
      <c r="E3323" s="317">
        <v>5282.68</v>
      </c>
      <c r="F3323" s="317">
        <v>3127.35</v>
      </c>
      <c r="G3323" s="318">
        <v>40799</v>
      </c>
      <c r="H3323" s="318">
        <v>40859</v>
      </c>
      <c r="I3323" s="318">
        <v>50040</v>
      </c>
      <c r="J3323" s="315"/>
      <c r="K3323" s="315">
        <v>4566</v>
      </c>
      <c r="L3323" s="315" t="s">
        <v>2836</v>
      </c>
      <c r="M3323" s="315" t="s">
        <v>1296</v>
      </c>
      <c r="N3323" s="315" t="s">
        <v>755</v>
      </c>
      <c r="O3323" s="315"/>
      <c r="P3323" s="315"/>
      <c r="Q3323" s="315"/>
    </row>
    <row r="3324" spans="1:17">
      <c r="A3324" s="315" t="s">
        <v>755</v>
      </c>
      <c r="B3324" s="315" t="s">
        <v>2095</v>
      </c>
      <c r="C3324" s="315" t="s">
        <v>2098</v>
      </c>
      <c r="D3324" s="316">
        <v>5.28</v>
      </c>
      <c r="E3324" s="317">
        <v>4026</v>
      </c>
      <c r="F3324" s="317">
        <v>1944.5700000000002</v>
      </c>
      <c r="G3324" s="318">
        <v>40792</v>
      </c>
      <c r="H3324" s="318">
        <v>40903</v>
      </c>
      <c r="I3324" s="318">
        <v>50040</v>
      </c>
      <c r="J3324" s="315"/>
      <c r="K3324" s="315">
        <v>9247</v>
      </c>
      <c r="L3324" s="315" t="s">
        <v>3441</v>
      </c>
      <c r="M3324" s="315" t="s">
        <v>770</v>
      </c>
      <c r="N3324" s="315" t="s">
        <v>755</v>
      </c>
      <c r="O3324" s="315"/>
      <c r="P3324" s="315"/>
      <c r="Q3324" s="315"/>
    </row>
    <row r="3325" spans="1:17">
      <c r="A3325" s="315" t="s">
        <v>755</v>
      </c>
      <c r="B3325" s="315" t="s">
        <v>2095</v>
      </c>
      <c r="C3325" s="315" t="s">
        <v>2096</v>
      </c>
      <c r="D3325" s="316">
        <v>5.28</v>
      </c>
      <c r="E3325" s="317">
        <v>2571.5</v>
      </c>
      <c r="F3325" s="317">
        <v>1522.32</v>
      </c>
      <c r="G3325" s="318">
        <v>40807</v>
      </c>
      <c r="H3325" s="318">
        <v>40886</v>
      </c>
      <c r="I3325" s="318">
        <v>50040</v>
      </c>
      <c r="J3325" s="315"/>
      <c r="K3325" s="315">
        <v>8880</v>
      </c>
      <c r="L3325" s="315" t="s">
        <v>2400</v>
      </c>
      <c r="M3325" s="315" t="s">
        <v>770</v>
      </c>
      <c r="N3325" s="315" t="s">
        <v>755</v>
      </c>
      <c r="O3325" s="315"/>
      <c r="P3325" s="315"/>
      <c r="Q3325" s="315"/>
    </row>
    <row r="3326" spans="1:17">
      <c r="A3326" s="315" t="s">
        <v>750</v>
      </c>
      <c r="B3326" s="315" t="s">
        <v>2095</v>
      </c>
      <c r="C3326" s="315" t="s">
        <v>2096</v>
      </c>
      <c r="D3326" s="316">
        <v>5.28</v>
      </c>
      <c r="E3326" s="317">
        <v>2885.5</v>
      </c>
      <c r="F3326" s="317">
        <v>1581.6799999999998</v>
      </c>
      <c r="G3326" s="318">
        <v>40833</v>
      </c>
      <c r="H3326" s="318">
        <v>40891</v>
      </c>
      <c r="I3326" s="318">
        <v>50040</v>
      </c>
      <c r="J3326" s="315"/>
      <c r="K3326" s="315">
        <v>4145</v>
      </c>
      <c r="L3326" s="315" t="s">
        <v>3442</v>
      </c>
      <c r="M3326" s="315" t="s">
        <v>1296</v>
      </c>
      <c r="N3326" s="315" t="s">
        <v>750</v>
      </c>
      <c r="O3326" s="315"/>
      <c r="P3326" s="315"/>
      <c r="Q3326" s="315"/>
    </row>
    <row r="3327" spans="1:17">
      <c r="A3327" s="315" t="s">
        <v>755</v>
      </c>
      <c r="B3327" s="315" t="s">
        <v>2095</v>
      </c>
      <c r="C3327" s="315" t="s">
        <v>2098</v>
      </c>
      <c r="D3327" s="316">
        <v>5.28</v>
      </c>
      <c r="E3327" s="317">
        <v>2486.71</v>
      </c>
      <c r="F3327" s="317">
        <v>1201.0900000000001</v>
      </c>
      <c r="G3327" s="318">
        <v>40827</v>
      </c>
      <c r="H3327" s="318">
        <v>40885</v>
      </c>
      <c r="I3327" s="318">
        <v>50040</v>
      </c>
      <c r="J3327" s="315"/>
      <c r="K3327" s="315">
        <v>4105</v>
      </c>
      <c r="L3327" s="315" t="s">
        <v>3190</v>
      </c>
      <c r="M3327" s="315" t="s">
        <v>1484</v>
      </c>
      <c r="N3327" s="315" t="s">
        <v>755</v>
      </c>
      <c r="O3327" s="315"/>
      <c r="P3327" s="315"/>
      <c r="Q3327" s="315"/>
    </row>
    <row r="3328" spans="1:17">
      <c r="A3328" s="315" t="s">
        <v>755</v>
      </c>
      <c r="B3328" s="315" t="s">
        <v>2095</v>
      </c>
      <c r="C3328" s="315" t="s">
        <v>2098</v>
      </c>
      <c r="D3328" s="316">
        <v>5.28</v>
      </c>
      <c r="E3328" s="317">
        <v>2283</v>
      </c>
      <c r="F3328" s="317">
        <v>910.91000000000008</v>
      </c>
      <c r="G3328" s="318">
        <v>40828</v>
      </c>
      <c r="H3328" s="318">
        <v>40998</v>
      </c>
      <c r="I3328" s="318">
        <v>50405</v>
      </c>
      <c r="J3328" s="315"/>
      <c r="K3328" s="315">
        <v>6344</v>
      </c>
      <c r="L3328" s="315" t="s">
        <v>3443</v>
      </c>
      <c r="M3328" s="315" t="s">
        <v>788</v>
      </c>
      <c r="N3328" s="315" t="s">
        <v>755</v>
      </c>
      <c r="O3328" s="315"/>
      <c r="P3328" s="315"/>
      <c r="Q3328" s="315"/>
    </row>
    <row r="3329" spans="1:17">
      <c r="A3329" s="315" t="s">
        <v>755</v>
      </c>
      <c r="B3329" s="315" t="s">
        <v>2095</v>
      </c>
      <c r="C3329" s="315" t="s">
        <v>2098</v>
      </c>
      <c r="D3329" s="316">
        <v>5.28</v>
      </c>
      <c r="E3329" s="317">
        <v>2541</v>
      </c>
      <c r="F3329" s="317">
        <v>1013.86</v>
      </c>
      <c r="G3329" s="318">
        <v>40840</v>
      </c>
      <c r="H3329" s="318">
        <v>40995</v>
      </c>
      <c r="I3329" s="318">
        <v>50405</v>
      </c>
      <c r="J3329" s="315"/>
      <c r="K3329" s="315">
        <v>6289</v>
      </c>
      <c r="L3329" s="315" t="s">
        <v>3444</v>
      </c>
      <c r="M3329" s="315" t="s">
        <v>788</v>
      </c>
      <c r="N3329" s="315" t="s">
        <v>755</v>
      </c>
      <c r="O3329" s="315"/>
      <c r="P3329" s="315"/>
      <c r="Q3329" s="315"/>
    </row>
    <row r="3330" spans="1:17">
      <c r="A3330" s="315" t="s">
        <v>755</v>
      </c>
      <c r="B3330" s="315" t="s">
        <v>2095</v>
      </c>
      <c r="C3330" s="315" t="s">
        <v>2098</v>
      </c>
      <c r="D3330" s="316">
        <v>5.28</v>
      </c>
      <c r="E3330" s="317">
        <v>993</v>
      </c>
      <c r="F3330" s="317">
        <v>479.62</v>
      </c>
      <c r="G3330" s="318">
        <v>40847</v>
      </c>
      <c r="H3330" s="318">
        <v>40891</v>
      </c>
      <c r="I3330" s="318">
        <v>50040</v>
      </c>
      <c r="J3330" s="315"/>
      <c r="K3330" s="315">
        <v>8197</v>
      </c>
      <c r="L3330" s="315" t="s">
        <v>3445</v>
      </c>
      <c r="M3330" s="315" t="s">
        <v>784</v>
      </c>
      <c r="N3330" s="315" t="s">
        <v>755</v>
      </c>
      <c r="O3330" s="315"/>
      <c r="P3330" s="315"/>
      <c r="Q3330" s="315"/>
    </row>
    <row r="3331" spans="1:17">
      <c r="A3331" s="315" t="s">
        <v>755</v>
      </c>
      <c r="B3331" s="315" t="s">
        <v>2095</v>
      </c>
      <c r="C3331" s="315" t="s">
        <v>2098</v>
      </c>
      <c r="D3331" s="316">
        <v>5.3</v>
      </c>
      <c r="E3331" s="317">
        <v>4712</v>
      </c>
      <c r="F3331" s="317">
        <v>2092.13</v>
      </c>
      <c r="G3331" s="318">
        <v>39570</v>
      </c>
      <c r="H3331" s="318">
        <v>41059</v>
      </c>
      <c r="I3331" s="318">
        <v>50405</v>
      </c>
      <c r="J3331" s="315"/>
      <c r="K3331" s="315">
        <v>6382</v>
      </c>
      <c r="L3331" s="315" t="s">
        <v>3446</v>
      </c>
      <c r="M3331" s="315" t="s">
        <v>1290</v>
      </c>
      <c r="N3331" s="315" t="s">
        <v>755</v>
      </c>
      <c r="O3331" s="315"/>
      <c r="P3331" s="315"/>
      <c r="Q3331" s="315"/>
    </row>
    <row r="3332" spans="1:17">
      <c r="A3332" s="315" t="s">
        <v>755</v>
      </c>
      <c r="B3332" s="315" t="s">
        <v>2095</v>
      </c>
      <c r="C3332" s="315" t="s">
        <v>2098</v>
      </c>
      <c r="D3332" s="316">
        <v>5.3</v>
      </c>
      <c r="E3332" s="317">
        <v>5194</v>
      </c>
      <c r="F3332" s="317">
        <v>3895.5</v>
      </c>
      <c r="G3332" s="318">
        <v>39569</v>
      </c>
      <c r="H3332" s="318">
        <v>39843</v>
      </c>
      <c r="I3332" s="318">
        <v>49309</v>
      </c>
      <c r="J3332" s="315"/>
      <c r="K3332" s="315">
        <v>1814</v>
      </c>
      <c r="L3332" s="315" t="s">
        <v>2350</v>
      </c>
      <c r="M3332" s="315" t="s">
        <v>766</v>
      </c>
      <c r="N3332" s="315" t="s">
        <v>755</v>
      </c>
      <c r="O3332" s="315"/>
      <c r="P3332" s="315"/>
      <c r="Q3332" s="315"/>
    </row>
    <row r="3333" spans="1:17">
      <c r="A3333" s="315" t="s">
        <v>755</v>
      </c>
      <c r="B3333" s="315" t="s">
        <v>2095</v>
      </c>
      <c r="C3333" s="315" t="s">
        <v>2098</v>
      </c>
      <c r="D3333" s="316">
        <v>5.3</v>
      </c>
      <c r="E3333" s="317">
        <v>4529</v>
      </c>
      <c r="F3333" s="317">
        <v>3396.75</v>
      </c>
      <c r="G3333" s="318">
        <v>39570</v>
      </c>
      <c r="H3333" s="318">
        <v>40044</v>
      </c>
      <c r="I3333" s="318">
        <v>49309</v>
      </c>
      <c r="J3333" s="315"/>
      <c r="K3333" s="315">
        <v>9242</v>
      </c>
      <c r="L3333" s="315" t="s">
        <v>3447</v>
      </c>
      <c r="M3333" s="315" t="s">
        <v>770</v>
      </c>
      <c r="N3333" s="315" t="s">
        <v>755</v>
      </c>
      <c r="O3333" s="315"/>
      <c r="P3333" s="315"/>
      <c r="Q3333" s="315"/>
    </row>
    <row r="3334" spans="1:17">
      <c r="A3334" s="315" t="s">
        <v>755</v>
      </c>
      <c r="B3334" s="315" t="s">
        <v>2095</v>
      </c>
      <c r="C3334" s="315" t="s">
        <v>2096</v>
      </c>
      <c r="D3334" s="316">
        <v>5.3</v>
      </c>
      <c r="E3334" s="317">
        <v>5558</v>
      </c>
      <c r="F3334" s="317">
        <v>5002.2</v>
      </c>
      <c r="G3334" s="318">
        <v>39569</v>
      </c>
      <c r="H3334" s="318">
        <v>39561</v>
      </c>
      <c r="I3334" s="318">
        <v>48944</v>
      </c>
      <c r="J3334" s="315"/>
      <c r="K3334" s="315">
        <v>1163</v>
      </c>
      <c r="L3334" s="315" t="s">
        <v>2902</v>
      </c>
      <c r="M3334" s="315" t="s">
        <v>766</v>
      </c>
      <c r="N3334" s="315" t="s">
        <v>755</v>
      </c>
      <c r="O3334" s="315"/>
      <c r="P3334" s="315"/>
      <c r="Q3334" s="315"/>
    </row>
    <row r="3335" spans="1:17">
      <c r="A3335" s="315" t="s">
        <v>755</v>
      </c>
      <c r="B3335" s="315" t="s">
        <v>2095</v>
      </c>
      <c r="C3335" s="315" t="s">
        <v>2096</v>
      </c>
      <c r="D3335" s="316">
        <v>5.3</v>
      </c>
      <c r="E3335" s="317">
        <v>5042</v>
      </c>
      <c r="F3335" s="317">
        <v>3720.99</v>
      </c>
      <c r="G3335" s="318">
        <v>39569</v>
      </c>
      <c r="H3335" s="318">
        <v>40277</v>
      </c>
      <c r="I3335" s="318">
        <v>49674</v>
      </c>
      <c r="J3335" s="315"/>
      <c r="K3335" s="315">
        <v>3045</v>
      </c>
      <c r="L3335" s="315" t="s">
        <v>2495</v>
      </c>
      <c r="M3335" s="315" t="s">
        <v>764</v>
      </c>
      <c r="N3335" s="315" t="s">
        <v>755</v>
      </c>
      <c r="O3335" s="315"/>
      <c r="P3335" s="315"/>
      <c r="Q3335" s="315"/>
    </row>
    <row r="3336" spans="1:17">
      <c r="A3336" s="315" t="s">
        <v>755</v>
      </c>
      <c r="B3336" s="315" t="s">
        <v>2095</v>
      </c>
      <c r="C3336" s="315" t="s">
        <v>2098</v>
      </c>
      <c r="D3336" s="316">
        <v>5.3</v>
      </c>
      <c r="E3336" s="317">
        <v>5140</v>
      </c>
      <c r="F3336" s="317">
        <v>3855</v>
      </c>
      <c r="G3336" s="318">
        <v>39571</v>
      </c>
      <c r="H3336" s="318">
        <v>39522</v>
      </c>
      <c r="I3336" s="318">
        <v>48914</v>
      </c>
      <c r="J3336" s="315"/>
      <c r="K3336" s="315">
        <v>8905</v>
      </c>
      <c r="L3336" s="315" t="s">
        <v>3448</v>
      </c>
      <c r="M3336" s="315" t="s">
        <v>776</v>
      </c>
      <c r="N3336" s="315" t="s">
        <v>755</v>
      </c>
      <c r="O3336" s="315"/>
      <c r="P3336" s="315"/>
      <c r="Q3336" s="315"/>
    </row>
    <row r="3337" spans="1:17">
      <c r="A3337" s="315" t="s">
        <v>750</v>
      </c>
      <c r="B3337" s="315" t="s">
        <v>2095</v>
      </c>
      <c r="C3337" s="315" t="s">
        <v>2096</v>
      </c>
      <c r="D3337" s="316">
        <v>5.3</v>
      </c>
      <c r="E3337" s="317">
        <v>4603</v>
      </c>
      <c r="F3337" s="317">
        <v>4142.7</v>
      </c>
      <c r="G3337" s="318">
        <v>39570</v>
      </c>
      <c r="H3337" s="318">
        <v>39924</v>
      </c>
      <c r="I3337" s="318">
        <v>49309</v>
      </c>
      <c r="J3337" s="315"/>
      <c r="K3337" s="315">
        <v>9030</v>
      </c>
      <c r="L3337" s="315" t="s">
        <v>3449</v>
      </c>
      <c r="M3337" s="315" t="s">
        <v>770</v>
      </c>
      <c r="N3337" s="315" t="s">
        <v>750</v>
      </c>
      <c r="O3337" s="315"/>
      <c r="P3337" s="315"/>
      <c r="Q3337" s="315"/>
    </row>
    <row r="3338" spans="1:17">
      <c r="A3338" s="315" t="s">
        <v>755</v>
      </c>
      <c r="B3338" s="315" t="s">
        <v>2095</v>
      </c>
      <c r="C3338" s="315" t="s">
        <v>2098</v>
      </c>
      <c r="D3338" s="316">
        <v>5.3</v>
      </c>
      <c r="E3338" s="317">
        <v>4899</v>
      </c>
      <c r="F3338" s="317">
        <v>3674.25</v>
      </c>
      <c r="G3338" s="318">
        <v>39570</v>
      </c>
      <c r="H3338" s="318">
        <v>39994</v>
      </c>
      <c r="I3338" s="318">
        <v>49279</v>
      </c>
      <c r="J3338" s="315"/>
      <c r="K3338" s="315">
        <v>2515</v>
      </c>
      <c r="L3338" s="315" t="s">
        <v>3450</v>
      </c>
      <c r="M3338" s="315" t="s">
        <v>764</v>
      </c>
      <c r="N3338" s="315" t="s">
        <v>755</v>
      </c>
      <c r="O3338" s="315"/>
      <c r="P3338" s="315"/>
      <c r="Q3338" s="315"/>
    </row>
    <row r="3339" spans="1:17">
      <c r="A3339" s="315" t="s">
        <v>755</v>
      </c>
      <c r="B3339" s="315" t="s">
        <v>2095</v>
      </c>
      <c r="C3339" s="315" t="s">
        <v>2096</v>
      </c>
      <c r="D3339" s="316">
        <v>5.3</v>
      </c>
      <c r="E3339" s="317">
        <v>4614</v>
      </c>
      <c r="F3339" s="317">
        <v>3152.9100000000003</v>
      </c>
      <c r="G3339" s="318">
        <v>39570</v>
      </c>
      <c r="H3339" s="318">
        <v>40522</v>
      </c>
      <c r="I3339" s="318">
        <v>49674</v>
      </c>
      <c r="J3339" s="315"/>
      <c r="K3339" s="315">
        <v>6056</v>
      </c>
      <c r="L3339" s="315" t="s">
        <v>3451</v>
      </c>
      <c r="M3339" s="315" t="s">
        <v>1017</v>
      </c>
      <c r="N3339" s="315" t="s">
        <v>755</v>
      </c>
      <c r="O3339" s="315"/>
      <c r="P3339" s="315"/>
      <c r="Q3339" s="315"/>
    </row>
    <row r="3340" spans="1:17">
      <c r="A3340" s="315" t="s">
        <v>750</v>
      </c>
      <c r="B3340" s="315" t="s">
        <v>2095</v>
      </c>
      <c r="C3340" s="315" t="s">
        <v>2098</v>
      </c>
      <c r="D3340" s="316">
        <v>5.3</v>
      </c>
      <c r="E3340" s="317">
        <v>4023</v>
      </c>
      <c r="F3340" s="317">
        <v>1943.1100000000001</v>
      </c>
      <c r="G3340" s="318">
        <v>39569</v>
      </c>
      <c r="H3340" s="318">
        <v>40897</v>
      </c>
      <c r="I3340" s="318">
        <v>50040</v>
      </c>
      <c r="J3340" s="315"/>
      <c r="K3340" s="315">
        <v>1346</v>
      </c>
      <c r="L3340" s="315" t="s">
        <v>3090</v>
      </c>
      <c r="M3340" s="315" t="s">
        <v>766</v>
      </c>
      <c r="N3340" s="315" t="s">
        <v>750</v>
      </c>
      <c r="O3340" s="315"/>
      <c r="P3340" s="315"/>
      <c r="Q3340" s="315"/>
    </row>
    <row r="3341" spans="1:17">
      <c r="A3341" s="315" t="s">
        <v>755</v>
      </c>
      <c r="B3341" s="315" t="s">
        <v>2095</v>
      </c>
      <c r="C3341" s="315" t="s">
        <v>2098</v>
      </c>
      <c r="D3341" s="316">
        <v>5.3</v>
      </c>
      <c r="E3341" s="317">
        <v>4673</v>
      </c>
      <c r="F3341" s="317">
        <v>3504.75</v>
      </c>
      <c r="G3341" s="318">
        <v>39570</v>
      </c>
      <c r="H3341" s="318">
        <v>39980</v>
      </c>
      <c r="I3341" s="318">
        <v>49309</v>
      </c>
      <c r="J3341" s="315"/>
      <c r="K3341" s="315">
        <v>9055</v>
      </c>
      <c r="L3341" s="315" t="s">
        <v>780</v>
      </c>
      <c r="M3341" s="315" t="s">
        <v>781</v>
      </c>
      <c r="N3341" s="315" t="s">
        <v>755</v>
      </c>
      <c r="O3341" s="315"/>
      <c r="P3341" s="315"/>
      <c r="Q3341" s="315"/>
    </row>
    <row r="3342" spans="1:17">
      <c r="A3342" s="315" t="s">
        <v>750</v>
      </c>
      <c r="B3342" s="315" t="s">
        <v>2095</v>
      </c>
      <c r="C3342" s="315" t="s">
        <v>2098</v>
      </c>
      <c r="D3342" s="316">
        <v>5.3</v>
      </c>
      <c r="E3342" s="317">
        <v>7079</v>
      </c>
      <c r="F3342" s="317">
        <v>4915.9699999999993</v>
      </c>
      <c r="G3342" s="318">
        <v>39570</v>
      </c>
      <c r="H3342" s="318">
        <v>40003</v>
      </c>
      <c r="I3342" s="318">
        <v>49309</v>
      </c>
      <c r="J3342" s="315"/>
      <c r="K3342" s="315">
        <v>3942</v>
      </c>
      <c r="L3342" s="315" t="s">
        <v>3452</v>
      </c>
      <c r="M3342" s="315" t="s">
        <v>754</v>
      </c>
      <c r="N3342" s="315" t="s">
        <v>750</v>
      </c>
      <c r="O3342" s="315"/>
      <c r="P3342" s="315"/>
      <c r="Q3342" s="315"/>
    </row>
    <row r="3343" spans="1:17">
      <c r="A3343" s="315" t="s">
        <v>755</v>
      </c>
      <c r="B3343" s="315" t="s">
        <v>2095</v>
      </c>
      <c r="C3343" s="315" t="s">
        <v>2096</v>
      </c>
      <c r="D3343" s="316">
        <v>5.3</v>
      </c>
      <c r="E3343" s="317">
        <v>2716.99</v>
      </c>
      <c r="F3343" s="317">
        <v>2445.29</v>
      </c>
      <c r="G3343" s="318">
        <v>39570</v>
      </c>
      <c r="H3343" s="318">
        <v>40018</v>
      </c>
      <c r="I3343" s="318">
        <v>49309</v>
      </c>
      <c r="J3343" s="315"/>
      <c r="K3343" s="315">
        <v>8136</v>
      </c>
      <c r="L3343" s="315" t="s">
        <v>2648</v>
      </c>
      <c r="M3343" s="315" t="s">
        <v>784</v>
      </c>
      <c r="N3343" s="315" t="s">
        <v>755</v>
      </c>
      <c r="O3343" s="315"/>
      <c r="P3343" s="315"/>
      <c r="Q3343" s="315"/>
    </row>
    <row r="3344" spans="1:17">
      <c r="A3344" s="315" t="s">
        <v>755</v>
      </c>
      <c r="B3344" s="315" t="s">
        <v>2095</v>
      </c>
      <c r="C3344" s="315" t="s">
        <v>2098</v>
      </c>
      <c r="D3344" s="316">
        <v>5.3</v>
      </c>
      <c r="E3344" s="317">
        <v>3957</v>
      </c>
      <c r="F3344" s="317">
        <v>1638.2</v>
      </c>
      <c r="G3344" s="318">
        <v>39570</v>
      </c>
      <c r="H3344" s="318">
        <v>39007</v>
      </c>
      <c r="I3344" s="318">
        <v>48213</v>
      </c>
      <c r="J3344" s="315"/>
      <c r="K3344" s="315">
        <v>8820</v>
      </c>
      <c r="L3344" s="315" t="s">
        <v>1301</v>
      </c>
      <c r="M3344" s="315" t="s">
        <v>784</v>
      </c>
      <c r="N3344" s="315" t="s">
        <v>755</v>
      </c>
      <c r="O3344" s="315"/>
      <c r="P3344" s="315"/>
      <c r="Q3344" s="315"/>
    </row>
    <row r="3345" spans="1:17">
      <c r="A3345" s="315" t="s">
        <v>755</v>
      </c>
      <c r="B3345" s="315" t="s">
        <v>2095</v>
      </c>
      <c r="C3345" s="315" t="s">
        <v>2098</v>
      </c>
      <c r="D3345" s="316">
        <v>5.3</v>
      </c>
      <c r="E3345" s="317">
        <v>6012</v>
      </c>
      <c r="F3345" s="317">
        <v>4174.99</v>
      </c>
      <c r="G3345" s="318">
        <v>39570</v>
      </c>
      <c r="H3345" s="318">
        <v>40113</v>
      </c>
      <c r="I3345" s="318">
        <v>49309</v>
      </c>
      <c r="J3345" s="315"/>
      <c r="K3345" s="315">
        <v>1647</v>
      </c>
      <c r="L3345" s="315" t="s">
        <v>3453</v>
      </c>
      <c r="M3345" s="315" t="s">
        <v>761</v>
      </c>
      <c r="N3345" s="315" t="s">
        <v>755</v>
      </c>
      <c r="O3345" s="315"/>
      <c r="P3345" s="315"/>
      <c r="Q3345" s="315"/>
    </row>
    <row r="3346" spans="1:17">
      <c r="A3346" s="315" t="s">
        <v>755</v>
      </c>
      <c r="B3346" s="315" t="s">
        <v>2095</v>
      </c>
      <c r="C3346" s="315" t="s">
        <v>2096</v>
      </c>
      <c r="D3346" s="316">
        <v>5.3</v>
      </c>
      <c r="E3346" s="317">
        <v>5322</v>
      </c>
      <c r="F3346" s="317">
        <v>4789.8</v>
      </c>
      <c r="G3346" s="318">
        <v>39570</v>
      </c>
      <c r="H3346" s="318">
        <v>39904</v>
      </c>
      <c r="I3346" s="318">
        <v>49309</v>
      </c>
      <c r="J3346" s="315"/>
      <c r="K3346" s="315">
        <v>4224</v>
      </c>
      <c r="L3346" s="315" t="s">
        <v>3304</v>
      </c>
      <c r="M3346" s="315" t="s">
        <v>1484</v>
      </c>
      <c r="N3346" s="315" t="s">
        <v>755</v>
      </c>
      <c r="O3346" s="315"/>
      <c r="P3346" s="315"/>
      <c r="Q3346" s="315"/>
    </row>
    <row r="3347" spans="1:17">
      <c r="A3347" s="315" t="s">
        <v>755</v>
      </c>
      <c r="B3347" s="315" t="s">
        <v>2095</v>
      </c>
      <c r="C3347" s="315" t="s">
        <v>2096</v>
      </c>
      <c r="D3347" s="316">
        <v>5.3</v>
      </c>
      <c r="E3347" s="317">
        <v>2484</v>
      </c>
      <c r="F3347" s="317">
        <v>1470.53</v>
      </c>
      <c r="G3347" s="318">
        <v>39570</v>
      </c>
      <c r="H3347" s="318">
        <v>40872</v>
      </c>
      <c r="I3347" s="318">
        <v>50040</v>
      </c>
      <c r="J3347" s="315"/>
      <c r="K3347" s="315">
        <v>1012</v>
      </c>
      <c r="L3347" s="315" t="s">
        <v>2075</v>
      </c>
      <c r="M3347" s="315" t="s">
        <v>766</v>
      </c>
      <c r="N3347" s="315" t="s">
        <v>755</v>
      </c>
      <c r="O3347" s="315"/>
      <c r="P3347" s="315"/>
      <c r="Q3347" s="315"/>
    </row>
    <row r="3348" spans="1:17">
      <c r="A3348" s="315" t="s">
        <v>750</v>
      </c>
      <c r="B3348" s="315" t="s">
        <v>2095</v>
      </c>
      <c r="C3348" s="315" t="s">
        <v>2098</v>
      </c>
      <c r="D3348" s="316">
        <v>5.3</v>
      </c>
      <c r="E3348" s="317">
        <v>2678</v>
      </c>
      <c r="F3348" s="317">
        <v>2008.5</v>
      </c>
      <c r="G3348" s="318">
        <v>39573</v>
      </c>
      <c r="H3348" s="318">
        <v>39353</v>
      </c>
      <c r="I3348" s="318">
        <v>48549</v>
      </c>
      <c r="J3348" s="315"/>
      <c r="K3348" s="315">
        <v>8633</v>
      </c>
      <c r="L3348" s="315" t="s">
        <v>2643</v>
      </c>
      <c r="M3348" s="315" t="s">
        <v>784</v>
      </c>
      <c r="N3348" s="315" t="s">
        <v>750</v>
      </c>
      <c r="O3348" s="315"/>
      <c r="P3348" s="315"/>
      <c r="Q3348" s="315"/>
    </row>
    <row r="3349" spans="1:17">
      <c r="A3349" s="315" t="s">
        <v>755</v>
      </c>
      <c r="B3349" s="315" t="s">
        <v>2095</v>
      </c>
      <c r="C3349" s="315" t="s">
        <v>2098</v>
      </c>
      <c r="D3349" s="316">
        <v>5.3</v>
      </c>
      <c r="E3349" s="317">
        <v>4149</v>
      </c>
      <c r="F3349" s="317">
        <v>3111.75</v>
      </c>
      <c r="G3349" s="318">
        <v>39570</v>
      </c>
      <c r="H3349" s="318">
        <v>39685</v>
      </c>
      <c r="I3349" s="318">
        <v>48944</v>
      </c>
      <c r="J3349" s="315"/>
      <c r="K3349" s="315">
        <v>4402</v>
      </c>
      <c r="L3349" s="315" t="s">
        <v>2813</v>
      </c>
      <c r="M3349" s="315" t="s">
        <v>1484</v>
      </c>
      <c r="N3349" s="315" t="s">
        <v>755</v>
      </c>
      <c r="O3349" s="315"/>
      <c r="P3349" s="315"/>
      <c r="Q3349" s="315"/>
    </row>
    <row r="3350" spans="1:17">
      <c r="A3350" s="315" t="s">
        <v>755</v>
      </c>
      <c r="B3350" s="315" t="s">
        <v>2095</v>
      </c>
      <c r="C3350" s="315" t="s">
        <v>2098</v>
      </c>
      <c r="D3350" s="316">
        <v>5.3</v>
      </c>
      <c r="E3350" s="317">
        <v>5495</v>
      </c>
      <c r="F3350" s="317">
        <v>3379.44</v>
      </c>
      <c r="G3350" s="318">
        <v>39590</v>
      </c>
      <c r="H3350" s="318">
        <v>40288</v>
      </c>
      <c r="I3350" s="318">
        <v>49674</v>
      </c>
      <c r="J3350" s="315"/>
      <c r="K3350" s="315">
        <v>8274</v>
      </c>
      <c r="L3350" s="315" t="s">
        <v>2898</v>
      </c>
      <c r="M3350" s="315" t="s">
        <v>792</v>
      </c>
      <c r="N3350" s="315" t="s">
        <v>755</v>
      </c>
      <c r="O3350" s="315"/>
      <c r="P3350" s="315"/>
      <c r="Q3350" s="315"/>
    </row>
    <row r="3351" spans="1:17">
      <c r="A3351" s="315" t="s">
        <v>755</v>
      </c>
      <c r="B3351" s="315" t="s">
        <v>2095</v>
      </c>
      <c r="C3351" s="315" t="s">
        <v>2098</v>
      </c>
      <c r="D3351" s="316">
        <v>5.3</v>
      </c>
      <c r="E3351" s="317">
        <v>4400</v>
      </c>
      <c r="F3351" s="317">
        <v>3300</v>
      </c>
      <c r="G3351" s="318">
        <v>39569</v>
      </c>
      <c r="H3351" s="318">
        <v>40055</v>
      </c>
      <c r="I3351" s="318">
        <v>49309</v>
      </c>
      <c r="J3351" s="315"/>
      <c r="K3351" s="315">
        <v>3823</v>
      </c>
      <c r="L3351" s="315" t="s">
        <v>2979</v>
      </c>
      <c r="M3351" s="315" t="s">
        <v>764</v>
      </c>
      <c r="N3351" s="315" t="s">
        <v>755</v>
      </c>
      <c r="O3351" s="315"/>
      <c r="P3351" s="315"/>
      <c r="Q3351" s="315"/>
    </row>
    <row r="3352" spans="1:17">
      <c r="A3352" s="315" t="s">
        <v>755</v>
      </c>
      <c r="B3352" s="315" t="s">
        <v>2095</v>
      </c>
      <c r="C3352" s="315" t="s">
        <v>2098</v>
      </c>
      <c r="D3352" s="316">
        <v>5.3</v>
      </c>
      <c r="E3352" s="317">
        <v>4971</v>
      </c>
      <c r="F3352" s="317">
        <v>3728.25</v>
      </c>
      <c r="G3352" s="318">
        <v>39570</v>
      </c>
      <c r="H3352" s="318">
        <v>40003</v>
      </c>
      <c r="I3352" s="318">
        <v>49309</v>
      </c>
      <c r="J3352" s="315"/>
      <c r="K3352" s="315">
        <v>2043</v>
      </c>
      <c r="L3352" s="315" t="s">
        <v>3454</v>
      </c>
      <c r="M3352" s="315" t="s">
        <v>758</v>
      </c>
      <c r="N3352" s="315" t="s">
        <v>755</v>
      </c>
      <c r="O3352" s="315"/>
      <c r="P3352" s="315"/>
      <c r="Q3352" s="315"/>
    </row>
    <row r="3353" spans="1:17">
      <c r="A3353" s="315" t="s">
        <v>755</v>
      </c>
      <c r="B3353" s="315" t="s">
        <v>2095</v>
      </c>
      <c r="C3353" s="315" t="s">
        <v>2098</v>
      </c>
      <c r="D3353" s="316">
        <v>5.3</v>
      </c>
      <c r="E3353" s="317">
        <v>4513</v>
      </c>
      <c r="F3353" s="317">
        <v>2179.79</v>
      </c>
      <c r="G3353" s="318">
        <v>39569</v>
      </c>
      <c r="H3353" s="318">
        <v>40815</v>
      </c>
      <c r="I3353" s="318">
        <v>50040</v>
      </c>
      <c r="J3353" s="315"/>
      <c r="K3353" s="315">
        <v>9213</v>
      </c>
      <c r="L3353" s="315" t="s">
        <v>3455</v>
      </c>
      <c r="M3353" s="315" t="s">
        <v>792</v>
      </c>
      <c r="N3353" s="315" t="s">
        <v>755</v>
      </c>
      <c r="O3353" s="315"/>
      <c r="P3353" s="315"/>
      <c r="Q3353" s="315"/>
    </row>
    <row r="3354" spans="1:17">
      <c r="A3354" s="315" t="s">
        <v>755</v>
      </c>
      <c r="B3354" s="315" t="s">
        <v>2095</v>
      </c>
      <c r="C3354" s="315" t="s">
        <v>2096</v>
      </c>
      <c r="D3354" s="316">
        <v>5.3</v>
      </c>
      <c r="E3354" s="317">
        <v>5445</v>
      </c>
      <c r="F3354" s="317">
        <v>4018.42</v>
      </c>
      <c r="G3354" s="318">
        <v>39569</v>
      </c>
      <c r="H3354" s="318">
        <v>40364</v>
      </c>
      <c r="I3354" s="318">
        <v>49674</v>
      </c>
      <c r="J3354" s="315"/>
      <c r="K3354" s="315">
        <v>1803</v>
      </c>
      <c r="L3354" s="315" t="s">
        <v>2372</v>
      </c>
      <c r="M3354" s="315" t="s">
        <v>766</v>
      </c>
      <c r="N3354" s="315" t="s">
        <v>755</v>
      </c>
      <c r="O3354" s="315"/>
      <c r="P3354" s="315"/>
      <c r="Q3354" s="315"/>
    </row>
    <row r="3355" spans="1:17">
      <c r="A3355" s="315" t="s">
        <v>755</v>
      </c>
      <c r="B3355" s="315" t="s">
        <v>2095</v>
      </c>
      <c r="C3355" s="315" t="s">
        <v>2098</v>
      </c>
      <c r="D3355" s="316">
        <v>5.3</v>
      </c>
      <c r="E3355" s="317">
        <v>5436</v>
      </c>
      <c r="F3355" s="317">
        <v>4077</v>
      </c>
      <c r="G3355" s="318">
        <v>39570</v>
      </c>
      <c r="H3355" s="318">
        <v>39748</v>
      </c>
      <c r="I3355" s="318">
        <v>48944</v>
      </c>
      <c r="J3355" s="315"/>
      <c r="K3355" s="315">
        <v>3982</v>
      </c>
      <c r="L3355" s="315" t="s">
        <v>3456</v>
      </c>
      <c r="M3355" s="315" t="s">
        <v>754</v>
      </c>
      <c r="N3355" s="315" t="s">
        <v>755</v>
      </c>
      <c r="O3355" s="315"/>
      <c r="P3355" s="315"/>
      <c r="Q3355" s="315"/>
    </row>
    <row r="3356" spans="1:17">
      <c r="A3356" s="315" t="s">
        <v>755</v>
      </c>
      <c r="B3356" s="315" t="s">
        <v>2095</v>
      </c>
      <c r="C3356" s="315" t="s">
        <v>2098</v>
      </c>
      <c r="D3356" s="316">
        <v>5.3</v>
      </c>
      <c r="E3356" s="317">
        <v>5094.99</v>
      </c>
      <c r="F3356" s="317">
        <v>3821.24</v>
      </c>
      <c r="G3356" s="318">
        <v>39583</v>
      </c>
      <c r="H3356" s="318">
        <v>39283</v>
      </c>
      <c r="I3356" s="318">
        <v>48549</v>
      </c>
      <c r="J3356" s="315"/>
      <c r="K3356" s="315">
        <v>8634</v>
      </c>
      <c r="L3356" s="315" t="s">
        <v>2302</v>
      </c>
      <c r="M3356" s="315" t="s">
        <v>784</v>
      </c>
      <c r="N3356" s="315" t="s">
        <v>755</v>
      </c>
      <c r="O3356" s="315"/>
      <c r="P3356" s="315"/>
      <c r="Q3356" s="315"/>
    </row>
    <row r="3357" spans="1:17">
      <c r="A3357" s="315" t="s">
        <v>755</v>
      </c>
      <c r="B3357" s="315" t="s">
        <v>2095</v>
      </c>
      <c r="C3357" s="315" t="s">
        <v>2096</v>
      </c>
      <c r="D3357" s="316">
        <v>5.3</v>
      </c>
      <c r="E3357" s="317">
        <v>5546</v>
      </c>
      <c r="F3357" s="317">
        <v>4991.3999999999996</v>
      </c>
      <c r="G3357" s="318">
        <v>39570</v>
      </c>
      <c r="H3357" s="318">
        <v>39335</v>
      </c>
      <c r="I3357" s="318">
        <v>48549</v>
      </c>
      <c r="J3357" s="315"/>
      <c r="K3357" s="315">
        <v>1040</v>
      </c>
      <c r="L3357" s="315" t="s">
        <v>2316</v>
      </c>
      <c r="M3357" s="315" t="s">
        <v>766</v>
      </c>
      <c r="N3357" s="315" t="s">
        <v>755</v>
      </c>
      <c r="O3357" s="315"/>
      <c r="P3357" s="315"/>
      <c r="Q3357" s="315"/>
    </row>
    <row r="3358" spans="1:17">
      <c r="A3358" s="315" t="s">
        <v>755</v>
      </c>
      <c r="B3358" s="315" t="s">
        <v>2095</v>
      </c>
      <c r="C3358" s="315" t="s">
        <v>2096</v>
      </c>
      <c r="D3358" s="316">
        <v>5.3</v>
      </c>
      <c r="E3358" s="317">
        <v>5690</v>
      </c>
      <c r="F3358" s="317">
        <v>5121</v>
      </c>
      <c r="G3358" s="318">
        <v>39570</v>
      </c>
      <c r="H3358" s="318">
        <v>40157</v>
      </c>
      <c r="I3358" s="318">
        <v>49309</v>
      </c>
      <c r="J3358" s="315"/>
      <c r="K3358" s="315">
        <v>9427</v>
      </c>
      <c r="L3358" s="315" t="s">
        <v>2946</v>
      </c>
      <c r="M3358" s="315" t="s">
        <v>781</v>
      </c>
      <c r="N3358" s="315" t="s">
        <v>755</v>
      </c>
      <c r="O3358" s="315"/>
      <c r="P3358" s="315"/>
      <c r="Q3358" s="315"/>
    </row>
    <row r="3359" spans="1:17">
      <c r="A3359" s="315" t="s">
        <v>750</v>
      </c>
      <c r="B3359" s="315" t="s">
        <v>2095</v>
      </c>
      <c r="C3359" s="315" t="s">
        <v>2096</v>
      </c>
      <c r="D3359" s="316">
        <v>5.3</v>
      </c>
      <c r="E3359" s="317">
        <v>5586</v>
      </c>
      <c r="F3359" s="317">
        <v>5027.3999999999996</v>
      </c>
      <c r="G3359" s="318">
        <v>39570</v>
      </c>
      <c r="H3359" s="318">
        <v>40157</v>
      </c>
      <c r="I3359" s="318">
        <v>49309</v>
      </c>
      <c r="J3359" s="315"/>
      <c r="K3359" s="315">
        <v>9427</v>
      </c>
      <c r="L3359" s="315" t="s">
        <v>2946</v>
      </c>
      <c r="M3359" s="315" t="s">
        <v>781</v>
      </c>
      <c r="N3359" s="315" t="s">
        <v>750</v>
      </c>
      <c r="O3359" s="315"/>
      <c r="P3359" s="315"/>
      <c r="Q3359" s="315"/>
    </row>
    <row r="3360" spans="1:17">
      <c r="A3360" s="315" t="s">
        <v>755</v>
      </c>
      <c r="B3360" s="315" t="s">
        <v>2095</v>
      </c>
      <c r="C3360" s="315" t="s">
        <v>2098</v>
      </c>
      <c r="D3360" s="316">
        <v>5.3</v>
      </c>
      <c r="E3360" s="317">
        <v>4111</v>
      </c>
      <c r="F3360" s="317">
        <v>3083.25</v>
      </c>
      <c r="G3360" s="318">
        <v>39570</v>
      </c>
      <c r="H3360" s="318">
        <v>39338</v>
      </c>
      <c r="I3360" s="318">
        <v>48549</v>
      </c>
      <c r="J3360" s="315"/>
      <c r="K3360" s="315">
        <v>9473</v>
      </c>
      <c r="L3360" s="315" t="s">
        <v>2104</v>
      </c>
      <c r="M3360" s="315" t="s">
        <v>770</v>
      </c>
      <c r="N3360" s="315" t="s">
        <v>755</v>
      </c>
      <c r="O3360" s="315"/>
      <c r="P3360" s="315"/>
      <c r="Q3360" s="315"/>
    </row>
    <row r="3361" spans="1:17">
      <c r="A3361" s="315" t="s">
        <v>755</v>
      </c>
      <c r="B3361" s="315" t="s">
        <v>2095</v>
      </c>
      <c r="C3361" s="315" t="s">
        <v>2098</v>
      </c>
      <c r="D3361" s="316">
        <v>5.3</v>
      </c>
      <c r="E3361" s="317">
        <v>4917</v>
      </c>
      <c r="F3361" s="317">
        <v>3023.9700000000003</v>
      </c>
      <c r="G3361" s="318">
        <v>39605</v>
      </c>
      <c r="H3361" s="318">
        <v>40354</v>
      </c>
      <c r="I3361" s="318">
        <v>49674</v>
      </c>
      <c r="J3361" s="315"/>
      <c r="K3361" s="315">
        <v>1535</v>
      </c>
      <c r="L3361" s="315" t="s">
        <v>3457</v>
      </c>
      <c r="M3361" s="315" t="s">
        <v>766</v>
      </c>
      <c r="N3361" s="315" t="s">
        <v>755</v>
      </c>
      <c r="O3361" s="315"/>
      <c r="P3361" s="315"/>
      <c r="Q3361" s="315"/>
    </row>
    <row r="3362" spans="1:17">
      <c r="A3362" s="315" t="s">
        <v>755</v>
      </c>
      <c r="B3362" s="315" t="s">
        <v>2095</v>
      </c>
      <c r="C3362" s="315" t="s">
        <v>2098</v>
      </c>
      <c r="D3362" s="316">
        <v>5.3</v>
      </c>
      <c r="E3362" s="317">
        <v>5084.26</v>
      </c>
      <c r="F3362" s="317">
        <v>3813.2100000000005</v>
      </c>
      <c r="G3362" s="318">
        <v>39632</v>
      </c>
      <c r="H3362" s="318">
        <v>38966</v>
      </c>
      <c r="I3362" s="318">
        <v>48183</v>
      </c>
      <c r="J3362" s="315"/>
      <c r="K3362" s="315">
        <v>3006</v>
      </c>
      <c r="L3362" s="315" t="s">
        <v>308</v>
      </c>
      <c r="M3362" s="315" t="s">
        <v>764</v>
      </c>
      <c r="N3362" s="315" t="s">
        <v>755</v>
      </c>
      <c r="O3362" s="315"/>
      <c r="P3362" s="315"/>
      <c r="Q3362" s="315"/>
    </row>
    <row r="3363" spans="1:17">
      <c r="A3363" s="315" t="s">
        <v>755</v>
      </c>
      <c r="B3363" s="315" t="s">
        <v>2095</v>
      </c>
      <c r="C3363" s="315" t="s">
        <v>2098</v>
      </c>
      <c r="D3363" s="316">
        <v>5.3</v>
      </c>
      <c r="E3363" s="317">
        <v>4294</v>
      </c>
      <c r="F3363" s="317">
        <v>3220.5</v>
      </c>
      <c r="G3363" s="318">
        <v>39665</v>
      </c>
      <c r="H3363" s="318">
        <v>39855</v>
      </c>
      <c r="I3363" s="318">
        <v>49309</v>
      </c>
      <c r="J3363" s="315"/>
      <c r="K3363" s="315">
        <v>2744</v>
      </c>
      <c r="L3363" s="315" t="s">
        <v>2426</v>
      </c>
      <c r="M3363" s="315" t="s">
        <v>764</v>
      </c>
      <c r="N3363" s="315" t="s">
        <v>755</v>
      </c>
      <c r="O3363" s="315"/>
      <c r="P3363" s="315"/>
      <c r="Q3363" s="315"/>
    </row>
    <row r="3364" spans="1:17">
      <c r="A3364" s="315" t="s">
        <v>755</v>
      </c>
      <c r="B3364" s="315" t="s">
        <v>2095</v>
      </c>
      <c r="C3364" s="315" t="s">
        <v>2098</v>
      </c>
      <c r="D3364" s="316">
        <v>5.3</v>
      </c>
      <c r="E3364" s="317">
        <v>5763</v>
      </c>
      <c r="F3364" s="317">
        <v>4322.25</v>
      </c>
      <c r="G3364" s="318">
        <v>39701</v>
      </c>
      <c r="H3364" s="318">
        <v>40141</v>
      </c>
      <c r="I3364" s="318">
        <v>49309</v>
      </c>
      <c r="J3364" s="315"/>
      <c r="K3364" s="315">
        <v>6222</v>
      </c>
      <c r="L3364" s="315" t="s">
        <v>3434</v>
      </c>
      <c r="M3364" s="315" t="s">
        <v>788</v>
      </c>
      <c r="N3364" s="315" t="s">
        <v>755</v>
      </c>
      <c r="O3364" s="315"/>
      <c r="P3364" s="315"/>
      <c r="Q3364" s="315"/>
    </row>
    <row r="3365" spans="1:17">
      <c r="A3365" s="315" t="s">
        <v>755</v>
      </c>
      <c r="B3365" s="315" t="s">
        <v>2095</v>
      </c>
      <c r="C3365" s="315" t="s">
        <v>2098</v>
      </c>
      <c r="D3365" s="316">
        <v>5.3</v>
      </c>
      <c r="E3365" s="317">
        <v>5116</v>
      </c>
      <c r="F3365" s="317">
        <v>3837</v>
      </c>
      <c r="G3365" s="318">
        <v>39707</v>
      </c>
      <c r="H3365" s="318">
        <v>39969</v>
      </c>
      <c r="I3365" s="318">
        <v>49309</v>
      </c>
      <c r="J3365" s="315"/>
      <c r="K3365" s="315">
        <v>5036</v>
      </c>
      <c r="L3365" s="315" t="s">
        <v>3085</v>
      </c>
      <c r="M3365" s="315" t="s">
        <v>776</v>
      </c>
      <c r="N3365" s="315" t="s">
        <v>755</v>
      </c>
      <c r="O3365" s="315"/>
      <c r="P3365" s="315"/>
      <c r="Q3365" s="315"/>
    </row>
    <row r="3366" spans="1:17">
      <c r="A3366" s="315" t="s">
        <v>755</v>
      </c>
      <c r="B3366" s="315" t="s">
        <v>2095</v>
      </c>
      <c r="C3366" s="315" t="s">
        <v>2098</v>
      </c>
      <c r="D3366" s="316">
        <v>5.3</v>
      </c>
      <c r="E3366" s="317">
        <v>5348</v>
      </c>
      <c r="F3366" s="317">
        <v>4011</v>
      </c>
      <c r="G3366" s="318">
        <v>39721</v>
      </c>
      <c r="H3366" s="318">
        <v>40100</v>
      </c>
      <c r="I3366" s="318">
        <v>49309</v>
      </c>
      <c r="J3366" s="315"/>
      <c r="K3366" s="315">
        <v>3186</v>
      </c>
      <c r="L3366" s="315" t="s">
        <v>1940</v>
      </c>
      <c r="M3366" s="315" t="s">
        <v>761</v>
      </c>
      <c r="N3366" s="315" t="s">
        <v>755</v>
      </c>
      <c r="O3366" s="315"/>
      <c r="P3366" s="315"/>
      <c r="Q3366" s="315"/>
    </row>
    <row r="3367" spans="1:17">
      <c r="A3367" s="315" t="s">
        <v>755</v>
      </c>
      <c r="B3367" s="315" t="s">
        <v>2095</v>
      </c>
      <c r="C3367" s="315" t="s">
        <v>2098</v>
      </c>
      <c r="D3367" s="316">
        <v>5.3</v>
      </c>
      <c r="E3367" s="317">
        <v>5263</v>
      </c>
      <c r="F3367" s="317">
        <v>3947.25</v>
      </c>
      <c r="G3367" s="318">
        <v>39805</v>
      </c>
      <c r="H3367" s="318">
        <v>39202</v>
      </c>
      <c r="I3367" s="318">
        <v>48579</v>
      </c>
      <c r="J3367" s="315"/>
      <c r="K3367" s="315">
        <v>1066</v>
      </c>
      <c r="L3367" s="315" t="s">
        <v>2194</v>
      </c>
      <c r="M3367" s="315" t="s">
        <v>766</v>
      </c>
      <c r="N3367" s="315" t="s">
        <v>755</v>
      </c>
      <c r="O3367" s="315"/>
      <c r="P3367" s="315"/>
      <c r="Q3367" s="315"/>
    </row>
    <row r="3368" spans="1:17">
      <c r="A3368" s="315" t="s">
        <v>755</v>
      </c>
      <c r="B3368" s="315" t="s">
        <v>2095</v>
      </c>
      <c r="C3368" s="315" t="s">
        <v>2098</v>
      </c>
      <c r="D3368" s="316">
        <v>5.3</v>
      </c>
      <c r="E3368" s="317">
        <v>5074</v>
      </c>
      <c r="F3368" s="317">
        <v>3805.5</v>
      </c>
      <c r="G3368" s="318">
        <v>39846</v>
      </c>
      <c r="H3368" s="318">
        <v>39835</v>
      </c>
      <c r="I3368" s="318">
        <v>49309</v>
      </c>
      <c r="J3368" s="315"/>
      <c r="K3368" s="315">
        <v>1880</v>
      </c>
      <c r="L3368" s="315" t="s">
        <v>2307</v>
      </c>
      <c r="M3368" s="315" t="s">
        <v>766</v>
      </c>
      <c r="N3368" s="315" t="s">
        <v>755</v>
      </c>
      <c r="O3368" s="315"/>
      <c r="P3368" s="315"/>
      <c r="Q3368" s="315"/>
    </row>
    <row r="3369" spans="1:17">
      <c r="A3369" s="315" t="s">
        <v>755</v>
      </c>
      <c r="B3369" s="315" t="s">
        <v>2095</v>
      </c>
      <c r="C3369" s="315" t="s">
        <v>2098</v>
      </c>
      <c r="D3369" s="316">
        <v>5.3</v>
      </c>
      <c r="E3369" s="317">
        <v>5055</v>
      </c>
      <c r="F3369" s="317">
        <v>3791.25</v>
      </c>
      <c r="G3369" s="318">
        <v>39889</v>
      </c>
      <c r="H3369" s="318">
        <v>40127</v>
      </c>
      <c r="I3369" s="318">
        <v>49309</v>
      </c>
      <c r="J3369" s="315"/>
      <c r="K3369" s="315">
        <v>8965</v>
      </c>
      <c r="L3369" s="315" t="s">
        <v>3283</v>
      </c>
      <c r="M3369" s="315" t="s">
        <v>776</v>
      </c>
      <c r="N3369" s="315" t="s">
        <v>755</v>
      </c>
      <c r="O3369" s="315"/>
      <c r="P3369" s="315"/>
      <c r="Q3369" s="315"/>
    </row>
    <row r="3370" spans="1:17">
      <c r="A3370" s="315" t="s">
        <v>755</v>
      </c>
      <c r="B3370" s="315" t="s">
        <v>2095</v>
      </c>
      <c r="C3370" s="315" t="s">
        <v>2098</v>
      </c>
      <c r="D3370" s="316">
        <v>5.3</v>
      </c>
      <c r="E3370" s="317">
        <v>6387</v>
      </c>
      <c r="F3370" s="317">
        <v>4790.25</v>
      </c>
      <c r="G3370" s="318">
        <v>39918</v>
      </c>
      <c r="H3370" s="318">
        <v>40164</v>
      </c>
      <c r="I3370" s="318">
        <v>49309</v>
      </c>
      <c r="J3370" s="315"/>
      <c r="K3370" s="315">
        <v>1173</v>
      </c>
      <c r="L3370" s="315" t="s">
        <v>2645</v>
      </c>
      <c r="M3370" s="315" t="s">
        <v>766</v>
      </c>
      <c r="N3370" s="315" t="s">
        <v>755</v>
      </c>
      <c r="O3370" s="315"/>
      <c r="P3370" s="315"/>
      <c r="Q3370" s="315"/>
    </row>
    <row r="3371" spans="1:17">
      <c r="A3371" s="315" t="s">
        <v>755</v>
      </c>
      <c r="B3371" s="315" t="s">
        <v>2095</v>
      </c>
      <c r="C3371" s="315" t="s">
        <v>2098</v>
      </c>
      <c r="D3371" s="316">
        <v>5.3</v>
      </c>
      <c r="E3371" s="317">
        <v>5364</v>
      </c>
      <c r="F3371" s="317">
        <v>4023</v>
      </c>
      <c r="G3371" s="318">
        <v>39923</v>
      </c>
      <c r="H3371" s="318">
        <v>39995</v>
      </c>
      <c r="I3371" s="318">
        <v>49309</v>
      </c>
      <c r="J3371" s="315"/>
      <c r="K3371" s="315">
        <v>3436</v>
      </c>
      <c r="L3371" s="315" t="s">
        <v>2531</v>
      </c>
      <c r="M3371" s="315" t="s">
        <v>764</v>
      </c>
      <c r="N3371" s="315" t="s">
        <v>755</v>
      </c>
      <c r="O3371" s="315"/>
      <c r="P3371" s="315"/>
      <c r="Q3371" s="315"/>
    </row>
    <row r="3372" spans="1:17">
      <c r="A3372" s="315" t="s">
        <v>755</v>
      </c>
      <c r="B3372" s="315" t="s">
        <v>2095</v>
      </c>
      <c r="C3372" s="315" t="s">
        <v>2098</v>
      </c>
      <c r="D3372" s="316">
        <v>5.3</v>
      </c>
      <c r="E3372" s="317">
        <v>5674</v>
      </c>
      <c r="F3372" s="317">
        <v>4255.5</v>
      </c>
      <c r="G3372" s="318">
        <v>39926</v>
      </c>
      <c r="H3372" s="318">
        <v>39980</v>
      </c>
      <c r="I3372" s="318">
        <v>49309</v>
      </c>
      <c r="J3372" s="315"/>
      <c r="K3372" s="315">
        <v>1066</v>
      </c>
      <c r="L3372" s="315" t="s">
        <v>2194</v>
      </c>
      <c r="M3372" s="315" t="s">
        <v>766</v>
      </c>
      <c r="N3372" s="315" t="s">
        <v>755</v>
      </c>
      <c r="O3372" s="315"/>
      <c r="P3372" s="315"/>
      <c r="Q3372" s="315"/>
    </row>
    <row r="3373" spans="1:17">
      <c r="A3373" s="315" t="s">
        <v>755</v>
      </c>
      <c r="B3373" s="315" t="s">
        <v>2095</v>
      </c>
      <c r="C3373" s="315" t="s">
        <v>2096</v>
      </c>
      <c r="D3373" s="316">
        <v>5.3</v>
      </c>
      <c r="E3373" s="317">
        <v>5460</v>
      </c>
      <c r="F3373" s="317">
        <v>4913.9999999999991</v>
      </c>
      <c r="G3373" s="318">
        <v>39953</v>
      </c>
      <c r="H3373" s="318">
        <v>40078</v>
      </c>
      <c r="I3373" s="318">
        <v>49309</v>
      </c>
      <c r="J3373" s="315"/>
      <c r="K3373" s="315">
        <v>1123</v>
      </c>
      <c r="L3373" s="315" t="s">
        <v>3458</v>
      </c>
      <c r="M3373" s="315" t="s">
        <v>766</v>
      </c>
      <c r="N3373" s="315" t="s">
        <v>755</v>
      </c>
      <c r="O3373" s="315"/>
      <c r="P3373" s="315"/>
      <c r="Q3373" s="315"/>
    </row>
    <row r="3374" spans="1:17">
      <c r="A3374" s="315" t="s">
        <v>755</v>
      </c>
      <c r="B3374" s="315" t="s">
        <v>2095</v>
      </c>
      <c r="C3374" s="315" t="s">
        <v>2096</v>
      </c>
      <c r="D3374" s="316">
        <v>5.3</v>
      </c>
      <c r="E3374" s="317">
        <v>4652</v>
      </c>
      <c r="F3374" s="317">
        <v>3433.1800000000003</v>
      </c>
      <c r="G3374" s="318">
        <v>40020</v>
      </c>
      <c r="H3374" s="318">
        <v>40456</v>
      </c>
      <c r="I3374" s="318">
        <v>49674</v>
      </c>
      <c r="J3374" s="315"/>
      <c r="K3374" s="315">
        <v>8902</v>
      </c>
      <c r="L3374" s="315" t="s">
        <v>3459</v>
      </c>
      <c r="M3374" s="315" t="s">
        <v>784</v>
      </c>
      <c r="N3374" s="315" t="s">
        <v>755</v>
      </c>
      <c r="O3374" s="315"/>
      <c r="P3374" s="315"/>
      <c r="Q3374" s="315"/>
    </row>
    <row r="3375" spans="1:17">
      <c r="A3375" s="315" t="s">
        <v>755</v>
      </c>
      <c r="B3375" s="315" t="s">
        <v>2095</v>
      </c>
      <c r="C3375" s="315" t="s">
        <v>2098</v>
      </c>
      <c r="D3375" s="316">
        <v>5.3</v>
      </c>
      <c r="E3375" s="317">
        <v>3802</v>
      </c>
      <c r="F3375" s="317">
        <v>2851.5</v>
      </c>
      <c r="G3375" s="318">
        <v>40059</v>
      </c>
      <c r="H3375" s="318">
        <v>40086</v>
      </c>
      <c r="I3375" s="318">
        <v>49309</v>
      </c>
      <c r="J3375" s="315"/>
      <c r="K3375" s="315">
        <v>8810</v>
      </c>
      <c r="L3375" s="315" t="s">
        <v>1099</v>
      </c>
      <c r="M3375" s="315" t="s">
        <v>784</v>
      </c>
      <c r="N3375" s="315" t="s">
        <v>755</v>
      </c>
      <c r="O3375" s="315"/>
      <c r="P3375" s="315"/>
      <c r="Q3375" s="315"/>
    </row>
    <row r="3376" spans="1:17">
      <c r="A3376" s="315" t="s">
        <v>755</v>
      </c>
      <c r="B3376" s="315" t="s">
        <v>2095</v>
      </c>
      <c r="C3376" s="315" t="s">
        <v>2096</v>
      </c>
      <c r="D3376" s="316">
        <v>5.3</v>
      </c>
      <c r="E3376" s="317">
        <v>5129</v>
      </c>
      <c r="F3376" s="317">
        <v>3785.2</v>
      </c>
      <c r="G3376" s="318">
        <v>40068</v>
      </c>
      <c r="H3376" s="318">
        <v>40255</v>
      </c>
      <c r="I3376" s="318">
        <v>49674</v>
      </c>
      <c r="J3376" s="315"/>
      <c r="K3376" s="315">
        <v>2540</v>
      </c>
      <c r="L3376" s="315" t="s">
        <v>1527</v>
      </c>
      <c r="M3376" s="315" t="s">
        <v>1296</v>
      </c>
      <c r="N3376" s="315" t="s">
        <v>755</v>
      </c>
      <c r="O3376" s="315"/>
      <c r="P3376" s="315"/>
      <c r="Q3376" s="315"/>
    </row>
    <row r="3377" spans="1:17">
      <c r="A3377" s="315" t="s">
        <v>755</v>
      </c>
      <c r="B3377" s="315" t="s">
        <v>2095</v>
      </c>
      <c r="C3377" s="315" t="s">
        <v>2098</v>
      </c>
      <c r="D3377" s="316">
        <v>5.3</v>
      </c>
      <c r="E3377" s="317">
        <v>4340</v>
      </c>
      <c r="F3377" s="317">
        <v>3255</v>
      </c>
      <c r="G3377" s="318">
        <v>40071</v>
      </c>
      <c r="H3377" s="318">
        <v>40129</v>
      </c>
      <c r="I3377" s="318">
        <v>49309</v>
      </c>
      <c r="J3377" s="315"/>
      <c r="K3377" s="315">
        <v>6005</v>
      </c>
      <c r="L3377" s="315" t="s">
        <v>3460</v>
      </c>
      <c r="M3377" s="315" t="s">
        <v>788</v>
      </c>
      <c r="N3377" s="315" t="s">
        <v>755</v>
      </c>
      <c r="O3377" s="315"/>
      <c r="P3377" s="315"/>
      <c r="Q3377" s="315"/>
    </row>
    <row r="3378" spans="1:17">
      <c r="A3378" s="315" t="s">
        <v>755</v>
      </c>
      <c r="B3378" s="315" t="s">
        <v>2095</v>
      </c>
      <c r="C3378" s="315" t="s">
        <v>2098</v>
      </c>
      <c r="D3378" s="316">
        <v>5.3</v>
      </c>
      <c r="E3378" s="317">
        <v>4416.0700000000006</v>
      </c>
      <c r="F3378" s="317">
        <v>3312.0699999999997</v>
      </c>
      <c r="G3378" s="318">
        <v>40073</v>
      </c>
      <c r="H3378" s="318">
        <v>40109</v>
      </c>
      <c r="I3378" s="318">
        <v>49309</v>
      </c>
      <c r="J3378" s="315"/>
      <c r="K3378" s="315">
        <v>9470</v>
      </c>
      <c r="L3378" s="315" t="s">
        <v>919</v>
      </c>
      <c r="M3378" s="315" t="s">
        <v>770</v>
      </c>
      <c r="N3378" s="315" t="s">
        <v>755</v>
      </c>
      <c r="O3378" s="315"/>
      <c r="P3378" s="315"/>
      <c r="Q3378" s="315"/>
    </row>
    <row r="3379" spans="1:17">
      <c r="A3379" s="315" t="s">
        <v>755</v>
      </c>
      <c r="B3379" s="315" t="s">
        <v>2095</v>
      </c>
      <c r="C3379" s="315" t="s">
        <v>2098</v>
      </c>
      <c r="D3379" s="316">
        <v>5.3</v>
      </c>
      <c r="E3379" s="317">
        <v>5225.58</v>
      </c>
      <c r="F3379" s="317">
        <v>3919.1800000000003</v>
      </c>
      <c r="G3379" s="318">
        <v>40093</v>
      </c>
      <c r="H3379" s="318">
        <v>39870</v>
      </c>
      <c r="I3379" s="318">
        <v>49309</v>
      </c>
      <c r="J3379" s="315"/>
      <c r="K3379" s="315">
        <v>4057</v>
      </c>
      <c r="L3379" s="315" t="s">
        <v>2059</v>
      </c>
      <c r="M3379" s="315" t="s">
        <v>2060</v>
      </c>
      <c r="N3379" s="315" t="s">
        <v>755</v>
      </c>
      <c r="O3379" s="315"/>
      <c r="P3379" s="315"/>
      <c r="Q3379" s="315"/>
    </row>
    <row r="3380" spans="1:17">
      <c r="A3380" s="315" t="s">
        <v>755</v>
      </c>
      <c r="B3380" s="315" t="s">
        <v>2095</v>
      </c>
      <c r="C3380" s="315" t="s">
        <v>2096</v>
      </c>
      <c r="D3380" s="316">
        <v>5.3</v>
      </c>
      <c r="E3380" s="317">
        <v>6046</v>
      </c>
      <c r="F3380" s="317">
        <v>4461.95</v>
      </c>
      <c r="G3380" s="318">
        <v>40098</v>
      </c>
      <c r="H3380" s="318">
        <v>40492</v>
      </c>
      <c r="I3380" s="318">
        <v>49674</v>
      </c>
      <c r="J3380" s="315"/>
      <c r="K3380" s="315">
        <v>6644</v>
      </c>
      <c r="L3380" s="315" t="s">
        <v>3461</v>
      </c>
      <c r="M3380" s="315" t="s">
        <v>811</v>
      </c>
      <c r="N3380" s="315" t="s">
        <v>755</v>
      </c>
      <c r="O3380" s="315"/>
      <c r="P3380" s="315"/>
      <c r="Q3380" s="315"/>
    </row>
    <row r="3381" spans="1:17">
      <c r="A3381" s="315" t="s">
        <v>755</v>
      </c>
      <c r="B3381" s="315" t="s">
        <v>2095</v>
      </c>
      <c r="C3381" s="315" t="s">
        <v>2096</v>
      </c>
      <c r="D3381" s="316">
        <v>5.3</v>
      </c>
      <c r="E3381" s="317">
        <v>2057</v>
      </c>
      <c r="F3381" s="317">
        <v>744.63</v>
      </c>
      <c r="G3381" s="318">
        <v>40112</v>
      </c>
      <c r="H3381" s="318">
        <v>41908</v>
      </c>
      <c r="I3381" s="318">
        <v>51135</v>
      </c>
      <c r="J3381" s="315"/>
      <c r="K3381" s="315">
        <v>4513</v>
      </c>
      <c r="L3381" s="315" t="s">
        <v>2140</v>
      </c>
      <c r="M3381" s="315" t="s">
        <v>1296</v>
      </c>
      <c r="N3381" s="315" t="s">
        <v>755</v>
      </c>
      <c r="O3381" s="315"/>
      <c r="P3381" s="315"/>
      <c r="Q3381" s="315"/>
    </row>
    <row r="3382" spans="1:17">
      <c r="A3382" s="315" t="s">
        <v>755</v>
      </c>
      <c r="B3382" s="315" t="s">
        <v>2095</v>
      </c>
      <c r="C3382" s="315" t="s">
        <v>2098</v>
      </c>
      <c r="D3382" s="316">
        <v>5.3</v>
      </c>
      <c r="E3382" s="317">
        <v>6078.01</v>
      </c>
      <c r="F3382" s="317">
        <v>2017.9</v>
      </c>
      <c r="G3382" s="318">
        <v>40122</v>
      </c>
      <c r="H3382" s="318">
        <v>41620</v>
      </c>
      <c r="I3382" s="318">
        <v>50770</v>
      </c>
      <c r="J3382" s="315"/>
      <c r="K3382" s="315">
        <v>8303</v>
      </c>
      <c r="L3382" s="315" t="s">
        <v>2947</v>
      </c>
      <c r="M3382" s="315" t="s">
        <v>784</v>
      </c>
      <c r="N3382" s="315" t="s">
        <v>755</v>
      </c>
      <c r="O3382" s="315"/>
      <c r="P3382" s="315"/>
      <c r="Q3382" s="315"/>
    </row>
    <row r="3383" spans="1:17">
      <c r="A3383" s="315" t="s">
        <v>755</v>
      </c>
      <c r="B3383" s="315" t="s">
        <v>2095</v>
      </c>
      <c r="C3383" s="315" t="s">
        <v>2096</v>
      </c>
      <c r="D3383" s="316">
        <v>5.3</v>
      </c>
      <c r="E3383" s="317">
        <v>655.99</v>
      </c>
      <c r="F3383" s="317">
        <v>484.12</v>
      </c>
      <c r="G3383" s="318">
        <v>40140</v>
      </c>
      <c r="H3383" s="318">
        <v>40392</v>
      </c>
      <c r="I3383" s="318">
        <v>49674</v>
      </c>
      <c r="J3383" s="315"/>
      <c r="K3383" s="315">
        <v>8932</v>
      </c>
      <c r="L3383" s="315" t="s">
        <v>3338</v>
      </c>
      <c r="M3383" s="315" t="s">
        <v>784</v>
      </c>
      <c r="N3383" s="315" t="s">
        <v>755</v>
      </c>
      <c r="O3383" s="315"/>
      <c r="P3383" s="315"/>
      <c r="Q3383" s="315"/>
    </row>
    <row r="3384" spans="1:17">
      <c r="A3384" s="315" t="s">
        <v>755</v>
      </c>
      <c r="B3384" s="315" t="s">
        <v>2095</v>
      </c>
      <c r="C3384" s="315" t="s">
        <v>2096</v>
      </c>
      <c r="D3384" s="316">
        <v>5.3</v>
      </c>
      <c r="E3384" s="317">
        <v>3232</v>
      </c>
      <c r="F3384" s="317">
        <v>1913.3400000000004</v>
      </c>
      <c r="G3384" s="318">
        <v>40154</v>
      </c>
      <c r="H3384" s="318">
        <v>40789</v>
      </c>
      <c r="I3384" s="318">
        <v>50040</v>
      </c>
      <c r="J3384" s="315"/>
      <c r="K3384" s="315">
        <v>8735</v>
      </c>
      <c r="L3384" s="315" t="s">
        <v>3462</v>
      </c>
      <c r="M3384" s="315" t="s">
        <v>770</v>
      </c>
      <c r="N3384" s="315" t="s">
        <v>755</v>
      </c>
      <c r="O3384" s="315"/>
      <c r="P3384" s="315"/>
      <c r="Q3384" s="315"/>
    </row>
    <row r="3385" spans="1:17">
      <c r="A3385" s="315" t="s">
        <v>755</v>
      </c>
      <c r="B3385" s="315" t="s">
        <v>2095</v>
      </c>
      <c r="C3385" s="315" t="s">
        <v>2098</v>
      </c>
      <c r="D3385" s="316">
        <v>5.3</v>
      </c>
      <c r="E3385" s="317">
        <v>5087</v>
      </c>
      <c r="F3385" s="317">
        <v>2457.0299999999997</v>
      </c>
      <c r="G3385" s="318">
        <v>40161</v>
      </c>
      <c r="H3385" s="318">
        <v>40610</v>
      </c>
      <c r="I3385" s="318">
        <v>50040</v>
      </c>
      <c r="J3385" s="315"/>
      <c r="K3385" s="315">
        <v>2732</v>
      </c>
      <c r="L3385" s="315" t="s">
        <v>3363</v>
      </c>
      <c r="M3385" s="315" t="s">
        <v>764</v>
      </c>
      <c r="N3385" s="315" t="s">
        <v>755</v>
      </c>
      <c r="O3385" s="315"/>
      <c r="P3385" s="315"/>
      <c r="Q3385" s="315"/>
    </row>
    <row r="3386" spans="1:17">
      <c r="A3386" s="315" t="s">
        <v>755</v>
      </c>
      <c r="B3386" s="315" t="s">
        <v>2095</v>
      </c>
      <c r="C3386" s="315" t="s">
        <v>2098</v>
      </c>
      <c r="D3386" s="316">
        <v>5.3</v>
      </c>
      <c r="E3386" s="317">
        <v>4920</v>
      </c>
      <c r="F3386" s="317">
        <v>3690</v>
      </c>
      <c r="G3386" s="318">
        <v>40169</v>
      </c>
      <c r="H3386" s="318">
        <v>40170</v>
      </c>
      <c r="I3386" s="318">
        <v>49309</v>
      </c>
      <c r="J3386" s="315"/>
      <c r="K3386" s="315">
        <v>9405</v>
      </c>
      <c r="L3386" s="315" t="s">
        <v>3463</v>
      </c>
      <c r="M3386" s="315" t="s">
        <v>781</v>
      </c>
      <c r="N3386" s="315" t="s">
        <v>755</v>
      </c>
      <c r="O3386" s="315"/>
      <c r="P3386" s="315"/>
      <c r="Q3386" s="315"/>
    </row>
    <row r="3387" spans="1:17">
      <c r="A3387" s="315" t="s">
        <v>755</v>
      </c>
      <c r="B3387" s="315" t="s">
        <v>2095</v>
      </c>
      <c r="C3387" s="315" t="s">
        <v>2098</v>
      </c>
      <c r="D3387" s="316">
        <v>5.3</v>
      </c>
      <c r="E3387" s="317">
        <v>3861</v>
      </c>
      <c r="F3387" s="317">
        <v>1281.8499999999999</v>
      </c>
      <c r="G3387" s="318">
        <v>40197</v>
      </c>
      <c r="H3387" s="318">
        <v>41397</v>
      </c>
      <c r="I3387" s="318">
        <v>50770</v>
      </c>
      <c r="J3387" s="315"/>
      <c r="K3387" s="315">
        <v>8617</v>
      </c>
      <c r="L3387" s="315" t="s">
        <v>2347</v>
      </c>
      <c r="M3387" s="315" t="s">
        <v>784</v>
      </c>
      <c r="N3387" s="315" t="s">
        <v>755</v>
      </c>
      <c r="O3387" s="315"/>
      <c r="P3387" s="315"/>
      <c r="Q3387" s="315"/>
    </row>
    <row r="3388" spans="1:17">
      <c r="A3388" s="315" t="s">
        <v>755</v>
      </c>
      <c r="B3388" s="315" t="s">
        <v>2095</v>
      </c>
      <c r="C3388" s="315" t="s">
        <v>2098</v>
      </c>
      <c r="D3388" s="316">
        <v>5.3</v>
      </c>
      <c r="E3388" s="317">
        <v>5697</v>
      </c>
      <c r="F3388" s="317">
        <v>2529.4699999999998</v>
      </c>
      <c r="G3388" s="318">
        <v>40294</v>
      </c>
      <c r="H3388" s="318">
        <v>40938</v>
      </c>
      <c r="I3388" s="318">
        <v>50405</v>
      </c>
      <c r="J3388" s="315"/>
      <c r="K3388" s="315">
        <v>1565</v>
      </c>
      <c r="L3388" s="315" t="s">
        <v>3464</v>
      </c>
      <c r="M3388" s="315" t="s">
        <v>766</v>
      </c>
      <c r="N3388" s="315" t="s">
        <v>755</v>
      </c>
      <c r="O3388" s="315"/>
      <c r="P3388" s="315"/>
      <c r="Q3388" s="315"/>
    </row>
    <row r="3389" spans="1:17">
      <c r="A3389" s="315" t="s">
        <v>755</v>
      </c>
      <c r="B3389" s="315" t="s">
        <v>2095</v>
      </c>
      <c r="C3389" s="315" t="s">
        <v>2096</v>
      </c>
      <c r="D3389" s="316">
        <v>5.3</v>
      </c>
      <c r="E3389" s="317">
        <v>5606</v>
      </c>
      <c r="F3389" s="317">
        <v>3318.75</v>
      </c>
      <c r="G3389" s="318">
        <v>40331</v>
      </c>
      <c r="H3389" s="318">
        <v>40841</v>
      </c>
      <c r="I3389" s="318">
        <v>50040</v>
      </c>
      <c r="J3389" s="315"/>
      <c r="K3389" s="315">
        <v>1115</v>
      </c>
      <c r="L3389" s="315" t="s">
        <v>2184</v>
      </c>
      <c r="M3389" s="315" t="s">
        <v>766</v>
      </c>
      <c r="N3389" s="315" t="s">
        <v>755</v>
      </c>
      <c r="O3389" s="315"/>
      <c r="P3389" s="315"/>
      <c r="Q3389" s="315"/>
    </row>
    <row r="3390" spans="1:17">
      <c r="A3390" s="315" t="s">
        <v>755</v>
      </c>
      <c r="B3390" s="315" t="s">
        <v>2095</v>
      </c>
      <c r="C3390" s="315" t="s">
        <v>2098</v>
      </c>
      <c r="D3390" s="316">
        <v>5.3</v>
      </c>
      <c r="E3390" s="317">
        <v>4862</v>
      </c>
      <c r="F3390" s="317">
        <v>2990.14</v>
      </c>
      <c r="G3390" s="318">
        <v>40346</v>
      </c>
      <c r="H3390" s="318">
        <v>40444</v>
      </c>
      <c r="I3390" s="318">
        <v>49674</v>
      </c>
      <c r="J3390" s="315"/>
      <c r="K3390" s="315">
        <v>2067</v>
      </c>
      <c r="L3390" s="315" t="s">
        <v>2280</v>
      </c>
      <c r="M3390" s="315" t="s">
        <v>758</v>
      </c>
      <c r="N3390" s="315" t="s">
        <v>755</v>
      </c>
      <c r="O3390" s="315"/>
      <c r="P3390" s="315"/>
      <c r="Q3390" s="315"/>
    </row>
    <row r="3391" spans="1:17">
      <c r="A3391" s="315" t="s">
        <v>755</v>
      </c>
      <c r="B3391" s="315" t="s">
        <v>2095</v>
      </c>
      <c r="C3391" s="315" t="s">
        <v>2098</v>
      </c>
      <c r="D3391" s="316">
        <v>5.3</v>
      </c>
      <c r="E3391" s="317">
        <v>5624</v>
      </c>
      <c r="F3391" s="317">
        <v>3458.78</v>
      </c>
      <c r="G3391" s="318">
        <v>40365</v>
      </c>
      <c r="H3391" s="318">
        <v>40522</v>
      </c>
      <c r="I3391" s="318">
        <v>49674</v>
      </c>
      <c r="J3391" s="315"/>
      <c r="K3391" s="315">
        <v>3296</v>
      </c>
      <c r="L3391" s="315" t="s">
        <v>3465</v>
      </c>
      <c r="M3391" s="315" t="s">
        <v>764</v>
      </c>
      <c r="N3391" s="315" t="s">
        <v>755</v>
      </c>
      <c r="O3391" s="315"/>
      <c r="P3391" s="315"/>
      <c r="Q3391" s="315"/>
    </row>
    <row r="3392" spans="1:17">
      <c r="A3392" s="315" t="s">
        <v>755</v>
      </c>
      <c r="B3392" s="315" t="s">
        <v>2095</v>
      </c>
      <c r="C3392" s="315" t="s">
        <v>2096</v>
      </c>
      <c r="D3392" s="316">
        <v>5.3</v>
      </c>
      <c r="E3392" s="317">
        <v>5590.11</v>
      </c>
      <c r="F3392" s="317">
        <v>4125.51</v>
      </c>
      <c r="G3392" s="318">
        <v>40382</v>
      </c>
      <c r="H3392" s="318">
        <v>40442</v>
      </c>
      <c r="I3392" s="318">
        <v>49674</v>
      </c>
      <c r="J3392" s="315"/>
      <c r="K3392" s="315">
        <v>8406</v>
      </c>
      <c r="L3392" s="315" t="s">
        <v>2085</v>
      </c>
      <c r="M3392" s="315" t="s">
        <v>784</v>
      </c>
      <c r="N3392" s="315" t="s">
        <v>755</v>
      </c>
      <c r="O3392" s="315"/>
      <c r="P3392" s="315"/>
      <c r="Q3392" s="315"/>
    </row>
    <row r="3393" spans="1:17">
      <c r="A3393" s="315" t="s">
        <v>755</v>
      </c>
      <c r="B3393" s="315" t="s">
        <v>2095</v>
      </c>
      <c r="C3393" s="315" t="s">
        <v>2098</v>
      </c>
      <c r="D3393" s="316">
        <v>5.3</v>
      </c>
      <c r="E3393" s="317">
        <v>5402</v>
      </c>
      <c r="F3393" s="317">
        <v>3322.24</v>
      </c>
      <c r="G3393" s="318">
        <v>40380</v>
      </c>
      <c r="H3393" s="318">
        <v>40527</v>
      </c>
      <c r="I3393" s="318">
        <v>49674</v>
      </c>
      <c r="J3393" s="315"/>
      <c r="K3393" s="315">
        <v>5210</v>
      </c>
      <c r="L3393" s="315" t="s">
        <v>1348</v>
      </c>
      <c r="M3393" s="315" t="s">
        <v>776</v>
      </c>
      <c r="N3393" s="315" t="s">
        <v>755</v>
      </c>
      <c r="O3393" s="315"/>
      <c r="P3393" s="315"/>
      <c r="Q3393" s="315"/>
    </row>
    <row r="3394" spans="1:17">
      <c r="A3394" s="315" t="s">
        <v>755</v>
      </c>
      <c r="B3394" s="315" t="s">
        <v>2095</v>
      </c>
      <c r="C3394" s="315" t="s">
        <v>2096</v>
      </c>
      <c r="D3394" s="316">
        <v>5.3</v>
      </c>
      <c r="E3394" s="317">
        <v>5503</v>
      </c>
      <c r="F3394" s="317">
        <v>4061.2100000000005</v>
      </c>
      <c r="G3394" s="318">
        <v>40407</v>
      </c>
      <c r="H3394" s="318">
        <v>40479</v>
      </c>
      <c r="I3394" s="318">
        <v>49674</v>
      </c>
      <c r="J3394" s="315"/>
      <c r="K3394" s="315">
        <v>3110</v>
      </c>
      <c r="L3394" s="315" t="s">
        <v>2198</v>
      </c>
      <c r="M3394" s="315" t="s">
        <v>764</v>
      </c>
      <c r="N3394" s="315" t="s">
        <v>755</v>
      </c>
      <c r="O3394" s="315"/>
      <c r="P3394" s="315"/>
      <c r="Q3394" s="315"/>
    </row>
    <row r="3395" spans="1:17">
      <c r="A3395" s="315" t="s">
        <v>755</v>
      </c>
      <c r="B3395" s="315" t="s">
        <v>2095</v>
      </c>
      <c r="C3395" s="315" t="s">
        <v>2098</v>
      </c>
      <c r="D3395" s="316">
        <v>5.3</v>
      </c>
      <c r="E3395" s="317">
        <v>4754</v>
      </c>
      <c r="F3395" s="317">
        <v>2923.7200000000003</v>
      </c>
      <c r="G3395" s="318">
        <v>40416</v>
      </c>
      <c r="H3395" s="318">
        <v>40472</v>
      </c>
      <c r="I3395" s="318">
        <v>49674</v>
      </c>
      <c r="J3395" s="315"/>
      <c r="K3395" s="315">
        <v>6390</v>
      </c>
      <c r="L3395" s="315" t="s">
        <v>1016</v>
      </c>
      <c r="M3395" s="315" t="s">
        <v>1017</v>
      </c>
      <c r="N3395" s="315" t="s">
        <v>755</v>
      </c>
      <c r="O3395" s="315"/>
      <c r="P3395" s="315"/>
      <c r="Q3395" s="315"/>
    </row>
    <row r="3396" spans="1:17">
      <c r="A3396" s="315" t="s">
        <v>755</v>
      </c>
      <c r="B3396" s="315" t="s">
        <v>2095</v>
      </c>
      <c r="C3396" s="315" t="s">
        <v>2098</v>
      </c>
      <c r="D3396" s="316">
        <v>5.3</v>
      </c>
      <c r="E3396" s="317">
        <v>3785.3700000000003</v>
      </c>
      <c r="F3396" s="317">
        <v>2327.98</v>
      </c>
      <c r="G3396" s="318">
        <v>40447</v>
      </c>
      <c r="H3396" s="318">
        <v>40501</v>
      </c>
      <c r="I3396" s="318">
        <v>49674</v>
      </c>
      <c r="J3396" s="315"/>
      <c r="K3396" s="315">
        <v>4059</v>
      </c>
      <c r="L3396" s="315" t="s">
        <v>2059</v>
      </c>
      <c r="M3396" s="315" t="s">
        <v>2060</v>
      </c>
      <c r="N3396" s="315" t="s">
        <v>755</v>
      </c>
      <c r="O3396" s="315"/>
      <c r="P3396" s="315"/>
      <c r="Q3396" s="315"/>
    </row>
    <row r="3397" spans="1:17">
      <c r="A3397" s="315" t="s">
        <v>755</v>
      </c>
      <c r="B3397" s="315" t="s">
        <v>2095</v>
      </c>
      <c r="C3397" s="315" t="s">
        <v>2096</v>
      </c>
      <c r="D3397" s="316">
        <v>5.3</v>
      </c>
      <c r="E3397" s="317">
        <v>3878</v>
      </c>
      <c r="F3397" s="317">
        <v>2295.7700000000004</v>
      </c>
      <c r="G3397" s="318">
        <v>40453</v>
      </c>
      <c r="H3397" s="318">
        <v>40591</v>
      </c>
      <c r="I3397" s="318">
        <v>50040</v>
      </c>
      <c r="J3397" s="315"/>
      <c r="K3397" s="315">
        <v>1188</v>
      </c>
      <c r="L3397" s="315" t="s">
        <v>3246</v>
      </c>
      <c r="M3397" s="315" t="s">
        <v>766</v>
      </c>
      <c r="N3397" s="315" t="s">
        <v>755</v>
      </c>
      <c r="O3397" s="315"/>
      <c r="P3397" s="315"/>
      <c r="Q3397" s="315"/>
    </row>
    <row r="3398" spans="1:17">
      <c r="A3398" s="315" t="s">
        <v>755</v>
      </c>
      <c r="B3398" s="315" t="s">
        <v>2095</v>
      </c>
      <c r="C3398" s="315" t="s">
        <v>2098</v>
      </c>
      <c r="D3398" s="316">
        <v>5.3</v>
      </c>
      <c r="E3398" s="317">
        <v>5612.95</v>
      </c>
      <c r="F3398" s="317">
        <v>2711.04</v>
      </c>
      <c r="G3398" s="318">
        <v>40458</v>
      </c>
      <c r="H3398" s="318">
        <v>40617</v>
      </c>
      <c r="I3398" s="318">
        <v>50040</v>
      </c>
      <c r="J3398" s="315"/>
      <c r="K3398" s="315">
        <v>8405</v>
      </c>
      <c r="L3398" s="315" t="s">
        <v>2085</v>
      </c>
      <c r="M3398" s="315" t="s">
        <v>784</v>
      </c>
      <c r="N3398" s="315" t="s">
        <v>755</v>
      </c>
      <c r="O3398" s="315"/>
      <c r="P3398" s="315"/>
      <c r="Q3398" s="315"/>
    </row>
    <row r="3399" spans="1:17">
      <c r="A3399" s="315" t="s">
        <v>755</v>
      </c>
      <c r="B3399" s="315" t="s">
        <v>2095</v>
      </c>
      <c r="C3399" s="315" t="s">
        <v>2098</v>
      </c>
      <c r="D3399" s="316">
        <v>5.3</v>
      </c>
      <c r="E3399" s="317">
        <v>10819</v>
      </c>
      <c r="F3399" s="317">
        <v>5225.58</v>
      </c>
      <c r="G3399" s="318">
        <v>40469</v>
      </c>
      <c r="H3399" s="318">
        <v>40591</v>
      </c>
      <c r="I3399" s="318">
        <v>50040</v>
      </c>
      <c r="J3399" s="315"/>
      <c r="K3399" s="315">
        <v>8820</v>
      </c>
      <c r="L3399" s="315" t="s">
        <v>1301</v>
      </c>
      <c r="M3399" s="315" t="s">
        <v>784</v>
      </c>
      <c r="N3399" s="315" t="s">
        <v>755</v>
      </c>
      <c r="O3399" s="315"/>
      <c r="P3399" s="315"/>
      <c r="Q3399" s="315"/>
    </row>
    <row r="3400" spans="1:17">
      <c r="A3400" s="315" t="s">
        <v>755</v>
      </c>
      <c r="B3400" s="315" t="s">
        <v>2095</v>
      </c>
      <c r="C3400" s="315" t="s">
        <v>2098</v>
      </c>
      <c r="D3400" s="316">
        <v>5.3</v>
      </c>
      <c r="E3400" s="317">
        <v>5760.01</v>
      </c>
      <c r="F3400" s="317">
        <v>2782.08</v>
      </c>
      <c r="G3400" s="318">
        <v>40455</v>
      </c>
      <c r="H3400" s="318">
        <v>40605</v>
      </c>
      <c r="I3400" s="318">
        <v>50040</v>
      </c>
      <c r="J3400" s="315"/>
      <c r="K3400" s="315">
        <v>8353</v>
      </c>
      <c r="L3400" s="315" t="s">
        <v>3466</v>
      </c>
      <c r="M3400" s="315" t="s">
        <v>784</v>
      </c>
      <c r="N3400" s="315" t="s">
        <v>755</v>
      </c>
      <c r="O3400" s="315"/>
      <c r="P3400" s="315"/>
      <c r="Q3400" s="315"/>
    </row>
    <row r="3401" spans="1:17">
      <c r="A3401" s="315" t="s">
        <v>755</v>
      </c>
      <c r="B3401" s="315" t="s">
        <v>2095</v>
      </c>
      <c r="C3401" s="315" t="s">
        <v>2096</v>
      </c>
      <c r="D3401" s="316">
        <v>5.3</v>
      </c>
      <c r="E3401" s="317">
        <v>1659</v>
      </c>
      <c r="F3401" s="317">
        <v>982.13</v>
      </c>
      <c r="G3401" s="318">
        <v>40584</v>
      </c>
      <c r="H3401" s="318">
        <v>40715</v>
      </c>
      <c r="I3401" s="318">
        <v>50040</v>
      </c>
      <c r="J3401" s="315"/>
      <c r="K3401" s="315">
        <v>8340</v>
      </c>
      <c r="L3401" s="315" t="s">
        <v>2260</v>
      </c>
      <c r="M3401" s="315" t="s">
        <v>784</v>
      </c>
      <c r="N3401" s="315" t="s">
        <v>755</v>
      </c>
      <c r="O3401" s="315"/>
      <c r="P3401" s="315"/>
      <c r="Q3401" s="315"/>
    </row>
    <row r="3402" spans="1:17">
      <c r="A3402" s="315" t="s">
        <v>755</v>
      </c>
      <c r="B3402" s="315" t="s">
        <v>2095</v>
      </c>
      <c r="C3402" s="315" t="s">
        <v>2096</v>
      </c>
      <c r="D3402" s="316">
        <v>5.3</v>
      </c>
      <c r="E3402" s="317">
        <v>3298.01</v>
      </c>
      <c r="F3402" s="317">
        <v>1952.42</v>
      </c>
      <c r="G3402" s="318">
        <v>40623</v>
      </c>
      <c r="H3402" s="318">
        <v>40709</v>
      </c>
      <c r="I3402" s="318">
        <v>50040</v>
      </c>
      <c r="J3402" s="315"/>
      <c r="K3402" s="315">
        <v>8340</v>
      </c>
      <c r="L3402" s="315" t="s">
        <v>2260</v>
      </c>
      <c r="M3402" s="315" t="s">
        <v>784</v>
      </c>
      <c r="N3402" s="315" t="s">
        <v>755</v>
      </c>
      <c r="O3402" s="315"/>
      <c r="P3402" s="315"/>
      <c r="Q3402" s="315"/>
    </row>
    <row r="3403" spans="1:17">
      <c r="A3403" s="315" t="s">
        <v>755</v>
      </c>
      <c r="B3403" s="315" t="s">
        <v>2095</v>
      </c>
      <c r="C3403" s="315" t="s">
        <v>2098</v>
      </c>
      <c r="D3403" s="316">
        <v>5.3</v>
      </c>
      <c r="E3403" s="317">
        <v>5358.42</v>
      </c>
      <c r="F3403" s="317">
        <v>2588.12</v>
      </c>
      <c r="G3403" s="318">
        <v>40653</v>
      </c>
      <c r="H3403" s="318">
        <v>40609</v>
      </c>
      <c r="I3403" s="318">
        <v>50040</v>
      </c>
      <c r="J3403" s="315"/>
      <c r="K3403" s="315">
        <v>9450</v>
      </c>
      <c r="L3403" s="315" t="s">
        <v>1087</v>
      </c>
      <c r="M3403" s="315" t="s">
        <v>770</v>
      </c>
      <c r="N3403" s="315" t="s">
        <v>755</v>
      </c>
      <c r="O3403" s="315"/>
      <c r="P3403" s="315"/>
      <c r="Q3403" s="315"/>
    </row>
    <row r="3404" spans="1:17">
      <c r="A3404" s="315" t="s">
        <v>755</v>
      </c>
      <c r="B3404" s="315" t="s">
        <v>2095</v>
      </c>
      <c r="C3404" s="315" t="s">
        <v>2096</v>
      </c>
      <c r="D3404" s="316">
        <v>5.3</v>
      </c>
      <c r="E3404" s="317">
        <v>4845</v>
      </c>
      <c r="F3404" s="317">
        <v>2868.24</v>
      </c>
      <c r="G3404" s="318">
        <v>40693</v>
      </c>
      <c r="H3404" s="318">
        <v>40716</v>
      </c>
      <c r="I3404" s="318">
        <v>50040</v>
      </c>
      <c r="J3404" s="315"/>
      <c r="K3404" s="315">
        <v>1037</v>
      </c>
      <c r="L3404" s="315" t="s">
        <v>3467</v>
      </c>
      <c r="M3404" s="315" t="s">
        <v>766</v>
      </c>
      <c r="N3404" s="315" t="s">
        <v>755</v>
      </c>
      <c r="O3404" s="315"/>
      <c r="P3404" s="315"/>
      <c r="Q3404" s="315"/>
    </row>
    <row r="3405" spans="1:17">
      <c r="A3405" s="315" t="s">
        <v>755</v>
      </c>
      <c r="B3405" s="315" t="s">
        <v>2095</v>
      </c>
      <c r="C3405" s="315" t="s">
        <v>2096</v>
      </c>
      <c r="D3405" s="316">
        <v>5.3</v>
      </c>
      <c r="E3405" s="317">
        <v>5363</v>
      </c>
      <c r="F3405" s="317">
        <v>2617.1400000000003</v>
      </c>
      <c r="G3405" s="318">
        <v>40666</v>
      </c>
      <c r="H3405" s="318">
        <v>41180</v>
      </c>
      <c r="I3405" s="318">
        <v>50405</v>
      </c>
      <c r="J3405" s="315"/>
      <c r="K3405" s="315">
        <v>1462</v>
      </c>
      <c r="L3405" s="315" t="s">
        <v>2397</v>
      </c>
      <c r="M3405" s="315" t="s">
        <v>766</v>
      </c>
      <c r="N3405" s="315" t="s">
        <v>755</v>
      </c>
      <c r="O3405" s="315"/>
      <c r="P3405" s="315"/>
      <c r="Q3405" s="315"/>
    </row>
    <row r="3406" spans="1:17">
      <c r="A3406" s="315" t="s">
        <v>755</v>
      </c>
      <c r="B3406" s="315" t="s">
        <v>2095</v>
      </c>
      <c r="C3406" s="315" t="s">
        <v>2098</v>
      </c>
      <c r="D3406" s="316">
        <v>5.3</v>
      </c>
      <c r="E3406" s="317">
        <v>3723</v>
      </c>
      <c r="F3406" s="317">
        <v>2114.6799999999998</v>
      </c>
      <c r="G3406" s="318">
        <v>40688</v>
      </c>
      <c r="H3406" s="318">
        <v>40167</v>
      </c>
      <c r="I3406" s="318">
        <v>49309</v>
      </c>
      <c r="J3406" s="315"/>
      <c r="K3406" s="315">
        <v>9100</v>
      </c>
      <c r="L3406" s="315" t="s">
        <v>2837</v>
      </c>
      <c r="M3406" s="315" t="s">
        <v>781</v>
      </c>
      <c r="N3406" s="315" t="s">
        <v>755</v>
      </c>
      <c r="O3406" s="315"/>
      <c r="P3406" s="315"/>
      <c r="Q3406" s="315"/>
    </row>
    <row r="3407" spans="1:17">
      <c r="A3407" s="315" t="s">
        <v>750</v>
      </c>
      <c r="B3407" s="315" t="s">
        <v>2095</v>
      </c>
      <c r="C3407" s="315" t="s">
        <v>2098</v>
      </c>
      <c r="D3407" s="316">
        <v>5.3</v>
      </c>
      <c r="E3407" s="317">
        <v>5669</v>
      </c>
      <c r="F3407" s="317">
        <v>2738.1200000000003</v>
      </c>
      <c r="G3407" s="318">
        <v>40772</v>
      </c>
      <c r="H3407" s="318">
        <v>40835</v>
      </c>
      <c r="I3407" s="318">
        <v>50040</v>
      </c>
      <c r="J3407" s="315"/>
      <c r="K3407" s="315">
        <v>9472</v>
      </c>
      <c r="L3407" s="315" t="s">
        <v>2333</v>
      </c>
      <c r="M3407" s="315" t="s">
        <v>770</v>
      </c>
      <c r="N3407" s="315" t="s">
        <v>750</v>
      </c>
      <c r="O3407" s="315"/>
      <c r="P3407" s="315"/>
      <c r="Q3407" s="315"/>
    </row>
    <row r="3408" spans="1:17">
      <c r="A3408" s="315" t="s">
        <v>755</v>
      </c>
      <c r="B3408" s="315" t="s">
        <v>2095</v>
      </c>
      <c r="C3408" s="315" t="s">
        <v>2098</v>
      </c>
      <c r="D3408" s="316">
        <v>5.32</v>
      </c>
      <c r="E3408" s="317">
        <v>5504</v>
      </c>
      <c r="F3408" s="317">
        <v>2658.4300000000003</v>
      </c>
      <c r="G3408" s="318">
        <v>40596</v>
      </c>
      <c r="H3408" s="318">
        <v>40752</v>
      </c>
      <c r="I3408" s="318">
        <v>50040</v>
      </c>
      <c r="J3408" s="315"/>
      <c r="K3408" s="315">
        <v>6918</v>
      </c>
      <c r="L3408" s="315" t="s">
        <v>3468</v>
      </c>
      <c r="M3408" s="315" t="s">
        <v>811</v>
      </c>
      <c r="N3408" s="315" t="s">
        <v>755</v>
      </c>
      <c r="O3408" s="315"/>
      <c r="P3408" s="315"/>
      <c r="Q3408" s="315"/>
    </row>
    <row r="3409" spans="1:17">
      <c r="A3409" s="315" t="s">
        <v>755</v>
      </c>
      <c r="B3409" s="315" t="s">
        <v>2095</v>
      </c>
      <c r="C3409" s="315" t="s">
        <v>2098</v>
      </c>
      <c r="D3409" s="316">
        <v>5.32</v>
      </c>
      <c r="E3409" s="317">
        <v>5194</v>
      </c>
      <c r="F3409" s="317">
        <v>2508.7000000000003</v>
      </c>
      <c r="G3409" s="318">
        <v>40758</v>
      </c>
      <c r="H3409" s="318">
        <v>40879</v>
      </c>
      <c r="I3409" s="318">
        <v>50040</v>
      </c>
      <c r="J3409" s="315"/>
      <c r="K3409" s="315">
        <v>3257</v>
      </c>
      <c r="L3409" s="315" t="s">
        <v>2829</v>
      </c>
      <c r="M3409" s="315" t="s">
        <v>764</v>
      </c>
      <c r="N3409" s="315" t="s">
        <v>755</v>
      </c>
      <c r="O3409" s="315"/>
      <c r="P3409" s="315"/>
      <c r="Q3409" s="315"/>
    </row>
    <row r="3410" spans="1:17">
      <c r="A3410" s="315" t="s">
        <v>755</v>
      </c>
      <c r="B3410" s="315" t="s">
        <v>2095</v>
      </c>
      <c r="C3410" s="315" t="s">
        <v>2096</v>
      </c>
      <c r="D3410" s="316">
        <v>5.32</v>
      </c>
      <c r="E3410" s="317">
        <v>5035</v>
      </c>
      <c r="F3410" s="317">
        <v>2980.71</v>
      </c>
      <c r="G3410" s="318">
        <v>40779</v>
      </c>
      <c r="H3410" s="318">
        <v>40850</v>
      </c>
      <c r="I3410" s="318">
        <v>50040</v>
      </c>
      <c r="J3410" s="315"/>
      <c r="K3410" s="315">
        <v>3324</v>
      </c>
      <c r="L3410" s="315" t="s">
        <v>1441</v>
      </c>
      <c r="M3410" s="315" t="s">
        <v>764</v>
      </c>
      <c r="N3410" s="315" t="s">
        <v>755</v>
      </c>
      <c r="O3410" s="315"/>
      <c r="P3410" s="315"/>
      <c r="Q3410" s="315"/>
    </row>
    <row r="3411" spans="1:17">
      <c r="A3411" s="315" t="s">
        <v>755</v>
      </c>
      <c r="B3411" s="315" t="s">
        <v>2095</v>
      </c>
      <c r="C3411" s="315" t="s">
        <v>2096</v>
      </c>
      <c r="D3411" s="316">
        <v>5.32</v>
      </c>
      <c r="E3411" s="317">
        <v>2492</v>
      </c>
      <c r="F3411" s="317">
        <v>1475.26</v>
      </c>
      <c r="G3411" s="318">
        <v>40807</v>
      </c>
      <c r="H3411" s="318">
        <v>40892</v>
      </c>
      <c r="I3411" s="318">
        <v>50040</v>
      </c>
      <c r="J3411" s="315"/>
      <c r="K3411" s="315">
        <v>4566</v>
      </c>
      <c r="L3411" s="315" t="s">
        <v>3226</v>
      </c>
      <c r="M3411" s="315" t="s">
        <v>1296</v>
      </c>
      <c r="N3411" s="315" t="s">
        <v>755</v>
      </c>
      <c r="O3411" s="315"/>
      <c r="P3411" s="315"/>
      <c r="Q3411" s="315"/>
    </row>
    <row r="3412" spans="1:17">
      <c r="A3412" s="315" t="s">
        <v>755</v>
      </c>
      <c r="B3412" s="315" t="s">
        <v>2095</v>
      </c>
      <c r="C3412" s="315" t="s">
        <v>2096</v>
      </c>
      <c r="D3412" s="316">
        <v>5.32</v>
      </c>
      <c r="E3412" s="317">
        <v>2806</v>
      </c>
      <c r="F3412" s="317">
        <v>1661.1499999999999</v>
      </c>
      <c r="G3412" s="318">
        <v>40807</v>
      </c>
      <c r="H3412" s="318">
        <v>40894</v>
      </c>
      <c r="I3412" s="318">
        <v>50040</v>
      </c>
      <c r="J3412" s="315"/>
      <c r="K3412" s="315">
        <v>2608</v>
      </c>
      <c r="L3412" s="315" t="s">
        <v>2256</v>
      </c>
      <c r="M3412" s="315" t="s">
        <v>764</v>
      </c>
      <c r="N3412" s="315" t="s">
        <v>755</v>
      </c>
      <c r="O3412" s="315"/>
      <c r="P3412" s="315"/>
      <c r="Q3412" s="315"/>
    </row>
    <row r="3413" spans="1:17">
      <c r="A3413" s="315" t="s">
        <v>755</v>
      </c>
      <c r="B3413" s="315" t="s">
        <v>2095</v>
      </c>
      <c r="C3413" s="315" t="s">
        <v>2098</v>
      </c>
      <c r="D3413" s="316">
        <v>5.32</v>
      </c>
      <c r="E3413" s="317">
        <v>3115</v>
      </c>
      <c r="F3413" s="317">
        <v>1504.55</v>
      </c>
      <c r="G3413" s="318">
        <v>40827</v>
      </c>
      <c r="H3413" s="318">
        <v>40876</v>
      </c>
      <c r="I3413" s="318">
        <v>50040</v>
      </c>
      <c r="J3413" s="315"/>
      <c r="K3413" s="315">
        <v>9465</v>
      </c>
      <c r="L3413" s="315" t="s">
        <v>3348</v>
      </c>
      <c r="M3413" s="315" t="s">
        <v>770</v>
      </c>
      <c r="N3413" s="315" t="s">
        <v>755</v>
      </c>
      <c r="O3413" s="315"/>
      <c r="P3413" s="315"/>
      <c r="Q3413" s="315"/>
    </row>
    <row r="3414" spans="1:17">
      <c r="A3414" s="315" t="s">
        <v>755</v>
      </c>
      <c r="B3414" s="315" t="s">
        <v>2095</v>
      </c>
      <c r="C3414" s="315" t="s">
        <v>2098</v>
      </c>
      <c r="D3414" s="316">
        <v>5.32</v>
      </c>
      <c r="E3414" s="317">
        <v>3058</v>
      </c>
      <c r="F3414" s="317">
        <v>1477.01</v>
      </c>
      <c r="G3414" s="318">
        <v>40836</v>
      </c>
      <c r="H3414" s="318">
        <v>40871</v>
      </c>
      <c r="I3414" s="318">
        <v>50040</v>
      </c>
      <c r="J3414" s="315"/>
      <c r="K3414" s="315">
        <v>3628</v>
      </c>
      <c r="L3414" s="315" t="s">
        <v>2172</v>
      </c>
      <c r="M3414" s="315" t="s">
        <v>764</v>
      </c>
      <c r="N3414" s="315" t="s">
        <v>755</v>
      </c>
      <c r="O3414" s="315"/>
      <c r="P3414" s="315"/>
      <c r="Q3414" s="315"/>
    </row>
    <row r="3415" spans="1:17">
      <c r="A3415" s="315" t="s">
        <v>755</v>
      </c>
      <c r="B3415" s="315" t="s">
        <v>2095</v>
      </c>
      <c r="C3415" s="315" t="s">
        <v>2098</v>
      </c>
      <c r="D3415" s="316">
        <v>5.33</v>
      </c>
      <c r="E3415" s="317">
        <v>5184</v>
      </c>
      <c r="F3415" s="317">
        <v>2068.42</v>
      </c>
      <c r="G3415" s="318">
        <v>40686</v>
      </c>
      <c r="H3415" s="318">
        <v>41134</v>
      </c>
      <c r="I3415" s="318">
        <v>50405</v>
      </c>
      <c r="J3415" s="315"/>
      <c r="K3415" s="315">
        <v>3270</v>
      </c>
      <c r="L3415" s="315" t="s">
        <v>1909</v>
      </c>
      <c r="M3415" s="315" t="s">
        <v>764</v>
      </c>
      <c r="N3415" s="315" t="s">
        <v>755</v>
      </c>
      <c r="O3415" s="315"/>
      <c r="P3415" s="315"/>
      <c r="Q3415" s="315"/>
    </row>
    <row r="3416" spans="1:17">
      <c r="A3416" s="315" t="s">
        <v>755</v>
      </c>
      <c r="B3416" s="315" t="s">
        <v>2095</v>
      </c>
      <c r="C3416" s="315" t="s">
        <v>2098</v>
      </c>
      <c r="D3416" s="316">
        <v>5.36</v>
      </c>
      <c r="E3416" s="317">
        <v>5073</v>
      </c>
      <c r="F3416" s="317">
        <v>2024.12</v>
      </c>
      <c r="G3416" s="318">
        <v>40718</v>
      </c>
      <c r="H3416" s="318">
        <v>40998</v>
      </c>
      <c r="I3416" s="318">
        <v>50405</v>
      </c>
      <c r="J3416" s="315"/>
      <c r="K3416" s="315">
        <v>6438</v>
      </c>
      <c r="L3416" s="315" t="s">
        <v>1861</v>
      </c>
      <c r="M3416" s="315" t="s">
        <v>1388</v>
      </c>
      <c r="N3416" s="315" t="s">
        <v>755</v>
      </c>
      <c r="O3416" s="315"/>
      <c r="P3416" s="315"/>
      <c r="Q3416" s="315"/>
    </row>
    <row r="3417" spans="1:17">
      <c r="A3417" s="315" t="s">
        <v>755</v>
      </c>
      <c r="B3417" s="315" t="s">
        <v>2095</v>
      </c>
      <c r="C3417" s="315" t="s">
        <v>2098</v>
      </c>
      <c r="D3417" s="316">
        <v>5.36</v>
      </c>
      <c r="E3417" s="317">
        <v>3719</v>
      </c>
      <c r="F3417" s="317">
        <v>1796.2800000000002</v>
      </c>
      <c r="G3417" s="318">
        <v>40760</v>
      </c>
      <c r="H3417" s="318">
        <v>40865</v>
      </c>
      <c r="I3417" s="318">
        <v>50040</v>
      </c>
      <c r="J3417" s="315"/>
      <c r="K3417" s="315">
        <v>8484</v>
      </c>
      <c r="L3417" s="315" t="s">
        <v>3347</v>
      </c>
      <c r="M3417" s="315" t="s">
        <v>784</v>
      </c>
      <c r="N3417" s="315" t="s">
        <v>755</v>
      </c>
      <c r="O3417" s="315"/>
      <c r="P3417" s="315"/>
      <c r="Q3417" s="315"/>
    </row>
    <row r="3418" spans="1:17">
      <c r="A3418" s="315" t="s">
        <v>755</v>
      </c>
      <c r="B3418" s="315" t="s">
        <v>2095</v>
      </c>
      <c r="C3418" s="315" t="s">
        <v>2098</v>
      </c>
      <c r="D3418" s="316">
        <v>5.38</v>
      </c>
      <c r="E3418" s="317">
        <v>1594</v>
      </c>
      <c r="F3418" s="317">
        <v>484.58</v>
      </c>
      <c r="G3418" s="318">
        <v>40716</v>
      </c>
      <c r="H3418" s="318">
        <v>40984</v>
      </c>
      <c r="I3418" s="318">
        <v>50405</v>
      </c>
      <c r="J3418" s="315"/>
      <c r="K3418" s="315">
        <v>3097</v>
      </c>
      <c r="L3418" s="315" t="s">
        <v>2467</v>
      </c>
      <c r="M3418" s="315" t="s">
        <v>764</v>
      </c>
      <c r="N3418" s="315" t="s">
        <v>755</v>
      </c>
      <c r="O3418" s="315"/>
      <c r="P3418" s="315"/>
      <c r="Q3418" s="315"/>
    </row>
    <row r="3419" spans="1:17">
      <c r="A3419" s="315" t="s">
        <v>755</v>
      </c>
      <c r="B3419" s="315" t="s">
        <v>2095</v>
      </c>
      <c r="C3419" s="315" t="s">
        <v>2098</v>
      </c>
      <c r="D3419" s="316">
        <v>5.39</v>
      </c>
      <c r="E3419" s="317">
        <v>5362</v>
      </c>
      <c r="F3419" s="317">
        <v>2589.84</v>
      </c>
      <c r="G3419" s="318">
        <v>40711</v>
      </c>
      <c r="H3419" s="318">
        <v>40882</v>
      </c>
      <c r="I3419" s="318">
        <v>50040</v>
      </c>
      <c r="J3419" s="315"/>
      <c r="K3419" s="315">
        <v>3926</v>
      </c>
      <c r="L3419" s="315" t="s">
        <v>3469</v>
      </c>
      <c r="M3419" s="315" t="s">
        <v>754</v>
      </c>
      <c r="N3419" s="315" t="s">
        <v>755</v>
      </c>
      <c r="O3419" s="315"/>
      <c r="P3419" s="315"/>
      <c r="Q3419" s="315"/>
    </row>
    <row r="3420" spans="1:17">
      <c r="A3420" s="315" t="s">
        <v>755</v>
      </c>
      <c r="B3420" s="315" t="s">
        <v>2095</v>
      </c>
      <c r="C3420" s="315" t="s">
        <v>2096</v>
      </c>
      <c r="D3420" s="316">
        <v>5.39</v>
      </c>
      <c r="E3420" s="317">
        <v>10812</v>
      </c>
      <c r="F3420" s="317">
        <v>6400.7100000000009</v>
      </c>
      <c r="G3420" s="318">
        <v>40718</v>
      </c>
      <c r="H3420" s="318">
        <v>40746</v>
      </c>
      <c r="I3420" s="318">
        <v>50040</v>
      </c>
      <c r="J3420" s="315"/>
      <c r="K3420" s="315">
        <v>8332</v>
      </c>
      <c r="L3420" s="315" t="s">
        <v>2319</v>
      </c>
      <c r="M3420" s="315" t="s">
        <v>784</v>
      </c>
      <c r="N3420" s="315" t="s">
        <v>755</v>
      </c>
      <c r="O3420" s="315"/>
      <c r="P3420" s="315"/>
      <c r="Q3420" s="315"/>
    </row>
    <row r="3421" spans="1:17">
      <c r="A3421" s="315" t="s">
        <v>755</v>
      </c>
      <c r="B3421" s="315" t="s">
        <v>2095</v>
      </c>
      <c r="C3421" s="315" t="s">
        <v>2098</v>
      </c>
      <c r="D3421" s="316">
        <v>5.39</v>
      </c>
      <c r="E3421" s="317">
        <v>1140</v>
      </c>
      <c r="F3421" s="317">
        <v>454.87</v>
      </c>
      <c r="G3421" s="318">
        <v>40842</v>
      </c>
      <c r="H3421" s="318">
        <v>41053</v>
      </c>
      <c r="I3421" s="318">
        <v>50405</v>
      </c>
      <c r="J3421" s="315"/>
      <c r="K3421" s="315">
        <v>6283</v>
      </c>
      <c r="L3421" s="315" t="s">
        <v>3470</v>
      </c>
      <c r="M3421" s="315" t="s">
        <v>788</v>
      </c>
      <c r="N3421" s="315" t="s">
        <v>755</v>
      </c>
      <c r="O3421" s="315"/>
      <c r="P3421" s="315"/>
      <c r="Q3421" s="315"/>
    </row>
    <row r="3422" spans="1:17">
      <c r="A3422" s="315" t="s">
        <v>755</v>
      </c>
      <c r="B3422" s="315" t="s">
        <v>2095</v>
      </c>
      <c r="C3422" s="315" t="s">
        <v>2098</v>
      </c>
      <c r="D3422" s="316">
        <v>5.4</v>
      </c>
      <c r="E3422" s="317">
        <v>5508</v>
      </c>
      <c r="F3422" s="317">
        <v>4131</v>
      </c>
      <c r="G3422" s="318">
        <v>39569</v>
      </c>
      <c r="H3422" s="318">
        <v>39674</v>
      </c>
      <c r="I3422" s="318">
        <v>48944</v>
      </c>
      <c r="J3422" s="315"/>
      <c r="K3422" s="315">
        <v>8474</v>
      </c>
      <c r="L3422" s="315" t="s">
        <v>2672</v>
      </c>
      <c r="M3422" s="315" t="s">
        <v>784</v>
      </c>
      <c r="N3422" s="315" t="s">
        <v>755</v>
      </c>
      <c r="O3422" s="315"/>
      <c r="P3422" s="315"/>
      <c r="Q3422" s="315"/>
    </row>
    <row r="3423" spans="1:17">
      <c r="A3423" s="315" t="s">
        <v>755</v>
      </c>
      <c r="B3423" s="315" t="s">
        <v>2095</v>
      </c>
      <c r="C3423" s="315" t="s">
        <v>2096</v>
      </c>
      <c r="D3423" s="316">
        <v>5.4</v>
      </c>
      <c r="E3423" s="317">
        <v>2578</v>
      </c>
      <c r="F3423" s="317">
        <v>2320.1999999999998</v>
      </c>
      <c r="G3423" s="318">
        <v>39569</v>
      </c>
      <c r="H3423" s="318">
        <v>39730</v>
      </c>
      <c r="I3423" s="318">
        <v>48944</v>
      </c>
      <c r="J3423" s="315"/>
      <c r="K3423" s="315">
        <v>1774</v>
      </c>
      <c r="L3423" s="315" t="s">
        <v>2393</v>
      </c>
      <c r="M3423" s="315" t="s">
        <v>761</v>
      </c>
      <c r="N3423" s="315" t="s">
        <v>755</v>
      </c>
      <c r="O3423" s="315"/>
      <c r="P3423" s="315"/>
      <c r="Q3423" s="315"/>
    </row>
    <row r="3424" spans="1:17">
      <c r="A3424" s="315" t="s">
        <v>755</v>
      </c>
      <c r="B3424" s="315" t="s">
        <v>2095</v>
      </c>
      <c r="C3424" s="315" t="s">
        <v>2096</v>
      </c>
      <c r="D3424" s="316">
        <v>5.4</v>
      </c>
      <c r="E3424" s="317">
        <v>5192</v>
      </c>
      <c r="F3424" s="317">
        <v>4672.8</v>
      </c>
      <c r="G3424" s="318">
        <v>39570</v>
      </c>
      <c r="H3424" s="318">
        <v>39750</v>
      </c>
      <c r="I3424" s="318">
        <v>48944</v>
      </c>
      <c r="J3424" s="315"/>
      <c r="K3424" s="315">
        <v>3084</v>
      </c>
      <c r="L3424" s="315" t="s">
        <v>2752</v>
      </c>
      <c r="M3424" s="315" t="s">
        <v>764</v>
      </c>
      <c r="N3424" s="315" t="s">
        <v>755</v>
      </c>
      <c r="O3424" s="315"/>
      <c r="P3424" s="315"/>
      <c r="Q3424" s="315"/>
    </row>
    <row r="3425" spans="1:17">
      <c r="A3425" s="315" t="s">
        <v>755</v>
      </c>
      <c r="B3425" s="315" t="s">
        <v>2095</v>
      </c>
      <c r="C3425" s="315" t="s">
        <v>2098</v>
      </c>
      <c r="D3425" s="316">
        <v>5.4</v>
      </c>
      <c r="E3425" s="317">
        <v>3748</v>
      </c>
      <c r="F3425" s="317">
        <v>2811</v>
      </c>
      <c r="G3425" s="318">
        <v>39577</v>
      </c>
      <c r="H3425" s="318">
        <v>39589</v>
      </c>
      <c r="I3425" s="318">
        <v>48914</v>
      </c>
      <c r="J3425" s="315"/>
      <c r="K3425" s="315">
        <v>6375</v>
      </c>
      <c r="L3425" s="315" t="s">
        <v>3471</v>
      </c>
      <c r="M3425" s="315" t="s">
        <v>1290</v>
      </c>
      <c r="N3425" s="315" t="s">
        <v>755</v>
      </c>
      <c r="O3425" s="315"/>
      <c r="P3425" s="315"/>
      <c r="Q3425" s="315"/>
    </row>
    <row r="3426" spans="1:17">
      <c r="A3426" s="315" t="s">
        <v>750</v>
      </c>
      <c r="B3426" s="315" t="s">
        <v>2095</v>
      </c>
      <c r="C3426" s="315" t="s">
        <v>2096</v>
      </c>
      <c r="D3426" s="316">
        <v>5.4</v>
      </c>
      <c r="E3426" s="317">
        <v>5155</v>
      </c>
      <c r="F3426" s="317">
        <v>4295.82</v>
      </c>
      <c r="G3426" s="318">
        <v>39570</v>
      </c>
      <c r="H3426" s="318">
        <v>39951</v>
      </c>
      <c r="I3426" s="318">
        <v>49309</v>
      </c>
      <c r="J3426" s="315"/>
      <c r="K3426" s="315">
        <v>9657</v>
      </c>
      <c r="L3426" s="315" t="s">
        <v>2953</v>
      </c>
      <c r="M3426" s="315" t="s">
        <v>770</v>
      </c>
      <c r="N3426" s="315" t="s">
        <v>750</v>
      </c>
      <c r="O3426" s="315"/>
      <c r="P3426" s="315"/>
      <c r="Q3426" s="315"/>
    </row>
    <row r="3427" spans="1:17">
      <c r="A3427" s="315" t="s">
        <v>755</v>
      </c>
      <c r="B3427" s="315" t="s">
        <v>2095</v>
      </c>
      <c r="C3427" s="315" t="s">
        <v>2096</v>
      </c>
      <c r="D3427" s="316">
        <v>5.4</v>
      </c>
      <c r="E3427" s="317">
        <v>4107.01</v>
      </c>
      <c r="F3427" s="317">
        <v>3696.31</v>
      </c>
      <c r="G3427" s="318">
        <v>39569</v>
      </c>
      <c r="H3427" s="318">
        <v>40057</v>
      </c>
      <c r="I3427" s="318">
        <v>49309</v>
      </c>
      <c r="J3427" s="315"/>
      <c r="K3427" s="315">
        <v>8488</v>
      </c>
      <c r="L3427" s="315" t="s">
        <v>3070</v>
      </c>
      <c r="M3427" s="315" t="s">
        <v>784</v>
      </c>
      <c r="N3427" s="315" t="s">
        <v>755</v>
      </c>
      <c r="O3427" s="315"/>
      <c r="P3427" s="315"/>
      <c r="Q3427" s="315"/>
    </row>
    <row r="3428" spans="1:17">
      <c r="A3428" s="315" t="s">
        <v>750</v>
      </c>
      <c r="B3428" s="315" t="s">
        <v>2095</v>
      </c>
      <c r="C3428" s="315" t="s">
        <v>2098</v>
      </c>
      <c r="D3428" s="316">
        <v>5.4</v>
      </c>
      <c r="E3428" s="317">
        <v>5239</v>
      </c>
      <c r="F3428" s="317">
        <v>3929.25</v>
      </c>
      <c r="G3428" s="318">
        <v>39570</v>
      </c>
      <c r="H3428" s="318">
        <v>39911</v>
      </c>
      <c r="I3428" s="318">
        <v>49279</v>
      </c>
      <c r="J3428" s="315"/>
      <c r="K3428" s="315">
        <v>3098</v>
      </c>
      <c r="L3428" s="315" t="s">
        <v>3472</v>
      </c>
      <c r="M3428" s="315" t="s">
        <v>764</v>
      </c>
      <c r="N3428" s="315" t="s">
        <v>750</v>
      </c>
      <c r="O3428" s="315"/>
      <c r="P3428" s="315"/>
      <c r="Q3428" s="315"/>
    </row>
    <row r="3429" spans="1:17">
      <c r="A3429" s="315" t="s">
        <v>755</v>
      </c>
      <c r="B3429" s="315" t="s">
        <v>2095</v>
      </c>
      <c r="C3429" s="315" t="s">
        <v>2098</v>
      </c>
      <c r="D3429" s="316">
        <v>5.4</v>
      </c>
      <c r="E3429" s="317">
        <v>5127</v>
      </c>
      <c r="F3429" s="317">
        <v>3845.25</v>
      </c>
      <c r="G3429" s="318">
        <v>39570</v>
      </c>
      <c r="H3429" s="318">
        <v>39629</v>
      </c>
      <c r="I3429" s="318">
        <v>48914</v>
      </c>
      <c r="J3429" s="315"/>
      <c r="K3429" s="315">
        <v>6319</v>
      </c>
      <c r="L3429" s="315" t="s">
        <v>3151</v>
      </c>
      <c r="M3429" s="315" t="s">
        <v>1712</v>
      </c>
      <c r="N3429" s="315" t="s">
        <v>755</v>
      </c>
      <c r="O3429" s="315"/>
      <c r="P3429" s="315"/>
      <c r="Q3429" s="315"/>
    </row>
    <row r="3430" spans="1:17">
      <c r="A3430" s="315" t="s">
        <v>755</v>
      </c>
      <c r="B3430" s="315" t="s">
        <v>2095</v>
      </c>
      <c r="C3430" s="315" t="s">
        <v>2142</v>
      </c>
      <c r="D3430" s="316">
        <v>5.4</v>
      </c>
      <c r="E3430" s="317">
        <v>4653</v>
      </c>
      <c r="F3430" s="317">
        <v>3024.4500000000003</v>
      </c>
      <c r="G3430" s="318">
        <v>39575</v>
      </c>
      <c r="H3430" s="318">
        <v>39762</v>
      </c>
      <c r="I3430" s="318">
        <v>48944</v>
      </c>
      <c r="J3430" s="315"/>
      <c r="K3430" s="315">
        <v>8217</v>
      </c>
      <c r="L3430" s="315" t="s">
        <v>3060</v>
      </c>
      <c r="M3430" s="315" t="s">
        <v>1051</v>
      </c>
      <c r="N3430" s="315" t="s">
        <v>755</v>
      </c>
      <c r="O3430" s="315"/>
      <c r="P3430" s="315"/>
      <c r="Q3430" s="315"/>
    </row>
    <row r="3431" spans="1:17">
      <c r="A3431" s="315" t="s">
        <v>755</v>
      </c>
      <c r="B3431" s="315" t="s">
        <v>2095</v>
      </c>
      <c r="C3431" s="315" t="s">
        <v>2096</v>
      </c>
      <c r="D3431" s="316">
        <v>5.4</v>
      </c>
      <c r="E3431" s="317">
        <v>5175</v>
      </c>
      <c r="F3431" s="317">
        <v>2820.3900000000003</v>
      </c>
      <c r="G3431" s="318">
        <v>39570</v>
      </c>
      <c r="H3431" s="318">
        <v>41047</v>
      </c>
      <c r="I3431" s="318">
        <v>50405</v>
      </c>
      <c r="J3431" s="315"/>
      <c r="K3431" s="315">
        <v>6030</v>
      </c>
      <c r="L3431" s="315" t="s">
        <v>2286</v>
      </c>
      <c r="M3431" s="315" t="s">
        <v>788</v>
      </c>
      <c r="N3431" s="315" t="s">
        <v>755</v>
      </c>
      <c r="O3431" s="315"/>
      <c r="P3431" s="315"/>
      <c r="Q3431" s="315"/>
    </row>
    <row r="3432" spans="1:17">
      <c r="A3432" s="315" t="s">
        <v>755</v>
      </c>
      <c r="B3432" s="315" t="s">
        <v>2095</v>
      </c>
      <c r="C3432" s="315" t="s">
        <v>2096</v>
      </c>
      <c r="D3432" s="316">
        <v>5.4</v>
      </c>
      <c r="E3432" s="317">
        <v>5593</v>
      </c>
      <c r="F3432" s="317">
        <v>3048.2</v>
      </c>
      <c r="G3432" s="318">
        <v>39570</v>
      </c>
      <c r="H3432" s="318">
        <v>40983</v>
      </c>
      <c r="I3432" s="318">
        <v>50405</v>
      </c>
      <c r="J3432" s="315"/>
      <c r="K3432" s="315">
        <v>2864</v>
      </c>
      <c r="L3432" s="315" t="s">
        <v>3473</v>
      </c>
      <c r="M3432" s="315" t="s">
        <v>1431</v>
      </c>
      <c r="N3432" s="315" t="s">
        <v>755</v>
      </c>
      <c r="O3432" s="315"/>
      <c r="P3432" s="315"/>
      <c r="Q3432" s="315"/>
    </row>
    <row r="3433" spans="1:17">
      <c r="A3433" s="315" t="s">
        <v>750</v>
      </c>
      <c r="B3433" s="315" t="s">
        <v>2095</v>
      </c>
      <c r="C3433" s="315" t="s">
        <v>2098</v>
      </c>
      <c r="D3433" s="316">
        <v>5.4</v>
      </c>
      <c r="E3433" s="317">
        <v>4811</v>
      </c>
      <c r="F3433" s="317">
        <v>3073.69</v>
      </c>
      <c r="G3433" s="318">
        <v>39573</v>
      </c>
      <c r="H3433" s="318">
        <v>40333</v>
      </c>
      <c r="I3433" s="318">
        <v>49644</v>
      </c>
      <c r="J3433" s="315"/>
      <c r="K3433" s="315">
        <v>3852</v>
      </c>
      <c r="L3433" s="315" t="s">
        <v>2636</v>
      </c>
      <c r="M3433" s="315" t="s">
        <v>764</v>
      </c>
      <c r="N3433" s="315" t="s">
        <v>750</v>
      </c>
      <c r="O3433" s="315"/>
      <c r="P3433" s="315"/>
      <c r="Q3433" s="315"/>
    </row>
    <row r="3434" spans="1:17">
      <c r="A3434" s="315" t="s">
        <v>755</v>
      </c>
      <c r="B3434" s="315" t="s">
        <v>2095</v>
      </c>
      <c r="C3434" s="315" t="s">
        <v>2096</v>
      </c>
      <c r="D3434" s="316">
        <v>5.4</v>
      </c>
      <c r="E3434" s="317">
        <v>4041</v>
      </c>
      <c r="F3434" s="317">
        <v>3636.8999999999996</v>
      </c>
      <c r="G3434" s="318">
        <v>39574</v>
      </c>
      <c r="H3434" s="318">
        <v>39514</v>
      </c>
      <c r="I3434" s="318">
        <v>48914</v>
      </c>
      <c r="J3434" s="315"/>
      <c r="K3434" s="315">
        <v>3645</v>
      </c>
      <c r="L3434" s="315" t="s">
        <v>2580</v>
      </c>
      <c r="M3434" s="315" t="s">
        <v>764</v>
      </c>
      <c r="N3434" s="315" t="s">
        <v>755</v>
      </c>
      <c r="O3434" s="315"/>
      <c r="P3434" s="315"/>
      <c r="Q3434" s="315"/>
    </row>
    <row r="3435" spans="1:17">
      <c r="A3435" s="315" t="s">
        <v>755</v>
      </c>
      <c r="B3435" s="315" t="s">
        <v>2095</v>
      </c>
      <c r="C3435" s="315" t="s">
        <v>2098</v>
      </c>
      <c r="D3435" s="316">
        <v>5.4</v>
      </c>
      <c r="E3435" s="317">
        <v>6188</v>
      </c>
      <c r="F3435" s="317">
        <v>4641</v>
      </c>
      <c r="G3435" s="318">
        <v>39569</v>
      </c>
      <c r="H3435" s="318">
        <v>39567</v>
      </c>
      <c r="I3435" s="318">
        <v>48914</v>
      </c>
      <c r="J3435" s="315"/>
      <c r="K3435" s="315">
        <v>9451</v>
      </c>
      <c r="L3435" s="315" t="s">
        <v>3474</v>
      </c>
      <c r="M3435" s="315" t="s">
        <v>770</v>
      </c>
      <c r="N3435" s="315" t="s">
        <v>755</v>
      </c>
      <c r="O3435" s="315"/>
      <c r="P3435" s="315"/>
      <c r="Q3435" s="315"/>
    </row>
    <row r="3436" spans="1:17">
      <c r="A3436" s="315" t="s">
        <v>755</v>
      </c>
      <c r="B3436" s="315" t="s">
        <v>2095</v>
      </c>
      <c r="C3436" s="315" t="s">
        <v>2098</v>
      </c>
      <c r="D3436" s="316">
        <v>5.4</v>
      </c>
      <c r="E3436" s="317">
        <v>5133</v>
      </c>
      <c r="F3436" s="317">
        <v>3141.4</v>
      </c>
      <c r="G3436" s="318">
        <v>39570</v>
      </c>
      <c r="H3436" s="318">
        <v>39584</v>
      </c>
      <c r="I3436" s="318">
        <v>48944</v>
      </c>
      <c r="J3436" s="315"/>
      <c r="K3436" s="315">
        <v>6045</v>
      </c>
      <c r="L3436" s="315" t="s">
        <v>2922</v>
      </c>
      <c r="M3436" s="315" t="s">
        <v>788</v>
      </c>
      <c r="N3436" s="315" t="s">
        <v>755</v>
      </c>
      <c r="O3436" s="315"/>
      <c r="P3436" s="315"/>
      <c r="Q3436" s="315"/>
    </row>
    <row r="3437" spans="1:17">
      <c r="A3437" s="315" t="s">
        <v>755</v>
      </c>
      <c r="B3437" s="315" t="s">
        <v>2095</v>
      </c>
      <c r="C3437" s="315" t="s">
        <v>2098</v>
      </c>
      <c r="D3437" s="316">
        <v>5.4</v>
      </c>
      <c r="E3437" s="317">
        <v>5768</v>
      </c>
      <c r="F3437" s="317">
        <v>4326.01</v>
      </c>
      <c r="G3437" s="318">
        <v>39570</v>
      </c>
      <c r="H3437" s="318">
        <v>39691</v>
      </c>
      <c r="I3437" s="318">
        <v>48944</v>
      </c>
      <c r="J3437" s="315"/>
      <c r="K3437" s="315">
        <v>9463</v>
      </c>
      <c r="L3437" s="315" t="s">
        <v>2547</v>
      </c>
      <c r="M3437" s="315" t="s">
        <v>770</v>
      </c>
      <c r="N3437" s="315" t="s">
        <v>755</v>
      </c>
      <c r="O3437" s="315"/>
      <c r="P3437" s="315"/>
      <c r="Q3437" s="315"/>
    </row>
    <row r="3438" spans="1:17">
      <c r="A3438" s="315" t="s">
        <v>755</v>
      </c>
      <c r="B3438" s="315" t="s">
        <v>2095</v>
      </c>
      <c r="C3438" s="315" t="s">
        <v>2098</v>
      </c>
      <c r="D3438" s="316">
        <v>5.4</v>
      </c>
      <c r="E3438" s="317">
        <v>5643</v>
      </c>
      <c r="F3438" s="317">
        <v>4232.25</v>
      </c>
      <c r="G3438" s="318">
        <v>39603</v>
      </c>
      <c r="H3438" s="318">
        <v>39275</v>
      </c>
      <c r="I3438" s="318">
        <v>48549</v>
      </c>
      <c r="J3438" s="315"/>
      <c r="K3438" s="315">
        <v>6314</v>
      </c>
      <c r="L3438" s="315" t="s">
        <v>2449</v>
      </c>
      <c r="M3438" s="315" t="s">
        <v>1712</v>
      </c>
      <c r="N3438" s="315" t="s">
        <v>755</v>
      </c>
      <c r="O3438" s="315"/>
      <c r="P3438" s="315"/>
      <c r="Q3438" s="315"/>
    </row>
    <row r="3439" spans="1:17">
      <c r="A3439" s="315" t="s">
        <v>755</v>
      </c>
      <c r="B3439" s="315" t="s">
        <v>2095</v>
      </c>
      <c r="C3439" s="315" t="s">
        <v>2098</v>
      </c>
      <c r="D3439" s="316">
        <v>5.4</v>
      </c>
      <c r="E3439" s="317">
        <v>6226</v>
      </c>
      <c r="F3439" s="317">
        <v>4669.5</v>
      </c>
      <c r="G3439" s="318">
        <v>39571</v>
      </c>
      <c r="H3439" s="318">
        <v>40084</v>
      </c>
      <c r="I3439" s="318">
        <v>49279</v>
      </c>
      <c r="J3439" s="315"/>
      <c r="K3439" s="315">
        <v>3111</v>
      </c>
      <c r="L3439" s="315" t="s">
        <v>2192</v>
      </c>
      <c r="M3439" s="315" t="s">
        <v>764</v>
      </c>
      <c r="N3439" s="315" t="s">
        <v>755</v>
      </c>
      <c r="O3439" s="315"/>
      <c r="P3439" s="315"/>
      <c r="Q3439" s="315"/>
    </row>
    <row r="3440" spans="1:17">
      <c r="A3440" s="315" t="s">
        <v>755</v>
      </c>
      <c r="B3440" s="315" t="s">
        <v>2095</v>
      </c>
      <c r="C3440" s="315" t="s">
        <v>2098</v>
      </c>
      <c r="D3440" s="316">
        <v>5.4</v>
      </c>
      <c r="E3440" s="317">
        <v>5967</v>
      </c>
      <c r="F3440" s="317">
        <v>2380.84</v>
      </c>
      <c r="G3440" s="318">
        <v>39587</v>
      </c>
      <c r="H3440" s="318">
        <v>41103</v>
      </c>
      <c r="I3440" s="318">
        <v>50405</v>
      </c>
      <c r="J3440" s="315"/>
      <c r="K3440" s="315">
        <v>6939</v>
      </c>
      <c r="L3440" s="315" t="s">
        <v>2652</v>
      </c>
      <c r="M3440" s="315" t="s">
        <v>811</v>
      </c>
      <c r="N3440" s="315" t="s">
        <v>755</v>
      </c>
      <c r="O3440" s="315"/>
      <c r="P3440" s="315"/>
      <c r="Q3440" s="315"/>
    </row>
    <row r="3441" spans="1:17">
      <c r="A3441" s="315" t="s">
        <v>755</v>
      </c>
      <c r="B3441" s="315" t="s">
        <v>2095</v>
      </c>
      <c r="C3441" s="315" t="s">
        <v>2098</v>
      </c>
      <c r="D3441" s="316">
        <v>5.4</v>
      </c>
      <c r="E3441" s="317">
        <v>145</v>
      </c>
      <c r="F3441" s="317">
        <v>69.02</v>
      </c>
      <c r="G3441" s="318">
        <v>39573</v>
      </c>
      <c r="H3441" s="318">
        <v>39392</v>
      </c>
      <c r="I3441" s="318">
        <v>48579</v>
      </c>
      <c r="J3441" s="315"/>
      <c r="K3441" s="315">
        <v>8704</v>
      </c>
      <c r="L3441" s="315" t="s">
        <v>3475</v>
      </c>
      <c r="M3441" s="315" t="s">
        <v>784</v>
      </c>
      <c r="N3441" s="315" t="s">
        <v>755</v>
      </c>
      <c r="O3441" s="315"/>
      <c r="P3441" s="315"/>
      <c r="Q3441" s="315"/>
    </row>
    <row r="3442" spans="1:17">
      <c r="A3442" s="315" t="s">
        <v>755</v>
      </c>
      <c r="B3442" s="315" t="s">
        <v>2095</v>
      </c>
      <c r="C3442" s="315" t="s">
        <v>2098</v>
      </c>
      <c r="D3442" s="316">
        <v>5.4</v>
      </c>
      <c r="E3442" s="317">
        <v>5270</v>
      </c>
      <c r="F3442" s="317">
        <v>3952.5</v>
      </c>
      <c r="G3442" s="318">
        <v>39570</v>
      </c>
      <c r="H3442" s="318">
        <v>39248</v>
      </c>
      <c r="I3442" s="318">
        <v>48549</v>
      </c>
      <c r="J3442" s="315"/>
      <c r="K3442" s="315">
        <v>9463</v>
      </c>
      <c r="L3442" s="315" t="s">
        <v>2547</v>
      </c>
      <c r="M3442" s="315" t="s">
        <v>770</v>
      </c>
      <c r="N3442" s="315" t="s">
        <v>755</v>
      </c>
      <c r="O3442" s="315"/>
      <c r="P3442" s="315"/>
      <c r="Q3442" s="315"/>
    </row>
    <row r="3443" spans="1:17">
      <c r="A3443" s="315" t="s">
        <v>755</v>
      </c>
      <c r="B3443" s="315" t="s">
        <v>2095</v>
      </c>
      <c r="C3443" s="315" t="s">
        <v>2096</v>
      </c>
      <c r="D3443" s="316">
        <v>5.4</v>
      </c>
      <c r="E3443" s="317">
        <v>5366</v>
      </c>
      <c r="F3443" s="317">
        <v>4829.4000000000005</v>
      </c>
      <c r="G3443" s="318">
        <v>39608</v>
      </c>
      <c r="H3443" s="318">
        <v>39941</v>
      </c>
      <c r="I3443" s="318">
        <v>49309</v>
      </c>
      <c r="J3443" s="315"/>
      <c r="K3443" s="315">
        <v>6864</v>
      </c>
      <c r="L3443" s="315" t="s">
        <v>3476</v>
      </c>
      <c r="M3443" s="315" t="s">
        <v>811</v>
      </c>
      <c r="N3443" s="315" t="s">
        <v>755</v>
      </c>
      <c r="O3443" s="315"/>
      <c r="P3443" s="315"/>
      <c r="Q3443" s="315"/>
    </row>
    <row r="3444" spans="1:17">
      <c r="A3444" s="315" t="s">
        <v>750</v>
      </c>
      <c r="B3444" s="315" t="s">
        <v>2095</v>
      </c>
      <c r="C3444" s="315" t="s">
        <v>2098</v>
      </c>
      <c r="D3444" s="316">
        <v>5.4</v>
      </c>
      <c r="E3444" s="317">
        <v>5631</v>
      </c>
      <c r="F3444" s="317">
        <v>4223.25</v>
      </c>
      <c r="G3444" s="318">
        <v>39570</v>
      </c>
      <c r="H3444" s="318">
        <v>40065</v>
      </c>
      <c r="I3444" s="318">
        <v>49309</v>
      </c>
      <c r="J3444" s="315"/>
      <c r="K3444" s="315">
        <v>1964</v>
      </c>
      <c r="L3444" s="315" t="s">
        <v>2932</v>
      </c>
      <c r="M3444" s="315" t="s">
        <v>754</v>
      </c>
      <c r="N3444" s="315" t="s">
        <v>750</v>
      </c>
      <c r="O3444" s="315"/>
      <c r="P3444" s="315"/>
      <c r="Q3444" s="315"/>
    </row>
    <row r="3445" spans="1:17">
      <c r="A3445" s="315" t="s">
        <v>755</v>
      </c>
      <c r="B3445" s="315" t="s">
        <v>2095</v>
      </c>
      <c r="C3445" s="315" t="s">
        <v>2098</v>
      </c>
      <c r="D3445" s="316">
        <v>5.4</v>
      </c>
      <c r="E3445" s="317">
        <v>4811.4600000000009</v>
      </c>
      <c r="F3445" s="317">
        <v>3608.6</v>
      </c>
      <c r="G3445" s="318">
        <v>39644</v>
      </c>
      <c r="H3445" s="318">
        <v>40114</v>
      </c>
      <c r="I3445" s="318">
        <v>49309</v>
      </c>
      <c r="J3445" s="315"/>
      <c r="K3445" s="315">
        <v>5000</v>
      </c>
      <c r="L3445" s="315" t="s">
        <v>1801</v>
      </c>
      <c r="M3445" s="315" t="s">
        <v>776</v>
      </c>
      <c r="N3445" s="315" t="s">
        <v>755</v>
      </c>
      <c r="O3445" s="315"/>
      <c r="P3445" s="315"/>
      <c r="Q3445" s="315"/>
    </row>
    <row r="3446" spans="1:17">
      <c r="A3446" s="315" t="s">
        <v>755</v>
      </c>
      <c r="B3446" s="315" t="s">
        <v>2095</v>
      </c>
      <c r="C3446" s="315" t="s">
        <v>2096</v>
      </c>
      <c r="D3446" s="316">
        <v>5.4</v>
      </c>
      <c r="E3446" s="317">
        <v>5755</v>
      </c>
      <c r="F3446" s="317">
        <v>2808.44</v>
      </c>
      <c r="G3446" s="318">
        <v>39643</v>
      </c>
      <c r="H3446" s="318">
        <v>41173</v>
      </c>
      <c r="I3446" s="318">
        <v>50405</v>
      </c>
      <c r="J3446" s="315"/>
      <c r="K3446" s="315">
        <v>4425</v>
      </c>
      <c r="L3446" s="315" t="s">
        <v>3477</v>
      </c>
      <c r="M3446" s="315" t="s">
        <v>1484</v>
      </c>
      <c r="N3446" s="315" t="s">
        <v>755</v>
      </c>
      <c r="O3446" s="315"/>
      <c r="P3446" s="315"/>
      <c r="Q3446" s="315"/>
    </row>
    <row r="3447" spans="1:17">
      <c r="A3447" s="315" t="s">
        <v>755</v>
      </c>
      <c r="B3447" s="315" t="s">
        <v>2095</v>
      </c>
      <c r="C3447" s="315" t="s">
        <v>2096</v>
      </c>
      <c r="D3447" s="316">
        <v>5.4</v>
      </c>
      <c r="E3447" s="317">
        <v>4434</v>
      </c>
      <c r="F3447" s="317">
        <v>3990.6000000000004</v>
      </c>
      <c r="G3447" s="318">
        <v>39657</v>
      </c>
      <c r="H3447" s="318">
        <v>39738</v>
      </c>
      <c r="I3447" s="318">
        <v>48944</v>
      </c>
      <c r="J3447" s="315"/>
      <c r="K3447" s="315">
        <v>5706</v>
      </c>
      <c r="L3447" s="315" t="s">
        <v>2793</v>
      </c>
      <c r="M3447" s="315" t="s">
        <v>776</v>
      </c>
      <c r="N3447" s="315" t="s">
        <v>755</v>
      </c>
      <c r="O3447" s="315"/>
      <c r="P3447" s="315"/>
      <c r="Q3447" s="315"/>
    </row>
    <row r="3448" spans="1:17">
      <c r="A3448" s="315" t="s">
        <v>755</v>
      </c>
      <c r="B3448" s="315" t="s">
        <v>2095</v>
      </c>
      <c r="C3448" s="315" t="s">
        <v>2098</v>
      </c>
      <c r="D3448" s="316">
        <v>5.4</v>
      </c>
      <c r="E3448" s="317">
        <v>4842</v>
      </c>
      <c r="F3448" s="317">
        <v>3631.5</v>
      </c>
      <c r="G3448" s="318">
        <v>39665</v>
      </c>
      <c r="H3448" s="318">
        <v>39974</v>
      </c>
      <c r="I3448" s="318">
        <v>49309</v>
      </c>
      <c r="J3448" s="315"/>
      <c r="K3448" s="315">
        <v>2405</v>
      </c>
      <c r="L3448" s="315" t="s">
        <v>3478</v>
      </c>
      <c r="M3448" s="315" t="s">
        <v>758</v>
      </c>
      <c r="N3448" s="315" t="s">
        <v>755</v>
      </c>
      <c r="O3448" s="315"/>
      <c r="P3448" s="315"/>
      <c r="Q3448" s="315"/>
    </row>
    <row r="3449" spans="1:17">
      <c r="A3449" s="315" t="s">
        <v>755</v>
      </c>
      <c r="B3449" s="315" t="s">
        <v>2095</v>
      </c>
      <c r="C3449" s="315" t="s">
        <v>2098</v>
      </c>
      <c r="D3449" s="316">
        <v>5.4</v>
      </c>
      <c r="E3449" s="317">
        <v>5679.78</v>
      </c>
      <c r="F3449" s="317">
        <v>2084.48</v>
      </c>
      <c r="G3449" s="318">
        <v>39673</v>
      </c>
      <c r="H3449" s="318">
        <v>41512</v>
      </c>
      <c r="I3449" s="318">
        <v>50770</v>
      </c>
      <c r="J3449" s="315"/>
      <c r="K3449" s="315">
        <v>4534</v>
      </c>
      <c r="L3449" s="315" t="s">
        <v>3221</v>
      </c>
      <c r="M3449" s="315" t="s">
        <v>1296</v>
      </c>
      <c r="N3449" s="315" t="s">
        <v>755</v>
      </c>
      <c r="O3449" s="315"/>
      <c r="P3449" s="315"/>
      <c r="Q3449" s="315"/>
    </row>
    <row r="3450" spans="1:17">
      <c r="A3450" s="315" t="s">
        <v>755</v>
      </c>
      <c r="B3450" s="315" t="s">
        <v>2095</v>
      </c>
      <c r="C3450" s="315" t="s">
        <v>2098</v>
      </c>
      <c r="D3450" s="316">
        <v>5.4</v>
      </c>
      <c r="E3450" s="317">
        <v>4445.99</v>
      </c>
      <c r="F3450" s="317">
        <v>3087.49</v>
      </c>
      <c r="G3450" s="318">
        <v>39681</v>
      </c>
      <c r="H3450" s="318">
        <v>39939</v>
      </c>
      <c r="I3450" s="318">
        <v>49309</v>
      </c>
      <c r="J3450" s="315"/>
      <c r="K3450" s="315">
        <v>7233</v>
      </c>
      <c r="L3450" s="315" t="s">
        <v>3479</v>
      </c>
      <c r="M3450" s="315" t="s">
        <v>966</v>
      </c>
      <c r="N3450" s="315" t="s">
        <v>755</v>
      </c>
      <c r="O3450" s="315"/>
      <c r="P3450" s="315"/>
      <c r="Q3450" s="315"/>
    </row>
    <row r="3451" spans="1:17">
      <c r="A3451" s="315" t="s">
        <v>755</v>
      </c>
      <c r="B3451" s="315" t="s">
        <v>2095</v>
      </c>
      <c r="C3451" s="315" t="s">
        <v>2098</v>
      </c>
      <c r="D3451" s="316">
        <v>5.4</v>
      </c>
      <c r="E3451" s="317">
        <v>5559</v>
      </c>
      <c r="F3451" s="317">
        <v>3374.3099999999995</v>
      </c>
      <c r="G3451" s="318">
        <v>39705</v>
      </c>
      <c r="H3451" s="318">
        <v>39986</v>
      </c>
      <c r="I3451" s="318">
        <v>49309</v>
      </c>
      <c r="J3451" s="315"/>
      <c r="K3451" s="315">
        <v>3053</v>
      </c>
      <c r="L3451" s="315" t="s">
        <v>2264</v>
      </c>
      <c r="M3451" s="315" t="s">
        <v>764</v>
      </c>
      <c r="N3451" s="315" t="s">
        <v>755</v>
      </c>
      <c r="O3451" s="315"/>
      <c r="P3451" s="315"/>
      <c r="Q3451" s="315"/>
    </row>
    <row r="3452" spans="1:17">
      <c r="A3452" s="315" t="s">
        <v>755</v>
      </c>
      <c r="B3452" s="315" t="s">
        <v>2095</v>
      </c>
      <c r="C3452" s="315" t="s">
        <v>2098</v>
      </c>
      <c r="D3452" s="316">
        <v>5.4</v>
      </c>
      <c r="E3452" s="317">
        <v>5065</v>
      </c>
      <c r="F3452" s="317">
        <v>3798.75</v>
      </c>
      <c r="G3452" s="318">
        <v>39720</v>
      </c>
      <c r="H3452" s="318">
        <v>39766</v>
      </c>
      <c r="I3452" s="318">
        <v>48944</v>
      </c>
      <c r="J3452" s="315"/>
      <c r="K3452" s="315">
        <v>3672</v>
      </c>
      <c r="L3452" s="315" t="s">
        <v>2311</v>
      </c>
      <c r="M3452" s="315" t="s">
        <v>764</v>
      </c>
      <c r="N3452" s="315" t="s">
        <v>755</v>
      </c>
      <c r="O3452" s="315"/>
      <c r="P3452" s="315"/>
      <c r="Q3452" s="315"/>
    </row>
    <row r="3453" spans="1:17">
      <c r="A3453" s="315" t="s">
        <v>755</v>
      </c>
      <c r="B3453" s="315" t="s">
        <v>2095</v>
      </c>
      <c r="C3453" s="315" t="s">
        <v>2098</v>
      </c>
      <c r="D3453" s="316">
        <v>5.4</v>
      </c>
      <c r="E3453" s="317">
        <v>5104</v>
      </c>
      <c r="F3453" s="317">
        <v>3828</v>
      </c>
      <c r="G3453" s="318">
        <v>39760</v>
      </c>
      <c r="H3453" s="318">
        <v>39990</v>
      </c>
      <c r="I3453" s="318">
        <v>49309</v>
      </c>
      <c r="J3453" s="315"/>
      <c r="K3453" s="315">
        <v>4632</v>
      </c>
      <c r="L3453" s="315" t="s">
        <v>2962</v>
      </c>
      <c r="M3453" s="315" t="s">
        <v>1296</v>
      </c>
      <c r="N3453" s="315" t="s">
        <v>755</v>
      </c>
      <c r="O3453" s="315"/>
      <c r="P3453" s="315"/>
      <c r="Q3453" s="315"/>
    </row>
    <row r="3454" spans="1:17">
      <c r="A3454" s="315" t="s">
        <v>755</v>
      </c>
      <c r="B3454" s="315" t="s">
        <v>2095</v>
      </c>
      <c r="C3454" s="315" t="s">
        <v>2098</v>
      </c>
      <c r="D3454" s="316">
        <v>5.4</v>
      </c>
      <c r="E3454" s="317">
        <v>4965</v>
      </c>
      <c r="F3454" s="317">
        <v>3723.75</v>
      </c>
      <c r="G3454" s="318">
        <v>39777</v>
      </c>
      <c r="H3454" s="318">
        <v>39946</v>
      </c>
      <c r="I3454" s="318">
        <v>49309</v>
      </c>
      <c r="J3454" s="315"/>
      <c r="K3454" s="315">
        <v>6030</v>
      </c>
      <c r="L3454" s="315" t="s">
        <v>2286</v>
      </c>
      <c r="M3454" s="315" t="s">
        <v>788</v>
      </c>
      <c r="N3454" s="315" t="s">
        <v>755</v>
      </c>
      <c r="O3454" s="315"/>
      <c r="P3454" s="315"/>
      <c r="Q3454" s="315"/>
    </row>
    <row r="3455" spans="1:17">
      <c r="A3455" s="315" t="s">
        <v>755</v>
      </c>
      <c r="B3455" s="315" t="s">
        <v>2095</v>
      </c>
      <c r="C3455" s="315" t="s">
        <v>2096</v>
      </c>
      <c r="D3455" s="316">
        <v>5.4</v>
      </c>
      <c r="E3455" s="317">
        <v>5201</v>
      </c>
      <c r="F3455" s="317">
        <v>2538.0899999999997</v>
      </c>
      <c r="G3455" s="318">
        <v>39860</v>
      </c>
      <c r="H3455" s="318">
        <v>41092</v>
      </c>
      <c r="I3455" s="318">
        <v>50405</v>
      </c>
      <c r="J3455" s="315"/>
      <c r="K3455" s="315">
        <v>3280</v>
      </c>
      <c r="L3455" s="315" t="s">
        <v>3480</v>
      </c>
      <c r="M3455" s="315" t="s">
        <v>761</v>
      </c>
      <c r="N3455" s="315" t="s">
        <v>755</v>
      </c>
      <c r="O3455" s="315"/>
      <c r="P3455" s="315"/>
      <c r="Q3455" s="315"/>
    </row>
    <row r="3456" spans="1:17">
      <c r="A3456" s="315" t="s">
        <v>755</v>
      </c>
      <c r="B3456" s="315" t="s">
        <v>2095</v>
      </c>
      <c r="C3456" s="315" t="s">
        <v>2098</v>
      </c>
      <c r="D3456" s="316">
        <v>5.4</v>
      </c>
      <c r="E3456" s="317">
        <v>5321</v>
      </c>
      <c r="F3456" s="317">
        <v>2123.0899999999997</v>
      </c>
      <c r="G3456" s="318">
        <v>39867</v>
      </c>
      <c r="H3456" s="318">
        <v>41086</v>
      </c>
      <c r="I3456" s="318">
        <v>50405</v>
      </c>
      <c r="J3456" s="315"/>
      <c r="K3456" s="315">
        <v>5070</v>
      </c>
      <c r="L3456" s="315" t="s">
        <v>3121</v>
      </c>
      <c r="M3456" s="315" t="s">
        <v>776</v>
      </c>
      <c r="N3456" s="315" t="s">
        <v>755</v>
      </c>
      <c r="O3456" s="315"/>
      <c r="P3456" s="315"/>
      <c r="Q3456" s="315"/>
    </row>
    <row r="3457" spans="1:17">
      <c r="A3457" s="315" t="s">
        <v>755</v>
      </c>
      <c r="B3457" s="315" t="s">
        <v>2095</v>
      </c>
      <c r="C3457" s="315" t="s">
        <v>2096</v>
      </c>
      <c r="D3457" s="316">
        <v>5.4</v>
      </c>
      <c r="E3457" s="317">
        <v>4912</v>
      </c>
      <c r="F3457" s="317">
        <v>3625.05</v>
      </c>
      <c r="G3457" s="318">
        <v>39903</v>
      </c>
      <c r="H3457" s="318">
        <v>40360</v>
      </c>
      <c r="I3457" s="318">
        <v>49674</v>
      </c>
      <c r="J3457" s="315"/>
      <c r="K3457" s="315">
        <v>6234</v>
      </c>
      <c r="L3457" s="315" t="s">
        <v>1610</v>
      </c>
      <c r="M3457" s="315" t="s">
        <v>788</v>
      </c>
      <c r="N3457" s="315" t="s">
        <v>755</v>
      </c>
      <c r="O3457" s="315"/>
      <c r="P3457" s="315"/>
      <c r="Q3457" s="315"/>
    </row>
    <row r="3458" spans="1:17">
      <c r="A3458" s="315" t="s">
        <v>755</v>
      </c>
      <c r="B3458" s="315" t="s">
        <v>2095</v>
      </c>
      <c r="C3458" s="315" t="s">
        <v>2098</v>
      </c>
      <c r="D3458" s="316">
        <v>5.4</v>
      </c>
      <c r="E3458" s="317">
        <v>4975</v>
      </c>
      <c r="F3458" s="317">
        <v>3731.25</v>
      </c>
      <c r="G3458" s="318">
        <v>39918</v>
      </c>
      <c r="H3458" s="318">
        <v>39959</v>
      </c>
      <c r="I3458" s="318">
        <v>49309</v>
      </c>
      <c r="J3458" s="315"/>
      <c r="K3458" s="315">
        <v>2088</v>
      </c>
      <c r="L3458" s="315" t="s">
        <v>3414</v>
      </c>
      <c r="M3458" s="315" t="s">
        <v>758</v>
      </c>
      <c r="N3458" s="315" t="s">
        <v>755</v>
      </c>
      <c r="O3458" s="315"/>
      <c r="P3458" s="315"/>
      <c r="Q3458" s="315"/>
    </row>
    <row r="3459" spans="1:17">
      <c r="A3459" s="315" t="s">
        <v>750</v>
      </c>
      <c r="B3459" s="315" t="s">
        <v>2095</v>
      </c>
      <c r="C3459" s="315" t="s">
        <v>2098</v>
      </c>
      <c r="D3459" s="316">
        <v>5.4</v>
      </c>
      <c r="E3459" s="317">
        <v>5820</v>
      </c>
      <c r="F3459" s="317">
        <v>4365</v>
      </c>
      <c r="G3459" s="318">
        <v>40063</v>
      </c>
      <c r="H3459" s="318">
        <v>40121</v>
      </c>
      <c r="I3459" s="318">
        <v>49309</v>
      </c>
      <c r="J3459" s="315"/>
      <c r="K3459" s="315">
        <v>9414</v>
      </c>
      <c r="L3459" s="315" t="s">
        <v>3361</v>
      </c>
      <c r="M3459" s="315" t="s">
        <v>781</v>
      </c>
      <c r="N3459" s="315" t="s">
        <v>750</v>
      </c>
      <c r="O3459" s="315"/>
      <c r="P3459" s="315"/>
      <c r="Q3459" s="315"/>
    </row>
    <row r="3460" spans="1:17">
      <c r="A3460" s="315" t="s">
        <v>755</v>
      </c>
      <c r="B3460" s="315" t="s">
        <v>2095</v>
      </c>
      <c r="C3460" s="315" t="s">
        <v>2098</v>
      </c>
      <c r="D3460" s="316">
        <v>5.4</v>
      </c>
      <c r="E3460" s="317">
        <v>5836.99</v>
      </c>
      <c r="F3460" s="317">
        <v>4377.74</v>
      </c>
      <c r="G3460" s="318">
        <v>39981</v>
      </c>
      <c r="H3460" s="318">
        <v>40089</v>
      </c>
      <c r="I3460" s="318">
        <v>49309</v>
      </c>
      <c r="J3460" s="315"/>
      <c r="K3460" s="315">
        <v>8180</v>
      </c>
      <c r="L3460" s="315" t="s">
        <v>2765</v>
      </c>
      <c r="M3460" s="315" t="s">
        <v>784</v>
      </c>
      <c r="N3460" s="315" t="s">
        <v>755</v>
      </c>
      <c r="O3460" s="315"/>
      <c r="P3460" s="315"/>
      <c r="Q3460" s="315"/>
    </row>
    <row r="3461" spans="1:17">
      <c r="A3461" s="315" t="s">
        <v>750</v>
      </c>
      <c r="B3461" s="315" t="s">
        <v>2095</v>
      </c>
      <c r="C3461" s="315" t="s">
        <v>2096</v>
      </c>
      <c r="D3461" s="316">
        <v>5.4</v>
      </c>
      <c r="E3461" s="317">
        <v>4997.6000000000004</v>
      </c>
      <c r="F3461" s="317">
        <v>3415.04</v>
      </c>
      <c r="G3461" s="318">
        <v>40009</v>
      </c>
      <c r="H3461" s="318">
        <v>40414</v>
      </c>
      <c r="I3461" s="318">
        <v>49674</v>
      </c>
      <c r="J3461" s="315"/>
      <c r="K3461" s="315">
        <v>3255</v>
      </c>
      <c r="L3461" s="315" t="s">
        <v>2800</v>
      </c>
      <c r="M3461" s="315" t="s">
        <v>764</v>
      </c>
      <c r="N3461" s="315" t="s">
        <v>750</v>
      </c>
      <c r="O3461" s="315"/>
      <c r="P3461" s="315"/>
      <c r="Q3461" s="315"/>
    </row>
    <row r="3462" spans="1:17">
      <c r="A3462" s="315" t="s">
        <v>755</v>
      </c>
      <c r="B3462" s="315" t="s">
        <v>2095</v>
      </c>
      <c r="C3462" s="315" t="s">
        <v>2098</v>
      </c>
      <c r="D3462" s="316">
        <v>5.4</v>
      </c>
      <c r="E3462" s="317">
        <v>4841</v>
      </c>
      <c r="F3462" s="317">
        <v>2977.2299999999996</v>
      </c>
      <c r="G3462" s="318">
        <v>40011</v>
      </c>
      <c r="H3462" s="318">
        <v>40360</v>
      </c>
      <c r="I3462" s="318">
        <v>49674</v>
      </c>
      <c r="J3462" s="315"/>
      <c r="K3462" s="315">
        <v>5105</v>
      </c>
      <c r="L3462" s="315" t="s">
        <v>3481</v>
      </c>
      <c r="M3462" s="315" t="s">
        <v>776</v>
      </c>
      <c r="N3462" s="315" t="s">
        <v>755</v>
      </c>
      <c r="O3462" s="315"/>
      <c r="P3462" s="315"/>
      <c r="Q3462" s="315"/>
    </row>
    <row r="3463" spans="1:17">
      <c r="A3463" s="315" t="s">
        <v>755</v>
      </c>
      <c r="B3463" s="315" t="s">
        <v>2095</v>
      </c>
      <c r="C3463" s="315" t="s">
        <v>2098</v>
      </c>
      <c r="D3463" s="316">
        <v>5.4</v>
      </c>
      <c r="E3463" s="317">
        <v>5926</v>
      </c>
      <c r="F3463" s="317">
        <v>3644.5</v>
      </c>
      <c r="G3463" s="318">
        <v>40023</v>
      </c>
      <c r="H3463" s="318">
        <v>40351</v>
      </c>
      <c r="I3463" s="318">
        <v>49674</v>
      </c>
      <c r="J3463" s="315"/>
      <c r="K3463" s="315">
        <v>4805</v>
      </c>
      <c r="L3463" s="315" t="s">
        <v>2514</v>
      </c>
      <c r="M3463" s="315" t="s">
        <v>776</v>
      </c>
      <c r="N3463" s="315" t="s">
        <v>755</v>
      </c>
      <c r="O3463" s="315"/>
      <c r="P3463" s="315"/>
      <c r="Q3463" s="315"/>
    </row>
    <row r="3464" spans="1:17">
      <c r="A3464" s="315" t="s">
        <v>755</v>
      </c>
      <c r="B3464" s="315" t="s">
        <v>2095</v>
      </c>
      <c r="C3464" s="315" t="s">
        <v>2098</v>
      </c>
      <c r="D3464" s="316">
        <v>5.4</v>
      </c>
      <c r="E3464" s="317">
        <v>5029</v>
      </c>
      <c r="F3464" s="317">
        <v>3092.85</v>
      </c>
      <c r="G3464" s="318">
        <v>40029</v>
      </c>
      <c r="H3464" s="318">
        <v>40386</v>
      </c>
      <c r="I3464" s="318">
        <v>49674</v>
      </c>
      <c r="J3464" s="315"/>
      <c r="K3464" s="315">
        <v>6262</v>
      </c>
      <c r="L3464" s="315" t="s">
        <v>3482</v>
      </c>
      <c r="M3464" s="315" t="s">
        <v>788</v>
      </c>
      <c r="N3464" s="315" t="s">
        <v>755</v>
      </c>
      <c r="O3464" s="315"/>
      <c r="P3464" s="315"/>
      <c r="Q3464" s="315"/>
    </row>
    <row r="3465" spans="1:17">
      <c r="A3465" s="315" t="s">
        <v>755</v>
      </c>
      <c r="B3465" s="315" t="s">
        <v>2095</v>
      </c>
      <c r="C3465" s="315" t="s">
        <v>2096</v>
      </c>
      <c r="D3465" s="316">
        <v>5.4</v>
      </c>
      <c r="E3465" s="317">
        <v>4630</v>
      </c>
      <c r="F3465" s="317">
        <v>3416.94</v>
      </c>
      <c r="G3465" s="318">
        <v>40073</v>
      </c>
      <c r="H3465" s="318">
        <v>40245</v>
      </c>
      <c r="I3465" s="318">
        <v>49674</v>
      </c>
      <c r="J3465" s="315"/>
      <c r="K3465" s="315">
        <v>3110</v>
      </c>
      <c r="L3465" s="315" t="s">
        <v>2198</v>
      </c>
      <c r="M3465" s="315" t="s">
        <v>764</v>
      </c>
      <c r="N3465" s="315" t="s">
        <v>755</v>
      </c>
      <c r="O3465" s="315"/>
      <c r="P3465" s="315"/>
      <c r="Q3465" s="315"/>
    </row>
    <row r="3466" spans="1:17">
      <c r="A3466" s="315" t="s">
        <v>755</v>
      </c>
      <c r="B3466" s="315" t="s">
        <v>2095</v>
      </c>
      <c r="C3466" s="315" t="s">
        <v>2098</v>
      </c>
      <c r="D3466" s="316">
        <v>5.4</v>
      </c>
      <c r="E3466" s="317">
        <v>6015</v>
      </c>
      <c r="F3466" s="317">
        <v>4511.25</v>
      </c>
      <c r="G3466" s="318">
        <v>40084</v>
      </c>
      <c r="H3466" s="318">
        <v>40074</v>
      </c>
      <c r="I3466" s="318">
        <v>49309</v>
      </c>
      <c r="J3466" s="315"/>
      <c r="K3466" s="315">
        <v>5742</v>
      </c>
      <c r="L3466" s="315" t="s">
        <v>896</v>
      </c>
      <c r="M3466" s="315" t="s">
        <v>776</v>
      </c>
      <c r="N3466" s="315" t="s">
        <v>755</v>
      </c>
      <c r="O3466" s="315"/>
      <c r="P3466" s="315"/>
      <c r="Q3466" s="315"/>
    </row>
    <row r="3467" spans="1:17">
      <c r="A3467" s="315" t="s">
        <v>755</v>
      </c>
      <c r="B3467" s="315" t="s">
        <v>2095</v>
      </c>
      <c r="C3467" s="315" t="s">
        <v>2098</v>
      </c>
      <c r="D3467" s="316">
        <v>5.4</v>
      </c>
      <c r="E3467" s="317">
        <v>6112.6299999999983</v>
      </c>
      <c r="F3467" s="317">
        <v>4584.4799999999996</v>
      </c>
      <c r="G3467" s="318">
        <v>40089</v>
      </c>
      <c r="H3467" s="318">
        <v>40038</v>
      </c>
      <c r="I3467" s="318">
        <v>49309</v>
      </c>
      <c r="J3467" s="315"/>
      <c r="K3467" s="315">
        <v>8881</v>
      </c>
      <c r="L3467" s="315" t="s">
        <v>3483</v>
      </c>
      <c r="M3467" s="315" t="s">
        <v>770</v>
      </c>
      <c r="N3467" s="315" t="s">
        <v>755</v>
      </c>
      <c r="O3467" s="315"/>
      <c r="P3467" s="315"/>
      <c r="Q3467" s="315"/>
    </row>
    <row r="3468" spans="1:17">
      <c r="A3468" s="315" t="s">
        <v>755</v>
      </c>
      <c r="B3468" s="315" t="s">
        <v>2095</v>
      </c>
      <c r="C3468" s="315" t="s">
        <v>2098</v>
      </c>
      <c r="D3468" s="316">
        <v>5.4</v>
      </c>
      <c r="E3468" s="317">
        <v>4445</v>
      </c>
      <c r="F3468" s="317">
        <v>1475.73</v>
      </c>
      <c r="G3468" s="318">
        <v>40159</v>
      </c>
      <c r="H3468" s="318">
        <v>41429</v>
      </c>
      <c r="I3468" s="318">
        <v>50770</v>
      </c>
      <c r="J3468" s="315"/>
      <c r="K3468" s="315">
        <v>3360</v>
      </c>
      <c r="L3468" s="315" t="s">
        <v>2558</v>
      </c>
      <c r="M3468" s="315" t="s">
        <v>764</v>
      </c>
      <c r="N3468" s="315" t="s">
        <v>755</v>
      </c>
      <c r="O3468" s="315"/>
      <c r="P3468" s="315"/>
      <c r="Q3468" s="315"/>
    </row>
    <row r="3469" spans="1:17">
      <c r="A3469" s="315" t="s">
        <v>755</v>
      </c>
      <c r="B3469" s="315" t="s">
        <v>2095</v>
      </c>
      <c r="C3469" s="315" t="s">
        <v>2098</v>
      </c>
      <c r="D3469" s="316">
        <v>5.4</v>
      </c>
      <c r="E3469" s="317">
        <v>5039</v>
      </c>
      <c r="F3469" s="317">
        <v>3779.25</v>
      </c>
      <c r="G3469" s="318">
        <v>40107</v>
      </c>
      <c r="H3469" s="318">
        <v>40135</v>
      </c>
      <c r="I3469" s="318">
        <v>49309</v>
      </c>
      <c r="J3469" s="315"/>
      <c r="K3469" s="315">
        <v>4665</v>
      </c>
      <c r="L3469" s="315" t="s">
        <v>3082</v>
      </c>
      <c r="M3469" s="315" t="s">
        <v>776</v>
      </c>
      <c r="N3469" s="315" t="s">
        <v>755</v>
      </c>
      <c r="O3469" s="315"/>
      <c r="P3469" s="315"/>
      <c r="Q3469" s="315"/>
    </row>
    <row r="3470" spans="1:17">
      <c r="A3470" s="315" t="s">
        <v>755</v>
      </c>
      <c r="B3470" s="315" t="s">
        <v>2095</v>
      </c>
      <c r="C3470" s="315" t="s">
        <v>2098</v>
      </c>
      <c r="D3470" s="316">
        <v>5.4</v>
      </c>
      <c r="E3470" s="317">
        <v>5334</v>
      </c>
      <c r="F3470" s="317">
        <v>2128.27</v>
      </c>
      <c r="G3470" s="318">
        <v>40115</v>
      </c>
      <c r="H3470" s="318">
        <v>41081</v>
      </c>
      <c r="I3470" s="318">
        <v>50405</v>
      </c>
      <c r="J3470" s="315"/>
      <c r="K3470" s="315">
        <v>5417</v>
      </c>
      <c r="L3470" s="315" t="s">
        <v>3484</v>
      </c>
      <c r="M3470" s="315" t="s">
        <v>776</v>
      </c>
      <c r="N3470" s="315" t="s">
        <v>755</v>
      </c>
      <c r="O3470" s="315"/>
      <c r="P3470" s="315"/>
      <c r="Q3470" s="315"/>
    </row>
    <row r="3471" spans="1:17">
      <c r="A3471" s="315" t="s">
        <v>755</v>
      </c>
      <c r="B3471" s="315" t="s">
        <v>2095</v>
      </c>
      <c r="C3471" s="315" t="s">
        <v>2098</v>
      </c>
      <c r="D3471" s="316">
        <v>5.4</v>
      </c>
      <c r="E3471" s="317">
        <v>5537</v>
      </c>
      <c r="F3471" s="317">
        <v>3405.2699999999995</v>
      </c>
      <c r="G3471" s="318">
        <v>40121</v>
      </c>
      <c r="H3471" s="318">
        <v>40322</v>
      </c>
      <c r="I3471" s="318">
        <v>49674</v>
      </c>
      <c r="J3471" s="315"/>
      <c r="K3471" s="315">
        <v>2208</v>
      </c>
      <c r="L3471" s="315" t="s">
        <v>3485</v>
      </c>
      <c r="M3471" s="315" t="s">
        <v>758</v>
      </c>
      <c r="N3471" s="315" t="s">
        <v>755</v>
      </c>
      <c r="O3471" s="315"/>
      <c r="P3471" s="315"/>
      <c r="Q3471" s="315"/>
    </row>
    <row r="3472" spans="1:17">
      <c r="A3472" s="315" t="s">
        <v>755</v>
      </c>
      <c r="B3472" s="315" t="s">
        <v>2095</v>
      </c>
      <c r="C3472" s="315" t="s">
        <v>2098</v>
      </c>
      <c r="D3472" s="316">
        <v>5.4</v>
      </c>
      <c r="E3472" s="317">
        <v>5378</v>
      </c>
      <c r="F3472" s="317">
        <v>4033.5</v>
      </c>
      <c r="G3472" s="318">
        <v>40121</v>
      </c>
      <c r="H3472" s="318">
        <v>40108</v>
      </c>
      <c r="I3472" s="318">
        <v>49309</v>
      </c>
      <c r="J3472" s="315"/>
      <c r="K3472" s="315">
        <v>5073</v>
      </c>
      <c r="L3472" s="315" t="s">
        <v>3046</v>
      </c>
      <c r="M3472" s="315" t="s">
        <v>776</v>
      </c>
      <c r="N3472" s="315" t="s">
        <v>755</v>
      </c>
      <c r="O3472" s="315"/>
      <c r="P3472" s="315"/>
      <c r="Q3472" s="315"/>
    </row>
    <row r="3473" spans="1:17">
      <c r="A3473" s="315" t="s">
        <v>755</v>
      </c>
      <c r="B3473" s="315" t="s">
        <v>2095</v>
      </c>
      <c r="C3473" s="315" t="s">
        <v>2096</v>
      </c>
      <c r="D3473" s="316">
        <v>5.4</v>
      </c>
      <c r="E3473" s="317">
        <v>5675.0199999999986</v>
      </c>
      <c r="F3473" s="317">
        <v>5107.5100000000011</v>
      </c>
      <c r="G3473" s="318">
        <v>40137</v>
      </c>
      <c r="H3473" s="318">
        <v>40163</v>
      </c>
      <c r="I3473" s="318">
        <v>49309</v>
      </c>
      <c r="J3473" s="315"/>
      <c r="K3473" s="315">
        <v>5026</v>
      </c>
      <c r="L3473" s="315" t="s">
        <v>1671</v>
      </c>
      <c r="M3473" s="315" t="s">
        <v>776</v>
      </c>
      <c r="N3473" s="315" t="s">
        <v>755</v>
      </c>
      <c r="O3473" s="315"/>
      <c r="P3473" s="315"/>
      <c r="Q3473" s="315"/>
    </row>
    <row r="3474" spans="1:17">
      <c r="A3474" s="315" t="s">
        <v>755</v>
      </c>
      <c r="B3474" s="315" t="s">
        <v>2095</v>
      </c>
      <c r="C3474" s="315" t="s">
        <v>2098</v>
      </c>
      <c r="D3474" s="316">
        <v>5.4</v>
      </c>
      <c r="E3474" s="317">
        <v>5123.2400000000007</v>
      </c>
      <c r="F3474" s="317">
        <v>3842.45</v>
      </c>
      <c r="G3474" s="318">
        <v>40168</v>
      </c>
      <c r="H3474" s="318">
        <v>40164</v>
      </c>
      <c r="I3474" s="318">
        <v>49309</v>
      </c>
      <c r="J3474" s="315"/>
      <c r="K3474" s="315">
        <v>9500</v>
      </c>
      <c r="L3474" s="315" t="s">
        <v>2832</v>
      </c>
      <c r="M3474" s="315" t="s">
        <v>770</v>
      </c>
      <c r="N3474" s="315" t="s">
        <v>755</v>
      </c>
      <c r="O3474" s="315"/>
      <c r="P3474" s="315"/>
      <c r="Q3474" s="315"/>
    </row>
    <row r="3475" spans="1:17">
      <c r="A3475" s="315" t="s">
        <v>755</v>
      </c>
      <c r="B3475" s="315" t="s">
        <v>2095</v>
      </c>
      <c r="C3475" s="315" t="s">
        <v>2096</v>
      </c>
      <c r="D3475" s="316">
        <v>5.4</v>
      </c>
      <c r="E3475" s="317">
        <v>3390</v>
      </c>
      <c r="F3475" s="317">
        <v>2501.8300000000004</v>
      </c>
      <c r="G3475" s="318">
        <v>40162</v>
      </c>
      <c r="H3475" s="318">
        <v>40269</v>
      </c>
      <c r="I3475" s="318">
        <v>49674</v>
      </c>
      <c r="J3475" s="315"/>
      <c r="K3475" s="315">
        <v>1565</v>
      </c>
      <c r="L3475" s="315" t="s">
        <v>3464</v>
      </c>
      <c r="M3475" s="315" t="s">
        <v>766</v>
      </c>
      <c r="N3475" s="315" t="s">
        <v>755</v>
      </c>
      <c r="O3475" s="315"/>
      <c r="P3475" s="315"/>
      <c r="Q3475" s="315"/>
    </row>
    <row r="3476" spans="1:17">
      <c r="A3476" s="315" t="s">
        <v>755</v>
      </c>
      <c r="B3476" s="315" t="s">
        <v>2095</v>
      </c>
      <c r="C3476" s="315" t="s">
        <v>2098</v>
      </c>
      <c r="D3476" s="316">
        <v>5.4</v>
      </c>
      <c r="E3476" s="317">
        <v>5425.55</v>
      </c>
      <c r="F3476" s="317">
        <v>4069.1800000000003</v>
      </c>
      <c r="G3476" s="318">
        <v>40167</v>
      </c>
      <c r="H3476" s="318">
        <v>40075</v>
      </c>
      <c r="I3476" s="318">
        <v>49309</v>
      </c>
      <c r="J3476" s="315"/>
      <c r="K3476" s="315">
        <v>5023</v>
      </c>
      <c r="L3476" s="315" t="s">
        <v>2265</v>
      </c>
      <c r="M3476" s="315" t="s">
        <v>776</v>
      </c>
      <c r="N3476" s="315" t="s">
        <v>755</v>
      </c>
      <c r="O3476" s="315"/>
      <c r="P3476" s="315"/>
      <c r="Q3476" s="315"/>
    </row>
    <row r="3477" spans="1:17">
      <c r="A3477" s="315" t="s">
        <v>755</v>
      </c>
      <c r="B3477" s="315" t="s">
        <v>2095</v>
      </c>
      <c r="C3477" s="315" t="s">
        <v>2098</v>
      </c>
      <c r="D3477" s="316">
        <v>5.4</v>
      </c>
      <c r="E3477" s="317">
        <v>6456</v>
      </c>
      <c r="F3477" s="317">
        <v>3970.45</v>
      </c>
      <c r="G3477" s="318">
        <v>40210</v>
      </c>
      <c r="H3477" s="318">
        <v>40296</v>
      </c>
      <c r="I3477" s="318">
        <v>49674</v>
      </c>
      <c r="J3477" s="315"/>
      <c r="K3477" s="315">
        <v>3417</v>
      </c>
      <c r="L3477" s="315" t="s">
        <v>3486</v>
      </c>
      <c r="M3477" s="315" t="s">
        <v>764</v>
      </c>
      <c r="N3477" s="315" t="s">
        <v>755</v>
      </c>
      <c r="O3477" s="315"/>
      <c r="P3477" s="315"/>
      <c r="Q3477" s="315"/>
    </row>
    <row r="3478" spans="1:17">
      <c r="A3478" s="315" t="s">
        <v>755</v>
      </c>
      <c r="B3478" s="315" t="s">
        <v>2095</v>
      </c>
      <c r="C3478" s="315" t="s">
        <v>2096</v>
      </c>
      <c r="D3478" s="316">
        <v>5.4</v>
      </c>
      <c r="E3478" s="317">
        <v>5196.1100000000006</v>
      </c>
      <c r="F3478" s="317">
        <v>3834.7100000000005</v>
      </c>
      <c r="G3478" s="318">
        <v>40217</v>
      </c>
      <c r="H3478" s="318">
        <v>40269</v>
      </c>
      <c r="I3478" s="318">
        <v>49674</v>
      </c>
      <c r="J3478" s="315"/>
      <c r="K3478" s="315">
        <v>8881</v>
      </c>
      <c r="L3478" s="315" t="s">
        <v>3483</v>
      </c>
      <c r="M3478" s="315" t="s">
        <v>770</v>
      </c>
      <c r="N3478" s="315" t="s">
        <v>755</v>
      </c>
      <c r="O3478" s="315"/>
      <c r="P3478" s="315"/>
      <c r="Q3478" s="315"/>
    </row>
    <row r="3479" spans="1:17">
      <c r="A3479" s="315" t="s">
        <v>755</v>
      </c>
      <c r="B3479" s="315" t="s">
        <v>2095</v>
      </c>
      <c r="C3479" s="315" t="s">
        <v>2096</v>
      </c>
      <c r="D3479" s="316">
        <v>5.4</v>
      </c>
      <c r="E3479" s="317">
        <v>5757</v>
      </c>
      <c r="F3479" s="317">
        <v>4248.66</v>
      </c>
      <c r="G3479" s="318">
        <v>40235</v>
      </c>
      <c r="H3479" s="318">
        <v>40295</v>
      </c>
      <c r="I3479" s="318">
        <v>49674</v>
      </c>
      <c r="J3479" s="315"/>
      <c r="K3479" s="315">
        <v>3766</v>
      </c>
      <c r="L3479" s="315" t="s">
        <v>2629</v>
      </c>
      <c r="M3479" s="315" t="s">
        <v>764</v>
      </c>
      <c r="N3479" s="315" t="s">
        <v>755</v>
      </c>
      <c r="O3479" s="315"/>
      <c r="P3479" s="315"/>
      <c r="Q3479" s="315"/>
    </row>
    <row r="3480" spans="1:17">
      <c r="A3480" s="315" t="s">
        <v>755</v>
      </c>
      <c r="B3480" s="315" t="s">
        <v>2095</v>
      </c>
      <c r="C3480" s="315" t="s">
        <v>2096</v>
      </c>
      <c r="D3480" s="316">
        <v>5.4</v>
      </c>
      <c r="E3480" s="317">
        <v>4848</v>
      </c>
      <c r="F3480" s="317">
        <v>3577.8199999999997</v>
      </c>
      <c r="G3480" s="318">
        <v>40260</v>
      </c>
      <c r="H3480" s="318">
        <v>40309</v>
      </c>
      <c r="I3480" s="318">
        <v>49674</v>
      </c>
      <c r="J3480" s="315"/>
      <c r="K3480" s="315">
        <v>4852</v>
      </c>
      <c r="L3480" s="315" t="s">
        <v>2187</v>
      </c>
      <c r="M3480" s="315" t="s">
        <v>776</v>
      </c>
      <c r="N3480" s="315" t="s">
        <v>755</v>
      </c>
      <c r="O3480" s="315"/>
      <c r="P3480" s="315"/>
      <c r="Q3480" s="315"/>
    </row>
    <row r="3481" spans="1:17">
      <c r="A3481" s="315" t="s">
        <v>755</v>
      </c>
      <c r="B3481" s="315" t="s">
        <v>2095</v>
      </c>
      <c r="C3481" s="315" t="s">
        <v>2098</v>
      </c>
      <c r="D3481" s="316">
        <v>5.4</v>
      </c>
      <c r="E3481" s="317">
        <v>4961</v>
      </c>
      <c r="F3481" s="317">
        <v>3051.0199999999995</v>
      </c>
      <c r="G3481" s="318">
        <v>40259</v>
      </c>
      <c r="H3481" s="318">
        <v>40353</v>
      </c>
      <c r="I3481" s="318">
        <v>49674</v>
      </c>
      <c r="J3481" s="315"/>
      <c r="K3481" s="315">
        <v>9472</v>
      </c>
      <c r="L3481" s="315" t="s">
        <v>2333</v>
      </c>
      <c r="M3481" s="315" t="s">
        <v>770</v>
      </c>
      <c r="N3481" s="315" t="s">
        <v>755</v>
      </c>
      <c r="O3481" s="315"/>
      <c r="P3481" s="315"/>
      <c r="Q3481" s="315"/>
    </row>
    <row r="3482" spans="1:17">
      <c r="A3482" s="315" t="s">
        <v>750</v>
      </c>
      <c r="B3482" s="315" t="s">
        <v>2095</v>
      </c>
      <c r="C3482" s="315" t="s">
        <v>2096</v>
      </c>
      <c r="D3482" s="316">
        <v>5.4</v>
      </c>
      <c r="E3482" s="317">
        <v>4572</v>
      </c>
      <c r="F3482" s="317">
        <v>3124.19</v>
      </c>
      <c r="G3482" s="318">
        <v>40276</v>
      </c>
      <c r="H3482" s="318">
        <v>40331</v>
      </c>
      <c r="I3482" s="318">
        <v>49674</v>
      </c>
      <c r="J3482" s="315"/>
      <c r="K3482" s="315">
        <v>1201</v>
      </c>
      <c r="L3482" s="315" t="s">
        <v>2127</v>
      </c>
      <c r="M3482" s="315" t="s">
        <v>1827</v>
      </c>
      <c r="N3482" s="315" t="s">
        <v>750</v>
      </c>
      <c r="O3482" s="315"/>
      <c r="P3482" s="315"/>
      <c r="Q3482" s="315"/>
    </row>
    <row r="3483" spans="1:17">
      <c r="A3483" s="315" t="s">
        <v>750</v>
      </c>
      <c r="B3483" s="315" t="s">
        <v>2095</v>
      </c>
      <c r="C3483" s="315" t="s">
        <v>2096</v>
      </c>
      <c r="D3483" s="316">
        <v>5.4</v>
      </c>
      <c r="E3483" s="317">
        <v>5300</v>
      </c>
      <c r="F3483" s="317">
        <v>3911.4</v>
      </c>
      <c r="G3483" s="318">
        <v>40317</v>
      </c>
      <c r="H3483" s="318">
        <v>40269</v>
      </c>
      <c r="I3483" s="318">
        <v>49674</v>
      </c>
      <c r="J3483" s="315"/>
      <c r="K3483" s="315">
        <v>8816</v>
      </c>
      <c r="L3483" s="315" t="s">
        <v>2700</v>
      </c>
      <c r="M3483" s="315" t="s">
        <v>784</v>
      </c>
      <c r="N3483" s="315" t="s">
        <v>750</v>
      </c>
      <c r="O3483" s="315"/>
      <c r="P3483" s="315"/>
      <c r="Q3483" s="315"/>
    </row>
    <row r="3484" spans="1:17">
      <c r="A3484" s="315" t="s">
        <v>755</v>
      </c>
      <c r="B3484" s="315" t="s">
        <v>2095</v>
      </c>
      <c r="C3484" s="315" t="s">
        <v>2096</v>
      </c>
      <c r="D3484" s="316">
        <v>5.4</v>
      </c>
      <c r="E3484" s="317">
        <v>3758.01</v>
      </c>
      <c r="F3484" s="317">
        <v>1833.92</v>
      </c>
      <c r="G3484" s="318">
        <v>40366</v>
      </c>
      <c r="H3484" s="318">
        <v>41014</v>
      </c>
      <c r="I3484" s="318">
        <v>50405</v>
      </c>
      <c r="J3484" s="315"/>
      <c r="K3484" s="315">
        <v>8907</v>
      </c>
      <c r="L3484" s="315" t="s">
        <v>2149</v>
      </c>
      <c r="M3484" s="315" t="s">
        <v>784</v>
      </c>
      <c r="N3484" s="315" t="s">
        <v>755</v>
      </c>
      <c r="O3484" s="315"/>
      <c r="P3484" s="315"/>
      <c r="Q3484" s="315"/>
    </row>
    <row r="3485" spans="1:17">
      <c r="A3485" s="315" t="s">
        <v>755</v>
      </c>
      <c r="B3485" s="315" t="s">
        <v>2095</v>
      </c>
      <c r="C3485" s="315" t="s">
        <v>2098</v>
      </c>
      <c r="D3485" s="316">
        <v>5.4</v>
      </c>
      <c r="E3485" s="317">
        <v>5243.2199999999993</v>
      </c>
      <c r="F3485" s="317">
        <v>3224.57</v>
      </c>
      <c r="G3485" s="318">
        <v>40389</v>
      </c>
      <c r="H3485" s="318">
        <v>40434</v>
      </c>
      <c r="I3485" s="318">
        <v>49674</v>
      </c>
      <c r="J3485" s="315"/>
      <c r="K3485" s="315">
        <v>4125</v>
      </c>
      <c r="L3485" s="315" t="s">
        <v>2692</v>
      </c>
      <c r="M3485" s="315" t="s">
        <v>2060</v>
      </c>
      <c r="N3485" s="315" t="s">
        <v>755</v>
      </c>
      <c r="O3485" s="315"/>
      <c r="P3485" s="315"/>
      <c r="Q3485" s="315"/>
    </row>
    <row r="3486" spans="1:17">
      <c r="A3486" s="315" t="s">
        <v>755</v>
      </c>
      <c r="B3486" s="315" t="s">
        <v>2095</v>
      </c>
      <c r="C3486" s="315" t="s">
        <v>2098</v>
      </c>
      <c r="D3486" s="316">
        <v>5.4</v>
      </c>
      <c r="E3486" s="317">
        <v>7548</v>
      </c>
      <c r="F3486" s="317">
        <v>4642.0300000000007</v>
      </c>
      <c r="G3486" s="318">
        <v>40450</v>
      </c>
      <c r="H3486" s="318">
        <v>40451</v>
      </c>
      <c r="I3486" s="318">
        <v>49674</v>
      </c>
      <c r="J3486" s="315"/>
      <c r="K3486" s="315">
        <v>3953</v>
      </c>
      <c r="L3486" s="315" t="s">
        <v>2887</v>
      </c>
      <c r="M3486" s="315" t="s">
        <v>754</v>
      </c>
      <c r="N3486" s="315" t="s">
        <v>755</v>
      </c>
      <c r="O3486" s="315"/>
      <c r="P3486" s="315"/>
      <c r="Q3486" s="315"/>
    </row>
    <row r="3487" spans="1:17">
      <c r="A3487" s="315" t="s">
        <v>755</v>
      </c>
      <c r="B3487" s="315" t="s">
        <v>2095</v>
      </c>
      <c r="C3487" s="315" t="s">
        <v>2098</v>
      </c>
      <c r="D3487" s="316">
        <v>5.4</v>
      </c>
      <c r="E3487" s="317">
        <v>4970</v>
      </c>
      <c r="F3487" s="317">
        <v>3056.55</v>
      </c>
      <c r="G3487" s="318">
        <v>40491</v>
      </c>
      <c r="H3487" s="318">
        <v>40486</v>
      </c>
      <c r="I3487" s="318">
        <v>49674</v>
      </c>
      <c r="J3487" s="315"/>
      <c r="K3487" s="315">
        <v>8156</v>
      </c>
      <c r="L3487" s="315" t="s">
        <v>3487</v>
      </c>
      <c r="M3487" s="315" t="s">
        <v>784</v>
      </c>
      <c r="N3487" s="315" t="s">
        <v>755</v>
      </c>
      <c r="O3487" s="315"/>
      <c r="P3487" s="315"/>
      <c r="Q3487" s="315"/>
    </row>
    <row r="3488" spans="1:17">
      <c r="A3488" s="315" t="s">
        <v>755</v>
      </c>
      <c r="B3488" s="315" t="s">
        <v>2095</v>
      </c>
      <c r="C3488" s="315" t="s">
        <v>2098</v>
      </c>
      <c r="D3488" s="316">
        <v>5.4</v>
      </c>
      <c r="E3488" s="317">
        <v>5641</v>
      </c>
      <c r="F3488" s="317">
        <v>2724.6000000000004</v>
      </c>
      <c r="G3488" s="318">
        <v>40516</v>
      </c>
      <c r="H3488" s="318">
        <v>40878</v>
      </c>
      <c r="I3488" s="318">
        <v>50040</v>
      </c>
      <c r="J3488" s="315"/>
      <c r="K3488" s="315">
        <v>1054</v>
      </c>
      <c r="L3488" s="315" t="s">
        <v>2567</v>
      </c>
      <c r="M3488" s="315" t="s">
        <v>766</v>
      </c>
      <c r="N3488" s="315" t="s">
        <v>755</v>
      </c>
      <c r="O3488" s="315"/>
      <c r="P3488" s="315"/>
      <c r="Q3488" s="315"/>
    </row>
    <row r="3489" spans="1:17">
      <c r="A3489" s="315" t="s">
        <v>755</v>
      </c>
      <c r="B3489" s="315" t="s">
        <v>2095</v>
      </c>
      <c r="C3489" s="315" t="s">
        <v>2098</v>
      </c>
      <c r="D3489" s="316">
        <v>5.4</v>
      </c>
      <c r="E3489" s="317">
        <v>5430.46</v>
      </c>
      <c r="F3489" s="317">
        <v>2622.91</v>
      </c>
      <c r="G3489" s="318">
        <v>40631</v>
      </c>
      <c r="H3489" s="318">
        <v>40669</v>
      </c>
      <c r="I3489" s="318">
        <v>50040</v>
      </c>
      <c r="J3489" s="315"/>
      <c r="K3489" s="315">
        <v>5015</v>
      </c>
      <c r="L3489" s="315" t="s">
        <v>3488</v>
      </c>
      <c r="M3489" s="315" t="s">
        <v>1296</v>
      </c>
      <c r="N3489" s="315" t="s">
        <v>755</v>
      </c>
      <c r="O3489" s="315"/>
      <c r="P3489" s="315"/>
      <c r="Q3489" s="315"/>
    </row>
    <row r="3490" spans="1:17">
      <c r="A3490" s="315" t="s">
        <v>755</v>
      </c>
      <c r="B3490" s="315" t="s">
        <v>2095</v>
      </c>
      <c r="C3490" s="315" t="s">
        <v>2098</v>
      </c>
      <c r="D3490" s="316">
        <v>5.4</v>
      </c>
      <c r="E3490" s="317">
        <v>5973</v>
      </c>
      <c r="F3490" s="317">
        <v>2884.9500000000003</v>
      </c>
      <c r="G3490" s="318">
        <v>40637</v>
      </c>
      <c r="H3490" s="318">
        <v>40703</v>
      </c>
      <c r="I3490" s="318">
        <v>50040</v>
      </c>
      <c r="J3490" s="315"/>
      <c r="K3490" s="315">
        <v>4402</v>
      </c>
      <c r="L3490" s="315" t="s">
        <v>2813</v>
      </c>
      <c r="M3490" s="315" t="s">
        <v>1484</v>
      </c>
      <c r="N3490" s="315" t="s">
        <v>755</v>
      </c>
      <c r="O3490" s="315"/>
      <c r="P3490" s="315"/>
      <c r="Q3490" s="315"/>
    </row>
    <row r="3491" spans="1:17">
      <c r="A3491" s="315" t="s">
        <v>755</v>
      </c>
      <c r="B3491" s="315" t="s">
        <v>2095</v>
      </c>
      <c r="C3491" s="315" t="s">
        <v>2096</v>
      </c>
      <c r="D3491" s="316">
        <v>5.4</v>
      </c>
      <c r="E3491" s="317">
        <v>5342</v>
      </c>
      <c r="F3491" s="317">
        <v>3162.46</v>
      </c>
      <c r="G3491" s="318">
        <v>40638</v>
      </c>
      <c r="H3491" s="318">
        <v>40727</v>
      </c>
      <c r="I3491" s="318">
        <v>50040</v>
      </c>
      <c r="J3491" s="315"/>
      <c r="K3491" s="315">
        <v>1291</v>
      </c>
      <c r="L3491" s="315" t="s">
        <v>1176</v>
      </c>
      <c r="M3491" s="315" t="s">
        <v>766</v>
      </c>
      <c r="N3491" s="315" t="s">
        <v>755</v>
      </c>
      <c r="O3491" s="315"/>
      <c r="P3491" s="315"/>
      <c r="Q3491" s="315"/>
    </row>
    <row r="3492" spans="1:17">
      <c r="A3492" s="315" t="s">
        <v>755</v>
      </c>
      <c r="B3492" s="315" t="s">
        <v>2095</v>
      </c>
      <c r="C3492" s="315" t="s">
        <v>2098</v>
      </c>
      <c r="D3492" s="316">
        <v>5.4</v>
      </c>
      <c r="E3492" s="317">
        <v>5146</v>
      </c>
      <c r="F3492" s="317">
        <v>2053.25</v>
      </c>
      <c r="G3492" s="318">
        <v>40669</v>
      </c>
      <c r="H3492" s="318">
        <v>40984</v>
      </c>
      <c r="I3492" s="318">
        <v>50405</v>
      </c>
      <c r="J3492" s="315"/>
      <c r="K3492" s="315">
        <v>2503</v>
      </c>
      <c r="L3492" s="315" t="s">
        <v>1577</v>
      </c>
      <c r="M3492" s="315" t="s">
        <v>764</v>
      </c>
      <c r="N3492" s="315" t="s">
        <v>755</v>
      </c>
      <c r="O3492" s="315"/>
      <c r="P3492" s="315"/>
      <c r="Q3492" s="315"/>
    </row>
    <row r="3493" spans="1:17">
      <c r="A3493" s="315" t="s">
        <v>755</v>
      </c>
      <c r="B3493" s="315" t="s">
        <v>2095</v>
      </c>
      <c r="C3493" s="315" t="s">
        <v>2142</v>
      </c>
      <c r="D3493" s="316">
        <v>5.4</v>
      </c>
      <c r="E3493" s="317">
        <v>4719</v>
      </c>
      <c r="F3493" s="317">
        <v>2015.01</v>
      </c>
      <c r="G3493" s="318">
        <v>40679</v>
      </c>
      <c r="H3493" s="318">
        <v>40742</v>
      </c>
      <c r="I3493" s="318">
        <v>50040</v>
      </c>
      <c r="J3493" s="315"/>
      <c r="K3493" s="315">
        <v>3953</v>
      </c>
      <c r="L3493" s="315" t="s">
        <v>2887</v>
      </c>
      <c r="M3493" s="315" t="s">
        <v>754</v>
      </c>
      <c r="N3493" s="315" t="s">
        <v>755</v>
      </c>
      <c r="O3493" s="315"/>
      <c r="P3493" s="315"/>
      <c r="Q3493" s="315"/>
    </row>
    <row r="3494" spans="1:17">
      <c r="A3494" s="315" t="s">
        <v>755</v>
      </c>
      <c r="B3494" s="315" t="s">
        <v>2095</v>
      </c>
      <c r="C3494" s="315" t="s">
        <v>2096</v>
      </c>
      <c r="D3494" s="316">
        <v>5.4</v>
      </c>
      <c r="E3494" s="317">
        <v>2580</v>
      </c>
      <c r="F3494" s="317">
        <v>1527.3599999999997</v>
      </c>
      <c r="G3494" s="318">
        <v>40691</v>
      </c>
      <c r="H3494" s="318">
        <v>40908</v>
      </c>
      <c r="I3494" s="318">
        <v>50040</v>
      </c>
      <c r="J3494" s="315"/>
      <c r="K3494" s="315">
        <v>8906</v>
      </c>
      <c r="L3494" s="315" t="s">
        <v>2877</v>
      </c>
      <c r="M3494" s="315" t="s">
        <v>784</v>
      </c>
      <c r="N3494" s="315" t="s">
        <v>755</v>
      </c>
      <c r="O3494" s="315"/>
      <c r="P3494" s="315"/>
      <c r="Q3494" s="315"/>
    </row>
    <row r="3495" spans="1:17">
      <c r="A3495" s="315" t="s">
        <v>755</v>
      </c>
      <c r="B3495" s="315" t="s">
        <v>2095</v>
      </c>
      <c r="C3495" s="315" t="s">
        <v>2098</v>
      </c>
      <c r="D3495" s="316">
        <v>5.4</v>
      </c>
      <c r="E3495" s="317">
        <v>5843</v>
      </c>
      <c r="F3495" s="317">
        <v>2822.1699999999996</v>
      </c>
      <c r="G3495" s="318">
        <v>40700</v>
      </c>
      <c r="H3495" s="318">
        <v>40893</v>
      </c>
      <c r="I3495" s="318">
        <v>50040</v>
      </c>
      <c r="J3495" s="315"/>
      <c r="K3495" s="315">
        <v>6285</v>
      </c>
      <c r="L3495" s="315" t="s">
        <v>3489</v>
      </c>
      <c r="M3495" s="315" t="s">
        <v>788</v>
      </c>
      <c r="N3495" s="315" t="s">
        <v>755</v>
      </c>
      <c r="O3495" s="315"/>
      <c r="P3495" s="315"/>
      <c r="Q3495" s="315"/>
    </row>
    <row r="3496" spans="1:17">
      <c r="A3496" s="315" t="s">
        <v>755</v>
      </c>
      <c r="B3496" s="315" t="s">
        <v>2095</v>
      </c>
      <c r="C3496" s="315" t="s">
        <v>2096</v>
      </c>
      <c r="D3496" s="316">
        <v>5.4</v>
      </c>
      <c r="E3496" s="317">
        <v>4834</v>
      </c>
      <c r="F3496" s="317">
        <v>2334.81</v>
      </c>
      <c r="G3496" s="318">
        <v>40708</v>
      </c>
      <c r="H3496" s="318">
        <v>40753</v>
      </c>
      <c r="I3496" s="318">
        <v>50040</v>
      </c>
      <c r="J3496" s="315"/>
      <c r="K3496" s="315">
        <v>1735</v>
      </c>
      <c r="L3496" s="315" t="s">
        <v>3490</v>
      </c>
      <c r="M3496" s="315" t="s">
        <v>761</v>
      </c>
      <c r="N3496" s="315" t="s">
        <v>755</v>
      </c>
      <c r="O3496" s="315"/>
      <c r="P3496" s="315"/>
      <c r="Q3496" s="315"/>
    </row>
    <row r="3497" spans="1:17">
      <c r="A3497" s="315" t="s">
        <v>755</v>
      </c>
      <c r="B3497" s="315" t="s">
        <v>2095</v>
      </c>
      <c r="C3497" s="315" t="s">
        <v>2096</v>
      </c>
      <c r="D3497" s="316">
        <v>5.4</v>
      </c>
      <c r="E3497" s="317">
        <v>3855</v>
      </c>
      <c r="F3497" s="317">
        <v>2282.16</v>
      </c>
      <c r="G3497" s="318">
        <v>40739</v>
      </c>
      <c r="H3497" s="318">
        <v>40862</v>
      </c>
      <c r="I3497" s="318">
        <v>50040</v>
      </c>
      <c r="J3497" s="315"/>
      <c r="K3497" s="315">
        <v>5212</v>
      </c>
      <c r="L3497" s="315" t="s">
        <v>2102</v>
      </c>
      <c r="M3497" s="315" t="s">
        <v>776</v>
      </c>
      <c r="N3497" s="315" t="s">
        <v>755</v>
      </c>
      <c r="O3497" s="315"/>
      <c r="P3497" s="315"/>
      <c r="Q3497" s="315"/>
    </row>
    <row r="3498" spans="1:17">
      <c r="A3498" s="315" t="s">
        <v>755</v>
      </c>
      <c r="B3498" s="315" t="s">
        <v>2095</v>
      </c>
      <c r="C3498" s="315" t="s">
        <v>2098</v>
      </c>
      <c r="D3498" s="316">
        <v>5.4</v>
      </c>
      <c r="E3498" s="317">
        <v>4816</v>
      </c>
      <c r="F3498" s="317">
        <v>2326.12</v>
      </c>
      <c r="G3498" s="318">
        <v>40758</v>
      </c>
      <c r="H3498" s="318">
        <v>40746</v>
      </c>
      <c r="I3498" s="318">
        <v>50040</v>
      </c>
      <c r="J3498" s="315"/>
      <c r="K3498" s="315">
        <v>3238</v>
      </c>
      <c r="L3498" s="315" t="s">
        <v>3491</v>
      </c>
      <c r="M3498" s="315" t="s">
        <v>764</v>
      </c>
      <c r="N3498" s="315" t="s">
        <v>755</v>
      </c>
      <c r="O3498" s="315"/>
      <c r="P3498" s="315"/>
      <c r="Q3498" s="315"/>
    </row>
    <row r="3499" spans="1:17">
      <c r="A3499" s="315" t="s">
        <v>755</v>
      </c>
      <c r="B3499" s="315" t="s">
        <v>2095</v>
      </c>
      <c r="C3499" s="315" t="s">
        <v>2096</v>
      </c>
      <c r="D3499" s="316">
        <v>5.4</v>
      </c>
      <c r="E3499" s="317">
        <v>5626</v>
      </c>
      <c r="F3499" s="317">
        <v>3330.59</v>
      </c>
      <c r="G3499" s="318">
        <v>40789</v>
      </c>
      <c r="H3499" s="318">
        <v>40786</v>
      </c>
      <c r="I3499" s="318">
        <v>50040</v>
      </c>
      <c r="J3499" s="315"/>
      <c r="K3499" s="315">
        <v>1272</v>
      </c>
      <c r="L3499" s="315" t="s">
        <v>3423</v>
      </c>
      <c r="M3499" s="315" t="s">
        <v>766</v>
      </c>
      <c r="N3499" s="315" t="s">
        <v>755</v>
      </c>
      <c r="O3499" s="315"/>
      <c r="P3499" s="315"/>
      <c r="Q3499" s="315"/>
    </row>
    <row r="3500" spans="1:17">
      <c r="A3500" s="315" t="s">
        <v>755</v>
      </c>
      <c r="B3500" s="315" t="s">
        <v>2095</v>
      </c>
      <c r="C3500" s="315" t="s">
        <v>2098</v>
      </c>
      <c r="D3500" s="316">
        <v>5.4</v>
      </c>
      <c r="E3500" s="317">
        <v>2790</v>
      </c>
      <c r="F3500" s="317">
        <v>1347.57</v>
      </c>
      <c r="G3500" s="318">
        <v>40834</v>
      </c>
      <c r="H3500" s="318">
        <v>40892</v>
      </c>
      <c r="I3500" s="318">
        <v>50040</v>
      </c>
      <c r="J3500" s="315"/>
      <c r="K3500" s="315">
        <v>1964</v>
      </c>
      <c r="L3500" s="315" t="s">
        <v>2932</v>
      </c>
      <c r="M3500" s="315" t="s">
        <v>754</v>
      </c>
      <c r="N3500" s="315" t="s">
        <v>755</v>
      </c>
      <c r="O3500" s="315"/>
      <c r="P3500" s="315"/>
      <c r="Q3500" s="315"/>
    </row>
    <row r="3501" spans="1:17">
      <c r="A3501" s="315" t="s">
        <v>755</v>
      </c>
      <c r="B3501" s="315" t="s">
        <v>2095</v>
      </c>
      <c r="C3501" s="315" t="s">
        <v>2098</v>
      </c>
      <c r="D3501" s="316">
        <v>5.44</v>
      </c>
      <c r="E3501" s="317">
        <v>5734</v>
      </c>
      <c r="F3501" s="317">
        <v>4300.5</v>
      </c>
      <c r="G3501" s="318">
        <v>39570</v>
      </c>
      <c r="H3501" s="318">
        <v>39417</v>
      </c>
      <c r="I3501" s="318">
        <v>48549</v>
      </c>
      <c r="J3501" s="315"/>
      <c r="K3501" s="315">
        <v>9410</v>
      </c>
      <c r="L3501" s="315" t="s">
        <v>3266</v>
      </c>
      <c r="M3501" s="315" t="s">
        <v>781</v>
      </c>
      <c r="N3501" s="315" t="s">
        <v>755</v>
      </c>
      <c r="O3501" s="315"/>
      <c r="P3501" s="315"/>
      <c r="Q3501" s="315"/>
    </row>
    <row r="3502" spans="1:17">
      <c r="A3502" s="315" t="s">
        <v>755</v>
      </c>
      <c r="B3502" s="315" t="s">
        <v>2095</v>
      </c>
      <c r="C3502" s="315" t="s">
        <v>2096</v>
      </c>
      <c r="D3502" s="316">
        <v>5.46</v>
      </c>
      <c r="E3502" s="317">
        <v>4512</v>
      </c>
      <c r="F3502" s="317">
        <v>46.140000000000015</v>
      </c>
      <c r="G3502" s="318">
        <v>40135</v>
      </c>
      <c r="H3502" s="318">
        <v>41440</v>
      </c>
      <c r="I3502" s="318">
        <v>50770</v>
      </c>
      <c r="J3502" s="315"/>
      <c r="K3502" s="315">
        <v>1832</v>
      </c>
      <c r="L3502" s="315" t="s">
        <v>3492</v>
      </c>
      <c r="M3502" s="315" t="s">
        <v>766</v>
      </c>
      <c r="N3502" s="315" t="s">
        <v>755</v>
      </c>
      <c r="O3502" s="315"/>
      <c r="P3502" s="315"/>
      <c r="Q3502" s="315"/>
    </row>
    <row r="3503" spans="1:17">
      <c r="A3503" s="315" t="s">
        <v>755</v>
      </c>
      <c r="B3503" s="315" t="s">
        <v>2095</v>
      </c>
      <c r="C3503" s="315" t="s">
        <v>2096</v>
      </c>
      <c r="D3503" s="316">
        <v>5.46</v>
      </c>
      <c r="E3503" s="317">
        <v>5845</v>
      </c>
      <c r="F3503" s="317">
        <v>2852.35</v>
      </c>
      <c r="G3503" s="318">
        <v>40569</v>
      </c>
      <c r="H3503" s="318">
        <v>41172</v>
      </c>
      <c r="I3503" s="318">
        <v>50405</v>
      </c>
      <c r="J3503" s="315"/>
      <c r="K3503" s="315">
        <v>1055</v>
      </c>
      <c r="L3503" s="315" t="s">
        <v>2439</v>
      </c>
      <c r="M3503" s="315" t="s">
        <v>766</v>
      </c>
      <c r="N3503" s="315" t="s">
        <v>755</v>
      </c>
      <c r="O3503" s="315"/>
      <c r="P3503" s="315"/>
      <c r="Q3503" s="315"/>
    </row>
    <row r="3504" spans="1:17">
      <c r="A3504" s="315" t="s">
        <v>755</v>
      </c>
      <c r="B3504" s="315" t="s">
        <v>2095</v>
      </c>
      <c r="C3504" s="315" t="s">
        <v>2098</v>
      </c>
      <c r="D3504" s="316">
        <v>5.46</v>
      </c>
      <c r="E3504" s="317">
        <v>4532</v>
      </c>
      <c r="F3504" s="317">
        <v>2188.9500000000003</v>
      </c>
      <c r="G3504" s="318">
        <v>40716</v>
      </c>
      <c r="H3504" s="318">
        <v>40745</v>
      </c>
      <c r="I3504" s="318">
        <v>50040</v>
      </c>
      <c r="J3504" s="315"/>
      <c r="K3504" s="315">
        <v>7013</v>
      </c>
      <c r="L3504" s="315" t="s">
        <v>2069</v>
      </c>
      <c r="M3504" s="315" t="s">
        <v>966</v>
      </c>
      <c r="N3504" s="315" t="s">
        <v>755</v>
      </c>
      <c r="O3504" s="315"/>
      <c r="P3504" s="315"/>
      <c r="Q3504" s="315"/>
    </row>
    <row r="3505" spans="1:17">
      <c r="A3505" s="315" t="s">
        <v>755</v>
      </c>
      <c r="B3505" s="315" t="s">
        <v>2095</v>
      </c>
      <c r="C3505" s="315" t="s">
        <v>2098</v>
      </c>
      <c r="D3505" s="316">
        <v>5.46</v>
      </c>
      <c r="E3505" s="317">
        <v>6019</v>
      </c>
      <c r="F3505" s="317">
        <v>2907.18</v>
      </c>
      <c r="G3505" s="318">
        <v>40779</v>
      </c>
      <c r="H3505" s="318">
        <v>40772</v>
      </c>
      <c r="I3505" s="318">
        <v>50040</v>
      </c>
      <c r="J3505" s="315"/>
      <c r="K3505" s="315">
        <v>2610</v>
      </c>
      <c r="L3505" s="315" t="s">
        <v>3493</v>
      </c>
      <c r="M3505" s="315" t="s">
        <v>764</v>
      </c>
      <c r="N3505" s="315" t="s">
        <v>755</v>
      </c>
      <c r="O3505" s="315"/>
      <c r="P3505" s="315"/>
      <c r="Q3505" s="315"/>
    </row>
    <row r="3506" spans="1:17">
      <c r="A3506" s="315" t="s">
        <v>755</v>
      </c>
      <c r="B3506" s="315" t="s">
        <v>2095</v>
      </c>
      <c r="C3506" s="315" t="s">
        <v>2098</v>
      </c>
      <c r="D3506" s="316">
        <v>5.5</v>
      </c>
      <c r="E3506" s="317">
        <v>4929</v>
      </c>
      <c r="F3506" s="317">
        <v>3696.75</v>
      </c>
      <c r="G3506" s="318">
        <v>39570</v>
      </c>
      <c r="H3506" s="318">
        <v>39583</v>
      </c>
      <c r="I3506" s="318">
        <v>48914</v>
      </c>
      <c r="J3506" s="315"/>
      <c r="K3506" s="315">
        <v>9100</v>
      </c>
      <c r="L3506" s="315" t="s">
        <v>2837</v>
      </c>
      <c r="M3506" s="315" t="s">
        <v>781</v>
      </c>
      <c r="N3506" s="315" t="s">
        <v>755</v>
      </c>
      <c r="O3506" s="315"/>
      <c r="P3506" s="315"/>
      <c r="Q3506" s="315"/>
    </row>
    <row r="3507" spans="1:17">
      <c r="A3507" s="315" t="s">
        <v>755</v>
      </c>
      <c r="B3507" s="315" t="s">
        <v>2095</v>
      </c>
      <c r="C3507" s="315" t="s">
        <v>2098</v>
      </c>
      <c r="D3507" s="316">
        <v>5.5</v>
      </c>
      <c r="E3507" s="317">
        <v>6325</v>
      </c>
      <c r="F3507" s="317">
        <v>3054.9800000000005</v>
      </c>
      <c r="G3507" s="318">
        <v>39570</v>
      </c>
      <c r="H3507" s="318">
        <v>40716</v>
      </c>
      <c r="I3507" s="318">
        <v>50040</v>
      </c>
      <c r="J3507" s="315"/>
      <c r="K3507" s="315">
        <v>3114</v>
      </c>
      <c r="L3507" s="315" t="s">
        <v>2642</v>
      </c>
      <c r="M3507" s="315" t="s">
        <v>764</v>
      </c>
      <c r="N3507" s="315" t="s">
        <v>755</v>
      </c>
      <c r="O3507" s="315"/>
      <c r="P3507" s="315"/>
      <c r="Q3507" s="315"/>
    </row>
    <row r="3508" spans="1:17">
      <c r="A3508" s="315" t="s">
        <v>755</v>
      </c>
      <c r="B3508" s="315" t="s">
        <v>2095</v>
      </c>
      <c r="C3508" s="315" t="s">
        <v>2098</v>
      </c>
      <c r="D3508" s="316">
        <v>5.5</v>
      </c>
      <c r="E3508" s="317">
        <v>6069</v>
      </c>
      <c r="F3508" s="317">
        <v>2931.3300000000004</v>
      </c>
      <c r="G3508" s="318">
        <v>39570</v>
      </c>
      <c r="H3508" s="318">
        <v>40686</v>
      </c>
      <c r="I3508" s="318">
        <v>50040</v>
      </c>
      <c r="J3508" s="315"/>
      <c r="K3508" s="315">
        <v>1867</v>
      </c>
      <c r="L3508" s="315" t="s">
        <v>983</v>
      </c>
      <c r="M3508" s="315" t="s">
        <v>766</v>
      </c>
      <c r="N3508" s="315" t="s">
        <v>755</v>
      </c>
      <c r="O3508" s="315"/>
      <c r="P3508" s="315"/>
      <c r="Q3508" s="315"/>
    </row>
    <row r="3509" spans="1:17">
      <c r="A3509" s="315" t="s">
        <v>755</v>
      </c>
      <c r="B3509" s="315" t="s">
        <v>2095</v>
      </c>
      <c r="C3509" s="315" t="s">
        <v>2098</v>
      </c>
      <c r="D3509" s="316">
        <v>5.5</v>
      </c>
      <c r="E3509" s="317">
        <v>4137</v>
      </c>
      <c r="F3509" s="317">
        <v>3102.75</v>
      </c>
      <c r="G3509" s="318">
        <v>39570</v>
      </c>
      <c r="H3509" s="318">
        <v>39700</v>
      </c>
      <c r="I3509" s="318">
        <v>48944</v>
      </c>
      <c r="J3509" s="315"/>
      <c r="K3509" s="315">
        <v>1700</v>
      </c>
      <c r="L3509" s="315" t="s">
        <v>2389</v>
      </c>
      <c r="M3509" s="315" t="s">
        <v>761</v>
      </c>
      <c r="N3509" s="315" t="s">
        <v>755</v>
      </c>
      <c r="O3509" s="315"/>
      <c r="P3509" s="315"/>
      <c r="Q3509" s="315"/>
    </row>
    <row r="3510" spans="1:17">
      <c r="A3510" s="315" t="s">
        <v>755</v>
      </c>
      <c r="B3510" s="315" t="s">
        <v>2095</v>
      </c>
      <c r="C3510" s="315" t="s">
        <v>2098</v>
      </c>
      <c r="D3510" s="316">
        <v>5.5</v>
      </c>
      <c r="E3510" s="317">
        <v>4657</v>
      </c>
      <c r="F3510" s="317">
        <v>3492.75</v>
      </c>
      <c r="G3510" s="318">
        <v>39570</v>
      </c>
      <c r="H3510" s="318">
        <v>39483</v>
      </c>
      <c r="I3510" s="318">
        <v>48914</v>
      </c>
      <c r="J3510" s="315"/>
      <c r="K3510" s="315">
        <v>1616</v>
      </c>
      <c r="L3510" s="315" t="s">
        <v>2364</v>
      </c>
      <c r="M3510" s="315" t="s">
        <v>761</v>
      </c>
      <c r="N3510" s="315" t="s">
        <v>755</v>
      </c>
      <c r="O3510" s="315"/>
      <c r="P3510" s="315"/>
      <c r="Q3510" s="315"/>
    </row>
    <row r="3511" spans="1:17">
      <c r="A3511" s="315" t="s">
        <v>755</v>
      </c>
      <c r="B3511" s="315" t="s">
        <v>2095</v>
      </c>
      <c r="C3511" s="315" t="s">
        <v>2098</v>
      </c>
      <c r="D3511" s="316">
        <v>5.5</v>
      </c>
      <c r="E3511" s="317">
        <v>5354</v>
      </c>
      <c r="F3511" s="317">
        <v>4015.5</v>
      </c>
      <c r="G3511" s="318">
        <v>39570</v>
      </c>
      <c r="H3511" s="318">
        <v>39764</v>
      </c>
      <c r="I3511" s="318">
        <v>48914</v>
      </c>
      <c r="J3511" s="315"/>
      <c r="K3511" s="315">
        <v>1896</v>
      </c>
      <c r="L3511" s="315" t="s">
        <v>2725</v>
      </c>
      <c r="M3511" s="315" t="s">
        <v>754</v>
      </c>
      <c r="N3511" s="315" t="s">
        <v>755</v>
      </c>
      <c r="O3511" s="315"/>
      <c r="P3511" s="315"/>
      <c r="Q3511" s="315"/>
    </row>
    <row r="3512" spans="1:17">
      <c r="A3512" s="315" t="s">
        <v>755</v>
      </c>
      <c r="B3512" s="315" t="s">
        <v>2095</v>
      </c>
      <c r="C3512" s="315" t="s">
        <v>2098</v>
      </c>
      <c r="D3512" s="316">
        <v>5.5</v>
      </c>
      <c r="E3512" s="317">
        <v>4842</v>
      </c>
      <c r="F3512" s="317">
        <v>3631.5</v>
      </c>
      <c r="G3512" s="318">
        <v>39570</v>
      </c>
      <c r="H3512" s="318">
        <v>39748</v>
      </c>
      <c r="I3512" s="318">
        <v>48914</v>
      </c>
      <c r="J3512" s="315"/>
      <c r="K3512" s="315">
        <v>3302</v>
      </c>
      <c r="L3512" s="315" t="s">
        <v>2808</v>
      </c>
      <c r="M3512" s="315" t="s">
        <v>764</v>
      </c>
      <c r="N3512" s="315" t="s">
        <v>755</v>
      </c>
      <c r="O3512" s="315"/>
      <c r="P3512" s="315"/>
      <c r="Q3512" s="315"/>
    </row>
    <row r="3513" spans="1:17">
      <c r="A3513" s="315" t="s">
        <v>755</v>
      </c>
      <c r="B3513" s="315" t="s">
        <v>2095</v>
      </c>
      <c r="C3513" s="315" t="s">
        <v>2098</v>
      </c>
      <c r="D3513" s="316">
        <v>5.5</v>
      </c>
      <c r="E3513" s="317">
        <v>5688</v>
      </c>
      <c r="F3513" s="317">
        <v>3498.13</v>
      </c>
      <c r="G3513" s="318">
        <v>39570</v>
      </c>
      <c r="H3513" s="318">
        <v>40364</v>
      </c>
      <c r="I3513" s="318">
        <v>49674</v>
      </c>
      <c r="J3513" s="315"/>
      <c r="K3513" s="315">
        <v>8712</v>
      </c>
      <c r="L3513" s="315" t="s">
        <v>3369</v>
      </c>
      <c r="M3513" s="315" t="s">
        <v>784</v>
      </c>
      <c r="N3513" s="315" t="s">
        <v>755</v>
      </c>
      <c r="O3513" s="315"/>
      <c r="P3513" s="315"/>
      <c r="Q3513" s="315"/>
    </row>
    <row r="3514" spans="1:17">
      <c r="A3514" s="315" t="s">
        <v>755</v>
      </c>
      <c r="B3514" s="319" t="s">
        <v>2095</v>
      </c>
      <c r="C3514" s="315" t="s">
        <v>2098</v>
      </c>
      <c r="D3514" s="320">
        <v>5.5</v>
      </c>
      <c r="E3514" s="317">
        <v>5273</v>
      </c>
      <c r="F3514" s="317">
        <v>3954.76</v>
      </c>
      <c r="G3514" s="321">
        <v>39581</v>
      </c>
      <c r="H3514" s="321">
        <v>39446</v>
      </c>
      <c r="I3514" s="321">
        <v>48549</v>
      </c>
      <c r="J3514" s="319"/>
      <c r="K3514" s="322">
        <v>8416</v>
      </c>
      <c r="L3514" s="319" t="s">
        <v>785</v>
      </c>
      <c r="M3514" s="319" t="s">
        <v>784</v>
      </c>
      <c r="N3514" s="315" t="s">
        <v>755</v>
      </c>
      <c r="O3514" s="319"/>
      <c r="P3514" s="319"/>
      <c r="Q3514" s="319"/>
    </row>
    <row r="3515" spans="1:17">
      <c r="A3515" s="315" t="s">
        <v>755</v>
      </c>
      <c r="B3515" s="315" t="s">
        <v>2095</v>
      </c>
      <c r="C3515" s="315" t="s">
        <v>2098</v>
      </c>
      <c r="D3515" s="316">
        <v>5.5</v>
      </c>
      <c r="E3515" s="317">
        <v>5512.7299999999987</v>
      </c>
      <c r="F3515" s="317">
        <v>4134.579999999999</v>
      </c>
      <c r="G3515" s="318">
        <v>39570</v>
      </c>
      <c r="H3515" s="318">
        <v>39766</v>
      </c>
      <c r="I3515" s="318">
        <v>48914</v>
      </c>
      <c r="J3515" s="315"/>
      <c r="K3515" s="315">
        <v>4059</v>
      </c>
      <c r="L3515" s="315" t="s">
        <v>2059</v>
      </c>
      <c r="M3515" s="315" t="s">
        <v>2060</v>
      </c>
      <c r="N3515" s="315" t="s">
        <v>755</v>
      </c>
      <c r="O3515" s="315"/>
      <c r="P3515" s="315"/>
      <c r="Q3515" s="315"/>
    </row>
    <row r="3516" spans="1:17">
      <c r="A3516" s="315" t="s">
        <v>750</v>
      </c>
      <c r="B3516" s="315" t="s">
        <v>2095</v>
      </c>
      <c r="C3516" s="315" t="s">
        <v>2096</v>
      </c>
      <c r="D3516" s="316">
        <v>5.5</v>
      </c>
      <c r="E3516" s="317">
        <v>6970</v>
      </c>
      <c r="F3516" s="317">
        <v>6273</v>
      </c>
      <c r="G3516" s="318">
        <v>39570</v>
      </c>
      <c r="H3516" s="318">
        <v>39968</v>
      </c>
      <c r="I3516" s="318">
        <v>49309</v>
      </c>
      <c r="J3516" s="315"/>
      <c r="K3516" s="315">
        <v>3967</v>
      </c>
      <c r="L3516" s="315" t="s">
        <v>2673</v>
      </c>
      <c r="M3516" s="315" t="s">
        <v>754</v>
      </c>
      <c r="N3516" s="315" t="s">
        <v>750</v>
      </c>
      <c r="O3516" s="315"/>
      <c r="P3516" s="315"/>
      <c r="Q3516" s="315"/>
    </row>
    <row r="3517" spans="1:17">
      <c r="A3517" s="315" t="s">
        <v>755</v>
      </c>
      <c r="B3517" s="315" t="s">
        <v>2095</v>
      </c>
      <c r="C3517" s="315" t="s">
        <v>2098</v>
      </c>
      <c r="D3517" s="316">
        <v>5.5</v>
      </c>
      <c r="E3517" s="317">
        <v>4706</v>
      </c>
      <c r="F3517" s="317">
        <v>3529.5</v>
      </c>
      <c r="G3517" s="318">
        <v>39570</v>
      </c>
      <c r="H3517" s="318">
        <v>39791</v>
      </c>
      <c r="I3517" s="318">
        <v>48944</v>
      </c>
      <c r="J3517" s="315"/>
      <c r="K3517" s="315">
        <v>4654</v>
      </c>
      <c r="L3517" s="315" t="s">
        <v>2730</v>
      </c>
      <c r="M3517" s="315" t="s">
        <v>1296</v>
      </c>
      <c r="N3517" s="315" t="s">
        <v>755</v>
      </c>
      <c r="O3517" s="315"/>
      <c r="P3517" s="315"/>
      <c r="Q3517" s="315"/>
    </row>
    <row r="3518" spans="1:17">
      <c r="A3518" s="315" t="s">
        <v>755</v>
      </c>
      <c r="B3518" s="315" t="s">
        <v>2095</v>
      </c>
      <c r="C3518" s="315" t="s">
        <v>2096</v>
      </c>
      <c r="D3518" s="316">
        <v>5.5</v>
      </c>
      <c r="E3518" s="317">
        <v>5417</v>
      </c>
      <c r="F3518" s="317">
        <v>3997.7499999999995</v>
      </c>
      <c r="G3518" s="318">
        <v>39570</v>
      </c>
      <c r="H3518" s="318">
        <v>40490</v>
      </c>
      <c r="I3518" s="318">
        <v>49674</v>
      </c>
      <c r="J3518" s="315"/>
      <c r="K3518" s="315">
        <v>2206</v>
      </c>
      <c r="L3518" s="315" t="s">
        <v>2826</v>
      </c>
      <c r="M3518" s="315" t="s">
        <v>758</v>
      </c>
      <c r="N3518" s="315" t="s">
        <v>755</v>
      </c>
      <c r="O3518" s="315"/>
      <c r="P3518" s="315"/>
      <c r="Q3518" s="315"/>
    </row>
    <row r="3519" spans="1:17">
      <c r="A3519" s="315" t="s">
        <v>755</v>
      </c>
      <c r="B3519" s="315" t="s">
        <v>2095</v>
      </c>
      <c r="C3519" s="315" t="s">
        <v>2098</v>
      </c>
      <c r="D3519" s="316">
        <v>5.5</v>
      </c>
      <c r="E3519" s="317">
        <v>4746</v>
      </c>
      <c r="F3519" s="317">
        <v>3559.5</v>
      </c>
      <c r="G3519" s="318">
        <v>39588</v>
      </c>
      <c r="H3519" s="318">
        <v>39902</v>
      </c>
      <c r="I3519" s="318">
        <v>49279</v>
      </c>
      <c r="J3519" s="315"/>
      <c r="K3519" s="315">
        <v>2545</v>
      </c>
      <c r="L3519" s="315" t="s">
        <v>2697</v>
      </c>
      <c r="M3519" s="315" t="s">
        <v>1296</v>
      </c>
      <c r="N3519" s="315" t="s">
        <v>755</v>
      </c>
      <c r="O3519" s="315"/>
      <c r="P3519" s="315"/>
      <c r="Q3519" s="315"/>
    </row>
    <row r="3520" spans="1:17">
      <c r="A3520" s="315" t="s">
        <v>755</v>
      </c>
      <c r="B3520" s="315" t="s">
        <v>2095</v>
      </c>
      <c r="C3520" s="315" t="s">
        <v>2098</v>
      </c>
      <c r="D3520" s="316">
        <v>5.5</v>
      </c>
      <c r="E3520" s="317">
        <v>5867</v>
      </c>
      <c r="F3520" s="317">
        <v>4400.25</v>
      </c>
      <c r="G3520" s="318">
        <v>39570</v>
      </c>
      <c r="H3520" s="318">
        <v>39701</v>
      </c>
      <c r="I3520" s="318">
        <v>48914</v>
      </c>
      <c r="J3520" s="315"/>
      <c r="K3520" s="315">
        <v>8887</v>
      </c>
      <c r="L3520" s="315" t="s">
        <v>2950</v>
      </c>
      <c r="M3520" s="315" t="s">
        <v>770</v>
      </c>
      <c r="N3520" s="315" t="s">
        <v>755</v>
      </c>
      <c r="O3520" s="315"/>
      <c r="P3520" s="315"/>
      <c r="Q3520" s="315"/>
    </row>
    <row r="3521" spans="1:17">
      <c r="A3521" s="315" t="s">
        <v>750</v>
      </c>
      <c r="B3521" s="315" t="s">
        <v>2095</v>
      </c>
      <c r="C3521" s="315" t="s">
        <v>2096</v>
      </c>
      <c r="D3521" s="316">
        <v>5.5</v>
      </c>
      <c r="E3521" s="317">
        <v>4277</v>
      </c>
      <c r="F3521" s="317">
        <v>3849.3</v>
      </c>
      <c r="G3521" s="318">
        <v>39570</v>
      </c>
      <c r="H3521" s="318">
        <v>39521</v>
      </c>
      <c r="I3521" s="318">
        <v>48914</v>
      </c>
      <c r="J3521" s="315"/>
      <c r="K3521" s="315">
        <v>5417</v>
      </c>
      <c r="L3521" s="315" t="s">
        <v>3484</v>
      </c>
      <c r="M3521" s="315" t="s">
        <v>776</v>
      </c>
      <c r="N3521" s="315" t="s">
        <v>750</v>
      </c>
      <c r="O3521" s="315"/>
      <c r="P3521" s="315"/>
      <c r="Q3521" s="315"/>
    </row>
    <row r="3522" spans="1:17">
      <c r="A3522" s="315" t="s">
        <v>755</v>
      </c>
      <c r="B3522" s="315" t="s">
        <v>2095</v>
      </c>
      <c r="C3522" s="315" t="s">
        <v>2096</v>
      </c>
      <c r="D3522" s="316">
        <v>5.5</v>
      </c>
      <c r="E3522" s="317">
        <v>4870</v>
      </c>
      <c r="F3522" s="317">
        <v>2376.56</v>
      </c>
      <c r="G3522" s="318">
        <v>39575</v>
      </c>
      <c r="H3522" s="318">
        <v>41060</v>
      </c>
      <c r="I3522" s="318">
        <v>50405</v>
      </c>
      <c r="J3522" s="315"/>
      <c r="K3522" s="315">
        <v>8194</v>
      </c>
      <c r="L3522" s="315" t="s">
        <v>3494</v>
      </c>
      <c r="M3522" s="315" t="s">
        <v>784</v>
      </c>
      <c r="N3522" s="315" t="s">
        <v>755</v>
      </c>
      <c r="O3522" s="315"/>
      <c r="P3522" s="315"/>
      <c r="Q3522" s="315"/>
    </row>
    <row r="3523" spans="1:17">
      <c r="A3523" s="315" t="s">
        <v>755</v>
      </c>
      <c r="B3523" s="315" t="s">
        <v>2095</v>
      </c>
      <c r="C3523" s="315" t="s">
        <v>2096</v>
      </c>
      <c r="D3523" s="316">
        <v>5.5</v>
      </c>
      <c r="E3523" s="317">
        <v>6321</v>
      </c>
      <c r="F3523" s="317">
        <v>5688.9</v>
      </c>
      <c r="G3523" s="318">
        <v>39570</v>
      </c>
      <c r="H3523" s="318">
        <v>39749</v>
      </c>
      <c r="I3523" s="318">
        <v>48944</v>
      </c>
      <c r="J3523" s="315"/>
      <c r="K3523" s="315">
        <v>7307</v>
      </c>
      <c r="L3523" s="315" t="s">
        <v>3495</v>
      </c>
      <c r="M3523" s="315" t="s">
        <v>966</v>
      </c>
      <c r="N3523" s="315" t="s">
        <v>755</v>
      </c>
      <c r="O3523" s="315"/>
      <c r="P3523" s="315"/>
      <c r="Q3523" s="315"/>
    </row>
    <row r="3524" spans="1:17">
      <c r="A3524" s="315" t="s">
        <v>755</v>
      </c>
      <c r="B3524" s="315" t="s">
        <v>2095</v>
      </c>
      <c r="C3524" s="315" t="s">
        <v>2098</v>
      </c>
      <c r="D3524" s="316">
        <v>5.5</v>
      </c>
      <c r="E3524" s="317">
        <v>4858</v>
      </c>
      <c r="F3524" s="317">
        <v>3643.5</v>
      </c>
      <c r="G3524" s="318">
        <v>39569</v>
      </c>
      <c r="H3524" s="318">
        <v>40168</v>
      </c>
      <c r="I3524" s="318">
        <v>49309</v>
      </c>
      <c r="J3524" s="315"/>
      <c r="K3524" s="315">
        <v>8704</v>
      </c>
      <c r="L3524" s="315" t="s">
        <v>3475</v>
      </c>
      <c r="M3524" s="315" t="s">
        <v>784</v>
      </c>
      <c r="N3524" s="315" t="s">
        <v>755</v>
      </c>
      <c r="O3524" s="315"/>
      <c r="P3524" s="315"/>
      <c r="Q3524" s="315"/>
    </row>
    <row r="3525" spans="1:17">
      <c r="A3525" s="315" t="s">
        <v>755</v>
      </c>
      <c r="B3525" s="315" t="s">
        <v>2095</v>
      </c>
      <c r="C3525" s="315" t="s">
        <v>2098</v>
      </c>
      <c r="D3525" s="316">
        <v>5.5</v>
      </c>
      <c r="E3525" s="317">
        <v>6177</v>
      </c>
      <c r="F3525" s="317">
        <v>2464.62</v>
      </c>
      <c r="G3525" s="318">
        <v>39615</v>
      </c>
      <c r="H3525" s="318">
        <v>41053</v>
      </c>
      <c r="I3525" s="318">
        <v>50405</v>
      </c>
      <c r="J3525" s="315"/>
      <c r="K3525" s="315">
        <v>1040</v>
      </c>
      <c r="L3525" s="315" t="s">
        <v>2316</v>
      </c>
      <c r="M3525" s="315" t="s">
        <v>766</v>
      </c>
      <c r="N3525" s="315" t="s">
        <v>755</v>
      </c>
      <c r="O3525" s="315"/>
      <c r="P3525" s="315"/>
      <c r="Q3525" s="315"/>
    </row>
    <row r="3526" spans="1:17">
      <c r="A3526" s="315" t="s">
        <v>755</v>
      </c>
      <c r="B3526" s="315" t="s">
        <v>2095</v>
      </c>
      <c r="C3526" s="315" t="s">
        <v>2098</v>
      </c>
      <c r="D3526" s="316">
        <v>5.5</v>
      </c>
      <c r="E3526" s="317">
        <v>5543</v>
      </c>
      <c r="F3526" s="317">
        <v>4157.25</v>
      </c>
      <c r="G3526" s="318">
        <v>39626</v>
      </c>
      <c r="H3526" s="318">
        <v>39745</v>
      </c>
      <c r="I3526" s="318">
        <v>48944</v>
      </c>
      <c r="J3526" s="315"/>
      <c r="K3526" s="315">
        <v>1302</v>
      </c>
      <c r="L3526" s="315" t="s">
        <v>3006</v>
      </c>
      <c r="M3526" s="315" t="s">
        <v>766</v>
      </c>
      <c r="N3526" s="315" t="s">
        <v>755</v>
      </c>
      <c r="O3526" s="315"/>
      <c r="P3526" s="315"/>
      <c r="Q3526" s="315"/>
    </row>
    <row r="3527" spans="1:17">
      <c r="A3527" s="315" t="s">
        <v>755</v>
      </c>
      <c r="B3527" s="315" t="s">
        <v>2095</v>
      </c>
      <c r="C3527" s="315" t="s">
        <v>2098</v>
      </c>
      <c r="D3527" s="316">
        <v>5.5</v>
      </c>
      <c r="E3527" s="317">
        <v>5269</v>
      </c>
      <c r="F3527" s="317">
        <v>3951.75</v>
      </c>
      <c r="G3527" s="318">
        <v>39668</v>
      </c>
      <c r="H3527" s="318">
        <v>39890</v>
      </c>
      <c r="I3527" s="318">
        <v>49309</v>
      </c>
      <c r="J3527" s="315"/>
      <c r="K3527" s="315">
        <v>8580</v>
      </c>
      <c r="L3527" s="315" t="s">
        <v>3496</v>
      </c>
      <c r="M3527" s="315" t="s">
        <v>792</v>
      </c>
      <c r="N3527" s="315" t="s">
        <v>755</v>
      </c>
      <c r="O3527" s="315"/>
      <c r="P3527" s="315"/>
      <c r="Q3527" s="315"/>
    </row>
    <row r="3528" spans="1:17">
      <c r="A3528" s="315" t="s">
        <v>755</v>
      </c>
      <c r="B3528" s="315" t="s">
        <v>2095</v>
      </c>
      <c r="C3528" s="315" t="s">
        <v>2096</v>
      </c>
      <c r="D3528" s="316">
        <v>5.5</v>
      </c>
      <c r="E3528" s="317">
        <v>4773</v>
      </c>
      <c r="F3528" s="317">
        <v>4295.7000000000007</v>
      </c>
      <c r="G3528" s="318">
        <v>39791</v>
      </c>
      <c r="H3528" s="318">
        <v>40171</v>
      </c>
      <c r="I3528" s="318">
        <v>49309</v>
      </c>
      <c r="J3528" s="315"/>
      <c r="K3528" s="315">
        <v>2544</v>
      </c>
      <c r="L3528" s="315" t="s">
        <v>2626</v>
      </c>
      <c r="M3528" s="315" t="s">
        <v>1296</v>
      </c>
      <c r="N3528" s="315" t="s">
        <v>755</v>
      </c>
      <c r="O3528" s="315"/>
      <c r="P3528" s="315"/>
      <c r="Q3528" s="315"/>
    </row>
    <row r="3529" spans="1:17">
      <c r="A3529" s="315" t="s">
        <v>755</v>
      </c>
      <c r="B3529" s="315" t="s">
        <v>2095</v>
      </c>
      <c r="C3529" s="315" t="s">
        <v>2098</v>
      </c>
      <c r="D3529" s="316">
        <v>5.5</v>
      </c>
      <c r="E3529" s="317">
        <v>7536</v>
      </c>
      <c r="F3529" s="317">
        <v>5652</v>
      </c>
      <c r="G3529" s="318">
        <v>39785</v>
      </c>
      <c r="H3529" s="318">
        <v>39846</v>
      </c>
      <c r="I3529" s="318">
        <v>49309</v>
      </c>
      <c r="J3529" s="315"/>
      <c r="K3529" s="315">
        <v>1913</v>
      </c>
      <c r="L3529" s="315" t="s">
        <v>3497</v>
      </c>
      <c r="M3529" s="315" t="s">
        <v>754</v>
      </c>
      <c r="N3529" s="315" t="s">
        <v>755</v>
      </c>
      <c r="O3529" s="315"/>
      <c r="P3529" s="315"/>
      <c r="Q3529" s="315"/>
    </row>
    <row r="3530" spans="1:17">
      <c r="A3530" s="315" t="s">
        <v>750</v>
      </c>
      <c r="B3530" s="315" t="s">
        <v>2095</v>
      </c>
      <c r="C3530" s="315" t="s">
        <v>2098</v>
      </c>
      <c r="D3530" s="316">
        <v>5.5</v>
      </c>
      <c r="E3530" s="317">
        <v>4968</v>
      </c>
      <c r="F3530" s="317">
        <v>3450.0099999999998</v>
      </c>
      <c r="G3530" s="318">
        <v>39801</v>
      </c>
      <c r="H3530" s="318">
        <v>39057</v>
      </c>
      <c r="I3530" s="318">
        <v>48183</v>
      </c>
      <c r="J3530" s="315"/>
      <c r="K3530" s="315">
        <v>8542</v>
      </c>
      <c r="L3530" s="315" t="s">
        <v>2758</v>
      </c>
      <c r="M3530" s="315" t="s">
        <v>784</v>
      </c>
      <c r="N3530" s="315" t="s">
        <v>750</v>
      </c>
      <c r="O3530" s="315"/>
      <c r="P3530" s="315"/>
      <c r="Q3530" s="315"/>
    </row>
    <row r="3531" spans="1:17">
      <c r="A3531" s="315" t="s">
        <v>755</v>
      </c>
      <c r="B3531" s="315" t="s">
        <v>2095</v>
      </c>
      <c r="C3531" s="315" t="s">
        <v>2098</v>
      </c>
      <c r="D3531" s="316">
        <v>5.5</v>
      </c>
      <c r="E3531" s="317">
        <v>5294</v>
      </c>
      <c r="F3531" s="317">
        <v>2960.7200000000003</v>
      </c>
      <c r="G3531" s="318">
        <v>39801</v>
      </c>
      <c r="H3531" s="318">
        <v>39877</v>
      </c>
      <c r="I3531" s="318">
        <v>49309</v>
      </c>
      <c r="J3531" s="315"/>
      <c r="K3531" s="315">
        <v>5502</v>
      </c>
      <c r="L3531" s="315" t="s">
        <v>2162</v>
      </c>
      <c r="M3531" s="315" t="s">
        <v>776</v>
      </c>
      <c r="N3531" s="315" t="s">
        <v>755</v>
      </c>
      <c r="O3531" s="315"/>
      <c r="P3531" s="315"/>
      <c r="Q3531" s="315"/>
    </row>
    <row r="3532" spans="1:17">
      <c r="A3532" s="315" t="s">
        <v>755</v>
      </c>
      <c r="B3532" s="315" t="s">
        <v>2095</v>
      </c>
      <c r="C3532" s="315" t="s">
        <v>2098</v>
      </c>
      <c r="D3532" s="316">
        <v>5.5</v>
      </c>
      <c r="E3532" s="317">
        <v>6730</v>
      </c>
      <c r="F3532" s="317">
        <v>5047.5</v>
      </c>
      <c r="G3532" s="318">
        <v>39892</v>
      </c>
      <c r="H3532" s="318">
        <v>39962</v>
      </c>
      <c r="I3532" s="318">
        <v>49309</v>
      </c>
      <c r="J3532" s="315"/>
      <c r="K3532" s="315">
        <v>1926</v>
      </c>
      <c r="L3532" s="315" t="s">
        <v>2575</v>
      </c>
      <c r="M3532" s="315" t="s">
        <v>754</v>
      </c>
      <c r="N3532" s="315" t="s">
        <v>755</v>
      </c>
      <c r="O3532" s="315"/>
      <c r="P3532" s="315"/>
      <c r="Q3532" s="315"/>
    </row>
    <row r="3533" spans="1:17">
      <c r="A3533" s="315" t="s">
        <v>755</v>
      </c>
      <c r="B3533" s="315" t="s">
        <v>2095</v>
      </c>
      <c r="C3533" s="315" t="s">
        <v>2096</v>
      </c>
      <c r="D3533" s="316">
        <v>5.5</v>
      </c>
      <c r="E3533" s="317">
        <v>5577.11</v>
      </c>
      <c r="F3533" s="317">
        <v>5019.3999999999996</v>
      </c>
      <c r="G3533" s="318">
        <v>39927</v>
      </c>
      <c r="H3533" s="318">
        <v>40035</v>
      </c>
      <c r="I3533" s="318">
        <v>49309</v>
      </c>
      <c r="J3533" s="315"/>
      <c r="K3533" s="315">
        <v>4153</v>
      </c>
      <c r="L3533" s="315" t="s">
        <v>2209</v>
      </c>
      <c r="M3533" s="315" t="s">
        <v>1484</v>
      </c>
      <c r="N3533" s="315" t="s">
        <v>755</v>
      </c>
      <c r="O3533" s="315"/>
      <c r="P3533" s="315"/>
      <c r="Q3533" s="315"/>
    </row>
    <row r="3534" spans="1:17">
      <c r="A3534" s="315" t="s">
        <v>755</v>
      </c>
      <c r="B3534" s="315" t="s">
        <v>2095</v>
      </c>
      <c r="C3534" s="315" t="s">
        <v>2098</v>
      </c>
      <c r="D3534" s="316">
        <v>5.5</v>
      </c>
      <c r="E3534" s="317">
        <v>5283.23</v>
      </c>
      <c r="F3534" s="317">
        <v>2108</v>
      </c>
      <c r="G3534" s="318">
        <v>39947</v>
      </c>
      <c r="H3534" s="318">
        <v>41092</v>
      </c>
      <c r="I3534" s="318">
        <v>50405</v>
      </c>
      <c r="J3534" s="315"/>
      <c r="K3534" s="315">
        <v>9116</v>
      </c>
      <c r="L3534" s="315" t="s">
        <v>3498</v>
      </c>
      <c r="M3534" s="315" t="s">
        <v>770</v>
      </c>
      <c r="N3534" s="315" t="s">
        <v>755</v>
      </c>
      <c r="O3534" s="315"/>
      <c r="P3534" s="315"/>
      <c r="Q3534" s="315"/>
    </row>
    <row r="3535" spans="1:17">
      <c r="A3535" s="315" t="s">
        <v>755</v>
      </c>
      <c r="B3535" s="315" t="s">
        <v>2095</v>
      </c>
      <c r="C3535" s="315" t="s">
        <v>2098</v>
      </c>
      <c r="D3535" s="316">
        <v>5.5</v>
      </c>
      <c r="E3535" s="317">
        <v>6753</v>
      </c>
      <c r="F3535" s="317">
        <v>2694.45</v>
      </c>
      <c r="G3535" s="318">
        <v>39982</v>
      </c>
      <c r="H3535" s="318">
        <v>41114</v>
      </c>
      <c r="I3535" s="318">
        <v>50405</v>
      </c>
      <c r="J3535" s="315"/>
      <c r="K3535" s="315">
        <v>1142</v>
      </c>
      <c r="L3535" s="315" t="s">
        <v>2419</v>
      </c>
      <c r="M3535" s="315" t="s">
        <v>766</v>
      </c>
      <c r="N3535" s="315" t="s">
        <v>755</v>
      </c>
      <c r="O3535" s="315"/>
      <c r="P3535" s="315"/>
      <c r="Q3535" s="315"/>
    </row>
    <row r="3536" spans="1:17">
      <c r="A3536" s="315" t="s">
        <v>755</v>
      </c>
      <c r="B3536" s="315" t="s">
        <v>2095</v>
      </c>
      <c r="C3536" s="315" t="s">
        <v>2098</v>
      </c>
      <c r="D3536" s="316">
        <v>5.5</v>
      </c>
      <c r="E3536" s="317">
        <v>5501.5499999999993</v>
      </c>
      <c r="F3536" s="317">
        <v>4126.1900000000005</v>
      </c>
      <c r="G3536" s="318">
        <v>40022</v>
      </c>
      <c r="H3536" s="318">
        <v>40131</v>
      </c>
      <c r="I3536" s="318">
        <v>49309</v>
      </c>
      <c r="J3536" s="315"/>
      <c r="K3536" s="315">
        <v>5035</v>
      </c>
      <c r="L3536" s="315" t="s">
        <v>2401</v>
      </c>
      <c r="M3536" s="315" t="s">
        <v>776</v>
      </c>
      <c r="N3536" s="315" t="s">
        <v>755</v>
      </c>
      <c r="O3536" s="315"/>
      <c r="P3536" s="315"/>
      <c r="Q3536" s="315"/>
    </row>
    <row r="3537" spans="1:17">
      <c r="A3537" s="315" t="s">
        <v>755</v>
      </c>
      <c r="B3537" s="315" t="s">
        <v>2095</v>
      </c>
      <c r="C3537" s="315" t="s">
        <v>2098</v>
      </c>
      <c r="D3537" s="316">
        <v>5.5</v>
      </c>
      <c r="E3537" s="317">
        <v>6205</v>
      </c>
      <c r="F3537" s="317">
        <v>3816.09</v>
      </c>
      <c r="G3537" s="318">
        <v>40067</v>
      </c>
      <c r="H3537" s="318">
        <v>40463</v>
      </c>
      <c r="I3537" s="318">
        <v>49674</v>
      </c>
      <c r="J3537" s="315"/>
      <c r="K3537" s="315">
        <v>1635</v>
      </c>
      <c r="L3537" s="315" t="s">
        <v>3499</v>
      </c>
      <c r="M3537" s="315" t="s">
        <v>761</v>
      </c>
      <c r="N3537" s="315" t="s">
        <v>755</v>
      </c>
      <c r="O3537" s="315"/>
      <c r="P3537" s="315"/>
      <c r="Q3537" s="315"/>
    </row>
    <row r="3538" spans="1:17">
      <c r="A3538" s="315" t="s">
        <v>755</v>
      </c>
      <c r="B3538" s="315" t="s">
        <v>2095</v>
      </c>
      <c r="C3538" s="315" t="s">
        <v>2098</v>
      </c>
      <c r="D3538" s="316">
        <v>5.5</v>
      </c>
      <c r="E3538" s="317">
        <v>4600</v>
      </c>
      <c r="F3538" s="317">
        <v>3450</v>
      </c>
      <c r="G3538" s="318">
        <v>40073</v>
      </c>
      <c r="H3538" s="318">
        <v>40056</v>
      </c>
      <c r="I3538" s="318">
        <v>49309</v>
      </c>
      <c r="J3538" s="315"/>
      <c r="K3538" s="315">
        <v>6206</v>
      </c>
      <c r="L3538" s="315" t="s">
        <v>3500</v>
      </c>
      <c r="M3538" s="315" t="s">
        <v>788</v>
      </c>
      <c r="N3538" s="315" t="s">
        <v>755</v>
      </c>
      <c r="O3538" s="315"/>
      <c r="P3538" s="315"/>
      <c r="Q3538" s="315"/>
    </row>
    <row r="3539" spans="1:17">
      <c r="A3539" s="315" t="s">
        <v>755</v>
      </c>
      <c r="B3539" s="315" t="s">
        <v>2095</v>
      </c>
      <c r="C3539" s="315" t="s">
        <v>2098</v>
      </c>
      <c r="D3539" s="316">
        <v>5.5</v>
      </c>
      <c r="E3539" s="317">
        <v>6010</v>
      </c>
      <c r="F3539" s="317">
        <v>3696.17</v>
      </c>
      <c r="G3539" s="318">
        <v>40085</v>
      </c>
      <c r="H3539" s="318">
        <v>40308</v>
      </c>
      <c r="I3539" s="318">
        <v>49674</v>
      </c>
      <c r="J3539" s="315"/>
      <c r="K3539" s="315">
        <v>8717</v>
      </c>
      <c r="L3539" s="315" t="s">
        <v>769</v>
      </c>
      <c r="M3539" s="315" t="s">
        <v>770</v>
      </c>
      <c r="N3539" s="315" t="s">
        <v>755</v>
      </c>
      <c r="O3539" s="315"/>
      <c r="P3539" s="315"/>
      <c r="Q3539" s="315"/>
    </row>
    <row r="3540" spans="1:17">
      <c r="A3540" s="315" t="s">
        <v>755</v>
      </c>
      <c r="B3540" s="315" t="s">
        <v>2095</v>
      </c>
      <c r="C3540" s="315" t="s">
        <v>2098</v>
      </c>
      <c r="D3540" s="316">
        <v>5.5</v>
      </c>
      <c r="E3540" s="317">
        <v>3783</v>
      </c>
      <c r="F3540" s="317">
        <v>2837.25</v>
      </c>
      <c r="G3540" s="318">
        <v>40091</v>
      </c>
      <c r="H3540" s="318">
        <v>40140</v>
      </c>
      <c r="I3540" s="318">
        <v>49309</v>
      </c>
      <c r="J3540" s="315"/>
      <c r="K3540" s="315">
        <v>3622</v>
      </c>
      <c r="L3540" s="315" t="s">
        <v>3501</v>
      </c>
      <c r="M3540" s="315" t="s">
        <v>764</v>
      </c>
      <c r="N3540" s="315" t="s">
        <v>755</v>
      </c>
      <c r="O3540" s="315"/>
      <c r="P3540" s="315"/>
      <c r="Q3540" s="315"/>
    </row>
    <row r="3541" spans="1:17">
      <c r="A3541" s="315" t="s">
        <v>755</v>
      </c>
      <c r="B3541" s="315" t="s">
        <v>2095</v>
      </c>
      <c r="C3541" s="315" t="s">
        <v>2098</v>
      </c>
      <c r="D3541" s="316">
        <v>5.5</v>
      </c>
      <c r="E3541" s="317">
        <v>2206</v>
      </c>
      <c r="F3541" s="317">
        <v>573.96</v>
      </c>
      <c r="G3541" s="318">
        <v>40115</v>
      </c>
      <c r="H3541" s="318">
        <v>42166</v>
      </c>
      <c r="I3541" s="318">
        <v>51501</v>
      </c>
      <c r="J3541" s="315"/>
      <c r="K3541" s="315">
        <v>6907</v>
      </c>
      <c r="L3541" s="315" t="s">
        <v>3102</v>
      </c>
      <c r="M3541" s="315" t="s">
        <v>811</v>
      </c>
      <c r="N3541" s="315" t="s">
        <v>755</v>
      </c>
      <c r="O3541" s="315"/>
      <c r="P3541" s="315"/>
      <c r="Q3541" s="315"/>
    </row>
    <row r="3542" spans="1:17">
      <c r="A3542" s="315" t="s">
        <v>755</v>
      </c>
      <c r="B3542" s="315" t="s">
        <v>2095</v>
      </c>
      <c r="C3542" s="315" t="s">
        <v>2096</v>
      </c>
      <c r="D3542" s="316">
        <v>5.5</v>
      </c>
      <c r="E3542" s="317">
        <v>5055</v>
      </c>
      <c r="F3542" s="317">
        <v>4549.5</v>
      </c>
      <c r="G3542" s="318">
        <v>40119</v>
      </c>
      <c r="H3542" s="318">
        <v>40067</v>
      </c>
      <c r="I3542" s="318">
        <v>49309</v>
      </c>
      <c r="J3542" s="315"/>
      <c r="K3542" s="315">
        <v>9473</v>
      </c>
      <c r="L3542" s="315" t="s">
        <v>2104</v>
      </c>
      <c r="M3542" s="315" t="s">
        <v>770</v>
      </c>
      <c r="N3542" s="315" t="s">
        <v>755</v>
      </c>
      <c r="O3542" s="315"/>
      <c r="P3542" s="315"/>
      <c r="Q3542" s="315"/>
    </row>
    <row r="3543" spans="1:17">
      <c r="A3543" s="315" t="s">
        <v>755</v>
      </c>
      <c r="B3543" s="315" t="s">
        <v>2095</v>
      </c>
      <c r="C3543" s="315" t="s">
        <v>2096</v>
      </c>
      <c r="D3543" s="316">
        <v>5.5</v>
      </c>
      <c r="E3543" s="317">
        <v>6708</v>
      </c>
      <c r="F3543" s="317">
        <v>4950.5</v>
      </c>
      <c r="G3543" s="318">
        <v>40133</v>
      </c>
      <c r="H3543" s="318">
        <v>40353</v>
      </c>
      <c r="I3543" s="318">
        <v>49674</v>
      </c>
      <c r="J3543" s="315"/>
      <c r="K3543" s="315">
        <v>1164</v>
      </c>
      <c r="L3543" s="315" t="s">
        <v>3502</v>
      </c>
      <c r="M3543" s="315" t="s">
        <v>766</v>
      </c>
      <c r="N3543" s="315" t="s">
        <v>755</v>
      </c>
      <c r="O3543" s="315"/>
      <c r="P3543" s="315"/>
      <c r="Q3543" s="315"/>
    </row>
    <row r="3544" spans="1:17">
      <c r="A3544" s="315" t="s">
        <v>755</v>
      </c>
      <c r="B3544" s="315" t="s">
        <v>2095</v>
      </c>
      <c r="C3544" s="315" t="s">
        <v>2098</v>
      </c>
      <c r="D3544" s="316">
        <v>5.5</v>
      </c>
      <c r="E3544" s="317">
        <v>5374</v>
      </c>
      <c r="F3544" s="317">
        <v>4030.5</v>
      </c>
      <c r="G3544" s="318">
        <v>40135</v>
      </c>
      <c r="H3544" s="318">
        <v>40155</v>
      </c>
      <c r="I3544" s="318">
        <v>49309</v>
      </c>
      <c r="J3544" s="315"/>
      <c r="K3544" s="315">
        <v>5436</v>
      </c>
      <c r="L3544" s="315" t="s">
        <v>3114</v>
      </c>
      <c r="M3544" s="315" t="s">
        <v>776</v>
      </c>
      <c r="N3544" s="315" t="s">
        <v>755</v>
      </c>
      <c r="O3544" s="315"/>
      <c r="P3544" s="315"/>
      <c r="Q3544" s="315"/>
    </row>
    <row r="3545" spans="1:17">
      <c r="A3545" s="315" t="s">
        <v>755</v>
      </c>
      <c r="B3545" s="315" t="s">
        <v>2095</v>
      </c>
      <c r="C3545" s="315" t="s">
        <v>2098</v>
      </c>
      <c r="D3545" s="316">
        <v>5.5</v>
      </c>
      <c r="E3545" s="317">
        <v>5967</v>
      </c>
      <c r="F3545" s="317">
        <v>2882.06</v>
      </c>
      <c r="G3545" s="318">
        <v>40218</v>
      </c>
      <c r="H3545" s="318">
        <v>40886</v>
      </c>
      <c r="I3545" s="318">
        <v>50040</v>
      </c>
      <c r="J3545" s="315"/>
      <c r="K3545" s="315">
        <v>3422</v>
      </c>
      <c r="L3545" s="315" t="s">
        <v>793</v>
      </c>
      <c r="M3545" s="315" t="s">
        <v>764</v>
      </c>
      <c r="N3545" s="315" t="s">
        <v>755</v>
      </c>
      <c r="O3545" s="315"/>
      <c r="P3545" s="315"/>
      <c r="Q3545" s="315"/>
    </row>
    <row r="3546" spans="1:17">
      <c r="A3546" s="315" t="s">
        <v>755</v>
      </c>
      <c r="B3546" s="315" t="s">
        <v>2095</v>
      </c>
      <c r="C3546" s="315" t="s">
        <v>2096</v>
      </c>
      <c r="D3546" s="316">
        <v>5.5</v>
      </c>
      <c r="E3546" s="317">
        <v>2876</v>
      </c>
      <c r="F3546" s="317">
        <v>2122.4900000000002</v>
      </c>
      <c r="G3546" s="318">
        <v>40170</v>
      </c>
      <c r="H3546" s="318">
        <v>40530</v>
      </c>
      <c r="I3546" s="318">
        <v>49674</v>
      </c>
      <c r="J3546" s="315"/>
      <c r="K3546" s="315">
        <v>2065</v>
      </c>
      <c r="L3546" s="315" t="s">
        <v>3503</v>
      </c>
      <c r="M3546" s="315" t="s">
        <v>758</v>
      </c>
      <c r="N3546" s="315" t="s">
        <v>755</v>
      </c>
      <c r="O3546" s="315"/>
      <c r="P3546" s="315"/>
      <c r="Q3546" s="315"/>
    </row>
    <row r="3547" spans="1:17">
      <c r="A3547" s="315" t="s">
        <v>755</v>
      </c>
      <c r="B3547" s="315" t="s">
        <v>2095</v>
      </c>
      <c r="C3547" s="315" t="s">
        <v>2096</v>
      </c>
      <c r="D3547" s="316">
        <v>5.5</v>
      </c>
      <c r="E3547" s="317">
        <v>5684</v>
      </c>
      <c r="F3547" s="317">
        <v>4194.79</v>
      </c>
      <c r="G3547" s="318">
        <v>40218</v>
      </c>
      <c r="H3547" s="318">
        <v>40402</v>
      </c>
      <c r="I3547" s="318">
        <v>49674</v>
      </c>
      <c r="J3547" s="315"/>
      <c r="K3547" s="315">
        <v>1344</v>
      </c>
      <c r="L3547" s="315" t="s">
        <v>3412</v>
      </c>
      <c r="M3547" s="315" t="s">
        <v>766</v>
      </c>
      <c r="N3547" s="315" t="s">
        <v>755</v>
      </c>
      <c r="O3547" s="315"/>
      <c r="P3547" s="315"/>
      <c r="Q3547" s="315"/>
    </row>
    <row r="3548" spans="1:17">
      <c r="A3548" s="315" t="s">
        <v>750</v>
      </c>
      <c r="B3548" s="315" t="s">
        <v>2095</v>
      </c>
      <c r="C3548" s="315" t="s">
        <v>2096</v>
      </c>
      <c r="D3548" s="316">
        <v>5.5</v>
      </c>
      <c r="E3548" s="317">
        <v>1863.01</v>
      </c>
      <c r="F3548" s="317">
        <v>1374.8899999999999</v>
      </c>
      <c r="G3548" s="318">
        <v>40294</v>
      </c>
      <c r="H3548" s="318">
        <v>40441</v>
      </c>
      <c r="I3548" s="318">
        <v>49674</v>
      </c>
      <c r="J3548" s="315"/>
      <c r="K3548" s="315">
        <v>8903</v>
      </c>
      <c r="L3548" s="315" t="s">
        <v>1283</v>
      </c>
      <c r="M3548" s="315" t="s">
        <v>784</v>
      </c>
      <c r="N3548" s="315" t="s">
        <v>750</v>
      </c>
      <c r="O3548" s="315"/>
      <c r="P3548" s="315"/>
      <c r="Q3548" s="315"/>
    </row>
    <row r="3549" spans="1:17">
      <c r="A3549" s="315" t="s">
        <v>755</v>
      </c>
      <c r="B3549" s="315" t="s">
        <v>2095</v>
      </c>
      <c r="C3549" s="315" t="s">
        <v>2098</v>
      </c>
      <c r="D3549" s="316">
        <v>5.5</v>
      </c>
      <c r="E3549" s="317">
        <v>5486</v>
      </c>
      <c r="F3549" s="317">
        <v>3373.91</v>
      </c>
      <c r="G3549" s="318">
        <v>40303</v>
      </c>
      <c r="H3549" s="318">
        <v>40332</v>
      </c>
      <c r="I3549" s="318">
        <v>49674</v>
      </c>
      <c r="J3549" s="315"/>
      <c r="K3549" s="315">
        <v>9100</v>
      </c>
      <c r="L3549" s="315" t="s">
        <v>2837</v>
      </c>
      <c r="M3549" s="315" t="s">
        <v>781</v>
      </c>
      <c r="N3549" s="315" t="s">
        <v>755</v>
      </c>
      <c r="O3549" s="315"/>
      <c r="P3549" s="315"/>
      <c r="Q3549" s="315"/>
    </row>
    <row r="3550" spans="1:17">
      <c r="A3550" s="315" t="s">
        <v>755</v>
      </c>
      <c r="B3550" s="315" t="s">
        <v>2095</v>
      </c>
      <c r="C3550" s="315" t="s">
        <v>2098</v>
      </c>
      <c r="D3550" s="316">
        <v>5.5</v>
      </c>
      <c r="E3550" s="317">
        <v>5269</v>
      </c>
      <c r="F3550" s="317">
        <v>3240.44</v>
      </c>
      <c r="G3550" s="318">
        <v>40373</v>
      </c>
      <c r="H3550" s="318">
        <v>40359</v>
      </c>
      <c r="I3550" s="318">
        <v>49674</v>
      </c>
      <c r="J3550" s="315"/>
      <c r="K3550" s="315">
        <v>8414</v>
      </c>
      <c r="L3550" s="315" t="s">
        <v>3504</v>
      </c>
      <c r="M3550" s="315" t="s">
        <v>784</v>
      </c>
      <c r="N3550" s="315" t="s">
        <v>755</v>
      </c>
      <c r="O3550" s="315"/>
      <c r="P3550" s="315"/>
      <c r="Q3550" s="315"/>
    </row>
    <row r="3551" spans="1:17">
      <c r="A3551" s="315" t="s">
        <v>755</v>
      </c>
      <c r="B3551" s="315" t="s">
        <v>2095</v>
      </c>
      <c r="C3551" s="315" t="s">
        <v>2096</v>
      </c>
      <c r="D3551" s="316">
        <v>5.5</v>
      </c>
      <c r="E3551" s="317">
        <v>5339</v>
      </c>
      <c r="F3551" s="317">
        <v>3940.1800000000003</v>
      </c>
      <c r="G3551" s="318">
        <v>40392</v>
      </c>
      <c r="H3551" s="318">
        <v>40288</v>
      </c>
      <c r="I3551" s="318">
        <v>49674</v>
      </c>
      <c r="J3551" s="315"/>
      <c r="K3551" s="315">
        <v>4665</v>
      </c>
      <c r="L3551" s="315" t="s">
        <v>3082</v>
      </c>
      <c r="M3551" s="315" t="s">
        <v>776</v>
      </c>
      <c r="N3551" s="315" t="s">
        <v>755</v>
      </c>
      <c r="O3551" s="315"/>
      <c r="P3551" s="315"/>
      <c r="Q3551" s="315"/>
    </row>
    <row r="3552" spans="1:17">
      <c r="A3552" s="315" t="s">
        <v>755</v>
      </c>
      <c r="B3552" s="315" t="s">
        <v>2095</v>
      </c>
      <c r="C3552" s="315" t="s">
        <v>2098</v>
      </c>
      <c r="D3552" s="316">
        <v>5.5</v>
      </c>
      <c r="E3552" s="317">
        <v>4891</v>
      </c>
      <c r="F3552" s="317">
        <v>3007.98</v>
      </c>
      <c r="G3552" s="318">
        <v>40409</v>
      </c>
      <c r="H3552" s="318">
        <v>40532</v>
      </c>
      <c r="I3552" s="318">
        <v>49674</v>
      </c>
      <c r="J3552" s="315"/>
      <c r="K3552" s="315">
        <v>4314</v>
      </c>
      <c r="L3552" s="315" t="s">
        <v>2705</v>
      </c>
      <c r="M3552" s="315" t="s">
        <v>776</v>
      </c>
      <c r="N3552" s="315" t="s">
        <v>755</v>
      </c>
      <c r="O3552" s="315"/>
      <c r="P3552" s="315"/>
      <c r="Q3552" s="315"/>
    </row>
    <row r="3553" spans="1:17">
      <c r="A3553" s="315" t="s">
        <v>755</v>
      </c>
      <c r="B3553" s="315" t="s">
        <v>2095</v>
      </c>
      <c r="C3553" s="315" t="s">
        <v>2098</v>
      </c>
      <c r="D3553" s="316">
        <v>5.5</v>
      </c>
      <c r="E3553" s="317">
        <v>6048</v>
      </c>
      <c r="F3553" s="317">
        <v>3719.5400000000004</v>
      </c>
      <c r="G3553" s="318">
        <v>40407</v>
      </c>
      <c r="H3553" s="318">
        <v>40316</v>
      </c>
      <c r="I3553" s="318">
        <v>49674</v>
      </c>
      <c r="J3553" s="315"/>
      <c r="K3553" s="315">
        <v>8453</v>
      </c>
      <c r="L3553" s="315" t="s">
        <v>3505</v>
      </c>
      <c r="M3553" s="315" t="s">
        <v>784</v>
      </c>
      <c r="N3553" s="315" t="s">
        <v>755</v>
      </c>
      <c r="O3553" s="315"/>
      <c r="P3553" s="315"/>
      <c r="Q3553" s="315"/>
    </row>
    <row r="3554" spans="1:17">
      <c r="A3554" s="315" t="s">
        <v>755</v>
      </c>
      <c r="B3554" s="315" t="s">
        <v>2095</v>
      </c>
      <c r="C3554" s="315" t="s">
        <v>2096</v>
      </c>
      <c r="D3554" s="316">
        <v>5.5</v>
      </c>
      <c r="E3554" s="317">
        <v>1968</v>
      </c>
      <c r="F3554" s="317">
        <v>1165.05</v>
      </c>
      <c r="G3554" s="318">
        <v>40451</v>
      </c>
      <c r="H3554" s="318">
        <v>40667</v>
      </c>
      <c r="I3554" s="318">
        <v>50040</v>
      </c>
      <c r="J3554" s="315"/>
      <c r="K3554" s="315">
        <v>8926</v>
      </c>
      <c r="L3554" s="315" t="s">
        <v>3506</v>
      </c>
      <c r="M3554" s="315" t="s">
        <v>784</v>
      </c>
      <c r="N3554" s="315" t="s">
        <v>755</v>
      </c>
      <c r="O3554" s="315"/>
      <c r="P3554" s="315"/>
      <c r="Q3554" s="315"/>
    </row>
    <row r="3555" spans="1:17">
      <c r="A3555" s="315" t="s">
        <v>755</v>
      </c>
      <c r="B3555" s="315" t="s">
        <v>2095</v>
      </c>
      <c r="C3555" s="315" t="s">
        <v>2098</v>
      </c>
      <c r="D3555" s="316">
        <v>5.5</v>
      </c>
      <c r="E3555" s="317">
        <v>5756</v>
      </c>
      <c r="F3555" s="317">
        <v>3539.95</v>
      </c>
      <c r="G3555" s="318">
        <v>40477</v>
      </c>
      <c r="H3555" s="318">
        <v>40511</v>
      </c>
      <c r="I3555" s="318">
        <v>49674</v>
      </c>
      <c r="J3555" s="315"/>
      <c r="K3555" s="315">
        <v>3110</v>
      </c>
      <c r="L3555" s="315" t="s">
        <v>2198</v>
      </c>
      <c r="M3555" s="315" t="s">
        <v>764</v>
      </c>
      <c r="N3555" s="315" t="s">
        <v>755</v>
      </c>
      <c r="O3555" s="315"/>
      <c r="P3555" s="315"/>
      <c r="Q3555" s="315"/>
    </row>
    <row r="3556" spans="1:17">
      <c r="A3556" s="315" t="s">
        <v>755</v>
      </c>
      <c r="B3556" s="315" t="s">
        <v>2095</v>
      </c>
      <c r="C3556" s="315" t="s">
        <v>2096</v>
      </c>
      <c r="D3556" s="316">
        <v>5.5</v>
      </c>
      <c r="E3556" s="317">
        <v>5223.37</v>
      </c>
      <c r="F3556" s="317">
        <v>3092.2300000000005</v>
      </c>
      <c r="G3556" s="318">
        <v>40519</v>
      </c>
      <c r="H3556" s="318">
        <v>40809</v>
      </c>
      <c r="I3556" s="318">
        <v>50040</v>
      </c>
      <c r="J3556" s="315"/>
      <c r="K3556" s="315">
        <v>5043</v>
      </c>
      <c r="L3556" s="315" t="s">
        <v>3507</v>
      </c>
      <c r="M3556" s="315" t="s">
        <v>776</v>
      </c>
      <c r="N3556" s="315" t="s">
        <v>755</v>
      </c>
      <c r="O3556" s="315"/>
      <c r="P3556" s="315"/>
      <c r="Q3556" s="315"/>
    </row>
    <row r="3557" spans="1:17">
      <c r="A3557" s="315" t="s">
        <v>755</v>
      </c>
      <c r="B3557" s="315" t="s">
        <v>2095</v>
      </c>
      <c r="C3557" s="315" t="s">
        <v>2098</v>
      </c>
      <c r="D3557" s="316">
        <v>5.5</v>
      </c>
      <c r="E3557" s="317">
        <v>5906.4599999999991</v>
      </c>
      <c r="F3557" s="317">
        <v>3632.4699999999993</v>
      </c>
      <c r="G3557" s="318">
        <v>40521</v>
      </c>
      <c r="H3557" s="318">
        <v>40528</v>
      </c>
      <c r="I3557" s="318">
        <v>49674</v>
      </c>
      <c r="J3557" s="315"/>
      <c r="K3557" s="315">
        <v>4105</v>
      </c>
      <c r="L3557" s="315" t="s">
        <v>3190</v>
      </c>
      <c r="M3557" s="315" t="s">
        <v>1484</v>
      </c>
      <c r="N3557" s="315" t="s">
        <v>755</v>
      </c>
      <c r="O3557" s="315"/>
      <c r="P3557" s="315"/>
      <c r="Q3557" s="315"/>
    </row>
    <row r="3558" spans="1:17">
      <c r="A3558" s="315" t="s">
        <v>755</v>
      </c>
      <c r="B3558" s="315" t="s">
        <v>2095</v>
      </c>
      <c r="C3558" s="315" t="s">
        <v>2098</v>
      </c>
      <c r="D3558" s="316">
        <v>5.5</v>
      </c>
      <c r="E3558" s="317">
        <v>5347.6799999999994</v>
      </c>
      <c r="F3558" s="317">
        <v>3288.81</v>
      </c>
      <c r="G3558" s="318">
        <v>40532</v>
      </c>
      <c r="H3558" s="318">
        <v>40528</v>
      </c>
      <c r="I3558" s="318">
        <v>49674</v>
      </c>
      <c r="J3558" s="315"/>
      <c r="K3558" s="315">
        <v>4105</v>
      </c>
      <c r="L3558" s="315" t="s">
        <v>3190</v>
      </c>
      <c r="M3558" s="315" t="s">
        <v>1484</v>
      </c>
      <c r="N3558" s="315" t="s">
        <v>755</v>
      </c>
      <c r="O3558" s="315"/>
      <c r="P3558" s="315"/>
      <c r="Q3558" s="315"/>
    </row>
    <row r="3559" spans="1:17">
      <c r="A3559" s="315" t="s">
        <v>755</v>
      </c>
      <c r="B3559" s="319" t="s">
        <v>2095</v>
      </c>
      <c r="C3559" s="319" t="s">
        <v>2098</v>
      </c>
      <c r="D3559" s="320">
        <v>5.5</v>
      </c>
      <c r="E3559" s="317">
        <v>6091</v>
      </c>
      <c r="F3559" s="317">
        <v>2941.95</v>
      </c>
      <c r="G3559" s="321">
        <v>40596</v>
      </c>
      <c r="H3559" s="321">
        <v>40624</v>
      </c>
      <c r="I3559" s="321">
        <v>50040</v>
      </c>
      <c r="J3559" s="319"/>
      <c r="K3559" s="322">
        <v>4411</v>
      </c>
      <c r="L3559" s="319" t="s">
        <v>2341</v>
      </c>
      <c r="M3559" s="319" t="s">
        <v>1484</v>
      </c>
      <c r="N3559" s="315" t="s">
        <v>755</v>
      </c>
      <c r="O3559" s="315"/>
      <c r="P3559" s="315"/>
      <c r="Q3559" s="323"/>
    </row>
    <row r="3560" spans="1:17">
      <c r="A3560" s="315" t="s">
        <v>755</v>
      </c>
      <c r="B3560" s="315" t="s">
        <v>2095</v>
      </c>
      <c r="C3560" s="315" t="s">
        <v>2098</v>
      </c>
      <c r="D3560" s="316">
        <v>5.5</v>
      </c>
      <c r="E3560" s="317">
        <v>2899.1</v>
      </c>
      <c r="F3560" s="317">
        <v>1400.27</v>
      </c>
      <c r="G3560" s="318">
        <v>40665</v>
      </c>
      <c r="H3560" s="318">
        <v>40613</v>
      </c>
      <c r="I3560" s="318">
        <v>50040</v>
      </c>
      <c r="J3560" s="315"/>
      <c r="K3560" s="315">
        <v>4102</v>
      </c>
      <c r="L3560" s="315" t="s">
        <v>2471</v>
      </c>
      <c r="M3560" s="315" t="s">
        <v>1484</v>
      </c>
      <c r="N3560" s="315" t="s">
        <v>755</v>
      </c>
      <c r="O3560" s="315"/>
      <c r="P3560" s="315"/>
      <c r="Q3560" s="315"/>
    </row>
    <row r="3561" spans="1:17">
      <c r="A3561" s="315" t="s">
        <v>755</v>
      </c>
      <c r="B3561" s="315" t="s">
        <v>2095</v>
      </c>
      <c r="C3561" s="315" t="s">
        <v>2096</v>
      </c>
      <c r="D3561" s="316">
        <v>5.5</v>
      </c>
      <c r="E3561" s="317">
        <v>4685.45</v>
      </c>
      <c r="F3561" s="317">
        <v>2773.7799999999997</v>
      </c>
      <c r="G3561" s="318">
        <v>40676</v>
      </c>
      <c r="H3561" s="318">
        <v>40690</v>
      </c>
      <c r="I3561" s="318">
        <v>50040</v>
      </c>
      <c r="J3561" s="315"/>
      <c r="K3561" s="315">
        <v>4562</v>
      </c>
      <c r="L3561" s="315" t="s">
        <v>2528</v>
      </c>
      <c r="M3561" s="315" t="s">
        <v>1296</v>
      </c>
      <c r="N3561" s="315" t="s">
        <v>755</v>
      </c>
      <c r="O3561" s="315"/>
      <c r="P3561" s="315"/>
      <c r="Q3561" s="315"/>
    </row>
    <row r="3562" spans="1:17">
      <c r="A3562" s="315" t="s">
        <v>755</v>
      </c>
      <c r="B3562" s="315" t="s">
        <v>2095</v>
      </c>
      <c r="C3562" s="315" t="s">
        <v>2098</v>
      </c>
      <c r="D3562" s="316">
        <v>5.5</v>
      </c>
      <c r="E3562" s="317">
        <v>4525</v>
      </c>
      <c r="F3562" s="317">
        <v>2185.5700000000002</v>
      </c>
      <c r="G3562" s="318">
        <v>40686</v>
      </c>
      <c r="H3562" s="318">
        <v>40723</v>
      </c>
      <c r="I3562" s="318">
        <v>50040</v>
      </c>
      <c r="J3562" s="315"/>
      <c r="K3562" s="315">
        <v>5507</v>
      </c>
      <c r="L3562" s="315" t="s">
        <v>1125</v>
      </c>
      <c r="M3562" s="315" t="s">
        <v>776</v>
      </c>
      <c r="N3562" s="315" t="s">
        <v>755</v>
      </c>
      <c r="O3562" s="315"/>
      <c r="P3562" s="315"/>
      <c r="Q3562" s="315"/>
    </row>
    <row r="3563" spans="1:17">
      <c r="A3563" s="315" t="s">
        <v>755</v>
      </c>
      <c r="B3563" s="315" t="s">
        <v>2095</v>
      </c>
      <c r="C3563" s="315" t="s">
        <v>2096</v>
      </c>
      <c r="D3563" s="316">
        <v>5.5</v>
      </c>
      <c r="E3563" s="317">
        <v>5328</v>
      </c>
      <c r="F3563" s="317">
        <v>3154.18</v>
      </c>
      <c r="G3563" s="318">
        <v>40672</v>
      </c>
      <c r="H3563" s="318">
        <v>40722</v>
      </c>
      <c r="I3563" s="318">
        <v>50040</v>
      </c>
      <c r="J3563" s="315"/>
      <c r="K3563" s="315">
        <v>2807</v>
      </c>
      <c r="L3563" s="315" t="s">
        <v>3508</v>
      </c>
      <c r="M3563" s="315" t="s">
        <v>1431</v>
      </c>
      <c r="N3563" s="315" t="s">
        <v>755</v>
      </c>
      <c r="O3563" s="315"/>
      <c r="P3563" s="315"/>
      <c r="Q3563" s="315"/>
    </row>
    <row r="3564" spans="1:17">
      <c r="A3564" s="315" t="s">
        <v>755</v>
      </c>
      <c r="B3564" s="315" t="s">
        <v>2095</v>
      </c>
      <c r="C3564" s="315" t="s">
        <v>2098</v>
      </c>
      <c r="D3564" s="316">
        <v>5.5</v>
      </c>
      <c r="E3564" s="317">
        <v>5321.32</v>
      </c>
      <c r="F3564" s="317">
        <v>2570.1999999999998</v>
      </c>
      <c r="G3564" s="318">
        <v>40786</v>
      </c>
      <c r="H3564" s="318">
        <v>40886</v>
      </c>
      <c r="I3564" s="318">
        <v>50040</v>
      </c>
      <c r="J3564" s="315"/>
      <c r="K3564" s="315">
        <v>4147</v>
      </c>
      <c r="L3564" s="315" t="s">
        <v>3209</v>
      </c>
      <c r="M3564" s="315" t="s">
        <v>1484</v>
      </c>
      <c r="N3564" s="315" t="s">
        <v>755</v>
      </c>
      <c r="O3564" s="315"/>
      <c r="P3564" s="315"/>
      <c r="Q3564" s="315"/>
    </row>
    <row r="3565" spans="1:17">
      <c r="A3565" s="315" t="s">
        <v>755</v>
      </c>
      <c r="B3565" s="315" t="s">
        <v>2095</v>
      </c>
      <c r="C3565" s="315" t="s">
        <v>2098</v>
      </c>
      <c r="D3565" s="316">
        <v>5.5</v>
      </c>
      <c r="E3565" s="317">
        <v>3598</v>
      </c>
      <c r="F3565" s="317">
        <v>1737.83</v>
      </c>
      <c r="G3565" s="318">
        <v>40820</v>
      </c>
      <c r="H3565" s="318">
        <v>40898</v>
      </c>
      <c r="I3565" s="318">
        <v>50040</v>
      </c>
      <c r="J3565" s="315"/>
      <c r="K3565" s="315">
        <v>1024</v>
      </c>
      <c r="L3565" s="315" t="s">
        <v>2188</v>
      </c>
      <c r="M3565" s="315" t="s">
        <v>766</v>
      </c>
      <c r="N3565" s="315" t="s">
        <v>755</v>
      </c>
      <c r="O3565" s="315"/>
      <c r="P3565" s="315"/>
      <c r="Q3565" s="315"/>
    </row>
    <row r="3566" spans="1:17">
      <c r="A3566" s="315" t="s">
        <v>755</v>
      </c>
      <c r="B3566" s="315" t="s">
        <v>2095</v>
      </c>
      <c r="C3566" s="315" t="s">
        <v>2098</v>
      </c>
      <c r="D3566" s="316">
        <v>5.5</v>
      </c>
      <c r="E3566" s="317">
        <v>3868.0599999999995</v>
      </c>
      <c r="F3566" s="317">
        <v>1868.25</v>
      </c>
      <c r="G3566" s="318">
        <v>40802</v>
      </c>
      <c r="H3566" s="318">
        <v>40750</v>
      </c>
      <c r="I3566" s="318">
        <v>50040</v>
      </c>
      <c r="J3566" s="315"/>
      <c r="K3566" s="315">
        <v>4203</v>
      </c>
      <c r="L3566" s="315" t="s">
        <v>3509</v>
      </c>
      <c r="M3566" s="315" t="s">
        <v>1484</v>
      </c>
      <c r="N3566" s="315" t="s">
        <v>755</v>
      </c>
      <c r="O3566" s="315"/>
      <c r="P3566" s="315"/>
      <c r="Q3566" s="315"/>
    </row>
    <row r="3567" spans="1:17">
      <c r="A3567" s="315" t="s">
        <v>755</v>
      </c>
      <c r="B3567" s="315" t="s">
        <v>2095</v>
      </c>
      <c r="C3567" s="315" t="s">
        <v>2098</v>
      </c>
      <c r="D3567" s="316">
        <v>5.5</v>
      </c>
      <c r="E3567" s="317">
        <v>2058</v>
      </c>
      <c r="F3567" s="317">
        <v>821.14</v>
      </c>
      <c r="G3567" s="318">
        <v>40842</v>
      </c>
      <c r="H3567" s="318">
        <v>40997</v>
      </c>
      <c r="I3567" s="318">
        <v>50405</v>
      </c>
      <c r="J3567" s="315"/>
      <c r="K3567" s="315">
        <v>1965</v>
      </c>
      <c r="L3567" s="315" t="s">
        <v>3510</v>
      </c>
      <c r="M3567" s="315" t="s">
        <v>754</v>
      </c>
      <c r="N3567" s="315" t="s">
        <v>755</v>
      </c>
      <c r="O3567" s="315"/>
      <c r="P3567" s="315"/>
      <c r="Q3567" s="315"/>
    </row>
    <row r="3568" spans="1:17">
      <c r="A3568" s="315" t="s">
        <v>755</v>
      </c>
      <c r="B3568" s="315" t="s">
        <v>2095</v>
      </c>
      <c r="C3568" s="315" t="s">
        <v>2096</v>
      </c>
      <c r="D3568" s="316">
        <v>5.51</v>
      </c>
      <c r="E3568" s="317">
        <v>4482</v>
      </c>
      <c r="F3568" s="317">
        <v>2653.34</v>
      </c>
      <c r="G3568" s="318">
        <v>40702</v>
      </c>
      <c r="H3568" s="318">
        <v>40897</v>
      </c>
      <c r="I3568" s="318">
        <v>50040</v>
      </c>
      <c r="J3568" s="315"/>
      <c r="K3568" s="315">
        <v>4625</v>
      </c>
      <c r="L3568" s="315" t="s">
        <v>3511</v>
      </c>
      <c r="M3568" s="315" t="s">
        <v>1296</v>
      </c>
      <c r="N3568" s="315" t="s">
        <v>755</v>
      </c>
      <c r="O3568" s="315"/>
      <c r="P3568" s="315"/>
      <c r="Q3568" s="315"/>
    </row>
    <row r="3569" spans="1:17">
      <c r="A3569" s="315" t="s">
        <v>755</v>
      </c>
      <c r="B3569" s="315" t="s">
        <v>2095</v>
      </c>
      <c r="C3569" s="315" t="s">
        <v>2096</v>
      </c>
      <c r="D3569" s="316">
        <v>5.52</v>
      </c>
      <c r="E3569" s="317">
        <v>5644.95</v>
      </c>
      <c r="F3569" s="317">
        <v>3341.8100000000004</v>
      </c>
      <c r="G3569" s="318">
        <v>40542</v>
      </c>
      <c r="H3569" s="318">
        <v>40592</v>
      </c>
      <c r="I3569" s="318">
        <v>50040</v>
      </c>
      <c r="J3569" s="315"/>
      <c r="K3569" s="315">
        <v>2544</v>
      </c>
      <c r="L3569" s="315" t="s">
        <v>2626</v>
      </c>
      <c r="M3569" s="315" t="s">
        <v>1296</v>
      </c>
      <c r="N3569" s="315" t="s">
        <v>755</v>
      </c>
      <c r="O3569" s="315"/>
      <c r="P3569" s="315"/>
      <c r="Q3569" s="315"/>
    </row>
    <row r="3570" spans="1:17">
      <c r="A3570" s="315" t="s">
        <v>755</v>
      </c>
      <c r="B3570" s="315" t="s">
        <v>2095</v>
      </c>
      <c r="C3570" s="315" t="s">
        <v>2096</v>
      </c>
      <c r="D3570" s="316">
        <v>5.52</v>
      </c>
      <c r="E3570" s="317">
        <v>3438</v>
      </c>
      <c r="F3570" s="317">
        <v>2035.3</v>
      </c>
      <c r="G3570" s="318">
        <v>40569</v>
      </c>
      <c r="H3570" s="318">
        <v>40725</v>
      </c>
      <c r="I3570" s="318">
        <v>50040</v>
      </c>
      <c r="J3570" s="315"/>
      <c r="K3570" s="315">
        <v>4414</v>
      </c>
      <c r="L3570" s="315" t="s">
        <v>1627</v>
      </c>
      <c r="M3570" s="315" t="s">
        <v>1484</v>
      </c>
      <c r="N3570" s="315" t="s">
        <v>755</v>
      </c>
      <c r="O3570" s="315"/>
      <c r="P3570" s="315"/>
      <c r="Q3570" s="315"/>
    </row>
    <row r="3571" spans="1:17">
      <c r="A3571" s="315" t="s">
        <v>755</v>
      </c>
      <c r="B3571" s="315" t="s">
        <v>2095</v>
      </c>
      <c r="C3571" s="315" t="s">
        <v>2096</v>
      </c>
      <c r="D3571" s="316">
        <v>5.52</v>
      </c>
      <c r="E3571" s="317">
        <v>1328</v>
      </c>
      <c r="F3571" s="317">
        <v>980.06999999999994</v>
      </c>
      <c r="G3571" s="318">
        <v>40529</v>
      </c>
      <c r="H3571" s="318">
        <v>40504</v>
      </c>
      <c r="I3571" s="318">
        <v>49674</v>
      </c>
      <c r="J3571" s="315"/>
      <c r="K3571" s="315">
        <v>1565</v>
      </c>
      <c r="L3571" s="315" t="s">
        <v>3464</v>
      </c>
      <c r="M3571" s="315" t="s">
        <v>766</v>
      </c>
      <c r="N3571" s="315" t="s">
        <v>755</v>
      </c>
      <c r="O3571" s="315"/>
      <c r="P3571" s="315"/>
      <c r="Q3571" s="315"/>
    </row>
    <row r="3572" spans="1:17">
      <c r="A3572" s="315" t="s">
        <v>755</v>
      </c>
      <c r="B3572" s="315" t="s">
        <v>2095</v>
      </c>
      <c r="C3572" s="315" t="s">
        <v>2098</v>
      </c>
      <c r="D3572" s="316">
        <v>5.52</v>
      </c>
      <c r="E3572" s="317">
        <v>5064</v>
      </c>
      <c r="F3572" s="317">
        <v>2445.94</v>
      </c>
      <c r="G3572" s="318">
        <v>40718</v>
      </c>
      <c r="H3572" s="318">
        <v>40839</v>
      </c>
      <c r="I3572" s="318">
        <v>50040</v>
      </c>
      <c r="J3572" s="315"/>
      <c r="K3572" s="315">
        <v>9248</v>
      </c>
      <c r="L3572" s="315" t="s">
        <v>2746</v>
      </c>
      <c r="M3572" s="315" t="s">
        <v>770</v>
      </c>
      <c r="N3572" s="315" t="s">
        <v>755</v>
      </c>
      <c r="O3572" s="315"/>
      <c r="P3572" s="315"/>
      <c r="Q3572" s="315"/>
    </row>
    <row r="3573" spans="1:17">
      <c r="A3573" s="315" t="s">
        <v>755</v>
      </c>
      <c r="B3573" s="315" t="s">
        <v>2095</v>
      </c>
      <c r="C3573" s="315" t="s">
        <v>2098</v>
      </c>
      <c r="D3573" s="316">
        <v>5.52</v>
      </c>
      <c r="E3573" s="317">
        <v>6272</v>
      </c>
      <c r="F3573" s="317">
        <v>3029.37</v>
      </c>
      <c r="G3573" s="318">
        <v>40736</v>
      </c>
      <c r="H3573" s="318">
        <v>40841</v>
      </c>
      <c r="I3573" s="318">
        <v>50040</v>
      </c>
      <c r="J3573" s="315"/>
      <c r="K3573" s="315">
        <v>3771</v>
      </c>
      <c r="L3573" s="315" t="s">
        <v>3512</v>
      </c>
      <c r="M3573" s="315" t="s">
        <v>764</v>
      </c>
      <c r="N3573" s="315" t="s">
        <v>755</v>
      </c>
      <c r="O3573" s="315"/>
      <c r="P3573" s="315"/>
      <c r="Q3573" s="315"/>
    </row>
    <row r="3574" spans="1:17">
      <c r="A3574" s="315" t="s">
        <v>755</v>
      </c>
      <c r="B3574" s="315" t="s">
        <v>2095</v>
      </c>
      <c r="C3574" s="315" t="s">
        <v>2098</v>
      </c>
      <c r="D3574" s="316">
        <v>5.52</v>
      </c>
      <c r="E3574" s="317">
        <v>5803</v>
      </c>
      <c r="F3574" s="317">
        <v>2802.86</v>
      </c>
      <c r="G3574" s="318">
        <v>40744</v>
      </c>
      <c r="H3574" s="318">
        <v>40835</v>
      </c>
      <c r="I3574" s="318">
        <v>50040</v>
      </c>
      <c r="J3574" s="315"/>
      <c r="K3574" s="315">
        <v>4463</v>
      </c>
      <c r="L3574" s="315" t="s">
        <v>3513</v>
      </c>
      <c r="M3574" s="315" t="s">
        <v>1484</v>
      </c>
      <c r="N3574" s="315" t="s">
        <v>755</v>
      </c>
      <c r="O3574" s="315"/>
      <c r="P3574" s="315"/>
      <c r="Q3574" s="315"/>
    </row>
    <row r="3575" spans="1:17">
      <c r="A3575" s="315" t="s">
        <v>755</v>
      </c>
      <c r="B3575" s="315" t="s">
        <v>2095</v>
      </c>
      <c r="C3575" s="315" t="s">
        <v>2098</v>
      </c>
      <c r="D3575" s="316">
        <v>5.52</v>
      </c>
      <c r="E3575" s="317">
        <v>6055</v>
      </c>
      <c r="F3575" s="317">
        <v>2924.5800000000004</v>
      </c>
      <c r="G3575" s="318">
        <v>40777</v>
      </c>
      <c r="H3575" s="318">
        <v>40823</v>
      </c>
      <c r="I3575" s="318">
        <v>50040</v>
      </c>
      <c r="J3575" s="315"/>
      <c r="K3575" s="315">
        <v>3152</v>
      </c>
      <c r="L3575" s="315" t="s">
        <v>3514</v>
      </c>
      <c r="M3575" s="315" t="s">
        <v>764</v>
      </c>
      <c r="N3575" s="315" t="s">
        <v>755</v>
      </c>
      <c r="O3575" s="315"/>
      <c r="P3575" s="315"/>
      <c r="Q3575" s="315"/>
    </row>
    <row r="3576" spans="1:17">
      <c r="A3576" s="315" t="s">
        <v>755</v>
      </c>
      <c r="B3576" s="315" t="s">
        <v>2095</v>
      </c>
      <c r="C3576" s="315" t="s">
        <v>2096</v>
      </c>
      <c r="D3576" s="316">
        <v>5.52</v>
      </c>
      <c r="E3576" s="317">
        <v>5287</v>
      </c>
      <c r="F3576" s="317">
        <v>3129.91</v>
      </c>
      <c r="G3576" s="318">
        <v>40806</v>
      </c>
      <c r="H3576" s="318">
        <v>40788</v>
      </c>
      <c r="I3576" s="318">
        <v>50040</v>
      </c>
      <c r="J3576" s="315"/>
      <c r="K3576" s="315">
        <v>1450</v>
      </c>
      <c r="L3576" s="315" t="s">
        <v>773</v>
      </c>
      <c r="M3576" s="315" t="s">
        <v>766</v>
      </c>
      <c r="N3576" s="315" t="s">
        <v>755</v>
      </c>
      <c r="O3576" s="315"/>
      <c r="P3576" s="315"/>
      <c r="Q3576" s="315"/>
    </row>
    <row r="3577" spans="1:17">
      <c r="A3577" s="315" t="s">
        <v>750</v>
      </c>
      <c r="B3577" s="315" t="s">
        <v>2095</v>
      </c>
      <c r="C3577" s="315" t="s">
        <v>2098</v>
      </c>
      <c r="D3577" s="316">
        <v>5.52</v>
      </c>
      <c r="E3577" s="317">
        <v>3198</v>
      </c>
      <c r="F3577" s="317">
        <v>1544.64</v>
      </c>
      <c r="G3577" s="318">
        <v>40809</v>
      </c>
      <c r="H3577" s="318">
        <v>40886</v>
      </c>
      <c r="I3577" s="318">
        <v>50040</v>
      </c>
      <c r="J3577" s="315"/>
      <c r="K3577" s="315">
        <v>9445</v>
      </c>
      <c r="L3577" s="315" t="s">
        <v>2536</v>
      </c>
      <c r="M3577" s="315" t="s">
        <v>770</v>
      </c>
      <c r="N3577" s="315" t="s">
        <v>750</v>
      </c>
      <c r="O3577" s="315"/>
      <c r="P3577" s="315"/>
      <c r="Q3577" s="315"/>
    </row>
    <row r="3578" spans="1:17">
      <c r="A3578" s="315" t="s">
        <v>755</v>
      </c>
      <c r="B3578" s="315" t="s">
        <v>2095</v>
      </c>
      <c r="C3578" s="315" t="s">
        <v>2098</v>
      </c>
      <c r="D3578" s="316">
        <v>5.55</v>
      </c>
      <c r="E3578" s="317">
        <v>4941</v>
      </c>
      <c r="F3578" s="317">
        <v>2386.5099999999998</v>
      </c>
      <c r="G3578" s="318">
        <v>40771</v>
      </c>
      <c r="H3578" s="318">
        <v>40813</v>
      </c>
      <c r="I3578" s="318">
        <v>50040</v>
      </c>
      <c r="J3578" s="315"/>
      <c r="K3578" s="315">
        <v>3123</v>
      </c>
      <c r="L3578" s="315" t="s">
        <v>2171</v>
      </c>
      <c r="M3578" s="315" t="s">
        <v>764</v>
      </c>
      <c r="N3578" s="315" t="s">
        <v>755</v>
      </c>
      <c r="O3578" s="315"/>
      <c r="P3578" s="315"/>
      <c r="Q3578" s="315"/>
    </row>
    <row r="3579" spans="1:17">
      <c r="A3579" s="315" t="s">
        <v>755</v>
      </c>
      <c r="B3579" s="315" t="s">
        <v>2095</v>
      </c>
      <c r="C3579" s="315" t="s">
        <v>2098</v>
      </c>
      <c r="D3579" s="316">
        <v>5.55</v>
      </c>
      <c r="E3579" s="317">
        <v>3295</v>
      </c>
      <c r="F3579" s="317">
        <v>1591.49</v>
      </c>
      <c r="G3579" s="318">
        <v>40815</v>
      </c>
      <c r="H3579" s="318">
        <v>40873</v>
      </c>
      <c r="I3579" s="318">
        <v>50040</v>
      </c>
      <c r="J3579" s="315"/>
      <c r="K3579" s="315">
        <v>3176</v>
      </c>
      <c r="L3579" s="315" t="s">
        <v>2871</v>
      </c>
      <c r="M3579" s="315" t="s">
        <v>764</v>
      </c>
      <c r="N3579" s="315" t="s">
        <v>755</v>
      </c>
      <c r="O3579" s="315"/>
      <c r="P3579" s="315"/>
      <c r="Q3579" s="315"/>
    </row>
    <row r="3580" spans="1:17">
      <c r="A3580" s="315" t="s">
        <v>755</v>
      </c>
      <c r="B3580" s="315" t="s">
        <v>2095</v>
      </c>
      <c r="C3580" s="315" t="s">
        <v>2098</v>
      </c>
      <c r="D3580" s="316">
        <v>5.59</v>
      </c>
      <c r="E3580" s="317">
        <v>4822</v>
      </c>
      <c r="F3580" s="317">
        <v>2329.02</v>
      </c>
      <c r="G3580" s="318">
        <v>40739</v>
      </c>
      <c r="H3580" s="318">
        <v>40794</v>
      </c>
      <c r="I3580" s="318">
        <v>50040</v>
      </c>
      <c r="J3580" s="315"/>
      <c r="K3580" s="315">
        <v>3036</v>
      </c>
      <c r="L3580" s="315" t="s">
        <v>3515</v>
      </c>
      <c r="M3580" s="315" t="s">
        <v>764</v>
      </c>
      <c r="N3580" s="315" t="s">
        <v>755</v>
      </c>
      <c r="O3580" s="315"/>
      <c r="P3580" s="315"/>
      <c r="Q3580" s="315"/>
    </row>
    <row r="3581" spans="1:17">
      <c r="A3581" s="315" t="s">
        <v>755</v>
      </c>
      <c r="B3581" s="315" t="s">
        <v>2095</v>
      </c>
      <c r="C3581" s="315" t="s">
        <v>2098</v>
      </c>
      <c r="D3581" s="316">
        <v>5.6</v>
      </c>
      <c r="E3581" s="317">
        <v>4996</v>
      </c>
      <c r="F3581" s="317">
        <v>3747</v>
      </c>
      <c r="G3581" s="318">
        <v>39570</v>
      </c>
      <c r="H3581" s="318">
        <v>39994</v>
      </c>
      <c r="I3581" s="318">
        <v>49309</v>
      </c>
      <c r="J3581" s="315"/>
      <c r="K3581" s="315">
        <v>6333</v>
      </c>
      <c r="L3581" s="315" t="s">
        <v>3258</v>
      </c>
      <c r="M3581" s="315" t="s">
        <v>1712</v>
      </c>
      <c r="N3581" s="315" t="s">
        <v>755</v>
      </c>
      <c r="O3581" s="315"/>
      <c r="P3581" s="315"/>
      <c r="Q3581" s="315"/>
    </row>
    <row r="3582" spans="1:17">
      <c r="A3582" s="315" t="s">
        <v>755</v>
      </c>
      <c r="B3582" s="315" t="s">
        <v>2095</v>
      </c>
      <c r="C3582" s="315" t="s">
        <v>2096</v>
      </c>
      <c r="D3582" s="316">
        <v>5.6</v>
      </c>
      <c r="E3582" s="317">
        <v>3744</v>
      </c>
      <c r="F3582" s="317">
        <v>3369.6</v>
      </c>
      <c r="G3582" s="318">
        <v>39570</v>
      </c>
      <c r="H3582" s="318">
        <v>39827</v>
      </c>
      <c r="I3582" s="318">
        <v>49309</v>
      </c>
      <c r="J3582" s="315"/>
      <c r="K3582" s="315">
        <v>6074</v>
      </c>
      <c r="L3582" s="315" t="s">
        <v>2959</v>
      </c>
      <c r="M3582" s="315" t="s">
        <v>1017</v>
      </c>
      <c r="N3582" s="315" t="s">
        <v>755</v>
      </c>
      <c r="O3582" s="315"/>
      <c r="P3582" s="315"/>
      <c r="Q3582" s="315"/>
    </row>
    <row r="3583" spans="1:17">
      <c r="A3583" s="315" t="s">
        <v>750</v>
      </c>
      <c r="B3583" s="315" t="s">
        <v>2095</v>
      </c>
      <c r="C3583" s="315" t="s">
        <v>2098</v>
      </c>
      <c r="D3583" s="316">
        <v>5.6</v>
      </c>
      <c r="E3583" s="317">
        <v>5488.16</v>
      </c>
      <c r="F3583" s="317">
        <v>4116.13</v>
      </c>
      <c r="G3583" s="318">
        <v>39570</v>
      </c>
      <c r="H3583" s="318">
        <v>39563</v>
      </c>
      <c r="I3583" s="318">
        <v>48944</v>
      </c>
      <c r="J3583" s="315"/>
      <c r="K3583" s="315">
        <v>5033</v>
      </c>
      <c r="L3583" s="315" t="s">
        <v>919</v>
      </c>
      <c r="M3583" s="315" t="s">
        <v>776</v>
      </c>
      <c r="N3583" s="315" t="s">
        <v>750</v>
      </c>
      <c r="O3583" s="315"/>
      <c r="P3583" s="315"/>
      <c r="Q3583" s="315"/>
    </row>
    <row r="3584" spans="1:17">
      <c r="A3584" s="315" t="s">
        <v>755</v>
      </c>
      <c r="B3584" s="315" t="s">
        <v>2095</v>
      </c>
      <c r="C3584" s="315" t="s">
        <v>2098</v>
      </c>
      <c r="D3584" s="316">
        <v>5.6</v>
      </c>
      <c r="E3584" s="317">
        <v>4549</v>
      </c>
      <c r="F3584" s="317">
        <v>3411.75</v>
      </c>
      <c r="G3584" s="318">
        <v>39570</v>
      </c>
      <c r="H3584" s="318">
        <v>40000</v>
      </c>
      <c r="I3584" s="318">
        <v>49309</v>
      </c>
      <c r="J3584" s="315"/>
      <c r="K3584" s="315">
        <v>6333</v>
      </c>
      <c r="L3584" s="315" t="s">
        <v>3258</v>
      </c>
      <c r="M3584" s="315" t="s">
        <v>1712</v>
      </c>
      <c r="N3584" s="315" t="s">
        <v>755</v>
      </c>
      <c r="O3584" s="315"/>
      <c r="P3584" s="315"/>
      <c r="Q3584" s="315"/>
    </row>
    <row r="3585" spans="1:17">
      <c r="A3585" s="315" t="s">
        <v>755</v>
      </c>
      <c r="B3585" s="315" t="s">
        <v>2095</v>
      </c>
      <c r="C3585" s="315" t="s">
        <v>2098</v>
      </c>
      <c r="D3585" s="316">
        <v>5.6</v>
      </c>
      <c r="E3585" s="317">
        <v>7497</v>
      </c>
      <c r="F3585" s="317">
        <v>4498.2</v>
      </c>
      <c r="G3585" s="318">
        <v>39570</v>
      </c>
      <c r="H3585" s="318">
        <v>40092</v>
      </c>
      <c r="I3585" s="318">
        <v>49309</v>
      </c>
      <c r="J3585" s="315"/>
      <c r="K3585" s="315">
        <v>1926</v>
      </c>
      <c r="L3585" s="315" t="s">
        <v>2575</v>
      </c>
      <c r="M3585" s="315" t="s">
        <v>754</v>
      </c>
      <c r="N3585" s="315" t="s">
        <v>755</v>
      </c>
      <c r="O3585" s="315"/>
      <c r="P3585" s="315"/>
      <c r="Q3585" s="315"/>
    </row>
    <row r="3586" spans="1:17">
      <c r="A3586" s="315" t="s">
        <v>755</v>
      </c>
      <c r="B3586" s="315" t="s">
        <v>2095</v>
      </c>
      <c r="C3586" s="315" t="s">
        <v>2098</v>
      </c>
      <c r="D3586" s="316">
        <v>5.6</v>
      </c>
      <c r="E3586" s="317">
        <v>6041</v>
      </c>
      <c r="F3586" s="317">
        <v>4530.75</v>
      </c>
      <c r="G3586" s="318">
        <v>39573</v>
      </c>
      <c r="H3586" s="318">
        <v>39841</v>
      </c>
      <c r="I3586" s="318">
        <v>49309</v>
      </c>
      <c r="J3586" s="315"/>
      <c r="K3586" s="315">
        <v>1175</v>
      </c>
      <c r="L3586" s="315" t="s">
        <v>2221</v>
      </c>
      <c r="M3586" s="315" t="s">
        <v>766</v>
      </c>
      <c r="N3586" s="315" t="s">
        <v>755</v>
      </c>
      <c r="O3586" s="315"/>
      <c r="P3586" s="315"/>
      <c r="Q3586" s="315"/>
    </row>
    <row r="3587" spans="1:17">
      <c r="A3587" s="315" t="s">
        <v>755</v>
      </c>
      <c r="B3587" s="315" t="s">
        <v>2095</v>
      </c>
      <c r="C3587" s="315" t="s">
        <v>2098</v>
      </c>
      <c r="D3587" s="316">
        <v>5.6</v>
      </c>
      <c r="E3587" s="317">
        <v>6176</v>
      </c>
      <c r="F3587" s="317">
        <v>4632</v>
      </c>
      <c r="G3587" s="318">
        <v>39569</v>
      </c>
      <c r="H3587" s="318">
        <v>39494</v>
      </c>
      <c r="I3587" s="318">
        <v>48914</v>
      </c>
      <c r="J3587" s="315"/>
      <c r="K3587" s="315">
        <v>9465</v>
      </c>
      <c r="L3587" s="315" t="s">
        <v>3348</v>
      </c>
      <c r="M3587" s="315" t="s">
        <v>770</v>
      </c>
      <c r="N3587" s="315" t="s">
        <v>755</v>
      </c>
      <c r="O3587" s="315"/>
      <c r="P3587" s="315"/>
      <c r="Q3587" s="315"/>
    </row>
    <row r="3588" spans="1:17">
      <c r="A3588" s="315" t="s">
        <v>755</v>
      </c>
      <c r="B3588" s="315" t="s">
        <v>2095</v>
      </c>
      <c r="C3588" s="315" t="s">
        <v>2096</v>
      </c>
      <c r="D3588" s="316">
        <v>5.6</v>
      </c>
      <c r="E3588" s="317">
        <v>5895</v>
      </c>
      <c r="F3588" s="317">
        <v>5305.5</v>
      </c>
      <c r="G3588" s="318">
        <v>39588</v>
      </c>
      <c r="H3588" s="318">
        <v>40071</v>
      </c>
      <c r="I3588" s="318">
        <v>49309</v>
      </c>
      <c r="J3588" s="315"/>
      <c r="K3588" s="315">
        <v>8725</v>
      </c>
      <c r="L3588" s="315" t="s">
        <v>2541</v>
      </c>
      <c r="M3588" s="315" t="s">
        <v>770</v>
      </c>
      <c r="N3588" s="315" t="s">
        <v>755</v>
      </c>
      <c r="O3588" s="315"/>
      <c r="P3588" s="315"/>
      <c r="Q3588" s="315"/>
    </row>
    <row r="3589" spans="1:17">
      <c r="A3589" s="315" t="s">
        <v>755</v>
      </c>
      <c r="B3589" s="315" t="s">
        <v>2095</v>
      </c>
      <c r="C3589" s="315" t="s">
        <v>2098</v>
      </c>
      <c r="D3589" s="316">
        <v>5.6</v>
      </c>
      <c r="E3589" s="317">
        <v>5497</v>
      </c>
      <c r="F3589" s="317">
        <v>4122.75</v>
      </c>
      <c r="G3589" s="318">
        <v>39570</v>
      </c>
      <c r="H3589" s="318">
        <v>39609</v>
      </c>
      <c r="I3589" s="318">
        <v>48944</v>
      </c>
      <c r="J3589" s="315"/>
      <c r="K3589" s="315">
        <v>1123</v>
      </c>
      <c r="L3589" s="315" t="s">
        <v>3458</v>
      </c>
      <c r="M3589" s="315" t="s">
        <v>766</v>
      </c>
      <c r="N3589" s="315" t="s">
        <v>755</v>
      </c>
      <c r="O3589" s="315"/>
      <c r="P3589" s="315"/>
      <c r="Q3589" s="315"/>
    </row>
    <row r="3590" spans="1:17">
      <c r="A3590" s="315" t="s">
        <v>755</v>
      </c>
      <c r="B3590" s="315" t="s">
        <v>2095</v>
      </c>
      <c r="C3590" s="315" t="s">
        <v>2096</v>
      </c>
      <c r="D3590" s="316">
        <v>5.6</v>
      </c>
      <c r="E3590" s="317">
        <v>4981</v>
      </c>
      <c r="F3590" s="317">
        <v>2948.75</v>
      </c>
      <c r="G3590" s="318">
        <v>39570</v>
      </c>
      <c r="H3590" s="318">
        <v>40878</v>
      </c>
      <c r="I3590" s="318">
        <v>50040</v>
      </c>
      <c r="J3590" s="315"/>
      <c r="K3590" s="315">
        <v>6472</v>
      </c>
      <c r="L3590" s="315" t="s">
        <v>2461</v>
      </c>
      <c r="M3590" s="315" t="s">
        <v>1365</v>
      </c>
      <c r="N3590" s="315" t="s">
        <v>755</v>
      </c>
      <c r="O3590" s="315"/>
      <c r="P3590" s="315"/>
      <c r="Q3590" s="315"/>
    </row>
    <row r="3591" spans="1:17">
      <c r="A3591" s="315" t="s">
        <v>750</v>
      </c>
      <c r="B3591" s="315" t="s">
        <v>2095</v>
      </c>
      <c r="C3591" s="315" t="s">
        <v>2098</v>
      </c>
      <c r="D3591" s="316">
        <v>5.6</v>
      </c>
      <c r="E3591" s="317">
        <v>5127</v>
      </c>
      <c r="F3591" s="317">
        <v>3560.41</v>
      </c>
      <c r="G3591" s="318">
        <v>39570</v>
      </c>
      <c r="H3591" s="318">
        <v>39731</v>
      </c>
      <c r="I3591" s="318">
        <v>48944</v>
      </c>
      <c r="J3591" s="315"/>
      <c r="K3591" s="315">
        <v>1002</v>
      </c>
      <c r="L3591" s="315" t="s">
        <v>2075</v>
      </c>
      <c r="M3591" s="315" t="s">
        <v>766</v>
      </c>
      <c r="N3591" s="315" t="s">
        <v>750</v>
      </c>
      <c r="O3591" s="315"/>
      <c r="P3591" s="315"/>
      <c r="Q3591" s="315"/>
    </row>
    <row r="3592" spans="1:17">
      <c r="A3592" s="315" t="s">
        <v>755</v>
      </c>
      <c r="B3592" s="315" t="s">
        <v>2095</v>
      </c>
      <c r="C3592" s="315" t="s">
        <v>2098</v>
      </c>
      <c r="D3592" s="316">
        <v>5.6</v>
      </c>
      <c r="E3592" s="317">
        <v>5479</v>
      </c>
      <c r="F3592" s="317">
        <v>2240.91</v>
      </c>
      <c r="G3592" s="318">
        <v>39570</v>
      </c>
      <c r="H3592" s="318">
        <v>41402</v>
      </c>
      <c r="I3592" s="318">
        <v>50770</v>
      </c>
      <c r="J3592" s="315"/>
      <c r="K3592" s="315">
        <v>1683</v>
      </c>
      <c r="L3592" s="315" t="s">
        <v>2368</v>
      </c>
      <c r="M3592" s="315" t="s">
        <v>766</v>
      </c>
      <c r="N3592" s="315" t="s">
        <v>755</v>
      </c>
      <c r="O3592" s="315"/>
      <c r="P3592" s="315"/>
      <c r="Q3592" s="315"/>
    </row>
    <row r="3593" spans="1:17">
      <c r="A3593" s="315" t="s">
        <v>755</v>
      </c>
      <c r="B3593" s="315" t="s">
        <v>2095</v>
      </c>
      <c r="C3593" s="315" t="s">
        <v>2098</v>
      </c>
      <c r="D3593" s="316">
        <v>5.6</v>
      </c>
      <c r="E3593" s="317">
        <v>5167</v>
      </c>
      <c r="F3593" s="317">
        <v>3875.25</v>
      </c>
      <c r="G3593" s="318">
        <v>39587</v>
      </c>
      <c r="H3593" s="318">
        <v>39423</v>
      </c>
      <c r="I3593" s="318">
        <v>48549</v>
      </c>
      <c r="J3593" s="315"/>
      <c r="K3593" s="315">
        <v>9472</v>
      </c>
      <c r="L3593" s="315" t="s">
        <v>2333</v>
      </c>
      <c r="M3593" s="315" t="s">
        <v>770</v>
      </c>
      <c r="N3593" s="315" t="s">
        <v>755</v>
      </c>
      <c r="O3593" s="315"/>
      <c r="P3593" s="315"/>
      <c r="Q3593" s="315"/>
    </row>
    <row r="3594" spans="1:17">
      <c r="A3594" s="315" t="s">
        <v>755</v>
      </c>
      <c r="B3594" s="315" t="s">
        <v>2095</v>
      </c>
      <c r="C3594" s="315" t="s">
        <v>2098</v>
      </c>
      <c r="D3594" s="316">
        <v>5.6</v>
      </c>
      <c r="E3594" s="317">
        <v>5017</v>
      </c>
      <c r="F3594" s="317">
        <v>3085.47</v>
      </c>
      <c r="G3594" s="318">
        <v>39570</v>
      </c>
      <c r="H3594" s="318">
        <v>40329</v>
      </c>
      <c r="I3594" s="318">
        <v>49674</v>
      </c>
      <c r="J3594" s="315"/>
      <c r="K3594" s="315">
        <v>8750</v>
      </c>
      <c r="L3594" s="315" t="s">
        <v>311</v>
      </c>
      <c r="M3594" s="315" t="s">
        <v>1705</v>
      </c>
      <c r="N3594" s="315" t="s">
        <v>755</v>
      </c>
      <c r="O3594" s="315"/>
      <c r="P3594" s="315"/>
      <c r="Q3594" s="315"/>
    </row>
    <row r="3595" spans="1:17">
      <c r="A3595" s="315" t="s">
        <v>750</v>
      </c>
      <c r="B3595" s="315" t="s">
        <v>2095</v>
      </c>
      <c r="C3595" s="315" t="s">
        <v>2096</v>
      </c>
      <c r="D3595" s="316">
        <v>5.6</v>
      </c>
      <c r="E3595" s="317">
        <v>4904</v>
      </c>
      <c r="F3595" s="317">
        <v>4413.6000000000004</v>
      </c>
      <c r="G3595" s="318">
        <v>39632</v>
      </c>
      <c r="H3595" s="318">
        <v>39025</v>
      </c>
      <c r="I3595" s="318">
        <v>48183</v>
      </c>
      <c r="J3595" s="315"/>
      <c r="K3595" s="315">
        <v>8784</v>
      </c>
      <c r="L3595" s="315" t="s">
        <v>2120</v>
      </c>
      <c r="M3595" s="315" t="s">
        <v>1705</v>
      </c>
      <c r="N3595" s="315" t="s">
        <v>750</v>
      </c>
      <c r="O3595" s="315"/>
      <c r="P3595" s="315"/>
      <c r="Q3595" s="315"/>
    </row>
    <row r="3596" spans="1:17">
      <c r="A3596" s="315" t="s">
        <v>755</v>
      </c>
      <c r="B3596" s="315" t="s">
        <v>2095</v>
      </c>
      <c r="C3596" s="315" t="s">
        <v>2096</v>
      </c>
      <c r="D3596" s="316">
        <v>5.6</v>
      </c>
      <c r="E3596" s="317">
        <v>5773</v>
      </c>
      <c r="F3596" s="317">
        <v>2592.08</v>
      </c>
      <c r="G3596" s="318">
        <v>39646</v>
      </c>
      <c r="H3596" s="318">
        <v>41487</v>
      </c>
      <c r="I3596" s="318">
        <v>50770</v>
      </c>
      <c r="J3596" s="315"/>
      <c r="K3596" s="315">
        <v>2823</v>
      </c>
      <c r="L3596" s="315" t="s">
        <v>3516</v>
      </c>
      <c r="M3596" s="315" t="s">
        <v>1431</v>
      </c>
      <c r="N3596" s="315" t="s">
        <v>755</v>
      </c>
      <c r="O3596" s="315"/>
      <c r="P3596" s="315"/>
      <c r="Q3596" s="315"/>
    </row>
    <row r="3597" spans="1:17">
      <c r="A3597" s="315" t="s">
        <v>755</v>
      </c>
      <c r="B3597" s="315" t="s">
        <v>2095</v>
      </c>
      <c r="C3597" s="315" t="s">
        <v>2098</v>
      </c>
      <c r="D3597" s="316">
        <v>5.6</v>
      </c>
      <c r="E3597" s="317">
        <v>3408</v>
      </c>
      <c r="F3597" s="317">
        <v>1666.52</v>
      </c>
      <c r="G3597" s="318">
        <v>39651</v>
      </c>
      <c r="H3597" s="318">
        <v>39755</v>
      </c>
      <c r="I3597" s="318">
        <v>48944</v>
      </c>
      <c r="J3597" s="315"/>
      <c r="K3597" s="315">
        <v>6596</v>
      </c>
      <c r="L3597" s="315" t="s">
        <v>3068</v>
      </c>
      <c r="M3597" s="315" t="s">
        <v>811</v>
      </c>
      <c r="N3597" s="315" t="s">
        <v>755</v>
      </c>
      <c r="O3597" s="315"/>
      <c r="P3597" s="315"/>
      <c r="Q3597" s="315"/>
    </row>
    <row r="3598" spans="1:17">
      <c r="A3598" s="315" t="s">
        <v>755</v>
      </c>
      <c r="B3598" s="315" t="s">
        <v>2095</v>
      </c>
      <c r="C3598" s="315" t="s">
        <v>2098</v>
      </c>
      <c r="D3598" s="316">
        <v>5.6</v>
      </c>
      <c r="E3598" s="317">
        <v>5558</v>
      </c>
      <c r="F3598" s="317">
        <v>4168.5</v>
      </c>
      <c r="G3598" s="318">
        <v>39696</v>
      </c>
      <c r="H3598" s="318">
        <v>39522</v>
      </c>
      <c r="I3598" s="318">
        <v>48914</v>
      </c>
      <c r="J3598" s="315"/>
      <c r="K3598" s="315">
        <v>9050</v>
      </c>
      <c r="L3598" s="315" t="s">
        <v>3517</v>
      </c>
      <c r="M3598" s="315" t="s">
        <v>1024</v>
      </c>
      <c r="N3598" s="315" t="s">
        <v>755</v>
      </c>
      <c r="O3598" s="315"/>
      <c r="P3598" s="315"/>
      <c r="Q3598" s="315"/>
    </row>
    <row r="3599" spans="1:17">
      <c r="A3599" s="315" t="s">
        <v>755</v>
      </c>
      <c r="B3599" s="315" t="s">
        <v>2095</v>
      </c>
      <c r="C3599" s="315" t="s">
        <v>2096</v>
      </c>
      <c r="D3599" s="316">
        <v>5.6</v>
      </c>
      <c r="E3599" s="317">
        <v>5978</v>
      </c>
      <c r="F3599" s="317">
        <v>4668.8200000000006</v>
      </c>
      <c r="G3599" s="318">
        <v>39749</v>
      </c>
      <c r="H3599" s="318">
        <v>40003</v>
      </c>
      <c r="I3599" s="318">
        <v>49309</v>
      </c>
      <c r="J3599" s="315"/>
      <c r="K3599" s="315">
        <v>3033</v>
      </c>
      <c r="L3599" s="315" t="s">
        <v>3265</v>
      </c>
      <c r="M3599" s="315" t="s">
        <v>764</v>
      </c>
      <c r="N3599" s="315" t="s">
        <v>755</v>
      </c>
      <c r="O3599" s="315"/>
      <c r="P3599" s="315"/>
      <c r="Q3599" s="315"/>
    </row>
    <row r="3600" spans="1:17">
      <c r="A3600" s="315" t="s">
        <v>755</v>
      </c>
      <c r="B3600" s="315" t="s">
        <v>2095</v>
      </c>
      <c r="C3600" s="315" t="s">
        <v>2096</v>
      </c>
      <c r="D3600" s="316">
        <v>5.6</v>
      </c>
      <c r="E3600" s="317">
        <v>4781</v>
      </c>
      <c r="F3600" s="317">
        <v>4302.8999999999996</v>
      </c>
      <c r="G3600" s="318">
        <v>39805</v>
      </c>
      <c r="H3600" s="318">
        <v>39966</v>
      </c>
      <c r="I3600" s="318">
        <v>49309</v>
      </c>
      <c r="J3600" s="315"/>
      <c r="K3600" s="315">
        <v>8353</v>
      </c>
      <c r="L3600" s="315" t="s">
        <v>3466</v>
      </c>
      <c r="M3600" s="315" t="s">
        <v>784</v>
      </c>
      <c r="N3600" s="315" t="s">
        <v>755</v>
      </c>
      <c r="O3600" s="315"/>
      <c r="P3600" s="315"/>
      <c r="Q3600" s="315"/>
    </row>
    <row r="3601" spans="1:17">
      <c r="A3601" s="315" t="s">
        <v>750</v>
      </c>
      <c r="B3601" s="315" t="s">
        <v>2095</v>
      </c>
      <c r="C3601" s="315" t="s">
        <v>2098</v>
      </c>
      <c r="D3601" s="316">
        <v>5.6</v>
      </c>
      <c r="E3601" s="317">
        <v>335</v>
      </c>
      <c r="F3601" s="317">
        <v>251.25</v>
      </c>
      <c r="G3601" s="318">
        <v>39849</v>
      </c>
      <c r="H3601" s="318">
        <v>40162</v>
      </c>
      <c r="I3601" s="318">
        <v>49309</v>
      </c>
      <c r="J3601" s="315"/>
      <c r="K3601" s="315">
        <v>6313</v>
      </c>
      <c r="L3601" s="315" t="s">
        <v>2132</v>
      </c>
      <c r="M3601" s="315" t="s">
        <v>1712</v>
      </c>
      <c r="N3601" s="315" t="s">
        <v>750</v>
      </c>
      <c r="O3601" s="315"/>
      <c r="P3601" s="315"/>
      <c r="Q3601" s="315"/>
    </row>
    <row r="3602" spans="1:17">
      <c r="A3602" s="315" t="s">
        <v>755</v>
      </c>
      <c r="B3602" s="315" t="s">
        <v>2095</v>
      </c>
      <c r="C3602" s="315" t="s">
        <v>2098</v>
      </c>
      <c r="D3602" s="316">
        <v>5.6</v>
      </c>
      <c r="E3602" s="317">
        <v>5859.3499999999985</v>
      </c>
      <c r="F3602" s="317">
        <v>4394.5</v>
      </c>
      <c r="G3602" s="318">
        <v>39885</v>
      </c>
      <c r="H3602" s="318">
        <v>39960</v>
      </c>
      <c r="I3602" s="318">
        <v>49309</v>
      </c>
      <c r="J3602" s="315"/>
      <c r="K3602" s="315">
        <v>9212</v>
      </c>
      <c r="L3602" s="315" t="s">
        <v>3337</v>
      </c>
      <c r="M3602" s="315" t="s">
        <v>770</v>
      </c>
      <c r="N3602" s="315" t="s">
        <v>755</v>
      </c>
      <c r="O3602" s="315"/>
      <c r="P3602" s="315"/>
      <c r="Q3602" s="315"/>
    </row>
    <row r="3603" spans="1:17">
      <c r="A3603" s="315" t="s">
        <v>755</v>
      </c>
      <c r="B3603" s="315" t="s">
        <v>2095</v>
      </c>
      <c r="C3603" s="315" t="s">
        <v>2098</v>
      </c>
      <c r="D3603" s="316">
        <v>5.6</v>
      </c>
      <c r="E3603" s="317">
        <v>4801</v>
      </c>
      <c r="F3603" s="317">
        <v>3600.75</v>
      </c>
      <c r="G3603" s="318">
        <v>39898</v>
      </c>
      <c r="H3603" s="318">
        <v>39352</v>
      </c>
      <c r="I3603" s="318">
        <v>48579</v>
      </c>
      <c r="J3603" s="315"/>
      <c r="K3603" s="315">
        <v>1010</v>
      </c>
      <c r="L3603" s="315" t="s">
        <v>2075</v>
      </c>
      <c r="M3603" s="315" t="s">
        <v>766</v>
      </c>
      <c r="N3603" s="315" t="s">
        <v>755</v>
      </c>
      <c r="O3603" s="315"/>
      <c r="P3603" s="315"/>
      <c r="Q3603" s="315"/>
    </row>
    <row r="3604" spans="1:17">
      <c r="A3604" s="315" t="s">
        <v>755</v>
      </c>
      <c r="B3604" s="315" t="s">
        <v>2095</v>
      </c>
      <c r="C3604" s="315" t="s">
        <v>2098</v>
      </c>
      <c r="D3604" s="316">
        <v>5.6</v>
      </c>
      <c r="E3604" s="317">
        <v>6681</v>
      </c>
      <c r="F3604" s="317">
        <v>5010.75</v>
      </c>
      <c r="G3604" s="318">
        <v>39922</v>
      </c>
      <c r="H3604" s="318">
        <v>39968</v>
      </c>
      <c r="I3604" s="318">
        <v>49309</v>
      </c>
      <c r="J3604" s="315"/>
      <c r="K3604" s="315">
        <v>3911</v>
      </c>
      <c r="L3604" s="315" t="s">
        <v>3518</v>
      </c>
      <c r="M3604" s="315" t="s">
        <v>754</v>
      </c>
      <c r="N3604" s="315" t="s">
        <v>755</v>
      </c>
      <c r="O3604" s="315"/>
      <c r="P3604" s="315"/>
      <c r="Q3604" s="315"/>
    </row>
    <row r="3605" spans="1:17">
      <c r="A3605" s="315" t="s">
        <v>755</v>
      </c>
      <c r="B3605" s="315" t="s">
        <v>2095</v>
      </c>
      <c r="C3605" s="315" t="s">
        <v>2098</v>
      </c>
      <c r="D3605" s="316">
        <v>5.6</v>
      </c>
      <c r="E3605" s="317">
        <v>5129.01</v>
      </c>
      <c r="F3605" s="317">
        <v>3846.76</v>
      </c>
      <c r="G3605" s="318">
        <v>39941</v>
      </c>
      <c r="H3605" s="318">
        <v>40057</v>
      </c>
      <c r="I3605" s="318">
        <v>49309</v>
      </c>
      <c r="J3605" s="315"/>
      <c r="K3605" s="315">
        <v>8846</v>
      </c>
      <c r="L3605" s="315" t="s">
        <v>3519</v>
      </c>
      <c r="M3605" s="315" t="s">
        <v>1388</v>
      </c>
      <c r="N3605" s="315" t="s">
        <v>755</v>
      </c>
      <c r="O3605" s="315"/>
      <c r="P3605" s="315"/>
      <c r="Q3605" s="315"/>
    </row>
    <row r="3606" spans="1:17">
      <c r="A3606" s="315" t="s">
        <v>755</v>
      </c>
      <c r="B3606" s="315" t="s">
        <v>2095</v>
      </c>
      <c r="C3606" s="315" t="s">
        <v>2098</v>
      </c>
      <c r="D3606" s="316">
        <v>5.6</v>
      </c>
      <c r="E3606" s="317">
        <v>4998.87</v>
      </c>
      <c r="F3606" s="317">
        <v>1994.55</v>
      </c>
      <c r="G3606" s="318">
        <v>39966</v>
      </c>
      <c r="H3606" s="318">
        <v>41079</v>
      </c>
      <c r="I3606" s="318">
        <v>50405</v>
      </c>
      <c r="J3606" s="315"/>
      <c r="K3606" s="315">
        <v>4535</v>
      </c>
      <c r="L3606" s="315" t="s">
        <v>3520</v>
      </c>
      <c r="M3606" s="315" t="s">
        <v>1296</v>
      </c>
      <c r="N3606" s="315" t="s">
        <v>755</v>
      </c>
      <c r="O3606" s="315"/>
      <c r="P3606" s="315"/>
      <c r="Q3606" s="315"/>
    </row>
    <row r="3607" spans="1:17">
      <c r="A3607" s="315" t="s">
        <v>755</v>
      </c>
      <c r="B3607" s="315" t="s">
        <v>2095</v>
      </c>
      <c r="C3607" s="315" t="s">
        <v>2098</v>
      </c>
      <c r="D3607" s="316">
        <v>5.6</v>
      </c>
      <c r="E3607" s="317">
        <v>5251</v>
      </c>
      <c r="F3607" s="317">
        <v>3938.25</v>
      </c>
      <c r="G3607" s="318">
        <v>39980</v>
      </c>
      <c r="H3607" s="318">
        <v>40024</v>
      </c>
      <c r="I3607" s="318">
        <v>49309</v>
      </c>
      <c r="J3607" s="315"/>
      <c r="K3607" s="315">
        <v>3800</v>
      </c>
      <c r="L3607" s="315" t="s">
        <v>1451</v>
      </c>
      <c r="M3607" s="315" t="s">
        <v>764</v>
      </c>
      <c r="N3607" s="315" t="s">
        <v>755</v>
      </c>
      <c r="O3607" s="315"/>
      <c r="P3607" s="315"/>
      <c r="Q3607" s="315"/>
    </row>
    <row r="3608" spans="1:17">
      <c r="A3608" s="315" t="s">
        <v>755</v>
      </c>
      <c r="B3608" s="315" t="s">
        <v>2095</v>
      </c>
      <c r="C3608" s="315" t="s">
        <v>2096</v>
      </c>
      <c r="D3608" s="316">
        <v>5.6</v>
      </c>
      <c r="E3608" s="317">
        <v>4137</v>
      </c>
      <c r="F3608" s="317">
        <v>2018.85</v>
      </c>
      <c r="G3608" s="318">
        <v>39988</v>
      </c>
      <c r="H3608" s="318">
        <v>41173</v>
      </c>
      <c r="I3608" s="318">
        <v>50405</v>
      </c>
      <c r="J3608" s="315"/>
      <c r="K3608" s="315">
        <v>3550</v>
      </c>
      <c r="L3608" s="315" t="s">
        <v>3482</v>
      </c>
      <c r="M3608" s="315" t="s">
        <v>764</v>
      </c>
      <c r="N3608" s="315" t="s">
        <v>755</v>
      </c>
      <c r="O3608" s="315"/>
      <c r="P3608" s="315"/>
      <c r="Q3608" s="315"/>
    </row>
    <row r="3609" spans="1:17">
      <c r="A3609" s="315" t="s">
        <v>755</v>
      </c>
      <c r="B3609" s="315" t="s">
        <v>2095</v>
      </c>
      <c r="C3609" s="315" t="s">
        <v>2098</v>
      </c>
      <c r="D3609" s="316">
        <v>5.6</v>
      </c>
      <c r="E3609" s="317">
        <v>4733</v>
      </c>
      <c r="F3609" s="317">
        <v>3549.75</v>
      </c>
      <c r="G3609" s="318">
        <v>39994</v>
      </c>
      <c r="H3609" s="318">
        <v>40044</v>
      </c>
      <c r="I3609" s="318">
        <v>49309</v>
      </c>
      <c r="J3609" s="315"/>
      <c r="K3609" s="315">
        <v>5330</v>
      </c>
      <c r="L3609" s="315" t="s">
        <v>3521</v>
      </c>
      <c r="M3609" s="315" t="s">
        <v>776</v>
      </c>
      <c r="N3609" s="315" t="s">
        <v>755</v>
      </c>
      <c r="O3609" s="315"/>
      <c r="P3609" s="315"/>
      <c r="Q3609" s="315"/>
    </row>
    <row r="3610" spans="1:17">
      <c r="A3610" s="315" t="s">
        <v>755</v>
      </c>
      <c r="B3610" s="315" t="s">
        <v>2095</v>
      </c>
      <c r="C3610" s="315" t="s">
        <v>2098</v>
      </c>
      <c r="D3610" s="316">
        <v>5.6</v>
      </c>
      <c r="E3610" s="317">
        <v>6534</v>
      </c>
      <c r="F3610" s="317">
        <v>4900.5</v>
      </c>
      <c r="G3610" s="318">
        <v>40022</v>
      </c>
      <c r="H3610" s="318">
        <v>40025</v>
      </c>
      <c r="I3610" s="318">
        <v>49309</v>
      </c>
      <c r="J3610" s="315"/>
      <c r="K3610" s="315">
        <v>3432</v>
      </c>
      <c r="L3610" s="315" t="s">
        <v>2996</v>
      </c>
      <c r="M3610" s="315" t="s">
        <v>764</v>
      </c>
      <c r="N3610" s="315" t="s">
        <v>755</v>
      </c>
      <c r="O3610" s="315"/>
      <c r="P3610" s="315"/>
      <c r="Q3610" s="315"/>
    </row>
    <row r="3611" spans="1:17">
      <c r="A3611" s="315" t="s">
        <v>755</v>
      </c>
      <c r="B3611" s="315" t="s">
        <v>2095</v>
      </c>
      <c r="C3611" s="315" t="s">
        <v>2098</v>
      </c>
      <c r="D3611" s="316">
        <v>5.6</v>
      </c>
      <c r="E3611" s="317">
        <v>5284</v>
      </c>
      <c r="F3611" s="317">
        <v>3963</v>
      </c>
      <c r="G3611" s="318">
        <v>40113</v>
      </c>
      <c r="H3611" s="318">
        <v>40126</v>
      </c>
      <c r="I3611" s="318">
        <v>49309</v>
      </c>
      <c r="J3611" s="315"/>
      <c r="K3611" s="315">
        <v>9436</v>
      </c>
      <c r="L3611" s="315" t="s">
        <v>3167</v>
      </c>
      <c r="M3611" s="315" t="s">
        <v>770</v>
      </c>
      <c r="N3611" s="315" t="s">
        <v>755</v>
      </c>
      <c r="O3611" s="315"/>
      <c r="P3611" s="315"/>
      <c r="Q3611" s="315"/>
    </row>
    <row r="3612" spans="1:17">
      <c r="A3612" s="315" t="s">
        <v>755</v>
      </c>
      <c r="B3612" s="315" t="s">
        <v>2095</v>
      </c>
      <c r="C3612" s="315" t="s">
        <v>2098</v>
      </c>
      <c r="D3612" s="316">
        <v>5.6</v>
      </c>
      <c r="E3612" s="317">
        <v>6410</v>
      </c>
      <c r="F3612" s="317">
        <v>2128.11</v>
      </c>
      <c r="G3612" s="318">
        <v>40143</v>
      </c>
      <c r="H3612" s="318">
        <v>41477</v>
      </c>
      <c r="I3612" s="318">
        <v>50770</v>
      </c>
      <c r="J3612" s="315"/>
      <c r="K3612" s="315">
        <v>6644</v>
      </c>
      <c r="L3612" s="315" t="s">
        <v>3461</v>
      </c>
      <c r="M3612" s="315" t="s">
        <v>811</v>
      </c>
      <c r="N3612" s="315" t="s">
        <v>755</v>
      </c>
      <c r="O3612" s="315"/>
      <c r="P3612" s="315"/>
      <c r="Q3612" s="315"/>
    </row>
    <row r="3613" spans="1:17">
      <c r="A3613" s="315" t="s">
        <v>755</v>
      </c>
      <c r="B3613" s="315" t="s">
        <v>2095</v>
      </c>
      <c r="C3613" s="315" t="s">
        <v>2098</v>
      </c>
      <c r="D3613" s="316">
        <v>5.6</v>
      </c>
      <c r="E3613" s="317">
        <v>4694</v>
      </c>
      <c r="F3613" s="317">
        <v>2886.8199999999997</v>
      </c>
      <c r="G3613" s="318">
        <v>40161</v>
      </c>
      <c r="H3613" s="318">
        <v>40381</v>
      </c>
      <c r="I3613" s="318">
        <v>49674</v>
      </c>
      <c r="J3613" s="315"/>
      <c r="K3613" s="315">
        <v>4600</v>
      </c>
      <c r="L3613" s="315" t="s">
        <v>2139</v>
      </c>
      <c r="M3613" s="315" t="s">
        <v>1296</v>
      </c>
      <c r="N3613" s="315" t="s">
        <v>755</v>
      </c>
      <c r="O3613" s="315"/>
      <c r="P3613" s="315"/>
      <c r="Q3613" s="315"/>
    </row>
    <row r="3614" spans="1:17">
      <c r="A3614" s="315" t="s">
        <v>755</v>
      </c>
      <c r="B3614" s="315" t="s">
        <v>2095</v>
      </c>
      <c r="C3614" s="315" t="s">
        <v>2142</v>
      </c>
      <c r="D3614" s="316">
        <v>5.6</v>
      </c>
      <c r="E3614" s="317">
        <v>7292.0599999999995</v>
      </c>
      <c r="F3614" s="317">
        <v>4739.83</v>
      </c>
      <c r="G3614" s="318">
        <v>40163</v>
      </c>
      <c r="H3614" s="318">
        <v>40074</v>
      </c>
      <c r="I3614" s="318">
        <v>49309</v>
      </c>
      <c r="J3614" s="315"/>
      <c r="K3614" s="315">
        <v>9200</v>
      </c>
      <c r="L3614" s="315" t="s">
        <v>959</v>
      </c>
      <c r="M3614" s="315" t="s">
        <v>770</v>
      </c>
      <c r="N3614" s="315" t="s">
        <v>755</v>
      </c>
      <c r="O3614" s="315"/>
      <c r="P3614" s="315"/>
      <c r="Q3614" s="315"/>
    </row>
    <row r="3615" spans="1:17">
      <c r="A3615" s="315" t="s">
        <v>755</v>
      </c>
      <c r="B3615" s="315" t="s">
        <v>2095</v>
      </c>
      <c r="C3615" s="315" t="s">
        <v>2098</v>
      </c>
      <c r="D3615" s="316">
        <v>5.6</v>
      </c>
      <c r="E3615" s="317">
        <v>5265</v>
      </c>
      <c r="F3615" s="317">
        <v>3237.99</v>
      </c>
      <c r="G3615" s="318">
        <v>40225</v>
      </c>
      <c r="H3615" s="318">
        <v>40238</v>
      </c>
      <c r="I3615" s="318">
        <v>49674</v>
      </c>
      <c r="J3615" s="315"/>
      <c r="K3615" s="315">
        <v>4312</v>
      </c>
      <c r="L3615" s="315" t="s">
        <v>2337</v>
      </c>
      <c r="M3615" s="315" t="s">
        <v>776</v>
      </c>
      <c r="N3615" s="315" t="s">
        <v>755</v>
      </c>
      <c r="O3615" s="315"/>
      <c r="P3615" s="315"/>
      <c r="Q3615" s="315"/>
    </row>
    <row r="3616" spans="1:17">
      <c r="A3616" s="315" t="s">
        <v>755</v>
      </c>
      <c r="B3616" s="315" t="s">
        <v>2095</v>
      </c>
      <c r="C3616" s="315" t="s">
        <v>2098</v>
      </c>
      <c r="D3616" s="316">
        <v>5.6</v>
      </c>
      <c r="E3616" s="317">
        <v>5277</v>
      </c>
      <c r="F3616" s="317">
        <v>3245.36</v>
      </c>
      <c r="G3616" s="318">
        <v>40227</v>
      </c>
      <c r="H3616" s="318">
        <v>40284</v>
      </c>
      <c r="I3616" s="318">
        <v>49674</v>
      </c>
      <c r="J3616" s="315"/>
      <c r="K3616" s="315">
        <v>2950</v>
      </c>
      <c r="L3616" s="315" t="s">
        <v>3178</v>
      </c>
      <c r="M3616" s="315" t="s">
        <v>1431</v>
      </c>
      <c r="N3616" s="315" t="s">
        <v>755</v>
      </c>
      <c r="O3616" s="315"/>
      <c r="P3616" s="315"/>
      <c r="Q3616" s="315"/>
    </row>
    <row r="3617" spans="1:17">
      <c r="A3617" s="315" t="s">
        <v>755</v>
      </c>
      <c r="B3617" s="315" t="s">
        <v>2095</v>
      </c>
      <c r="C3617" s="315" t="s">
        <v>2098</v>
      </c>
      <c r="D3617" s="316">
        <v>5.6</v>
      </c>
      <c r="E3617" s="317">
        <v>4587</v>
      </c>
      <c r="F3617" s="317">
        <v>2821.0099999999998</v>
      </c>
      <c r="G3617" s="318">
        <v>40303</v>
      </c>
      <c r="H3617" s="318">
        <v>40266</v>
      </c>
      <c r="I3617" s="318">
        <v>49674</v>
      </c>
      <c r="J3617" s="315"/>
      <c r="K3617" s="315">
        <v>5503</v>
      </c>
      <c r="L3617" s="315" t="s">
        <v>3189</v>
      </c>
      <c r="M3617" s="315" t="s">
        <v>776</v>
      </c>
      <c r="N3617" s="315" t="s">
        <v>755</v>
      </c>
      <c r="O3617" s="315"/>
      <c r="P3617" s="315"/>
      <c r="Q3617" s="315"/>
    </row>
    <row r="3618" spans="1:17">
      <c r="A3618" s="315" t="s">
        <v>755</v>
      </c>
      <c r="B3618" s="315" t="s">
        <v>2095</v>
      </c>
      <c r="C3618" s="315" t="s">
        <v>2096</v>
      </c>
      <c r="D3618" s="316">
        <v>5.6</v>
      </c>
      <c r="E3618" s="317">
        <v>5856</v>
      </c>
      <c r="F3618" s="317">
        <v>4321.72</v>
      </c>
      <c r="G3618" s="318">
        <v>40304</v>
      </c>
      <c r="H3618" s="318">
        <v>40413</v>
      </c>
      <c r="I3618" s="318">
        <v>49674</v>
      </c>
      <c r="J3618" s="315"/>
      <c r="K3618" s="315">
        <v>1095</v>
      </c>
      <c r="L3618" s="315" t="s">
        <v>822</v>
      </c>
      <c r="M3618" s="315" t="s">
        <v>766</v>
      </c>
      <c r="N3618" s="315" t="s">
        <v>755</v>
      </c>
      <c r="O3618" s="315"/>
      <c r="P3618" s="315"/>
      <c r="Q3618" s="315"/>
    </row>
    <row r="3619" spans="1:17">
      <c r="A3619" s="315" t="s">
        <v>755</v>
      </c>
      <c r="B3619" s="315" t="s">
        <v>2095</v>
      </c>
      <c r="C3619" s="315" t="s">
        <v>2098</v>
      </c>
      <c r="D3619" s="316">
        <v>5.6</v>
      </c>
      <c r="E3619" s="317">
        <v>5941</v>
      </c>
      <c r="F3619" s="317">
        <v>3653.72</v>
      </c>
      <c r="G3619" s="318">
        <v>40344</v>
      </c>
      <c r="H3619" s="318">
        <v>40463</v>
      </c>
      <c r="I3619" s="318">
        <v>49674</v>
      </c>
      <c r="J3619" s="315"/>
      <c r="K3619" s="315">
        <v>1716</v>
      </c>
      <c r="L3619" s="315" t="s">
        <v>3202</v>
      </c>
      <c r="M3619" s="315" t="s">
        <v>761</v>
      </c>
      <c r="N3619" s="315" t="s">
        <v>755</v>
      </c>
      <c r="O3619" s="315"/>
      <c r="P3619" s="315"/>
      <c r="Q3619" s="315"/>
    </row>
    <row r="3620" spans="1:17">
      <c r="A3620" s="315" t="s">
        <v>755</v>
      </c>
      <c r="B3620" s="315" t="s">
        <v>2095</v>
      </c>
      <c r="C3620" s="315" t="s">
        <v>2098</v>
      </c>
      <c r="D3620" s="316">
        <v>5.6</v>
      </c>
      <c r="E3620" s="317">
        <v>5794</v>
      </c>
      <c r="F3620" s="317">
        <v>3563.32</v>
      </c>
      <c r="G3620" s="318">
        <v>40543</v>
      </c>
      <c r="H3620" s="318">
        <v>40305</v>
      </c>
      <c r="I3620" s="318">
        <v>49674</v>
      </c>
      <c r="J3620" s="315"/>
      <c r="K3620" s="315">
        <v>3322</v>
      </c>
      <c r="L3620" s="315" t="s">
        <v>2790</v>
      </c>
      <c r="M3620" s="315" t="s">
        <v>764</v>
      </c>
      <c r="N3620" s="315" t="s">
        <v>755</v>
      </c>
      <c r="O3620" s="315"/>
      <c r="P3620" s="315"/>
      <c r="Q3620" s="315"/>
    </row>
    <row r="3621" spans="1:17">
      <c r="A3621" s="315" t="s">
        <v>755</v>
      </c>
      <c r="B3621" s="315" t="s">
        <v>2095</v>
      </c>
      <c r="C3621" s="315" t="s">
        <v>2096</v>
      </c>
      <c r="D3621" s="316">
        <v>5.6</v>
      </c>
      <c r="E3621" s="317">
        <v>6030</v>
      </c>
      <c r="F3621" s="317">
        <v>3569.7599999999998</v>
      </c>
      <c r="G3621" s="318">
        <v>40386</v>
      </c>
      <c r="H3621" s="318">
        <v>40738</v>
      </c>
      <c r="I3621" s="318">
        <v>50040</v>
      </c>
      <c r="J3621" s="315"/>
      <c r="K3621" s="315">
        <v>8905</v>
      </c>
      <c r="L3621" s="315" t="s">
        <v>3448</v>
      </c>
      <c r="M3621" s="315" t="s">
        <v>776</v>
      </c>
      <c r="N3621" s="315" t="s">
        <v>755</v>
      </c>
      <c r="O3621" s="315"/>
      <c r="P3621" s="315"/>
      <c r="Q3621" s="315"/>
    </row>
    <row r="3622" spans="1:17">
      <c r="A3622" s="315" t="s">
        <v>755</v>
      </c>
      <c r="B3622" s="315" t="s">
        <v>2095</v>
      </c>
      <c r="C3622" s="315" t="s">
        <v>2098</v>
      </c>
      <c r="D3622" s="316">
        <v>5.6</v>
      </c>
      <c r="E3622" s="317">
        <v>5172</v>
      </c>
      <c r="F3622" s="317">
        <v>2063.63</v>
      </c>
      <c r="G3622" s="318">
        <v>40386</v>
      </c>
      <c r="H3622" s="318">
        <v>41178</v>
      </c>
      <c r="I3622" s="318">
        <v>50405</v>
      </c>
      <c r="J3622" s="315"/>
      <c r="K3622" s="315">
        <v>5236</v>
      </c>
      <c r="L3622" s="315" t="s">
        <v>2849</v>
      </c>
      <c r="M3622" s="315" t="s">
        <v>776</v>
      </c>
      <c r="N3622" s="315" t="s">
        <v>755</v>
      </c>
      <c r="O3622" s="315"/>
      <c r="P3622" s="315"/>
      <c r="Q3622" s="315"/>
    </row>
    <row r="3623" spans="1:17">
      <c r="A3623" s="315" t="s">
        <v>755</v>
      </c>
      <c r="B3623" s="315" t="s">
        <v>2095</v>
      </c>
      <c r="C3623" s="315" t="s">
        <v>2096</v>
      </c>
      <c r="D3623" s="316">
        <v>5.6</v>
      </c>
      <c r="E3623" s="317">
        <v>5043</v>
      </c>
      <c r="F3623" s="317">
        <v>2985.45</v>
      </c>
      <c r="G3623" s="318">
        <v>40386</v>
      </c>
      <c r="H3623" s="318">
        <v>40669</v>
      </c>
      <c r="I3623" s="318">
        <v>50040</v>
      </c>
      <c r="J3623" s="315"/>
      <c r="K3623" s="315">
        <v>8700</v>
      </c>
      <c r="L3623" s="315" t="s">
        <v>1170</v>
      </c>
      <c r="M3623" s="315" t="s">
        <v>784</v>
      </c>
      <c r="N3623" s="315" t="s">
        <v>755</v>
      </c>
      <c r="O3623" s="315"/>
      <c r="P3623" s="315"/>
      <c r="Q3623" s="315"/>
    </row>
    <row r="3624" spans="1:17">
      <c r="A3624" s="315" t="s">
        <v>755</v>
      </c>
      <c r="B3624" s="315" t="s">
        <v>2095</v>
      </c>
      <c r="C3624" s="315" t="s">
        <v>2098</v>
      </c>
      <c r="D3624" s="316">
        <v>5.6</v>
      </c>
      <c r="E3624" s="317">
        <v>4329</v>
      </c>
      <c r="F3624" s="317">
        <v>2090.9</v>
      </c>
      <c r="G3624" s="318">
        <v>40427</v>
      </c>
      <c r="H3624" s="318">
        <v>40612</v>
      </c>
      <c r="I3624" s="318">
        <v>50040</v>
      </c>
      <c r="J3624" s="315"/>
      <c r="K3624" s="315">
        <v>5225</v>
      </c>
      <c r="L3624" s="315" t="s">
        <v>3522</v>
      </c>
      <c r="M3624" s="315" t="s">
        <v>776</v>
      </c>
      <c r="N3624" s="315" t="s">
        <v>755</v>
      </c>
      <c r="O3624" s="315"/>
      <c r="P3624" s="315"/>
      <c r="Q3624" s="315"/>
    </row>
    <row r="3625" spans="1:17">
      <c r="A3625" s="315" t="s">
        <v>755</v>
      </c>
      <c r="B3625" s="315" t="s">
        <v>2095</v>
      </c>
      <c r="C3625" s="315" t="s">
        <v>2098</v>
      </c>
      <c r="D3625" s="316">
        <v>5.6</v>
      </c>
      <c r="E3625" s="317">
        <v>1745</v>
      </c>
      <c r="F3625" s="317">
        <v>696.26</v>
      </c>
      <c r="G3625" s="318">
        <v>40435</v>
      </c>
      <c r="H3625" s="318">
        <v>40977</v>
      </c>
      <c r="I3625" s="318">
        <v>50405</v>
      </c>
      <c r="J3625" s="315"/>
      <c r="K3625" s="315">
        <v>6375</v>
      </c>
      <c r="L3625" s="315" t="s">
        <v>3471</v>
      </c>
      <c r="M3625" s="315" t="s">
        <v>1290</v>
      </c>
      <c r="N3625" s="315" t="s">
        <v>755</v>
      </c>
      <c r="O3625" s="315"/>
      <c r="P3625" s="315"/>
      <c r="Q3625" s="315"/>
    </row>
    <row r="3626" spans="1:17">
      <c r="A3626" s="315" t="s">
        <v>755</v>
      </c>
      <c r="B3626" s="315" t="s">
        <v>2095</v>
      </c>
      <c r="C3626" s="315" t="s">
        <v>2098</v>
      </c>
      <c r="D3626" s="316">
        <v>5.6</v>
      </c>
      <c r="E3626" s="317">
        <v>4332</v>
      </c>
      <c r="F3626" s="317">
        <v>2664.19</v>
      </c>
      <c r="G3626" s="318">
        <v>40441</v>
      </c>
      <c r="H3626" s="318">
        <v>40520</v>
      </c>
      <c r="I3626" s="318">
        <v>49674</v>
      </c>
      <c r="J3626" s="315"/>
      <c r="K3626" s="315">
        <v>4665</v>
      </c>
      <c r="L3626" s="315" t="s">
        <v>3082</v>
      </c>
      <c r="M3626" s="315" t="s">
        <v>776</v>
      </c>
      <c r="N3626" s="315" t="s">
        <v>755</v>
      </c>
      <c r="O3626" s="315"/>
      <c r="P3626" s="315"/>
      <c r="Q3626" s="315"/>
    </row>
    <row r="3627" spans="1:17">
      <c r="A3627" s="315" t="s">
        <v>755</v>
      </c>
      <c r="B3627" s="315" t="s">
        <v>2095</v>
      </c>
      <c r="C3627" s="315" t="s">
        <v>2098</v>
      </c>
      <c r="D3627" s="316">
        <v>5.6</v>
      </c>
      <c r="E3627" s="317">
        <v>6066</v>
      </c>
      <c r="F3627" s="317">
        <v>2013.9100000000003</v>
      </c>
      <c r="G3627" s="318">
        <v>40509</v>
      </c>
      <c r="H3627" s="318">
        <v>41410</v>
      </c>
      <c r="I3627" s="318">
        <v>50770</v>
      </c>
      <c r="J3627" s="315"/>
      <c r="K3627" s="315">
        <v>6648</v>
      </c>
      <c r="L3627" s="315" t="s">
        <v>2914</v>
      </c>
      <c r="M3627" s="315" t="s">
        <v>811</v>
      </c>
      <c r="N3627" s="315" t="s">
        <v>755</v>
      </c>
      <c r="O3627" s="315"/>
      <c r="P3627" s="315"/>
      <c r="Q3627" s="315"/>
    </row>
    <row r="3628" spans="1:17">
      <c r="A3628" s="315" t="s">
        <v>755</v>
      </c>
      <c r="B3628" s="315" t="s">
        <v>2095</v>
      </c>
      <c r="C3628" s="315" t="s">
        <v>2096</v>
      </c>
      <c r="D3628" s="316">
        <v>5.6</v>
      </c>
      <c r="E3628" s="317">
        <v>2275</v>
      </c>
      <c r="F3628" s="317">
        <v>1346.79</v>
      </c>
      <c r="G3628" s="318">
        <v>40576</v>
      </c>
      <c r="H3628" s="318">
        <v>40792</v>
      </c>
      <c r="I3628" s="318">
        <v>50040</v>
      </c>
      <c r="J3628" s="315"/>
      <c r="K3628" s="315">
        <v>8932</v>
      </c>
      <c r="L3628" s="315" t="s">
        <v>3338</v>
      </c>
      <c r="M3628" s="315" t="s">
        <v>784</v>
      </c>
      <c r="N3628" s="315" t="s">
        <v>755</v>
      </c>
      <c r="O3628" s="315"/>
      <c r="P3628" s="315"/>
      <c r="Q3628" s="315"/>
    </row>
    <row r="3629" spans="1:17">
      <c r="A3629" s="315" t="s">
        <v>755</v>
      </c>
      <c r="B3629" s="315" t="s">
        <v>2095</v>
      </c>
      <c r="C3629" s="315" t="s">
        <v>2098</v>
      </c>
      <c r="D3629" s="316">
        <v>5.6</v>
      </c>
      <c r="E3629" s="317">
        <v>4541</v>
      </c>
      <c r="F3629" s="317">
        <v>2193.3000000000002</v>
      </c>
      <c r="G3629" s="318">
        <v>40585</v>
      </c>
      <c r="H3629" s="318">
        <v>40739</v>
      </c>
      <c r="I3629" s="318">
        <v>50040</v>
      </c>
      <c r="J3629" s="315"/>
      <c r="K3629" s="315">
        <v>4447</v>
      </c>
      <c r="L3629" s="315" t="s">
        <v>2694</v>
      </c>
      <c r="M3629" s="315" t="s">
        <v>1484</v>
      </c>
      <c r="N3629" s="315" t="s">
        <v>755</v>
      </c>
      <c r="O3629" s="315"/>
      <c r="P3629" s="315"/>
      <c r="Q3629" s="315"/>
    </row>
    <row r="3630" spans="1:17">
      <c r="A3630" s="315" t="s">
        <v>755</v>
      </c>
      <c r="B3630" s="315" t="s">
        <v>2095</v>
      </c>
      <c r="C3630" s="315" t="s">
        <v>2098</v>
      </c>
      <c r="D3630" s="316">
        <v>5.6</v>
      </c>
      <c r="E3630" s="317">
        <v>5977</v>
      </c>
      <c r="F3630" s="317">
        <v>2886.9</v>
      </c>
      <c r="G3630" s="318">
        <v>40649</v>
      </c>
      <c r="H3630" s="318">
        <v>40680</v>
      </c>
      <c r="I3630" s="318">
        <v>50040</v>
      </c>
      <c r="J3630" s="315"/>
      <c r="K3630" s="315">
        <v>4917</v>
      </c>
      <c r="L3630" s="315" t="s">
        <v>3523</v>
      </c>
      <c r="M3630" s="315" t="s">
        <v>764</v>
      </c>
      <c r="N3630" s="315" t="s">
        <v>755</v>
      </c>
      <c r="O3630" s="315"/>
      <c r="P3630" s="315"/>
      <c r="Q3630" s="315"/>
    </row>
    <row r="3631" spans="1:17">
      <c r="A3631" s="315" t="s">
        <v>755</v>
      </c>
      <c r="B3631" s="315" t="s">
        <v>2095</v>
      </c>
      <c r="C3631" s="315" t="s">
        <v>2098</v>
      </c>
      <c r="D3631" s="316">
        <v>5.6</v>
      </c>
      <c r="E3631" s="317">
        <v>5831</v>
      </c>
      <c r="F3631" s="317">
        <v>2816.3700000000003</v>
      </c>
      <c r="G3631" s="318">
        <v>40661</v>
      </c>
      <c r="H3631" s="318">
        <v>40672</v>
      </c>
      <c r="I3631" s="318">
        <v>50040</v>
      </c>
      <c r="J3631" s="315"/>
      <c r="K3631" s="315">
        <v>3115</v>
      </c>
      <c r="L3631" s="315" t="s">
        <v>2433</v>
      </c>
      <c r="M3631" s="315" t="s">
        <v>764</v>
      </c>
      <c r="N3631" s="315" t="s">
        <v>755</v>
      </c>
      <c r="O3631" s="315"/>
      <c r="P3631" s="315"/>
      <c r="Q3631" s="315"/>
    </row>
    <row r="3632" spans="1:17">
      <c r="A3632" s="315" t="s">
        <v>755</v>
      </c>
      <c r="B3632" s="315" t="s">
        <v>2095</v>
      </c>
      <c r="C3632" s="315" t="s">
        <v>2096</v>
      </c>
      <c r="D3632" s="316">
        <v>5.6</v>
      </c>
      <c r="E3632" s="317">
        <v>5547</v>
      </c>
      <c r="F3632" s="317">
        <v>3283.82</v>
      </c>
      <c r="G3632" s="318">
        <v>40681</v>
      </c>
      <c r="H3632" s="318">
        <v>40875</v>
      </c>
      <c r="I3632" s="318">
        <v>50040</v>
      </c>
      <c r="J3632" s="315"/>
      <c r="K3632" s="315">
        <v>9413</v>
      </c>
      <c r="L3632" s="315" t="s">
        <v>3524</v>
      </c>
      <c r="M3632" s="315" t="s">
        <v>1024</v>
      </c>
      <c r="N3632" s="315" t="s">
        <v>755</v>
      </c>
      <c r="O3632" s="315"/>
      <c r="P3632" s="315"/>
      <c r="Q3632" s="315"/>
    </row>
    <row r="3633" spans="1:17">
      <c r="A3633" s="315" t="s">
        <v>755</v>
      </c>
      <c r="B3633" s="315" t="s">
        <v>2095</v>
      </c>
      <c r="C3633" s="315" t="s">
        <v>2098</v>
      </c>
      <c r="D3633" s="316">
        <v>5.6</v>
      </c>
      <c r="E3633" s="317">
        <v>5824.6100000000006</v>
      </c>
      <c r="F3633" s="317">
        <v>2813.2799999999997</v>
      </c>
      <c r="G3633" s="318">
        <v>40679</v>
      </c>
      <c r="H3633" s="318">
        <v>40772</v>
      </c>
      <c r="I3633" s="318">
        <v>50040</v>
      </c>
      <c r="J3633" s="315"/>
      <c r="K3633" s="315">
        <v>4533</v>
      </c>
      <c r="L3633" s="315" t="s">
        <v>2977</v>
      </c>
      <c r="M3633" s="315" t="s">
        <v>1296</v>
      </c>
      <c r="N3633" s="315" t="s">
        <v>755</v>
      </c>
      <c r="O3633" s="315"/>
      <c r="P3633" s="315"/>
      <c r="Q3633" s="315"/>
    </row>
    <row r="3634" spans="1:17">
      <c r="A3634" s="315" t="s">
        <v>755</v>
      </c>
      <c r="B3634" s="315" t="s">
        <v>2095</v>
      </c>
      <c r="C3634" s="315" t="s">
        <v>2096</v>
      </c>
      <c r="D3634" s="316">
        <v>5.6</v>
      </c>
      <c r="E3634" s="317">
        <v>5314</v>
      </c>
      <c r="F3634" s="317">
        <v>3921.72</v>
      </c>
      <c r="G3634" s="318">
        <v>40687</v>
      </c>
      <c r="H3634" s="318">
        <v>40499</v>
      </c>
      <c r="I3634" s="318">
        <v>49674</v>
      </c>
      <c r="J3634" s="315"/>
      <c r="K3634" s="315">
        <v>3818</v>
      </c>
      <c r="L3634" s="315" t="s">
        <v>2379</v>
      </c>
      <c r="M3634" s="315" t="s">
        <v>764</v>
      </c>
      <c r="N3634" s="315" t="s">
        <v>755</v>
      </c>
      <c r="O3634" s="315"/>
      <c r="P3634" s="315"/>
      <c r="Q3634" s="315"/>
    </row>
    <row r="3635" spans="1:17">
      <c r="A3635" s="315" t="s">
        <v>755</v>
      </c>
      <c r="B3635" s="315" t="s">
        <v>2095</v>
      </c>
      <c r="C3635" s="315" t="s">
        <v>2098</v>
      </c>
      <c r="D3635" s="316">
        <v>5.6</v>
      </c>
      <c r="E3635" s="317">
        <v>4474</v>
      </c>
      <c r="F3635" s="317">
        <v>2160.94</v>
      </c>
      <c r="G3635" s="318">
        <v>40689</v>
      </c>
      <c r="H3635" s="318">
        <v>40787</v>
      </c>
      <c r="I3635" s="318">
        <v>50040</v>
      </c>
      <c r="J3635" s="315"/>
      <c r="K3635" s="315">
        <v>6043</v>
      </c>
      <c r="L3635" s="315" t="s">
        <v>2927</v>
      </c>
      <c r="M3635" s="315" t="s">
        <v>788</v>
      </c>
      <c r="N3635" s="315" t="s">
        <v>755</v>
      </c>
      <c r="O3635" s="315"/>
      <c r="P3635" s="315"/>
      <c r="Q3635" s="315"/>
    </row>
    <row r="3636" spans="1:17">
      <c r="A3636" s="315" t="s">
        <v>755</v>
      </c>
      <c r="B3636" s="315" t="s">
        <v>2095</v>
      </c>
      <c r="C3636" s="315" t="s">
        <v>2098</v>
      </c>
      <c r="D3636" s="316">
        <v>5.6</v>
      </c>
      <c r="E3636" s="317">
        <v>311</v>
      </c>
      <c r="F3636" s="317">
        <v>9.33</v>
      </c>
      <c r="G3636" s="318">
        <v>40695</v>
      </c>
      <c r="H3636" s="318">
        <v>42633</v>
      </c>
      <c r="I3636" s="318">
        <v>50040</v>
      </c>
      <c r="J3636" s="315"/>
      <c r="K3636" s="315">
        <v>3604</v>
      </c>
      <c r="L3636" s="315" t="s">
        <v>2197</v>
      </c>
      <c r="M3636" s="315" t="s">
        <v>764</v>
      </c>
      <c r="N3636" s="315" t="s">
        <v>755</v>
      </c>
      <c r="O3636" s="315"/>
      <c r="P3636" s="315"/>
      <c r="Q3636" s="315"/>
    </row>
    <row r="3637" spans="1:17">
      <c r="A3637" s="315" t="s">
        <v>755</v>
      </c>
      <c r="B3637" s="315" t="s">
        <v>2095</v>
      </c>
      <c r="C3637" s="315" t="s">
        <v>2098</v>
      </c>
      <c r="D3637" s="316">
        <v>5.6</v>
      </c>
      <c r="E3637" s="317">
        <v>4383</v>
      </c>
      <c r="F3637" s="317">
        <v>2117</v>
      </c>
      <c r="G3637" s="318">
        <v>40700</v>
      </c>
      <c r="H3637" s="318">
        <v>40760</v>
      </c>
      <c r="I3637" s="318">
        <v>50040</v>
      </c>
      <c r="J3637" s="315"/>
      <c r="K3637" s="315">
        <v>4500</v>
      </c>
      <c r="L3637" s="315" t="s">
        <v>320</v>
      </c>
      <c r="M3637" s="315" t="s">
        <v>1296</v>
      </c>
      <c r="N3637" s="315" t="s">
        <v>755</v>
      </c>
      <c r="O3637" s="315"/>
      <c r="P3637" s="315"/>
      <c r="Q3637" s="315"/>
    </row>
    <row r="3638" spans="1:17">
      <c r="A3638" s="315" t="s">
        <v>755</v>
      </c>
      <c r="B3638" s="315" t="s">
        <v>2095</v>
      </c>
      <c r="C3638" s="315" t="s">
        <v>2098</v>
      </c>
      <c r="D3638" s="316">
        <v>5.6</v>
      </c>
      <c r="E3638" s="317">
        <v>5359</v>
      </c>
      <c r="F3638" s="317">
        <v>2588.3999999999996</v>
      </c>
      <c r="G3638" s="318">
        <v>40701</v>
      </c>
      <c r="H3638" s="318">
        <v>40695</v>
      </c>
      <c r="I3638" s="318">
        <v>50040</v>
      </c>
      <c r="J3638" s="315"/>
      <c r="K3638" s="315">
        <v>9053</v>
      </c>
      <c r="L3638" s="315" t="s">
        <v>901</v>
      </c>
      <c r="M3638" s="315" t="s">
        <v>781</v>
      </c>
      <c r="N3638" s="315" t="s">
        <v>755</v>
      </c>
      <c r="O3638" s="315"/>
      <c r="P3638" s="315"/>
      <c r="Q3638" s="315"/>
    </row>
    <row r="3639" spans="1:17">
      <c r="A3639" s="315" t="s">
        <v>755</v>
      </c>
      <c r="B3639" s="315" t="s">
        <v>2095</v>
      </c>
      <c r="C3639" s="315" t="s">
        <v>2098</v>
      </c>
      <c r="D3639" s="316">
        <v>5.6</v>
      </c>
      <c r="E3639" s="317">
        <v>5076</v>
      </c>
      <c r="F3639" s="317">
        <v>2451.7199999999998</v>
      </c>
      <c r="G3639" s="318">
        <v>40724</v>
      </c>
      <c r="H3639" s="318">
        <v>40830</v>
      </c>
      <c r="I3639" s="318">
        <v>50040</v>
      </c>
      <c r="J3639" s="315"/>
      <c r="K3639" s="315">
        <v>4573</v>
      </c>
      <c r="L3639" s="315" t="s">
        <v>2577</v>
      </c>
      <c r="M3639" s="315" t="s">
        <v>1296</v>
      </c>
      <c r="N3639" s="315" t="s">
        <v>755</v>
      </c>
      <c r="O3639" s="315"/>
      <c r="P3639" s="315"/>
      <c r="Q3639" s="315"/>
    </row>
    <row r="3640" spans="1:17">
      <c r="A3640" s="315" t="s">
        <v>755</v>
      </c>
      <c r="B3640" s="315" t="s">
        <v>2095</v>
      </c>
      <c r="C3640" s="315" t="s">
        <v>2098</v>
      </c>
      <c r="D3640" s="316">
        <v>5.61</v>
      </c>
      <c r="E3640" s="317">
        <v>4404</v>
      </c>
      <c r="F3640" s="317">
        <v>1603.06</v>
      </c>
      <c r="G3640" s="318">
        <v>40791</v>
      </c>
      <c r="H3640" s="318">
        <v>40815</v>
      </c>
      <c r="I3640" s="318">
        <v>50040</v>
      </c>
      <c r="J3640" s="315"/>
      <c r="K3640" s="315">
        <v>2902</v>
      </c>
      <c r="L3640" s="315" t="s">
        <v>3525</v>
      </c>
      <c r="M3640" s="315" t="s">
        <v>1431</v>
      </c>
      <c r="N3640" s="315" t="s">
        <v>755</v>
      </c>
      <c r="O3640" s="315"/>
      <c r="P3640" s="315"/>
      <c r="Q3640" s="315"/>
    </row>
    <row r="3641" spans="1:17">
      <c r="A3641" s="315" t="s">
        <v>755</v>
      </c>
      <c r="B3641" s="315" t="s">
        <v>2095</v>
      </c>
      <c r="C3641" s="315" t="s">
        <v>2096</v>
      </c>
      <c r="D3641" s="316">
        <v>5.63</v>
      </c>
      <c r="E3641" s="317">
        <v>6339</v>
      </c>
      <c r="F3641" s="317">
        <v>3093.44</v>
      </c>
      <c r="G3641" s="318">
        <v>40803</v>
      </c>
      <c r="H3641" s="318">
        <v>41180</v>
      </c>
      <c r="I3641" s="318">
        <v>50405</v>
      </c>
      <c r="J3641" s="315"/>
      <c r="K3641" s="315">
        <v>8185</v>
      </c>
      <c r="L3641" s="315" t="s">
        <v>2716</v>
      </c>
      <c r="M3641" s="315" t="s">
        <v>784</v>
      </c>
      <c r="N3641" s="315" t="s">
        <v>755</v>
      </c>
      <c r="O3641" s="315"/>
      <c r="P3641" s="315"/>
      <c r="Q3641" s="315"/>
    </row>
    <row r="3642" spans="1:17">
      <c r="A3642" s="315" t="s">
        <v>755</v>
      </c>
      <c r="B3642" s="315" t="s">
        <v>2095</v>
      </c>
      <c r="C3642" s="315" t="s">
        <v>2098</v>
      </c>
      <c r="D3642" s="316">
        <v>5.63</v>
      </c>
      <c r="E3642" s="317">
        <v>2159</v>
      </c>
      <c r="F3642" s="317">
        <v>1042.8</v>
      </c>
      <c r="G3642" s="318">
        <v>40823</v>
      </c>
      <c r="H3642" s="318">
        <v>40898</v>
      </c>
      <c r="I3642" s="318">
        <v>50040</v>
      </c>
      <c r="J3642" s="315"/>
      <c r="K3642" s="315">
        <v>1964</v>
      </c>
      <c r="L3642" s="315" t="s">
        <v>2932</v>
      </c>
      <c r="M3642" s="315" t="s">
        <v>754</v>
      </c>
      <c r="N3642" s="315" t="s">
        <v>755</v>
      </c>
      <c r="O3642" s="315"/>
      <c r="P3642" s="315"/>
      <c r="Q3642" s="315"/>
    </row>
    <row r="3643" spans="1:17">
      <c r="A3643" s="315" t="s">
        <v>755</v>
      </c>
      <c r="B3643" s="315" t="s">
        <v>2095</v>
      </c>
      <c r="C3643" s="315" t="s">
        <v>2098</v>
      </c>
      <c r="D3643" s="316">
        <v>5.64</v>
      </c>
      <c r="E3643" s="317">
        <v>3819</v>
      </c>
      <c r="F3643" s="317">
        <v>2348.6999999999998</v>
      </c>
      <c r="G3643" s="318">
        <v>40445</v>
      </c>
      <c r="H3643" s="318">
        <v>40533</v>
      </c>
      <c r="I3643" s="318">
        <v>49674</v>
      </c>
      <c r="J3643" s="315"/>
      <c r="K3643" s="315">
        <v>5507</v>
      </c>
      <c r="L3643" s="315" t="s">
        <v>1125</v>
      </c>
      <c r="M3643" s="315" t="s">
        <v>776</v>
      </c>
      <c r="N3643" s="315" t="s">
        <v>755</v>
      </c>
      <c r="O3643" s="315"/>
      <c r="P3643" s="315"/>
      <c r="Q3643" s="315"/>
    </row>
    <row r="3644" spans="1:17">
      <c r="A3644" s="315" t="s">
        <v>755</v>
      </c>
      <c r="B3644" s="315" t="s">
        <v>2095</v>
      </c>
      <c r="C3644" s="315" t="s">
        <v>2098</v>
      </c>
      <c r="D3644" s="316">
        <v>5.64</v>
      </c>
      <c r="E3644" s="317">
        <v>4795</v>
      </c>
      <c r="F3644" s="317">
        <v>2948.94</v>
      </c>
      <c r="G3644" s="318">
        <v>40488</v>
      </c>
      <c r="H3644" s="318">
        <v>40487</v>
      </c>
      <c r="I3644" s="318">
        <v>49674</v>
      </c>
      <c r="J3644" s="315"/>
      <c r="K3644" s="315">
        <v>3400</v>
      </c>
      <c r="L3644" s="315" t="s">
        <v>2253</v>
      </c>
      <c r="M3644" s="315" t="s">
        <v>764</v>
      </c>
      <c r="N3644" s="315" t="s">
        <v>755</v>
      </c>
      <c r="O3644" s="315"/>
      <c r="P3644" s="315"/>
      <c r="Q3644" s="315"/>
    </row>
    <row r="3645" spans="1:17">
      <c r="A3645" s="315" t="s">
        <v>750</v>
      </c>
      <c r="B3645" s="315" t="s">
        <v>2095</v>
      </c>
      <c r="C3645" s="315" t="s">
        <v>2098</v>
      </c>
      <c r="D3645" s="316">
        <v>5.64</v>
      </c>
      <c r="E3645" s="317">
        <v>3878</v>
      </c>
      <c r="F3645" s="317">
        <v>2384.98</v>
      </c>
      <c r="G3645" s="318">
        <v>40521</v>
      </c>
      <c r="H3645" s="318">
        <v>40501</v>
      </c>
      <c r="I3645" s="318">
        <v>49674</v>
      </c>
      <c r="J3645" s="315"/>
      <c r="K3645" s="315">
        <v>6900</v>
      </c>
      <c r="L3645" s="315" t="s">
        <v>3526</v>
      </c>
      <c r="M3645" s="315" t="s">
        <v>811</v>
      </c>
      <c r="N3645" s="315" t="s">
        <v>750</v>
      </c>
      <c r="O3645" s="315"/>
      <c r="P3645" s="315"/>
      <c r="Q3645" s="315"/>
    </row>
    <row r="3646" spans="1:17">
      <c r="A3646" s="315" t="s">
        <v>755</v>
      </c>
      <c r="B3646" s="315" t="s">
        <v>2095</v>
      </c>
      <c r="C3646" s="315" t="s">
        <v>2098</v>
      </c>
      <c r="D3646" s="316">
        <v>5.64</v>
      </c>
      <c r="E3646" s="317">
        <v>3889</v>
      </c>
      <c r="F3646" s="317">
        <v>1878.39</v>
      </c>
      <c r="G3646" s="318">
        <v>40750</v>
      </c>
      <c r="H3646" s="318">
        <v>40774</v>
      </c>
      <c r="I3646" s="318">
        <v>50040</v>
      </c>
      <c r="J3646" s="315"/>
      <c r="K3646" s="315">
        <v>5444</v>
      </c>
      <c r="L3646" s="315" t="s">
        <v>3527</v>
      </c>
      <c r="M3646" s="315" t="s">
        <v>776</v>
      </c>
      <c r="N3646" s="315" t="s">
        <v>755</v>
      </c>
      <c r="O3646" s="315"/>
      <c r="P3646" s="315"/>
      <c r="Q3646" s="315"/>
    </row>
    <row r="3647" spans="1:17">
      <c r="A3647" s="315" t="s">
        <v>755</v>
      </c>
      <c r="B3647" s="315" t="s">
        <v>2095</v>
      </c>
      <c r="C3647" s="315" t="s">
        <v>2098</v>
      </c>
      <c r="D3647" s="316">
        <v>5.64</v>
      </c>
      <c r="E3647" s="317">
        <v>4068</v>
      </c>
      <c r="F3647" s="317">
        <v>1964.8600000000001</v>
      </c>
      <c r="G3647" s="318">
        <v>40774</v>
      </c>
      <c r="H3647" s="318">
        <v>40773</v>
      </c>
      <c r="I3647" s="318">
        <v>50040</v>
      </c>
      <c r="J3647" s="315"/>
      <c r="K3647" s="315">
        <v>9100</v>
      </c>
      <c r="L3647" s="315" t="s">
        <v>2837</v>
      </c>
      <c r="M3647" s="315" t="s">
        <v>781</v>
      </c>
      <c r="N3647" s="315" t="s">
        <v>755</v>
      </c>
      <c r="O3647" s="315"/>
      <c r="P3647" s="315"/>
      <c r="Q3647" s="315"/>
    </row>
    <row r="3648" spans="1:17">
      <c r="A3648" s="315" t="s">
        <v>755</v>
      </c>
      <c r="B3648" s="315" t="s">
        <v>2095</v>
      </c>
      <c r="C3648" s="315" t="s">
        <v>2098</v>
      </c>
      <c r="D3648" s="316">
        <v>5.64</v>
      </c>
      <c r="E3648" s="317">
        <v>2845</v>
      </c>
      <c r="F3648" s="317">
        <v>1374.13</v>
      </c>
      <c r="G3648" s="318">
        <v>40840</v>
      </c>
      <c r="H3648" s="318">
        <v>40889</v>
      </c>
      <c r="I3648" s="318">
        <v>50040</v>
      </c>
      <c r="J3648" s="315"/>
      <c r="K3648" s="315">
        <v>9475</v>
      </c>
      <c r="L3648" s="315" t="s">
        <v>2207</v>
      </c>
      <c r="M3648" s="315" t="s">
        <v>770</v>
      </c>
      <c r="N3648" s="315" t="s">
        <v>755</v>
      </c>
      <c r="O3648" s="315"/>
      <c r="P3648" s="315"/>
      <c r="Q3648" s="315"/>
    </row>
    <row r="3649" spans="1:17">
      <c r="A3649" s="315" t="s">
        <v>755</v>
      </c>
      <c r="B3649" s="315" t="s">
        <v>2095</v>
      </c>
      <c r="C3649" s="315" t="s">
        <v>2096</v>
      </c>
      <c r="D3649" s="316">
        <v>5.67</v>
      </c>
      <c r="E3649" s="317">
        <v>4326.01</v>
      </c>
      <c r="F3649" s="317">
        <v>2561</v>
      </c>
      <c r="G3649" s="318">
        <v>40694</v>
      </c>
      <c r="H3649" s="318">
        <v>40780</v>
      </c>
      <c r="I3649" s="318">
        <v>50040</v>
      </c>
      <c r="J3649" s="315"/>
      <c r="K3649" s="315">
        <v>8840</v>
      </c>
      <c r="L3649" s="315" t="s">
        <v>2810</v>
      </c>
      <c r="M3649" s="315" t="s">
        <v>1388</v>
      </c>
      <c r="N3649" s="315" t="s">
        <v>755</v>
      </c>
      <c r="O3649" s="315"/>
      <c r="P3649" s="315"/>
      <c r="Q3649" s="315"/>
    </row>
    <row r="3650" spans="1:17">
      <c r="A3650" s="315" t="s">
        <v>755</v>
      </c>
      <c r="B3650" s="315" t="s">
        <v>2095</v>
      </c>
      <c r="C3650" s="315" t="s">
        <v>2098</v>
      </c>
      <c r="D3650" s="316">
        <v>5.67</v>
      </c>
      <c r="E3650" s="317">
        <v>3179</v>
      </c>
      <c r="F3650" s="317">
        <v>1535.46</v>
      </c>
      <c r="G3650" s="318">
        <v>40723</v>
      </c>
      <c r="H3650" s="318">
        <v>40695</v>
      </c>
      <c r="I3650" s="318">
        <v>50040</v>
      </c>
      <c r="J3650" s="315"/>
      <c r="K3650" s="315">
        <v>3703</v>
      </c>
      <c r="L3650" s="315" t="s">
        <v>3528</v>
      </c>
      <c r="M3650" s="315" t="s">
        <v>764</v>
      </c>
      <c r="N3650" s="315" t="s">
        <v>755</v>
      </c>
      <c r="O3650" s="315"/>
      <c r="P3650" s="315"/>
      <c r="Q3650" s="315"/>
    </row>
    <row r="3651" spans="1:17">
      <c r="A3651" s="315" t="s">
        <v>755</v>
      </c>
      <c r="B3651" s="315" t="s">
        <v>2095</v>
      </c>
      <c r="C3651" s="315" t="s">
        <v>2096</v>
      </c>
      <c r="D3651" s="316">
        <v>5.67</v>
      </c>
      <c r="E3651" s="317">
        <v>1911</v>
      </c>
      <c r="F3651" s="317">
        <v>932.56999999999994</v>
      </c>
      <c r="G3651" s="318">
        <v>40854</v>
      </c>
      <c r="H3651" s="318">
        <v>41089</v>
      </c>
      <c r="I3651" s="318">
        <v>50405</v>
      </c>
      <c r="J3651" s="315"/>
      <c r="K3651" s="315">
        <v>6467</v>
      </c>
      <c r="L3651" s="315" t="s">
        <v>3529</v>
      </c>
      <c r="M3651" s="315" t="s">
        <v>1365</v>
      </c>
      <c r="N3651" s="315" t="s">
        <v>755</v>
      </c>
      <c r="O3651" s="315"/>
      <c r="P3651" s="315"/>
      <c r="Q3651" s="315"/>
    </row>
    <row r="3652" spans="1:17">
      <c r="A3652" s="315" t="s">
        <v>750</v>
      </c>
      <c r="B3652" s="315" t="s">
        <v>2095</v>
      </c>
      <c r="C3652" s="315" t="s">
        <v>2098</v>
      </c>
      <c r="D3652" s="316">
        <v>5.7</v>
      </c>
      <c r="E3652" s="317">
        <v>7614</v>
      </c>
      <c r="F3652" s="317">
        <v>4682.6100000000006</v>
      </c>
      <c r="G3652" s="318">
        <v>39569</v>
      </c>
      <c r="H3652" s="318">
        <v>40498</v>
      </c>
      <c r="I3652" s="318">
        <v>49674</v>
      </c>
      <c r="J3652" s="315"/>
      <c r="K3652" s="315">
        <v>8308</v>
      </c>
      <c r="L3652" s="315" t="s">
        <v>2351</v>
      </c>
      <c r="M3652" s="315" t="s">
        <v>784</v>
      </c>
      <c r="N3652" s="315" t="s">
        <v>750</v>
      </c>
      <c r="O3652" s="315"/>
      <c r="P3652" s="315"/>
      <c r="Q3652" s="315"/>
    </row>
    <row r="3653" spans="1:17">
      <c r="A3653" s="315" t="s">
        <v>755</v>
      </c>
      <c r="B3653" s="315" t="s">
        <v>2095</v>
      </c>
      <c r="C3653" s="315" t="s">
        <v>2096</v>
      </c>
      <c r="D3653" s="316">
        <v>5.7</v>
      </c>
      <c r="E3653" s="317">
        <v>5642</v>
      </c>
      <c r="F3653" s="317">
        <v>5077.8</v>
      </c>
      <c r="G3653" s="318">
        <v>39569</v>
      </c>
      <c r="H3653" s="318">
        <v>39689</v>
      </c>
      <c r="I3653" s="318">
        <v>48944</v>
      </c>
      <c r="J3653" s="315"/>
      <c r="K3653" s="315">
        <v>1110</v>
      </c>
      <c r="L3653" s="315" t="s">
        <v>1492</v>
      </c>
      <c r="M3653" s="315" t="s">
        <v>766</v>
      </c>
      <c r="N3653" s="315" t="s">
        <v>755</v>
      </c>
      <c r="O3653" s="315"/>
      <c r="P3653" s="315"/>
      <c r="Q3653" s="315"/>
    </row>
    <row r="3654" spans="1:17">
      <c r="A3654" s="315" t="s">
        <v>755</v>
      </c>
      <c r="B3654" s="315" t="s">
        <v>2095</v>
      </c>
      <c r="C3654" s="315" t="s">
        <v>2096</v>
      </c>
      <c r="D3654" s="316">
        <v>5.7</v>
      </c>
      <c r="E3654" s="317">
        <v>6440</v>
      </c>
      <c r="F3654" s="317">
        <v>5796</v>
      </c>
      <c r="G3654" s="318">
        <v>39570</v>
      </c>
      <c r="H3654" s="318">
        <v>40029</v>
      </c>
      <c r="I3654" s="318">
        <v>49309</v>
      </c>
      <c r="J3654" s="315"/>
      <c r="K3654" s="315">
        <v>1670</v>
      </c>
      <c r="L3654" s="315" t="s">
        <v>3530</v>
      </c>
      <c r="M3654" s="315" t="s">
        <v>761</v>
      </c>
      <c r="N3654" s="315" t="s">
        <v>755</v>
      </c>
      <c r="O3654" s="315"/>
      <c r="P3654" s="315"/>
      <c r="Q3654" s="315"/>
    </row>
    <row r="3655" spans="1:17">
      <c r="A3655" s="315" t="s">
        <v>750</v>
      </c>
      <c r="B3655" s="315" t="s">
        <v>2095</v>
      </c>
      <c r="C3655" s="315" t="s">
        <v>2096</v>
      </c>
      <c r="D3655" s="316">
        <v>5.7</v>
      </c>
      <c r="E3655" s="317">
        <v>5252</v>
      </c>
      <c r="F3655" s="317">
        <v>4726.7999999999993</v>
      </c>
      <c r="G3655" s="318">
        <v>39570</v>
      </c>
      <c r="H3655" s="318">
        <v>39849</v>
      </c>
      <c r="I3655" s="318">
        <v>49309</v>
      </c>
      <c r="J3655" s="315"/>
      <c r="K3655" s="315">
        <v>1148</v>
      </c>
      <c r="L3655" s="315" t="s">
        <v>3531</v>
      </c>
      <c r="M3655" s="315" t="s">
        <v>766</v>
      </c>
      <c r="N3655" s="315" t="s">
        <v>750</v>
      </c>
      <c r="O3655" s="315"/>
      <c r="P3655" s="315"/>
      <c r="Q3655" s="315"/>
    </row>
    <row r="3656" spans="1:17">
      <c r="A3656" s="315" t="s">
        <v>755</v>
      </c>
      <c r="B3656" s="315" t="s">
        <v>2095</v>
      </c>
      <c r="C3656" s="315" t="s">
        <v>2096</v>
      </c>
      <c r="D3656" s="316">
        <v>5.7</v>
      </c>
      <c r="E3656" s="317">
        <v>5749</v>
      </c>
      <c r="F3656" s="317">
        <v>5174.1000000000004</v>
      </c>
      <c r="G3656" s="318">
        <v>39570</v>
      </c>
      <c r="H3656" s="318">
        <v>39658</v>
      </c>
      <c r="I3656" s="318">
        <v>48914</v>
      </c>
      <c r="J3656" s="315"/>
      <c r="K3656" s="315">
        <v>3282</v>
      </c>
      <c r="L3656" s="315" t="s">
        <v>3532</v>
      </c>
      <c r="M3656" s="315" t="s">
        <v>764</v>
      </c>
      <c r="N3656" s="315" t="s">
        <v>755</v>
      </c>
      <c r="O3656" s="315"/>
      <c r="P3656" s="315"/>
      <c r="Q3656" s="315"/>
    </row>
    <row r="3657" spans="1:17">
      <c r="A3657" s="315" t="s">
        <v>755</v>
      </c>
      <c r="B3657" s="315" t="s">
        <v>2095</v>
      </c>
      <c r="C3657" s="315" t="s">
        <v>2098</v>
      </c>
      <c r="D3657" s="316">
        <v>5.7</v>
      </c>
      <c r="E3657" s="317">
        <v>5648</v>
      </c>
      <c r="F3657" s="317">
        <v>4236</v>
      </c>
      <c r="G3657" s="318">
        <v>39569</v>
      </c>
      <c r="H3657" s="318">
        <v>39932</v>
      </c>
      <c r="I3657" s="318">
        <v>49279</v>
      </c>
      <c r="J3657" s="315"/>
      <c r="K3657" s="315">
        <v>5082</v>
      </c>
      <c r="L3657" s="315" t="s">
        <v>1737</v>
      </c>
      <c r="M3657" s="315" t="s">
        <v>776</v>
      </c>
      <c r="N3657" s="315" t="s">
        <v>755</v>
      </c>
      <c r="O3657" s="315"/>
      <c r="P3657" s="315"/>
      <c r="Q3657" s="315"/>
    </row>
    <row r="3658" spans="1:17">
      <c r="A3658" s="315" t="s">
        <v>755</v>
      </c>
      <c r="B3658" s="315" t="s">
        <v>2095</v>
      </c>
      <c r="C3658" s="315" t="s">
        <v>2098</v>
      </c>
      <c r="D3658" s="316">
        <v>5.7</v>
      </c>
      <c r="E3658" s="317">
        <v>6252</v>
      </c>
      <c r="F3658" s="317">
        <v>3957.52</v>
      </c>
      <c r="G3658" s="318">
        <v>39570</v>
      </c>
      <c r="H3658" s="318">
        <v>39583</v>
      </c>
      <c r="I3658" s="318">
        <v>48944</v>
      </c>
      <c r="J3658" s="315"/>
      <c r="K3658" s="315">
        <v>1845</v>
      </c>
      <c r="L3658" s="315" t="s">
        <v>2804</v>
      </c>
      <c r="M3658" s="315" t="s">
        <v>766</v>
      </c>
      <c r="N3658" s="315" t="s">
        <v>755</v>
      </c>
      <c r="O3658" s="315"/>
      <c r="P3658" s="315"/>
      <c r="Q3658" s="315"/>
    </row>
    <row r="3659" spans="1:17">
      <c r="A3659" s="315" t="s">
        <v>755</v>
      </c>
      <c r="B3659" s="315" t="s">
        <v>2095</v>
      </c>
      <c r="C3659" s="315" t="s">
        <v>2096</v>
      </c>
      <c r="D3659" s="316">
        <v>5.7</v>
      </c>
      <c r="E3659" s="317">
        <v>6798</v>
      </c>
      <c r="F3659" s="317">
        <v>6118.2000000000007</v>
      </c>
      <c r="G3659" s="318">
        <v>39570</v>
      </c>
      <c r="H3659" s="318">
        <v>39941</v>
      </c>
      <c r="I3659" s="318">
        <v>49279</v>
      </c>
      <c r="J3659" s="315"/>
      <c r="K3659" s="315">
        <v>3979</v>
      </c>
      <c r="L3659" s="315" t="s">
        <v>2502</v>
      </c>
      <c r="M3659" s="315" t="s">
        <v>754</v>
      </c>
      <c r="N3659" s="315" t="s">
        <v>755</v>
      </c>
      <c r="O3659" s="315"/>
      <c r="P3659" s="315"/>
      <c r="Q3659" s="315"/>
    </row>
    <row r="3660" spans="1:17">
      <c r="A3660" s="315" t="s">
        <v>755</v>
      </c>
      <c r="B3660" s="315" t="s">
        <v>2095</v>
      </c>
      <c r="C3660" s="315" t="s">
        <v>2098</v>
      </c>
      <c r="D3660" s="316">
        <v>5.7</v>
      </c>
      <c r="E3660" s="317">
        <v>7700</v>
      </c>
      <c r="F3660" s="317">
        <v>5775</v>
      </c>
      <c r="G3660" s="318">
        <v>39570</v>
      </c>
      <c r="H3660" s="318">
        <v>39792</v>
      </c>
      <c r="I3660" s="318">
        <v>48944</v>
      </c>
      <c r="J3660" s="315"/>
      <c r="K3660" s="315">
        <v>1971</v>
      </c>
      <c r="L3660" s="315" t="s">
        <v>3427</v>
      </c>
      <c r="M3660" s="315" t="s">
        <v>754</v>
      </c>
      <c r="N3660" s="315" t="s">
        <v>755</v>
      </c>
      <c r="O3660" s="315"/>
      <c r="P3660" s="315"/>
      <c r="Q3660" s="315"/>
    </row>
    <row r="3661" spans="1:17">
      <c r="A3661" s="315" t="s">
        <v>750</v>
      </c>
      <c r="B3661" s="315" t="s">
        <v>2095</v>
      </c>
      <c r="C3661" s="315" t="s">
        <v>2096</v>
      </c>
      <c r="D3661" s="316">
        <v>5.7</v>
      </c>
      <c r="E3661" s="317">
        <v>7684</v>
      </c>
      <c r="F3661" s="317">
        <v>6915.6</v>
      </c>
      <c r="G3661" s="318">
        <v>39570</v>
      </c>
      <c r="H3661" s="318">
        <v>39905</v>
      </c>
      <c r="I3661" s="318">
        <v>49309</v>
      </c>
      <c r="J3661" s="315"/>
      <c r="K3661" s="315">
        <v>1950</v>
      </c>
      <c r="L3661" s="315" t="s">
        <v>1622</v>
      </c>
      <c r="M3661" s="315" t="s">
        <v>754</v>
      </c>
      <c r="N3661" s="315" t="s">
        <v>750</v>
      </c>
      <c r="O3661" s="315"/>
      <c r="P3661" s="315"/>
      <c r="Q3661" s="315"/>
    </row>
    <row r="3662" spans="1:17">
      <c r="A3662" s="315" t="s">
        <v>755</v>
      </c>
      <c r="B3662" s="315" t="s">
        <v>2095</v>
      </c>
      <c r="C3662" s="315" t="s">
        <v>2098</v>
      </c>
      <c r="D3662" s="316">
        <v>5.7</v>
      </c>
      <c r="E3662" s="317">
        <v>5321</v>
      </c>
      <c r="F3662" s="317">
        <v>3990.75</v>
      </c>
      <c r="G3662" s="318">
        <v>39570</v>
      </c>
      <c r="H3662" s="318">
        <v>39869</v>
      </c>
      <c r="I3662" s="318">
        <v>49279</v>
      </c>
      <c r="J3662" s="315"/>
      <c r="K3662" s="315">
        <v>8872</v>
      </c>
      <c r="L3662" s="315" t="s">
        <v>3533</v>
      </c>
      <c r="M3662" s="315" t="s">
        <v>770</v>
      </c>
      <c r="N3662" s="315" t="s">
        <v>755</v>
      </c>
      <c r="O3662" s="315"/>
      <c r="P3662" s="315"/>
      <c r="Q3662" s="315"/>
    </row>
    <row r="3663" spans="1:17">
      <c r="A3663" s="315" t="s">
        <v>755</v>
      </c>
      <c r="B3663" s="315" t="s">
        <v>2095</v>
      </c>
      <c r="C3663" s="315" t="s">
        <v>2098</v>
      </c>
      <c r="D3663" s="316">
        <v>5.7</v>
      </c>
      <c r="E3663" s="317">
        <v>5981</v>
      </c>
      <c r="F3663" s="317">
        <v>4485.75</v>
      </c>
      <c r="G3663" s="318">
        <v>39584</v>
      </c>
      <c r="H3663" s="318">
        <v>39398</v>
      </c>
      <c r="I3663" s="318">
        <v>48549</v>
      </c>
      <c r="J3663" s="315"/>
      <c r="K3663" s="315">
        <v>8570</v>
      </c>
      <c r="L3663" s="315" t="s">
        <v>3135</v>
      </c>
      <c r="M3663" s="315" t="s">
        <v>792</v>
      </c>
      <c r="N3663" s="315" t="s">
        <v>755</v>
      </c>
      <c r="O3663" s="315"/>
      <c r="P3663" s="315"/>
      <c r="Q3663" s="315"/>
    </row>
    <row r="3664" spans="1:17">
      <c r="A3664" s="315" t="s">
        <v>755</v>
      </c>
      <c r="B3664" s="315" t="s">
        <v>2095</v>
      </c>
      <c r="C3664" s="315" t="s">
        <v>2098</v>
      </c>
      <c r="D3664" s="316">
        <v>5.7</v>
      </c>
      <c r="E3664" s="317">
        <v>6322</v>
      </c>
      <c r="F3664" s="317">
        <v>3053.5199999999995</v>
      </c>
      <c r="G3664" s="318">
        <v>39584</v>
      </c>
      <c r="H3664" s="318">
        <v>40799</v>
      </c>
      <c r="I3664" s="318">
        <v>50040</v>
      </c>
      <c r="J3664" s="315"/>
      <c r="K3664" s="315">
        <v>8112</v>
      </c>
      <c r="L3664" s="315" t="s">
        <v>783</v>
      </c>
      <c r="M3664" s="315" t="s">
        <v>784</v>
      </c>
      <c r="N3664" s="315" t="s">
        <v>755</v>
      </c>
      <c r="O3664" s="315"/>
      <c r="P3664" s="315"/>
      <c r="Q3664" s="315"/>
    </row>
    <row r="3665" spans="1:17">
      <c r="A3665" s="315" t="s">
        <v>755</v>
      </c>
      <c r="B3665" s="315" t="s">
        <v>2095</v>
      </c>
      <c r="C3665" s="315" t="s">
        <v>2096</v>
      </c>
      <c r="D3665" s="316">
        <v>5.7</v>
      </c>
      <c r="E3665" s="317">
        <v>5753</v>
      </c>
      <c r="F3665" s="317">
        <v>5177.7000000000007</v>
      </c>
      <c r="G3665" s="318">
        <v>39570</v>
      </c>
      <c r="H3665" s="318">
        <v>39741</v>
      </c>
      <c r="I3665" s="318">
        <v>48944</v>
      </c>
      <c r="J3665" s="315"/>
      <c r="K3665" s="315">
        <v>1696</v>
      </c>
      <c r="L3665" s="315" t="s">
        <v>3534</v>
      </c>
      <c r="M3665" s="315" t="s">
        <v>761</v>
      </c>
      <c r="N3665" s="315" t="s">
        <v>755</v>
      </c>
      <c r="O3665" s="315"/>
      <c r="P3665" s="315"/>
      <c r="Q3665" s="315"/>
    </row>
    <row r="3666" spans="1:17">
      <c r="A3666" s="315" t="s">
        <v>755</v>
      </c>
      <c r="B3666" s="315" t="s">
        <v>2095</v>
      </c>
      <c r="C3666" s="315" t="s">
        <v>2096</v>
      </c>
      <c r="D3666" s="316">
        <v>5.7</v>
      </c>
      <c r="E3666" s="317">
        <v>5261</v>
      </c>
      <c r="F3666" s="317">
        <v>4734.8999999999996</v>
      </c>
      <c r="G3666" s="318">
        <v>39570</v>
      </c>
      <c r="H3666" s="318">
        <v>39664</v>
      </c>
      <c r="I3666" s="318">
        <v>48944</v>
      </c>
      <c r="J3666" s="315"/>
      <c r="K3666" s="315">
        <v>1562</v>
      </c>
      <c r="L3666" s="315" t="s">
        <v>3535</v>
      </c>
      <c r="M3666" s="315" t="s">
        <v>766</v>
      </c>
      <c r="N3666" s="315" t="s">
        <v>755</v>
      </c>
      <c r="O3666" s="315"/>
      <c r="P3666" s="315"/>
      <c r="Q3666" s="315"/>
    </row>
    <row r="3667" spans="1:17">
      <c r="A3667" s="315" t="s">
        <v>755</v>
      </c>
      <c r="B3667" s="315" t="s">
        <v>2095</v>
      </c>
      <c r="C3667" s="315" t="s">
        <v>2098</v>
      </c>
      <c r="D3667" s="316">
        <v>5.7</v>
      </c>
      <c r="E3667" s="317">
        <v>5804</v>
      </c>
      <c r="F3667" s="317">
        <v>4353</v>
      </c>
      <c r="G3667" s="318">
        <v>39570</v>
      </c>
      <c r="H3667" s="318">
        <v>39862</v>
      </c>
      <c r="I3667" s="318">
        <v>49309</v>
      </c>
      <c r="J3667" s="315"/>
      <c r="K3667" s="315">
        <v>2926</v>
      </c>
      <c r="L3667" s="315" t="s">
        <v>3536</v>
      </c>
      <c r="M3667" s="315" t="s">
        <v>1431</v>
      </c>
      <c r="N3667" s="315" t="s">
        <v>755</v>
      </c>
      <c r="O3667" s="315"/>
      <c r="P3667" s="315"/>
      <c r="Q3667" s="315"/>
    </row>
    <row r="3668" spans="1:17">
      <c r="A3668" s="315" t="s">
        <v>755</v>
      </c>
      <c r="B3668" s="315" t="s">
        <v>2095</v>
      </c>
      <c r="C3668" s="315" t="s">
        <v>2098</v>
      </c>
      <c r="D3668" s="316">
        <v>5.7</v>
      </c>
      <c r="E3668" s="317">
        <v>5787</v>
      </c>
      <c r="F3668" s="317">
        <v>3026.6000000000004</v>
      </c>
      <c r="G3668" s="318">
        <v>39570</v>
      </c>
      <c r="H3668" s="318">
        <v>39356</v>
      </c>
      <c r="I3668" s="318">
        <v>48579</v>
      </c>
      <c r="J3668" s="315"/>
      <c r="K3668" s="315">
        <v>8732</v>
      </c>
      <c r="L3668" s="315" t="s">
        <v>3537</v>
      </c>
      <c r="M3668" s="315" t="s">
        <v>770</v>
      </c>
      <c r="N3668" s="315" t="s">
        <v>755</v>
      </c>
      <c r="O3668" s="315"/>
      <c r="P3668" s="315"/>
      <c r="Q3668" s="315"/>
    </row>
    <row r="3669" spans="1:17">
      <c r="A3669" s="315" t="s">
        <v>755</v>
      </c>
      <c r="B3669" s="315" t="s">
        <v>2095</v>
      </c>
      <c r="C3669" s="315" t="s">
        <v>2098</v>
      </c>
      <c r="D3669" s="316">
        <v>5.7</v>
      </c>
      <c r="E3669" s="317">
        <v>4746</v>
      </c>
      <c r="F3669" s="317">
        <v>3559.5</v>
      </c>
      <c r="G3669" s="318">
        <v>39570</v>
      </c>
      <c r="H3669" s="318">
        <v>39573</v>
      </c>
      <c r="I3669" s="318">
        <v>48914</v>
      </c>
      <c r="J3669" s="315"/>
      <c r="K3669" s="315">
        <v>9053</v>
      </c>
      <c r="L3669" s="315" t="s">
        <v>901</v>
      </c>
      <c r="M3669" s="315" t="s">
        <v>781</v>
      </c>
      <c r="N3669" s="315" t="s">
        <v>755</v>
      </c>
      <c r="O3669" s="315"/>
      <c r="P3669" s="315"/>
      <c r="Q3669" s="315"/>
    </row>
    <row r="3670" spans="1:17">
      <c r="A3670" s="315" t="s">
        <v>755</v>
      </c>
      <c r="B3670" s="315" t="s">
        <v>2095</v>
      </c>
      <c r="C3670" s="315" t="s">
        <v>2098</v>
      </c>
      <c r="D3670" s="316">
        <v>5.7</v>
      </c>
      <c r="E3670" s="317">
        <v>5724</v>
      </c>
      <c r="F3670" s="317">
        <v>4293</v>
      </c>
      <c r="G3670" s="318">
        <v>39570</v>
      </c>
      <c r="H3670" s="318">
        <v>39000</v>
      </c>
      <c r="I3670" s="318">
        <v>48183</v>
      </c>
      <c r="J3670" s="315"/>
      <c r="K3670" s="315">
        <v>1041</v>
      </c>
      <c r="L3670" s="315" t="s">
        <v>3538</v>
      </c>
      <c r="M3670" s="315" t="s">
        <v>766</v>
      </c>
      <c r="N3670" s="315" t="s">
        <v>755</v>
      </c>
      <c r="O3670" s="315"/>
      <c r="P3670" s="315"/>
      <c r="Q3670" s="315"/>
    </row>
    <row r="3671" spans="1:17">
      <c r="A3671" s="315" t="s">
        <v>755</v>
      </c>
      <c r="B3671" s="315" t="s">
        <v>2095</v>
      </c>
      <c r="C3671" s="315" t="s">
        <v>2096</v>
      </c>
      <c r="D3671" s="316">
        <v>5.7</v>
      </c>
      <c r="E3671" s="317">
        <v>6207</v>
      </c>
      <c r="F3671" s="317">
        <v>5586.2999999999993</v>
      </c>
      <c r="G3671" s="318">
        <v>39570</v>
      </c>
      <c r="H3671" s="318">
        <v>39744</v>
      </c>
      <c r="I3671" s="318">
        <v>48914</v>
      </c>
      <c r="J3671" s="315"/>
      <c r="K3671" s="315">
        <v>1052</v>
      </c>
      <c r="L3671" s="315" t="s">
        <v>3539</v>
      </c>
      <c r="M3671" s="315" t="s">
        <v>766</v>
      </c>
      <c r="N3671" s="315" t="s">
        <v>755</v>
      </c>
      <c r="O3671" s="315"/>
      <c r="P3671" s="315"/>
      <c r="Q3671" s="315"/>
    </row>
    <row r="3672" spans="1:17">
      <c r="A3672" s="315" t="s">
        <v>755</v>
      </c>
      <c r="B3672" s="315" t="s">
        <v>2095</v>
      </c>
      <c r="C3672" s="315" t="s">
        <v>2098</v>
      </c>
      <c r="D3672" s="316">
        <v>5.7</v>
      </c>
      <c r="E3672" s="317">
        <v>4287</v>
      </c>
      <c r="F3672" s="317">
        <v>3215.25</v>
      </c>
      <c r="G3672" s="318">
        <v>39596</v>
      </c>
      <c r="H3672" s="318">
        <v>40004</v>
      </c>
      <c r="I3672" s="318">
        <v>49309</v>
      </c>
      <c r="J3672" s="315"/>
      <c r="K3672" s="315">
        <v>6333</v>
      </c>
      <c r="L3672" s="315" t="s">
        <v>3258</v>
      </c>
      <c r="M3672" s="315" t="s">
        <v>1712</v>
      </c>
      <c r="N3672" s="315" t="s">
        <v>755</v>
      </c>
      <c r="O3672" s="315"/>
      <c r="P3672" s="315"/>
      <c r="Q3672" s="315"/>
    </row>
    <row r="3673" spans="1:17">
      <c r="A3673" s="315" t="s">
        <v>755</v>
      </c>
      <c r="B3673" s="315" t="s">
        <v>2095</v>
      </c>
      <c r="C3673" s="315" t="s">
        <v>2098</v>
      </c>
      <c r="D3673" s="316">
        <v>5.7</v>
      </c>
      <c r="E3673" s="317">
        <v>7022</v>
      </c>
      <c r="F3673" s="317">
        <v>4866.25</v>
      </c>
      <c r="G3673" s="318">
        <v>39574</v>
      </c>
      <c r="H3673" s="318">
        <v>38898</v>
      </c>
      <c r="I3673" s="318">
        <v>48213</v>
      </c>
      <c r="J3673" s="315"/>
      <c r="K3673" s="315">
        <v>7026</v>
      </c>
      <c r="L3673" s="315" t="s">
        <v>2713</v>
      </c>
      <c r="M3673" s="315" t="s">
        <v>966</v>
      </c>
      <c r="N3673" s="315" t="s">
        <v>755</v>
      </c>
      <c r="O3673" s="315"/>
      <c r="P3673" s="315"/>
      <c r="Q3673" s="315"/>
    </row>
    <row r="3674" spans="1:17">
      <c r="A3674" s="315" t="s">
        <v>755</v>
      </c>
      <c r="B3674" s="315" t="s">
        <v>2095</v>
      </c>
      <c r="C3674" s="315" t="s">
        <v>2096</v>
      </c>
      <c r="D3674" s="316">
        <v>5.7</v>
      </c>
      <c r="E3674" s="317">
        <v>4700</v>
      </c>
      <c r="F3674" s="317">
        <v>4230</v>
      </c>
      <c r="G3674" s="318">
        <v>39623</v>
      </c>
      <c r="H3674" s="318">
        <v>40025</v>
      </c>
      <c r="I3674" s="318">
        <v>49309</v>
      </c>
      <c r="J3674" s="315"/>
      <c r="K3674" s="315">
        <v>3365</v>
      </c>
      <c r="L3674" s="315" t="s">
        <v>3540</v>
      </c>
      <c r="M3674" s="315" t="s">
        <v>764</v>
      </c>
      <c r="N3674" s="315" t="s">
        <v>755</v>
      </c>
      <c r="O3674" s="315"/>
      <c r="P3674" s="315"/>
      <c r="Q3674" s="315"/>
    </row>
    <row r="3675" spans="1:17">
      <c r="A3675" s="315" t="s">
        <v>755</v>
      </c>
      <c r="B3675" s="315" t="s">
        <v>2095</v>
      </c>
      <c r="C3675" s="315" t="s">
        <v>2096</v>
      </c>
      <c r="D3675" s="316">
        <v>5.7</v>
      </c>
      <c r="E3675" s="317">
        <v>6372</v>
      </c>
      <c r="F3675" s="317">
        <v>2727.22</v>
      </c>
      <c r="G3675" s="318">
        <v>39633</v>
      </c>
      <c r="H3675" s="318">
        <v>39892</v>
      </c>
      <c r="I3675" s="318">
        <v>49309</v>
      </c>
      <c r="J3675" s="315"/>
      <c r="K3675" s="315">
        <v>2350</v>
      </c>
      <c r="L3675" s="315" t="s">
        <v>3136</v>
      </c>
      <c r="M3675" s="315" t="s">
        <v>1431</v>
      </c>
      <c r="N3675" s="315" t="s">
        <v>755</v>
      </c>
      <c r="O3675" s="315"/>
      <c r="P3675" s="315"/>
      <c r="Q3675" s="315"/>
    </row>
    <row r="3676" spans="1:17">
      <c r="A3676" s="315" t="s">
        <v>755</v>
      </c>
      <c r="B3676" s="315" t="s">
        <v>2095</v>
      </c>
      <c r="C3676" s="315" t="s">
        <v>2098</v>
      </c>
      <c r="D3676" s="316">
        <v>5.7</v>
      </c>
      <c r="E3676" s="317">
        <v>2946</v>
      </c>
      <c r="F3676" s="317">
        <v>1749.9199999999998</v>
      </c>
      <c r="G3676" s="318">
        <v>39658</v>
      </c>
      <c r="H3676" s="318">
        <v>39727</v>
      </c>
      <c r="I3676" s="318">
        <v>48944</v>
      </c>
      <c r="J3676" s="315"/>
      <c r="K3676" s="315">
        <v>3600</v>
      </c>
      <c r="L3676" s="315" t="s">
        <v>2197</v>
      </c>
      <c r="M3676" s="315" t="s">
        <v>764</v>
      </c>
      <c r="N3676" s="315" t="s">
        <v>755</v>
      </c>
      <c r="O3676" s="315"/>
      <c r="P3676" s="315"/>
      <c r="Q3676" s="315"/>
    </row>
    <row r="3677" spans="1:17">
      <c r="A3677" s="315" t="s">
        <v>755</v>
      </c>
      <c r="B3677" s="315" t="s">
        <v>2095</v>
      </c>
      <c r="C3677" s="315" t="s">
        <v>2098</v>
      </c>
      <c r="D3677" s="316">
        <v>5.7</v>
      </c>
      <c r="E3677" s="317">
        <v>6580</v>
      </c>
      <c r="F3677" s="317">
        <v>4935</v>
      </c>
      <c r="G3677" s="318">
        <v>39671</v>
      </c>
      <c r="H3677" s="318">
        <v>39948</v>
      </c>
      <c r="I3677" s="318">
        <v>49309</v>
      </c>
      <c r="J3677" s="315"/>
      <c r="K3677" s="315">
        <v>1806</v>
      </c>
      <c r="L3677" s="315" t="s">
        <v>2322</v>
      </c>
      <c r="M3677" s="315" t="s">
        <v>766</v>
      </c>
      <c r="N3677" s="315" t="s">
        <v>755</v>
      </c>
      <c r="O3677" s="315"/>
      <c r="P3677" s="315"/>
      <c r="Q3677" s="315"/>
    </row>
    <row r="3678" spans="1:17">
      <c r="A3678" s="315" t="s">
        <v>755</v>
      </c>
      <c r="B3678" s="315" t="s">
        <v>2095</v>
      </c>
      <c r="C3678" s="315" t="s">
        <v>2098</v>
      </c>
      <c r="D3678" s="316">
        <v>5.7</v>
      </c>
      <c r="E3678" s="317">
        <v>6332</v>
      </c>
      <c r="F3678" s="317">
        <v>4749</v>
      </c>
      <c r="G3678" s="318">
        <v>39981</v>
      </c>
      <c r="H3678" s="318">
        <v>39938</v>
      </c>
      <c r="I3678" s="318">
        <v>49309</v>
      </c>
      <c r="J3678" s="315"/>
      <c r="K3678" s="315">
        <v>3185</v>
      </c>
      <c r="L3678" s="315" t="s">
        <v>2138</v>
      </c>
      <c r="M3678" s="315" t="s">
        <v>761</v>
      </c>
      <c r="N3678" s="315" t="s">
        <v>755</v>
      </c>
      <c r="O3678" s="315"/>
      <c r="P3678" s="315"/>
      <c r="Q3678" s="315"/>
    </row>
    <row r="3679" spans="1:17">
      <c r="A3679" s="315" t="s">
        <v>755</v>
      </c>
      <c r="B3679" s="315" t="s">
        <v>2095</v>
      </c>
      <c r="C3679" s="315" t="s">
        <v>2096</v>
      </c>
      <c r="D3679" s="316">
        <v>5.7</v>
      </c>
      <c r="E3679" s="317">
        <v>6034</v>
      </c>
      <c r="F3679" s="317">
        <v>5430.5999999999995</v>
      </c>
      <c r="G3679" s="318">
        <v>39892</v>
      </c>
      <c r="H3679" s="318">
        <v>39931</v>
      </c>
      <c r="I3679" s="318">
        <v>49309</v>
      </c>
      <c r="J3679" s="315"/>
      <c r="K3679" s="315">
        <v>1533</v>
      </c>
      <c r="L3679" s="315" t="s">
        <v>3541</v>
      </c>
      <c r="M3679" s="315" t="s">
        <v>761</v>
      </c>
      <c r="N3679" s="315" t="s">
        <v>755</v>
      </c>
      <c r="O3679" s="315"/>
      <c r="P3679" s="315"/>
      <c r="Q3679" s="315"/>
    </row>
    <row r="3680" spans="1:17">
      <c r="A3680" s="315" t="s">
        <v>755</v>
      </c>
      <c r="B3680" s="315" t="s">
        <v>2095</v>
      </c>
      <c r="C3680" s="315" t="s">
        <v>2096</v>
      </c>
      <c r="D3680" s="316">
        <v>5.7</v>
      </c>
      <c r="E3680" s="317">
        <v>4889</v>
      </c>
      <c r="F3680" s="317">
        <v>4400.0999999999995</v>
      </c>
      <c r="G3680" s="318">
        <v>39968</v>
      </c>
      <c r="H3680" s="318">
        <v>40115</v>
      </c>
      <c r="I3680" s="318">
        <v>49309</v>
      </c>
      <c r="J3680" s="315"/>
      <c r="K3680" s="315">
        <v>6030</v>
      </c>
      <c r="L3680" s="315" t="s">
        <v>2286</v>
      </c>
      <c r="M3680" s="315" t="s">
        <v>788</v>
      </c>
      <c r="N3680" s="315" t="s">
        <v>755</v>
      </c>
      <c r="O3680" s="315"/>
      <c r="P3680" s="315"/>
      <c r="Q3680" s="315"/>
    </row>
    <row r="3681" spans="1:17">
      <c r="A3681" s="315" t="s">
        <v>755</v>
      </c>
      <c r="B3681" s="315" t="s">
        <v>2095</v>
      </c>
      <c r="C3681" s="315" t="s">
        <v>2096</v>
      </c>
      <c r="D3681" s="316">
        <v>5.7</v>
      </c>
      <c r="E3681" s="317">
        <v>5656</v>
      </c>
      <c r="F3681" s="317">
        <v>2228.4699999999998</v>
      </c>
      <c r="G3681" s="318">
        <v>40071</v>
      </c>
      <c r="H3681" s="318">
        <v>41584</v>
      </c>
      <c r="I3681" s="318">
        <v>50770</v>
      </c>
      <c r="J3681" s="315"/>
      <c r="K3681" s="315">
        <v>6207</v>
      </c>
      <c r="L3681" s="315" t="s">
        <v>2678</v>
      </c>
      <c r="M3681" s="315" t="s">
        <v>788</v>
      </c>
      <c r="N3681" s="315" t="s">
        <v>755</v>
      </c>
      <c r="O3681" s="315"/>
      <c r="P3681" s="315"/>
      <c r="Q3681" s="315"/>
    </row>
    <row r="3682" spans="1:17">
      <c r="A3682" s="315" t="s">
        <v>755</v>
      </c>
      <c r="B3682" s="315" t="s">
        <v>2095</v>
      </c>
      <c r="C3682" s="315" t="s">
        <v>2098</v>
      </c>
      <c r="D3682" s="316">
        <v>5.7</v>
      </c>
      <c r="E3682" s="317">
        <v>4060</v>
      </c>
      <c r="F3682" s="317">
        <v>1347.92</v>
      </c>
      <c r="G3682" s="318">
        <v>40157</v>
      </c>
      <c r="H3682" s="318">
        <v>41558</v>
      </c>
      <c r="I3682" s="318">
        <v>50770</v>
      </c>
      <c r="J3682" s="315"/>
      <c r="K3682" s="315">
        <v>9613</v>
      </c>
      <c r="L3682" s="315" t="s">
        <v>3542</v>
      </c>
      <c r="M3682" s="315" t="s">
        <v>770</v>
      </c>
      <c r="N3682" s="315" t="s">
        <v>755</v>
      </c>
      <c r="O3682" s="315"/>
      <c r="P3682" s="315"/>
      <c r="Q3682" s="315"/>
    </row>
    <row r="3683" spans="1:17">
      <c r="A3683" s="315" t="s">
        <v>755</v>
      </c>
      <c r="B3683" s="315" t="s">
        <v>2095</v>
      </c>
      <c r="C3683" s="315" t="s">
        <v>2098</v>
      </c>
      <c r="D3683" s="316">
        <v>5.7</v>
      </c>
      <c r="E3683" s="317">
        <v>5183</v>
      </c>
      <c r="F3683" s="317">
        <v>2627.78</v>
      </c>
      <c r="G3683" s="318">
        <v>40232</v>
      </c>
      <c r="H3683" s="318">
        <v>40219</v>
      </c>
      <c r="I3683" s="318">
        <v>49674</v>
      </c>
      <c r="J3683" s="315"/>
      <c r="K3683" s="315">
        <v>6927</v>
      </c>
      <c r="L3683" s="315" t="s">
        <v>2413</v>
      </c>
      <c r="M3683" s="315" t="s">
        <v>811</v>
      </c>
      <c r="N3683" s="315" t="s">
        <v>755</v>
      </c>
      <c r="O3683" s="315"/>
      <c r="P3683" s="315"/>
      <c r="Q3683" s="315"/>
    </row>
    <row r="3684" spans="1:17">
      <c r="A3684" s="315" t="s">
        <v>755</v>
      </c>
      <c r="B3684" s="315" t="s">
        <v>2095</v>
      </c>
      <c r="C3684" s="315" t="s">
        <v>2096</v>
      </c>
      <c r="D3684" s="316">
        <v>5.7</v>
      </c>
      <c r="E3684" s="317">
        <v>6281</v>
      </c>
      <c r="F3684" s="317">
        <v>4635.38</v>
      </c>
      <c r="G3684" s="318">
        <v>40301</v>
      </c>
      <c r="H3684" s="318">
        <v>40366</v>
      </c>
      <c r="I3684" s="318">
        <v>49674</v>
      </c>
      <c r="J3684" s="315"/>
      <c r="K3684" s="315">
        <v>1957</v>
      </c>
      <c r="L3684" s="315" t="s">
        <v>2312</v>
      </c>
      <c r="M3684" s="315" t="s">
        <v>754</v>
      </c>
      <c r="N3684" s="315" t="s">
        <v>755</v>
      </c>
      <c r="O3684" s="315"/>
      <c r="P3684" s="315"/>
      <c r="Q3684" s="315"/>
    </row>
    <row r="3685" spans="1:17">
      <c r="A3685" s="315" t="s">
        <v>755</v>
      </c>
      <c r="B3685" s="315" t="s">
        <v>2095</v>
      </c>
      <c r="C3685" s="315" t="s">
        <v>2096</v>
      </c>
      <c r="D3685" s="316">
        <v>5.7</v>
      </c>
      <c r="E3685" s="317">
        <v>5446</v>
      </c>
      <c r="F3685" s="317">
        <v>4019.1499999999996</v>
      </c>
      <c r="G3685" s="318">
        <v>40357</v>
      </c>
      <c r="H3685" s="318">
        <v>40296</v>
      </c>
      <c r="I3685" s="318">
        <v>49674</v>
      </c>
      <c r="J3685" s="315"/>
      <c r="K3685" s="315">
        <v>5415</v>
      </c>
      <c r="L3685" s="315" t="s">
        <v>3292</v>
      </c>
      <c r="M3685" s="315" t="s">
        <v>776</v>
      </c>
      <c r="N3685" s="315" t="s">
        <v>755</v>
      </c>
      <c r="O3685" s="315"/>
      <c r="P3685" s="315"/>
      <c r="Q3685" s="315"/>
    </row>
    <row r="3686" spans="1:17">
      <c r="A3686" s="315" t="s">
        <v>755</v>
      </c>
      <c r="B3686" s="315" t="s">
        <v>2095</v>
      </c>
      <c r="C3686" s="315" t="s">
        <v>2098</v>
      </c>
      <c r="D3686" s="316">
        <v>5.7</v>
      </c>
      <c r="E3686" s="317">
        <v>5475</v>
      </c>
      <c r="F3686" s="317">
        <v>3367.13</v>
      </c>
      <c r="G3686" s="318">
        <v>40381</v>
      </c>
      <c r="H3686" s="318">
        <v>40458</v>
      </c>
      <c r="I3686" s="318">
        <v>49674</v>
      </c>
      <c r="J3686" s="315"/>
      <c r="K3686" s="315">
        <v>9243</v>
      </c>
      <c r="L3686" s="315" t="s">
        <v>3543</v>
      </c>
      <c r="M3686" s="315" t="s">
        <v>770</v>
      </c>
      <c r="N3686" s="315" t="s">
        <v>755</v>
      </c>
      <c r="O3686" s="315"/>
      <c r="P3686" s="315"/>
      <c r="Q3686" s="315"/>
    </row>
    <row r="3687" spans="1:17">
      <c r="A3687" s="315" t="s">
        <v>755</v>
      </c>
      <c r="B3687" s="315" t="s">
        <v>2095</v>
      </c>
      <c r="C3687" s="315" t="s">
        <v>2096</v>
      </c>
      <c r="D3687" s="316">
        <v>5.7</v>
      </c>
      <c r="E3687" s="317">
        <v>5631</v>
      </c>
      <c r="F3687" s="317">
        <v>4155.6900000000005</v>
      </c>
      <c r="G3687" s="318">
        <v>40421</v>
      </c>
      <c r="H3687" s="318">
        <v>40473</v>
      </c>
      <c r="I3687" s="318">
        <v>49674</v>
      </c>
      <c r="J3687" s="315"/>
      <c r="K3687" s="315">
        <v>3422</v>
      </c>
      <c r="L3687" s="315" t="s">
        <v>3544</v>
      </c>
      <c r="M3687" s="315" t="s">
        <v>764</v>
      </c>
      <c r="N3687" s="315" t="s">
        <v>755</v>
      </c>
      <c r="O3687" s="315"/>
      <c r="P3687" s="315"/>
      <c r="Q3687" s="315"/>
    </row>
    <row r="3688" spans="1:17">
      <c r="A3688" s="315" t="s">
        <v>755</v>
      </c>
      <c r="B3688" s="315" t="s">
        <v>2095</v>
      </c>
      <c r="C3688" s="315" t="s">
        <v>2098</v>
      </c>
      <c r="D3688" s="316">
        <v>5.7</v>
      </c>
      <c r="E3688" s="317">
        <v>6758</v>
      </c>
      <c r="F3688" s="317">
        <v>3743.9300000000003</v>
      </c>
      <c r="G3688" s="318">
        <v>40449</v>
      </c>
      <c r="H3688" s="318">
        <v>40535</v>
      </c>
      <c r="I3688" s="318">
        <v>49674</v>
      </c>
      <c r="J3688" s="315"/>
      <c r="K3688" s="315">
        <v>6821</v>
      </c>
      <c r="L3688" s="315" t="s">
        <v>2736</v>
      </c>
      <c r="M3688" s="315" t="s">
        <v>811</v>
      </c>
      <c r="N3688" s="315" t="s">
        <v>755</v>
      </c>
      <c r="O3688" s="315"/>
      <c r="P3688" s="315"/>
      <c r="Q3688" s="315"/>
    </row>
    <row r="3689" spans="1:17">
      <c r="A3689" s="315" t="s">
        <v>750</v>
      </c>
      <c r="B3689" s="315" t="s">
        <v>2095</v>
      </c>
      <c r="C3689" s="315" t="s">
        <v>2098</v>
      </c>
      <c r="D3689" s="316">
        <v>5.7</v>
      </c>
      <c r="E3689" s="317">
        <v>5630</v>
      </c>
      <c r="F3689" s="317">
        <v>3462.46</v>
      </c>
      <c r="G3689" s="318">
        <v>40456</v>
      </c>
      <c r="H3689" s="318">
        <v>40521</v>
      </c>
      <c r="I3689" s="318">
        <v>49674</v>
      </c>
      <c r="J3689" s="315"/>
      <c r="K3689" s="315">
        <v>4466</v>
      </c>
      <c r="L3689" s="315" t="s">
        <v>1639</v>
      </c>
      <c r="M3689" s="315" t="s">
        <v>1484</v>
      </c>
      <c r="N3689" s="315" t="s">
        <v>750</v>
      </c>
      <c r="O3689" s="315"/>
      <c r="P3689" s="315"/>
      <c r="Q3689" s="315"/>
    </row>
    <row r="3690" spans="1:17">
      <c r="A3690" s="315" t="s">
        <v>755</v>
      </c>
      <c r="B3690" s="315" t="s">
        <v>2095</v>
      </c>
      <c r="C3690" s="315" t="s">
        <v>2096</v>
      </c>
      <c r="D3690" s="316">
        <v>5.7</v>
      </c>
      <c r="E3690" s="317">
        <v>3474</v>
      </c>
      <c r="F3690" s="317">
        <v>2056.59</v>
      </c>
      <c r="G3690" s="318">
        <v>40462</v>
      </c>
      <c r="H3690" s="318">
        <v>40578</v>
      </c>
      <c r="I3690" s="318">
        <v>50040</v>
      </c>
      <c r="J3690" s="315"/>
      <c r="K3690" s="315">
        <v>1228</v>
      </c>
      <c r="L3690" s="315" t="s">
        <v>2243</v>
      </c>
      <c r="M3690" s="315" t="s">
        <v>1827</v>
      </c>
      <c r="N3690" s="315" t="s">
        <v>755</v>
      </c>
      <c r="O3690" s="315"/>
      <c r="P3690" s="315"/>
      <c r="Q3690" s="315"/>
    </row>
    <row r="3691" spans="1:17">
      <c r="A3691" s="315" t="s">
        <v>755</v>
      </c>
      <c r="B3691" s="315" t="s">
        <v>2095</v>
      </c>
      <c r="C3691" s="315" t="s">
        <v>2098</v>
      </c>
      <c r="D3691" s="316">
        <v>5.7</v>
      </c>
      <c r="E3691" s="317">
        <v>6091</v>
      </c>
      <c r="F3691" s="317">
        <v>2941.9500000000003</v>
      </c>
      <c r="G3691" s="318">
        <v>40497</v>
      </c>
      <c r="H3691" s="318">
        <v>40618</v>
      </c>
      <c r="I3691" s="318">
        <v>50040</v>
      </c>
      <c r="J3691" s="315"/>
      <c r="K3691" s="315">
        <v>4573</v>
      </c>
      <c r="L3691" s="315" t="s">
        <v>2577</v>
      </c>
      <c r="M3691" s="315" t="s">
        <v>1296</v>
      </c>
      <c r="N3691" s="315" t="s">
        <v>755</v>
      </c>
      <c r="O3691" s="315"/>
      <c r="P3691" s="315"/>
      <c r="Q3691" s="315"/>
    </row>
    <row r="3692" spans="1:17">
      <c r="A3692" s="315" t="s">
        <v>755</v>
      </c>
      <c r="B3692" s="315" t="s">
        <v>2095</v>
      </c>
      <c r="C3692" s="315" t="s">
        <v>2098</v>
      </c>
      <c r="D3692" s="316">
        <v>5.7</v>
      </c>
      <c r="E3692" s="317">
        <v>3751</v>
      </c>
      <c r="F3692" s="317">
        <v>1811.7399999999998</v>
      </c>
      <c r="G3692" s="318">
        <v>40522</v>
      </c>
      <c r="H3692" s="318">
        <v>40633</v>
      </c>
      <c r="I3692" s="318">
        <v>50040</v>
      </c>
      <c r="J3692" s="315"/>
      <c r="K3692" s="315">
        <v>4556</v>
      </c>
      <c r="L3692" s="315" t="s">
        <v>2242</v>
      </c>
      <c r="M3692" s="315" t="s">
        <v>1296</v>
      </c>
      <c r="N3692" s="315" t="s">
        <v>755</v>
      </c>
      <c r="O3692" s="315"/>
      <c r="P3692" s="315"/>
      <c r="Q3692" s="315"/>
    </row>
    <row r="3693" spans="1:17">
      <c r="A3693" s="315" t="s">
        <v>755</v>
      </c>
      <c r="B3693" s="315" t="s">
        <v>2095</v>
      </c>
      <c r="C3693" s="315" t="s">
        <v>2096</v>
      </c>
      <c r="D3693" s="316">
        <v>5.7</v>
      </c>
      <c r="E3693" s="317">
        <v>5146</v>
      </c>
      <c r="F3693" s="317">
        <v>3046.43</v>
      </c>
      <c r="G3693" s="318">
        <v>40521</v>
      </c>
      <c r="H3693" s="318">
        <v>40711</v>
      </c>
      <c r="I3693" s="318">
        <v>50040</v>
      </c>
      <c r="J3693" s="315"/>
      <c r="K3693" s="315">
        <v>9642</v>
      </c>
      <c r="L3693" s="315" t="s">
        <v>3375</v>
      </c>
      <c r="M3693" s="315" t="s">
        <v>770</v>
      </c>
      <c r="N3693" s="315" t="s">
        <v>755</v>
      </c>
      <c r="O3693" s="315"/>
      <c r="P3693" s="315"/>
      <c r="Q3693" s="315"/>
    </row>
    <row r="3694" spans="1:17">
      <c r="A3694" s="315" t="s">
        <v>755</v>
      </c>
      <c r="B3694" s="315" t="s">
        <v>2095</v>
      </c>
      <c r="C3694" s="315" t="s">
        <v>2096</v>
      </c>
      <c r="D3694" s="316">
        <v>5.7</v>
      </c>
      <c r="E3694" s="317">
        <v>4992.59</v>
      </c>
      <c r="F3694" s="317">
        <v>2955.6099999999997</v>
      </c>
      <c r="G3694" s="318">
        <v>40540</v>
      </c>
      <c r="H3694" s="318">
        <v>40683</v>
      </c>
      <c r="I3694" s="318">
        <v>50040</v>
      </c>
      <c r="J3694" s="315"/>
      <c r="K3694" s="315">
        <v>4514</v>
      </c>
      <c r="L3694" s="315" t="s">
        <v>2781</v>
      </c>
      <c r="M3694" s="315" t="s">
        <v>1296</v>
      </c>
      <c r="N3694" s="315" t="s">
        <v>755</v>
      </c>
      <c r="O3694" s="315"/>
      <c r="P3694" s="315"/>
      <c r="Q3694" s="315"/>
    </row>
    <row r="3695" spans="1:17">
      <c r="A3695" s="315" t="s">
        <v>755</v>
      </c>
      <c r="B3695" s="315" t="s">
        <v>2095</v>
      </c>
      <c r="C3695" s="315" t="s">
        <v>2098</v>
      </c>
      <c r="D3695" s="316">
        <v>5.7</v>
      </c>
      <c r="E3695" s="317">
        <v>4286.01</v>
      </c>
      <c r="F3695" s="317">
        <v>2070.15</v>
      </c>
      <c r="G3695" s="318">
        <v>40596</v>
      </c>
      <c r="H3695" s="318">
        <v>40752</v>
      </c>
      <c r="I3695" s="318">
        <v>50040</v>
      </c>
      <c r="J3695" s="315"/>
      <c r="K3695" s="315">
        <v>8194</v>
      </c>
      <c r="L3695" s="315" t="s">
        <v>2238</v>
      </c>
      <c r="M3695" s="315" t="s">
        <v>784</v>
      </c>
      <c r="N3695" s="315" t="s">
        <v>755</v>
      </c>
      <c r="O3695" s="315"/>
      <c r="P3695" s="315"/>
      <c r="Q3695" s="315"/>
    </row>
    <row r="3696" spans="1:17">
      <c r="A3696" s="315" t="s">
        <v>755</v>
      </c>
      <c r="B3696" s="315" t="s">
        <v>2095</v>
      </c>
      <c r="C3696" s="315" t="s">
        <v>2098</v>
      </c>
      <c r="D3696" s="316">
        <v>5.7</v>
      </c>
      <c r="E3696" s="317">
        <v>5667</v>
      </c>
      <c r="F3696" s="317">
        <v>2737.16</v>
      </c>
      <c r="G3696" s="318">
        <v>40577</v>
      </c>
      <c r="H3696" s="318">
        <v>40683</v>
      </c>
      <c r="I3696" s="318">
        <v>50040</v>
      </c>
      <c r="J3696" s="315"/>
      <c r="K3696" s="315">
        <v>4457</v>
      </c>
      <c r="L3696" s="315" t="s">
        <v>3407</v>
      </c>
      <c r="M3696" s="315" t="s">
        <v>1484</v>
      </c>
      <c r="N3696" s="315" t="s">
        <v>755</v>
      </c>
      <c r="O3696" s="315"/>
      <c r="P3696" s="315"/>
      <c r="Q3696" s="315"/>
    </row>
    <row r="3697" spans="1:17">
      <c r="A3697" s="315" t="s">
        <v>755</v>
      </c>
      <c r="B3697" s="315" t="s">
        <v>2095</v>
      </c>
      <c r="C3697" s="315" t="s">
        <v>2098</v>
      </c>
      <c r="D3697" s="316">
        <v>5.7</v>
      </c>
      <c r="E3697" s="317">
        <v>6292</v>
      </c>
      <c r="F3697" s="317">
        <v>3039.03</v>
      </c>
      <c r="G3697" s="318">
        <v>40583</v>
      </c>
      <c r="H3697" s="318">
        <v>40664</v>
      </c>
      <c r="I3697" s="318">
        <v>50040</v>
      </c>
      <c r="J3697" s="315"/>
      <c r="K3697" s="315">
        <v>1321</v>
      </c>
      <c r="L3697" s="315" t="s">
        <v>3545</v>
      </c>
      <c r="M3697" s="315" t="s">
        <v>766</v>
      </c>
      <c r="N3697" s="315" t="s">
        <v>755</v>
      </c>
      <c r="O3697" s="315"/>
      <c r="P3697" s="315"/>
      <c r="Q3697" s="315"/>
    </row>
    <row r="3698" spans="1:17">
      <c r="A3698" s="315" t="s">
        <v>755</v>
      </c>
      <c r="B3698" s="315" t="s">
        <v>2095</v>
      </c>
      <c r="C3698" s="315" t="s">
        <v>2098</v>
      </c>
      <c r="D3698" s="316">
        <v>5.7</v>
      </c>
      <c r="E3698" s="317">
        <v>5128</v>
      </c>
      <c r="F3698" s="317">
        <v>2476.83</v>
      </c>
      <c r="G3698" s="318">
        <v>40599</v>
      </c>
      <c r="H3698" s="318">
        <v>40634</v>
      </c>
      <c r="I3698" s="318">
        <v>50040</v>
      </c>
      <c r="J3698" s="315"/>
      <c r="K3698" s="315">
        <v>4622</v>
      </c>
      <c r="L3698" s="315" t="s">
        <v>3399</v>
      </c>
      <c r="M3698" s="315" t="s">
        <v>1296</v>
      </c>
      <c r="N3698" s="315" t="s">
        <v>755</v>
      </c>
      <c r="O3698" s="315"/>
      <c r="P3698" s="315"/>
      <c r="Q3698" s="315"/>
    </row>
    <row r="3699" spans="1:17">
      <c r="A3699" s="315" t="s">
        <v>755</v>
      </c>
      <c r="B3699" s="315" t="s">
        <v>2095</v>
      </c>
      <c r="C3699" s="315" t="s">
        <v>2098</v>
      </c>
      <c r="D3699" s="316">
        <v>5.7</v>
      </c>
      <c r="E3699" s="317">
        <v>3934</v>
      </c>
      <c r="F3699" s="317">
        <v>1900.12</v>
      </c>
      <c r="G3699" s="318">
        <v>40627</v>
      </c>
      <c r="H3699" s="318">
        <v>40838</v>
      </c>
      <c r="I3699" s="318">
        <v>50040</v>
      </c>
      <c r="J3699" s="315"/>
      <c r="K3699" s="315">
        <v>4900</v>
      </c>
      <c r="L3699" s="315" t="s">
        <v>2377</v>
      </c>
      <c r="M3699" s="315" t="s">
        <v>764</v>
      </c>
      <c r="N3699" s="315" t="s">
        <v>755</v>
      </c>
      <c r="O3699" s="315"/>
      <c r="P3699" s="315"/>
      <c r="Q3699" s="315"/>
    </row>
    <row r="3700" spans="1:17">
      <c r="A3700" s="315" t="s">
        <v>755</v>
      </c>
      <c r="B3700" s="315" t="s">
        <v>2095</v>
      </c>
      <c r="C3700" s="315" t="s">
        <v>2096</v>
      </c>
      <c r="D3700" s="316">
        <v>5.7</v>
      </c>
      <c r="E3700" s="317">
        <v>5527</v>
      </c>
      <c r="F3700" s="317">
        <v>3271.99</v>
      </c>
      <c r="G3700" s="318">
        <v>40634</v>
      </c>
      <c r="H3700" s="318">
        <v>40753</v>
      </c>
      <c r="I3700" s="318">
        <v>50040</v>
      </c>
      <c r="J3700" s="315"/>
      <c r="K3700" s="315">
        <v>1176</v>
      </c>
      <c r="L3700" s="315" t="s">
        <v>2519</v>
      </c>
      <c r="M3700" s="315" t="s">
        <v>766</v>
      </c>
      <c r="N3700" s="315" t="s">
        <v>755</v>
      </c>
      <c r="O3700" s="315"/>
      <c r="P3700" s="315"/>
      <c r="Q3700" s="315"/>
    </row>
    <row r="3701" spans="1:17">
      <c r="A3701" s="315" t="s">
        <v>755</v>
      </c>
      <c r="B3701" s="315" t="s">
        <v>2095</v>
      </c>
      <c r="C3701" s="315" t="s">
        <v>2096</v>
      </c>
      <c r="D3701" s="316">
        <v>5.7</v>
      </c>
      <c r="E3701" s="317">
        <v>5568.01</v>
      </c>
      <c r="F3701" s="317">
        <v>3296.2699999999995</v>
      </c>
      <c r="G3701" s="318">
        <v>40653</v>
      </c>
      <c r="H3701" s="318">
        <v>40781</v>
      </c>
      <c r="I3701" s="318">
        <v>50040</v>
      </c>
      <c r="J3701" s="315"/>
      <c r="K3701" s="315">
        <v>8617</v>
      </c>
      <c r="L3701" s="315" t="s">
        <v>2347</v>
      </c>
      <c r="M3701" s="315" t="s">
        <v>784</v>
      </c>
      <c r="N3701" s="315" t="s">
        <v>755</v>
      </c>
      <c r="O3701" s="315"/>
      <c r="P3701" s="315"/>
      <c r="Q3701" s="315"/>
    </row>
    <row r="3702" spans="1:17">
      <c r="A3702" s="315" t="s">
        <v>755</v>
      </c>
      <c r="B3702" s="315" t="s">
        <v>2095</v>
      </c>
      <c r="C3702" s="315" t="s">
        <v>2098</v>
      </c>
      <c r="D3702" s="316">
        <v>5.7</v>
      </c>
      <c r="E3702" s="317">
        <v>4505.01</v>
      </c>
      <c r="F3702" s="317">
        <v>2175.92</v>
      </c>
      <c r="G3702" s="318">
        <v>40679</v>
      </c>
      <c r="H3702" s="318">
        <v>40690</v>
      </c>
      <c r="I3702" s="318">
        <v>50040</v>
      </c>
      <c r="J3702" s="315"/>
      <c r="K3702" s="315">
        <v>8915</v>
      </c>
      <c r="L3702" s="315" t="s">
        <v>3546</v>
      </c>
      <c r="M3702" s="315" t="s">
        <v>784</v>
      </c>
      <c r="N3702" s="315" t="s">
        <v>755</v>
      </c>
      <c r="O3702" s="315"/>
      <c r="P3702" s="315"/>
      <c r="Q3702" s="315"/>
    </row>
    <row r="3703" spans="1:17">
      <c r="A3703" s="315" t="s">
        <v>755</v>
      </c>
      <c r="B3703" s="315" t="s">
        <v>2095</v>
      </c>
      <c r="C3703" s="315" t="s">
        <v>2098</v>
      </c>
      <c r="D3703" s="316">
        <v>5.7</v>
      </c>
      <c r="E3703" s="317">
        <v>6530</v>
      </c>
      <c r="F3703" s="317">
        <v>3153.9999999999995</v>
      </c>
      <c r="G3703" s="318">
        <v>40714</v>
      </c>
      <c r="H3703" s="318">
        <v>40884</v>
      </c>
      <c r="I3703" s="318">
        <v>50040</v>
      </c>
      <c r="J3703" s="315"/>
      <c r="K3703" s="315">
        <v>1000</v>
      </c>
      <c r="L3703" s="315" t="s">
        <v>2075</v>
      </c>
      <c r="M3703" s="315" t="s">
        <v>766</v>
      </c>
      <c r="N3703" s="315" t="s">
        <v>755</v>
      </c>
      <c r="O3703" s="315"/>
      <c r="P3703" s="315"/>
      <c r="Q3703" s="315"/>
    </row>
    <row r="3704" spans="1:17">
      <c r="A3704" s="315" t="s">
        <v>755</v>
      </c>
      <c r="B3704" s="315" t="s">
        <v>2095</v>
      </c>
      <c r="C3704" s="315" t="s">
        <v>2098</v>
      </c>
      <c r="D3704" s="316">
        <v>5.7</v>
      </c>
      <c r="E3704" s="317">
        <v>5492</v>
      </c>
      <c r="F3704" s="317">
        <v>2652.64</v>
      </c>
      <c r="G3704" s="318">
        <v>40723</v>
      </c>
      <c r="H3704" s="318">
        <v>40817</v>
      </c>
      <c r="I3704" s="318">
        <v>50040</v>
      </c>
      <c r="J3704" s="315"/>
      <c r="K3704" s="315">
        <v>6062</v>
      </c>
      <c r="L3704" s="315" t="s">
        <v>3029</v>
      </c>
      <c r="M3704" s="315" t="s">
        <v>1017</v>
      </c>
      <c r="N3704" s="315" t="s">
        <v>755</v>
      </c>
      <c r="O3704" s="315"/>
      <c r="P3704" s="315"/>
      <c r="Q3704" s="315"/>
    </row>
    <row r="3705" spans="1:17">
      <c r="A3705" s="315" t="s">
        <v>755</v>
      </c>
      <c r="B3705" s="315" t="s">
        <v>2095</v>
      </c>
      <c r="C3705" s="315" t="s">
        <v>2098</v>
      </c>
      <c r="D3705" s="316">
        <v>5.7</v>
      </c>
      <c r="E3705" s="317">
        <v>4028</v>
      </c>
      <c r="F3705" s="317">
        <v>1945.5300000000002</v>
      </c>
      <c r="G3705" s="318">
        <v>40736</v>
      </c>
      <c r="H3705" s="318">
        <v>40897</v>
      </c>
      <c r="I3705" s="318">
        <v>50040</v>
      </c>
      <c r="J3705" s="315"/>
      <c r="K3705" s="315">
        <v>3303</v>
      </c>
      <c r="L3705" s="315" t="s">
        <v>2441</v>
      </c>
      <c r="M3705" s="315" t="s">
        <v>764</v>
      </c>
      <c r="N3705" s="315" t="s">
        <v>755</v>
      </c>
      <c r="O3705" s="315"/>
      <c r="P3705" s="315"/>
      <c r="Q3705" s="315"/>
    </row>
    <row r="3706" spans="1:17">
      <c r="A3706" s="315" t="s">
        <v>755</v>
      </c>
      <c r="B3706" s="315" t="s">
        <v>2095</v>
      </c>
      <c r="C3706" s="315" t="s">
        <v>2096</v>
      </c>
      <c r="D3706" s="316">
        <v>5.7</v>
      </c>
      <c r="E3706" s="317">
        <v>6755</v>
      </c>
      <c r="F3706" s="317">
        <v>3681.49</v>
      </c>
      <c r="G3706" s="318">
        <v>40766</v>
      </c>
      <c r="H3706" s="318">
        <v>40967</v>
      </c>
      <c r="I3706" s="318">
        <v>50405</v>
      </c>
      <c r="J3706" s="315"/>
      <c r="K3706" s="315">
        <v>3960</v>
      </c>
      <c r="L3706" s="315" t="s">
        <v>3547</v>
      </c>
      <c r="M3706" s="315" t="s">
        <v>754</v>
      </c>
      <c r="N3706" s="315" t="s">
        <v>755</v>
      </c>
      <c r="O3706" s="315"/>
      <c r="P3706" s="315"/>
      <c r="Q3706" s="315"/>
    </row>
    <row r="3707" spans="1:17">
      <c r="A3707" s="315" t="s">
        <v>755</v>
      </c>
      <c r="B3707" s="315" t="s">
        <v>2095</v>
      </c>
      <c r="C3707" s="315" t="s">
        <v>2098</v>
      </c>
      <c r="D3707" s="316">
        <v>5.7</v>
      </c>
      <c r="E3707" s="317">
        <v>5978</v>
      </c>
      <c r="F3707" s="317">
        <v>2887.38</v>
      </c>
      <c r="G3707" s="318">
        <v>40725</v>
      </c>
      <c r="H3707" s="318">
        <v>40844</v>
      </c>
      <c r="I3707" s="318">
        <v>50040</v>
      </c>
      <c r="J3707" s="315"/>
      <c r="K3707" s="315">
        <v>1041</v>
      </c>
      <c r="L3707" s="315" t="s">
        <v>3538</v>
      </c>
      <c r="M3707" s="315" t="s">
        <v>766</v>
      </c>
      <c r="N3707" s="315" t="s">
        <v>755</v>
      </c>
      <c r="O3707" s="315"/>
      <c r="P3707" s="315"/>
      <c r="Q3707" s="315"/>
    </row>
    <row r="3708" spans="1:17">
      <c r="A3708" s="315" t="s">
        <v>755</v>
      </c>
      <c r="B3708" s="315" t="s">
        <v>2095</v>
      </c>
      <c r="C3708" s="315" t="s">
        <v>2098</v>
      </c>
      <c r="D3708" s="316">
        <v>5.7</v>
      </c>
      <c r="E3708" s="317">
        <v>4797</v>
      </c>
      <c r="F3708" s="317">
        <v>2316.9499999999998</v>
      </c>
      <c r="G3708" s="318">
        <v>40798</v>
      </c>
      <c r="H3708" s="318">
        <v>40872</v>
      </c>
      <c r="I3708" s="318">
        <v>50040</v>
      </c>
      <c r="J3708" s="315"/>
      <c r="K3708" s="315">
        <v>7013</v>
      </c>
      <c r="L3708" s="315" t="s">
        <v>2069</v>
      </c>
      <c r="M3708" s="315" t="s">
        <v>966</v>
      </c>
      <c r="N3708" s="315" t="s">
        <v>755</v>
      </c>
      <c r="O3708" s="315"/>
      <c r="P3708" s="315"/>
      <c r="Q3708" s="315"/>
    </row>
    <row r="3709" spans="1:17">
      <c r="A3709" s="315" t="s">
        <v>755</v>
      </c>
      <c r="B3709" s="315" t="s">
        <v>2095</v>
      </c>
      <c r="C3709" s="315" t="s">
        <v>2098</v>
      </c>
      <c r="D3709" s="316">
        <v>5.7</v>
      </c>
      <c r="E3709" s="317">
        <v>5861</v>
      </c>
      <c r="F3709" s="317">
        <v>2830.86</v>
      </c>
      <c r="G3709" s="318">
        <v>40800</v>
      </c>
      <c r="H3709" s="318">
        <v>40846</v>
      </c>
      <c r="I3709" s="318">
        <v>50040</v>
      </c>
      <c r="J3709" s="315"/>
      <c r="K3709" s="315">
        <v>9034</v>
      </c>
      <c r="L3709" s="315" t="s">
        <v>3548</v>
      </c>
      <c r="M3709" s="315" t="s">
        <v>770</v>
      </c>
      <c r="N3709" s="315" t="s">
        <v>755</v>
      </c>
      <c r="O3709" s="315"/>
      <c r="P3709" s="315"/>
      <c r="Q3709" s="315"/>
    </row>
    <row r="3710" spans="1:17">
      <c r="A3710" s="315" t="s">
        <v>755</v>
      </c>
      <c r="B3710" s="315" t="s">
        <v>2095</v>
      </c>
      <c r="C3710" s="315" t="s">
        <v>2096</v>
      </c>
      <c r="D3710" s="316">
        <v>5.7</v>
      </c>
      <c r="E3710" s="317">
        <v>339</v>
      </c>
      <c r="F3710" s="317">
        <v>200.69</v>
      </c>
      <c r="G3710" s="318">
        <v>40812</v>
      </c>
      <c r="H3710" s="318">
        <v>40773</v>
      </c>
      <c r="I3710" s="318">
        <v>50040</v>
      </c>
      <c r="J3710" s="315"/>
      <c r="K3710" s="315">
        <v>8820</v>
      </c>
      <c r="L3710" s="315" t="s">
        <v>1301</v>
      </c>
      <c r="M3710" s="315" t="s">
        <v>784</v>
      </c>
      <c r="N3710" s="315" t="s">
        <v>755</v>
      </c>
      <c r="O3710" s="315"/>
      <c r="P3710" s="315"/>
      <c r="Q3710" s="315"/>
    </row>
    <row r="3711" spans="1:17">
      <c r="A3711" s="315" t="s">
        <v>755</v>
      </c>
      <c r="B3711" s="315" t="s">
        <v>2095</v>
      </c>
      <c r="C3711" s="315" t="s">
        <v>2098</v>
      </c>
      <c r="D3711" s="316">
        <v>5.7</v>
      </c>
      <c r="E3711" s="317">
        <v>2821</v>
      </c>
      <c r="F3711" s="317">
        <v>1125.58</v>
      </c>
      <c r="G3711" s="318">
        <v>40822</v>
      </c>
      <c r="H3711" s="318">
        <v>40992</v>
      </c>
      <c r="I3711" s="318">
        <v>50405</v>
      </c>
      <c r="J3711" s="315"/>
      <c r="K3711" s="315">
        <v>3253</v>
      </c>
      <c r="L3711" s="315" t="s">
        <v>2638</v>
      </c>
      <c r="M3711" s="315" t="s">
        <v>1296</v>
      </c>
      <c r="N3711" s="315" t="s">
        <v>755</v>
      </c>
      <c r="O3711" s="315"/>
      <c r="P3711" s="315"/>
      <c r="Q3711" s="315"/>
    </row>
    <row r="3712" spans="1:17">
      <c r="A3712" s="315" t="s">
        <v>755</v>
      </c>
      <c r="B3712" s="315" t="s">
        <v>2095</v>
      </c>
      <c r="C3712" s="315" t="s">
        <v>2098</v>
      </c>
      <c r="D3712" s="316">
        <v>5.7</v>
      </c>
      <c r="E3712" s="317">
        <v>3362</v>
      </c>
      <c r="F3712" s="317">
        <v>1492.73</v>
      </c>
      <c r="G3712" s="318">
        <v>40833</v>
      </c>
      <c r="H3712" s="318">
        <v>40941</v>
      </c>
      <c r="I3712" s="318">
        <v>50405</v>
      </c>
      <c r="J3712" s="315"/>
      <c r="K3712" s="315">
        <v>3063</v>
      </c>
      <c r="L3712" s="315" t="s">
        <v>1856</v>
      </c>
      <c r="M3712" s="315" t="s">
        <v>764</v>
      </c>
      <c r="N3712" s="315" t="s">
        <v>755</v>
      </c>
      <c r="O3712" s="315"/>
      <c r="P3712" s="315"/>
      <c r="Q3712" s="315"/>
    </row>
    <row r="3713" spans="1:17">
      <c r="A3713" s="315" t="s">
        <v>755</v>
      </c>
      <c r="B3713" s="315" t="s">
        <v>2095</v>
      </c>
      <c r="C3713" s="315" t="s">
        <v>2098</v>
      </c>
      <c r="D3713" s="316">
        <v>5.7</v>
      </c>
      <c r="E3713" s="317">
        <v>2926.2000000000003</v>
      </c>
      <c r="F3713" s="317">
        <v>1299.2399999999998</v>
      </c>
      <c r="G3713" s="318">
        <v>40833</v>
      </c>
      <c r="H3713" s="318">
        <v>40960</v>
      </c>
      <c r="I3713" s="318">
        <v>50405</v>
      </c>
      <c r="J3713" s="315"/>
      <c r="K3713" s="315">
        <v>9450</v>
      </c>
      <c r="L3713" s="315" t="s">
        <v>1087</v>
      </c>
      <c r="M3713" s="315" t="s">
        <v>770</v>
      </c>
      <c r="N3713" s="315" t="s">
        <v>755</v>
      </c>
      <c r="O3713" s="315"/>
      <c r="P3713" s="315"/>
      <c r="Q3713" s="315"/>
    </row>
    <row r="3714" spans="1:17">
      <c r="A3714" s="315" t="s">
        <v>755</v>
      </c>
      <c r="B3714" s="315" t="s">
        <v>2095</v>
      </c>
      <c r="C3714" s="315" t="s">
        <v>2098</v>
      </c>
      <c r="D3714" s="316">
        <v>5.71</v>
      </c>
      <c r="E3714" s="317">
        <v>5248</v>
      </c>
      <c r="F3714" s="317">
        <v>2534.79</v>
      </c>
      <c r="G3714" s="318">
        <v>40697</v>
      </c>
      <c r="H3714" s="318">
        <v>40793</v>
      </c>
      <c r="I3714" s="318">
        <v>50040</v>
      </c>
      <c r="J3714" s="315"/>
      <c r="K3714" s="315">
        <v>1233</v>
      </c>
      <c r="L3714" s="315" t="s">
        <v>2459</v>
      </c>
      <c r="M3714" s="315" t="s">
        <v>1827</v>
      </c>
      <c r="N3714" s="315" t="s">
        <v>755</v>
      </c>
      <c r="O3714" s="315"/>
      <c r="P3714" s="315"/>
      <c r="Q3714" s="315"/>
    </row>
    <row r="3715" spans="1:17">
      <c r="A3715" s="315" t="s">
        <v>755</v>
      </c>
      <c r="B3715" s="315" t="s">
        <v>2095</v>
      </c>
      <c r="C3715" s="315" t="s">
        <v>2098</v>
      </c>
      <c r="D3715" s="316">
        <v>5.71</v>
      </c>
      <c r="E3715" s="317">
        <v>5535</v>
      </c>
      <c r="F3715" s="317">
        <v>2673.3999999999996</v>
      </c>
      <c r="G3715" s="318">
        <v>40791</v>
      </c>
      <c r="H3715" s="318">
        <v>40765</v>
      </c>
      <c r="I3715" s="318">
        <v>50040</v>
      </c>
      <c r="J3715" s="315"/>
      <c r="K3715" s="315">
        <v>6331</v>
      </c>
      <c r="L3715" s="315" t="s">
        <v>3258</v>
      </c>
      <c r="M3715" s="315" t="s">
        <v>1712</v>
      </c>
      <c r="N3715" s="315" t="s">
        <v>755</v>
      </c>
      <c r="O3715" s="315"/>
      <c r="P3715" s="315"/>
      <c r="Q3715" s="315"/>
    </row>
    <row r="3716" spans="1:17">
      <c r="A3716" s="315" t="s">
        <v>755</v>
      </c>
      <c r="B3716" s="315" t="s">
        <v>2095</v>
      </c>
      <c r="C3716" s="315" t="s">
        <v>2098</v>
      </c>
      <c r="D3716" s="316">
        <v>5.71</v>
      </c>
      <c r="E3716" s="317">
        <v>3117</v>
      </c>
      <c r="F3716" s="317">
        <v>1505.5</v>
      </c>
      <c r="G3716" s="318">
        <v>40779</v>
      </c>
      <c r="H3716" s="318">
        <v>40878</v>
      </c>
      <c r="I3716" s="318">
        <v>50040</v>
      </c>
      <c r="J3716" s="315"/>
      <c r="K3716" s="315">
        <v>8917</v>
      </c>
      <c r="L3716" s="315" t="s">
        <v>2710</v>
      </c>
      <c r="M3716" s="315" t="s">
        <v>776</v>
      </c>
      <c r="N3716" s="315" t="s">
        <v>755</v>
      </c>
      <c r="O3716" s="315"/>
      <c r="P3716" s="315"/>
      <c r="Q3716" s="315"/>
    </row>
    <row r="3717" spans="1:17">
      <c r="A3717" s="315" t="s">
        <v>755</v>
      </c>
      <c r="B3717" s="315" t="s">
        <v>2095</v>
      </c>
      <c r="C3717" s="315" t="s">
        <v>2098</v>
      </c>
      <c r="D3717" s="316">
        <v>5.71</v>
      </c>
      <c r="E3717" s="317">
        <v>2178</v>
      </c>
      <c r="F3717" s="317">
        <v>1051.98</v>
      </c>
      <c r="G3717" s="318">
        <v>40785</v>
      </c>
      <c r="H3717" s="318">
        <v>40823</v>
      </c>
      <c r="I3717" s="318">
        <v>50040</v>
      </c>
      <c r="J3717" s="315"/>
      <c r="K3717" s="315">
        <v>2013</v>
      </c>
      <c r="L3717" s="315" t="s">
        <v>2410</v>
      </c>
      <c r="M3717" s="315" t="s">
        <v>758</v>
      </c>
      <c r="N3717" s="315" t="s">
        <v>755</v>
      </c>
      <c r="O3717" s="315"/>
      <c r="P3717" s="315"/>
      <c r="Q3717" s="315"/>
    </row>
    <row r="3718" spans="1:17">
      <c r="A3718" s="315" t="s">
        <v>755</v>
      </c>
      <c r="B3718" s="315" t="s">
        <v>2095</v>
      </c>
      <c r="C3718" s="315" t="s">
        <v>2098</v>
      </c>
      <c r="D3718" s="316">
        <v>5.72</v>
      </c>
      <c r="E3718" s="317">
        <v>5901.13</v>
      </c>
      <c r="F3718" s="317">
        <v>2850.24</v>
      </c>
      <c r="G3718" s="318">
        <v>40532</v>
      </c>
      <c r="H3718" s="318">
        <v>40716</v>
      </c>
      <c r="I3718" s="318">
        <v>50040</v>
      </c>
      <c r="J3718" s="315"/>
      <c r="K3718" s="315">
        <v>4143</v>
      </c>
      <c r="L3718" s="315" t="s">
        <v>3057</v>
      </c>
      <c r="M3718" s="315" t="s">
        <v>1296</v>
      </c>
      <c r="N3718" s="315" t="s">
        <v>755</v>
      </c>
      <c r="O3718" s="315"/>
      <c r="P3718" s="315"/>
      <c r="Q3718" s="315"/>
    </row>
    <row r="3719" spans="1:17">
      <c r="A3719" s="315" t="s">
        <v>755</v>
      </c>
      <c r="B3719" s="315" t="s">
        <v>2095</v>
      </c>
      <c r="C3719" s="315" t="s">
        <v>2098</v>
      </c>
      <c r="D3719" s="316">
        <v>5.72</v>
      </c>
      <c r="E3719" s="317">
        <v>5088</v>
      </c>
      <c r="F3719" s="317">
        <v>2457.5</v>
      </c>
      <c r="G3719" s="318">
        <v>40679</v>
      </c>
      <c r="H3719" s="318">
        <v>40690</v>
      </c>
      <c r="I3719" s="318">
        <v>50040</v>
      </c>
      <c r="J3719" s="315"/>
      <c r="K3719" s="315">
        <v>8915</v>
      </c>
      <c r="L3719" s="315" t="s">
        <v>3546</v>
      </c>
      <c r="M3719" s="315" t="s">
        <v>784</v>
      </c>
      <c r="N3719" s="315" t="s">
        <v>755</v>
      </c>
      <c r="O3719" s="315"/>
      <c r="P3719" s="315"/>
      <c r="Q3719" s="315"/>
    </row>
    <row r="3720" spans="1:17">
      <c r="A3720" s="315" t="s">
        <v>755</v>
      </c>
      <c r="B3720" s="315" t="s">
        <v>2095</v>
      </c>
      <c r="C3720" s="315" t="s">
        <v>2096</v>
      </c>
      <c r="D3720" s="316">
        <v>5.74</v>
      </c>
      <c r="E3720" s="317">
        <v>2964.01</v>
      </c>
      <c r="F3720" s="317">
        <v>901.05</v>
      </c>
      <c r="G3720" s="318">
        <v>40709</v>
      </c>
      <c r="H3720" s="318">
        <v>41936</v>
      </c>
      <c r="I3720" s="318">
        <v>49309</v>
      </c>
      <c r="J3720" s="315"/>
      <c r="K3720" s="315">
        <v>8906</v>
      </c>
      <c r="L3720" s="315" t="s">
        <v>2877</v>
      </c>
      <c r="M3720" s="315" t="s">
        <v>784</v>
      </c>
      <c r="N3720" s="315" t="s">
        <v>755</v>
      </c>
      <c r="O3720" s="315"/>
      <c r="P3720" s="315"/>
      <c r="Q3720" s="315"/>
    </row>
    <row r="3721" spans="1:17">
      <c r="A3721" s="315" t="s">
        <v>755</v>
      </c>
      <c r="B3721" s="315" t="s">
        <v>2095</v>
      </c>
      <c r="C3721" s="315" t="s">
        <v>2096</v>
      </c>
      <c r="D3721" s="316">
        <v>5.74</v>
      </c>
      <c r="E3721" s="317">
        <v>6139</v>
      </c>
      <c r="F3721" s="317">
        <v>3345.7599999999998</v>
      </c>
      <c r="G3721" s="318">
        <v>40725</v>
      </c>
      <c r="H3721" s="318">
        <v>40960</v>
      </c>
      <c r="I3721" s="318">
        <v>50405</v>
      </c>
      <c r="J3721" s="315"/>
      <c r="K3721" s="315">
        <v>3714</v>
      </c>
      <c r="L3721" s="315" t="s">
        <v>3549</v>
      </c>
      <c r="M3721" s="315" t="s">
        <v>764</v>
      </c>
      <c r="N3721" s="315" t="s">
        <v>755</v>
      </c>
      <c r="O3721" s="315"/>
      <c r="P3721" s="315"/>
      <c r="Q3721" s="315"/>
    </row>
    <row r="3722" spans="1:17">
      <c r="A3722" s="315" t="s">
        <v>755</v>
      </c>
      <c r="B3722" s="315" t="s">
        <v>2095</v>
      </c>
      <c r="C3722" s="315" t="s">
        <v>2098</v>
      </c>
      <c r="D3722" s="316">
        <v>5.74</v>
      </c>
      <c r="E3722" s="317">
        <v>2385</v>
      </c>
      <c r="F3722" s="317">
        <v>951.61</v>
      </c>
      <c r="G3722" s="318">
        <v>40849</v>
      </c>
      <c r="H3722" s="318">
        <v>40998</v>
      </c>
      <c r="I3722" s="318">
        <v>50405</v>
      </c>
      <c r="J3722" s="315"/>
      <c r="K3722" s="315">
        <v>4652</v>
      </c>
      <c r="L3722" s="315" t="s">
        <v>3550</v>
      </c>
      <c r="M3722" s="315" t="s">
        <v>1296</v>
      </c>
      <c r="N3722" s="315" t="s">
        <v>755</v>
      </c>
      <c r="O3722" s="315"/>
      <c r="P3722" s="315"/>
      <c r="Q3722" s="315"/>
    </row>
    <row r="3723" spans="1:17">
      <c r="A3723" s="315" t="s">
        <v>755</v>
      </c>
      <c r="B3723" s="315" t="s">
        <v>2095</v>
      </c>
      <c r="C3723" s="315" t="s">
        <v>2098</v>
      </c>
      <c r="D3723" s="316">
        <v>5.75</v>
      </c>
      <c r="E3723" s="317">
        <v>5402.7000000000007</v>
      </c>
      <c r="F3723" s="317">
        <v>4052.04</v>
      </c>
      <c r="G3723" s="318">
        <v>39670</v>
      </c>
      <c r="H3723" s="318">
        <v>40171</v>
      </c>
      <c r="I3723" s="318">
        <v>49309</v>
      </c>
      <c r="J3723" s="315"/>
      <c r="K3723" s="315">
        <v>5001</v>
      </c>
      <c r="L3723" s="315" t="s">
        <v>1801</v>
      </c>
      <c r="M3723" s="315" t="s">
        <v>776</v>
      </c>
      <c r="N3723" s="315" t="s">
        <v>755</v>
      </c>
      <c r="O3723" s="315"/>
      <c r="P3723" s="315"/>
      <c r="Q3723" s="315"/>
    </row>
    <row r="3724" spans="1:17">
      <c r="A3724" s="315" t="s">
        <v>755</v>
      </c>
      <c r="B3724" s="315" t="s">
        <v>2095</v>
      </c>
      <c r="C3724" s="315" t="s">
        <v>2098</v>
      </c>
      <c r="D3724" s="316">
        <v>5.75</v>
      </c>
      <c r="E3724" s="317">
        <v>4381</v>
      </c>
      <c r="F3724" s="317">
        <v>2694.3199999999997</v>
      </c>
      <c r="G3724" s="318">
        <v>40399</v>
      </c>
      <c r="H3724" s="318">
        <v>40452</v>
      </c>
      <c r="I3724" s="318">
        <v>49674</v>
      </c>
      <c r="J3724" s="315"/>
      <c r="K3724" s="315">
        <v>4313</v>
      </c>
      <c r="L3724" s="315" t="s">
        <v>1182</v>
      </c>
      <c r="M3724" s="315" t="s">
        <v>776</v>
      </c>
      <c r="N3724" s="315" t="s">
        <v>755</v>
      </c>
      <c r="O3724" s="315"/>
      <c r="P3724" s="315"/>
      <c r="Q3724" s="315"/>
    </row>
    <row r="3725" spans="1:17">
      <c r="A3725" s="315" t="s">
        <v>755</v>
      </c>
      <c r="B3725" s="315" t="s">
        <v>2095</v>
      </c>
      <c r="C3725" s="315" t="s">
        <v>2098</v>
      </c>
      <c r="D3725" s="316">
        <v>5.75</v>
      </c>
      <c r="E3725" s="317">
        <v>6508.2600000000011</v>
      </c>
      <c r="F3725" s="317">
        <v>3143.5</v>
      </c>
      <c r="G3725" s="318">
        <v>40640</v>
      </c>
      <c r="H3725" s="318">
        <v>40731</v>
      </c>
      <c r="I3725" s="318">
        <v>50040</v>
      </c>
      <c r="J3725" s="315"/>
      <c r="K3725" s="315">
        <v>9478</v>
      </c>
      <c r="L3725" s="315" t="s">
        <v>3410</v>
      </c>
      <c r="M3725" s="315" t="s">
        <v>770</v>
      </c>
      <c r="N3725" s="315" t="s">
        <v>755</v>
      </c>
      <c r="O3725" s="315"/>
      <c r="P3725" s="315"/>
      <c r="Q3725" s="315"/>
    </row>
    <row r="3726" spans="1:17">
      <c r="A3726" s="315" t="s">
        <v>755</v>
      </c>
      <c r="B3726" s="315" t="s">
        <v>2095</v>
      </c>
      <c r="C3726" s="315" t="s">
        <v>2098</v>
      </c>
      <c r="D3726" s="316">
        <v>5.75</v>
      </c>
      <c r="E3726" s="317">
        <v>5117</v>
      </c>
      <c r="F3726" s="317">
        <v>2471.52</v>
      </c>
      <c r="G3726" s="318">
        <v>40666</v>
      </c>
      <c r="H3726" s="318">
        <v>40690</v>
      </c>
      <c r="I3726" s="318">
        <v>50040</v>
      </c>
      <c r="J3726" s="315"/>
      <c r="K3726" s="315">
        <v>4432</v>
      </c>
      <c r="L3726" s="315" t="s">
        <v>2343</v>
      </c>
      <c r="M3726" s="315" t="s">
        <v>1484</v>
      </c>
      <c r="N3726" s="315" t="s">
        <v>755</v>
      </c>
      <c r="O3726" s="315"/>
      <c r="P3726" s="315"/>
      <c r="Q3726" s="315"/>
    </row>
    <row r="3727" spans="1:17">
      <c r="A3727" s="315" t="s">
        <v>755</v>
      </c>
      <c r="B3727" s="315" t="s">
        <v>2095</v>
      </c>
      <c r="C3727" s="315" t="s">
        <v>2098</v>
      </c>
      <c r="D3727" s="316">
        <v>5.75</v>
      </c>
      <c r="E3727" s="317">
        <v>5986.82</v>
      </c>
      <c r="F3727" s="317">
        <v>2891.65</v>
      </c>
      <c r="G3727" s="318">
        <v>40715</v>
      </c>
      <c r="H3727" s="318">
        <v>40850</v>
      </c>
      <c r="I3727" s="318">
        <v>50040</v>
      </c>
      <c r="J3727" s="315"/>
      <c r="K3727" s="315">
        <v>4565</v>
      </c>
      <c r="L3727" s="315" t="s">
        <v>3551</v>
      </c>
      <c r="M3727" s="315" t="s">
        <v>1296</v>
      </c>
      <c r="N3727" s="315" t="s">
        <v>755</v>
      </c>
      <c r="O3727" s="315"/>
      <c r="P3727" s="315"/>
      <c r="Q3727" s="315"/>
    </row>
    <row r="3728" spans="1:17">
      <c r="A3728" s="315" t="s">
        <v>755</v>
      </c>
      <c r="B3728" s="315" t="s">
        <v>2095</v>
      </c>
      <c r="C3728" s="315" t="s">
        <v>2098</v>
      </c>
      <c r="D3728" s="316">
        <v>5.75</v>
      </c>
      <c r="E3728" s="317">
        <v>5624</v>
      </c>
      <c r="F3728" s="317">
        <v>2716.39</v>
      </c>
      <c r="G3728" s="318">
        <v>40772</v>
      </c>
      <c r="H3728" s="318">
        <v>40844</v>
      </c>
      <c r="I3728" s="318">
        <v>50040</v>
      </c>
      <c r="J3728" s="315"/>
      <c r="K3728" s="315">
        <v>9445</v>
      </c>
      <c r="L3728" s="315" t="s">
        <v>2536</v>
      </c>
      <c r="M3728" s="315" t="s">
        <v>770</v>
      </c>
      <c r="N3728" s="315" t="s">
        <v>755</v>
      </c>
      <c r="O3728" s="315"/>
      <c r="P3728" s="315"/>
      <c r="Q3728" s="315"/>
    </row>
    <row r="3729" spans="1:17">
      <c r="A3729" s="315" t="s">
        <v>755</v>
      </c>
      <c r="B3729" s="315" t="s">
        <v>2095</v>
      </c>
      <c r="C3729" s="315" t="s">
        <v>2098</v>
      </c>
      <c r="D3729" s="316">
        <v>5.75</v>
      </c>
      <c r="E3729" s="317">
        <v>5908</v>
      </c>
      <c r="F3729" s="317">
        <v>1961.46</v>
      </c>
      <c r="G3729" s="318">
        <v>40784</v>
      </c>
      <c r="H3729" s="318">
        <v>41381</v>
      </c>
      <c r="I3729" s="318">
        <v>50770</v>
      </c>
      <c r="J3729" s="315"/>
      <c r="K3729" s="315">
        <v>8458</v>
      </c>
      <c r="L3729" s="315" t="s">
        <v>3552</v>
      </c>
      <c r="M3729" s="315" t="s">
        <v>784</v>
      </c>
      <c r="N3729" s="315" t="s">
        <v>755</v>
      </c>
      <c r="O3729" s="315"/>
      <c r="P3729" s="315"/>
      <c r="Q3729" s="315"/>
    </row>
    <row r="3730" spans="1:17">
      <c r="A3730" s="315" t="s">
        <v>755</v>
      </c>
      <c r="B3730" s="315" t="s">
        <v>2095</v>
      </c>
      <c r="C3730" s="315" t="s">
        <v>2098</v>
      </c>
      <c r="D3730" s="316">
        <v>5.76</v>
      </c>
      <c r="E3730" s="317">
        <v>5353.91</v>
      </c>
      <c r="F3730" s="317">
        <v>3292.67</v>
      </c>
      <c r="G3730" s="318">
        <v>40519</v>
      </c>
      <c r="H3730" s="318">
        <v>40527</v>
      </c>
      <c r="I3730" s="318">
        <v>49674</v>
      </c>
      <c r="J3730" s="315"/>
      <c r="K3730" s="315">
        <v>8405</v>
      </c>
      <c r="L3730" s="315" t="s">
        <v>2085</v>
      </c>
      <c r="M3730" s="315" t="s">
        <v>784</v>
      </c>
      <c r="N3730" s="315" t="s">
        <v>755</v>
      </c>
      <c r="O3730" s="315"/>
      <c r="P3730" s="315"/>
      <c r="Q3730" s="315"/>
    </row>
    <row r="3731" spans="1:17">
      <c r="A3731" s="315" t="s">
        <v>755</v>
      </c>
      <c r="B3731" s="315" t="s">
        <v>2095</v>
      </c>
      <c r="C3731" s="315" t="s">
        <v>2096</v>
      </c>
      <c r="D3731" s="316">
        <v>5.76</v>
      </c>
      <c r="E3731" s="317">
        <v>5828</v>
      </c>
      <c r="F3731" s="317">
        <v>3450.17</v>
      </c>
      <c r="G3731" s="318">
        <v>40651</v>
      </c>
      <c r="H3731" s="318">
        <v>40721</v>
      </c>
      <c r="I3731" s="318">
        <v>50040</v>
      </c>
      <c r="J3731" s="315"/>
      <c r="K3731" s="315">
        <v>3510</v>
      </c>
      <c r="L3731" s="315" t="s">
        <v>2486</v>
      </c>
      <c r="M3731" s="315" t="s">
        <v>764</v>
      </c>
      <c r="N3731" s="315" t="s">
        <v>755</v>
      </c>
      <c r="O3731" s="315"/>
      <c r="P3731" s="315"/>
      <c r="Q3731" s="315"/>
    </row>
    <row r="3732" spans="1:17">
      <c r="A3732" s="315" t="s">
        <v>755</v>
      </c>
      <c r="B3732" s="315" t="s">
        <v>2095</v>
      </c>
      <c r="C3732" s="315" t="s">
        <v>2098</v>
      </c>
      <c r="D3732" s="316">
        <v>5.76</v>
      </c>
      <c r="E3732" s="317">
        <v>5673.32</v>
      </c>
      <c r="F3732" s="317">
        <v>2740.21</v>
      </c>
      <c r="G3732" s="318">
        <v>40688</v>
      </c>
      <c r="H3732" s="318">
        <v>40806</v>
      </c>
      <c r="I3732" s="318">
        <v>50040</v>
      </c>
      <c r="J3732" s="315"/>
      <c r="K3732" s="315">
        <v>8320</v>
      </c>
      <c r="L3732" s="315" t="s">
        <v>989</v>
      </c>
      <c r="M3732" s="315" t="s">
        <v>784</v>
      </c>
      <c r="N3732" s="315" t="s">
        <v>755</v>
      </c>
      <c r="O3732" s="315"/>
      <c r="P3732" s="315"/>
      <c r="Q3732" s="315"/>
    </row>
    <row r="3733" spans="1:17">
      <c r="A3733" s="315" t="s">
        <v>755</v>
      </c>
      <c r="B3733" s="315" t="s">
        <v>2095</v>
      </c>
      <c r="C3733" s="315" t="s">
        <v>2098</v>
      </c>
      <c r="D3733" s="316">
        <v>5.76</v>
      </c>
      <c r="E3733" s="317">
        <v>11407</v>
      </c>
      <c r="F3733" s="317">
        <v>5509.579999999999</v>
      </c>
      <c r="G3733" s="318">
        <v>40704</v>
      </c>
      <c r="H3733" s="318">
        <v>40722</v>
      </c>
      <c r="I3733" s="318">
        <v>50040</v>
      </c>
      <c r="J3733" s="315"/>
      <c r="K3733" s="315">
        <v>8623</v>
      </c>
      <c r="L3733" s="315" t="s">
        <v>2385</v>
      </c>
      <c r="M3733" s="315" t="s">
        <v>784</v>
      </c>
      <c r="N3733" s="315" t="s">
        <v>755</v>
      </c>
      <c r="O3733" s="315"/>
      <c r="P3733" s="315"/>
      <c r="Q3733" s="315"/>
    </row>
    <row r="3734" spans="1:17">
      <c r="A3734" s="315" t="s">
        <v>755</v>
      </c>
      <c r="B3734" s="315" t="s">
        <v>2095</v>
      </c>
      <c r="C3734" s="315" t="s">
        <v>2098</v>
      </c>
      <c r="D3734" s="316">
        <v>5.76</v>
      </c>
      <c r="E3734" s="317">
        <v>4907</v>
      </c>
      <c r="F3734" s="317">
        <v>1957.8899999999999</v>
      </c>
      <c r="G3734" s="318">
        <v>40728</v>
      </c>
      <c r="H3734" s="318">
        <v>41096</v>
      </c>
      <c r="I3734" s="318">
        <v>50405</v>
      </c>
      <c r="J3734" s="315"/>
      <c r="K3734" s="315">
        <v>8752</v>
      </c>
      <c r="L3734" s="315" t="s">
        <v>3016</v>
      </c>
      <c r="M3734" s="315" t="s">
        <v>1705</v>
      </c>
      <c r="N3734" s="315" t="s">
        <v>755</v>
      </c>
      <c r="O3734" s="315"/>
      <c r="P3734" s="315"/>
      <c r="Q3734" s="315"/>
    </row>
    <row r="3735" spans="1:17">
      <c r="A3735" s="315" t="s">
        <v>755</v>
      </c>
      <c r="B3735" s="315" t="s">
        <v>2095</v>
      </c>
      <c r="C3735" s="315" t="s">
        <v>2098</v>
      </c>
      <c r="D3735" s="316">
        <v>5.76</v>
      </c>
      <c r="E3735" s="317">
        <v>5224</v>
      </c>
      <c r="F3735" s="317">
        <v>2523.1899999999996</v>
      </c>
      <c r="G3735" s="318">
        <v>40721</v>
      </c>
      <c r="H3735" s="318">
        <v>40897</v>
      </c>
      <c r="I3735" s="318">
        <v>50040</v>
      </c>
      <c r="J3735" s="315"/>
      <c r="K3735" s="315">
        <v>8702</v>
      </c>
      <c r="L3735" s="315" t="s">
        <v>2869</v>
      </c>
      <c r="M3735" s="315" t="s">
        <v>784</v>
      </c>
      <c r="N3735" s="315" t="s">
        <v>755</v>
      </c>
      <c r="O3735" s="315"/>
      <c r="P3735" s="315"/>
      <c r="Q3735" s="315"/>
    </row>
    <row r="3736" spans="1:17">
      <c r="A3736" s="315" t="s">
        <v>755</v>
      </c>
      <c r="B3736" s="315" t="s">
        <v>2095</v>
      </c>
      <c r="C3736" s="315" t="s">
        <v>2098</v>
      </c>
      <c r="D3736" s="316">
        <v>5.76</v>
      </c>
      <c r="E3736" s="317">
        <v>3163</v>
      </c>
      <c r="F3736" s="317">
        <v>1527.73</v>
      </c>
      <c r="G3736" s="318">
        <v>40816</v>
      </c>
      <c r="H3736" s="318">
        <v>40907</v>
      </c>
      <c r="I3736" s="318">
        <v>50040</v>
      </c>
      <c r="J3736" s="315"/>
      <c r="K3736" s="315">
        <v>4955</v>
      </c>
      <c r="L3736" s="315" t="s">
        <v>2696</v>
      </c>
      <c r="M3736" s="315" t="s">
        <v>764</v>
      </c>
      <c r="N3736" s="315" t="s">
        <v>755</v>
      </c>
      <c r="O3736" s="315"/>
      <c r="P3736" s="315"/>
      <c r="Q3736" s="315"/>
    </row>
    <row r="3737" spans="1:17">
      <c r="A3737" s="315" t="s">
        <v>755</v>
      </c>
      <c r="B3737" s="315" t="s">
        <v>2095</v>
      </c>
      <c r="C3737" s="315" t="s">
        <v>2098</v>
      </c>
      <c r="D3737" s="316">
        <v>5.76</v>
      </c>
      <c r="E3737" s="317">
        <v>3226</v>
      </c>
      <c r="F3737" s="317">
        <v>1287.17</v>
      </c>
      <c r="G3737" s="318">
        <v>40732</v>
      </c>
      <c r="H3737" s="318">
        <v>41127</v>
      </c>
      <c r="I3737" s="318">
        <v>50405</v>
      </c>
      <c r="J3737" s="315"/>
      <c r="K3737" s="315">
        <v>8105</v>
      </c>
      <c r="L3737" s="315" t="s">
        <v>3553</v>
      </c>
      <c r="M3737" s="315" t="s">
        <v>784</v>
      </c>
      <c r="N3737" s="315" t="s">
        <v>755</v>
      </c>
      <c r="O3737" s="315"/>
      <c r="P3737" s="315"/>
      <c r="Q3737" s="315"/>
    </row>
    <row r="3738" spans="1:17">
      <c r="A3738" s="315" t="s">
        <v>755</v>
      </c>
      <c r="B3738" s="315" t="s">
        <v>2095</v>
      </c>
      <c r="C3738" s="315" t="s">
        <v>2096</v>
      </c>
      <c r="D3738" s="316">
        <v>5.76</v>
      </c>
      <c r="E3738" s="317">
        <v>6205</v>
      </c>
      <c r="F3738" s="317">
        <v>3673.3599999999997</v>
      </c>
      <c r="G3738" s="318">
        <v>40742</v>
      </c>
      <c r="H3738" s="318">
        <v>40806</v>
      </c>
      <c r="I3738" s="318">
        <v>50040</v>
      </c>
      <c r="J3738" s="315"/>
      <c r="K3738" s="315">
        <v>1987</v>
      </c>
      <c r="L3738" s="315" t="s">
        <v>2503</v>
      </c>
      <c r="M3738" s="315" t="s">
        <v>754</v>
      </c>
      <c r="N3738" s="315" t="s">
        <v>755</v>
      </c>
      <c r="O3738" s="315"/>
      <c r="P3738" s="315"/>
      <c r="Q3738" s="315"/>
    </row>
    <row r="3739" spans="1:17">
      <c r="A3739" s="315" t="s">
        <v>755</v>
      </c>
      <c r="B3739" s="315" t="s">
        <v>2095</v>
      </c>
      <c r="C3739" s="315" t="s">
        <v>2098</v>
      </c>
      <c r="D3739" s="316">
        <v>5.76</v>
      </c>
      <c r="E3739" s="317">
        <v>5029.43</v>
      </c>
      <c r="F3739" s="317">
        <v>2429.2100000000005</v>
      </c>
      <c r="G3739" s="318">
        <v>40742</v>
      </c>
      <c r="H3739" s="318">
        <v>40850</v>
      </c>
      <c r="I3739" s="318">
        <v>50040</v>
      </c>
      <c r="J3739" s="315"/>
      <c r="K3739" s="315">
        <v>4103</v>
      </c>
      <c r="L3739" s="315" t="s">
        <v>2427</v>
      </c>
      <c r="M3739" s="315" t="s">
        <v>1484</v>
      </c>
      <c r="N3739" s="315" t="s">
        <v>755</v>
      </c>
      <c r="O3739" s="315"/>
      <c r="P3739" s="315"/>
      <c r="Q3739" s="315"/>
    </row>
    <row r="3740" spans="1:17">
      <c r="A3740" s="315" t="s">
        <v>755</v>
      </c>
      <c r="B3740" s="315" t="s">
        <v>2095</v>
      </c>
      <c r="C3740" s="315" t="s">
        <v>2098</v>
      </c>
      <c r="D3740" s="316">
        <v>5.76</v>
      </c>
      <c r="E3740" s="317">
        <v>7280</v>
      </c>
      <c r="F3740" s="317">
        <v>2839.2</v>
      </c>
      <c r="G3740" s="318">
        <v>40749</v>
      </c>
      <c r="H3740" s="318">
        <v>40792</v>
      </c>
      <c r="I3740" s="318">
        <v>50040</v>
      </c>
      <c r="J3740" s="315"/>
      <c r="K3740" s="315">
        <v>3150</v>
      </c>
      <c r="L3740" s="315" t="s">
        <v>2675</v>
      </c>
      <c r="M3740" s="315" t="s">
        <v>764</v>
      </c>
      <c r="N3740" s="315" t="s">
        <v>755</v>
      </c>
      <c r="O3740" s="315"/>
      <c r="P3740" s="315"/>
      <c r="Q3740" s="315"/>
    </row>
    <row r="3741" spans="1:17">
      <c r="A3741" s="315" t="s">
        <v>755</v>
      </c>
      <c r="B3741" s="319" t="s">
        <v>2095</v>
      </c>
      <c r="C3741" s="319" t="s">
        <v>2098</v>
      </c>
      <c r="D3741" s="320">
        <v>5.76</v>
      </c>
      <c r="E3741" s="317">
        <v>5590</v>
      </c>
      <c r="F3741" s="317">
        <v>2699.98</v>
      </c>
      <c r="G3741" s="321">
        <v>40765</v>
      </c>
      <c r="H3741" s="321">
        <v>40871</v>
      </c>
      <c r="I3741" s="321">
        <v>50040</v>
      </c>
      <c r="J3741" s="319"/>
      <c r="K3741" s="322">
        <v>6294</v>
      </c>
      <c r="L3741" s="319" t="s">
        <v>1511</v>
      </c>
      <c r="M3741" s="319" t="s">
        <v>788</v>
      </c>
      <c r="N3741" s="315" t="s">
        <v>755</v>
      </c>
      <c r="O3741" s="319"/>
      <c r="P3741" s="319"/>
      <c r="Q3741" s="319"/>
    </row>
    <row r="3742" spans="1:17">
      <c r="A3742" s="315" t="s">
        <v>755</v>
      </c>
      <c r="B3742" s="315" t="s">
        <v>2095</v>
      </c>
      <c r="C3742" s="315" t="s">
        <v>2096</v>
      </c>
      <c r="D3742" s="316">
        <v>5.76</v>
      </c>
      <c r="E3742" s="317">
        <v>1516</v>
      </c>
      <c r="F3742" s="317">
        <v>897.46</v>
      </c>
      <c r="G3742" s="318">
        <v>40772</v>
      </c>
      <c r="H3742" s="318">
        <v>40864</v>
      </c>
      <c r="I3742" s="318">
        <v>50040</v>
      </c>
      <c r="J3742" s="315"/>
      <c r="K3742" s="315">
        <v>8617</v>
      </c>
      <c r="L3742" s="315" t="s">
        <v>2347</v>
      </c>
      <c r="M3742" s="315" t="s">
        <v>784</v>
      </c>
      <c r="N3742" s="315" t="s">
        <v>755</v>
      </c>
      <c r="O3742" s="315"/>
      <c r="P3742" s="315"/>
      <c r="Q3742" s="315"/>
    </row>
    <row r="3743" spans="1:17">
      <c r="A3743" s="315" t="s">
        <v>755</v>
      </c>
      <c r="B3743" s="315" t="s">
        <v>2095</v>
      </c>
      <c r="C3743" s="315" t="s">
        <v>2096</v>
      </c>
      <c r="D3743" s="316">
        <v>5.76</v>
      </c>
      <c r="E3743" s="317">
        <v>5634</v>
      </c>
      <c r="F3743" s="317">
        <v>2749.37</v>
      </c>
      <c r="G3743" s="318">
        <v>40772</v>
      </c>
      <c r="H3743" s="318">
        <v>41177</v>
      </c>
      <c r="I3743" s="318">
        <v>50405</v>
      </c>
      <c r="J3743" s="315"/>
      <c r="K3743" s="315">
        <v>8638</v>
      </c>
      <c r="L3743" s="315" t="s">
        <v>3554</v>
      </c>
      <c r="M3743" s="315" t="s">
        <v>770</v>
      </c>
      <c r="N3743" s="315" t="s">
        <v>755</v>
      </c>
      <c r="O3743" s="315"/>
      <c r="P3743" s="315"/>
      <c r="Q3743" s="315"/>
    </row>
    <row r="3744" spans="1:17">
      <c r="A3744" s="315" t="s">
        <v>755</v>
      </c>
      <c r="B3744" s="315" t="s">
        <v>2095</v>
      </c>
      <c r="C3744" s="315" t="s">
        <v>2098</v>
      </c>
      <c r="D3744" s="316">
        <v>5.76</v>
      </c>
      <c r="E3744" s="317">
        <v>6173</v>
      </c>
      <c r="F3744" s="317">
        <v>2981.5699999999997</v>
      </c>
      <c r="G3744" s="318">
        <v>40784</v>
      </c>
      <c r="H3744" s="318">
        <v>40851</v>
      </c>
      <c r="I3744" s="318">
        <v>50040</v>
      </c>
      <c r="J3744" s="315"/>
      <c r="K3744" s="315">
        <v>4242</v>
      </c>
      <c r="L3744" s="315" t="s">
        <v>2203</v>
      </c>
      <c r="M3744" s="315" t="s">
        <v>1484</v>
      </c>
      <c r="N3744" s="315" t="s">
        <v>755</v>
      </c>
      <c r="O3744" s="315"/>
      <c r="P3744" s="315"/>
      <c r="Q3744" s="315"/>
    </row>
    <row r="3745" spans="1:17">
      <c r="A3745" s="315" t="s">
        <v>755</v>
      </c>
      <c r="B3745" s="315" t="s">
        <v>2095</v>
      </c>
      <c r="C3745" s="315" t="s">
        <v>2098</v>
      </c>
      <c r="D3745" s="316">
        <v>5.76</v>
      </c>
      <c r="E3745" s="317">
        <v>6220</v>
      </c>
      <c r="F3745" s="317">
        <v>3004.2699999999995</v>
      </c>
      <c r="G3745" s="318">
        <v>40767</v>
      </c>
      <c r="H3745" s="318">
        <v>40731</v>
      </c>
      <c r="I3745" s="318">
        <v>50040</v>
      </c>
      <c r="J3745" s="315"/>
      <c r="K3745" s="315">
        <v>6654</v>
      </c>
      <c r="L3745" s="315" t="s">
        <v>3555</v>
      </c>
      <c r="M3745" s="315" t="s">
        <v>811</v>
      </c>
      <c r="N3745" s="315" t="s">
        <v>755</v>
      </c>
      <c r="O3745" s="315"/>
      <c r="P3745" s="315"/>
      <c r="Q3745" s="315"/>
    </row>
    <row r="3746" spans="1:17">
      <c r="A3746" s="315" t="s">
        <v>755</v>
      </c>
      <c r="B3746" s="315" t="s">
        <v>2095</v>
      </c>
      <c r="C3746" s="315" t="s">
        <v>2098</v>
      </c>
      <c r="D3746" s="316">
        <v>5.76</v>
      </c>
      <c r="E3746" s="317">
        <v>5893</v>
      </c>
      <c r="F3746" s="317">
        <v>2846.3199999999997</v>
      </c>
      <c r="G3746" s="318">
        <v>40795</v>
      </c>
      <c r="H3746" s="318">
        <v>40889</v>
      </c>
      <c r="I3746" s="318">
        <v>50040</v>
      </c>
      <c r="J3746" s="315"/>
      <c r="K3746" s="315">
        <v>9445</v>
      </c>
      <c r="L3746" s="315" t="s">
        <v>2536</v>
      </c>
      <c r="M3746" s="315" t="s">
        <v>770</v>
      </c>
      <c r="N3746" s="315" t="s">
        <v>755</v>
      </c>
      <c r="O3746" s="315"/>
      <c r="P3746" s="315"/>
      <c r="Q3746" s="315"/>
    </row>
    <row r="3747" spans="1:17">
      <c r="A3747" s="315" t="s">
        <v>755</v>
      </c>
      <c r="B3747" s="315" t="s">
        <v>2095</v>
      </c>
      <c r="C3747" s="315" t="s">
        <v>2098</v>
      </c>
      <c r="D3747" s="316">
        <v>5.76</v>
      </c>
      <c r="E3747" s="317">
        <v>4768</v>
      </c>
      <c r="F3747" s="317">
        <v>2302.9499999999998</v>
      </c>
      <c r="G3747" s="318">
        <v>40744</v>
      </c>
      <c r="H3747" s="318">
        <v>40752</v>
      </c>
      <c r="I3747" s="318">
        <v>50040</v>
      </c>
      <c r="J3747" s="315"/>
      <c r="K3747" s="315">
        <v>6934</v>
      </c>
      <c r="L3747" s="315" t="s">
        <v>1877</v>
      </c>
      <c r="M3747" s="315" t="s">
        <v>811</v>
      </c>
      <c r="N3747" s="315" t="s">
        <v>755</v>
      </c>
      <c r="O3747" s="315"/>
      <c r="P3747" s="315"/>
      <c r="Q3747" s="315"/>
    </row>
    <row r="3748" spans="1:17">
      <c r="A3748" s="315" t="s">
        <v>755</v>
      </c>
      <c r="B3748" s="315" t="s">
        <v>2095</v>
      </c>
      <c r="C3748" s="315" t="s">
        <v>2098</v>
      </c>
      <c r="D3748" s="316">
        <v>5.76</v>
      </c>
      <c r="E3748" s="317">
        <v>3243</v>
      </c>
      <c r="F3748" s="317">
        <v>1566.37</v>
      </c>
      <c r="G3748" s="318">
        <v>40832</v>
      </c>
      <c r="H3748" s="318">
        <v>40878</v>
      </c>
      <c r="I3748" s="318">
        <v>50040</v>
      </c>
      <c r="J3748" s="315"/>
      <c r="K3748" s="315">
        <v>3400</v>
      </c>
      <c r="L3748" s="315" t="s">
        <v>2253</v>
      </c>
      <c r="M3748" s="315" t="s">
        <v>764</v>
      </c>
      <c r="N3748" s="315" t="s">
        <v>755</v>
      </c>
      <c r="O3748" s="315"/>
      <c r="P3748" s="315"/>
      <c r="Q3748" s="315"/>
    </row>
    <row r="3749" spans="1:17">
      <c r="A3749" s="315" t="s">
        <v>755</v>
      </c>
      <c r="B3749" s="315" t="s">
        <v>2095</v>
      </c>
      <c r="C3749" s="315" t="s">
        <v>2098</v>
      </c>
      <c r="D3749" s="316">
        <v>5.76</v>
      </c>
      <c r="E3749" s="317">
        <v>3483</v>
      </c>
      <c r="F3749" s="317">
        <v>1682.29</v>
      </c>
      <c r="G3749" s="318">
        <v>40824</v>
      </c>
      <c r="H3749" s="318">
        <v>40870</v>
      </c>
      <c r="I3749" s="318">
        <v>50040</v>
      </c>
      <c r="J3749" s="315"/>
      <c r="K3749" s="315">
        <v>3232</v>
      </c>
      <c r="L3749" s="315" t="s">
        <v>3128</v>
      </c>
      <c r="M3749" s="315" t="s">
        <v>764</v>
      </c>
      <c r="N3749" s="315" t="s">
        <v>755</v>
      </c>
      <c r="O3749" s="315"/>
      <c r="P3749" s="315"/>
      <c r="Q3749" s="315"/>
    </row>
    <row r="3750" spans="1:17">
      <c r="A3750" s="315" t="s">
        <v>755</v>
      </c>
      <c r="B3750" s="315" t="s">
        <v>2095</v>
      </c>
      <c r="C3750" s="315" t="s">
        <v>2098</v>
      </c>
      <c r="D3750" s="316">
        <v>5.76</v>
      </c>
      <c r="E3750" s="317">
        <v>2367</v>
      </c>
      <c r="F3750" s="317">
        <v>1143.26</v>
      </c>
      <c r="G3750" s="318">
        <v>40828</v>
      </c>
      <c r="H3750" s="318">
        <v>40868</v>
      </c>
      <c r="I3750" s="318">
        <v>50040</v>
      </c>
      <c r="J3750" s="315"/>
      <c r="K3750" s="315">
        <v>6208</v>
      </c>
      <c r="L3750" s="315" t="s">
        <v>1469</v>
      </c>
      <c r="M3750" s="315" t="s">
        <v>788</v>
      </c>
      <c r="N3750" s="315" t="s">
        <v>755</v>
      </c>
      <c r="O3750" s="315"/>
      <c r="P3750" s="315"/>
      <c r="Q3750" s="315"/>
    </row>
    <row r="3751" spans="1:17">
      <c r="A3751" s="315" t="s">
        <v>755</v>
      </c>
      <c r="B3751" s="315" t="s">
        <v>2095</v>
      </c>
      <c r="C3751" s="315" t="s">
        <v>2098</v>
      </c>
      <c r="D3751" s="316">
        <v>5.76</v>
      </c>
      <c r="E3751" s="317">
        <v>2805.43</v>
      </c>
      <c r="F3751" s="317">
        <v>1355.03</v>
      </c>
      <c r="G3751" s="318">
        <v>40834</v>
      </c>
      <c r="H3751" s="318">
        <v>40899</v>
      </c>
      <c r="I3751" s="318">
        <v>50040</v>
      </c>
      <c r="J3751" s="315"/>
      <c r="K3751" s="315">
        <v>4950</v>
      </c>
      <c r="L3751" s="315" t="s">
        <v>2266</v>
      </c>
      <c r="M3751" s="315" t="s">
        <v>764</v>
      </c>
      <c r="N3751" s="315" t="s">
        <v>755</v>
      </c>
      <c r="O3751" s="315"/>
      <c r="P3751" s="315"/>
      <c r="Q3751" s="315"/>
    </row>
    <row r="3752" spans="1:17">
      <c r="A3752" s="315" t="s">
        <v>755</v>
      </c>
      <c r="B3752" s="315" t="s">
        <v>2095</v>
      </c>
      <c r="C3752" s="315" t="s">
        <v>2098</v>
      </c>
      <c r="D3752" s="316">
        <v>5.76</v>
      </c>
      <c r="E3752" s="317">
        <v>2866.07</v>
      </c>
      <c r="F3752" s="317">
        <v>1384.31</v>
      </c>
      <c r="G3752" s="318">
        <v>40835</v>
      </c>
      <c r="H3752" s="318">
        <v>40883</v>
      </c>
      <c r="I3752" s="318">
        <v>50040</v>
      </c>
      <c r="J3752" s="315"/>
      <c r="K3752" s="315">
        <v>9450</v>
      </c>
      <c r="L3752" s="315" t="s">
        <v>1087</v>
      </c>
      <c r="M3752" s="315" t="s">
        <v>770</v>
      </c>
      <c r="N3752" s="315" t="s">
        <v>755</v>
      </c>
      <c r="O3752" s="315"/>
      <c r="P3752" s="315"/>
      <c r="Q3752" s="315"/>
    </row>
    <row r="3753" spans="1:17">
      <c r="A3753" s="315" t="s">
        <v>755</v>
      </c>
      <c r="B3753" s="315" t="s">
        <v>2095</v>
      </c>
      <c r="C3753" s="315" t="s">
        <v>2098</v>
      </c>
      <c r="D3753" s="316">
        <v>5.76</v>
      </c>
      <c r="E3753" s="317">
        <v>2908.05</v>
      </c>
      <c r="F3753" s="317">
        <v>1404.6</v>
      </c>
      <c r="G3753" s="318">
        <v>40835</v>
      </c>
      <c r="H3753" s="318">
        <v>40898</v>
      </c>
      <c r="I3753" s="318">
        <v>50040</v>
      </c>
      <c r="J3753" s="315"/>
      <c r="K3753" s="315">
        <v>4102</v>
      </c>
      <c r="L3753" s="315" t="s">
        <v>2471</v>
      </c>
      <c r="M3753" s="315" t="s">
        <v>1484</v>
      </c>
      <c r="N3753" s="315" t="s">
        <v>755</v>
      </c>
      <c r="O3753" s="315"/>
      <c r="P3753" s="315"/>
      <c r="Q3753" s="315"/>
    </row>
    <row r="3754" spans="1:17">
      <c r="A3754" s="315" t="s">
        <v>755</v>
      </c>
      <c r="B3754" s="315" t="s">
        <v>2095</v>
      </c>
      <c r="C3754" s="315" t="s">
        <v>2098</v>
      </c>
      <c r="D3754" s="316">
        <v>5.8</v>
      </c>
      <c r="E3754" s="317">
        <v>5533</v>
      </c>
      <c r="F3754" s="317">
        <v>2672.44</v>
      </c>
      <c r="G3754" s="318">
        <v>39570</v>
      </c>
      <c r="H3754" s="318">
        <v>40844</v>
      </c>
      <c r="I3754" s="318">
        <v>50040</v>
      </c>
      <c r="J3754" s="315"/>
      <c r="K3754" s="315">
        <v>5082</v>
      </c>
      <c r="L3754" s="315" t="s">
        <v>1737</v>
      </c>
      <c r="M3754" s="315" t="s">
        <v>776</v>
      </c>
      <c r="N3754" s="315" t="s">
        <v>755</v>
      </c>
      <c r="O3754" s="315"/>
      <c r="P3754" s="315"/>
      <c r="Q3754" s="315"/>
    </row>
    <row r="3755" spans="1:17">
      <c r="A3755" s="315" t="s">
        <v>755</v>
      </c>
      <c r="B3755" s="315" t="s">
        <v>2095</v>
      </c>
      <c r="C3755" s="315" t="s">
        <v>2098</v>
      </c>
      <c r="D3755" s="316">
        <v>5.8</v>
      </c>
      <c r="E3755" s="317">
        <v>6026</v>
      </c>
      <c r="F3755" s="317">
        <v>4519.5</v>
      </c>
      <c r="G3755" s="318">
        <v>39569</v>
      </c>
      <c r="H3755" s="318">
        <v>39861</v>
      </c>
      <c r="I3755" s="318">
        <v>49279</v>
      </c>
      <c r="J3755" s="315"/>
      <c r="K3755" s="315">
        <v>3114</v>
      </c>
      <c r="L3755" s="315" t="s">
        <v>2642</v>
      </c>
      <c r="M3755" s="315" t="s">
        <v>764</v>
      </c>
      <c r="N3755" s="315" t="s">
        <v>755</v>
      </c>
      <c r="O3755" s="315"/>
      <c r="P3755" s="315"/>
      <c r="Q3755" s="315"/>
    </row>
    <row r="3756" spans="1:17">
      <c r="A3756" s="315" t="s">
        <v>755</v>
      </c>
      <c r="B3756" s="315" t="s">
        <v>2095</v>
      </c>
      <c r="C3756" s="315" t="s">
        <v>2098</v>
      </c>
      <c r="D3756" s="316">
        <v>5.8</v>
      </c>
      <c r="E3756" s="317">
        <v>6218.9299999999994</v>
      </c>
      <c r="F3756" s="317">
        <v>4664.2100000000009</v>
      </c>
      <c r="G3756" s="318">
        <v>39570</v>
      </c>
      <c r="H3756" s="318">
        <v>39618</v>
      </c>
      <c r="I3756" s="318">
        <v>48944</v>
      </c>
      <c r="J3756" s="315"/>
      <c r="K3756" s="315">
        <v>9534</v>
      </c>
      <c r="L3756" s="315" t="s">
        <v>3233</v>
      </c>
      <c r="M3756" s="315" t="s">
        <v>770</v>
      </c>
      <c r="N3756" s="315" t="s">
        <v>755</v>
      </c>
      <c r="O3756" s="315"/>
      <c r="P3756" s="315"/>
      <c r="Q3756" s="315"/>
    </row>
    <row r="3757" spans="1:17">
      <c r="A3757" s="315" t="s">
        <v>755</v>
      </c>
      <c r="B3757" s="315" t="s">
        <v>2095</v>
      </c>
      <c r="C3757" s="315" t="s">
        <v>2098</v>
      </c>
      <c r="D3757" s="316">
        <v>5.8</v>
      </c>
      <c r="E3757" s="317">
        <v>4398</v>
      </c>
      <c r="F3757" s="317">
        <v>3298.5</v>
      </c>
      <c r="G3757" s="318">
        <v>39569</v>
      </c>
      <c r="H3757" s="318">
        <v>39317</v>
      </c>
      <c r="I3757" s="318">
        <v>48549</v>
      </c>
      <c r="J3757" s="315"/>
      <c r="K3757" s="315">
        <v>9053</v>
      </c>
      <c r="L3757" s="315" t="s">
        <v>901</v>
      </c>
      <c r="M3757" s="315" t="s">
        <v>781</v>
      </c>
      <c r="N3757" s="315" t="s">
        <v>755</v>
      </c>
      <c r="O3757" s="315"/>
      <c r="P3757" s="315"/>
      <c r="Q3757" s="315"/>
    </row>
    <row r="3758" spans="1:17">
      <c r="A3758" s="315" t="s">
        <v>755</v>
      </c>
      <c r="B3758" s="315" t="s">
        <v>2095</v>
      </c>
      <c r="C3758" s="315" t="s">
        <v>2098</v>
      </c>
      <c r="D3758" s="316">
        <v>5.8</v>
      </c>
      <c r="E3758" s="317">
        <v>6323</v>
      </c>
      <c r="F3758" s="317">
        <v>4742.25</v>
      </c>
      <c r="G3758" s="318">
        <v>39569</v>
      </c>
      <c r="H3758" s="318">
        <v>39578</v>
      </c>
      <c r="I3758" s="318">
        <v>48944</v>
      </c>
      <c r="J3758" s="315"/>
      <c r="K3758" s="315">
        <v>7310</v>
      </c>
      <c r="L3758" s="315" t="s">
        <v>1109</v>
      </c>
      <c r="M3758" s="315" t="s">
        <v>770</v>
      </c>
      <c r="N3758" s="315" t="s">
        <v>755</v>
      </c>
      <c r="O3758" s="315"/>
      <c r="P3758" s="315"/>
      <c r="Q3758" s="315"/>
    </row>
    <row r="3759" spans="1:17">
      <c r="A3759" s="315" t="s">
        <v>755</v>
      </c>
      <c r="B3759" s="315" t="s">
        <v>2095</v>
      </c>
      <c r="C3759" s="315" t="s">
        <v>2096</v>
      </c>
      <c r="D3759" s="316">
        <v>5.8</v>
      </c>
      <c r="E3759" s="317">
        <v>5473</v>
      </c>
      <c r="F3759" s="317">
        <v>4925.7</v>
      </c>
      <c r="G3759" s="318">
        <v>39570</v>
      </c>
      <c r="H3759" s="318">
        <v>39598</v>
      </c>
      <c r="I3759" s="318">
        <v>48944</v>
      </c>
      <c r="J3759" s="315"/>
      <c r="K3759" s="315">
        <v>6315</v>
      </c>
      <c r="L3759" s="315" t="s">
        <v>3271</v>
      </c>
      <c r="M3759" s="315" t="s">
        <v>1712</v>
      </c>
      <c r="N3759" s="315" t="s">
        <v>755</v>
      </c>
      <c r="O3759" s="315"/>
      <c r="P3759" s="315"/>
      <c r="Q3759" s="315"/>
    </row>
    <row r="3760" spans="1:17">
      <c r="A3760" s="315" t="s">
        <v>755</v>
      </c>
      <c r="B3760" s="315" t="s">
        <v>2095</v>
      </c>
      <c r="C3760" s="315" t="s">
        <v>2096</v>
      </c>
      <c r="D3760" s="316">
        <v>5.8</v>
      </c>
      <c r="E3760" s="317">
        <v>5481</v>
      </c>
      <c r="F3760" s="317">
        <v>4044.9900000000002</v>
      </c>
      <c r="G3760" s="318">
        <v>39569</v>
      </c>
      <c r="H3760" s="318">
        <v>40451</v>
      </c>
      <c r="I3760" s="318">
        <v>49674</v>
      </c>
      <c r="J3760" s="315"/>
      <c r="K3760" s="315">
        <v>7013</v>
      </c>
      <c r="L3760" s="315" t="s">
        <v>2069</v>
      </c>
      <c r="M3760" s="315" t="s">
        <v>966</v>
      </c>
      <c r="N3760" s="315" t="s">
        <v>755</v>
      </c>
      <c r="O3760" s="315"/>
      <c r="P3760" s="315"/>
      <c r="Q3760" s="315"/>
    </row>
    <row r="3761" spans="1:17">
      <c r="A3761" s="315" t="s">
        <v>755</v>
      </c>
      <c r="B3761" s="315" t="s">
        <v>2095</v>
      </c>
      <c r="C3761" s="315" t="s">
        <v>2098</v>
      </c>
      <c r="D3761" s="316">
        <v>5.8</v>
      </c>
      <c r="E3761" s="317">
        <v>6277</v>
      </c>
      <c r="F3761" s="317">
        <v>4707.75</v>
      </c>
      <c r="G3761" s="318">
        <v>39570</v>
      </c>
      <c r="H3761" s="318">
        <v>39675</v>
      </c>
      <c r="I3761" s="318">
        <v>48914</v>
      </c>
      <c r="J3761" s="315"/>
      <c r="K3761" s="315">
        <v>9463</v>
      </c>
      <c r="L3761" s="315" t="s">
        <v>2547</v>
      </c>
      <c r="M3761" s="315" t="s">
        <v>770</v>
      </c>
      <c r="N3761" s="315" t="s">
        <v>755</v>
      </c>
      <c r="O3761" s="315"/>
      <c r="P3761" s="315"/>
      <c r="Q3761" s="315"/>
    </row>
    <row r="3762" spans="1:17">
      <c r="A3762" s="315" t="s">
        <v>755</v>
      </c>
      <c r="B3762" s="315" t="s">
        <v>2095</v>
      </c>
      <c r="C3762" s="315" t="s">
        <v>2096</v>
      </c>
      <c r="D3762" s="316">
        <v>5.8</v>
      </c>
      <c r="E3762" s="317">
        <v>4324</v>
      </c>
      <c r="F3762" s="317">
        <v>3891.6000000000004</v>
      </c>
      <c r="G3762" s="318">
        <v>39574</v>
      </c>
      <c r="H3762" s="318">
        <v>39280</v>
      </c>
      <c r="I3762" s="318">
        <v>48549</v>
      </c>
      <c r="J3762" s="315"/>
      <c r="K3762" s="315">
        <v>2830</v>
      </c>
      <c r="L3762" s="315" t="s">
        <v>3556</v>
      </c>
      <c r="M3762" s="315" t="s">
        <v>1431</v>
      </c>
      <c r="N3762" s="315" t="s">
        <v>755</v>
      </c>
      <c r="O3762" s="315"/>
      <c r="P3762" s="315"/>
      <c r="Q3762" s="315"/>
    </row>
    <row r="3763" spans="1:17">
      <c r="A3763" s="315" t="s">
        <v>755</v>
      </c>
      <c r="B3763" s="315" t="s">
        <v>2095</v>
      </c>
      <c r="C3763" s="315" t="s">
        <v>2098</v>
      </c>
      <c r="D3763" s="316">
        <v>5.8</v>
      </c>
      <c r="E3763" s="317">
        <v>5909.2199999999993</v>
      </c>
      <c r="F3763" s="317">
        <v>4431.95</v>
      </c>
      <c r="G3763" s="318">
        <v>39569</v>
      </c>
      <c r="H3763" s="318">
        <v>39637</v>
      </c>
      <c r="I3763" s="318">
        <v>48914</v>
      </c>
      <c r="J3763" s="315"/>
      <c r="K3763" s="315">
        <v>9470</v>
      </c>
      <c r="L3763" s="315" t="s">
        <v>3557</v>
      </c>
      <c r="M3763" s="315" t="s">
        <v>770</v>
      </c>
      <c r="N3763" s="315" t="s">
        <v>755</v>
      </c>
      <c r="O3763" s="315"/>
      <c r="P3763" s="315"/>
      <c r="Q3763" s="315"/>
    </row>
    <row r="3764" spans="1:17">
      <c r="A3764" s="315" t="s">
        <v>755</v>
      </c>
      <c r="B3764" s="315" t="s">
        <v>2095</v>
      </c>
      <c r="C3764" s="315" t="s">
        <v>2098</v>
      </c>
      <c r="D3764" s="316">
        <v>5.8</v>
      </c>
      <c r="E3764" s="317">
        <v>4746</v>
      </c>
      <c r="F3764" s="317">
        <v>2292.3200000000002</v>
      </c>
      <c r="G3764" s="318">
        <v>39570</v>
      </c>
      <c r="H3764" s="318">
        <v>40809</v>
      </c>
      <c r="I3764" s="318">
        <v>50040</v>
      </c>
      <c r="J3764" s="315"/>
      <c r="K3764" s="315">
        <v>1338</v>
      </c>
      <c r="L3764" s="315" t="s">
        <v>3558</v>
      </c>
      <c r="M3764" s="315" t="s">
        <v>766</v>
      </c>
      <c r="N3764" s="315" t="s">
        <v>755</v>
      </c>
      <c r="O3764" s="315"/>
      <c r="P3764" s="315"/>
      <c r="Q3764" s="315"/>
    </row>
    <row r="3765" spans="1:17">
      <c r="A3765" s="315" t="s">
        <v>755</v>
      </c>
      <c r="B3765" s="315" t="s">
        <v>2095</v>
      </c>
      <c r="C3765" s="315" t="s">
        <v>2098</v>
      </c>
      <c r="D3765" s="316">
        <v>5.8</v>
      </c>
      <c r="E3765" s="317">
        <v>6557</v>
      </c>
      <c r="F3765" s="317">
        <v>4130.91</v>
      </c>
      <c r="G3765" s="318">
        <v>39570</v>
      </c>
      <c r="H3765" s="318">
        <v>39776</v>
      </c>
      <c r="I3765" s="318">
        <v>48944</v>
      </c>
      <c r="J3765" s="315"/>
      <c r="K3765" s="315">
        <v>2017</v>
      </c>
      <c r="L3765" s="315" t="s">
        <v>2298</v>
      </c>
      <c r="M3765" s="315" t="s">
        <v>758</v>
      </c>
      <c r="N3765" s="315" t="s">
        <v>755</v>
      </c>
      <c r="O3765" s="315"/>
      <c r="P3765" s="315"/>
      <c r="Q3765" s="315"/>
    </row>
    <row r="3766" spans="1:17">
      <c r="A3766" s="315" t="s">
        <v>750</v>
      </c>
      <c r="B3766" s="315" t="s">
        <v>2095</v>
      </c>
      <c r="C3766" s="315" t="s">
        <v>2098</v>
      </c>
      <c r="D3766" s="316">
        <v>5.8</v>
      </c>
      <c r="E3766" s="317">
        <v>4005</v>
      </c>
      <c r="F3766" s="317">
        <v>2781.2400000000002</v>
      </c>
      <c r="G3766" s="318">
        <v>39596</v>
      </c>
      <c r="H3766" s="318">
        <v>39911</v>
      </c>
      <c r="I3766" s="318">
        <v>49309</v>
      </c>
      <c r="J3766" s="315"/>
      <c r="K3766" s="315">
        <v>5722</v>
      </c>
      <c r="L3766" s="315" t="s">
        <v>3294</v>
      </c>
      <c r="M3766" s="315" t="s">
        <v>776</v>
      </c>
      <c r="N3766" s="315" t="s">
        <v>750</v>
      </c>
      <c r="O3766" s="315"/>
      <c r="P3766" s="315"/>
      <c r="Q3766" s="315"/>
    </row>
    <row r="3767" spans="1:17">
      <c r="A3767" s="315" t="s">
        <v>755</v>
      </c>
      <c r="B3767" s="315" t="s">
        <v>2095</v>
      </c>
      <c r="C3767" s="315" t="s">
        <v>2098</v>
      </c>
      <c r="D3767" s="316">
        <v>5.8</v>
      </c>
      <c r="E3767" s="317">
        <v>5347</v>
      </c>
      <c r="F3767" s="317">
        <v>3095.9199999999996</v>
      </c>
      <c r="G3767" s="318">
        <v>39570</v>
      </c>
      <c r="H3767" s="318">
        <v>40305</v>
      </c>
      <c r="I3767" s="318">
        <v>49674</v>
      </c>
      <c r="J3767" s="315"/>
      <c r="K3767" s="315">
        <v>6403</v>
      </c>
      <c r="L3767" s="315" t="s">
        <v>3559</v>
      </c>
      <c r="M3767" s="315" t="s">
        <v>1388</v>
      </c>
      <c r="N3767" s="315" t="s">
        <v>755</v>
      </c>
      <c r="O3767" s="315"/>
      <c r="P3767" s="315"/>
      <c r="Q3767" s="315"/>
    </row>
    <row r="3768" spans="1:17">
      <c r="A3768" s="315" t="s">
        <v>755</v>
      </c>
      <c r="B3768" s="315" t="s">
        <v>2095</v>
      </c>
      <c r="C3768" s="315" t="s">
        <v>2098</v>
      </c>
      <c r="D3768" s="316">
        <v>5.8</v>
      </c>
      <c r="E3768" s="317">
        <v>6293</v>
      </c>
      <c r="F3768" s="317">
        <v>3561.84</v>
      </c>
      <c r="G3768" s="318">
        <v>39595</v>
      </c>
      <c r="H3768" s="318">
        <v>39941</v>
      </c>
      <c r="I3768" s="318">
        <v>49309</v>
      </c>
      <c r="J3768" s="315"/>
      <c r="K3768" s="315">
        <v>6938</v>
      </c>
      <c r="L3768" s="315" t="s">
        <v>3560</v>
      </c>
      <c r="M3768" s="315" t="s">
        <v>811</v>
      </c>
      <c r="N3768" s="315" t="s">
        <v>755</v>
      </c>
      <c r="O3768" s="315"/>
      <c r="P3768" s="315"/>
      <c r="Q3768" s="315"/>
    </row>
    <row r="3769" spans="1:17">
      <c r="A3769" s="315" t="s">
        <v>755</v>
      </c>
      <c r="B3769" s="315" t="s">
        <v>2095</v>
      </c>
      <c r="C3769" s="315" t="s">
        <v>2098</v>
      </c>
      <c r="D3769" s="316">
        <v>5.8</v>
      </c>
      <c r="E3769" s="317">
        <v>5998</v>
      </c>
      <c r="F3769" s="317">
        <v>2201.2600000000002</v>
      </c>
      <c r="G3769" s="318">
        <v>39581</v>
      </c>
      <c r="H3769" s="318">
        <v>41493</v>
      </c>
      <c r="I3769" s="318">
        <v>50770</v>
      </c>
      <c r="J3769" s="315"/>
      <c r="K3769" s="315">
        <v>6574</v>
      </c>
      <c r="L3769" s="315" t="s">
        <v>3561</v>
      </c>
      <c r="M3769" s="315" t="s">
        <v>811</v>
      </c>
      <c r="N3769" s="315" t="s">
        <v>755</v>
      </c>
      <c r="O3769" s="315"/>
      <c r="P3769" s="315"/>
      <c r="Q3769" s="315"/>
    </row>
    <row r="3770" spans="1:17">
      <c r="A3770" s="315" t="s">
        <v>755</v>
      </c>
      <c r="B3770" s="315" t="s">
        <v>2095</v>
      </c>
      <c r="C3770" s="315" t="s">
        <v>2098</v>
      </c>
      <c r="D3770" s="316">
        <v>5.8</v>
      </c>
      <c r="E3770" s="317">
        <v>6107</v>
      </c>
      <c r="F3770" s="317">
        <v>4580.25</v>
      </c>
      <c r="G3770" s="318">
        <v>39699</v>
      </c>
      <c r="H3770" s="318">
        <v>39772</v>
      </c>
      <c r="I3770" s="318">
        <v>48944</v>
      </c>
      <c r="J3770" s="315"/>
      <c r="K3770" s="315">
        <v>1149</v>
      </c>
      <c r="L3770" s="315" t="s">
        <v>3562</v>
      </c>
      <c r="M3770" s="315" t="s">
        <v>766</v>
      </c>
      <c r="N3770" s="315" t="s">
        <v>755</v>
      </c>
      <c r="O3770" s="315"/>
      <c r="P3770" s="315"/>
      <c r="Q3770" s="315"/>
    </row>
    <row r="3771" spans="1:17">
      <c r="A3771" s="315" t="s">
        <v>755</v>
      </c>
      <c r="B3771" s="315" t="s">
        <v>2095</v>
      </c>
      <c r="C3771" s="315" t="s">
        <v>2142</v>
      </c>
      <c r="D3771" s="316">
        <v>5.8</v>
      </c>
      <c r="E3771" s="317">
        <v>6693</v>
      </c>
      <c r="F3771" s="317">
        <v>3567.36</v>
      </c>
      <c r="G3771" s="318">
        <v>39708</v>
      </c>
      <c r="H3771" s="318">
        <v>40340</v>
      </c>
      <c r="I3771" s="318">
        <v>49674</v>
      </c>
      <c r="J3771" s="315"/>
      <c r="K3771" s="315">
        <v>1312</v>
      </c>
      <c r="L3771" s="315" t="s">
        <v>3563</v>
      </c>
      <c r="M3771" s="315" t="s">
        <v>766</v>
      </c>
      <c r="N3771" s="315" t="s">
        <v>755</v>
      </c>
      <c r="O3771" s="315"/>
      <c r="P3771" s="315"/>
      <c r="Q3771" s="315"/>
    </row>
    <row r="3772" spans="1:17">
      <c r="A3772" s="315" t="s">
        <v>755</v>
      </c>
      <c r="B3772" s="315" t="s">
        <v>2095</v>
      </c>
      <c r="C3772" s="315" t="s">
        <v>2096</v>
      </c>
      <c r="D3772" s="316">
        <v>5.8</v>
      </c>
      <c r="E3772" s="317">
        <v>3625</v>
      </c>
      <c r="F3772" s="317">
        <v>3262.5</v>
      </c>
      <c r="G3772" s="318">
        <v>39773</v>
      </c>
      <c r="H3772" s="318">
        <v>39974</v>
      </c>
      <c r="I3772" s="318">
        <v>49309</v>
      </c>
      <c r="J3772" s="315"/>
      <c r="K3772" s="315">
        <v>4416</v>
      </c>
      <c r="L3772" s="315" t="s">
        <v>2420</v>
      </c>
      <c r="M3772" s="315" t="s">
        <v>1484</v>
      </c>
      <c r="N3772" s="315" t="s">
        <v>755</v>
      </c>
      <c r="O3772" s="315"/>
      <c r="P3772" s="315"/>
      <c r="Q3772" s="315"/>
    </row>
    <row r="3773" spans="1:17">
      <c r="A3773" s="315" t="s">
        <v>755</v>
      </c>
      <c r="B3773" s="315" t="s">
        <v>2095</v>
      </c>
      <c r="C3773" s="315" t="s">
        <v>2098</v>
      </c>
      <c r="D3773" s="316">
        <v>5.8</v>
      </c>
      <c r="E3773" s="317">
        <v>5735</v>
      </c>
      <c r="F3773" s="317">
        <v>3527.03</v>
      </c>
      <c r="G3773" s="318">
        <v>39943</v>
      </c>
      <c r="H3773" s="318">
        <v>40462</v>
      </c>
      <c r="I3773" s="318">
        <v>49674</v>
      </c>
      <c r="J3773" s="315"/>
      <c r="K3773" s="315">
        <v>8304</v>
      </c>
      <c r="L3773" s="315" t="s">
        <v>2036</v>
      </c>
      <c r="M3773" s="315" t="s">
        <v>784</v>
      </c>
      <c r="N3773" s="315" t="s">
        <v>755</v>
      </c>
      <c r="O3773" s="315"/>
      <c r="P3773" s="315"/>
      <c r="Q3773" s="315"/>
    </row>
    <row r="3774" spans="1:17">
      <c r="A3774" s="315" t="s">
        <v>755</v>
      </c>
      <c r="B3774" s="315" t="s">
        <v>2095</v>
      </c>
      <c r="C3774" s="315" t="s">
        <v>2098</v>
      </c>
      <c r="D3774" s="316">
        <v>5.8</v>
      </c>
      <c r="E3774" s="317">
        <v>5523</v>
      </c>
      <c r="F3774" s="317">
        <v>2203.6899999999996</v>
      </c>
      <c r="G3774" s="318">
        <v>39952</v>
      </c>
      <c r="H3774" s="318">
        <v>40994</v>
      </c>
      <c r="I3774" s="318">
        <v>50405</v>
      </c>
      <c r="J3774" s="315"/>
      <c r="K3774" s="315">
        <v>9608</v>
      </c>
      <c r="L3774" s="315" t="s">
        <v>2431</v>
      </c>
      <c r="M3774" s="315" t="s">
        <v>770</v>
      </c>
      <c r="N3774" s="315" t="s">
        <v>755</v>
      </c>
      <c r="O3774" s="315"/>
      <c r="P3774" s="315"/>
      <c r="Q3774" s="315"/>
    </row>
    <row r="3775" spans="1:17">
      <c r="A3775" s="315" t="s">
        <v>755</v>
      </c>
      <c r="B3775" s="315" t="s">
        <v>2095</v>
      </c>
      <c r="C3775" s="315" t="s">
        <v>2098</v>
      </c>
      <c r="D3775" s="316">
        <v>5.8</v>
      </c>
      <c r="E3775" s="317">
        <v>5760.99</v>
      </c>
      <c r="F3775" s="317">
        <v>4320.74</v>
      </c>
      <c r="G3775" s="318">
        <v>39989</v>
      </c>
      <c r="H3775" s="318">
        <v>39994</v>
      </c>
      <c r="I3775" s="318">
        <v>49309</v>
      </c>
      <c r="J3775" s="315"/>
      <c r="K3775" s="315">
        <v>8633</v>
      </c>
      <c r="L3775" s="315" t="s">
        <v>2643</v>
      </c>
      <c r="M3775" s="315" t="s">
        <v>784</v>
      </c>
      <c r="N3775" s="315" t="s">
        <v>755</v>
      </c>
      <c r="O3775" s="315"/>
      <c r="P3775" s="315"/>
      <c r="Q3775" s="315"/>
    </row>
    <row r="3776" spans="1:17">
      <c r="A3776" s="315" t="s">
        <v>755</v>
      </c>
      <c r="B3776" s="315" t="s">
        <v>2095</v>
      </c>
      <c r="C3776" s="315" t="s">
        <v>2098</v>
      </c>
      <c r="D3776" s="316">
        <v>5.8</v>
      </c>
      <c r="E3776" s="317">
        <v>6434</v>
      </c>
      <c r="F3776" s="317">
        <v>2361.2699999999995</v>
      </c>
      <c r="G3776" s="318">
        <v>40014</v>
      </c>
      <c r="H3776" s="318">
        <v>41386</v>
      </c>
      <c r="I3776" s="318">
        <v>50770</v>
      </c>
      <c r="J3776" s="315"/>
      <c r="K3776" s="315">
        <v>3612</v>
      </c>
      <c r="L3776" s="315" t="s">
        <v>2278</v>
      </c>
      <c r="M3776" s="315" t="s">
        <v>764</v>
      </c>
      <c r="N3776" s="315" t="s">
        <v>755</v>
      </c>
      <c r="O3776" s="315"/>
      <c r="P3776" s="315"/>
      <c r="Q3776" s="315"/>
    </row>
    <row r="3777" spans="1:17">
      <c r="A3777" s="315" t="s">
        <v>755</v>
      </c>
      <c r="B3777" s="315" t="s">
        <v>2095</v>
      </c>
      <c r="C3777" s="315" t="s">
        <v>2098</v>
      </c>
      <c r="D3777" s="316">
        <v>5.8</v>
      </c>
      <c r="E3777" s="317">
        <v>6209.2300000000005</v>
      </c>
      <c r="F3777" s="317">
        <v>2061.46</v>
      </c>
      <c r="G3777" s="318">
        <v>40058</v>
      </c>
      <c r="H3777" s="318">
        <v>41627</v>
      </c>
      <c r="I3777" s="318">
        <v>50770</v>
      </c>
      <c r="J3777" s="315"/>
      <c r="K3777" s="315">
        <v>9476</v>
      </c>
      <c r="L3777" s="315" t="s">
        <v>2945</v>
      </c>
      <c r="M3777" s="315" t="s">
        <v>770</v>
      </c>
      <c r="N3777" s="315" t="s">
        <v>755</v>
      </c>
      <c r="O3777" s="315"/>
      <c r="P3777" s="315"/>
      <c r="Q3777" s="315"/>
    </row>
    <row r="3778" spans="1:17">
      <c r="A3778" s="315" t="s">
        <v>755</v>
      </c>
      <c r="B3778" s="315" t="s">
        <v>2095</v>
      </c>
      <c r="C3778" s="315" t="s">
        <v>2098</v>
      </c>
      <c r="D3778" s="316">
        <v>5.8</v>
      </c>
      <c r="E3778" s="317">
        <v>5966</v>
      </c>
      <c r="F3778" s="317">
        <v>3669.11</v>
      </c>
      <c r="G3778" s="318">
        <v>40109</v>
      </c>
      <c r="H3778" s="318">
        <v>40345</v>
      </c>
      <c r="I3778" s="318">
        <v>49674</v>
      </c>
      <c r="J3778" s="315"/>
      <c r="K3778" s="315">
        <v>9100</v>
      </c>
      <c r="L3778" s="315" t="s">
        <v>2837</v>
      </c>
      <c r="M3778" s="315" t="s">
        <v>781</v>
      </c>
      <c r="N3778" s="315" t="s">
        <v>755</v>
      </c>
      <c r="O3778" s="315"/>
      <c r="P3778" s="315"/>
      <c r="Q3778" s="315"/>
    </row>
    <row r="3779" spans="1:17">
      <c r="A3779" s="315" t="s">
        <v>755</v>
      </c>
      <c r="B3779" s="315" t="s">
        <v>2095</v>
      </c>
      <c r="C3779" s="315" t="s">
        <v>2098</v>
      </c>
      <c r="D3779" s="316">
        <v>5.8</v>
      </c>
      <c r="E3779" s="317">
        <v>7647</v>
      </c>
      <c r="F3779" s="317">
        <v>4702.91</v>
      </c>
      <c r="G3779" s="318">
        <v>40126</v>
      </c>
      <c r="H3779" s="318">
        <v>40248</v>
      </c>
      <c r="I3779" s="318">
        <v>49674</v>
      </c>
      <c r="J3779" s="315"/>
      <c r="K3779" s="315">
        <v>3942</v>
      </c>
      <c r="L3779" s="315" t="s">
        <v>3564</v>
      </c>
      <c r="M3779" s="315" t="s">
        <v>754</v>
      </c>
      <c r="N3779" s="315" t="s">
        <v>755</v>
      </c>
      <c r="O3779" s="315"/>
      <c r="P3779" s="315"/>
      <c r="Q3779" s="315"/>
    </row>
    <row r="3780" spans="1:17">
      <c r="A3780" s="315" t="s">
        <v>755</v>
      </c>
      <c r="B3780" s="315" t="s">
        <v>2095</v>
      </c>
      <c r="C3780" s="315" t="s">
        <v>2098</v>
      </c>
      <c r="D3780" s="316">
        <v>5.8</v>
      </c>
      <c r="E3780" s="317">
        <v>4925</v>
      </c>
      <c r="F3780" s="317">
        <v>3028.88</v>
      </c>
      <c r="G3780" s="318">
        <v>40164</v>
      </c>
      <c r="H3780" s="318">
        <v>40466</v>
      </c>
      <c r="I3780" s="318">
        <v>49674</v>
      </c>
      <c r="J3780" s="315"/>
      <c r="K3780" s="315">
        <v>6072</v>
      </c>
      <c r="L3780" s="315" t="s">
        <v>3565</v>
      </c>
      <c r="M3780" s="315" t="s">
        <v>1017</v>
      </c>
      <c r="N3780" s="315" t="s">
        <v>755</v>
      </c>
      <c r="O3780" s="315"/>
      <c r="P3780" s="315"/>
      <c r="Q3780" s="315"/>
    </row>
    <row r="3781" spans="1:17">
      <c r="A3781" s="315" t="s">
        <v>755</v>
      </c>
      <c r="B3781" s="315" t="s">
        <v>2095</v>
      </c>
      <c r="C3781" s="315" t="s">
        <v>2098</v>
      </c>
      <c r="D3781" s="316">
        <v>5.8</v>
      </c>
      <c r="E3781" s="317">
        <v>5433</v>
      </c>
      <c r="F3781" s="317">
        <v>3341.2999999999997</v>
      </c>
      <c r="G3781" s="318">
        <v>40206</v>
      </c>
      <c r="H3781" s="318">
        <v>40336</v>
      </c>
      <c r="I3781" s="318">
        <v>49674</v>
      </c>
      <c r="J3781" s="315"/>
      <c r="K3781" s="315">
        <v>3652</v>
      </c>
      <c r="L3781" s="315" t="s">
        <v>2326</v>
      </c>
      <c r="M3781" s="315" t="s">
        <v>764</v>
      </c>
      <c r="N3781" s="315" t="s">
        <v>755</v>
      </c>
      <c r="O3781" s="315"/>
      <c r="P3781" s="315"/>
      <c r="Q3781" s="315"/>
    </row>
    <row r="3782" spans="1:17">
      <c r="A3782" s="315" t="s">
        <v>755</v>
      </c>
      <c r="B3782" s="315" t="s">
        <v>2095</v>
      </c>
      <c r="C3782" s="315" t="s">
        <v>2098</v>
      </c>
      <c r="D3782" s="316">
        <v>5.8</v>
      </c>
      <c r="E3782" s="317">
        <v>4307</v>
      </c>
      <c r="F3782" s="317">
        <v>2648.81</v>
      </c>
      <c r="G3782" s="318">
        <v>40298</v>
      </c>
      <c r="H3782" s="318">
        <v>40268</v>
      </c>
      <c r="I3782" s="318">
        <v>49674</v>
      </c>
      <c r="J3782" s="315"/>
      <c r="K3782" s="315">
        <v>6048</v>
      </c>
      <c r="L3782" s="315" t="s">
        <v>3566</v>
      </c>
      <c r="M3782" s="315" t="s">
        <v>788</v>
      </c>
      <c r="N3782" s="315" t="s">
        <v>755</v>
      </c>
      <c r="O3782" s="315"/>
      <c r="P3782" s="315"/>
      <c r="Q3782" s="315"/>
    </row>
    <row r="3783" spans="1:17">
      <c r="A3783" s="315" t="s">
        <v>755</v>
      </c>
      <c r="B3783" s="315" t="s">
        <v>2095</v>
      </c>
      <c r="C3783" s="315" t="s">
        <v>2096</v>
      </c>
      <c r="D3783" s="316">
        <v>5.8</v>
      </c>
      <c r="E3783" s="317">
        <v>6447</v>
      </c>
      <c r="F3783" s="317">
        <v>2540.12</v>
      </c>
      <c r="G3783" s="318">
        <v>40390</v>
      </c>
      <c r="H3783" s="318">
        <v>41485</v>
      </c>
      <c r="I3783" s="318">
        <v>50770</v>
      </c>
      <c r="J3783" s="315"/>
      <c r="K3783" s="315">
        <v>1164</v>
      </c>
      <c r="L3783" s="315" t="s">
        <v>3502</v>
      </c>
      <c r="M3783" s="315" t="s">
        <v>766</v>
      </c>
      <c r="N3783" s="315" t="s">
        <v>755</v>
      </c>
      <c r="O3783" s="315"/>
      <c r="P3783" s="315"/>
      <c r="Q3783" s="315"/>
    </row>
    <row r="3784" spans="1:17">
      <c r="A3784" s="315" t="s">
        <v>755</v>
      </c>
      <c r="B3784" s="315" t="s">
        <v>2095</v>
      </c>
      <c r="C3784" s="315" t="s">
        <v>2098</v>
      </c>
      <c r="D3784" s="316">
        <v>5.8</v>
      </c>
      <c r="E3784" s="317">
        <v>5342.9100000000017</v>
      </c>
      <c r="F3784" s="317">
        <v>3285.89</v>
      </c>
      <c r="G3784" s="318">
        <v>40400</v>
      </c>
      <c r="H3784" s="318">
        <v>40471</v>
      </c>
      <c r="I3784" s="318">
        <v>49674</v>
      </c>
      <c r="J3784" s="315"/>
      <c r="K3784" s="315">
        <v>9300</v>
      </c>
      <c r="L3784" s="315" t="s">
        <v>1522</v>
      </c>
      <c r="M3784" s="315" t="s">
        <v>770</v>
      </c>
      <c r="N3784" s="315" t="s">
        <v>755</v>
      </c>
      <c r="O3784" s="315"/>
      <c r="P3784" s="315"/>
      <c r="Q3784" s="315"/>
    </row>
    <row r="3785" spans="1:17">
      <c r="A3785" s="315" t="s">
        <v>755</v>
      </c>
      <c r="B3785" s="315" t="s">
        <v>2095</v>
      </c>
      <c r="C3785" s="315" t="s">
        <v>2098</v>
      </c>
      <c r="D3785" s="316">
        <v>5.8</v>
      </c>
      <c r="E3785" s="317">
        <v>6852</v>
      </c>
      <c r="F3785" s="317">
        <v>4213.99</v>
      </c>
      <c r="G3785" s="318">
        <v>40407</v>
      </c>
      <c r="H3785" s="318">
        <v>40449</v>
      </c>
      <c r="I3785" s="318">
        <v>49674</v>
      </c>
      <c r="J3785" s="315"/>
      <c r="K3785" s="315">
        <v>6513</v>
      </c>
      <c r="L3785" s="315" t="s">
        <v>3206</v>
      </c>
      <c r="M3785" s="315" t="s">
        <v>811</v>
      </c>
      <c r="N3785" s="315" t="s">
        <v>755</v>
      </c>
      <c r="O3785" s="315"/>
      <c r="P3785" s="315"/>
      <c r="Q3785" s="315"/>
    </row>
    <row r="3786" spans="1:17">
      <c r="A3786" s="315" t="s">
        <v>755</v>
      </c>
      <c r="B3786" s="315" t="s">
        <v>2095</v>
      </c>
      <c r="C3786" s="315" t="s">
        <v>2098</v>
      </c>
      <c r="D3786" s="316">
        <v>5.8</v>
      </c>
      <c r="E3786" s="317">
        <v>4631</v>
      </c>
      <c r="F3786" s="317">
        <v>2848.08</v>
      </c>
      <c r="G3786" s="318">
        <v>40422</v>
      </c>
      <c r="H3786" s="318">
        <v>40481</v>
      </c>
      <c r="I3786" s="318">
        <v>49674</v>
      </c>
      <c r="J3786" s="315"/>
      <c r="K3786" s="315">
        <v>5312</v>
      </c>
      <c r="L3786" s="315" t="s">
        <v>3567</v>
      </c>
      <c r="M3786" s="315" t="s">
        <v>776</v>
      </c>
      <c r="N3786" s="315" t="s">
        <v>755</v>
      </c>
      <c r="O3786" s="315"/>
      <c r="P3786" s="315"/>
      <c r="Q3786" s="315"/>
    </row>
    <row r="3787" spans="1:17">
      <c r="A3787" s="315" t="s">
        <v>755</v>
      </c>
      <c r="B3787" s="315" t="s">
        <v>2095</v>
      </c>
      <c r="C3787" s="315" t="s">
        <v>2096</v>
      </c>
      <c r="D3787" s="316">
        <v>5.8</v>
      </c>
      <c r="E3787" s="317">
        <v>4929.99</v>
      </c>
      <c r="F3787" s="317">
        <v>3638.33</v>
      </c>
      <c r="G3787" s="318">
        <v>40490</v>
      </c>
      <c r="H3787" s="318">
        <v>40528</v>
      </c>
      <c r="I3787" s="318">
        <v>49674</v>
      </c>
      <c r="J3787" s="315"/>
      <c r="K3787" s="315">
        <v>8523</v>
      </c>
      <c r="L3787" s="315" t="s">
        <v>3568</v>
      </c>
      <c r="M3787" s="315" t="s">
        <v>784</v>
      </c>
      <c r="N3787" s="315" t="s">
        <v>755</v>
      </c>
      <c r="O3787" s="315"/>
      <c r="P3787" s="315"/>
      <c r="Q3787" s="315"/>
    </row>
    <row r="3788" spans="1:17">
      <c r="A3788" s="315" t="s">
        <v>755</v>
      </c>
      <c r="B3788" s="315" t="s">
        <v>2095</v>
      </c>
      <c r="C3788" s="315" t="s">
        <v>2098</v>
      </c>
      <c r="D3788" s="316">
        <v>5.8</v>
      </c>
      <c r="E3788" s="317">
        <v>5063</v>
      </c>
      <c r="F3788" s="317">
        <v>3113.76</v>
      </c>
      <c r="G3788" s="318">
        <v>40483</v>
      </c>
      <c r="H3788" s="318">
        <v>40527</v>
      </c>
      <c r="I3788" s="318">
        <v>49674</v>
      </c>
      <c r="J3788" s="315"/>
      <c r="K3788" s="315">
        <v>5213</v>
      </c>
      <c r="L3788" s="315" t="s">
        <v>2097</v>
      </c>
      <c r="M3788" s="315" t="s">
        <v>776</v>
      </c>
      <c r="N3788" s="315" t="s">
        <v>755</v>
      </c>
      <c r="O3788" s="315"/>
      <c r="P3788" s="315"/>
      <c r="Q3788" s="315"/>
    </row>
    <row r="3789" spans="1:17">
      <c r="A3789" s="315" t="s">
        <v>755</v>
      </c>
      <c r="B3789" s="315" t="s">
        <v>2095</v>
      </c>
      <c r="C3789" s="315" t="s">
        <v>2098</v>
      </c>
      <c r="D3789" s="316">
        <v>5.8</v>
      </c>
      <c r="E3789" s="317">
        <v>5938</v>
      </c>
      <c r="F3789" s="317">
        <v>2868.0600000000004</v>
      </c>
      <c r="G3789" s="318">
        <v>40600</v>
      </c>
      <c r="H3789" s="318">
        <v>40641</v>
      </c>
      <c r="I3789" s="318">
        <v>50040</v>
      </c>
      <c r="J3789" s="315"/>
      <c r="K3789" s="315">
        <v>3645</v>
      </c>
      <c r="L3789" s="315" t="s">
        <v>2580</v>
      </c>
      <c r="M3789" s="315" t="s">
        <v>764</v>
      </c>
      <c r="N3789" s="315" t="s">
        <v>755</v>
      </c>
      <c r="O3789" s="315"/>
      <c r="P3789" s="315"/>
      <c r="Q3789" s="315"/>
    </row>
    <row r="3790" spans="1:17">
      <c r="A3790" s="315" t="s">
        <v>755</v>
      </c>
      <c r="B3790" s="315" t="s">
        <v>2095</v>
      </c>
      <c r="C3790" s="315" t="s">
        <v>2098</v>
      </c>
      <c r="D3790" s="316">
        <v>5.8</v>
      </c>
      <c r="E3790" s="317">
        <v>4598</v>
      </c>
      <c r="F3790" s="317">
        <v>2220.83</v>
      </c>
      <c r="G3790" s="318">
        <v>40616</v>
      </c>
      <c r="H3790" s="318">
        <v>40849</v>
      </c>
      <c r="I3790" s="318">
        <v>50040</v>
      </c>
      <c r="J3790" s="315"/>
      <c r="K3790" s="315">
        <v>3125</v>
      </c>
      <c r="L3790" s="315" t="s">
        <v>2825</v>
      </c>
      <c r="M3790" s="315" t="s">
        <v>764</v>
      </c>
      <c r="N3790" s="315" t="s">
        <v>755</v>
      </c>
      <c r="O3790" s="315"/>
      <c r="P3790" s="315"/>
      <c r="Q3790" s="315"/>
    </row>
    <row r="3791" spans="1:17">
      <c r="A3791" s="315" t="s">
        <v>755</v>
      </c>
      <c r="B3791" s="315" t="s">
        <v>2095</v>
      </c>
      <c r="C3791" s="315" t="s">
        <v>2098</v>
      </c>
      <c r="D3791" s="316">
        <v>5.8</v>
      </c>
      <c r="E3791" s="317">
        <v>5293</v>
      </c>
      <c r="F3791" s="317">
        <v>2556.5199999999995</v>
      </c>
      <c r="G3791" s="318">
        <v>40625</v>
      </c>
      <c r="H3791" s="318">
        <v>40729</v>
      </c>
      <c r="I3791" s="318">
        <v>50040</v>
      </c>
      <c r="J3791" s="315"/>
      <c r="K3791" s="315">
        <v>3657</v>
      </c>
      <c r="L3791" s="315" t="s">
        <v>2834</v>
      </c>
      <c r="M3791" s="315" t="s">
        <v>764</v>
      </c>
      <c r="N3791" s="315" t="s">
        <v>755</v>
      </c>
      <c r="O3791" s="315"/>
      <c r="P3791" s="315"/>
      <c r="Q3791" s="315"/>
    </row>
    <row r="3792" spans="1:17">
      <c r="A3792" s="315" t="s">
        <v>755</v>
      </c>
      <c r="B3792" s="315" t="s">
        <v>2095</v>
      </c>
      <c r="C3792" s="315" t="s">
        <v>2098</v>
      </c>
      <c r="D3792" s="316">
        <v>5.8</v>
      </c>
      <c r="E3792" s="317">
        <v>5751</v>
      </c>
      <c r="F3792" s="317">
        <v>2777.73</v>
      </c>
      <c r="G3792" s="318">
        <v>40695</v>
      </c>
      <c r="H3792" s="318">
        <v>40751</v>
      </c>
      <c r="I3792" s="318">
        <v>50040</v>
      </c>
      <c r="J3792" s="315"/>
      <c r="K3792" s="315">
        <v>3800</v>
      </c>
      <c r="L3792" s="315" t="s">
        <v>3569</v>
      </c>
      <c r="M3792" s="315" t="s">
        <v>764</v>
      </c>
      <c r="N3792" s="315" t="s">
        <v>755</v>
      </c>
      <c r="O3792" s="315"/>
      <c r="P3792" s="315"/>
      <c r="Q3792" s="315"/>
    </row>
    <row r="3793" spans="1:17">
      <c r="A3793" s="315" t="s">
        <v>755</v>
      </c>
      <c r="B3793" s="315" t="s">
        <v>2095</v>
      </c>
      <c r="C3793" s="315" t="s">
        <v>2098</v>
      </c>
      <c r="D3793" s="316">
        <v>5.8</v>
      </c>
      <c r="E3793" s="317">
        <v>4650</v>
      </c>
      <c r="F3793" s="317">
        <v>2245.9500000000003</v>
      </c>
      <c r="G3793" s="318">
        <v>40682</v>
      </c>
      <c r="H3793" s="318">
        <v>40837</v>
      </c>
      <c r="I3793" s="318">
        <v>50040</v>
      </c>
      <c r="J3793" s="315"/>
      <c r="K3793" s="315">
        <v>4457</v>
      </c>
      <c r="L3793" s="315" t="s">
        <v>3407</v>
      </c>
      <c r="M3793" s="315" t="s">
        <v>1484</v>
      </c>
      <c r="N3793" s="315" t="s">
        <v>755</v>
      </c>
      <c r="O3793" s="315"/>
      <c r="P3793" s="315"/>
      <c r="Q3793" s="315"/>
    </row>
    <row r="3794" spans="1:17">
      <c r="A3794" s="315" t="s">
        <v>755</v>
      </c>
      <c r="B3794" s="315" t="s">
        <v>2095</v>
      </c>
      <c r="C3794" s="315" t="s">
        <v>2098</v>
      </c>
      <c r="D3794" s="316">
        <v>5.8</v>
      </c>
      <c r="E3794" s="317">
        <v>6139.53</v>
      </c>
      <c r="F3794" s="317">
        <v>2965.3799999999997</v>
      </c>
      <c r="G3794" s="318">
        <v>40683</v>
      </c>
      <c r="H3794" s="318">
        <v>40779</v>
      </c>
      <c r="I3794" s="318">
        <v>50040</v>
      </c>
      <c r="J3794" s="315"/>
      <c r="K3794" s="315">
        <v>4514</v>
      </c>
      <c r="L3794" s="315" t="s">
        <v>2781</v>
      </c>
      <c r="M3794" s="315" t="s">
        <v>1296</v>
      </c>
      <c r="N3794" s="315" t="s">
        <v>755</v>
      </c>
      <c r="O3794" s="315"/>
      <c r="P3794" s="315"/>
      <c r="Q3794" s="315"/>
    </row>
    <row r="3795" spans="1:17">
      <c r="A3795" s="315" t="s">
        <v>755</v>
      </c>
      <c r="B3795" s="315" t="s">
        <v>2095</v>
      </c>
      <c r="C3795" s="315" t="s">
        <v>2098</v>
      </c>
      <c r="D3795" s="316">
        <v>5.8</v>
      </c>
      <c r="E3795" s="317">
        <v>5672.2199999999993</v>
      </c>
      <c r="F3795" s="317">
        <v>2739.69</v>
      </c>
      <c r="G3795" s="318">
        <v>40688</v>
      </c>
      <c r="H3795" s="318">
        <v>40724</v>
      </c>
      <c r="I3795" s="318">
        <v>50040</v>
      </c>
      <c r="J3795" s="315"/>
      <c r="K3795" s="315">
        <v>4515</v>
      </c>
      <c r="L3795" s="315" t="s">
        <v>2361</v>
      </c>
      <c r="M3795" s="315" t="s">
        <v>1296</v>
      </c>
      <c r="N3795" s="315" t="s">
        <v>755</v>
      </c>
      <c r="O3795" s="315"/>
      <c r="P3795" s="315"/>
      <c r="Q3795" s="315"/>
    </row>
    <row r="3796" spans="1:17">
      <c r="A3796" s="315" t="s">
        <v>755</v>
      </c>
      <c r="B3796" s="315" t="s">
        <v>2095</v>
      </c>
      <c r="C3796" s="315" t="s">
        <v>2096</v>
      </c>
      <c r="D3796" s="316">
        <v>5.8</v>
      </c>
      <c r="E3796" s="317">
        <v>7302</v>
      </c>
      <c r="F3796" s="317">
        <v>3563.38</v>
      </c>
      <c r="G3796" s="318">
        <v>40700</v>
      </c>
      <c r="H3796" s="318">
        <v>41073</v>
      </c>
      <c r="I3796" s="318">
        <v>50405</v>
      </c>
      <c r="J3796" s="315"/>
      <c r="K3796" s="315">
        <v>7533</v>
      </c>
      <c r="L3796" s="315" t="s">
        <v>3570</v>
      </c>
      <c r="M3796" s="315" t="s">
        <v>966</v>
      </c>
      <c r="N3796" s="315" t="s">
        <v>755</v>
      </c>
      <c r="O3796" s="315"/>
      <c r="P3796" s="315"/>
      <c r="Q3796" s="315"/>
    </row>
    <row r="3797" spans="1:17">
      <c r="A3797" s="315" t="s">
        <v>755</v>
      </c>
      <c r="B3797" s="319" t="s">
        <v>2095</v>
      </c>
      <c r="C3797" s="319" t="s">
        <v>2098</v>
      </c>
      <c r="D3797" s="320">
        <v>5.8</v>
      </c>
      <c r="E3797" s="317">
        <v>6356</v>
      </c>
      <c r="F3797" s="317">
        <v>2887.55</v>
      </c>
      <c r="G3797" s="321">
        <v>40687</v>
      </c>
      <c r="H3797" s="321">
        <v>40822</v>
      </c>
      <c r="I3797" s="321">
        <v>50040</v>
      </c>
      <c r="J3797" s="319"/>
      <c r="K3797" s="322">
        <v>3615</v>
      </c>
      <c r="L3797" s="319" t="s">
        <v>2568</v>
      </c>
      <c r="M3797" s="319" t="s">
        <v>764</v>
      </c>
      <c r="N3797" s="315" t="s">
        <v>755</v>
      </c>
      <c r="O3797" s="315"/>
      <c r="P3797" s="315"/>
      <c r="Q3797" s="323"/>
    </row>
    <row r="3798" spans="1:17">
      <c r="A3798" s="315" t="s">
        <v>755</v>
      </c>
      <c r="B3798" s="315" t="s">
        <v>2095</v>
      </c>
      <c r="C3798" s="315" t="s">
        <v>2098</v>
      </c>
      <c r="D3798" s="316">
        <v>5.8</v>
      </c>
      <c r="E3798" s="317">
        <v>6127</v>
      </c>
      <c r="F3798" s="317">
        <v>2959.34</v>
      </c>
      <c r="G3798" s="318">
        <v>40700</v>
      </c>
      <c r="H3798" s="318">
        <v>40689</v>
      </c>
      <c r="I3798" s="318">
        <v>50040</v>
      </c>
      <c r="J3798" s="315"/>
      <c r="K3798" s="315">
        <v>3653</v>
      </c>
      <c r="L3798" s="315" t="s">
        <v>2500</v>
      </c>
      <c r="M3798" s="315" t="s">
        <v>764</v>
      </c>
      <c r="N3798" s="315" t="s">
        <v>755</v>
      </c>
      <c r="O3798" s="315"/>
      <c r="P3798" s="315"/>
      <c r="Q3798" s="315"/>
    </row>
    <row r="3799" spans="1:17">
      <c r="A3799" s="315" t="s">
        <v>755</v>
      </c>
      <c r="B3799" s="315" t="s">
        <v>2095</v>
      </c>
      <c r="C3799" s="315" t="s">
        <v>2098</v>
      </c>
      <c r="D3799" s="316">
        <v>5.8</v>
      </c>
      <c r="E3799" s="317">
        <v>5832</v>
      </c>
      <c r="F3799" s="317">
        <v>2816.87</v>
      </c>
      <c r="G3799" s="318">
        <v>40739</v>
      </c>
      <c r="H3799" s="318">
        <v>40889</v>
      </c>
      <c r="I3799" s="318">
        <v>50040</v>
      </c>
      <c r="J3799" s="315"/>
      <c r="K3799" s="315">
        <v>6944</v>
      </c>
      <c r="L3799" s="315" t="s">
        <v>2534</v>
      </c>
      <c r="M3799" s="315" t="s">
        <v>811</v>
      </c>
      <c r="N3799" s="315" t="s">
        <v>755</v>
      </c>
      <c r="O3799" s="315"/>
      <c r="P3799" s="315"/>
      <c r="Q3799" s="315"/>
    </row>
    <row r="3800" spans="1:17">
      <c r="A3800" s="315" t="s">
        <v>755</v>
      </c>
      <c r="B3800" s="315" t="s">
        <v>2095</v>
      </c>
      <c r="C3800" s="315" t="s">
        <v>2098</v>
      </c>
      <c r="D3800" s="316">
        <v>5.81</v>
      </c>
      <c r="E3800" s="317">
        <v>3205.29</v>
      </c>
      <c r="F3800" s="317">
        <v>1548.1399999999999</v>
      </c>
      <c r="G3800" s="318">
        <v>40839</v>
      </c>
      <c r="H3800" s="318">
        <v>40905</v>
      </c>
      <c r="I3800" s="318">
        <v>50040</v>
      </c>
      <c r="J3800" s="315"/>
      <c r="K3800" s="315">
        <v>4106</v>
      </c>
      <c r="L3800" s="315" t="s">
        <v>3571</v>
      </c>
      <c r="M3800" s="315" t="s">
        <v>1484</v>
      </c>
      <c r="N3800" s="315" t="s">
        <v>755</v>
      </c>
      <c r="O3800" s="315"/>
      <c r="P3800" s="315"/>
      <c r="Q3800" s="315"/>
    </row>
    <row r="3801" spans="1:17">
      <c r="A3801" s="315" t="s">
        <v>755</v>
      </c>
      <c r="B3801" s="315" t="s">
        <v>2095</v>
      </c>
      <c r="C3801" s="315" t="s">
        <v>2098</v>
      </c>
      <c r="D3801" s="316">
        <v>5.81</v>
      </c>
      <c r="E3801" s="317">
        <v>2847</v>
      </c>
      <c r="F3801" s="317">
        <v>1375.1</v>
      </c>
      <c r="G3801" s="318">
        <v>40849</v>
      </c>
      <c r="H3801" s="318">
        <v>40884</v>
      </c>
      <c r="I3801" s="318">
        <v>50040</v>
      </c>
      <c r="J3801" s="315"/>
      <c r="K3801" s="315">
        <v>2720</v>
      </c>
      <c r="L3801" s="315" t="s">
        <v>2504</v>
      </c>
      <c r="M3801" s="315" t="s">
        <v>764</v>
      </c>
      <c r="N3801" s="315" t="s">
        <v>755</v>
      </c>
      <c r="O3801" s="315"/>
      <c r="P3801" s="315"/>
      <c r="Q3801" s="315"/>
    </row>
    <row r="3802" spans="1:17">
      <c r="A3802" s="315" t="s">
        <v>755</v>
      </c>
      <c r="B3802" s="315" t="s">
        <v>2095</v>
      </c>
      <c r="C3802" s="315" t="s">
        <v>2098</v>
      </c>
      <c r="D3802" s="316">
        <v>5.83</v>
      </c>
      <c r="E3802" s="317">
        <v>6237</v>
      </c>
      <c r="F3802" s="317">
        <v>2769.22</v>
      </c>
      <c r="G3802" s="318">
        <v>40761</v>
      </c>
      <c r="H3802" s="318">
        <v>40924</v>
      </c>
      <c r="I3802" s="318">
        <v>50405</v>
      </c>
      <c r="J3802" s="315"/>
      <c r="K3802" s="315">
        <v>6612</v>
      </c>
      <c r="L3802" s="315" t="s">
        <v>2363</v>
      </c>
      <c r="M3802" s="315" t="s">
        <v>811</v>
      </c>
      <c r="N3802" s="315" t="s">
        <v>755</v>
      </c>
      <c r="O3802" s="315"/>
      <c r="P3802" s="315"/>
      <c r="Q3802" s="315"/>
    </row>
    <row r="3803" spans="1:17">
      <c r="A3803" s="315" t="s">
        <v>755</v>
      </c>
      <c r="B3803" s="315" t="s">
        <v>2095</v>
      </c>
      <c r="C3803" s="315" t="s">
        <v>2096</v>
      </c>
      <c r="D3803" s="316">
        <v>5.85</v>
      </c>
      <c r="E3803" s="317">
        <v>2812</v>
      </c>
      <c r="F3803" s="317">
        <v>2530.8000000000002</v>
      </c>
      <c r="G3803" s="318">
        <v>39885</v>
      </c>
      <c r="H3803" s="318">
        <v>39959</v>
      </c>
      <c r="I3803" s="318">
        <v>49309</v>
      </c>
      <c r="J3803" s="315"/>
      <c r="K3803" s="315">
        <v>1400</v>
      </c>
      <c r="L3803" s="315" t="s">
        <v>3038</v>
      </c>
      <c r="M3803" s="315" t="s">
        <v>766</v>
      </c>
      <c r="N3803" s="315" t="s">
        <v>755</v>
      </c>
      <c r="O3803" s="315"/>
      <c r="P3803" s="315"/>
      <c r="Q3803" s="315"/>
    </row>
    <row r="3804" spans="1:17">
      <c r="A3804" s="315" t="s">
        <v>755</v>
      </c>
      <c r="B3804" s="315" t="s">
        <v>2095</v>
      </c>
      <c r="C3804" s="315" t="s">
        <v>2096</v>
      </c>
      <c r="D3804" s="316">
        <v>5.85</v>
      </c>
      <c r="E3804" s="317">
        <v>6362</v>
      </c>
      <c r="F3804" s="317">
        <v>3766.3</v>
      </c>
      <c r="G3804" s="318">
        <v>40624</v>
      </c>
      <c r="H3804" s="318">
        <v>40667</v>
      </c>
      <c r="I3804" s="318">
        <v>50040</v>
      </c>
      <c r="J3804" s="315"/>
      <c r="K3804" s="315">
        <v>4436</v>
      </c>
      <c r="L3804" s="315" t="s">
        <v>2361</v>
      </c>
      <c r="M3804" s="315" t="s">
        <v>1484</v>
      </c>
      <c r="N3804" s="315" t="s">
        <v>755</v>
      </c>
      <c r="O3804" s="315"/>
      <c r="P3804" s="315"/>
      <c r="Q3804" s="315"/>
    </row>
    <row r="3805" spans="1:17">
      <c r="A3805" s="315" t="s">
        <v>750</v>
      </c>
      <c r="B3805" s="315" t="s">
        <v>2095</v>
      </c>
      <c r="C3805" s="315" t="s">
        <v>2096</v>
      </c>
      <c r="D3805" s="316">
        <v>5.85</v>
      </c>
      <c r="E3805" s="317">
        <v>5093</v>
      </c>
      <c r="F3805" s="317">
        <v>2485.3799999999997</v>
      </c>
      <c r="G3805" s="318">
        <v>40703</v>
      </c>
      <c r="H3805" s="318">
        <v>41155</v>
      </c>
      <c r="I3805" s="318">
        <v>50405</v>
      </c>
      <c r="J3805" s="315"/>
      <c r="K3805" s="315">
        <v>3672</v>
      </c>
      <c r="L3805" s="315" t="s">
        <v>2311</v>
      </c>
      <c r="M3805" s="315" t="s">
        <v>764</v>
      </c>
      <c r="N3805" s="315" t="s">
        <v>750</v>
      </c>
      <c r="O3805" s="315"/>
      <c r="P3805" s="315"/>
      <c r="Q3805" s="315"/>
    </row>
    <row r="3806" spans="1:17">
      <c r="A3806" s="315" t="s">
        <v>755</v>
      </c>
      <c r="B3806" s="315" t="s">
        <v>2095</v>
      </c>
      <c r="C3806" s="315" t="s">
        <v>2096</v>
      </c>
      <c r="D3806" s="316">
        <v>5.85</v>
      </c>
      <c r="E3806" s="317">
        <v>5819</v>
      </c>
      <c r="F3806" s="317">
        <v>3444.8499999999995</v>
      </c>
      <c r="G3806" s="318">
        <v>40747</v>
      </c>
      <c r="H3806" s="318">
        <v>40900</v>
      </c>
      <c r="I3806" s="318">
        <v>50040</v>
      </c>
      <c r="J3806" s="315"/>
      <c r="K3806" s="315">
        <v>9427</v>
      </c>
      <c r="L3806" s="315" t="s">
        <v>2946</v>
      </c>
      <c r="M3806" s="315" t="s">
        <v>781</v>
      </c>
      <c r="N3806" s="315" t="s">
        <v>755</v>
      </c>
      <c r="O3806" s="315"/>
      <c r="P3806" s="315"/>
      <c r="Q3806" s="315"/>
    </row>
    <row r="3807" spans="1:17">
      <c r="A3807" s="315" t="s">
        <v>750</v>
      </c>
      <c r="B3807" s="315" t="s">
        <v>2095</v>
      </c>
      <c r="C3807" s="315" t="s">
        <v>2096</v>
      </c>
      <c r="D3807" s="316">
        <v>5.85</v>
      </c>
      <c r="E3807" s="317">
        <v>562</v>
      </c>
      <c r="F3807" s="317">
        <v>108.24</v>
      </c>
      <c r="G3807" s="318">
        <v>40801</v>
      </c>
      <c r="H3807" s="318">
        <v>42632</v>
      </c>
      <c r="I3807" s="318">
        <v>50040</v>
      </c>
      <c r="J3807" s="315"/>
      <c r="K3807" s="315">
        <v>8908</v>
      </c>
      <c r="L3807" s="315" t="s">
        <v>3572</v>
      </c>
      <c r="M3807" s="315" t="s">
        <v>784</v>
      </c>
      <c r="N3807" s="315" t="s">
        <v>750</v>
      </c>
      <c r="O3807" s="315"/>
      <c r="P3807" s="315"/>
      <c r="Q3807" s="315"/>
    </row>
    <row r="3808" spans="1:17">
      <c r="A3808" s="315" t="s">
        <v>750</v>
      </c>
      <c r="B3808" s="315" t="s">
        <v>2095</v>
      </c>
      <c r="C3808" s="315" t="s">
        <v>2096</v>
      </c>
      <c r="D3808" s="316">
        <v>5.85</v>
      </c>
      <c r="E3808" s="317">
        <v>490</v>
      </c>
      <c r="F3808" s="317">
        <v>94.37</v>
      </c>
      <c r="G3808" s="318">
        <v>40801</v>
      </c>
      <c r="H3808" s="318">
        <v>42628</v>
      </c>
      <c r="I3808" s="318">
        <v>50040</v>
      </c>
      <c r="J3808" s="315"/>
      <c r="K3808" s="315">
        <v>8908</v>
      </c>
      <c r="L3808" s="315" t="s">
        <v>3572</v>
      </c>
      <c r="M3808" s="315" t="s">
        <v>784</v>
      </c>
      <c r="N3808" s="315" t="s">
        <v>750</v>
      </c>
      <c r="O3808" s="315"/>
      <c r="P3808" s="315"/>
      <c r="Q3808" s="315"/>
    </row>
    <row r="3809" spans="1:17">
      <c r="A3809" s="315" t="s">
        <v>755</v>
      </c>
      <c r="B3809" s="315" t="s">
        <v>2095</v>
      </c>
      <c r="C3809" s="315" t="s">
        <v>2098</v>
      </c>
      <c r="D3809" s="316">
        <v>5.85</v>
      </c>
      <c r="E3809" s="317">
        <v>2583</v>
      </c>
      <c r="F3809" s="317">
        <v>1030.6199999999999</v>
      </c>
      <c r="G3809" s="318">
        <v>40812</v>
      </c>
      <c r="H3809" s="318">
        <v>41071</v>
      </c>
      <c r="I3809" s="318">
        <v>50405</v>
      </c>
      <c r="J3809" s="315"/>
      <c r="K3809" s="315">
        <v>1726</v>
      </c>
      <c r="L3809" s="315" t="s">
        <v>3573</v>
      </c>
      <c r="M3809" s="315" t="s">
        <v>761</v>
      </c>
      <c r="N3809" s="315" t="s">
        <v>755</v>
      </c>
      <c r="O3809" s="315"/>
      <c r="P3809" s="315"/>
      <c r="Q3809" s="315"/>
    </row>
    <row r="3810" spans="1:17">
      <c r="A3810" s="315" t="s">
        <v>755</v>
      </c>
      <c r="B3810" s="315" t="s">
        <v>2095</v>
      </c>
      <c r="C3810" s="315" t="s">
        <v>2098</v>
      </c>
      <c r="D3810" s="316">
        <v>5.85</v>
      </c>
      <c r="E3810" s="317">
        <v>739</v>
      </c>
      <c r="F3810" s="317">
        <v>328.12</v>
      </c>
      <c r="G3810" s="318">
        <v>40843</v>
      </c>
      <c r="H3810" s="318">
        <v>40963</v>
      </c>
      <c r="I3810" s="318">
        <v>50405</v>
      </c>
      <c r="J3810" s="315"/>
      <c r="K3810" s="315">
        <v>1290</v>
      </c>
      <c r="L3810" s="315" t="s">
        <v>3303</v>
      </c>
      <c r="M3810" s="315" t="s">
        <v>1827</v>
      </c>
      <c r="N3810" s="315" t="s">
        <v>755</v>
      </c>
      <c r="O3810" s="315"/>
      <c r="P3810" s="315"/>
      <c r="Q3810" s="315"/>
    </row>
    <row r="3811" spans="1:17">
      <c r="A3811" s="315" t="s">
        <v>755</v>
      </c>
      <c r="B3811" s="315" t="s">
        <v>2095</v>
      </c>
      <c r="C3811" s="315" t="s">
        <v>2098</v>
      </c>
      <c r="D3811" s="316">
        <v>5.85</v>
      </c>
      <c r="E3811" s="317">
        <v>3182</v>
      </c>
      <c r="F3811" s="317">
        <v>1536.91</v>
      </c>
      <c r="G3811" s="318">
        <v>40850</v>
      </c>
      <c r="H3811" s="318">
        <v>40844</v>
      </c>
      <c r="I3811" s="318">
        <v>50040</v>
      </c>
      <c r="J3811" s="315"/>
      <c r="K3811" s="315">
        <v>2576</v>
      </c>
      <c r="L3811" s="315" t="s">
        <v>2843</v>
      </c>
      <c r="M3811" s="315" t="s">
        <v>764</v>
      </c>
      <c r="N3811" s="315" t="s">
        <v>755</v>
      </c>
      <c r="O3811" s="315"/>
      <c r="P3811" s="315"/>
      <c r="Q3811" s="315"/>
    </row>
    <row r="3812" spans="1:17">
      <c r="A3812" s="315" t="s">
        <v>755</v>
      </c>
      <c r="B3812" s="315" t="s">
        <v>2095</v>
      </c>
      <c r="C3812" s="315" t="s">
        <v>2096</v>
      </c>
      <c r="D3812" s="316">
        <v>5.86</v>
      </c>
      <c r="E3812" s="317">
        <v>5835</v>
      </c>
      <c r="F3812" s="317">
        <v>3180.09</v>
      </c>
      <c r="G3812" s="318">
        <v>40434</v>
      </c>
      <c r="H3812" s="318">
        <v>40961</v>
      </c>
      <c r="I3812" s="318">
        <v>50405</v>
      </c>
      <c r="J3812" s="315"/>
      <c r="K3812" s="315">
        <v>8635</v>
      </c>
      <c r="L3812" s="315" t="s">
        <v>2186</v>
      </c>
      <c r="M3812" s="315" t="s">
        <v>784</v>
      </c>
      <c r="N3812" s="315" t="s">
        <v>755</v>
      </c>
      <c r="O3812" s="315"/>
      <c r="P3812" s="315"/>
      <c r="Q3812" s="315"/>
    </row>
    <row r="3813" spans="1:17">
      <c r="A3813" s="315" t="s">
        <v>755</v>
      </c>
      <c r="B3813" s="315" t="s">
        <v>2095</v>
      </c>
      <c r="C3813" s="315" t="s">
        <v>2098</v>
      </c>
      <c r="D3813" s="316">
        <v>5.87</v>
      </c>
      <c r="E3813" s="317">
        <v>5653</v>
      </c>
      <c r="F3813" s="317">
        <v>2730.4</v>
      </c>
      <c r="G3813" s="318">
        <v>40778</v>
      </c>
      <c r="H3813" s="318">
        <v>40850</v>
      </c>
      <c r="I3813" s="318">
        <v>50040</v>
      </c>
      <c r="J3813" s="315"/>
      <c r="K3813" s="315">
        <v>3234</v>
      </c>
      <c r="L3813" s="315" t="s">
        <v>3574</v>
      </c>
      <c r="M3813" s="315" t="s">
        <v>764</v>
      </c>
      <c r="N3813" s="315" t="s">
        <v>755</v>
      </c>
      <c r="O3813" s="315"/>
      <c r="P3813" s="315"/>
      <c r="Q3813" s="315"/>
    </row>
    <row r="3814" spans="1:17">
      <c r="A3814" s="315" t="s">
        <v>755</v>
      </c>
      <c r="B3814" s="315" t="s">
        <v>2095</v>
      </c>
      <c r="C3814" s="315" t="s">
        <v>2098</v>
      </c>
      <c r="D3814" s="316">
        <v>5.88</v>
      </c>
      <c r="E3814" s="317">
        <v>4417</v>
      </c>
      <c r="F3814" s="317">
        <v>2133.4</v>
      </c>
      <c r="G3814" s="318">
        <v>40728</v>
      </c>
      <c r="H3814" s="318">
        <v>40749</v>
      </c>
      <c r="I3814" s="318">
        <v>50040</v>
      </c>
      <c r="J3814" s="315"/>
      <c r="K3814" s="315">
        <v>3419</v>
      </c>
      <c r="L3814" s="315" t="s">
        <v>3575</v>
      </c>
      <c r="M3814" s="315" t="s">
        <v>764</v>
      </c>
      <c r="N3814" s="315" t="s">
        <v>755</v>
      </c>
      <c r="O3814" s="315"/>
      <c r="P3814" s="315"/>
      <c r="Q3814" s="315"/>
    </row>
    <row r="3815" spans="1:17">
      <c r="A3815" s="315" t="s">
        <v>755</v>
      </c>
      <c r="B3815" s="315" t="s">
        <v>2095</v>
      </c>
      <c r="C3815" s="315" t="s">
        <v>2098</v>
      </c>
      <c r="D3815" s="316">
        <v>5.88</v>
      </c>
      <c r="E3815" s="317">
        <v>1932</v>
      </c>
      <c r="F3815" s="317">
        <v>376.75</v>
      </c>
      <c r="G3815" s="318">
        <v>40738</v>
      </c>
      <c r="H3815" s="318">
        <v>42513</v>
      </c>
      <c r="I3815" s="318">
        <v>50040</v>
      </c>
      <c r="J3815" s="315"/>
      <c r="K3815" s="315">
        <v>1377</v>
      </c>
      <c r="L3815" s="315" t="s">
        <v>3576</v>
      </c>
      <c r="M3815" s="315" t="s">
        <v>766</v>
      </c>
      <c r="N3815" s="315" t="s">
        <v>755</v>
      </c>
      <c r="O3815" s="315"/>
      <c r="P3815" s="315"/>
      <c r="Q3815" s="315"/>
    </row>
    <row r="3816" spans="1:17">
      <c r="A3816" s="315" t="s">
        <v>755</v>
      </c>
      <c r="B3816" s="315" t="s">
        <v>2095</v>
      </c>
      <c r="C3816" s="315" t="s">
        <v>2098</v>
      </c>
      <c r="D3816" s="316">
        <v>5.88</v>
      </c>
      <c r="E3816" s="317">
        <v>2226</v>
      </c>
      <c r="F3816" s="317">
        <v>888.18000000000006</v>
      </c>
      <c r="G3816" s="318">
        <v>40834</v>
      </c>
      <c r="H3816" s="318">
        <v>41138</v>
      </c>
      <c r="I3816" s="318">
        <v>50405</v>
      </c>
      <c r="J3816" s="315"/>
      <c r="K3816" s="315">
        <v>8706</v>
      </c>
      <c r="L3816" s="315" t="s">
        <v>3577</v>
      </c>
      <c r="M3816" s="315" t="s">
        <v>784</v>
      </c>
      <c r="N3816" s="315" t="s">
        <v>755</v>
      </c>
      <c r="O3816" s="315"/>
      <c r="P3816" s="315"/>
      <c r="Q3816" s="315"/>
    </row>
    <row r="3817" spans="1:17">
      <c r="A3817" s="315" t="s">
        <v>755</v>
      </c>
      <c r="B3817" s="315" t="s">
        <v>2095</v>
      </c>
      <c r="C3817" s="315" t="s">
        <v>2098</v>
      </c>
      <c r="D3817" s="316">
        <v>5.88</v>
      </c>
      <c r="E3817" s="317">
        <v>2608</v>
      </c>
      <c r="F3817" s="317">
        <v>1259.6600000000001</v>
      </c>
      <c r="G3817" s="318">
        <v>40850</v>
      </c>
      <c r="H3817" s="318">
        <v>40897</v>
      </c>
      <c r="I3817" s="318">
        <v>50040</v>
      </c>
      <c r="J3817" s="315"/>
      <c r="K3817" s="315">
        <v>1400</v>
      </c>
      <c r="L3817" s="315" t="s">
        <v>2273</v>
      </c>
      <c r="M3817" s="315" t="s">
        <v>766</v>
      </c>
      <c r="N3817" s="315" t="s">
        <v>755</v>
      </c>
      <c r="O3817" s="315"/>
      <c r="P3817" s="315"/>
      <c r="Q3817" s="315"/>
    </row>
    <row r="3818" spans="1:17">
      <c r="A3818" s="315" t="s">
        <v>750</v>
      </c>
      <c r="B3818" s="315" t="s">
        <v>2095</v>
      </c>
      <c r="C3818" s="315" t="s">
        <v>2098</v>
      </c>
      <c r="D3818" s="316">
        <v>5.88</v>
      </c>
      <c r="E3818" s="317">
        <v>1095</v>
      </c>
      <c r="F3818" s="317">
        <v>528.89</v>
      </c>
      <c r="G3818" s="318">
        <v>40828</v>
      </c>
      <c r="H3818" s="318">
        <v>40877</v>
      </c>
      <c r="I3818" s="318">
        <v>50040</v>
      </c>
      <c r="J3818" s="315"/>
      <c r="K3818" s="315">
        <v>3613</v>
      </c>
      <c r="L3818" s="315" t="s">
        <v>2278</v>
      </c>
      <c r="M3818" s="315" t="s">
        <v>764</v>
      </c>
      <c r="N3818" s="315" t="s">
        <v>750</v>
      </c>
      <c r="O3818" s="315"/>
      <c r="P3818" s="315"/>
      <c r="Q3818" s="315"/>
    </row>
    <row r="3819" spans="1:17">
      <c r="A3819" s="315" t="s">
        <v>755</v>
      </c>
      <c r="B3819" s="315" t="s">
        <v>2095</v>
      </c>
      <c r="C3819" s="315" t="s">
        <v>2096</v>
      </c>
      <c r="D3819" s="316">
        <v>5.89</v>
      </c>
      <c r="E3819" s="317">
        <v>5198</v>
      </c>
      <c r="F3819" s="317">
        <v>3077.23</v>
      </c>
      <c r="G3819" s="318">
        <v>40715</v>
      </c>
      <c r="H3819" s="318">
        <v>40862</v>
      </c>
      <c r="I3819" s="318">
        <v>50040</v>
      </c>
      <c r="J3819" s="315"/>
      <c r="K3819" s="315">
        <v>3647</v>
      </c>
      <c r="L3819" s="315" t="s">
        <v>2607</v>
      </c>
      <c r="M3819" s="315" t="s">
        <v>764</v>
      </c>
      <c r="N3819" s="315" t="s">
        <v>755</v>
      </c>
      <c r="O3819" s="315"/>
      <c r="P3819" s="315"/>
      <c r="Q3819" s="315"/>
    </row>
    <row r="3820" spans="1:17">
      <c r="A3820" s="315" t="s">
        <v>755</v>
      </c>
      <c r="B3820" s="315" t="s">
        <v>2095</v>
      </c>
      <c r="C3820" s="315" t="s">
        <v>2098</v>
      </c>
      <c r="D3820" s="316">
        <v>5.89</v>
      </c>
      <c r="E3820" s="317">
        <v>3933</v>
      </c>
      <c r="F3820" s="317">
        <v>1746.25</v>
      </c>
      <c r="G3820" s="318">
        <v>40788</v>
      </c>
      <c r="H3820" s="318">
        <v>40959</v>
      </c>
      <c r="I3820" s="318">
        <v>50405</v>
      </c>
      <c r="J3820" s="315"/>
      <c r="K3820" s="315">
        <v>9424</v>
      </c>
      <c r="L3820" s="315" t="s">
        <v>2618</v>
      </c>
      <c r="M3820" s="315" t="s">
        <v>770</v>
      </c>
      <c r="N3820" s="315" t="s">
        <v>755</v>
      </c>
      <c r="O3820" s="315"/>
      <c r="P3820" s="315"/>
      <c r="Q3820" s="315"/>
    </row>
    <row r="3821" spans="1:17">
      <c r="A3821" s="315" t="s">
        <v>755</v>
      </c>
      <c r="B3821" s="315" t="s">
        <v>2095</v>
      </c>
      <c r="C3821" s="315" t="s">
        <v>2098</v>
      </c>
      <c r="D3821" s="316">
        <v>5.89</v>
      </c>
      <c r="E3821" s="317">
        <v>5561</v>
      </c>
      <c r="F3821" s="317">
        <v>2685.97</v>
      </c>
      <c r="G3821" s="318">
        <v>40798</v>
      </c>
      <c r="H3821" s="318">
        <v>40893</v>
      </c>
      <c r="I3821" s="318">
        <v>50040</v>
      </c>
      <c r="J3821" s="315"/>
      <c r="K3821" s="315">
        <v>3600</v>
      </c>
      <c r="L3821" s="315" t="s">
        <v>2197</v>
      </c>
      <c r="M3821" s="315" t="s">
        <v>764</v>
      </c>
      <c r="N3821" s="315" t="s">
        <v>755</v>
      </c>
      <c r="O3821" s="315"/>
      <c r="P3821" s="315"/>
      <c r="Q3821" s="315"/>
    </row>
    <row r="3822" spans="1:17">
      <c r="A3822" s="315" t="s">
        <v>755</v>
      </c>
      <c r="B3822" s="315" t="s">
        <v>2095</v>
      </c>
      <c r="C3822" s="315" t="s">
        <v>2098</v>
      </c>
      <c r="D3822" s="316">
        <v>5.89</v>
      </c>
      <c r="E3822" s="317">
        <v>2648</v>
      </c>
      <c r="F3822" s="317">
        <v>1056.55</v>
      </c>
      <c r="G3822" s="318">
        <v>40844</v>
      </c>
      <c r="H3822" s="318">
        <v>41070</v>
      </c>
      <c r="I3822" s="318">
        <v>50405</v>
      </c>
      <c r="J3822" s="315"/>
      <c r="K3822" s="315">
        <v>8600</v>
      </c>
      <c r="L3822" s="315" t="s">
        <v>1806</v>
      </c>
      <c r="M3822" s="315" t="s">
        <v>784</v>
      </c>
      <c r="N3822" s="315" t="s">
        <v>755</v>
      </c>
      <c r="O3822" s="315"/>
      <c r="P3822" s="315"/>
      <c r="Q3822" s="315"/>
    </row>
    <row r="3823" spans="1:17">
      <c r="A3823" s="315" t="s">
        <v>755</v>
      </c>
      <c r="B3823" s="315" t="s">
        <v>2095</v>
      </c>
      <c r="C3823" s="315" t="s">
        <v>2096</v>
      </c>
      <c r="D3823" s="316">
        <v>5.9</v>
      </c>
      <c r="E3823" s="317">
        <v>6500</v>
      </c>
      <c r="F3823" s="317">
        <v>5850</v>
      </c>
      <c r="G3823" s="318">
        <v>39570</v>
      </c>
      <c r="H3823" s="318">
        <v>40170</v>
      </c>
      <c r="I3823" s="318">
        <v>49309</v>
      </c>
      <c r="J3823" s="315"/>
      <c r="K3823" s="315">
        <v>8626</v>
      </c>
      <c r="L3823" s="315" t="s">
        <v>3578</v>
      </c>
      <c r="M3823" s="315" t="s">
        <v>784</v>
      </c>
      <c r="N3823" s="315" t="s">
        <v>755</v>
      </c>
      <c r="O3823" s="315"/>
      <c r="P3823" s="315"/>
      <c r="Q3823" s="315"/>
    </row>
    <row r="3824" spans="1:17">
      <c r="A3824" s="315" t="s">
        <v>755</v>
      </c>
      <c r="B3824" s="315" t="s">
        <v>2095</v>
      </c>
      <c r="C3824" s="315" t="s">
        <v>2096</v>
      </c>
      <c r="D3824" s="316">
        <v>5.9</v>
      </c>
      <c r="E3824" s="317">
        <v>5704</v>
      </c>
      <c r="F3824" s="317">
        <v>5133.6000000000004</v>
      </c>
      <c r="G3824" s="318">
        <v>39570</v>
      </c>
      <c r="H3824" s="318">
        <v>39560</v>
      </c>
      <c r="I3824" s="318">
        <v>48914</v>
      </c>
      <c r="J3824" s="315"/>
      <c r="K3824" s="315">
        <v>1695</v>
      </c>
      <c r="L3824" s="315" t="s">
        <v>3061</v>
      </c>
      <c r="M3824" s="315" t="s">
        <v>761</v>
      </c>
      <c r="N3824" s="315" t="s">
        <v>755</v>
      </c>
      <c r="O3824" s="315"/>
      <c r="P3824" s="315"/>
      <c r="Q3824" s="315"/>
    </row>
    <row r="3825" spans="1:17">
      <c r="A3825" s="315" t="s">
        <v>755</v>
      </c>
      <c r="B3825" s="315" t="s">
        <v>2095</v>
      </c>
      <c r="C3825" s="315" t="s">
        <v>2098</v>
      </c>
      <c r="D3825" s="316">
        <v>5.9</v>
      </c>
      <c r="E3825" s="317">
        <v>5428</v>
      </c>
      <c r="F3825" s="317">
        <v>2621.7200000000003</v>
      </c>
      <c r="G3825" s="318">
        <v>39570</v>
      </c>
      <c r="H3825" s="318">
        <v>40691</v>
      </c>
      <c r="I3825" s="318">
        <v>50040</v>
      </c>
      <c r="J3825" s="315"/>
      <c r="K3825" s="315">
        <v>3365</v>
      </c>
      <c r="L3825" s="315" t="s">
        <v>3579</v>
      </c>
      <c r="M3825" s="315" t="s">
        <v>764</v>
      </c>
      <c r="N3825" s="315" t="s">
        <v>755</v>
      </c>
      <c r="O3825" s="315"/>
      <c r="P3825" s="315"/>
      <c r="Q3825" s="315"/>
    </row>
    <row r="3826" spans="1:17">
      <c r="A3826" s="315" t="s">
        <v>750</v>
      </c>
      <c r="B3826" s="315" t="s">
        <v>2095</v>
      </c>
      <c r="C3826" s="315" t="s">
        <v>2096</v>
      </c>
      <c r="D3826" s="316">
        <v>5.9</v>
      </c>
      <c r="E3826" s="317">
        <v>5348</v>
      </c>
      <c r="F3826" s="317">
        <v>4813.2</v>
      </c>
      <c r="G3826" s="318">
        <v>39570</v>
      </c>
      <c r="H3826" s="318">
        <v>39599</v>
      </c>
      <c r="I3826" s="318">
        <v>48914</v>
      </c>
      <c r="J3826" s="315"/>
      <c r="K3826" s="315">
        <v>1892</v>
      </c>
      <c r="L3826" s="315" t="s">
        <v>3580</v>
      </c>
      <c r="M3826" s="315" t="s">
        <v>766</v>
      </c>
      <c r="N3826" s="315" t="s">
        <v>750</v>
      </c>
      <c r="O3826" s="315"/>
      <c r="P3826" s="315"/>
      <c r="Q3826" s="315"/>
    </row>
    <row r="3827" spans="1:17">
      <c r="A3827" s="315" t="s">
        <v>755</v>
      </c>
      <c r="B3827" s="315" t="s">
        <v>2095</v>
      </c>
      <c r="C3827" s="315" t="s">
        <v>2096</v>
      </c>
      <c r="D3827" s="316">
        <v>5.9</v>
      </c>
      <c r="E3827" s="317">
        <v>5841.33</v>
      </c>
      <c r="F3827" s="317">
        <v>5257.2</v>
      </c>
      <c r="G3827" s="318">
        <v>39570</v>
      </c>
      <c r="H3827" s="318">
        <v>39703</v>
      </c>
      <c r="I3827" s="318">
        <v>48914</v>
      </c>
      <c r="J3827" s="315"/>
      <c r="K3827" s="315">
        <v>7000</v>
      </c>
      <c r="L3827" s="315" t="s">
        <v>1644</v>
      </c>
      <c r="M3827" s="315" t="s">
        <v>966</v>
      </c>
      <c r="N3827" s="315" t="s">
        <v>755</v>
      </c>
      <c r="O3827" s="315"/>
      <c r="P3827" s="315"/>
      <c r="Q3827" s="315"/>
    </row>
    <row r="3828" spans="1:17">
      <c r="A3828" s="315" t="s">
        <v>755</v>
      </c>
      <c r="B3828" s="315" t="s">
        <v>2095</v>
      </c>
      <c r="C3828" s="315" t="s">
        <v>2098</v>
      </c>
      <c r="D3828" s="316">
        <v>5.9</v>
      </c>
      <c r="E3828" s="317">
        <v>6238.82</v>
      </c>
      <c r="F3828" s="317">
        <v>4679.1000000000004</v>
      </c>
      <c r="G3828" s="318">
        <v>39570</v>
      </c>
      <c r="H3828" s="318">
        <v>39600</v>
      </c>
      <c r="I3828" s="318">
        <v>48914</v>
      </c>
      <c r="J3828" s="315"/>
      <c r="K3828" s="315">
        <v>9500</v>
      </c>
      <c r="L3828" s="315" t="s">
        <v>2832</v>
      </c>
      <c r="M3828" s="315" t="s">
        <v>770</v>
      </c>
      <c r="N3828" s="315" t="s">
        <v>755</v>
      </c>
      <c r="O3828" s="315"/>
      <c r="P3828" s="315"/>
      <c r="Q3828" s="315"/>
    </row>
    <row r="3829" spans="1:17">
      <c r="A3829" s="315" t="s">
        <v>755</v>
      </c>
      <c r="B3829" s="315" t="s">
        <v>2095</v>
      </c>
      <c r="C3829" s="315" t="s">
        <v>2098</v>
      </c>
      <c r="D3829" s="316">
        <v>5.9</v>
      </c>
      <c r="E3829" s="317">
        <v>5476.619999999999</v>
      </c>
      <c r="F3829" s="317">
        <v>4107.4799999999996</v>
      </c>
      <c r="G3829" s="318">
        <v>39570</v>
      </c>
      <c r="H3829" s="318">
        <v>39629</v>
      </c>
      <c r="I3829" s="318">
        <v>48914</v>
      </c>
      <c r="J3829" s="315"/>
      <c r="K3829" s="315">
        <v>4562</v>
      </c>
      <c r="L3829" s="315" t="s">
        <v>2528</v>
      </c>
      <c r="M3829" s="315" t="s">
        <v>1296</v>
      </c>
      <c r="N3829" s="315" t="s">
        <v>755</v>
      </c>
      <c r="O3829" s="315"/>
      <c r="P3829" s="315"/>
      <c r="Q3829" s="315"/>
    </row>
    <row r="3830" spans="1:17">
      <c r="A3830" s="315" t="s">
        <v>755</v>
      </c>
      <c r="B3830" s="315" t="s">
        <v>2095</v>
      </c>
      <c r="C3830" s="315" t="s">
        <v>2098</v>
      </c>
      <c r="D3830" s="316">
        <v>5.9</v>
      </c>
      <c r="E3830" s="317">
        <v>7006</v>
      </c>
      <c r="F3830" s="317">
        <v>5254.5</v>
      </c>
      <c r="G3830" s="318">
        <v>39570</v>
      </c>
      <c r="H3830" s="318">
        <v>39802</v>
      </c>
      <c r="I3830" s="318">
        <v>48944</v>
      </c>
      <c r="J3830" s="315"/>
      <c r="K3830" s="315">
        <v>3904</v>
      </c>
      <c r="L3830" s="315" t="s">
        <v>2136</v>
      </c>
      <c r="M3830" s="315" t="s">
        <v>754</v>
      </c>
      <c r="N3830" s="315" t="s">
        <v>755</v>
      </c>
      <c r="O3830" s="315"/>
      <c r="P3830" s="315"/>
      <c r="Q3830" s="315"/>
    </row>
    <row r="3831" spans="1:17">
      <c r="A3831" s="315" t="s">
        <v>750</v>
      </c>
      <c r="B3831" s="315" t="s">
        <v>2095</v>
      </c>
      <c r="C3831" s="315" t="s">
        <v>2098</v>
      </c>
      <c r="D3831" s="316">
        <v>5.9</v>
      </c>
      <c r="E3831" s="317">
        <v>6067.99</v>
      </c>
      <c r="F3831" s="317">
        <v>4550.99</v>
      </c>
      <c r="G3831" s="318">
        <v>39570</v>
      </c>
      <c r="H3831" s="318">
        <v>40098</v>
      </c>
      <c r="I3831" s="318">
        <v>49309</v>
      </c>
      <c r="J3831" s="315"/>
      <c r="K3831" s="315">
        <v>8185</v>
      </c>
      <c r="L3831" s="315" t="s">
        <v>2716</v>
      </c>
      <c r="M3831" s="315" t="s">
        <v>784</v>
      </c>
      <c r="N3831" s="315" t="s">
        <v>750</v>
      </c>
      <c r="O3831" s="315"/>
      <c r="P3831" s="315"/>
      <c r="Q3831" s="315"/>
    </row>
    <row r="3832" spans="1:17">
      <c r="A3832" s="315" t="s">
        <v>750</v>
      </c>
      <c r="B3832" s="315" t="s">
        <v>2095</v>
      </c>
      <c r="C3832" s="315" t="s">
        <v>2098</v>
      </c>
      <c r="D3832" s="316">
        <v>5.9</v>
      </c>
      <c r="E3832" s="317">
        <v>7731</v>
      </c>
      <c r="F3832" s="317">
        <v>2856.1800000000003</v>
      </c>
      <c r="G3832" s="318">
        <v>39583</v>
      </c>
      <c r="H3832" s="318">
        <v>41260</v>
      </c>
      <c r="I3832" s="318">
        <v>50405</v>
      </c>
      <c r="J3832" s="315"/>
      <c r="K3832" s="315">
        <v>1950</v>
      </c>
      <c r="L3832" s="315" t="s">
        <v>1622</v>
      </c>
      <c r="M3832" s="315" t="s">
        <v>754</v>
      </c>
      <c r="N3832" s="315" t="s">
        <v>750</v>
      </c>
      <c r="O3832" s="315"/>
      <c r="P3832" s="315"/>
      <c r="Q3832" s="315"/>
    </row>
    <row r="3833" spans="1:17">
      <c r="A3833" s="315" t="s">
        <v>755</v>
      </c>
      <c r="B3833" s="315" t="s">
        <v>2095</v>
      </c>
      <c r="C3833" s="315" t="s">
        <v>2098</v>
      </c>
      <c r="D3833" s="316">
        <v>5.9</v>
      </c>
      <c r="E3833" s="317">
        <v>3605</v>
      </c>
      <c r="F3833" s="317">
        <v>1741.21</v>
      </c>
      <c r="G3833" s="318">
        <v>39570</v>
      </c>
      <c r="H3833" s="318">
        <v>40885</v>
      </c>
      <c r="I3833" s="318">
        <v>50040</v>
      </c>
      <c r="J3833" s="315"/>
      <c r="K3833" s="315">
        <v>2710</v>
      </c>
      <c r="L3833" s="315" t="s">
        <v>2852</v>
      </c>
      <c r="M3833" s="315" t="s">
        <v>764</v>
      </c>
      <c r="N3833" s="315" t="s">
        <v>755</v>
      </c>
      <c r="O3833" s="315"/>
      <c r="P3833" s="315"/>
      <c r="Q3833" s="315"/>
    </row>
    <row r="3834" spans="1:17">
      <c r="A3834" s="315" t="s">
        <v>755</v>
      </c>
      <c r="B3834" s="315" t="s">
        <v>2095</v>
      </c>
      <c r="C3834" s="315" t="s">
        <v>2098</v>
      </c>
      <c r="D3834" s="316">
        <v>5.9</v>
      </c>
      <c r="E3834" s="317">
        <v>5589</v>
      </c>
      <c r="F3834" s="317">
        <v>4191.75</v>
      </c>
      <c r="G3834" s="318">
        <v>39570</v>
      </c>
      <c r="H3834" s="318">
        <v>40055</v>
      </c>
      <c r="I3834" s="318">
        <v>49309</v>
      </c>
      <c r="J3834" s="315"/>
      <c r="K3834" s="315">
        <v>6275</v>
      </c>
      <c r="L3834" s="315" t="s">
        <v>2729</v>
      </c>
      <c r="M3834" s="315" t="s">
        <v>788</v>
      </c>
      <c r="N3834" s="315" t="s">
        <v>755</v>
      </c>
      <c r="O3834" s="315"/>
      <c r="P3834" s="315"/>
      <c r="Q3834" s="315"/>
    </row>
    <row r="3835" spans="1:17">
      <c r="A3835" s="315" t="s">
        <v>755</v>
      </c>
      <c r="B3835" s="315" t="s">
        <v>2095</v>
      </c>
      <c r="C3835" s="315" t="s">
        <v>2098</v>
      </c>
      <c r="D3835" s="316">
        <v>5.9</v>
      </c>
      <c r="E3835" s="317">
        <v>4706</v>
      </c>
      <c r="F3835" s="317">
        <v>3529.5</v>
      </c>
      <c r="G3835" s="318">
        <v>39598</v>
      </c>
      <c r="H3835" s="318">
        <v>39987</v>
      </c>
      <c r="I3835" s="318">
        <v>49309</v>
      </c>
      <c r="J3835" s="315"/>
      <c r="K3835" s="315">
        <v>9402</v>
      </c>
      <c r="L3835" s="315" t="s">
        <v>1213</v>
      </c>
      <c r="M3835" s="315" t="s">
        <v>770</v>
      </c>
      <c r="N3835" s="315" t="s">
        <v>755</v>
      </c>
      <c r="O3835" s="315"/>
      <c r="P3835" s="315"/>
      <c r="Q3835" s="315"/>
    </row>
    <row r="3836" spans="1:17">
      <c r="A3836" s="315" t="s">
        <v>750</v>
      </c>
      <c r="B3836" s="315" t="s">
        <v>2095</v>
      </c>
      <c r="C3836" s="315" t="s">
        <v>2098</v>
      </c>
      <c r="D3836" s="316">
        <v>5.9</v>
      </c>
      <c r="E3836" s="317">
        <v>6909.6500000000005</v>
      </c>
      <c r="F3836" s="317">
        <v>4798.380000000001</v>
      </c>
      <c r="G3836" s="318">
        <v>39604</v>
      </c>
      <c r="H3836" s="318">
        <v>39401</v>
      </c>
      <c r="I3836" s="318">
        <v>48549</v>
      </c>
      <c r="J3836" s="315"/>
      <c r="K3836" s="315">
        <v>7250</v>
      </c>
      <c r="L3836" s="315" t="s">
        <v>3581</v>
      </c>
      <c r="M3836" s="315" t="s">
        <v>966</v>
      </c>
      <c r="N3836" s="315" t="s">
        <v>750</v>
      </c>
      <c r="O3836" s="315"/>
      <c r="P3836" s="315"/>
      <c r="Q3836" s="315"/>
    </row>
    <row r="3837" spans="1:17">
      <c r="A3837" s="315" t="s">
        <v>755</v>
      </c>
      <c r="B3837" s="315" t="s">
        <v>2095</v>
      </c>
      <c r="C3837" s="315" t="s">
        <v>2098</v>
      </c>
      <c r="D3837" s="316">
        <v>5.9</v>
      </c>
      <c r="E3837" s="317">
        <v>7018</v>
      </c>
      <c r="F3837" s="317">
        <v>3389.71</v>
      </c>
      <c r="G3837" s="318">
        <v>39570</v>
      </c>
      <c r="H3837" s="318">
        <v>40694</v>
      </c>
      <c r="I3837" s="318">
        <v>50040</v>
      </c>
      <c r="J3837" s="315"/>
      <c r="K3837" s="315">
        <v>8873</v>
      </c>
      <c r="L3837" s="315" t="s">
        <v>2532</v>
      </c>
      <c r="M3837" s="315" t="s">
        <v>770</v>
      </c>
      <c r="N3837" s="315" t="s">
        <v>755</v>
      </c>
      <c r="O3837" s="315"/>
      <c r="P3837" s="315"/>
      <c r="Q3837" s="315"/>
    </row>
    <row r="3838" spans="1:17">
      <c r="A3838" s="315" t="s">
        <v>755</v>
      </c>
      <c r="B3838" s="315" t="s">
        <v>2095</v>
      </c>
      <c r="C3838" s="315" t="s">
        <v>2096</v>
      </c>
      <c r="D3838" s="316">
        <v>5.9</v>
      </c>
      <c r="E3838" s="317">
        <v>5478.5900000000011</v>
      </c>
      <c r="F3838" s="317">
        <v>4930.7399999999989</v>
      </c>
      <c r="G3838" s="318">
        <v>39603</v>
      </c>
      <c r="H3838" s="318">
        <v>39555</v>
      </c>
      <c r="I3838" s="318">
        <v>48914</v>
      </c>
      <c r="J3838" s="315"/>
      <c r="K3838" s="315">
        <v>8049</v>
      </c>
      <c r="L3838" s="315" t="s">
        <v>328</v>
      </c>
      <c r="M3838" s="315" t="s">
        <v>784</v>
      </c>
      <c r="N3838" s="315" t="s">
        <v>755</v>
      </c>
      <c r="O3838" s="315"/>
      <c r="P3838" s="315"/>
      <c r="Q3838" s="315"/>
    </row>
    <row r="3839" spans="1:17">
      <c r="A3839" s="315" t="s">
        <v>755</v>
      </c>
      <c r="B3839" s="315" t="s">
        <v>2095</v>
      </c>
      <c r="C3839" s="315" t="s">
        <v>2098</v>
      </c>
      <c r="D3839" s="316">
        <v>5.9</v>
      </c>
      <c r="E3839" s="317">
        <v>5874</v>
      </c>
      <c r="F3839" s="317">
        <v>4405.5</v>
      </c>
      <c r="G3839" s="318">
        <v>39589</v>
      </c>
      <c r="H3839" s="318">
        <v>39573</v>
      </c>
      <c r="I3839" s="318">
        <v>48914</v>
      </c>
      <c r="J3839" s="315"/>
      <c r="K3839" s="315">
        <v>9642</v>
      </c>
      <c r="L3839" s="315" t="s">
        <v>3375</v>
      </c>
      <c r="M3839" s="315" t="s">
        <v>770</v>
      </c>
      <c r="N3839" s="315" t="s">
        <v>755</v>
      </c>
      <c r="O3839" s="315"/>
      <c r="P3839" s="315"/>
      <c r="Q3839" s="315"/>
    </row>
    <row r="3840" spans="1:17">
      <c r="A3840" s="315" t="s">
        <v>755</v>
      </c>
      <c r="B3840" s="315" t="s">
        <v>2095</v>
      </c>
      <c r="C3840" s="315" t="s">
        <v>2096</v>
      </c>
      <c r="D3840" s="316">
        <v>5.9</v>
      </c>
      <c r="E3840" s="317">
        <v>5912</v>
      </c>
      <c r="F3840" s="317">
        <v>5320.8</v>
      </c>
      <c r="G3840" s="318">
        <v>39581</v>
      </c>
      <c r="H3840" s="318">
        <v>39987</v>
      </c>
      <c r="I3840" s="318">
        <v>49309</v>
      </c>
      <c r="J3840" s="315"/>
      <c r="K3840" s="315">
        <v>1082</v>
      </c>
      <c r="L3840" s="315" t="s">
        <v>3582</v>
      </c>
      <c r="M3840" s="315" t="s">
        <v>766</v>
      </c>
      <c r="N3840" s="315" t="s">
        <v>755</v>
      </c>
      <c r="O3840" s="315"/>
      <c r="P3840" s="315"/>
      <c r="Q3840" s="315"/>
    </row>
    <row r="3841" spans="1:17">
      <c r="A3841" s="315" t="s">
        <v>755</v>
      </c>
      <c r="B3841" s="315" t="s">
        <v>2095</v>
      </c>
      <c r="C3841" s="315" t="s">
        <v>2098</v>
      </c>
      <c r="D3841" s="316">
        <v>5.9</v>
      </c>
      <c r="E3841" s="317">
        <v>4411</v>
      </c>
      <c r="F3841" s="317">
        <v>3308.25</v>
      </c>
      <c r="G3841" s="318">
        <v>39570</v>
      </c>
      <c r="H3841" s="318">
        <v>39960</v>
      </c>
      <c r="I3841" s="318">
        <v>49309</v>
      </c>
      <c r="J3841" s="315"/>
      <c r="K3841" s="315">
        <v>1737</v>
      </c>
      <c r="L3841" s="315" t="s">
        <v>3583</v>
      </c>
      <c r="M3841" s="315" t="s">
        <v>761</v>
      </c>
      <c r="N3841" s="315" t="s">
        <v>755</v>
      </c>
      <c r="O3841" s="315"/>
      <c r="P3841" s="315"/>
      <c r="Q3841" s="315"/>
    </row>
    <row r="3842" spans="1:17">
      <c r="A3842" s="315" t="s">
        <v>755</v>
      </c>
      <c r="B3842" s="315" t="s">
        <v>2095</v>
      </c>
      <c r="C3842" s="315" t="s">
        <v>2098</v>
      </c>
      <c r="D3842" s="316">
        <v>5.9</v>
      </c>
      <c r="E3842" s="317">
        <v>5643</v>
      </c>
      <c r="F3842" s="317">
        <v>4232.25</v>
      </c>
      <c r="G3842" s="318">
        <v>39624</v>
      </c>
      <c r="H3842" s="318">
        <v>40103</v>
      </c>
      <c r="I3842" s="318">
        <v>49309</v>
      </c>
      <c r="J3842" s="315"/>
      <c r="K3842" s="315">
        <v>4415</v>
      </c>
      <c r="L3842" s="315" t="s">
        <v>2498</v>
      </c>
      <c r="M3842" s="315" t="s">
        <v>1484</v>
      </c>
      <c r="N3842" s="315" t="s">
        <v>755</v>
      </c>
      <c r="O3842" s="315"/>
      <c r="P3842" s="315"/>
      <c r="Q3842" s="315"/>
    </row>
    <row r="3843" spans="1:17">
      <c r="A3843" s="315" t="s">
        <v>755</v>
      </c>
      <c r="B3843" s="315" t="s">
        <v>2095</v>
      </c>
      <c r="C3843" s="315" t="s">
        <v>2096</v>
      </c>
      <c r="D3843" s="316">
        <v>5.9</v>
      </c>
      <c r="E3843" s="317">
        <v>5123</v>
      </c>
      <c r="F3843" s="317">
        <v>3780.77</v>
      </c>
      <c r="G3843" s="318">
        <v>39625</v>
      </c>
      <c r="H3843" s="318">
        <v>40421</v>
      </c>
      <c r="I3843" s="318">
        <v>49674</v>
      </c>
      <c r="J3843" s="315"/>
      <c r="K3843" s="315">
        <v>8903</v>
      </c>
      <c r="L3843" s="315" t="s">
        <v>1283</v>
      </c>
      <c r="M3843" s="315" t="s">
        <v>784</v>
      </c>
      <c r="N3843" s="315" t="s">
        <v>755</v>
      </c>
      <c r="O3843" s="315"/>
      <c r="P3843" s="315"/>
      <c r="Q3843" s="315"/>
    </row>
    <row r="3844" spans="1:17">
      <c r="A3844" s="315" t="s">
        <v>755</v>
      </c>
      <c r="B3844" s="315" t="s">
        <v>2095</v>
      </c>
      <c r="C3844" s="315" t="s">
        <v>2098</v>
      </c>
      <c r="D3844" s="316">
        <v>5.9</v>
      </c>
      <c r="E3844" s="317">
        <v>4810</v>
      </c>
      <c r="F3844" s="317">
        <v>3607.5</v>
      </c>
      <c r="G3844" s="318">
        <v>39650</v>
      </c>
      <c r="H3844" s="318">
        <v>39756</v>
      </c>
      <c r="I3844" s="318">
        <v>48944</v>
      </c>
      <c r="J3844" s="315"/>
      <c r="K3844" s="315">
        <v>8608</v>
      </c>
      <c r="L3844" s="315" t="s">
        <v>798</v>
      </c>
      <c r="M3844" s="315" t="s">
        <v>784</v>
      </c>
      <c r="N3844" s="315" t="s">
        <v>755</v>
      </c>
      <c r="O3844" s="315"/>
      <c r="P3844" s="315"/>
      <c r="Q3844" s="315"/>
    </row>
    <row r="3845" spans="1:17">
      <c r="A3845" s="315" t="s">
        <v>755</v>
      </c>
      <c r="B3845" s="315" t="s">
        <v>2095</v>
      </c>
      <c r="C3845" s="315" t="s">
        <v>2098</v>
      </c>
      <c r="D3845" s="316">
        <v>5.9</v>
      </c>
      <c r="E3845" s="317">
        <v>5791.47</v>
      </c>
      <c r="F3845" s="317">
        <v>4343.6200000000008</v>
      </c>
      <c r="G3845" s="318">
        <v>39758</v>
      </c>
      <c r="H3845" s="318">
        <v>40008</v>
      </c>
      <c r="I3845" s="318">
        <v>49309</v>
      </c>
      <c r="J3845" s="315"/>
      <c r="K3845" s="315">
        <v>4153</v>
      </c>
      <c r="L3845" s="315" t="s">
        <v>2209</v>
      </c>
      <c r="M3845" s="315" t="s">
        <v>1484</v>
      </c>
      <c r="N3845" s="315" t="s">
        <v>755</v>
      </c>
      <c r="O3845" s="315"/>
      <c r="P3845" s="315"/>
      <c r="Q3845" s="315"/>
    </row>
    <row r="3846" spans="1:17">
      <c r="A3846" s="315" t="s">
        <v>755</v>
      </c>
      <c r="B3846" s="315" t="s">
        <v>2095</v>
      </c>
      <c r="C3846" s="315" t="s">
        <v>2096</v>
      </c>
      <c r="D3846" s="316">
        <v>5.9</v>
      </c>
      <c r="E3846" s="317">
        <v>6451</v>
      </c>
      <c r="F3846" s="317">
        <v>5038.2300000000005</v>
      </c>
      <c r="G3846" s="318">
        <v>39763</v>
      </c>
      <c r="H3846" s="318">
        <v>39946</v>
      </c>
      <c r="I3846" s="318">
        <v>49309</v>
      </c>
      <c r="J3846" s="315"/>
      <c r="K3846" s="315">
        <v>3033</v>
      </c>
      <c r="L3846" s="315" t="s">
        <v>3265</v>
      </c>
      <c r="M3846" s="315" t="s">
        <v>764</v>
      </c>
      <c r="N3846" s="315" t="s">
        <v>755</v>
      </c>
      <c r="O3846" s="315"/>
      <c r="P3846" s="315"/>
      <c r="Q3846" s="315"/>
    </row>
    <row r="3847" spans="1:17">
      <c r="A3847" s="315" t="s">
        <v>755</v>
      </c>
      <c r="B3847" s="315" t="s">
        <v>2095</v>
      </c>
      <c r="C3847" s="315" t="s">
        <v>2096</v>
      </c>
      <c r="D3847" s="316">
        <v>5.9</v>
      </c>
      <c r="E3847" s="317">
        <v>6415</v>
      </c>
      <c r="F3847" s="317">
        <v>5010.1099999999997</v>
      </c>
      <c r="G3847" s="318">
        <v>39763</v>
      </c>
      <c r="H3847" s="318">
        <v>39946</v>
      </c>
      <c r="I3847" s="318">
        <v>49309</v>
      </c>
      <c r="J3847" s="315"/>
      <c r="K3847" s="315">
        <v>3033</v>
      </c>
      <c r="L3847" s="315" t="s">
        <v>3265</v>
      </c>
      <c r="M3847" s="315" t="s">
        <v>764</v>
      </c>
      <c r="N3847" s="315" t="s">
        <v>755</v>
      </c>
      <c r="O3847" s="315"/>
      <c r="P3847" s="315"/>
      <c r="Q3847" s="315"/>
    </row>
    <row r="3848" spans="1:17">
      <c r="A3848" s="315" t="s">
        <v>755</v>
      </c>
      <c r="B3848" s="315" t="s">
        <v>2095</v>
      </c>
      <c r="C3848" s="315" t="s">
        <v>2096</v>
      </c>
      <c r="D3848" s="316">
        <v>5.9</v>
      </c>
      <c r="E3848" s="317">
        <v>4012</v>
      </c>
      <c r="F3848" s="317">
        <v>3610.8</v>
      </c>
      <c r="G3848" s="318">
        <v>39786</v>
      </c>
      <c r="H3848" s="318">
        <v>39979</v>
      </c>
      <c r="I3848" s="318">
        <v>49309</v>
      </c>
      <c r="J3848" s="315"/>
      <c r="K3848" s="315">
        <v>2416</v>
      </c>
      <c r="L3848" s="315" t="s">
        <v>3584</v>
      </c>
      <c r="M3848" s="315" t="s">
        <v>758</v>
      </c>
      <c r="N3848" s="315" t="s">
        <v>755</v>
      </c>
      <c r="O3848" s="315"/>
      <c r="P3848" s="315"/>
      <c r="Q3848" s="315"/>
    </row>
    <row r="3849" spans="1:17">
      <c r="A3849" s="315" t="s">
        <v>755</v>
      </c>
      <c r="B3849" s="315" t="s">
        <v>2095</v>
      </c>
      <c r="C3849" s="315" t="s">
        <v>2096</v>
      </c>
      <c r="D3849" s="316">
        <v>5.9</v>
      </c>
      <c r="E3849" s="317">
        <v>6249</v>
      </c>
      <c r="F3849" s="317">
        <v>4611.76</v>
      </c>
      <c r="G3849" s="318">
        <v>39801</v>
      </c>
      <c r="H3849" s="318">
        <v>40359</v>
      </c>
      <c r="I3849" s="318">
        <v>49674</v>
      </c>
      <c r="J3849" s="315"/>
      <c r="K3849" s="315">
        <v>1804</v>
      </c>
      <c r="L3849" s="315" t="s">
        <v>2980</v>
      </c>
      <c r="M3849" s="315" t="s">
        <v>766</v>
      </c>
      <c r="N3849" s="315" t="s">
        <v>755</v>
      </c>
      <c r="O3849" s="315"/>
      <c r="P3849" s="315"/>
      <c r="Q3849" s="315"/>
    </row>
    <row r="3850" spans="1:17">
      <c r="A3850" s="315" t="s">
        <v>750</v>
      </c>
      <c r="B3850" s="315" t="s">
        <v>2095</v>
      </c>
      <c r="C3850" s="315" t="s">
        <v>2098</v>
      </c>
      <c r="D3850" s="316">
        <v>5.9</v>
      </c>
      <c r="E3850" s="317">
        <v>5443</v>
      </c>
      <c r="F3850" s="317">
        <v>3779.87</v>
      </c>
      <c r="G3850" s="318">
        <v>39914</v>
      </c>
      <c r="H3850" s="318">
        <v>40071</v>
      </c>
      <c r="I3850" s="318">
        <v>49309</v>
      </c>
      <c r="J3850" s="315"/>
      <c r="K3850" s="315">
        <v>9247</v>
      </c>
      <c r="L3850" s="315" t="s">
        <v>3441</v>
      </c>
      <c r="M3850" s="315" t="s">
        <v>770</v>
      </c>
      <c r="N3850" s="315" t="s">
        <v>750</v>
      </c>
      <c r="O3850" s="315"/>
      <c r="P3850" s="315"/>
      <c r="Q3850" s="315"/>
    </row>
    <row r="3851" spans="1:17">
      <c r="A3851" s="315" t="s">
        <v>755</v>
      </c>
      <c r="B3851" s="315" t="s">
        <v>2095</v>
      </c>
      <c r="C3851" s="315" t="s">
        <v>2098</v>
      </c>
      <c r="D3851" s="316">
        <v>5.9</v>
      </c>
      <c r="E3851" s="317">
        <v>5817.7600000000011</v>
      </c>
      <c r="F3851" s="317">
        <v>4363.34</v>
      </c>
      <c r="G3851" s="318">
        <v>40024</v>
      </c>
      <c r="H3851" s="318">
        <v>40080</v>
      </c>
      <c r="I3851" s="318">
        <v>49309</v>
      </c>
      <c r="J3851" s="315"/>
      <c r="K3851" s="315">
        <v>9500</v>
      </c>
      <c r="L3851" s="315" t="s">
        <v>2832</v>
      </c>
      <c r="M3851" s="315" t="s">
        <v>770</v>
      </c>
      <c r="N3851" s="315" t="s">
        <v>755</v>
      </c>
      <c r="O3851" s="315"/>
      <c r="P3851" s="315"/>
      <c r="Q3851" s="315"/>
    </row>
    <row r="3852" spans="1:17">
      <c r="A3852" s="315" t="s">
        <v>755</v>
      </c>
      <c r="B3852" s="315" t="s">
        <v>2095</v>
      </c>
      <c r="C3852" s="315" t="s">
        <v>2098</v>
      </c>
      <c r="D3852" s="316">
        <v>5.9</v>
      </c>
      <c r="E3852" s="317">
        <v>5422</v>
      </c>
      <c r="F3852" s="317">
        <v>4066.5</v>
      </c>
      <c r="G3852" s="318">
        <v>39940</v>
      </c>
      <c r="H3852" s="318">
        <v>40093</v>
      </c>
      <c r="I3852" s="318">
        <v>49309</v>
      </c>
      <c r="J3852" s="315"/>
      <c r="K3852" s="315">
        <v>1253</v>
      </c>
      <c r="L3852" s="315" t="s">
        <v>2685</v>
      </c>
      <c r="M3852" s="315" t="s">
        <v>1827</v>
      </c>
      <c r="N3852" s="315" t="s">
        <v>755</v>
      </c>
      <c r="O3852" s="315"/>
      <c r="P3852" s="315"/>
      <c r="Q3852" s="315"/>
    </row>
    <row r="3853" spans="1:17">
      <c r="A3853" s="315" t="s">
        <v>755</v>
      </c>
      <c r="B3853" s="315" t="s">
        <v>2095</v>
      </c>
      <c r="C3853" s="315" t="s">
        <v>2098</v>
      </c>
      <c r="D3853" s="316">
        <v>5.9</v>
      </c>
      <c r="E3853" s="317">
        <v>5273</v>
      </c>
      <c r="F3853" s="317">
        <v>3242.91</v>
      </c>
      <c r="G3853" s="318">
        <v>39972</v>
      </c>
      <c r="H3853" s="318">
        <v>40268</v>
      </c>
      <c r="I3853" s="318">
        <v>49674</v>
      </c>
      <c r="J3853" s="315"/>
      <c r="K3853" s="315">
        <v>8707</v>
      </c>
      <c r="L3853" s="315" t="s">
        <v>3585</v>
      </c>
      <c r="M3853" s="315" t="s">
        <v>784</v>
      </c>
      <c r="N3853" s="315" t="s">
        <v>755</v>
      </c>
      <c r="O3853" s="315"/>
      <c r="P3853" s="315"/>
      <c r="Q3853" s="315"/>
    </row>
    <row r="3854" spans="1:17">
      <c r="A3854" s="315" t="s">
        <v>755</v>
      </c>
      <c r="B3854" s="315" t="s">
        <v>2095</v>
      </c>
      <c r="C3854" s="315" t="s">
        <v>2098</v>
      </c>
      <c r="D3854" s="316">
        <v>5.9</v>
      </c>
      <c r="E3854" s="317">
        <v>6453</v>
      </c>
      <c r="F3854" s="317">
        <v>4839.75</v>
      </c>
      <c r="G3854" s="318">
        <v>39986</v>
      </c>
      <c r="H3854" s="318">
        <v>40010</v>
      </c>
      <c r="I3854" s="318">
        <v>49309</v>
      </c>
      <c r="J3854" s="315"/>
      <c r="K3854" s="315">
        <v>2516</v>
      </c>
      <c r="L3854" s="315" t="s">
        <v>3586</v>
      </c>
      <c r="M3854" s="315" t="s">
        <v>764</v>
      </c>
      <c r="N3854" s="315" t="s">
        <v>755</v>
      </c>
      <c r="O3854" s="315"/>
      <c r="P3854" s="315"/>
      <c r="Q3854" s="315"/>
    </row>
    <row r="3855" spans="1:17">
      <c r="A3855" s="315" t="s">
        <v>755</v>
      </c>
      <c r="B3855" s="315" t="s">
        <v>2095</v>
      </c>
      <c r="C3855" s="315" t="s">
        <v>2098</v>
      </c>
      <c r="D3855" s="316">
        <v>5.9</v>
      </c>
      <c r="E3855" s="317">
        <v>6263</v>
      </c>
      <c r="F3855" s="317">
        <v>4697.25</v>
      </c>
      <c r="G3855" s="318">
        <v>40018</v>
      </c>
      <c r="H3855" s="318">
        <v>40089</v>
      </c>
      <c r="I3855" s="318">
        <v>49309</v>
      </c>
      <c r="J3855" s="315"/>
      <c r="K3855" s="315">
        <v>2555</v>
      </c>
      <c r="L3855" s="315" t="s">
        <v>3587</v>
      </c>
      <c r="M3855" s="315" t="s">
        <v>764</v>
      </c>
      <c r="N3855" s="315" t="s">
        <v>755</v>
      </c>
      <c r="O3855" s="315"/>
      <c r="P3855" s="315"/>
      <c r="Q3855" s="315"/>
    </row>
    <row r="3856" spans="1:17">
      <c r="A3856" s="315" t="s">
        <v>755</v>
      </c>
      <c r="B3856" s="315" t="s">
        <v>2095</v>
      </c>
      <c r="C3856" s="315" t="s">
        <v>2096</v>
      </c>
      <c r="D3856" s="316">
        <v>5.9</v>
      </c>
      <c r="E3856" s="317">
        <v>5030</v>
      </c>
      <c r="F3856" s="317">
        <v>3712.14</v>
      </c>
      <c r="G3856" s="318">
        <v>40056</v>
      </c>
      <c r="H3856" s="318">
        <v>40283</v>
      </c>
      <c r="I3856" s="318">
        <v>49674</v>
      </c>
      <c r="J3856" s="315"/>
      <c r="K3856" s="315">
        <v>5621</v>
      </c>
      <c r="L3856" s="315" t="s">
        <v>2895</v>
      </c>
      <c r="M3856" s="315" t="s">
        <v>776</v>
      </c>
      <c r="N3856" s="315" t="s">
        <v>755</v>
      </c>
      <c r="O3856" s="315"/>
      <c r="P3856" s="315"/>
      <c r="Q3856" s="315"/>
    </row>
    <row r="3857" spans="1:17">
      <c r="A3857" s="315" t="s">
        <v>755</v>
      </c>
      <c r="B3857" s="315" t="s">
        <v>2095</v>
      </c>
      <c r="C3857" s="315" t="s">
        <v>2098</v>
      </c>
      <c r="D3857" s="316">
        <v>5.9</v>
      </c>
      <c r="E3857" s="317">
        <v>5311</v>
      </c>
      <c r="F3857" s="317">
        <v>2565.2200000000003</v>
      </c>
      <c r="G3857" s="318">
        <v>40101</v>
      </c>
      <c r="H3857" s="318">
        <v>40612</v>
      </c>
      <c r="I3857" s="318">
        <v>50040</v>
      </c>
      <c r="J3857" s="315"/>
      <c r="K3857" s="315">
        <v>6340</v>
      </c>
      <c r="L3857" s="315" t="s">
        <v>1867</v>
      </c>
      <c r="M3857" s="315" t="s">
        <v>1712</v>
      </c>
      <c r="N3857" s="315" t="s">
        <v>755</v>
      </c>
      <c r="O3857" s="315"/>
      <c r="P3857" s="315"/>
      <c r="Q3857" s="315"/>
    </row>
    <row r="3858" spans="1:17">
      <c r="A3858" s="315" t="s">
        <v>755</v>
      </c>
      <c r="B3858" s="315" t="s">
        <v>2095</v>
      </c>
      <c r="C3858" s="315" t="s">
        <v>2098</v>
      </c>
      <c r="D3858" s="316">
        <v>5.9</v>
      </c>
      <c r="E3858" s="317">
        <v>6867.56</v>
      </c>
      <c r="F3858" s="317">
        <v>4223.55</v>
      </c>
      <c r="G3858" s="318">
        <v>40147</v>
      </c>
      <c r="H3858" s="318">
        <v>40533</v>
      </c>
      <c r="I3858" s="318">
        <v>49674</v>
      </c>
      <c r="J3858" s="315"/>
      <c r="K3858" s="315">
        <v>7525</v>
      </c>
      <c r="L3858" s="315" t="s">
        <v>3588</v>
      </c>
      <c r="M3858" s="315" t="s">
        <v>966</v>
      </c>
      <c r="N3858" s="315" t="s">
        <v>755</v>
      </c>
      <c r="O3858" s="315"/>
      <c r="P3858" s="315"/>
      <c r="Q3858" s="315"/>
    </row>
    <row r="3859" spans="1:17">
      <c r="A3859" s="315" t="s">
        <v>755</v>
      </c>
      <c r="B3859" s="315" t="s">
        <v>2095</v>
      </c>
      <c r="C3859" s="315" t="s">
        <v>2098</v>
      </c>
      <c r="D3859" s="316">
        <v>5.9</v>
      </c>
      <c r="E3859" s="317">
        <v>5400</v>
      </c>
      <c r="F3859" s="317">
        <v>2154.61</v>
      </c>
      <c r="G3859" s="318">
        <v>40178</v>
      </c>
      <c r="H3859" s="318">
        <v>41180</v>
      </c>
      <c r="I3859" s="318">
        <v>50405</v>
      </c>
      <c r="J3859" s="315"/>
      <c r="K3859" s="315">
        <v>6010</v>
      </c>
      <c r="L3859" s="315" t="s">
        <v>2282</v>
      </c>
      <c r="M3859" s="315" t="s">
        <v>788</v>
      </c>
      <c r="N3859" s="315" t="s">
        <v>755</v>
      </c>
      <c r="O3859" s="315"/>
      <c r="P3859" s="315"/>
      <c r="Q3859" s="315"/>
    </row>
    <row r="3860" spans="1:17">
      <c r="A3860" s="315" t="s">
        <v>755</v>
      </c>
      <c r="B3860" s="315" t="s">
        <v>2095</v>
      </c>
      <c r="C3860" s="315" t="s">
        <v>2098</v>
      </c>
      <c r="D3860" s="316">
        <v>5.9</v>
      </c>
      <c r="E3860" s="317">
        <v>4446</v>
      </c>
      <c r="F3860" s="317">
        <v>2147.42</v>
      </c>
      <c r="G3860" s="318">
        <v>40163</v>
      </c>
      <c r="H3860" s="318">
        <v>40693</v>
      </c>
      <c r="I3860" s="318">
        <v>50040</v>
      </c>
      <c r="J3860" s="315"/>
      <c r="K3860" s="315">
        <v>2022</v>
      </c>
      <c r="L3860" s="315" t="s">
        <v>2200</v>
      </c>
      <c r="M3860" s="315" t="s">
        <v>758</v>
      </c>
      <c r="N3860" s="315" t="s">
        <v>755</v>
      </c>
      <c r="O3860" s="315"/>
      <c r="P3860" s="315"/>
      <c r="Q3860" s="315"/>
    </row>
    <row r="3861" spans="1:17">
      <c r="A3861" s="315" t="s">
        <v>755</v>
      </c>
      <c r="B3861" s="315" t="s">
        <v>2095</v>
      </c>
      <c r="C3861" s="315" t="s">
        <v>2098</v>
      </c>
      <c r="D3861" s="316">
        <v>5.9</v>
      </c>
      <c r="E3861" s="317">
        <v>5557</v>
      </c>
      <c r="F3861" s="317">
        <v>3417.5699999999997</v>
      </c>
      <c r="G3861" s="318">
        <v>40241</v>
      </c>
      <c r="H3861" s="318">
        <v>40242</v>
      </c>
      <c r="I3861" s="318">
        <v>49674</v>
      </c>
      <c r="J3861" s="315"/>
      <c r="K3861" s="315">
        <v>5706</v>
      </c>
      <c r="L3861" s="315" t="s">
        <v>2793</v>
      </c>
      <c r="M3861" s="315" t="s">
        <v>776</v>
      </c>
      <c r="N3861" s="315" t="s">
        <v>755</v>
      </c>
      <c r="O3861" s="315"/>
      <c r="P3861" s="315"/>
      <c r="Q3861" s="315"/>
    </row>
    <row r="3862" spans="1:17">
      <c r="A3862" s="315" t="s">
        <v>755</v>
      </c>
      <c r="B3862" s="315" t="s">
        <v>2095</v>
      </c>
      <c r="C3862" s="315" t="s">
        <v>2098</v>
      </c>
      <c r="D3862" s="316">
        <v>5.9</v>
      </c>
      <c r="E3862" s="317">
        <v>6289</v>
      </c>
      <c r="F3862" s="317">
        <v>3867.7400000000002</v>
      </c>
      <c r="G3862" s="318">
        <v>40278</v>
      </c>
      <c r="H3862" s="318">
        <v>40308</v>
      </c>
      <c r="I3862" s="318">
        <v>49674</v>
      </c>
      <c r="J3862" s="315"/>
      <c r="K3862" s="315">
        <v>3317</v>
      </c>
      <c r="L3862" s="315" t="s">
        <v>3589</v>
      </c>
      <c r="M3862" s="315" t="s">
        <v>764</v>
      </c>
      <c r="N3862" s="315" t="s">
        <v>755</v>
      </c>
      <c r="O3862" s="315"/>
      <c r="P3862" s="315"/>
      <c r="Q3862" s="315"/>
    </row>
    <row r="3863" spans="1:17">
      <c r="A3863" s="315" t="s">
        <v>755</v>
      </c>
      <c r="B3863" s="315" t="s">
        <v>2095</v>
      </c>
      <c r="C3863" s="315" t="s">
        <v>2098</v>
      </c>
      <c r="D3863" s="316">
        <v>5.9</v>
      </c>
      <c r="E3863" s="317">
        <v>4074.9100000000003</v>
      </c>
      <c r="F3863" s="317">
        <v>2123.0300000000007</v>
      </c>
      <c r="G3863" s="318">
        <v>40302</v>
      </c>
      <c r="H3863" s="318">
        <v>40242</v>
      </c>
      <c r="I3863" s="318">
        <v>49674</v>
      </c>
      <c r="J3863" s="315"/>
      <c r="K3863" s="315">
        <v>4103</v>
      </c>
      <c r="L3863" s="315" t="s">
        <v>2427</v>
      </c>
      <c r="M3863" s="315" t="s">
        <v>1484</v>
      </c>
      <c r="N3863" s="315" t="s">
        <v>755</v>
      </c>
      <c r="O3863" s="315"/>
      <c r="P3863" s="315"/>
      <c r="Q3863" s="315"/>
    </row>
    <row r="3864" spans="1:17">
      <c r="A3864" s="315" t="s">
        <v>755</v>
      </c>
      <c r="B3864" s="315" t="s">
        <v>2095</v>
      </c>
      <c r="C3864" s="315" t="s">
        <v>2098</v>
      </c>
      <c r="D3864" s="316">
        <v>5.9</v>
      </c>
      <c r="E3864" s="317">
        <v>4192</v>
      </c>
      <c r="F3864" s="317">
        <v>2578.09</v>
      </c>
      <c r="G3864" s="318">
        <v>40302</v>
      </c>
      <c r="H3864" s="318">
        <v>40331</v>
      </c>
      <c r="I3864" s="318">
        <v>49674</v>
      </c>
      <c r="J3864" s="315"/>
      <c r="K3864" s="315">
        <v>4441</v>
      </c>
      <c r="L3864" s="315" t="s">
        <v>2487</v>
      </c>
      <c r="M3864" s="315" t="s">
        <v>1484</v>
      </c>
      <c r="N3864" s="315" t="s">
        <v>755</v>
      </c>
      <c r="O3864" s="315"/>
      <c r="P3864" s="315"/>
      <c r="Q3864" s="315"/>
    </row>
    <row r="3865" spans="1:17">
      <c r="A3865" s="315" t="s">
        <v>755</v>
      </c>
      <c r="B3865" s="315" t="s">
        <v>2095</v>
      </c>
      <c r="C3865" s="315" t="s">
        <v>2098</v>
      </c>
      <c r="D3865" s="316">
        <v>5.9</v>
      </c>
      <c r="E3865" s="317">
        <v>6622.92</v>
      </c>
      <c r="F3865" s="317">
        <v>4967.1899999999987</v>
      </c>
      <c r="G3865" s="318">
        <v>40318</v>
      </c>
      <c r="H3865" s="318">
        <v>40043</v>
      </c>
      <c r="I3865" s="318">
        <v>49309</v>
      </c>
      <c r="J3865" s="315"/>
      <c r="K3865" s="315">
        <v>9500</v>
      </c>
      <c r="L3865" s="315" t="s">
        <v>2832</v>
      </c>
      <c r="M3865" s="315" t="s">
        <v>770</v>
      </c>
      <c r="N3865" s="315" t="s">
        <v>755</v>
      </c>
      <c r="O3865" s="315"/>
      <c r="P3865" s="315"/>
      <c r="Q3865" s="315"/>
    </row>
    <row r="3866" spans="1:17">
      <c r="A3866" s="315" t="s">
        <v>755</v>
      </c>
      <c r="B3866" s="315" t="s">
        <v>2095</v>
      </c>
      <c r="C3866" s="315" t="s">
        <v>2098</v>
      </c>
      <c r="D3866" s="316">
        <v>5.9</v>
      </c>
      <c r="E3866" s="317">
        <v>6150</v>
      </c>
      <c r="F3866" s="317">
        <v>3782.26</v>
      </c>
      <c r="G3866" s="318">
        <v>40372</v>
      </c>
      <c r="H3866" s="318">
        <v>40500</v>
      </c>
      <c r="I3866" s="318">
        <v>49674</v>
      </c>
      <c r="J3866" s="315"/>
      <c r="K3866" s="315">
        <v>4515</v>
      </c>
      <c r="L3866" s="315" t="s">
        <v>2361</v>
      </c>
      <c r="M3866" s="315" t="s">
        <v>1296</v>
      </c>
      <c r="N3866" s="315" t="s">
        <v>755</v>
      </c>
      <c r="O3866" s="315"/>
      <c r="P3866" s="315"/>
      <c r="Q3866" s="315"/>
    </row>
    <row r="3867" spans="1:17">
      <c r="A3867" s="315" t="s">
        <v>755</v>
      </c>
      <c r="B3867" s="315" t="s">
        <v>2095</v>
      </c>
      <c r="C3867" s="315" t="s">
        <v>2098</v>
      </c>
      <c r="D3867" s="316">
        <v>5.9</v>
      </c>
      <c r="E3867" s="317">
        <v>5649</v>
      </c>
      <c r="F3867" s="317">
        <v>3474.14</v>
      </c>
      <c r="G3867" s="318">
        <v>40372</v>
      </c>
      <c r="H3867" s="318">
        <v>40536</v>
      </c>
      <c r="I3867" s="318">
        <v>49674</v>
      </c>
      <c r="J3867" s="315"/>
      <c r="K3867" s="315">
        <v>3132</v>
      </c>
      <c r="L3867" s="315" t="s">
        <v>3224</v>
      </c>
      <c r="M3867" s="315" t="s">
        <v>764</v>
      </c>
      <c r="N3867" s="315" t="s">
        <v>755</v>
      </c>
      <c r="O3867" s="315"/>
      <c r="P3867" s="315"/>
      <c r="Q3867" s="315"/>
    </row>
    <row r="3868" spans="1:17">
      <c r="A3868" s="315" t="s">
        <v>755</v>
      </c>
      <c r="B3868" s="315" t="s">
        <v>2095</v>
      </c>
      <c r="C3868" s="315" t="s">
        <v>2098</v>
      </c>
      <c r="D3868" s="316">
        <v>5.9</v>
      </c>
      <c r="E3868" s="317">
        <v>6923</v>
      </c>
      <c r="F3868" s="317">
        <v>4257.6600000000008</v>
      </c>
      <c r="G3868" s="318">
        <v>40387</v>
      </c>
      <c r="H3868" s="318">
        <v>40347</v>
      </c>
      <c r="I3868" s="318">
        <v>49674</v>
      </c>
      <c r="J3868" s="315"/>
      <c r="K3868" s="315">
        <v>2035</v>
      </c>
      <c r="L3868" s="315" t="s">
        <v>2714</v>
      </c>
      <c r="M3868" s="315" t="s">
        <v>758</v>
      </c>
      <c r="N3868" s="315" t="s">
        <v>755</v>
      </c>
      <c r="O3868" s="315"/>
      <c r="P3868" s="315"/>
      <c r="Q3868" s="315"/>
    </row>
    <row r="3869" spans="1:17">
      <c r="A3869" s="315" t="s">
        <v>750</v>
      </c>
      <c r="B3869" s="315" t="s">
        <v>2095</v>
      </c>
      <c r="C3869" s="315" t="s">
        <v>2098</v>
      </c>
      <c r="D3869" s="316">
        <v>5.9</v>
      </c>
      <c r="E3869" s="317">
        <v>5672</v>
      </c>
      <c r="F3869" s="317">
        <v>3229.89</v>
      </c>
      <c r="G3869" s="318">
        <v>40492</v>
      </c>
      <c r="H3869" s="318">
        <v>40541</v>
      </c>
      <c r="I3869" s="318">
        <v>49674</v>
      </c>
      <c r="J3869" s="315"/>
      <c r="K3869" s="315">
        <v>3773</v>
      </c>
      <c r="L3869" s="315" t="s">
        <v>3053</v>
      </c>
      <c r="M3869" s="315" t="s">
        <v>764</v>
      </c>
      <c r="N3869" s="315" t="s">
        <v>750</v>
      </c>
      <c r="O3869" s="315"/>
      <c r="P3869" s="315"/>
      <c r="Q3869" s="315"/>
    </row>
    <row r="3870" spans="1:17">
      <c r="A3870" s="315" t="s">
        <v>755</v>
      </c>
      <c r="B3870" s="315" t="s">
        <v>2095</v>
      </c>
      <c r="C3870" s="315" t="s">
        <v>2098</v>
      </c>
      <c r="D3870" s="316">
        <v>5.9</v>
      </c>
      <c r="E3870" s="317">
        <v>4765</v>
      </c>
      <c r="F3870" s="317">
        <v>1901.23</v>
      </c>
      <c r="G3870" s="318">
        <v>40574</v>
      </c>
      <c r="H3870" s="318">
        <v>41087</v>
      </c>
      <c r="I3870" s="318">
        <v>50405</v>
      </c>
      <c r="J3870" s="315"/>
      <c r="K3870" s="315">
        <v>8342</v>
      </c>
      <c r="L3870" s="315" t="s">
        <v>2827</v>
      </c>
      <c r="M3870" s="315" t="s">
        <v>784</v>
      </c>
      <c r="N3870" s="315" t="s">
        <v>755</v>
      </c>
      <c r="O3870" s="315"/>
      <c r="P3870" s="315"/>
      <c r="Q3870" s="315"/>
    </row>
    <row r="3871" spans="1:17">
      <c r="A3871" s="315" t="s">
        <v>750</v>
      </c>
      <c r="B3871" s="315" t="s">
        <v>2095</v>
      </c>
      <c r="C3871" s="315" t="s">
        <v>2096</v>
      </c>
      <c r="D3871" s="316">
        <v>5.9</v>
      </c>
      <c r="E3871" s="317">
        <v>4732</v>
      </c>
      <c r="F3871" s="317">
        <v>2801.34</v>
      </c>
      <c r="G3871" s="318">
        <v>40611</v>
      </c>
      <c r="H3871" s="318">
        <v>40605</v>
      </c>
      <c r="I3871" s="318">
        <v>50040</v>
      </c>
      <c r="J3871" s="315"/>
      <c r="K3871" s="315">
        <v>3045</v>
      </c>
      <c r="L3871" s="315" t="s">
        <v>2495</v>
      </c>
      <c r="M3871" s="315" t="s">
        <v>764</v>
      </c>
      <c r="N3871" s="315" t="s">
        <v>750</v>
      </c>
      <c r="O3871" s="315"/>
      <c r="P3871" s="315"/>
      <c r="Q3871" s="315"/>
    </row>
    <row r="3872" spans="1:17">
      <c r="A3872" s="315" t="s">
        <v>755</v>
      </c>
      <c r="B3872" s="315" t="s">
        <v>2095</v>
      </c>
      <c r="C3872" s="315" t="s">
        <v>2098</v>
      </c>
      <c r="D3872" s="316">
        <v>5.9</v>
      </c>
      <c r="E3872" s="317">
        <v>6265.23</v>
      </c>
      <c r="F3872" s="317">
        <v>3026.09</v>
      </c>
      <c r="G3872" s="318">
        <v>40632</v>
      </c>
      <c r="H3872" s="318">
        <v>40883</v>
      </c>
      <c r="I3872" s="318">
        <v>50040</v>
      </c>
      <c r="J3872" s="315"/>
      <c r="K3872" s="315">
        <v>8590</v>
      </c>
      <c r="L3872" s="315" t="s">
        <v>2387</v>
      </c>
      <c r="M3872" s="315" t="s">
        <v>792</v>
      </c>
      <c r="N3872" s="315" t="s">
        <v>755</v>
      </c>
      <c r="O3872" s="315"/>
      <c r="P3872" s="315"/>
      <c r="Q3872" s="315"/>
    </row>
    <row r="3873" spans="1:17">
      <c r="A3873" s="315" t="s">
        <v>755</v>
      </c>
      <c r="B3873" s="315" t="s">
        <v>2095</v>
      </c>
      <c r="C3873" s="315" t="s">
        <v>2098</v>
      </c>
      <c r="D3873" s="316">
        <v>5.9</v>
      </c>
      <c r="E3873" s="317">
        <v>4767</v>
      </c>
      <c r="F3873" s="317">
        <v>1902.03</v>
      </c>
      <c r="G3873" s="318">
        <v>40650</v>
      </c>
      <c r="H3873" s="318">
        <v>41097</v>
      </c>
      <c r="I3873" s="318">
        <v>50405</v>
      </c>
      <c r="J3873" s="315"/>
      <c r="K3873" s="315">
        <v>5727</v>
      </c>
      <c r="L3873" s="315" t="s">
        <v>3021</v>
      </c>
      <c r="M3873" s="315" t="s">
        <v>776</v>
      </c>
      <c r="N3873" s="315" t="s">
        <v>755</v>
      </c>
      <c r="O3873" s="315"/>
      <c r="P3873" s="315"/>
      <c r="Q3873" s="315"/>
    </row>
    <row r="3874" spans="1:17">
      <c r="A3874" s="315" t="s">
        <v>755</v>
      </c>
      <c r="B3874" s="315" t="s">
        <v>2095</v>
      </c>
      <c r="C3874" s="315" t="s">
        <v>2098</v>
      </c>
      <c r="D3874" s="316">
        <v>5.9</v>
      </c>
      <c r="E3874" s="317">
        <v>4732</v>
      </c>
      <c r="F3874" s="317">
        <v>1930.65</v>
      </c>
      <c r="G3874" s="318">
        <v>40674</v>
      </c>
      <c r="H3874" s="318">
        <v>40697</v>
      </c>
      <c r="I3874" s="318">
        <v>50040</v>
      </c>
      <c r="J3874" s="315"/>
      <c r="K3874" s="315">
        <v>8623</v>
      </c>
      <c r="L3874" s="315" t="s">
        <v>2385</v>
      </c>
      <c r="M3874" s="315" t="s">
        <v>784</v>
      </c>
      <c r="N3874" s="315" t="s">
        <v>755</v>
      </c>
      <c r="O3874" s="315"/>
      <c r="P3874" s="315"/>
      <c r="Q3874" s="315"/>
    </row>
    <row r="3875" spans="1:17">
      <c r="A3875" s="315" t="s">
        <v>755</v>
      </c>
      <c r="B3875" s="315" t="s">
        <v>2095</v>
      </c>
      <c r="C3875" s="315" t="s">
        <v>2098</v>
      </c>
      <c r="D3875" s="316">
        <v>5.9</v>
      </c>
      <c r="E3875" s="317">
        <v>5719</v>
      </c>
      <c r="F3875" s="317">
        <v>2762.2799999999997</v>
      </c>
      <c r="G3875" s="318">
        <v>40675</v>
      </c>
      <c r="H3875" s="318">
        <v>40778</v>
      </c>
      <c r="I3875" s="318">
        <v>50040</v>
      </c>
      <c r="J3875" s="315"/>
      <c r="K3875" s="315">
        <v>3263</v>
      </c>
      <c r="L3875" s="315" t="s">
        <v>3009</v>
      </c>
      <c r="M3875" s="315" t="s">
        <v>764</v>
      </c>
      <c r="N3875" s="315" t="s">
        <v>755</v>
      </c>
      <c r="O3875" s="315"/>
      <c r="P3875" s="315"/>
      <c r="Q3875" s="315"/>
    </row>
    <row r="3876" spans="1:17">
      <c r="A3876" s="315" t="s">
        <v>755</v>
      </c>
      <c r="B3876" s="315" t="s">
        <v>2095</v>
      </c>
      <c r="C3876" s="315" t="s">
        <v>2098</v>
      </c>
      <c r="D3876" s="316">
        <v>5.9</v>
      </c>
      <c r="E3876" s="317">
        <v>4996</v>
      </c>
      <c r="F3876" s="317">
        <v>2413.06</v>
      </c>
      <c r="G3876" s="318">
        <v>40680</v>
      </c>
      <c r="H3876" s="318">
        <v>40695</v>
      </c>
      <c r="I3876" s="318">
        <v>50040</v>
      </c>
      <c r="J3876" s="315"/>
      <c r="K3876" s="315">
        <v>4410</v>
      </c>
      <c r="L3876" s="315" t="s">
        <v>2428</v>
      </c>
      <c r="M3876" s="315" t="s">
        <v>1484</v>
      </c>
      <c r="N3876" s="315" t="s">
        <v>755</v>
      </c>
      <c r="O3876" s="315"/>
      <c r="P3876" s="315"/>
      <c r="Q3876" s="315"/>
    </row>
    <row r="3877" spans="1:17">
      <c r="A3877" s="315" t="s">
        <v>755</v>
      </c>
      <c r="B3877" s="315" t="s">
        <v>2095</v>
      </c>
      <c r="C3877" s="315" t="s">
        <v>2098</v>
      </c>
      <c r="D3877" s="316">
        <v>5.9</v>
      </c>
      <c r="E3877" s="317">
        <v>6546.65</v>
      </c>
      <c r="F3877" s="317">
        <v>3162.03</v>
      </c>
      <c r="G3877" s="318">
        <v>40687</v>
      </c>
      <c r="H3877" s="318">
        <v>40760</v>
      </c>
      <c r="I3877" s="318">
        <v>50040</v>
      </c>
      <c r="J3877" s="315"/>
      <c r="K3877" s="315">
        <v>7524</v>
      </c>
      <c r="L3877" s="315" t="s">
        <v>1142</v>
      </c>
      <c r="M3877" s="315" t="s">
        <v>966</v>
      </c>
      <c r="N3877" s="315" t="s">
        <v>755</v>
      </c>
      <c r="O3877" s="315"/>
      <c r="P3877" s="315"/>
      <c r="Q3877" s="315"/>
    </row>
    <row r="3878" spans="1:17">
      <c r="A3878" s="315" t="s">
        <v>755</v>
      </c>
      <c r="B3878" s="315" t="s">
        <v>2095</v>
      </c>
      <c r="C3878" s="315" t="s">
        <v>2096</v>
      </c>
      <c r="D3878" s="316">
        <v>5.9</v>
      </c>
      <c r="E3878" s="317">
        <v>6323.01</v>
      </c>
      <c r="F3878" s="317">
        <v>3743.22</v>
      </c>
      <c r="G3878" s="318">
        <v>40704</v>
      </c>
      <c r="H3878" s="318">
        <v>40843</v>
      </c>
      <c r="I3878" s="318">
        <v>50040</v>
      </c>
      <c r="J3878" s="315"/>
      <c r="K3878" s="315">
        <v>8335</v>
      </c>
      <c r="L3878" s="315" t="s">
        <v>2425</v>
      </c>
      <c r="M3878" s="315" t="s">
        <v>784</v>
      </c>
      <c r="N3878" s="315" t="s">
        <v>755</v>
      </c>
      <c r="O3878" s="315"/>
      <c r="P3878" s="315"/>
      <c r="Q3878" s="315"/>
    </row>
    <row r="3879" spans="1:17">
      <c r="A3879" s="315" t="s">
        <v>755</v>
      </c>
      <c r="B3879" s="315" t="s">
        <v>2095</v>
      </c>
      <c r="C3879" s="315" t="s">
        <v>2096</v>
      </c>
      <c r="D3879" s="316">
        <v>5.9</v>
      </c>
      <c r="E3879" s="317">
        <v>1809</v>
      </c>
      <c r="F3879" s="317">
        <v>405.22</v>
      </c>
      <c r="G3879" s="318">
        <v>40840</v>
      </c>
      <c r="H3879" s="318">
        <v>42572</v>
      </c>
      <c r="I3879" s="318">
        <v>50040</v>
      </c>
      <c r="J3879" s="315"/>
      <c r="K3879" s="315">
        <v>8107</v>
      </c>
      <c r="L3879" s="315" t="s">
        <v>919</v>
      </c>
      <c r="M3879" s="315" t="s">
        <v>784</v>
      </c>
      <c r="N3879" s="315" t="s">
        <v>755</v>
      </c>
      <c r="O3879" s="315"/>
      <c r="P3879" s="315"/>
      <c r="Q3879" s="315"/>
    </row>
    <row r="3880" spans="1:17">
      <c r="A3880" s="315" t="s">
        <v>755</v>
      </c>
      <c r="B3880" s="315" t="s">
        <v>2095</v>
      </c>
      <c r="C3880" s="315" t="s">
        <v>2098</v>
      </c>
      <c r="D3880" s="316">
        <v>5.91</v>
      </c>
      <c r="E3880" s="317">
        <v>4257.7699999999995</v>
      </c>
      <c r="F3880" s="317">
        <v>1214.78</v>
      </c>
      <c r="G3880" s="318">
        <v>40690</v>
      </c>
      <c r="H3880" s="318">
        <v>41177</v>
      </c>
      <c r="I3880" s="318">
        <v>50405</v>
      </c>
      <c r="J3880" s="315"/>
      <c r="K3880" s="315">
        <v>9450</v>
      </c>
      <c r="L3880" s="315" t="s">
        <v>1087</v>
      </c>
      <c r="M3880" s="315" t="s">
        <v>770</v>
      </c>
      <c r="N3880" s="315" t="s">
        <v>755</v>
      </c>
      <c r="O3880" s="315"/>
      <c r="P3880" s="315"/>
      <c r="Q3880" s="315"/>
    </row>
    <row r="3881" spans="1:17">
      <c r="A3881" s="315" t="s">
        <v>755</v>
      </c>
      <c r="B3881" s="315" t="s">
        <v>2095</v>
      </c>
      <c r="C3881" s="315" t="s">
        <v>2096</v>
      </c>
      <c r="D3881" s="316">
        <v>5.92</v>
      </c>
      <c r="E3881" s="317">
        <v>5678.0100000000011</v>
      </c>
      <c r="F3881" s="317">
        <v>3361.39</v>
      </c>
      <c r="G3881" s="318">
        <v>40554</v>
      </c>
      <c r="H3881" s="318">
        <v>40725</v>
      </c>
      <c r="I3881" s="318">
        <v>50040</v>
      </c>
      <c r="J3881" s="315"/>
      <c r="K3881" s="315">
        <v>9450</v>
      </c>
      <c r="L3881" s="315" t="s">
        <v>1087</v>
      </c>
      <c r="M3881" s="315" t="s">
        <v>770</v>
      </c>
      <c r="N3881" s="315" t="s">
        <v>755</v>
      </c>
      <c r="O3881" s="315"/>
      <c r="P3881" s="315"/>
      <c r="Q3881" s="315"/>
    </row>
    <row r="3882" spans="1:17">
      <c r="A3882" s="315" t="s">
        <v>755</v>
      </c>
      <c r="B3882" s="315" t="s">
        <v>2095</v>
      </c>
      <c r="C3882" s="315" t="s">
        <v>2098</v>
      </c>
      <c r="D3882" s="316">
        <v>5.92</v>
      </c>
      <c r="E3882" s="317">
        <v>4515</v>
      </c>
      <c r="F3882" s="317">
        <v>2180.75</v>
      </c>
      <c r="G3882" s="318">
        <v>40633</v>
      </c>
      <c r="H3882" s="318">
        <v>40585</v>
      </c>
      <c r="I3882" s="318">
        <v>50040</v>
      </c>
      <c r="J3882" s="315"/>
      <c r="K3882" s="315">
        <v>6955</v>
      </c>
      <c r="L3882" s="315" t="s">
        <v>3590</v>
      </c>
      <c r="M3882" s="315" t="s">
        <v>811</v>
      </c>
      <c r="N3882" s="315" t="s">
        <v>755</v>
      </c>
      <c r="O3882" s="315"/>
      <c r="P3882" s="315"/>
      <c r="Q3882" s="315"/>
    </row>
    <row r="3883" spans="1:17">
      <c r="A3883" s="315" t="s">
        <v>755</v>
      </c>
      <c r="B3883" s="315" t="s">
        <v>2095</v>
      </c>
      <c r="C3883" s="315" t="s">
        <v>2098</v>
      </c>
      <c r="D3883" s="316">
        <v>5.92</v>
      </c>
      <c r="E3883" s="317">
        <v>5171</v>
      </c>
      <c r="F3883" s="317">
        <v>2497.5999999999995</v>
      </c>
      <c r="G3883" s="318">
        <v>40689</v>
      </c>
      <c r="H3883" s="318">
        <v>40745</v>
      </c>
      <c r="I3883" s="318">
        <v>50040</v>
      </c>
      <c r="J3883" s="315"/>
      <c r="K3883" s="315">
        <v>3662</v>
      </c>
      <c r="L3883" s="315" t="s">
        <v>2543</v>
      </c>
      <c r="M3883" s="315" t="s">
        <v>764</v>
      </c>
      <c r="N3883" s="315" t="s">
        <v>755</v>
      </c>
      <c r="O3883" s="315"/>
      <c r="P3883" s="315"/>
      <c r="Q3883" s="315"/>
    </row>
    <row r="3884" spans="1:17">
      <c r="A3884" s="315" t="s">
        <v>755</v>
      </c>
      <c r="B3884" s="315" t="s">
        <v>2095</v>
      </c>
      <c r="C3884" s="315" t="s">
        <v>2098</v>
      </c>
      <c r="D3884" s="316">
        <v>5.92</v>
      </c>
      <c r="E3884" s="317">
        <v>6218</v>
      </c>
      <c r="F3884" s="317">
        <v>3003.3</v>
      </c>
      <c r="G3884" s="318">
        <v>40731</v>
      </c>
      <c r="H3884" s="318">
        <v>40785</v>
      </c>
      <c r="I3884" s="318">
        <v>50040</v>
      </c>
      <c r="J3884" s="315"/>
      <c r="K3884" s="315">
        <v>3315</v>
      </c>
      <c r="L3884" s="315" t="s">
        <v>2148</v>
      </c>
      <c r="M3884" s="315" t="s">
        <v>764</v>
      </c>
      <c r="N3884" s="315" t="s">
        <v>755</v>
      </c>
      <c r="O3884" s="315"/>
      <c r="P3884" s="315"/>
      <c r="Q3884" s="315"/>
    </row>
    <row r="3885" spans="1:17">
      <c r="A3885" s="315" t="s">
        <v>755</v>
      </c>
      <c r="B3885" s="315" t="s">
        <v>2095</v>
      </c>
      <c r="C3885" s="315" t="s">
        <v>2098</v>
      </c>
      <c r="D3885" s="316">
        <v>5.92</v>
      </c>
      <c r="E3885" s="317">
        <v>2732.68</v>
      </c>
      <c r="F3885" s="317">
        <v>1319.88</v>
      </c>
      <c r="G3885" s="318">
        <v>40808</v>
      </c>
      <c r="H3885" s="318">
        <v>40831</v>
      </c>
      <c r="I3885" s="318">
        <v>50040</v>
      </c>
      <c r="J3885" s="315"/>
      <c r="K3885" s="315">
        <v>4132</v>
      </c>
      <c r="L3885" s="315" t="s">
        <v>2422</v>
      </c>
      <c r="M3885" s="315" t="s">
        <v>1484</v>
      </c>
      <c r="N3885" s="315" t="s">
        <v>755</v>
      </c>
      <c r="O3885" s="315"/>
      <c r="P3885" s="315"/>
      <c r="Q3885" s="315"/>
    </row>
    <row r="3886" spans="1:17">
      <c r="A3886" s="315" t="s">
        <v>755</v>
      </c>
      <c r="B3886" s="315" t="s">
        <v>2095</v>
      </c>
      <c r="C3886" s="315" t="s">
        <v>2096</v>
      </c>
      <c r="D3886" s="316">
        <v>5.92</v>
      </c>
      <c r="E3886" s="317">
        <v>2831</v>
      </c>
      <c r="F3886" s="317">
        <v>1542.8999999999999</v>
      </c>
      <c r="G3886" s="318">
        <v>40811</v>
      </c>
      <c r="H3886" s="318">
        <v>40935</v>
      </c>
      <c r="I3886" s="318">
        <v>50405</v>
      </c>
      <c r="J3886" s="315"/>
      <c r="K3886" s="315">
        <v>3250</v>
      </c>
      <c r="L3886" s="315" t="s">
        <v>1732</v>
      </c>
      <c r="M3886" s="315" t="s">
        <v>764</v>
      </c>
      <c r="N3886" s="315" t="s">
        <v>755</v>
      </c>
      <c r="O3886" s="315"/>
      <c r="P3886" s="315"/>
      <c r="Q3886" s="315"/>
    </row>
    <row r="3887" spans="1:17">
      <c r="A3887" s="315" t="s">
        <v>755</v>
      </c>
      <c r="B3887" s="315" t="s">
        <v>2095</v>
      </c>
      <c r="C3887" s="315" t="s">
        <v>2096</v>
      </c>
      <c r="D3887" s="316">
        <v>5.95</v>
      </c>
      <c r="E3887" s="317">
        <v>2634.2299999999996</v>
      </c>
      <c r="F3887" s="317">
        <v>1435.64</v>
      </c>
      <c r="G3887" s="318">
        <v>40821</v>
      </c>
      <c r="H3887" s="318">
        <v>40967</v>
      </c>
      <c r="I3887" s="318">
        <v>50405</v>
      </c>
      <c r="J3887" s="315"/>
      <c r="K3887" s="315">
        <v>9323</v>
      </c>
      <c r="L3887" s="315" t="s">
        <v>1955</v>
      </c>
      <c r="M3887" s="315" t="s">
        <v>770</v>
      </c>
      <c r="N3887" s="315" t="s">
        <v>755</v>
      </c>
      <c r="O3887" s="315"/>
      <c r="P3887" s="315"/>
      <c r="Q3887" s="315"/>
    </row>
    <row r="3888" spans="1:17">
      <c r="A3888" s="315" t="s">
        <v>755</v>
      </c>
      <c r="B3888" s="315" t="s">
        <v>2095</v>
      </c>
      <c r="C3888" s="315" t="s">
        <v>2098</v>
      </c>
      <c r="D3888" s="316">
        <v>5.99</v>
      </c>
      <c r="E3888" s="317">
        <v>5620</v>
      </c>
      <c r="F3888" s="317">
        <v>2028.83</v>
      </c>
      <c r="G3888" s="318">
        <v>40477</v>
      </c>
      <c r="H3888" s="318">
        <v>41270</v>
      </c>
      <c r="I3888" s="318">
        <v>50405</v>
      </c>
      <c r="J3888" s="315"/>
      <c r="K3888" s="315">
        <v>3629</v>
      </c>
      <c r="L3888" s="315" t="s">
        <v>3591</v>
      </c>
      <c r="M3888" s="315" t="s">
        <v>764</v>
      </c>
      <c r="N3888" s="315" t="s">
        <v>755</v>
      </c>
      <c r="O3888" s="315"/>
      <c r="P3888" s="315"/>
      <c r="Q3888" s="315"/>
    </row>
    <row r="3889" spans="1:17">
      <c r="A3889" s="315" t="s">
        <v>750</v>
      </c>
      <c r="B3889" s="315" t="s">
        <v>2095</v>
      </c>
      <c r="C3889" s="315" t="s">
        <v>2098</v>
      </c>
      <c r="D3889" s="316">
        <v>5.99</v>
      </c>
      <c r="E3889" s="317">
        <v>5319.6500000000005</v>
      </c>
      <c r="F3889" s="317">
        <v>2187</v>
      </c>
      <c r="G3889" s="318">
        <v>40767</v>
      </c>
      <c r="H3889" s="318">
        <v>40911</v>
      </c>
      <c r="I3889" s="318">
        <v>50405</v>
      </c>
      <c r="J3889" s="315"/>
      <c r="K3889" s="315">
        <v>4142</v>
      </c>
      <c r="L3889" s="315" t="s">
        <v>3086</v>
      </c>
      <c r="M3889" s="315" t="s">
        <v>1484</v>
      </c>
      <c r="N3889" s="315" t="s">
        <v>750</v>
      </c>
      <c r="O3889" s="315"/>
      <c r="P3889" s="315"/>
      <c r="Q3889" s="315"/>
    </row>
    <row r="3890" spans="1:17">
      <c r="A3890" s="315" t="s">
        <v>755</v>
      </c>
      <c r="B3890" s="315" t="s">
        <v>2095</v>
      </c>
      <c r="C3890" s="315" t="s">
        <v>2098</v>
      </c>
      <c r="D3890" s="316">
        <v>6</v>
      </c>
      <c r="E3890" s="317">
        <v>5840</v>
      </c>
      <c r="F3890" s="317">
        <v>2820.72</v>
      </c>
      <c r="G3890" s="318">
        <v>39569</v>
      </c>
      <c r="H3890" s="318">
        <v>40710</v>
      </c>
      <c r="I3890" s="318">
        <v>50040</v>
      </c>
      <c r="J3890" s="315"/>
      <c r="K3890" s="315">
        <v>8600</v>
      </c>
      <c r="L3890" s="315" t="s">
        <v>1806</v>
      </c>
      <c r="M3890" s="315" t="s">
        <v>784</v>
      </c>
      <c r="N3890" s="315" t="s">
        <v>755</v>
      </c>
      <c r="O3890" s="315"/>
      <c r="P3890" s="315"/>
      <c r="Q3890" s="315"/>
    </row>
    <row r="3891" spans="1:17">
      <c r="A3891" s="315" t="s">
        <v>755</v>
      </c>
      <c r="B3891" s="315" t="s">
        <v>2095</v>
      </c>
      <c r="C3891" s="315" t="s">
        <v>2098</v>
      </c>
      <c r="D3891" s="316">
        <v>6</v>
      </c>
      <c r="E3891" s="317">
        <v>6346</v>
      </c>
      <c r="F3891" s="317">
        <v>4759.5</v>
      </c>
      <c r="G3891" s="318">
        <v>39570</v>
      </c>
      <c r="H3891" s="318">
        <v>39555</v>
      </c>
      <c r="I3891" s="318">
        <v>48944</v>
      </c>
      <c r="J3891" s="315"/>
      <c r="K3891" s="315">
        <v>1785</v>
      </c>
      <c r="L3891" s="315" t="s">
        <v>3414</v>
      </c>
      <c r="M3891" s="315" t="s">
        <v>761</v>
      </c>
      <c r="N3891" s="315" t="s">
        <v>755</v>
      </c>
      <c r="O3891" s="315"/>
      <c r="P3891" s="315"/>
      <c r="Q3891" s="315"/>
    </row>
    <row r="3892" spans="1:17">
      <c r="A3892" s="315" t="s">
        <v>755</v>
      </c>
      <c r="B3892" s="315" t="s">
        <v>2095</v>
      </c>
      <c r="C3892" s="315" t="s">
        <v>2098</v>
      </c>
      <c r="D3892" s="316">
        <v>6</v>
      </c>
      <c r="E3892" s="317">
        <v>6132</v>
      </c>
      <c r="F3892" s="317">
        <v>4599</v>
      </c>
      <c r="G3892" s="318">
        <v>39570</v>
      </c>
      <c r="H3892" s="318">
        <v>39640</v>
      </c>
      <c r="I3892" s="318">
        <v>48914</v>
      </c>
      <c r="J3892" s="315"/>
      <c r="K3892" s="315">
        <v>8630</v>
      </c>
      <c r="L3892" s="315" t="s">
        <v>1044</v>
      </c>
      <c r="M3892" s="315" t="s">
        <v>784</v>
      </c>
      <c r="N3892" s="315" t="s">
        <v>755</v>
      </c>
      <c r="O3892" s="315"/>
      <c r="P3892" s="315"/>
      <c r="Q3892" s="315"/>
    </row>
    <row r="3893" spans="1:17">
      <c r="A3893" s="315" t="s">
        <v>755</v>
      </c>
      <c r="B3893" s="315" t="s">
        <v>2095</v>
      </c>
      <c r="C3893" s="315" t="s">
        <v>2098</v>
      </c>
      <c r="D3893" s="316">
        <v>6</v>
      </c>
      <c r="E3893" s="317">
        <v>7244</v>
      </c>
      <c r="F3893" s="317">
        <v>4556.4799999999996</v>
      </c>
      <c r="G3893" s="318">
        <v>39570</v>
      </c>
      <c r="H3893" s="318">
        <v>39594</v>
      </c>
      <c r="I3893" s="318">
        <v>48944</v>
      </c>
      <c r="J3893" s="315"/>
      <c r="K3893" s="315">
        <v>1175</v>
      </c>
      <c r="L3893" s="315" t="s">
        <v>2221</v>
      </c>
      <c r="M3893" s="315" t="s">
        <v>766</v>
      </c>
      <c r="N3893" s="315" t="s">
        <v>755</v>
      </c>
      <c r="O3893" s="315"/>
      <c r="P3893" s="315"/>
      <c r="Q3893" s="315"/>
    </row>
    <row r="3894" spans="1:17">
      <c r="A3894" s="315" t="s">
        <v>755</v>
      </c>
      <c r="B3894" s="315" t="s">
        <v>2095</v>
      </c>
      <c r="C3894" s="315" t="s">
        <v>2098</v>
      </c>
      <c r="D3894" s="316">
        <v>6</v>
      </c>
      <c r="E3894" s="317">
        <v>6437.85</v>
      </c>
      <c r="F3894" s="317">
        <v>4828.4000000000005</v>
      </c>
      <c r="G3894" s="318">
        <v>39570</v>
      </c>
      <c r="H3894" s="318">
        <v>39583</v>
      </c>
      <c r="I3894" s="318">
        <v>48944</v>
      </c>
      <c r="J3894" s="315"/>
      <c r="K3894" s="315">
        <v>4419</v>
      </c>
      <c r="L3894" s="315" t="s">
        <v>3592</v>
      </c>
      <c r="M3894" s="315" t="s">
        <v>1484</v>
      </c>
      <c r="N3894" s="315" t="s">
        <v>755</v>
      </c>
      <c r="O3894" s="315"/>
      <c r="P3894" s="315"/>
      <c r="Q3894" s="315"/>
    </row>
    <row r="3895" spans="1:17">
      <c r="A3895" s="315" t="s">
        <v>755</v>
      </c>
      <c r="B3895" s="315" t="s">
        <v>2095</v>
      </c>
      <c r="C3895" s="315" t="s">
        <v>2096</v>
      </c>
      <c r="D3895" s="316">
        <v>6</v>
      </c>
      <c r="E3895" s="317">
        <v>5521</v>
      </c>
      <c r="F3895" s="317">
        <v>4968.9000000000005</v>
      </c>
      <c r="G3895" s="318">
        <v>39569</v>
      </c>
      <c r="H3895" s="318">
        <v>39968</v>
      </c>
      <c r="I3895" s="318">
        <v>49279</v>
      </c>
      <c r="J3895" s="315"/>
      <c r="K3895" s="315">
        <v>1346</v>
      </c>
      <c r="L3895" s="315" t="s">
        <v>3090</v>
      </c>
      <c r="M3895" s="315" t="s">
        <v>766</v>
      </c>
      <c r="N3895" s="315" t="s">
        <v>755</v>
      </c>
      <c r="O3895" s="315"/>
      <c r="P3895" s="315"/>
      <c r="Q3895" s="315"/>
    </row>
    <row r="3896" spans="1:17">
      <c r="A3896" s="315" t="s">
        <v>755</v>
      </c>
      <c r="B3896" s="315" t="s">
        <v>2095</v>
      </c>
      <c r="C3896" s="315" t="s">
        <v>2096</v>
      </c>
      <c r="D3896" s="316">
        <v>6</v>
      </c>
      <c r="E3896" s="317">
        <v>5290.1600000000008</v>
      </c>
      <c r="F3896" s="317">
        <v>4761.16</v>
      </c>
      <c r="G3896" s="318">
        <v>39570</v>
      </c>
      <c r="H3896" s="318">
        <v>39843</v>
      </c>
      <c r="I3896" s="318">
        <v>49309</v>
      </c>
      <c r="J3896" s="315"/>
      <c r="K3896" s="315">
        <v>5043</v>
      </c>
      <c r="L3896" s="315" t="s">
        <v>3507</v>
      </c>
      <c r="M3896" s="315" t="s">
        <v>776</v>
      </c>
      <c r="N3896" s="315" t="s">
        <v>755</v>
      </c>
      <c r="O3896" s="315"/>
      <c r="P3896" s="315"/>
      <c r="Q3896" s="315"/>
    </row>
    <row r="3897" spans="1:17">
      <c r="A3897" s="315" t="s">
        <v>755</v>
      </c>
      <c r="B3897" s="315" t="s">
        <v>2095</v>
      </c>
      <c r="C3897" s="315" t="s">
        <v>2142</v>
      </c>
      <c r="D3897" s="316">
        <v>6</v>
      </c>
      <c r="E3897" s="317">
        <v>7294</v>
      </c>
      <c r="F3897" s="317">
        <v>4741.1000000000004</v>
      </c>
      <c r="G3897" s="318">
        <v>39570</v>
      </c>
      <c r="H3897" s="318">
        <v>39610</v>
      </c>
      <c r="I3897" s="318">
        <v>48944</v>
      </c>
      <c r="J3897" s="315"/>
      <c r="K3897" s="315">
        <v>3624</v>
      </c>
      <c r="L3897" s="315" t="s">
        <v>3593</v>
      </c>
      <c r="M3897" s="315" t="s">
        <v>764</v>
      </c>
      <c r="N3897" s="315" t="s">
        <v>755</v>
      </c>
      <c r="O3897" s="315"/>
      <c r="P3897" s="315"/>
      <c r="Q3897" s="315"/>
    </row>
    <row r="3898" spans="1:17">
      <c r="A3898" s="315" t="s">
        <v>755</v>
      </c>
      <c r="B3898" s="315" t="s">
        <v>2095</v>
      </c>
      <c r="C3898" s="315" t="s">
        <v>2098</v>
      </c>
      <c r="D3898" s="316">
        <v>6</v>
      </c>
      <c r="E3898" s="317">
        <v>7138</v>
      </c>
      <c r="F3898" s="317">
        <v>5353.5</v>
      </c>
      <c r="G3898" s="318">
        <v>39570</v>
      </c>
      <c r="H3898" s="318">
        <v>39678</v>
      </c>
      <c r="I3898" s="318">
        <v>48944</v>
      </c>
      <c r="J3898" s="315"/>
      <c r="K3898" s="315">
        <v>1950</v>
      </c>
      <c r="L3898" s="315" t="s">
        <v>1622</v>
      </c>
      <c r="M3898" s="315" t="s">
        <v>754</v>
      </c>
      <c r="N3898" s="315" t="s">
        <v>755</v>
      </c>
      <c r="O3898" s="315"/>
      <c r="P3898" s="315"/>
      <c r="Q3898" s="315"/>
    </row>
    <row r="3899" spans="1:17">
      <c r="A3899" s="315" t="s">
        <v>755</v>
      </c>
      <c r="B3899" s="315" t="s">
        <v>2095</v>
      </c>
      <c r="C3899" s="315" t="s">
        <v>2098</v>
      </c>
      <c r="D3899" s="316">
        <v>6</v>
      </c>
      <c r="E3899" s="317">
        <v>6022</v>
      </c>
      <c r="F3899" s="317">
        <v>2908.63</v>
      </c>
      <c r="G3899" s="318">
        <v>39570</v>
      </c>
      <c r="H3899" s="318">
        <v>40858</v>
      </c>
      <c r="I3899" s="318">
        <v>50040</v>
      </c>
      <c r="J3899" s="315"/>
      <c r="K3899" s="315">
        <v>8610</v>
      </c>
      <c r="L3899" s="315" t="s">
        <v>1370</v>
      </c>
      <c r="M3899" s="315" t="s">
        <v>784</v>
      </c>
      <c r="N3899" s="315" t="s">
        <v>755</v>
      </c>
      <c r="O3899" s="315"/>
      <c r="P3899" s="315"/>
      <c r="Q3899" s="315"/>
    </row>
    <row r="3900" spans="1:17">
      <c r="A3900" s="315" t="s">
        <v>755</v>
      </c>
      <c r="B3900" s="315" t="s">
        <v>2095</v>
      </c>
      <c r="C3900" s="315" t="s">
        <v>2098</v>
      </c>
      <c r="D3900" s="316">
        <v>6</v>
      </c>
      <c r="E3900" s="317">
        <v>5796</v>
      </c>
      <c r="F3900" s="317">
        <v>4347</v>
      </c>
      <c r="G3900" s="318">
        <v>39570</v>
      </c>
      <c r="H3900" s="318">
        <v>39940</v>
      </c>
      <c r="I3900" s="318">
        <v>49309</v>
      </c>
      <c r="J3900" s="315"/>
      <c r="K3900" s="315">
        <v>1305</v>
      </c>
      <c r="L3900" s="315" t="s">
        <v>2424</v>
      </c>
      <c r="M3900" s="315" t="s">
        <v>766</v>
      </c>
      <c r="N3900" s="315" t="s">
        <v>755</v>
      </c>
      <c r="O3900" s="315"/>
      <c r="P3900" s="315"/>
      <c r="Q3900" s="315"/>
    </row>
    <row r="3901" spans="1:17">
      <c r="A3901" s="315" t="s">
        <v>755</v>
      </c>
      <c r="B3901" s="315" t="s">
        <v>2095</v>
      </c>
      <c r="C3901" s="315" t="s">
        <v>2098</v>
      </c>
      <c r="D3901" s="316">
        <v>6</v>
      </c>
      <c r="E3901" s="317">
        <v>4275</v>
      </c>
      <c r="F3901" s="317">
        <v>2240.1</v>
      </c>
      <c r="G3901" s="318">
        <v>39601</v>
      </c>
      <c r="H3901" s="318">
        <v>40165</v>
      </c>
      <c r="I3901" s="318">
        <v>49309</v>
      </c>
      <c r="J3901" s="315"/>
      <c r="K3901" s="315">
        <v>8703</v>
      </c>
      <c r="L3901" s="315" t="s">
        <v>2708</v>
      </c>
      <c r="M3901" s="315" t="s">
        <v>784</v>
      </c>
      <c r="N3901" s="315" t="s">
        <v>755</v>
      </c>
      <c r="O3901" s="315"/>
      <c r="P3901" s="315"/>
      <c r="Q3901" s="315"/>
    </row>
    <row r="3902" spans="1:17">
      <c r="A3902" s="315" t="s">
        <v>755</v>
      </c>
      <c r="B3902" s="315" t="s">
        <v>2095</v>
      </c>
      <c r="C3902" s="315" t="s">
        <v>2096</v>
      </c>
      <c r="D3902" s="316">
        <v>6</v>
      </c>
      <c r="E3902" s="317">
        <v>6314</v>
      </c>
      <c r="F3902" s="317">
        <v>3737.89</v>
      </c>
      <c r="G3902" s="318">
        <v>39570</v>
      </c>
      <c r="H3902" s="318">
        <v>40736</v>
      </c>
      <c r="I3902" s="318">
        <v>50040</v>
      </c>
      <c r="J3902" s="315"/>
      <c r="K3902" s="315">
        <v>6461</v>
      </c>
      <c r="L3902" s="315" t="s">
        <v>3594</v>
      </c>
      <c r="M3902" s="315" t="s">
        <v>1365</v>
      </c>
      <c r="N3902" s="315" t="s">
        <v>755</v>
      </c>
      <c r="O3902" s="315"/>
      <c r="P3902" s="315"/>
      <c r="Q3902" s="315"/>
    </row>
    <row r="3903" spans="1:17">
      <c r="A3903" s="315" t="s">
        <v>755</v>
      </c>
      <c r="B3903" s="315" t="s">
        <v>2095</v>
      </c>
      <c r="C3903" s="315" t="s">
        <v>2098</v>
      </c>
      <c r="D3903" s="316">
        <v>6</v>
      </c>
      <c r="E3903" s="317">
        <v>5102.9399999999996</v>
      </c>
      <c r="F3903" s="317">
        <v>3138.309999999999</v>
      </c>
      <c r="G3903" s="318">
        <v>39570</v>
      </c>
      <c r="H3903" s="318">
        <v>40505</v>
      </c>
      <c r="I3903" s="318">
        <v>49674</v>
      </c>
      <c r="J3903" s="315"/>
      <c r="K3903" s="315">
        <v>9320</v>
      </c>
      <c r="L3903" s="315" t="s">
        <v>3595</v>
      </c>
      <c r="M3903" s="315" t="s">
        <v>792</v>
      </c>
      <c r="N3903" s="315" t="s">
        <v>755</v>
      </c>
      <c r="O3903" s="315"/>
      <c r="P3903" s="315"/>
      <c r="Q3903" s="315"/>
    </row>
    <row r="3904" spans="1:17">
      <c r="A3904" s="315" t="s">
        <v>755</v>
      </c>
      <c r="B3904" s="315" t="s">
        <v>2095</v>
      </c>
      <c r="C3904" s="315" t="s">
        <v>2098</v>
      </c>
      <c r="D3904" s="316">
        <v>6</v>
      </c>
      <c r="E3904" s="317">
        <v>7347.24</v>
      </c>
      <c r="F3904" s="317">
        <v>5510.44</v>
      </c>
      <c r="G3904" s="318">
        <v>39570</v>
      </c>
      <c r="H3904" s="318">
        <v>40060</v>
      </c>
      <c r="I3904" s="318">
        <v>49309</v>
      </c>
      <c r="J3904" s="315"/>
      <c r="K3904" s="315">
        <v>7525</v>
      </c>
      <c r="L3904" s="315" t="s">
        <v>3596</v>
      </c>
      <c r="M3904" s="315" t="s">
        <v>966</v>
      </c>
      <c r="N3904" s="315" t="s">
        <v>755</v>
      </c>
      <c r="O3904" s="315"/>
      <c r="P3904" s="315"/>
      <c r="Q3904" s="315"/>
    </row>
    <row r="3905" spans="1:17">
      <c r="A3905" s="315" t="s">
        <v>755</v>
      </c>
      <c r="B3905" s="315" t="s">
        <v>2095</v>
      </c>
      <c r="C3905" s="315" t="s">
        <v>2098</v>
      </c>
      <c r="D3905" s="316">
        <v>6</v>
      </c>
      <c r="E3905" s="317">
        <v>5658</v>
      </c>
      <c r="F3905" s="317">
        <v>4243.5</v>
      </c>
      <c r="G3905" s="318">
        <v>39597</v>
      </c>
      <c r="H3905" s="318">
        <v>39283</v>
      </c>
      <c r="I3905" s="318">
        <v>48549</v>
      </c>
      <c r="J3905" s="315"/>
      <c r="K3905" s="315">
        <v>6331</v>
      </c>
      <c r="L3905" s="315" t="s">
        <v>1711</v>
      </c>
      <c r="M3905" s="315" t="s">
        <v>1712</v>
      </c>
      <c r="N3905" s="315" t="s">
        <v>755</v>
      </c>
      <c r="O3905" s="315"/>
      <c r="P3905" s="315"/>
      <c r="Q3905" s="315"/>
    </row>
    <row r="3906" spans="1:17">
      <c r="A3906" s="315" t="s">
        <v>755</v>
      </c>
      <c r="B3906" s="319" t="s">
        <v>2095</v>
      </c>
      <c r="C3906" s="319" t="s">
        <v>2098</v>
      </c>
      <c r="D3906" s="320">
        <v>6</v>
      </c>
      <c r="E3906" s="317">
        <v>4786</v>
      </c>
      <c r="F3906" s="317">
        <v>2694.5299999999997</v>
      </c>
      <c r="G3906" s="321">
        <v>39587</v>
      </c>
      <c r="H3906" s="321">
        <v>39234</v>
      </c>
      <c r="I3906" s="321">
        <v>48579</v>
      </c>
      <c r="J3906" s="319"/>
      <c r="K3906" s="322">
        <v>9052</v>
      </c>
      <c r="L3906" s="319" t="s">
        <v>2501</v>
      </c>
      <c r="M3906" s="319" t="s">
        <v>781</v>
      </c>
      <c r="N3906" s="315" t="s">
        <v>755</v>
      </c>
      <c r="O3906" s="319"/>
      <c r="P3906" s="319"/>
      <c r="Q3906" s="319"/>
    </row>
    <row r="3907" spans="1:17">
      <c r="A3907" s="315" t="s">
        <v>755</v>
      </c>
      <c r="B3907" s="315" t="s">
        <v>2095</v>
      </c>
      <c r="C3907" s="315" t="s">
        <v>2098</v>
      </c>
      <c r="D3907" s="316">
        <v>6</v>
      </c>
      <c r="E3907" s="317">
        <v>6282</v>
      </c>
      <c r="F3907" s="317">
        <v>4711.5</v>
      </c>
      <c r="G3907" s="318">
        <v>39575</v>
      </c>
      <c r="H3907" s="318">
        <v>38904</v>
      </c>
      <c r="I3907" s="318">
        <v>48183</v>
      </c>
      <c r="J3907" s="315"/>
      <c r="K3907" s="315">
        <v>1806</v>
      </c>
      <c r="L3907" s="315" t="s">
        <v>2867</v>
      </c>
      <c r="M3907" s="315" t="s">
        <v>766</v>
      </c>
      <c r="N3907" s="315" t="s">
        <v>755</v>
      </c>
      <c r="O3907" s="315"/>
      <c r="P3907" s="315"/>
      <c r="Q3907" s="315"/>
    </row>
    <row r="3908" spans="1:17">
      <c r="A3908" s="315" t="s">
        <v>755</v>
      </c>
      <c r="B3908" s="315" t="s">
        <v>2095</v>
      </c>
      <c r="C3908" s="315" t="s">
        <v>2098</v>
      </c>
      <c r="D3908" s="316">
        <v>6</v>
      </c>
      <c r="E3908" s="317">
        <v>5955.2699999999995</v>
      </c>
      <c r="F3908" s="317">
        <v>4466.4799999999996</v>
      </c>
      <c r="G3908" s="318">
        <v>39576</v>
      </c>
      <c r="H3908" s="318">
        <v>39135</v>
      </c>
      <c r="I3908" s="318">
        <v>48579</v>
      </c>
      <c r="J3908" s="315"/>
      <c r="K3908" s="315">
        <v>4225</v>
      </c>
      <c r="L3908" s="315" t="s">
        <v>3597</v>
      </c>
      <c r="M3908" s="315" t="s">
        <v>1484</v>
      </c>
      <c r="N3908" s="315" t="s">
        <v>755</v>
      </c>
      <c r="O3908" s="315"/>
      <c r="P3908" s="315"/>
      <c r="Q3908" s="315"/>
    </row>
    <row r="3909" spans="1:17">
      <c r="A3909" s="315" t="s">
        <v>755</v>
      </c>
      <c r="B3909" s="315" t="s">
        <v>2095</v>
      </c>
      <c r="C3909" s="315" t="s">
        <v>2096</v>
      </c>
      <c r="D3909" s="316">
        <v>6</v>
      </c>
      <c r="E3909" s="317">
        <v>5378</v>
      </c>
      <c r="F3909" s="317">
        <v>2624.46</v>
      </c>
      <c r="G3909" s="318">
        <v>39577</v>
      </c>
      <c r="H3909" s="318">
        <v>41178</v>
      </c>
      <c r="I3909" s="318">
        <v>50405</v>
      </c>
      <c r="J3909" s="315"/>
      <c r="K3909" s="315">
        <v>3645</v>
      </c>
      <c r="L3909" s="315" t="s">
        <v>2580</v>
      </c>
      <c r="M3909" s="315" t="s">
        <v>764</v>
      </c>
      <c r="N3909" s="315" t="s">
        <v>755</v>
      </c>
      <c r="O3909" s="315"/>
      <c r="P3909" s="315"/>
      <c r="Q3909" s="315"/>
    </row>
    <row r="3910" spans="1:17">
      <c r="A3910" s="315" t="s">
        <v>755</v>
      </c>
      <c r="B3910" s="315" t="s">
        <v>2095</v>
      </c>
      <c r="C3910" s="315" t="s">
        <v>2096</v>
      </c>
      <c r="D3910" s="316">
        <v>6</v>
      </c>
      <c r="E3910" s="317">
        <v>6160</v>
      </c>
      <c r="F3910" s="317">
        <v>3006.08</v>
      </c>
      <c r="G3910" s="318">
        <v>39577</v>
      </c>
      <c r="H3910" s="318">
        <v>41178</v>
      </c>
      <c r="I3910" s="318">
        <v>50405</v>
      </c>
      <c r="J3910" s="315"/>
      <c r="K3910" s="315">
        <v>3645</v>
      </c>
      <c r="L3910" s="315" t="s">
        <v>2580</v>
      </c>
      <c r="M3910" s="315" t="s">
        <v>764</v>
      </c>
      <c r="N3910" s="315" t="s">
        <v>755</v>
      </c>
      <c r="O3910" s="315"/>
      <c r="P3910" s="315"/>
      <c r="Q3910" s="315"/>
    </row>
    <row r="3911" spans="1:17">
      <c r="A3911" s="315" t="s">
        <v>755</v>
      </c>
      <c r="B3911" s="315" t="s">
        <v>2095</v>
      </c>
      <c r="C3911" s="315" t="s">
        <v>2098</v>
      </c>
      <c r="D3911" s="316">
        <v>6</v>
      </c>
      <c r="E3911" s="317">
        <v>5466</v>
      </c>
      <c r="F3911" s="317">
        <v>4099.5</v>
      </c>
      <c r="G3911" s="318">
        <v>39582</v>
      </c>
      <c r="H3911" s="318">
        <v>39562</v>
      </c>
      <c r="I3911" s="318">
        <v>48914</v>
      </c>
      <c r="J3911" s="315"/>
      <c r="K3911" s="315">
        <v>6277</v>
      </c>
      <c r="L3911" s="315" t="s">
        <v>3598</v>
      </c>
      <c r="M3911" s="315" t="s">
        <v>788</v>
      </c>
      <c r="N3911" s="315" t="s">
        <v>755</v>
      </c>
      <c r="O3911" s="315"/>
      <c r="P3911" s="315"/>
      <c r="Q3911" s="315"/>
    </row>
    <row r="3912" spans="1:17">
      <c r="A3912" s="315" t="s">
        <v>755</v>
      </c>
      <c r="B3912" s="315" t="s">
        <v>2095</v>
      </c>
      <c r="C3912" s="315" t="s">
        <v>2098</v>
      </c>
      <c r="D3912" s="316">
        <v>6</v>
      </c>
      <c r="E3912" s="317">
        <v>8214</v>
      </c>
      <c r="F3912" s="317">
        <v>6160.5</v>
      </c>
      <c r="G3912" s="318">
        <v>39589</v>
      </c>
      <c r="H3912" s="318">
        <v>39589</v>
      </c>
      <c r="I3912" s="318">
        <v>48944</v>
      </c>
      <c r="J3912" s="315"/>
      <c r="K3912" s="315">
        <v>3624</v>
      </c>
      <c r="L3912" s="315" t="s">
        <v>2569</v>
      </c>
      <c r="M3912" s="315" t="s">
        <v>764</v>
      </c>
      <c r="N3912" s="315" t="s">
        <v>755</v>
      </c>
      <c r="O3912" s="315"/>
      <c r="P3912" s="315"/>
      <c r="Q3912" s="315"/>
    </row>
    <row r="3913" spans="1:17">
      <c r="A3913" s="315" t="s">
        <v>755</v>
      </c>
      <c r="B3913" s="315" t="s">
        <v>2095</v>
      </c>
      <c r="C3913" s="315" t="s">
        <v>2096</v>
      </c>
      <c r="D3913" s="316">
        <v>6</v>
      </c>
      <c r="E3913" s="317">
        <v>6100</v>
      </c>
      <c r="F3913" s="317">
        <v>5490.0000000000009</v>
      </c>
      <c r="G3913" s="318">
        <v>39623</v>
      </c>
      <c r="H3913" s="318">
        <v>40115</v>
      </c>
      <c r="I3913" s="318">
        <v>49309</v>
      </c>
      <c r="J3913" s="315"/>
      <c r="K3913" s="315">
        <v>9100</v>
      </c>
      <c r="L3913" s="315" t="s">
        <v>2837</v>
      </c>
      <c r="M3913" s="315" t="s">
        <v>781</v>
      </c>
      <c r="N3913" s="315" t="s">
        <v>755</v>
      </c>
      <c r="O3913" s="315"/>
      <c r="P3913" s="315"/>
      <c r="Q3913" s="315"/>
    </row>
    <row r="3914" spans="1:17">
      <c r="A3914" s="315" t="s">
        <v>755</v>
      </c>
      <c r="B3914" s="315" t="s">
        <v>2095</v>
      </c>
      <c r="C3914" s="315" t="s">
        <v>2098</v>
      </c>
      <c r="D3914" s="316">
        <v>6</v>
      </c>
      <c r="E3914" s="317">
        <v>6597</v>
      </c>
      <c r="F3914" s="317">
        <v>4947.75</v>
      </c>
      <c r="G3914" s="318">
        <v>39570</v>
      </c>
      <c r="H3914" s="318">
        <v>39559</v>
      </c>
      <c r="I3914" s="318">
        <v>48914</v>
      </c>
      <c r="J3914" s="315"/>
      <c r="K3914" s="315">
        <v>8235</v>
      </c>
      <c r="L3914" s="315" t="s">
        <v>2796</v>
      </c>
      <c r="M3914" s="315" t="s">
        <v>1051</v>
      </c>
      <c r="N3914" s="315" t="s">
        <v>755</v>
      </c>
      <c r="O3914" s="315"/>
      <c r="P3914" s="315"/>
      <c r="Q3914" s="315"/>
    </row>
    <row r="3915" spans="1:17">
      <c r="A3915" s="315" t="s">
        <v>755</v>
      </c>
      <c r="B3915" s="315" t="s">
        <v>2095</v>
      </c>
      <c r="C3915" s="315" t="s">
        <v>2098</v>
      </c>
      <c r="D3915" s="316">
        <v>6</v>
      </c>
      <c r="E3915" s="317">
        <v>6088</v>
      </c>
      <c r="F3915" s="317">
        <v>4566</v>
      </c>
      <c r="G3915" s="318">
        <v>39639</v>
      </c>
      <c r="H3915" s="318">
        <v>39969</v>
      </c>
      <c r="I3915" s="318">
        <v>49309</v>
      </c>
      <c r="J3915" s="315"/>
      <c r="K3915" s="315">
        <v>2732</v>
      </c>
      <c r="L3915" s="315" t="s">
        <v>3363</v>
      </c>
      <c r="M3915" s="315" t="s">
        <v>764</v>
      </c>
      <c r="N3915" s="315" t="s">
        <v>755</v>
      </c>
      <c r="O3915" s="315"/>
      <c r="P3915" s="315"/>
      <c r="Q3915" s="315"/>
    </row>
    <row r="3916" spans="1:17">
      <c r="A3916" s="315" t="s">
        <v>755</v>
      </c>
      <c r="B3916" s="315" t="s">
        <v>2095</v>
      </c>
      <c r="C3916" s="315" t="s">
        <v>2096</v>
      </c>
      <c r="D3916" s="316">
        <v>6</v>
      </c>
      <c r="E3916" s="317">
        <v>4382</v>
      </c>
      <c r="F3916" s="317">
        <v>3233.92</v>
      </c>
      <c r="G3916" s="318">
        <v>39644</v>
      </c>
      <c r="H3916" s="318">
        <v>40337</v>
      </c>
      <c r="I3916" s="318">
        <v>49674</v>
      </c>
      <c r="J3916" s="315"/>
      <c r="K3916" s="315">
        <v>6045</v>
      </c>
      <c r="L3916" s="315" t="s">
        <v>2922</v>
      </c>
      <c r="M3916" s="315" t="s">
        <v>788</v>
      </c>
      <c r="N3916" s="315" t="s">
        <v>755</v>
      </c>
      <c r="O3916" s="315"/>
      <c r="P3916" s="315"/>
      <c r="Q3916" s="315"/>
    </row>
    <row r="3917" spans="1:17">
      <c r="A3917" s="315" t="s">
        <v>755</v>
      </c>
      <c r="B3917" s="315" t="s">
        <v>2095</v>
      </c>
      <c r="C3917" s="315" t="s">
        <v>2098</v>
      </c>
      <c r="D3917" s="316">
        <v>6</v>
      </c>
      <c r="E3917" s="317">
        <v>5403</v>
      </c>
      <c r="F3917" s="317">
        <v>4052.25</v>
      </c>
      <c r="G3917" s="318">
        <v>39650</v>
      </c>
      <c r="H3917" s="318">
        <v>39790</v>
      </c>
      <c r="I3917" s="318">
        <v>48944</v>
      </c>
      <c r="J3917" s="315"/>
      <c r="K3917" s="315">
        <v>4805</v>
      </c>
      <c r="L3917" s="315" t="s">
        <v>2514</v>
      </c>
      <c r="M3917" s="315" t="s">
        <v>776</v>
      </c>
      <c r="N3917" s="315" t="s">
        <v>755</v>
      </c>
      <c r="O3917" s="315"/>
      <c r="P3917" s="315"/>
      <c r="Q3917" s="315"/>
    </row>
    <row r="3918" spans="1:17">
      <c r="A3918" s="315" t="s">
        <v>755</v>
      </c>
      <c r="B3918" s="315" t="s">
        <v>2095</v>
      </c>
      <c r="C3918" s="315" t="s">
        <v>2096</v>
      </c>
      <c r="D3918" s="316">
        <v>6</v>
      </c>
      <c r="E3918" s="317">
        <v>4882</v>
      </c>
      <c r="F3918" s="317">
        <v>2382.4100000000003</v>
      </c>
      <c r="G3918" s="318">
        <v>39870</v>
      </c>
      <c r="H3918" s="318">
        <v>41236</v>
      </c>
      <c r="I3918" s="318">
        <v>50405</v>
      </c>
      <c r="J3918" s="315"/>
      <c r="K3918" s="315">
        <v>8330</v>
      </c>
      <c r="L3918" s="315" t="s">
        <v>3383</v>
      </c>
      <c r="M3918" s="315" t="s">
        <v>784</v>
      </c>
      <c r="N3918" s="315" t="s">
        <v>755</v>
      </c>
      <c r="O3918" s="315"/>
      <c r="P3918" s="315"/>
      <c r="Q3918" s="315"/>
    </row>
    <row r="3919" spans="1:17">
      <c r="A3919" s="315" t="s">
        <v>755</v>
      </c>
      <c r="B3919" s="315" t="s">
        <v>2095</v>
      </c>
      <c r="C3919" s="315" t="s">
        <v>2098</v>
      </c>
      <c r="D3919" s="316">
        <v>6</v>
      </c>
      <c r="E3919" s="317">
        <v>5094</v>
      </c>
      <c r="F3919" s="317">
        <v>3183.7700000000004</v>
      </c>
      <c r="G3919" s="318">
        <v>39870</v>
      </c>
      <c r="H3919" s="318">
        <v>39952</v>
      </c>
      <c r="I3919" s="318">
        <v>49309</v>
      </c>
      <c r="J3919" s="315"/>
      <c r="K3919" s="315">
        <v>3714</v>
      </c>
      <c r="L3919" s="315" t="s">
        <v>1076</v>
      </c>
      <c r="M3919" s="315" t="s">
        <v>764</v>
      </c>
      <c r="N3919" s="315" t="s">
        <v>755</v>
      </c>
      <c r="O3919" s="315"/>
      <c r="P3919" s="315"/>
      <c r="Q3919" s="315"/>
    </row>
    <row r="3920" spans="1:17">
      <c r="A3920" s="315" t="s">
        <v>755</v>
      </c>
      <c r="B3920" s="315" t="s">
        <v>2095</v>
      </c>
      <c r="C3920" s="315" t="s">
        <v>2096</v>
      </c>
      <c r="D3920" s="316">
        <v>6</v>
      </c>
      <c r="E3920" s="317">
        <v>5296</v>
      </c>
      <c r="F3920" s="317">
        <v>4766.4000000000005</v>
      </c>
      <c r="G3920" s="318">
        <v>39906</v>
      </c>
      <c r="H3920" s="318">
        <v>40053</v>
      </c>
      <c r="I3920" s="318">
        <v>49309</v>
      </c>
      <c r="J3920" s="315"/>
      <c r="K3920" s="315">
        <v>8304</v>
      </c>
      <c r="L3920" s="315" t="s">
        <v>2036</v>
      </c>
      <c r="M3920" s="315" t="s">
        <v>784</v>
      </c>
      <c r="N3920" s="315" t="s">
        <v>755</v>
      </c>
      <c r="O3920" s="315"/>
      <c r="P3920" s="315"/>
      <c r="Q3920" s="315"/>
    </row>
    <row r="3921" spans="1:17">
      <c r="A3921" s="315" t="s">
        <v>755</v>
      </c>
      <c r="B3921" s="315" t="s">
        <v>2095</v>
      </c>
      <c r="C3921" s="315" t="s">
        <v>2096</v>
      </c>
      <c r="D3921" s="316">
        <v>6</v>
      </c>
      <c r="E3921" s="317">
        <v>4956</v>
      </c>
      <c r="F3921" s="317">
        <v>2418.5300000000002</v>
      </c>
      <c r="G3921" s="318">
        <v>39902</v>
      </c>
      <c r="H3921" s="318">
        <v>41110</v>
      </c>
      <c r="I3921" s="318">
        <v>50405</v>
      </c>
      <c r="J3921" s="315"/>
      <c r="K3921" s="315">
        <v>8352</v>
      </c>
      <c r="L3921" s="315" t="s">
        <v>2472</v>
      </c>
      <c r="M3921" s="315" t="s">
        <v>784</v>
      </c>
      <c r="N3921" s="315" t="s">
        <v>755</v>
      </c>
      <c r="O3921" s="315"/>
      <c r="P3921" s="315"/>
      <c r="Q3921" s="315"/>
    </row>
    <row r="3922" spans="1:17">
      <c r="A3922" s="315" t="s">
        <v>755</v>
      </c>
      <c r="B3922" s="315" t="s">
        <v>2095</v>
      </c>
      <c r="C3922" s="315" t="s">
        <v>2098</v>
      </c>
      <c r="D3922" s="316">
        <v>6</v>
      </c>
      <c r="E3922" s="317">
        <v>5697</v>
      </c>
      <c r="F3922" s="317">
        <v>2273.1099999999997</v>
      </c>
      <c r="G3922" s="318">
        <v>39924</v>
      </c>
      <c r="H3922" s="318">
        <v>41054</v>
      </c>
      <c r="I3922" s="318">
        <v>50405</v>
      </c>
      <c r="J3922" s="315"/>
      <c r="K3922" s="315">
        <v>6017</v>
      </c>
      <c r="L3922" s="315" t="s">
        <v>849</v>
      </c>
      <c r="M3922" s="315" t="s">
        <v>788</v>
      </c>
      <c r="N3922" s="315" t="s">
        <v>755</v>
      </c>
      <c r="O3922" s="315"/>
      <c r="P3922" s="315"/>
      <c r="Q3922" s="315"/>
    </row>
    <row r="3923" spans="1:17">
      <c r="A3923" s="315" t="s">
        <v>755</v>
      </c>
      <c r="B3923" s="319" t="s">
        <v>2095</v>
      </c>
      <c r="C3923" s="319" t="s">
        <v>2098</v>
      </c>
      <c r="D3923" s="320">
        <v>6</v>
      </c>
      <c r="E3923" s="317">
        <v>5998</v>
      </c>
      <c r="F3923" s="317">
        <v>3688.78</v>
      </c>
      <c r="G3923" s="321">
        <v>39926</v>
      </c>
      <c r="H3923" s="321">
        <v>40263</v>
      </c>
      <c r="I3923" s="321">
        <v>49674</v>
      </c>
      <c r="J3923" s="319"/>
      <c r="K3923" s="322">
        <v>5430</v>
      </c>
      <c r="L3923" s="319" t="s">
        <v>2233</v>
      </c>
      <c r="M3923" s="319" t="s">
        <v>776</v>
      </c>
      <c r="N3923" s="315" t="s">
        <v>755</v>
      </c>
      <c r="O3923" s="319"/>
      <c r="P3923" s="319"/>
      <c r="Q3923" s="319"/>
    </row>
    <row r="3924" spans="1:17">
      <c r="A3924" s="315" t="s">
        <v>755</v>
      </c>
      <c r="B3924" s="315" t="s">
        <v>2095</v>
      </c>
      <c r="C3924" s="315" t="s">
        <v>2098</v>
      </c>
      <c r="D3924" s="316">
        <v>6</v>
      </c>
      <c r="E3924" s="317">
        <v>4927</v>
      </c>
      <c r="F3924" s="317">
        <v>3695.25</v>
      </c>
      <c r="G3924" s="318">
        <v>39925</v>
      </c>
      <c r="H3924" s="318">
        <v>40000</v>
      </c>
      <c r="I3924" s="318">
        <v>49309</v>
      </c>
      <c r="J3924" s="315"/>
      <c r="K3924" s="315">
        <v>9242</v>
      </c>
      <c r="L3924" s="315" t="s">
        <v>3447</v>
      </c>
      <c r="M3924" s="315" t="s">
        <v>770</v>
      </c>
      <c r="N3924" s="315" t="s">
        <v>755</v>
      </c>
      <c r="O3924" s="315"/>
      <c r="P3924" s="315"/>
      <c r="Q3924" s="315"/>
    </row>
    <row r="3925" spans="1:17">
      <c r="A3925" s="315" t="s">
        <v>755</v>
      </c>
      <c r="B3925" s="315" t="s">
        <v>2095</v>
      </c>
      <c r="C3925" s="315" t="s">
        <v>2096</v>
      </c>
      <c r="D3925" s="316">
        <v>6</v>
      </c>
      <c r="E3925" s="317">
        <v>6514</v>
      </c>
      <c r="F3925" s="317">
        <v>5862.6</v>
      </c>
      <c r="G3925" s="318">
        <v>39933</v>
      </c>
      <c r="H3925" s="318">
        <v>39821</v>
      </c>
      <c r="I3925" s="318">
        <v>49309</v>
      </c>
      <c r="J3925" s="315"/>
      <c r="K3925" s="315">
        <v>1142</v>
      </c>
      <c r="L3925" s="315" t="s">
        <v>2419</v>
      </c>
      <c r="M3925" s="315" t="s">
        <v>766</v>
      </c>
      <c r="N3925" s="315" t="s">
        <v>755</v>
      </c>
      <c r="O3925" s="315"/>
      <c r="P3925" s="315"/>
      <c r="Q3925" s="315"/>
    </row>
    <row r="3926" spans="1:17">
      <c r="A3926" s="315" t="s">
        <v>755</v>
      </c>
      <c r="B3926" s="315" t="s">
        <v>2095</v>
      </c>
      <c r="C3926" s="315" t="s">
        <v>2098</v>
      </c>
      <c r="D3926" s="316">
        <v>6</v>
      </c>
      <c r="E3926" s="317">
        <v>6070</v>
      </c>
      <c r="F3926" s="317">
        <v>4552.5</v>
      </c>
      <c r="G3926" s="318">
        <v>39960</v>
      </c>
      <c r="H3926" s="318">
        <v>40134</v>
      </c>
      <c r="I3926" s="318">
        <v>49309</v>
      </c>
      <c r="J3926" s="315"/>
      <c r="K3926" s="315">
        <v>8615</v>
      </c>
      <c r="L3926" s="315" t="s">
        <v>2863</v>
      </c>
      <c r="M3926" s="315" t="s">
        <v>784</v>
      </c>
      <c r="N3926" s="315" t="s">
        <v>755</v>
      </c>
      <c r="O3926" s="315"/>
      <c r="P3926" s="315"/>
      <c r="Q3926" s="315"/>
    </row>
    <row r="3927" spans="1:17">
      <c r="A3927" s="315" t="s">
        <v>755</v>
      </c>
      <c r="B3927" s="315" t="s">
        <v>2095</v>
      </c>
      <c r="C3927" s="315" t="s">
        <v>2096</v>
      </c>
      <c r="D3927" s="316">
        <v>6</v>
      </c>
      <c r="E3927" s="317">
        <v>6116</v>
      </c>
      <c r="F3927" s="317">
        <v>4513.6000000000004</v>
      </c>
      <c r="G3927" s="318">
        <v>39972</v>
      </c>
      <c r="H3927" s="318">
        <v>40347</v>
      </c>
      <c r="I3927" s="318">
        <v>49674</v>
      </c>
      <c r="J3927" s="315"/>
      <c r="K3927" s="315">
        <v>6017</v>
      </c>
      <c r="L3927" s="315" t="s">
        <v>849</v>
      </c>
      <c r="M3927" s="315" t="s">
        <v>788</v>
      </c>
      <c r="N3927" s="315" t="s">
        <v>755</v>
      </c>
      <c r="O3927" s="315"/>
      <c r="P3927" s="315"/>
      <c r="Q3927" s="315"/>
    </row>
    <row r="3928" spans="1:17">
      <c r="A3928" s="315" t="s">
        <v>755</v>
      </c>
      <c r="B3928" s="315" t="s">
        <v>2095</v>
      </c>
      <c r="C3928" s="315" t="s">
        <v>2096</v>
      </c>
      <c r="D3928" s="316">
        <v>6</v>
      </c>
      <c r="E3928" s="317">
        <v>6460</v>
      </c>
      <c r="F3928" s="317">
        <v>3152.48</v>
      </c>
      <c r="G3928" s="318">
        <v>39980</v>
      </c>
      <c r="H3928" s="318">
        <v>41146</v>
      </c>
      <c r="I3928" s="318">
        <v>50405</v>
      </c>
      <c r="J3928" s="315"/>
      <c r="K3928" s="315">
        <v>2552</v>
      </c>
      <c r="L3928" s="315" t="s">
        <v>2533</v>
      </c>
      <c r="M3928" s="315" t="s">
        <v>764</v>
      </c>
      <c r="N3928" s="315" t="s">
        <v>755</v>
      </c>
      <c r="O3928" s="315"/>
      <c r="P3928" s="315"/>
      <c r="Q3928" s="315"/>
    </row>
    <row r="3929" spans="1:17">
      <c r="A3929" s="315" t="s">
        <v>755</v>
      </c>
      <c r="B3929" s="315" t="s">
        <v>2095</v>
      </c>
      <c r="C3929" s="315" t="s">
        <v>2098</v>
      </c>
      <c r="D3929" s="316">
        <v>6</v>
      </c>
      <c r="E3929" s="317">
        <v>6236</v>
      </c>
      <c r="F3929" s="317">
        <v>2488.17</v>
      </c>
      <c r="G3929" s="318">
        <v>40011</v>
      </c>
      <c r="H3929" s="318">
        <v>41206</v>
      </c>
      <c r="I3929" s="318">
        <v>50405</v>
      </c>
      <c r="J3929" s="315"/>
      <c r="K3929" s="315">
        <v>6500</v>
      </c>
      <c r="L3929" s="315" t="s">
        <v>2106</v>
      </c>
      <c r="M3929" s="315" t="s">
        <v>811</v>
      </c>
      <c r="N3929" s="315" t="s">
        <v>755</v>
      </c>
      <c r="O3929" s="315"/>
      <c r="P3929" s="315"/>
      <c r="Q3929" s="315"/>
    </row>
    <row r="3930" spans="1:17">
      <c r="A3930" s="315" t="s">
        <v>755</v>
      </c>
      <c r="B3930" s="315" t="s">
        <v>2095</v>
      </c>
      <c r="C3930" s="315" t="s">
        <v>2098</v>
      </c>
      <c r="D3930" s="316">
        <v>6</v>
      </c>
      <c r="E3930" s="317">
        <v>5325</v>
      </c>
      <c r="F3930" s="317">
        <v>3993.75</v>
      </c>
      <c r="G3930" s="318">
        <v>40032</v>
      </c>
      <c r="H3930" s="318">
        <v>40038</v>
      </c>
      <c r="I3930" s="318">
        <v>49309</v>
      </c>
      <c r="J3930" s="315"/>
      <c r="K3930" s="315">
        <v>9443</v>
      </c>
      <c r="L3930" s="315" t="s">
        <v>2464</v>
      </c>
      <c r="M3930" s="315" t="s">
        <v>770</v>
      </c>
      <c r="N3930" s="315" t="s">
        <v>755</v>
      </c>
      <c r="O3930" s="315"/>
      <c r="P3930" s="315"/>
      <c r="Q3930" s="315"/>
    </row>
    <row r="3931" spans="1:17">
      <c r="A3931" s="315" t="s">
        <v>755</v>
      </c>
      <c r="B3931" s="315" t="s">
        <v>2095</v>
      </c>
      <c r="C3931" s="315" t="s">
        <v>2098</v>
      </c>
      <c r="D3931" s="316">
        <v>6</v>
      </c>
      <c r="E3931" s="317">
        <v>6217</v>
      </c>
      <c r="F3931" s="317">
        <v>4662.75</v>
      </c>
      <c r="G3931" s="318">
        <v>40072</v>
      </c>
      <c r="H3931" s="318">
        <v>40105</v>
      </c>
      <c r="I3931" s="318">
        <v>49309</v>
      </c>
      <c r="J3931" s="315"/>
      <c r="K3931" s="315">
        <v>5603</v>
      </c>
      <c r="L3931" s="315" t="s">
        <v>2963</v>
      </c>
      <c r="M3931" s="315" t="s">
        <v>776</v>
      </c>
      <c r="N3931" s="315" t="s">
        <v>755</v>
      </c>
      <c r="O3931" s="315"/>
      <c r="P3931" s="315"/>
      <c r="Q3931" s="315"/>
    </row>
    <row r="3932" spans="1:17">
      <c r="A3932" s="315" t="s">
        <v>755</v>
      </c>
      <c r="B3932" s="315" t="s">
        <v>2095</v>
      </c>
      <c r="C3932" s="315" t="s">
        <v>2098</v>
      </c>
      <c r="D3932" s="316">
        <v>6</v>
      </c>
      <c r="E3932" s="317">
        <v>6761</v>
      </c>
      <c r="F3932" s="317">
        <v>4158.0200000000004</v>
      </c>
      <c r="G3932" s="318">
        <v>40070</v>
      </c>
      <c r="H3932" s="318">
        <v>40351</v>
      </c>
      <c r="I3932" s="318">
        <v>49674</v>
      </c>
      <c r="J3932" s="315"/>
      <c r="K3932" s="315">
        <v>1868</v>
      </c>
      <c r="L3932" s="315" t="s">
        <v>2604</v>
      </c>
      <c r="M3932" s="315" t="s">
        <v>754</v>
      </c>
      <c r="N3932" s="315" t="s">
        <v>755</v>
      </c>
      <c r="O3932" s="315"/>
      <c r="P3932" s="315"/>
      <c r="Q3932" s="315"/>
    </row>
    <row r="3933" spans="1:17">
      <c r="A3933" s="315" t="s">
        <v>755</v>
      </c>
      <c r="B3933" s="315" t="s">
        <v>2095</v>
      </c>
      <c r="C3933" s="315" t="s">
        <v>2098</v>
      </c>
      <c r="D3933" s="316">
        <v>6</v>
      </c>
      <c r="E3933" s="317">
        <v>5653</v>
      </c>
      <c r="F3933" s="317">
        <v>4239.75</v>
      </c>
      <c r="G3933" s="318">
        <v>40102</v>
      </c>
      <c r="H3933" s="318">
        <v>40095</v>
      </c>
      <c r="I3933" s="318">
        <v>49309</v>
      </c>
      <c r="J3933" s="315"/>
      <c r="K3933" s="315">
        <v>1294</v>
      </c>
      <c r="L3933" s="315" t="s">
        <v>2670</v>
      </c>
      <c r="M3933" s="315" t="s">
        <v>1827</v>
      </c>
      <c r="N3933" s="315" t="s">
        <v>755</v>
      </c>
      <c r="O3933" s="315"/>
      <c r="P3933" s="315"/>
      <c r="Q3933" s="315"/>
    </row>
    <row r="3934" spans="1:17">
      <c r="A3934" s="315" t="s">
        <v>750</v>
      </c>
      <c r="B3934" s="315" t="s">
        <v>2095</v>
      </c>
      <c r="C3934" s="315" t="s">
        <v>2098</v>
      </c>
      <c r="D3934" s="316">
        <v>6</v>
      </c>
      <c r="E3934" s="317">
        <v>6157</v>
      </c>
      <c r="F3934" s="317">
        <v>3632.6300000000006</v>
      </c>
      <c r="G3934" s="318">
        <v>40105</v>
      </c>
      <c r="H3934" s="318">
        <v>39919</v>
      </c>
      <c r="I3934" s="318">
        <v>49309</v>
      </c>
      <c r="J3934" s="315"/>
      <c r="K3934" s="315">
        <v>9466</v>
      </c>
      <c r="L3934" s="315" t="s">
        <v>3019</v>
      </c>
      <c r="M3934" s="315" t="s">
        <v>770</v>
      </c>
      <c r="N3934" s="315" t="s">
        <v>750</v>
      </c>
      <c r="O3934" s="315"/>
      <c r="P3934" s="315"/>
      <c r="Q3934" s="315"/>
    </row>
    <row r="3935" spans="1:17">
      <c r="A3935" s="315" t="s">
        <v>755</v>
      </c>
      <c r="B3935" s="315" t="s">
        <v>2095</v>
      </c>
      <c r="C3935" s="315" t="s">
        <v>2096</v>
      </c>
      <c r="D3935" s="316">
        <v>6</v>
      </c>
      <c r="E3935" s="317">
        <v>6019.01</v>
      </c>
      <c r="F3935" s="317">
        <v>5417.1100000000006</v>
      </c>
      <c r="G3935" s="318">
        <v>40129</v>
      </c>
      <c r="H3935" s="318">
        <v>40164</v>
      </c>
      <c r="I3935" s="318">
        <v>49309</v>
      </c>
      <c r="J3935" s="315"/>
      <c r="K3935" s="315">
        <v>8910</v>
      </c>
      <c r="L3935" s="315" t="s">
        <v>3026</v>
      </c>
      <c r="M3935" s="315" t="s">
        <v>784</v>
      </c>
      <c r="N3935" s="315" t="s">
        <v>755</v>
      </c>
      <c r="O3935" s="315"/>
      <c r="P3935" s="315"/>
      <c r="Q3935" s="315"/>
    </row>
    <row r="3936" spans="1:17">
      <c r="A3936" s="315" t="s">
        <v>755</v>
      </c>
      <c r="B3936" s="315" t="s">
        <v>2095</v>
      </c>
      <c r="C3936" s="315" t="s">
        <v>2142</v>
      </c>
      <c r="D3936" s="316">
        <v>6</v>
      </c>
      <c r="E3936" s="317">
        <v>5907</v>
      </c>
      <c r="F3936" s="317">
        <v>3839.55</v>
      </c>
      <c r="G3936" s="318">
        <v>40142</v>
      </c>
      <c r="H3936" s="318">
        <v>40113</v>
      </c>
      <c r="I3936" s="318">
        <v>49309</v>
      </c>
      <c r="J3936" s="315"/>
      <c r="K3936" s="315">
        <v>9443</v>
      </c>
      <c r="L3936" s="315" t="s">
        <v>2464</v>
      </c>
      <c r="M3936" s="315" t="s">
        <v>770</v>
      </c>
      <c r="N3936" s="315" t="s">
        <v>755</v>
      </c>
      <c r="O3936" s="315"/>
      <c r="P3936" s="315"/>
      <c r="Q3936" s="315"/>
    </row>
    <row r="3937" spans="1:17">
      <c r="A3937" s="315" t="s">
        <v>755</v>
      </c>
      <c r="B3937" s="315" t="s">
        <v>2095</v>
      </c>
      <c r="C3937" s="315" t="s">
        <v>2098</v>
      </c>
      <c r="D3937" s="316">
        <v>6</v>
      </c>
      <c r="E3937" s="317">
        <v>5672</v>
      </c>
      <c r="F3937" s="317">
        <v>1883.1100000000001</v>
      </c>
      <c r="G3937" s="318">
        <v>40165</v>
      </c>
      <c r="H3937" s="318">
        <v>41562</v>
      </c>
      <c r="I3937" s="318">
        <v>50770</v>
      </c>
      <c r="J3937" s="315"/>
      <c r="K3937" s="315">
        <v>7013</v>
      </c>
      <c r="L3937" s="315" t="s">
        <v>3599</v>
      </c>
      <c r="M3937" s="315" t="s">
        <v>966</v>
      </c>
      <c r="N3937" s="315" t="s">
        <v>755</v>
      </c>
      <c r="O3937" s="315"/>
      <c r="P3937" s="315"/>
      <c r="Q3937" s="315"/>
    </row>
    <row r="3938" spans="1:17">
      <c r="A3938" s="315" t="s">
        <v>755</v>
      </c>
      <c r="B3938" s="315" t="s">
        <v>2095</v>
      </c>
      <c r="C3938" s="315" t="s">
        <v>2096</v>
      </c>
      <c r="D3938" s="316">
        <v>6</v>
      </c>
      <c r="E3938" s="317">
        <v>6322</v>
      </c>
      <c r="F3938" s="317">
        <v>4665.6399999999994</v>
      </c>
      <c r="G3938" s="318">
        <v>40193</v>
      </c>
      <c r="H3938" s="318">
        <v>40355</v>
      </c>
      <c r="I3938" s="318">
        <v>49674</v>
      </c>
      <c r="J3938" s="315"/>
      <c r="K3938" s="315">
        <v>4410</v>
      </c>
      <c r="L3938" s="315" t="s">
        <v>2428</v>
      </c>
      <c r="M3938" s="315" t="s">
        <v>1484</v>
      </c>
      <c r="N3938" s="315" t="s">
        <v>755</v>
      </c>
      <c r="O3938" s="315"/>
      <c r="P3938" s="315"/>
      <c r="Q3938" s="315"/>
    </row>
    <row r="3939" spans="1:17">
      <c r="A3939" s="315" t="s">
        <v>755</v>
      </c>
      <c r="B3939" s="315" t="s">
        <v>2095</v>
      </c>
      <c r="C3939" s="315" t="s">
        <v>2098</v>
      </c>
      <c r="D3939" s="316">
        <v>6</v>
      </c>
      <c r="E3939" s="317">
        <v>5167</v>
      </c>
      <c r="F3939" s="317">
        <v>2102.9699999999998</v>
      </c>
      <c r="G3939" s="318">
        <v>40221</v>
      </c>
      <c r="H3939" s="318">
        <v>40878</v>
      </c>
      <c r="I3939" s="318">
        <v>50040</v>
      </c>
      <c r="J3939" s="315"/>
      <c r="K3939" s="315">
        <v>3714</v>
      </c>
      <c r="L3939" s="315" t="s">
        <v>1076</v>
      </c>
      <c r="M3939" s="315" t="s">
        <v>764</v>
      </c>
      <c r="N3939" s="315" t="s">
        <v>755</v>
      </c>
      <c r="O3939" s="315"/>
      <c r="P3939" s="315"/>
      <c r="Q3939" s="315"/>
    </row>
    <row r="3940" spans="1:17">
      <c r="A3940" s="315" t="s">
        <v>755</v>
      </c>
      <c r="B3940" s="315" t="s">
        <v>2095</v>
      </c>
      <c r="C3940" s="315" t="s">
        <v>2098</v>
      </c>
      <c r="D3940" s="316">
        <v>6</v>
      </c>
      <c r="E3940" s="317">
        <v>6437.33</v>
      </c>
      <c r="F3940" s="317">
        <v>3958.9599999999996</v>
      </c>
      <c r="G3940" s="318">
        <v>40261</v>
      </c>
      <c r="H3940" s="318">
        <v>40297</v>
      </c>
      <c r="I3940" s="318">
        <v>49674</v>
      </c>
      <c r="J3940" s="315"/>
      <c r="K3940" s="315">
        <v>5024</v>
      </c>
      <c r="L3940" s="315" t="s">
        <v>2610</v>
      </c>
      <c r="M3940" s="315" t="s">
        <v>776</v>
      </c>
      <c r="N3940" s="315" t="s">
        <v>755</v>
      </c>
      <c r="O3940" s="315"/>
      <c r="P3940" s="315"/>
      <c r="Q3940" s="315"/>
    </row>
    <row r="3941" spans="1:17">
      <c r="A3941" s="315" t="s">
        <v>755</v>
      </c>
      <c r="B3941" s="315" t="s">
        <v>2095</v>
      </c>
      <c r="C3941" s="315" t="s">
        <v>2098</v>
      </c>
      <c r="D3941" s="316">
        <v>6</v>
      </c>
      <c r="E3941" s="317">
        <v>6356</v>
      </c>
      <c r="F3941" s="317">
        <v>3533.94</v>
      </c>
      <c r="G3941" s="318">
        <v>40346</v>
      </c>
      <c r="H3941" s="318">
        <v>40465</v>
      </c>
      <c r="I3941" s="318">
        <v>49674</v>
      </c>
      <c r="J3941" s="315"/>
      <c r="K3941" s="315">
        <v>4922</v>
      </c>
      <c r="L3941" s="315" t="s">
        <v>3240</v>
      </c>
      <c r="M3941" s="315" t="s">
        <v>764</v>
      </c>
      <c r="N3941" s="315" t="s">
        <v>755</v>
      </c>
      <c r="O3941" s="315"/>
      <c r="P3941" s="315"/>
      <c r="Q3941" s="315"/>
    </row>
    <row r="3942" spans="1:17">
      <c r="A3942" s="315" t="s">
        <v>755</v>
      </c>
      <c r="B3942" s="315" t="s">
        <v>2095</v>
      </c>
      <c r="C3942" s="315" t="s">
        <v>2096</v>
      </c>
      <c r="D3942" s="316">
        <v>6</v>
      </c>
      <c r="E3942" s="317">
        <v>6655</v>
      </c>
      <c r="F3942" s="317">
        <v>4911.3900000000003</v>
      </c>
      <c r="G3942" s="318">
        <v>40361</v>
      </c>
      <c r="H3942" s="318">
        <v>40515</v>
      </c>
      <c r="I3942" s="318">
        <v>49674</v>
      </c>
      <c r="J3942" s="315"/>
      <c r="K3942" s="315">
        <v>1071</v>
      </c>
      <c r="L3942" s="315" t="s">
        <v>3600</v>
      </c>
      <c r="M3942" s="315" t="s">
        <v>766</v>
      </c>
      <c r="N3942" s="315" t="s">
        <v>755</v>
      </c>
      <c r="O3942" s="315"/>
      <c r="P3942" s="315"/>
      <c r="Q3942" s="315"/>
    </row>
    <row r="3943" spans="1:17">
      <c r="A3943" s="315" t="s">
        <v>755</v>
      </c>
      <c r="B3943" s="315" t="s">
        <v>2095</v>
      </c>
      <c r="C3943" s="315" t="s">
        <v>2098</v>
      </c>
      <c r="D3943" s="316">
        <v>6</v>
      </c>
      <c r="E3943" s="317">
        <v>5538.01</v>
      </c>
      <c r="F3943" s="317">
        <v>3405.89</v>
      </c>
      <c r="G3943" s="318">
        <v>40386</v>
      </c>
      <c r="H3943" s="318">
        <v>40416</v>
      </c>
      <c r="I3943" s="318">
        <v>49674</v>
      </c>
      <c r="J3943" s="315"/>
      <c r="K3943" s="315">
        <v>8626</v>
      </c>
      <c r="L3943" s="315" t="s">
        <v>3578</v>
      </c>
      <c r="M3943" s="315" t="s">
        <v>784</v>
      </c>
      <c r="N3943" s="315" t="s">
        <v>755</v>
      </c>
      <c r="O3943" s="315"/>
      <c r="P3943" s="315"/>
      <c r="Q3943" s="315"/>
    </row>
    <row r="3944" spans="1:17">
      <c r="A3944" s="315" t="s">
        <v>755</v>
      </c>
      <c r="B3944" s="315" t="s">
        <v>2095</v>
      </c>
      <c r="C3944" s="315" t="s">
        <v>2098</v>
      </c>
      <c r="D3944" s="316">
        <v>6</v>
      </c>
      <c r="E3944" s="317">
        <v>6295</v>
      </c>
      <c r="F3944" s="317">
        <v>3871.44</v>
      </c>
      <c r="G3944" s="318">
        <v>40407</v>
      </c>
      <c r="H3944" s="318">
        <v>40452</v>
      </c>
      <c r="I3944" s="318">
        <v>49674</v>
      </c>
      <c r="J3944" s="315"/>
      <c r="K3944" s="315">
        <v>3654</v>
      </c>
      <c r="L3944" s="315" t="s">
        <v>2811</v>
      </c>
      <c r="M3944" s="315" t="s">
        <v>764</v>
      </c>
      <c r="N3944" s="315" t="s">
        <v>755</v>
      </c>
      <c r="O3944" s="315"/>
      <c r="P3944" s="315"/>
      <c r="Q3944" s="315"/>
    </row>
    <row r="3945" spans="1:17">
      <c r="A3945" s="315" t="s">
        <v>755</v>
      </c>
      <c r="B3945" s="315" t="s">
        <v>2095</v>
      </c>
      <c r="C3945" s="315" t="s">
        <v>2098</v>
      </c>
      <c r="D3945" s="316">
        <v>6</v>
      </c>
      <c r="E3945" s="317">
        <v>4537</v>
      </c>
      <c r="F3945" s="317">
        <v>2790.27</v>
      </c>
      <c r="G3945" s="318">
        <v>40427</v>
      </c>
      <c r="H3945" s="318">
        <v>40465</v>
      </c>
      <c r="I3945" s="318">
        <v>49674</v>
      </c>
      <c r="J3945" s="315"/>
      <c r="K3945" s="315">
        <v>6110</v>
      </c>
      <c r="L3945" s="315" t="s">
        <v>787</v>
      </c>
      <c r="M3945" s="315" t="s">
        <v>788</v>
      </c>
      <c r="N3945" s="315" t="s">
        <v>755</v>
      </c>
      <c r="O3945" s="315"/>
      <c r="P3945" s="315"/>
      <c r="Q3945" s="315"/>
    </row>
    <row r="3946" spans="1:17">
      <c r="A3946" s="315" t="s">
        <v>755</v>
      </c>
      <c r="B3946" s="315" t="s">
        <v>2095</v>
      </c>
      <c r="C3946" s="315" t="s">
        <v>2098</v>
      </c>
      <c r="D3946" s="316">
        <v>6</v>
      </c>
      <c r="E3946" s="317">
        <v>160</v>
      </c>
      <c r="F3946" s="317">
        <v>63.84</v>
      </c>
      <c r="G3946" s="318">
        <v>40438</v>
      </c>
      <c r="H3946" s="318">
        <v>41097</v>
      </c>
      <c r="I3946" s="318">
        <v>50405</v>
      </c>
      <c r="J3946" s="315"/>
      <c r="K3946" s="315">
        <v>8909</v>
      </c>
      <c r="L3946" s="315" t="s">
        <v>1072</v>
      </c>
      <c r="M3946" s="315" t="s">
        <v>784</v>
      </c>
      <c r="N3946" s="315" t="s">
        <v>755</v>
      </c>
      <c r="O3946" s="315"/>
      <c r="P3946" s="315"/>
      <c r="Q3946" s="315"/>
    </row>
    <row r="3947" spans="1:17">
      <c r="A3947" s="315" t="s">
        <v>750</v>
      </c>
      <c r="B3947" s="315" t="s">
        <v>2095</v>
      </c>
      <c r="C3947" s="315" t="s">
        <v>2098</v>
      </c>
      <c r="D3947" s="316">
        <v>6</v>
      </c>
      <c r="E3947" s="317">
        <v>4509</v>
      </c>
      <c r="F3947" s="317">
        <v>2177.8399999999997</v>
      </c>
      <c r="G3947" s="318">
        <v>40490</v>
      </c>
      <c r="H3947" s="318">
        <v>40660</v>
      </c>
      <c r="I3947" s="318">
        <v>50040</v>
      </c>
      <c r="J3947" s="315"/>
      <c r="K3947" s="315">
        <v>5616</v>
      </c>
      <c r="L3947" s="315" t="s">
        <v>3251</v>
      </c>
      <c r="M3947" s="315" t="s">
        <v>776</v>
      </c>
      <c r="N3947" s="315" t="s">
        <v>750</v>
      </c>
      <c r="O3947" s="315"/>
      <c r="P3947" s="315"/>
      <c r="Q3947" s="315"/>
    </row>
    <row r="3948" spans="1:17">
      <c r="A3948" s="315" t="s">
        <v>750</v>
      </c>
      <c r="B3948" s="315" t="s">
        <v>2095</v>
      </c>
      <c r="C3948" s="315" t="s">
        <v>2098</v>
      </c>
      <c r="D3948" s="316">
        <v>6</v>
      </c>
      <c r="E3948" s="317">
        <v>4965</v>
      </c>
      <c r="F3948" s="317">
        <v>2827.31</v>
      </c>
      <c r="G3948" s="318">
        <v>40501</v>
      </c>
      <c r="H3948" s="318">
        <v>40532</v>
      </c>
      <c r="I3948" s="318">
        <v>49674</v>
      </c>
      <c r="J3948" s="315"/>
      <c r="K3948" s="315">
        <v>4310</v>
      </c>
      <c r="L3948" s="315" t="s">
        <v>2666</v>
      </c>
      <c r="M3948" s="315" t="s">
        <v>776</v>
      </c>
      <c r="N3948" s="315" t="s">
        <v>750</v>
      </c>
      <c r="O3948" s="315"/>
      <c r="P3948" s="315"/>
      <c r="Q3948" s="315"/>
    </row>
    <row r="3949" spans="1:17">
      <c r="A3949" s="315" t="s">
        <v>755</v>
      </c>
      <c r="B3949" s="315" t="s">
        <v>2095</v>
      </c>
      <c r="C3949" s="315" t="s">
        <v>2096</v>
      </c>
      <c r="D3949" s="316">
        <v>6</v>
      </c>
      <c r="E3949" s="317">
        <v>7214</v>
      </c>
      <c r="F3949" s="317">
        <v>4270.6899999999996</v>
      </c>
      <c r="G3949" s="318">
        <v>40498</v>
      </c>
      <c r="H3949" s="318">
        <v>40687</v>
      </c>
      <c r="I3949" s="318">
        <v>50040</v>
      </c>
      <c r="J3949" s="315"/>
      <c r="K3949" s="315">
        <v>3913</v>
      </c>
      <c r="L3949" s="315" t="s">
        <v>3601</v>
      </c>
      <c r="M3949" s="315" t="s">
        <v>754</v>
      </c>
      <c r="N3949" s="315" t="s">
        <v>755</v>
      </c>
      <c r="O3949" s="315"/>
      <c r="P3949" s="315"/>
      <c r="Q3949" s="315"/>
    </row>
    <row r="3950" spans="1:17">
      <c r="A3950" s="315" t="s">
        <v>755</v>
      </c>
      <c r="B3950" s="315" t="s">
        <v>2095</v>
      </c>
      <c r="C3950" s="315" t="s">
        <v>2098</v>
      </c>
      <c r="D3950" s="316">
        <v>6</v>
      </c>
      <c r="E3950" s="317">
        <v>4045</v>
      </c>
      <c r="F3950" s="317">
        <v>2487.6800000000003</v>
      </c>
      <c r="G3950" s="318">
        <v>40499</v>
      </c>
      <c r="H3950" s="318">
        <v>40533</v>
      </c>
      <c r="I3950" s="318">
        <v>49674</v>
      </c>
      <c r="J3950" s="315"/>
      <c r="K3950" s="315">
        <v>6702</v>
      </c>
      <c r="L3950" s="315" t="s">
        <v>2248</v>
      </c>
      <c r="M3950" s="315" t="s">
        <v>811</v>
      </c>
      <c r="N3950" s="315" t="s">
        <v>755</v>
      </c>
      <c r="O3950" s="315"/>
      <c r="P3950" s="315"/>
      <c r="Q3950" s="315"/>
    </row>
    <row r="3951" spans="1:17">
      <c r="A3951" s="315" t="s">
        <v>755</v>
      </c>
      <c r="B3951" s="315" t="s">
        <v>2095</v>
      </c>
      <c r="C3951" s="315" t="s">
        <v>2098</v>
      </c>
      <c r="D3951" s="316">
        <v>6</v>
      </c>
      <c r="E3951" s="317">
        <v>5800</v>
      </c>
      <c r="F3951" s="317">
        <v>2801.4</v>
      </c>
      <c r="G3951" s="318">
        <v>40519</v>
      </c>
      <c r="H3951" s="318">
        <v>40578</v>
      </c>
      <c r="I3951" s="318">
        <v>50040</v>
      </c>
      <c r="J3951" s="315"/>
      <c r="K3951" s="315">
        <v>4416</v>
      </c>
      <c r="L3951" s="315" t="s">
        <v>2420</v>
      </c>
      <c r="M3951" s="315" t="s">
        <v>1484</v>
      </c>
      <c r="N3951" s="315" t="s">
        <v>755</v>
      </c>
      <c r="O3951" s="315"/>
      <c r="P3951" s="315"/>
      <c r="Q3951" s="315"/>
    </row>
    <row r="3952" spans="1:17">
      <c r="A3952" s="315" t="s">
        <v>755</v>
      </c>
      <c r="B3952" s="315" t="s">
        <v>2095</v>
      </c>
      <c r="C3952" s="315" t="s">
        <v>2098</v>
      </c>
      <c r="D3952" s="316">
        <v>6</v>
      </c>
      <c r="E3952" s="317">
        <v>6611</v>
      </c>
      <c r="F3952" s="317">
        <v>3193.1099999999997</v>
      </c>
      <c r="G3952" s="318">
        <v>40515</v>
      </c>
      <c r="H3952" s="318">
        <v>40688</v>
      </c>
      <c r="I3952" s="318">
        <v>50040</v>
      </c>
      <c r="J3952" s="315"/>
      <c r="K3952" s="315">
        <v>6949</v>
      </c>
      <c r="L3952" s="315" t="s">
        <v>2153</v>
      </c>
      <c r="M3952" s="315" t="s">
        <v>811</v>
      </c>
      <c r="N3952" s="315" t="s">
        <v>755</v>
      </c>
      <c r="O3952" s="315"/>
      <c r="P3952" s="315"/>
      <c r="Q3952" s="315"/>
    </row>
    <row r="3953" spans="1:17">
      <c r="A3953" s="315" t="s">
        <v>750</v>
      </c>
      <c r="B3953" s="315" t="s">
        <v>2095</v>
      </c>
      <c r="C3953" s="315" t="s">
        <v>2098</v>
      </c>
      <c r="D3953" s="316">
        <v>6</v>
      </c>
      <c r="E3953" s="317">
        <v>6461</v>
      </c>
      <c r="F3953" s="317">
        <v>3120.67</v>
      </c>
      <c r="G3953" s="318">
        <v>40603</v>
      </c>
      <c r="H3953" s="318">
        <v>40764</v>
      </c>
      <c r="I3953" s="318">
        <v>50040</v>
      </c>
      <c r="J3953" s="315"/>
      <c r="K3953" s="315">
        <v>1347</v>
      </c>
      <c r="L3953" s="315" t="s">
        <v>2158</v>
      </c>
      <c r="M3953" s="315" t="s">
        <v>766</v>
      </c>
      <c r="N3953" s="315" t="s">
        <v>750</v>
      </c>
      <c r="O3953" s="315"/>
      <c r="P3953" s="315"/>
      <c r="Q3953" s="315"/>
    </row>
    <row r="3954" spans="1:17">
      <c r="A3954" s="315" t="s">
        <v>755</v>
      </c>
      <c r="B3954" s="315" t="s">
        <v>2095</v>
      </c>
      <c r="C3954" s="315" t="s">
        <v>2098</v>
      </c>
      <c r="D3954" s="316">
        <v>6</v>
      </c>
      <c r="E3954" s="317">
        <v>5219.18</v>
      </c>
      <c r="F3954" s="317">
        <v>2082.4700000000003</v>
      </c>
      <c r="G3954" s="318">
        <v>40539</v>
      </c>
      <c r="H3954" s="318">
        <v>41106</v>
      </c>
      <c r="I3954" s="318">
        <v>50405</v>
      </c>
      <c r="J3954" s="315"/>
      <c r="K3954" s="315">
        <v>4142</v>
      </c>
      <c r="L3954" s="315" t="s">
        <v>3086</v>
      </c>
      <c r="M3954" s="315" t="s">
        <v>1484</v>
      </c>
      <c r="N3954" s="315" t="s">
        <v>755</v>
      </c>
      <c r="O3954" s="315"/>
      <c r="P3954" s="315"/>
      <c r="Q3954" s="315"/>
    </row>
    <row r="3955" spans="1:17">
      <c r="A3955" s="315" t="s">
        <v>755</v>
      </c>
      <c r="B3955" s="315" t="s">
        <v>2095</v>
      </c>
      <c r="C3955" s="315" t="s">
        <v>2098</v>
      </c>
      <c r="D3955" s="316">
        <v>6</v>
      </c>
      <c r="E3955" s="317">
        <v>6436</v>
      </c>
      <c r="F3955" s="317">
        <v>3108.59</v>
      </c>
      <c r="G3955" s="318">
        <v>40620</v>
      </c>
      <c r="H3955" s="318">
        <v>40652</v>
      </c>
      <c r="I3955" s="318">
        <v>50040</v>
      </c>
      <c r="J3955" s="315"/>
      <c r="K3955" s="315">
        <v>8868</v>
      </c>
      <c r="L3955" s="315" t="s">
        <v>2362</v>
      </c>
      <c r="M3955" s="315" t="s">
        <v>1705</v>
      </c>
      <c r="N3955" s="315" t="s">
        <v>755</v>
      </c>
      <c r="O3955" s="315"/>
      <c r="P3955" s="315"/>
      <c r="Q3955" s="315"/>
    </row>
    <row r="3956" spans="1:17">
      <c r="A3956" s="315" t="s">
        <v>750</v>
      </c>
      <c r="B3956" s="315" t="s">
        <v>2095</v>
      </c>
      <c r="C3956" s="315" t="s">
        <v>2098</v>
      </c>
      <c r="D3956" s="316">
        <v>6</v>
      </c>
      <c r="E3956" s="317">
        <v>6149</v>
      </c>
      <c r="F3956" s="317">
        <v>2749.9700000000003</v>
      </c>
      <c r="G3956" s="318">
        <v>40648</v>
      </c>
      <c r="H3956" s="318">
        <v>40900</v>
      </c>
      <c r="I3956" s="318">
        <v>50040</v>
      </c>
      <c r="J3956" s="315"/>
      <c r="K3956" s="315">
        <v>5304</v>
      </c>
      <c r="L3956" s="315" t="s">
        <v>3602</v>
      </c>
      <c r="M3956" s="315" t="s">
        <v>776</v>
      </c>
      <c r="N3956" s="315" t="s">
        <v>750</v>
      </c>
      <c r="O3956" s="315"/>
      <c r="P3956" s="315"/>
      <c r="Q3956" s="315"/>
    </row>
    <row r="3957" spans="1:17">
      <c r="A3957" s="315" t="s">
        <v>755</v>
      </c>
      <c r="B3957" s="315" t="s">
        <v>2095</v>
      </c>
      <c r="C3957" s="315" t="s">
        <v>2098</v>
      </c>
      <c r="D3957" s="316">
        <v>6</v>
      </c>
      <c r="E3957" s="317">
        <v>5596</v>
      </c>
      <c r="F3957" s="317">
        <v>2702.87</v>
      </c>
      <c r="G3957" s="318">
        <v>40666</v>
      </c>
      <c r="H3957" s="318">
        <v>40753</v>
      </c>
      <c r="I3957" s="318">
        <v>50040</v>
      </c>
      <c r="J3957" s="315"/>
      <c r="K3957" s="315">
        <v>8932</v>
      </c>
      <c r="L3957" s="315" t="s">
        <v>3338</v>
      </c>
      <c r="M3957" s="315" t="s">
        <v>784</v>
      </c>
      <c r="N3957" s="315" t="s">
        <v>755</v>
      </c>
      <c r="O3957" s="315"/>
      <c r="P3957" s="315"/>
      <c r="Q3957" s="315"/>
    </row>
    <row r="3958" spans="1:17">
      <c r="A3958" s="315" t="s">
        <v>755</v>
      </c>
      <c r="B3958" s="315" t="s">
        <v>2095</v>
      </c>
      <c r="C3958" s="315" t="s">
        <v>2098</v>
      </c>
      <c r="D3958" s="316">
        <v>6</v>
      </c>
      <c r="E3958" s="317">
        <v>4497</v>
      </c>
      <c r="F3958" s="317">
        <v>2172.06</v>
      </c>
      <c r="G3958" s="318">
        <v>40648</v>
      </c>
      <c r="H3958" s="318">
        <v>40682</v>
      </c>
      <c r="I3958" s="318">
        <v>50040</v>
      </c>
      <c r="J3958" s="315"/>
      <c r="K3958" s="315">
        <v>4537</v>
      </c>
      <c r="L3958" s="315" t="s">
        <v>3603</v>
      </c>
      <c r="M3958" s="315" t="s">
        <v>764</v>
      </c>
      <c r="N3958" s="315" t="s">
        <v>755</v>
      </c>
      <c r="O3958" s="315"/>
      <c r="P3958" s="315"/>
      <c r="Q3958" s="315"/>
    </row>
    <row r="3959" spans="1:17">
      <c r="A3959" s="315" t="s">
        <v>755</v>
      </c>
      <c r="B3959" s="315" t="s">
        <v>2095</v>
      </c>
      <c r="C3959" s="315" t="s">
        <v>2096</v>
      </c>
      <c r="D3959" s="316">
        <v>6</v>
      </c>
      <c r="E3959" s="317">
        <v>5995</v>
      </c>
      <c r="F3959" s="317">
        <v>2362.0299999999997</v>
      </c>
      <c r="G3959" s="318">
        <v>40654</v>
      </c>
      <c r="H3959" s="318">
        <v>41494</v>
      </c>
      <c r="I3959" s="318">
        <v>50770</v>
      </c>
      <c r="J3959" s="315"/>
      <c r="K3959" s="315">
        <v>1162</v>
      </c>
      <c r="L3959" s="315" t="s">
        <v>2667</v>
      </c>
      <c r="M3959" s="315" t="s">
        <v>766</v>
      </c>
      <c r="N3959" s="315" t="s">
        <v>755</v>
      </c>
      <c r="O3959" s="315"/>
      <c r="P3959" s="315"/>
      <c r="Q3959" s="315"/>
    </row>
    <row r="3960" spans="1:17">
      <c r="A3960" s="315" t="s">
        <v>755</v>
      </c>
      <c r="B3960" s="315" t="s">
        <v>2095</v>
      </c>
      <c r="C3960" s="315" t="s">
        <v>2096</v>
      </c>
      <c r="D3960" s="316">
        <v>6</v>
      </c>
      <c r="E3960" s="317">
        <v>5415.89</v>
      </c>
      <c r="F3960" s="317">
        <v>3206.2</v>
      </c>
      <c r="G3960" s="318">
        <v>40666</v>
      </c>
      <c r="H3960" s="318">
        <v>40744</v>
      </c>
      <c r="I3960" s="318">
        <v>50040</v>
      </c>
      <c r="J3960" s="315"/>
      <c r="K3960" s="315">
        <v>4513</v>
      </c>
      <c r="L3960" s="315" t="s">
        <v>2140</v>
      </c>
      <c r="M3960" s="315" t="s">
        <v>1296</v>
      </c>
      <c r="N3960" s="315" t="s">
        <v>755</v>
      </c>
      <c r="O3960" s="315"/>
      <c r="P3960" s="315"/>
      <c r="Q3960" s="315"/>
    </row>
    <row r="3961" spans="1:17">
      <c r="A3961" s="315" t="s">
        <v>755</v>
      </c>
      <c r="B3961" s="315" t="s">
        <v>2095</v>
      </c>
      <c r="C3961" s="315" t="s">
        <v>2096</v>
      </c>
      <c r="D3961" s="316">
        <v>6</v>
      </c>
      <c r="E3961" s="317">
        <v>5729</v>
      </c>
      <c r="F3961" s="317">
        <v>3391.56</v>
      </c>
      <c r="G3961" s="318">
        <v>40680</v>
      </c>
      <c r="H3961" s="318">
        <v>40885</v>
      </c>
      <c r="I3961" s="318">
        <v>50040</v>
      </c>
      <c r="J3961" s="315"/>
      <c r="K3961" s="315">
        <v>1234</v>
      </c>
      <c r="L3961" s="315" t="s">
        <v>2677</v>
      </c>
      <c r="M3961" s="315" t="s">
        <v>1827</v>
      </c>
      <c r="N3961" s="315" t="s">
        <v>755</v>
      </c>
      <c r="O3961" s="315"/>
      <c r="P3961" s="315"/>
      <c r="Q3961" s="315"/>
    </row>
    <row r="3962" spans="1:17">
      <c r="A3962" s="315" t="s">
        <v>755</v>
      </c>
      <c r="B3962" s="315" t="s">
        <v>2095</v>
      </c>
      <c r="C3962" s="315" t="s">
        <v>2098</v>
      </c>
      <c r="D3962" s="316">
        <v>6</v>
      </c>
      <c r="E3962" s="317">
        <v>5989</v>
      </c>
      <c r="F3962" s="317">
        <v>2892.69</v>
      </c>
      <c r="G3962" s="318">
        <v>40693</v>
      </c>
      <c r="H3962" s="318">
        <v>40806</v>
      </c>
      <c r="I3962" s="318">
        <v>50040</v>
      </c>
      <c r="J3962" s="315"/>
      <c r="K3962" s="315">
        <v>4658</v>
      </c>
      <c r="L3962" s="315" t="s">
        <v>3278</v>
      </c>
      <c r="M3962" s="315" t="s">
        <v>1296</v>
      </c>
      <c r="N3962" s="315" t="s">
        <v>755</v>
      </c>
      <c r="O3962" s="315"/>
      <c r="P3962" s="315"/>
      <c r="Q3962" s="315"/>
    </row>
    <row r="3963" spans="1:17">
      <c r="A3963" s="315" t="s">
        <v>755</v>
      </c>
      <c r="B3963" s="315" t="s">
        <v>2095</v>
      </c>
      <c r="C3963" s="315" t="s">
        <v>2098</v>
      </c>
      <c r="D3963" s="316">
        <v>6</v>
      </c>
      <c r="E3963" s="317">
        <v>5722.82</v>
      </c>
      <c r="F3963" s="317">
        <v>2764.12</v>
      </c>
      <c r="G3963" s="318">
        <v>40694</v>
      </c>
      <c r="H3963" s="318">
        <v>40834</v>
      </c>
      <c r="I3963" s="318">
        <v>50040</v>
      </c>
      <c r="J3963" s="315"/>
      <c r="K3963" s="315">
        <v>4553</v>
      </c>
      <c r="L3963" s="315" t="s">
        <v>2770</v>
      </c>
      <c r="M3963" s="315" t="s">
        <v>1296</v>
      </c>
      <c r="N3963" s="315" t="s">
        <v>755</v>
      </c>
      <c r="O3963" s="315"/>
      <c r="P3963" s="315"/>
      <c r="Q3963" s="315"/>
    </row>
    <row r="3964" spans="1:17">
      <c r="A3964" s="315" t="s">
        <v>755</v>
      </c>
      <c r="B3964" s="315" t="s">
        <v>2095</v>
      </c>
      <c r="C3964" s="315" t="s">
        <v>2098</v>
      </c>
      <c r="D3964" s="316">
        <v>6</v>
      </c>
      <c r="E3964" s="317">
        <v>3146.99</v>
      </c>
      <c r="F3964" s="317">
        <v>1520</v>
      </c>
      <c r="G3964" s="318">
        <v>40701</v>
      </c>
      <c r="H3964" s="318">
        <v>40861</v>
      </c>
      <c r="I3964" s="318">
        <v>50040</v>
      </c>
      <c r="J3964" s="315"/>
      <c r="K3964" s="315">
        <v>8824</v>
      </c>
      <c r="L3964" s="315" t="s">
        <v>3604</v>
      </c>
      <c r="M3964" s="315" t="s">
        <v>784</v>
      </c>
      <c r="N3964" s="315" t="s">
        <v>755</v>
      </c>
      <c r="O3964" s="315"/>
      <c r="P3964" s="315"/>
      <c r="Q3964" s="315"/>
    </row>
    <row r="3965" spans="1:17">
      <c r="A3965" s="315" t="s">
        <v>755</v>
      </c>
      <c r="B3965" s="315" t="s">
        <v>2095</v>
      </c>
      <c r="C3965" s="315" t="s">
        <v>2096</v>
      </c>
      <c r="D3965" s="316">
        <v>6</v>
      </c>
      <c r="E3965" s="317">
        <v>4202</v>
      </c>
      <c r="F3965" s="317">
        <v>2050.5699999999997</v>
      </c>
      <c r="G3965" s="318">
        <v>40704</v>
      </c>
      <c r="H3965" s="318">
        <v>41039</v>
      </c>
      <c r="I3965" s="318">
        <v>50405</v>
      </c>
      <c r="J3965" s="315"/>
      <c r="K3965" s="315">
        <v>9630</v>
      </c>
      <c r="L3965" s="315" t="s">
        <v>3605</v>
      </c>
      <c r="M3965" s="315" t="s">
        <v>770</v>
      </c>
      <c r="N3965" s="315" t="s">
        <v>755</v>
      </c>
      <c r="O3965" s="315"/>
      <c r="P3965" s="315"/>
      <c r="Q3965" s="315"/>
    </row>
    <row r="3966" spans="1:17">
      <c r="A3966" s="315" t="s">
        <v>755</v>
      </c>
      <c r="B3966" s="315" t="s">
        <v>2095</v>
      </c>
      <c r="C3966" s="315" t="s">
        <v>2096</v>
      </c>
      <c r="D3966" s="316">
        <v>6</v>
      </c>
      <c r="E3966" s="317">
        <v>5750</v>
      </c>
      <c r="F3966" s="317">
        <v>3404</v>
      </c>
      <c r="G3966" s="318">
        <v>40708</v>
      </c>
      <c r="H3966" s="318">
        <v>40823</v>
      </c>
      <c r="I3966" s="318">
        <v>50040</v>
      </c>
      <c r="J3966" s="315"/>
      <c r="K3966" s="315">
        <v>8182</v>
      </c>
      <c r="L3966" s="315" t="s">
        <v>3606</v>
      </c>
      <c r="M3966" s="315" t="s">
        <v>784</v>
      </c>
      <c r="N3966" s="315" t="s">
        <v>755</v>
      </c>
      <c r="O3966" s="315"/>
      <c r="P3966" s="315"/>
      <c r="Q3966" s="315"/>
    </row>
    <row r="3967" spans="1:17">
      <c r="A3967" s="315" t="s">
        <v>755</v>
      </c>
      <c r="B3967" s="315" t="s">
        <v>2095</v>
      </c>
      <c r="C3967" s="315" t="s">
        <v>2098</v>
      </c>
      <c r="D3967" s="316">
        <v>6</v>
      </c>
      <c r="E3967" s="317">
        <v>5670</v>
      </c>
      <c r="F3967" s="317">
        <v>2738.6099999999997</v>
      </c>
      <c r="G3967" s="318">
        <v>40717</v>
      </c>
      <c r="H3967" s="318">
        <v>40821</v>
      </c>
      <c r="I3967" s="318">
        <v>50040</v>
      </c>
      <c r="J3967" s="315"/>
      <c r="K3967" s="315">
        <v>5614</v>
      </c>
      <c r="L3967" s="315" t="s">
        <v>3607</v>
      </c>
      <c r="M3967" s="315" t="s">
        <v>776</v>
      </c>
      <c r="N3967" s="315" t="s">
        <v>755</v>
      </c>
      <c r="O3967" s="315"/>
      <c r="P3967" s="315"/>
      <c r="Q3967" s="315"/>
    </row>
    <row r="3968" spans="1:17">
      <c r="A3968" s="315" t="s">
        <v>755</v>
      </c>
      <c r="B3968" s="315" t="s">
        <v>2095</v>
      </c>
      <c r="C3968" s="315" t="s">
        <v>2098</v>
      </c>
      <c r="D3968" s="316">
        <v>6</v>
      </c>
      <c r="E3968" s="317">
        <v>6458.89</v>
      </c>
      <c r="F3968" s="317">
        <v>3119.6299999999997</v>
      </c>
      <c r="G3968" s="318">
        <v>40722</v>
      </c>
      <c r="H3968" s="318">
        <v>40879</v>
      </c>
      <c r="I3968" s="318">
        <v>50040</v>
      </c>
      <c r="J3968" s="315"/>
      <c r="K3968" s="315">
        <v>4556</v>
      </c>
      <c r="L3968" s="315" t="s">
        <v>3608</v>
      </c>
      <c r="M3968" s="315" t="s">
        <v>1296</v>
      </c>
      <c r="N3968" s="315" t="s">
        <v>755</v>
      </c>
      <c r="O3968" s="315"/>
      <c r="P3968" s="315"/>
      <c r="Q3968" s="315"/>
    </row>
    <row r="3969" spans="1:17">
      <c r="A3969" s="315" t="s">
        <v>755</v>
      </c>
      <c r="B3969" s="315" t="s">
        <v>2095</v>
      </c>
      <c r="C3969" s="315" t="s">
        <v>2098</v>
      </c>
      <c r="D3969" s="316">
        <v>6</v>
      </c>
      <c r="E3969" s="317">
        <v>5663.95</v>
      </c>
      <c r="F3969" s="317">
        <v>2735.69</v>
      </c>
      <c r="G3969" s="318">
        <v>40723</v>
      </c>
      <c r="H3969" s="318">
        <v>40869</v>
      </c>
      <c r="I3969" s="318">
        <v>50040</v>
      </c>
      <c r="J3969" s="315"/>
      <c r="K3969" s="315">
        <v>4581</v>
      </c>
      <c r="L3969" s="315" t="s">
        <v>3609</v>
      </c>
      <c r="M3969" s="315" t="s">
        <v>1296</v>
      </c>
      <c r="N3969" s="315" t="s">
        <v>755</v>
      </c>
      <c r="O3969" s="315"/>
      <c r="P3969" s="315"/>
      <c r="Q3969" s="315"/>
    </row>
    <row r="3970" spans="1:17">
      <c r="A3970" s="315" t="s">
        <v>755</v>
      </c>
      <c r="B3970" s="315" t="s">
        <v>2095</v>
      </c>
      <c r="C3970" s="315" t="s">
        <v>2098</v>
      </c>
      <c r="D3970" s="316">
        <v>6</v>
      </c>
      <c r="E3970" s="317">
        <v>6238.35</v>
      </c>
      <c r="F3970" s="317">
        <v>3013.11</v>
      </c>
      <c r="G3970" s="318">
        <v>40728</v>
      </c>
      <c r="H3970" s="318">
        <v>40816</v>
      </c>
      <c r="I3970" s="318">
        <v>50040</v>
      </c>
      <c r="J3970" s="315"/>
      <c r="K3970" s="315">
        <v>4533</v>
      </c>
      <c r="L3970" s="315" t="s">
        <v>2977</v>
      </c>
      <c r="M3970" s="315" t="s">
        <v>1296</v>
      </c>
      <c r="N3970" s="315" t="s">
        <v>755</v>
      </c>
      <c r="O3970" s="315"/>
      <c r="P3970" s="315"/>
      <c r="Q3970" s="315"/>
    </row>
    <row r="3971" spans="1:17">
      <c r="A3971" s="315" t="s">
        <v>755</v>
      </c>
      <c r="B3971" s="315" t="s">
        <v>2095</v>
      </c>
      <c r="C3971" s="315" t="s">
        <v>2098</v>
      </c>
      <c r="D3971" s="316">
        <v>6</v>
      </c>
      <c r="E3971" s="317">
        <v>2807</v>
      </c>
      <c r="F3971" s="317">
        <v>1355.78</v>
      </c>
      <c r="G3971" s="318">
        <v>40728</v>
      </c>
      <c r="H3971" s="318">
        <v>40809</v>
      </c>
      <c r="I3971" s="318">
        <v>50040</v>
      </c>
      <c r="J3971" s="315"/>
      <c r="K3971" s="315">
        <v>4332</v>
      </c>
      <c r="L3971" s="315" t="s">
        <v>3212</v>
      </c>
      <c r="M3971" s="315" t="s">
        <v>776</v>
      </c>
      <c r="N3971" s="315" t="s">
        <v>755</v>
      </c>
      <c r="O3971" s="315"/>
      <c r="P3971" s="315"/>
      <c r="Q3971" s="315"/>
    </row>
    <row r="3972" spans="1:17">
      <c r="A3972" s="315" t="s">
        <v>755</v>
      </c>
      <c r="B3972" s="315" t="s">
        <v>2095</v>
      </c>
      <c r="C3972" s="315" t="s">
        <v>2098</v>
      </c>
      <c r="D3972" s="316">
        <v>6</v>
      </c>
      <c r="E3972" s="317">
        <v>3804</v>
      </c>
      <c r="F3972" s="317">
        <v>1837.33</v>
      </c>
      <c r="G3972" s="318">
        <v>40730</v>
      </c>
      <c r="H3972" s="318">
        <v>40870</v>
      </c>
      <c r="I3972" s="318">
        <v>50040</v>
      </c>
      <c r="J3972" s="315"/>
      <c r="K3972" s="315">
        <v>4410</v>
      </c>
      <c r="L3972" s="315" t="s">
        <v>2428</v>
      </c>
      <c r="M3972" s="315" t="s">
        <v>1484</v>
      </c>
      <c r="N3972" s="315" t="s">
        <v>755</v>
      </c>
      <c r="O3972" s="315"/>
      <c r="P3972" s="315"/>
      <c r="Q3972" s="315"/>
    </row>
    <row r="3973" spans="1:17">
      <c r="A3973" s="315" t="s">
        <v>755</v>
      </c>
      <c r="B3973" s="315" t="s">
        <v>2095</v>
      </c>
      <c r="C3973" s="315" t="s">
        <v>2096</v>
      </c>
      <c r="D3973" s="316">
        <v>6</v>
      </c>
      <c r="E3973" s="317">
        <v>3038</v>
      </c>
      <c r="F3973" s="317">
        <v>1798.5099999999998</v>
      </c>
      <c r="G3973" s="318">
        <v>40717</v>
      </c>
      <c r="H3973" s="318">
        <v>40836</v>
      </c>
      <c r="I3973" s="318">
        <v>50040</v>
      </c>
      <c r="J3973" s="315"/>
      <c r="K3973" s="315">
        <v>2732</v>
      </c>
      <c r="L3973" s="315" t="s">
        <v>3363</v>
      </c>
      <c r="M3973" s="315" t="s">
        <v>764</v>
      </c>
      <c r="N3973" s="315" t="s">
        <v>755</v>
      </c>
      <c r="O3973" s="315"/>
      <c r="P3973" s="315"/>
      <c r="Q3973" s="315"/>
    </row>
    <row r="3974" spans="1:17">
      <c r="A3974" s="315" t="s">
        <v>755</v>
      </c>
      <c r="B3974" s="315" t="s">
        <v>2095</v>
      </c>
      <c r="C3974" s="315" t="s">
        <v>2096</v>
      </c>
      <c r="D3974" s="316">
        <v>6</v>
      </c>
      <c r="E3974" s="317">
        <v>5038</v>
      </c>
      <c r="F3974" s="317">
        <v>2982.49</v>
      </c>
      <c r="G3974" s="318">
        <v>40735</v>
      </c>
      <c r="H3974" s="318">
        <v>40851</v>
      </c>
      <c r="I3974" s="318">
        <v>50040</v>
      </c>
      <c r="J3974" s="315"/>
      <c r="K3974" s="315">
        <v>4612</v>
      </c>
      <c r="L3974" s="315" t="s">
        <v>3610</v>
      </c>
      <c r="M3974" s="315" t="s">
        <v>1296</v>
      </c>
      <c r="N3974" s="315" t="s">
        <v>755</v>
      </c>
      <c r="O3974" s="315"/>
      <c r="P3974" s="315"/>
      <c r="Q3974" s="315"/>
    </row>
    <row r="3975" spans="1:17">
      <c r="A3975" s="315" t="s">
        <v>755</v>
      </c>
      <c r="B3975" s="315" t="s">
        <v>2095</v>
      </c>
      <c r="C3975" s="315" t="s">
        <v>2098</v>
      </c>
      <c r="D3975" s="316">
        <v>6</v>
      </c>
      <c r="E3975" s="317">
        <v>4630</v>
      </c>
      <c r="F3975" s="317">
        <v>2236.3000000000002</v>
      </c>
      <c r="G3975" s="318">
        <v>40739</v>
      </c>
      <c r="H3975" s="318">
        <v>40884</v>
      </c>
      <c r="I3975" s="318">
        <v>50040</v>
      </c>
      <c r="J3975" s="315"/>
      <c r="K3975" s="315">
        <v>4460</v>
      </c>
      <c r="L3975" s="315" t="s">
        <v>2217</v>
      </c>
      <c r="M3975" s="315" t="s">
        <v>1484</v>
      </c>
      <c r="N3975" s="315" t="s">
        <v>755</v>
      </c>
      <c r="O3975" s="315"/>
      <c r="P3975" s="315"/>
      <c r="Q3975" s="315"/>
    </row>
    <row r="3976" spans="1:17">
      <c r="A3976" s="315" t="s">
        <v>755</v>
      </c>
      <c r="B3976" s="315" t="s">
        <v>2095</v>
      </c>
      <c r="C3976" s="315" t="s">
        <v>2098</v>
      </c>
      <c r="D3976" s="316">
        <v>6</v>
      </c>
      <c r="E3976" s="317">
        <v>5632.95</v>
      </c>
      <c r="F3976" s="317">
        <v>2720.7200000000003</v>
      </c>
      <c r="G3976" s="318">
        <v>40739</v>
      </c>
      <c r="H3976" s="318">
        <v>40863</v>
      </c>
      <c r="I3976" s="318">
        <v>50040</v>
      </c>
      <c r="J3976" s="315"/>
      <c r="K3976" s="315">
        <v>4450</v>
      </c>
      <c r="L3976" s="315" t="s">
        <v>1483</v>
      </c>
      <c r="M3976" s="315" t="s">
        <v>1484</v>
      </c>
      <c r="N3976" s="315" t="s">
        <v>755</v>
      </c>
      <c r="O3976" s="315"/>
      <c r="P3976" s="315"/>
      <c r="Q3976" s="315"/>
    </row>
    <row r="3977" spans="1:17">
      <c r="A3977" s="315" t="s">
        <v>755</v>
      </c>
      <c r="B3977" s="315" t="s">
        <v>2095</v>
      </c>
      <c r="C3977" s="315" t="s">
        <v>2098</v>
      </c>
      <c r="D3977" s="316">
        <v>6</v>
      </c>
      <c r="E3977" s="317">
        <v>4749</v>
      </c>
      <c r="F3977" s="317">
        <v>2293.77</v>
      </c>
      <c r="G3977" s="318">
        <v>40751</v>
      </c>
      <c r="H3977" s="318">
        <v>40876</v>
      </c>
      <c r="I3977" s="318">
        <v>50040</v>
      </c>
      <c r="J3977" s="315"/>
      <c r="K3977" s="315">
        <v>4410</v>
      </c>
      <c r="L3977" s="315" t="s">
        <v>2428</v>
      </c>
      <c r="M3977" s="315" t="s">
        <v>1484</v>
      </c>
      <c r="N3977" s="315" t="s">
        <v>755</v>
      </c>
      <c r="O3977" s="315"/>
      <c r="P3977" s="315"/>
      <c r="Q3977" s="315"/>
    </row>
    <row r="3978" spans="1:17">
      <c r="A3978" s="315" t="s">
        <v>755</v>
      </c>
      <c r="B3978" s="315" t="s">
        <v>2095</v>
      </c>
      <c r="C3978" s="315" t="s">
        <v>2098</v>
      </c>
      <c r="D3978" s="316">
        <v>6</v>
      </c>
      <c r="E3978" s="317">
        <v>6308</v>
      </c>
      <c r="F3978" s="317">
        <v>2479.0499999999997</v>
      </c>
      <c r="G3978" s="318">
        <v>40743</v>
      </c>
      <c r="H3978" s="318">
        <v>40894</v>
      </c>
      <c r="I3978" s="318">
        <v>50040</v>
      </c>
      <c r="J3978" s="315"/>
      <c r="K3978" s="315">
        <v>5443</v>
      </c>
      <c r="L3978" s="315" t="s">
        <v>3611</v>
      </c>
      <c r="M3978" s="315" t="s">
        <v>776</v>
      </c>
      <c r="N3978" s="315" t="s">
        <v>755</v>
      </c>
      <c r="O3978" s="315"/>
      <c r="P3978" s="315"/>
      <c r="Q3978" s="315"/>
    </row>
    <row r="3979" spans="1:17">
      <c r="A3979" s="315" t="s">
        <v>755</v>
      </c>
      <c r="B3979" s="315" t="s">
        <v>2095</v>
      </c>
      <c r="C3979" s="315" t="s">
        <v>2098</v>
      </c>
      <c r="D3979" s="316">
        <v>6</v>
      </c>
      <c r="E3979" s="317">
        <v>5471</v>
      </c>
      <c r="F3979" s="317">
        <v>2642.49</v>
      </c>
      <c r="G3979" s="318">
        <v>40759</v>
      </c>
      <c r="H3979" s="318">
        <v>40836</v>
      </c>
      <c r="I3979" s="318">
        <v>50040</v>
      </c>
      <c r="J3979" s="315"/>
      <c r="K3979" s="315">
        <v>4133</v>
      </c>
      <c r="L3979" s="315" t="s">
        <v>2418</v>
      </c>
      <c r="M3979" s="315" t="s">
        <v>1484</v>
      </c>
      <c r="N3979" s="315" t="s">
        <v>755</v>
      </c>
      <c r="O3979" s="315"/>
      <c r="P3979" s="315"/>
      <c r="Q3979" s="315"/>
    </row>
    <row r="3980" spans="1:17">
      <c r="A3980" s="315" t="s">
        <v>755</v>
      </c>
      <c r="B3980" s="315" t="s">
        <v>2095</v>
      </c>
      <c r="C3980" s="315" t="s">
        <v>2096</v>
      </c>
      <c r="D3980" s="316">
        <v>6</v>
      </c>
      <c r="E3980" s="317">
        <v>1890</v>
      </c>
      <c r="F3980" s="317">
        <v>922.31</v>
      </c>
      <c r="G3980" s="318">
        <v>40787</v>
      </c>
      <c r="H3980" s="318">
        <v>41052</v>
      </c>
      <c r="I3980" s="318">
        <v>50405</v>
      </c>
      <c r="J3980" s="315"/>
      <c r="K3980" s="315">
        <v>6353</v>
      </c>
      <c r="L3980" s="315" t="s">
        <v>867</v>
      </c>
      <c r="M3980" s="315" t="s">
        <v>788</v>
      </c>
      <c r="N3980" s="315" t="s">
        <v>755</v>
      </c>
      <c r="O3980" s="315"/>
      <c r="P3980" s="315"/>
      <c r="Q3980" s="315"/>
    </row>
    <row r="3981" spans="1:17">
      <c r="A3981" s="315" t="s">
        <v>755</v>
      </c>
      <c r="B3981" s="315" t="s">
        <v>2095</v>
      </c>
      <c r="C3981" s="315" t="s">
        <v>2098</v>
      </c>
      <c r="D3981" s="316">
        <v>6</v>
      </c>
      <c r="E3981" s="317">
        <v>6272</v>
      </c>
      <c r="F3981" s="317">
        <v>3029.37</v>
      </c>
      <c r="G3981" s="318">
        <v>40784</v>
      </c>
      <c r="H3981" s="318">
        <v>40865</v>
      </c>
      <c r="I3981" s="318">
        <v>50040</v>
      </c>
      <c r="J3981" s="315"/>
      <c r="K3981" s="315">
        <v>9437</v>
      </c>
      <c r="L3981" s="315" t="s">
        <v>2689</v>
      </c>
      <c r="M3981" s="315" t="s">
        <v>770</v>
      </c>
      <c r="N3981" s="315" t="s">
        <v>755</v>
      </c>
      <c r="O3981" s="315"/>
      <c r="P3981" s="315"/>
      <c r="Q3981" s="315"/>
    </row>
    <row r="3982" spans="1:17">
      <c r="A3982" s="315" t="s">
        <v>755</v>
      </c>
      <c r="B3982" s="315" t="s">
        <v>2095</v>
      </c>
      <c r="C3982" s="315" t="s">
        <v>2098</v>
      </c>
      <c r="D3982" s="316">
        <v>6</v>
      </c>
      <c r="E3982" s="317">
        <v>3810</v>
      </c>
      <c r="F3982" s="317">
        <v>1840.2300000000002</v>
      </c>
      <c r="G3982" s="318">
        <v>40781</v>
      </c>
      <c r="H3982" s="318">
        <v>40787</v>
      </c>
      <c r="I3982" s="318">
        <v>50040</v>
      </c>
      <c r="J3982" s="315"/>
      <c r="K3982" s="315">
        <v>3707</v>
      </c>
      <c r="L3982" s="315" t="s">
        <v>3612</v>
      </c>
      <c r="M3982" s="315" t="s">
        <v>764</v>
      </c>
      <c r="N3982" s="315" t="s">
        <v>755</v>
      </c>
      <c r="O3982" s="315"/>
      <c r="P3982" s="315"/>
      <c r="Q3982" s="315"/>
    </row>
    <row r="3983" spans="1:17">
      <c r="A3983" s="315" t="s">
        <v>755</v>
      </c>
      <c r="B3983" s="315" t="s">
        <v>2095</v>
      </c>
      <c r="C3983" s="315" t="s">
        <v>2096</v>
      </c>
      <c r="D3983" s="316">
        <v>6</v>
      </c>
      <c r="E3983" s="317">
        <v>2062</v>
      </c>
      <c r="F3983" s="317">
        <v>1220.7</v>
      </c>
      <c r="G3983" s="318">
        <v>40855</v>
      </c>
      <c r="H3983" s="318">
        <v>40905</v>
      </c>
      <c r="I3983" s="318">
        <v>50040</v>
      </c>
      <c r="J3983" s="315"/>
      <c r="K3983" s="315">
        <v>1937</v>
      </c>
      <c r="L3983" s="315" t="s">
        <v>2339</v>
      </c>
      <c r="M3983" s="315" t="s">
        <v>754</v>
      </c>
      <c r="N3983" s="315" t="s">
        <v>755</v>
      </c>
      <c r="O3983" s="315"/>
      <c r="P3983" s="315"/>
      <c r="Q3983" s="315"/>
    </row>
    <row r="3984" spans="1:17">
      <c r="A3984" s="315" t="s">
        <v>755</v>
      </c>
      <c r="B3984" s="319" t="s">
        <v>2095</v>
      </c>
      <c r="C3984" s="319" t="s">
        <v>2098</v>
      </c>
      <c r="D3984" s="320">
        <v>6.07</v>
      </c>
      <c r="E3984" s="317">
        <v>5274</v>
      </c>
      <c r="F3984" s="317">
        <v>2371.81</v>
      </c>
      <c r="G3984" s="321">
        <v>40308</v>
      </c>
      <c r="H3984" s="321">
        <v>40361</v>
      </c>
      <c r="I3984" s="321">
        <v>49674</v>
      </c>
      <c r="J3984" s="319"/>
      <c r="K3984" s="322">
        <v>8630</v>
      </c>
      <c r="L3984" s="319" t="s">
        <v>1044</v>
      </c>
      <c r="M3984" s="319" t="s">
        <v>784</v>
      </c>
      <c r="N3984" s="315" t="s">
        <v>755</v>
      </c>
      <c r="O3984" s="319"/>
      <c r="P3984" s="319"/>
      <c r="Q3984" s="319"/>
    </row>
    <row r="3985" spans="1:17">
      <c r="A3985" s="315" t="s">
        <v>755</v>
      </c>
      <c r="B3985" s="315" t="s">
        <v>2095</v>
      </c>
      <c r="C3985" s="315" t="s">
        <v>2096</v>
      </c>
      <c r="D3985" s="316">
        <v>6.08</v>
      </c>
      <c r="E3985" s="317">
        <v>3157.6400000000003</v>
      </c>
      <c r="F3985" s="317">
        <v>1869.3100000000002</v>
      </c>
      <c r="G3985" s="318">
        <v>40531</v>
      </c>
      <c r="H3985" s="318">
        <v>40631</v>
      </c>
      <c r="I3985" s="318">
        <v>50040</v>
      </c>
      <c r="J3985" s="315"/>
      <c r="K3985" s="315">
        <v>4528</v>
      </c>
      <c r="L3985" s="315" t="s">
        <v>2080</v>
      </c>
      <c r="M3985" s="315" t="s">
        <v>1296</v>
      </c>
      <c r="N3985" s="315" t="s">
        <v>755</v>
      </c>
      <c r="O3985" s="315"/>
      <c r="P3985" s="315"/>
      <c r="Q3985" s="315"/>
    </row>
    <row r="3986" spans="1:17">
      <c r="A3986" s="315" t="s">
        <v>755</v>
      </c>
      <c r="B3986" s="315" t="s">
        <v>2095</v>
      </c>
      <c r="C3986" s="315" t="s">
        <v>2098</v>
      </c>
      <c r="D3986" s="316">
        <v>6.08</v>
      </c>
      <c r="E3986" s="317">
        <v>4926</v>
      </c>
      <c r="F3986" s="317">
        <v>2379.2599999999998</v>
      </c>
      <c r="G3986" s="318">
        <v>40723</v>
      </c>
      <c r="H3986" s="318">
        <v>40817</v>
      </c>
      <c r="I3986" s="318">
        <v>50040</v>
      </c>
      <c r="J3986" s="315"/>
      <c r="K3986" s="315">
        <v>1532</v>
      </c>
      <c r="L3986" s="315" t="s">
        <v>3613</v>
      </c>
      <c r="M3986" s="315" t="s">
        <v>761</v>
      </c>
      <c r="N3986" s="315" t="s">
        <v>755</v>
      </c>
      <c r="O3986" s="315"/>
      <c r="P3986" s="315"/>
      <c r="Q3986" s="315"/>
    </row>
    <row r="3987" spans="1:17">
      <c r="A3987" s="315" t="s">
        <v>755</v>
      </c>
      <c r="B3987" s="315" t="s">
        <v>2095</v>
      </c>
      <c r="C3987" s="315" t="s">
        <v>2096</v>
      </c>
      <c r="D3987" s="316">
        <v>6.08</v>
      </c>
      <c r="E3987" s="317">
        <v>5457</v>
      </c>
      <c r="F3987" s="317">
        <v>2974.0700000000006</v>
      </c>
      <c r="G3987" s="318">
        <v>40773</v>
      </c>
      <c r="H3987" s="318">
        <v>40966</v>
      </c>
      <c r="I3987" s="318">
        <v>50405</v>
      </c>
      <c r="J3987" s="315"/>
      <c r="K3987" s="315">
        <v>6460</v>
      </c>
      <c r="L3987" s="315" t="s">
        <v>1364</v>
      </c>
      <c r="M3987" s="315" t="s">
        <v>1365</v>
      </c>
      <c r="N3987" s="315" t="s">
        <v>755</v>
      </c>
      <c r="O3987" s="315"/>
      <c r="P3987" s="315"/>
      <c r="Q3987" s="315"/>
    </row>
    <row r="3988" spans="1:17">
      <c r="A3988" s="315" t="s">
        <v>750</v>
      </c>
      <c r="B3988" s="315" t="s">
        <v>2095</v>
      </c>
      <c r="C3988" s="315" t="s">
        <v>2098</v>
      </c>
      <c r="D3988" s="316">
        <v>6.08</v>
      </c>
      <c r="E3988" s="317">
        <v>4781.59</v>
      </c>
      <c r="F3988" s="317">
        <v>2309.5100000000002</v>
      </c>
      <c r="G3988" s="318">
        <v>40791</v>
      </c>
      <c r="H3988" s="318">
        <v>40848</v>
      </c>
      <c r="I3988" s="318">
        <v>50040</v>
      </c>
      <c r="J3988" s="315"/>
      <c r="K3988" s="315">
        <v>7226</v>
      </c>
      <c r="L3988" s="315" t="s">
        <v>3614</v>
      </c>
      <c r="M3988" s="315" t="s">
        <v>966</v>
      </c>
      <c r="N3988" s="315" t="s">
        <v>750</v>
      </c>
      <c r="O3988" s="315"/>
      <c r="P3988" s="315"/>
      <c r="Q3988" s="315"/>
    </row>
    <row r="3989" spans="1:17">
      <c r="A3989" s="315" t="s">
        <v>755</v>
      </c>
      <c r="B3989" s="315" t="s">
        <v>2095</v>
      </c>
      <c r="C3989" s="315" t="s">
        <v>2098</v>
      </c>
      <c r="D3989" s="316">
        <v>6.08</v>
      </c>
      <c r="E3989" s="317">
        <v>5848</v>
      </c>
      <c r="F3989" s="317">
        <v>2824.5800000000004</v>
      </c>
      <c r="G3989" s="318">
        <v>40798</v>
      </c>
      <c r="H3989" s="318">
        <v>40893</v>
      </c>
      <c r="I3989" s="318">
        <v>50040</v>
      </c>
      <c r="J3989" s="315"/>
      <c r="K3989" s="315">
        <v>3600</v>
      </c>
      <c r="L3989" s="315" t="s">
        <v>2197</v>
      </c>
      <c r="M3989" s="315" t="s">
        <v>764</v>
      </c>
      <c r="N3989" s="315" t="s">
        <v>755</v>
      </c>
      <c r="O3989" s="315"/>
      <c r="P3989" s="315"/>
      <c r="Q3989" s="315"/>
    </row>
    <row r="3990" spans="1:17">
      <c r="A3990" s="315" t="s">
        <v>755</v>
      </c>
      <c r="B3990" s="315" t="s">
        <v>2095</v>
      </c>
      <c r="C3990" s="315" t="s">
        <v>2096</v>
      </c>
      <c r="D3990" s="316">
        <v>6.08</v>
      </c>
      <c r="E3990" s="317">
        <v>2878</v>
      </c>
      <c r="F3990" s="317">
        <v>1703.7800000000002</v>
      </c>
      <c r="G3990" s="318">
        <v>40815</v>
      </c>
      <c r="H3990" s="318">
        <v>40863</v>
      </c>
      <c r="I3990" s="318">
        <v>50040</v>
      </c>
      <c r="J3990" s="315"/>
      <c r="K3990" s="315">
        <v>3714</v>
      </c>
      <c r="L3990" s="315" t="s">
        <v>1076</v>
      </c>
      <c r="M3990" s="315" t="s">
        <v>764</v>
      </c>
      <c r="N3990" s="315" t="s">
        <v>755</v>
      </c>
      <c r="O3990" s="315"/>
      <c r="P3990" s="315"/>
      <c r="Q3990" s="315"/>
    </row>
    <row r="3991" spans="1:17">
      <c r="A3991" s="315" t="s">
        <v>755</v>
      </c>
      <c r="B3991" s="315" t="s">
        <v>2095</v>
      </c>
      <c r="C3991" s="315" t="s">
        <v>2096</v>
      </c>
      <c r="D3991" s="316">
        <v>6.08</v>
      </c>
      <c r="E3991" s="317">
        <v>3755</v>
      </c>
      <c r="F3991" s="317">
        <v>1832.44</v>
      </c>
      <c r="G3991" s="318">
        <v>40847</v>
      </c>
      <c r="H3991" s="318">
        <v>41114</v>
      </c>
      <c r="I3991" s="318">
        <v>50405</v>
      </c>
      <c r="J3991" s="315"/>
      <c r="K3991" s="315">
        <v>1090</v>
      </c>
      <c r="L3991" s="315" t="s">
        <v>2681</v>
      </c>
      <c r="M3991" s="315" t="s">
        <v>766</v>
      </c>
      <c r="N3991" s="315" t="s">
        <v>755</v>
      </c>
      <c r="O3991" s="315"/>
      <c r="P3991" s="315"/>
      <c r="Q3991" s="315"/>
    </row>
    <row r="3992" spans="1:17">
      <c r="A3992" s="315" t="s">
        <v>750</v>
      </c>
      <c r="B3992" s="315" t="s">
        <v>2095</v>
      </c>
      <c r="C3992" s="315" t="s">
        <v>2098</v>
      </c>
      <c r="D3992" s="316">
        <v>6.09</v>
      </c>
      <c r="E3992" s="317">
        <v>6320</v>
      </c>
      <c r="F3992" s="317">
        <v>3254.8099999999995</v>
      </c>
      <c r="G3992" s="318">
        <v>39570</v>
      </c>
      <c r="H3992" s="318">
        <v>40142</v>
      </c>
      <c r="I3992" s="318">
        <v>49309</v>
      </c>
      <c r="J3992" s="315"/>
      <c r="K3992" s="315">
        <v>1616</v>
      </c>
      <c r="L3992" s="315" t="s">
        <v>2364</v>
      </c>
      <c r="M3992" s="315" t="s">
        <v>761</v>
      </c>
      <c r="N3992" s="315" t="s">
        <v>750</v>
      </c>
      <c r="O3992" s="315"/>
      <c r="P3992" s="315"/>
      <c r="Q3992" s="315"/>
    </row>
    <row r="3993" spans="1:17">
      <c r="A3993" s="315" t="s">
        <v>755</v>
      </c>
      <c r="B3993" s="315" t="s">
        <v>2095</v>
      </c>
      <c r="C3993" s="315" t="s">
        <v>2096</v>
      </c>
      <c r="D3993" s="316">
        <v>6.1</v>
      </c>
      <c r="E3993" s="317">
        <v>6575</v>
      </c>
      <c r="F3993" s="317">
        <v>5917.5</v>
      </c>
      <c r="G3993" s="318">
        <v>39569</v>
      </c>
      <c r="H3993" s="318">
        <v>39596</v>
      </c>
      <c r="I3993" s="318">
        <v>48914</v>
      </c>
      <c r="J3993" s="315"/>
      <c r="K3993" s="315">
        <v>3600</v>
      </c>
      <c r="L3993" s="315" t="s">
        <v>2197</v>
      </c>
      <c r="M3993" s="315" t="s">
        <v>764</v>
      </c>
      <c r="N3993" s="315" t="s">
        <v>755</v>
      </c>
      <c r="O3993" s="315"/>
      <c r="P3993" s="315"/>
      <c r="Q3993" s="315"/>
    </row>
    <row r="3994" spans="1:17">
      <c r="A3994" s="315" t="s">
        <v>755</v>
      </c>
      <c r="B3994" s="315" t="s">
        <v>2095</v>
      </c>
      <c r="C3994" s="315" t="s">
        <v>2098</v>
      </c>
      <c r="D3994" s="316">
        <v>6.1</v>
      </c>
      <c r="E3994" s="317">
        <v>6174</v>
      </c>
      <c r="F3994" s="317">
        <v>3797.02</v>
      </c>
      <c r="G3994" s="318">
        <v>39570</v>
      </c>
      <c r="H3994" s="318">
        <v>40254</v>
      </c>
      <c r="I3994" s="318">
        <v>49674</v>
      </c>
      <c r="J3994" s="315"/>
      <c r="K3994" s="315">
        <v>8460</v>
      </c>
      <c r="L3994" s="315" t="s">
        <v>1655</v>
      </c>
      <c r="M3994" s="315" t="s">
        <v>784</v>
      </c>
      <c r="N3994" s="315" t="s">
        <v>755</v>
      </c>
      <c r="O3994" s="315"/>
      <c r="P3994" s="315"/>
      <c r="Q3994" s="315"/>
    </row>
    <row r="3995" spans="1:17">
      <c r="A3995" s="315" t="s">
        <v>755</v>
      </c>
      <c r="B3995" s="315" t="s">
        <v>2095</v>
      </c>
      <c r="C3995" s="315" t="s">
        <v>2142</v>
      </c>
      <c r="D3995" s="316">
        <v>6.1</v>
      </c>
      <c r="E3995" s="317">
        <v>4398</v>
      </c>
      <c r="F3995" s="317">
        <v>2858.7</v>
      </c>
      <c r="G3995" s="318">
        <v>39570</v>
      </c>
      <c r="H3995" s="318">
        <v>39645</v>
      </c>
      <c r="I3995" s="318">
        <v>48914</v>
      </c>
      <c r="J3995" s="315"/>
      <c r="K3995" s="315">
        <v>6402</v>
      </c>
      <c r="L3995" s="315" t="s">
        <v>3615</v>
      </c>
      <c r="M3995" s="315" t="s">
        <v>1388</v>
      </c>
      <c r="N3995" s="315" t="s">
        <v>755</v>
      </c>
      <c r="O3995" s="315"/>
      <c r="P3995" s="315"/>
      <c r="Q3995" s="315"/>
    </row>
    <row r="3996" spans="1:17">
      <c r="A3996" s="315" t="s">
        <v>755</v>
      </c>
      <c r="B3996" s="315" t="s">
        <v>2095</v>
      </c>
      <c r="C3996" s="315" t="s">
        <v>2098</v>
      </c>
      <c r="D3996" s="316">
        <v>6.1</v>
      </c>
      <c r="E3996" s="317">
        <v>6365</v>
      </c>
      <c r="F3996" s="317">
        <v>4773.75</v>
      </c>
      <c r="G3996" s="318">
        <v>39570</v>
      </c>
      <c r="H3996" s="318">
        <v>39633</v>
      </c>
      <c r="I3996" s="318">
        <v>48914</v>
      </c>
      <c r="J3996" s="315"/>
      <c r="K3996" s="315">
        <v>8203</v>
      </c>
      <c r="L3996" s="315" t="s">
        <v>318</v>
      </c>
      <c r="M3996" s="315" t="s">
        <v>1051</v>
      </c>
      <c r="N3996" s="315" t="s">
        <v>755</v>
      </c>
      <c r="O3996" s="315"/>
      <c r="P3996" s="315"/>
      <c r="Q3996" s="315"/>
    </row>
    <row r="3997" spans="1:17">
      <c r="A3997" s="315" t="s">
        <v>755</v>
      </c>
      <c r="B3997" s="315" t="s">
        <v>2095</v>
      </c>
      <c r="C3997" s="315" t="s">
        <v>2096</v>
      </c>
      <c r="D3997" s="316">
        <v>6.1</v>
      </c>
      <c r="E3997" s="317">
        <v>4036</v>
      </c>
      <c r="F3997" s="317">
        <v>3632.4</v>
      </c>
      <c r="G3997" s="318">
        <v>39569</v>
      </c>
      <c r="H3997" s="318">
        <v>39571</v>
      </c>
      <c r="I3997" s="318">
        <v>48914</v>
      </c>
      <c r="J3997" s="315"/>
      <c r="K3997" s="315">
        <v>3293</v>
      </c>
      <c r="L3997" s="315" t="s">
        <v>3616</v>
      </c>
      <c r="M3997" s="315" t="s">
        <v>764</v>
      </c>
      <c r="N3997" s="315" t="s">
        <v>755</v>
      </c>
      <c r="O3997" s="315"/>
      <c r="P3997" s="315"/>
      <c r="Q3997" s="315"/>
    </row>
    <row r="3998" spans="1:17">
      <c r="A3998" s="315" t="s">
        <v>755</v>
      </c>
      <c r="B3998" s="315" t="s">
        <v>2095</v>
      </c>
      <c r="C3998" s="315" t="s">
        <v>2098</v>
      </c>
      <c r="D3998" s="316">
        <v>6.1</v>
      </c>
      <c r="E3998" s="317">
        <v>6613</v>
      </c>
      <c r="F3998" s="317">
        <v>4959.75</v>
      </c>
      <c r="G3998" s="318">
        <v>39570</v>
      </c>
      <c r="H3998" s="318">
        <v>40130</v>
      </c>
      <c r="I3998" s="318">
        <v>49309</v>
      </c>
      <c r="J3998" s="315"/>
      <c r="K3998" s="315">
        <v>9030</v>
      </c>
      <c r="L3998" s="315" t="s">
        <v>3449</v>
      </c>
      <c r="M3998" s="315" t="s">
        <v>770</v>
      </c>
      <c r="N3998" s="315" t="s">
        <v>755</v>
      </c>
      <c r="O3998" s="315"/>
      <c r="P3998" s="315"/>
      <c r="Q3998" s="315"/>
    </row>
    <row r="3999" spans="1:17">
      <c r="A3999" s="315" t="s">
        <v>755</v>
      </c>
      <c r="B3999" s="315" t="s">
        <v>2095</v>
      </c>
      <c r="C3999" s="315" t="s">
        <v>2096</v>
      </c>
      <c r="D3999" s="316">
        <v>6.1</v>
      </c>
      <c r="E3999" s="317">
        <v>6245</v>
      </c>
      <c r="F3999" s="317">
        <v>5620.5</v>
      </c>
      <c r="G3999" s="318">
        <v>39569</v>
      </c>
      <c r="H3999" s="318">
        <v>39834</v>
      </c>
      <c r="I3999" s="318">
        <v>49309</v>
      </c>
      <c r="J3999" s="315"/>
      <c r="K3999" s="315">
        <v>9472</v>
      </c>
      <c r="L3999" s="315" t="s">
        <v>2333</v>
      </c>
      <c r="M3999" s="315" t="s">
        <v>770</v>
      </c>
      <c r="N3999" s="315" t="s">
        <v>755</v>
      </c>
      <c r="O3999" s="315"/>
      <c r="P3999" s="315"/>
      <c r="Q3999" s="315"/>
    </row>
    <row r="4000" spans="1:17">
      <c r="A4000" s="315" t="s">
        <v>755</v>
      </c>
      <c r="B4000" s="315" t="s">
        <v>2095</v>
      </c>
      <c r="C4000" s="315" t="s">
        <v>2096</v>
      </c>
      <c r="D4000" s="316">
        <v>6.1</v>
      </c>
      <c r="E4000" s="317">
        <v>5266</v>
      </c>
      <c r="F4000" s="317">
        <v>3886.31</v>
      </c>
      <c r="G4000" s="318">
        <v>39592</v>
      </c>
      <c r="H4000" s="318">
        <v>40329</v>
      </c>
      <c r="I4000" s="318">
        <v>49674</v>
      </c>
      <c r="J4000" s="315"/>
      <c r="K4000" s="315">
        <v>1807</v>
      </c>
      <c r="L4000" s="315" t="s">
        <v>2202</v>
      </c>
      <c r="M4000" s="315" t="s">
        <v>766</v>
      </c>
      <c r="N4000" s="315" t="s">
        <v>755</v>
      </c>
      <c r="O4000" s="315"/>
      <c r="P4000" s="315"/>
      <c r="Q4000" s="315"/>
    </row>
    <row r="4001" spans="1:17">
      <c r="A4001" s="315" t="s">
        <v>755</v>
      </c>
      <c r="B4001" s="315" t="s">
        <v>2095</v>
      </c>
      <c r="C4001" s="315" t="s">
        <v>2096</v>
      </c>
      <c r="D4001" s="316">
        <v>6.1</v>
      </c>
      <c r="E4001" s="317">
        <v>6004</v>
      </c>
      <c r="F4001" s="317">
        <v>5403.6</v>
      </c>
      <c r="G4001" s="318">
        <v>39569</v>
      </c>
      <c r="H4001" s="318">
        <v>39301</v>
      </c>
      <c r="I4001" s="318">
        <v>48549</v>
      </c>
      <c r="J4001" s="315"/>
      <c r="K4001" s="315">
        <v>1110</v>
      </c>
      <c r="L4001" s="315" t="s">
        <v>1492</v>
      </c>
      <c r="M4001" s="315" t="s">
        <v>766</v>
      </c>
      <c r="N4001" s="315" t="s">
        <v>755</v>
      </c>
      <c r="O4001" s="315"/>
      <c r="P4001" s="315"/>
      <c r="Q4001" s="315"/>
    </row>
    <row r="4002" spans="1:17">
      <c r="A4002" s="315" t="s">
        <v>755</v>
      </c>
      <c r="B4002" s="315" t="s">
        <v>2095</v>
      </c>
      <c r="C4002" s="315" t="s">
        <v>2098</v>
      </c>
      <c r="D4002" s="316">
        <v>6.1</v>
      </c>
      <c r="E4002" s="317">
        <v>5481</v>
      </c>
      <c r="F4002" s="317">
        <v>3370.8199999999997</v>
      </c>
      <c r="G4002" s="318">
        <v>39570</v>
      </c>
      <c r="H4002" s="318">
        <v>40501</v>
      </c>
      <c r="I4002" s="318">
        <v>49674</v>
      </c>
      <c r="J4002" s="315"/>
      <c r="K4002" s="315">
        <v>8854</v>
      </c>
      <c r="L4002" s="315" t="s">
        <v>2584</v>
      </c>
      <c r="M4002" s="315" t="s">
        <v>1388</v>
      </c>
      <c r="N4002" s="315" t="s">
        <v>755</v>
      </c>
      <c r="O4002" s="315"/>
      <c r="P4002" s="315"/>
      <c r="Q4002" s="315"/>
    </row>
    <row r="4003" spans="1:17">
      <c r="A4003" s="315" t="s">
        <v>755</v>
      </c>
      <c r="B4003" s="315" t="s">
        <v>2095</v>
      </c>
      <c r="C4003" s="315" t="s">
        <v>2096</v>
      </c>
      <c r="D4003" s="316">
        <v>6.1</v>
      </c>
      <c r="E4003" s="317">
        <v>5703</v>
      </c>
      <c r="F4003" s="317">
        <v>5132.7000000000007</v>
      </c>
      <c r="G4003" s="318">
        <v>39570</v>
      </c>
      <c r="H4003" s="318">
        <v>39478</v>
      </c>
      <c r="I4003" s="318">
        <v>48944</v>
      </c>
      <c r="J4003" s="315"/>
      <c r="K4003" s="315">
        <v>1541</v>
      </c>
      <c r="L4003" s="315" t="s">
        <v>3617</v>
      </c>
      <c r="M4003" s="315" t="s">
        <v>761</v>
      </c>
      <c r="N4003" s="315" t="s">
        <v>755</v>
      </c>
      <c r="O4003" s="315"/>
      <c r="P4003" s="315"/>
      <c r="Q4003" s="315"/>
    </row>
    <row r="4004" spans="1:17">
      <c r="A4004" s="315" t="s">
        <v>750</v>
      </c>
      <c r="B4004" s="315" t="s">
        <v>2095</v>
      </c>
      <c r="C4004" s="315" t="s">
        <v>2142</v>
      </c>
      <c r="D4004" s="316">
        <v>6.1</v>
      </c>
      <c r="E4004" s="317">
        <v>5629</v>
      </c>
      <c r="F4004" s="317">
        <v>3387.84</v>
      </c>
      <c r="G4004" s="318">
        <v>39570</v>
      </c>
      <c r="H4004" s="318">
        <v>39020</v>
      </c>
      <c r="I4004" s="318">
        <v>48213</v>
      </c>
      <c r="J4004" s="315"/>
      <c r="K4004" s="315">
        <v>6472</v>
      </c>
      <c r="L4004" s="315" t="s">
        <v>2461</v>
      </c>
      <c r="M4004" s="315" t="s">
        <v>1365</v>
      </c>
      <c r="N4004" s="315" t="s">
        <v>750</v>
      </c>
      <c r="O4004" s="315"/>
      <c r="P4004" s="315"/>
      <c r="Q4004" s="315"/>
    </row>
    <row r="4005" spans="1:17">
      <c r="A4005" s="315" t="s">
        <v>750</v>
      </c>
      <c r="B4005" s="315" t="s">
        <v>2095</v>
      </c>
      <c r="C4005" s="315" t="s">
        <v>2142</v>
      </c>
      <c r="D4005" s="316">
        <v>6.1</v>
      </c>
      <c r="E4005" s="317">
        <v>5629</v>
      </c>
      <c r="F4005" s="317">
        <v>3387.84</v>
      </c>
      <c r="G4005" s="318">
        <v>39570</v>
      </c>
      <c r="H4005" s="318">
        <v>39052</v>
      </c>
      <c r="I4005" s="318">
        <v>48183</v>
      </c>
      <c r="J4005" s="315"/>
      <c r="K4005" s="315">
        <v>6472</v>
      </c>
      <c r="L4005" s="315" t="s">
        <v>2461</v>
      </c>
      <c r="M4005" s="315" t="s">
        <v>1365</v>
      </c>
      <c r="N4005" s="315" t="s">
        <v>750</v>
      </c>
      <c r="O4005" s="315"/>
      <c r="P4005" s="315"/>
      <c r="Q4005" s="315"/>
    </row>
    <row r="4006" spans="1:17">
      <c r="A4006" s="315" t="s">
        <v>755</v>
      </c>
      <c r="B4006" s="315" t="s">
        <v>2095</v>
      </c>
      <c r="C4006" s="315" t="s">
        <v>2098</v>
      </c>
      <c r="D4006" s="316">
        <v>6.1</v>
      </c>
      <c r="E4006" s="317">
        <v>5439</v>
      </c>
      <c r="F4006" s="317">
        <v>2170.17</v>
      </c>
      <c r="G4006" s="318">
        <v>39602</v>
      </c>
      <c r="H4006" s="318">
        <v>41201</v>
      </c>
      <c r="I4006" s="318">
        <v>50405</v>
      </c>
      <c r="J4006" s="315"/>
      <c r="K4006" s="315">
        <v>4414</v>
      </c>
      <c r="L4006" s="315" t="s">
        <v>1627</v>
      </c>
      <c r="M4006" s="315" t="s">
        <v>1484</v>
      </c>
      <c r="N4006" s="315" t="s">
        <v>755</v>
      </c>
      <c r="O4006" s="315"/>
      <c r="P4006" s="315"/>
      <c r="Q4006" s="315"/>
    </row>
    <row r="4007" spans="1:17">
      <c r="A4007" s="315" t="s">
        <v>755</v>
      </c>
      <c r="B4007" s="315" t="s">
        <v>2095</v>
      </c>
      <c r="C4007" s="315" t="s">
        <v>2098</v>
      </c>
      <c r="D4007" s="316">
        <v>6.1</v>
      </c>
      <c r="E4007" s="317">
        <v>5897</v>
      </c>
      <c r="F4007" s="317">
        <v>4422.75</v>
      </c>
      <c r="G4007" s="318">
        <v>39570</v>
      </c>
      <c r="H4007" s="318">
        <v>39332</v>
      </c>
      <c r="I4007" s="318">
        <v>48549</v>
      </c>
      <c r="J4007" s="315"/>
      <c r="K4007" s="315">
        <v>2902</v>
      </c>
      <c r="L4007" s="315" t="s">
        <v>3525</v>
      </c>
      <c r="M4007" s="315" t="s">
        <v>1431</v>
      </c>
      <c r="N4007" s="315" t="s">
        <v>755</v>
      </c>
      <c r="O4007" s="315"/>
      <c r="P4007" s="315"/>
      <c r="Q4007" s="315"/>
    </row>
    <row r="4008" spans="1:17">
      <c r="A4008" s="315" t="s">
        <v>755</v>
      </c>
      <c r="B4008" s="315" t="s">
        <v>2095</v>
      </c>
      <c r="C4008" s="315" t="s">
        <v>2098</v>
      </c>
      <c r="D4008" s="316">
        <v>6.1</v>
      </c>
      <c r="E4008" s="317">
        <v>6288.26</v>
      </c>
      <c r="F4008" s="317">
        <v>3867.29</v>
      </c>
      <c r="G4008" s="318">
        <v>39569</v>
      </c>
      <c r="H4008" s="318">
        <v>40345</v>
      </c>
      <c r="I4008" s="318">
        <v>49674</v>
      </c>
      <c r="J4008" s="315"/>
      <c r="K4008" s="315">
        <v>9606</v>
      </c>
      <c r="L4008" s="315" t="s">
        <v>803</v>
      </c>
      <c r="M4008" s="315" t="s">
        <v>770</v>
      </c>
      <c r="N4008" s="315" t="s">
        <v>755</v>
      </c>
      <c r="O4008" s="315"/>
      <c r="P4008" s="315"/>
      <c r="Q4008" s="315"/>
    </row>
    <row r="4009" spans="1:17">
      <c r="A4009" s="315" t="s">
        <v>755</v>
      </c>
      <c r="B4009" s="315" t="s">
        <v>2095</v>
      </c>
      <c r="C4009" s="315" t="s">
        <v>2096</v>
      </c>
      <c r="D4009" s="316">
        <v>6.1</v>
      </c>
      <c r="E4009" s="317">
        <v>3190</v>
      </c>
      <c r="F4009" s="317">
        <v>2870.9999999999995</v>
      </c>
      <c r="G4009" s="318">
        <v>39594</v>
      </c>
      <c r="H4009" s="318">
        <v>39519</v>
      </c>
      <c r="I4009" s="318">
        <v>48914</v>
      </c>
      <c r="J4009" s="315"/>
      <c r="K4009" s="315">
        <v>4912</v>
      </c>
      <c r="L4009" s="315" t="s">
        <v>2777</v>
      </c>
      <c r="M4009" s="315" t="s">
        <v>764</v>
      </c>
      <c r="N4009" s="315" t="s">
        <v>755</v>
      </c>
      <c r="O4009" s="315"/>
      <c r="P4009" s="315"/>
      <c r="Q4009" s="315"/>
    </row>
    <row r="4010" spans="1:17">
      <c r="A4010" s="315" t="s">
        <v>755</v>
      </c>
      <c r="B4010" s="315" t="s">
        <v>2095</v>
      </c>
      <c r="C4010" s="315" t="s">
        <v>2098</v>
      </c>
      <c r="D4010" s="316">
        <v>6.1</v>
      </c>
      <c r="E4010" s="317">
        <v>5902.01</v>
      </c>
      <c r="F4010" s="317">
        <v>4426.51</v>
      </c>
      <c r="G4010" s="318">
        <v>39583</v>
      </c>
      <c r="H4010" s="318">
        <v>39028</v>
      </c>
      <c r="I4010" s="318">
        <v>48183</v>
      </c>
      <c r="J4010" s="315"/>
      <c r="K4010" s="315">
        <v>8494</v>
      </c>
      <c r="L4010" s="315" t="s">
        <v>2296</v>
      </c>
      <c r="M4010" s="315" t="s">
        <v>784</v>
      </c>
      <c r="N4010" s="315" t="s">
        <v>755</v>
      </c>
      <c r="O4010" s="315"/>
      <c r="P4010" s="315"/>
      <c r="Q4010" s="315"/>
    </row>
    <row r="4011" spans="1:17">
      <c r="A4011" s="315" t="s">
        <v>755</v>
      </c>
      <c r="B4011" s="315" t="s">
        <v>2095</v>
      </c>
      <c r="C4011" s="315" t="s">
        <v>2098</v>
      </c>
      <c r="D4011" s="316">
        <v>6.1</v>
      </c>
      <c r="E4011" s="317">
        <v>4908</v>
      </c>
      <c r="F4011" s="317">
        <v>3681</v>
      </c>
      <c r="G4011" s="318">
        <v>39604</v>
      </c>
      <c r="H4011" s="318">
        <v>39692</v>
      </c>
      <c r="I4011" s="318">
        <v>48944</v>
      </c>
      <c r="J4011" s="315"/>
      <c r="K4011" s="315">
        <v>1346</v>
      </c>
      <c r="L4011" s="315" t="s">
        <v>3618</v>
      </c>
      <c r="M4011" s="315" t="s">
        <v>766</v>
      </c>
      <c r="N4011" s="315" t="s">
        <v>755</v>
      </c>
      <c r="O4011" s="315"/>
      <c r="P4011" s="315"/>
      <c r="Q4011" s="315"/>
    </row>
    <row r="4012" spans="1:17">
      <c r="A4012" s="315" t="s">
        <v>755</v>
      </c>
      <c r="B4012" s="315" t="s">
        <v>2095</v>
      </c>
      <c r="C4012" s="315" t="s">
        <v>2098</v>
      </c>
      <c r="D4012" s="316">
        <v>6.1</v>
      </c>
      <c r="E4012" s="317">
        <v>5504.1399999999994</v>
      </c>
      <c r="F4012" s="317">
        <v>4128.12</v>
      </c>
      <c r="G4012" s="318">
        <v>39616</v>
      </c>
      <c r="H4012" s="318">
        <v>39767</v>
      </c>
      <c r="I4012" s="318">
        <v>48944</v>
      </c>
      <c r="J4012" s="315"/>
      <c r="K4012" s="315">
        <v>9200</v>
      </c>
      <c r="L4012" s="315" t="s">
        <v>959</v>
      </c>
      <c r="M4012" s="315" t="s">
        <v>770</v>
      </c>
      <c r="N4012" s="315" t="s">
        <v>755</v>
      </c>
      <c r="O4012" s="315"/>
      <c r="P4012" s="315"/>
      <c r="Q4012" s="315"/>
    </row>
    <row r="4013" spans="1:17">
      <c r="A4013" s="315" t="s">
        <v>755</v>
      </c>
      <c r="B4013" s="315" t="s">
        <v>2095</v>
      </c>
      <c r="C4013" s="315" t="s">
        <v>2098</v>
      </c>
      <c r="D4013" s="316">
        <v>6.1</v>
      </c>
      <c r="E4013" s="317">
        <v>7257</v>
      </c>
      <c r="F4013" s="317">
        <v>5442.75</v>
      </c>
      <c r="G4013" s="318">
        <v>39686</v>
      </c>
      <c r="H4013" s="318">
        <v>38875</v>
      </c>
      <c r="I4013" s="318">
        <v>48183</v>
      </c>
      <c r="J4013" s="315"/>
      <c r="K4013" s="315">
        <v>1169</v>
      </c>
      <c r="L4013" s="315" t="s">
        <v>3619</v>
      </c>
      <c r="M4013" s="315" t="s">
        <v>766</v>
      </c>
      <c r="N4013" s="315" t="s">
        <v>755</v>
      </c>
      <c r="O4013" s="315"/>
      <c r="P4013" s="315"/>
      <c r="Q4013" s="315"/>
    </row>
    <row r="4014" spans="1:17">
      <c r="A4014" s="315" t="s">
        <v>755</v>
      </c>
      <c r="B4014" s="315" t="s">
        <v>2095</v>
      </c>
      <c r="C4014" s="315" t="s">
        <v>2098</v>
      </c>
      <c r="D4014" s="316">
        <v>6.1</v>
      </c>
      <c r="E4014" s="317">
        <v>6024</v>
      </c>
      <c r="F4014" s="317">
        <v>4518</v>
      </c>
      <c r="G4014" s="318">
        <v>39791</v>
      </c>
      <c r="H4014" s="318">
        <v>40064</v>
      </c>
      <c r="I4014" s="318">
        <v>49309</v>
      </c>
      <c r="J4014" s="315"/>
      <c r="K4014" s="315">
        <v>3988</v>
      </c>
      <c r="L4014" s="315" t="s">
        <v>3620</v>
      </c>
      <c r="M4014" s="315" t="s">
        <v>754</v>
      </c>
      <c r="N4014" s="315" t="s">
        <v>755</v>
      </c>
      <c r="O4014" s="315"/>
      <c r="P4014" s="315"/>
      <c r="Q4014" s="315"/>
    </row>
    <row r="4015" spans="1:17">
      <c r="A4015" s="315" t="s">
        <v>755</v>
      </c>
      <c r="B4015" s="315" t="s">
        <v>2095</v>
      </c>
      <c r="C4015" s="315" t="s">
        <v>2098</v>
      </c>
      <c r="D4015" s="316">
        <v>6.1</v>
      </c>
      <c r="E4015" s="317">
        <v>4879</v>
      </c>
      <c r="F4015" s="317">
        <v>3659.25</v>
      </c>
      <c r="G4015" s="318">
        <v>39816</v>
      </c>
      <c r="H4015" s="318">
        <v>39995</v>
      </c>
      <c r="I4015" s="318">
        <v>49309</v>
      </c>
      <c r="J4015" s="315"/>
      <c r="K4015" s="315">
        <v>9113</v>
      </c>
      <c r="L4015" s="315" t="s">
        <v>2940</v>
      </c>
      <c r="M4015" s="315" t="s">
        <v>770</v>
      </c>
      <c r="N4015" s="315" t="s">
        <v>755</v>
      </c>
      <c r="O4015" s="315"/>
      <c r="P4015" s="315"/>
      <c r="Q4015" s="315"/>
    </row>
    <row r="4016" spans="1:17">
      <c r="A4016" s="315" t="s">
        <v>755</v>
      </c>
      <c r="B4016" s="315" t="s">
        <v>2095</v>
      </c>
      <c r="C4016" s="315" t="s">
        <v>2098</v>
      </c>
      <c r="D4016" s="316">
        <v>6.1</v>
      </c>
      <c r="E4016" s="317">
        <v>5893</v>
      </c>
      <c r="F4016" s="317">
        <v>2846.33</v>
      </c>
      <c r="G4016" s="318">
        <v>39855</v>
      </c>
      <c r="H4016" s="318">
        <v>40717</v>
      </c>
      <c r="I4016" s="318">
        <v>50040</v>
      </c>
      <c r="J4016" s="315"/>
      <c r="K4016" s="315">
        <v>3473</v>
      </c>
      <c r="L4016" s="315" t="s">
        <v>3621</v>
      </c>
      <c r="M4016" s="315" t="s">
        <v>764</v>
      </c>
      <c r="N4016" s="315" t="s">
        <v>755</v>
      </c>
      <c r="O4016" s="315"/>
      <c r="P4016" s="315"/>
      <c r="Q4016" s="315"/>
    </row>
    <row r="4017" spans="1:17">
      <c r="A4017" s="315" t="s">
        <v>755</v>
      </c>
      <c r="B4017" s="315" t="s">
        <v>2095</v>
      </c>
      <c r="C4017" s="315" t="s">
        <v>2098</v>
      </c>
      <c r="D4017" s="316">
        <v>6.1</v>
      </c>
      <c r="E4017" s="317">
        <v>6039</v>
      </c>
      <c r="F4017" s="317">
        <v>4529.25</v>
      </c>
      <c r="G4017" s="318">
        <v>39946</v>
      </c>
      <c r="H4017" s="318">
        <v>39979</v>
      </c>
      <c r="I4017" s="318">
        <v>49309</v>
      </c>
      <c r="J4017" s="315"/>
      <c r="K4017" s="315">
        <v>9620</v>
      </c>
      <c r="L4017" s="315" t="s">
        <v>3622</v>
      </c>
      <c r="M4017" s="315" t="s">
        <v>770</v>
      </c>
      <c r="N4017" s="315" t="s">
        <v>755</v>
      </c>
      <c r="O4017" s="315"/>
      <c r="P4017" s="315"/>
      <c r="Q4017" s="315"/>
    </row>
    <row r="4018" spans="1:17">
      <c r="A4018" s="315" t="s">
        <v>755</v>
      </c>
      <c r="B4018" s="315" t="s">
        <v>2095</v>
      </c>
      <c r="C4018" s="315" t="s">
        <v>2096</v>
      </c>
      <c r="D4018" s="316">
        <v>6.1</v>
      </c>
      <c r="E4018" s="317">
        <v>6085</v>
      </c>
      <c r="F4018" s="317">
        <v>5476.5</v>
      </c>
      <c r="G4018" s="318">
        <v>39969</v>
      </c>
      <c r="H4018" s="318">
        <v>40017</v>
      </c>
      <c r="I4018" s="318">
        <v>49309</v>
      </c>
      <c r="J4018" s="315"/>
      <c r="K4018" s="315">
        <v>1148</v>
      </c>
      <c r="L4018" s="315" t="s">
        <v>3531</v>
      </c>
      <c r="M4018" s="315" t="s">
        <v>766</v>
      </c>
      <c r="N4018" s="315" t="s">
        <v>755</v>
      </c>
      <c r="O4018" s="315"/>
      <c r="P4018" s="315"/>
      <c r="Q4018" s="315"/>
    </row>
    <row r="4019" spans="1:17">
      <c r="A4019" s="315" t="s">
        <v>755</v>
      </c>
      <c r="B4019" s="315" t="s">
        <v>2095</v>
      </c>
      <c r="C4019" s="315" t="s">
        <v>2098</v>
      </c>
      <c r="D4019" s="316">
        <v>6.1</v>
      </c>
      <c r="E4019" s="317">
        <v>5733</v>
      </c>
      <c r="F4019" s="317">
        <v>4299.75</v>
      </c>
      <c r="G4019" s="318">
        <v>39980</v>
      </c>
      <c r="H4019" s="318">
        <v>40031</v>
      </c>
      <c r="I4019" s="318">
        <v>49309</v>
      </c>
      <c r="J4019" s="315"/>
      <c r="K4019" s="315">
        <v>4310</v>
      </c>
      <c r="L4019" s="315" t="s">
        <v>2666</v>
      </c>
      <c r="M4019" s="315" t="s">
        <v>776</v>
      </c>
      <c r="N4019" s="315" t="s">
        <v>755</v>
      </c>
      <c r="O4019" s="315"/>
      <c r="P4019" s="315"/>
      <c r="Q4019" s="315"/>
    </row>
    <row r="4020" spans="1:17">
      <c r="A4020" s="315" t="s">
        <v>755</v>
      </c>
      <c r="B4020" s="315" t="s">
        <v>2095</v>
      </c>
      <c r="C4020" s="315" t="s">
        <v>2098</v>
      </c>
      <c r="D4020" s="316">
        <v>6.1</v>
      </c>
      <c r="E4020" s="317">
        <v>6437</v>
      </c>
      <c r="F4020" s="317">
        <v>2568.3599999999997</v>
      </c>
      <c r="G4020" s="318">
        <v>39997</v>
      </c>
      <c r="H4020" s="318">
        <v>41148</v>
      </c>
      <c r="I4020" s="318">
        <v>50405</v>
      </c>
      <c r="J4020" s="315"/>
      <c r="K4020" s="315">
        <v>8246</v>
      </c>
      <c r="L4020" s="315" t="s">
        <v>3623</v>
      </c>
      <c r="M4020" s="315" t="s">
        <v>784</v>
      </c>
      <c r="N4020" s="315" t="s">
        <v>755</v>
      </c>
      <c r="O4020" s="315"/>
      <c r="P4020" s="315"/>
      <c r="Q4020" s="315"/>
    </row>
    <row r="4021" spans="1:17">
      <c r="A4021" s="315" t="s">
        <v>755</v>
      </c>
      <c r="B4021" s="315" t="s">
        <v>2095</v>
      </c>
      <c r="C4021" s="315" t="s">
        <v>2096</v>
      </c>
      <c r="D4021" s="316">
        <v>6.1</v>
      </c>
      <c r="E4021" s="317">
        <v>5696</v>
      </c>
      <c r="F4021" s="317">
        <v>2779.66</v>
      </c>
      <c r="G4021" s="318">
        <v>40005</v>
      </c>
      <c r="H4021" s="318">
        <v>41128</v>
      </c>
      <c r="I4021" s="318">
        <v>50405</v>
      </c>
      <c r="J4021" s="315"/>
      <c r="K4021" s="315">
        <v>6274</v>
      </c>
      <c r="L4021" s="315" t="s">
        <v>799</v>
      </c>
      <c r="M4021" s="315" t="s">
        <v>788</v>
      </c>
      <c r="N4021" s="315" t="s">
        <v>755</v>
      </c>
      <c r="O4021" s="315"/>
      <c r="P4021" s="315"/>
      <c r="Q4021" s="315"/>
    </row>
    <row r="4022" spans="1:17">
      <c r="A4022" s="315" t="s">
        <v>755</v>
      </c>
      <c r="B4022" s="315" t="s">
        <v>2095</v>
      </c>
      <c r="C4022" s="315" t="s">
        <v>2098</v>
      </c>
      <c r="D4022" s="316">
        <v>6.1</v>
      </c>
      <c r="E4022" s="317">
        <v>6063.01</v>
      </c>
      <c r="F4022" s="317">
        <v>3728.76</v>
      </c>
      <c r="G4022" s="318">
        <v>40091</v>
      </c>
      <c r="H4022" s="318">
        <v>40455</v>
      </c>
      <c r="I4022" s="318">
        <v>49674</v>
      </c>
      <c r="J4022" s="315"/>
      <c r="K4022" s="315">
        <v>8172</v>
      </c>
      <c r="L4022" s="315" t="s">
        <v>1400</v>
      </c>
      <c r="M4022" s="315" t="s">
        <v>784</v>
      </c>
      <c r="N4022" s="315" t="s">
        <v>755</v>
      </c>
      <c r="O4022" s="315"/>
      <c r="P4022" s="315"/>
      <c r="Q4022" s="315"/>
    </row>
    <row r="4023" spans="1:17">
      <c r="A4023" s="315" t="s">
        <v>755</v>
      </c>
      <c r="B4023" s="315" t="s">
        <v>2095</v>
      </c>
      <c r="C4023" s="315" t="s">
        <v>2096</v>
      </c>
      <c r="D4023" s="316">
        <v>6.1</v>
      </c>
      <c r="E4023" s="317">
        <v>4648</v>
      </c>
      <c r="F4023" s="317">
        <v>2379.77</v>
      </c>
      <c r="G4023" s="318">
        <v>40182</v>
      </c>
      <c r="H4023" s="318">
        <v>40817</v>
      </c>
      <c r="I4023" s="318">
        <v>50040</v>
      </c>
      <c r="J4023" s="315"/>
      <c r="K4023" s="315">
        <v>3063</v>
      </c>
      <c r="L4023" s="315" t="s">
        <v>1856</v>
      </c>
      <c r="M4023" s="315" t="s">
        <v>764</v>
      </c>
      <c r="N4023" s="315" t="s">
        <v>755</v>
      </c>
      <c r="O4023" s="315"/>
      <c r="P4023" s="315"/>
      <c r="Q4023" s="315"/>
    </row>
    <row r="4024" spans="1:17">
      <c r="A4024" s="315" t="s">
        <v>755</v>
      </c>
      <c r="B4024" s="315" t="s">
        <v>2095</v>
      </c>
      <c r="C4024" s="315" t="s">
        <v>2098</v>
      </c>
      <c r="D4024" s="316">
        <v>6.1</v>
      </c>
      <c r="E4024" s="317">
        <v>5768</v>
      </c>
      <c r="F4024" s="317">
        <v>3547.32</v>
      </c>
      <c r="G4024" s="318">
        <v>40184</v>
      </c>
      <c r="H4024" s="318">
        <v>40402</v>
      </c>
      <c r="I4024" s="318">
        <v>49674</v>
      </c>
      <c r="J4024" s="315"/>
      <c r="K4024" s="315">
        <v>1400</v>
      </c>
      <c r="L4024" s="315" t="s">
        <v>2273</v>
      </c>
      <c r="M4024" s="315" t="s">
        <v>766</v>
      </c>
      <c r="N4024" s="315" t="s">
        <v>755</v>
      </c>
      <c r="O4024" s="315"/>
      <c r="P4024" s="315"/>
      <c r="Q4024" s="315"/>
    </row>
    <row r="4025" spans="1:17">
      <c r="A4025" s="315" t="s">
        <v>750</v>
      </c>
      <c r="B4025" s="315" t="s">
        <v>2095</v>
      </c>
      <c r="C4025" s="315" t="s">
        <v>2098</v>
      </c>
      <c r="D4025" s="316">
        <v>6.1</v>
      </c>
      <c r="E4025" s="317">
        <v>5073</v>
      </c>
      <c r="F4025" s="317">
        <v>1684.2299999999998</v>
      </c>
      <c r="G4025" s="318">
        <v>40175</v>
      </c>
      <c r="H4025" s="318">
        <v>41506</v>
      </c>
      <c r="I4025" s="318">
        <v>50770</v>
      </c>
      <c r="J4025" s="315"/>
      <c r="K4025" s="315">
        <v>7016</v>
      </c>
      <c r="L4025" s="315" t="s">
        <v>3624</v>
      </c>
      <c r="M4025" s="315" t="s">
        <v>966</v>
      </c>
      <c r="N4025" s="315" t="s">
        <v>750</v>
      </c>
      <c r="O4025" s="315"/>
      <c r="P4025" s="315"/>
      <c r="Q4025" s="315"/>
    </row>
    <row r="4026" spans="1:17">
      <c r="A4026" s="315" t="s">
        <v>755</v>
      </c>
      <c r="B4026" s="315" t="s">
        <v>2095</v>
      </c>
      <c r="C4026" s="315" t="s">
        <v>2098</v>
      </c>
      <c r="D4026" s="316">
        <v>6.1</v>
      </c>
      <c r="E4026" s="317">
        <v>5464.3</v>
      </c>
      <c r="F4026" s="317">
        <v>3360.54</v>
      </c>
      <c r="G4026" s="318">
        <v>40245</v>
      </c>
      <c r="H4026" s="318">
        <v>40303</v>
      </c>
      <c r="I4026" s="318">
        <v>49674</v>
      </c>
      <c r="J4026" s="315"/>
      <c r="K4026" s="315">
        <v>7304</v>
      </c>
      <c r="L4026" s="315" t="s">
        <v>2170</v>
      </c>
      <c r="M4026" s="315" t="s">
        <v>966</v>
      </c>
      <c r="N4026" s="315" t="s">
        <v>755</v>
      </c>
      <c r="O4026" s="315"/>
      <c r="P4026" s="315"/>
      <c r="Q4026" s="315"/>
    </row>
    <row r="4027" spans="1:17">
      <c r="A4027" s="315" t="s">
        <v>755</v>
      </c>
      <c r="B4027" s="315" t="s">
        <v>2095</v>
      </c>
      <c r="C4027" s="315" t="s">
        <v>2098</v>
      </c>
      <c r="D4027" s="316">
        <v>6.1</v>
      </c>
      <c r="E4027" s="317">
        <v>6343</v>
      </c>
      <c r="F4027" s="317">
        <v>3450.5899999999997</v>
      </c>
      <c r="G4027" s="318">
        <v>40357</v>
      </c>
      <c r="H4027" s="318">
        <v>40486</v>
      </c>
      <c r="I4027" s="318">
        <v>49674</v>
      </c>
      <c r="J4027" s="315"/>
      <c r="K4027" s="315">
        <v>2024</v>
      </c>
      <c r="L4027" s="315" t="s">
        <v>3158</v>
      </c>
      <c r="M4027" s="315" t="s">
        <v>758</v>
      </c>
      <c r="N4027" s="315" t="s">
        <v>755</v>
      </c>
      <c r="O4027" s="315"/>
      <c r="P4027" s="315"/>
      <c r="Q4027" s="315"/>
    </row>
    <row r="4028" spans="1:17">
      <c r="A4028" s="315" t="s">
        <v>755</v>
      </c>
      <c r="B4028" s="315" t="s">
        <v>2095</v>
      </c>
      <c r="C4028" s="315" t="s">
        <v>2098</v>
      </c>
      <c r="D4028" s="316">
        <v>6.1</v>
      </c>
      <c r="E4028" s="317">
        <v>5793</v>
      </c>
      <c r="F4028" s="317">
        <v>3562.71</v>
      </c>
      <c r="G4028" s="318">
        <v>40364</v>
      </c>
      <c r="H4028" s="318">
        <v>40483</v>
      </c>
      <c r="I4028" s="318">
        <v>49674</v>
      </c>
      <c r="J4028" s="315"/>
      <c r="K4028" s="315">
        <v>1169</v>
      </c>
      <c r="L4028" s="315" t="s">
        <v>3619</v>
      </c>
      <c r="M4028" s="315" t="s">
        <v>766</v>
      </c>
      <c r="N4028" s="315" t="s">
        <v>755</v>
      </c>
      <c r="O4028" s="315"/>
      <c r="P4028" s="315"/>
      <c r="Q4028" s="315"/>
    </row>
    <row r="4029" spans="1:17">
      <c r="A4029" s="315" t="s">
        <v>755</v>
      </c>
      <c r="B4029" s="315" t="s">
        <v>2095</v>
      </c>
      <c r="C4029" s="315" t="s">
        <v>2098</v>
      </c>
      <c r="D4029" s="316">
        <v>6.1</v>
      </c>
      <c r="E4029" s="317">
        <v>6903</v>
      </c>
      <c r="F4029" s="317">
        <v>3023.51</v>
      </c>
      <c r="G4029" s="318">
        <v>40366</v>
      </c>
      <c r="H4029" s="318">
        <v>40876</v>
      </c>
      <c r="I4029" s="318">
        <v>50040</v>
      </c>
      <c r="J4029" s="315"/>
      <c r="K4029" s="315">
        <v>1633</v>
      </c>
      <c r="L4029" s="315" t="s">
        <v>2894</v>
      </c>
      <c r="M4029" s="315" t="s">
        <v>761</v>
      </c>
      <c r="N4029" s="315" t="s">
        <v>755</v>
      </c>
      <c r="O4029" s="315"/>
      <c r="P4029" s="315"/>
      <c r="Q4029" s="315"/>
    </row>
    <row r="4030" spans="1:17">
      <c r="A4030" s="315" t="s">
        <v>755</v>
      </c>
      <c r="B4030" s="315" t="s">
        <v>2095</v>
      </c>
      <c r="C4030" s="315" t="s">
        <v>2098</v>
      </c>
      <c r="D4030" s="316">
        <v>6.1</v>
      </c>
      <c r="E4030" s="317">
        <v>6181.51</v>
      </c>
      <c r="F4030" s="317">
        <v>3801.63</v>
      </c>
      <c r="G4030" s="318">
        <v>40396</v>
      </c>
      <c r="H4030" s="318">
        <v>40478</v>
      </c>
      <c r="I4030" s="318">
        <v>49674</v>
      </c>
      <c r="J4030" s="315"/>
      <c r="K4030" s="315">
        <v>4533</v>
      </c>
      <c r="L4030" s="315" t="s">
        <v>2977</v>
      </c>
      <c r="M4030" s="315" t="s">
        <v>1296</v>
      </c>
      <c r="N4030" s="315" t="s">
        <v>755</v>
      </c>
      <c r="O4030" s="315"/>
      <c r="P4030" s="315"/>
      <c r="Q4030" s="315"/>
    </row>
    <row r="4031" spans="1:17">
      <c r="A4031" s="315" t="s">
        <v>755</v>
      </c>
      <c r="B4031" s="315" t="s">
        <v>2095</v>
      </c>
      <c r="C4031" s="315" t="s">
        <v>2098</v>
      </c>
      <c r="D4031" s="316">
        <v>6.1</v>
      </c>
      <c r="E4031" s="317">
        <v>5966</v>
      </c>
      <c r="F4031" s="317">
        <v>3669.1</v>
      </c>
      <c r="G4031" s="318">
        <v>40406</v>
      </c>
      <c r="H4031" s="318">
        <v>40520</v>
      </c>
      <c r="I4031" s="318">
        <v>49674</v>
      </c>
      <c r="J4031" s="315"/>
      <c r="K4031" s="315">
        <v>4574</v>
      </c>
      <c r="L4031" s="315" t="s">
        <v>3625</v>
      </c>
      <c r="M4031" s="315" t="s">
        <v>1296</v>
      </c>
      <c r="N4031" s="315" t="s">
        <v>755</v>
      </c>
      <c r="O4031" s="315"/>
      <c r="P4031" s="315"/>
      <c r="Q4031" s="315"/>
    </row>
    <row r="4032" spans="1:17">
      <c r="A4032" s="315" t="s">
        <v>755</v>
      </c>
      <c r="B4032" s="315" t="s">
        <v>2095</v>
      </c>
      <c r="C4032" s="315" t="s">
        <v>2098</v>
      </c>
      <c r="D4032" s="316">
        <v>6.1</v>
      </c>
      <c r="E4032" s="317">
        <v>6649</v>
      </c>
      <c r="F4032" s="317">
        <v>3211.4700000000003</v>
      </c>
      <c r="G4032" s="318">
        <v>40499</v>
      </c>
      <c r="H4032" s="318">
        <v>40626</v>
      </c>
      <c r="I4032" s="318">
        <v>50040</v>
      </c>
      <c r="J4032" s="315"/>
      <c r="K4032" s="315">
        <v>1041</v>
      </c>
      <c r="L4032" s="315" t="s">
        <v>3538</v>
      </c>
      <c r="M4032" s="315" t="s">
        <v>766</v>
      </c>
      <c r="N4032" s="315" t="s">
        <v>755</v>
      </c>
      <c r="O4032" s="315"/>
      <c r="P4032" s="315"/>
      <c r="Q4032" s="315"/>
    </row>
    <row r="4033" spans="1:17">
      <c r="A4033" s="315" t="s">
        <v>755</v>
      </c>
      <c r="B4033" s="315" t="s">
        <v>2095</v>
      </c>
      <c r="C4033" s="315" t="s">
        <v>2098</v>
      </c>
      <c r="D4033" s="316">
        <v>6.1</v>
      </c>
      <c r="E4033" s="317">
        <v>5788</v>
      </c>
      <c r="F4033" s="317">
        <v>2795.6</v>
      </c>
      <c r="G4033" s="318">
        <v>40605</v>
      </c>
      <c r="H4033" s="318">
        <v>40626</v>
      </c>
      <c r="I4033" s="318">
        <v>50040</v>
      </c>
      <c r="J4033" s="315"/>
      <c r="K4033" s="315">
        <v>3423</v>
      </c>
      <c r="L4033" s="315" t="s">
        <v>2679</v>
      </c>
      <c r="M4033" s="315" t="s">
        <v>764</v>
      </c>
      <c r="N4033" s="315" t="s">
        <v>755</v>
      </c>
      <c r="O4033" s="315"/>
      <c r="P4033" s="315"/>
      <c r="Q4033" s="315"/>
    </row>
    <row r="4034" spans="1:17">
      <c r="A4034" s="315" t="s">
        <v>755</v>
      </c>
      <c r="B4034" s="315" t="s">
        <v>2095</v>
      </c>
      <c r="C4034" s="315" t="s">
        <v>2098</v>
      </c>
      <c r="D4034" s="316">
        <v>6.1</v>
      </c>
      <c r="E4034" s="317">
        <v>5389.3</v>
      </c>
      <c r="F4034" s="317">
        <v>2263.5</v>
      </c>
      <c r="G4034" s="318">
        <v>40670</v>
      </c>
      <c r="H4034" s="318">
        <v>40715</v>
      </c>
      <c r="I4034" s="318">
        <v>50040</v>
      </c>
      <c r="J4034" s="315"/>
      <c r="K4034" s="315">
        <v>4148</v>
      </c>
      <c r="L4034" s="315" t="s">
        <v>3626</v>
      </c>
      <c r="M4034" s="315" t="s">
        <v>1484</v>
      </c>
      <c r="N4034" s="315" t="s">
        <v>755</v>
      </c>
      <c r="O4034" s="315"/>
      <c r="P4034" s="315"/>
      <c r="Q4034" s="315"/>
    </row>
    <row r="4035" spans="1:17">
      <c r="A4035" s="315" t="s">
        <v>755</v>
      </c>
      <c r="B4035" s="315" t="s">
        <v>2095</v>
      </c>
      <c r="C4035" s="315" t="s">
        <v>2098</v>
      </c>
      <c r="D4035" s="316">
        <v>6.1</v>
      </c>
      <c r="E4035" s="317">
        <v>4959</v>
      </c>
      <c r="F4035" s="317">
        <v>2395.21</v>
      </c>
      <c r="G4035" s="318">
        <v>40682</v>
      </c>
      <c r="H4035" s="318">
        <v>40805</v>
      </c>
      <c r="I4035" s="318">
        <v>50040</v>
      </c>
      <c r="J4035" s="315"/>
      <c r="K4035" s="315">
        <v>4600</v>
      </c>
      <c r="L4035" s="315" t="s">
        <v>2139</v>
      </c>
      <c r="M4035" s="315" t="s">
        <v>1296</v>
      </c>
      <c r="N4035" s="315" t="s">
        <v>755</v>
      </c>
      <c r="O4035" s="315"/>
      <c r="P4035" s="315"/>
      <c r="Q4035" s="315"/>
    </row>
    <row r="4036" spans="1:17">
      <c r="A4036" s="315" t="s">
        <v>755</v>
      </c>
      <c r="B4036" s="315" t="s">
        <v>2095</v>
      </c>
      <c r="C4036" s="315" t="s">
        <v>2098</v>
      </c>
      <c r="D4036" s="316">
        <v>6.1</v>
      </c>
      <c r="E4036" s="317">
        <v>6347</v>
      </c>
      <c r="F4036" s="317">
        <v>3065.6000000000004</v>
      </c>
      <c r="G4036" s="318">
        <v>40679</v>
      </c>
      <c r="H4036" s="318">
        <v>40774</v>
      </c>
      <c r="I4036" s="318">
        <v>50040</v>
      </c>
      <c r="J4036" s="315"/>
      <c r="K4036" s="315">
        <v>8587</v>
      </c>
      <c r="L4036" s="315" t="s">
        <v>3627</v>
      </c>
      <c r="M4036" s="315" t="s">
        <v>792</v>
      </c>
      <c r="N4036" s="315" t="s">
        <v>755</v>
      </c>
      <c r="O4036" s="315"/>
      <c r="P4036" s="315"/>
      <c r="Q4036" s="315"/>
    </row>
    <row r="4037" spans="1:17">
      <c r="A4037" s="315" t="s">
        <v>755</v>
      </c>
      <c r="B4037" s="315" t="s">
        <v>2095</v>
      </c>
      <c r="C4037" s="315" t="s">
        <v>2096</v>
      </c>
      <c r="D4037" s="316">
        <v>6.1</v>
      </c>
      <c r="E4037" s="317">
        <v>4716</v>
      </c>
      <c r="F4037" s="317">
        <v>2791.8699999999994</v>
      </c>
      <c r="G4037" s="318">
        <v>40703</v>
      </c>
      <c r="H4037" s="318">
        <v>40744</v>
      </c>
      <c r="I4037" s="318">
        <v>50040</v>
      </c>
      <c r="J4037" s="315"/>
      <c r="K4037" s="315">
        <v>6288</v>
      </c>
      <c r="L4037" s="315" t="s">
        <v>3628</v>
      </c>
      <c r="M4037" s="315" t="s">
        <v>788</v>
      </c>
      <c r="N4037" s="315" t="s">
        <v>755</v>
      </c>
      <c r="O4037" s="315"/>
      <c r="P4037" s="315"/>
      <c r="Q4037" s="315"/>
    </row>
    <row r="4038" spans="1:17">
      <c r="A4038" s="315" t="s">
        <v>755</v>
      </c>
      <c r="B4038" s="315" t="s">
        <v>2095</v>
      </c>
      <c r="C4038" s="315" t="s">
        <v>2098</v>
      </c>
      <c r="D4038" s="316">
        <v>6.1</v>
      </c>
      <c r="E4038" s="317">
        <v>2825.86</v>
      </c>
      <c r="F4038" s="317">
        <v>1170.29</v>
      </c>
      <c r="G4038" s="318">
        <v>40752</v>
      </c>
      <c r="H4038" s="318">
        <v>40786</v>
      </c>
      <c r="I4038" s="318">
        <v>50040</v>
      </c>
      <c r="J4038" s="315"/>
      <c r="K4038" s="315">
        <v>3018</v>
      </c>
      <c r="L4038" s="315" t="s">
        <v>308</v>
      </c>
      <c r="M4038" s="315" t="s">
        <v>764</v>
      </c>
      <c r="N4038" s="315" t="s">
        <v>755</v>
      </c>
      <c r="O4038" s="315"/>
      <c r="P4038" s="315"/>
      <c r="Q4038" s="315"/>
    </row>
    <row r="4039" spans="1:17">
      <c r="A4039" s="315" t="s">
        <v>755</v>
      </c>
      <c r="B4039" s="315" t="s">
        <v>2095</v>
      </c>
      <c r="C4039" s="315" t="s">
        <v>2096</v>
      </c>
      <c r="D4039" s="316">
        <v>6.1</v>
      </c>
      <c r="E4039" s="317">
        <v>2687.0099999999998</v>
      </c>
      <c r="F4039" s="317">
        <v>1590.7099999999998</v>
      </c>
      <c r="G4039" s="318">
        <v>40816</v>
      </c>
      <c r="H4039" s="318">
        <v>40854</v>
      </c>
      <c r="I4039" s="318">
        <v>50040</v>
      </c>
      <c r="J4039" s="315"/>
      <c r="K4039" s="315">
        <v>8892</v>
      </c>
      <c r="L4039" s="315" t="s">
        <v>3196</v>
      </c>
      <c r="M4039" s="315" t="s">
        <v>770</v>
      </c>
      <c r="N4039" s="315" t="s">
        <v>755</v>
      </c>
      <c r="O4039" s="315"/>
      <c r="P4039" s="315"/>
      <c r="Q4039" s="315"/>
    </row>
    <row r="4040" spans="1:17">
      <c r="A4040" s="315" t="s">
        <v>755</v>
      </c>
      <c r="B4040" s="315" t="s">
        <v>2095</v>
      </c>
      <c r="C4040" s="315" t="s">
        <v>2098</v>
      </c>
      <c r="D4040" s="316">
        <v>6.11</v>
      </c>
      <c r="E4040" s="317">
        <v>3161.6400000000003</v>
      </c>
      <c r="F4040" s="317">
        <v>2020.63</v>
      </c>
      <c r="G4040" s="318">
        <v>39576</v>
      </c>
      <c r="H4040" s="318">
        <v>39351</v>
      </c>
      <c r="I4040" s="318">
        <v>48579</v>
      </c>
      <c r="J4040" s="315"/>
      <c r="K4040" s="315">
        <v>4412</v>
      </c>
      <c r="L4040" s="315" t="s">
        <v>3629</v>
      </c>
      <c r="M4040" s="315" t="s">
        <v>1296</v>
      </c>
      <c r="N4040" s="315" t="s">
        <v>755</v>
      </c>
      <c r="O4040" s="315"/>
      <c r="P4040" s="315"/>
      <c r="Q4040" s="315"/>
    </row>
    <row r="4041" spans="1:17">
      <c r="A4041" s="315" t="s">
        <v>750</v>
      </c>
      <c r="B4041" s="315" t="s">
        <v>2095</v>
      </c>
      <c r="C4041" s="315" t="s">
        <v>2098</v>
      </c>
      <c r="D4041" s="316">
        <v>6.11</v>
      </c>
      <c r="E4041" s="317">
        <v>5954</v>
      </c>
      <c r="F4041" s="317">
        <v>2875.78</v>
      </c>
      <c r="G4041" s="318">
        <v>40588</v>
      </c>
      <c r="H4041" s="318">
        <v>40619</v>
      </c>
      <c r="I4041" s="318">
        <v>50040</v>
      </c>
      <c r="J4041" s="315"/>
      <c r="K4041" s="315">
        <v>5314</v>
      </c>
      <c r="L4041" s="315" t="s">
        <v>3630</v>
      </c>
      <c r="M4041" s="315" t="s">
        <v>776</v>
      </c>
      <c r="N4041" s="315" t="s">
        <v>750</v>
      </c>
      <c r="O4041" s="315"/>
      <c r="P4041" s="315"/>
      <c r="Q4041" s="315"/>
    </row>
    <row r="4042" spans="1:17">
      <c r="A4042" s="315" t="s">
        <v>755</v>
      </c>
      <c r="B4042" s="315" t="s">
        <v>2095</v>
      </c>
      <c r="C4042" s="315" t="s">
        <v>2098</v>
      </c>
      <c r="D4042" s="316">
        <v>6.11</v>
      </c>
      <c r="E4042" s="317">
        <v>6468.37</v>
      </c>
      <c r="F4042" s="317">
        <v>2580.88</v>
      </c>
      <c r="G4042" s="318">
        <v>40794</v>
      </c>
      <c r="H4042" s="318">
        <v>41011</v>
      </c>
      <c r="I4042" s="318">
        <v>50405</v>
      </c>
      <c r="J4042" s="315"/>
      <c r="K4042" s="315">
        <v>4574</v>
      </c>
      <c r="L4042" s="315" t="s">
        <v>2126</v>
      </c>
      <c r="M4042" s="315" t="s">
        <v>1296</v>
      </c>
      <c r="N4042" s="315" t="s">
        <v>755</v>
      </c>
      <c r="O4042" s="315"/>
      <c r="P4042" s="315"/>
      <c r="Q4042" s="315"/>
    </row>
    <row r="4043" spans="1:17">
      <c r="A4043" s="315" t="s">
        <v>755</v>
      </c>
      <c r="B4043" s="315" t="s">
        <v>2095</v>
      </c>
      <c r="C4043" s="315" t="s">
        <v>2098</v>
      </c>
      <c r="D4043" s="316">
        <v>6.11</v>
      </c>
      <c r="E4043" s="317">
        <v>3213</v>
      </c>
      <c r="F4043" s="317">
        <v>1516.54</v>
      </c>
      <c r="G4043" s="318">
        <v>40833</v>
      </c>
      <c r="H4043" s="318">
        <v>40864</v>
      </c>
      <c r="I4043" s="318">
        <v>50040</v>
      </c>
      <c r="J4043" s="315"/>
      <c r="K4043" s="315">
        <v>3043</v>
      </c>
      <c r="L4043" s="315" t="s">
        <v>2848</v>
      </c>
      <c r="M4043" s="315" t="s">
        <v>764</v>
      </c>
      <c r="N4043" s="315" t="s">
        <v>755</v>
      </c>
      <c r="O4043" s="315"/>
      <c r="P4043" s="315"/>
      <c r="Q4043" s="315"/>
    </row>
    <row r="4044" spans="1:17">
      <c r="A4044" s="315" t="s">
        <v>755</v>
      </c>
      <c r="B4044" s="315" t="s">
        <v>2095</v>
      </c>
      <c r="C4044" s="315" t="s">
        <v>2098</v>
      </c>
      <c r="D4044" s="316">
        <v>6.12</v>
      </c>
      <c r="E4044" s="317">
        <v>6219</v>
      </c>
      <c r="F4044" s="317">
        <v>3003.79</v>
      </c>
      <c r="G4044" s="318">
        <v>40728</v>
      </c>
      <c r="H4044" s="318">
        <v>40799</v>
      </c>
      <c r="I4044" s="318">
        <v>50040</v>
      </c>
      <c r="J4044" s="315"/>
      <c r="K4044" s="315">
        <v>4632</v>
      </c>
      <c r="L4044" s="315" t="s">
        <v>2962</v>
      </c>
      <c r="M4044" s="315" t="s">
        <v>1296</v>
      </c>
      <c r="N4044" s="315" t="s">
        <v>755</v>
      </c>
      <c r="O4044" s="315"/>
      <c r="P4044" s="315"/>
      <c r="Q4044" s="315"/>
    </row>
    <row r="4045" spans="1:17">
      <c r="A4045" s="315" t="s">
        <v>755</v>
      </c>
      <c r="B4045" s="315" t="s">
        <v>2095</v>
      </c>
      <c r="C4045" s="315" t="s">
        <v>2098</v>
      </c>
      <c r="D4045" s="316">
        <v>6.12</v>
      </c>
      <c r="E4045" s="317">
        <v>8347</v>
      </c>
      <c r="F4045" s="317">
        <v>4031.61</v>
      </c>
      <c r="G4045" s="318">
        <v>40798</v>
      </c>
      <c r="H4045" s="318">
        <v>40896</v>
      </c>
      <c r="I4045" s="318">
        <v>50040</v>
      </c>
      <c r="J4045" s="315"/>
      <c r="K4045" s="315">
        <v>6032</v>
      </c>
      <c r="L4045" s="315" t="s">
        <v>1499</v>
      </c>
      <c r="M4045" s="315" t="s">
        <v>788</v>
      </c>
      <c r="N4045" s="315" t="s">
        <v>755</v>
      </c>
      <c r="O4045" s="315"/>
      <c r="P4045" s="315"/>
      <c r="Q4045" s="315"/>
    </row>
    <row r="4046" spans="1:17">
      <c r="A4046" s="315" t="s">
        <v>755</v>
      </c>
      <c r="B4046" s="315" t="s">
        <v>2095</v>
      </c>
      <c r="C4046" s="315" t="s">
        <v>2098</v>
      </c>
      <c r="D4046" s="316">
        <v>6.12</v>
      </c>
      <c r="E4046" s="317">
        <v>6498</v>
      </c>
      <c r="F4046" s="317">
        <v>3138.54</v>
      </c>
      <c r="G4046" s="318">
        <v>40801</v>
      </c>
      <c r="H4046" s="318">
        <v>40876</v>
      </c>
      <c r="I4046" s="318">
        <v>50040</v>
      </c>
      <c r="J4046" s="315"/>
      <c r="K4046" s="315">
        <v>3853</v>
      </c>
      <c r="L4046" s="315" t="s">
        <v>3631</v>
      </c>
      <c r="M4046" s="315" t="s">
        <v>764</v>
      </c>
      <c r="N4046" s="315" t="s">
        <v>755</v>
      </c>
      <c r="O4046" s="315"/>
      <c r="P4046" s="315"/>
      <c r="Q4046" s="315"/>
    </row>
    <row r="4047" spans="1:17">
      <c r="A4047" s="315" t="s">
        <v>755</v>
      </c>
      <c r="B4047" s="315" t="s">
        <v>2095</v>
      </c>
      <c r="C4047" s="315" t="s">
        <v>2098</v>
      </c>
      <c r="D4047" s="316">
        <v>6.12</v>
      </c>
      <c r="E4047" s="317">
        <v>3153.56</v>
      </c>
      <c r="F4047" s="317">
        <v>1258.27</v>
      </c>
      <c r="G4047" s="318">
        <v>40814</v>
      </c>
      <c r="H4047" s="318">
        <v>41077</v>
      </c>
      <c r="I4047" s="318">
        <v>50405</v>
      </c>
      <c r="J4047" s="315"/>
      <c r="K4047" s="315">
        <v>4553</v>
      </c>
      <c r="L4047" s="315" t="s">
        <v>2770</v>
      </c>
      <c r="M4047" s="315" t="s">
        <v>1296</v>
      </c>
      <c r="N4047" s="315" t="s">
        <v>755</v>
      </c>
      <c r="O4047" s="315"/>
      <c r="P4047" s="315"/>
      <c r="Q4047" s="315"/>
    </row>
    <row r="4048" spans="1:17">
      <c r="A4048" s="315" t="s">
        <v>755</v>
      </c>
      <c r="B4048" s="315" t="s">
        <v>2095</v>
      </c>
      <c r="C4048" s="315" t="s">
        <v>2098</v>
      </c>
      <c r="D4048" s="316">
        <v>6.12</v>
      </c>
      <c r="E4048" s="317">
        <v>2389.69</v>
      </c>
      <c r="F4048" s="317">
        <v>1154.22</v>
      </c>
      <c r="G4048" s="318">
        <v>40827</v>
      </c>
      <c r="H4048" s="318">
        <v>40893</v>
      </c>
      <c r="I4048" s="318">
        <v>50040</v>
      </c>
      <c r="J4048" s="315"/>
      <c r="K4048" s="315">
        <v>4562</v>
      </c>
      <c r="L4048" s="315" t="s">
        <v>2528</v>
      </c>
      <c r="M4048" s="315" t="s">
        <v>1296</v>
      </c>
      <c r="N4048" s="315" t="s">
        <v>755</v>
      </c>
      <c r="O4048" s="315"/>
      <c r="P4048" s="315"/>
      <c r="Q4048" s="315"/>
    </row>
    <row r="4049" spans="1:17">
      <c r="A4049" s="315" t="s">
        <v>755</v>
      </c>
      <c r="B4049" s="315" t="s">
        <v>2095</v>
      </c>
      <c r="C4049" s="315" t="s">
        <v>2096</v>
      </c>
      <c r="D4049" s="316">
        <v>6.13</v>
      </c>
      <c r="E4049" s="317">
        <v>3125</v>
      </c>
      <c r="F4049" s="317">
        <v>1850</v>
      </c>
      <c r="G4049" s="318">
        <v>40816</v>
      </c>
      <c r="H4049" s="318">
        <v>40872</v>
      </c>
      <c r="I4049" s="318">
        <v>50040</v>
      </c>
      <c r="J4049" s="315"/>
      <c r="K4049" s="315">
        <v>4900</v>
      </c>
      <c r="L4049" s="315" t="s">
        <v>2377</v>
      </c>
      <c r="M4049" s="315" t="s">
        <v>764</v>
      </c>
      <c r="N4049" s="315" t="s">
        <v>755</v>
      </c>
      <c r="O4049" s="315"/>
      <c r="P4049" s="315"/>
      <c r="Q4049" s="315"/>
    </row>
    <row r="4050" spans="1:17">
      <c r="A4050" s="315" t="s">
        <v>750</v>
      </c>
      <c r="B4050" s="315" t="s">
        <v>2095</v>
      </c>
      <c r="C4050" s="315" t="s">
        <v>2096</v>
      </c>
      <c r="D4050" s="316">
        <v>6.15</v>
      </c>
      <c r="E4050" s="317">
        <v>6523</v>
      </c>
      <c r="F4050" s="317">
        <v>2570.0499999999997</v>
      </c>
      <c r="G4050" s="318">
        <v>40519</v>
      </c>
      <c r="H4050" s="318">
        <v>41600</v>
      </c>
      <c r="I4050" s="318">
        <v>50770</v>
      </c>
      <c r="J4050" s="315"/>
      <c r="K4050" s="315">
        <v>1269</v>
      </c>
      <c r="L4050" s="315" t="s">
        <v>3353</v>
      </c>
      <c r="M4050" s="315" t="s">
        <v>766</v>
      </c>
      <c r="N4050" s="315" t="s">
        <v>750</v>
      </c>
      <c r="O4050" s="315"/>
      <c r="P4050" s="315"/>
      <c r="Q4050" s="315"/>
    </row>
    <row r="4051" spans="1:17">
      <c r="A4051" s="315" t="s">
        <v>755</v>
      </c>
      <c r="B4051" s="315" t="s">
        <v>2095</v>
      </c>
      <c r="C4051" s="315" t="s">
        <v>2098</v>
      </c>
      <c r="D4051" s="316">
        <v>6.16</v>
      </c>
      <c r="E4051" s="317">
        <v>6573</v>
      </c>
      <c r="F4051" s="317">
        <v>3174.76</v>
      </c>
      <c r="G4051" s="318">
        <v>40710</v>
      </c>
      <c r="H4051" s="318">
        <v>40861</v>
      </c>
      <c r="I4051" s="318">
        <v>50040</v>
      </c>
      <c r="J4051" s="315"/>
      <c r="K4051" s="315">
        <v>1907</v>
      </c>
      <c r="L4051" s="315" t="s">
        <v>2211</v>
      </c>
      <c r="M4051" s="315" t="s">
        <v>754</v>
      </c>
      <c r="N4051" s="315" t="s">
        <v>755</v>
      </c>
      <c r="O4051" s="315"/>
      <c r="P4051" s="315"/>
      <c r="Q4051" s="315"/>
    </row>
    <row r="4052" spans="1:17">
      <c r="A4052" s="315" t="s">
        <v>755</v>
      </c>
      <c r="B4052" s="315" t="s">
        <v>2095</v>
      </c>
      <c r="C4052" s="315" t="s">
        <v>2098</v>
      </c>
      <c r="D4052" s="316">
        <v>6.16</v>
      </c>
      <c r="E4052" s="317">
        <v>4871.8</v>
      </c>
      <c r="F4052" s="317">
        <v>2353.0700000000002</v>
      </c>
      <c r="G4052" s="318">
        <v>40715</v>
      </c>
      <c r="H4052" s="318">
        <v>40757</v>
      </c>
      <c r="I4052" s="318">
        <v>50040</v>
      </c>
      <c r="J4052" s="315"/>
      <c r="K4052" s="315">
        <v>4144</v>
      </c>
      <c r="L4052" s="315" t="s">
        <v>2133</v>
      </c>
      <c r="M4052" s="315" t="s">
        <v>1484</v>
      </c>
      <c r="N4052" s="315" t="s">
        <v>755</v>
      </c>
      <c r="O4052" s="315"/>
      <c r="P4052" s="315"/>
      <c r="Q4052" s="315"/>
    </row>
    <row r="4053" spans="1:17">
      <c r="A4053" s="315" t="s">
        <v>755</v>
      </c>
      <c r="B4053" s="315" t="s">
        <v>2095</v>
      </c>
      <c r="C4053" s="315" t="s">
        <v>2098</v>
      </c>
      <c r="D4053" s="316">
        <v>6.2</v>
      </c>
      <c r="E4053" s="317">
        <v>5600</v>
      </c>
      <c r="F4053" s="317">
        <v>4200</v>
      </c>
      <c r="G4053" s="318">
        <v>39569</v>
      </c>
      <c r="H4053" s="318">
        <v>39423</v>
      </c>
      <c r="I4053" s="318">
        <v>48549</v>
      </c>
      <c r="J4053" s="315"/>
      <c r="K4053" s="315">
        <v>9413</v>
      </c>
      <c r="L4053" s="315" t="s">
        <v>3524</v>
      </c>
      <c r="M4053" s="315" t="s">
        <v>1024</v>
      </c>
      <c r="N4053" s="315" t="s">
        <v>755</v>
      </c>
      <c r="O4053" s="315"/>
      <c r="P4053" s="315"/>
      <c r="Q4053" s="315"/>
    </row>
    <row r="4054" spans="1:17">
      <c r="A4054" s="315" t="s">
        <v>755</v>
      </c>
      <c r="B4054" s="315" t="s">
        <v>2095</v>
      </c>
      <c r="C4054" s="315" t="s">
        <v>2098</v>
      </c>
      <c r="D4054" s="316">
        <v>6.2</v>
      </c>
      <c r="E4054" s="317">
        <v>6677</v>
      </c>
      <c r="F4054" s="317">
        <v>3224.99</v>
      </c>
      <c r="G4054" s="318">
        <v>39570</v>
      </c>
      <c r="H4054" s="318">
        <v>40805</v>
      </c>
      <c r="I4054" s="318">
        <v>50040</v>
      </c>
      <c r="J4054" s="315"/>
      <c r="K4054" s="315">
        <v>5617</v>
      </c>
      <c r="L4054" s="315" t="s">
        <v>3632</v>
      </c>
      <c r="M4054" s="315" t="s">
        <v>776</v>
      </c>
      <c r="N4054" s="315" t="s">
        <v>755</v>
      </c>
      <c r="O4054" s="315"/>
      <c r="P4054" s="315"/>
      <c r="Q4054" s="315"/>
    </row>
    <row r="4055" spans="1:17">
      <c r="A4055" s="315" t="s">
        <v>755</v>
      </c>
      <c r="B4055" s="315" t="s">
        <v>2095</v>
      </c>
      <c r="C4055" s="315" t="s">
        <v>2098</v>
      </c>
      <c r="D4055" s="316">
        <v>6.2</v>
      </c>
      <c r="E4055" s="317">
        <v>6107.01</v>
      </c>
      <c r="F4055" s="317">
        <v>4580.26</v>
      </c>
      <c r="G4055" s="318">
        <v>39569</v>
      </c>
      <c r="H4055" s="318">
        <v>39730</v>
      </c>
      <c r="I4055" s="318">
        <v>48944</v>
      </c>
      <c r="J4055" s="315"/>
      <c r="K4055" s="315">
        <v>8913</v>
      </c>
      <c r="L4055" s="315" t="s">
        <v>1785</v>
      </c>
      <c r="M4055" s="315" t="s">
        <v>784</v>
      </c>
      <c r="N4055" s="315" t="s">
        <v>755</v>
      </c>
      <c r="O4055" s="315"/>
      <c r="P4055" s="315"/>
      <c r="Q4055" s="315"/>
    </row>
    <row r="4056" spans="1:17">
      <c r="A4056" s="315" t="s">
        <v>755</v>
      </c>
      <c r="B4056" s="315" t="s">
        <v>2095</v>
      </c>
      <c r="C4056" s="315" t="s">
        <v>2098</v>
      </c>
      <c r="D4056" s="316">
        <v>6.2</v>
      </c>
      <c r="E4056" s="317">
        <v>6134</v>
      </c>
      <c r="F4056" s="317">
        <v>4600.5</v>
      </c>
      <c r="G4056" s="318">
        <v>39570</v>
      </c>
      <c r="H4056" s="318">
        <v>39384</v>
      </c>
      <c r="I4056" s="318">
        <v>48549</v>
      </c>
      <c r="J4056" s="315"/>
      <c r="K4056" s="315">
        <v>9650</v>
      </c>
      <c r="L4056" s="315" t="s">
        <v>1926</v>
      </c>
      <c r="M4056" s="315" t="s">
        <v>770</v>
      </c>
      <c r="N4056" s="315" t="s">
        <v>755</v>
      </c>
      <c r="O4056" s="315"/>
      <c r="P4056" s="315"/>
      <c r="Q4056" s="315"/>
    </row>
    <row r="4057" spans="1:17">
      <c r="A4057" s="315" t="s">
        <v>755</v>
      </c>
      <c r="B4057" s="315" t="s">
        <v>2095</v>
      </c>
      <c r="C4057" s="315" t="s">
        <v>2096</v>
      </c>
      <c r="D4057" s="316">
        <v>6.2</v>
      </c>
      <c r="E4057" s="317">
        <v>5971</v>
      </c>
      <c r="F4057" s="317">
        <v>5373.9000000000005</v>
      </c>
      <c r="G4057" s="318">
        <v>39569</v>
      </c>
      <c r="H4057" s="318">
        <v>40164</v>
      </c>
      <c r="I4057" s="318">
        <v>49279</v>
      </c>
      <c r="J4057" s="315"/>
      <c r="K4057" s="315">
        <v>1312</v>
      </c>
      <c r="L4057" s="315" t="s">
        <v>3563</v>
      </c>
      <c r="M4057" s="315" t="s">
        <v>766</v>
      </c>
      <c r="N4057" s="315" t="s">
        <v>755</v>
      </c>
      <c r="O4057" s="315"/>
      <c r="P4057" s="315"/>
      <c r="Q4057" s="315"/>
    </row>
    <row r="4058" spans="1:17">
      <c r="A4058" s="315" t="s">
        <v>755</v>
      </c>
      <c r="B4058" s="315" t="s">
        <v>2095</v>
      </c>
      <c r="C4058" s="315" t="s">
        <v>2098</v>
      </c>
      <c r="D4058" s="316">
        <v>6.2</v>
      </c>
      <c r="E4058" s="317">
        <v>5330</v>
      </c>
      <c r="F4058" s="317">
        <v>3997.5</v>
      </c>
      <c r="G4058" s="318">
        <v>39571</v>
      </c>
      <c r="H4058" s="318">
        <v>39503</v>
      </c>
      <c r="I4058" s="318">
        <v>48914</v>
      </c>
      <c r="J4058" s="315"/>
      <c r="K4058" s="315">
        <v>8905</v>
      </c>
      <c r="L4058" s="315" t="s">
        <v>3448</v>
      </c>
      <c r="M4058" s="315" t="s">
        <v>776</v>
      </c>
      <c r="N4058" s="315" t="s">
        <v>755</v>
      </c>
      <c r="O4058" s="315"/>
      <c r="P4058" s="315"/>
      <c r="Q4058" s="315"/>
    </row>
    <row r="4059" spans="1:17">
      <c r="A4059" s="315" t="s">
        <v>755</v>
      </c>
      <c r="B4059" s="315" t="s">
        <v>2095</v>
      </c>
      <c r="C4059" s="315" t="s">
        <v>2098</v>
      </c>
      <c r="D4059" s="316">
        <v>6.2</v>
      </c>
      <c r="E4059" s="317">
        <v>6753</v>
      </c>
      <c r="F4059" s="317">
        <v>2856.5299999999997</v>
      </c>
      <c r="G4059" s="318">
        <v>39570</v>
      </c>
      <c r="H4059" s="318">
        <v>40339</v>
      </c>
      <c r="I4059" s="318">
        <v>49674</v>
      </c>
      <c r="J4059" s="315"/>
      <c r="K4059" s="315">
        <v>5617</v>
      </c>
      <c r="L4059" s="315" t="s">
        <v>3632</v>
      </c>
      <c r="M4059" s="315" t="s">
        <v>776</v>
      </c>
      <c r="N4059" s="315" t="s">
        <v>755</v>
      </c>
      <c r="O4059" s="315"/>
      <c r="P4059" s="315"/>
      <c r="Q4059" s="315"/>
    </row>
    <row r="4060" spans="1:17">
      <c r="A4060" s="315" t="s">
        <v>755</v>
      </c>
      <c r="B4060" s="315" t="s">
        <v>2095</v>
      </c>
      <c r="C4060" s="315" t="s">
        <v>2098</v>
      </c>
      <c r="D4060" s="316">
        <v>6.2</v>
      </c>
      <c r="E4060" s="317">
        <v>6641</v>
      </c>
      <c r="F4060" s="317">
        <v>4980.75</v>
      </c>
      <c r="G4060" s="318">
        <v>39571</v>
      </c>
      <c r="H4060" s="318">
        <v>38814</v>
      </c>
      <c r="I4060" s="318">
        <v>48183</v>
      </c>
      <c r="J4060" s="315"/>
      <c r="K4060" s="315">
        <v>1991</v>
      </c>
      <c r="L4060" s="315" t="s">
        <v>3633</v>
      </c>
      <c r="M4060" s="315" t="s">
        <v>754</v>
      </c>
      <c r="N4060" s="315" t="s">
        <v>755</v>
      </c>
      <c r="O4060" s="315"/>
      <c r="P4060" s="315"/>
      <c r="Q4060" s="315"/>
    </row>
    <row r="4061" spans="1:17">
      <c r="A4061" s="315" t="s">
        <v>755</v>
      </c>
      <c r="B4061" s="315" t="s">
        <v>2095</v>
      </c>
      <c r="C4061" s="315" t="s">
        <v>2098</v>
      </c>
      <c r="D4061" s="316">
        <v>6.2</v>
      </c>
      <c r="E4061" s="317">
        <v>6314</v>
      </c>
      <c r="F4061" s="317">
        <v>4274.58</v>
      </c>
      <c r="G4061" s="318">
        <v>39575</v>
      </c>
      <c r="H4061" s="318">
        <v>38899</v>
      </c>
      <c r="I4061" s="318">
        <v>48213</v>
      </c>
      <c r="J4061" s="315"/>
      <c r="K4061" s="315">
        <v>9475</v>
      </c>
      <c r="L4061" s="315" t="s">
        <v>2207</v>
      </c>
      <c r="M4061" s="315" t="s">
        <v>770</v>
      </c>
      <c r="N4061" s="315" t="s">
        <v>755</v>
      </c>
      <c r="O4061" s="315"/>
      <c r="P4061" s="315"/>
      <c r="Q4061" s="315"/>
    </row>
    <row r="4062" spans="1:17">
      <c r="A4062" s="315" t="s">
        <v>755</v>
      </c>
      <c r="B4062" s="315" t="s">
        <v>2095</v>
      </c>
      <c r="C4062" s="315" t="s">
        <v>2098</v>
      </c>
      <c r="D4062" s="316">
        <v>6.2</v>
      </c>
      <c r="E4062" s="317">
        <v>7057</v>
      </c>
      <c r="F4062" s="317">
        <v>5292.75</v>
      </c>
      <c r="G4062" s="318">
        <v>39570</v>
      </c>
      <c r="H4062" s="318">
        <v>39668</v>
      </c>
      <c r="I4062" s="318">
        <v>48944</v>
      </c>
      <c r="J4062" s="315"/>
      <c r="K4062" s="315">
        <v>1071</v>
      </c>
      <c r="L4062" s="315" t="s">
        <v>3600</v>
      </c>
      <c r="M4062" s="315" t="s">
        <v>766</v>
      </c>
      <c r="N4062" s="315" t="s">
        <v>755</v>
      </c>
      <c r="O4062" s="315"/>
      <c r="P4062" s="315"/>
      <c r="Q4062" s="315"/>
    </row>
    <row r="4063" spans="1:17">
      <c r="A4063" s="315" t="s">
        <v>755</v>
      </c>
      <c r="B4063" s="315" t="s">
        <v>2095</v>
      </c>
      <c r="C4063" s="315" t="s">
        <v>2096</v>
      </c>
      <c r="D4063" s="316">
        <v>6.2</v>
      </c>
      <c r="E4063" s="317">
        <v>6073</v>
      </c>
      <c r="F4063" s="317">
        <v>5465.7000000000007</v>
      </c>
      <c r="G4063" s="318">
        <v>39570</v>
      </c>
      <c r="H4063" s="318">
        <v>39825</v>
      </c>
      <c r="I4063" s="318">
        <v>49279</v>
      </c>
      <c r="J4063" s="315"/>
      <c r="K4063" s="315">
        <v>2822</v>
      </c>
      <c r="L4063" s="315" t="s">
        <v>3634</v>
      </c>
      <c r="M4063" s="315" t="s">
        <v>1431</v>
      </c>
      <c r="N4063" s="315" t="s">
        <v>755</v>
      </c>
      <c r="O4063" s="315"/>
      <c r="P4063" s="315"/>
      <c r="Q4063" s="315"/>
    </row>
    <row r="4064" spans="1:17">
      <c r="A4064" s="315" t="s">
        <v>755</v>
      </c>
      <c r="B4064" s="315" t="s">
        <v>2095</v>
      </c>
      <c r="C4064" s="315" t="s">
        <v>2096</v>
      </c>
      <c r="D4064" s="316">
        <v>6.2</v>
      </c>
      <c r="E4064" s="317">
        <v>6233</v>
      </c>
      <c r="F4064" s="317">
        <v>5117.29</v>
      </c>
      <c r="G4064" s="318">
        <v>39570</v>
      </c>
      <c r="H4064" s="318">
        <v>40096</v>
      </c>
      <c r="I4064" s="318">
        <v>49309</v>
      </c>
      <c r="J4064" s="315"/>
      <c r="K4064" s="315">
        <v>2025</v>
      </c>
      <c r="L4064" s="315" t="s">
        <v>3635</v>
      </c>
      <c r="M4064" s="315" t="s">
        <v>758</v>
      </c>
      <c r="N4064" s="315" t="s">
        <v>755</v>
      </c>
      <c r="O4064" s="315"/>
      <c r="P4064" s="315"/>
      <c r="Q4064" s="315"/>
    </row>
    <row r="4065" spans="1:17">
      <c r="A4065" s="315" t="s">
        <v>755</v>
      </c>
      <c r="B4065" s="315" t="s">
        <v>2095</v>
      </c>
      <c r="C4065" s="315" t="s">
        <v>2098</v>
      </c>
      <c r="D4065" s="316">
        <v>6.2</v>
      </c>
      <c r="E4065" s="317">
        <v>4470</v>
      </c>
      <c r="F4065" s="317">
        <v>2789.2799999999997</v>
      </c>
      <c r="G4065" s="318">
        <v>39570</v>
      </c>
      <c r="H4065" s="318">
        <v>39591</v>
      </c>
      <c r="I4065" s="318">
        <v>48944</v>
      </c>
      <c r="J4065" s="315"/>
      <c r="K4065" s="315">
        <v>3656</v>
      </c>
      <c r="L4065" s="315" t="s">
        <v>2801</v>
      </c>
      <c r="M4065" s="315" t="s">
        <v>764</v>
      </c>
      <c r="N4065" s="315" t="s">
        <v>755</v>
      </c>
      <c r="O4065" s="315"/>
      <c r="P4065" s="315"/>
      <c r="Q4065" s="315"/>
    </row>
    <row r="4066" spans="1:17">
      <c r="A4066" s="315" t="s">
        <v>755</v>
      </c>
      <c r="B4066" s="315" t="s">
        <v>2095</v>
      </c>
      <c r="C4066" s="315" t="s">
        <v>2098</v>
      </c>
      <c r="D4066" s="316">
        <v>6.2</v>
      </c>
      <c r="E4066" s="317">
        <v>4694</v>
      </c>
      <c r="F4066" s="317">
        <v>2511.29</v>
      </c>
      <c r="G4066" s="318">
        <v>39583</v>
      </c>
      <c r="H4066" s="318">
        <v>39295</v>
      </c>
      <c r="I4066" s="318">
        <v>48579</v>
      </c>
      <c r="J4066" s="315"/>
      <c r="K4066" s="315">
        <v>3635</v>
      </c>
      <c r="L4066" s="315" t="s">
        <v>3636</v>
      </c>
      <c r="M4066" s="315" t="s">
        <v>764</v>
      </c>
      <c r="N4066" s="315" t="s">
        <v>755</v>
      </c>
      <c r="O4066" s="315"/>
      <c r="P4066" s="315"/>
      <c r="Q4066" s="315"/>
    </row>
    <row r="4067" spans="1:17">
      <c r="A4067" s="315" t="s">
        <v>755</v>
      </c>
      <c r="B4067" s="315" t="s">
        <v>2095</v>
      </c>
      <c r="C4067" s="315" t="s">
        <v>2098</v>
      </c>
      <c r="D4067" s="316">
        <v>6.2</v>
      </c>
      <c r="E4067" s="317">
        <v>6461</v>
      </c>
      <c r="F4067" s="317">
        <v>2577.9300000000003</v>
      </c>
      <c r="G4067" s="318">
        <v>39578</v>
      </c>
      <c r="H4067" s="318">
        <v>41080</v>
      </c>
      <c r="I4067" s="318">
        <v>50405</v>
      </c>
      <c r="J4067" s="315"/>
      <c r="K4067" s="315">
        <v>1475</v>
      </c>
      <c r="L4067" s="315" t="s">
        <v>3637</v>
      </c>
      <c r="M4067" s="315" t="s">
        <v>761</v>
      </c>
      <c r="N4067" s="315" t="s">
        <v>755</v>
      </c>
      <c r="O4067" s="315"/>
      <c r="P4067" s="315"/>
      <c r="Q4067" s="315"/>
    </row>
    <row r="4068" spans="1:17">
      <c r="A4068" s="315" t="s">
        <v>755</v>
      </c>
      <c r="B4068" s="315" t="s">
        <v>2095</v>
      </c>
      <c r="C4068" s="315" t="s">
        <v>2096</v>
      </c>
      <c r="D4068" s="316">
        <v>6.2</v>
      </c>
      <c r="E4068" s="317">
        <v>5046.01</v>
      </c>
      <c r="F4068" s="317">
        <v>4541.41</v>
      </c>
      <c r="G4068" s="318">
        <v>39617</v>
      </c>
      <c r="H4068" s="318">
        <v>39896</v>
      </c>
      <c r="I4068" s="318">
        <v>49309</v>
      </c>
      <c r="J4068" s="315"/>
      <c r="K4068" s="315">
        <v>8123</v>
      </c>
      <c r="L4068" s="315" t="s">
        <v>3638</v>
      </c>
      <c r="M4068" s="315" t="s">
        <v>784</v>
      </c>
      <c r="N4068" s="315" t="s">
        <v>755</v>
      </c>
      <c r="O4068" s="315"/>
      <c r="P4068" s="315"/>
      <c r="Q4068" s="315"/>
    </row>
    <row r="4069" spans="1:17">
      <c r="A4069" s="315" t="s">
        <v>755</v>
      </c>
      <c r="B4069" s="315" t="s">
        <v>2095</v>
      </c>
      <c r="C4069" s="315" t="s">
        <v>2096</v>
      </c>
      <c r="D4069" s="316">
        <v>6.2</v>
      </c>
      <c r="E4069" s="317">
        <v>6048</v>
      </c>
      <c r="F4069" s="317">
        <v>5443.1999999999989</v>
      </c>
      <c r="G4069" s="318">
        <v>39626</v>
      </c>
      <c r="H4069" s="318">
        <v>39997</v>
      </c>
      <c r="I4069" s="318">
        <v>49309</v>
      </c>
      <c r="J4069" s="315"/>
      <c r="K4069" s="315">
        <v>8342</v>
      </c>
      <c r="L4069" s="315" t="s">
        <v>2827</v>
      </c>
      <c r="M4069" s="315" t="s">
        <v>784</v>
      </c>
      <c r="N4069" s="315" t="s">
        <v>755</v>
      </c>
      <c r="O4069" s="315"/>
      <c r="P4069" s="315"/>
      <c r="Q4069" s="315"/>
    </row>
    <row r="4070" spans="1:17">
      <c r="A4070" s="315" t="s">
        <v>755</v>
      </c>
      <c r="B4070" s="315" t="s">
        <v>2095</v>
      </c>
      <c r="C4070" s="315" t="s">
        <v>2098</v>
      </c>
      <c r="D4070" s="316">
        <v>6.2</v>
      </c>
      <c r="E4070" s="317">
        <v>6367</v>
      </c>
      <c r="F4070" s="317">
        <v>4775.25</v>
      </c>
      <c r="G4070" s="318">
        <v>39643</v>
      </c>
      <c r="H4070" s="318">
        <v>39738</v>
      </c>
      <c r="I4070" s="318">
        <v>48944</v>
      </c>
      <c r="J4070" s="315"/>
      <c r="K4070" s="315">
        <v>3326</v>
      </c>
      <c r="L4070" s="315" t="s">
        <v>3639</v>
      </c>
      <c r="M4070" s="315" t="s">
        <v>764</v>
      </c>
      <c r="N4070" s="315" t="s">
        <v>755</v>
      </c>
      <c r="O4070" s="315"/>
      <c r="P4070" s="315"/>
      <c r="Q4070" s="315"/>
    </row>
    <row r="4071" spans="1:17">
      <c r="A4071" s="315" t="s">
        <v>755</v>
      </c>
      <c r="B4071" s="315" t="s">
        <v>2095</v>
      </c>
      <c r="C4071" s="315" t="s">
        <v>2098</v>
      </c>
      <c r="D4071" s="316">
        <v>6.2</v>
      </c>
      <c r="E4071" s="317">
        <v>6537</v>
      </c>
      <c r="F4071" s="317">
        <v>4902.75</v>
      </c>
      <c r="G4071" s="318">
        <v>39649</v>
      </c>
      <c r="H4071" s="318">
        <v>39940</v>
      </c>
      <c r="I4071" s="318">
        <v>49309</v>
      </c>
      <c r="J4071" s="315"/>
      <c r="K4071" s="315">
        <v>2000</v>
      </c>
      <c r="L4071" s="315" t="s">
        <v>2474</v>
      </c>
      <c r="M4071" s="315" t="s">
        <v>758</v>
      </c>
      <c r="N4071" s="315" t="s">
        <v>755</v>
      </c>
      <c r="O4071" s="315"/>
      <c r="P4071" s="315"/>
      <c r="Q4071" s="315"/>
    </row>
    <row r="4072" spans="1:17">
      <c r="A4072" s="315" t="s">
        <v>755</v>
      </c>
      <c r="B4072" s="315" t="s">
        <v>2095</v>
      </c>
      <c r="C4072" s="315" t="s">
        <v>2098</v>
      </c>
      <c r="D4072" s="316">
        <v>6.2</v>
      </c>
      <c r="E4072" s="317">
        <v>5230.0400000000009</v>
      </c>
      <c r="F4072" s="317">
        <v>3922.5299999999997</v>
      </c>
      <c r="G4072" s="318">
        <v>39654</v>
      </c>
      <c r="H4072" s="318">
        <v>40008</v>
      </c>
      <c r="I4072" s="318">
        <v>49309</v>
      </c>
      <c r="J4072" s="315"/>
      <c r="K4072" s="315">
        <v>9606</v>
      </c>
      <c r="L4072" s="315" t="s">
        <v>803</v>
      </c>
      <c r="M4072" s="315" t="s">
        <v>770</v>
      </c>
      <c r="N4072" s="315" t="s">
        <v>755</v>
      </c>
      <c r="O4072" s="315"/>
      <c r="P4072" s="315"/>
      <c r="Q4072" s="315"/>
    </row>
    <row r="4073" spans="1:17">
      <c r="A4073" s="315" t="s">
        <v>750</v>
      </c>
      <c r="B4073" s="315" t="s">
        <v>2095</v>
      </c>
      <c r="C4073" s="315" t="s">
        <v>2096</v>
      </c>
      <c r="D4073" s="316">
        <v>6.2</v>
      </c>
      <c r="E4073" s="317">
        <v>5591</v>
      </c>
      <c r="F4073" s="317">
        <v>5031.8999999999996</v>
      </c>
      <c r="G4073" s="318">
        <v>39678</v>
      </c>
      <c r="H4073" s="318">
        <v>40087</v>
      </c>
      <c r="I4073" s="318">
        <v>49309</v>
      </c>
      <c r="J4073" s="315"/>
      <c r="K4073" s="315">
        <v>3661</v>
      </c>
      <c r="L4073" s="315" t="s">
        <v>1960</v>
      </c>
      <c r="M4073" s="315" t="s">
        <v>764</v>
      </c>
      <c r="N4073" s="315" t="s">
        <v>750</v>
      </c>
      <c r="O4073" s="315"/>
      <c r="P4073" s="315"/>
      <c r="Q4073" s="315"/>
    </row>
    <row r="4074" spans="1:17">
      <c r="A4074" s="315" t="s">
        <v>755</v>
      </c>
      <c r="B4074" s="315" t="s">
        <v>2095</v>
      </c>
      <c r="C4074" s="315" t="s">
        <v>2142</v>
      </c>
      <c r="D4074" s="316">
        <v>6.2</v>
      </c>
      <c r="E4074" s="317">
        <v>5940</v>
      </c>
      <c r="F4074" s="317">
        <v>3575</v>
      </c>
      <c r="G4074" s="318">
        <v>39702</v>
      </c>
      <c r="H4074" s="318">
        <v>39724</v>
      </c>
      <c r="I4074" s="318">
        <v>48944</v>
      </c>
      <c r="J4074" s="315"/>
      <c r="K4074" s="315">
        <v>2000</v>
      </c>
      <c r="L4074" s="315" t="s">
        <v>2474</v>
      </c>
      <c r="M4074" s="315" t="s">
        <v>758</v>
      </c>
      <c r="N4074" s="315" t="s">
        <v>755</v>
      </c>
      <c r="O4074" s="315"/>
      <c r="P4074" s="315"/>
      <c r="Q4074" s="315"/>
    </row>
    <row r="4075" spans="1:17">
      <c r="A4075" s="315" t="s">
        <v>755</v>
      </c>
      <c r="B4075" s="315" t="s">
        <v>2095</v>
      </c>
      <c r="C4075" s="315" t="s">
        <v>2098</v>
      </c>
      <c r="D4075" s="316">
        <v>6.2</v>
      </c>
      <c r="E4075" s="317">
        <v>5196</v>
      </c>
      <c r="F4075" s="317">
        <v>3502.1</v>
      </c>
      <c r="G4075" s="318">
        <v>39780</v>
      </c>
      <c r="H4075" s="318">
        <v>39987</v>
      </c>
      <c r="I4075" s="318">
        <v>49309</v>
      </c>
      <c r="J4075" s="315"/>
      <c r="K4075" s="315">
        <v>2523</v>
      </c>
      <c r="L4075" s="315" t="s">
        <v>2822</v>
      </c>
      <c r="M4075" s="315" t="s">
        <v>758</v>
      </c>
      <c r="N4075" s="315" t="s">
        <v>755</v>
      </c>
      <c r="O4075" s="315"/>
      <c r="P4075" s="315"/>
      <c r="Q4075" s="315"/>
    </row>
    <row r="4076" spans="1:17">
      <c r="A4076" s="315" t="s">
        <v>755</v>
      </c>
      <c r="B4076" s="315" t="s">
        <v>2095</v>
      </c>
      <c r="C4076" s="315" t="s">
        <v>2098</v>
      </c>
      <c r="D4076" s="316">
        <v>6.2</v>
      </c>
      <c r="E4076" s="317">
        <v>5608.5499999999993</v>
      </c>
      <c r="F4076" s="317">
        <v>2237.81</v>
      </c>
      <c r="G4076" s="318">
        <v>39892</v>
      </c>
      <c r="H4076" s="318">
        <v>41089</v>
      </c>
      <c r="I4076" s="318">
        <v>50405</v>
      </c>
      <c r="J4076" s="315"/>
      <c r="K4076" s="315">
        <v>8405</v>
      </c>
      <c r="L4076" s="315" t="s">
        <v>2085</v>
      </c>
      <c r="M4076" s="315" t="s">
        <v>784</v>
      </c>
      <c r="N4076" s="315" t="s">
        <v>755</v>
      </c>
      <c r="O4076" s="315"/>
      <c r="P4076" s="315"/>
      <c r="Q4076" s="315"/>
    </row>
    <row r="4077" spans="1:17">
      <c r="A4077" s="315" t="s">
        <v>755</v>
      </c>
      <c r="B4077" s="315" t="s">
        <v>2095</v>
      </c>
      <c r="C4077" s="315" t="s">
        <v>2098</v>
      </c>
      <c r="D4077" s="316">
        <v>6.2</v>
      </c>
      <c r="E4077" s="317">
        <v>6441</v>
      </c>
      <c r="F4077" s="317">
        <v>4830.75</v>
      </c>
      <c r="G4077" s="318">
        <v>39969</v>
      </c>
      <c r="H4077" s="318">
        <v>40018</v>
      </c>
      <c r="I4077" s="318">
        <v>49309</v>
      </c>
      <c r="J4077" s="315"/>
      <c r="K4077" s="315">
        <v>2075</v>
      </c>
      <c r="L4077" s="315" t="s">
        <v>3126</v>
      </c>
      <c r="M4077" s="315" t="s">
        <v>758</v>
      </c>
      <c r="N4077" s="315" t="s">
        <v>755</v>
      </c>
      <c r="O4077" s="315"/>
      <c r="P4077" s="315"/>
      <c r="Q4077" s="315"/>
    </row>
    <row r="4078" spans="1:17">
      <c r="A4078" s="315" t="s">
        <v>755</v>
      </c>
      <c r="B4078" s="315" t="s">
        <v>2095</v>
      </c>
      <c r="C4078" s="315" t="s">
        <v>2096</v>
      </c>
      <c r="D4078" s="316">
        <v>6.2</v>
      </c>
      <c r="E4078" s="317">
        <v>7017</v>
      </c>
      <c r="F4078" s="317">
        <v>6315.3000000000011</v>
      </c>
      <c r="G4078" s="318">
        <v>39986</v>
      </c>
      <c r="H4078" s="318">
        <v>40066</v>
      </c>
      <c r="I4078" s="318">
        <v>49309</v>
      </c>
      <c r="J4078" s="315"/>
      <c r="K4078" s="315">
        <v>1373</v>
      </c>
      <c r="L4078" s="315" t="s">
        <v>1912</v>
      </c>
      <c r="M4078" s="315" t="s">
        <v>766</v>
      </c>
      <c r="N4078" s="315" t="s">
        <v>755</v>
      </c>
      <c r="O4078" s="315"/>
      <c r="P4078" s="315"/>
      <c r="Q4078" s="315"/>
    </row>
    <row r="4079" spans="1:17">
      <c r="A4079" s="315" t="s">
        <v>755</v>
      </c>
      <c r="B4079" s="315" t="s">
        <v>2095</v>
      </c>
      <c r="C4079" s="315" t="s">
        <v>2098</v>
      </c>
      <c r="D4079" s="316">
        <v>6.2</v>
      </c>
      <c r="E4079" s="317">
        <v>6255.6200000000008</v>
      </c>
      <c r="F4079" s="317">
        <v>2076.8599999999997</v>
      </c>
      <c r="G4079" s="318">
        <v>40029</v>
      </c>
      <c r="H4079" s="318">
        <v>41486</v>
      </c>
      <c r="I4079" s="318">
        <v>50770</v>
      </c>
      <c r="J4079" s="315"/>
      <c r="K4079" s="315">
        <v>9606</v>
      </c>
      <c r="L4079" s="315" t="s">
        <v>803</v>
      </c>
      <c r="M4079" s="315" t="s">
        <v>770</v>
      </c>
      <c r="N4079" s="315" t="s">
        <v>755</v>
      </c>
      <c r="O4079" s="315"/>
      <c r="P4079" s="315"/>
      <c r="Q4079" s="315"/>
    </row>
    <row r="4080" spans="1:17">
      <c r="A4080" s="315" t="s">
        <v>755</v>
      </c>
      <c r="B4080" s="315" t="s">
        <v>2095</v>
      </c>
      <c r="C4080" s="315" t="s">
        <v>2098</v>
      </c>
      <c r="D4080" s="316">
        <v>6.2</v>
      </c>
      <c r="E4080" s="317">
        <v>7121</v>
      </c>
      <c r="F4080" s="317">
        <v>4379.42</v>
      </c>
      <c r="G4080" s="318">
        <v>40042</v>
      </c>
      <c r="H4080" s="318">
        <v>40375</v>
      </c>
      <c r="I4080" s="318">
        <v>49674</v>
      </c>
      <c r="J4080" s="315"/>
      <c r="K4080" s="315">
        <v>6315</v>
      </c>
      <c r="L4080" s="315" t="s">
        <v>3271</v>
      </c>
      <c r="M4080" s="315" t="s">
        <v>1712</v>
      </c>
      <c r="N4080" s="315" t="s">
        <v>755</v>
      </c>
      <c r="O4080" s="315"/>
      <c r="P4080" s="315"/>
      <c r="Q4080" s="315"/>
    </row>
    <row r="4081" spans="1:17">
      <c r="A4081" s="315" t="s">
        <v>755</v>
      </c>
      <c r="B4081" s="315" t="s">
        <v>2095</v>
      </c>
      <c r="C4081" s="315" t="s">
        <v>2098</v>
      </c>
      <c r="D4081" s="316">
        <v>6.2</v>
      </c>
      <c r="E4081" s="317">
        <v>7330</v>
      </c>
      <c r="F4081" s="317">
        <v>2433.5700000000002</v>
      </c>
      <c r="G4081" s="318">
        <v>40057</v>
      </c>
      <c r="H4081" s="318">
        <v>41473</v>
      </c>
      <c r="I4081" s="318">
        <v>50770</v>
      </c>
      <c r="J4081" s="315"/>
      <c r="K4081" s="315">
        <v>1630</v>
      </c>
      <c r="L4081" s="315" t="s">
        <v>3640</v>
      </c>
      <c r="M4081" s="315" t="s">
        <v>761</v>
      </c>
      <c r="N4081" s="315" t="s">
        <v>755</v>
      </c>
      <c r="O4081" s="315"/>
      <c r="P4081" s="315"/>
      <c r="Q4081" s="315"/>
    </row>
    <row r="4082" spans="1:17">
      <c r="A4082" s="315" t="s">
        <v>755</v>
      </c>
      <c r="B4082" s="315" t="s">
        <v>2095</v>
      </c>
      <c r="C4082" s="315" t="s">
        <v>2098</v>
      </c>
      <c r="D4082" s="316">
        <v>6.2</v>
      </c>
      <c r="E4082" s="317">
        <v>5611</v>
      </c>
      <c r="F4082" s="317">
        <v>4208.25</v>
      </c>
      <c r="G4082" s="318">
        <v>40054</v>
      </c>
      <c r="H4082" s="318">
        <v>40117</v>
      </c>
      <c r="I4082" s="318">
        <v>49309</v>
      </c>
      <c r="J4082" s="315"/>
      <c r="K4082" s="315">
        <v>4852</v>
      </c>
      <c r="L4082" s="315" t="s">
        <v>2187</v>
      </c>
      <c r="M4082" s="315" t="s">
        <v>776</v>
      </c>
      <c r="N4082" s="315" t="s">
        <v>755</v>
      </c>
      <c r="O4082" s="315"/>
      <c r="P4082" s="315"/>
      <c r="Q4082" s="315"/>
    </row>
    <row r="4083" spans="1:17">
      <c r="A4083" s="315" t="s">
        <v>755</v>
      </c>
      <c r="B4083" s="315" t="s">
        <v>2095</v>
      </c>
      <c r="C4083" s="315" t="s">
        <v>2098</v>
      </c>
      <c r="D4083" s="316">
        <v>6.2</v>
      </c>
      <c r="E4083" s="317">
        <v>7164</v>
      </c>
      <c r="F4083" s="317">
        <v>2192.1799999999998</v>
      </c>
      <c r="G4083" s="318">
        <v>40166</v>
      </c>
      <c r="H4083" s="318">
        <v>41768</v>
      </c>
      <c r="I4083" s="318">
        <v>51135</v>
      </c>
      <c r="J4083" s="315"/>
      <c r="K4083" s="315">
        <v>8304</v>
      </c>
      <c r="L4083" s="315" t="s">
        <v>2036</v>
      </c>
      <c r="M4083" s="315" t="s">
        <v>784</v>
      </c>
      <c r="N4083" s="315" t="s">
        <v>755</v>
      </c>
      <c r="O4083" s="315"/>
      <c r="P4083" s="315"/>
      <c r="Q4083" s="315"/>
    </row>
    <row r="4084" spans="1:17">
      <c r="A4084" s="315" t="s">
        <v>755</v>
      </c>
      <c r="B4084" s="315" t="s">
        <v>2095</v>
      </c>
      <c r="C4084" s="315" t="s">
        <v>2098</v>
      </c>
      <c r="D4084" s="316">
        <v>6.2</v>
      </c>
      <c r="E4084" s="317">
        <v>6168.4600000000009</v>
      </c>
      <c r="F4084" s="317">
        <v>4626.3500000000004</v>
      </c>
      <c r="G4084" s="318">
        <v>40217</v>
      </c>
      <c r="H4084" s="318">
        <v>40077</v>
      </c>
      <c r="I4084" s="318">
        <v>49309</v>
      </c>
      <c r="J4084" s="315"/>
      <c r="K4084" s="315">
        <v>8880</v>
      </c>
      <c r="L4084" s="315" t="s">
        <v>2400</v>
      </c>
      <c r="M4084" s="315" t="s">
        <v>770</v>
      </c>
      <c r="N4084" s="315" t="s">
        <v>755</v>
      </c>
      <c r="O4084" s="315"/>
      <c r="P4084" s="315"/>
      <c r="Q4084" s="315"/>
    </row>
    <row r="4085" spans="1:17">
      <c r="A4085" s="315" t="s">
        <v>755</v>
      </c>
      <c r="B4085" s="315" t="s">
        <v>2095</v>
      </c>
      <c r="C4085" s="315" t="s">
        <v>2098</v>
      </c>
      <c r="D4085" s="316">
        <v>6.2</v>
      </c>
      <c r="E4085" s="317">
        <v>4973</v>
      </c>
      <c r="F4085" s="317">
        <v>1651.0299999999997</v>
      </c>
      <c r="G4085" s="318">
        <v>40308</v>
      </c>
      <c r="H4085" s="318">
        <v>41421</v>
      </c>
      <c r="I4085" s="318">
        <v>50770</v>
      </c>
      <c r="J4085" s="315"/>
      <c r="K4085" s="315">
        <v>6370</v>
      </c>
      <c r="L4085" s="315" t="s">
        <v>1289</v>
      </c>
      <c r="M4085" s="315" t="s">
        <v>1290</v>
      </c>
      <c r="N4085" s="315" t="s">
        <v>755</v>
      </c>
      <c r="O4085" s="315"/>
      <c r="P4085" s="315"/>
      <c r="Q4085" s="315"/>
    </row>
    <row r="4086" spans="1:17">
      <c r="A4086" s="315" t="s">
        <v>755</v>
      </c>
      <c r="B4086" s="315" t="s">
        <v>2095</v>
      </c>
      <c r="C4086" s="315" t="s">
        <v>2098</v>
      </c>
      <c r="D4086" s="316">
        <v>6.2</v>
      </c>
      <c r="E4086" s="317">
        <v>5439</v>
      </c>
      <c r="F4086" s="317">
        <v>3344.9900000000002</v>
      </c>
      <c r="G4086" s="318">
        <v>40360</v>
      </c>
      <c r="H4086" s="318">
        <v>40326</v>
      </c>
      <c r="I4086" s="318">
        <v>49674</v>
      </c>
      <c r="J4086" s="315"/>
      <c r="K4086" s="315">
        <v>5453</v>
      </c>
      <c r="L4086" s="315" t="s">
        <v>1649</v>
      </c>
      <c r="M4086" s="315" t="s">
        <v>776</v>
      </c>
      <c r="N4086" s="315" t="s">
        <v>755</v>
      </c>
      <c r="O4086" s="315"/>
      <c r="P4086" s="315"/>
      <c r="Q4086" s="315"/>
    </row>
    <row r="4087" spans="1:17">
      <c r="A4087" s="315" t="s">
        <v>755</v>
      </c>
      <c r="B4087" s="315" t="s">
        <v>2095</v>
      </c>
      <c r="C4087" s="315" t="s">
        <v>2096</v>
      </c>
      <c r="D4087" s="316">
        <v>6.2</v>
      </c>
      <c r="E4087" s="317">
        <v>6534</v>
      </c>
      <c r="F4087" s="317">
        <v>4822.09</v>
      </c>
      <c r="G4087" s="318">
        <v>40374</v>
      </c>
      <c r="H4087" s="318">
        <v>40519</v>
      </c>
      <c r="I4087" s="318">
        <v>49674</v>
      </c>
      <c r="J4087" s="315"/>
      <c r="K4087" s="315">
        <v>1996</v>
      </c>
      <c r="L4087" s="315" t="s">
        <v>3641</v>
      </c>
      <c r="M4087" s="315" t="s">
        <v>754</v>
      </c>
      <c r="N4087" s="315" t="s">
        <v>755</v>
      </c>
      <c r="O4087" s="315"/>
      <c r="P4087" s="315"/>
      <c r="Q4087" s="315"/>
    </row>
    <row r="4088" spans="1:17">
      <c r="A4088" s="315" t="s">
        <v>755</v>
      </c>
      <c r="B4088" s="315" t="s">
        <v>2095</v>
      </c>
      <c r="C4088" s="315" t="s">
        <v>2098</v>
      </c>
      <c r="D4088" s="316">
        <v>6.2</v>
      </c>
      <c r="E4088" s="317">
        <v>6189.46</v>
      </c>
      <c r="F4088" s="317">
        <v>3806.5099999999998</v>
      </c>
      <c r="G4088" s="318">
        <v>40382</v>
      </c>
      <c r="H4088" s="318">
        <v>40457</v>
      </c>
      <c r="I4088" s="318">
        <v>49674</v>
      </c>
      <c r="J4088" s="315"/>
      <c r="K4088" s="315">
        <v>9200</v>
      </c>
      <c r="L4088" s="315" t="s">
        <v>959</v>
      </c>
      <c r="M4088" s="315" t="s">
        <v>770</v>
      </c>
      <c r="N4088" s="315" t="s">
        <v>755</v>
      </c>
      <c r="O4088" s="315"/>
      <c r="P4088" s="315"/>
      <c r="Q4088" s="315"/>
    </row>
    <row r="4089" spans="1:17">
      <c r="A4089" s="315" t="s">
        <v>755</v>
      </c>
      <c r="B4089" s="315" t="s">
        <v>2095</v>
      </c>
      <c r="C4089" s="315" t="s">
        <v>2098</v>
      </c>
      <c r="D4089" s="316">
        <v>6.2</v>
      </c>
      <c r="E4089" s="317">
        <v>4073</v>
      </c>
      <c r="F4089" s="317">
        <v>2236.0699999999997</v>
      </c>
      <c r="G4089" s="318">
        <v>40400</v>
      </c>
      <c r="H4089" s="318">
        <v>40498</v>
      </c>
      <c r="I4089" s="318">
        <v>49674</v>
      </c>
      <c r="J4089" s="315"/>
      <c r="K4089" s="315">
        <v>5063</v>
      </c>
      <c r="L4089" s="315" t="s">
        <v>3330</v>
      </c>
      <c r="M4089" s="315" t="s">
        <v>776</v>
      </c>
      <c r="N4089" s="315" t="s">
        <v>755</v>
      </c>
      <c r="O4089" s="315"/>
      <c r="P4089" s="315"/>
      <c r="Q4089" s="315"/>
    </row>
    <row r="4090" spans="1:17">
      <c r="A4090" s="315" t="s">
        <v>755</v>
      </c>
      <c r="B4090" s="315" t="s">
        <v>2095</v>
      </c>
      <c r="C4090" s="315" t="s">
        <v>2098</v>
      </c>
      <c r="D4090" s="316">
        <v>6.2</v>
      </c>
      <c r="E4090" s="317">
        <v>5064</v>
      </c>
      <c r="F4090" s="317">
        <v>3114.37</v>
      </c>
      <c r="G4090" s="318">
        <v>40415</v>
      </c>
      <c r="H4090" s="318">
        <v>40451</v>
      </c>
      <c r="I4090" s="318">
        <v>49674</v>
      </c>
      <c r="J4090" s="315"/>
      <c r="K4090" s="315">
        <v>6017</v>
      </c>
      <c r="L4090" s="315" t="s">
        <v>849</v>
      </c>
      <c r="M4090" s="315" t="s">
        <v>788</v>
      </c>
      <c r="N4090" s="315" t="s">
        <v>755</v>
      </c>
      <c r="O4090" s="315"/>
      <c r="P4090" s="315"/>
      <c r="Q4090" s="315"/>
    </row>
    <row r="4091" spans="1:17">
      <c r="A4091" s="315" t="s">
        <v>755</v>
      </c>
      <c r="B4091" s="315" t="s">
        <v>2095</v>
      </c>
      <c r="C4091" s="315" t="s">
        <v>2098</v>
      </c>
      <c r="D4091" s="316">
        <v>6.2</v>
      </c>
      <c r="E4091" s="317">
        <v>5608.01</v>
      </c>
      <c r="F4091" s="317">
        <v>3448.94</v>
      </c>
      <c r="G4091" s="318">
        <v>40420</v>
      </c>
      <c r="H4091" s="318">
        <v>40458</v>
      </c>
      <c r="I4091" s="318">
        <v>49674</v>
      </c>
      <c r="J4091" s="315"/>
      <c r="K4091" s="315">
        <v>8820</v>
      </c>
      <c r="L4091" s="315" t="s">
        <v>1301</v>
      </c>
      <c r="M4091" s="315" t="s">
        <v>784</v>
      </c>
      <c r="N4091" s="315" t="s">
        <v>755</v>
      </c>
      <c r="O4091" s="315"/>
      <c r="P4091" s="315"/>
      <c r="Q4091" s="315"/>
    </row>
    <row r="4092" spans="1:17">
      <c r="A4092" s="315" t="s">
        <v>755</v>
      </c>
      <c r="B4092" s="315" t="s">
        <v>2095</v>
      </c>
      <c r="C4092" s="315" t="s">
        <v>2098</v>
      </c>
      <c r="D4092" s="316">
        <v>6.2</v>
      </c>
      <c r="E4092" s="317">
        <v>5350</v>
      </c>
      <c r="F4092" s="317">
        <v>3290.2599999999998</v>
      </c>
      <c r="G4092" s="318">
        <v>40424</v>
      </c>
      <c r="H4092" s="318">
        <v>40505</v>
      </c>
      <c r="I4092" s="318">
        <v>49674</v>
      </c>
      <c r="J4092" s="315"/>
      <c r="K4092" s="315">
        <v>6102</v>
      </c>
      <c r="L4092" s="315" t="s">
        <v>2109</v>
      </c>
      <c r="M4092" s="315" t="s">
        <v>788</v>
      </c>
      <c r="N4092" s="315" t="s">
        <v>755</v>
      </c>
      <c r="O4092" s="315"/>
      <c r="P4092" s="315"/>
      <c r="Q4092" s="315"/>
    </row>
    <row r="4093" spans="1:17">
      <c r="A4093" s="315" t="s">
        <v>755</v>
      </c>
      <c r="B4093" s="315" t="s">
        <v>2095</v>
      </c>
      <c r="C4093" s="315" t="s">
        <v>2098</v>
      </c>
      <c r="D4093" s="316">
        <v>6.2</v>
      </c>
      <c r="E4093" s="317">
        <v>7095</v>
      </c>
      <c r="F4093" s="317">
        <v>4363.4400000000005</v>
      </c>
      <c r="G4093" s="318">
        <v>40506</v>
      </c>
      <c r="H4093" s="318">
        <v>40534</v>
      </c>
      <c r="I4093" s="318">
        <v>49674</v>
      </c>
      <c r="J4093" s="315"/>
      <c r="K4093" s="315">
        <v>4417</v>
      </c>
      <c r="L4093" s="315" t="s">
        <v>2450</v>
      </c>
      <c r="M4093" s="315" t="s">
        <v>1484</v>
      </c>
      <c r="N4093" s="315" t="s">
        <v>755</v>
      </c>
      <c r="O4093" s="315"/>
      <c r="P4093" s="315"/>
      <c r="Q4093" s="315"/>
    </row>
    <row r="4094" spans="1:17">
      <c r="A4094" s="315" t="s">
        <v>755</v>
      </c>
      <c r="B4094" s="315" t="s">
        <v>2095</v>
      </c>
      <c r="C4094" s="315" t="s">
        <v>2098</v>
      </c>
      <c r="D4094" s="316">
        <v>6.2</v>
      </c>
      <c r="E4094" s="317">
        <v>7118</v>
      </c>
      <c r="F4094" s="317">
        <v>3438</v>
      </c>
      <c r="G4094" s="318">
        <v>40562</v>
      </c>
      <c r="H4094" s="318">
        <v>40651</v>
      </c>
      <c r="I4094" s="318">
        <v>50040</v>
      </c>
      <c r="J4094" s="315"/>
      <c r="K4094" s="315">
        <v>1814</v>
      </c>
      <c r="L4094" s="315" t="s">
        <v>2350</v>
      </c>
      <c r="M4094" s="315" t="s">
        <v>766</v>
      </c>
      <c r="N4094" s="315" t="s">
        <v>755</v>
      </c>
      <c r="O4094" s="315"/>
      <c r="P4094" s="315"/>
      <c r="Q4094" s="315"/>
    </row>
    <row r="4095" spans="1:17">
      <c r="A4095" s="315" t="s">
        <v>755</v>
      </c>
      <c r="B4095" s="315" t="s">
        <v>2095</v>
      </c>
      <c r="C4095" s="315" t="s">
        <v>2098</v>
      </c>
      <c r="D4095" s="316">
        <v>6.2</v>
      </c>
      <c r="E4095" s="317">
        <v>7001</v>
      </c>
      <c r="F4095" s="317">
        <v>3381.4800000000005</v>
      </c>
      <c r="G4095" s="318">
        <v>40623</v>
      </c>
      <c r="H4095" s="318">
        <v>40730</v>
      </c>
      <c r="I4095" s="318">
        <v>50040</v>
      </c>
      <c r="J4095" s="315"/>
      <c r="K4095" s="315">
        <v>4806</v>
      </c>
      <c r="L4095" s="315" t="s">
        <v>3263</v>
      </c>
      <c r="M4095" s="315" t="s">
        <v>788</v>
      </c>
      <c r="N4095" s="315" t="s">
        <v>755</v>
      </c>
      <c r="O4095" s="315"/>
      <c r="P4095" s="315"/>
      <c r="Q4095" s="315"/>
    </row>
    <row r="4096" spans="1:17">
      <c r="A4096" s="315" t="s">
        <v>755</v>
      </c>
      <c r="B4096" s="315" t="s">
        <v>2095</v>
      </c>
      <c r="C4096" s="315" t="s">
        <v>2098</v>
      </c>
      <c r="D4096" s="316">
        <v>6.2</v>
      </c>
      <c r="E4096" s="317">
        <v>5982</v>
      </c>
      <c r="F4096" s="317">
        <v>2889.2999999999997</v>
      </c>
      <c r="G4096" s="318">
        <v>40640</v>
      </c>
      <c r="H4096" s="318">
        <v>40787</v>
      </c>
      <c r="I4096" s="318">
        <v>50040</v>
      </c>
      <c r="J4096" s="315"/>
      <c r="K4096" s="315">
        <v>1226</v>
      </c>
      <c r="L4096" s="315" t="s">
        <v>2303</v>
      </c>
      <c r="M4096" s="315" t="s">
        <v>1827</v>
      </c>
      <c r="N4096" s="315" t="s">
        <v>755</v>
      </c>
      <c r="O4096" s="315"/>
      <c r="P4096" s="315"/>
      <c r="Q4096" s="315"/>
    </row>
    <row r="4097" spans="1:17">
      <c r="A4097" s="315" t="s">
        <v>755</v>
      </c>
      <c r="B4097" s="315" t="s">
        <v>2095</v>
      </c>
      <c r="C4097" s="315" t="s">
        <v>2098</v>
      </c>
      <c r="D4097" s="316">
        <v>6.2</v>
      </c>
      <c r="E4097" s="317">
        <v>6453</v>
      </c>
      <c r="F4097" s="317">
        <v>3116.8</v>
      </c>
      <c r="G4097" s="318">
        <v>40665</v>
      </c>
      <c r="H4097" s="318">
        <v>40747</v>
      </c>
      <c r="I4097" s="318">
        <v>50040</v>
      </c>
      <c r="J4097" s="315"/>
      <c r="K4097" s="315">
        <v>4467</v>
      </c>
      <c r="L4097" s="315" t="s">
        <v>2684</v>
      </c>
      <c r="M4097" s="315" t="s">
        <v>1484</v>
      </c>
      <c r="N4097" s="315" t="s">
        <v>755</v>
      </c>
      <c r="O4097" s="315"/>
      <c r="P4097" s="315"/>
      <c r="Q4097" s="315"/>
    </row>
    <row r="4098" spans="1:17">
      <c r="A4098" s="315" t="s">
        <v>755</v>
      </c>
      <c r="B4098" s="315" t="s">
        <v>2095</v>
      </c>
      <c r="C4098" s="315" t="s">
        <v>2098</v>
      </c>
      <c r="D4098" s="316">
        <v>6.2</v>
      </c>
      <c r="E4098" s="317">
        <v>6836</v>
      </c>
      <c r="F4098" s="317">
        <v>2467.79</v>
      </c>
      <c r="G4098" s="318">
        <v>40674</v>
      </c>
      <c r="H4098" s="318">
        <v>41262</v>
      </c>
      <c r="I4098" s="318">
        <v>50405</v>
      </c>
      <c r="J4098" s="315"/>
      <c r="K4098" s="315">
        <v>6865</v>
      </c>
      <c r="L4098" s="315" t="s">
        <v>3642</v>
      </c>
      <c r="M4098" s="315" t="s">
        <v>811</v>
      </c>
      <c r="N4098" s="315" t="s">
        <v>755</v>
      </c>
      <c r="O4098" s="315"/>
      <c r="P4098" s="315"/>
      <c r="Q4098" s="315"/>
    </row>
    <row r="4099" spans="1:17">
      <c r="A4099" s="315" t="s">
        <v>755</v>
      </c>
      <c r="B4099" s="315" t="s">
        <v>2095</v>
      </c>
      <c r="C4099" s="315" t="s">
        <v>2098</v>
      </c>
      <c r="D4099" s="316">
        <v>6.2</v>
      </c>
      <c r="E4099" s="317">
        <v>5502</v>
      </c>
      <c r="F4099" s="317">
        <v>2657.4700000000003</v>
      </c>
      <c r="G4099" s="318">
        <v>40686</v>
      </c>
      <c r="H4099" s="318">
        <v>40708</v>
      </c>
      <c r="I4099" s="318">
        <v>50040</v>
      </c>
      <c r="J4099" s="315"/>
      <c r="K4099" s="315">
        <v>8627</v>
      </c>
      <c r="L4099" s="315" t="s">
        <v>3643</v>
      </c>
      <c r="M4099" s="315" t="s">
        <v>784</v>
      </c>
      <c r="N4099" s="315" t="s">
        <v>755</v>
      </c>
      <c r="O4099" s="315"/>
      <c r="P4099" s="315"/>
      <c r="Q4099" s="315"/>
    </row>
    <row r="4100" spans="1:17">
      <c r="A4100" s="315" t="s">
        <v>755</v>
      </c>
      <c r="B4100" s="315" t="s">
        <v>2095</v>
      </c>
      <c r="C4100" s="315" t="s">
        <v>2098</v>
      </c>
      <c r="D4100" s="316">
        <v>6.2</v>
      </c>
      <c r="E4100" s="317">
        <v>5834.03</v>
      </c>
      <c r="F4100" s="317">
        <v>2817.8399999999997</v>
      </c>
      <c r="G4100" s="318">
        <v>40686</v>
      </c>
      <c r="H4100" s="318">
        <v>40786</v>
      </c>
      <c r="I4100" s="318">
        <v>50040</v>
      </c>
      <c r="J4100" s="315"/>
      <c r="K4100" s="315">
        <v>2544</v>
      </c>
      <c r="L4100" s="315" t="s">
        <v>2626</v>
      </c>
      <c r="M4100" s="315" t="s">
        <v>1296</v>
      </c>
      <c r="N4100" s="315" t="s">
        <v>755</v>
      </c>
      <c r="O4100" s="315"/>
      <c r="P4100" s="315"/>
      <c r="Q4100" s="315"/>
    </row>
    <row r="4101" spans="1:17">
      <c r="A4101" s="315" t="s">
        <v>755</v>
      </c>
      <c r="B4101" s="315" t="s">
        <v>2095</v>
      </c>
      <c r="C4101" s="315" t="s">
        <v>2098</v>
      </c>
      <c r="D4101" s="316">
        <v>6.2</v>
      </c>
      <c r="E4101" s="317">
        <v>6030</v>
      </c>
      <c r="F4101" s="317">
        <v>2912.49</v>
      </c>
      <c r="G4101" s="318">
        <v>40687</v>
      </c>
      <c r="H4101" s="318">
        <v>40766</v>
      </c>
      <c r="I4101" s="318">
        <v>50040</v>
      </c>
      <c r="J4101" s="315"/>
      <c r="K4101" s="315">
        <v>3636</v>
      </c>
      <c r="L4101" s="315" t="s">
        <v>2738</v>
      </c>
      <c r="M4101" s="315" t="s">
        <v>764</v>
      </c>
      <c r="N4101" s="315" t="s">
        <v>755</v>
      </c>
      <c r="O4101" s="315"/>
      <c r="P4101" s="315"/>
      <c r="Q4101" s="315"/>
    </row>
    <row r="4102" spans="1:17">
      <c r="A4102" s="315" t="s">
        <v>755</v>
      </c>
      <c r="B4102" s="315" t="s">
        <v>2095</v>
      </c>
      <c r="C4102" s="315" t="s">
        <v>2096</v>
      </c>
      <c r="D4102" s="316">
        <v>6.2</v>
      </c>
      <c r="E4102" s="317">
        <v>6016</v>
      </c>
      <c r="F4102" s="317">
        <v>3561.4700000000003</v>
      </c>
      <c r="G4102" s="318">
        <v>40704</v>
      </c>
      <c r="H4102" s="318">
        <v>40831</v>
      </c>
      <c r="I4102" s="318">
        <v>50040</v>
      </c>
      <c r="J4102" s="315"/>
      <c r="K4102" s="315">
        <v>8843</v>
      </c>
      <c r="L4102" s="315" t="s">
        <v>3644</v>
      </c>
      <c r="M4102" s="315" t="s">
        <v>1388</v>
      </c>
      <c r="N4102" s="315" t="s">
        <v>755</v>
      </c>
      <c r="O4102" s="315"/>
      <c r="P4102" s="315"/>
      <c r="Q4102" s="315"/>
    </row>
    <row r="4103" spans="1:17">
      <c r="A4103" s="315" t="s">
        <v>755</v>
      </c>
      <c r="B4103" s="315" t="s">
        <v>2095</v>
      </c>
      <c r="C4103" s="315" t="s">
        <v>2098</v>
      </c>
      <c r="D4103" s="316">
        <v>6.21</v>
      </c>
      <c r="E4103" s="317">
        <v>7448</v>
      </c>
      <c r="F4103" s="317">
        <v>3910.2100000000005</v>
      </c>
      <c r="G4103" s="318">
        <v>40065</v>
      </c>
      <c r="H4103" s="318">
        <v>40255</v>
      </c>
      <c r="I4103" s="318">
        <v>49674</v>
      </c>
      <c r="J4103" s="315"/>
      <c r="K4103" s="315">
        <v>1071</v>
      </c>
      <c r="L4103" s="315" t="s">
        <v>3600</v>
      </c>
      <c r="M4103" s="315" t="s">
        <v>766</v>
      </c>
      <c r="N4103" s="315" t="s">
        <v>755</v>
      </c>
      <c r="O4103" s="315"/>
      <c r="P4103" s="315"/>
      <c r="Q4103" s="315"/>
    </row>
    <row r="4104" spans="1:17">
      <c r="A4104" s="315" t="s">
        <v>755</v>
      </c>
      <c r="B4104" s="319" t="s">
        <v>2095</v>
      </c>
      <c r="C4104" s="319" t="s">
        <v>2098</v>
      </c>
      <c r="D4104" s="320">
        <v>6.21</v>
      </c>
      <c r="E4104" s="317">
        <v>5415</v>
      </c>
      <c r="F4104" s="317">
        <v>2615.4500000000003</v>
      </c>
      <c r="G4104" s="321">
        <v>40485</v>
      </c>
      <c r="H4104" s="321">
        <v>40791</v>
      </c>
      <c r="I4104" s="321">
        <v>50040</v>
      </c>
      <c r="J4104" s="319"/>
      <c r="K4104" s="322">
        <v>6231</v>
      </c>
      <c r="L4104" s="319" t="s">
        <v>3645</v>
      </c>
      <c r="M4104" s="319" t="s">
        <v>788</v>
      </c>
      <c r="N4104" s="315" t="s">
        <v>755</v>
      </c>
      <c r="O4104" s="315"/>
      <c r="P4104" s="315"/>
      <c r="Q4104" s="323"/>
    </row>
    <row r="4105" spans="1:17">
      <c r="A4105" s="315" t="s">
        <v>755</v>
      </c>
      <c r="B4105" s="315" t="s">
        <v>2095</v>
      </c>
      <c r="C4105" s="315" t="s">
        <v>2098</v>
      </c>
      <c r="D4105" s="316">
        <v>6.21</v>
      </c>
      <c r="E4105" s="317">
        <v>4946</v>
      </c>
      <c r="F4105" s="317">
        <v>2388.92</v>
      </c>
      <c r="G4105" s="318">
        <v>40760</v>
      </c>
      <c r="H4105" s="318">
        <v>40842</v>
      </c>
      <c r="I4105" s="318">
        <v>50040</v>
      </c>
      <c r="J4105" s="315"/>
      <c r="K4105" s="315">
        <v>4316</v>
      </c>
      <c r="L4105" s="315" t="s">
        <v>3646</v>
      </c>
      <c r="M4105" s="315" t="s">
        <v>776</v>
      </c>
      <c r="N4105" s="315" t="s">
        <v>755</v>
      </c>
      <c r="O4105" s="315"/>
      <c r="P4105" s="315"/>
      <c r="Q4105" s="315"/>
    </row>
    <row r="4106" spans="1:17">
      <c r="A4106" s="315" t="s">
        <v>755</v>
      </c>
      <c r="B4106" s="315" t="s">
        <v>2095</v>
      </c>
      <c r="C4106" s="315" t="s">
        <v>2098</v>
      </c>
      <c r="D4106" s="316">
        <v>6.21</v>
      </c>
      <c r="E4106" s="317">
        <v>2955</v>
      </c>
      <c r="F4106" s="317">
        <v>1427.26</v>
      </c>
      <c r="G4106" s="318">
        <v>40847</v>
      </c>
      <c r="H4106" s="318">
        <v>40822</v>
      </c>
      <c r="I4106" s="318">
        <v>50040</v>
      </c>
      <c r="J4106" s="315"/>
      <c r="K4106" s="315">
        <v>1420</v>
      </c>
      <c r="L4106" s="315" t="s">
        <v>3647</v>
      </c>
      <c r="M4106" s="315" t="s">
        <v>766</v>
      </c>
      <c r="N4106" s="315" t="s">
        <v>755</v>
      </c>
      <c r="O4106" s="315"/>
      <c r="P4106" s="315"/>
      <c r="Q4106" s="315"/>
    </row>
    <row r="4107" spans="1:17">
      <c r="A4107" s="315" t="s">
        <v>755</v>
      </c>
      <c r="B4107" s="315" t="s">
        <v>2095</v>
      </c>
      <c r="C4107" s="315" t="s">
        <v>2098</v>
      </c>
      <c r="D4107" s="316">
        <v>6.21</v>
      </c>
      <c r="E4107" s="317">
        <v>6420</v>
      </c>
      <c r="F4107" s="317">
        <v>3100.85</v>
      </c>
      <c r="G4107" s="318">
        <v>40805</v>
      </c>
      <c r="H4107" s="318">
        <v>40884</v>
      </c>
      <c r="I4107" s="318">
        <v>50040</v>
      </c>
      <c r="J4107" s="315"/>
      <c r="K4107" s="315">
        <v>8867</v>
      </c>
      <c r="L4107" s="315" t="s">
        <v>3648</v>
      </c>
      <c r="M4107" s="315" t="s">
        <v>1705</v>
      </c>
      <c r="N4107" s="315" t="s">
        <v>755</v>
      </c>
      <c r="O4107" s="315"/>
      <c r="P4107" s="315"/>
      <c r="Q4107" s="315"/>
    </row>
    <row r="4108" spans="1:17">
      <c r="A4108" s="315" t="s">
        <v>755</v>
      </c>
      <c r="B4108" s="315" t="s">
        <v>2095</v>
      </c>
      <c r="C4108" s="315" t="s">
        <v>2098</v>
      </c>
      <c r="D4108" s="316">
        <v>6.24</v>
      </c>
      <c r="E4108" s="317">
        <v>6383.35</v>
      </c>
      <c r="F4108" s="317">
        <v>1985.22</v>
      </c>
      <c r="G4108" s="318">
        <v>39847</v>
      </c>
      <c r="H4108" s="318">
        <v>42073</v>
      </c>
      <c r="I4108" s="318">
        <v>51501</v>
      </c>
      <c r="J4108" s="315"/>
      <c r="K4108" s="315">
        <v>7243</v>
      </c>
      <c r="L4108" s="315" t="s">
        <v>3649</v>
      </c>
      <c r="M4108" s="315" t="s">
        <v>966</v>
      </c>
      <c r="N4108" s="315" t="s">
        <v>755</v>
      </c>
      <c r="O4108" s="315"/>
      <c r="P4108" s="315"/>
      <c r="Q4108" s="315"/>
    </row>
    <row r="4109" spans="1:17">
      <c r="A4109" s="315" t="s">
        <v>755</v>
      </c>
      <c r="B4109" s="315" t="s">
        <v>2095</v>
      </c>
      <c r="C4109" s="315" t="s">
        <v>2098</v>
      </c>
      <c r="D4109" s="316">
        <v>6.24</v>
      </c>
      <c r="E4109" s="317">
        <v>3886</v>
      </c>
      <c r="F4109" s="317">
        <v>1550.5200000000002</v>
      </c>
      <c r="G4109" s="318">
        <v>40588</v>
      </c>
      <c r="H4109" s="318">
        <v>41073</v>
      </c>
      <c r="I4109" s="318">
        <v>50405</v>
      </c>
      <c r="J4109" s="315"/>
      <c r="K4109" s="315">
        <v>5245</v>
      </c>
      <c r="L4109" s="315" t="s">
        <v>2956</v>
      </c>
      <c r="M4109" s="315" t="s">
        <v>776</v>
      </c>
      <c r="N4109" s="315" t="s">
        <v>755</v>
      </c>
      <c r="O4109" s="315"/>
      <c r="P4109" s="315"/>
      <c r="Q4109" s="315"/>
    </row>
    <row r="4110" spans="1:17">
      <c r="A4110" s="315" t="s">
        <v>755</v>
      </c>
      <c r="B4110" s="315" t="s">
        <v>2095</v>
      </c>
      <c r="C4110" s="315" t="s">
        <v>2096</v>
      </c>
      <c r="D4110" s="316">
        <v>6.24</v>
      </c>
      <c r="E4110" s="317">
        <v>3666</v>
      </c>
      <c r="F4110" s="317">
        <v>1789.0200000000002</v>
      </c>
      <c r="G4110" s="318">
        <v>40683</v>
      </c>
      <c r="H4110" s="318">
        <v>41180</v>
      </c>
      <c r="I4110" s="318">
        <v>50405</v>
      </c>
      <c r="J4110" s="315"/>
      <c r="K4110" s="315">
        <v>3983</v>
      </c>
      <c r="L4110" s="315" t="s">
        <v>3650</v>
      </c>
      <c r="M4110" s="315" t="s">
        <v>754</v>
      </c>
      <c r="N4110" s="315" t="s">
        <v>755</v>
      </c>
      <c r="O4110" s="315"/>
      <c r="P4110" s="315"/>
      <c r="Q4110" s="315"/>
    </row>
    <row r="4111" spans="1:17">
      <c r="A4111" s="315" t="s">
        <v>755</v>
      </c>
      <c r="B4111" s="315" t="s">
        <v>2095</v>
      </c>
      <c r="C4111" s="315" t="s">
        <v>2098</v>
      </c>
      <c r="D4111" s="316">
        <v>6.24</v>
      </c>
      <c r="E4111" s="317">
        <v>6776</v>
      </c>
      <c r="F4111" s="317">
        <v>3272.8</v>
      </c>
      <c r="G4111" s="318">
        <v>40718</v>
      </c>
      <c r="H4111" s="318">
        <v>40777</v>
      </c>
      <c r="I4111" s="318">
        <v>50040</v>
      </c>
      <c r="J4111" s="315"/>
      <c r="K4111" s="315">
        <v>3664</v>
      </c>
      <c r="L4111" s="315" t="s">
        <v>2378</v>
      </c>
      <c r="M4111" s="315" t="s">
        <v>764</v>
      </c>
      <c r="N4111" s="315" t="s">
        <v>755</v>
      </c>
      <c r="O4111" s="315"/>
      <c r="P4111" s="315"/>
      <c r="Q4111" s="315"/>
    </row>
    <row r="4112" spans="1:17">
      <c r="A4112" s="315" t="s">
        <v>755</v>
      </c>
      <c r="B4112" s="315" t="s">
        <v>2095</v>
      </c>
      <c r="C4112" s="315" t="s">
        <v>2096</v>
      </c>
      <c r="D4112" s="316">
        <v>6.24</v>
      </c>
      <c r="E4112" s="317">
        <v>6245</v>
      </c>
      <c r="F4112" s="317">
        <v>3697.0399999999995</v>
      </c>
      <c r="G4112" s="318">
        <v>40723</v>
      </c>
      <c r="H4112" s="318">
        <v>40844</v>
      </c>
      <c r="I4112" s="318">
        <v>50040</v>
      </c>
      <c r="J4112" s="315"/>
      <c r="K4112" s="315">
        <v>8630</v>
      </c>
      <c r="L4112" s="315" t="s">
        <v>1044</v>
      </c>
      <c r="M4112" s="315" t="s">
        <v>784</v>
      </c>
      <c r="N4112" s="315" t="s">
        <v>755</v>
      </c>
      <c r="O4112" s="315"/>
      <c r="P4112" s="315"/>
      <c r="Q4112" s="315"/>
    </row>
    <row r="4113" spans="1:17">
      <c r="A4113" s="315" t="s">
        <v>755</v>
      </c>
      <c r="B4113" s="315" t="s">
        <v>2095</v>
      </c>
      <c r="C4113" s="315" t="s">
        <v>2098</v>
      </c>
      <c r="D4113" s="316">
        <v>6.24</v>
      </c>
      <c r="E4113" s="317">
        <v>6787</v>
      </c>
      <c r="F4113" s="317">
        <v>3278.1200000000003</v>
      </c>
      <c r="G4113" s="318">
        <v>40724</v>
      </c>
      <c r="H4113" s="318">
        <v>40787</v>
      </c>
      <c r="I4113" s="318">
        <v>50040</v>
      </c>
      <c r="J4113" s="315"/>
      <c r="K4113" s="315">
        <v>3225</v>
      </c>
      <c r="L4113" s="315" t="s">
        <v>3651</v>
      </c>
      <c r="M4113" s="315" t="s">
        <v>764</v>
      </c>
      <c r="N4113" s="315" t="s">
        <v>755</v>
      </c>
      <c r="O4113" s="315"/>
      <c r="P4113" s="315"/>
      <c r="Q4113" s="315"/>
    </row>
    <row r="4114" spans="1:17">
      <c r="A4114" s="315" t="s">
        <v>755</v>
      </c>
      <c r="B4114" s="315" t="s">
        <v>2095</v>
      </c>
      <c r="C4114" s="315" t="s">
        <v>2098</v>
      </c>
      <c r="D4114" s="316">
        <v>6.24</v>
      </c>
      <c r="E4114" s="317">
        <v>5642</v>
      </c>
      <c r="F4114" s="317">
        <v>2725.0899999999997</v>
      </c>
      <c r="G4114" s="318">
        <v>40780</v>
      </c>
      <c r="H4114" s="318">
        <v>40872</v>
      </c>
      <c r="I4114" s="318">
        <v>50040</v>
      </c>
      <c r="J4114" s="315"/>
      <c r="K4114" s="315">
        <v>3613</v>
      </c>
      <c r="L4114" s="315" t="s">
        <v>2278</v>
      </c>
      <c r="M4114" s="315" t="s">
        <v>764</v>
      </c>
      <c r="N4114" s="315" t="s">
        <v>755</v>
      </c>
      <c r="O4114" s="315"/>
      <c r="P4114" s="315"/>
      <c r="Q4114" s="315"/>
    </row>
    <row r="4115" spans="1:17">
      <c r="A4115" s="315" t="s">
        <v>755</v>
      </c>
      <c r="B4115" s="315" t="s">
        <v>2095</v>
      </c>
      <c r="C4115" s="315" t="s">
        <v>2096</v>
      </c>
      <c r="D4115" s="316">
        <v>6.24</v>
      </c>
      <c r="E4115" s="317">
        <v>6156</v>
      </c>
      <c r="F4115" s="317">
        <v>3644.35</v>
      </c>
      <c r="G4115" s="318">
        <v>40784</v>
      </c>
      <c r="H4115" s="318">
        <v>40869</v>
      </c>
      <c r="I4115" s="318">
        <v>50040</v>
      </c>
      <c r="J4115" s="315"/>
      <c r="K4115" s="315">
        <v>1304</v>
      </c>
      <c r="L4115" s="315" t="s">
        <v>3007</v>
      </c>
      <c r="M4115" s="315" t="s">
        <v>766</v>
      </c>
      <c r="N4115" s="315" t="s">
        <v>755</v>
      </c>
      <c r="O4115" s="315"/>
      <c r="P4115" s="315"/>
      <c r="Q4115" s="315"/>
    </row>
    <row r="4116" spans="1:17">
      <c r="A4116" s="315" t="s">
        <v>755</v>
      </c>
      <c r="B4116" s="315" t="s">
        <v>2095</v>
      </c>
      <c r="C4116" s="315" t="s">
        <v>2098</v>
      </c>
      <c r="D4116" s="316">
        <v>6.24</v>
      </c>
      <c r="E4116" s="317">
        <v>3148.16</v>
      </c>
      <c r="F4116" s="317">
        <v>1520.57</v>
      </c>
      <c r="G4116" s="318">
        <v>40812</v>
      </c>
      <c r="H4116" s="318">
        <v>40890</v>
      </c>
      <c r="I4116" s="318">
        <v>50040</v>
      </c>
      <c r="J4116" s="315"/>
      <c r="K4116" s="315">
        <v>4104</v>
      </c>
      <c r="L4116" s="315" t="s">
        <v>2313</v>
      </c>
      <c r="M4116" s="315" t="s">
        <v>1484</v>
      </c>
      <c r="N4116" s="315" t="s">
        <v>755</v>
      </c>
      <c r="O4116" s="315"/>
      <c r="P4116" s="315"/>
      <c r="Q4116" s="315"/>
    </row>
    <row r="4117" spans="1:17">
      <c r="A4117" s="315" t="s">
        <v>755</v>
      </c>
      <c r="B4117" s="315" t="s">
        <v>2095</v>
      </c>
      <c r="C4117" s="315" t="s">
        <v>2098</v>
      </c>
      <c r="D4117" s="316">
        <v>6.24</v>
      </c>
      <c r="E4117" s="317">
        <v>3681.37</v>
      </c>
      <c r="F4117" s="317">
        <v>1778.09</v>
      </c>
      <c r="G4117" s="318">
        <v>40828</v>
      </c>
      <c r="H4117" s="318">
        <v>40869</v>
      </c>
      <c r="I4117" s="318">
        <v>50040</v>
      </c>
      <c r="J4117" s="315"/>
      <c r="K4117" s="315">
        <v>4105</v>
      </c>
      <c r="L4117" s="315" t="s">
        <v>3190</v>
      </c>
      <c r="M4117" s="315" t="s">
        <v>1484</v>
      </c>
      <c r="N4117" s="315" t="s">
        <v>755</v>
      </c>
      <c r="O4117" s="315"/>
      <c r="P4117" s="315"/>
      <c r="Q4117" s="315"/>
    </row>
    <row r="4118" spans="1:17">
      <c r="A4118" s="315" t="s">
        <v>755</v>
      </c>
      <c r="B4118" s="315" t="s">
        <v>2095</v>
      </c>
      <c r="C4118" s="315" t="s">
        <v>2098</v>
      </c>
      <c r="D4118" s="316">
        <v>6.24</v>
      </c>
      <c r="E4118" s="317">
        <v>1235</v>
      </c>
      <c r="F4118" s="317">
        <v>596.5</v>
      </c>
      <c r="G4118" s="318">
        <v>40830</v>
      </c>
      <c r="H4118" s="318">
        <v>40906</v>
      </c>
      <c r="I4118" s="318">
        <v>50040</v>
      </c>
      <c r="J4118" s="315"/>
      <c r="K4118" s="315">
        <v>6864</v>
      </c>
      <c r="L4118" s="315" t="s">
        <v>3476</v>
      </c>
      <c r="M4118" s="315" t="s">
        <v>811</v>
      </c>
      <c r="N4118" s="315" t="s">
        <v>755</v>
      </c>
      <c r="O4118" s="315"/>
      <c r="P4118" s="315"/>
      <c r="Q4118" s="315"/>
    </row>
    <row r="4119" spans="1:17">
      <c r="A4119" s="315" t="s">
        <v>755</v>
      </c>
      <c r="B4119" s="315" t="s">
        <v>2095</v>
      </c>
      <c r="C4119" s="315" t="s">
        <v>2098</v>
      </c>
      <c r="D4119" s="316">
        <v>6.27</v>
      </c>
      <c r="E4119" s="317">
        <v>5948.47</v>
      </c>
      <c r="F4119" s="317">
        <v>2873.12</v>
      </c>
      <c r="G4119" s="318">
        <v>40532</v>
      </c>
      <c r="H4119" s="318">
        <v>40613</v>
      </c>
      <c r="I4119" s="318">
        <v>50040</v>
      </c>
      <c r="J4119" s="315"/>
      <c r="K4119" s="315">
        <v>4543</v>
      </c>
      <c r="L4119" s="315" t="s">
        <v>2981</v>
      </c>
      <c r="M4119" s="315" t="s">
        <v>1296</v>
      </c>
      <c r="N4119" s="315" t="s">
        <v>755</v>
      </c>
      <c r="O4119" s="315"/>
      <c r="P4119" s="315"/>
      <c r="Q4119" s="315"/>
    </row>
    <row r="4120" spans="1:17">
      <c r="A4120" s="315" t="s">
        <v>755</v>
      </c>
      <c r="B4120" s="315" t="s">
        <v>2095</v>
      </c>
      <c r="C4120" s="315" t="s">
        <v>2098</v>
      </c>
      <c r="D4120" s="316">
        <v>6.27</v>
      </c>
      <c r="E4120" s="317">
        <v>5662.62</v>
      </c>
      <c r="F4120" s="317">
        <v>2735.05</v>
      </c>
      <c r="G4120" s="318">
        <v>40728</v>
      </c>
      <c r="H4120" s="318">
        <v>40875</v>
      </c>
      <c r="I4120" s="318">
        <v>50040</v>
      </c>
      <c r="J4120" s="315"/>
      <c r="K4120" s="315">
        <v>4132</v>
      </c>
      <c r="L4120" s="315" t="s">
        <v>2422</v>
      </c>
      <c r="M4120" s="315" t="s">
        <v>1484</v>
      </c>
      <c r="N4120" s="315" t="s">
        <v>755</v>
      </c>
      <c r="O4120" s="315"/>
      <c r="P4120" s="315"/>
      <c r="Q4120" s="315"/>
    </row>
    <row r="4121" spans="1:17">
      <c r="A4121" s="315" t="s">
        <v>755</v>
      </c>
      <c r="B4121" s="315" t="s">
        <v>2095</v>
      </c>
      <c r="C4121" s="315" t="s">
        <v>2098</v>
      </c>
      <c r="D4121" s="316">
        <v>6.27</v>
      </c>
      <c r="E4121" s="317">
        <v>6635</v>
      </c>
      <c r="F4121" s="317">
        <v>3204.71</v>
      </c>
      <c r="G4121" s="318">
        <v>40742</v>
      </c>
      <c r="H4121" s="318">
        <v>40807</v>
      </c>
      <c r="I4121" s="318">
        <v>50040</v>
      </c>
      <c r="J4121" s="315"/>
      <c r="K4121" s="315">
        <v>9470</v>
      </c>
      <c r="L4121" s="315" t="s">
        <v>3325</v>
      </c>
      <c r="M4121" s="315" t="s">
        <v>770</v>
      </c>
      <c r="N4121" s="315" t="s">
        <v>755</v>
      </c>
      <c r="O4121" s="315"/>
      <c r="P4121" s="315"/>
      <c r="Q4121" s="315"/>
    </row>
    <row r="4122" spans="1:17">
      <c r="A4122" s="315" t="s">
        <v>755</v>
      </c>
      <c r="B4122" s="315" t="s">
        <v>2095</v>
      </c>
      <c r="C4122" s="315" t="s">
        <v>2098</v>
      </c>
      <c r="D4122" s="316">
        <v>6.27</v>
      </c>
      <c r="E4122" s="317">
        <v>4426</v>
      </c>
      <c r="F4122" s="317">
        <v>1765.98</v>
      </c>
      <c r="G4122" s="318">
        <v>40776</v>
      </c>
      <c r="H4122" s="318">
        <v>41075</v>
      </c>
      <c r="I4122" s="318">
        <v>50405</v>
      </c>
      <c r="J4122" s="315"/>
      <c r="K4122" s="315">
        <v>4912</v>
      </c>
      <c r="L4122" s="315" t="s">
        <v>2777</v>
      </c>
      <c r="M4122" s="315" t="s">
        <v>764</v>
      </c>
      <c r="N4122" s="315" t="s">
        <v>755</v>
      </c>
      <c r="O4122" s="315"/>
      <c r="P4122" s="315"/>
      <c r="Q4122" s="315"/>
    </row>
    <row r="4123" spans="1:17">
      <c r="A4123" s="315" t="s">
        <v>755</v>
      </c>
      <c r="B4123" s="315" t="s">
        <v>2095</v>
      </c>
      <c r="C4123" s="315" t="s">
        <v>2098</v>
      </c>
      <c r="D4123" s="316">
        <v>6.28</v>
      </c>
      <c r="E4123" s="317">
        <v>5059</v>
      </c>
      <c r="F4123" s="317">
        <v>2018.55</v>
      </c>
      <c r="G4123" s="318">
        <v>40719</v>
      </c>
      <c r="H4123" s="318">
        <v>41138</v>
      </c>
      <c r="I4123" s="318">
        <v>50405</v>
      </c>
      <c r="J4123" s="315"/>
      <c r="K4123" s="315">
        <v>4634</v>
      </c>
      <c r="L4123" s="315" t="s">
        <v>2847</v>
      </c>
      <c r="M4123" s="315" t="s">
        <v>1296</v>
      </c>
      <c r="N4123" s="315" t="s">
        <v>755</v>
      </c>
      <c r="O4123" s="315"/>
      <c r="P4123" s="315"/>
      <c r="Q4123" s="315"/>
    </row>
    <row r="4124" spans="1:17">
      <c r="A4124" s="315" t="s">
        <v>755</v>
      </c>
      <c r="B4124" s="315" t="s">
        <v>2095</v>
      </c>
      <c r="C4124" s="315" t="s">
        <v>2098</v>
      </c>
      <c r="D4124" s="316">
        <v>6.29</v>
      </c>
      <c r="E4124" s="317">
        <v>6112</v>
      </c>
      <c r="F4124" s="317">
        <v>2952.1000000000004</v>
      </c>
      <c r="G4124" s="318">
        <v>40632</v>
      </c>
      <c r="H4124" s="318">
        <v>40649</v>
      </c>
      <c r="I4124" s="318">
        <v>50040</v>
      </c>
      <c r="J4124" s="315"/>
      <c r="K4124" s="315">
        <v>2720</v>
      </c>
      <c r="L4124" s="315" t="s">
        <v>2504</v>
      </c>
      <c r="M4124" s="315" t="s">
        <v>764</v>
      </c>
      <c r="N4124" s="315" t="s">
        <v>755</v>
      </c>
      <c r="O4124" s="315"/>
      <c r="P4124" s="315"/>
      <c r="Q4124" s="315"/>
    </row>
    <row r="4125" spans="1:17">
      <c r="A4125" s="315" t="s">
        <v>755</v>
      </c>
      <c r="B4125" s="315" t="s">
        <v>2095</v>
      </c>
      <c r="C4125" s="315" t="s">
        <v>2098</v>
      </c>
      <c r="D4125" s="316">
        <v>6.29</v>
      </c>
      <c r="E4125" s="317">
        <v>6629</v>
      </c>
      <c r="F4125" s="317">
        <v>3201.8</v>
      </c>
      <c r="G4125" s="318">
        <v>40784</v>
      </c>
      <c r="H4125" s="318">
        <v>40878</v>
      </c>
      <c r="I4125" s="318">
        <v>50040</v>
      </c>
      <c r="J4125" s="315"/>
      <c r="K4125" s="315">
        <v>2576</v>
      </c>
      <c r="L4125" s="315" t="s">
        <v>2843</v>
      </c>
      <c r="M4125" s="315" t="s">
        <v>764</v>
      </c>
      <c r="N4125" s="315" t="s">
        <v>755</v>
      </c>
      <c r="O4125" s="315"/>
      <c r="P4125" s="315"/>
      <c r="Q4125" s="315"/>
    </row>
    <row r="4126" spans="1:17">
      <c r="A4126" s="315" t="s">
        <v>755</v>
      </c>
      <c r="B4126" s="315" t="s">
        <v>2095</v>
      </c>
      <c r="C4126" s="315" t="s">
        <v>2098</v>
      </c>
      <c r="D4126" s="316">
        <v>6.3</v>
      </c>
      <c r="E4126" s="317">
        <v>6486</v>
      </c>
      <c r="F4126" s="317">
        <v>4864.5</v>
      </c>
      <c r="G4126" s="318">
        <v>39570</v>
      </c>
      <c r="H4126" s="318">
        <v>40154</v>
      </c>
      <c r="I4126" s="318">
        <v>49309</v>
      </c>
      <c r="J4126" s="315"/>
      <c r="K4126" s="315">
        <v>4515</v>
      </c>
      <c r="L4126" s="315" t="s">
        <v>2361</v>
      </c>
      <c r="M4126" s="315" t="s">
        <v>1296</v>
      </c>
      <c r="N4126" s="315" t="s">
        <v>755</v>
      </c>
      <c r="O4126" s="315"/>
      <c r="P4126" s="315"/>
      <c r="Q4126" s="315"/>
    </row>
    <row r="4127" spans="1:17">
      <c r="A4127" s="315" t="s">
        <v>755</v>
      </c>
      <c r="B4127" s="315" t="s">
        <v>2095</v>
      </c>
      <c r="C4127" s="315" t="s">
        <v>2098</v>
      </c>
      <c r="D4127" s="316">
        <v>6.3</v>
      </c>
      <c r="E4127" s="317">
        <v>5657</v>
      </c>
      <c r="F4127" s="317">
        <v>4242.75</v>
      </c>
      <c r="G4127" s="318">
        <v>39570</v>
      </c>
      <c r="H4127" s="318">
        <v>39738</v>
      </c>
      <c r="I4127" s="318">
        <v>48914</v>
      </c>
      <c r="J4127" s="315"/>
      <c r="K4127" s="315">
        <v>3088</v>
      </c>
      <c r="L4127" s="315" t="s">
        <v>3652</v>
      </c>
      <c r="M4127" s="315" t="s">
        <v>764</v>
      </c>
      <c r="N4127" s="315" t="s">
        <v>755</v>
      </c>
      <c r="O4127" s="315"/>
      <c r="P4127" s="315"/>
      <c r="Q4127" s="315"/>
    </row>
    <row r="4128" spans="1:17">
      <c r="A4128" s="315" t="s">
        <v>755</v>
      </c>
      <c r="B4128" s="315" t="s">
        <v>2095</v>
      </c>
      <c r="C4128" s="315" t="s">
        <v>2098</v>
      </c>
      <c r="D4128" s="316">
        <v>6.3</v>
      </c>
      <c r="E4128" s="317">
        <v>5860</v>
      </c>
      <c r="F4128" s="317">
        <v>4395</v>
      </c>
      <c r="G4128" s="318">
        <v>39569</v>
      </c>
      <c r="H4128" s="318">
        <v>39633</v>
      </c>
      <c r="I4128" s="318">
        <v>48914</v>
      </c>
      <c r="J4128" s="315"/>
      <c r="K4128" s="315">
        <v>5728</v>
      </c>
      <c r="L4128" s="315" t="s">
        <v>2998</v>
      </c>
      <c r="M4128" s="315" t="s">
        <v>776</v>
      </c>
      <c r="N4128" s="315" t="s">
        <v>755</v>
      </c>
      <c r="O4128" s="315"/>
      <c r="P4128" s="315"/>
      <c r="Q4128" s="315"/>
    </row>
    <row r="4129" spans="1:17">
      <c r="A4129" s="315" t="s">
        <v>755</v>
      </c>
      <c r="B4129" s="315" t="s">
        <v>2095</v>
      </c>
      <c r="C4129" s="315" t="s">
        <v>2098</v>
      </c>
      <c r="D4129" s="316">
        <v>6.3</v>
      </c>
      <c r="E4129" s="317">
        <v>4206</v>
      </c>
      <c r="F4129" s="317">
        <v>3154.5</v>
      </c>
      <c r="G4129" s="318">
        <v>39570</v>
      </c>
      <c r="H4129" s="318">
        <v>39567</v>
      </c>
      <c r="I4129" s="318">
        <v>48914</v>
      </c>
      <c r="J4129" s="315"/>
      <c r="K4129" s="315">
        <v>2553</v>
      </c>
      <c r="L4129" s="315" t="s">
        <v>2370</v>
      </c>
      <c r="M4129" s="315" t="s">
        <v>764</v>
      </c>
      <c r="N4129" s="315" t="s">
        <v>755</v>
      </c>
      <c r="O4129" s="315"/>
      <c r="P4129" s="315"/>
      <c r="Q4129" s="315"/>
    </row>
    <row r="4130" spans="1:17">
      <c r="A4130" s="315" t="s">
        <v>755</v>
      </c>
      <c r="B4130" s="315" t="s">
        <v>2095</v>
      </c>
      <c r="C4130" s="315" t="s">
        <v>2098</v>
      </c>
      <c r="D4130" s="316">
        <v>6.3</v>
      </c>
      <c r="E4130" s="317">
        <v>6888</v>
      </c>
      <c r="F4130" s="317">
        <v>5166</v>
      </c>
      <c r="G4130" s="318">
        <v>39570</v>
      </c>
      <c r="H4130" s="318">
        <v>39692</v>
      </c>
      <c r="I4130" s="318">
        <v>48944</v>
      </c>
      <c r="J4130" s="315"/>
      <c r="K4130" s="315">
        <v>3267</v>
      </c>
      <c r="L4130" s="315" t="s">
        <v>2494</v>
      </c>
      <c r="M4130" s="315" t="s">
        <v>764</v>
      </c>
      <c r="N4130" s="315" t="s">
        <v>755</v>
      </c>
      <c r="O4130" s="315"/>
      <c r="P4130" s="315"/>
      <c r="Q4130" s="315"/>
    </row>
    <row r="4131" spans="1:17">
      <c r="A4131" s="315" t="s">
        <v>755</v>
      </c>
      <c r="B4131" s="315" t="s">
        <v>2095</v>
      </c>
      <c r="C4131" s="315" t="s">
        <v>2098</v>
      </c>
      <c r="D4131" s="316">
        <v>6.3</v>
      </c>
      <c r="E4131" s="317">
        <v>6248</v>
      </c>
      <c r="F4131" s="317">
        <v>4686</v>
      </c>
      <c r="G4131" s="318">
        <v>39570</v>
      </c>
      <c r="H4131" s="318">
        <v>39714</v>
      </c>
      <c r="I4131" s="318">
        <v>48944</v>
      </c>
      <c r="J4131" s="315"/>
      <c r="K4131" s="315">
        <v>5525</v>
      </c>
      <c r="L4131" s="315" t="s">
        <v>1245</v>
      </c>
      <c r="M4131" s="315" t="s">
        <v>776</v>
      </c>
      <c r="N4131" s="315" t="s">
        <v>755</v>
      </c>
      <c r="O4131" s="315"/>
      <c r="P4131" s="315"/>
      <c r="Q4131" s="315"/>
    </row>
    <row r="4132" spans="1:17">
      <c r="A4132" s="315" t="s">
        <v>755</v>
      </c>
      <c r="B4132" s="315" t="s">
        <v>2095</v>
      </c>
      <c r="C4132" s="315" t="s">
        <v>2098</v>
      </c>
      <c r="D4132" s="316">
        <v>6.3</v>
      </c>
      <c r="E4132" s="317">
        <v>5669</v>
      </c>
      <c r="F4132" s="317">
        <v>3248.33</v>
      </c>
      <c r="G4132" s="318">
        <v>39570</v>
      </c>
      <c r="H4132" s="318">
        <v>40297</v>
      </c>
      <c r="I4132" s="318">
        <v>49674</v>
      </c>
      <c r="J4132" s="315"/>
      <c r="K4132" s="315">
        <v>9410</v>
      </c>
      <c r="L4132" s="315" t="s">
        <v>3266</v>
      </c>
      <c r="M4132" s="315" t="s">
        <v>781</v>
      </c>
      <c r="N4132" s="315" t="s">
        <v>755</v>
      </c>
      <c r="O4132" s="315"/>
      <c r="P4132" s="315"/>
      <c r="Q4132" s="315"/>
    </row>
    <row r="4133" spans="1:17">
      <c r="A4133" s="315" t="s">
        <v>755</v>
      </c>
      <c r="B4133" s="315" t="s">
        <v>2095</v>
      </c>
      <c r="C4133" s="315" t="s">
        <v>2098</v>
      </c>
      <c r="D4133" s="316">
        <v>6.3</v>
      </c>
      <c r="E4133" s="317">
        <v>5721</v>
      </c>
      <c r="F4133" s="317">
        <v>4290.75</v>
      </c>
      <c r="G4133" s="318">
        <v>39570</v>
      </c>
      <c r="H4133" s="318">
        <v>39860</v>
      </c>
      <c r="I4133" s="318">
        <v>49279</v>
      </c>
      <c r="J4133" s="315"/>
      <c r="K4133" s="315">
        <v>4653</v>
      </c>
      <c r="L4133" s="315" t="s">
        <v>2939</v>
      </c>
      <c r="M4133" s="315" t="s">
        <v>1296</v>
      </c>
      <c r="N4133" s="315" t="s">
        <v>755</v>
      </c>
      <c r="O4133" s="315"/>
      <c r="P4133" s="315"/>
      <c r="Q4133" s="315"/>
    </row>
    <row r="4134" spans="1:17">
      <c r="A4134" s="315" t="s">
        <v>755</v>
      </c>
      <c r="B4134" s="315" t="s">
        <v>2095</v>
      </c>
      <c r="C4134" s="315" t="s">
        <v>2098</v>
      </c>
      <c r="D4134" s="316">
        <v>6.3</v>
      </c>
      <c r="E4134" s="317">
        <v>6285</v>
      </c>
      <c r="F4134" s="317">
        <v>4713.75</v>
      </c>
      <c r="G4134" s="318">
        <v>39570</v>
      </c>
      <c r="H4134" s="318">
        <v>39764</v>
      </c>
      <c r="I4134" s="318">
        <v>48944</v>
      </c>
      <c r="J4134" s="315"/>
      <c r="K4134" s="315">
        <v>2575</v>
      </c>
      <c r="L4134" s="315" t="s">
        <v>3653</v>
      </c>
      <c r="M4134" s="315" t="s">
        <v>764</v>
      </c>
      <c r="N4134" s="315" t="s">
        <v>755</v>
      </c>
      <c r="O4134" s="315"/>
      <c r="P4134" s="315"/>
      <c r="Q4134" s="315"/>
    </row>
    <row r="4135" spans="1:17">
      <c r="A4135" s="315" t="s">
        <v>755</v>
      </c>
      <c r="B4135" s="315" t="s">
        <v>2095</v>
      </c>
      <c r="C4135" s="315" t="s">
        <v>2098</v>
      </c>
      <c r="D4135" s="316">
        <v>6.3</v>
      </c>
      <c r="E4135" s="317">
        <v>6590.93</v>
      </c>
      <c r="F4135" s="317">
        <v>4943.2</v>
      </c>
      <c r="G4135" s="318">
        <v>39570</v>
      </c>
      <c r="H4135" s="318">
        <v>39748</v>
      </c>
      <c r="I4135" s="318">
        <v>48914</v>
      </c>
      <c r="J4135" s="315"/>
      <c r="K4135" s="315">
        <v>4577</v>
      </c>
      <c r="L4135" s="315" t="s">
        <v>3184</v>
      </c>
      <c r="M4135" s="315" t="s">
        <v>1296</v>
      </c>
      <c r="N4135" s="315" t="s">
        <v>755</v>
      </c>
      <c r="O4135" s="315"/>
      <c r="P4135" s="315"/>
      <c r="Q4135" s="315"/>
    </row>
    <row r="4136" spans="1:17">
      <c r="A4136" s="315" t="s">
        <v>755</v>
      </c>
      <c r="B4136" s="315" t="s">
        <v>2095</v>
      </c>
      <c r="C4136" s="315" t="s">
        <v>2098</v>
      </c>
      <c r="D4136" s="316">
        <v>6.3</v>
      </c>
      <c r="E4136" s="317">
        <v>6868</v>
      </c>
      <c r="F4136" s="317">
        <v>3694.98</v>
      </c>
      <c r="G4136" s="318">
        <v>39569</v>
      </c>
      <c r="H4136" s="318">
        <v>39709</v>
      </c>
      <c r="I4136" s="318">
        <v>48944</v>
      </c>
      <c r="J4136" s="315"/>
      <c r="K4136" s="315">
        <v>9473</v>
      </c>
      <c r="L4136" s="315" t="s">
        <v>2104</v>
      </c>
      <c r="M4136" s="315" t="s">
        <v>770</v>
      </c>
      <c r="N4136" s="315" t="s">
        <v>755</v>
      </c>
      <c r="O4136" s="315"/>
      <c r="P4136" s="315"/>
      <c r="Q4136" s="315"/>
    </row>
    <row r="4137" spans="1:17">
      <c r="A4137" s="315" t="s">
        <v>755</v>
      </c>
      <c r="B4137" s="315" t="s">
        <v>2095</v>
      </c>
      <c r="C4137" s="315" t="s">
        <v>2096</v>
      </c>
      <c r="D4137" s="316">
        <v>6.3</v>
      </c>
      <c r="E4137" s="317">
        <v>4573</v>
      </c>
      <c r="F4137" s="317">
        <v>4115.7</v>
      </c>
      <c r="G4137" s="318">
        <v>39587</v>
      </c>
      <c r="H4137" s="318">
        <v>38899</v>
      </c>
      <c r="I4137" s="318">
        <v>48183</v>
      </c>
      <c r="J4137" s="315"/>
      <c r="K4137" s="315">
        <v>8536</v>
      </c>
      <c r="L4137" s="315" t="s">
        <v>3654</v>
      </c>
      <c r="M4137" s="315" t="s">
        <v>792</v>
      </c>
      <c r="N4137" s="315" t="s">
        <v>755</v>
      </c>
      <c r="O4137" s="315"/>
      <c r="P4137" s="315"/>
      <c r="Q4137" s="315"/>
    </row>
    <row r="4138" spans="1:17">
      <c r="A4138" s="315" t="s">
        <v>755</v>
      </c>
      <c r="B4138" s="315" t="s">
        <v>2095</v>
      </c>
      <c r="C4138" s="315" t="s">
        <v>2096</v>
      </c>
      <c r="D4138" s="316">
        <v>6.3</v>
      </c>
      <c r="E4138" s="317">
        <v>6773</v>
      </c>
      <c r="F4138" s="317">
        <v>4998.4699999999993</v>
      </c>
      <c r="G4138" s="318">
        <v>39569</v>
      </c>
      <c r="H4138" s="318">
        <v>40350</v>
      </c>
      <c r="I4138" s="318">
        <v>49674</v>
      </c>
      <c r="J4138" s="315"/>
      <c r="K4138" s="315">
        <v>1716</v>
      </c>
      <c r="L4138" s="315" t="s">
        <v>3202</v>
      </c>
      <c r="M4138" s="315" t="s">
        <v>761</v>
      </c>
      <c r="N4138" s="315" t="s">
        <v>755</v>
      </c>
      <c r="O4138" s="315"/>
      <c r="P4138" s="315"/>
      <c r="Q4138" s="315"/>
    </row>
    <row r="4139" spans="1:17">
      <c r="A4139" s="315" t="s">
        <v>755</v>
      </c>
      <c r="B4139" s="315" t="s">
        <v>2095</v>
      </c>
      <c r="C4139" s="315" t="s">
        <v>2098</v>
      </c>
      <c r="D4139" s="316">
        <v>6.3</v>
      </c>
      <c r="E4139" s="317">
        <v>7389.0000000000009</v>
      </c>
      <c r="F4139" s="317">
        <v>5113.18</v>
      </c>
      <c r="G4139" s="318">
        <v>39569</v>
      </c>
      <c r="H4139" s="318">
        <v>40140</v>
      </c>
      <c r="I4139" s="318">
        <v>49309</v>
      </c>
      <c r="J4139" s="315"/>
      <c r="K4139" s="315">
        <v>4412</v>
      </c>
      <c r="L4139" s="315" t="s">
        <v>3629</v>
      </c>
      <c r="M4139" s="315" t="s">
        <v>1296</v>
      </c>
      <c r="N4139" s="315" t="s">
        <v>755</v>
      </c>
      <c r="O4139" s="315"/>
      <c r="P4139" s="315"/>
      <c r="Q4139" s="315"/>
    </row>
    <row r="4140" spans="1:17">
      <c r="A4140" s="315" t="s">
        <v>755</v>
      </c>
      <c r="B4140" s="315" t="s">
        <v>2095</v>
      </c>
      <c r="C4140" s="315" t="s">
        <v>2098</v>
      </c>
      <c r="D4140" s="316">
        <v>6.3</v>
      </c>
      <c r="E4140" s="317">
        <v>5775</v>
      </c>
      <c r="F4140" s="317">
        <v>4331.25</v>
      </c>
      <c r="G4140" s="318">
        <v>39570</v>
      </c>
      <c r="H4140" s="318">
        <v>39534</v>
      </c>
      <c r="I4140" s="318">
        <v>48944</v>
      </c>
      <c r="J4140" s="315"/>
      <c r="K4140" s="315">
        <v>8890</v>
      </c>
      <c r="L4140" s="315" t="s">
        <v>1093</v>
      </c>
      <c r="M4140" s="315" t="s">
        <v>770</v>
      </c>
      <c r="N4140" s="315" t="s">
        <v>755</v>
      </c>
      <c r="O4140" s="315"/>
      <c r="P4140" s="315"/>
      <c r="Q4140" s="315"/>
    </row>
    <row r="4141" spans="1:17">
      <c r="A4141" s="315" t="s">
        <v>755</v>
      </c>
      <c r="B4141" s="315" t="s">
        <v>2095</v>
      </c>
      <c r="C4141" s="315" t="s">
        <v>2098</v>
      </c>
      <c r="D4141" s="316">
        <v>6.3</v>
      </c>
      <c r="E4141" s="317">
        <v>6718</v>
      </c>
      <c r="F4141" s="317">
        <v>5038.5</v>
      </c>
      <c r="G4141" s="318">
        <v>39570</v>
      </c>
      <c r="H4141" s="318">
        <v>39630</v>
      </c>
      <c r="I4141" s="318">
        <v>48944</v>
      </c>
      <c r="J4141" s="315"/>
      <c r="K4141" s="315">
        <v>1063</v>
      </c>
      <c r="L4141" s="315" t="s">
        <v>3655</v>
      </c>
      <c r="M4141" s="315" t="s">
        <v>766</v>
      </c>
      <c r="N4141" s="315" t="s">
        <v>755</v>
      </c>
      <c r="O4141" s="315"/>
      <c r="P4141" s="315"/>
      <c r="Q4141" s="315"/>
    </row>
    <row r="4142" spans="1:17">
      <c r="A4142" s="315" t="s">
        <v>755</v>
      </c>
      <c r="B4142" s="315" t="s">
        <v>2095</v>
      </c>
      <c r="C4142" s="315" t="s">
        <v>2098</v>
      </c>
      <c r="D4142" s="316">
        <v>6.3</v>
      </c>
      <c r="E4142" s="317">
        <v>5015</v>
      </c>
      <c r="F4142" s="317">
        <v>3761.25</v>
      </c>
      <c r="G4142" s="318">
        <v>39597</v>
      </c>
      <c r="H4142" s="318">
        <v>39540</v>
      </c>
      <c r="I4142" s="318">
        <v>48914</v>
      </c>
      <c r="J4142" s="315"/>
      <c r="K4142" s="315">
        <v>6331</v>
      </c>
      <c r="L4142" s="315" t="s">
        <v>1711</v>
      </c>
      <c r="M4142" s="315" t="s">
        <v>1712</v>
      </c>
      <c r="N4142" s="315" t="s">
        <v>755</v>
      </c>
      <c r="O4142" s="315"/>
      <c r="P4142" s="315"/>
      <c r="Q4142" s="315"/>
    </row>
    <row r="4143" spans="1:17">
      <c r="A4143" s="315" t="s">
        <v>755</v>
      </c>
      <c r="B4143" s="315" t="s">
        <v>2095</v>
      </c>
      <c r="C4143" s="315" t="s">
        <v>2098</v>
      </c>
      <c r="D4143" s="316">
        <v>6.3</v>
      </c>
      <c r="E4143" s="317">
        <v>6451</v>
      </c>
      <c r="F4143" s="317">
        <v>4838.25</v>
      </c>
      <c r="G4143" s="318">
        <v>39570</v>
      </c>
      <c r="H4143" s="318">
        <v>39797</v>
      </c>
      <c r="I4143" s="318">
        <v>48914</v>
      </c>
      <c r="J4143" s="315"/>
      <c r="K4143" s="315">
        <v>3653</v>
      </c>
      <c r="L4143" s="315" t="s">
        <v>2500</v>
      </c>
      <c r="M4143" s="315" t="s">
        <v>764</v>
      </c>
      <c r="N4143" s="315" t="s">
        <v>755</v>
      </c>
      <c r="O4143" s="315"/>
      <c r="P4143" s="315"/>
      <c r="Q4143" s="315"/>
    </row>
    <row r="4144" spans="1:17">
      <c r="A4144" s="315" t="s">
        <v>755</v>
      </c>
      <c r="B4144" s="315" t="s">
        <v>2095</v>
      </c>
      <c r="C4144" s="315" t="s">
        <v>2098</v>
      </c>
      <c r="D4144" s="316">
        <v>6.3</v>
      </c>
      <c r="E4144" s="317">
        <v>5712</v>
      </c>
      <c r="F4144" s="317">
        <v>4284</v>
      </c>
      <c r="G4144" s="318">
        <v>39570</v>
      </c>
      <c r="H4144" s="318">
        <v>40081</v>
      </c>
      <c r="I4144" s="318">
        <v>49279</v>
      </c>
      <c r="J4144" s="315"/>
      <c r="K4144" s="315">
        <v>3616</v>
      </c>
      <c r="L4144" s="315" t="s">
        <v>3656</v>
      </c>
      <c r="M4144" s="315" t="s">
        <v>764</v>
      </c>
      <c r="N4144" s="315" t="s">
        <v>755</v>
      </c>
      <c r="O4144" s="315"/>
      <c r="P4144" s="315"/>
      <c r="Q4144" s="315"/>
    </row>
    <row r="4145" spans="1:17">
      <c r="A4145" s="315" t="s">
        <v>755</v>
      </c>
      <c r="B4145" s="315" t="s">
        <v>2095</v>
      </c>
      <c r="C4145" s="315" t="s">
        <v>2098</v>
      </c>
      <c r="D4145" s="316">
        <v>6.3</v>
      </c>
      <c r="E4145" s="317">
        <v>5924</v>
      </c>
      <c r="F4145" s="317">
        <v>4443</v>
      </c>
      <c r="G4145" s="318">
        <v>39570</v>
      </c>
      <c r="H4145" s="318">
        <v>39637</v>
      </c>
      <c r="I4145" s="318">
        <v>48914</v>
      </c>
      <c r="J4145" s="315"/>
      <c r="K4145" s="315">
        <v>1423</v>
      </c>
      <c r="L4145" s="315" t="s">
        <v>3657</v>
      </c>
      <c r="M4145" s="315" t="s">
        <v>766</v>
      </c>
      <c r="N4145" s="315" t="s">
        <v>755</v>
      </c>
      <c r="O4145" s="315"/>
      <c r="P4145" s="315"/>
      <c r="Q4145" s="315"/>
    </row>
    <row r="4146" spans="1:17">
      <c r="A4146" s="315" t="s">
        <v>755</v>
      </c>
      <c r="B4146" s="315" t="s">
        <v>2095</v>
      </c>
      <c r="C4146" s="315" t="s">
        <v>2098</v>
      </c>
      <c r="D4146" s="316">
        <v>6.3</v>
      </c>
      <c r="E4146" s="317">
        <v>6148</v>
      </c>
      <c r="F4146" s="317">
        <v>4611</v>
      </c>
      <c r="G4146" s="318">
        <v>39570</v>
      </c>
      <c r="H4146" s="318">
        <v>39598</v>
      </c>
      <c r="I4146" s="318">
        <v>48944</v>
      </c>
      <c r="J4146" s="315"/>
      <c r="K4146" s="315">
        <v>1091</v>
      </c>
      <c r="L4146" s="315" t="s">
        <v>2251</v>
      </c>
      <c r="M4146" s="315" t="s">
        <v>766</v>
      </c>
      <c r="N4146" s="315" t="s">
        <v>755</v>
      </c>
      <c r="O4146" s="315"/>
      <c r="P4146" s="315"/>
      <c r="Q4146" s="315"/>
    </row>
    <row r="4147" spans="1:17">
      <c r="A4147" s="315" t="s">
        <v>755</v>
      </c>
      <c r="B4147" s="315" t="s">
        <v>2095</v>
      </c>
      <c r="C4147" s="315" t="s">
        <v>2098</v>
      </c>
      <c r="D4147" s="316">
        <v>6.3</v>
      </c>
      <c r="E4147" s="317">
        <v>6169</v>
      </c>
      <c r="F4147" s="317">
        <v>4626.75</v>
      </c>
      <c r="G4147" s="318">
        <v>39571</v>
      </c>
      <c r="H4147" s="318">
        <v>39946</v>
      </c>
      <c r="I4147" s="318">
        <v>49309</v>
      </c>
      <c r="J4147" s="315"/>
      <c r="K4147" s="315">
        <v>8737</v>
      </c>
      <c r="L4147" s="315" t="s">
        <v>2416</v>
      </c>
      <c r="M4147" s="315" t="s">
        <v>770</v>
      </c>
      <c r="N4147" s="315" t="s">
        <v>755</v>
      </c>
      <c r="O4147" s="315"/>
      <c r="P4147" s="315"/>
      <c r="Q4147" s="315"/>
    </row>
    <row r="4148" spans="1:17">
      <c r="A4148" s="315" t="s">
        <v>755</v>
      </c>
      <c r="B4148" s="315" t="s">
        <v>2095</v>
      </c>
      <c r="C4148" s="315" t="s">
        <v>2096</v>
      </c>
      <c r="D4148" s="316">
        <v>6.3</v>
      </c>
      <c r="E4148" s="317">
        <v>6916</v>
      </c>
      <c r="F4148" s="317">
        <v>5104.01</v>
      </c>
      <c r="G4148" s="318">
        <v>39573</v>
      </c>
      <c r="H4148" s="318">
        <v>40297</v>
      </c>
      <c r="I4148" s="318">
        <v>49674</v>
      </c>
      <c r="J4148" s="315"/>
      <c r="K4148" s="315">
        <v>8636</v>
      </c>
      <c r="L4148" s="315" t="s">
        <v>844</v>
      </c>
      <c r="M4148" s="315" t="s">
        <v>784</v>
      </c>
      <c r="N4148" s="315" t="s">
        <v>755</v>
      </c>
      <c r="O4148" s="315"/>
      <c r="P4148" s="315"/>
      <c r="Q4148" s="315"/>
    </row>
    <row r="4149" spans="1:17">
      <c r="A4149" s="315" t="s">
        <v>755</v>
      </c>
      <c r="B4149" s="315" t="s">
        <v>2095</v>
      </c>
      <c r="C4149" s="315" t="s">
        <v>2096</v>
      </c>
      <c r="D4149" s="316">
        <v>6.3</v>
      </c>
      <c r="E4149" s="317">
        <v>5787</v>
      </c>
      <c r="F4149" s="317">
        <v>5208.3</v>
      </c>
      <c r="G4149" s="318">
        <v>39569</v>
      </c>
      <c r="H4149" s="318">
        <v>39814</v>
      </c>
      <c r="I4149" s="318">
        <v>49279</v>
      </c>
      <c r="J4149" s="315"/>
      <c r="K4149" s="315">
        <v>9050</v>
      </c>
      <c r="L4149" s="315" t="s">
        <v>1023</v>
      </c>
      <c r="M4149" s="315" t="s">
        <v>1024</v>
      </c>
      <c r="N4149" s="315" t="s">
        <v>755</v>
      </c>
      <c r="O4149" s="315"/>
      <c r="P4149" s="315"/>
      <c r="Q4149" s="315"/>
    </row>
    <row r="4150" spans="1:17">
      <c r="A4150" s="315" t="s">
        <v>755</v>
      </c>
      <c r="B4150" s="315" t="s">
        <v>2095</v>
      </c>
      <c r="C4150" s="315" t="s">
        <v>2098</v>
      </c>
      <c r="D4150" s="316">
        <v>6.3</v>
      </c>
      <c r="E4150" s="317">
        <v>5529</v>
      </c>
      <c r="F4150" s="317">
        <v>4146.75</v>
      </c>
      <c r="G4150" s="318">
        <v>39598</v>
      </c>
      <c r="H4150" s="318">
        <v>38835</v>
      </c>
      <c r="I4150" s="318">
        <v>48183</v>
      </c>
      <c r="J4150" s="315"/>
      <c r="K4150" s="315">
        <v>7403</v>
      </c>
      <c r="L4150" s="315" t="s">
        <v>2742</v>
      </c>
      <c r="M4150" s="315" t="s">
        <v>966</v>
      </c>
      <c r="N4150" s="315" t="s">
        <v>755</v>
      </c>
      <c r="O4150" s="315"/>
      <c r="P4150" s="315"/>
      <c r="Q4150" s="315"/>
    </row>
    <row r="4151" spans="1:17">
      <c r="A4151" s="315" t="s">
        <v>755</v>
      </c>
      <c r="B4151" s="315" t="s">
        <v>2095</v>
      </c>
      <c r="C4151" s="315" t="s">
        <v>2098</v>
      </c>
      <c r="D4151" s="316">
        <v>6.3</v>
      </c>
      <c r="E4151" s="317">
        <v>5445</v>
      </c>
      <c r="F4151" s="317">
        <v>4083.75</v>
      </c>
      <c r="G4151" s="318">
        <v>39577</v>
      </c>
      <c r="H4151" s="318">
        <v>40060</v>
      </c>
      <c r="I4151" s="318">
        <v>49309</v>
      </c>
      <c r="J4151" s="315"/>
      <c r="K4151" s="315">
        <v>3645</v>
      </c>
      <c r="L4151" s="315" t="s">
        <v>2580</v>
      </c>
      <c r="M4151" s="315" t="s">
        <v>764</v>
      </c>
      <c r="N4151" s="315" t="s">
        <v>755</v>
      </c>
      <c r="O4151" s="315"/>
      <c r="P4151" s="315"/>
      <c r="Q4151" s="315"/>
    </row>
    <row r="4152" spans="1:17">
      <c r="A4152" s="315" t="s">
        <v>755</v>
      </c>
      <c r="B4152" s="315" t="s">
        <v>2095</v>
      </c>
      <c r="C4152" s="315" t="s">
        <v>2096</v>
      </c>
      <c r="D4152" s="316">
        <v>6.3</v>
      </c>
      <c r="E4152" s="317">
        <v>6232</v>
      </c>
      <c r="F4152" s="317">
        <v>4599.21</v>
      </c>
      <c r="G4152" s="318">
        <v>39639</v>
      </c>
      <c r="H4152" s="318">
        <v>40262</v>
      </c>
      <c r="I4152" s="318">
        <v>49674</v>
      </c>
      <c r="J4152" s="315"/>
      <c r="K4152" s="315">
        <v>3800</v>
      </c>
      <c r="L4152" s="315" t="s">
        <v>3569</v>
      </c>
      <c r="M4152" s="315" t="s">
        <v>764</v>
      </c>
      <c r="N4152" s="315" t="s">
        <v>755</v>
      </c>
      <c r="O4152" s="315"/>
      <c r="P4152" s="315"/>
      <c r="Q4152" s="315"/>
    </row>
    <row r="4153" spans="1:17">
      <c r="A4153" s="315" t="s">
        <v>755</v>
      </c>
      <c r="B4153" s="315" t="s">
        <v>2095</v>
      </c>
      <c r="C4153" s="315" t="s">
        <v>2098</v>
      </c>
      <c r="D4153" s="316">
        <v>6.3</v>
      </c>
      <c r="E4153" s="317">
        <v>5593</v>
      </c>
      <c r="F4153" s="317">
        <v>4194.75</v>
      </c>
      <c r="G4153" s="318">
        <v>39650</v>
      </c>
      <c r="H4153" s="318">
        <v>39975</v>
      </c>
      <c r="I4153" s="318">
        <v>49309</v>
      </c>
      <c r="J4153" s="315"/>
      <c r="K4153" s="315">
        <v>1085</v>
      </c>
      <c r="L4153" s="315" t="s">
        <v>3066</v>
      </c>
      <c r="M4153" s="315" t="s">
        <v>766</v>
      </c>
      <c r="N4153" s="315" t="s">
        <v>755</v>
      </c>
      <c r="O4153" s="315"/>
      <c r="P4153" s="315"/>
      <c r="Q4153" s="315"/>
    </row>
    <row r="4154" spans="1:17">
      <c r="A4154" s="315" t="s">
        <v>755</v>
      </c>
      <c r="B4154" s="315" t="s">
        <v>2095</v>
      </c>
      <c r="C4154" s="315" t="s">
        <v>2098</v>
      </c>
      <c r="D4154" s="316">
        <v>6.3</v>
      </c>
      <c r="E4154" s="317">
        <v>5532</v>
      </c>
      <c r="F4154" s="317">
        <v>4149</v>
      </c>
      <c r="G4154" s="318">
        <v>39673</v>
      </c>
      <c r="H4154" s="318">
        <v>39726</v>
      </c>
      <c r="I4154" s="318">
        <v>48944</v>
      </c>
      <c r="J4154" s="315"/>
      <c r="K4154" s="315">
        <v>3628</v>
      </c>
      <c r="L4154" s="315" t="s">
        <v>2172</v>
      </c>
      <c r="M4154" s="315" t="s">
        <v>764</v>
      </c>
      <c r="N4154" s="315" t="s">
        <v>755</v>
      </c>
      <c r="O4154" s="315"/>
      <c r="P4154" s="315"/>
      <c r="Q4154" s="315"/>
    </row>
    <row r="4155" spans="1:17">
      <c r="A4155" s="315" t="s">
        <v>755</v>
      </c>
      <c r="B4155" s="315" t="s">
        <v>2095</v>
      </c>
      <c r="C4155" s="315" t="s">
        <v>2098</v>
      </c>
      <c r="D4155" s="316">
        <v>6.3</v>
      </c>
      <c r="E4155" s="317">
        <v>6836</v>
      </c>
      <c r="F4155" s="317">
        <v>4204.1499999999996</v>
      </c>
      <c r="G4155" s="318">
        <v>39708</v>
      </c>
      <c r="H4155" s="318">
        <v>40280</v>
      </c>
      <c r="I4155" s="318">
        <v>49674</v>
      </c>
      <c r="J4155" s="315"/>
      <c r="K4155" s="315">
        <v>3436</v>
      </c>
      <c r="L4155" s="315" t="s">
        <v>2531</v>
      </c>
      <c r="M4155" s="315" t="s">
        <v>764</v>
      </c>
      <c r="N4155" s="315" t="s">
        <v>755</v>
      </c>
      <c r="O4155" s="315"/>
      <c r="P4155" s="315"/>
      <c r="Q4155" s="315"/>
    </row>
    <row r="4156" spans="1:17">
      <c r="A4156" s="315" t="s">
        <v>755</v>
      </c>
      <c r="B4156" s="315" t="s">
        <v>2095</v>
      </c>
      <c r="C4156" s="315" t="s">
        <v>2096</v>
      </c>
      <c r="D4156" s="316">
        <v>6.3</v>
      </c>
      <c r="E4156" s="317">
        <v>5571</v>
      </c>
      <c r="F4156" s="317">
        <v>5013.9000000000005</v>
      </c>
      <c r="G4156" s="318">
        <v>39718</v>
      </c>
      <c r="H4156" s="318">
        <v>39874</v>
      </c>
      <c r="I4156" s="318">
        <v>49309</v>
      </c>
      <c r="J4156" s="315"/>
      <c r="K4156" s="315">
        <v>1716</v>
      </c>
      <c r="L4156" s="315" t="s">
        <v>3202</v>
      </c>
      <c r="M4156" s="315" t="s">
        <v>761</v>
      </c>
      <c r="N4156" s="315" t="s">
        <v>755</v>
      </c>
      <c r="O4156" s="315"/>
      <c r="P4156" s="315"/>
      <c r="Q4156" s="315"/>
    </row>
    <row r="4157" spans="1:17">
      <c r="A4157" s="315" t="s">
        <v>755</v>
      </c>
      <c r="B4157" s="315" t="s">
        <v>2095</v>
      </c>
      <c r="C4157" s="315" t="s">
        <v>2098</v>
      </c>
      <c r="D4157" s="316">
        <v>6.3</v>
      </c>
      <c r="E4157" s="317">
        <v>6864</v>
      </c>
      <c r="F4157" s="317">
        <v>2519.09</v>
      </c>
      <c r="G4157" s="318">
        <v>39752</v>
      </c>
      <c r="H4157" s="318">
        <v>41460</v>
      </c>
      <c r="I4157" s="318">
        <v>50770</v>
      </c>
      <c r="J4157" s="315"/>
      <c r="K4157" s="315">
        <v>6677</v>
      </c>
      <c r="L4157" s="315" t="s">
        <v>3658</v>
      </c>
      <c r="M4157" s="315" t="s">
        <v>811</v>
      </c>
      <c r="N4157" s="315" t="s">
        <v>755</v>
      </c>
      <c r="O4157" s="315"/>
      <c r="P4157" s="315"/>
      <c r="Q4157" s="315"/>
    </row>
    <row r="4158" spans="1:17">
      <c r="A4158" s="315" t="s">
        <v>755</v>
      </c>
      <c r="B4158" s="315" t="s">
        <v>2095</v>
      </c>
      <c r="C4158" s="315" t="s">
        <v>2096</v>
      </c>
      <c r="D4158" s="316">
        <v>6.3</v>
      </c>
      <c r="E4158" s="317">
        <v>6737</v>
      </c>
      <c r="F4158" s="317">
        <v>6063.3</v>
      </c>
      <c r="G4158" s="318">
        <v>40004</v>
      </c>
      <c r="H4158" s="318">
        <v>40056</v>
      </c>
      <c r="I4158" s="318">
        <v>49309</v>
      </c>
      <c r="J4158" s="315"/>
      <c r="K4158" s="315">
        <v>1024</v>
      </c>
      <c r="L4158" s="315" t="s">
        <v>2188</v>
      </c>
      <c r="M4158" s="315" t="s">
        <v>766</v>
      </c>
      <c r="N4158" s="315" t="s">
        <v>755</v>
      </c>
      <c r="O4158" s="315"/>
      <c r="P4158" s="315"/>
      <c r="Q4158" s="315"/>
    </row>
    <row r="4159" spans="1:17">
      <c r="A4159" s="315" t="s">
        <v>755</v>
      </c>
      <c r="B4159" s="315" t="s">
        <v>2095</v>
      </c>
      <c r="C4159" s="315" t="s">
        <v>2098</v>
      </c>
      <c r="D4159" s="316">
        <v>6.3</v>
      </c>
      <c r="E4159" s="317">
        <v>5116</v>
      </c>
      <c r="F4159" s="317">
        <v>3837</v>
      </c>
      <c r="G4159" s="318">
        <v>39777</v>
      </c>
      <c r="H4159" s="318">
        <v>40127</v>
      </c>
      <c r="I4159" s="318">
        <v>49309</v>
      </c>
      <c r="J4159" s="315"/>
      <c r="K4159" s="315">
        <v>3638</v>
      </c>
      <c r="L4159" s="315" t="s">
        <v>3659</v>
      </c>
      <c r="M4159" s="315" t="s">
        <v>764</v>
      </c>
      <c r="N4159" s="315" t="s">
        <v>755</v>
      </c>
      <c r="O4159" s="315"/>
      <c r="P4159" s="315"/>
      <c r="Q4159" s="315"/>
    </row>
    <row r="4160" spans="1:17">
      <c r="A4160" s="315" t="s">
        <v>755</v>
      </c>
      <c r="B4160" s="315" t="s">
        <v>2095</v>
      </c>
      <c r="C4160" s="315" t="s">
        <v>2098</v>
      </c>
      <c r="D4160" s="316">
        <v>6.3</v>
      </c>
      <c r="E4160" s="317">
        <v>6291</v>
      </c>
      <c r="F4160" s="317">
        <v>4718.25</v>
      </c>
      <c r="G4160" s="318">
        <v>39791</v>
      </c>
      <c r="H4160" s="318">
        <v>39869</v>
      </c>
      <c r="I4160" s="318">
        <v>49309</v>
      </c>
      <c r="J4160" s="315"/>
      <c r="K4160" s="315">
        <v>3436</v>
      </c>
      <c r="L4160" s="315" t="s">
        <v>3660</v>
      </c>
      <c r="M4160" s="315" t="s">
        <v>764</v>
      </c>
      <c r="N4160" s="315" t="s">
        <v>755</v>
      </c>
      <c r="O4160" s="315"/>
      <c r="P4160" s="315"/>
      <c r="Q4160" s="315"/>
    </row>
    <row r="4161" spans="1:17">
      <c r="A4161" s="315" t="s">
        <v>755</v>
      </c>
      <c r="B4161" s="315" t="s">
        <v>2095</v>
      </c>
      <c r="C4161" s="315" t="s">
        <v>2098</v>
      </c>
      <c r="D4161" s="316">
        <v>6.3</v>
      </c>
      <c r="E4161" s="317">
        <v>6155.1699999999992</v>
      </c>
      <c r="F4161" s="317">
        <v>4616.3899999999994</v>
      </c>
      <c r="G4161" s="318">
        <v>39802</v>
      </c>
      <c r="H4161" s="318">
        <v>40067</v>
      </c>
      <c r="I4161" s="318">
        <v>49309</v>
      </c>
      <c r="J4161" s="315"/>
      <c r="K4161" s="315">
        <v>4143</v>
      </c>
      <c r="L4161" s="315" t="s">
        <v>3057</v>
      </c>
      <c r="M4161" s="315" t="s">
        <v>1296</v>
      </c>
      <c r="N4161" s="315" t="s">
        <v>755</v>
      </c>
      <c r="O4161" s="315"/>
      <c r="P4161" s="315"/>
      <c r="Q4161" s="315"/>
    </row>
    <row r="4162" spans="1:17">
      <c r="A4162" s="315" t="s">
        <v>755</v>
      </c>
      <c r="B4162" s="315" t="s">
        <v>2095</v>
      </c>
      <c r="C4162" s="315" t="s">
        <v>2098</v>
      </c>
      <c r="D4162" s="316">
        <v>6.3</v>
      </c>
      <c r="E4162" s="317">
        <v>5635</v>
      </c>
      <c r="F4162" s="317">
        <v>4226.25</v>
      </c>
      <c r="G4162" s="318">
        <v>39822</v>
      </c>
      <c r="H4162" s="318">
        <v>40031</v>
      </c>
      <c r="I4162" s="318">
        <v>49309</v>
      </c>
      <c r="J4162" s="315"/>
      <c r="K4162" s="315">
        <v>1616</v>
      </c>
      <c r="L4162" s="315" t="s">
        <v>2364</v>
      </c>
      <c r="M4162" s="315" t="s">
        <v>761</v>
      </c>
      <c r="N4162" s="315" t="s">
        <v>755</v>
      </c>
      <c r="O4162" s="315"/>
      <c r="P4162" s="315"/>
      <c r="Q4162" s="315"/>
    </row>
    <row r="4163" spans="1:17">
      <c r="A4163" s="315" t="s">
        <v>755</v>
      </c>
      <c r="B4163" s="315" t="s">
        <v>2095</v>
      </c>
      <c r="C4163" s="315" t="s">
        <v>2098</v>
      </c>
      <c r="D4163" s="316">
        <v>6.3</v>
      </c>
      <c r="E4163" s="317">
        <v>6138</v>
      </c>
      <c r="F4163" s="317">
        <v>4603.5</v>
      </c>
      <c r="G4163" s="318">
        <v>39822</v>
      </c>
      <c r="H4163" s="318">
        <v>40031</v>
      </c>
      <c r="I4163" s="318">
        <v>49309</v>
      </c>
      <c r="J4163" s="315"/>
      <c r="K4163" s="315">
        <v>3754</v>
      </c>
      <c r="L4163" s="315" t="s">
        <v>3661</v>
      </c>
      <c r="M4163" s="315" t="s">
        <v>764</v>
      </c>
      <c r="N4163" s="315" t="s">
        <v>755</v>
      </c>
      <c r="O4163" s="315"/>
      <c r="P4163" s="315"/>
      <c r="Q4163" s="315"/>
    </row>
    <row r="4164" spans="1:17">
      <c r="A4164" s="315" t="s">
        <v>755</v>
      </c>
      <c r="B4164" s="315" t="s">
        <v>2095</v>
      </c>
      <c r="C4164" s="315" t="s">
        <v>2098</v>
      </c>
      <c r="D4164" s="316">
        <v>6.3</v>
      </c>
      <c r="E4164" s="317">
        <v>6084.89</v>
      </c>
      <c r="F4164" s="317">
        <v>4563.6900000000005</v>
      </c>
      <c r="G4164" s="318">
        <v>39870</v>
      </c>
      <c r="H4164" s="318">
        <v>39872</v>
      </c>
      <c r="I4164" s="318">
        <v>49309</v>
      </c>
      <c r="J4164" s="315"/>
      <c r="K4164" s="315">
        <v>4252</v>
      </c>
      <c r="L4164" s="315" t="s">
        <v>3014</v>
      </c>
      <c r="M4164" s="315" t="s">
        <v>1296</v>
      </c>
      <c r="N4164" s="315" t="s">
        <v>755</v>
      </c>
      <c r="O4164" s="315"/>
      <c r="P4164" s="315"/>
      <c r="Q4164" s="315"/>
    </row>
    <row r="4165" spans="1:17">
      <c r="A4165" s="315" t="s">
        <v>755</v>
      </c>
      <c r="B4165" s="315" t="s">
        <v>2095</v>
      </c>
      <c r="C4165" s="315" t="s">
        <v>2098</v>
      </c>
      <c r="D4165" s="316">
        <v>6.3</v>
      </c>
      <c r="E4165" s="317">
        <v>5819</v>
      </c>
      <c r="F4165" s="317">
        <v>4364.25</v>
      </c>
      <c r="G4165" s="318">
        <v>39883</v>
      </c>
      <c r="H4165" s="318">
        <v>40095</v>
      </c>
      <c r="I4165" s="318">
        <v>49309</v>
      </c>
      <c r="J4165" s="315"/>
      <c r="K4165" s="315">
        <v>3645</v>
      </c>
      <c r="L4165" s="315" t="s">
        <v>3662</v>
      </c>
      <c r="M4165" s="315" t="s">
        <v>764</v>
      </c>
      <c r="N4165" s="315" t="s">
        <v>755</v>
      </c>
      <c r="O4165" s="315"/>
      <c r="P4165" s="315"/>
      <c r="Q4165" s="315"/>
    </row>
    <row r="4166" spans="1:17">
      <c r="A4166" s="315" t="s">
        <v>755</v>
      </c>
      <c r="B4166" s="315" t="s">
        <v>2095</v>
      </c>
      <c r="C4166" s="315" t="s">
        <v>2098</v>
      </c>
      <c r="D4166" s="316">
        <v>6.3</v>
      </c>
      <c r="E4166" s="317">
        <v>5584.68</v>
      </c>
      <c r="F4166" s="317">
        <v>4188.53</v>
      </c>
      <c r="G4166" s="318">
        <v>39949</v>
      </c>
      <c r="H4166" s="318">
        <v>39925</v>
      </c>
      <c r="I4166" s="318">
        <v>49309</v>
      </c>
      <c r="J4166" s="315"/>
      <c r="K4166" s="315">
        <v>4123</v>
      </c>
      <c r="L4166" s="315" t="s">
        <v>2299</v>
      </c>
      <c r="M4166" s="315" t="s">
        <v>1484</v>
      </c>
      <c r="N4166" s="315" t="s">
        <v>755</v>
      </c>
      <c r="O4166" s="315"/>
      <c r="P4166" s="315"/>
      <c r="Q4166" s="315"/>
    </row>
    <row r="4167" spans="1:17">
      <c r="A4167" s="315" t="s">
        <v>755</v>
      </c>
      <c r="B4167" s="315" t="s">
        <v>2095</v>
      </c>
      <c r="C4167" s="315" t="s">
        <v>2096</v>
      </c>
      <c r="D4167" s="316">
        <v>6.3</v>
      </c>
      <c r="E4167" s="317">
        <v>5726</v>
      </c>
      <c r="F4167" s="317">
        <v>4225.79</v>
      </c>
      <c r="G4167" s="318">
        <v>39902</v>
      </c>
      <c r="H4167" s="318">
        <v>40284</v>
      </c>
      <c r="I4167" s="318">
        <v>49674</v>
      </c>
      <c r="J4167" s="315"/>
      <c r="K4167" s="315">
        <v>1450</v>
      </c>
      <c r="L4167" s="315" t="s">
        <v>773</v>
      </c>
      <c r="M4167" s="315" t="s">
        <v>766</v>
      </c>
      <c r="N4167" s="315" t="s">
        <v>755</v>
      </c>
      <c r="O4167" s="315"/>
      <c r="P4167" s="315"/>
      <c r="Q4167" s="315"/>
    </row>
    <row r="4168" spans="1:17">
      <c r="A4168" s="315" t="s">
        <v>755</v>
      </c>
      <c r="B4168" s="315" t="s">
        <v>2095</v>
      </c>
      <c r="C4168" s="315" t="s">
        <v>2096</v>
      </c>
      <c r="D4168" s="316">
        <v>6.3</v>
      </c>
      <c r="E4168" s="317">
        <v>6323</v>
      </c>
      <c r="F4168" s="317">
        <v>5690.7</v>
      </c>
      <c r="G4168" s="318">
        <v>39916</v>
      </c>
      <c r="H4168" s="318">
        <v>40155</v>
      </c>
      <c r="I4168" s="318">
        <v>49309</v>
      </c>
      <c r="J4168" s="315"/>
      <c r="K4168" s="315">
        <v>3427</v>
      </c>
      <c r="L4168" s="315" t="s">
        <v>1544</v>
      </c>
      <c r="M4168" s="315" t="s">
        <v>764</v>
      </c>
      <c r="N4168" s="315" t="s">
        <v>755</v>
      </c>
      <c r="O4168" s="315"/>
      <c r="P4168" s="315"/>
      <c r="Q4168" s="315"/>
    </row>
    <row r="4169" spans="1:17">
      <c r="A4169" s="315" t="s">
        <v>755</v>
      </c>
      <c r="B4169" s="315" t="s">
        <v>2095</v>
      </c>
      <c r="C4169" s="315" t="s">
        <v>2098</v>
      </c>
      <c r="D4169" s="316">
        <v>6.3</v>
      </c>
      <c r="E4169" s="317">
        <v>6163</v>
      </c>
      <c r="F4169" s="317">
        <v>4622.25</v>
      </c>
      <c r="G4169" s="318">
        <v>39924</v>
      </c>
      <c r="H4169" s="318">
        <v>39980</v>
      </c>
      <c r="I4169" s="318">
        <v>49309</v>
      </c>
      <c r="J4169" s="315"/>
      <c r="K4169" s="315">
        <v>5707</v>
      </c>
      <c r="L4169" s="315" t="s">
        <v>1164</v>
      </c>
      <c r="M4169" s="315" t="s">
        <v>776</v>
      </c>
      <c r="N4169" s="315" t="s">
        <v>755</v>
      </c>
      <c r="O4169" s="315"/>
      <c r="P4169" s="315"/>
      <c r="Q4169" s="315"/>
    </row>
    <row r="4170" spans="1:17">
      <c r="A4170" s="315" t="s">
        <v>755</v>
      </c>
      <c r="B4170" s="315" t="s">
        <v>2095</v>
      </c>
      <c r="C4170" s="315" t="s">
        <v>2096</v>
      </c>
      <c r="D4170" s="316">
        <v>6.3</v>
      </c>
      <c r="E4170" s="317">
        <v>6369.27</v>
      </c>
      <c r="F4170" s="317">
        <v>3471.25</v>
      </c>
      <c r="G4170" s="318">
        <v>39979</v>
      </c>
      <c r="H4170" s="318">
        <v>40967</v>
      </c>
      <c r="I4170" s="318">
        <v>50405</v>
      </c>
      <c r="J4170" s="315"/>
      <c r="K4170" s="315">
        <v>3251</v>
      </c>
      <c r="L4170" s="315" t="s">
        <v>2174</v>
      </c>
      <c r="M4170" s="315" t="s">
        <v>764</v>
      </c>
      <c r="N4170" s="315" t="s">
        <v>755</v>
      </c>
      <c r="O4170" s="315"/>
      <c r="P4170" s="315"/>
      <c r="Q4170" s="315"/>
    </row>
    <row r="4171" spans="1:17">
      <c r="A4171" s="315" t="s">
        <v>755</v>
      </c>
      <c r="B4171" s="319" t="s">
        <v>2095</v>
      </c>
      <c r="C4171" s="319" t="s">
        <v>2098</v>
      </c>
      <c r="D4171" s="320">
        <v>6.3</v>
      </c>
      <c r="E4171" s="317">
        <v>5381</v>
      </c>
      <c r="F4171" s="317">
        <v>3971.1799999999994</v>
      </c>
      <c r="G4171" s="321">
        <v>39973</v>
      </c>
      <c r="H4171" s="321">
        <v>40303</v>
      </c>
      <c r="I4171" s="321">
        <v>49674</v>
      </c>
      <c r="J4171" s="319"/>
      <c r="K4171" s="322">
        <v>6353</v>
      </c>
      <c r="L4171" s="319" t="s">
        <v>867</v>
      </c>
      <c r="M4171" s="319" t="s">
        <v>788</v>
      </c>
      <c r="N4171" s="315" t="s">
        <v>755</v>
      </c>
      <c r="O4171" s="319"/>
      <c r="P4171" s="319"/>
      <c r="Q4171" s="319"/>
    </row>
    <row r="4172" spans="1:17">
      <c r="A4172" s="315" t="s">
        <v>755</v>
      </c>
      <c r="B4172" s="315" t="s">
        <v>2095</v>
      </c>
      <c r="C4172" s="315" t="s">
        <v>2098</v>
      </c>
      <c r="D4172" s="316">
        <v>6.3</v>
      </c>
      <c r="E4172" s="317">
        <v>5556</v>
      </c>
      <c r="F4172" s="317">
        <v>4167</v>
      </c>
      <c r="G4172" s="318">
        <v>39983</v>
      </c>
      <c r="H4172" s="318">
        <v>40177</v>
      </c>
      <c r="I4172" s="318">
        <v>49309</v>
      </c>
      <c r="J4172" s="315"/>
      <c r="K4172" s="315">
        <v>3661</v>
      </c>
      <c r="L4172" s="315" t="s">
        <v>1960</v>
      </c>
      <c r="M4172" s="315" t="s">
        <v>764</v>
      </c>
      <c r="N4172" s="315" t="s">
        <v>755</v>
      </c>
      <c r="O4172" s="315"/>
      <c r="P4172" s="315"/>
      <c r="Q4172" s="315"/>
    </row>
    <row r="4173" spans="1:17">
      <c r="A4173" s="315" t="s">
        <v>755</v>
      </c>
      <c r="B4173" s="315" t="s">
        <v>2095</v>
      </c>
      <c r="C4173" s="315" t="s">
        <v>2098</v>
      </c>
      <c r="D4173" s="316">
        <v>6.3</v>
      </c>
      <c r="E4173" s="317">
        <v>5633</v>
      </c>
      <c r="F4173" s="317">
        <v>4224.75</v>
      </c>
      <c r="G4173" s="318">
        <v>39991</v>
      </c>
      <c r="H4173" s="318">
        <v>40133</v>
      </c>
      <c r="I4173" s="318">
        <v>49309</v>
      </c>
      <c r="J4173" s="315"/>
      <c r="K4173" s="315">
        <v>1337</v>
      </c>
      <c r="L4173" s="315" t="s">
        <v>2609</v>
      </c>
      <c r="M4173" s="315" t="s">
        <v>766</v>
      </c>
      <c r="N4173" s="315" t="s">
        <v>755</v>
      </c>
      <c r="O4173" s="315"/>
      <c r="P4173" s="315"/>
      <c r="Q4173" s="315"/>
    </row>
    <row r="4174" spans="1:17">
      <c r="A4174" s="315" t="s">
        <v>755</v>
      </c>
      <c r="B4174" s="315" t="s">
        <v>2095</v>
      </c>
      <c r="C4174" s="315" t="s">
        <v>2098</v>
      </c>
      <c r="D4174" s="316">
        <v>6.3</v>
      </c>
      <c r="E4174" s="317">
        <v>6595</v>
      </c>
      <c r="F4174" s="317">
        <v>4946.25</v>
      </c>
      <c r="G4174" s="318">
        <v>40021</v>
      </c>
      <c r="H4174" s="318">
        <v>40009</v>
      </c>
      <c r="I4174" s="318">
        <v>49309</v>
      </c>
      <c r="J4174" s="315"/>
      <c r="K4174" s="315">
        <v>5616</v>
      </c>
      <c r="L4174" s="315" t="s">
        <v>3251</v>
      </c>
      <c r="M4174" s="315" t="s">
        <v>776</v>
      </c>
      <c r="N4174" s="315" t="s">
        <v>755</v>
      </c>
      <c r="O4174" s="315"/>
      <c r="P4174" s="315"/>
      <c r="Q4174" s="315"/>
    </row>
    <row r="4175" spans="1:17">
      <c r="A4175" s="315" t="s">
        <v>755</v>
      </c>
      <c r="B4175" s="315" t="s">
        <v>2095</v>
      </c>
      <c r="C4175" s="315" t="s">
        <v>2096</v>
      </c>
      <c r="D4175" s="316">
        <v>6.3</v>
      </c>
      <c r="E4175" s="317">
        <v>5459.2300000000005</v>
      </c>
      <c r="F4175" s="317">
        <v>4028.9</v>
      </c>
      <c r="G4175" s="318">
        <v>40023</v>
      </c>
      <c r="H4175" s="318">
        <v>40242</v>
      </c>
      <c r="I4175" s="318">
        <v>49674</v>
      </c>
      <c r="J4175" s="315"/>
      <c r="K4175" s="315">
        <v>7153</v>
      </c>
      <c r="L4175" s="315" t="s">
        <v>2958</v>
      </c>
      <c r="M4175" s="315" t="s">
        <v>966</v>
      </c>
      <c r="N4175" s="315" t="s">
        <v>755</v>
      </c>
      <c r="O4175" s="315"/>
      <c r="P4175" s="315"/>
      <c r="Q4175" s="315"/>
    </row>
    <row r="4176" spans="1:17">
      <c r="A4176" s="315" t="s">
        <v>755</v>
      </c>
      <c r="B4176" s="315" t="s">
        <v>2095</v>
      </c>
      <c r="C4176" s="315" t="s">
        <v>2098</v>
      </c>
      <c r="D4176" s="316">
        <v>6.3</v>
      </c>
      <c r="E4176" s="317">
        <v>5582</v>
      </c>
      <c r="F4176" s="317">
        <v>4186.5</v>
      </c>
      <c r="G4176" s="318">
        <v>40032</v>
      </c>
      <c r="H4176" s="318">
        <v>40079</v>
      </c>
      <c r="I4176" s="318">
        <v>49309</v>
      </c>
      <c r="J4176" s="315"/>
      <c r="K4176" s="315">
        <v>3633</v>
      </c>
      <c r="L4176" s="315" t="s">
        <v>2608</v>
      </c>
      <c r="M4176" s="315" t="s">
        <v>764</v>
      </c>
      <c r="N4176" s="315" t="s">
        <v>755</v>
      </c>
      <c r="O4176" s="315"/>
      <c r="P4176" s="315"/>
      <c r="Q4176" s="315"/>
    </row>
    <row r="4177" spans="1:17">
      <c r="A4177" s="315" t="s">
        <v>755</v>
      </c>
      <c r="B4177" s="315" t="s">
        <v>2095</v>
      </c>
      <c r="C4177" s="315" t="s">
        <v>2098</v>
      </c>
      <c r="D4177" s="316">
        <v>6.3</v>
      </c>
      <c r="E4177" s="317">
        <v>4214</v>
      </c>
      <c r="F4177" s="317">
        <v>3160.5</v>
      </c>
      <c r="G4177" s="318">
        <v>40036</v>
      </c>
      <c r="H4177" s="318">
        <v>40087</v>
      </c>
      <c r="I4177" s="318">
        <v>49309</v>
      </c>
      <c r="J4177" s="315"/>
      <c r="K4177" s="315">
        <v>5702</v>
      </c>
      <c r="L4177" s="315" t="s">
        <v>3327</v>
      </c>
      <c r="M4177" s="315" t="s">
        <v>776</v>
      </c>
      <c r="N4177" s="315" t="s">
        <v>755</v>
      </c>
      <c r="O4177" s="315"/>
      <c r="P4177" s="315"/>
      <c r="Q4177" s="315"/>
    </row>
    <row r="4178" spans="1:17">
      <c r="A4178" s="315" t="s">
        <v>755</v>
      </c>
      <c r="B4178" s="315" t="s">
        <v>2095</v>
      </c>
      <c r="C4178" s="315" t="s">
        <v>2098</v>
      </c>
      <c r="D4178" s="316">
        <v>6.3</v>
      </c>
      <c r="E4178" s="317">
        <v>6045</v>
      </c>
      <c r="F4178" s="317">
        <v>4533.75</v>
      </c>
      <c r="G4178" s="318">
        <v>40043</v>
      </c>
      <c r="H4178" s="318">
        <v>40011</v>
      </c>
      <c r="I4178" s="318">
        <v>49309</v>
      </c>
      <c r="J4178" s="315"/>
      <c r="K4178" s="315">
        <v>7320</v>
      </c>
      <c r="L4178" s="315" t="s">
        <v>1236</v>
      </c>
      <c r="M4178" s="315" t="s">
        <v>770</v>
      </c>
      <c r="N4178" s="315" t="s">
        <v>755</v>
      </c>
      <c r="O4178" s="315"/>
      <c r="P4178" s="315"/>
      <c r="Q4178" s="315"/>
    </row>
    <row r="4179" spans="1:17">
      <c r="A4179" s="315" t="s">
        <v>755</v>
      </c>
      <c r="B4179" s="315" t="s">
        <v>2095</v>
      </c>
      <c r="C4179" s="315" t="s">
        <v>2098</v>
      </c>
      <c r="D4179" s="316">
        <v>6.3</v>
      </c>
      <c r="E4179" s="317">
        <v>6132</v>
      </c>
      <c r="F4179" s="317">
        <v>3771.22</v>
      </c>
      <c r="G4179" s="318">
        <v>40099</v>
      </c>
      <c r="H4179" s="318">
        <v>40239</v>
      </c>
      <c r="I4179" s="318">
        <v>49674</v>
      </c>
      <c r="J4179" s="315"/>
      <c r="K4179" s="315">
        <v>9064</v>
      </c>
      <c r="L4179" s="315" t="s">
        <v>2995</v>
      </c>
      <c r="M4179" s="315" t="s">
        <v>781</v>
      </c>
      <c r="N4179" s="315" t="s">
        <v>755</v>
      </c>
      <c r="O4179" s="315"/>
      <c r="P4179" s="315"/>
      <c r="Q4179" s="315"/>
    </row>
    <row r="4180" spans="1:17">
      <c r="A4180" s="315" t="s">
        <v>755</v>
      </c>
      <c r="B4180" s="315" t="s">
        <v>2095</v>
      </c>
      <c r="C4180" s="315" t="s">
        <v>2098</v>
      </c>
      <c r="D4180" s="316">
        <v>6.3</v>
      </c>
      <c r="E4180" s="317">
        <v>5665.9599999999991</v>
      </c>
      <c r="F4180" s="317">
        <v>4249.49</v>
      </c>
      <c r="G4180" s="318">
        <v>40122</v>
      </c>
      <c r="H4180" s="318">
        <v>40121</v>
      </c>
      <c r="I4180" s="318">
        <v>49309</v>
      </c>
      <c r="J4180" s="315"/>
      <c r="K4180" s="315">
        <v>9008</v>
      </c>
      <c r="L4180" s="315" t="s">
        <v>321</v>
      </c>
      <c r="M4180" s="315" t="s">
        <v>770</v>
      </c>
      <c r="N4180" s="315" t="s">
        <v>755</v>
      </c>
      <c r="O4180" s="315"/>
      <c r="P4180" s="315"/>
      <c r="Q4180" s="315"/>
    </row>
    <row r="4181" spans="1:17">
      <c r="A4181" s="315" t="s">
        <v>755</v>
      </c>
      <c r="B4181" s="315" t="s">
        <v>2095</v>
      </c>
      <c r="C4181" s="315" t="s">
        <v>2098</v>
      </c>
      <c r="D4181" s="316">
        <v>6.3</v>
      </c>
      <c r="E4181" s="317">
        <v>6222</v>
      </c>
      <c r="F4181" s="317">
        <v>3826.55</v>
      </c>
      <c r="G4181" s="318">
        <v>40126</v>
      </c>
      <c r="H4181" s="318">
        <v>40261</v>
      </c>
      <c r="I4181" s="318">
        <v>49674</v>
      </c>
      <c r="J4181" s="315"/>
      <c r="K4181" s="315">
        <v>5712</v>
      </c>
      <c r="L4181" s="315" t="s">
        <v>2222</v>
      </c>
      <c r="M4181" s="315" t="s">
        <v>776</v>
      </c>
      <c r="N4181" s="315" t="s">
        <v>755</v>
      </c>
      <c r="O4181" s="315"/>
      <c r="P4181" s="315"/>
      <c r="Q4181" s="315"/>
    </row>
    <row r="4182" spans="1:17">
      <c r="A4182" s="315" t="s">
        <v>755</v>
      </c>
      <c r="B4182" s="315" t="s">
        <v>2095</v>
      </c>
      <c r="C4182" s="315" t="s">
        <v>2098</v>
      </c>
      <c r="D4182" s="316">
        <v>6.3</v>
      </c>
      <c r="E4182" s="317">
        <v>6127</v>
      </c>
      <c r="F4182" s="317">
        <v>3768.12</v>
      </c>
      <c r="G4182" s="318">
        <v>40143</v>
      </c>
      <c r="H4182" s="318">
        <v>40262</v>
      </c>
      <c r="I4182" s="318">
        <v>49674</v>
      </c>
      <c r="J4182" s="315"/>
      <c r="K4182" s="315">
        <v>5707</v>
      </c>
      <c r="L4182" s="315" t="s">
        <v>1164</v>
      </c>
      <c r="M4182" s="315" t="s">
        <v>776</v>
      </c>
      <c r="N4182" s="315" t="s">
        <v>755</v>
      </c>
      <c r="O4182" s="315"/>
      <c r="P4182" s="315"/>
      <c r="Q4182" s="315"/>
    </row>
    <row r="4183" spans="1:17">
      <c r="A4183" s="315" t="s">
        <v>755</v>
      </c>
      <c r="B4183" s="315" t="s">
        <v>2095</v>
      </c>
      <c r="C4183" s="315" t="s">
        <v>2096</v>
      </c>
      <c r="D4183" s="316">
        <v>6.3</v>
      </c>
      <c r="E4183" s="317">
        <v>7058</v>
      </c>
      <c r="F4183" s="317">
        <v>2780.8500000000004</v>
      </c>
      <c r="G4183" s="318">
        <v>40206</v>
      </c>
      <c r="H4183" s="318">
        <v>41477</v>
      </c>
      <c r="I4183" s="318">
        <v>50770</v>
      </c>
      <c r="J4183" s="315"/>
      <c r="K4183" s="315">
        <v>8730</v>
      </c>
      <c r="L4183" s="315" t="s">
        <v>2219</v>
      </c>
      <c r="M4183" s="315" t="s">
        <v>770</v>
      </c>
      <c r="N4183" s="315" t="s">
        <v>755</v>
      </c>
      <c r="O4183" s="315"/>
      <c r="P4183" s="315"/>
      <c r="Q4183" s="315"/>
    </row>
    <row r="4184" spans="1:17">
      <c r="A4184" s="315" t="s">
        <v>755</v>
      </c>
      <c r="B4184" s="315" t="s">
        <v>2095</v>
      </c>
      <c r="C4184" s="315" t="s">
        <v>2098</v>
      </c>
      <c r="D4184" s="316">
        <v>6.3</v>
      </c>
      <c r="E4184" s="317">
        <v>7146</v>
      </c>
      <c r="F4184" s="317">
        <v>2372.4700000000003</v>
      </c>
      <c r="G4184" s="318">
        <v>40220</v>
      </c>
      <c r="H4184" s="318">
        <v>41366</v>
      </c>
      <c r="I4184" s="318">
        <v>50770</v>
      </c>
      <c r="J4184" s="315"/>
      <c r="K4184" s="315">
        <v>3672</v>
      </c>
      <c r="L4184" s="315" t="s">
        <v>2311</v>
      </c>
      <c r="M4184" s="315" t="s">
        <v>764</v>
      </c>
      <c r="N4184" s="315" t="s">
        <v>755</v>
      </c>
      <c r="O4184" s="315"/>
      <c r="P4184" s="315"/>
      <c r="Q4184" s="315"/>
    </row>
    <row r="4185" spans="1:17">
      <c r="A4185" s="315" t="s">
        <v>750</v>
      </c>
      <c r="B4185" s="315" t="s">
        <v>2095</v>
      </c>
      <c r="C4185" s="315" t="s">
        <v>2098</v>
      </c>
      <c r="D4185" s="316">
        <v>6.3</v>
      </c>
      <c r="E4185" s="317">
        <v>8672</v>
      </c>
      <c r="F4185" s="317">
        <v>4938.24</v>
      </c>
      <c r="G4185" s="318">
        <v>40284</v>
      </c>
      <c r="H4185" s="318">
        <v>40381</v>
      </c>
      <c r="I4185" s="318">
        <v>49674</v>
      </c>
      <c r="J4185" s="315"/>
      <c r="K4185" s="315">
        <v>3953</v>
      </c>
      <c r="L4185" s="315" t="s">
        <v>2887</v>
      </c>
      <c r="M4185" s="315" t="s">
        <v>754</v>
      </c>
      <c r="N4185" s="315" t="s">
        <v>750</v>
      </c>
      <c r="O4185" s="315"/>
      <c r="P4185" s="315"/>
      <c r="Q4185" s="315"/>
    </row>
    <row r="4186" spans="1:17">
      <c r="A4186" s="315" t="s">
        <v>755</v>
      </c>
      <c r="B4186" s="315" t="s">
        <v>2095</v>
      </c>
      <c r="C4186" s="315" t="s">
        <v>2098</v>
      </c>
      <c r="D4186" s="316">
        <v>6.3</v>
      </c>
      <c r="E4186" s="317">
        <v>6060</v>
      </c>
      <c r="F4186" s="317">
        <v>3726.9</v>
      </c>
      <c r="G4186" s="318">
        <v>40330</v>
      </c>
      <c r="H4186" s="318">
        <v>40389</v>
      </c>
      <c r="I4186" s="318">
        <v>49674</v>
      </c>
      <c r="J4186" s="315"/>
      <c r="K4186" s="315">
        <v>3853</v>
      </c>
      <c r="L4186" s="315" t="s">
        <v>3631</v>
      </c>
      <c r="M4186" s="315" t="s">
        <v>764</v>
      </c>
      <c r="N4186" s="315" t="s">
        <v>755</v>
      </c>
      <c r="O4186" s="315"/>
      <c r="P4186" s="315"/>
      <c r="Q4186" s="315"/>
    </row>
    <row r="4187" spans="1:17">
      <c r="A4187" s="315" t="s">
        <v>755</v>
      </c>
      <c r="B4187" s="315" t="s">
        <v>2095</v>
      </c>
      <c r="C4187" s="315" t="s">
        <v>2098</v>
      </c>
      <c r="D4187" s="316">
        <v>6.3</v>
      </c>
      <c r="E4187" s="317">
        <v>6189</v>
      </c>
      <c r="F4187" s="317">
        <v>3806.24</v>
      </c>
      <c r="G4187" s="318">
        <v>40366</v>
      </c>
      <c r="H4187" s="318">
        <v>40429</v>
      </c>
      <c r="I4187" s="318">
        <v>49674</v>
      </c>
      <c r="J4187" s="315"/>
      <c r="K4187" s="315">
        <v>4710</v>
      </c>
      <c r="L4187" s="315" t="s">
        <v>2888</v>
      </c>
      <c r="M4187" s="315" t="s">
        <v>1296</v>
      </c>
      <c r="N4187" s="315" t="s">
        <v>755</v>
      </c>
      <c r="O4187" s="315"/>
      <c r="P4187" s="315"/>
      <c r="Q4187" s="315"/>
    </row>
    <row r="4188" spans="1:17">
      <c r="A4188" s="315" t="s">
        <v>755</v>
      </c>
      <c r="B4188" s="315" t="s">
        <v>2095</v>
      </c>
      <c r="C4188" s="315" t="s">
        <v>2096</v>
      </c>
      <c r="D4188" s="316">
        <v>6.3</v>
      </c>
      <c r="E4188" s="317">
        <v>6885</v>
      </c>
      <c r="F4188" s="317">
        <v>5081.13</v>
      </c>
      <c r="G4188" s="318">
        <v>40473</v>
      </c>
      <c r="H4188" s="318">
        <v>40533</v>
      </c>
      <c r="I4188" s="318">
        <v>49674</v>
      </c>
      <c r="J4188" s="315"/>
      <c r="K4188" s="315">
        <v>3127</v>
      </c>
      <c r="L4188" s="315" t="s">
        <v>3392</v>
      </c>
      <c r="M4188" s="315" t="s">
        <v>764</v>
      </c>
      <c r="N4188" s="315" t="s">
        <v>755</v>
      </c>
      <c r="O4188" s="315"/>
      <c r="P4188" s="315"/>
      <c r="Q4188" s="315"/>
    </row>
    <row r="4189" spans="1:17">
      <c r="A4189" s="315" t="s">
        <v>755</v>
      </c>
      <c r="B4189" s="315" t="s">
        <v>2095</v>
      </c>
      <c r="C4189" s="315" t="s">
        <v>2096</v>
      </c>
      <c r="D4189" s="316">
        <v>6.3</v>
      </c>
      <c r="E4189" s="317">
        <v>6739</v>
      </c>
      <c r="F4189" s="317">
        <v>4973.38</v>
      </c>
      <c r="G4189" s="318">
        <v>40469</v>
      </c>
      <c r="H4189" s="318">
        <v>40533</v>
      </c>
      <c r="I4189" s="318">
        <v>49674</v>
      </c>
      <c r="J4189" s="315"/>
      <c r="K4189" s="315">
        <v>3127</v>
      </c>
      <c r="L4189" s="315" t="s">
        <v>3392</v>
      </c>
      <c r="M4189" s="315" t="s">
        <v>764</v>
      </c>
      <c r="N4189" s="315" t="s">
        <v>755</v>
      </c>
      <c r="O4189" s="315"/>
      <c r="P4189" s="315"/>
      <c r="Q4189" s="315"/>
    </row>
    <row r="4190" spans="1:17">
      <c r="A4190" s="315" t="s">
        <v>755</v>
      </c>
      <c r="B4190" s="315" t="s">
        <v>2095</v>
      </c>
      <c r="C4190" s="315" t="s">
        <v>2098</v>
      </c>
      <c r="D4190" s="316">
        <v>6.3</v>
      </c>
      <c r="E4190" s="317">
        <v>5596</v>
      </c>
      <c r="F4190" s="317">
        <v>4197</v>
      </c>
      <c r="G4190" s="318">
        <v>40511</v>
      </c>
      <c r="H4190" s="318">
        <v>40114</v>
      </c>
      <c r="I4190" s="318">
        <v>49309</v>
      </c>
      <c r="J4190" s="315"/>
      <c r="K4190" s="315">
        <v>5610</v>
      </c>
      <c r="L4190" s="315" t="s">
        <v>2432</v>
      </c>
      <c r="M4190" s="315" t="s">
        <v>776</v>
      </c>
      <c r="N4190" s="315" t="s">
        <v>755</v>
      </c>
      <c r="O4190" s="315"/>
      <c r="P4190" s="315"/>
      <c r="Q4190" s="315"/>
    </row>
    <row r="4191" spans="1:17">
      <c r="A4191" s="315" t="s">
        <v>755</v>
      </c>
      <c r="B4191" s="315" t="s">
        <v>2095</v>
      </c>
      <c r="C4191" s="315" t="s">
        <v>2098</v>
      </c>
      <c r="D4191" s="316">
        <v>6.3</v>
      </c>
      <c r="E4191" s="317">
        <v>6829</v>
      </c>
      <c r="F4191" s="317">
        <v>3298.41</v>
      </c>
      <c r="G4191" s="318">
        <v>40555</v>
      </c>
      <c r="H4191" s="318">
        <v>40657</v>
      </c>
      <c r="I4191" s="318">
        <v>50040</v>
      </c>
      <c r="J4191" s="315"/>
      <c r="K4191" s="315">
        <v>9473</v>
      </c>
      <c r="L4191" s="315" t="s">
        <v>2104</v>
      </c>
      <c r="M4191" s="315" t="s">
        <v>770</v>
      </c>
      <c r="N4191" s="315" t="s">
        <v>755</v>
      </c>
      <c r="O4191" s="315"/>
      <c r="P4191" s="315"/>
      <c r="Q4191" s="315"/>
    </row>
    <row r="4192" spans="1:17">
      <c r="A4192" s="315" t="s">
        <v>755</v>
      </c>
      <c r="B4192" s="315" t="s">
        <v>2095</v>
      </c>
      <c r="C4192" s="315" t="s">
        <v>2096</v>
      </c>
      <c r="D4192" s="316">
        <v>6.3</v>
      </c>
      <c r="E4192" s="317">
        <v>5637</v>
      </c>
      <c r="F4192" s="317">
        <v>3337.09</v>
      </c>
      <c r="G4192" s="318">
        <v>40599</v>
      </c>
      <c r="H4192" s="318">
        <v>40891</v>
      </c>
      <c r="I4192" s="318">
        <v>50040</v>
      </c>
      <c r="J4192" s="315"/>
      <c r="K4192" s="315">
        <v>8910</v>
      </c>
      <c r="L4192" s="315" t="s">
        <v>3663</v>
      </c>
      <c r="M4192" s="315" t="s">
        <v>784</v>
      </c>
      <c r="N4192" s="315" t="s">
        <v>755</v>
      </c>
      <c r="O4192" s="315"/>
      <c r="P4192" s="315"/>
      <c r="Q4192" s="315"/>
    </row>
    <row r="4193" spans="1:17">
      <c r="A4193" s="315" t="s">
        <v>755</v>
      </c>
      <c r="B4193" s="315" t="s">
        <v>2095</v>
      </c>
      <c r="C4193" s="315" t="s">
        <v>2098</v>
      </c>
      <c r="D4193" s="316">
        <v>6.3</v>
      </c>
      <c r="E4193" s="317">
        <v>6297</v>
      </c>
      <c r="F4193" s="317">
        <v>3041.44</v>
      </c>
      <c r="G4193" s="318">
        <v>40590</v>
      </c>
      <c r="H4193" s="318">
        <v>40627</v>
      </c>
      <c r="I4193" s="318">
        <v>50040</v>
      </c>
      <c r="J4193" s="315"/>
      <c r="K4193" s="315">
        <v>2740</v>
      </c>
      <c r="L4193" s="315" t="s">
        <v>2430</v>
      </c>
      <c r="M4193" s="315" t="s">
        <v>764</v>
      </c>
      <c r="N4193" s="315" t="s">
        <v>755</v>
      </c>
      <c r="O4193" s="315"/>
      <c r="P4193" s="315"/>
      <c r="Q4193" s="315"/>
    </row>
    <row r="4194" spans="1:17">
      <c r="A4194" s="315" t="s">
        <v>755</v>
      </c>
      <c r="B4194" s="315" t="s">
        <v>2095</v>
      </c>
      <c r="C4194" s="315" t="s">
        <v>2096</v>
      </c>
      <c r="D4194" s="316">
        <v>6.3</v>
      </c>
      <c r="E4194" s="317">
        <v>6365</v>
      </c>
      <c r="F4194" s="317">
        <v>3768.0699999999997</v>
      </c>
      <c r="G4194" s="318">
        <v>40616</v>
      </c>
      <c r="H4194" s="318">
        <v>40861</v>
      </c>
      <c r="I4194" s="318">
        <v>50040</v>
      </c>
      <c r="J4194" s="315"/>
      <c r="K4194" s="315">
        <v>1801</v>
      </c>
      <c r="L4194" s="315" t="s">
        <v>3664</v>
      </c>
      <c r="M4194" s="315" t="s">
        <v>766</v>
      </c>
      <c r="N4194" s="315" t="s">
        <v>755</v>
      </c>
      <c r="O4194" s="315"/>
      <c r="P4194" s="315"/>
      <c r="Q4194" s="315"/>
    </row>
    <row r="4195" spans="1:17">
      <c r="A4195" s="315" t="s">
        <v>750</v>
      </c>
      <c r="B4195" s="315" t="s">
        <v>2095</v>
      </c>
      <c r="C4195" s="315" t="s">
        <v>2096</v>
      </c>
      <c r="D4195" s="316">
        <v>6.3</v>
      </c>
      <c r="E4195" s="317">
        <v>7334.01</v>
      </c>
      <c r="F4195" s="317">
        <v>4341.74</v>
      </c>
      <c r="G4195" s="318">
        <v>40623</v>
      </c>
      <c r="H4195" s="318">
        <v>40690</v>
      </c>
      <c r="I4195" s="318">
        <v>50040</v>
      </c>
      <c r="J4195" s="315"/>
      <c r="K4195" s="315">
        <v>8340</v>
      </c>
      <c r="L4195" s="315" t="s">
        <v>2260</v>
      </c>
      <c r="M4195" s="315" t="s">
        <v>784</v>
      </c>
      <c r="N4195" s="315" t="s">
        <v>750</v>
      </c>
      <c r="O4195" s="315"/>
      <c r="P4195" s="315"/>
      <c r="Q4195" s="315"/>
    </row>
    <row r="4196" spans="1:17">
      <c r="A4196" s="315" t="s">
        <v>755</v>
      </c>
      <c r="B4196" s="315" t="s">
        <v>2095</v>
      </c>
      <c r="C4196" s="315" t="s">
        <v>2098</v>
      </c>
      <c r="D4196" s="316">
        <v>6.3</v>
      </c>
      <c r="E4196" s="317">
        <v>4221.68</v>
      </c>
      <c r="F4196" s="317">
        <v>2039.06</v>
      </c>
      <c r="G4196" s="318">
        <v>40636</v>
      </c>
      <c r="H4196" s="318">
        <v>40785</v>
      </c>
      <c r="I4196" s="318">
        <v>50040</v>
      </c>
      <c r="J4196" s="315"/>
      <c r="K4196" s="315">
        <v>4143</v>
      </c>
      <c r="L4196" s="315" t="s">
        <v>3057</v>
      </c>
      <c r="M4196" s="315" t="s">
        <v>1296</v>
      </c>
      <c r="N4196" s="315" t="s">
        <v>755</v>
      </c>
      <c r="O4196" s="315"/>
      <c r="P4196" s="315"/>
      <c r="Q4196" s="315"/>
    </row>
    <row r="4197" spans="1:17">
      <c r="A4197" s="315" t="s">
        <v>755</v>
      </c>
      <c r="B4197" s="315" t="s">
        <v>2095</v>
      </c>
      <c r="C4197" s="315" t="s">
        <v>2098</v>
      </c>
      <c r="D4197" s="316">
        <v>6.3</v>
      </c>
      <c r="E4197" s="317">
        <v>6324.77</v>
      </c>
      <c r="F4197" s="317">
        <v>3054.86</v>
      </c>
      <c r="G4197" s="318">
        <v>40659</v>
      </c>
      <c r="H4197" s="318">
        <v>40750</v>
      </c>
      <c r="I4197" s="318">
        <v>50040</v>
      </c>
      <c r="J4197" s="315"/>
      <c r="K4197" s="315">
        <v>7214</v>
      </c>
      <c r="L4197" s="315" t="s">
        <v>3665</v>
      </c>
      <c r="M4197" s="315" t="s">
        <v>966</v>
      </c>
      <c r="N4197" s="315" t="s">
        <v>755</v>
      </c>
      <c r="O4197" s="315"/>
      <c r="P4197" s="315"/>
      <c r="Q4197" s="315"/>
    </row>
    <row r="4198" spans="1:17">
      <c r="A4198" s="315" t="s">
        <v>755</v>
      </c>
      <c r="B4198" s="315" t="s">
        <v>2095</v>
      </c>
      <c r="C4198" s="315" t="s">
        <v>2096</v>
      </c>
      <c r="D4198" s="316">
        <v>6.3</v>
      </c>
      <c r="E4198" s="317">
        <v>6293.7200000000012</v>
      </c>
      <c r="F4198" s="317">
        <v>3725.88</v>
      </c>
      <c r="G4198" s="318">
        <v>40665</v>
      </c>
      <c r="H4198" s="318">
        <v>40752</v>
      </c>
      <c r="I4198" s="318">
        <v>50040</v>
      </c>
      <c r="J4198" s="315"/>
      <c r="K4198" s="315">
        <v>9205</v>
      </c>
      <c r="L4198" s="315" t="s">
        <v>2698</v>
      </c>
      <c r="M4198" s="315" t="s">
        <v>770</v>
      </c>
      <c r="N4198" s="315" t="s">
        <v>755</v>
      </c>
      <c r="O4198" s="315"/>
      <c r="P4198" s="315"/>
      <c r="Q4198" s="315"/>
    </row>
    <row r="4199" spans="1:17">
      <c r="A4199" s="315" t="s">
        <v>755</v>
      </c>
      <c r="B4199" s="315" t="s">
        <v>2095</v>
      </c>
      <c r="C4199" s="315" t="s">
        <v>2098</v>
      </c>
      <c r="D4199" s="316">
        <v>6.3</v>
      </c>
      <c r="E4199" s="317">
        <v>6632</v>
      </c>
      <c r="F4199" s="317">
        <v>3203.25</v>
      </c>
      <c r="G4199" s="318">
        <v>40669</v>
      </c>
      <c r="H4199" s="318">
        <v>40711</v>
      </c>
      <c r="I4199" s="318">
        <v>50040</v>
      </c>
      <c r="J4199" s="315"/>
      <c r="K4199" s="315">
        <v>9473</v>
      </c>
      <c r="L4199" s="315" t="s">
        <v>2104</v>
      </c>
      <c r="M4199" s="315" t="s">
        <v>770</v>
      </c>
      <c r="N4199" s="315" t="s">
        <v>755</v>
      </c>
      <c r="O4199" s="315"/>
      <c r="P4199" s="315"/>
      <c r="Q4199" s="315"/>
    </row>
    <row r="4200" spans="1:17">
      <c r="A4200" s="315" t="s">
        <v>755</v>
      </c>
      <c r="B4200" s="315" t="s">
        <v>2095</v>
      </c>
      <c r="C4200" s="315" t="s">
        <v>2098</v>
      </c>
      <c r="D4200" s="316">
        <v>6.3</v>
      </c>
      <c r="E4200" s="317">
        <v>4785</v>
      </c>
      <c r="F4200" s="317">
        <v>2311.1499999999996</v>
      </c>
      <c r="G4200" s="318">
        <v>40694</v>
      </c>
      <c r="H4200" s="318">
        <v>40795</v>
      </c>
      <c r="I4200" s="318">
        <v>50040</v>
      </c>
      <c r="J4200" s="315"/>
      <c r="K4200" s="315">
        <v>6017</v>
      </c>
      <c r="L4200" s="315" t="s">
        <v>849</v>
      </c>
      <c r="M4200" s="315" t="s">
        <v>788</v>
      </c>
      <c r="N4200" s="315" t="s">
        <v>755</v>
      </c>
      <c r="O4200" s="315"/>
      <c r="P4200" s="315"/>
      <c r="Q4200" s="315"/>
    </row>
    <row r="4201" spans="1:17">
      <c r="A4201" s="315" t="s">
        <v>755</v>
      </c>
      <c r="B4201" s="315" t="s">
        <v>2095</v>
      </c>
      <c r="C4201" s="315" t="s">
        <v>2098</v>
      </c>
      <c r="D4201" s="316">
        <v>6.3</v>
      </c>
      <c r="E4201" s="317">
        <v>4767</v>
      </c>
      <c r="F4201" s="317">
        <v>1902.04</v>
      </c>
      <c r="G4201" s="318">
        <v>40687</v>
      </c>
      <c r="H4201" s="318">
        <v>41060</v>
      </c>
      <c r="I4201" s="318">
        <v>50405</v>
      </c>
      <c r="J4201" s="315"/>
      <c r="K4201" s="315">
        <v>6440</v>
      </c>
      <c r="L4201" s="315" t="s">
        <v>2483</v>
      </c>
      <c r="M4201" s="315" t="s">
        <v>1388</v>
      </c>
      <c r="N4201" s="315" t="s">
        <v>755</v>
      </c>
      <c r="O4201" s="315"/>
      <c r="P4201" s="315"/>
      <c r="Q4201" s="315"/>
    </row>
    <row r="4202" spans="1:17">
      <c r="A4202" s="315" t="s">
        <v>755</v>
      </c>
      <c r="B4202" s="315" t="s">
        <v>2095</v>
      </c>
      <c r="C4202" s="315" t="s">
        <v>2098</v>
      </c>
      <c r="D4202" s="316">
        <v>6.3</v>
      </c>
      <c r="E4202" s="317">
        <v>5106</v>
      </c>
      <c r="F4202" s="317">
        <v>2466.21</v>
      </c>
      <c r="G4202" s="318">
        <v>40686</v>
      </c>
      <c r="H4202" s="318">
        <v>40806</v>
      </c>
      <c r="I4202" s="318">
        <v>50040</v>
      </c>
      <c r="J4202" s="315"/>
      <c r="K4202" s="315">
        <v>3150</v>
      </c>
      <c r="L4202" s="315" t="s">
        <v>2675</v>
      </c>
      <c r="M4202" s="315" t="s">
        <v>764</v>
      </c>
      <c r="N4202" s="315" t="s">
        <v>755</v>
      </c>
      <c r="O4202" s="315"/>
      <c r="P4202" s="315"/>
      <c r="Q4202" s="315"/>
    </row>
    <row r="4203" spans="1:17">
      <c r="A4203" s="315" t="s">
        <v>755</v>
      </c>
      <c r="B4203" s="315" t="s">
        <v>2095</v>
      </c>
      <c r="C4203" s="315" t="s">
        <v>2096</v>
      </c>
      <c r="D4203" s="316">
        <v>6.3</v>
      </c>
      <c r="E4203" s="317">
        <v>6753</v>
      </c>
      <c r="F4203" s="317">
        <v>3997.77</v>
      </c>
      <c r="G4203" s="318">
        <v>40710</v>
      </c>
      <c r="H4203" s="318">
        <v>40737</v>
      </c>
      <c r="I4203" s="318">
        <v>50040</v>
      </c>
      <c r="J4203" s="315"/>
      <c r="K4203" s="315">
        <v>4663</v>
      </c>
      <c r="L4203" s="315" t="s">
        <v>2625</v>
      </c>
      <c r="M4203" s="315" t="s">
        <v>776</v>
      </c>
      <c r="N4203" s="315" t="s">
        <v>755</v>
      </c>
      <c r="O4203" s="315"/>
      <c r="P4203" s="315"/>
      <c r="Q4203" s="315"/>
    </row>
    <row r="4204" spans="1:17">
      <c r="A4204" s="315" t="s">
        <v>750</v>
      </c>
      <c r="B4204" s="315" t="s">
        <v>2095</v>
      </c>
      <c r="C4204" s="315" t="s">
        <v>2096</v>
      </c>
      <c r="D4204" s="316">
        <v>6.3</v>
      </c>
      <c r="E4204" s="317">
        <v>3957</v>
      </c>
      <c r="F4204" s="317">
        <v>1931.0199999999998</v>
      </c>
      <c r="G4204" s="318">
        <v>40732</v>
      </c>
      <c r="H4204" s="318">
        <v>41091</v>
      </c>
      <c r="I4204" s="318">
        <v>50405</v>
      </c>
      <c r="J4204" s="315"/>
      <c r="K4204" s="315">
        <v>4800</v>
      </c>
      <c r="L4204" s="315" t="s">
        <v>2340</v>
      </c>
      <c r="M4204" s="315" t="s">
        <v>776</v>
      </c>
      <c r="N4204" s="315" t="s">
        <v>750</v>
      </c>
      <c r="O4204" s="315"/>
      <c r="P4204" s="315"/>
      <c r="Q4204" s="315"/>
    </row>
    <row r="4205" spans="1:17">
      <c r="A4205" s="315" t="s">
        <v>755</v>
      </c>
      <c r="B4205" s="315" t="s">
        <v>2095</v>
      </c>
      <c r="C4205" s="315" t="s">
        <v>2096</v>
      </c>
      <c r="D4205" s="316">
        <v>6.3</v>
      </c>
      <c r="E4205" s="317">
        <v>6209</v>
      </c>
      <c r="F4205" s="317">
        <v>3675.7200000000003</v>
      </c>
      <c r="G4205" s="318">
        <v>40739</v>
      </c>
      <c r="H4205" s="318">
        <v>40899</v>
      </c>
      <c r="I4205" s="318">
        <v>50040</v>
      </c>
      <c r="J4205" s="315"/>
      <c r="K4205" s="315">
        <v>8762</v>
      </c>
      <c r="L4205" s="315" t="s">
        <v>2834</v>
      </c>
      <c r="M4205" s="315" t="s">
        <v>1705</v>
      </c>
      <c r="N4205" s="315" t="s">
        <v>755</v>
      </c>
      <c r="O4205" s="315"/>
      <c r="P4205" s="315"/>
      <c r="Q4205" s="315"/>
    </row>
    <row r="4206" spans="1:17">
      <c r="A4206" s="315" t="s">
        <v>755</v>
      </c>
      <c r="B4206" s="315" t="s">
        <v>2095</v>
      </c>
      <c r="C4206" s="315" t="s">
        <v>2096</v>
      </c>
      <c r="D4206" s="316">
        <v>6.3</v>
      </c>
      <c r="E4206" s="317">
        <v>6166.6000000000013</v>
      </c>
      <c r="F4206" s="317">
        <v>3650.6499999999996</v>
      </c>
      <c r="G4206" s="318">
        <v>40773</v>
      </c>
      <c r="H4206" s="318">
        <v>40858</v>
      </c>
      <c r="I4206" s="318">
        <v>50040</v>
      </c>
      <c r="J4206" s="315"/>
      <c r="K4206" s="315">
        <v>9512</v>
      </c>
      <c r="L4206" s="315" t="s">
        <v>2983</v>
      </c>
      <c r="M4206" s="315" t="s">
        <v>770</v>
      </c>
      <c r="N4206" s="315" t="s">
        <v>755</v>
      </c>
      <c r="O4206" s="315"/>
      <c r="P4206" s="315"/>
      <c r="Q4206" s="315"/>
    </row>
    <row r="4207" spans="1:17">
      <c r="A4207" s="315" t="s">
        <v>755</v>
      </c>
      <c r="B4207" s="315" t="s">
        <v>2095</v>
      </c>
      <c r="C4207" s="315" t="s">
        <v>2098</v>
      </c>
      <c r="D4207" s="316">
        <v>6.3</v>
      </c>
      <c r="E4207" s="317">
        <v>5909.53</v>
      </c>
      <c r="F4207" s="317">
        <v>2854.29</v>
      </c>
      <c r="G4207" s="318">
        <v>40778</v>
      </c>
      <c r="H4207" s="318">
        <v>40836</v>
      </c>
      <c r="I4207" s="318">
        <v>50040</v>
      </c>
      <c r="J4207" s="315"/>
      <c r="K4207" s="315">
        <v>2540</v>
      </c>
      <c r="L4207" s="315" t="s">
        <v>1527</v>
      </c>
      <c r="M4207" s="315" t="s">
        <v>1296</v>
      </c>
      <c r="N4207" s="315" t="s">
        <v>755</v>
      </c>
      <c r="O4207" s="315"/>
      <c r="P4207" s="315"/>
      <c r="Q4207" s="315"/>
    </row>
    <row r="4208" spans="1:17">
      <c r="A4208" s="315" t="s">
        <v>755</v>
      </c>
      <c r="B4208" s="315" t="s">
        <v>2095</v>
      </c>
      <c r="C4208" s="315" t="s">
        <v>2098</v>
      </c>
      <c r="D4208" s="316">
        <v>6.3</v>
      </c>
      <c r="E4208" s="317">
        <v>2967</v>
      </c>
      <c r="F4208" s="317">
        <v>1433.06</v>
      </c>
      <c r="G4208" s="318">
        <v>40812</v>
      </c>
      <c r="H4208" s="318">
        <v>40816</v>
      </c>
      <c r="I4208" s="318">
        <v>50040</v>
      </c>
      <c r="J4208" s="315"/>
      <c r="K4208" s="315">
        <v>5504</v>
      </c>
      <c r="L4208" s="315" t="s">
        <v>3666</v>
      </c>
      <c r="M4208" s="315" t="s">
        <v>776</v>
      </c>
      <c r="N4208" s="315" t="s">
        <v>755</v>
      </c>
      <c r="O4208" s="315"/>
      <c r="P4208" s="315"/>
      <c r="Q4208" s="315"/>
    </row>
    <row r="4209" spans="1:17">
      <c r="A4209" s="315" t="s">
        <v>755</v>
      </c>
      <c r="B4209" s="315" t="s">
        <v>2095</v>
      </c>
      <c r="C4209" s="315" t="s">
        <v>2098</v>
      </c>
      <c r="D4209" s="316">
        <v>6.33</v>
      </c>
      <c r="E4209" s="317">
        <v>6801</v>
      </c>
      <c r="F4209" s="317">
        <v>4114.6100000000006</v>
      </c>
      <c r="G4209" s="318">
        <v>39799</v>
      </c>
      <c r="H4209" s="318">
        <v>39912</v>
      </c>
      <c r="I4209" s="318">
        <v>49309</v>
      </c>
      <c r="J4209" s="315"/>
      <c r="K4209" s="315">
        <v>3800</v>
      </c>
      <c r="L4209" s="315" t="s">
        <v>3667</v>
      </c>
      <c r="M4209" s="315" t="s">
        <v>764</v>
      </c>
      <c r="N4209" s="315" t="s">
        <v>755</v>
      </c>
      <c r="O4209" s="315"/>
      <c r="P4209" s="315"/>
      <c r="Q4209" s="315"/>
    </row>
    <row r="4210" spans="1:17">
      <c r="A4210" s="315" t="s">
        <v>755</v>
      </c>
      <c r="B4210" s="315" t="s">
        <v>2095</v>
      </c>
      <c r="C4210" s="315" t="s">
        <v>2098</v>
      </c>
      <c r="D4210" s="316">
        <v>6.35</v>
      </c>
      <c r="E4210" s="317">
        <v>7330</v>
      </c>
      <c r="F4210" s="317">
        <v>3254.52</v>
      </c>
      <c r="G4210" s="318">
        <v>40729</v>
      </c>
      <c r="H4210" s="318">
        <v>40954</v>
      </c>
      <c r="I4210" s="318">
        <v>50405</v>
      </c>
      <c r="J4210" s="315"/>
      <c r="K4210" s="315">
        <v>1041</v>
      </c>
      <c r="L4210" s="315" t="s">
        <v>3538</v>
      </c>
      <c r="M4210" s="315" t="s">
        <v>766</v>
      </c>
      <c r="N4210" s="315" t="s">
        <v>755</v>
      </c>
      <c r="O4210" s="315"/>
      <c r="P4210" s="315"/>
      <c r="Q4210" s="315"/>
    </row>
    <row r="4211" spans="1:17">
      <c r="A4211" s="315" t="s">
        <v>755</v>
      </c>
      <c r="B4211" s="315" t="s">
        <v>2095</v>
      </c>
      <c r="C4211" s="315" t="s">
        <v>2098</v>
      </c>
      <c r="D4211" s="316">
        <v>6.35</v>
      </c>
      <c r="E4211" s="317">
        <v>6404.85</v>
      </c>
      <c r="F4211" s="317">
        <v>3093.5399999999995</v>
      </c>
      <c r="G4211" s="318">
        <v>40763</v>
      </c>
      <c r="H4211" s="318">
        <v>40851</v>
      </c>
      <c r="I4211" s="318">
        <v>50040</v>
      </c>
      <c r="J4211" s="315"/>
      <c r="K4211" s="315">
        <v>9535</v>
      </c>
      <c r="L4211" s="315" t="s">
        <v>3029</v>
      </c>
      <c r="M4211" s="315" t="s">
        <v>792</v>
      </c>
      <c r="N4211" s="315" t="s">
        <v>755</v>
      </c>
      <c r="O4211" s="315"/>
      <c r="P4211" s="315"/>
      <c r="Q4211" s="315"/>
    </row>
    <row r="4212" spans="1:17">
      <c r="A4212" s="315" t="s">
        <v>755</v>
      </c>
      <c r="B4212" s="315" t="s">
        <v>2095</v>
      </c>
      <c r="C4212" s="315" t="s">
        <v>2098</v>
      </c>
      <c r="D4212" s="316">
        <v>6.36</v>
      </c>
      <c r="E4212" s="317">
        <v>6290</v>
      </c>
      <c r="F4212" s="317">
        <v>2088.2800000000002</v>
      </c>
      <c r="G4212" s="318">
        <v>40318</v>
      </c>
      <c r="H4212" s="318">
        <v>41612</v>
      </c>
      <c r="I4212" s="318">
        <v>50770</v>
      </c>
      <c r="J4212" s="315"/>
      <c r="K4212" s="315">
        <v>8905</v>
      </c>
      <c r="L4212" s="315" t="s">
        <v>3448</v>
      </c>
      <c r="M4212" s="315" t="s">
        <v>776</v>
      </c>
      <c r="N4212" s="315" t="s">
        <v>755</v>
      </c>
      <c r="O4212" s="315"/>
      <c r="P4212" s="315"/>
      <c r="Q4212" s="315"/>
    </row>
    <row r="4213" spans="1:17">
      <c r="A4213" s="315" t="s">
        <v>755</v>
      </c>
      <c r="B4213" s="315" t="s">
        <v>2095</v>
      </c>
      <c r="C4213" s="315" t="s">
        <v>2098</v>
      </c>
      <c r="D4213" s="316">
        <v>6.36</v>
      </c>
      <c r="E4213" s="317">
        <v>7743</v>
      </c>
      <c r="F4213" s="317">
        <v>3739.87</v>
      </c>
      <c r="G4213" s="318">
        <v>40465</v>
      </c>
      <c r="H4213" s="318">
        <v>40605</v>
      </c>
      <c r="I4213" s="318">
        <v>50040</v>
      </c>
      <c r="J4213" s="315"/>
      <c r="K4213" s="315">
        <v>1272</v>
      </c>
      <c r="L4213" s="315" t="s">
        <v>3423</v>
      </c>
      <c r="M4213" s="315" t="s">
        <v>766</v>
      </c>
      <c r="N4213" s="315" t="s">
        <v>755</v>
      </c>
      <c r="O4213" s="315"/>
      <c r="P4213" s="315"/>
      <c r="Q4213" s="315"/>
    </row>
    <row r="4214" spans="1:17">
      <c r="A4214" s="315" t="s">
        <v>755</v>
      </c>
      <c r="B4214" s="315" t="s">
        <v>2095</v>
      </c>
      <c r="C4214" s="315" t="s">
        <v>2098</v>
      </c>
      <c r="D4214" s="316">
        <v>6.36</v>
      </c>
      <c r="E4214" s="317">
        <v>9045</v>
      </c>
      <c r="F4214" s="317">
        <v>5562.6799999999994</v>
      </c>
      <c r="G4214" s="318">
        <v>40474</v>
      </c>
      <c r="H4214" s="318">
        <v>40529</v>
      </c>
      <c r="I4214" s="318">
        <v>49674</v>
      </c>
      <c r="J4214" s="315"/>
      <c r="K4214" s="315">
        <v>1965</v>
      </c>
      <c r="L4214" s="315" t="s">
        <v>2239</v>
      </c>
      <c r="M4214" s="315" t="s">
        <v>754</v>
      </c>
      <c r="N4214" s="315" t="s">
        <v>755</v>
      </c>
      <c r="O4214" s="315"/>
      <c r="P4214" s="315"/>
      <c r="Q4214" s="315"/>
    </row>
    <row r="4215" spans="1:17">
      <c r="A4215" s="315" t="s">
        <v>755</v>
      </c>
      <c r="B4215" s="315" t="s">
        <v>2095</v>
      </c>
      <c r="C4215" s="315" t="s">
        <v>2098</v>
      </c>
      <c r="D4215" s="316">
        <v>6.36</v>
      </c>
      <c r="E4215" s="317">
        <v>3212</v>
      </c>
      <c r="F4215" s="317">
        <v>1551.3999999999999</v>
      </c>
      <c r="G4215" s="318">
        <v>40619</v>
      </c>
      <c r="H4215" s="318">
        <v>40863</v>
      </c>
      <c r="I4215" s="318">
        <v>50040</v>
      </c>
      <c r="J4215" s="315"/>
      <c r="K4215" s="315">
        <v>5200</v>
      </c>
      <c r="L4215" s="315" t="s">
        <v>2267</v>
      </c>
      <c r="M4215" s="315" t="s">
        <v>776</v>
      </c>
      <c r="N4215" s="315" t="s">
        <v>755</v>
      </c>
      <c r="O4215" s="315"/>
      <c r="P4215" s="315"/>
      <c r="Q4215" s="315"/>
    </row>
    <row r="4216" spans="1:17">
      <c r="A4216" s="315" t="s">
        <v>755</v>
      </c>
      <c r="B4216" s="315" t="s">
        <v>2095</v>
      </c>
      <c r="C4216" s="315" t="s">
        <v>2096</v>
      </c>
      <c r="D4216" s="316">
        <v>6.36</v>
      </c>
      <c r="E4216" s="317">
        <v>2700.01</v>
      </c>
      <c r="F4216" s="317">
        <v>1317.6100000000001</v>
      </c>
      <c r="G4216" s="318">
        <v>40842</v>
      </c>
      <c r="H4216" s="318">
        <v>41145</v>
      </c>
      <c r="I4216" s="318">
        <v>50405</v>
      </c>
      <c r="J4216" s="315"/>
      <c r="K4216" s="315">
        <v>8633</v>
      </c>
      <c r="L4216" s="315" t="s">
        <v>2643</v>
      </c>
      <c r="M4216" s="315" t="s">
        <v>784</v>
      </c>
      <c r="N4216" s="315" t="s">
        <v>755</v>
      </c>
      <c r="O4216" s="315"/>
      <c r="P4216" s="315"/>
      <c r="Q4216" s="315"/>
    </row>
    <row r="4217" spans="1:17">
      <c r="A4217" s="315" t="s">
        <v>755</v>
      </c>
      <c r="B4217" s="315" t="s">
        <v>2095</v>
      </c>
      <c r="C4217" s="315" t="s">
        <v>2096</v>
      </c>
      <c r="D4217" s="316">
        <v>6.37</v>
      </c>
      <c r="E4217" s="317">
        <v>5989</v>
      </c>
      <c r="F4217" s="317">
        <v>3545.49</v>
      </c>
      <c r="G4217" s="318">
        <v>40714</v>
      </c>
      <c r="H4217" s="318">
        <v>40875</v>
      </c>
      <c r="I4217" s="318">
        <v>50040</v>
      </c>
      <c r="J4217" s="315"/>
      <c r="K4217" s="315">
        <v>4452</v>
      </c>
      <c r="L4217" s="315" t="s">
        <v>2579</v>
      </c>
      <c r="M4217" s="315" t="s">
        <v>1484</v>
      </c>
      <c r="N4217" s="315" t="s">
        <v>755</v>
      </c>
      <c r="O4217" s="315"/>
      <c r="P4217" s="315"/>
      <c r="Q4217" s="315"/>
    </row>
    <row r="4218" spans="1:17">
      <c r="A4218" s="315" t="s">
        <v>755</v>
      </c>
      <c r="B4218" s="315" t="s">
        <v>2095</v>
      </c>
      <c r="C4218" s="315" t="s">
        <v>2098</v>
      </c>
      <c r="D4218" s="316">
        <v>6.37</v>
      </c>
      <c r="E4218" s="317">
        <v>6344.01</v>
      </c>
      <c r="F4218" s="317">
        <v>3064.17</v>
      </c>
      <c r="G4218" s="318">
        <v>40738</v>
      </c>
      <c r="H4218" s="318">
        <v>40904</v>
      </c>
      <c r="I4218" s="318">
        <v>50040</v>
      </c>
      <c r="J4218" s="315"/>
      <c r="K4218" s="315">
        <v>8907</v>
      </c>
      <c r="L4218" s="315" t="s">
        <v>2149</v>
      </c>
      <c r="M4218" s="315" t="s">
        <v>784</v>
      </c>
      <c r="N4218" s="315" t="s">
        <v>755</v>
      </c>
      <c r="O4218" s="315"/>
      <c r="P4218" s="315"/>
      <c r="Q4218" s="315"/>
    </row>
    <row r="4219" spans="1:17">
      <c r="A4219" s="315" t="s">
        <v>755</v>
      </c>
      <c r="B4219" s="315" t="s">
        <v>2095</v>
      </c>
      <c r="C4219" s="315" t="s">
        <v>2096</v>
      </c>
      <c r="D4219" s="316">
        <v>6.4</v>
      </c>
      <c r="E4219" s="317">
        <v>5887</v>
      </c>
      <c r="F4219" s="317">
        <v>5298.2999999999993</v>
      </c>
      <c r="G4219" s="318">
        <v>39570</v>
      </c>
      <c r="H4219" s="318">
        <v>39686</v>
      </c>
      <c r="I4219" s="318">
        <v>48914</v>
      </c>
      <c r="J4219" s="315"/>
      <c r="K4219" s="315">
        <v>5503</v>
      </c>
      <c r="L4219" s="315" t="s">
        <v>3189</v>
      </c>
      <c r="M4219" s="315" t="s">
        <v>776</v>
      </c>
      <c r="N4219" s="315" t="s">
        <v>755</v>
      </c>
      <c r="O4219" s="315"/>
      <c r="P4219" s="315"/>
      <c r="Q4219" s="315"/>
    </row>
    <row r="4220" spans="1:17">
      <c r="A4220" s="315" t="s">
        <v>755</v>
      </c>
      <c r="B4220" s="315" t="s">
        <v>2095</v>
      </c>
      <c r="C4220" s="315" t="s">
        <v>2098</v>
      </c>
      <c r="D4220" s="316">
        <v>6.4</v>
      </c>
      <c r="E4220" s="317">
        <v>6054.86</v>
      </c>
      <c r="F4220" s="317">
        <v>3106.1400000000008</v>
      </c>
      <c r="G4220" s="318">
        <v>39570</v>
      </c>
      <c r="H4220" s="318">
        <v>39966</v>
      </c>
      <c r="I4220" s="318">
        <v>49309</v>
      </c>
      <c r="J4220" s="315"/>
      <c r="K4220" s="315">
        <v>9230</v>
      </c>
      <c r="L4220" s="315" t="s">
        <v>2794</v>
      </c>
      <c r="M4220" s="315" t="s">
        <v>770</v>
      </c>
      <c r="N4220" s="315" t="s">
        <v>755</v>
      </c>
      <c r="O4220" s="315"/>
      <c r="P4220" s="315"/>
      <c r="Q4220" s="315"/>
    </row>
    <row r="4221" spans="1:17">
      <c r="A4221" s="315" t="s">
        <v>755</v>
      </c>
      <c r="B4221" s="315" t="s">
        <v>2095</v>
      </c>
      <c r="C4221" s="315" t="s">
        <v>2096</v>
      </c>
      <c r="D4221" s="316">
        <v>6.4</v>
      </c>
      <c r="E4221" s="317">
        <v>7165</v>
      </c>
      <c r="F4221" s="317">
        <v>5323.5999999999995</v>
      </c>
      <c r="G4221" s="318">
        <v>39570</v>
      </c>
      <c r="H4221" s="318">
        <v>39730</v>
      </c>
      <c r="I4221" s="318">
        <v>48944</v>
      </c>
      <c r="J4221" s="315"/>
      <c r="K4221" s="315">
        <v>1694</v>
      </c>
      <c r="L4221" s="315" t="s">
        <v>3668</v>
      </c>
      <c r="M4221" s="315" t="s">
        <v>761</v>
      </c>
      <c r="N4221" s="315" t="s">
        <v>755</v>
      </c>
      <c r="O4221" s="315"/>
      <c r="P4221" s="315"/>
      <c r="Q4221" s="315"/>
    </row>
    <row r="4222" spans="1:17">
      <c r="A4222" s="315" t="s">
        <v>755</v>
      </c>
      <c r="B4222" s="315" t="s">
        <v>2095</v>
      </c>
      <c r="C4222" s="315" t="s">
        <v>2098</v>
      </c>
      <c r="D4222" s="316">
        <v>6.4</v>
      </c>
      <c r="E4222" s="317">
        <v>4623</v>
      </c>
      <c r="F4222" s="317">
        <v>2232.92</v>
      </c>
      <c r="G4222" s="318">
        <v>39570</v>
      </c>
      <c r="H4222" s="318">
        <v>40736</v>
      </c>
      <c r="I4222" s="318">
        <v>50040</v>
      </c>
      <c r="J4222" s="315"/>
      <c r="K4222" s="315">
        <v>1268</v>
      </c>
      <c r="L4222" s="315" t="s">
        <v>3669</v>
      </c>
      <c r="M4222" s="315" t="s">
        <v>766</v>
      </c>
      <c r="N4222" s="315" t="s">
        <v>755</v>
      </c>
      <c r="O4222" s="315"/>
      <c r="P4222" s="315"/>
      <c r="Q4222" s="315"/>
    </row>
    <row r="4223" spans="1:17">
      <c r="A4223" s="315" t="s">
        <v>755</v>
      </c>
      <c r="B4223" s="315" t="s">
        <v>2095</v>
      </c>
      <c r="C4223" s="315" t="s">
        <v>2098</v>
      </c>
      <c r="D4223" s="316">
        <v>6.4</v>
      </c>
      <c r="E4223" s="317">
        <v>6296</v>
      </c>
      <c r="F4223" s="317">
        <v>3040.9800000000005</v>
      </c>
      <c r="G4223" s="318">
        <v>39570</v>
      </c>
      <c r="H4223" s="318">
        <v>40793</v>
      </c>
      <c r="I4223" s="318">
        <v>50040</v>
      </c>
      <c r="J4223" s="315"/>
      <c r="K4223" s="315">
        <v>5063</v>
      </c>
      <c r="L4223" s="315" t="s">
        <v>3330</v>
      </c>
      <c r="M4223" s="315" t="s">
        <v>776</v>
      </c>
      <c r="N4223" s="315" t="s">
        <v>755</v>
      </c>
      <c r="O4223" s="315"/>
      <c r="P4223" s="315"/>
      <c r="Q4223" s="315"/>
    </row>
    <row r="4224" spans="1:17">
      <c r="A4224" s="315" t="s">
        <v>755</v>
      </c>
      <c r="B4224" s="315" t="s">
        <v>2095</v>
      </c>
      <c r="C4224" s="315" t="s">
        <v>2098</v>
      </c>
      <c r="D4224" s="316">
        <v>6.4</v>
      </c>
      <c r="E4224" s="317">
        <v>6673.01</v>
      </c>
      <c r="F4224" s="317">
        <v>5004.76</v>
      </c>
      <c r="G4224" s="318">
        <v>39570</v>
      </c>
      <c r="H4224" s="318">
        <v>39423</v>
      </c>
      <c r="I4224" s="318">
        <v>48549</v>
      </c>
      <c r="J4224" s="315"/>
      <c r="K4224" s="315">
        <v>8477</v>
      </c>
      <c r="L4224" s="315" t="s">
        <v>2986</v>
      </c>
      <c r="M4224" s="315" t="s">
        <v>784</v>
      </c>
      <c r="N4224" s="315" t="s">
        <v>755</v>
      </c>
      <c r="O4224" s="315"/>
      <c r="P4224" s="315"/>
      <c r="Q4224" s="315"/>
    </row>
    <row r="4225" spans="1:17">
      <c r="A4225" s="315" t="s">
        <v>755</v>
      </c>
      <c r="B4225" s="315" t="s">
        <v>2095</v>
      </c>
      <c r="C4225" s="315" t="s">
        <v>2096</v>
      </c>
      <c r="D4225" s="316">
        <v>6.4</v>
      </c>
      <c r="E4225" s="317">
        <v>5135</v>
      </c>
      <c r="F4225" s="317">
        <v>4621.5</v>
      </c>
      <c r="G4225" s="318">
        <v>39573</v>
      </c>
      <c r="H4225" s="318">
        <v>38800</v>
      </c>
      <c r="I4225" s="318">
        <v>48183</v>
      </c>
      <c r="J4225" s="315"/>
      <c r="K4225" s="315">
        <v>4922</v>
      </c>
      <c r="L4225" s="315" t="s">
        <v>2753</v>
      </c>
      <c r="M4225" s="315" t="s">
        <v>764</v>
      </c>
      <c r="N4225" s="315" t="s">
        <v>755</v>
      </c>
      <c r="O4225" s="315"/>
      <c r="P4225" s="315"/>
      <c r="Q4225" s="315"/>
    </row>
    <row r="4226" spans="1:17">
      <c r="A4226" s="315" t="s">
        <v>750</v>
      </c>
      <c r="B4226" s="315" t="s">
        <v>2095</v>
      </c>
      <c r="C4226" s="315" t="s">
        <v>2098</v>
      </c>
      <c r="D4226" s="316">
        <v>6.4</v>
      </c>
      <c r="E4226" s="317">
        <v>6824.7999999999993</v>
      </c>
      <c r="F4226" s="317">
        <v>4739.4500000000007</v>
      </c>
      <c r="G4226" s="318">
        <v>39570</v>
      </c>
      <c r="H4226" s="318">
        <v>39927</v>
      </c>
      <c r="I4226" s="318">
        <v>49309</v>
      </c>
      <c r="J4226" s="315"/>
      <c r="K4226" s="315">
        <v>3946</v>
      </c>
      <c r="L4226" s="315" t="s">
        <v>3670</v>
      </c>
      <c r="M4226" s="315" t="s">
        <v>754</v>
      </c>
      <c r="N4226" s="315" t="s">
        <v>750</v>
      </c>
      <c r="O4226" s="315"/>
      <c r="P4226" s="315"/>
      <c r="Q4226" s="315"/>
    </row>
    <row r="4227" spans="1:17">
      <c r="A4227" s="315" t="s">
        <v>755</v>
      </c>
      <c r="B4227" s="315" t="s">
        <v>2095</v>
      </c>
      <c r="C4227" s="315" t="s">
        <v>2098</v>
      </c>
      <c r="D4227" s="316">
        <v>6.4</v>
      </c>
      <c r="E4227" s="317">
        <v>4667</v>
      </c>
      <c r="F4227" s="317">
        <v>3500.25</v>
      </c>
      <c r="G4227" s="318">
        <v>39597</v>
      </c>
      <c r="H4227" s="318">
        <v>39559</v>
      </c>
      <c r="I4227" s="318">
        <v>48944</v>
      </c>
      <c r="J4227" s="315"/>
      <c r="K4227" s="315">
        <v>6103</v>
      </c>
      <c r="L4227" s="315" t="s">
        <v>2100</v>
      </c>
      <c r="M4227" s="315" t="s">
        <v>788</v>
      </c>
      <c r="N4227" s="315" t="s">
        <v>755</v>
      </c>
      <c r="O4227" s="315"/>
      <c r="P4227" s="315"/>
      <c r="Q4227" s="315"/>
    </row>
    <row r="4228" spans="1:17">
      <c r="A4228" s="315" t="s">
        <v>755</v>
      </c>
      <c r="B4228" s="315" t="s">
        <v>2095</v>
      </c>
      <c r="C4228" s="315" t="s">
        <v>2096</v>
      </c>
      <c r="D4228" s="316">
        <v>6.4</v>
      </c>
      <c r="E4228" s="317">
        <v>5961</v>
      </c>
      <c r="F4228" s="317">
        <v>3528.91</v>
      </c>
      <c r="G4228" s="318">
        <v>39570</v>
      </c>
      <c r="H4228" s="318">
        <v>40878</v>
      </c>
      <c r="I4228" s="318">
        <v>50040</v>
      </c>
      <c r="J4228" s="315"/>
      <c r="K4228" s="315">
        <v>6472</v>
      </c>
      <c r="L4228" s="315" t="s">
        <v>2461</v>
      </c>
      <c r="M4228" s="315" t="s">
        <v>1365</v>
      </c>
      <c r="N4228" s="315" t="s">
        <v>755</v>
      </c>
      <c r="O4228" s="315"/>
      <c r="P4228" s="315"/>
      <c r="Q4228" s="315"/>
    </row>
    <row r="4229" spans="1:17">
      <c r="A4229" s="315" t="s">
        <v>755</v>
      </c>
      <c r="B4229" s="315" t="s">
        <v>2095</v>
      </c>
      <c r="C4229" s="315" t="s">
        <v>2098</v>
      </c>
      <c r="D4229" s="316">
        <v>6.4</v>
      </c>
      <c r="E4229" s="317">
        <v>5952.01</v>
      </c>
      <c r="F4229" s="317">
        <v>4464.01</v>
      </c>
      <c r="G4229" s="318">
        <v>39573</v>
      </c>
      <c r="H4229" s="318">
        <v>39431</v>
      </c>
      <c r="I4229" s="318">
        <v>48549</v>
      </c>
      <c r="J4229" s="315"/>
      <c r="K4229" s="315">
        <v>8820</v>
      </c>
      <c r="L4229" s="315" t="s">
        <v>1301</v>
      </c>
      <c r="M4229" s="315" t="s">
        <v>784</v>
      </c>
      <c r="N4229" s="315" t="s">
        <v>755</v>
      </c>
      <c r="O4229" s="315"/>
      <c r="P4229" s="315"/>
      <c r="Q4229" s="315"/>
    </row>
    <row r="4230" spans="1:17">
      <c r="A4230" s="315" t="s">
        <v>755</v>
      </c>
      <c r="B4230" s="315" t="s">
        <v>2095</v>
      </c>
      <c r="C4230" s="315" t="s">
        <v>2098</v>
      </c>
      <c r="D4230" s="316">
        <v>6.4</v>
      </c>
      <c r="E4230" s="317">
        <v>6356</v>
      </c>
      <c r="F4230" s="317">
        <v>4767</v>
      </c>
      <c r="G4230" s="318">
        <v>39581</v>
      </c>
      <c r="H4230" s="318">
        <v>39387</v>
      </c>
      <c r="I4230" s="318">
        <v>48549</v>
      </c>
      <c r="J4230" s="315"/>
      <c r="K4230" s="315">
        <v>9650</v>
      </c>
      <c r="L4230" s="315" t="s">
        <v>1926</v>
      </c>
      <c r="M4230" s="315" t="s">
        <v>770</v>
      </c>
      <c r="N4230" s="315" t="s">
        <v>755</v>
      </c>
      <c r="O4230" s="315"/>
      <c r="P4230" s="315"/>
      <c r="Q4230" s="315"/>
    </row>
    <row r="4231" spans="1:17">
      <c r="A4231" s="315" t="s">
        <v>755</v>
      </c>
      <c r="B4231" s="315" t="s">
        <v>2095</v>
      </c>
      <c r="C4231" s="315" t="s">
        <v>2098</v>
      </c>
      <c r="D4231" s="316">
        <v>6.4</v>
      </c>
      <c r="E4231" s="317">
        <v>7349</v>
      </c>
      <c r="F4231" s="317">
        <v>5511.75</v>
      </c>
      <c r="G4231" s="318">
        <v>39580</v>
      </c>
      <c r="H4231" s="318">
        <v>39709</v>
      </c>
      <c r="I4231" s="318">
        <v>48914</v>
      </c>
      <c r="J4231" s="315"/>
      <c r="K4231" s="315">
        <v>4402</v>
      </c>
      <c r="L4231" s="315" t="s">
        <v>2813</v>
      </c>
      <c r="M4231" s="315" t="s">
        <v>1484</v>
      </c>
      <c r="N4231" s="315" t="s">
        <v>755</v>
      </c>
      <c r="O4231" s="315"/>
      <c r="P4231" s="315"/>
      <c r="Q4231" s="315"/>
    </row>
    <row r="4232" spans="1:17">
      <c r="A4232" s="315" t="s">
        <v>755</v>
      </c>
      <c r="B4232" s="315" t="s">
        <v>2095</v>
      </c>
      <c r="C4232" s="315" t="s">
        <v>2098</v>
      </c>
      <c r="D4232" s="316">
        <v>6.4</v>
      </c>
      <c r="E4232" s="317">
        <v>5293.8799999999992</v>
      </c>
      <c r="F4232" s="317">
        <v>3970.43</v>
      </c>
      <c r="G4232" s="318">
        <v>39618</v>
      </c>
      <c r="H4232" s="318">
        <v>38832</v>
      </c>
      <c r="I4232" s="318">
        <v>48183</v>
      </c>
      <c r="J4232" s="315"/>
      <c r="K4232" s="315">
        <v>4104</v>
      </c>
      <c r="L4232" s="315" t="s">
        <v>2313</v>
      </c>
      <c r="M4232" s="315" t="s">
        <v>1484</v>
      </c>
      <c r="N4232" s="315" t="s">
        <v>755</v>
      </c>
      <c r="O4232" s="315"/>
      <c r="P4232" s="315"/>
      <c r="Q4232" s="315"/>
    </row>
    <row r="4233" spans="1:17">
      <c r="A4233" s="315" t="s">
        <v>750</v>
      </c>
      <c r="B4233" s="315" t="s">
        <v>2095</v>
      </c>
      <c r="C4233" s="315" t="s">
        <v>2098</v>
      </c>
      <c r="D4233" s="316">
        <v>6.4</v>
      </c>
      <c r="E4233" s="317">
        <v>6192.32</v>
      </c>
      <c r="F4233" s="317">
        <v>3944.4999999999995</v>
      </c>
      <c r="G4233" s="318">
        <v>39633</v>
      </c>
      <c r="H4233" s="318">
        <v>39766</v>
      </c>
      <c r="I4233" s="318">
        <v>48944</v>
      </c>
      <c r="J4233" s="315"/>
      <c r="K4233" s="315">
        <v>7302</v>
      </c>
      <c r="L4233" s="315" t="s">
        <v>1192</v>
      </c>
      <c r="M4233" s="315" t="s">
        <v>966</v>
      </c>
      <c r="N4233" s="315" t="s">
        <v>750</v>
      </c>
      <c r="O4233" s="315"/>
      <c r="P4233" s="315"/>
      <c r="Q4233" s="315"/>
    </row>
    <row r="4234" spans="1:17">
      <c r="A4234" s="315" t="s">
        <v>755</v>
      </c>
      <c r="B4234" s="315" t="s">
        <v>2095</v>
      </c>
      <c r="C4234" s="315" t="s">
        <v>2098</v>
      </c>
      <c r="D4234" s="316">
        <v>6.4</v>
      </c>
      <c r="E4234" s="317">
        <v>7075</v>
      </c>
      <c r="F4234" s="317">
        <v>2822.93</v>
      </c>
      <c r="G4234" s="318">
        <v>39686</v>
      </c>
      <c r="H4234" s="318">
        <v>41226</v>
      </c>
      <c r="I4234" s="318">
        <v>50405</v>
      </c>
      <c r="J4234" s="315"/>
      <c r="K4234" s="315">
        <v>8212</v>
      </c>
      <c r="L4234" s="315" t="s">
        <v>2941</v>
      </c>
      <c r="M4234" s="315" t="s">
        <v>1051</v>
      </c>
      <c r="N4234" s="315" t="s">
        <v>755</v>
      </c>
      <c r="O4234" s="315"/>
      <c r="P4234" s="315"/>
      <c r="Q4234" s="315"/>
    </row>
    <row r="4235" spans="1:17">
      <c r="A4235" s="315" t="s">
        <v>750</v>
      </c>
      <c r="B4235" s="315" t="s">
        <v>2095</v>
      </c>
      <c r="C4235" s="315" t="s">
        <v>2098</v>
      </c>
      <c r="D4235" s="316">
        <v>6.4</v>
      </c>
      <c r="E4235" s="317">
        <v>6810</v>
      </c>
      <c r="F4235" s="317">
        <v>4324.3599999999997</v>
      </c>
      <c r="G4235" s="318">
        <v>39573</v>
      </c>
      <c r="H4235" s="318">
        <v>40632</v>
      </c>
      <c r="I4235" s="318">
        <v>50040</v>
      </c>
      <c r="J4235" s="315"/>
      <c r="K4235" s="315">
        <v>1090</v>
      </c>
      <c r="L4235" s="315" t="s">
        <v>3671</v>
      </c>
      <c r="M4235" s="315" t="s">
        <v>766</v>
      </c>
      <c r="N4235" s="315" t="s">
        <v>750</v>
      </c>
      <c r="O4235" s="315"/>
      <c r="P4235" s="315"/>
      <c r="Q4235" s="315"/>
    </row>
    <row r="4236" spans="1:17">
      <c r="A4236" s="315" t="s">
        <v>755</v>
      </c>
      <c r="B4236" s="315" t="s">
        <v>2095</v>
      </c>
      <c r="C4236" s="315" t="s">
        <v>2098</v>
      </c>
      <c r="D4236" s="316">
        <v>6.4</v>
      </c>
      <c r="E4236" s="317">
        <v>6592</v>
      </c>
      <c r="F4236" s="317">
        <v>3480.57</v>
      </c>
      <c r="G4236" s="318">
        <v>39700</v>
      </c>
      <c r="H4236" s="318">
        <v>39700</v>
      </c>
      <c r="I4236" s="318">
        <v>48944</v>
      </c>
      <c r="J4236" s="315"/>
      <c r="K4236" s="315">
        <v>8483</v>
      </c>
      <c r="L4236" s="315" t="s">
        <v>3672</v>
      </c>
      <c r="M4236" s="315" t="s">
        <v>784</v>
      </c>
      <c r="N4236" s="315" t="s">
        <v>755</v>
      </c>
      <c r="O4236" s="315"/>
      <c r="P4236" s="315"/>
      <c r="Q4236" s="315"/>
    </row>
    <row r="4237" spans="1:17">
      <c r="A4237" s="315" t="s">
        <v>755</v>
      </c>
      <c r="B4237" s="315" t="s">
        <v>2095</v>
      </c>
      <c r="C4237" s="315" t="s">
        <v>2098</v>
      </c>
      <c r="D4237" s="316">
        <v>6.4</v>
      </c>
      <c r="E4237" s="317">
        <v>6752</v>
      </c>
      <c r="F4237" s="317">
        <v>5064</v>
      </c>
      <c r="G4237" s="318">
        <v>39721</v>
      </c>
      <c r="H4237" s="318">
        <v>40065</v>
      </c>
      <c r="I4237" s="318">
        <v>49309</v>
      </c>
      <c r="J4237" s="315"/>
      <c r="K4237" s="315">
        <v>5722</v>
      </c>
      <c r="L4237" s="315" t="s">
        <v>3673</v>
      </c>
      <c r="M4237" s="315" t="s">
        <v>776</v>
      </c>
      <c r="N4237" s="315" t="s">
        <v>755</v>
      </c>
      <c r="O4237" s="315"/>
      <c r="P4237" s="315"/>
      <c r="Q4237" s="315"/>
    </row>
    <row r="4238" spans="1:17">
      <c r="A4238" s="315" t="s">
        <v>750</v>
      </c>
      <c r="B4238" s="315" t="s">
        <v>2095</v>
      </c>
      <c r="C4238" s="315" t="s">
        <v>2098</v>
      </c>
      <c r="D4238" s="316">
        <v>6.4</v>
      </c>
      <c r="E4238" s="317">
        <v>6284</v>
      </c>
      <c r="F4238" s="317">
        <v>4713</v>
      </c>
      <c r="G4238" s="318">
        <v>39570</v>
      </c>
      <c r="H4238" s="318">
        <v>39596</v>
      </c>
      <c r="I4238" s="318">
        <v>48944</v>
      </c>
      <c r="J4238" s="315"/>
      <c r="K4238" s="315">
        <v>1037</v>
      </c>
      <c r="L4238" s="315" t="s">
        <v>3467</v>
      </c>
      <c r="M4238" s="315" t="s">
        <v>766</v>
      </c>
      <c r="N4238" s="315" t="s">
        <v>750</v>
      </c>
      <c r="O4238" s="315"/>
      <c r="P4238" s="315"/>
      <c r="Q4238" s="315"/>
    </row>
    <row r="4239" spans="1:17">
      <c r="A4239" s="315" t="s">
        <v>755</v>
      </c>
      <c r="B4239" s="315" t="s">
        <v>2095</v>
      </c>
      <c r="C4239" s="315" t="s">
        <v>2098</v>
      </c>
      <c r="D4239" s="316">
        <v>6.4</v>
      </c>
      <c r="E4239" s="317">
        <v>7103</v>
      </c>
      <c r="F4239" s="317">
        <v>5327.25</v>
      </c>
      <c r="G4239" s="318">
        <v>39799</v>
      </c>
      <c r="H4239" s="318">
        <v>39988</v>
      </c>
      <c r="I4239" s="318">
        <v>49309</v>
      </c>
      <c r="J4239" s="315"/>
      <c r="K4239" s="315">
        <v>1800</v>
      </c>
      <c r="L4239" s="315" t="s">
        <v>3101</v>
      </c>
      <c r="M4239" s="315" t="s">
        <v>766</v>
      </c>
      <c r="N4239" s="315" t="s">
        <v>755</v>
      </c>
      <c r="O4239" s="315"/>
      <c r="P4239" s="315"/>
      <c r="Q4239" s="315"/>
    </row>
    <row r="4240" spans="1:17">
      <c r="A4240" s="315" t="s">
        <v>755</v>
      </c>
      <c r="B4240" s="315" t="s">
        <v>2095</v>
      </c>
      <c r="C4240" s="315" t="s">
        <v>2098</v>
      </c>
      <c r="D4240" s="316">
        <v>6.4</v>
      </c>
      <c r="E4240" s="317">
        <v>5163</v>
      </c>
      <c r="F4240" s="317">
        <v>3175.26</v>
      </c>
      <c r="G4240" s="318">
        <v>40127</v>
      </c>
      <c r="H4240" s="318">
        <v>40282</v>
      </c>
      <c r="I4240" s="318">
        <v>49674</v>
      </c>
      <c r="J4240" s="315"/>
      <c r="K4240" s="315">
        <v>9472</v>
      </c>
      <c r="L4240" s="315" t="s">
        <v>2333</v>
      </c>
      <c r="M4240" s="315" t="s">
        <v>770</v>
      </c>
      <c r="N4240" s="315" t="s">
        <v>755</v>
      </c>
      <c r="O4240" s="315"/>
      <c r="P4240" s="315"/>
      <c r="Q4240" s="315"/>
    </row>
    <row r="4241" spans="1:17">
      <c r="A4241" s="315" t="s">
        <v>755</v>
      </c>
      <c r="B4241" s="315" t="s">
        <v>2095</v>
      </c>
      <c r="C4241" s="315" t="s">
        <v>2098</v>
      </c>
      <c r="D4241" s="316">
        <v>6.4</v>
      </c>
      <c r="E4241" s="317">
        <v>7254</v>
      </c>
      <c r="F4241" s="317">
        <v>2408.3199999999997</v>
      </c>
      <c r="G4241" s="318">
        <v>40035</v>
      </c>
      <c r="H4241" s="318">
        <v>41521</v>
      </c>
      <c r="I4241" s="318">
        <v>50770</v>
      </c>
      <c r="J4241" s="315"/>
      <c r="K4241" s="315">
        <v>6221</v>
      </c>
      <c r="L4241" s="315" t="s">
        <v>1273</v>
      </c>
      <c r="M4241" s="315" t="s">
        <v>788</v>
      </c>
      <c r="N4241" s="315" t="s">
        <v>755</v>
      </c>
      <c r="O4241" s="315"/>
      <c r="P4241" s="315"/>
      <c r="Q4241" s="315"/>
    </row>
    <row r="4242" spans="1:17">
      <c r="A4242" s="315" t="s">
        <v>750</v>
      </c>
      <c r="B4242" s="315" t="s">
        <v>2095</v>
      </c>
      <c r="C4242" s="315" t="s">
        <v>2098</v>
      </c>
      <c r="D4242" s="316">
        <v>6.4</v>
      </c>
      <c r="E4242" s="317">
        <v>7372.76</v>
      </c>
      <c r="F4242" s="317">
        <v>5529.58</v>
      </c>
      <c r="G4242" s="318">
        <v>40165</v>
      </c>
      <c r="H4242" s="318">
        <v>40154</v>
      </c>
      <c r="I4242" s="318">
        <v>49309</v>
      </c>
      <c r="J4242" s="315"/>
      <c r="K4242" s="315">
        <v>7302</v>
      </c>
      <c r="L4242" s="315" t="s">
        <v>1192</v>
      </c>
      <c r="M4242" s="315" t="s">
        <v>966</v>
      </c>
      <c r="N4242" s="315" t="s">
        <v>750</v>
      </c>
      <c r="O4242" s="315"/>
      <c r="P4242" s="315"/>
      <c r="Q4242" s="315"/>
    </row>
    <row r="4243" spans="1:17">
      <c r="A4243" s="315" t="s">
        <v>755</v>
      </c>
      <c r="B4243" s="315" t="s">
        <v>2095</v>
      </c>
      <c r="C4243" s="315" t="s">
        <v>2098</v>
      </c>
      <c r="D4243" s="316">
        <v>6.4</v>
      </c>
      <c r="E4243" s="317">
        <v>6903</v>
      </c>
      <c r="F4243" s="317">
        <v>3334.1600000000003</v>
      </c>
      <c r="G4243" s="318">
        <v>40170</v>
      </c>
      <c r="H4243" s="318">
        <v>40732</v>
      </c>
      <c r="I4243" s="318">
        <v>50040</v>
      </c>
      <c r="J4243" s="315"/>
      <c r="K4243" s="315">
        <v>3661</v>
      </c>
      <c r="L4243" s="315" t="s">
        <v>1960</v>
      </c>
      <c r="M4243" s="315" t="s">
        <v>764</v>
      </c>
      <c r="N4243" s="315" t="s">
        <v>755</v>
      </c>
      <c r="O4243" s="315"/>
      <c r="P4243" s="315"/>
      <c r="Q4243" s="315"/>
    </row>
    <row r="4244" spans="1:17">
      <c r="A4244" s="315" t="s">
        <v>750</v>
      </c>
      <c r="B4244" s="315" t="s">
        <v>2095</v>
      </c>
      <c r="C4244" s="315" t="s">
        <v>2098</v>
      </c>
      <c r="D4244" s="316">
        <v>6.4</v>
      </c>
      <c r="E4244" s="317">
        <v>5854</v>
      </c>
      <c r="F4244" s="317">
        <v>3333.53</v>
      </c>
      <c r="G4244" s="318">
        <v>40207</v>
      </c>
      <c r="H4244" s="318">
        <v>40267</v>
      </c>
      <c r="I4244" s="318">
        <v>49674</v>
      </c>
      <c r="J4244" s="315"/>
      <c r="K4244" s="315">
        <v>1450</v>
      </c>
      <c r="L4244" s="315" t="s">
        <v>773</v>
      </c>
      <c r="M4244" s="315" t="s">
        <v>766</v>
      </c>
      <c r="N4244" s="315" t="s">
        <v>750</v>
      </c>
      <c r="O4244" s="315"/>
      <c r="P4244" s="315"/>
      <c r="Q4244" s="315"/>
    </row>
    <row r="4245" spans="1:17">
      <c r="A4245" s="315" t="s">
        <v>755</v>
      </c>
      <c r="B4245" s="315" t="s">
        <v>2095</v>
      </c>
      <c r="C4245" s="315" t="s">
        <v>2098</v>
      </c>
      <c r="D4245" s="316">
        <v>6.4</v>
      </c>
      <c r="E4245" s="317">
        <v>6456</v>
      </c>
      <c r="F4245" s="317">
        <v>2143.39</v>
      </c>
      <c r="G4245" s="318">
        <v>40218</v>
      </c>
      <c r="H4245" s="318">
        <v>41457</v>
      </c>
      <c r="I4245" s="318">
        <v>50770</v>
      </c>
      <c r="J4245" s="315"/>
      <c r="K4245" s="315">
        <v>3210</v>
      </c>
      <c r="L4245" s="315" t="s">
        <v>828</v>
      </c>
      <c r="M4245" s="315" t="s">
        <v>761</v>
      </c>
      <c r="N4245" s="315" t="s">
        <v>755</v>
      </c>
      <c r="O4245" s="315"/>
      <c r="P4245" s="315"/>
      <c r="Q4245" s="315"/>
    </row>
    <row r="4246" spans="1:17">
      <c r="A4246" s="315" t="s">
        <v>755</v>
      </c>
      <c r="B4246" s="315" t="s">
        <v>2095</v>
      </c>
      <c r="C4246" s="315" t="s">
        <v>2098</v>
      </c>
      <c r="D4246" s="316">
        <v>6.4</v>
      </c>
      <c r="E4246" s="317">
        <v>5241</v>
      </c>
      <c r="F4246" s="317">
        <v>1740</v>
      </c>
      <c r="G4246" s="318">
        <v>40218</v>
      </c>
      <c r="H4246" s="318">
        <v>41625</v>
      </c>
      <c r="I4246" s="318">
        <v>50770</v>
      </c>
      <c r="J4246" s="315"/>
      <c r="K4246" s="315">
        <v>3210</v>
      </c>
      <c r="L4246" s="315" t="s">
        <v>828</v>
      </c>
      <c r="M4246" s="315" t="s">
        <v>761</v>
      </c>
      <c r="N4246" s="315" t="s">
        <v>755</v>
      </c>
      <c r="O4246" s="315"/>
      <c r="P4246" s="315"/>
      <c r="Q4246" s="315"/>
    </row>
    <row r="4247" spans="1:17">
      <c r="A4247" s="315" t="s">
        <v>755</v>
      </c>
      <c r="B4247" s="315" t="s">
        <v>2095</v>
      </c>
      <c r="C4247" s="315" t="s">
        <v>2098</v>
      </c>
      <c r="D4247" s="316">
        <v>6.4</v>
      </c>
      <c r="E4247" s="317">
        <v>6655</v>
      </c>
      <c r="F4247" s="317">
        <v>4092.83</v>
      </c>
      <c r="G4247" s="318">
        <v>40282</v>
      </c>
      <c r="H4247" s="318">
        <v>40284</v>
      </c>
      <c r="I4247" s="318">
        <v>49674</v>
      </c>
      <c r="J4247" s="315"/>
      <c r="K4247" s="315">
        <v>5037</v>
      </c>
      <c r="L4247" s="315" t="s">
        <v>2971</v>
      </c>
      <c r="M4247" s="315" t="s">
        <v>776</v>
      </c>
      <c r="N4247" s="315" t="s">
        <v>755</v>
      </c>
      <c r="O4247" s="315"/>
      <c r="P4247" s="315"/>
      <c r="Q4247" s="315"/>
    </row>
    <row r="4248" spans="1:17">
      <c r="A4248" s="315" t="s">
        <v>755</v>
      </c>
      <c r="B4248" s="315" t="s">
        <v>2095</v>
      </c>
      <c r="C4248" s="315" t="s">
        <v>2098</v>
      </c>
      <c r="D4248" s="316">
        <v>6.4</v>
      </c>
      <c r="E4248" s="317">
        <v>6004</v>
      </c>
      <c r="F4248" s="317">
        <v>3470.31</v>
      </c>
      <c r="G4248" s="318">
        <v>40301</v>
      </c>
      <c r="H4248" s="318">
        <v>40380</v>
      </c>
      <c r="I4248" s="318">
        <v>49674</v>
      </c>
      <c r="J4248" s="315"/>
      <c r="K4248" s="315">
        <v>1675</v>
      </c>
      <c r="L4248" s="315" t="s">
        <v>3674</v>
      </c>
      <c r="M4248" s="315" t="s">
        <v>761</v>
      </c>
      <c r="N4248" s="315" t="s">
        <v>755</v>
      </c>
      <c r="O4248" s="315"/>
      <c r="P4248" s="315"/>
      <c r="Q4248" s="315"/>
    </row>
    <row r="4249" spans="1:17">
      <c r="A4249" s="315" t="s">
        <v>755</v>
      </c>
      <c r="B4249" s="315" t="s">
        <v>2095</v>
      </c>
      <c r="C4249" s="315" t="s">
        <v>2098</v>
      </c>
      <c r="D4249" s="316">
        <v>6.4</v>
      </c>
      <c r="E4249" s="317">
        <v>7285</v>
      </c>
      <c r="F4249" s="317">
        <v>4480.29</v>
      </c>
      <c r="G4249" s="318">
        <v>40413</v>
      </c>
      <c r="H4249" s="318">
        <v>40493</v>
      </c>
      <c r="I4249" s="318">
        <v>49674</v>
      </c>
      <c r="J4249" s="315"/>
      <c r="K4249" s="315">
        <v>1066</v>
      </c>
      <c r="L4249" s="315" t="s">
        <v>2194</v>
      </c>
      <c r="M4249" s="315" t="s">
        <v>766</v>
      </c>
      <c r="N4249" s="315" t="s">
        <v>755</v>
      </c>
      <c r="O4249" s="315"/>
      <c r="P4249" s="315"/>
      <c r="Q4249" s="315"/>
    </row>
    <row r="4250" spans="1:17">
      <c r="A4250" s="315" t="s">
        <v>755</v>
      </c>
      <c r="B4250" s="315" t="s">
        <v>2095</v>
      </c>
      <c r="C4250" s="315" t="s">
        <v>2098</v>
      </c>
      <c r="D4250" s="316">
        <v>6.4</v>
      </c>
      <c r="E4250" s="317">
        <v>6657</v>
      </c>
      <c r="F4250" s="317">
        <v>4094.0599999999995</v>
      </c>
      <c r="G4250" s="318">
        <v>40413</v>
      </c>
      <c r="H4250" s="318">
        <v>40330</v>
      </c>
      <c r="I4250" s="318">
        <v>49674</v>
      </c>
      <c r="J4250" s="315"/>
      <c r="K4250" s="315">
        <v>4417</v>
      </c>
      <c r="L4250" s="315" t="s">
        <v>2450</v>
      </c>
      <c r="M4250" s="315" t="s">
        <v>1484</v>
      </c>
      <c r="N4250" s="315" t="s">
        <v>755</v>
      </c>
      <c r="O4250" s="315"/>
      <c r="P4250" s="315"/>
      <c r="Q4250" s="315"/>
    </row>
    <row r="4251" spans="1:17">
      <c r="A4251" s="315" t="s">
        <v>755</v>
      </c>
      <c r="B4251" s="315" t="s">
        <v>2095</v>
      </c>
      <c r="C4251" s="315" t="s">
        <v>2098</v>
      </c>
      <c r="D4251" s="316">
        <v>6.4</v>
      </c>
      <c r="E4251" s="317">
        <v>6006</v>
      </c>
      <c r="F4251" s="317">
        <v>3693.7</v>
      </c>
      <c r="G4251" s="318">
        <v>40420</v>
      </c>
      <c r="H4251" s="318">
        <v>40532</v>
      </c>
      <c r="I4251" s="318">
        <v>49674</v>
      </c>
      <c r="J4251" s="315"/>
      <c r="K4251" s="315">
        <v>3123</v>
      </c>
      <c r="L4251" s="315" t="s">
        <v>2171</v>
      </c>
      <c r="M4251" s="315" t="s">
        <v>764</v>
      </c>
      <c r="N4251" s="315" t="s">
        <v>755</v>
      </c>
      <c r="O4251" s="315"/>
      <c r="P4251" s="315"/>
      <c r="Q4251" s="315"/>
    </row>
    <row r="4252" spans="1:17">
      <c r="A4252" s="315" t="s">
        <v>755</v>
      </c>
      <c r="B4252" s="315" t="s">
        <v>2095</v>
      </c>
      <c r="C4252" s="315" t="s">
        <v>2098</v>
      </c>
      <c r="D4252" s="316">
        <v>6.4</v>
      </c>
      <c r="E4252" s="317">
        <v>6064.52</v>
      </c>
      <c r="F4252" s="317">
        <v>3729.6899999999996</v>
      </c>
      <c r="G4252" s="318">
        <v>40445</v>
      </c>
      <c r="H4252" s="318">
        <v>40497</v>
      </c>
      <c r="I4252" s="318">
        <v>49674</v>
      </c>
      <c r="J4252" s="315"/>
      <c r="K4252" s="315">
        <v>4058</v>
      </c>
      <c r="L4252" s="315" t="s">
        <v>2059</v>
      </c>
      <c r="M4252" s="315" t="s">
        <v>2060</v>
      </c>
      <c r="N4252" s="315" t="s">
        <v>755</v>
      </c>
      <c r="O4252" s="315"/>
      <c r="P4252" s="315"/>
      <c r="Q4252" s="315"/>
    </row>
    <row r="4253" spans="1:17">
      <c r="A4253" s="315" t="s">
        <v>755</v>
      </c>
      <c r="B4253" s="315" t="s">
        <v>2095</v>
      </c>
      <c r="C4253" s="315" t="s">
        <v>2098</v>
      </c>
      <c r="D4253" s="316">
        <v>6.4</v>
      </c>
      <c r="E4253" s="317">
        <v>6366.14</v>
      </c>
      <c r="F4253" s="317">
        <v>3074.8399999999997</v>
      </c>
      <c r="G4253" s="318">
        <v>40532</v>
      </c>
      <c r="H4253" s="318">
        <v>40722</v>
      </c>
      <c r="I4253" s="318">
        <v>50040</v>
      </c>
      <c r="J4253" s="315"/>
      <c r="K4253" s="315">
        <v>4581</v>
      </c>
      <c r="L4253" s="315" t="s">
        <v>3609</v>
      </c>
      <c r="M4253" s="315" t="s">
        <v>1296</v>
      </c>
      <c r="N4253" s="315" t="s">
        <v>755</v>
      </c>
      <c r="O4253" s="315"/>
      <c r="P4253" s="315"/>
      <c r="Q4253" s="315"/>
    </row>
    <row r="4254" spans="1:17">
      <c r="A4254" s="315" t="s">
        <v>755</v>
      </c>
      <c r="B4254" s="315" t="s">
        <v>2095</v>
      </c>
      <c r="C4254" s="315" t="s">
        <v>2098</v>
      </c>
      <c r="D4254" s="316">
        <v>6.4</v>
      </c>
      <c r="E4254" s="317">
        <v>5367.01</v>
      </c>
      <c r="F4254" s="317">
        <v>1781.84</v>
      </c>
      <c r="G4254" s="318">
        <v>40623</v>
      </c>
      <c r="H4254" s="318">
        <v>41467</v>
      </c>
      <c r="I4254" s="318">
        <v>50770</v>
      </c>
      <c r="J4254" s="315"/>
      <c r="K4254" s="315">
        <v>8303</v>
      </c>
      <c r="L4254" s="315" t="s">
        <v>2947</v>
      </c>
      <c r="M4254" s="315" t="s">
        <v>784</v>
      </c>
      <c r="N4254" s="315" t="s">
        <v>755</v>
      </c>
      <c r="O4254" s="315"/>
      <c r="P4254" s="315"/>
      <c r="Q4254" s="315"/>
    </row>
    <row r="4255" spans="1:17">
      <c r="A4255" s="315" t="s">
        <v>755</v>
      </c>
      <c r="B4255" s="315" t="s">
        <v>2095</v>
      </c>
      <c r="C4255" s="315" t="s">
        <v>2098</v>
      </c>
      <c r="D4255" s="316">
        <v>6.4</v>
      </c>
      <c r="E4255" s="317">
        <v>6237</v>
      </c>
      <c r="F4255" s="317">
        <v>3012.4700000000003</v>
      </c>
      <c r="G4255" s="318">
        <v>40642</v>
      </c>
      <c r="H4255" s="318">
        <v>40765</v>
      </c>
      <c r="I4255" s="318">
        <v>50040</v>
      </c>
      <c r="J4255" s="315"/>
      <c r="K4255" s="315">
        <v>6064</v>
      </c>
      <c r="L4255" s="315" t="s">
        <v>2840</v>
      </c>
      <c r="M4255" s="315" t="s">
        <v>1017</v>
      </c>
      <c r="N4255" s="315" t="s">
        <v>755</v>
      </c>
      <c r="O4255" s="315"/>
      <c r="P4255" s="315"/>
      <c r="Q4255" s="315"/>
    </row>
    <row r="4256" spans="1:17">
      <c r="A4256" s="315" t="s">
        <v>750</v>
      </c>
      <c r="B4256" s="315" t="s">
        <v>2095</v>
      </c>
      <c r="C4256" s="315" t="s">
        <v>2098</v>
      </c>
      <c r="D4256" s="316">
        <v>6.4</v>
      </c>
      <c r="E4256" s="317">
        <v>6784</v>
      </c>
      <c r="F4256" s="317">
        <v>3276.67</v>
      </c>
      <c r="G4256" s="318">
        <v>40682</v>
      </c>
      <c r="H4256" s="318">
        <v>40732</v>
      </c>
      <c r="I4256" s="318">
        <v>50040</v>
      </c>
      <c r="J4256" s="315"/>
      <c r="K4256" s="315">
        <v>4495</v>
      </c>
      <c r="L4256" s="315" t="s">
        <v>3675</v>
      </c>
      <c r="M4256" s="315" t="s">
        <v>1484</v>
      </c>
      <c r="N4256" s="315" t="s">
        <v>750</v>
      </c>
      <c r="O4256" s="315"/>
      <c r="P4256" s="315"/>
      <c r="Q4256" s="315"/>
    </row>
    <row r="4257" spans="1:17">
      <c r="A4257" s="315" t="s">
        <v>755</v>
      </c>
      <c r="B4257" s="315" t="s">
        <v>2095</v>
      </c>
      <c r="C4257" s="315" t="s">
        <v>2096</v>
      </c>
      <c r="D4257" s="316">
        <v>6.4</v>
      </c>
      <c r="E4257" s="317">
        <v>2888.2799999999997</v>
      </c>
      <c r="F4257" s="317">
        <v>1709.87</v>
      </c>
      <c r="G4257" s="318">
        <v>40695</v>
      </c>
      <c r="H4257" s="318">
        <v>40827</v>
      </c>
      <c r="I4257" s="318">
        <v>50040</v>
      </c>
      <c r="J4257" s="315"/>
      <c r="K4257" s="315">
        <v>8408</v>
      </c>
      <c r="L4257" s="315" t="s">
        <v>2085</v>
      </c>
      <c r="M4257" s="315" t="s">
        <v>784</v>
      </c>
      <c r="N4257" s="315" t="s">
        <v>755</v>
      </c>
      <c r="O4257" s="315"/>
      <c r="P4257" s="315"/>
      <c r="Q4257" s="315"/>
    </row>
    <row r="4258" spans="1:17">
      <c r="A4258" s="315" t="s">
        <v>755</v>
      </c>
      <c r="B4258" s="315" t="s">
        <v>2095</v>
      </c>
      <c r="C4258" s="315" t="s">
        <v>2098</v>
      </c>
      <c r="D4258" s="316">
        <v>6.4</v>
      </c>
      <c r="E4258" s="317">
        <v>3860</v>
      </c>
      <c r="F4258" s="317">
        <v>1864.38</v>
      </c>
      <c r="G4258" s="318">
        <v>40710</v>
      </c>
      <c r="H4258" s="318">
        <v>40813</v>
      </c>
      <c r="I4258" s="318">
        <v>50040</v>
      </c>
      <c r="J4258" s="315"/>
      <c r="K4258" s="315">
        <v>4563</v>
      </c>
      <c r="L4258" s="315" t="s">
        <v>2690</v>
      </c>
      <c r="M4258" s="315" t="s">
        <v>1296</v>
      </c>
      <c r="N4258" s="315" t="s">
        <v>755</v>
      </c>
      <c r="O4258" s="315"/>
      <c r="P4258" s="315"/>
      <c r="Q4258" s="315"/>
    </row>
    <row r="4259" spans="1:17">
      <c r="A4259" s="315" t="s">
        <v>755</v>
      </c>
      <c r="B4259" s="315" t="s">
        <v>2095</v>
      </c>
      <c r="C4259" s="315" t="s">
        <v>2096</v>
      </c>
      <c r="D4259" s="316">
        <v>6.4</v>
      </c>
      <c r="E4259" s="317">
        <v>6058</v>
      </c>
      <c r="F4259" s="317">
        <v>3586.33</v>
      </c>
      <c r="G4259" s="318">
        <v>40738</v>
      </c>
      <c r="H4259" s="318">
        <v>40753</v>
      </c>
      <c r="I4259" s="318">
        <v>50040</v>
      </c>
      <c r="J4259" s="315"/>
      <c r="K4259" s="315">
        <v>6565</v>
      </c>
      <c r="L4259" s="315" t="s">
        <v>3676</v>
      </c>
      <c r="M4259" s="315" t="s">
        <v>966</v>
      </c>
      <c r="N4259" s="315" t="s">
        <v>755</v>
      </c>
      <c r="O4259" s="315"/>
      <c r="P4259" s="315"/>
      <c r="Q4259" s="315"/>
    </row>
    <row r="4260" spans="1:17">
      <c r="A4260" s="315" t="s">
        <v>755</v>
      </c>
      <c r="B4260" s="315" t="s">
        <v>2095</v>
      </c>
      <c r="C4260" s="315" t="s">
        <v>2096</v>
      </c>
      <c r="D4260" s="316">
        <v>6.4</v>
      </c>
      <c r="E4260" s="317">
        <v>3200</v>
      </c>
      <c r="F4260" s="317">
        <v>1894.4</v>
      </c>
      <c r="G4260" s="318">
        <v>40855</v>
      </c>
      <c r="H4260" s="318">
        <v>40882</v>
      </c>
      <c r="I4260" s="318">
        <v>50040</v>
      </c>
      <c r="J4260" s="315"/>
      <c r="K4260" s="315">
        <v>3658</v>
      </c>
      <c r="L4260" s="315" t="s">
        <v>2743</v>
      </c>
      <c r="M4260" s="315" t="s">
        <v>764</v>
      </c>
      <c r="N4260" s="315" t="s">
        <v>755</v>
      </c>
      <c r="O4260" s="315"/>
      <c r="P4260" s="315"/>
      <c r="Q4260" s="315"/>
    </row>
    <row r="4261" spans="1:17">
      <c r="A4261" s="315" t="s">
        <v>755</v>
      </c>
      <c r="B4261" s="315" t="s">
        <v>2095</v>
      </c>
      <c r="C4261" s="315" t="s">
        <v>2096</v>
      </c>
      <c r="D4261" s="316">
        <v>6.4</v>
      </c>
      <c r="E4261" s="317">
        <v>416.28</v>
      </c>
      <c r="F4261" s="317">
        <v>203.14</v>
      </c>
      <c r="G4261" s="318">
        <v>40827</v>
      </c>
      <c r="H4261" s="318">
        <v>41176</v>
      </c>
      <c r="I4261" s="318">
        <v>50405</v>
      </c>
      <c r="J4261" s="315"/>
      <c r="K4261" s="315">
        <v>7212</v>
      </c>
      <c r="L4261" s="315" t="s">
        <v>3677</v>
      </c>
      <c r="M4261" s="315" t="s">
        <v>966</v>
      </c>
      <c r="N4261" s="315" t="s">
        <v>755</v>
      </c>
      <c r="O4261" s="315"/>
      <c r="P4261" s="315"/>
      <c r="Q4261" s="315"/>
    </row>
    <row r="4262" spans="1:17">
      <c r="A4262" s="315" t="s">
        <v>755</v>
      </c>
      <c r="B4262" s="315" t="s">
        <v>2095</v>
      </c>
      <c r="C4262" s="315" t="s">
        <v>2096</v>
      </c>
      <c r="D4262" s="316">
        <v>6.4</v>
      </c>
      <c r="E4262" s="317">
        <v>1410</v>
      </c>
      <c r="F4262" s="317">
        <v>555.54</v>
      </c>
      <c r="G4262" s="318">
        <v>40855</v>
      </c>
      <c r="H4262" s="318">
        <v>41522</v>
      </c>
      <c r="I4262" s="318">
        <v>50770</v>
      </c>
      <c r="J4262" s="315"/>
      <c r="K4262" s="315">
        <v>1807</v>
      </c>
      <c r="L4262" s="315" t="s">
        <v>2202</v>
      </c>
      <c r="M4262" s="315" t="s">
        <v>766</v>
      </c>
      <c r="N4262" s="315" t="s">
        <v>755</v>
      </c>
      <c r="O4262" s="315"/>
      <c r="P4262" s="315"/>
      <c r="Q4262" s="315"/>
    </row>
    <row r="4263" spans="1:17">
      <c r="A4263" s="315" t="s">
        <v>755</v>
      </c>
      <c r="B4263" s="315" t="s">
        <v>2095</v>
      </c>
      <c r="C4263" s="315" t="s">
        <v>2098</v>
      </c>
      <c r="D4263" s="316">
        <v>6.43</v>
      </c>
      <c r="E4263" s="317">
        <v>5502</v>
      </c>
      <c r="F4263" s="317">
        <v>2657.46</v>
      </c>
      <c r="G4263" s="318">
        <v>40723</v>
      </c>
      <c r="H4263" s="318">
        <v>40878</v>
      </c>
      <c r="I4263" s="318">
        <v>50040</v>
      </c>
      <c r="J4263" s="315"/>
      <c r="K4263" s="315">
        <v>4500</v>
      </c>
      <c r="L4263" s="315" t="s">
        <v>320</v>
      </c>
      <c r="M4263" s="315" t="s">
        <v>1296</v>
      </c>
      <c r="N4263" s="315" t="s">
        <v>755</v>
      </c>
      <c r="O4263" s="315"/>
      <c r="P4263" s="315"/>
      <c r="Q4263" s="315"/>
    </row>
    <row r="4264" spans="1:17">
      <c r="A4264" s="315" t="s">
        <v>755</v>
      </c>
      <c r="B4264" s="315" t="s">
        <v>2095</v>
      </c>
      <c r="C4264" s="315" t="s">
        <v>2098</v>
      </c>
      <c r="D4264" s="316">
        <v>6.43</v>
      </c>
      <c r="E4264" s="317">
        <v>7385.17</v>
      </c>
      <c r="F4264" s="317">
        <v>3567.04</v>
      </c>
      <c r="G4264" s="318">
        <v>40793</v>
      </c>
      <c r="H4264" s="318">
        <v>40893</v>
      </c>
      <c r="I4264" s="318">
        <v>50040</v>
      </c>
      <c r="J4264" s="315"/>
      <c r="K4264" s="315">
        <v>4204</v>
      </c>
      <c r="L4264" s="315" t="s">
        <v>3678</v>
      </c>
      <c r="M4264" s="315" t="s">
        <v>1296</v>
      </c>
      <c r="N4264" s="315" t="s">
        <v>755</v>
      </c>
      <c r="O4264" s="315"/>
      <c r="P4264" s="315"/>
      <c r="Q4264" s="315"/>
    </row>
    <row r="4265" spans="1:17">
      <c r="A4265" s="315" t="s">
        <v>755</v>
      </c>
      <c r="B4265" s="315" t="s">
        <v>2095</v>
      </c>
      <c r="C4265" s="315" t="s">
        <v>2098</v>
      </c>
      <c r="D4265" s="316">
        <v>6.44</v>
      </c>
      <c r="E4265" s="317">
        <v>6082</v>
      </c>
      <c r="F4265" s="317">
        <v>2937.6099999999997</v>
      </c>
      <c r="G4265" s="318">
        <v>40505</v>
      </c>
      <c r="H4265" s="318">
        <v>40806</v>
      </c>
      <c r="I4265" s="318">
        <v>50040</v>
      </c>
      <c r="J4265" s="315"/>
      <c r="K4265" s="315">
        <v>3600</v>
      </c>
      <c r="L4265" s="315" t="s">
        <v>2197</v>
      </c>
      <c r="M4265" s="315" t="s">
        <v>764</v>
      </c>
      <c r="N4265" s="315" t="s">
        <v>755</v>
      </c>
      <c r="O4265" s="315"/>
      <c r="P4265" s="315"/>
      <c r="Q4265" s="315"/>
    </row>
    <row r="4266" spans="1:17">
      <c r="A4266" s="315" t="s">
        <v>755</v>
      </c>
      <c r="B4266" s="315" t="s">
        <v>2095</v>
      </c>
      <c r="C4266" s="315" t="s">
        <v>2098</v>
      </c>
      <c r="D4266" s="316">
        <v>6.44</v>
      </c>
      <c r="E4266" s="317">
        <v>6592.99</v>
      </c>
      <c r="F4266" s="317">
        <v>2188.87</v>
      </c>
      <c r="G4266" s="318">
        <v>40784</v>
      </c>
      <c r="H4266" s="318">
        <v>41389</v>
      </c>
      <c r="I4266" s="318">
        <v>50770</v>
      </c>
      <c r="J4266" s="315"/>
      <c r="K4266" s="315">
        <v>8458</v>
      </c>
      <c r="L4266" s="315" t="s">
        <v>3552</v>
      </c>
      <c r="M4266" s="315" t="s">
        <v>784</v>
      </c>
      <c r="N4266" s="315" t="s">
        <v>755</v>
      </c>
      <c r="O4266" s="315"/>
      <c r="P4266" s="315"/>
      <c r="Q4266" s="315"/>
    </row>
    <row r="4267" spans="1:17">
      <c r="A4267" s="315" t="s">
        <v>755</v>
      </c>
      <c r="B4267" s="315" t="s">
        <v>2095</v>
      </c>
      <c r="C4267" s="315" t="s">
        <v>2098</v>
      </c>
      <c r="D4267" s="316">
        <v>6.44</v>
      </c>
      <c r="E4267" s="317">
        <v>3208</v>
      </c>
      <c r="F4267" s="317">
        <v>1549.46</v>
      </c>
      <c r="G4267" s="318">
        <v>40833</v>
      </c>
      <c r="H4267" s="318">
        <v>40879</v>
      </c>
      <c r="I4267" s="318">
        <v>50040</v>
      </c>
      <c r="J4267" s="315"/>
      <c r="K4267" s="315">
        <v>3904</v>
      </c>
      <c r="L4267" s="315" t="s">
        <v>3679</v>
      </c>
      <c r="M4267" s="315" t="s">
        <v>754</v>
      </c>
      <c r="N4267" s="315" t="s">
        <v>755</v>
      </c>
      <c r="O4267" s="315"/>
      <c r="P4267" s="315"/>
      <c r="Q4267" s="315"/>
    </row>
    <row r="4268" spans="1:17">
      <c r="A4268" s="315" t="s">
        <v>755</v>
      </c>
      <c r="B4268" s="315" t="s">
        <v>2095</v>
      </c>
      <c r="C4268" s="315" t="s">
        <v>2096</v>
      </c>
      <c r="D4268" s="316">
        <v>6.45</v>
      </c>
      <c r="E4268" s="317">
        <v>4050</v>
      </c>
      <c r="F4268" s="317">
        <v>1976.4</v>
      </c>
      <c r="G4268" s="318">
        <v>40812</v>
      </c>
      <c r="H4268" s="318">
        <v>41082</v>
      </c>
      <c r="I4268" s="318">
        <v>50405</v>
      </c>
      <c r="J4268" s="315"/>
      <c r="K4268" s="315">
        <v>7412</v>
      </c>
      <c r="L4268" s="315" t="s">
        <v>3680</v>
      </c>
      <c r="M4268" s="315" t="s">
        <v>966</v>
      </c>
      <c r="N4268" s="315" t="s">
        <v>755</v>
      </c>
      <c r="O4268" s="315"/>
      <c r="P4268" s="315"/>
      <c r="Q4268" s="315"/>
    </row>
    <row r="4269" spans="1:17">
      <c r="A4269" s="315" t="s">
        <v>755</v>
      </c>
      <c r="B4269" s="315" t="s">
        <v>2095</v>
      </c>
      <c r="C4269" s="315" t="s">
        <v>2096</v>
      </c>
      <c r="D4269" s="316">
        <v>6.46</v>
      </c>
      <c r="E4269" s="317">
        <v>3085</v>
      </c>
      <c r="F4269" s="317">
        <v>1638.1399999999999</v>
      </c>
      <c r="G4269" s="318">
        <v>40850</v>
      </c>
      <c r="H4269" s="318">
        <v>40889</v>
      </c>
      <c r="I4269" s="318">
        <v>50040</v>
      </c>
      <c r="J4269" s="315"/>
      <c r="K4269" s="315">
        <v>6952</v>
      </c>
      <c r="L4269" s="315" t="s">
        <v>2167</v>
      </c>
      <c r="M4269" s="315" t="s">
        <v>811</v>
      </c>
      <c r="N4269" s="315" t="s">
        <v>755</v>
      </c>
      <c r="O4269" s="315"/>
      <c r="P4269" s="315"/>
      <c r="Q4269" s="315"/>
    </row>
    <row r="4270" spans="1:17">
      <c r="A4270" s="315" t="s">
        <v>755</v>
      </c>
      <c r="B4270" s="315" t="s">
        <v>2095</v>
      </c>
      <c r="C4270" s="315" t="s">
        <v>2098</v>
      </c>
      <c r="D4270" s="316">
        <v>6.48</v>
      </c>
      <c r="E4270" s="317">
        <v>6273</v>
      </c>
      <c r="F4270" s="317">
        <v>3857.9</v>
      </c>
      <c r="G4270" s="318">
        <v>40469</v>
      </c>
      <c r="H4270" s="318">
        <v>40534</v>
      </c>
      <c r="I4270" s="318">
        <v>49674</v>
      </c>
      <c r="J4270" s="315"/>
      <c r="K4270" s="315">
        <v>3436</v>
      </c>
      <c r="L4270" s="315" t="s">
        <v>2531</v>
      </c>
      <c r="M4270" s="315" t="s">
        <v>764</v>
      </c>
      <c r="N4270" s="315" t="s">
        <v>755</v>
      </c>
      <c r="O4270" s="315"/>
      <c r="P4270" s="315"/>
      <c r="Q4270" s="315"/>
    </row>
    <row r="4271" spans="1:17">
      <c r="A4271" s="315" t="s">
        <v>755</v>
      </c>
      <c r="B4271" s="315" t="s">
        <v>2095</v>
      </c>
      <c r="C4271" s="315" t="s">
        <v>2098</v>
      </c>
      <c r="D4271" s="316">
        <v>6.48</v>
      </c>
      <c r="E4271" s="317">
        <v>3314</v>
      </c>
      <c r="F4271" s="317">
        <v>1600.67</v>
      </c>
      <c r="G4271" s="318">
        <v>40521</v>
      </c>
      <c r="H4271" s="318">
        <v>40855</v>
      </c>
      <c r="I4271" s="318">
        <v>50040</v>
      </c>
      <c r="J4271" s="315"/>
      <c r="K4271" s="315">
        <v>4304</v>
      </c>
      <c r="L4271" s="315" t="s">
        <v>3220</v>
      </c>
      <c r="M4271" s="315" t="s">
        <v>1484</v>
      </c>
      <c r="N4271" s="315" t="s">
        <v>755</v>
      </c>
      <c r="O4271" s="315"/>
      <c r="P4271" s="315"/>
      <c r="Q4271" s="315"/>
    </row>
    <row r="4272" spans="1:17">
      <c r="A4272" s="315" t="s">
        <v>755</v>
      </c>
      <c r="B4272" s="315" t="s">
        <v>2095</v>
      </c>
      <c r="C4272" s="315" t="s">
        <v>2096</v>
      </c>
      <c r="D4272" s="316">
        <v>6.48</v>
      </c>
      <c r="E4272" s="317">
        <v>5887</v>
      </c>
      <c r="F4272" s="317">
        <v>3485.0999999999995</v>
      </c>
      <c r="G4272" s="318">
        <v>40641</v>
      </c>
      <c r="H4272" s="318">
        <v>40717</v>
      </c>
      <c r="I4272" s="318">
        <v>50040</v>
      </c>
      <c r="J4272" s="315"/>
      <c r="K4272" s="315">
        <v>1426</v>
      </c>
      <c r="L4272" s="315" t="s">
        <v>3681</v>
      </c>
      <c r="M4272" s="315" t="s">
        <v>766</v>
      </c>
      <c r="N4272" s="315" t="s">
        <v>755</v>
      </c>
      <c r="O4272" s="315"/>
      <c r="P4272" s="315"/>
      <c r="Q4272" s="315"/>
    </row>
    <row r="4273" spans="1:17">
      <c r="A4273" s="315" t="s">
        <v>755</v>
      </c>
      <c r="B4273" s="315" t="s">
        <v>2095</v>
      </c>
      <c r="C4273" s="315" t="s">
        <v>2098</v>
      </c>
      <c r="D4273" s="316">
        <v>6.48</v>
      </c>
      <c r="E4273" s="317">
        <v>6107</v>
      </c>
      <c r="F4273" s="317">
        <v>2949.68</v>
      </c>
      <c r="G4273" s="318">
        <v>40716</v>
      </c>
      <c r="H4273" s="318">
        <v>40842</v>
      </c>
      <c r="I4273" s="318">
        <v>50040</v>
      </c>
      <c r="J4273" s="315"/>
      <c r="K4273" s="315">
        <v>5507</v>
      </c>
      <c r="L4273" s="315" t="s">
        <v>1125</v>
      </c>
      <c r="M4273" s="315" t="s">
        <v>776</v>
      </c>
      <c r="N4273" s="315" t="s">
        <v>755</v>
      </c>
      <c r="O4273" s="315"/>
      <c r="P4273" s="315"/>
      <c r="Q4273" s="315"/>
    </row>
    <row r="4274" spans="1:17">
      <c r="A4274" s="315" t="s">
        <v>755</v>
      </c>
      <c r="B4274" s="315" t="s">
        <v>2095</v>
      </c>
      <c r="C4274" s="315" t="s">
        <v>2098</v>
      </c>
      <c r="D4274" s="316">
        <v>6.48</v>
      </c>
      <c r="E4274" s="317">
        <v>6690.4699999999984</v>
      </c>
      <c r="F4274" s="317">
        <v>3231.5200000000004</v>
      </c>
      <c r="G4274" s="318">
        <v>40781</v>
      </c>
      <c r="H4274" s="318">
        <v>40820</v>
      </c>
      <c r="I4274" s="318">
        <v>50040</v>
      </c>
      <c r="J4274" s="315"/>
      <c r="K4274" s="315">
        <v>9606</v>
      </c>
      <c r="L4274" s="315" t="s">
        <v>803</v>
      </c>
      <c r="M4274" s="315" t="s">
        <v>770</v>
      </c>
      <c r="N4274" s="315" t="s">
        <v>755</v>
      </c>
      <c r="O4274" s="315"/>
      <c r="P4274" s="315"/>
      <c r="Q4274" s="315"/>
    </row>
    <row r="4275" spans="1:17">
      <c r="A4275" s="315" t="s">
        <v>755</v>
      </c>
      <c r="B4275" s="315" t="s">
        <v>2095</v>
      </c>
      <c r="C4275" s="315" t="s">
        <v>2098</v>
      </c>
      <c r="D4275" s="316">
        <v>6.48</v>
      </c>
      <c r="E4275" s="317">
        <v>7018</v>
      </c>
      <c r="F4275" s="317">
        <v>3138.61</v>
      </c>
      <c r="G4275" s="318">
        <v>40797</v>
      </c>
      <c r="H4275" s="318">
        <v>40817</v>
      </c>
      <c r="I4275" s="318">
        <v>50040</v>
      </c>
      <c r="J4275" s="315"/>
      <c r="K4275" s="315">
        <v>1890</v>
      </c>
      <c r="L4275" s="315" t="s">
        <v>3682</v>
      </c>
      <c r="M4275" s="315" t="s">
        <v>754</v>
      </c>
      <c r="N4275" s="315" t="s">
        <v>755</v>
      </c>
      <c r="O4275" s="315"/>
      <c r="P4275" s="315"/>
      <c r="Q4275" s="315"/>
    </row>
    <row r="4276" spans="1:17">
      <c r="A4276" s="315" t="s">
        <v>755</v>
      </c>
      <c r="B4276" s="315" t="s">
        <v>2095</v>
      </c>
      <c r="C4276" s="315" t="s">
        <v>2098</v>
      </c>
      <c r="D4276" s="316">
        <v>6.48</v>
      </c>
      <c r="E4276" s="317">
        <v>6594.9400000000014</v>
      </c>
      <c r="F4276" s="317">
        <v>3185.3500000000004</v>
      </c>
      <c r="G4276" s="318">
        <v>40798</v>
      </c>
      <c r="H4276" s="318">
        <v>40886</v>
      </c>
      <c r="I4276" s="318">
        <v>50040</v>
      </c>
      <c r="J4276" s="315"/>
      <c r="K4276" s="315">
        <v>9450</v>
      </c>
      <c r="L4276" s="315" t="s">
        <v>1087</v>
      </c>
      <c r="M4276" s="315" t="s">
        <v>770</v>
      </c>
      <c r="N4276" s="315" t="s">
        <v>755</v>
      </c>
      <c r="O4276" s="315"/>
      <c r="P4276" s="315"/>
      <c r="Q4276" s="315"/>
    </row>
    <row r="4277" spans="1:17">
      <c r="A4277" s="315" t="s">
        <v>755</v>
      </c>
      <c r="B4277" s="315" t="s">
        <v>2095</v>
      </c>
      <c r="C4277" s="315" t="s">
        <v>2098</v>
      </c>
      <c r="D4277" s="316">
        <v>6.48</v>
      </c>
      <c r="E4277" s="317">
        <v>2498</v>
      </c>
      <c r="F4277" s="317">
        <v>1206.54</v>
      </c>
      <c r="G4277" s="318">
        <v>40827</v>
      </c>
      <c r="H4277" s="318">
        <v>40856</v>
      </c>
      <c r="I4277" s="318">
        <v>50040</v>
      </c>
      <c r="J4277" s="315"/>
      <c r="K4277" s="315">
        <v>8623</v>
      </c>
      <c r="L4277" s="315" t="s">
        <v>2385</v>
      </c>
      <c r="M4277" s="315" t="s">
        <v>784</v>
      </c>
      <c r="N4277" s="315" t="s">
        <v>755</v>
      </c>
      <c r="O4277" s="315"/>
      <c r="P4277" s="315"/>
      <c r="Q4277" s="315"/>
    </row>
    <row r="4278" spans="1:17">
      <c r="A4278" s="315" t="s">
        <v>755</v>
      </c>
      <c r="B4278" s="315" t="s">
        <v>2095</v>
      </c>
      <c r="C4278" s="315" t="s">
        <v>2098</v>
      </c>
      <c r="D4278" s="316">
        <v>6.48</v>
      </c>
      <c r="E4278" s="317">
        <v>2081</v>
      </c>
      <c r="F4278" s="317">
        <v>1005.12</v>
      </c>
      <c r="G4278" s="318">
        <v>40827</v>
      </c>
      <c r="H4278" s="318">
        <v>40870</v>
      </c>
      <c r="I4278" s="318">
        <v>50040</v>
      </c>
      <c r="J4278" s="315"/>
      <c r="K4278" s="315">
        <v>8610</v>
      </c>
      <c r="L4278" s="315" t="s">
        <v>1370</v>
      </c>
      <c r="M4278" s="315" t="s">
        <v>784</v>
      </c>
      <c r="N4278" s="315" t="s">
        <v>755</v>
      </c>
      <c r="O4278" s="315"/>
      <c r="P4278" s="315"/>
      <c r="Q4278" s="315"/>
    </row>
    <row r="4279" spans="1:17">
      <c r="A4279" s="315" t="s">
        <v>755</v>
      </c>
      <c r="B4279" s="315" t="s">
        <v>2095</v>
      </c>
      <c r="C4279" s="315" t="s">
        <v>2098</v>
      </c>
      <c r="D4279" s="316">
        <v>6.48</v>
      </c>
      <c r="E4279" s="317">
        <v>3109.14</v>
      </c>
      <c r="F4279" s="317">
        <v>1501.72</v>
      </c>
      <c r="G4279" s="318">
        <v>40855</v>
      </c>
      <c r="H4279" s="318">
        <v>40865</v>
      </c>
      <c r="I4279" s="318">
        <v>50040</v>
      </c>
      <c r="J4279" s="315"/>
      <c r="K4279" s="315">
        <v>9476</v>
      </c>
      <c r="L4279" s="315" t="s">
        <v>2945</v>
      </c>
      <c r="M4279" s="315" t="s">
        <v>770</v>
      </c>
      <c r="N4279" s="315" t="s">
        <v>755</v>
      </c>
      <c r="O4279" s="315"/>
      <c r="P4279" s="315"/>
      <c r="Q4279" s="315"/>
    </row>
    <row r="4280" spans="1:17">
      <c r="A4280" s="315" t="s">
        <v>755</v>
      </c>
      <c r="B4280" s="315" t="s">
        <v>2095</v>
      </c>
      <c r="C4280" s="315" t="s">
        <v>2098</v>
      </c>
      <c r="D4280" s="316">
        <v>6.5</v>
      </c>
      <c r="E4280" s="317">
        <v>6612</v>
      </c>
      <c r="F4280" s="317">
        <v>4959</v>
      </c>
      <c r="G4280" s="318">
        <v>39570</v>
      </c>
      <c r="H4280" s="318">
        <v>39769</v>
      </c>
      <c r="I4280" s="318">
        <v>48944</v>
      </c>
      <c r="J4280" s="315"/>
      <c r="K4280" s="315">
        <v>9445</v>
      </c>
      <c r="L4280" s="315" t="s">
        <v>2536</v>
      </c>
      <c r="M4280" s="315" t="s">
        <v>770</v>
      </c>
      <c r="N4280" s="315" t="s">
        <v>755</v>
      </c>
      <c r="O4280" s="315"/>
      <c r="P4280" s="315"/>
      <c r="Q4280" s="315"/>
    </row>
    <row r="4281" spans="1:17">
      <c r="A4281" s="315" t="s">
        <v>755</v>
      </c>
      <c r="B4281" s="315" t="s">
        <v>2095</v>
      </c>
      <c r="C4281" s="315" t="s">
        <v>2098</v>
      </c>
      <c r="D4281" s="316">
        <v>6.5</v>
      </c>
      <c r="E4281" s="317">
        <v>6388</v>
      </c>
      <c r="F4281" s="317">
        <v>4791</v>
      </c>
      <c r="G4281" s="318">
        <v>39570</v>
      </c>
      <c r="H4281" s="318">
        <v>39097</v>
      </c>
      <c r="I4281" s="318">
        <v>48549</v>
      </c>
      <c r="J4281" s="315"/>
      <c r="K4281" s="315">
        <v>1716</v>
      </c>
      <c r="L4281" s="315" t="s">
        <v>3202</v>
      </c>
      <c r="M4281" s="315" t="s">
        <v>761</v>
      </c>
      <c r="N4281" s="315" t="s">
        <v>755</v>
      </c>
      <c r="O4281" s="315"/>
      <c r="P4281" s="315"/>
      <c r="Q4281" s="315"/>
    </row>
    <row r="4282" spans="1:17">
      <c r="A4282" s="315" t="s">
        <v>755</v>
      </c>
      <c r="B4282" s="315" t="s">
        <v>2095</v>
      </c>
      <c r="C4282" s="315" t="s">
        <v>2098</v>
      </c>
      <c r="D4282" s="316">
        <v>6.5</v>
      </c>
      <c r="E4282" s="317">
        <v>5813</v>
      </c>
      <c r="F4282" s="317">
        <v>4359.75</v>
      </c>
      <c r="G4282" s="318">
        <v>39570</v>
      </c>
      <c r="H4282" s="318">
        <v>39556</v>
      </c>
      <c r="I4282" s="318">
        <v>48914</v>
      </c>
      <c r="J4282" s="315"/>
      <c r="K4282" s="315">
        <v>3634</v>
      </c>
      <c r="L4282" s="315" t="s">
        <v>2199</v>
      </c>
      <c r="M4282" s="315" t="s">
        <v>764</v>
      </c>
      <c r="N4282" s="315" t="s">
        <v>755</v>
      </c>
      <c r="O4282" s="315"/>
      <c r="P4282" s="315"/>
      <c r="Q4282" s="315"/>
    </row>
    <row r="4283" spans="1:17">
      <c r="A4283" s="315" t="s">
        <v>755</v>
      </c>
      <c r="B4283" s="315" t="s">
        <v>2095</v>
      </c>
      <c r="C4283" s="315" t="s">
        <v>2098</v>
      </c>
      <c r="D4283" s="316">
        <v>6.5</v>
      </c>
      <c r="E4283" s="317">
        <v>5098</v>
      </c>
      <c r="F4283" s="317">
        <v>3823.5</v>
      </c>
      <c r="G4283" s="318">
        <v>39570</v>
      </c>
      <c r="H4283" s="318">
        <v>39851</v>
      </c>
      <c r="I4283" s="318">
        <v>49309</v>
      </c>
      <c r="J4283" s="315"/>
      <c r="K4283" s="315">
        <v>6967</v>
      </c>
      <c r="L4283" s="315" t="s">
        <v>3683</v>
      </c>
      <c r="M4283" s="315" t="s">
        <v>811</v>
      </c>
      <c r="N4283" s="315" t="s">
        <v>755</v>
      </c>
      <c r="O4283" s="315"/>
      <c r="P4283" s="315"/>
      <c r="Q4283" s="315"/>
    </row>
    <row r="4284" spans="1:17">
      <c r="A4284" s="315" t="s">
        <v>755</v>
      </c>
      <c r="B4284" s="315" t="s">
        <v>2095</v>
      </c>
      <c r="C4284" s="315" t="s">
        <v>2098</v>
      </c>
      <c r="D4284" s="316">
        <v>6.5</v>
      </c>
      <c r="E4284" s="317">
        <v>6484</v>
      </c>
      <c r="F4284" s="317">
        <v>4863</v>
      </c>
      <c r="G4284" s="318">
        <v>39570</v>
      </c>
      <c r="H4284" s="318">
        <v>39567</v>
      </c>
      <c r="I4284" s="318">
        <v>48914</v>
      </c>
      <c r="J4284" s="315"/>
      <c r="K4284" s="315">
        <v>1180</v>
      </c>
      <c r="L4284" s="315" t="s">
        <v>1332</v>
      </c>
      <c r="M4284" s="315" t="s">
        <v>766</v>
      </c>
      <c r="N4284" s="315" t="s">
        <v>755</v>
      </c>
      <c r="O4284" s="315"/>
      <c r="P4284" s="315"/>
      <c r="Q4284" s="315"/>
    </row>
    <row r="4285" spans="1:17">
      <c r="A4285" s="315" t="s">
        <v>755</v>
      </c>
      <c r="B4285" s="315" t="s">
        <v>2095</v>
      </c>
      <c r="C4285" s="315" t="s">
        <v>2098</v>
      </c>
      <c r="D4285" s="316">
        <v>6.5</v>
      </c>
      <c r="E4285" s="317">
        <v>7089</v>
      </c>
      <c r="F4285" s="317">
        <v>4359.74</v>
      </c>
      <c r="G4285" s="318">
        <v>39569</v>
      </c>
      <c r="H4285" s="318">
        <v>40323</v>
      </c>
      <c r="I4285" s="318">
        <v>49674</v>
      </c>
      <c r="J4285" s="315"/>
      <c r="K4285" s="315">
        <v>9524</v>
      </c>
      <c r="L4285" s="315" t="s">
        <v>2263</v>
      </c>
      <c r="M4285" s="315" t="s">
        <v>770</v>
      </c>
      <c r="N4285" s="315" t="s">
        <v>755</v>
      </c>
      <c r="O4285" s="315"/>
      <c r="P4285" s="315"/>
      <c r="Q4285" s="315"/>
    </row>
    <row r="4286" spans="1:17">
      <c r="A4286" s="315" t="s">
        <v>755</v>
      </c>
      <c r="B4286" s="315" t="s">
        <v>2095</v>
      </c>
      <c r="C4286" s="315" t="s">
        <v>2098</v>
      </c>
      <c r="D4286" s="316">
        <v>6.5</v>
      </c>
      <c r="E4286" s="317">
        <v>5733</v>
      </c>
      <c r="F4286" s="317">
        <v>2769.06</v>
      </c>
      <c r="G4286" s="318">
        <v>39570</v>
      </c>
      <c r="H4286" s="318">
        <v>40640</v>
      </c>
      <c r="I4286" s="318">
        <v>50040</v>
      </c>
      <c r="J4286" s="315"/>
      <c r="K4286" s="315">
        <v>9607</v>
      </c>
      <c r="L4286" s="315" t="s">
        <v>3432</v>
      </c>
      <c r="M4286" s="315" t="s">
        <v>770</v>
      </c>
      <c r="N4286" s="315" t="s">
        <v>755</v>
      </c>
      <c r="O4286" s="315"/>
      <c r="P4286" s="315"/>
      <c r="Q4286" s="315"/>
    </row>
    <row r="4287" spans="1:17">
      <c r="A4287" s="315" t="s">
        <v>755</v>
      </c>
      <c r="B4287" s="315" t="s">
        <v>2095</v>
      </c>
      <c r="C4287" s="315" t="s">
        <v>2096</v>
      </c>
      <c r="D4287" s="316">
        <v>6.5</v>
      </c>
      <c r="E4287" s="317">
        <v>4241</v>
      </c>
      <c r="F4287" s="317">
        <v>3816.8999999999996</v>
      </c>
      <c r="G4287" s="318">
        <v>39570</v>
      </c>
      <c r="H4287" s="318">
        <v>39598</v>
      </c>
      <c r="I4287" s="318">
        <v>48914</v>
      </c>
      <c r="J4287" s="315"/>
      <c r="K4287" s="315">
        <v>8703</v>
      </c>
      <c r="L4287" s="315" t="s">
        <v>2708</v>
      </c>
      <c r="M4287" s="315" t="s">
        <v>784</v>
      </c>
      <c r="N4287" s="315" t="s">
        <v>755</v>
      </c>
      <c r="O4287" s="315"/>
      <c r="P4287" s="315"/>
      <c r="Q4287" s="315"/>
    </row>
    <row r="4288" spans="1:17">
      <c r="A4288" s="315" t="s">
        <v>755</v>
      </c>
      <c r="B4288" s="315" t="s">
        <v>2095</v>
      </c>
      <c r="C4288" s="315" t="s">
        <v>2096</v>
      </c>
      <c r="D4288" s="316">
        <v>6.5</v>
      </c>
      <c r="E4288" s="317">
        <v>6682</v>
      </c>
      <c r="F4288" s="317">
        <v>6013.8000000000011</v>
      </c>
      <c r="G4288" s="318">
        <v>39570</v>
      </c>
      <c r="H4288" s="318">
        <v>39617</v>
      </c>
      <c r="I4288" s="318">
        <v>48914</v>
      </c>
      <c r="J4288" s="315"/>
      <c r="K4288" s="315">
        <v>4422</v>
      </c>
      <c r="L4288" s="315" t="s">
        <v>2948</v>
      </c>
      <c r="M4288" s="315" t="s">
        <v>1484</v>
      </c>
      <c r="N4288" s="315" t="s">
        <v>755</v>
      </c>
      <c r="O4288" s="315"/>
      <c r="P4288" s="315"/>
      <c r="Q4288" s="315"/>
    </row>
    <row r="4289" spans="1:17">
      <c r="A4289" s="315" t="s">
        <v>755</v>
      </c>
      <c r="B4289" s="315" t="s">
        <v>2095</v>
      </c>
      <c r="C4289" s="315" t="s">
        <v>2098</v>
      </c>
      <c r="D4289" s="316">
        <v>6.5</v>
      </c>
      <c r="E4289" s="317">
        <v>5825</v>
      </c>
      <c r="F4289" s="317">
        <v>4368.75</v>
      </c>
      <c r="G4289" s="318">
        <v>39570</v>
      </c>
      <c r="H4289" s="318">
        <v>39599</v>
      </c>
      <c r="I4289" s="318">
        <v>48914</v>
      </c>
      <c r="J4289" s="315"/>
      <c r="K4289" s="315">
        <v>4632</v>
      </c>
      <c r="L4289" s="315" t="s">
        <v>2962</v>
      </c>
      <c r="M4289" s="315" t="s">
        <v>1296</v>
      </c>
      <c r="N4289" s="315" t="s">
        <v>755</v>
      </c>
      <c r="O4289" s="315"/>
      <c r="P4289" s="315"/>
      <c r="Q4289" s="315"/>
    </row>
    <row r="4290" spans="1:17">
      <c r="A4290" s="315" t="s">
        <v>755</v>
      </c>
      <c r="B4290" s="315" t="s">
        <v>2095</v>
      </c>
      <c r="C4290" s="315" t="s">
        <v>2098</v>
      </c>
      <c r="D4290" s="316">
        <v>6.5</v>
      </c>
      <c r="E4290" s="317">
        <v>7130</v>
      </c>
      <c r="F4290" s="317">
        <v>3743.26</v>
      </c>
      <c r="G4290" s="318">
        <v>39570</v>
      </c>
      <c r="H4290" s="318">
        <v>39895</v>
      </c>
      <c r="I4290" s="318">
        <v>49309</v>
      </c>
      <c r="J4290" s="315"/>
      <c r="K4290" s="315">
        <v>3186</v>
      </c>
      <c r="L4290" s="315" t="s">
        <v>1940</v>
      </c>
      <c r="M4290" s="315" t="s">
        <v>761</v>
      </c>
      <c r="N4290" s="315" t="s">
        <v>755</v>
      </c>
      <c r="O4290" s="315"/>
      <c r="P4290" s="315"/>
      <c r="Q4290" s="315"/>
    </row>
    <row r="4291" spans="1:17">
      <c r="A4291" s="315" t="s">
        <v>755</v>
      </c>
      <c r="B4291" s="315" t="s">
        <v>2095</v>
      </c>
      <c r="C4291" s="315" t="s">
        <v>2098</v>
      </c>
      <c r="D4291" s="316">
        <v>6.5</v>
      </c>
      <c r="E4291" s="317">
        <v>7140</v>
      </c>
      <c r="F4291" s="317">
        <v>5355</v>
      </c>
      <c r="G4291" s="318">
        <v>39570</v>
      </c>
      <c r="H4291" s="318">
        <v>39184</v>
      </c>
      <c r="I4291" s="318">
        <v>48579</v>
      </c>
      <c r="J4291" s="315"/>
      <c r="K4291" s="315">
        <v>3935</v>
      </c>
      <c r="L4291" s="315" t="s">
        <v>3684</v>
      </c>
      <c r="M4291" s="315" t="s">
        <v>754</v>
      </c>
      <c r="N4291" s="315" t="s">
        <v>755</v>
      </c>
      <c r="O4291" s="315"/>
      <c r="P4291" s="315"/>
      <c r="Q4291" s="315"/>
    </row>
    <row r="4292" spans="1:17">
      <c r="A4292" s="315" t="s">
        <v>755</v>
      </c>
      <c r="B4292" s="315" t="s">
        <v>2095</v>
      </c>
      <c r="C4292" s="315" t="s">
        <v>2098</v>
      </c>
      <c r="D4292" s="316">
        <v>6.5</v>
      </c>
      <c r="E4292" s="317">
        <v>6688</v>
      </c>
      <c r="F4292" s="317">
        <v>5016</v>
      </c>
      <c r="G4292" s="318">
        <v>39570</v>
      </c>
      <c r="H4292" s="318">
        <v>39934</v>
      </c>
      <c r="I4292" s="318">
        <v>49279</v>
      </c>
      <c r="J4292" s="315"/>
      <c r="K4292" s="315">
        <v>3153</v>
      </c>
      <c r="L4292" s="315" t="s">
        <v>3685</v>
      </c>
      <c r="M4292" s="315" t="s">
        <v>764</v>
      </c>
      <c r="N4292" s="315" t="s">
        <v>755</v>
      </c>
      <c r="O4292" s="315"/>
      <c r="P4292" s="315"/>
      <c r="Q4292" s="315"/>
    </row>
    <row r="4293" spans="1:17">
      <c r="A4293" s="315" t="s">
        <v>755</v>
      </c>
      <c r="B4293" s="315" t="s">
        <v>2095</v>
      </c>
      <c r="C4293" s="315" t="s">
        <v>2098</v>
      </c>
      <c r="D4293" s="316">
        <v>6.5</v>
      </c>
      <c r="E4293" s="317">
        <v>5503</v>
      </c>
      <c r="F4293" s="317">
        <v>4127.25</v>
      </c>
      <c r="G4293" s="318">
        <v>39603</v>
      </c>
      <c r="H4293" s="318">
        <v>38765</v>
      </c>
      <c r="I4293" s="318">
        <v>48183</v>
      </c>
      <c r="J4293" s="315"/>
      <c r="K4293" s="315">
        <v>5040</v>
      </c>
      <c r="L4293" s="315" t="s">
        <v>861</v>
      </c>
      <c r="M4293" s="315" t="s">
        <v>776</v>
      </c>
      <c r="N4293" s="315" t="s">
        <v>755</v>
      </c>
      <c r="O4293" s="315"/>
      <c r="P4293" s="315"/>
      <c r="Q4293" s="315"/>
    </row>
    <row r="4294" spans="1:17">
      <c r="A4294" s="315" t="s">
        <v>755</v>
      </c>
      <c r="B4294" s="315" t="s">
        <v>2095</v>
      </c>
      <c r="C4294" s="315" t="s">
        <v>2098</v>
      </c>
      <c r="D4294" s="316">
        <v>6.5</v>
      </c>
      <c r="E4294" s="317">
        <v>5282</v>
      </c>
      <c r="F4294" s="317">
        <v>3961.5</v>
      </c>
      <c r="G4294" s="318">
        <v>39603</v>
      </c>
      <c r="H4294" s="318">
        <v>38842</v>
      </c>
      <c r="I4294" s="318">
        <v>48183</v>
      </c>
      <c r="J4294" s="315"/>
      <c r="K4294" s="315">
        <v>8134</v>
      </c>
      <c r="L4294" s="315" t="s">
        <v>2371</v>
      </c>
      <c r="M4294" s="315" t="s">
        <v>784</v>
      </c>
      <c r="N4294" s="315" t="s">
        <v>755</v>
      </c>
      <c r="O4294" s="315"/>
      <c r="P4294" s="315"/>
      <c r="Q4294" s="315"/>
    </row>
    <row r="4295" spans="1:17">
      <c r="A4295" s="315" t="s">
        <v>755</v>
      </c>
      <c r="B4295" s="315" t="s">
        <v>2095</v>
      </c>
      <c r="C4295" s="315" t="s">
        <v>2096</v>
      </c>
      <c r="D4295" s="316">
        <v>6.5</v>
      </c>
      <c r="E4295" s="317">
        <v>3430</v>
      </c>
      <c r="F4295" s="317">
        <v>2531.34</v>
      </c>
      <c r="G4295" s="318">
        <v>39570</v>
      </c>
      <c r="H4295" s="318">
        <v>40284</v>
      </c>
      <c r="I4295" s="318">
        <v>49674</v>
      </c>
      <c r="J4295" s="315"/>
      <c r="K4295" s="315">
        <v>2027</v>
      </c>
      <c r="L4295" s="315" t="s">
        <v>3391</v>
      </c>
      <c r="M4295" s="315" t="s">
        <v>758</v>
      </c>
      <c r="N4295" s="315" t="s">
        <v>755</v>
      </c>
      <c r="O4295" s="315"/>
      <c r="P4295" s="315"/>
      <c r="Q4295" s="315"/>
    </row>
    <row r="4296" spans="1:17">
      <c r="A4296" s="315" t="s">
        <v>755</v>
      </c>
      <c r="B4296" s="315" t="s">
        <v>2095</v>
      </c>
      <c r="C4296" s="315" t="s">
        <v>2098</v>
      </c>
      <c r="D4296" s="316">
        <v>6.5</v>
      </c>
      <c r="E4296" s="317">
        <v>8196</v>
      </c>
      <c r="F4296" s="317">
        <v>4991.3599999999997</v>
      </c>
      <c r="G4296" s="318">
        <v>39587</v>
      </c>
      <c r="H4296" s="318">
        <v>39346</v>
      </c>
      <c r="I4296" s="318">
        <v>48579</v>
      </c>
      <c r="J4296" s="315"/>
      <c r="K4296" s="315">
        <v>7320</v>
      </c>
      <c r="L4296" s="315" t="s">
        <v>1236</v>
      </c>
      <c r="M4296" s="315" t="s">
        <v>770</v>
      </c>
      <c r="N4296" s="315" t="s">
        <v>755</v>
      </c>
      <c r="O4296" s="315"/>
      <c r="P4296" s="315"/>
      <c r="Q4296" s="315"/>
    </row>
    <row r="4297" spans="1:17">
      <c r="A4297" s="315" t="s">
        <v>755</v>
      </c>
      <c r="B4297" s="315" t="s">
        <v>2095</v>
      </c>
      <c r="C4297" s="315" t="s">
        <v>2098</v>
      </c>
      <c r="D4297" s="316">
        <v>6.5</v>
      </c>
      <c r="E4297" s="317">
        <v>5381.51</v>
      </c>
      <c r="F4297" s="317">
        <v>4036.1599999999994</v>
      </c>
      <c r="G4297" s="318">
        <v>39570</v>
      </c>
      <c r="H4297" s="318">
        <v>40106</v>
      </c>
      <c r="I4297" s="318">
        <v>49309</v>
      </c>
      <c r="J4297" s="315"/>
      <c r="K4297" s="315">
        <v>9470</v>
      </c>
      <c r="L4297" s="315" t="s">
        <v>919</v>
      </c>
      <c r="M4297" s="315" t="s">
        <v>770</v>
      </c>
      <c r="N4297" s="315" t="s">
        <v>755</v>
      </c>
      <c r="O4297" s="315"/>
      <c r="P4297" s="315"/>
      <c r="Q4297" s="315"/>
    </row>
    <row r="4298" spans="1:17">
      <c r="A4298" s="315" t="s">
        <v>755</v>
      </c>
      <c r="B4298" s="315" t="s">
        <v>2095</v>
      </c>
      <c r="C4298" s="315" t="s">
        <v>2098</v>
      </c>
      <c r="D4298" s="316">
        <v>6.5</v>
      </c>
      <c r="E4298" s="317">
        <v>6192</v>
      </c>
      <c r="F4298" s="317">
        <v>4644</v>
      </c>
      <c r="G4298" s="318">
        <v>39630</v>
      </c>
      <c r="H4298" s="318">
        <v>39006</v>
      </c>
      <c r="I4298" s="318">
        <v>48183</v>
      </c>
      <c r="J4298" s="315"/>
      <c r="K4298" s="315">
        <v>3173</v>
      </c>
      <c r="L4298" s="315" t="s">
        <v>3686</v>
      </c>
      <c r="M4298" s="315" t="s">
        <v>764</v>
      </c>
      <c r="N4298" s="315" t="s">
        <v>755</v>
      </c>
      <c r="O4298" s="315"/>
      <c r="P4298" s="315"/>
      <c r="Q4298" s="315"/>
    </row>
    <row r="4299" spans="1:17">
      <c r="A4299" s="315" t="s">
        <v>755</v>
      </c>
      <c r="B4299" s="315" t="s">
        <v>2095</v>
      </c>
      <c r="C4299" s="315" t="s">
        <v>2098</v>
      </c>
      <c r="D4299" s="316">
        <v>6.5</v>
      </c>
      <c r="E4299" s="317">
        <v>6669</v>
      </c>
      <c r="F4299" s="317">
        <v>5001.75</v>
      </c>
      <c r="G4299" s="318">
        <v>39632</v>
      </c>
      <c r="H4299" s="318">
        <v>39083</v>
      </c>
      <c r="I4299" s="318">
        <v>48579</v>
      </c>
      <c r="J4299" s="315"/>
      <c r="K4299" s="315">
        <v>3173</v>
      </c>
      <c r="L4299" s="315" t="s">
        <v>3686</v>
      </c>
      <c r="M4299" s="315" t="s">
        <v>764</v>
      </c>
      <c r="N4299" s="315" t="s">
        <v>755</v>
      </c>
      <c r="O4299" s="315"/>
      <c r="P4299" s="315"/>
      <c r="Q4299" s="315"/>
    </row>
    <row r="4300" spans="1:17">
      <c r="A4300" s="315" t="s">
        <v>750</v>
      </c>
      <c r="B4300" s="315" t="s">
        <v>2095</v>
      </c>
      <c r="C4300" s="315" t="s">
        <v>2098</v>
      </c>
      <c r="D4300" s="316">
        <v>6.5</v>
      </c>
      <c r="E4300" s="317">
        <v>4902</v>
      </c>
      <c r="F4300" s="317">
        <v>3676.5</v>
      </c>
      <c r="G4300" s="318">
        <v>39654</v>
      </c>
      <c r="H4300" s="318">
        <v>38748</v>
      </c>
      <c r="I4300" s="318">
        <v>48183</v>
      </c>
      <c r="J4300" s="315"/>
      <c r="K4300" s="315">
        <v>8618</v>
      </c>
      <c r="L4300" s="315" t="s">
        <v>3687</v>
      </c>
      <c r="M4300" s="315" t="s">
        <v>784</v>
      </c>
      <c r="N4300" s="315" t="s">
        <v>750</v>
      </c>
      <c r="O4300" s="315"/>
      <c r="P4300" s="315"/>
      <c r="Q4300" s="315"/>
    </row>
    <row r="4301" spans="1:17">
      <c r="A4301" s="315" t="s">
        <v>755</v>
      </c>
      <c r="B4301" s="315" t="s">
        <v>2095</v>
      </c>
      <c r="C4301" s="315" t="s">
        <v>2098</v>
      </c>
      <c r="D4301" s="316">
        <v>6.5</v>
      </c>
      <c r="E4301" s="317">
        <v>6190</v>
      </c>
      <c r="F4301" s="317">
        <v>4642.5</v>
      </c>
      <c r="G4301" s="318">
        <v>39665</v>
      </c>
      <c r="H4301" s="318">
        <v>39294</v>
      </c>
      <c r="I4301" s="318">
        <v>48549</v>
      </c>
      <c r="J4301" s="315"/>
      <c r="K4301" s="315">
        <v>1716</v>
      </c>
      <c r="L4301" s="315" t="s">
        <v>3688</v>
      </c>
      <c r="M4301" s="315" t="s">
        <v>761</v>
      </c>
      <c r="N4301" s="315" t="s">
        <v>755</v>
      </c>
      <c r="O4301" s="315"/>
      <c r="P4301" s="315"/>
      <c r="Q4301" s="315"/>
    </row>
    <row r="4302" spans="1:17">
      <c r="A4302" s="315" t="s">
        <v>755</v>
      </c>
      <c r="B4302" s="315" t="s">
        <v>2095</v>
      </c>
      <c r="C4302" s="315" t="s">
        <v>2098</v>
      </c>
      <c r="D4302" s="316">
        <v>6.5</v>
      </c>
      <c r="E4302" s="317">
        <v>6403</v>
      </c>
      <c r="F4302" s="317">
        <v>4802.25</v>
      </c>
      <c r="G4302" s="318">
        <v>39666</v>
      </c>
      <c r="H4302" s="318">
        <v>39085</v>
      </c>
      <c r="I4302" s="318">
        <v>48549</v>
      </c>
      <c r="J4302" s="315"/>
      <c r="K4302" s="315">
        <v>3032</v>
      </c>
      <c r="L4302" s="315" t="s">
        <v>3388</v>
      </c>
      <c r="M4302" s="315" t="s">
        <v>764</v>
      </c>
      <c r="N4302" s="315" t="s">
        <v>755</v>
      </c>
      <c r="O4302" s="315"/>
      <c r="P4302" s="315"/>
      <c r="Q4302" s="315"/>
    </row>
    <row r="4303" spans="1:17">
      <c r="A4303" s="315" t="s">
        <v>755</v>
      </c>
      <c r="B4303" s="315" t="s">
        <v>2095</v>
      </c>
      <c r="C4303" s="315" t="s">
        <v>2098</v>
      </c>
      <c r="D4303" s="316">
        <v>6.5</v>
      </c>
      <c r="E4303" s="317">
        <v>6310</v>
      </c>
      <c r="F4303" s="317">
        <v>4732.5</v>
      </c>
      <c r="G4303" s="318">
        <v>39668</v>
      </c>
      <c r="H4303" s="318">
        <v>39129</v>
      </c>
      <c r="I4303" s="318">
        <v>48579</v>
      </c>
      <c r="J4303" s="315"/>
      <c r="K4303" s="315">
        <v>3156</v>
      </c>
      <c r="L4303" s="315" t="s">
        <v>3689</v>
      </c>
      <c r="M4303" s="315" t="s">
        <v>764</v>
      </c>
      <c r="N4303" s="315" t="s">
        <v>755</v>
      </c>
      <c r="O4303" s="315"/>
      <c r="P4303" s="315"/>
      <c r="Q4303" s="315"/>
    </row>
    <row r="4304" spans="1:17">
      <c r="A4304" s="315" t="s">
        <v>755</v>
      </c>
      <c r="B4304" s="315" t="s">
        <v>2095</v>
      </c>
      <c r="C4304" s="315" t="s">
        <v>2098</v>
      </c>
      <c r="D4304" s="316">
        <v>6.5</v>
      </c>
      <c r="E4304" s="317">
        <v>5227</v>
      </c>
      <c r="F4304" s="317">
        <v>3920.25</v>
      </c>
      <c r="G4304" s="318">
        <v>39671</v>
      </c>
      <c r="H4304" s="318">
        <v>39139</v>
      </c>
      <c r="I4304" s="318">
        <v>48579</v>
      </c>
      <c r="J4304" s="315"/>
      <c r="K4304" s="315">
        <v>3507</v>
      </c>
      <c r="L4304" s="315" t="s">
        <v>3690</v>
      </c>
      <c r="M4304" s="315" t="s">
        <v>764</v>
      </c>
      <c r="N4304" s="315" t="s">
        <v>755</v>
      </c>
      <c r="O4304" s="315"/>
      <c r="P4304" s="315"/>
      <c r="Q4304" s="315"/>
    </row>
    <row r="4305" spans="1:17">
      <c r="A4305" s="315" t="s">
        <v>755</v>
      </c>
      <c r="B4305" s="315" t="s">
        <v>2095</v>
      </c>
      <c r="C4305" s="315" t="s">
        <v>2098</v>
      </c>
      <c r="D4305" s="316">
        <v>6.5</v>
      </c>
      <c r="E4305" s="317">
        <v>6915</v>
      </c>
      <c r="F4305" s="317">
        <v>5186.25</v>
      </c>
      <c r="G4305" s="318">
        <v>39713</v>
      </c>
      <c r="H4305" s="318">
        <v>40044</v>
      </c>
      <c r="I4305" s="318">
        <v>49309</v>
      </c>
      <c r="J4305" s="315"/>
      <c r="K4305" s="315">
        <v>1724</v>
      </c>
      <c r="L4305" s="315" t="s">
        <v>3691</v>
      </c>
      <c r="M4305" s="315" t="s">
        <v>761</v>
      </c>
      <c r="N4305" s="315" t="s">
        <v>755</v>
      </c>
      <c r="O4305" s="315"/>
      <c r="P4305" s="315"/>
      <c r="Q4305" s="315"/>
    </row>
    <row r="4306" spans="1:17">
      <c r="A4306" s="315" t="s">
        <v>755</v>
      </c>
      <c r="B4306" s="315" t="s">
        <v>2095</v>
      </c>
      <c r="C4306" s="315" t="s">
        <v>2098</v>
      </c>
      <c r="D4306" s="316">
        <v>6.5</v>
      </c>
      <c r="E4306" s="317">
        <v>6484</v>
      </c>
      <c r="F4306" s="317">
        <v>4863</v>
      </c>
      <c r="G4306" s="318">
        <v>39759</v>
      </c>
      <c r="H4306" s="318">
        <v>39910</v>
      </c>
      <c r="I4306" s="318">
        <v>49309</v>
      </c>
      <c r="J4306" s="315"/>
      <c r="K4306" s="315">
        <v>1731</v>
      </c>
      <c r="L4306" s="315" t="s">
        <v>3692</v>
      </c>
      <c r="M4306" s="315" t="s">
        <v>761</v>
      </c>
      <c r="N4306" s="315" t="s">
        <v>755</v>
      </c>
      <c r="O4306" s="315"/>
      <c r="P4306" s="315"/>
      <c r="Q4306" s="315"/>
    </row>
    <row r="4307" spans="1:17">
      <c r="A4307" s="315" t="s">
        <v>755</v>
      </c>
      <c r="B4307" s="315" t="s">
        <v>2095</v>
      </c>
      <c r="C4307" s="315" t="s">
        <v>2096</v>
      </c>
      <c r="D4307" s="316">
        <v>6.5</v>
      </c>
      <c r="E4307" s="317">
        <v>8290.4599999999991</v>
      </c>
      <c r="F4307" s="317">
        <v>7461.41</v>
      </c>
      <c r="G4307" s="318">
        <v>39798</v>
      </c>
      <c r="H4307" s="318">
        <v>40087</v>
      </c>
      <c r="I4307" s="318">
        <v>49309</v>
      </c>
      <c r="J4307" s="315"/>
      <c r="K4307" s="315">
        <v>7154</v>
      </c>
      <c r="L4307" s="315" t="s">
        <v>3045</v>
      </c>
      <c r="M4307" s="315" t="s">
        <v>966</v>
      </c>
      <c r="N4307" s="315" t="s">
        <v>755</v>
      </c>
      <c r="O4307" s="315"/>
      <c r="P4307" s="315"/>
      <c r="Q4307" s="315"/>
    </row>
    <row r="4308" spans="1:17">
      <c r="A4308" s="315" t="s">
        <v>755</v>
      </c>
      <c r="B4308" s="315" t="s">
        <v>2095</v>
      </c>
      <c r="C4308" s="315" t="s">
        <v>2096</v>
      </c>
      <c r="D4308" s="316">
        <v>6.5</v>
      </c>
      <c r="E4308" s="317">
        <v>5973</v>
      </c>
      <c r="F4308" s="317">
        <v>5375.7</v>
      </c>
      <c r="G4308" s="318">
        <v>39798</v>
      </c>
      <c r="H4308" s="318">
        <v>40136</v>
      </c>
      <c r="I4308" s="318">
        <v>49309</v>
      </c>
      <c r="J4308" s="315"/>
      <c r="K4308" s="315">
        <v>4623</v>
      </c>
      <c r="L4308" s="315" t="s">
        <v>2846</v>
      </c>
      <c r="M4308" s="315" t="s">
        <v>1296</v>
      </c>
      <c r="N4308" s="315" t="s">
        <v>755</v>
      </c>
      <c r="O4308" s="315"/>
      <c r="P4308" s="315"/>
      <c r="Q4308" s="315"/>
    </row>
    <row r="4309" spans="1:17">
      <c r="A4309" s="315" t="s">
        <v>755</v>
      </c>
      <c r="B4309" s="315" t="s">
        <v>2095</v>
      </c>
      <c r="C4309" s="315" t="s">
        <v>2098</v>
      </c>
      <c r="D4309" s="316">
        <v>6.5</v>
      </c>
      <c r="E4309" s="317">
        <v>5922.72</v>
      </c>
      <c r="F4309" s="317">
        <v>4442.05</v>
      </c>
      <c r="G4309" s="318">
        <v>39857</v>
      </c>
      <c r="H4309" s="318">
        <v>39995</v>
      </c>
      <c r="I4309" s="318">
        <v>49309</v>
      </c>
      <c r="J4309" s="315"/>
      <c r="K4309" s="315">
        <v>7233</v>
      </c>
      <c r="L4309" s="315" t="s">
        <v>3479</v>
      </c>
      <c r="M4309" s="315" t="s">
        <v>966</v>
      </c>
      <c r="N4309" s="315" t="s">
        <v>755</v>
      </c>
      <c r="O4309" s="315"/>
      <c r="P4309" s="315"/>
      <c r="Q4309" s="315"/>
    </row>
    <row r="4310" spans="1:17">
      <c r="A4310" s="315" t="s">
        <v>755</v>
      </c>
      <c r="B4310" s="315" t="s">
        <v>2095</v>
      </c>
      <c r="C4310" s="315" t="s">
        <v>2098</v>
      </c>
      <c r="D4310" s="316">
        <v>6.5</v>
      </c>
      <c r="E4310" s="317">
        <v>6422</v>
      </c>
      <c r="F4310" s="317">
        <v>2851.37</v>
      </c>
      <c r="G4310" s="318">
        <v>39945</v>
      </c>
      <c r="H4310" s="318">
        <v>40963</v>
      </c>
      <c r="I4310" s="318">
        <v>50405</v>
      </c>
      <c r="J4310" s="315"/>
      <c r="K4310" s="315">
        <v>8576</v>
      </c>
      <c r="L4310" s="315" t="s">
        <v>3693</v>
      </c>
      <c r="M4310" s="315" t="s">
        <v>792</v>
      </c>
      <c r="N4310" s="315" t="s">
        <v>755</v>
      </c>
      <c r="O4310" s="315"/>
      <c r="P4310" s="315"/>
      <c r="Q4310" s="315"/>
    </row>
    <row r="4311" spans="1:17">
      <c r="A4311" s="315" t="s">
        <v>755</v>
      </c>
      <c r="B4311" s="315" t="s">
        <v>2095</v>
      </c>
      <c r="C4311" s="315" t="s">
        <v>2098</v>
      </c>
      <c r="D4311" s="316">
        <v>6.5</v>
      </c>
      <c r="E4311" s="317">
        <v>5354</v>
      </c>
      <c r="F4311" s="317">
        <v>1964.9199999999998</v>
      </c>
      <c r="G4311" s="318">
        <v>39944</v>
      </c>
      <c r="H4311" s="318">
        <v>41484</v>
      </c>
      <c r="I4311" s="318">
        <v>50770</v>
      </c>
      <c r="J4311" s="315"/>
      <c r="K4311" s="315">
        <v>8706</v>
      </c>
      <c r="L4311" s="315" t="s">
        <v>3058</v>
      </c>
      <c r="M4311" s="315" t="s">
        <v>784</v>
      </c>
      <c r="N4311" s="315" t="s">
        <v>755</v>
      </c>
      <c r="O4311" s="315"/>
      <c r="P4311" s="315"/>
      <c r="Q4311" s="315"/>
    </row>
    <row r="4312" spans="1:17">
      <c r="A4312" s="315" t="s">
        <v>755</v>
      </c>
      <c r="B4312" s="315" t="s">
        <v>2095</v>
      </c>
      <c r="C4312" s="315" t="s">
        <v>2098</v>
      </c>
      <c r="D4312" s="316">
        <v>6.5</v>
      </c>
      <c r="E4312" s="317">
        <v>6220</v>
      </c>
      <c r="F4312" s="317">
        <v>4665</v>
      </c>
      <c r="G4312" s="318">
        <v>40038</v>
      </c>
      <c r="H4312" s="318">
        <v>40095</v>
      </c>
      <c r="I4312" s="318">
        <v>49309</v>
      </c>
      <c r="J4312" s="315"/>
      <c r="K4312" s="315">
        <v>2024</v>
      </c>
      <c r="L4312" s="315" t="s">
        <v>3694</v>
      </c>
      <c r="M4312" s="315" t="s">
        <v>758</v>
      </c>
      <c r="N4312" s="315" t="s">
        <v>755</v>
      </c>
      <c r="O4312" s="315"/>
      <c r="P4312" s="315"/>
      <c r="Q4312" s="315"/>
    </row>
    <row r="4313" spans="1:17">
      <c r="A4313" s="315" t="s">
        <v>755</v>
      </c>
      <c r="B4313" s="315" t="s">
        <v>2095</v>
      </c>
      <c r="C4313" s="315" t="s">
        <v>2098</v>
      </c>
      <c r="D4313" s="316">
        <v>6.5</v>
      </c>
      <c r="E4313" s="317">
        <v>5552</v>
      </c>
      <c r="F4313" s="317">
        <v>3414.4900000000002</v>
      </c>
      <c r="G4313" s="318">
        <v>40058</v>
      </c>
      <c r="H4313" s="318">
        <v>40304</v>
      </c>
      <c r="I4313" s="318">
        <v>49674</v>
      </c>
      <c r="J4313" s="315"/>
      <c r="K4313" s="315">
        <v>3626</v>
      </c>
      <c r="L4313" s="315" t="s">
        <v>2635</v>
      </c>
      <c r="M4313" s="315" t="s">
        <v>764</v>
      </c>
      <c r="N4313" s="315" t="s">
        <v>755</v>
      </c>
      <c r="O4313" s="315"/>
      <c r="P4313" s="315"/>
      <c r="Q4313" s="315"/>
    </row>
    <row r="4314" spans="1:17">
      <c r="A4314" s="315" t="s">
        <v>755</v>
      </c>
      <c r="B4314" s="315" t="s">
        <v>2095</v>
      </c>
      <c r="C4314" s="315" t="s">
        <v>2098</v>
      </c>
      <c r="D4314" s="316">
        <v>6.5</v>
      </c>
      <c r="E4314" s="317">
        <v>6495</v>
      </c>
      <c r="F4314" s="317">
        <v>3994.4300000000003</v>
      </c>
      <c r="G4314" s="318">
        <v>40070</v>
      </c>
      <c r="H4314" s="318">
        <v>40289</v>
      </c>
      <c r="I4314" s="318">
        <v>49674</v>
      </c>
      <c r="J4314" s="315"/>
      <c r="K4314" s="315">
        <v>4623</v>
      </c>
      <c r="L4314" s="315" t="s">
        <v>2846</v>
      </c>
      <c r="M4314" s="315" t="s">
        <v>1296</v>
      </c>
      <c r="N4314" s="315" t="s">
        <v>755</v>
      </c>
      <c r="O4314" s="315"/>
      <c r="P4314" s="315"/>
      <c r="Q4314" s="315"/>
    </row>
    <row r="4315" spans="1:17">
      <c r="A4315" s="315" t="s">
        <v>755</v>
      </c>
      <c r="B4315" s="315" t="s">
        <v>2095</v>
      </c>
      <c r="C4315" s="315" t="s">
        <v>2098</v>
      </c>
      <c r="D4315" s="316">
        <v>6.5</v>
      </c>
      <c r="E4315" s="317">
        <v>6433</v>
      </c>
      <c r="F4315" s="317">
        <v>3956.3</v>
      </c>
      <c r="G4315" s="318">
        <v>40116</v>
      </c>
      <c r="H4315" s="318">
        <v>40287</v>
      </c>
      <c r="I4315" s="318">
        <v>49674</v>
      </c>
      <c r="J4315" s="315"/>
      <c r="K4315" s="315">
        <v>5330</v>
      </c>
      <c r="L4315" s="315" t="s">
        <v>1187</v>
      </c>
      <c r="M4315" s="315" t="s">
        <v>776</v>
      </c>
      <c r="N4315" s="315" t="s">
        <v>755</v>
      </c>
      <c r="O4315" s="315"/>
      <c r="P4315" s="315"/>
      <c r="Q4315" s="315"/>
    </row>
    <row r="4316" spans="1:17">
      <c r="A4316" s="315" t="s">
        <v>755</v>
      </c>
      <c r="B4316" s="315" t="s">
        <v>2095</v>
      </c>
      <c r="C4316" s="315" t="s">
        <v>2098</v>
      </c>
      <c r="D4316" s="316">
        <v>6.5</v>
      </c>
      <c r="E4316" s="317">
        <v>5162</v>
      </c>
      <c r="F4316" s="317">
        <v>3174.64</v>
      </c>
      <c r="G4316" s="318">
        <v>40130</v>
      </c>
      <c r="H4316" s="318">
        <v>40309</v>
      </c>
      <c r="I4316" s="318">
        <v>49674</v>
      </c>
      <c r="J4316" s="315"/>
      <c r="K4316" s="315">
        <v>1255</v>
      </c>
      <c r="L4316" s="315" t="s">
        <v>2274</v>
      </c>
      <c r="M4316" s="315" t="s">
        <v>1827</v>
      </c>
      <c r="N4316" s="315" t="s">
        <v>755</v>
      </c>
      <c r="O4316" s="315"/>
      <c r="P4316" s="315"/>
      <c r="Q4316" s="315"/>
    </row>
    <row r="4317" spans="1:17">
      <c r="A4317" s="315" t="s">
        <v>755</v>
      </c>
      <c r="B4317" s="315" t="s">
        <v>2095</v>
      </c>
      <c r="C4317" s="315" t="s">
        <v>2098</v>
      </c>
      <c r="D4317" s="316">
        <v>6.5</v>
      </c>
      <c r="E4317" s="317">
        <v>6339</v>
      </c>
      <c r="F4317" s="317">
        <v>4754.25</v>
      </c>
      <c r="G4317" s="318">
        <v>40162</v>
      </c>
      <c r="H4317" s="318">
        <v>40151</v>
      </c>
      <c r="I4317" s="318">
        <v>49309</v>
      </c>
      <c r="J4317" s="315"/>
      <c r="K4317" s="315">
        <v>5305</v>
      </c>
      <c r="L4317" s="315" t="s">
        <v>3695</v>
      </c>
      <c r="M4317" s="315" t="s">
        <v>776</v>
      </c>
      <c r="N4317" s="315" t="s">
        <v>755</v>
      </c>
      <c r="O4317" s="315"/>
      <c r="P4317" s="315"/>
      <c r="Q4317" s="315"/>
    </row>
    <row r="4318" spans="1:17">
      <c r="A4318" s="315" t="s">
        <v>755</v>
      </c>
      <c r="B4318" s="315" t="s">
        <v>2095</v>
      </c>
      <c r="C4318" s="315" t="s">
        <v>2098</v>
      </c>
      <c r="D4318" s="316">
        <v>6.5</v>
      </c>
      <c r="E4318" s="317">
        <v>6981</v>
      </c>
      <c r="F4318" s="317">
        <v>4293.32</v>
      </c>
      <c r="G4318" s="318">
        <v>40204</v>
      </c>
      <c r="H4318" s="318">
        <v>40246</v>
      </c>
      <c r="I4318" s="318">
        <v>49674</v>
      </c>
      <c r="J4318" s="315"/>
      <c r="K4318" s="315">
        <v>3600</v>
      </c>
      <c r="L4318" s="315" t="s">
        <v>2197</v>
      </c>
      <c r="M4318" s="315" t="s">
        <v>764</v>
      </c>
      <c r="N4318" s="315" t="s">
        <v>755</v>
      </c>
      <c r="O4318" s="315"/>
      <c r="P4318" s="315"/>
      <c r="Q4318" s="315"/>
    </row>
    <row r="4319" spans="1:17">
      <c r="A4319" s="315" t="s">
        <v>755</v>
      </c>
      <c r="B4319" s="315" t="s">
        <v>2095</v>
      </c>
      <c r="C4319" s="315" t="s">
        <v>2098</v>
      </c>
      <c r="D4319" s="316">
        <v>6.5</v>
      </c>
      <c r="E4319" s="317">
        <v>6376</v>
      </c>
      <c r="F4319" s="317">
        <v>3921.26</v>
      </c>
      <c r="G4319" s="318">
        <v>40206</v>
      </c>
      <c r="H4319" s="318">
        <v>40205</v>
      </c>
      <c r="I4319" s="318">
        <v>49674</v>
      </c>
      <c r="J4319" s="315"/>
      <c r="K4319" s="315">
        <v>6207</v>
      </c>
      <c r="L4319" s="315" t="s">
        <v>2678</v>
      </c>
      <c r="M4319" s="315" t="s">
        <v>788</v>
      </c>
      <c r="N4319" s="315" t="s">
        <v>755</v>
      </c>
      <c r="O4319" s="315"/>
      <c r="P4319" s="315"/>
      <c r="Q4319" s="315"/>
    </row>
    <row r="4320" spans="1:17">
      <c r="A4320" s="315" t="s">
        <v>755</v>
      </c>
      <c r="B4320" s="315" t="s">
        <v>2095</v>
      </c>
      <c r="C4320" s="315" t="s">
        <v>2098</v>
      </c>
      <c r="D4320" s="316">
        <v>6.5</v>
      </c>
      <c r="E4320" s="317">
        <v>7182</v>
      </c>
      <c r="F4320" s="317">
        <v>4416.9399999999996</v>
      </c>
      <c r="G4320" s="318">
        <v>40217</v>
      </c>
      <c r="H4320" s="318">
        <v>40424</v>
      </c>
      <c r="I4320" s="318">
        <v>49674</v>
      </c>
      <c r="J4320" s="315"/>
      <c r="K4320" s="315">
        <v>1797</v>
      </c>
      <c r="L4320" s="315" t="s">
        <v>2763</v>
      </c>
      <c r="M4320" s="315" t="s">
        <v>764</v>
      </c>
      <c r="N4320" s="315" t="s">
        <v>755</v>
      </c>
      <c r="O4320" s="315"/>
      <c r="P4320" s="315"/>
      <c r="Q4320" s="315"/>
    </row>
    <row r="4321" spans="1:17">
      <c r="A4321" s="315" t="s">
        <v>755</v>
      </c>
      <c r="B4321" s="315" t="s">
        <v>2095</v>
      </c>
      <c r="C4321" s="315" t="s">
        <v>2098</v>
      </c>
      <c r="D4321" s="316">
        <v>6.5</v>
      </c>
      <c r="E4321" s="317">
        <v>5816.9400000000005</v>
      </c>
      <c r="F4321" s="317">
        <v>3577.4100000000003</v>
      </c>
      <c r="G4321" s="318">
        <v>40226</v>
      </c>
      <c r="H4321" s="318">
        <v>40338</v>
      </c>
      <c r="I4321" s="318">
        <v>49674</v>
      </c>
      <c r="J4321" s="315"/>
      <c r="K4321" s="315">
        <v>4226</v>
      </c>
      <c r="L4321" s="315" t="s">
        <v>3696</v>
      </c>
      <c r="M4321" s="315" t="s">
        <v>1296</v>
      </c>
      <c r="N4321" s="315" t="s">
        <v>755</v>
      </c>
      <c r="O4321" s="315"/>
      <c r="P4321" s="315"/>
      <c r="Q4321" s="315"/>
    </row>
    <row r="4322" spans="1:17">
      <c r="A4322" s="315" t="s">
        <v>755</v>
      </c>
      <c r="B4322" s="315" t="s">
        <v>2095</v>
      </c>
      <c r="C4322" s="315" t="s">
        <v>2098</v>
      </c>
      <c r="D4322" s="316">
        <v>6.5</v>
      </c>
      <c r="E4322" s="317">
        <v>4956</v>
      </c>
      <c r="F4322" s="317">
        <v>3047.95</v>
      </c>
      <c r="G4322" s="318">
        <v>40252</v>
      </c>
      <c r="H4322" s="318">
        <v>40278</v>
      </c>
      <c r="I4322" s="318">
        <v>49674</v>
      </c>
      <c r="J4322" s="315"/>
      <c r="K4322" s="315">
        <v>3292</v>
      </c>
      <c r="L4322" s="315" t="s">
        <v>3697</v>
      </c>
      <c r="M4322" s="315" t="s">
        <v>764</v>
      </c>
      <c r="N4322" s="315" t="s">
        <v>755</v>
      </c>
      <c r="O4322" s="315"/>
      <c r="P4322" s="315"/>
      <c r="Q4322" s="315"/>
    </row>
    <row r="4323" spans="1:17">
      <c r="A4323" s="315" t="s">
        <v>755</v>
      </c>
      <c r="B4323" s="315" t="s">
        <v>2095</v>
      </c>
      <c r="C4323" s="315" t="s">
        <v>2098</v>
      </c>
      <c r="D4323" s="316">
        <v>6.5</v>
      </c>
      <c r="E4323" s="317">
        <v>6458</v>
      </c>
      <c r="F4323" s="317">
        <v>3971.69</v>
      </c>
      <c r="G4323" s="318">
        <v>40263</v>
      </c>
      <c r="H4323" s="318">
        <v>40266</v>
      </c>
      <c r="I4323" s="318">
        <v>49674</v>
      </c>
      <c r="J4323" s="315"/>
      <c r="K4323" s="315">
        <v>9472</v>
      </c>
      <c r="L4323" s="315" t="s">
        <v>2104</v>
      </c>
      <c r="M4323" s="315" t="s">
        <v>770</v>
      </c>
      <c r="N4323" s="315" t="s">
        <v>755</v>
      </c>
      <c r="O4323" s="315"/>
      <c r="P4323" s="315"/>
      <c r="Q4323" s="315"/>
    </row>
    <row r="4324" spans="1:17">
      <c r="A4324" s="315" t="s">
        <v>755</v>
      </c>
      <c r="B4324" s="315" t="s">
        <v>2095</v>
      </c>
      <c r="C4324" s="315" t="s">
        <v>2098</v>
      </c>
      <c r="D4324" s="316">
        <v>6.5</v>
      </c>
      <c r="E4324" s="317">
        <v>3536</v>
      </c>
      <c r="F4324" s="317">
        <v>2174.65</v>
      </c>
      <c r="G4324" s="318">
        <v>40267</v>
      </c>
      <c r="H4324" s="318">
        <v>40266</v>
      </c>
      <c r="I4324" s="318">
        <v>49674</v>
      </c>
      <c r="J4324" s="315"/>
      <c r="K4324" s="315">
        <v>5106</v>
      </c>
      <c r="L4324" s="315" t="s">
        <v>2435</v>
      </c>
      <c r="M4324" s="315" t="s">
        <v>776</v>
      </c>
      <c r="N4324" s="315" t="s">
        <v>755</v>
      </c>
      <c r="O4324" s="315"/>
      <c r="P4324" s="315"/>
      <c r="Q4324" s="315"/>
    </row>
    <row r="4325" spans="1:17">
      <c r="A4325" s="315" t="s">
        <v>755</v>
      </c>
      <c r="B4325" s="315" t="s">
        <v>2095</v>
      </c>
      <c r="C4325" s="315" t="s">
        <v>2098</v>
      </c>
      <c r="D4325" s="316">
        <v>6.5</v>
      </c>
      <c r="E4325" s="317">
        <v>7249</v>
      </c>
      <c r="F4325" s="317">
        <v>3501.27</v>
      </c>
      <c r="G4325" s="318">
        <v>40361</v>
      </c>
      <c r="H4325" s="318">
        <v>40659</v>
      </c>
      <c r="I4325" s="318">
        <v>50040</v>
      </c>
      <c r="J4325" s="315"/>
      <c r="K4325" s="315">
        <v>1958</v>
      </c>
      <c r="L4325" s="315" t="s">
        <v>3698</v>
      </c>
      <c r="M4325" s="315" t="s">
        <v>754</v>
      </c>
      <c r="N4325" s="315" t="s">
        <v>755</v>
      </c>
      <c r="O4325" s="315"/>
      <c r="P4325" s="315"/>
      <c r="Q4325" s="315"/>
    </row>
    <row r="4326" spans="1:17">
      <c r="A4326" s="315" t="s">
        <v>750</v>
      </c>
      <c r="B4326" s="315" t="s">
        <v>2095</v>
      </c>
      <c r="C4326" s="315" t="s">
        <v>2098</v>
      </c>
      <c r="D4326" s="316">
        <v>6.5</v>
      </c>
      <c r="E4326" s="317">
        <v>6837</v>
      </c>
      <c r="F4326" s="317">
        <v>3893.3</v>
      </c>
      <c r="G4326" s="318">
        <v>40308</v>
      </c>
      <c r="H4326" s="318">
        <v>40450</v>
      </c>
      <c r="I4326" s="318">
        <v>49674</v>
      </c>
      <c r="J4326" s="315"/>
      <c r="K4326" s="315">
        <v>3770</v>
      </c>
      <c r="L4326" s="315" t="s">
        <v>872</v>
      </c>
      <c r="M4326" s="315" t="s">
        <v>764</v>
      </c>
      <c r="N4326" s="315" t="s">
        <v>750</v>
      </c>
      <c r="O4326" s="315"/>
      <c r="P4326" s="315"/>
      <c r="Q4326" s="315"/>
    </row>
    <row r="4327" spans="1:17">
      <c r="A4327" s="315" t="s">
        <v>755</v>
      </c>
      <c r="B4327" s="315" t="s">
        <v>2095</v>
      </c>
      <c r="C4327" s="315" t="s">
        <v>2098</v>
      </c>
      <c r="D4327" s="316">
        <v>6.5</v>
      </c>
      <c r="E4327" s="317">
        <v>6804</v>
      </c>
      <c r="F4327" s="317">
        <v>4184.46</v>
      </c>
      <c r="G4327" s="318">
        <v>40344</v>
      </c>
      <c r="H4327" s="318">
        <v>40451</v>
      </c>
      <c r="I4327" s="318">
        <v>49674</v>
      </c>
      <c r="J4327" s="315"/>
      <c r="K4327" s="315">
        <v>2035</v>
      </c>
      <c r="L4327" s="315" t="s">
        <v>2714</v>
      </c>
      <c r="M4327" s="315" t="s">
        <v>758</v>
      </c>
      <c r="N4327" s="315" t="s">
        <v>755</v>
      </c>
      <c r="O4327" s="315"/>
      <c r="P4327" s="315"/>
      <c r="Q4327" s="315"/>
    </row>
    <row r="4328" spans="1:17">
      <c r="A4328" s="315" t="s">
        <v>755</v>
      </c>
      <c r="B4328" s="315" t="s">
        <v>2095</v>
      </c>
      <c r="C4328" s="315" t="s">
        <v>2098</v>
      </c>
      <c r="D4328" s="316">
        <v>6.5</v>
      </c>
      <c r="E4328" s="317">
        <v>5319</v>
      </c>
      <c r="F4328" s="317">
        <v>3271.2</v>
      </c>
      <c r="G4328" s="318">
        <v>40371</v>
      </c>
      <c r="H4328" s="318">
        <v>40452</v>
      </c>
      <c r="I4328" s="318">
        <v>49674</v>
      </c>
      <c r="J4328" s="315"/>
      <c r="K4328" s="315">
        <v>5040</v>
      </c>
      <c r="L4328" s="315" t="s">
        <v>861</v>
      </c>
      <c r="M4328" s="315" t="s">
        <v>776</v>
      </c>
      <c r="N4328" s="315" t="s">
        <v>755</v>
      </c>
      <c r="O4328" s="315"/>
      <c r="P4328" s="315"/>
      <c r="Q4328" s="315"/>
    </row>
    <row r="4329" spans="1:17">
      <c r="A4329" s="315" t="s">
        <v>755</v>
      </c>
      <c r="B4329" s="315" t="s">
        <v>2095</v>
      </c>
      <c r="C4329" s="315" t="s">
        <v>2098</v>
      </c>
      <c r="D4329" s="316">
        <v>6.5</v>
      </c>
      <c r="E4329" s="317">
        <v>7051</v>
      </c>
      <c r="F4329" s="317">
        <v>3405.64</v>
      </c>
      <c r="G4329" s="318">
        <v>40407</v>
      </c>
      <c r="H4329" s="318">
        <v>40843</v>
      </c>
      <c r="I4329" s="318">
        <v>50040</v>
      </c>
      <c r="J4329" s="315"/>
      <c r="K4329" s="315">
        <v>3661</v>
      </c>
      <c r="L4329" s="315" t="s">
        <v>1960</v>
      </c>
      <c r="M4329" s="315" t="s">
        <v>764</v>
      </c>
      <c r="N4329" s="315" t="s">
        <v>755</v>
      </c>
      <c r="O4329" s="315"/>
      <c r="P4329" s="315"/>
      <c r="Q4329" s="315"/>
    </row>
    <row r="4330" spans="1:17">
      <c r="A4330" s="315" t="s">
        <v>755</v>
      </c>
      <c r="B4330" s="315" t="s">
        <v>2095</v>
      </c>
      <c r="C4330" s="315" t="s">
        <v>2098</v>
      </c>
      <c r="D4330" s="316">
        <v>6.5</v>
      </c>
      <c r="E4330" s="317">
        <v>7191.0599999999995</v>
      </c>
      <c r="F4330" s="317">
        <v>4422.5</v>
      </c>
      <c r="G4330" s="318">
        <v>40413</v>
      </c>
      <c r="H4330" s="318">
        <v>40490</v>
      </c>
      <c r="I4330" s="318">
        <v>49674</v>
      </c>
      <c r="J4330" s="315"/>
      <c r="K4330" s="315">
        <v>5053</v>
      </c>
      <c r="L4330" s="315" t="s">
        <v>3699</v>
      </c>
      <c r="M4330" s="315" t="s">
        <v>776</v>
      </c>
      <c r="N4330" s="315" t="s">
        <v>755</v>
      </c>
      <c r="O4330" s="315"/>
      <c r="P4330" s="315"/>
      <c r="Q4330" s="315"/>
    </row>
    <row r="4331" spans="1:17">
      <c r="A4331" s="315" t="s">
        <v>755</v>
      </c>
      <c r="B4331" s="315" t="s">
        <v>2095</v>
      </c>
      <c r="C4331" s="315" t="s">
        <v>2098</v>
      </c>
      <c r="D4331" s="316">
        <v>6.5</v>
      </c>
      <c r="E4331" s="317">
        <v>6684</v>
      </c>
      <c r="F4331" s="317">
        <v>3228.37</v>
      </c>
      <c r="G4331" s="318">
        <v>40423</v>
      </c>
      <c r="H4331" s="318">
        <v>40752</v>
      </c>
      <c r="I4331" s="318">
        <v>50040</v>
      </c>
      <c r="J4331" s="315"/>
      <c r="K4331" s="315">
        <v>5304</v>
      </c>
      <c r="L4331" s="315" t="s">
        <v>3602</v>
      </c>
      <c r="M4331" s="315" t="s">
        <v>776</v>
      </c>
      <c r="N4331" s="315" t="s">
        <v>755</v>
      </c>
      <c r="O4331" s="315"/>
      <c r="P4331" s="315"/>
      <c r="Q4331" s="315"/>
    </row>
    <row r="4332" spans="1:17">
      <c r="A4332" s="315" t="s">
        <v>755</v>
      </c>
      <c r="B4332" s="315" t="s">
        <v>2095</v>
      </c>
      <c r="C4332" s="315" t="s">
        <v>2096</v>
      </c>
      <c r="D4332" s="316">
        <v>6.5</v>
      </c>
      <c r="E4332" s="317">
        <v>7326</v>
      </c>
      <c r="F4332" s="317">
        <v>4336.99</v>
      </c>
      <c r="G4332" s="318">
        <v>40434</v>
      </c>
      <c r="H4332" s="318">
        <v>40605</v>
      </c>
      <c r="I4332" s="318">
        <v>50040</v>
      </c>
      <c r="J4332" s="315"/>
      <c r="K4332" s="315">
        <v>3047</v>
      </c>
      <c r="L4332" s="315" t="s">
        <v>2359</v>
      </c>
      <c r="M4332" s="315" t="s">
        <v>764</v>
      </c>
      <c r="N4332" s="315" t="s">
        <v>755</v>
      </c>
      <c r="O4332" s="315"/>
      <c r="P4332" s="315"/>
      <c r="Q4332" s="315"/>
    </row>
    <row r="4333" spans="1:17">
      <c r="A4333" s="315" t="s">
        <v>755</v>
      </c>
      <c r="B4333" s="315" t="s">
        <v>2095</v>
      </c>
      <c r="C4333" s="315" t="s">
        <v>2098</v>
      </c>
      <c r="D4333" s="316">
        <v>6.5</v>
      </c>
      <c r="E4333" s="317">
        <v>6727</v>
      </c>
      <c r="F4333" s="317">
        <v>1775.9199999999998</v>
      </c>
      <c r="G4333" s="318">
        <v>40528</v>
      </c>
      <c r="H4333" s="318">
        <v>41892</v>
      </c>
      <c r="I4333" s="318">
        <v>49309</v>
      </c>
      <c r="J4333" s="315"/>
      <c r="K4333" s="315">
        <v>4628</v>
      </c>
      <c r="L4333" s="315" t="s">
        <v>3331</v>
      </c>
      <c r="M4333" s="315" t="s">
        <v>1296</v>
      </c>
      <c r="N4333" s="315" t="s">
        <v>755</v>
      </c>
      <c r="O4333" s="315"/>
      <c r="P4333" s="315"/>
      <c r="Q4333" s="315"/>
    </row>
    <row r="4334" spans="1:17">
      <c r="A4334" s="315" t="s">
        <v>755</v>
      </c>
      <c r="B4334" s="315" t="s">
        <v>2095</v>
      </c>
      <c r="C4334" s="315" t="s">
        <v>2098</v>
      </c>
      <c r="D4334" s="316">
        <v>6.5</v>
      </c>
      <c r="E4334" s="317">
        <v>6441</v>
      </c>
      <c r="F4334" s="317">
        <v>3110.9999999999995</v>
      </c>
      <c r="G4334" s="318">
        <v>40568</v>
      </c>
      <c r="H4334" s="318">
        <v>40648</v>
      </c>
      <c r="I4334" s="318">
        <v>50040</v>
      </c>
      <c r="J4334" s="315"/>
      <c r="K4334" s="315">
        <v>3422</v>
      </c>
      <c r="L4334" s="315" t="s">
        <v>793</v>
      </c>
      <c r="M4334" s="315" t="s">
        <v>764</v>
      </c>
      <c r="N4334" s="315" t="s">
        <v>755</v>
      </c>
      <c r="O4334" s="315"/>
      <c r="P4334" s="315"/>
      <c r="Q4334" s="315"/>
    </row>
    <row r="4335" spans="1:17">
      <c r="A4335" s="315" t="s">
        <v>755</v>
      </c>
      <c r="B4335" s="315" t="s">
        <v>2095</v>
      </c>
      <c r="C4335" s="315" t="s">
        <v>2098</v>
      </c>
      <c r="D4335" s="316">
        <v>6.5</v>
      </c>
      <c r="E4335" s="317">
        <v>5609.81</v>
      </c>
      <c r="F4335" s="317">
        <v>2709.5400000000004</v>
      </c>
      <c r="G4335" s="318">
        <v>40596</v>
      </c>
      <c r="H4335" s="318">
        <v>40609</v>
      </c>
      <c r="I4335" s="318">
        <v>50040</v>
      </c>
      <c r="J4335" s="315"/>
      <c r="K4335" s="315">
        <v>3255</v>
      </c>
      <c r="L4335" s="315" t="s">
        <v>2800</v>
      </c>
      <c r="M4335" s="315" t="s">
        <v>764</v>
      </c>
      <c r="N4335" s="315" t="s">
        <v>755</v>
      </c>
      <c r="O4335" s="315"/>
      <c r="P4335" s="315"/>
      <c r="Q4335" s="315"/>
    </row>
    <row r="4336" spans="1:17">
      <c r="A4336" s="315" t="s">
        <v>750</v>
      </c>
      <c r="B4336" s="315" t="s">
        <v>2095</v>
      </c>
      <c r="C4336" s="315" t="s">
        <v>2098</v>
      </c>
      <c r="D4336" s="316">
        <v>6.5</v>
      </c>
      <c r="E4336" s="317">
        <v>6538</v>
      </c>
      <c r="F4336" s="317">
        <v>3157.86</v>
      </c>
      <c r="G4336" s="318">
        <v>40647</v>
      </c>
      <c r="H4336" s="318">
        <v>40676</v>
      </c>
      <c r="I4336" s="318">
        <v>50040</v>
      </c>
      <c r="J4336" s="315"/>
      <c r="K4336" s="315">
        <v>2003</v>
      </c>
      <c r="L4336" s="315" t="s">
        <v>2474</v>
      </c>
      <c r="M4336" s="315" t="s">
        <v>758</v>
      </c>
      <c r="N4336" s="315" t="s">
        <v>750</v>
      </c>
      <c r="O4336" s="315"/>
      <c r="P4336" s="315"/>
      <c r="Q4336" s="315"/>
    </row>
    <row r="4337" spans="1:17">
      <c r="A4337" s="315" t="s">
        <v>750</v>
      </c>
      <c r="B4337" s="315" t="s">
        <v>2095</v>
      </c>
      <c r="C4337" s="315" t="s">
        <v>2098</v>
      </c>
      <c r="D4337" s="316">
        <v>6.5</v>
      </c>
      <c r="E4337" s="317">
        <v>6541</v>
      </c>
      <c r="F4337" s="317">
        <v>3159.3</v>
      </c>
      <c r="G4337" s="318">
        <v>40647</v>
      </c>
      <c r="H4337" s="318">
        <v>40676</v>
      </c>
      <c r="I4337" s="318">
        <v>50040</v>
      </c>
      <c r="J4337" s="315"/>
      <c r="K4337" s="315">
        <v>2003</v>
      </c>
      <c r="L4337" s="315" t="s">
        <v>2474</v>
      </c>
      <c r="M4337" s="315" t="s">
        <v>758</v>
      </c>
      <c r="N4337" s="315" t="s">
        <v>750</v>
      </c>
      <c r="O4337" s="315"/>
      <c r="P4337" s="315"/>
      <c r="Q4337" s="315"/>
    </row>
    <row r="4338" spans="1:17">
      <c r="A4338" s="315" t="s">
        <v>755</v>
      </c>
      <c r="B4338" s="315" t="s">
        <v>2095</v>
      </c>
      <c r="C4338" s="315" t="s">
        <v>2098</v>
      </c>
      <c r="D4338" s="316">
        <v>6.5</v>
      </c>
      <c r="E4338" s="317">
        <v>6709</v>
      </c>
      <c r="F4338" s="317">
        <v>3240.46</v>
      </c>
      <c r="G4338" s="318">
        <v>40638</v>
      </c>
      <c r="H4338" s="318">
        <v>40886</v>
      </c>
      <c r="I4338" s="318">
        <v>50040</v>
      </c>
      <c r="J4338" s="315"/>
      <c r="K4338" s="315">
        <v>5742</v>
      </c>
      <c r="L4338" s="315" t="s">
        <v>896</v>
      </c>
      <c r="M4338" s="315" t="s">
        <v>776</v>
      </c>
      <c r="N4338" s="315" t="s">
        <v>755</v>
      </c>
      <c r="O4338" s="315"/>
      <c r="P4338" s="315"/>
      <c r="Q4338" s="315"/>
    </row>
    <row r="4339" spans="1:17">
      <c r="A4339" s="315" t="s">
        <v>755</v>
      </c>
      <c r="B4339" s="315" t="s">
        <v>2095</v>
      </c>
      <c r="C4339" s="315" t="s">
        <v>2096</v>
      </c>
      <c r="D4339" s="316">
        <v>6.5</v>
      </c>
      <c r="E4339" s="317">
        <v>7332</v>
      </c>
      <c r="F4339" s="317">
        <v>4340.54</v>
      </c>
      <c r="G4339" s="318">
        <v>40647</v>
      </c>
      <c r="H4339" s="318">
        <v>40856</v>
      </c>
      <c r="I4339" s="318">
        <v>50040</v>
      </c>
      <c r="J4339" s="315"/>
      <c r="K4339" s="315">
        <v>1169</v>
      </c>
      <c r="L4339" s="315" t="s">
        <v>3619</v>
      </c>
      <c r="M4339" s="315" t="s">
        <v>766</v>
      </c>
      <c r="N4339" s="315" t="s">
        <v>755</v>
      </c>
      <c r="O4339" s="315"/>
      <c r="P4339" s="315"/>
      <c r="Q4339" s="315"/>
    </row>
    <row r="4340" spans="1:17">
      <c r="A4340" s="315" t="s">
        <v>755</v>
      </c>
      <c r="B4340" s="315" t="s">
        <v>2095</v>
      </c>
      <c r="C4340" s="315" t="s">
        <v>2098</v>
      </c>
      <c r="D4340" s="316">
        <v>6.5</v>
      </c>
      <c r="E4340" s="317">
        <v>6822</v>
      </c>
      <c r="F4340" s="317">
        <v>3295.0299999999997</v>
      </c>
      <c r="G4340" s="318">
        <v>40666</v>
      </c>
      <c r="H4340" s="318">
        <v>40752</v>
      </c>
      <c r="I4340" s="318">
        <v>50040</v>
      </c>
      <c r="J4340" s="315"/>
      <c r="K4340" s="315">
        <v>1291</v>
      </c>
      <c r="L4340" s="315" t="s">
        <v>1176</v>
      </c>
      <c r="M4340" s="315" t="s">
        <v>766</v>
      </c>
      <c r="N4340" s="315" t="s">
        <v>755</v>
      </c>
      <c r="O4340" s="315"/>
      <c r="P4340" s="315"/>
      <c r="Q4340" s="315"/>
    </row>
    <row r="4341" spans="1:17">
      <c r="A4341" s="315" t="s">
        <v>755</v>
      </c>
      <c r="B4341" s="315" t="s">
        <v>2095</v>
      </c>
      <c r="C4341" s="315" t="s">
        <v>2098</v>
      </c>
      <c r="D4341" s="316">
        <v>6.5</v>
      </c>
      <c r="E4341" s="317">
        <v>3457</v>
      </c>
      <c r="F4341" s="317">
        <v>1669.73</v>
      </c>
      <c r="G4341" s="318">
        <v>40684</v>
      </c>
      <c r="H4341" s="318">
        <v>40733</v>
      </c>
      <c r="I4341" s="318">
        <v>50040</v>
      </c>
      <c r="J4341" s="315"/>
      <c r="K4341" s="315">
        <v>3415</v>
      </c>
      <c r="L4341" s="315" t="s">
        <v>3700</v>
      </c>
      <c r="M4341" s="315" t="s">
        <v>764</v>
      </c>
      <c r="N4341" s="315" t="s">
        <v>755</v>
      </c>
      <c r="O4341" s="315"/>
      <c r="P4341" s="315"/>
      <c r="Q4341" s="315"/>
    </row>
    <row r="4342" spans="1:17">
      <c r="A4342" s="315" t="s">
        <v>755</v>
      </c>
      <c r="B4342" s="319" t="s">
        <v>2095</v>
      </c>
      <c r="C4342" s="319" t="s">
        <v>2098</v>
      </c>
      <c r="D4342" s="320">
        <v>6.5</v>
      </c>
      <c r="E4342" s="317">
        <v>6005</v>
      </c>
      <c r="F4342" s="317">
        <v>2900.41</v>
      </c>
      <c r="G4342" s="321">
        <v>40693</v>
      </c>
      <c r="H4342" s="321">
        <v>40806</v>
      </c>
      <c r="I4342" s="321">
        <v>50040</v>
      </c>
      <c r="J4342" s="319"/>
      <c r="K4342" s="322">
        <v>4416</v>
      </c>
      <c r="L4342" s="319" t="s">
        <v>2420</v>
      </c>
      <c r="M4342" s="319" t="s">
        <v>1484</v>
      </c>
      <c r="N4342" s="315" t="s">
        <v>755</v>
      </c>
      <c r="O4342" s="319"/>
      <c r="P4342" s="319"/>
      <c r="Q4342" s="319"/>
    </row>
    <row r="4343" spans="1:17">
      <c r="A4343" s="315" t="s">
        <v>755</v>
      </c>
      <c r="B4343" s="315" t="s">
        <v>2095</v>
      </c>
      <c r="C4343" s="315" t="s">
        <v>2098</v>
      </c>
      <c r="D4343" s="316">
        <v>6.5</v>
      </c>
      <c r="E4343" s="317">
        <v>7427</v>
      </c>
      <c r="F4343" s="317">
        <v>3587.24</v>
      </c>
      <c r="G4343" s="318">
        <v>40737</v>
      </c>
      <c r="H4343" s="318">
        <v>40837</v>
      </c>
      <c r="I4343" s="318">
        <v>50040</v>
      </c>
      <c r="J4343" s="315"/>
      <c r="K4343" s="315">
        <v>4460</v>
      </c>
      <c r="L4343" s="315" t="s">
        <v>2217</v>
      </c>
      <c r="M4343" s="315" t="s">
        <v>1484</v>
      </c>
      <c r="N4343" s="315" t="s">
        <v>755</v>
      </c>
      <c r="O4343" s="315"/>
      <c r="P4343" s="315"/>
      <c r="Q4343" s="315"/>
    </row>
    <row r="4344" spans="1:17">
      <c r="A4344" s="315" t="s">
        <v>755</v>
      </c>
      <c r="B4344" s="315" t="s">
        <v>2095</v>
      </c>
      <c r="C4344" s="315" t="s">
        <v>2098</v>
      </c>
      <c r="D4344" s="316">
        <v>6.5</v>
      </c>
      <c r="E4344" s="317">
        <v>7090</v>
      </c>
      <c r="F4344" s="317">
        <v>2828.92</v>
      </c>
      <c r="G4344" s="318">
        <v>40801</v>
      </c>
      <c r="H4344" s="318">
        <v>41044</v>
      </c>
      <c r="I4344" s="318">
        <v>50405</v>
      </c>
      <c r="J4344" s="315"/>
      <c r="K4344" s="315">
        <v>3075</v>
      </c>
      <c r="L4344" s="315" t="s">
        <v>2489</v>
      </c>
      <c r="M4344" s="315" t="s">
        <v>764</v>
      </c>
      <c r="N4344" s="315" t="s">
        <v>755</v>
      </c>
      <c r="O4344" s="315"/>
      <c r="P4344" s="315"/>
      <c r="Q4344" s="315"/>
    </row>
    <row r="4345" spans="1:17">
      <c r="A4345" s="315" t="s">
        <v>755</v>
      </c>
      <c r="B4345" s="315" t="s">
        <v>2095</v>
      </c>
      <c r="C4345" s="315" t="s">
        <v>2096</v>
      </c>
      <c r="D4345" s="316">
        <v>6.5</v>
      </c>
      <c r="E4345" s="317">
        <v>3167</v>
      </c>
      <c r="F4345" s="317">
        <v>1247.8</v>
      </c>
      <c r="G4345" s="318">
        <v>40822</v>
      </c>
      <c r="H4345" s="318">
        <v>41613</v>
      </c>
      <c r="I4345" s="318">
        <v>50770</v>
      </c>
      <c r="J4345" s="315"/>
      <c r="K4345" s="315">
        <v>3963</v>
      </c>
      <c r="L4345" s="315" t="s">
        <v>3701</v>
      </c>
      <c r="M4345" s="315" t="s">
        <v>754</v>
      </c>
      <c r="N4345" s="315" t="s">
        <v>755</v>
      </c>
      <c r="O4345" s="315"/>
      <c r="P4345" s="315"/>
      <c r="Q4345" s="315"/>
    </row>
    <row r="4346" spans="1:17">
      <c r="A4346" s="315" t="s">
        <v>755</v>
      </c>
      <c r="B4346" s="315" t="s">
        <v>2095</v>
      </c>
      <c r="C4346" s="315" t="s">
        <v>2098</v>
      </c>
      <c r="D4346" s="316">
        <v>6.5</v>
      </c>
      <c r="E4346" s="317">
        <v>3664</v>
      </c>
      <c r="F4346" s="317">
        <v>1769.7199999999998</v>
      </c>
      <c r="G4346" s="318">
        <v>40849</v>
      </c>
      <c r="H4346" s="318">
        <v>40900</v>
      </c>
      <c r="I4346" s="318">
        <v>50040</v>
      </c>
      <c r="J4346" s="315"/>
      <c r="K4346" s="315">
        <v>3113</v>
      </c>
      <c r="L4346" s="315" t="s">
        <v>3702</v>
      </c>
      <c r="M4346" s="315" t="s">
        <v>764</v>
      </c>
      <c r="N4346" s="315" t="s">
        <v>755</v>
      </c>
      <c r="O4346" s="315"/>
      <c r="P4346" s="315"/>
      <c r="Q4346" s="315"/>
    </row>
    <row r="4347" spans="1:17">
      <c r="A4347" s="315" t="s">
        <v>755</v>
      </c>
      <c r="B4347" s="315" t="s">
        <v>2095</v>
      </c>
      <c r="C4347" s="315" t="s">
        <v>2096</v>
      </c>
      <c r="D4347" s="316">
        <v>6.53</v>
      </c>
      <c r="E4347" s="317">
        <v>6634</v>
      </c>
      <c r="F4347" s="317">
        <v>3927.34</v>
      </c>
      <c r="G4347" s="318">
        <v>40714</v>
      </c>
      <c r="H4347" s="318">
        <v>40781</v>
      </c>
      <c r="I4347" s="318">
        <v>50040</v>
      </c>
      <c r="J4347" s="315"/>
      <c r="K4347" s="315">
        <v>4436</v>
      </c>
      <c r="L4347" s="315" t="s">
        <v>3703</v>
      </c>
      <c r="M4347" s="315" t="s">
        <v>1484</v>
      </c>
      <c r="N4347" s="315" t="s">
        <v>755</v>
      </c>
      <c r="O4347" s="315"/>
      <c r="P4347" s="315"/>
      <c r="Q4347" s="315"/>
    </row>
    <row r="4348" spans="1:17">
      <c r="A4348" s="315" t="s">
        <v>755</v>
      </c>
      <c r="B4348" s="315" t="s">
        <v>2095</v>
      </c>
      <c r="C4348" s="315" t="s">
        <v>2096</v>
      </c>
      <c r="D4348" s="316">
        <v>6.55</v>
      </c>
      <c r="E4348" s="317">
        <v>8526</v>
      </c>
      <c r="F4348" s="317">
        <v>2839.1600000000003</v>
      </c>
      <c r="G4348" s="318">
        <v>40372</v>
      </c>
      <c r="H4348" s="318">
        <v>42320</v>
      </c>
      <c r="I4348" s="318">
        <v>51501</v>
      </c>
      <c r="J4348" s="315"/>
      <c r="K4348" s="315">
        <v>1973</v>
      </c>
      <c r="L4348" s="315" t="s">
        <v>2709</v>
      </c>
      <c r="M4348" s="315" t="s">
        <v>754</v>
      </c>
      <c r="N4348" s="315" t="s">
        <v>755</v>
      </c>
      <c r="O4348" s="315"/>
      <c r="P4348" s="315"/>
      <c r="Q4348" s="315"/>
    </row>
    <row r="4349" spans="1:17">
      <c r="A4349" s="315" t="s">
        <v>755</v>
      </c>
      <c r="B4349" s="315" t="s">
        <v>2095</v>
      </c>
      <c r="C4349" s="315" t="s">
        <v>2098</v>
      </c>
      <c r="D4349" s="316">
        <v>6.56</v>
      </c>
      <c r="E4349" s="317">
        <v>7302</v>
      </c>
      <c r="F4349" s="317">
        <v>3526.87</v>
      </c>
      <c r="G4349" s="318">
        <v>40777</v>
      </c>
      <c r="H4349" s="318">
        <v>40887</v>
      </c>
      <c r="I4349" s="318">
        <v>50040</v>
      </c>
      <c r="J4349" s="315"/>
      <c r="K4349" s="315">
        <v>9465</v>
      </c>
      <c r="L4349" s="315" t="s">
        <v>3348</v>
      </c>
      <c r="M4349" s="315" t="s">
        <v>770</v>
      </c>
      <c r="N4349" s="315" t="s">
        <v>755</v>
      </c>
      <c r="O4349" s="315"/>
      <c r="P4349" s="315"/>
      <c r="Q4349" s="315"/>
    </row>
    <row r="4350" spans="1:17">
      <c r="A4350" s="315" t="s">
        <v>755</v>
      </c>
      <c r="B4350" s="315" t="s">
        <v>2095</v>
      </c>
      <c r="C4350" s="315" t="s">
        <v>2098</v>
      </c>
      <c r="D4350" s="316">
        <v>6.57</v>
      </c>
      <c r="E4350" s="317">
        <v>5801</v>
      </c>
      <c r="F4350" s="317">
        <v>2801.88</v>
      </c>
      <c r="G4350" s="318">
        <v>40730</v>
      </c>
      <c r="H4350" s="318">
        <v>40759</v>
      </c>
      <c r="I4350" s="318">
        <v>50040</v>
      </c>
      <c r="J4350" s="315"/>
      <c r="K4350" s="315">
        <v>3773</v>
      </c>
      <c r="L4350" s="315" t="s">
        <v>3053</v>
      </c>
      <c r="M4350" s="315" t="s">
        <v>764</v>
      </c>
      <c r="N4350" s="315" t="s">
        <v>755</v>
      </c>
      <c r="O4350" s="315"/>
      <c r="P4350" s="315"/>
      <c r="Q4350" s="315"/>
    </row>
    <row r="4351" spans="1:17">
      <c r="A4351" s="315" t="s">
        <v>755</v>
      </c>
      <c r="B4351" s="315" t="s">
        <v>2095</v>
      </c>
      <c r="C4351" s="315" t="s">
        <v>2098</v>
      </c>
      <c r="D4351" s="316">
        <v>6.58</v>
      </c>
      <c r="E4351" s="317">
        <v>4331</v>
      </c>
      <c r="F4351" s="317">
        <v>2091.88</v>
      </c>
      <c r="G4351" s="318">
        <v>40592</v>
      </c>
      <c r="H4351" s="318">
        <v>40817</v>
      </c>
      <c r="I4351" s="318">
        <v>50040</v>
      </c>
      <c r="J4351" s="315"/>
      <c r="K4351" s="315">
        <v>9030</v>
      </c>
      <c r="L4351" s="315" t="s">
        <v>3449</v>
      </c>
      <c r="M4351" s="315" t="s">
        <v>770</v>
      </c>
      <c r="N4351" s="315" t="s">
        <v>755</v>
      </c>
      <c r="O4351" s="315"/>
      <c r="P4351" s="315"/>
      <c r="Q4351" s="315"/>
    </row>
    <row r="4352" spans="1:17">
      <c r="A4352" s="315" t="s">
        <v>755</v>
      </c>
      <c r="B4352" s="315" t="s">
        <v>2095</v>
      </c>
      <c r="C4352" s="315" t="s">
        <v>2098</v>
      </c>
      <c r="D4352" s="316">
        <v>6.58</v>
      </c>
      <c r="E4352" s="317">
        <v>8523</v>
      </c>
      <c r="F4352" s="317">
        <v>4116.6099999999997</v>
      </c>
      <c r="G4352" s="318">
        <v>40744</v>
      </c>
      <c r="H4352" s="318">
        <v>40739</v>
      </c>
      <c r="I4352" s="318">
        <v>50040</v>
      </c>
      <c r="J4352" s="315"/>
      <c r="K4352" s="315">
        <v>3970</v>
      </c>
      <c r="L4352" s="315" t="s">
        <v>3704</v>
      </c>
      <c r="M4352" s="315" t="s">
        <v>754</v>
      </c>
      <c r="N4352" s="315" t="s">
        <v>755</v>
      </c>
      <c r="O4352" s="315"/>
      <c r="P4352" s="315"/>
      <c r="Q4352" s="315"/>
    </row>
    <row r="4353" spans="1:17">
      <c r="A4353" s="315" t="s">
        <v>755</v>
      </c>
      <c r="B4353" s="315" t="s">
        <v>2095</v>
      </c>
      <c r="C4353" s="315" t="s">
        <v>2098</v>
      </c>
      <c r="D4353" s="316">
        <v>6.58</v>
      </c>
      <c r="E4353" s="317">
        <v>6213</v>
      </c>
      <c r="F4353" s="317">
        <v>3000.88</v>
      </c>
      <c r="G4353" s="318">
        <v>40750</v>
      </c>
      <c r="H4353" s="318">
        <v>40793</v>
      </c>
      <c r="I4353" s="318">
        <v>50040</v>
      </c>
      <c r="J4353" s="315"/>
      <c r="K4353" s="315">
        <v>5037</v>
      </c>
      <c r="L4353" s="315" t="s">
        <v>2971</v>
      </c>
      <c r="M4353" s="315" t="s">
        <v>776</v>
      </c>
      <c r="N4353" s="315" t="s">
        <v>755</v>
      </c>
      <c r="O4353" s="315"/>
      <c r="P4353" s="315"/>
      <c r="Q4353" s="315"/>
    </row>
    <row r="4354" spans="1:17">
      <c r="A4354" s="315" t="s">
        <v>755</v>
      </c>
      <c r="B4354" s="315" t="s">
        <v>2095</v>
      </c>
      <c r="C4354" s="315" t="s">
        <v>2096</v>
      </c>
      <c r="D4354" s="316">
        <v>6.6</v>
      </c>
      <c r="E4354" s="317">
        <v>7487</v>
      </c>
      <c r="F4354" s="317">
        <v>6738.3</v>
      </c>
      <c r="G4354" s="318">
        <v>39569</v>
      </c>
      <c r="H4354" s="318">
        <v>40050</v>
      </c>
      <c r="I4354" s="318">
        <v>49279</v>
      </c>
      <c r="J4354" s="315"/>
      <c r="K4354" s="315">
        <v>3800</v>
      </c>
      <c r="L4354" s="315" t="s">
        <v>2572</v>
      </c>
      <c r="M4354" s="315" t="s">
        <v>764</v>
      </c>
      <c r="N4354" s="315" t="s">
        <v>755</v>
      </c>
      <c r="O4354" s="315"/>
      <c r="P4354" s="315"/>
      <c r="Q4354" s="315"/>
    </row>
    <row r="4355" spans="1:17">
      <c r="A4355" s="315" t="s">
        <v>755</v>
      </c>
      <c r="B4355" s="315" t="s">
        <v>2095</v>
      </c>
      <c r="C4355" s="315" t="s">
        <v>2098</v>
      </c>
      <c r="D4355" s="316">
        <v>6.6</v>
      </c>
      <c r="E4355" s="317">
        <v>6889</v>
      </c>
      <c r="F4355" s="317">
        <v>4236.75</v>
      </c>
      <c r="G4355" s="318">
        <v>39570</v>
      </c>
      <c r="H4355" s="318">
        <v>40508</v>
      </c>
      <c r="I4355" s="318">
        <v>49674</v>
      </c>
      <c r="J4355" s="315"/>
      <c r="K4355" s="315">
        <v>1176</v>
      </c>
      <c r="L4355" s="315" t="s">
        <v>3705</v>
      </c>
      <c r="M4355" s="315" t="s">
        <v>766</v>
      </c>
      <c r="N4355" s="315" t="s">
        <v>755</v>
      </c>
      <c r="O4355" s="315"/>
      <c r="P4355" s="315"/>
      <c r="Q4355" s="315"/>
    </row>
    <row r="4356" spans="1:17">
      <c r="A4356" s="315" t="s">
        <v>755</v>
      </c>
      <c r="B4356" s="315" t="s">
        <v>2095</v>
      </c>
      <c r="C4356" s="315" t="s">
        <v>2098</v>
      </c>
      <c r="D4356" s="316">
        <v>6.6</v>
      </c>
      <c r="E4356" s="317">
        <v>7228</v>
      </c>
      <c r="F4356" s="317">
        <v>5421</v>
      </c>
      <c r="G4356" s="318">
        <v>39570</v>
      </c>
      <c r="H4356" s="318">
        <v>39884</v>
      </c>
      <c r="I4356" s="318">
        <v>49279</v>
      </c>
      <c r="J4356" s="315"/>
      <c r="K4356" s="315">
        <v>8305</v>
      </c>
      <c r="L4356" s="315" t="s">
        <v>1039</v>
      </c>
      <c r="M4356" s="315" t="s">
        <v>784</v>
      </c>
      <c r="N4356" s="315" t="s">
        <v>755</v>
      </c>
      <c r="O4356" s="315"/>
      <c r="P4356" s="315"/>
      <c r="Q4356" s="315"/>
    </row>
    <row r="4357" spans="1:17">
      <c r="A4357" s="315" t="s">
        <v>755</v>
      </c>
      <c r="B4357" s="315" t="s">
        <v>2095</v>
      </c>
      <c r="C4357" s="315" t="s">
        <v>2096</v>
      </c>
      <c r="D4357" s="316">
        <v>6.6</v>
      </c>
      <c r="E4357" s="317">
        <v>6646</v>
      </c>
      <c r="F4357" s="317">
        <v>5981.4</v>
      </c>
      <c r="G4357" s="318">
        <v>39570</v>
      </c>
      <c r="H4357" s="318">
        <v>40141</v>
      </c>
      <c r="I4357" s="318">
        <v>49309</v>
      </c>
      <c r="J4357" s="315"/>
      <c r="K4357" s="315">
        <v>4528</v>
      </c>
      <c r="L4357" s="315" t="s">
        <v>2080</v>
      </c>
      <c r="M4357" s="315" t="s">
        <v>1296</v>
      </c>
      <c r="N4357" s="315" t="s">
        <v>755</v>
      </c>
      <c r="O4357" s="315"/>
      <c r="P4357" s="315"/>
      <c r="Q4357" s="315"/>
    </row>
    <row r="4358" spans="1:17">
      <c r="A4358" s="315" t="s">
        <v>755</v>
      </c>
      <c r="B4358" s="315" t="s">
        <v>2095</v>
      </c>
      <c r="C4358" s="315" t="s">
        <v>2098</v>
      </c>
      <c r="D4358" s="316">
        <v>6.6</v>
      </c>
      <c r="E4358" s="317">
        <v>5772.1100000000006</v>
      </c>
      <c r="F4358" s="317">
        <v>4329.09</v>
      </c>
      <c r="G4358" s="318">
        <v>39570</v>
      </c>
      <c r="H4358" s="318">
        <v>39778</v>
      </c>
      <c r="I4358" s="318">
        <v>48944</v>
      </c>
      <c r="J4358" s="315"/>
      <c r="K4358" s="315">
        <v>4577</v>
      </c>
      <c r="L4358" s="315" t="s">
        <v>3184</v>
      </c>
      <c r="M4358" s="315" t="s">
        <v>1296</v>
      </c>
      <c r="N4358" s="315" t="s">
        <v>755</v>
      </c>
      <c r="O4358" s="315"/>
      <c r="P4358" s="315"/>
      <c r="Q4358" s="315"/>
    </row>
    <row r="4359" spans="1:17">
      <c r="A4359" s="315" t="s">
        <v>755</v>
      </c>
      <c r="B4359" s="315" t="s">
        <v>2095</v>
      </c>
      <c r="C4359" s="315" t="s">
        <v>2098</v>
      </c>
      <c r="D4359" s="316">
        <v>6.6</v>
      </c>
      <c r="E4359" s="317">
        <v>6620</v>
      </c>
      <c r="F4359" s="317">
        <v>4965</v>
      </c>
      <c r="G4359" s="318">
        <v>39570</v>
      </c>
      <c r="H4359" s="318">
        <v>39457</v>
      </c>
      <c r="I4359" s="318">
        <v>48944</v>
      </c>
      <c r="J4359" s="315"/>
      <c r="K4359" s="315">
        <v>3432</v>
      </c>
      <c r="L4359" s="315" t="s">
        <v>2996</v>
      </c>
      <c r="M4359" s="315" t="s">
        <v>764</v>
      </c>
      <c r="N4359" s="315" t="s">
        <v>755</v>
      </c>
      <c r="O4359" s="315"/>
      <c r="P4359" s="315"/>
      <c r="Q4359" s="315"/>
    </row>
    <row r="4360" spans="1:17">
      <c r="A4360" s="315" t="s">
        <v>755</v>
      </c>
      <c r="B4360" s="315" t="s">
        <v>2095</v>
      </c>
      <c r="C4360" s="315" t="s">
        <v>2096</v>
      </c>
      <c r="D4360" s="316">
        <v>6.6</v>
      </c>
      <c r="E4360" s="317">
        <v>7071.3300000000008</v>
      </c>
      <c r="F4360" s="317">
        <v>5218.6400000000003</v>
      </c>
      <c r="G4360" s="318">
        <v>39570</v>
      </c>
      <c r="H4360" s="318">
        <v>40308</v>
      </c>
      <c r="I4360" s="318">
        <v>49674</v>
      </c>
      <c r="J4360" s="315"/>
      <c r="K4360" s="315">
        <v>4412</v>
      </c>
      <c r="L4360" s="315" t="s">
        <v>3629</v>
      </c>
      <c r="M4360" s="315" t="s">
        <v>1296</v>
      </c>
      <c r="N4360" s="315" t="s">
        <v>755</v>
      </c>
      <c r="O4360" s="315"/>
      <c r="P4360" s="315"/>
      <c r="Q4360" s="315"/>
    </row>
    <row r="4361" spans="1:17">
      <c r="A4361" s="315" t="s">
        <v>755</v>
      </c>
      <c r="B4361" s="315" t="s">
        <v>2095</v>
      </c>
      <c r="C4361" s="315" t="s">
        <v>2098</v>
      </c>
      <c r="D4361" s="316">
        <v>6.6</v>
      </c>
      <c r="E4361" s="317">
        <v>5814</v>
      </c>
      <c r="F4361" s="317">
        <v>2319.79</v>
      </c>
      <c r="G4361" s="318">
        <v>39573</v>
      </c>
      <c r="H4361" s="318">
        <v>41180</v>
      </c>
      <c r="I4361" s="318">
        <v>50405</v>
      </c>
      <c r="J4361" s="315"/>
      <c r="K4361" s="315">
        <v>8494</v>
      </c>
      <c r="L4361" s="315" t="s">
        <v>2296</v>
      </c>
      <c r="M4361" s="315" t="s">
        <v>784</v>
      </c>
      <c r="N4361" s="315" t="s">
        <v>755</v>
      </c>
      <c r="O4361" s="315"/>
      <c r="P4361" s="315"/>
      <c r="Q4361" s="315"/>
    </row>
    <row r="4362" spans="1:17">
      <c r="A4362" s="315" t="s">
        <v>755</v>
      </c>
      <c r="B4362" s="315" t="s">
        <v>2095</v>
      </c>
      <c r="C4362" s="315" t="s">
        <v>2098</v>
      </c>
      <c r="D4362" s="316">
        <v>6.6</v>
      </c>
      <c r="E4362" s="317">
        <v>5958</v>
      </c>
      <c r="F4362" s="317">
        <v>3664.1800000000003</v>
      </c>
      <c r="G4362" s="318">
        <v>39570</v>
      </c>
      <c r="H4362" s="318">
        <v>40345</v>
      </c>
      <c r="I4362" s="318">
        <v>49674</v>
      </c>
      <c r="J4362" s="315"/>
      <c r="K4362" s="315">
        <v>8706</v>
      </c>
      <c r="L4362" s="315" t="s">
        <v>3577</v>
      </c>
      <c r="M4362" s="315" t="s">
        <v>784</v>
      </c>
      <c r="N4362" s="315" t="s">
        <v>755</v>
      </c>
      <c r="O4362" s="315"/>
      <c r="P4362" s="315"/>
      <c r="Q4362" s="315"/>
    </row>
    <row r="4363" spans="1:17">
      <c r="A4363" s="315" t="s">
        <v>750</v>
      </c>
      <c r="B4363" s="315" t="s">
        <v>2095</v>
      </c>
      <c r="C4363" s="315" t="s">
        <v>2142</v>
      </c>
      <c r="D4363" s="316">
        <v>6.6</v>
      </c>
      <c r="E4363" s="317">
        <v>5729.24</v>
      </c>
      <c r="F4363" s="317">
        <v>3724.0299999999993</v>
      </c>
      <c r="G4363" s="318">
        <v>39570</v>
      </c>
      <c r="H4363" s="318">
        <v>39993</v>
      </c>
      <c r="I4363" s="318">
        <v>49309</v>
      </c>
      <c r="J4363" s="315"/>
      <c r="K4363" s="315">
        <v>9014</v>
      </c>
      <c r="L4363" s="315" t="s">
        <v>321</v>
      </c>
      <c r="M4363" s="315" t="s">
        <v>770</v>
      </c>
      <c r="N4363" s="315" t="s">
        <v>750</v>
      </c>
      <c r="O4363" s="315"/>
      <c r="P4363" s="315"/>
      <c r="Q4363" s="315"/>
    </row>
    <row r="4364" spans="1:17">
      <c r="A4364" s="315" t="s">
        <v>755</v>
      </c>
      <c r="B4364" s="315" t="s">
        <v>2095</v>
      </c>
      <c r="C4364" s="315" t="s">
        <v>2098</v>
      </c>
      <c r="D4364" s="316">
        <v>6.6</v>
      </c>
      <c r="E4364" s="317">
        <v>5672</v>
      </c>
      <c r="F4364" s="317">
        <v>3357.82</v>
      </c>
      <c r="G4364" s="318">
        <v>39587</v>
      </c>
      <c r="H4364" s="318">
        <v>39345</v>
      </c>
      <c r="I4364" s="318">
        <v>48579</v>
      </c>
      <c r="J4364" s="315"/>
      <c r="K4364" s="315">
        <v>7320</v>
      </c>
      <c r="L4364" s="315" t="s">
        <v>1236</v>
      </c>
      <c r="M4364" s="315" t="s">
        <v>770</v>
      </c>
      <c r="N4364" s="315" t="s">
        <v>755</v>
      </c>
      <c r="O4364" s="315"/>
      <c r="P4364" s="315"/>
      <c r="Q4364" s="315"/>
    </row>
    <row r="4365" spans="1:17">
      <c r="A4365" s="315" t="s">
        <v>755</v>
      </c>
      <c r="B4365" s="315" t="s">
        <v>2095</v>
      </c>
      <c r="C4365" s="315" t="s">
        <v>2098</v>
      </c>
      <c r="D4365" s="316">
        <v>6.6</v>
      </c>
      <c r="E4365" s="317">
        <v>7195</v>
      </c>
      <c r="F4365" s="317">
        <v>5396.25</v>
      </c>
      <c r="G4365" s="318">
        <v>39657</v>
      </c>
      <c r="H4365" s="318">
        <v>39710</v>
      </c>
      <c r="I4365" s="318">
        <v>48944</v>
      </c>
      <c r="J4365" s="315"/>
      <c r="K4365" s="315">
        <v>4435</v>
      </c>
      <c r="L4365" s="315" t="s">
        <v>2342</v>
      </c>
      <c r="M4365" s="315" t="s">
        <v>1484</v>
      </c>
      <c r="N4365" s="315" t="s">
        <v>755</v>
      </c>
      <c r="O4365" s="315"/>
      <c r="P4365" s="315"/>
      <c r="Q4365" s="315"/>
    </row>
    <row r="4366" spans="1:17">
      <c r="A4366" s="315" t="s">
        <v>755</v>
      </c>
      <c r="B4366" s="315" t="s">
        <v>2095</v>
      </c>
      <c r="C4366" s="315" t="s">
        <v>2098</v>
      </c>
      <c r="D4366" s="316">
        <v>6.6</v>
      </c>
      <c r="E4366" s="317">
        <v>6008</v>
      </c>
      <c r="F4366" s="317">
        <v>4506</v>
      </c>
      <c r="G4366" s="318">
        <v>39666</v>
      </c>
      <c r="H4366" s="318">
        <v>39960</v>
      </c>
      <c r="I4366" s="318">
        <v>49309</v>
      </c>
      <c r="J4366" s="315"/>
      <c r="K4366" s="315">
        <v>3550</v>
      </c>
      <c r="L4366" s="315" t="s">
        <v>3482</v>
      </c>
      <c r="M4366" s="315" t="s">
        <v>764</v>
      </c>
      <c r="N4366" s="315" t="s">
        <v>755</v>
      </c>
      <c r="O4366" s="315"/>
      <c r="P4366" s="315"/>
      <c r="Q4366" s="315"/>
    </row>
    <row r="4367" spans="1:17">
      <c r="A4367" s="315" t="s">
        <v>755</v>
      </c>
      <c r="B4367" s="315" t="s">
        <v>2095</v>
      </c>
      <c r="C4367" s="315" t="s">
        <v>2098</v>
      </c>
      <c r="D4367" s="316">
        <v>6.6</v>
      </c>
      <c r="E4367" s="317">
        <v>6301</v>
      </c>
      <c r="F4367" s="317">
        <v>4725.75</v>
      </c>
      <c r="G4367" s="318">
        <v>39675</v>
      </c>
      <c r="H4367" s="318">
        <v>39522</v>
      </c>
      <c r="I4367" s="318">
        <v>48944</v>
      </c>
      <c r="J4367" s="315"/>
      <c r="K4367" s="315">
        <v>3176</v>
      </c>
      <c r="L4367" s="315" t="s">
        <v>2871</v>
      </c>
      <c r="M4367" s="315" t="s">
        <v>764</v>
      </c>
      <c r="N4367" s="315" t="s">
        <v>755</v>
      </c>
      <c r="O4367" s="315"/>
      <c r="P4367" s="315"/>
      <c r="Q4367" s="315"/>
    </row>
    <row r="4368" spans="1:17">
      <c r="A4368" s="315" t="s">
        <v>755</v>
      </c>
      <c r="B4368" s="315" t="s">
        <v>2095</v>
      </c>
      <c r="C4368" s="315" t="s">
        <v>2098</v>
      </c>
      <c r="D4368" s="316">
        <v>6.6</v>
      </c>
      <c r="E4368" s="317">
        <v>7097</v>
      </c>
      <c r="F4368" s="317">
        <v>3151.0600000000004</v>
      </c>
      <c r="G4368" s="318">
        <v>39570</v>
      </c>
      <c r="H4368" s="318">
        <v>40935</v>
      </c>
      <c r="I4368" s="318">
        <v>50405</v>
      </c>
      <c r="J4368" s="315"/>
      <c r="K4368" s="315">
        <v>8213</v>
      </c>
      <c r="L4368" s="315" t="s">
        <v>3706</v>
      </c>
      <c r="M4368" s="315" t="s">
        <v>1051</v>
      </c>
      <c r="N4368" s="315" t="s">
        <v>755</v>
      </c>
      <c r="O4368" s="315"/>
      <c r="P4368" s="315"/>
      <c r="Q4368" s="315"/>
    </row>
    <row r="4369" spans="1:17">
      <c r="A4369" s="315" t="s">
        <v>755</v>
      </c>
      <c r="B4369" s="315" t="s">
        <v>2095</v>
      </c>
      <c r="C4369" s="315" t="s">
        <v>2098</v>
      </c>
      <c r="D4369" s="316">
        <v>6.6</v>
      </c>
      <c r="E4369" s="317">
        <v>9366</v>
      </c>
      <c r="F4369" s="317">
        <v>5760.1100000000006</v>
      </c>
      <c r="G4369" s="318">
        <v>39741</v>
      </c>
      <c r="H4369" s="318">
        <v>40287</v>
      </c>
      <c r="I4369" s="318">
        <v>49674</v>
      </c>
      <c r="J4369" s="315"/>
      <c r="K4369" s="315">
        <v>5627</v>
      </c>
      <c r="L4369" s="315" t="s">
        <v>3295</v>
      </c>
      <c r="M4369" s="315" t="s">
        <v>776</v>
      </c>
      <c r="N4369" s="315" t="s">
        <v>755</v>
      </c>
      <c r="O4369" s="315"/>
      <c r="P4369" s="315"/>
      <c r="Q4369" s="315"/>
    </row>
    <row r="4370" spans="1:17">
      <c r="A4370" s="315" t="s">
        <v>755</v>
      </c>
      <c r="B4370" s="315" t="s">
        <v>2095</v>
      </c>
      <c r="C4370" s="315" t="s">
        <v>2098</v>
      </c>
      <c r="D4370" s="316">
        <v>6.6</v>
      </c>
      <c r="E4370" s="317">
        <v>7760</v>
      </c>
      <c r="F4370" s="317">
        <v>5820</v>
      </c>
      <c r="G4370" s="318">
        <v>39745</v>
      </c>
      <c r="H4370" s="318">
        <v>39961</v>
      </c>
      <c r="I4370" s="318">
        <v>49309</v>
      </c>
      <c r="J4370" s="315"/>
      <c r="K4370" s="315">
        <v>1907</v>
      </c>
      <c r="L4370" s="315" t="s">
        <v>2211</v>
      </c>
      <c r="M4370" s="315" t="s">
        <v>754</v>
      </c>
      <c r="N4370" s="315" t="s">
        <v>755</v>
      </c>
      <c r="O4370" s="315"/>
      <c r="P4370" s="315"/>
      <c r="Q4370" s="315"/>
    </row>
    <row r="4371" spans="1:17">
      <c r="A4371" s="315" t="s">
        <v>755</v>
      </c>
      <c r="B4371" s="315" t="s">
        <v>2095</v>
      </c>
      <c r="C4371" s="315" t="s">
        <v>2098</v>
      </c>
      <c r="D4371" s="316">
        <v>6.6</v>
      </c>
      <c r="E4371" s="317">
        <v>6074</v>
      </c>
      <c r="F4371" s="317">
        <v>4555.5</v>
      </c>
      <c r="G4371" s="318">
        <v>39765</v>
      </c>
      <c r="H4371" s="318">
        <v>40052</v>
      </c>
      <c r="I4371" s="318">
        <v>49309</v>
      </c>
      <c r="J4371" s="315"/>
      <c r="K4371" s="315">
        <v>9057</v>
      </c>
      <c r="L4371" s="315" t="s">
        <v>3707</v>
      </c>
      <c r="M4371" s="315" t="s">
        <v>1024</v>
      </c>
      <c r="N4371" s="315" t="s">
        <v>755</v>
      </c>
      <c r="O4371" s="315"/>
      <c r="P4371" s="315"/>
      <c r="Q4371" s="315"/>
    </row>
    <row r="4372" spans="1:17">
      <c r="A4372" s="315" t="s">
        <v>755</v>
      </c>
      <c r="B4372" s="315" t="s">
        <v>2095</v>
      </c>
      <c r="C4372" s="315" t="s">
        <v>2098</v>
      </c>
      <c r="D4372" s="316">
        <v>6.6</v>
      </c>
      <c r="E4372" s="317">
        <v>5899.4299999999994</v>
      </c>
      <c r="F4372" s="317">
        <v>4424.59</v>
      </c>
      <c r="G4372" s="318">
        <v>39786</v>
      </c>
      <c r="H4372" s="318">
        <v>40022</v>
      </c>
      <c r="I4372" s="318">
        <v>49309</v>
      </c>
      <c r="J4372" s="315"/>
      <c r="K4372" s="315">
        <v>9470</v>
      </c>
      <c r="L4372" s="315" t="s">
        <v>919</v>
      </c>
      <c r="M4372" s="315" t="s">
        <v>770</v>
      </c>
      <c r="N4372" s="315" t="s">
        <v>755</v>
      </c>
      <c r="O4372" s="315"/>
      <c r="P4372" s="315"/>
      <c r="Q4372" s="315"/>
    </row>
    <row r="4373" spans="1:17">
      <c r="A4373" s="315" t="s">
        <v>755</v>
      </c>
      <c r="B4373" s="315" t="s">
        <v>2095</v>
      </c>
      <c r="C4373" s="315" t="s">
        <v>2096</v>
      </c>
      <c r="D4373" s="316">
        <v>6.6</v>
      </c>
      <c r="E4373" s="317">
        <v>6163</v>
      </c>
      <c r="F4373" s="317">
        <v>4548.29</v>
      </c>
      <c r="G4373" s="318">
        <v>39938</v>
      </c>
      <c r="H4373" s="318">
        <v>40357</v>
      </c>
      <c r="I4373" s="318">
        <v>49674</v>
      </c>
      <c r="J4373" s="315"/>
      <c r="K4373" s="315">
        <v>1882</v>
      </c>
      <c r="L4373" s="315" t="s">
        <v>2334</v>
      </c>
      <c r="M4373" s="315" t="s">
        <v>766</v>
      </c>
      <c r="N4373" s="315" t="s">
        <v>755</v>
      </c>
      <c r="O4373" s="315"/>
      <c r="P4373" s="315"/>
      <c r="Q4373" s="315"/>
    </row>
    <row r="4374" spans="1:17">
      <c r="A4374" s="315" t="s">
        <v>755</v>
      </c>
      <c r="B4374" s="315" t="s">
        <v>2095</v>
      </c>
      <c r="C4374" s="315" t="s">
        <v>2096</v>
      </c>
      <c r="D4374" s="316">
        <v>6.6</v>
      </c>
      <c r="E4374" s="317">
        <v>5184</v>
      </c>
      <c r="F4374" s="317">
        <v>4665.6000000000004</v>
      </c>
      <c r="G4374" s="318">
        <v>39955</v>
      </c>
      <c r="H4374" s="318">
        <v>40168</v>
      </c>
      <c r="I4374" s="318">
        <v>49309</v>
      </c>
      <c r="J4374" s="315"/>
      <c r="K4374" s="315">
        <v>6004</v>
      </c>
      <c r="L4374" s="315" t="s">
        <v>314</v>
      </c>
      <c r="M4374" s="315" t="s">
        <v>788</v>
      </c>
      <c r="N4374" s="315" t="s">
        <v>755</v>
      </c>
      <c r="O4374" s="315"/>
      <c r="P4374" s="315"/>
      <c r="Q4374" s="315"/>
    </row>
    <row r="4375" spans="1:17">
      <c r="A4375" s="315" t="s">
        <v>755</v>
      </c>
      <c r="B4375" s="315" t="s">
        <v>2095</v>
      </c>
      <c r="C4375" s="315" t="s">
        <v>2098</v>
      </c>
      <c r="D4375" s="316">
        <v>6.6</v>
      </c>
      <c r="E4375" s="317">
        <v>5449</v>
      </c>
      <c r="F4375" s="317">
        <v>4086.75</v>
      </c>
      <c r="G4375" s="318">
        <v>40023</v>
      </c>
      <c r="H4375" s="318">
        <v>40016</v>
      </c>
      <c r="I4375" s="318">
        <v>49309</v>
      </c>
      <c r="J4375" s="315"/>
      <c r="K4375" s="315">
        <v>5702</v>
      </c>
      <c r="L4375" s="315" t="s">
        <v>3327</v>
      </c>
      <c r="M4375" s="315" t="s">
        <v>776</v>
      </c>
      <c r="N4375" s="315" t="s">
        <v>755</v>
      </c>
      <c r="O4375" s="315"/>
      <c r="P4375" s="315"/>
      <c r="Q4375" s="315"/>
    </row>
    <row r="4376" spans="1:17">
      <c r="A4376" s="315" t="s">
        <v>755</v>
      </c>
      <c r="B4376" s="319" t="s">
        <v>2095</v>
      </c>
      <c r="C4376" s="319" t="s">
        <v>2098</v>
      </c>
      <c r="D4376" s="320">
        <v>6.6</v>
      </c>
      <c r="E4376" s="317">
        <v>4258</v>
      </c>
      <c r="F4376" s="317">
        <v>2603.37</v>
      </c>
      <c r="G4376" s="321">
        <v>40059</v>
      </c>
      <c r="H4376" s="321">
        <v>40239</v>
      </c>
      <c r="I4376" s="321">
        <v>49674</v>
      </c>
      <c r="J4376" s="319"/>
      <c r="K4376" s="322">
        <v>4512</v>
      </c>
      <c r="L4376" s="319" t="s">
        <v>2357</v>
      </c>
      <c r="M4376" s="319" t="s">
        <v>1296</v>
      </c>
      <c r="N4376" s="315" t="s">
        <v>755</v>
      </c>
      <c r="O4376" s="319"/>
      <c r="P4376" s="319"/>
      <c r="Q4376" s="319"/>
    </row>
    <row r="4377" spans="1:17">
      <c r="A4377" s="315" t="s">
        <v>755</v>
      </c>
      <c r="B4377" s="315" t="s">
        <v>2095</v>
      </c>
      <c r="C4377" s="315" t="s">
        <v>2098</v>
      </c>
      <c r="D4377" s="316">
        <v>6.6</v>
      </c>
      <c r="E4377" s="317">
        <v>6854</v>
      </c>
      <c r="F4377" s="317">
        <v>4215.2299999999996</v>
      </c>
      <c r="G4377" s="318">
        <v>40176</v>
      </c>
      <c r="H4377" s="318">
        <v>40451</v>
      </c>
      <c r="I4377" s="318">
        <v>49674</v>
      </c>
      <c r="J4377" s="315"/>
      <c r="K4377" s="315">
        <v>1027</v>
      </c>
      <c r="L4377" s="315" t="s">
        <v>2878</v>
      </c>
      <c r="M4377" s="315" t="s">
        <v>766</v>
      </c>
      <c r="N4377" s="315" t="s">
        <v>755</v>
      </c>
      <c r="O4377" s="315"/>
      <c r="P4377" s="315"/>
      <c r="Q4377" s="315"/>
    </row>
    <row r="4378" spans="1:17">
      <c r="A4378" s="315" t="s">
        <v>755</v>
      </c>
      <c r="B4378" s="315" t="s">
        <v>2095</v>
      </c>
      <c r="C4378" s="315" t="s">
        <v>2096</v>
      </c>
      <c r="D4378" s="316">
        <v>6.6</v>
      </c>
      <c r="E4378" s="317">
        <v>7272</v>
      </c>
      <c r="F4378" s="317">
        <v>5366.7300000000005</v>
      </c>
      <c r="G4378" s="318">
        <v>40401</v>
      </c>
      <c r="H4378" s="318">
        <v>40401</v>
      </c>
      <c r="I4378" s="318">
        <v>49674</v>
      </c>
      <c r="J4378" s="315"/>
      <c r="K4378" s="315">
        <v>3714</v>
      </c>
      <c r="L4378" s="315" t="s">
        <v>1076</v>
      </c>
      <c r="M4378" s="315" t="s">
        <v>764</v>
      </c>
      <c r="N4378" s="315" t="s">
        <v>755</v>
      </c>
      <c r="O4378" s="315"/>
      <c r="P4378" s="315"/>
      <c r="Q4378" s="315"/>
    </row>
    <row r="4379" spans="1:17">
      <c r="A4379" s="315" t="s">
        <v>755</v>
      </c>
      <c r="B4379" s="315" t="s">
        <v>2095</v>
      </c>
      <c r="C4379" s="315" t="s">
        <v>2098</v>
      </c>
      <c r="D4379" s="316">
        <v>6.6</v>
      </c>
      <c r="E4379" s="317">
        <v>6586</v>
      </c>
      <c r="F4379" s="317">
        <v>4050.41</v>
      </c>
      <c r="G4379" s="318">
        <v>40445</v>
      </c>
      <c r="H4379" s="318">
        <v>40485</v>
      </c>
      <c r="I4379" s="318">
        <v>49674</v>
      </c>
      <c r="J4379" s="315"/>
      <c r="K4379" s="315">
        <v>3700</v>
      </c>
      <c r="L4379" s="315" t="s">
        <v>1972</v>
      </c>
      <c r="M4379" s="315" t="s">
        <v>764</v>
      </c>
      <c r="N4379" s="315" t="s">
        <v>755</v>
      </c>
      <c r="O4379" s="315"/>
      <c r="P4379" s="315"/>
      <c r="Q4379" s="315"/>
    </row>
    <row r="4380" spans="1:17">
      <c r="A4380" s="315" t="s">
        <v>755</v>
      </c>
      <c r="B4380" s="315" t="s">
        <v>2095</v>
      </c>
      <c r="C4380" s="315" t="s">
        <v>2098</v>
      </c>
      <c r="D4380" s="316">
        <v>6.6</v>
      </c>
      <c r="E4380" s="317">
        <v>6659</v>
      </c>
      <c r="F4380" s="317">
        <v>3695.76</v>
      </c>
      <c r="G4380" s="318">
        <v>40484</v>
      </c>
      <c r="H4380" s="318">
        <v>40532</v>
      </c>
      <c r="I4380" s="318">
        <v>49674</v>
      </c>
      <c r="J4380" s="315"/>
      <c r="K4380" s="315">
        <v>4433</v>
      </c>
      <c r="L4380" s="315" t="s">
        <v>3708</v>
      </c>
      <c r="M4380" s="315" t="s">
        <v>1484</v>
      </c>
      <c r="N4380" s="315" t="s">
        <v>755</v>
      </c>
      <c r="O4380" s="315"/>
      <c r="P4380" s="315"/>
      <c r="Q4380" s="315"/>
    </row>
    <row r="4381" spans="1:17">
      <c r="A4381" s="315" t="s">
        <v>755</v>
      </c>
      <c r="B4381" s="315" t="s">
        <v>2095</v>
      </c>
      <c r="C4381" s="315" t="s">
        <v>2098</v>
      </c>
      <c r="D4381" s="316">
        <v>6.6</v>
      </c>
      <c r="E4381" s="317">
        <v>5173</v>
      </c>
      <c r="F4381" s="317">
        <v>1365.68</v>
      </c>
      <c r="G4381" s="318">
        <v>40693</v>
      </c>
      <c r="H4381" s="318">
        <v>41817</v>
      </c>
      <c r="I4381" s="318">
        <v>49309</v>
      </c>
      <c r="J4381" s="315"/>
      <c r="K4381" s="315">
        <v>1008</v>
      </c>
      <c r="L4381" s="315" t="s">
        <v>2304</v>
      </c>
      <c r="M4381" s="315" t="s">
        <v>766</v>
      </c>
      <c r="N4381" s="315" t="s">
        <v>755</v>
      </c>
      <c r="O4381" s="315"/>
      <c r="P4381" s="315"/>
      <c r="Q4381" s="315"/>
    </row>
    <row r="4382" spans="1:17">
      <c r="A4382" s="315" t="s">
        <v>755</v>
      </c>
      <c r="B4382" s="315" t="s">
        <v>2095</v>
      </c>
      <c r="C4382" s="315" t="s">
        <v>2098</v>
      </c>
      <c r="D4382" s="316">
        <v>6.6</v>
      </c>
      <c r="E4382" s="317">
        <v>6338</v>
      </c>
      <c r="F4382" s="317">
        <v>3061.26</v>
      </c>
      <c r="G4382" s="318">
        <v>40704</v>
      </c>
      <c r="H4382" s="318">
        <v>40848</v>
      </c>
      <c r="I4382" s="318">
        <v>50040</v>
      </c>
      <c r="J4382" s="315"/>
      <c r="K4382" s="315">
        <v>5063</v>
      </c>
      <c r="L4382" s="315" t="s">
        <v>3330</v>
      </c>
      <c r="M4382" s="315" t="s">
        <v>776</v>
      </c>
      <c r="N4382" s="315" t="s">
        <v>755</v>
      </c>
      <c r="O4382" s="315"/>
      <c r="P4382" s="315"/>
      <c r="Q4382" s="315"/>
    </row>
    <row r="4383" spans="1:17">
      <c r="A4383" s="315" t="s">
        <v>755</v>
      </c>
      <c r="B4383" s="315" t="s">
        <v>2095</v>
      </c>
      <c r="C4383" s="315" t="s">
        <v>2098</v>
      </c>
      <c r="D4383" s="316">
        <v>6.6</v>
      </c>
      <c r="E4383" s="317">
        <v>6232.01</v>
      </c>
      <c r="F4383" s="317">
        <v>3010.06</v>
      </c>
      <c r="G4383" s="318">
        <v>40773</v>
      </c>
      <c r="H4383" s="318">
        <v>40883</v>
      </c>
      <c r="I4383" s="318">
        <v>50040</v>
      </c>
      <c r="J4383" s="315"/>
      <c r="K4383" s="315">
        <v>4513</v>
      </c>
      <c r="L4383" s="315" t="s">
        <v>2140</v>
      </c>
      <c r="M4383" s="315" t="s">
        <v>1296</v>
      </c>
      <c r="N4383" s="315" t="s">
        <v>755</v>
      </c>
      <c r="O4383" s="315"/>
      <c r="P4383" s="315"/>
      <c r="Q4383" s="315"/>
    </row>
    <row r="4384" spans="1:17">
      <c r="A4384" s="315" t="s">
        <v>755</v>
      </c>
      <c r="B4384" s="315" t="s">
        <v>2095</v>
      </c>
      <c r="C4384" s="315" t="s">
        <v>2098</v>
      </c>
      <c r="D4384" s="316">
        <v>6.6</v>
      </c>
      <c r="E4384" s="317">
        <v>5575.08</v>
      </c>
      <c r="F4384" s="317">
        <v>2692.7700000000004</v>
      </c>
      <c r="G4384" s="318">
        <v>40788</v>
      </c>
      <c r="H4384" s="318">
        <v>40900</v>
      </c>
      <c r="I4384" s="318">
        <v>50040</v>
      </c>
      <c r="J4384" s="315"/>
      <c r="K4384" s="315">
        <v>4585</v>
      </c>
      <c r="L4384" s="315" t="s">
        <v>3709</v>
      </c>
      <c r="M4384" s="315" t="s">
        <v>1296</v>
      </c>
      <c r="N4384" s="315" t="s">
        <v>755</v>
      </c>
      <c r="O4384" s="315"/>
      <c r="P4384" s="315"/>
      <c r="Q4384" s="315"/>
    </row>
    <row r="4385" spans="1:17">
      <c r="A4385" s="315" t="s">
        <v>755</v>
      </c>
      <c r="B4385" s="315" t="s">
        <v>2095</v>
      </c>
      <c r="C4385" s="315" t="s">
        <v>2098</v>
      </c>
      <c r="D4385" s="316">
        <v>6.62</v>
      </c>
      <c r="E4385" s="317">
        <v>6111</v>
      </c>
      <c r="F4385" s="317">
        <v>2951.6099999999997</v>
      </c>
      <c r="G4385" s="318">
        <v>40715</v>
      </c>
      <c r="H4385" s="318">
        <v>40816</v>
      </c>
      <c r="I4385" s="318">
        <v>50040</v>
      </c>
      <c r="J4385" s="315"/>
      <c r="K4385" s="315">
        <v>3612</v>
      </c>
      <c r="L4385" s="315" t="s">
        <v>2278</v>
      </c>
      <c r="M4385" s="315" t="s">
        <v>764</v>
      </c>
      <c r="N4385" s="315" t="s">
        <v>755</v>
      </c>
      <c r="O4385" s="315"/>
      <c r="P4385" s="315"/>
      <c r="Q4385" s="315"/>
    </row>
    <row r="4386" spans="1:17">
      <c r="A4386" s="315" t="s">
        <v>755</v>
      </c>
      <c r="B4386" s="315" t="s">
        <v>2095</v>
      </c>
      <c r="C4386" s="315" t="s">
        <v>2098</v>
      </c>
      <c r="D4386" s="316">
        <v>6.63</v>
      </c>
      <c r="E4386" s="317">
        <v>7133</v>
      </c>
      <c r="F4386" s="317">
        <v>3038.66</v>
      </c>
      <c r="G4386" s="318">
        <v>40535</v>
      </c>
      <c r="H4386" s="318">
        <v>39965</v>
      </c>
      <c r="I4386" s="318">
        <v>49309</v>
      </c>
      <c r="J4386" s="315"/>
      <c r="K4386" s="315">
        <v>1964</v>
      </c>
      <c r="L4386" s="315" t="s">
        <v>2932</v>
      </c>
      <c r="M4386" s="315" t="s">
        <v>754</v>
      </c>
      <c r="N4386" s="315" t="s">
        <v>755</v>
      </c>
      <c r="O4386" s="315"/>
      <c r="P4386" s="315"/>
      <c r="Q4386" s="315"/>
    </row>
    <row r="4387" spans="1:17">
      <c r="A4387" s="315" t="s">
        <v>755</v>
      </c>
      <c r="B4387" s="315" t="s">
        <v>2095</v>
      </c>
      <c r="C4387" s="315" t="s">
        <v>2098</v>
      </c>
      <c r="D4387" s="316">
        <v>6.63</v>
      </c>
      <c r="E4387" s="317">
        <v>6738</v>
      </c>
      <c r="F4387" s="317">
        <v>3254.4599999999996</v>
      </c>
      <c r="G4387" s="318">
        <v>40735</v>
      </c>
      <c r="H4387" s="318">
        <v>40821</v>
      </c>
      <c r="I4387" s="318">
        <v>50040</v>
      </c>
      <c r="J4387" s="315"/>
      <c r="K4387" s="315">
        <v>6232</v>
      </c>
      <c r="L4387" s="315" t="s">
        <v>2268</v>
      </c>
      <c r="M4387" s="315" t="s">
        <v>788</v>
      </c>
      <c r="N4387" s="315" t="s">
        <v>755</v>
      </c>
      <c r="O4387" s="315"/>
      <c r="P4387" s="315"/>
      <c r="Q4387" s="315"/>
    </row>
    <row r="4388" spans="1:17">
      <c r="A4388" s="315" t="s">
        <v>755</v>
      </c>
      <c r="B4388" s="315" t="s">
        <v>2095</v>
      </c>
      <c r="C4388" s="315" t="s">
        <v>2096</v>
      </c>
      <c r="D4388" s="316">
        <v>6.65</v>
      </c>
      <c r="E4388" s="317">
        <v>3488</v>
      </c>
      <c r="F4388" s="317">
        <v>2574.1499999999996</v>
      </c>
      <c r="G4388" s="318">
        <v>40561</v>
      </c>
      <c r="H4388" s="318">
        <v>40532</v>
      </c>
      <c r="I4388" s="318">
        <v>49674</v>
      </c>
      <c r="J4388" s="315"/>
      <c r="K4388" s="315">
        <v>5423</v>
      </c>
      <c r="L4388" s="315" t="s">
        <v>2559</v>
      </c>
      <c r="M4388" s="315" t="s">
        <v>776</v>
      </c>
      <c r="N4388" s="315" t="s">
        <v>755</v>
      </c>
      <c r="O4388" s="315"/>
      <c r="P4388" s="315"/>
      <c r="Q4388" s="315"/>
    </row>
    <row r="4389" spans="1:17">
      <c r="A4389" s="315" t="s">
        <v>755</v>
      </c>
      <c r="B4389" s="315" t="s">
        <v>2095</v>
      </c>
      <c r="C4389" s="315" t="s">
        <v>2098</v>
      </c>
      <c r="D4389" s="316">
        <v>6.65</v>
      </c>
      <c r="E4389" s="317">
        <v>5940</v>
      </c>
      <c r="F4389" s="317">
        <v>2869.02</v>
      </c>
      <c r="G4389" s="318">
        <v>40739</v>
      </c>
      <c r="H4389" s="318">
        <v>40807</v>
      </c>
      <c r="I4389" s="318">
        <v>50040</v>
      </c>
      <c r="J4389" s="315"/>
      <c r="K4389" s="315">
        <v>4455</v>
      </c>
      <c r="L4389" s="315" t="s">
        <v>2381</v>
      </c>
      <c r="M4389" s="315" t="s">
        <v>1484</v>
      </c>
      <c r="N4389" s="315" t="s">
        <v>755</v>
      </c>
      <c r="O4389" s="315"/>
      <c r="P4389" s="315"/>
      <c r="Q4389" s="315"/>
    </row>
    <row r="4390" spans="1:17">
      <c r="A4390" s="315" t="s">
        <v>755</v>
      </c>
      <c r="B4390" s="315" t="s">
        <v>2095</v>
      </c>
      <c r="C4390" s="315" t="s">
        <v>2098</v>
      </c>
      <c r="D4390" s="316">
        <v>6.65</v>
      </c>
      <c r="E4390" s="317">
        <v>6705</v>
      </c>
      <c r="F4390" s="317">
        <v>3238.51</v>
      </c>
      <c r="G4390" s="318">
        <v>40739</v>
      </c>
      <c r="H4390" s="318">
        <v>40807</v>
      </c>
      <c r="I4390" s="318">
        <v>50040</v>
      </c>
      <c r="J4390" s="315"/>
      <c r="K4390" s="315">
        <v>4455</v>
      </c>
      <c r="L4390" s="315" t="s">
        <v>2381</v>
      </c>
      <c r="M4390" s="315" t="s">
        <v>1484</v>
      </c>
      <c r="N4390" s="315" t="s">
        <v>755</v>
      </c>
      <c r="O4390" s="315"/>
      <c r="P4390" s="315"/>
      <c r="Q4390" s="315"/>
    </row>
    <row r="4391" spans="1:17">
      <c r="A4391" s="315" t="s">
        <v>755</v>
      </c>
      <c r="B4391" s="315" t="s">
        <v>2095</v>
      </c>
      <c r="C4391" s="315" t="s">
        <v>2098</v>
      </c>
      <c r="D4391" s="316">
        <v>6.65</v>
      </c>
      <c r="E4391" s="317">
        <v>3619.49</v>
      </c>
      <c r="F4391" s="317">
        <v>1748.21</v>
      </c>
      <c r="G4391" s="318">
        <v>40833</v>
      </c>
      <c r="H4391" s="318">
        <v>40899</v>
      </c>
      <c r="I4391" s="318">
        <v>50040</v>
      </c>
      <c r="J4391" s="315"/>
      <c r="K4391" s="315">
        <v>4245</v>
      </c>
      <c r="L4391" s="315" t="s">
        <v>3244</v>
      </c>
      <c r="M4391" s="315" t="s">
        <v>1296</v>
      </c>
      <c r="N4391" s="315" t="s">
        <v>755</v>
      </c>
      <c r="O4391" s="315"/>
      <c r="P4391" s="315"/>
      <c r="Q4391" s="315"/>
    </row>
    <row r="4392" spans="1:17">
      <c r="A4392" s="315" t="s">
        <v>755</v>
      </c>
      <c r="B4392" s="315" t="s">
        <v>2095</v>
      </c>
      <c r="C4392" s="315" t="s">
        <v>2098</v>
      </c>
      <c r="D4392" s="316">
        <v>6.66</v>
      </c>
      <c r="E4392" s="317">
        <v>6530</v>
      </c>
      <c r="F4392" s="317">
        <v>4015.96</v>
      </c>
      <c r="G4392" s="318">
        <v>40479</v>
      </c>
      <c r="H4392" s="318">
        <v>40517</v>
      </c>
      <c r="I4392" s="318">
        <v>49674</v>
      </c>
      <c r="J4392" s="315"/>
      <c r="K4392" s="315">
        <v>3506</v>
      </c>
      <c r="L4392" s="315" t="s">
        <v>2275</v>
      </c>
      <c r="M4392" s="315" t="s">
        <v>764</v>
      </c>
      <c r="N4392" s="315" t="s">
        <v>755</v>
      </c>
      <c r="O4392" s="315"/>
      <c r="P4392" s="315"/>
      <c r="Q4392" s="315"/>
    </row>
    <row r="4393" spans="1:17">
      <c r="A4393" s="315" t="s">
        <v>755</v>
      </c>
      <c r="B4393" s="315" t="s">
        <v>2095</v>
      </c>
      <c r="C4393" s="315" t="s">
        <v>2098</v>
      </c>
      <c r="D4393" s="316">
        <v>6.66</v>
      </c>
      <c r="E4393" s="317">
        <v>4014</v>
      </c>
      <c r="F4393" s="317">
        <v>1938.7699999999998</v>
      </c>
      <c r="G4393" s="318">
        <v>40554</v>
      </c>
      <c r="H4393" s="318">
        <v>40710</v>
      </c>
      <c r="I4393" s="318">
        <v>50040</v>
      </c>
      <c r="J4393" s="315"/>
      <c r="K4393" s="315">
        <v>3600</v>
      </c>
      <c r="L4393" s="315" t="s">
        <v>2197</v>
      </c>
      <c r="M4393" s="315" t="s">
        <v>764</v>
      </c>
      <c r="N4393" s="315" t="s">
        <v>755</v>
      </c>
      <c r="O4393" s="315"/>
      <c r="P4393" s="315"/>
      <c r="Q4393" s="315"/>
    </row>
    <row r="4394" spans="1:17">
      <c r="A4394" s="315" t="s">
        <v>755</v>
      </c>
      <c r="B4394" s="315" t="s">
        <v>2095</v>
      </c>
      <c r="C4394" s="315" t="s">
        <v>2096</v>
      </c>
      <c r="D4394" s="316">
        <v>6.66</v>
      </c>
      <c r="E4394" s="317">
        <v>5009</v>
      </c>
      <c r="F4394" s="317">
        <v>1522.7399999999998</v>
      </c>
      <c r="G4394" s="318">
        <v>40602</v>
      </c>
      <c r="H4394" s="318">
        <v>42046</v>
      </c>
      <c r="I4394" s="318">
        <v>49674</v>
      </c>
      <c r="J4394" s="315"/>
      <c r="K4394" s="315">
        <v>4243</v>
      </c>
      <c r="L4394" s="315" t="s">
        <v>3710</v>
      </c>
      <c r="M4394" s="315" t="s">
        <v>1484</v>
      </c>
      <c r="N4394" s="315" t="s">
        <v>755</v>
      </c>
      <c r="O4394" s="315"/>
      <c r="P4394" s="315"/>
      <c r="Q4394" s="315"/>
    </row>
    <row r="4395" spans="1:17">
      <c r="A4395" s="315" t="s">
        <v>755</v>
      </c>
      <c r="B4395" s="315" t="s">
        <v>2095</v>
      </c>
      <c r="C4395" s="315" t="s">
        <v>2098</v>
      </c>
      <c r="D4395" s="316">
        <v>6.66</v>
      </c>
      <c r="E4395" s="317">
        <v>7088</v>
      </c>
      <c r="F4395" s="317">
        <v>3423.5</v>
      </c>
      <c r="G4395" s="318">
        <v>40635</v>
      </c>
      <c r="H4395" s="318">
        <v>40738</v>
      </c>
      <c r="I4395" s="318">
        <v>50040</v>
      </c>
      <c r="J4395" s="315"/>
      <c r="K4395" s="315">
        <v>5504</v>
      </c>
      <c r="L4395" s="315" t="s">
        <v>3666</v>
      </c>
      <c r="M4395" s="315" t="s">
        <v>776</v>
      </c>
      <c r="N4395" s="315" t="s">
        <v>755</v>
      </c>
      <c r="O4395" s="315"/>
      <c r="P4395" s="315"/>
      <c r="Q4395" s="315"/>
    </row>
    <row r="4396" spans="1:17">
      <c r="A4396" s="315" t="s">
        <v>750</v>
      </c>
      <c r="B4396" s="315" t="s">
        <v>2095</v>
      </c>
      <c r="C4396" s="315" t="s">
        <v>2096</v>
      </c>
      <c r="D4396" s="316">
        <v>6.66</v>
      </c>
      <c r="E4396" s="317">
        <v>7781</v>
      </c>
      <c r="F4396" s="317">
        <v>2131.9899999999998</v>
      </c>
      <c r="G4396" s="318">
        <v>40777</v>
      </c>
      <c r="H4396" s="318">
        <v>42275</v>
      </c>
      <c r="I4396" s="318">
        <v>49674</v>
      </c>
      <c r="J4396" s="315"/>
      <c r="K4396" s="315">
        <v>7553</v>
      </c>
      <c r="L4396" s="315" t="s">
        <v>3711</v>
      </c>
      <c r="M4396" s="315" t="s">
        <v>966</v>
      </c>
      <c r="N4396" s="315" t="s">
        <v>750</v>
      </c>
      <c r="O4396" s="315"/>
      <c r="P4396" s="315"/>
      <c r="Q4396" s="315"/>
    </row>
    <row r="4397" spans="1:17">
      <c r="A4397" s="315" t="s">
        <v>755</v>
      </c>
      <c r="B4397" s="315" t="s">
        <v>2095</v>
      </c>
      <c r="C4397" s="315" t="s">
        <v>2098</v>
      </c>
      <c r="D4397" s="316">
        <v>6.66</v>
      </c>
      <c r="E4397" s="317">
        <v>5522.4400000000005</v>
      </c>
      <c r="F4397" s="317">
        <v>2667.34</v>
      </c>
      <c r="G4397" s="318">
        <v>40641</v>
      </c>
      <c r="H4397" s="318">
        <v>40679</v>
      </c>
      <c r="I4397" s="318">
        <v>50040</v>
      </c>
      <c r="J4397" s="315"/>
      <c r="K4397" s="315">
        <v>4103</v>
      </c>
      <c r="L4397" s="315" t="s">
        <v>2427</v>
      </c>
      <c r="M4397" s="315" t="s">
        <v>1484</v>
      </c>
      <c r="N4397" s="315" t="s">
        <v>755</v>
      </c>
      <c r="O4397" s="315"/>
      <c r="P4397" s="315"/>
      <c r="Q4397" s="315"/>
    </row>
    <row r="4398" spans="1:17">
      <c r="A4398" s="315" t="s">
        <v>755</v>
      </c>
      <c r="B4398" s="315" t="s">
        <v>2095</v>
      </c>
      <c r="C4398" s="315" t="s">
        <v>2098</v>
      </c>
      <c r="D4398" s="316">
        <v>6.66</v>
      </c>
      <c r="E4398" s="317">
        <v>6119</v>
      </c>
      <c r="F4398" s="317">
        <v>2955.48</v>
      </c>
      <c r="G4398" s="318">
        <v>40723</v>
      </c>
      <c r="H4398" s="318">
        <v>40767</v>
      </c>
      <c r="I4398" s="318">
        <v>50040</v>
      </c>
      <c r="J4398" s="315"/>
      <c r="K4398" s="315">
        <v>2504</v>
      </c>
      <c r="L4398" s="315" t="s">
        <v>1577</v>
      </c>
      <c r="M4398" s="315" t="s">
        <v>764</v>
      </c>
      <c r="N4398" s="315" t="s">
        <v>755</v>
      </c>
      <c r="O4398" s="315"/>
      <c r="P4398" s="315"/>
      <c r="Q4398" s="315"/>
    </row>
    <row r="4399" spans="1:17">
      <c r="A4399" s="315" t="s">
        <v>750</v>
      </c>
      <c r="B4399" s="315" t="s">
        <v>2095</v>
      </c>
      <c r="C4399" s="315" t="s">
        <v>2098</v>
      </c>
      <c r="D4399" s="316">
        <v>6.66</v>
      </c>
      <c r="E4399" s="317">
        <v>7015</v>
      </c>
      <c r="F4399" s="317">
        <v>3137.27</v>
      </c>
      <c r="G4399" s="318">
        <v>40771</v>
      </c>
      <c r="H4399" s="318">
        <v>40801</v>
      </c>
      <c r="I4399" s="318">
        <v>50040</v>
      </c>
      <c r="J4399" s="315"/>
      <c r="K4399" s="315">
        <v>2504</v>
      </c>
      <c r="L4399" s="315" t="s">
        <v>1577</v>
      </c>
      <c r="M4399" s="315" t="s">
        <v>764</v>
      </c>
      <c r="N4399" s="315" t="s">
        <v>750</v>
      </c>
      <c r="O4399" s="315"/>
      <c r="P4399" s="315"/>
      <c r="Q4399" s="315"/>
    </row>
    <row r="4400" spans="1:17">
      <c r="A4400" s="315" t="s">
        <v>755</v>
      </c>
      <c r="B4400" s="315" t="s">
        <v>2095</v>
      </c>
      <c r="C4400" s="315" t="s">
        <v>2098</v>
      </c>
      <c r="D4400" s="316">
        <v>6.66</v>
      </c>
      <c r="E4400" s="317">
        <v>3676</v>
      </c>
      <c r="F4400" s="317">
        <v>1775.51</v>
      </c>
      <c r="G4400" s="318">
        <v>40819</v>
      </c>
      <c r="H4400" s="318">
        <v>40867</v>
      </c>
      <c r="I4400" s="318">
        <v>50040</v>
      </c>
      <c r="J4400" s="315"/>
      <c r="K4400" s="315">
        <v>9445</v>
      </c>
      <c r="L4400" s="315" t="s">
        <v>2536</v>
      </c>
      <c r="M4400" s="315" t="s">
        <v>770</v>
      </c>
      <c r="N4400" s="315" t="s">
        <v>755</v>
      </c>
      <c r="O4400" s="315"/>
      <c r="P4400" s="315"/>
      <c r="Q4400" s="315"/>
    </row>
    <row r="4401" spans="1:17">
      <c r="A4401" s="315" t="s">
        <v>755</v>
      </c>
      <c r="B4401" s="315" t="s">
        <v>2095</v>
      </c>
      <c r="C4401" s="315" t="s">
        <v>2096</v>
      </c>
      <c r="D4401" s="316">
        <v>6.67</v>
      </c>
      <c r="E4401" s="317">
        <v>5747</v>
      </c>
      <c r="F4401" s="317">
        <v>3609.11</v>
      </c>
      <c r="G4401" s="318">
        <v>39993</v>
      </c>
      <c r="H4401" s="318">
        <v>40193</v>
      </c>
      <c r="I4401" s="318">
        <v>49674</v>
      </c>
      <c r="J4401" s="315"/>
      <c r="K4401" s="315">
        <v>1884</v>
      </c>
      <c r="L4401" s="315" t="s">
        <v>3712</v>
      </c>
      <c r="M4401" s="315" t="s">
        <v>766</v>
      </c>
      <c r="N4401" s="315" t="s">
        <v>755</v>
      </c>
      <c r="O4401" s="315"/>
      <c r="P4401" s="315"/>
      <c r="Q4401" s="315"/>
    </row>
    <row r="4402" spans="1:17">
      <c r="A4402" s="315" t="s">
        <v>755</v>
      </c>
      <c r="B4402" s="315" t="s">
        <v>2095</v>
      </c>
      <c r="C4402" s="315" t="s">
        <v>2098</v>
      </c>
      <c r="D4402" s="316">
        <v>6.67</v>
      </c>
      <c r="E4402" s="317">
        <v>-513</v>
      </c>
      <c r="F4402" s="317">
        <v>-247.76999999999981</v>
      </c>
      <c r="G4402" s="318">
        <v>40710</v>
      </c>
      <c r="H4402" s="318">
        <v>40791</v>
      </c>
      <c r="I4402" s="318">
        <v>50040</v>
      </c>
      <c r="J4402" s="315"/>
      <c r="K4402" s="315">
        <v>6386</v>
      </c>
      <c r="L4402" s="315" t="s">
        <v>3713</v>
      </c>
      <c r="M4402" s="315" t="s">
        <v>1290</v>
      </c>
      <c r="N4402" s="315" t="s">
        <v>755</v>
      </c>
      <c r="O4402" s="315"/>
      <c r="P4402" s="315"/>
      <c r="Q4402" s="315"/>
    </row>
    <row r="4403" spans="1:17">
      <c r="A4403" s="315" t="s">
        <v>755</v>
      </c>
      <c r="B4403" s="315" t="s">
        <v>2095</v>
      </c>
      <c r="C4403" s="315" t="s">
        <v>2098</v>
      </c>
      <c r="D4403" s="316">
        <v>6.67</v>
      </c>
      <c r="E4403" s="317">
        <v>2690</v>
      </c>
      <c r="F4403" s="317">
        <v>1299.27</v>
      </c>
      <c r="G4403" s="318">
        <v>40844</v>
      </c>
      <c r="H4403" s="318">
        <v>40886</v>
      </c>
      <c r="I4403" s="318">
        <v>50040</v>
      </c>
      <c r="J4403" s="315"/>
      <c r="K4403" s="315">
        <v>9452</v>
      </c>
      <c r="L4403" s="315" t="s">
        <v>3142</v>
      </c>
      <c r="M4403" s="315" t="s">
        <v>770</v>
      </c>
      <c r="N4403" s="315" t="s">
        <v>755</v>
      </c>
      <c r="O4403" s="315"/>
      <c r="P4403" s="315"/>
      <c r="Q4403" s="315"/>
    </row>
    <row r="4404" spans="1:17">
      <c r="A4404" s="315" t="s">
        <v>755</v>
      </c>
      <c r="B4404" s="315" t="s">
        <v>2095</v>
      </c>
      <c r="C4404" s="315" t="s">
        <v>2098</v>
      </c>
      <c r="D4404" s="316">
        <v>6.68</v>
      </c>
      <c r="E4404" s="317">
        <v>6761</v>
      </c>
      <c r="F4404" s="317">
        <v>3265.57</v>
      </c>
      <c r="G4404" s="318">
        <v>40722</v>
      </c>
      <c r="H4404" s="318">
        <v>40799</v>
      </c>
      <c r="I4404" s="318">
        <v>50040</v>
      </c>
      <c r="J4404" s="315"/>
      <c r="K4404" s="315">
        <v>9404</v>
      </c>
      <c r="L4404" s="315" t="s">
        <v>2355</v>
      </c>
      <c r="M4404" s="315" t="s">
        <v>770</v>
      </c>
      <c r="N4404" s="315" t="s">
        <v>755</v>
      </c>
      <c r="O4404" s="315"/>
      <c r="P4404" s="315"/>
      <c r="Q4404" s="315"/>
    </row>
    <row r="4405" spans="1:17">
      <c r="A4405" s="315" t="s">
        <v>755</v>
      </c>
      <c r="B4405" s="315" t="s">
        <v>2095</v>
      </c>
      <c r="C4405" s="315" t="s">
        <v>2098</v>
      </c>
      <c r="D4405" s="316">
        <v>6.68</v>
      </c>
      <c r="E4405" s="317">
        <v>6572.0599999999995</v>
      </c>
      <c r="F4405" s="317">
        <v>3174.3</v>
      </c>
      <c r="G4405" s="318">
        <v>40766</v>
      </c>
      <c r="H4405" s="318">
        <v>40842</v>
      </c>
      <c r="I4405" s="318">
        <v>50040</v>
      </c>
      <c r="J4405" s="315"/>
      <c r="K4405" s="315">
        <v>4226</v>
      </c>
      <c r="L4405" s="315" t="s">
        <v>3696</v>
      </c>
      <c r="M4405" s="315" t="s">
        <v>1296</v>
      </c>
      <c r="N4405" s="315" t="s">
        <v>755</v>
      </c>
      <c r="O4405" s="315"/>
      <c r="P4405" s="315"/>
      <c r="Q4405" s="315"/>
    </row>
    <row r="4406" spans="1:17">
      <c r="A4406" s="315" t="s">
        <v>755</v>
      </c>
      <c r="B4406" s="315" t="s">
        <v>2095</v>
      </c>
      <c r="C4406" s="315" t="s">
        <v>2098</v>
      </c>
      <c r="D4406" s="316">
        <v>6.7</v>
      </c>
      <c r="E4406" s="317">
        <v>6159</v>
      </c>
      <c r="F4406" s="317">
        <v>4619.25</v>
      </c>
      <c r="G4406" s="318">
        <v>39569</v>
      </c>
      <c r="H4406" s="318">
        <v>39778</v>
      </c>
      <c r="I4406" s="318">
        <v>48944</v>
      </c>
      <c r="J4406" s="315"/>
      <c r="K4406" s="315">
        <v>6047</v>
      </c>
      <c r="L4406" s="315" t="s">
        <v>2469</v>
      </c>
      <c r="M4406" s="315" t="s">
        <v>788</v>
      </c>
      <c r="N4406" s="315" t="s">
        <v>755</v>
      </c>
      <c r="O4406" s="315"/>
      <c r="P4406" s="315"/>
      <c r="Q4406" s="315"/>
    </row>
    <row r="4407" spans="1:17">
      <c r="A4407" s="315" t="s">
        <v>755</v>
      </c>
      <c r="B4407" s="315" t="s">
        <v>2095</v>
      </c>
      <c r="C4407" s="315" t="s">
        <v>2096</v>
      </c>
      <c r="D4407" s="316">
        <v>6.7</v>
      </c>
      <c r="E4407" s="317">
        <v>5457</v>
      </c>
      <c r="F4407" s="317">
        <v>4911.3</v>
      </c>
      <c r="G4407" s="318">
        <v>39569</v>
      </c>
      <c r="H4407" s="318">
        <v>39335</v>
      </c>
      <c r="I4407" s="318">
        <v>48579</v>
      </c>
      <c r="J4407" s="315"/>
      <c r="K4407" s="315">
        <v>1782</v>
      </c>
      <c r="L4407" s="315" t="s">
        <v>2411</v>
      </c>
      <c r="M4407" s="315" t="s">
        <v>761</v>
      </c>
      <c r="N4407" s="315" t="s">
        <v>755</v>
      </c>
      <c r="O4407" s="315"/>
      <c r="P4407" s="315"/>
      <c r="Q4407" s="315"/>
    </row>
    <row r="4408" spans="1:17">
      <c r="A4408" s="315" t="s">
        <v>750</v>
      </c>
      <c r="B4408" s="315" t="s">
        <v>2095</v>
      </c>
      <c r="C4408" s="315" t="s">
        <v>2096</v>
      </c>
      <c r="D4408" s="316">
        <v>6.7</v>
      </c>
      <c r="E4408" s="317">
        <v>4338.7899999999991</v>
      </c>
      <c r="F4408" s="317">
        <v>2378.3000000000002</v>
      </c>
      <c r="G4408" s="318">
        <v>39570</v>
      </c>
      <c r="H4408" s="318">
        <v>40900</v>
      </c>
      <c r="I4408" s="318">
        <v>50040</v>
      </c>
      <c r="J4408" s="315"/>
      <c r="K4408" s="315">
        <v>4950</v>
      </c>
      <c r="L4408" s="315" t="s">
        <v>2266</v>
      </c>
      <c r="M4408" s="315" t="s">
        <v>764</v>
      </c>
      <c r="N4408" s="315" t="s">
        <v>750</v>
      </c>
      <c r="O4408" s="315"/>
      <c r="P4408" s="315"/>
      <c r="Q4408" s="315"/>
    </row>
    <row r="4409" spans="1:17">
      <c r="A4409" s="315" t="s">
        <v>755</v>
      </c>
      <c r="B4409" s="315" t="s">
        <v>2095</v>
      </c>
      <c r="C4409" s="315" t="s">
        <v>2098</v>
      </c>
      <c r="D4409" s="316">
        <v>6.7</v>
      </c>
      <c r="E4409" s="317">
        <v>6066</v>
      </c>
      <c r="F4409" s="317">
        <v>4549.5</v>
      </c>
      <c r="G4409" s="318">
        <v>39569</v>
      </c>
      <c r="H4409" s="318">
        <v>39792</v>
      </c>
      <c r="I4409" s="318">
        <v>48914</v>
      </c>
      <c r="J4409" s="315"/>
      <c r="K4409" s="315">
        <v>6343</v>
      </c>
      <c r="L4409" s="315" t="s">
        <v>3714</v>
      </c>
      <c r="M4409" s="315" t="s">
        <v>1712</v>
      </c>
      <c r="N4409" s="315" t="s">
        <v>755</v>
      </c>
      <c r="O4409" s="315"/>
      <c r="P4409" s="315"/>
      <c r="Q4409" s="315"/>
    </row>
    <row r="4410" spans="1:17">
      <c r="A4410" s="315" t="s">
        <v>755</v>
      </c>
      <c r="B4410" s="315" t="s">
        <v>2095</v>
      </c>
      <c r="C4410" s="315" t="s">
        <v>2098</v>
      </c>
      <c r="D4410" s="316">
        <v>6.7</v>
      </c>
      <c r="E4410" s="317">
        <v>6614</v>
      </c>
      <c r="F4410" s="317">
        <v>3766.3</v>
      </c>
      <c r="G4410" s="318">
        <v>39570</v>
      </c>
      <c r="H4410" s="318">
        <v>40502</v>
      </c>
      <c r="I4410" s="318">
        <v>49674</v>
      </c>
      <c r="J4410" s="315"/>
      <c r="K4410" s="315">
        <v>1692</v>
      </c>
      <c r="L4410" s="315" t="s">
        <v>3715</v>
      </c>
      <c r="M4410" s="315" t="s">
        <v>761</v>
      </c>
      <c r="N4410" s="315" t="s">
        <v>755</v>
      </c>
      <c r="O4410" s="315"/>
      <c r="P4410" s="315"/>
      <c r="Q4410" s="315"/>
    </row>
    <row r="4411" spans="1:17">
      <c r="A4411" s="315" t="s">
        <v>755</v>
      </c>
      <c r="B4411" s="315" t="s">
        <v>2095</v>
      </c>
      <c r="C4411" s="315" t="s">
        <v>2096</v>
      </c>
      <c r="D4411" s="316">
        <v>6.7</v>
      </c>
      <c r="E4411" s="317">
        <v>4564</v>
      </c>
      <c r="F4411" s="317">
        <v>3368.24</v>
      </c>
      <c r="G4411" s="318">
        <v>39570</v>
      </c>
      <c r="H4411" s="318">
        <v>40331</v>
      </c>
      <c r="I4411" s="318">
        <v>49674</v>
      </c>
      <c r="J4411" s="315"/>
      <c r="K4411" s="315">
        <v>1552</v>
      </c>
      <c r="L4411" s="315" t="s">
        <v>3716</v>
      </c>
      <c r="M4411" s="315" t="s">
        <v>766</v>
      </c>
      <c r="N4411" s="315" t="s">
        <v>755</v>
      </c>
      <c r="O4411" s="315"/>
      <c r="P4411" s="315"/>
      <c r="Q4411" s="315"/>
    </row>
    <row r="4412" spans="1:17">
      <c r="A4412" s="315" t="s">
        <v>755</v>
      </c>
      <c r="B4412" s="315" t="s">
        <v>2095</v>
      </c>
      <c r="C4412" s="315" t="s">
        <v>2096</v>
      </c>
      <c r="D4412" s="316">
        <v>6.7</v>
      </c>
      <c r="E4412" s="317">
        <v>6066</v>
      </c>
      <c r="F4412" s="317">
        <v>5459.4</v>
      </c>
      <c r="G4412" s="318">
        <v>39570</v>
      </c>
      <c r="H4412" s="318">
        <v>39717</v>
      </c>
      <c r="I4412" s="318">
        <v>48914</v>
      </c>
      <c r="J4412" s="315"/>
      <c r="K4412" s="315">
        <v>3604</v>
      </c>
      <c r="L4412" s="315" t="s">
        <v>2197</v>
      </c>
      <c r="M4412" s="315" t="s">
        <v>764</v>
      </c>
      <c r="N4412" s="315" t="s">
        <v>755</v>
      </c>
      <c r="O4412" s="315"/>
      <c r="P4412" s="315"/>
      <c r="Q4412" s="315"/>
    </row>
    <row r="4413" spans="1:17">
      <c r="A4413" s="315" t="s">
        <v>755</v>
      </c>
      <c r="B4413" s="315" t="s">
        <v>2095</v>
      </c>
      <c r="C4413" s="315" t="s">
        <v>2098</v>
      </c>
      <c r="D4413" s="316">
        <v>6.7</v>
      </c>
      <c r="E4413" s="317">
        <v>6141</v>
      </c>
      <c r="F4413" s="317">
        <v>3481.95</v>
      </c>
      <c r="G4413" s="318">
        <v>39570</v>
      </c>
      <c r="H4413" s="318">
        <v>39702</v>
      </c>
      <c r="I4413" s="318">
        <v>48944</v>
      </c>
      <c r="J4413" s="315"/>
      <c r="K4413" s="315">
        <v>1796</v>
      </c>
      <c r="L4413" s="315" t="s">
        <v>2310</v>
      </c>
      <c r="M4413" s="315" t="s">
        <v>761</v>
      </c>
      <c r="N4413" s="315" t="s">
        <v>755</v>
      </c>
      <c r="O4413" s="315"/>
      <c r="P4413" s="315"/>
      <c r="Q4413" s="315"/>
    </row>
    <row r="4414" spans="1:17">
      <c r="A4414" s="315" t="s">
        <v>755</v>
      </c>
      <c r="B4414" s="315" t="s">
        <v>2095</v>
      </c>
      <c r="C4414" s="315" t="s">
        <v>2098</v>
      </c>
      <c r="D4414" s="316">
        <v>6.7</v>
      </c>
      <c r="E4414" s="317">
        <v>5641</v>
      </c>
      <c r="F4414" s="317">
        <v>4230.75</v>
      </c>
      <c r="G4414" s="318">
        <v>39570</v>
      </c>
      <c r="H4414" s="318">
        <v>39849</v>
      </c>
      <c r="I4414" s="318">
        <v>49309</v>
      </c>
      <c r="J4414" s="315"/>
      <c r="K4414" s="315">
        <v>8646</v>
      </c>
      <c r="L4414" s="315" t="s">
        <v>3717</v>
      </c>
      <c r="M4414" s="315" t="s">
        <v>770</v>
      </c>
      <c r="N4414" s="315" t="s">
        <v>755</v>
      </c>
      <c r="O4414" s="315"/>
      <c r="P4414" s="315"/>
      <c r="Q4414" s="315"/>
    </row>
    <row r="4415" spans="1:17">
      <c r="A4415" s="315" t="s">
        <v>755</v>
      </c>
      <c r="B4415" s="315" t="s">
        <v>2095</v>
      </c>
      <c r="C4415" s="315" t="s">
        <v>2096</v>
      </c>
      <c r="D4415" s="316">
        <v>6.7</v>
      </c>
      <c r="E4415" s="317">
        <v>6520</v>
      </c>
      <c r="F4415" s="317">
        <v>5868</v>
      </c>
      <c r="G4415" s="318">
        <v>39570</v>
      </c>
      <c r="H4415" s="318">
        <v>39596</v>
      </c>
      <c r="I4415" s="318">
        <v>48914</v>
      </c>
      <c r="J4415" s="315"/>
      <c r="K4415" s="315">
        <v>3072</v>
      </c>
      <c r="L4415" s="315" t="s">
        <v>2915</v>
      </c>
      <c r="M4415" s="315" t="s">
        <v>764</v>
      </c>
      <c r="N4415" s="315" t="s">
        <v>755</v>
      </c>
      <c r="O4415" s="315"/>
      <c r="P4415" s="315"/>
      <c r="Q4415" s="315"/>
    </row>
    <row r="4416" spans="1:17">
      <c r="A4416" s="315" t="s">
        <v>755</v>
      </c>
      <c r="B4416" s="315" t="s">
        <v>2095</v>
      </c>
      <c r="C4416" s="315" t="s">
        <v>2098</v>
      </c>
      <c r="D4416" s="316">
        <v>6.7</v>
      </c>
      <c r="E4416" s="317">
        <v>6683</v>
      </c>
      <c r="F4416" s="317">
        <v>5012.25</v>
      </c>
      <c r="G4416" s="318">
        <v>39576</v>
      </c>
      <c r="H4416" s="318">
        <v>40025</v>
      </c>
      <c r="I4416" s="318">
        <v>49309</v>
      </c>
      <c r="J4416" s="315"/>
      <c r="K4416" s="315">
        <v>3186</v>
      </c>
      <c r="L4416" s="315" t="s">
        <v>1940</v>
      </c>
      <c r="M4416" s="315" t="s">
        <v>761</v>
      </c>
      <c r="N4416" s="315" t="s">
        <v>755</v>
      </c>
      <c r="O4416" s="315"/>
      <c r="P4416" s="315"/>
      <c r="Q4416" s="315"/>
    </row>
    <row r="4417" spans="1:17">
      <c r="A4417" s="315" t="s">
        <v>755</v>
      </c>
      <c r="B4417" s="315" t="s">
        <v>2095</v>
      </c>
      <c r="C4417" s="315" t="s">
        <v>2096</v>
      </c>
      <c r="D4417" s="316">
        <v>6.7</v>
      </c>
      <c r="E4417" s="317">
        <v>7169</v>
      </c>
      <c r="F4417" s="317">
        <v>6452.1</v>
      </c>
      <c r="G4417" s="318">
        <v>39569</v>
      </c>
      <c r="H4417" s="318">
        <v>39923</v>
      </c>
      <c r="I4417" s="318">
        <v>49279</v>
      </c>
      <c r="J4417" s="315"/>
      <c r="K4417" s="315">
        <v>9107</v>
      </c>
      <c r="L4417" s="315" t="s">
        <v>3718</v>
      </c>
      <c r="M4417" s="315" t="s">
        <v>781</v>
      </c>
      <c r="N4417" s="315" t="s">
        <v>755</v>
      </c>
      <c r="O4417" s="315"/>
      <c r="P4417" s="315"/>
      <c r="Q4417" s="315"/>
    </row>
    <row r="4418" spans="1:17">
      <c r="A4418" s="315" t="s">
        <v>755</v>
      </c>
      <c r="B4418" s="315" t="s">
        <v>2095</v>
      </c>
      <c r="C4418" s="315" t="s">
        <v>2096</v>
      </c>
      <c r="D4418" s="316">
        <v>6.7</v>
      </c>
      <c r="E4418" s="317">
        <v>5961</v>
      </c>
      <c r="F4418" s="317">
        <v>5364.9000000000005</v>
      </c>
      <c r="G4418" s="318">
        <v>39570</v>
      </c>
      <c r="H4418" s="318">
        <v>39739</v>
      </c>
      <c r="I4418" s="318">
        <v>48914</v>
      </c>
      <c r="J4418" s="315"/>
      <c r="K4418" s="315">
        <v>3551</v>
      </c>
      <c r="L4418" s="315" t="s">
        <v>3719</v>
      </c>
      <c r="M4418" s="315" t="s">
        <v>764</v>
      </c>
      <c r="N4418" s="315" t="s">
        <v>755</v>
      </c>
      <c r="O4418" s="315"/>
      <c r="P4418" s="315"/>
      <c r="Q4418" s="315"/>
    </row>
    <row r="4419" spans="1:17">
      <c r="A4419" s="315" t="s">
        <v>755</v>
      </c>
      <c r="B4419" s="315" t="s">
        <v>2095</v>
      </c>
      <c r="C4419" s="315" t="s">
        <v>2096</v>
      </c>
      <c r="D4419" s="316">
        <v>6.7</v>
      </c>
      <c r="E4419" s="317">
        <v>6820</v>
      </c>
      <c r="F4419" s="317">
        <v>4037.44</v>
      </c>
      <c r="G4419" s="318">
        <v>39570</v>
      </c>
      <c r="H4419" s="318">
        <v>40890</v>
      </c>
      <c r="I4419" s="318">
        <v>50040</v>
      </c>
      <c r="J4419" s="315"/>
      <c r="K4419" s="315">
        <v>8570</v>
      </c>
      <c r="L4419" s="315" t="s">
        <v>3135</v>
      </c>
      <c r="M4419" s="315" t="s">
        <v>792</v>
      </c>
      <c r="N4419" s="315" t="s">
        <v>755</v>
      </c>
      <c r="O4419" s="315"/>
      <c r="P4419" s="315"/>
      <c r="Q4419" s="315"/>
    </row>
    <row r="4420" spans="1:17">
      <c r="A4420" s="315" t="s">
        <v>755</v>
      </c>
      <c r="B4420" s="315" t="s">
        <v>2095</v>
      </c>
      <c r="C4420" s="315" t="s">
        <v>2098</v>
      </c>
      <c r="D4420" s="316">
        <v>6.7</v>
      </c>
      <c r="E4420" s="317">
        <v>5412</v>
      </c>
      <c r="F4420" s="317">
        <v>4059</v>
      </c>
      <c r="G4420" s="318">
        <v>39570</v>
      </c>
      <c r="H4420" s="318">
        <v>39701</v>
      </c>
      <c r="I4420" s="318">
        <v>48914</v>
      </c>
      <c r="J4420" s="315"/>
      <c r="K4420" s="315">
        <v>9652</v>
      </c>
      <c r="L4420" s="315" t="s">
        <v>2776</v>
      </c>
      <c r="M4420" s="315" t="s">
        <v>770</v>
      </c>
      <c r="N4420" s="315" t="s">
        <v>755</v>
      </c>
      <c r="O4420" s="315"/>
      <c r="P4420" s="315"/>
      <c r="Q4420" s="315"/>
    </row>
    <row r="4421" spans="1:17">
      <c r="A4421" s="315" t="s">
        <v>755</v>
      </c>
      <c r="B4421" s="315" t="s">
        <v>2095</v>
      </c>
      <c r="C4421" s="315" t="s">
        <v>2098</v>
      </c>
      <c r="D4421" s="316">
        <v>6.7</v>
      </c>
      <c r="E4421" s="317">
        <v>7016</v>
      </c>
      <c r="F4421" s="317">
        <v>5262</v>
      </c>
      <c r="G4421" s="318">
        <v>40312</v>
      </c>
      <c r="H4421" s="318">
        <v>39554</v>
      </c>
      <c r="I4421" s="318">
        <v>48944</v>
      </c>
      <c r="J4421" s="315"/>
      <c r="K4421" s="315">
        <v>3412</v>
      </c>
      <c r="L4421" s="315" t="s">
        <v>2952</v>
      </c>
      <c r="M4421" s="315" t="s">
        <v>764</v>
      </c>
      <c r="N4421" s="315" t="s">
        <v>755</v>
      </c>
      <c r="O4421" s="315"/>
      <c r="P4421" s="315"/>
      <c r="Q4421" s="315"/>
    </row>
    <row r="4422" spans="1:17">
      <c r="A4422" s="315" t="s">
        <v>755</v>
      </c>
      <c r="B4422" s="315" t="s">
        <v>2095</v>
      </c>
      <c r="C4422" s="315" t="s">
        <v>2098</v>
      </c>
      <c r="D4422" s="316">
        <v>6.7</v>
      </c>
      <c r="E4422" s="317">
        <v>6397</v>
      </c>
      <c r="F4422" s="317">
        <v>4797.75</v>
      </c>
      <c r="G4422" s="318">
        <v>39570</v>
      </c>
      <c r="H4422" s="318">
        <v>39500</v>
      </c>
      <c r="I4422" s="318">
        <v>48914</v>
      </c>
      <c r="J4422" s="315"/>
      <c r="K4422" s="315">
        <v>3652</v>
      </c>
      <c r="L4422" s="315" t="s">
        <v>2326</v>
      </c>
      <c r="M4422" s="315" t="s">
        <v>764</v>
      </c>
      <c r="N4422" s="315" t="s">
        <v>755</v>
      </c>
      <c r="O4422" s="315"/>
      <c r="P4422" s="315"/>
      <c r="Q4422" s="315"/>
    </row>
    <row r="4423" spans="1:17">
      <c r="A4423" s="315" t="s">
        <v>755</v>
      </c>
      <c r="B4423" s="315" t="s">
        <v>2095</v>
      </c>
      <c r="C4423" s="315" t="s">
        <v>2098</v>
      </c>
      <c r="D4423" s="316">
        <v>6.7</v>
      </c>
      <c r="E4423" s="317">
        <v>7573</v>
      </c>
      <c r="F4423" s="317">
        <v>5259.0199999999995</v>
      </c>
      <c r="G4423" s="318">
        <v>39570</v>
      </c>
      <c r="H4423" s="318">
        <v>39568</v>
      </c>
      <c r="I4423" s="318">
        <v>48914</v>
      </c>
      <c r="J4423" s="315"/>
      <c r="K4423" s="315">
        <v>1095</v>
      </c>
      <c r="L4423" s="315" t="s">
        <v>822</v>
      </c>
      <c r="M4423" s="315" t="s">
        <v>766</v>
      </c>
      <c r="N4423" s="315" t="s">
        <v>755</v>
      </c>
      <c r="O4423" s="315"/>
      <c r="P4423" s="315"/>
      <c r="Q4423" s="315"/>
    </row>
    <row r="4424" spans="1:17">
      <c r="A4424" s="315" t="s">
        <v>755</v>
      </c>
      <c r="B4424" s="315" t="s">
        <v>2095</v>
      </c>
      <c r="C4424" s="315" t="s">
        <v>2098</v>
      </c>
      <c r="D4424" s="316">
        <v>6.7</v>
      </c>
      <c r="E4424" s="317">
        <v>6454</v>
      </c>
      <c r="F4424" s="317">
        <v>4840.5</v>
      </c>
      <c r="G4424" s="318">
        <v>39573</v>
      </c>
      <c r="H4424" s="318">
        <v>39745</v>
      </c>
      <c r="I4424" s="318">
        <v>48914</v>
      </c>
      <c r="J4424" s="315"/>
      <c r="K4424" s="315">
        <v>1068</v>
      </c>
      <c r="L4424" s="315" t="s">
        <v>3720</v>
      </c>
      <c r="M4424" s="315" t="s">
        <v>766</v>
      </c>
      <c r="N4424" s="315" t="s">
        <v>755</v>
      </c>
      <c r="O4424" s="315"/>
      <c r="P4424" s="315"/>
      <c r="Q4424" s="315"/>
    </row>
    <row r="4425" spans="1:17">
      <c r="A4425" s="315" t="s">
        <v>755</v>
      </c>
      <c r="B4425" s="315" t="s">
        <v>2095</v>
      </c>
      <c r="C4425" s="315" t="s">
        <v>2098</v>
      </c>
      <c r="D4425" s="316">
        <v>6.7</v>
      </c>
      <c r="E4425" s="317">
        <v>7646</v>
      </c>
      <c r="F4425" s="317">
        <v>3394.8300000000004</v>
      </c>
      <c r="G4425" s="318">
        <v>39573</v>
      </c>
      <c r="H4425" s="318">
        <v>40955</v>
      </c>
      <c r="I4425" s="318">
        <v>50405</v>
      </c>
      <c r="J4425" s="315"/>
      <c r="K4425" s="315">
        <v>6598</v>
      </c>
      <c r="L4425" s="315" t="s">
        <v>2961</v>
      </c>
      <c r="M4425" s="315" t="s">
        <v>811</v>
      </c>
      <c r="N4425" s="315" t="s">
        <v>755</v>
      </c>
      <c r="O4425" s="315"/>
      <c r="P4425" s="315"/>
      <c r="Q4425" s="315"/>
    </row>
    <row r="4426" spans="1:17">
      <c r="A4426" s="315" t="s">
        <v>755</v>
      </c>
      <c r="B4426" s="315" t="s">
        <v>2095</v>
      </c>
      <c r="C4426" s="315" t="s">
        <v>2096</v>
      </c>
      <c r="D4426" s="316">
        <v>6.7</v>
      </c>
      <c r="E4426" s="317">
        <v>5971</v>
      </c>
      <c r="F4426" s="317">
        <v>5373.9000000000005</v>
      </c>
      <c r="G4426" s="318">
        <v>39618</v>
      </c>
      <c r="H4426" s="318">
        <v>39417</v>
      </c>
      <c r="I4426" s="318">
        <v>48549</v>
      </c>
      <c r="J4426" s="315"/>
      <c r="K4426" s="315">
        <v>3703</v>
      </c>
      <c r="L4426" s="315" t="s">
        <v>3721</v>
      </c>
      <c r="M4426" s="315" t="s">
        <v>764</v>
      </c>
      <c r="N4426" s="315" t="s">
        <v>755</v>
      </c>
      <c r="O4426" s="315"/>
      <c r="P4426" s="315"/>
      <c r="Q4426" s="315"/>
    </row>
    <row r="4427" spans="1:17">
      <c r="A4427" s="315" t="s">
        <v>750</v>
      </c>
      <c r="B4427" s="315" t="s">
        <v>2095</v>
      </c>
      <c r="C4427" s="315" t="s">
        <v>2098</v>
      </c>
      <c r="D4427" s="316">
        <v>6.7</v>
      </c>
      <c r="E4427" s="317">
        <v>9323</v>
      </c>
      <c r="F4427" s="317">
        <v>3832.7900000000004</v>
      </c>
      <c r="G4427" s="318">
        <v>39570</v>
      </c>
      <c r="H4427" s="318">
        <v>41164</v>
      </c>
      <c r="I4427" s="318">
        <v>50405</v>
      </c>
      <c r="J4427" s="315"/>
      <c r="K4427" s="315">
        <v>3942</v>
      </c>
      <c r="L4427" s="315" t="s">
        <v>3452</v>
      </c>
      <c r="M4427" s="315" t="s">
        <v>754</v>
      </c>
      <c r="N4427" s="315" t="s">
        <v>750</v>
      </c>
      <c r="O4427" s="315"/>
      <c r="P4427" s="315"/>
      <c r="Q4427" s="315"/>
    </row>
    <row r="4428" spans="1:17">
      <c r="A4428" s="315" t="s">
        <v>755</v>
      </c>
      <c r="B4428" s="315" t="s">
        <v>2095</v>
      </c>
      <c r="C4428" s="315" t="s">
        <v>2098</v>
      </c>
      <c r="D4428" s="316">
        <v>6.7</v>
      </c>
      <c r="E4428" s="317">
        <v>7928</v>
      </c>
      <c r="F4428" s="317">
        <v>4217.7000000000007</v>
      </c>
      <c r="G4428" s="318">
        <v>39673</v>
      </c>
      <c r="H4428" s="318">
        <v>39722</v>
      </c>
      <c r="I4428" s="318">
        <v>48944</v>
      </c>
      <c r="J4428" s="315"/>
      <c r="K4428" s="315">
        <v>1926</v>
      </c>
      <c r="L4428" s="315" t="s">
        <v>2575</v>
      </c>
      <c r="M4428" s="315" t="s">
        <v>754</v>
      </c>
      <c r="N4428" s="315" t="s">
        <v>755</v>
      </c>
      <c r="O4428" s="315"/>
      <c r="P4428" s="315"/>
      <c r="Q4428" s="315"/>
    </row>
    <row r="4429" spans="1:17">
      <c r="A4429" s="315" t="s">
        <v>755</v>
      </c>
      <c r="B4429" s="315" t="s">
        <v>2095</v>
      </c>
      <c r="C4429" s="315" t="s">
        <v>2098</v>
      </c>
      <c r="D4429" s="316">
        <v>6.7</v>
      </c>
      <c r="E4429" s="317">
        <v>7434</v>
      </c>
      <c r="F4429" s="317">
        <v>5218.67</v>
      </c>
      <c r="G4429" s="318">
        <v>39727</v>
      </c>
      <c r="H4429" s="318">
        <v>40094</v>
      </c>
      <c r="I4429" s="318">
        <v>49309</v>
      </c>
      <c r="J4429" s="315"/>
      <c r="K4429" s="315">
        <v>7324</v>
      </c>
      <c r="L4429" s="315" t="s">
        <v>3358</v>
      </c>
      <c r="M4429" s="315" t="s">
        <v>770</v>
      </c>
      <c r="N4429" s="315" t="s">
        <v>755</v>
      </c>
      <c r="O4429" s="315"/>
      <c r="P4429" s="315"/>
      <c r="Q4429" s="315"/>
    </row>
    <row r="4430" spans="1:17">
      <c r="A4430" s="315" t="s">
        <v>755</v>
      </c>
      <c r="B4430" s="315" t="s">
        <v>2095</v>
      </c>
      <c r="C4430" s="315" t="s">
        <v>2098</v>
      </c>
      <c r="D4430" s="316">
        <v>6.7</v>
      </c>
      <c r="E4430" s="317">
        <v>7489</v>
      </c>
      <c r="F4430" s="317">
        <v>5616.75</v>
      </c>
      <c r="G4430" s="318">
        <v>39944</v>
      </c>
      <c r="H4430" s="318">
        <v>40035</v>
      </c>
      <c r="I4430" s="318">
        <v>49309</v>
      </c>
      <c r="J4430" s="315"/>
      <c r="K4430" s="315">
        <v>3052</v>
      </c>
      <c r="L4430" s="315" t="s">
        <v>2216</v>
      </c>
      <c r="M4430" s="315" t="s">
        <v>764</v>
      </c>
      <c r="N4430" s="315" t="s">
        <v>755</v>
      </c>
      <c r="O4430" s="315"/>
      <c r="P4430" s="315"/>
      <c r="Q4430" s="315"/>
    </row>
    <row r="4431" spans="1:17">
      <c r="A4431" s="315" t="s">
        <v>755</v>
      </c>
      <c r="B4431" s="315" t="s">
        <v>2095</v>
      </c>
      <c r="C4431" s="315" t="s">
        <v>2098</v>
      </c>
      <c r="D4431" s="316">
        <v>6.7</v>
      </c>
      <c r="E4431" s="317">
        <v>6066</v>
      </c>
      <c r="F4431" s="317">
        <v>4549.5</v>
      </c>
      <c r="G4431" s="318">
        <v>39948</v>
      </c>
      <c r="H4431" s="318">
        <v>40086</v>
      </c>
      <c r="I4431" s="318">
        <v>49309</v>
      </c>
      <c r="J4431" s="315"/>
      <c r="K4431" s="315">
        <v>6287</v>
      </c>
      <c r="L4431" s="315" t="s">
        <v>3209</v>
      </c>
      <c r="M4431" s="315" t="s">
        <v>788</v>
      </c>
      <c r="N4431" s="315" t="s">
        <v>755</v>
      </c>
      <c r="O4431" s="315"/>
      <c r="P4431" s="315"/>
      <c r="Q4431" s="315"/>
    </row>
    <row r="4432" spans="1:17">
      <c r="A4432" s="315" t="s">
        <v>755</v>
      </c>
      <c r="B4432" s="315" t="s">
        <v>2095</v>
      </c>
      <c r="C4432" s="315" t="s">
        <v>2098</v>
      </c>
      <c r="D4432" s="316">
        <v>6.7</v>
      </c>
      <c r="E4432" s="317">
        <v>5776</v>
      </c>
      <c r="F4432" s="317">
        <v>2304.62</v>
      </c>
      <c r="G4432" s="318">
        <v>39970</v>
      </c>
      <c r="H4432" s="318">
        <v>41072</v>
      </c>
      <c r="I4432" s="318">
        <v>50405</v>
      </c>
      <c r="J4432" s="315"/>
      <c r="K4432" s="315">
        <v>8494</v>
      </c>
      <c r="L4432" s="315" t="s">
        <v>2296</v>
      </c>
      <c r="M4432" s="315" t="s">
        <v>784</v>
      </c>
      <c r="N4432" s="315" t="s">
        <v>755</v>
      </c>
      <c r="O4432" s="315"/>
      <c r="P4432" s="315"/>
      <c r="Q4432" s="315"/>
    </row>
    <row r="4433" spans="1:17">
      <c r="A4433" s="315" t="s">
        <v>750</v>
      </c>
      <c r="B4433" s="315" t="s">
        <v>2095</v>
      </c>
      <c r="C4433" s="315" t="s">
        <v>2098</v>
      </c>
      <c r="D4433" s="316">
        <v>6.7</v>
      </c>
      <c r="E4433" s="317">
        <v>5347</v>
      </c>
      <c r="F4433" s="317">
        <v>3713.1999999999994</v>
      </c>
      <c r="G4433" s="318">
        <v>40000</v>
      </c>
      <c r="H4433" s="318">
        <v>40003</v>
      </c>
      <c r="I4433" s="318">
        <v>49309</v>
      </c>
      <c r="J4433" s="315"/>
      <c r="K4433" s="315">
        <v>7320</v>
      </c>
      <c r="L4433" s="315" t="s">
        <v>1236</v>
      </c>
      <c r="M4433" s="315" t="s">
        <v>770</v>
      </c>
      <c r="N4433" s="315" t="s">
        <v>750</v>
      </c>
      <c r="O4433" s="315"/>
      <c r="P4433" s="315"/>
      <c r="Q4433" s="315"/>
    </row>
    <row r="4434" spans="1:17">
      <c r="A4434" s="315" t="s">
        <v>755</v>
      </c>
      <c r="B4434" s="315" t="s">
        <v>2095</v>
      </c>
      <c r="C4434" s="315" t="s">
        <v>2098</v>
      </c>
      <c r="D4434" s="316">
        <v>6.7</v>
      </c>
      <c r="E4434" s="317">
        <v>8362</v>
      </c>
      <c r="F4434" s="317">
        <v>3905.0600000000004</v>
      </c>
      <c r="G4434" s="318">
        <v>40036</v>
      </c>
      <c r="H4434" s="318">
        <v>40066</v>
      </c>
      <c r="I4434" s="318">
        <v>49309</v>
      </c>
      <c r="J4434" s="315"/>
      <c r="K4434" s="315">
        <v>1966</v>
      </c>
      <c r="L4434" s="315" t="s">
        <v>3291</v>
      </c>
      <c r="M4434" s="315" t="s">
        <v>754</v>
      </c>
      <c r="N4434" s="315" t="s">
        <v>755</v>
      </c>
      <c r="O4434" s="315"/>
      <c r="P4434" s="315"/>
      <c r="Q4434" s="315"/>
    </row>
    <row r="4435" spans="1:17">
      <c r="A4435" s="315" t="s">
        <v>755</v>
      </c>
      <c r="B4435" s="315" t="s">
        <v>2095</v>
      </c>
      <c r="C4435" s="315" t="s">
        <v>2098</v>
      </c>
      <c r="D4435" s="316">
        <v>6.7</v>
      </c>
      <c r="E4435" s="317">
        <v>7491</v>
      </c>
      <c r="F4435" s="317">
        <v>4606.97</v>
      </c>
      <c r="G4435" s="318">
        <v>40046</v>
      </c>
      <c r="H4435" s="318">
        <v>40375</v>
      </c>
      <c r="I4435" s="318">
        <v>49674</v>
      </c>
      <c r="J4435" s="315"/>
      <c r="K4435" s="315">
        <v>6315</v>
      </c>
      <c r="L4435" s="315" t="s">
        <v>3271</v>
      </c>
      <c r="M4435" s="315" t="s">
        <v>1712</v>
      </c>
      <c r="N4435" s="315" t="s">
        <v>755</v>
      </c>
      <c r="O4435" s="315"/>
      <c r="P4435" s="315"/>
      <c r="Q4435" s="315"/>
    </row>
    <row r="4436" spans="1:17">
      <c r="A4436" s="315" t="s">
        <v>755</v>
      </c>
      <c r="B4436" s="315" t="s">
        <v>2095</v>
      </c>
      <c r="C4436" s="315" t="s">
        <v>2098</v>
      </c>
      <c r="D4436" s="316">
        <v>6.7</v>
      </c>
      <c r="E4436" s="317">
        <v>6806</v>
      </c>
      <c r="F4436" s="317">
        <v>4621.2700000000004</v>
      </c>
      <c r="G4436" s="318">
        <v>40073</v>
      </c>
      <c r="H4436" s="318">
        <v>40157</v>
      </c>
      <c r="I4436" s="318">
        <v>49309</v>
      </c>
      <c r="J4436" s="315"/>
      <c r="K4436" s="315">
        <v>3072</v>
      </c>
      <c r="L4436" s="315" t="s">
        <v>2915</v>
      </c>
      <c r="M4436" s="315" t="s">
        <v>764</v>
      </c>
      <c r="N4436" s="315" t="s">
        <v>755</v>
      </c>
      <c r="O4436" s="315"/>
      <c r="P4436" s="315"/>
      <c r="Q4436" s="315"/>
    </row>
    <row r="4437" spans="1:17">
      <c r="A4437" s="315" t="s">
        <v>755</v>
      </c>
      <c r="B4437" s="315" t="s">
        <v>2095</v>
      </c>
      <c r="C4437" s="315" t="s">
        <v>2098</v>
      </c>
      <c r="D4437" s="316">
        <v>6.7</v>
      </c>
      <c r="E4437" s="317">
        <v>7140</v>
      </c>
      <c r="F4437" s="317">
        <v>3448.63</v>
      </c>
      <c r="G4437" s="318">
        <v>40127</v>
      </c>
      <c r="H4437" s="318">
        <v>40858</v>
      </c>
      <c r="I4437" s="318">
        <v>50040</v>
      </c>
      <c r="J4437" s="315"/>
      <c r="K4437" s="315">
        <v>6205</v>
      </c>
      <c r="L4437" s="315" t="s">
        <v>3302</v>
      </c>
      <c r="M4437" s="315" t="s">
        <v>788</v>
      </c>
      <c r="N4437" s="315" t="s">
        <v>755</v>
      </c>
      <c r="O4437" s="315"/>
      <c r="P4437" s="315"/>
      <c r="Q4437" s="315"/>
    </row>
    <row r="4438" spans="1:17">
      <c r="A4438" s="315" t="s">
        <v>755</v>
      </c>
      <c r="B4438" s="315" t="s">
        <v>2095</v>
      </c>
      <c r="C4438" s="315" t="s">
        <v>2098</v>
      </c>
      <c r="D4438" s="316">
        <v>6.7</v>
      </c>
      <c r="E4438" s="317">
        <v>4920.2400000000007</v>
      </c>
      <c r="F4438" s="317">
        <v>3690.2000000000003</v>
      </c>
      <c r="G4438" s="318">
        <v>40164</v>
      </c>
      <c r="H4438" s="318">
        <v>40120</v>
      </c>
      <c r="I4438" s="318">
        <v>49309</v>
      </c>
      <c r="J4438" s="315"/>
      <c r="K4438" s="315">
        <v>9500</v>
      </c>
      <c r="L4438" s="315" t="s">
        <v>2832</v>
      </c>
      <c r="M4438" s="315" t="s">
        <v>770</v>
      </c>
      <c r="N4438" s="315" t="s">
        <v>755</v>
      </c>
      <c r="O4438" s="315"/>
      <c r="P4438" s="315"/>
      <c r="Q4438" s="315"/>
    </row>
    <row r="4439" spans="1:17">
      <c r="A4439" s="315" t="s">
        <v>755</v>
      </c>
      <c r="B4439" s="315" t="s">
        <v>2095</v>
      </c>
      <c r="C4439" s="315" t="s">
        <v>2098</v>
      </c>
      <c r="D4439" s="316">
        <v>6.7</v>
      </c>
      <c r="E4439" s="317">
        <v>6486</v>
      </c>
      <c r="F4439" s="317">
        <v>3988.9</v>
      </c>
      <c r="G4439" s="318">
        <v>40204</v>
      </c>
      <c r="H4439" s="318">
        <v>40430</v>
      </c>
      <c r="I4439" s="318">
        <v>49674</v>
      </c>
      <c r="J4439" s="315"/>
      <c r="K4439" s="315">
        <v>3600</v>
      </c>
      <c r="L4439" s="315" t="s">
        <v>2197</v>
      </c>
      <c r="M4439" s="315" t="s">
        <v>764</v>
      </c>
      <c r="N4439" s="315" t="s">
        <v>755</v>
      </c>
      <c r="O4439" s="315"/>
      <c r="P4439" s="315"/>
      <c r="Q4439" s="315"/>
    </row>
    <row r="4440" spans="1:17">
      <c r="A4440" s="315" t="s">
        <v>755</v>
      </c>
      <c r="B4440" s="315" t="s">
        <v>2095</v>
      </c>
      <c r="C4440" s="315" t="s">
        <v>2098</v>
      </c>
      <c r="D4440" s="316">
        <v>6.7</v>
      </c>
      <c r="E4440" s="317">
        <v>6724</v>
      </c>
      <c r="F4440" s="317">
        <v>2682.88</v>
      </c>
      <c r="G4440" s="318">
        <v>40238</v>
      </c>
      <c r="H4440" s="318">
        <v>41069</v>
      </c>
      <c r="I4440" s="318">
        <v>50405</v>
      </c>
      <c r="J4440" s="315"/>
      <c r="K4440" s="315">
        <v>1568</v>
      </c>
      <c r="L4440" s="315" t="s">
        <v>2118</v>
      </c>
      <c r="M4440" s="315" t="s">
        <v>761</v>
      </c>
      <c r="N4440" s="315" t="s">
        <v>755</v>
      </c>
      <c r="O4440" s="315"/>
      <c r="P4440" s="315"/>
      <c r="Q4440" s="315"/>
    </row>
    <row r="4441" spans="1:17">
      <c r="A4441" s="315" t="s">
        <v>755</v>
      </c>
      <c r="B4441" s="315" t="s">
        <v>2095</v>
      </c>
      <c r="C4441" s="315" t="s">
        <v>2096</v>
      </c>
      <c r="D4441" s="316">
        <v>6.7</v>
      </c>
      <c r="E4441" s="317">
        <v>5348</v>
      </c>
      <c r="F4441" s="317">
        <v>3166.02</v>
      </c>
      <c r="G4441" s="318">
        <v>40249</v>
      </c>
      <c r="H4441" s="318">
        <v>40812</v>
      </c>
      <c r="I4441" s="318">
        <v>50040</v>
      </c>
      <c r="J4441" s="315"/>
      <c r="K4441" s="315">
        <v>9115</v>
      </c>
      <c r="L4441" s="315" t="s">
        <v>3722</v>
      </c>
      <c r="M4441" s="315" t="s">
        <v>770</v>
      </c>
      <c r="N4441" s="315" t="s">
        <v>755</v>
      </c>
      <c r="O4441" s="315"/>
      <c r="P4441" s="315"/>
      <c r="Q4441" s="315"/>
    </row>
    <row r="4442" spans="1:17">
      <c r="A4442" s="315" t="s">
        <v>755</v>
      </c>
      <c r="B4442" s="315" t="s">
        <v>2095</v>
      </c>
      <c r="C4442" s="315" t="s">
        <v>2098</v>
      </c>
      <c r="D4442" s="316">
        <v>6.7</v>
      </c>
      <c r="E4442" s="317">
        <v>6475</v>
      </c>
      <c r="F4442" s="317">
        <v>3120.95</v>
      </c>
      <c r="G4442" s="318">
        <v>40254</v>
      </c>
      <c r="H4442" s="318">
        <v>40364</v>
      </c>
      <c r="I4442" s="318">
        <v>49674</v>
      </c>
      <c r="J4442" s="315"/>
      <c r="K4442" s="315">
        <v>8942</v>
      </c>
      <c r="L4442" s="315" t="s">
        <v>3723</v>
      </c>
      <c r="M4442" s="315" t="s">
        <v>784</v>
      </c>
      <c r="N4442" s="315" t="s">
        <v>755</v>
      </c>
      <c r="O4442" s="315"/>
      <c r="P4442" s="315"/>
      <c r="Q4442" s="315"/>
    </row>
    <row r="4443" spans="1:17">
      <c r="A4443" s="315" t="s">
        <v>755</v>
      </c>
      <c r="B4443" s="315" t="s">
        <v>2095</v>
      </c>
      <c r="C4443" s="315" t="s">
        <v>2098</v>
      </c>
      <c r="D4443" s="316">
        <v>6.7</v>
      </c>
      <c r="E4443" s="317">
        <v>7169</v>
      </c>
      <c r="F4443" s="317">
        <v>4408.9400000000005</v>
      </c>
      <c r="G4443" s="318">
        <v>40259</v>
      </c>
      <c r="H4443" s="318">
        <v>40522</v>
      </c>
      <c r="I4443" s="318">
        <v>49674</v>
      </c>
      <c r="J4443" s="315"/>
      <c r="K4443" s="315">
        <v>3212</v>
      </c>
      <c r="L4443" s="315" t="s">
        <v>760</v>
      </c>
      <c r="M4443" s="315" t="s">
        <v>761</v>
      </c>
      <c r="N4443" s="315" t="s">
        <v>755</v>
      </c>
      <c r="O4443" s="315"/>
      <c r="P4443" s="315"/>
      <c r="Q4443" s="315"/>
    </row>
    <row r="4444" spans="1:17">
      <c r="A4444" s="315" t="s">
        <v>755</v>
      </c>
      <c r="B4444" s="315" t="s">
        <v>2095</v>
      </c>
      <c r="C4444" s="315" t="s">
        <v>2098</v>
      </c>
      <c r="D4444" s="316">
        <v>6.7</v>
      </c>
      <c r="E4444" s="317">
        <v>7197</v>
      </c>
      <c r="F4444" s="317">
        <v>4098.3</v>
      </c>
      <c r="G4444" s="318">
        <v>40308</v>
      </c>
      <c r="H4444" s="318">
        <v>40533</v>
      </c>
      <c r="I4444" s="318">
        <v>49674</v>
      </c>
      <c r="J4444" s="315"/>
      <c r="K4444" s="315">
        <v>3473</v>
      </c>
      <c r="L4444" s="315" t="s">
        <v>3621</v>
      </c>
      <c r="M4444" s="315" t="s">
        <v>764</v>
      </c>
      <c r="N4444" s="315" t="s">
        <v>755</v>
      </c>
      <c r="O4444" s="315"/>
      <c r="P4444" s="315"/>
      <c r="Q4444" s="315"/>
    </row>
    <row r="4445" spans="1:17">
      <c r="A4445" s="315" t="s">
        <v>755</v>
      </c>
      <c r="B4445" s="315" t="s">
        <v>2095</v>
      </c>
      <c r="C4445" s="315" t="s">
        <v>2098</v>
      </c>
      <c r="D4445" s="316">
        <v>6.7</v>
      </c>
      <c r="E4445" s="317">
        <v>6790</v>
      </c>
      <c r="F4445" s="317">
        <v>4175.8599999999997</v>
      </c>
      <c r="G4445" s="318">
        <v>40358</v>
      </c>
      <c r="H4445" s="318">
        <v>40492</v>
      </c>
      <c r="I4445" s="318">
        <v>49674</v>
      </c>
      <c r="J4445" s="315"/>
      <c r="K4445" s="315">
        <v>5436</v>
      </c>
      <c r="L4445" s="315" t="s">
        <v>3114</v>
      </c>
      <c r="M4445" s="315" t="s">
        <v>776</v>
      </c>
      <c r="N4445" s="315" t="s">
        <v>755</v>
      </c>
      <c r="O4445" s="315"/>
      <c r="P4445" s="315"/>
      <c r="Q4445" s="315"/>
    </row>
    <row r="4446" spans="1:17">
      <c r="A4446" s="315" t="s">
        <v>755</v>
      </c>
      <c r="B4446" s="315" t="s">
        <v>2095</v>
      </c>
      <c r="C4446" s="315" t="s">
        <v>2098</v>
      </c>
      <c r="D4446" s="316">
        <v>6.7</v>
      </c>
      <c r="E4446" s="317">
        <v>6210</v>
      </c>
      <c r="F4446" s="317">
        <v>3819.16</v>
      </c>
      <c r="G4446" s="318">
        <v>40403</v>
      </c>
      <c r="H4446" s="318">
        <v>40254</v>
      </c>
      <c r="I4446" s="318">
        <v>49674</v>
      </c>
      <c r="J4446" s="315"/>
      <c r="K4446" s="315">
        <v>4853</v>
      </c>
      <c r="L4446" s="315" t="s">
        <v>3724</v>
      </c>
      <c r="M4446" s="315" t="s">
        <v>776</v>
      </c>
      <c r="N4446" s="315" t="s">
        <v>755</v>
      </c>
      <c r="O4446" s="315"/>
      <c r="P4446" s="315"/>
      <c r="Q4446" s="315"/>
    </row>
    <row r="4447" spans="1:17">
      <c r="A4447" s="315" t="s">
        <v>755</v>
      </c>
      <c r="B4447" s="315" t="s">
        <v>2095</v>
      </c>
      <c r="C4447" s="315" t="s">
        <v>2096</v>
      </c>
      <c r="D4447" s="316">
        <v>6.7</v>
      </c>
      <c r="E4447" s="317">
        <v>6884</v>
      </c>
      <c r="F4447" s="317">
        <v>5080.4000000000005</v>
      </c>
      <c r="G4447" s="318">
        <v>40411</v>
      </c>
      <c r="H4447" s="318">
        <v>40487</v>
      </c>
      <c r="I4447" s="318">
        <v>49674</v>
      </c>
      <c r="J4447" s="315"/>
      <c r="K4447" s="315">
        <v>8725</v>
      </c>
      <c r="L4447" s="315" t="s">
        <v>3725</v>
      </c>
      <c r="M4447" s="315" t="s">
        <v>770</v>
      </c>
      <c r="N4447" s="315" t="s">
        <v>755</v>
      </c>
      <c r="O4447" s="315"/>
      <c r="P4447" s="315"/>
      <c r="Q4447" s="315"/>
    </row>
    <row r="4448" spans="1:17">
      <c r="A4448" s="315" t="s">
        <v>755</v>
      </c>
      <c r="B4448" s="315" t="s">
        <v>2095</v>
      </c>
      <c r="C4448" s="315" t="s">
        <v>2098</v>
      </c>
      <c r="D4448" s="316">
        <v>6.7</v>
      </c>
      <c r="E4448" s="317">
        <v>6591</v>
      </c>
      <c r="F4448" s="317">
        <v>3811.79</v>
      </c>
      <c r="G4448" s="318">
        <v>40448</v>
      </c>
      <c r="H4448" s="318">
        <v>40494</v>
      </c>
      <c r="I4448" s="318">
        <v>49674</v>
      </c>
      <c r="J4448" s="315"/>
      <c r="K4448" s="315">
        <v>5013</v>
      </c>
      <c r="L4448" s="315" t="s">
        <v>3163</v>
      </c>
      <c r="M4448" s="315" t="s">
        <v>1296</v>
      </c>
      <c r="N4448" s="315" t="s">
        <v>755</v>
      </c>
      <c r="O4448" s="315"/>
      <c r="P4448" s="315"/>
      <c r="Q4448" s="315"/>
    </row>
    <row r="4449" spans="1:17">
      <c r="A4449" s="315" t="s">
        <v>755</v>
      </c>
      <c r="B4449" s="315" t="s">
        <v>2095</v>
      </c>
      <c r="C4449" s="315" t="s">
        <v>2096</v>
      </c>
      <c r="D4449" s="316">
        <v>6.7</v>
      </c>
      <c r="E4449" s="317">
        <v>13322</v>
      </c>
      <c r="F4449" s="317">
        <v>7886.63</v>
      </c>
      <c r="G4449" s="318">
        <v>40471</v>
      </c>
      <c r="H4449" s="318">
        <v>40606</v>
      </c>
      <c r="I4449" s="318">
        <v>50040</v>
      </c>
      <c r="J4449" s="315"/>
      <c r="K4449" s="315">
        <v>8932</v>
      </c>
      <c r="L4449" s="315" t="s">
        <v>3338</v>
      </c>
      <c r="M4449" s="315" t="s">
        <v>784</v>
      </c>
      <c r="N4449" s="315" t="s">
        <v>755</v>
      </c>
      <c r="O4449" s="315"/>
      <c r="P4449" s="315"/>
      <c r="Q4449" s="315"/>
    </row>
    <row r="4450" spans="1:17">
      <c r="A4450" s="315" t="s">
        <v>755</v>
      </c>
      <c r="B4450" s="315" t="s">
        <v>2095</v>
      </c>
      <c r="C4450" s="315" t="s">
        <v>2096</v>
      </c>
      <c r="D4450" s="316">
        <v>6.7</v>
      </c>
      <c r="E4450" s="317">
        <v>2006</v>
      </c>
      <c r="F4450" s="317">
        <v>1187.55</v>
      </c>
      <c r="G4450" s="318">
        <v>40521</v>
      </c>
      <c r="H4450" s="318">
        <v>40905</v>
      </c>
      <c r="I4450" s="318">
        <v>50040</v>
      </c>
      <c r="J4450" s="315"/>
      <c r="K4450" s="315">
        <v>4434</v>
      </c>
      <c r="L4450" s="315" t="s">
        <v>3255</v>
      </c>
      <c r="M4450" s="315" t="s">
        <v>1484</v>
      </c>
      <c r="N4450" s="315" t="s">
        <v>755</v>
      </c>
      <c r="O4450" s="315"/>
      <c r="P4450" s="315"/>
      <c r="Q4450" s="315"/>
    </row>
    <row r="4451" spans="1:17">
      <c r="A4451" s="315" t="s">
        <v>755</v>
      </c>
      <c r="B4451" s="315" t="s">
        <v>2095</v>
      </c>
      <c r="C4451" s="315" t="s">
        <v>2098</v>
      </c>
      <c r="D4451" s="316">
        <v>6.7</v>
      </c>
      <c r="E4451" s="317">
        <v>5458</v>
      </c>
      <c r="F4451" s="317">
        <v>2636.21</v>
      </c>
      <c r="G4451" s="318">
        <v>40535</v>
      </c>
      <c r="H4451" s="318">
        <v>40716</v>
      </c>
      <c r="I4451" s="318">
        <v>50040</v>
      </c>
      <c r="J4451" s="315"/>
      <c r="K4451" s="315">
        <v>3600</v>
      </c>
      <c r="L4451" s="315" t="s">
        <v>2197</v>
      </c>
      <c r="M4451" s="315" t="s">
        <v>764</v>
      </c>
      <c r="N4451" s="315" t="s">
        <v>755</v>
      </c>
      <c r="O4451" s="315"/>
      <c r="P4451" s="315"/>
      <c r="Q4451" s="315"/>
    </row>
    <row r="4452" spans="1:17">
      <c r="A4452" s="315" t="s">
        <v>755</v>
      </c>
      <c r="B4452" s="315" t="s">
        <v>2095</v>
      </c>
      <c r="C4452" s="315" t="s">
        <v>2098</v>
      </c>
      <c r="D4452" s="316">
        <v>6.7</v>
      </c>
      <c r="E4452" s="317">
        <v>4378</v>
      </c>
      <c r="F4452" s="317">
        <v>2114.5700000000002</v>
      </c>
      <c r="G4452" s="318">
        <v>40554</v>
      </c>
      <c r="H4452" s="318">
        <v>40710</v>
      </c>
      <c r="I4452" s="318">
        <v>50040</v>
      </c>
      <c r="J4452" s="315"/>
      <c r="K4452" s="315">
        <v>3600</v>
      </c>
      <c r="L4452" s="315" t="s">
        <v>2197</v>
      </c>
      <c r="M4452" s="315" t="s">
        <v>764</v>
      </c>
      <c r="N4452" s="315" t="s">
        <v>755</v>
      </c>
      <c r="O4452" s="315"/>
      <c r="P4452" s="315"/>
      <c r="Q4452" s="315"/>
    </row>
    <row r="4453" spans="1:17">
      <c r="A4453" s="315" t="s">
        <v>755</v>
      </c>
      <c r="B4453" s="315" t="s">
        <v>2095</v>
      </c>
      <c r="C4453" s="315" t="s">
        <v>2098</v>
      </c>
      <c r="D4453" s="316">
        <v>6.7</v>
      </c>
      <c r="E4453" s="317">
        <v>6260</v>
      </c>
      <c r="F4453" s="317">
        <v>3023.5800000000004</v>
      </c>
      <c r="G4453" s="318">
        <v>40571</v>
      </c>
      <c r="H4453" s="318">
        <v>40718</v>
      </c>
      <c r="I4453" s="318">
        <v>50040</v>
      </c>
      <c r="J4453" s="315"/>
      <c r="K4453" s="315">
        <v>3360</v>
      </c>
      <c r="L4453" s="315" t="s">
        <v>2558</v>
      </c>
      <c r="M4453" s="315" t="s">
        <v>764</v>
      </c>
      <c r="N4453" s="315" t="s">
        <v>755</v>
      </c>
      <c r="O4453" s="315"/>
      <c r="P4453" s="315"/>
      <c r="Q4453" s="315"/>
    </row>
    <row r="4454" spans="1:17">
      <c r="A4454" s="315" t="s">
        <v>755</v>
      </c>
      <c r="B4454" s="315" t="s">
        <v>2095</v>
      </c>
      <c r="C4454" s="315" t="s">
        <v>2096</v>
      </c>
      <c r="D4454" s="316">
        <v>6.7</v>
      </c>
      <c r="E4454" s="317">
        <v>5368</v>
      </c>
      <c r="F4454" s="317">
        <v>1631.8700000000001</v>
      </c>
      <c r="G4454" s="318">
        <v>40597</v>
      </c>
      <c r="H4454" s="318">
        <v>41873</v>
      </c>
      <c r="I4454" s="318">
        <v>49309</v>
      </c>
      <c r="J4454" s="315"/>
      <c r="K4454" s="315">
        <v>8332</v>
      </c>
      <c r="L4454" s="315" t="s">
        <v>2319</v>
      </c>
      <c r="M4454" s="315" t="s">
        <v>784</v>
      </c>
      <c r="N4454" s="315" t="s">
        <v>755</v>
      </c>
      <c r="O4454" s="315"/>
      <c r="P4454" s="315"/>
      <c r="Q4454" s="315"/>
    </row>
    <row r="4455" spans="1:17">
      <c r="A4455" s="315" t="s">
        <v>755</v>
      </c>
      <c r="B4455" s="315" t="s">
        <v>2095</v>
      </c>
      <c r="C4455" s="315" t="s">
        <v>2096</v>
      </c>
      <c r="D4455" s="316">
        <v>6.7</v>
      </c>
      <c r="E4455" s="317">
        <v>5637.01</v>
      </c>
      <c r="F4455" s="317">
        <v>1713.6499999999999</v>
      </c>
      <c r="G4455" s="318">
        <v>40597</v>
      </c>
      <c r="H4455" s="318">
        <v>41873</v>
      </c>
      <c r="I4455" s="318">
        <v>49309</v>
      </c>
      <c r="J4455" s="315"/>
      <c r="K4455" s="315">
        <v>8332</v>
      </c>
      <c r="L4455" s="315" t="s">
        <v>2319</v>
      </c>
      <c r="M4455" s="315" t="s">
        <v>784</v>
      </c>
      <c r="N4455" s="315" t="s">
        <v>755</v>
      </c>
      <c r="O4455" s="315"/>
      <c r="P4455" s="315"/>
      <c r="Q4455" s="315"/>
    </row>
    <row r="4456" spans="1:17">
      <c r="A4456" s="315" t="s">
        <v>755</v>
      </c>
      <c r="B4456" s="315" t="s">
        <v>2095</v>
      </c>
      <c r="C4456" s="315" t="s">
        <v>2098</v>
      </c>
      <c r="D4456" s="316">
        <v>6.7</v>
      </c>
      <c r="E4456" s="317">
        <v>6928</v>
      </c>
      <c r="F4456" s="317">
        <v>3346.2200000000003</v>
      </c>
      <c r="G4456" s="318">
        <v>40628</v>
      </c>
      <c r="H4456" s="318">
        <v>40672</v>
      </c>
      <c r="I4456" s="318">
        <v>50040</v>
      </c>
      <c r="J4456" s="315"/>
      <c r="K4456" s="315">
        <v>5057</v>
      </c>
      <c r="L4456" s="315" t="s">
        <v>3160</v>
      </c>
      <c r="M4456" s="315" t="s">
        <v>776</v>
      </c>
      <c r="N4456" s="315" t="s">
        <v>755</v>
      </c>
      <c r="O4456" s="315"/>
      <c r="P4456" s="315"/>
      <c r="Q4456" s="315"/>
    </row>
    <row r="4457" spans="1:17">
      <c r="A4457" s="315" t="s">
        <v>755</v>
      </c>
      <c r="B4457" s="315" t="s">
        <v>2095</v>
      </c>
      <c r="C4457" s="315" t="s">
        <v>2098</v>
      </c>
      <c r="D4457" s="316">
        <v>6.7</v>
      </c>
      <c r="E4457" s="317">
        <v>8573</v>
      </c>
      <c r="F4457" s="317">
        <v>4140.7700000000004</v>
      </c>
      <c r="G4457" s="318">
        <v>40645</v>
      </c>
      <c r="H4457" s="318">
        <v>40892</v>
      </c>
      <c r="I4457" s="318">
        <v>50040</v>
      </c>
      <c r="J4457" s="315"/>
      <c r="K4457" s="315">
        <v>3982</v>
      </c>
      <c r="L4457" s="315" t="s">
        <v>3456</v>
      </c>
      <c r="M4457" s="315" t="s">
        <v>754</v>
      </c>
      <c r="N4457" s="315" t="s">
        <v>755</v>
      </c>
      <c r="O4457" s="315"/>
      <c r="P4457" s="315"/>
      <c r="Q4457" s="315"/>
    </row>
    <row r="4458" spans="1:17">
      <c r="A4458" s="315" t="s">
        <v>755</v>
      </c>
      <c r="B4458" s="315" t="s">
        <v>2095</v>
      </c>
      <c r="C4458" s="315" t="s">
        <v>2098</v>
      </c>
      <c r="D4458" s="316">
        <v>6.7</v>
      </c>
      <c r="E4458" s="317">
        <v>5523.920000000001</v>
      </c>
      <c r="F4458" s="317">
        <v>2668.05</v>
      </c>
      <c r="G4458" s="318">
        <v>40668</v>
      </c>
      <c r="H4458" s="318">
        <v>40715</v>
      </c>
      <c r="I4458" s="318">
        <v>50040</v>
      </c>
      <c r="J4458" s="315"/>
      <c r="K4458" s="315">
        <v>4147</v>
      </c>
      <c r="L4458" s="315" t="s">
        <v>3209</v>
      </c>
      <c r="M4458" s="315" t="s">
        <v>1484</v>
      </c>
      <c r="N4458" s="315" t="s">
        <v>755</v>
      </c>
      <c r="O4458" s="315"/>
      <c r="P4458" s="315"/>
      <c r="Q4458" s="315"/>
    </row>
    <row r="4459" spans="1:17">
      <c r="A4459" s="315" t="s">
        <v>755</v>
      </c>
      <c r="B4459" s="315" t="s">
        <v>2095</v>
      </c>
      <c r="C4459" s="315" t="s">
        <v>2098</v>
      </c>
      <c r="D4459" s="316">
        <v>6.7</v>
      </c>
      <c r="E4459" s="317">
        <v>4804</v>
      </c>
      <c r="F4459" s="317">
        <v>2320.33</v>
      </c>
      <c r="G4459" s="318">
        <v>40673</v>
      </c>
      <c r="H4459" s="318">
        <v>40714</v>
      </c>
      <c r="I4459" s="318">
        <v>50040</v>
      </c>
      <c r="J4459" s="315"/>
      <c r="K4459" s="315">
        <v>4571</v>
      </c>
      <c r="L4459" s="315" t="s">
        <v>3726</v>
      </c>
      <c r="M4459" s="315" t="s">
        <v>1296</v>
      </c>
      <c r="N4459" s="315" t="s">
        <v>755</v>
      </c>
      <c r="O4459" s="315"/>
      <c r="P4459" s="315"/>
      <c r="Q4459" s="315"/>
    </row>
    <row r="4460" spans="1:17">
      <c r="A4460" s="315" t="s">
        <v>755</v>
      </c>
      <c r="B4460" s="315" t="s">
        <v>2095</v>
      </c>
      <c r="C4460" s="315" t="s">
        <v>2098</v>
      </c>
      <c r="D4460" s="316">
        <v>6.7</v>
      </c>
      <c r="E4460" s="317">
        <v>6507</v>
      </c>
      <c r="F4460" s="317">
        <v>3142.88</v>
      </c>
      <c r="G4460" s="318">
        <v>40673</v>
      </c>
      <c r="H4460" s="318">
        <v>40858</v>
      </c>
      <c r="I4460" s="318">
        <v>50040</v>
      </c>
      <c r="J4460" s="315"/>
      <c r="K4460" s="315">
        <v>9428</v>
      </c>
      <c r="L4460" s="315" t="s">
        <v>2375</v>
      </c>
      <c r="M4460" s="315" t="s">
        <v>781</v>
      </c>
      <c r="N4460" s="315" t="s">
        <v>755</v>
      </c>
      <c r="O4460" s="315"/>
      <c r="P4460" s="315"/>
      <c r="Q4460" s="315"/>
    </row>
    <row r="4461" spans="1:17">
      <c r="A4461" s="315" t="s">
        <v>755</v>
      </c>
      <c r="B4461" s="315" t="s">
        <v>2095</v>
      </c>
      <c r="C4461" s="315" t="s">
        <v>2096</v>
      </c>
      <c r="D4461" s="316">
        <v>6.7</v>
      </c>
      <c r="E4461" s="317">
        <v>5986</v>
      </c>
      <c r="F4461" s="317">
        <v>3543.7100000000005</v>
      </c>
      <c r="G4461" s="318">
        <v>40676</v>
      </c>
      <c r="H4461" s="318">
        <v>40828</v>
      </c>
      <c r="I4461" s="318">
        <v>50040</v>
      </c>
      <c r="J4461" s="315"/>
      <c r="K4461" s="315">
        <v>9037</v>
      </c>
      <c r="L4461" s="315" t="s">
        <v>3727</v>
      </c>
      <c r="M4461" s="315" t="s">
        <v>781</v>
      </c>
      <c r="N4461" s="315" t="s">
        <v>755</v>
      </c>
      <c r="O4461" s="315"/>
      <c r="P4461" s="315"/>
      <c r="Q4461" s="315"/>
    </row>
    <row r="4462" spans="1:17">
      <c r="A4462" s="315" t="s">
        <v>755</v>
      </c>
      <c r="B4462" s="315" t="s">
        <v>2095</v>
      </c>
      <c r="C4462" s="315" t="s">
        <v>2098</v>
      </c>
      <c r="D4462" s="316">
        <v>6.7</v>
      </c>
      <c r="E4462" s="317">
        <v>6802</v>
      </c>
      <c r="F4462" s="317">
        <v>3285.37</v>
      </c>
      <c r="G4462" s="318">
        <v>40681</v>
      </c>
      <c r="H4462" s="318">
        <v>40844</v>
      </c>
      <c r="I4462" s="318">
        <v>50040</v>
      </c>
      <c r="J4462" s="315"/>
      <c r="K4462" s="315">
        <v>6622</v>
      </c>
      <c r="L4462" s="315" t="s">
        <v>3728</v>
      </c>
      <c r="M4462" s="315" t="s">
        <v>811</v>
      </c>
      <c r="N4462" s="315" t="s">
        <v>755</v>
      </c>
      <c r="O4462" s="315"/>
      <c r="P4462" s="315"/>
      <c r="Q4462" s="315"/>
    </row>
    <row r="4463" spans="1:17">
      <c r="A4463" s="315" t="s">
        <v>755</v>
      </c>
      <c r="B4463" s="315" t="s">
        <v>2095</v>
      </c>
      <c r="C4463" s="315" t="s">
        <v>2098</v>
      </c>
      <c r="D4463" s="316">
        <v>6.7</v>
      </c>
      <c r="E4463" s="317">
        <v>5119.5</v>
      </c>
      <c r="F4463" s="317">
        <v>2472.6999999999998</v>
      </c>
      <c r="G4463" s="318">
        <v>40688</v>
      </c>
      <c r="H4463" s="318">
        <v>40732</v>
      </c>
      <c r="I4463" s="318">
        <v>50040</v>
      </c>
      <c r="J4463" s="315"/>
      <c r="K4463" s="315">
        <v>4226</v>
      </c>
      <c r="L4463" s="315" t="s">
        <v>3696</v>
      </c>
      <c r="M4463" s="315" t="s">
        <v>1296</v>
      </c>
      <c r="N4463" s="315" t="s">
        <v>755</v>
      </c>
      <c r="O4463" s="315"/>
      <c r="P4463" s="315"/>
      <c r="Q4463" s="315"/>
    </row>
    <row r="4464" spans="1:17">
      <c r="A4464" s="315" t="s">
        <v>755</v>
      </c>
      <c r="B4464" s="315" t="s">
        <v>2095</v>
      </c>
      <c r="C4464" s="315" t="s">
        <v>2096</v>
      </c>
      <c r="D4464" s="316">
        <v>6.7</v>
      </c>
      <c r="E4464" s="317">
        <v>4782</v>
      </c>
      <c r="F4464" s="317">
        <v>2830.9399999999996</v>
      </c>
      <c r="G4464" s="318">
        <v>40693</v>
      </c>
      <c r="H4464" s="318">
        <v>40738</v>
      </c>
      <c r="I4464" s="318">
        <v>50040</v>
      </c>
      <c r="J4464" s="315"/>
      <c r="K4464" s="315">
        <v>1284</v>
      </c>
      <c r="L4464" s="315" t="s">
        <v>3729</v>
      </c>
      <c r="M4464" s="315" t="s">
        <v>1827</v>
      </c>
      <c r="N4464" s="315" t="s">
        <v>755</v>
      </c>
      <c r="O4464" s="315"/>
      <c r="P4464" s="315"/>
      <c r="Q4464" s="315"/>
    </row>
    <row r="4465" spans="1:17">
      <c r="A4465" s="315" t="s">
        <v>755</v>
      </c>
      <c r="B4465" s="315" t="s">
        <v>2095</v>
      </c>
      <c r="C4465" s="315" t="s">
        <v>2098</v>
      </c>
      <c r="D4465" s="316">
        <v>6.72</v>
      </c>
      <c r="E4465" s="317">
        <v>8007</v>
      </c>
      <c r="F4465" s="317">
        <v>3867.3800000000006</v>
      </c>
      <c r="G4465" s="318">
        <v>40511</v>
      </c>
      <c r="H4465" s="318">
        <v>40686</v>
      </c>
      <c r="I4465" s="318">
        <v>50040</v>
      </c>
      <c r="J4465" s="315"/>
      <c r="K4465" s="315">
        <v>4411</v>
      </c>
      <c r="L4465" s="315" t="s">
        <v>2341</v>
      </c>
      <c r="M4465" s="315" t="s">
        <v>1484</v>
      </c>
      <c r="N4465" s="315" t="s">
        <v>755</v>
      </c>
      <c r="O4465" s="315"/>
      <c r="P4465" s="315"/>
      <c r="Q4465" s="315"/>
    </row>
    <row r="4466" spans="1:17">
      <c r="A4466" s="315" t="s">
        <v>755</v>
      </c>
      <c r="B4466" s="315" t="s">
        <v>2095</v>
      </c>
      <c r="C4466" s="315" t="s">
        <v>2098</v>
      </c>
      <c r="D4466" s="316">
        <v>6.72</v>
      </c>
      <c r="E4466" s="317">
        <v>5230</v>
      </c>
      <c r="F4466" s="317">
        <v>2112.92</v>
      </c>
      <c r="G4466" s="318">
        <v>40683</v>
      </c>
      <c r="H4466" s="318">
        <v>40763</v>
      </c>
      <c r="I4466" s="318">
        <v>50040</v>
      </c>
      <c r="J4466" s="315"/>
      <c r="K4466" s="315">
        <v>3054</v>
      </c>
      <c r="L4466" s="315" t="s">
        <v>1068</v>
      </c>
      <c r="M4466" s="315" t="s">
        <v>764</v>
      </c>
      <c r="N4466" s="315" t="s">
        <v>755</v>
      </c>
      <c r="O4466" s="315"/>
      <c r="P4466" s="315"/>
      <c r="Q4466" s="315"/>
    </row>
    <row r="4467" spans="1:17">
      <c r="A4467" s="315" t="s">
        <v>755</v>
      </c>
      <c r="B4467" s="315" t="s">
        <v>2095</v>
      </c>
      <c r="C4467" s="315" t="s">
        <v>2096</v>
      </c>
      <c r="D4467" s="316">
        <v>6.72</v>
      </c>
      <c r="E4467" s="317">
        <v>6430</v>
      </c>
      <c r="F4467" s="317">
        <v>3806.56</v>
      </c>
      <c r="G4467" s="318">
        <v>40707</v>
      </c>
      <c r="H4467" s="318">
        <v>40836</v>
      </c>
      <c r="I4467" s="318">
        <v>50040</v>
      </c>
      <c r="J4467" s="315"/>
      <c r="K4467" s="315">
        <v>3282</v>
      </c>
      <c r="L4467" s="315" t="s">
        <v>3532</v>
      </c>
      <c r="M4467" s="315" t="s">
        <v>764</v>
      </c>
      <c r="N4467" s="315" t="s">
        <v>755</v>
      </c>
      <c r="O4467" s="315"/>
      <c r="P4467" s="315"/>
      <c r="Q4467" s="315"/>
    </row>
    <row r="4468" spans="1:17">
      <c r="A4468" s="315" t="s">
        <v>755</v>
      </c>
      <c r="B4468" s="315" t="s">
        <v>2095</v>
      </c>
      <c r="C4468" s="315" t="s">
        <v>2098</v>
      </c>
      <c r="D4468" s="316">
        <v>6.72</v>
      </c>
      <c r="E4468" s="317">
        <v>6599.1100000000006</v>
      </c>
      <c r="F4468" s="317">
        <v>3187.3599999999997</v>
      </c>
      <c r="G4468" s="318">
        <v>40721</v>
      </c>
      <c r="H4468" s="318">
        <v>40878</v>
      </c>
      <c r="I4468" s="318">
        <v>50040</v>
      </c>
      <c r="J4468" s="315"/>
      <c r="K4468" s="315">
        <v>9535</v>
      </c>
      <c r="L4468" s="315" t="s">
        <v>3730</v>
      </c>
      <c r="M4468" s="315" t="s">
        <v>792</v>
      </c>
      <c r="N4468" s="315" t="s">
        <v>755</v>
      </c>
      <c r="O4468" s="315"/>
      <c r="P4468" s="315"/>
      <c r="Q4468" s="315"/>
    </row>
    <row r="4469" spans="1:17">
      <c r="A4469" s="315" t="s">
        <v>755</v>
      </c>
      <c r="B4469" s="315" t="s">
        <v>2095</v>
      </c>
      <c r="C4469" s="315" t="s">
        <v>2096</v>
      </c>
      <c r="D4469" s="316">
        <v>6.72</v>
      </c>
      <c r="E4469" s="317">
        <v>6698</v>
      </c>
      <c r="F4469" s="317">
        <v>3965.21</v>
      </c>
      <c r="G4469" s="318">
        <v>40724</v>
      </c>
      <c r="H4469" s="318">
        <v>40862</v>
      </c>
      <c r="I4469" s="318">
        <v>50040</v>
      </c>
      <c r="J4469" s="315"/>
      <c r="K4469" s="315">
        <v>3054</v>
      </c>
      <c r="L4469" s="315" t="s">
        <v>1068</v>
      </c>
      <c r="M4469" s="315" t="s">
        <v>764</v>
      </c>
      <c r="N4469" s="315" t="s">
        <v>755</v>
      </c>
      <c r="O4469" s="315"/>
      <c r="P4469" s="315"/>
      <c r="Q4469" s="315"/>
    </row>
    <row r="4470" spans="1:17">
      <c r="A4470" s="315" t="s">
        <v>755</v>
      </c>
      <c r="B4470" s="315" t="s">
        <v>2095</v>
      </c>
      <c r="C4470" s="315" t="s">
        <v>2098</v>
      </c>
      <c r="D4470" s="316">
        <v>6.72</v>
      </c>
      <c r="E4470" s="317">
        <v>6432</v>
      </c>
      <c r="F4470" s="317">
        <v>2566.3700000000003</v>
      </c>
      <c r="G4470" s="318">
        <v>40743</v>
      </c>
      <c r="H4470" s="318">
        <v>40994</v>
      </c>
      <c r="I4470" s="318">
        <v>50405</v>
      </c>
      <c r="J4470" s="315"/>
      <c r="K4470" s="315">
        <v>6072</v>
      </c>
      <c r="L4470" s="315" t="s">
        <v>3565</v>
      </c>
      <c r="M4470" s="315" t="s">
        <v>1017</v>
      </c>
      <c r="N4470" s="315" t="s">
        <v>755</v>
      </c>
      <c r="O4470" s="315"/>
      <c r="P4470" s="315"/>
      <c r="Q4470" s="315"/>
    </row>
    <row r="4471" spans="1:17">
      <c r="A4471" s="315" t="s">
        <v>755</v>
      </c>
      <c r="B4471" s="315" t="s">
        <v>2095</v>
      </c>
      <c r="C4471" s="315" t="s">
        <v>2096</v>
      </c>
      <c r="D4471" s="316">
        <v>6.72</v>
      </c>
      <c r="E4471" s="317">
        <v>6970</v>
      </c>
      <c r="F4471" s="317">
        <v>4126.24</v>
      </c>
      <c r="G4471" s="318">
        <v>40744</v>
      </c>
      <c r="H4471" s="318">
        <v>40831</v>
      </c>
      <c r="I4471" s="318">
        <v>50040</v>
      </c>
      <c r="J4471" s="315"/>
      <c r="K4471" s="315">
        <v>4410</v>
      </c>
      <c r="L4471" s="315" t="s">
        <v>2428</v>
      </c>
      <c r="M4471" s="315" t="s">
        <v>1484</v>
      </c>
      <c r="N4471" s="315" t="s">
        <v>755</v>
      </c>
      <c r="O4471" s="315"/>
      <c r="P4471" s="315"/>
      <c r="Q4471" s="315"/>
    </row>
    <row r="4472" spans="1:17">
      <c r="A4472" s="315" t="s">
        <v>755</v>
      </c>
      <c r="B4472" s="315" t="s">
        <v>2095</v>
      </c>
      <c r="C4472" s="315" t="s">
        <v>2098</v>
      </c>
      <c r="D4472" s="316">
        <v>6.72</v>
      </c>
      <c r="E4472" s="317">
        <v>6362</v>
      </c>
      <c r="F4472" s="317">
        <v>3072.84</v>
      </c>
      <c r="G4472" s="318">
        <v>40738</v>
      </c>
      <c r="H4472" s="318">
        <v>40813</v>
      </c>
      <c r="I4472" s="318">
        <v>50040</v>
      </c>
      <c r="J4472" s="315"/>
      <c r="K4472" s="315">
        <v>8917</v>
      </c>
      <c r="L4472" s="315" t="s">
        <v>2710</v>
      </c>
      <c r="M4472" s="315" t="s">
        <v>776</v>
      </c>
      <c r="N4472" s="315" t="s">
        <v>755</v>
      </c>
      <c r="O4472" s="315"/>
      <c r="P4472" s="315"/>
      <c r="Q4472" s="315"/>
    </row>
    <row r="4473" spans="1:17">
      <c r="A4473" s="315" t="s">
        <v>755</v>
      </c>
      <c r="B4473" s="315" t="s">
        <v>2095</v>
      </c>
      <c r="C4473" s="315" t="s">
        <v>2098</v>
      </c>
      <c r="D4473" s="316">
        <v>6.72</v>
      </c>
      <c r="E4473" s="317">
        <v>5852</v>
      </c>
      <c r="F4473" s="317">
        <v>2826.52</v>
      </c>
      <c r="G4473" s="318">
        <v>40739</v>
      </c>
      <c r="H4473" s="318">
        <v>40833</v>
      </c>
      <c r="I4473" s="318">
        <v>50040</v>
      </c>
      <c r="J4473" s="315"/>
      <c r="K4473" s="315">
        <v>9033</v>
      </c>
      <c r="L4473" s="315" t="s">
        <v>3731</v>
      </c>
      <c r="M4473" s="315" t="s">
        <v>770</v>
      </c>
      <c r="N4473" s="315" t="s">
        <v>755</v>
      </c>
      <c r="O4473" s="315"/>
      <c r="P4473" s="315"/>
      <c r="Q4473" s="315"/>
    </row>
    <row r="4474" spans="1:17">
      <c r="A4474" s="315" t="s">
        <v>755</v>
      </c>
      <c r="B4474" s="315" t="s">
        <v>2095</v>
      </c>
      <c r="C4474" s="315" t="s">
        <v>2098</v>
      </c>
      <c r="D4474" s="316">
        <v>6.72</v>
      </c>
      <c r="E4474" s="317">
        <v>6190</v>
      </c>
      <c r="F4474" s="317">
        <v>2989.77</v>
      </c>
      <c r="G4474" s="318">
        <v>40761</v>
      </c>
      <c r="H4474" s="318">
        <v>40864</v>
      </c>
      <c r="I4474" s="318">
        <v>50040</v>
      </c>
      <c r="J4474" s="315"/>
      <c r="K4474" s="315">
        <v>4469</v>
      </c>
      <c r="L4474" s="315" t="s">
        <v>3268</v>
      </c>
      <c r="M4474" s="315" t="s">
        <v>1484</v>
      </c>
      <c r="N4474" s="315" t="s">
        <v>755</v>
      </c>
      <c r="O4474" s="315"/>
      <c r="P4474" s="315"/>
      <c r="Q4474" s="315"/>
    </row>
    <row r="4475" spans="1:17">
      <c r="A4475" s="315" t="s">
        <v>755</v>
      </c>
      <c r="B4475" s="315" t="s">
        <v>2095</v>
      </c>
      <c r="C4475" s="315" t="s">
        <v>2098</v>
      </c>
      <c r="D4475" s="316">
        <v>6.72</v>
      </c>
      <c r="E4475" s="317">
        <v>6883</v>
      </c>
      <c r="F4475" s="317">
        <v>3324.4900000000002</v>
      </c>
      <c r="G4475" s="318">
        <v>40786</v>
      </c>
      <c r="H4475" s="318">
        <v>40830</v>
      </c>
      <c r="I4475" s="318">
        <v>50040</v>
      </c>
      <c r="J4475" s="315"/>
      <c r="K4475" s="315">
        <v>6984</v>
      </c>
      <c r="L4475" s="315" t="s">
        <v>3732</v>
      </c>
      <c r="M4475" s="315" t="s">
        <v>811</v>
      </c>
      <c r="N4475" s="315" t="s">
        <v>755</v>
      </c>
      <c r="O4475" s="315"/>
      <c r="P4475" s="315"/>
      <c r="Q4475" s="315"/>
    </row>
    <row r="4476" spans="1:17">
      <c r="A4476" s="315" t="s">
        <v>755</v>
      </c>
      <c r="B4476" s="315" t="s">
        <v>2095</v>
      </c>
      <c r="C4476" s="315" t="s">
        <v>2096</v>
      </c>
      <c r="D4476" s="316">
        <v>6.72</v>
      </c>
      <c r="E4476" s="317">
        <v>3900</v>
      </c>
      <c r="F4476" s="317">
        <v>2308.8000000000002</v>
      </c>
      <c r="G4476" s="318">
        <v>40821</v>
      </c>
      <c r="H4476" s="318">
        <v>40893</v>
      </c>
      <c r="I4476" s="318">
        <v>50040</v>
      </c>
      <c r="J4476" s="315"/>
      <c r="K4476" s="315">
        <v>9050</v>
      </c>
      <c r="L4476" s="315" t="s">
        <v>3332</v>
      </c>
      <c r="M4476" s="315" t="s">
        <v>1024</v>
      </c>
      <c r="N4476" s="315" t="s">
        <v>755</v>
      </c>
      <c r="O4476" s="315"/>
      <c r="P4476" s="315"/>
      <c r="Q4476" s="315"/>
    </row>
    <row r="4477" spans="1:17">
      <c r="A4477" s="315" t="s">
        <v>755</v>
      </c>
      <c r="B4477" s="315" t="s">
        <v>2095</v>
      </c>
      <c r="C4477" s="315" t="s">
        <v>2098</v>
      </c>
      <c r="D4477" s="316">
        <v>6.72</v>
      </c>
      <c r="E4477" s="317">
        <v>2439.0100000000002</v>
      </c>
      <c r="F4477" s="317">
        <v>1178.04</v>
      </c>
      <c r="G4477" s="318">
        <v>40835</v>
      </c>
      <c r="H4477" s="318">
        <v>40897</v>
      </c>
      <c r="I4477" s="318">
        <v>50040</v>
      </c>
      <c r="J4477" s="315"/>
      <c r="K4477" s="315">
        <v>8913</v>
      </c>
      <c r="L4477" s="315" t="s">
        <v>1785</v>
      </c>
      <c r="M4477" s="315" t="s">
        <v>784</v>
      </c>
      <c r="N4477" s="315" t="s">
        <v>755</v>
      </c>
      <c r="O4477" s="315"/>
      <c r="P4477" s="315"/>
      <c r="Q4477" s="315"/>
    </row>
    <row r="4478" spans="1:17">
      <c r="A4478" s="315" t="s">
        <v>755</v>
      </c>
      <c r="B4478" s="315" t="s">
        <v>2095</v>
      </c>
      <c r="C4478" s="315" t="s">
        <v>2098</v>
      </c>
      <c r="D4478" s="316">
        <v>6.72</v>
      </c>
      <c r="E4478" s="317">
        <v>351</v>
      </c>
      <c r="F4478" s="317">
        <v>155.84</v>
      </c>
      <c r="G4478" s="318">
        <v>40844</v>
      </c>
      <c r="H4478" s="318">
        <v>40961</v>
      </c>
      <c r="I4478" s="318">
        <v>50405</v>
      </c>
      <c r="J4478" s="315"/>
      <c r="K4478" s="315">
        <v>1226</v>
      </c>
      <c r="L4478" s="315" t="s">
        <v>2303</v>
      </c>
      <c r="M4478" s="315" t="s">
        <v>1827</v>
      </c>
      <c r="N4478" s="315" t="s">
        <v>755</v>
      </c>
      <c r="O4478" s="315"/>
      <c r="P4478" s="315"/>
      <c r="Q4478" s="315"/>
    </row>
    <row r="4479" spans="1:17">
      <c r="A4479" s="315" t="s">
        <v>755</v>
      </c>
      <c r="B4479" s="315" t="s">
        <v>2095</v>
      </c>
      <c r="C4479" s="315" t="s">
        <v>2098</v>
      </c>
      <c r="D4479" s="316">
        <v>6.72</v>
      </c>
      <c r="E4479" s="317">
        <v>784</v>
      </c>
      <c r="F4479" s="317">
        <v>348.1</v>
      </c>
      <c r="G4479" s="318">
        <v>40847</v>
      </c>
      <c r="H4479" s="318">
        <v>40968</v>
      </c>
      <c r="I4479" s="318">
        <v>50405</v>
      </c>
      <c r="J4479" s="315"/>
      <c r="K4479" s="315">
        <v>3944</v>
      </c>
      <c r="L4479" s="315" t="s">
        <v>2338</v>
      </c>
      <c r="M4479" s="315" t="s">
        <v>754</v>
      </c>
      <c r="N4479" s="315" t="s">
        <v>755</v>
      </c>
      <c r="O4479" s="315"/>
      <c r="P4479" s="315"/>
      <c r="Q4479" s="315"/>
    </row>
    <row r="4480" spans="1:17">
      <c r="A4480" s="315" t="s">
        <v>755</v>
      </c>
      <c r="B4480" s="315" t="s">
        <v>2095</v>
      </c>
      <c r="C4480" s="315" t="s">
        <v>2098</v>
      </c>
      <c r="D4480" s="316">
        <v>6.72</v>
      </c>
      <c r="E4480" s="317">
        <v>7220</v>
      </c>
      <c r="F4480" s="317">
        <v>3487.27</v>
      </c>
      <c r="G4480" s="318">
        <v>40786</v>
      </c>
      <c r="H4480" s="318">
        <v>40836</v>
      </c>
      <c r="I4480" s="318">
        <v>50040</v>
      </c>
      <c r="J4480" s="315"/>
      <c r="K4480" s="315">
        <v>9100</v>
      </c>
      <c r="L4480" s="315" t="s">
        <v>2837</v>
      </c>
      <c r="M4480" s="315" t="s">
        <v>781</v>
      </c>
      <c r="N4480" s="315" t="s">
        <v>755</v>
      </c>
      <c r="O4480" s="315"/>
      <c r="P4480" s="315"/>
      <c r="Q4480" s="315"/>
    </row>
    <row r="4481" spans="1:17">
      <c r="A4481" s="315" t="s">
        <v>755</v>
      </c>
      <c r="B4481" s="315" t="s">
        <v>2095</v>
      </c>
      <c r="C4481" s="315" t="s">
        <v>2096</v>
      </c>
      <c r="D4481" s="316">
        <v>6.75</v>
      </c>
      <c r="E4481" s="317">
        <v>5464.0599999999995</v>
      </c>
      <c r="F4481" s="317">
        <v>3234.71</v>
      </c>
      <c r="G4481" s="318">
        <v>40522</v>
      </c>
      <c r="H4481" s="318">
        <v>40571</v>
      </c>
      <c r="I4481" s="318">
        <v>50040</v>
      </c>
      <c r="J4481" s="315"/>
      <c r="K4481" s="315">
        <v>5000</v>
      </c>
      <c r="L4481" s="315" t="s">
        <v>1801</v>
      </c>
      <c r="M4481" s="315" t="s">
        <v>776</v>
      </c>
      <c r="N4481" s="315" t="s">
        <v>755</v>
      </c>
      <c r="O4481" s="315"/>
      <c r="P4481" s="315"/>
      <c r="Q4481" s="315"/>
    </row>
    <row r="4482" spans="1:17">
      <c r="A4482" s="315" t="s">
        <v>755</v>
      </c>
      <c r="B4482" s="315" t="s">
        <v>2095</v>
      </c>
      <c r="C4482" s="315" t="s">
        <v>2096</v>
      </c>
      <c r="D4482" s="316">
        <v>6.75</v>
      </c>
      <c r="E4482" s="317">
        <v>5312</v>
      </c>
      <c r="F4482" s="317">
        <v>3144.7000000000003</v>
      </c>
      <c r="G4482" s="318">
        <v>40632</v>
      </c>
      <c r="H4482" s="318">
        <v>40842</v>
      </c>
      <c r="I4482" s="318">
        <v>50040</v>
      </c>
      <c r="J4482" s="315"/>
      <c r="K4482" s="315">
        <v>5430</v>
      </c>
      <c r="L4482" s="315" t="s">
        <v>2233</v>
      </c>
      <c r="M4482" s="315" t="s">
        <v>776</v>
      </c>
      <c r="N4482" s="315" t="s">
        <v>755</v>
      </c>
      <c r="O4482" s="315"/>
      <c r="P4482" s="315"/>
      <c r="Q4482" s="315"/>
    </row>
    <row r="4483" spans="1:17">
      <c r="A4483" s="315" t="s">
        <v>755</v>
      </c>
      <c r="B4483" s="315" t="s">
        <v>2095</v>
      </c>
      <c r="C4483" s="315" t="s">
        <v>2098</v>
      </c>
      <c r="D4483" s="316">
        <v>6.75</v>
      </c>
      <c r="E4483" s="317">
        <v>4247.99</v>
      </c>
      <c r="F4483" s="317">
        <v>1121.47</v>
      </c>
      <c r="G4483" s="318">
        <v>40672</v>
      </c>
      <c r="H4483" s="318">
        <v>42076</v>
      </c>
      <c r="I4483" s="318">
        <v>49674</v>
      </c>
      <c r="J4483" s="315"/>
      <c r="K4483" s="315">
        <v>8614</v>
      </c>
      <c r="L4483" s="315" t="s">
        <v>3733</v>
      </c>
      <c r="M4483" s="315" t="s">
        <v>784</v>
      </c>
      <c r="N4483" s="315" t="s">
        <v>755</v>
      </c>
      <c r="O4483" s="315"/>
      <c r="P4483" s="315"/>
      <c r="Q4483" s="315"/>
    </row>
    <row r="4484" spans="1:17">
      <c r="A4484" s="315" t="s">
        <v>755</v>
      </c>
      <c r="B4484" s="315" t="s">
        <v>2095</v>
      </c>
      <c r="C4484" s="315" t="s">
        <v>2098</v>
      </c>
      <c r="D4484" s="316">
        <v>6.75</v>
      </c>
      <c r="E4484" s="317">
        <v>4895</v>
      </c>
      <c r="F4484" s="317">
        <v>2364.2799999999997</v>
      </c>
      <c r="G4484" s="318">
        <v>40715</v>
      </c>
      <c r="H4484" s="318">
        <v>40787</v>
      </c>
      <c r="I4484" s="318">
        <v>50040</v>
      </c>
      <c r="J4484" s="315"/>
      <c r="K4484" s="315">
        <v>9063</v>
      </c>
      <c r="L4484" s="315" t="s">
        <v>3212</v>
      </c>
      <c r="M4484" s="315" t="s">
        <v>781</v>
      </c>
      <c r="N4484" s="315" t="s">
        <v>755</v>
      </c>
      <c r="O4484" s="315"/>
      <c r="P4484" s="315"/>
      <c r="Q4484" s="315"/>
    </row>
    <row r="4485" spans="1:17">
      <c r="A4485" s="315" t="s">
        <v>755</v>
      </c>
      <c r="B4485" s="315" t="s">
        <v>2095</v>
      </c>
      <c r="C4485" s="315" t="s">
        <v>2098</v>
      </c>
      <c r="D4485" s="316">
        <v>6.75</v>
      </c>
      <c r="E4485" s="317">
        <v>5607</v>
      </c>
      <c r="F4485" s="317">
        <v>2708.18</v>
      </c>
      <c r="G4485" s="318">
        <v>40744</v>
      </c>
      <c r="H4485" s="318">
        <v>40882</v>
      </c>
      <c r="I4485" s="318">
        <v>50040</v>
      </c>
      <c r="J4485" s="315"/>
      <c r="K4485" s="315">
        <v>7554</v>
      </c>
      <c r="L4485" s="315" t="s">
        <v>3435</v>
      </c>
      <c r="M4485" s="315" t="s">
        <v>966</v>
      </c>
      <c r="N4485" s="315" t="s">
        <v>755</v>
      </c>
      <c r="O4485" s="315"/>
      <c r="P4485" s="315"/>
      <c r="Q4485" s="315"/>
    </row>
    <row r="4486" spans="1:17">
      <c r="A4486" s="315" t="s">
        <v>755</v>
      </c>
      <c r="B4486" s="315" t="s">
        <v>2095</v>
      </c>
      <c r="C4486" s="315" t="s">
        <v>2098</v>
      </c>
      <c r="D4486" s="316">
        <v>6.75</v>
      </c>
      <c r="E4486" s="317">
        <v>6047.3899999999994</v>
      </c>
      <c r="F4486" s="317">
        <v>2920.89</v>
      </c>
      <c r="G4486" s="318">
        <v>40746</v>
      </c>
      <c r="H4486" s="318">
        <v>40885</v>
      </c>
      <c r="I4486" s="318">
        <v>50040</v>
      </c>
      <c r="J4486" s="315"/>
      <c r="K4486" s="315">
        <v>4450</v>
      </c>
      <c r="L4486" s="315" t="s">
        <v>1483</v>
      </c>
      <c r="M4486" s="315" t="s">
        <v>1484</v>
      </c>
      <c r="N4486" s="315" t="s">
        <v>755</v>
      </c>
      <c r="O4486" s="315"/>
      <c r="P4486" s="315"/>
      <c r="Q4486" s="315"/>
    </row>
    <row r="4487" spans="1:17">
      <c r="A4487" s="315" t="s">
        <v>755</v>
      </c>
      <c r="B4487" s="315" t="s">
        <v>2095</v>
      </c>
      <c r="C4487" s="315" t="s">
        <v>2098</v>
      </c>
      <c r="D4487" s="316">
        <v>6.75</v>
      </c>
      <c r="E4487" s="317">
        <v>2733</v>
      </c>
      <c r="F4487" s="317">
        <v>1320.04</v>
      </c>
      <c r="G4487" s="318">
        <v>40789</v>
      </c>
      <c r="H4487" s="318">
        <v>40898</v>
      </c>
      <c r="I4487" s="318">
        <v>50040</v>
      </c>
      <c r="J4487" s="315"/>
      <c r="K4487" s="315">
        <v>8966</v>
      </c>
      <c r="L4487" s="315" t="s">
        <v>3734</v>
      </c>
      <c r="M4487" s="315" t="s">
        <v>776</v>
      </c>
      <c r="N4487" s="315" t="s">
        <v>755</v>
      </c>
      <c r="O4487" s="315"/>
      <c r="P4487" s="315"/>
      <c r="Q4487" s="315"/>
    </row>
    <row r="4488" spans="1:17">
      <c r="A4488" s="315" t="s">
        <v>755</v>
      </c>
      <c r="B4488" s="315" t="s">
        <v>2095</v>
      </c>
      <c r="C4488" s="315" t="s">
        <v>2096</v>
      </c>
      <c r="D4488" s="316">
        <v>6.75</v>
      </c>
      <c r="E4488" s="317">
        <v>3808</v>
      </c>
      <c r="F4488" s="317">
        <v>1858.3</v>
      </c>
      <c r="G4488" s="318">
        <v>40819</v>
      </c>
      <c r="H4488" s="318">
        <v>40973</v>
      </c>
      <c r="I4488" s="318">
        <v>50405</v>
      </c>
      <c r="J4488" s="315"/>
      <c r="K4488" s="315">
        <v>3185</v>
      </c>
      <c r="L4488" s="315" t="s">
        <v>2138</v>
      </c>
      <c r="M4488" s="315" t="s">
        <v>761</v>
      </c>
      <c r="N4488" s="315" t="s">
        <v>755</v>
      </c>
      <c r="O4488" s="315"/>
      <c r="P4488" s="315"/>
      <c r="Q4488" s="315"/>
    </row>
    <row r="4489" spans="1:17">
      <c r="A4489" s="315" t="s">
        <v>755</v>
      </c>
      <c r="B4489" s="315" t="s">
        <v>2095</v>
      </c>
      <c r="C4489" s="315" t="s">
        <v>2096</v>
      </c>
      <c r="D4489" s="316">
        <v>6.75</v>
      </c>
      <c r="E4489" s="317">
        <v>3117</v>
      </c>
      <c r="F4489" s="317">
        <v>1845.2599999999998</v>
      </c>
      <c r="G4489" s="318">
        <v>40814</v>
      </c>
      <c r="H4489" s="318">
        <v>40845</v>
      </c>
      <c r="I4489" s="318">
        <v>50040</v>
      </c>
      <c r="J4489" s="315"/>
      <c r="K4489" s="315">
        <v>2950</v>
      </c>
      <c r="L4489" s="315" t="s">
        <v>3178</v>
      </c>
      <c r="M4489" s="315" t="s">
        <v>1431</v>
      </c>
      <c r="N4489" s="315" t="s">
        <v>755</v>
      </c>
      <c r="O4489" s="315"/>
      <c r="P4489" s="315"/>
      <c r="Q4489" s="315"/>
    </row>
    <row r="4490" spans="1:17">
      <c r="A4490" s="315" t="s">
        <v>755</v>
      </c>
      <c r="B4490" s="315" t="s">
        <v>2095</v>
      </c>
      <c r="C4490" s="315" t="s">
        <v>2096</v>
      </c>
      <c r="D4490" s="316">
        <v>6.75</v>
      </c>
      <c r="E4490" s="317">
        <v>2345</v>
      </c>
      <c r="F4490" s="317">
        <v>1388.24</v>
      </c>
      <c r="G4490" s="318">
        <v>40827</v>
      </c>
      <c r="H4490" s="318">
        <v>40896</v>
      </c>
      <c r="I4490" s="318">
        <v>50040</v>
      </c>
      <c r="J4490" s="315"/>
      <c r="K4490" s="315">
        <v>1474</v>
      </c>
      <c r="L4490" s="315" t="s">
        <v>2252</v>
      </c>
      <c r="M4490" s="315" t="s">
        <v>761</v>
      </c>
      <c r="N4490" s="315" t="s">
        <v>755</v>
      </c>
      <c r="O4490" s="315"/>
      <c r="P4490" s="315"/>
      <c r="Q4490" s="315"/>
    </row>
    <row r="4491" spans="1:17">
      <c r="A4491" s="315" t="s">
        <v>755</v>
      </c>
      <c r="B4491" s="315" t="s">
        <v>2095</v>
      </c>
      <c r="C4491" s="315" t="s">
        <v>2096</v>
      </c>
      <c r="D4491" s="316">
        <v>6.75</v>
      </c>
      <c r="E4491" s="317">
        <v>3364.8199999999997</v>
      </c>
      <c r="F4491" s="317">
        <v>1642.0300000000002</v>
      </c>
      <c r="G4491" s="318">
        <v>40849</v>
      </c>
      <c r="H4491" s="318">
        <v>41045</v>
      </c>
      <c r="I4491" s="318">
        <v>50405</v>
      </c>
      <c r="J4491" s="315"/>
      <c r="K4491" s="315">
        <v>4515</v>
      </c>
      <c r="L4491" s="315" t="s">
        <v>2361</v>
      </c>
      <c r="M4491" s="315" t="s">
        <v>1296</v>
      </c>
      <c r="N4491" s="315" t="s">
        <v>755</v>
      </c>
      <c r="O4491" s="315"/>
      <c r="P4491" s="315"/>
      <c r="Q4491" s="315"/>
    </row>
    <row r="4492" spans="1:17">
      <c r="A4492" s="315" t="s">
        <v>755</v>
      </c>
      <c r="B4492" s="315" t="s">
        <v>2095</v>
      </c>
      <c r="C4492" s="315" t="s">
        <v>2096</v>
      </c>
      <c r="D4492" s="316">
        <v>6.76</v>
      </c>
      <c r="E4492" s="317">
        <v>5116</v>
      </c>
      <c r="F4492" s="317">
        <v>3028.68</v>
      </c>
      <c r="G4492" s="318">
        <v>40805</v>
      </c>
      <c r="H4492" s="318">
        <v>40836</v>
      </c>
      <c r="I4492" s="318">
        <v>50040</v>
      </c>
      <c r="J4492" s="315"/>
      <c r="K4492" s="315">
        <v>3818</v>
      </c>
      <c r="L4492" s="315" t="s">
        <v>2379</v>
      </c>
      <c r="M4492" s="315" t="s">
        <v>764</v>
      </c>
      <c r="N4492" s="315" t="s">
        <v>755</v>
      </c>
      <c r="O4492" s="315"/>
      <c r="P4492" s="315"/>
      <c r="Q4492" s="315"/>
    </row>
    <row r="4493" spans="1:17">
      <c r="A4493" s="315" t="s">
        <v>755</v>
      </c>
      <c r="B4493" s="315" t="s">
        <v>2095</v>
      </c>
      <c r="C4493" s="315" t="s">
        <v>2096</v>
      </c>
      <c r="D4493" s="316">
        <v>6.78</v>
      </c>
      <c r="E4493" s="317">
        <v>8008</v>
      </c>
      <c r="F4493" s="317">
        <v>4364.3900000000003</v>
      </c>
      <c r="G4493" s="318">
        <v>40703</v>
      </c>
      <c r="H4493" s="318">
        <v>40897</v>
      </c>
      <c r="I4493" s="318">
        <v>50040</v>
      </c>
      <c r="J4493" s="315"/>
      <c r="K4493" s="315">
        <v>9064</v>
      </c>
      <c r="L4493" s="315" t="s">
        <v>2995</v>
      </c>
      <c r="M4493" s="315" t="s">
        <v>781</v>
      </c>
      <c r="N4493" s="315" t="s">
        <v>755</v>
      </c>
      <c r="O4493" s="315"/>
      <c r="P4493" s="315"/>
      <c r="Q4493" s="315"/>
    </row>
    <row r="4494" spans="1:17">
      <c r="A4494" s="315" t="s">
        <v>755</v>
      </c>
      <c r="B4494" s="315" t="s">
        <v>2095</v>
      </c>
      <c r="C4494" s="315" t="s">
        <v>2098</v>
      </c>
      <c r="D4494" s="316">
        <v>6.8</v>
      </c>
      <c r="E4494" s="317">
        <v>7226</v>
      </c>
      <c r="F4494" s="317">
        <v>3490.15</v>
      </c>
      <c r="G4494" s="318">
        <v>39570</v>
      </c>
      <c r="H4494" s="318">
        <v>40749</v>
      </c>
      <c r="I4494" s="318">
        <v>50040</v>
      </c>
      <c r="J4494" s="315"/>
      <c r="K4494" s="315">
        <v>1435</v>
      </c>
      <c r="L4494" s="315" t="s">
        <v>3735</v>
      </c>
      <c r="M4494" s="315" t="s">
        <v>766</v>
      </c>
      <c r="N4494" s="315" t="s">
        <v>755</v>
      </c>
      <c r="O4494" s="315"/>
      <c r="P4494" s="315"/>
      <c r="Q4494" s="315"/>
    </row>
    <row r="4495" spans="1:17">
      <c r="A4495" s="315" t="s">
        <v>755</v>
      </c>
      <c r="B4495" s="315" t="s">
        <v>2095</v>
      </c>
      <c r="C4495" s="315" t="s">
        <v>2098</v>
      </c>
      <c r="D4495" s="316">
        <v>6.8</v>
      </c>
      <c r="E4495" s="317">
        <v>6618</v>
      </c>
      <c r="F4495" s="317">
        <v>4963.5</v>
      </c>
      <c r="G4495" s="318">
        <v>39570</v>
      </c>
      <c r="H4495" s="318">
        <v>39637</v>
      </c>
      <c r="I4495" s="318">
        <v>48914</v>
      </c>
      <c r="J4495" s="315"/>
      <c r="K4495" s="315">
        <v>3629</v>
      </c>
      <c r="L4495" s="315" t="s">
        <v>2782</v>
      </c>
      <c r="M4495" s="315" t="s">
        <v>764</v>
      </c>
      <c r="N4495" s="315" t="s">
        <v>755</v>
      </c>
      <c r="O4495" s="315"/>
      <c r="P4495" s="315"/>
      <c r="Q4495" s="315"/>
    </row>
    <row r="4496" spans="1:17">
      <c r="A4496" s="315" t="s">
        <v>755</v>
      </c>
      <c r="B4496" s="315" t="s">
        <v>2095</v>
      </c>
      <c r="C4496" s="315" t="s">
        <v>2096</v>
      </c>
      <c r="D4496" s="316">
        <v>6.8</v>
      </c>
      <c r="E4496" s="317">
        <v>6447</v>
      </c>
      <c r="F4496" s="317">
        <v>5802.3</v>
      </c>
      <c r="G4496" s="318">
        <v>39570</v>
      </c>
      <c r="H4496" s="318">
        <v>39673</v>
      </c>
      <c r="I4496" s="318">
        <v>48944</v>
      </c>
      <c r="J4496" s="315"/>
      <c r="K4496" s="315">
        <v>2932</v>
      </c>
      <c r="L4496" s="315" t="s">
        <v>3736</v>
      </c>
      <c r="M4496" s="315" t="s">
        <v>1431</v>
      </c>
      <c r="N4496" s="315" t="s">
        <v>755</v>
      </c>
      <c r="O4496" s="315"/>
      <c r="P4496" s="315"/>
      <c r="Q4496" s="315"/>
    </row>
    <row r="4497" spans="1:17">
      <c r="A4497" s="315" t="s">
        <v>755</v>
      </c>
      <c r="B4497" s="315" t="s">
        <v>2095</v>
      </c>
      <c r="C4497" s="315" t="s">
        <v>2096</v>
      </c>
      <c r="D4497" s="316">
        <v>6.8</v>
      </c>
      <c r="E4497" s="317">
        <v>5944</v>
      </c>
      <c r="F4497" s="317">
        <v>5349.6</v>
      </c>
      <c r="G4497" s="318">
        <v>39570</v>
      </c>
      <c r="H4497" s="318">
        <v>40102</v>
      </c>
      <c r="I4497" s="318">
        <v>49309</v>
      </c>
      <c r="J4497" s="315"/>
      <c r="K4497" s="315">
        <v>8777</v>
      </c>
      <c r="L4497" s="315" t="s">
        <v>3737</v>
      </c>
      <c r="M4497" s="315" t="s">
        <v>1705</v>
      </c>
      <c r="N4497" s="315" t="s">
        <v>755</v>
      </c>
      <c r="O4497" s="315"/>
      <c r="P4497" s="315"/>
      <c r="Q4497" s="315"/>
    </row>
    <row r="4498" spans="1:17">
      <c r="A4498" s="315" t="s">
        <v>755</v>
      </c>
      <c r="B4498" s="315" t="s">
        <v>2095</v>
      </c>
      <c r="C4498" s="315" t="s">
        <v>2098</v>
      </c>
      <c r="D4498" s="316">
        <v>6.8</v>
      </c>
      <c r="E4498" s="317">
        <v>7422</v>
      </c>
      <c r="F4498" s="317">
        <v>5566.5</v>
      </c>
      <c r="G4498" s="318">
        <v>39570</v>
      </c>
      <c r="H4498" s="318">
        <v>39731</v>
      </c>
      <c r="I4498" s="318">
        <v>48944</v>
      </c>
      <c r="J4498" s="315"/>
      <c r="K4498" s="315">
        <v>1753</v>
      </c>
      <c r="L4498" s="315" t="s">
        <v>2113</v>
      </c>
      <c r="M4498" s="315" t="s">
        <v>761</v>
      </c>
      <c r="N4498" s="315" t="s">
        <v>755</v>
      </c>
      <c r="O4498" s="315"/>
      <c r="P4498" s="315"/>
      <c r="Q4498" s="315"/>
    </row>
    <row r="4499" spans="1:17">
      <c r="A4499" s="315" t="s">
        <v>755</v>
      </c>
      <c r="B4499" s="315" t="s">
        <v>2095</v>
      </c>
      <c r="C4499" s="315" t="s">
        <v>2096</v>
      </c>
      <c r="D4499" s="316">
        <v>6.8</v>
      </c>
      <c r="E4499" s="317">
        <v>6395</v>
      </c>
      <c r="F4499" s="317">
        <v>5755.4999999999991</v>
      </c>
      <c r="G4499" s="318">
        <v>39570</v>
      </c>
      <c r="H4499" s="318">
        <v>39720</v>
      </c>
      <c r="I4499" s="318">
        <v>48944</v>
      </c>
      <c r="J4499" s="315"/>
      <c r="K4499" s="315">
        <v>1475</v>
      </c>
      <c r="L4499" s="315" t="s">
        <v>3738</v>
      </c>
      <c r="M4499" s="315" t="s">
        <v>761</v>
      </c>
      <c r="N4499" s="315" t="s">
        <v>755</v>
      </c>
      <c r="O4499" s="315"/>
      <c r="P4499" s="315"/>
      <c r="Q4499" s="315"/>
    </row>
    <row r="4500" spans="1:17">
      <c r="A4500" s="315" t="s">
        <v>755</v>
      </c>
      <c r="B4500" s="315" t="s">
        <v>2095</v>
      </c>
      <c r="C4500" s="315" t="s">
        <v>2098</v>
      </c>
      <c r="D4500" s="316">
        <v>6.8</v>
      </c>
      <c r="E4500" s="317">
        <v>7133</v>
      </c>
      <c r="F4500" s="317">
        <v>5349.75</v>
      </c>
      <c r="G4500" s="318">
        <v>39570</v>
      </c>
      <c r="H4500" s="318">
        <v>39609</v>
      </c>
      <c r="I4500" s="318">
        <v>48914</v>
      </c>
      <c r="J4500" s="315"/>
      <c r="K4500" s="315">
        <v>2336</v>
      </c>
      <c r="L4500" s="315" t="s">
        <v>2656</v>
      </c>
      <c r="M4500" s="315" t="s">
        <v>1431</v>
      </c>
      <c r="N4500" s="315" t="s">
        <v>755</v>
      </c>
      <c r="O4500" s="315"/>
      <c r="P4500" s="315"/>
      <c r="Q4500" s="315"/>
    </row>
    <row r="4501" spans="1:17">
      <c r="A4501" s="315" t="s">
        <v>755</v>
      </c>
      <c r="B4501" s="315" t="s">
        <v>2095</v>
      </c>
      <c r="C4501" s="315" t="s">
        <v>2098</v>
      </c>
      <c r="D4501" s="316">
        <v>6.8</v>
      </c>
      <c r="E4501" s="317">
        <v>6806</v>
      </c>
      <c r="F4501" s="317">
        <v>4117.6400000000003</v>
      </c>
      <c r="G4501" s="318">
        <v>39570</v>
      </c>
      <c r="H4501" s="318">
        <v>39741</v>
      </c>
      <c r="I4501" s="318">
        <v>48944</v>
      </c>
      <c r="J4501" s="315"/>
      <c r="K4501" s="315">
        <v>8360</v>
      </c>
      <c r="L4501" s="315" t="s">
        <v>1278</v>
      </c>
      <c r="M4501" s="315" t="s">
        <v>792</v>
      </c>
      <c r="N4501" s="315" t="s">
        <v>755</v>
      </c>
      <c r="O4501" s="315"/>
      <c r="P4501" s="315"/>
      <c r="Q4501" s="315"/>
    </row>
    <row r="4502" spans="1:17">
      <c r="A4502" s="315" t="s">
        <v>755</v>
      </c>
      <c r="B4502" s="315" t="s">
        <v>2095</v>
      </c>
      <c r="C4502" s="315" t="s">
        <v>2096</v>
      </c>
      <c r="D4502" s="316">
        <v>6.8</v>
      </c>
      <c r="E4502" s="317">
        <v>5858</v>
      </c>
      <c r="F4502" s="317">
        <v>3971.7299999999996</v>
      </c>
      <c r="G4502" s="318">
        <v>39594</v>
      </c>
      <c r="H4502" s="318">
        <v>39176</v>
      </c>
      <c r="I4502" s="318">
        <v>48579</v>
      </c>
      <c r="J4502" s="315"/>
      <c r="K4502" s="315">
        <v>3309</v>
      </c>
      <c r="L4502" s="315" t="s">
        <v>3739</v>
      </c>
      <c r="M4502" s="315" t="s">
        <v>764</v>
      </c>
      <c r="N4502" s="315" t="s">
        <v>755</v>
      </c>
      <c r="O4502" s="315"/>
      <c r="P4502" s="315"/>
      <c r="Q4502" s="315"/>
    </row>
    <row r="4503" spans="1:17">
      <c r="A4503" s="315" t="s">
        <v>755</v>
      </c>
      <c r="B4503" s="315" t="s">
        <v>2095</v>
      </c>
      <c r="C4503" s="315" t="s">
        <v>2096</v>
      </c>
      <c r="D4503" s="316">
        <v>6.8</v>
      </c>
      <c r="E4503" s="317">
        <v>6126</v>
      </c>
      <c r="F4503" s="317">
        <v>2989.49</v>
      </c>
      <c r="G4503" s="318">
        <v>39575</v>
      </c>
      <c r="H4503" s="318">
        <v>41263</v>
      </c>
      <c r="I4503" s="318">
        <v>50405</v>
      </c>
      <c r="J4503" s="315"/>
      <c r="K4503" s="315">
        <v>6432</v>
      </c>
      <c r="L4503" s="315" t="s">
        <v>1273</v>
      </c>
      <c r="M4503" s="315" t="s">
        <v>1388</v>
      </c>
      <c r="N4503" s="315" t="s">
        <v>755</v>
      </c>
      <c r="O4503" s="315"/>
      <c r="P4503" s="315"/>
      <c r="Q4503" s="315"/>
    </row>
    <row r="4504" spans="1:17">
      <c r="A4504" s="315" t="s">
        <v>755</v>
      </c>
      <c r="B4504" s="315" t="s">
        <v>2095</v>
      </c>
      <c r="C4504" s="315" t="s">
        <v>2098</v>
      </c>
      <c r="D4504" s="316">
        <v>6.8</v>
      </c>
      <c r="E4504" s="317">
        <v>5539</v>
      </c>
      <c r="F4504" s="317">
        <v>4154.25</v>
      </c>
      <c r="G4504" s="318">
        <v>39581</v>
      </c>
      <c r="H4504" s="318">
        <v>39465</v>
      </c>
      <c r="I4504" s="318">
        <v>48914</v>
      </c>
      <c r="J4504" s="315"/>
      <c r="K4504" s="315">
        <v>1272</v>
      </c>
      <c r="L4504" s="315" t="s">
        <v>3423</v>
      </c>
      <c r="M4504" s="315" t="s">
        <v>766</v>
      </c>
      <c r="N4504" s="315" t="s">
        <v>755</v>
      </c>
      <c r="O4504" s="315"/>
      <c r="P4504" s="315"/>
      <c r="Q4504" s="315"/>
    </row>
    <row r="4505" spans="1:17">
      <c r="A4505" s="315" t="s">
        <v>750</v>
      </c>
      <c r="B4505" s="315" t="s">
        <v>2095</v>
      </c>
      <c r="C4505" s="315" t="s">
        <v>2098</v>
      </c>
      <c r="D4505" s="316">
        <v>6.8</v>
      </c>
      <c r="E4505" s="317">
        <v>6255</v>
      </c>
      <c r="F4505" s="317">
        <v>4343.76</v>
      </c>
      <c r="G4505" s="318">
        <v>39617</v>
      </c>
      <c r="H4505" s="318">
        <v>39192</v>
      </c>
      <c r="I4505" s="318">
        <v>48549</v>
      </c>
      <c r="J4505" s="315"/>
      <c r="K4505" s="315">
        <v>3097</v>
      </c>
      <c r="L4505" s="315" t="s">
        <v>3740</v>
      </c>
      <c r="M4505" s="315" t="s">
        <v>764</v>
      </c>
      <c r="N4505" s="315" t="s">
        <v>750</v>
      </c>
      <c r="O4505" s="315"/>
      <c r="P4505" s="315"/>
      <c r="Q4505" s="315"/>
    </row>
    <row r="4506" spans="1:17">
      <c r="A4506" s="315" t="s">
        <v>755</v>
      </c>
      <c r="B4506" s="315" t="s">
        <v>2095</v>
      </c>
      <c r="C4506" s="315" t="s">
        <v>2096</v>
      </c>
      <c r="D4506" s="316">
        <v>6.8</v>
      </c>
      <c r="E4506" s="317">
        <v>7844</v>
      </c>
      <c r="F4506" s="317">
        <v>7059.6</v>
      </c>
      <c r="G4506" s="318">
        <v>39630</v>
      </c>
      <c r="H4506" s="318">
        <v>39751</v>
      </c>
      <c r="I4506" s="318">
        <v>48944</v>
      </c>
      <c r="J4506" s="315"/>
      <c r="K4506" s="315">
        <v>1023</v>
      </c>
      <c r="L4506" s="315" t="s">
        <v>2508</v>
      </c>
      <c r="M4506" s="315" t="s">
        <v>766</v>
      </c>
      <c r="N4506" s="315" t="s">
        <v>755</v>
      </c>
      <c r="O4506" s="315"/>
      <c r="P4506" s="315"/>
      <c r="Q4506" s="315"/>
    </row>
    <row r="4507" spans="1:17">
      <c r="A4507" s="315" t="s">
        <v>755</v>
      </c>
      <c r="B4507" s="315" t="s">
        <v>2095</v>
      </c>
      <c r="C4507" s="315" t="s">
        <v>2098</v>
      </c>
      <c r="D4507" s="316">
        <v>6.8</v>
      </c>
      <c r="E4507" s="317">
        <v>6300</v>
      </c>
      <c r="F4507" s="317">
        <v>4725</v>
      </c>
      <c r="G4507" s="318">
        <v>39637</v>
      </c>
      <c r="H4507" s="318">
        <v>39784</v>
      </c>
      <c r="I4507" s="318">
        <v>48944</v>
      </c>
      <c r="J4507" s="315"/>
      <c r="K4507" s="315">
        <v>1315</v>
      </c>
      <c r="L4507" s="315" t="s">
        <v>2599</v>
      </c>
      <c r="M4507" s="315" t="s">
        <v>766</v>
      </c>
      <c r="N4507" s="315" t="s">
        <v>755</v>
      </c>
      <c r="O4507" s="315"/>
      <c r="P4507" s="315"/>
      <c r="Q4507" s="315"/>
    </row>
    <row r="4508" spans="1:17">
      <c r="A4508" s="315" t="s">
        <v>755</v>
      </c>
      <c r="B4508" s="315" t="s">
        <v>2095</v>
      </c>
      <c r="C4508" s="315" t="s">
        <v>2096</v>
      </c>
      <c r="D4508" s="316">
        <v>6.8</v>
      </c>
      <c r="E4508" s="317">
        <v>6839</v>
      </c>
      <c r="F4508" s="317">
        <v>5047.1900000000005</v>
      </c>
      <c r="G4508" s="318">
        <v>39644</v>
      </c>
      <c r="H4508" s="318">
        <v>40480</v>
      </c>
      <c r="I4508" s="318">
        <v>49674</v>
      </c>
      <c r="J4508" s="315"/>
      <c r="K4508" s="315">
        <v>7000</v>
      </c>
      <c r="L4508" s="315" t="s">
        <v>1644</v>
      </c>
      <c r="M4508" s="315" t="s">
        <v>966</v>
      </c>
      <c r="N4508" s="315" t="s">
        <v>755</v>
      </c>
      <c r="O4508" s="315"/>
      <c r="P4508" s="315"/>
      <c r="Q4508" s="315"/>
    </row>
    <row r="4509" spans="1:17">
      <c r="A4509" s="315" t="s">
        <v>755</v>
      </c>
      <c r="B4509" s="315" t="s">
        <v>2095</v>
      </c>
      <c r="C4509" s="315" t="s">
        <v>2096</v>
      </c>
      <c r="D4509" s="316">
        <v>6.8</v>
      </c>
      <c r="E4509" s="317">
        <v>7543</v>
      </c>
      <c r="F4509" s="317">
        <v>3386.81</v>
      </c>
      <c r="G4509" s="318">
        <v>39668</v>
      </c>
      <c r="H4509" s="318">
        <v>41394</v>
      </c>
      <c r="I4509" s="318">
        <v>50770</v>
      </c>
      <c r="J4509" s="315"/>
      <c r="K4509" s="315">
        <v>8355</v>
      </c>
      <c r="L4509" s="315" t="s">
        <v>3741</v>
      </c>
      <c r="M4509" s="315" t="s">
        <v>792</v>
      </c>
      <c r="N4509" s="315" t="s">
        <v>755</v>
      </c>
      <c r="O4509" s="315"/>
      <c r="P4509" s="315"/>
      <c r="Q4509" s="315"/>
    </row>
    <row r="4510" spans="1:17">
      <c r="A4510" s="315" t="s">
        <v>755</v>
      </c>
      <c r="B4510" s="315" t="s">
        <v>2095</v>
      </c>
      <c r="C4510" s="315" t="s">
        <v>2098</v>
      </c>
      <c r="D4510" s="316">
        <v>6.8</v>
      </c>
      <c r="E4510" s="317">
        <v>7349.8700000000008</v>
      </c>
      <c r="F4510" s="317">
        <v>4689.21</v>
      </c>
      <c r="G4510" s="318">
        <v>39748</v>
      </c>
      <c r="H4510" s="318">
        <v>39871</v>
      </c>
      <c r="I4510" s="318">
        <v>49309</v>
      </c>
      <c r="J4510" s="315"/>
      <c r="K4510" s="315">
        <v>4533</v>
      </c>
      <c r="L4510" s="315" t="s">
        <v>2977</v>
      </c>
      <c r="M4510" s="315" t="s">
        <v>1296</v>
      </c>
      <c r="N4510" s="315" t="s">
        <v>755</v>
      </c>
      <c r="O4510" s="315"/>
      <c r="P4510" s="315"/>
      <c r="Q4510" s="315"/>
    </row>
    <row r="4511" spans="1:17">
      <c r="A4511" s="315" t="s">
        <v>755</v>
      </c>
      <c r="B4511" s="315" t="s">
        <v>2095</v>
      </c>
      <c r="C4511" s="315" t="s">
        <v>2098</v>
      </c>
      <c r="D4511" s="316">
        <v>6.8</v>
      </c>
      <c r="E4511" s="317">
        <v>7716</v>
      </c>
      <c r="F4511" s="317">
        <v>3425.8999999999996</v>
      </c>
      <c r="G4511" s="318">
        <v>39801</v>
      </c>
      <c r="H4511" s="318">
        <v>40966</v>
      </c>
      <c r="I4511" s="318">
        <v>50405</v>
      </c>
      <c r="J4511" s="315"/>
      <c r="K4511" s="315">
        <v>1376</v>
      </c>
      <c r="L4511" s="315" t="s">
        <v>3742</v>
      </c>
      <c r="M4511" s="315" t="s">
        <v>766</v>
      </c>
      <c r="N4511" s="315" t="s">
        <v>755</v>
      </c>
      <c r="O4511" s="315"/>
      <c r="P4511" s="315"/>
      <c r="Q4511" s="315"/>
    </row>
    <row r="4512" spans="1:17">
      <c r="A4512" s="315" t="s">
        <v>750</v>
      </c>
      <c r="B4512" s="315" t="s">
        <v>2095</v>
      </c>
      <c r="C4512" s="315" t="s">
        <v>2098</v>
      </c>
      <c r="D4512" s="316">
        <v>6.8</v>
      </c>
      <c r="E4512" s="317">
        <v>5900</v>
      </c>
      <c r="F4512" s="317">
        <v>4425</v>
      </c>
      <c r="G4512" s="318">
        <v>39827</v>
      </c>
      <c r="H4512" s="318">
        <v>40168</v>
      </c>
      <c r="I4512" s="318">
        <v>49309</v>
      </c>
      <c r="J4512" s="315"/>
      <c r="K4512" s="315">
        <v>6110</v>
      </c>
      <c r="L4512" s="315" t="s">
        <v>787</v>
      </c>
      <c r="M4512" s="315" t="s">
        <v>788</v>
      </c>
      <c r="N4512" s="315" t="s">
        <v>750</v>
      </c>
      <c r="O4512" s="315"/>
      <c r="P4512" s="315"/>
      <c r="Q4512" s="315"/>
    </row>
    <row r="4513" spans="1:17">
      <c r="A4513" s="315" t="s">
        <v>755</v>
      </c>
      <c r="B4513" s="315" t="s">
        <v>2095</v>
      </c>
      <c r="C4513" s="315" t="s">
        <v>2098</v>
      </c>
      <c r="D4513" s="316">
        <v>6.8</v>
      </c>
      <c r="E4513" s="317">
        <v>7302</v>
      </c>
      <c r="F4513" s="317">
        <v>5476.5</v>
      </c>
      <c r="G4513" s="318">
        <v>39906</v>
      </c>
      <c r="H4513" s="318">
        <v>39997</v>
      </c>
      <c r="I4513" s="318">
        <v>49309</v>
      </c>
      <c r="J4513" s="315"/>
      <c r="K4513" s="315">
        <v>5413</v>
      </c>
      <c r="L4513" s="315" t="s">
        <v>907</v>
      </c>
      <c r="M4513" s="315" t="s">
        <v>776</v>
      </c>
      <c r="N4513" s="315" t="s">
        <v>755</v>
      </c>
      <c r="O4513" s="315"/>
      <c r="P4513" s="315"/>
      <c r="Q4513" s="315"/>
    </row>
    <row r="4514" spans="1:17">
      <c r="A4514" s="315" t="s">
        <v>755</v>
      </c>
      <c r="B4514" s="315" t="s">
        <v>2095</v>
      </c>
      <c r="C4514" s="315" t="s">
        <v>2096</v>
      </c>
      <c r="D4514" s="316">
        <v>6.8</v>
      </c>
      <c r="E4514" s="317">
        <v>5362</v>
      </c>
      <c r="F4514" s="317">
        <v>4825.8</v>
      </c>
      <c r="G4514" s="318">
        <v>39883</v>
      </c>
      <c r="H4514" s="318">
        <v>40021</v>
      </c>
      <c r="I4514" s="318">
        <v>49309</v>
      </c>
      <c r="J4514" s="315"/>
      <c r="K4514" s="315">
        <v>6170</v>
      </c>
      <c r="L4514" s="315" t="s">
        <v>3192</v>
      </c>
      <c r="M4514" s="315" t="s">
        <v>788</v>
      </c>
      <c r="N4514" s="315" t="s">
        <v>755</v>
      </c>
      <c r="O4514" s="315"/>
      <c r="P4514" s="315"/>
      <c r="Q4514" s="315"/>
    </row>
    <row r="4515" spans="1:17">
      <c r="A4515" s="315" t="s">
        <v>755</v>
      </c>
      <c r="B4515" s="315" t="s">
        <v>2095</v>
      </c>
      <c r="C4515" s="315" t="s">
        <v>2096</v>
      </c>
      <c r="D4515" s="316">
        <v>6.8</v>
      </c>
      <c r="E4515" s="317">
        <v>6485</v>
      </c>
      <c r="F4515" s="317">
        <v>5836.5</v>
      </c>
      <c r="G4515" s="318">
        <v>39966</v>
      </c>
      <c r="H4515" s="318">
        <v>40071</v>
      </c>
      <c r="I4515" s="318">
        <v>49309</v>
      </c>
      <c r="J4515" s="315"/>
      <c r="K4515" s="315">
        <v>8753</v>
      </c>
      <c r="L4515" s="315" t="s">
        <v>2201</v>
      </c>
      <c r="M4515" s="315" t="s">
        <v>1705</v>
      </c>
      <c r="N4515" s="315" t="s">
        <v>755</v>
      </c>
      <c r="O4515" s="315"/>
      <c r="P4515" s="315"/>
      <c r="Q4515" s="315"/>
    </row>
    <row r="4516" spans="1:17">
      <c r="A4516" s="315" t="s">
        <v>750</v>
      </c>
      <c r="B4516" s="315" t="s">
        <v>2095</v>
      </c>
      <c r="C4516" s="315" t="s">
        <v>2098</v>
      </c>
      <c r="D4516" s="316">
        <v>6.8</v>
      </c>
      <c r="E4516" s="317">
        <v>6199</v>
      </c>
      <c r="F4516" s="317">
        <v>4304.87</v>
      </c>
      <c r="G4516" s="318">
        <v>39965</v>
      </c>
      <c r="H4516" s="318">
        <v>39947</v>
      </c>
      <c r="I4516" s="318">
        <v>49309</v>
      </c>
      <c r="J4516" s="315"/>
      <c r="K4516" s="315">
        <v>4900</v>
      </c>
      <c r="L4516" s="315" t="s">
        <v>2377</v>
      </c>
      <c r="M4516" s="315" t="s">
        <v>764</v>
      </c>
      <c r="N4516" s="315" t="s">
        <v>750</v>
      </c>
      <c r="O4516" s="315"/>
      <c r="P4516" s="315"/>
      <c r="Q4516" s="315"/>
    </row>
    <row r="4517" spans="1:17">
      <c r="A4517" s="315" t="s">
        <v>755</v>
      </c>
      <c r="B4517" s="315" t="s">
        <v>2095</v>
      </c>
      <c r="C4517" s="315" t="s">
        <v>2098</v>
      </c>
      <c r="D4517" s="316">
        <v>6.8</v>
      </c>
      <c r="E4517" s="317">
        <v>4456</v>
      </c>
      <c r="F4517" s="317">
        <v>2374.9700000000003</v>
      </c>
      <c r="G4517" s="318">
        <v>39975</v>
      </c>
      <c r="H4517" s="318">
        <v>40088</v>
      </c>
      <c r="I4517" s="318">
        <v>49309</v>
      </c>
      <c r="J4517" s="315"/>
      <c r="K4517" s="315">
        <v>8637</v>
      </c>
      <c r="L4517" s="315" t="s">
        <v>1757</v>
      </c>
      <c r="M4517" s="315" t="s">
        <v>784</v>
      </c>
      <c r="N4517" s="315" t="s">
        <v>755</v>
      </c>
      <c r="O4517" s="315"/>
      <c r="P4517" s="315"/>
      <c r="Q4517" s="315"/>
    </row>
    <row r="4518" spans="1:17">
      <c r="A4518" s="315" t="s">
        <v>755</v>
      </c>
      <c r="B4518" s="315" t="s">
        <v>2095</v>
      </c>
      <c r="C4518" s="315" t="s">
        <v>2098</v>
      </c>
      <c r="D4518" s="316">
        <v>6.8</v>
      </c>
      <c r="E4518" s="317">
        <v>5241</v>
      </c>
      <c r="F4518" s="317">
        <v>3930.75</v>
      </c>
      <c r="G4518" s="318">
        <v>40046</v>
      </c>
      <c r="H4518" s="318">
        <v>40043</v>
      </c>
      <c r="I4518" s="318">
        <v>49309</v>
      </c>
      <c r="J4518" s="315"/>
      <c r="K4518" s="315">
        <v>9464</v>
      </c>
      <c r="L4518" s="315" t="s">
        <v>3097</v>
      </c>
      <c r="M4518" s="315" t="s">
        <v>770</v>
      </c>
      <c r="N4518" s="315" t="s">
        <v>755</v>
      </c>
      <c r="O4518" s="315"/>
      <c r="P4518" s="315"/>
      <c r="Q4518" s="315"/>
    </row>
    <row r="4519" spans="1:17">
      <c r="A4519" s="315" t="s">
        <v>750</v>
      </c>
      <c r="B4519" s="315" t="s">
        <v>2095</v>
      </c>
      <c r="C4519" s="315" t="s">
        <v>2142</v>
      </c>
      <c r="D4519" s="316">
        <v>6.8</v>
      </c>
      <c r="E4519" s="317">
        <v>7919</v>
      </c>
      <c r="F4519" s="317">
        <v>3908.17</v>
      </c>
      <c r="G4519" s="318">
        <v>40050</v>
      </c>
      <c r="H4519" s="318">
        <v>40452</v>
      </c>
      <c r="I4519" s="318">
        <v>49674</v>
      </c>
      <c r="J4519" s="315"/>
      <c r="K4519" s="315">
        <v>3110</v>
      </c>
      <c r="L4519" s="315" t="s">
        <v>2198</v>
      </c>
      <c r="M4519" s="315" t="s">
        <v>764</v>
      </c>
      <c r="N4519" s="315" t="s">
        <v>750</v>
      </c>
      <c r="O4519" s="315"/>
      <c r="P4519" s="315"/>
      <c r="Q4519" s="315"/>
    </row>
    <row r="4520" spans="1:17">
      <c r="A4520" s="315" t="s">
        <v>755</v>
      </c>
      <c r="B4520" s="315" t="s">
        <v>2095</v>
      </c>
      <c r="C4520" s="315" t="s">
        <v>2098</v>
      </c>
      <c r="D4520" s="316">
        <v>6.8</v>
      </c>
      <c r="E4520" s="317">
        <v>2281</v>
      </c>
      <c r="F4520" s="317">
        <v>1101.72</v>
      </c>
      <c r="G4520" s="318">
        <v>40085</v>
      </c>
      <c r="H4520" s="318">
        <v>40703</v>
      </c>
      <c r="I4520" s="318">
        <v>50040</v>
      </c>
      <c r="J4520" s="315"/>
      <c r="K4520" s="315">
        <v>1690</v>
      </c>
      <c r="L4520" s="315" t="s">
        <v>2866</v>
      </c>
      <c r="M4520" s="315" t="s">
        <v>761</v>
      </c>
      <c r="N4520" s="315" t="s">
        <v>755</v>
      </c>
      <c r="O4520" s="315"/>
      <c r="P4520" s="315"/>
      <c r="Q4520" s="315"/>
    </row>
    <row r="4521" spans="1:17">
      <c r="A4521" s="315" t="s">
        <v>755</v>
      </c>
      <c r="B4521" s="315" t="s">
        <v>2095</v>
      </c>
      <c r="C4521" s="315" t="s">
        <v>2098</v>
      </c>
      <c r="D4521" s="316">
        <v>6.8</v>
      </c>
      <c r="E4521" s="317">
        <v>6353</v>
      </c>
      <c r="F4521" s="317">
        <v>2534.8400000000006</v>
      </c>
      <c r="G4521" s="318">
        <v>40096</v>
      </c>
      <c r="H4521" s="318">
        <v>41061</v>
      </c>
      <c r="I4521" s="318">
        <v>50405</v>
      </c>
      <c r="J4521" s="315"/>
      <c r="K4521" s="315">
        <v>8808</v>
      </c>
      <c r="L4521" s="315" t="s">
        <v>2550</v>
      </c>
      <c r="M4521" s="315" t="s">
        <v>1388</v>
      </c>
      <c r="N4521" s="315" t="s">
        <v>755</v>
      </c>
      <c r="O4521" s="315"/>
      <c r="P4521" s="315"/>
      <c r="Q4521" s="315"/>
    </row>
    <row r="4522" spans="1:17">
      <c r="A4522" s="315" t="s">
        <v>755</v>
      </c>
      <c r="B4522" s="315" t="s">
        <v>2095</v>
      </c>
      <c r="C4522" s="315" t="s">
        <v>2098</v>
      </c>
      <c r="D4522" s="316">
        <v>6.8</v>
      </c>
      <c r="E4522" s="317">
        <v>6862</v>
      </c>
      <c r="F4522" s="317">
        <v>4220.1499999999996</v>
      </c>
      <c r="G4522" s="318">
        <v>40101</v>
      </c>
      <c r="H4522" s="318">
        <v>40318</v>
      </c>
      <c r="I4522" s="318">
        <v>49674</v>
      </c>
      <c r="J4522" s="315"/>
      <c r="K4522" s="315">
        <v>5417</v>
      </c>
      <c r="L4522" s="315" t="s">
        <v>3484</v>
      </c>
      <c r="M4522" s="315" t="s">
        <v>776</v>
      </c>
      <c r="N4522" s="315" t="s">
        <v>755</v>
      </c>
      <c r="O4522" s="315"/>
      <c r="P4522" s="315"/>
      <c r="Q4522" s="315"/>
    </row>
    <row r="4523" spans="1:17">
      <c r="A4523" s="315" t="s">
        <v>755</v>
      </c>
      <c r="B4523" s="315" t="s">
        <v>2095</v>
      </c>
      <c r="C4523" s="315" t="s">
        <v>2098</v>
      </c>
      <c r="D4523" s="316">
        <v>6.8</v>
      </c>
      <c r="E4523" s="317">
        <v>7411</v>
      </c>
      <c r="F4523" s="317">
        <v>5558.25</v>
      </c>
      <c r="G4523" s="318">
        <v>40105</v>
      </c>
      <c r="H4523" s="318">
        <v>40091</v>
      </c>
      <c r="I4523" s="318">
        <v>49309</v>
      </c>
      <c r="J4523" s="315"/>
      <c r="K4523" s="315">
        <v>8162</v>
      </c>
      <c r="L4523" s="315" t="s">
        <v>3743</v>
      </c>
      <c r="M4523" s="315" t="s">
        <v>784</v>
      </c>
      <c r="N4523" s="315" t="s">
        <v>755</v>
      </c>
      <c r="O4523" s="315"/>
      <c r="P4523" s="315"/>
      <c r="Q4523" s="315"/>
    </row>
    <row r="4524" spans="1:17">
      <c r="A4524" s="315" t="s">
        <v>755</v>
      </c>
      <c r="B4524" s="315" t="s">
        <v>2095</v>
      </c>
      <c r="C4524" s="315" t="s">
        <v>2098</v>
      </c>
      <c r="D4524" s="316">
        <v>6.8</v>
      </c>
      <c r="E4524" s="317">
        <v>3965</v>
      </c>
      <c r="F4524" s="317">
        <v>2973.75</v>
      </c>
      <c r="G4524" s="318">
        <v>40200</v>
      </c>
      <c r="H4524" s="318">
        <v>40080</v>
      </c>
      <c r="I4524" s="318">
        <v>49309</v>
      </c>
      <c r="J4524" s="315"/>
      <c r="K4524" s="315">
        <v>8807</v>
      </c>
      <c r="L4524" s="315" t="s">
        <v>3744</v>
      </c>
      <c r="M4524" s="315" t="s">
        <v>1388</v>
      </c>
      <c r="N4524" s="315" t="s">
        <v>755</v>
      </c>
      <c r="O4524" s="315"/>
      <c r="P4524" s="315"/>
      <c r="Q4524" s="315"/>
    </row>
    <row r="4525" spans="1:17">
      <c r="A4525" s="315" t="s">
        <v>755</v>
      </c>
      <c r="B4525" s="315" t="s">
        <v>2095</v>
      </c>
      <c r="C4525" s="315" t="s">
        <v>2098</v>
      </c>
      <c r="D4525" s="316">
        <v>6.8</v>
      </c>
      <c r="E4525" s="317">
        <v>9243</v>
      </c>
      <c r="F4525" s="317">
        <v>5684.4500000000007</v>
      </c>
      <c r="G4525" s="318">
        <v>40413</v>
      </c>
      <c r="H4525" s="318">
        <v>40445</v>
      </c>
      <c r="I4525" s="318">
        <v>49674</v>
      </c>
      <c r="J4525" s="315"/>
      <c r="K4525" s="315">
        <v>9463</v>
      </c>
      <c r="L4525" s="315" t="s">
        <v>2547</v>
      </c>
      <c r="M4525" s="315" t="s">
        <v>770</v>
      </c>
      <c r="N4525" s="315" t="s">
        <v>755</v>
      </c>
      <c r="O4525" s="315"/>
      <c r="P4525" s="315"/>
      <c r="Q4525" s="315"/>
    </row>
    <row r="4526" spans="1:17">
      <c r="A4526" s="315" t="s">
        <v>755</v>
      </c>
      <c r="B4526" s="315" t="s">
        <v>2095</v>
      </c>
      <c r="C4526" s="315" t="s">
        <v>2098</v>
      </c>
      <c r="D4526" s="316">
        <v>6.8</v>
      </c>
      <c r="E4526" s="317">
        <v>8107</v>
      </c>
      <c r="F4526" s="317">
        <v>3915.6800000000003</v>
      </c>
      <c r="G4526" s="318">
        <v>40570</v>
      </c>
      <c r="H4526" s="318">
        <v>40632</v>
      </c>
      <c r="I4526" s="318">
        <v>50040</v>
      </c>
      <c r="J4526" s="315"/>
      <c r="K4526" s="315">
        <v>3975</v>
      </c>
      <c r="L4526" s="315" t="s">
        <v>3745</v>
      </c>
      <c r="M4526" s="315" t="s">
        <v>754</v>
      </c>
      <c r="N4526" s="315" t="s">
        <v>755</v>
      </c>
      <c r="O4526" s="315"/>
      <c r="P4526" s="315"/>
      <c r="Q4526" s="315"/>
    </row>
    <row r="4527" spans="1:17">
      <c r="A4527" s="315" t="s">
        <v>755</v>
      </c>
      <c r="B4527" s="315" t="s">
        <v>2095</v>
      </c>
      <c r="C4527" s="315" t="s">
        <v>2096</v>
      </c>
      <c r="D4527" s="316">
        <v>6.8</v>
      </c>
      <c r="E4527" s="317">
        <v>7037.17</v>
      </c>
      <c r="F4527" s="317">
        <v>4165.99</v>
      </c>
      <c r="G4527" s="318">
        <v>40588</v>
      </c>
      <c r="H4527" s="318">
        <v>40759</v>
      </c>
      <c r="I4527" s="318">
        <v>50040</v>
      </c>
      <c r="J4527" s="315"/>
      <c r="K4527" s="315">
        <v>5043</v>
      </c>
      <c r="L4527" s="315" t="s">
        <v>3507</v>
      </c>
      <c r="M4527" s="315" t="s">
        <v>776</v>
      </c>
      <c r="N4527" s="315" t="s">
        <v>755</v>
      </c>
      <c r="O4527" s="315"/>
      <c r="P4527" s="315"/>
      <c r="Q4527" s="315"/>
    </row>
    <row r="4528" spans="1:17">
      <c r="A4528" s="315" t="s">
        <v>755</v>
      </c>
      <c r="B4528" s="315" t="s">
        <v>2095</v>
      </c>
      <c r="C4528" s="315" t="s">
        <v>2098</v>
      </c>
      <c r="D4528" s="316">
        <v>6.8</v>
      </c>
      <c r="E4528" s="317">
        <v>6145</v>
      </c>
      <c r="F4528" s="317">
        <v>2968.04</v>
      </c>
      <c r="G4528" s="318">
        <v>40597</v>
      </c>
      <c r="H4528" s="318">
        <v>40667</v>
      </c>
      <c r="I4528" s="318">
        <v>50040</v>
      </c>
      <c r="J4528" s="315"/>
      <c r="K4528" s="315">
        <v>6020</v>
      </c>
      <c r="L4528" s="315" t="s">
        <v>1888</v>
      </c>
      <c r="M4528" s="315" t="s">
        <v>788</v>
      </c>
      <c r="N4528" s="315" t="s">
        <v>755</v>
      </c>
      <c r="O4528" s="315"/>
      <c r="P4528" s="315"/>
      <c r="Q4528" s="315"/>
    </row>
    <row r="4529" spans="1:17">
      <c r="A4529" s="315" t="s">
        <v>755</v>
      </c>
      <c r="B4529" s="315" t="s">
        <v>2095</v>
      </c>
      <c r="C4529" s="315" t="s">
        <v>2098</v>
      </c>
      <c r="D4529" s="316">
        <v>6.8</v>
      </c>
      <c r="E4529" s="317">
        <v>7289</v>
      </c>
      <c r="F4529" s="317">
        <v>3520.5899999999997</v>
      </c>
      <c r="G4529" s="318">
        <v>40602</v>
      </c>
      <c r="H4529" s="318">
        <v>40877</v>
      </c>
      <c r="I4529" s="318">
        <v>50040</v>
      </c>
      <c r="J4529" s="315"/>
      <c r="K4529" s="315">
        <v>5742</v>
      </c>
      <c r="L4529" s="315" t="s">
        <v>896</v>
      </c>
      <c r="M4529" s="315" t="s">
        <v>776</v>
      </c>
      <c r="N4529" s="315" t="s">
        <v>755</v>
      </c>
      <c r="O4529" s="315"/>
      <c r="P4529" s="315"/>
      <c r="Q4529" s="315"/>
    </row>
    <row r="4530" spans="1:17">
      <c r="A4530" s="315" t="s">
        <v>755</v>
      </c>
      <c r="B4530" s="315" t="s">
        <v>2095</v>
      </c>
      <c r="C4530" s="315" t="s">
        <v>2098</v>
      </c>
      <c r="D4530" s="316">
        <v>6.8</v>
      </c>
      <c r="E4530" s="317">
        <v>6050.71</v>
      </c>
      <c r="F4530" s="317">
        <v>2922.4900000000002</v>
      </c>
      <c r="G4530" s="318">
        <v>40653</v>
      </c>
      <c r="H4530" s="318">
        <v>40711</v>
      </c>
      <c r="I4530" s="318">
        <v>50040</v>
      </c>
      <c r="J4530" s="315"/>
      <c r="K4530" s="315">
        <v>4563</v>
      </c>
      <c r="L4530" s="315" t="s">
        <v>2690</v>
      </c>
      <c r="M4530" s="315" t="s">
        <v>1296</v>
      </c>
      <c r="N4530" s="315" t="s">
        <v>755</v>
      </c>
      <c r="O4530" s="315"/>
      <c r="P4530" s="315"/>
      <c r="Q4530" s="315"/>
    </row>
    <row r="4531" spans="1:17">
      <c r="A4531" s="315" t="s">
        <v>755</v>
      </c>
      <c r="B4531" s="315" t="s">
        <v>2095</v>
      </c>
      <c r="C4531" s="315" t="s">
        <v>2096</v>
      </c>
      <c r="D4531" s="316">
        <v>6.8</v>
      </c>
      <c r="E4531" s="317">
        <v>7947</v>
      </c>
      <c r="F4531" s="317">
        <v>4704.63</v>
      </c>
      <c r="G4531" s="318">
        <v>40637</v>
      </c>
      <c r="H4531" s="318">
        <v>40727</v>
      </c>
      <c r="I4531" s="318">
        <v>50040</v>
      </c>
      <c r="J4531" s="315"/>
      <c r="K4531" s="315">
        <v>4497</v>
      </c>
      <c r="L4531" s="315" t="s">
        <v>3746</v>
      </c>
      <c r="M4531" s="315" t="s">
        <v>1484</v>
      </c>
      <c r="N4531" s="315" t="s">
        <v>755</v>
      </c>
      <c r="O4531" s="315"/>
      <c r="P4531" s="315"/>
      <c r="Q4531" s="315"/>
    </row>
    <row r="4532" spans="1:17">
      <c r="A4532" s="315" t="s">
        <v>755</v>
      </c>
      <c r="B4532" s="315" t="s">
        <v>2095</v>
      </c>
      <c r="C4532" s="315" t="s">
        <v>2098</v>
      </c>
      <c r="D4532" s="316">
        <v>6.8</v>
      </c>
      <c r="E4532" s="317">
        <v>7096.27</v>
      </c>
      <c r="F4532" s="317">
        <v>3427.4999999999995</v>
      </c>
      <c r="G4532" s="318">
        <v>40667</v>
      </c>
      <c r="H4532" s="318">
        <v>40695</v>
      </c>
      <c r="I4532" s="318">
        <v>50040</v>
      </c>
      <c r="J4532" s="315"/>
      <c r="K4532" s="315">
        <v>2545</v>
      </c>
      <c r="L4532" s="315" t="s">
        <v>2697</v>
      </c>
      <c r="M4532" s="315" t="s">
        <v>1296</v>
      </c>
      <c r="N4532" s="315" t="s">
        <v>755</v>
      </c>
      <c r="O4532" s="315"/>
      <c r="P4532" s="315"/>
      <c r="Q4532" s="315"/>
    </row>
    <row r="4533" spans="1:17">
      <c r="A4533" s="315" t="s">
        <v>755</v>
      </c>
      <c r="B4533" s="315" t="s">
        <v>2095</v>
      </c>
      <c r="C4533" s="315" t="s">
        <v>2098</v>
      </c>
      <c r="D4533" s="316">
        <v>6.8</v>
      </c>
      <c r="E4533" s="317">
        <v>6816</v>
      </c>
      <c r="F4533" s="317">
        <v>3292.1300000000006</v>
      </c>
      <c r="G4533" s="318">
        <v>40669</v>
      </c>
      <c r="H4533" s="318">
        <v>40794</v>
      </c>
      <c r="I4533" s="318">
        <v>50040</v>
      </c>
      <c r="J4533" s="315"/>
      <c r="K4533" s="315">
        <v>4612</v>
      </c>
      <c r="L4533" s="315" t="s">
        <v>3610</v>
      </c>
      <c r="M4533" s="315" t="s">
        <v>1296</v>
      </c>
      <c r="N4533" s="315" t="s">
        <v>755</v>
      </c>
      <c r="O4533" s="315"/>
      <c r="P4533" s="315"/>
      <c r="Q4533" s="315"/>
    </row>
    <row r="4534" spans="1:17">
      <c r="A4534" s="315" t="s">
        <v>755</v>
      </c>
      <c r="B4534" s="315" t="s">
        <v>2095</v>
      </c>
      <c r="C4534" s="315" t="s">
        <v>2098</v>
      </c>
      <c r="D4534" s="316">
        <v>6.8</v>
      </c>
      <c r="E4534" s="317">
        <v>6359</v>
      </c>
      <c r="F4534" s="317">
        <v>2295.59</v>
      </c>
      <c r="G4534" s="318">
        <v>40693</v>
      </c>
      <c r="H4534" s="318">
        <v>41262</v>
      </c>
      <c r="I4534" s="318">
        <v>50405</v>
      </c>
      <c r="J4534" s="315"/>
      <c r="K4534" s="315">
        <v>6288</v>
      </c>
      <c r="L4534" s="315" t="s">
        <v>3747</v>
      </c>
      <c r="M4534" s="315" t="s">
        <v>788</v>
      </c>
      <c r="N4534" s="315" t="s">
        <v>755</v>
      </c>
      <c r="O4534" s="315"/>
      <c r="P4534" s="315"/>
      <c r="Q4534" s="315"/>
    </row>
    <row r="4535" spans="1:17">
      <c r="A4535" s="315" t="s">
        <v>755</v>
      </c>
      <c r="B4535" s="315" t="s">
        <v>2095</v>
      </c>
      <c r="C4535" s="315" t="s">
        <v>2098</v>
      </c>
      <c r="D4535" s="316">
        <v>6.8</v>
      </c>
      <c r="E4535" s="317">
        <v>7077</v>
      </c>
      <c r="F4535" s="317">
        <v>3418.2</v>
      </c>
      <c r="G4535" s="318">
        <v>40700</v>
      </c>
      <c r="H4535" s="318">
        <v>40828</v>
      </c>
      <c r="I4535" s="318">
        <v>50040</v>
      </c>
      <c r="J4535" s="315"/>
      <c r="K4535" s="315">
        <v>4552</v>
      </c>
      <c r="L4535" s="315" t="s">
        <v>2573</v>
      </c>
      <c r="M4535" s="315" t="s">
        <v>1296</v>
      </c>
      <c r="N4535" s="315" t="s">
        <v>755</v>
      </c>
      <c r="O4535" s="315"/>
      <c r="P4535" s="315"/>
      <c r="Q4535" s="315"/>
    </row>
    <row r="4536" spans="1:17">
      <c r="A4536" s="315" t="s">
        <v>755</v>
      </c>
      <c r="B4536" s="315" t="s">
        <v>2095</v>
      </c>
      <c r="C4536" s="315" t="s">
        <v>2098</v>
      </c>
      <c r="D4536" s="316">
        <v>6.8</v>
      </c>
      <c r="E4536" s="317">
        <v>5794.4</v>
      </c>
      <c r="F4536" s="317">
        <v>2798.7000000000003</v>
      </c>
      <c r="G4536" s="318">
        <v>40715</v>
      </c>
      <c r="H4536" s="318">
        <v>40890</v>
      </c>
      <c r="I4536" s="318">
        <v>50040</v>
      </c>
      <c r="J4536" s="315"/>
      <c r="K4536" s="315">
        <v>4566</v>
      </c>
      <c r="L4536" s="315" t="s">
        <v>2836</v>
      </c>
      <c r="M4536" s="315" t="s">
        <v>1296</v>
      </c>
      <c r="N4536" s="315" t="s">
        <v>755</v>
      </c>
      <c r="O4536" s="315"/>
      <c r="P4536" s="315"/>
      <c r="Q4536" s="315"/>
    </row>
    <row r="4537" spans="1:17">
      <c r="A4537" s="315" t="s">
        <v>755</v>
      </c>
      <c r="B4537" s="315" t="s">
        <v>2095</v>
      </c>
      <c r="C4537" s="315" t="s">
        <v>2096</v>
      </c>
      <c r="D4537" s="316">
        <v>6.8</v>
      </c>
      <c r="E4537" s="317">
        <v>6917</v>
      </c>
      <c r="F4537" s="317">
        <v>4094.86</v>
      </c>
      <c r="G4537" s="318">
        <v>40728</v>
      </c>
      <c r="H4537" s="318">
        <v>40833</v>
      </c>
      <c r="I4537" s="318">
        <v>50040</v>
      </c>
      <c r="J4537" s="315"/>
      <c r="K4537" s="315">
        <v>4573</v>
      </c>
      <c r="L4537" s="315" t="s">
        <v>2577</v>
      </c>
      <c r="M4537" s="315" t="s">
        <v>1296</v>
      </c>
      <c r="N4537" s="315" t="s">
        <v>755</v>
      </c>
      <c r="O4537" s="315"/>
      <c r="P4537" s="315"/>
      <c r="Q4537" s="315"/>
    </row>
    <row r="4538" spans="1:17">
      <c r="A4538" s="315" t="s">
        <v>755</v>
      </c>
      <c r="B4538" s="315" t="s">
        <v>2095</v>
      </c>
      <c r="C4538" s="315" t="s">
        <v>2098</v>
      </c>
      <c r="D4538" s="316">
        <v>6.8</v>
      </c>
      <c r="E4538" s="317">
        <v>5861</v>
      </c>
      <c r="F4538" s="317">
        <v>2830.86</v>
      </c>
      <c r="G4538" s="318">
        <v>40757</v>
      </c>
      <c r="H4538" s="318">
        <v>40806</v>
      </c>
      <c r="I4538" s="318">
        <v>50040</v>
      </c>
      <c r="J4538" s="315"/>
      <c r="K4538" s="315">
        <v>2558</v>
      </c>
      <c r="L4538" s="315" t="s">
        <v>2856</v>
      </c>
      <c r="M4538" s="315" t="s">
        <v>764</v>
      </c>
      <c r="N4538" s="315" t="s">
        <v>755</v>
      </c>
      <c r="O4538" s="315"/>
      <c r="P4538" s="315"/>
      <c r="Q4538" s="315"/>
    </row>
    <row r="4539" spans="1:17">
      <c r="A4539" s="315" t="s">
        <v>755</v>
      </c>
      <c r="B4539" s="315" t="s">
        <v>2095</v>
      </c>
      <c r="C4539" s="315" t="s">
        <v>2098</v>
      </c>
      <c r="D4539" s="316">
        <v>6.8</v>
      </c>
      <c r="E4539" s="317">
        <v>4742</v>
      </c>
      <c r="F4539" s="317">
        <v>2290.39</v>
      </c>
      <c r="G4539" s="318">
        <v>40823</v>
      </c>
      <c r="H4539" s="318">
        <v>40848</v>
      </c>
      <c r="I4539" s="318">
        <v>50040</v>
      </c>
      <c r="J4539" s="315"/>
      <c r="K4539" s="315">
        <v>3421</v>
      </c>
      <c r="L4539" s="315" t="s">
        <v>3228</v>
      </c>
      <c r="M4539" s="315" t="s">
        <v>764</v>
      </c>
      <c r="N4539" s="315" t="s">
        <v>755</v>
      </c>
      <c r="O4539" s="315"/>
      <c r="P4539" s="315"/>
      <c r="Q4539" s="315"/>
    </row>
    <row r="4540" spans="1:17">
      <c r="A4540" s="315" t="s">
        <v>755</v>
      </c>
      <c r="B4540" s="315" t="s">
        <v>2095</v>
      </c>
      <c r="C4540" s="315" t="s">
        <v>2098</v>
      </c>
      <c r="D4540" s="316">
        <v>6.82</v>
      </c>
      <c r="E4540" s="317">
        <v>3534.99</v>
      </c>
      <c r="F4540" s="317">
        <v>1707.4</v>
      </c>
      <c r="G4540" s="318">
        <v>40718</v>
      </c>
      <c r="H4540" s="318">
        <v>40680</v>
      </c>
      <c r="I4540" s="318">
        <v>50040</v>
      </c>
      <c r="J4540" s="315"/>
      <c r="K4540" s="315">
        <v>8634</v>
      </c>
      <c r="L4540" s="315" t="s">
        <v>2302</v>
      </c>
      <c r="M4540" s="315" t="s">
        <v>784</v>
      </c>
      <c r="N4540" s="315" t="s">
        <v>755</v>
      </c>
      <c r="O4540" s="315"/>
      <c r="P4540" s="315"/>
      <c r="Q4540" s="315"/>
    </row>
    <row r="4541" spans="1:17">
      <c r="A4541" s="315" t="s">
        <v>755</v>
      </c>
      <c r="B4541" s="315" t="s">
        <v>2095</v>
      </c>
      <c r="C4541" s="315" t="s">
        <v>2098</v>
      </c>
      <c r="D4541" s="316">
        <v>6.82</v>
      </c>
      <c r="E4541" s="317">
        <v>3195</v>
      </c>
      <c r="F4541" s="317">
        <v>1543.19</v>
      </c>
      <c r="G4541" s="318">
        <v>40819</v>
      </c>
      <c r="H4541" s="318">
        <v>40864</v>
      </c>
      <c r="I4541" s="318">
        <v>50040</v>
      </c>
      <c r="J4541" s="315"/>
      <c r="K4541" s="315">
        <v>5012</v>
      </c>
      <c r="L4541" s="315" t="s">
        <v>3748</v>
      </c>
      <c r="M4541" s="315" t="s">
        <v>1296</v>
      </c>
      <c r="N4541" s="315" t="s">
        <v>755</v>
      </c>
      <c r="O4541" s="315"/>
      <c r="P4541" s="315"/>
      <c r="Q4541" s="315"/>
    </row>
    <row r="4542" spans="1:17">
      <c r="A4542" s="315" t="s">
        <v>755</v>
      </c>
      <c r="B4542" s="315" t="s">
        <v>2095</v>
      </c>
      <c r="C4542" s="315" t="s">
        <v>2096</v>
      </c>
      <c r="D4542" s="316">
        <v>6.83</v>
      </c>
      <c r="E4542" s="317">
        <v>6143</v>
      </c>
      <c r="F4542" s="317">
        <v>4533.53</v>
      </c>
      <c r="G4542" s="318">
        <v>40464</v>
      </c>
      <c r="H4542" s="318">
        <v>40511</v>
      </c>
      <c r="I4542" s="318">
        <v>49674</v>
      </c>
      <c r="J4542" s="315"/>
      <c r="K4542" s="315">
        <v>5415</v>
      </c>
      <c r="L4542" s="315" t="s">
        <v>3292</v>
      </c>
      <c r="M4542" s="315" t="s">
        <v>776</v>
      </c>
      <c r="N4542" s="315" t="s">
        <v>755</v>
      </c>
      <c r="O4542" s="315"/>
      <c r="P4542" s="315"/>
      <c r="Q4542" s="315"/>
    </row>
    <row r="4543" spans="1:17">
      <c r="A4543" s="315" t="s">
        <v>755</v>
      </c>
      <c r="B4543" s="315" t="s">
        <v>2095</v>
      </c>
      <c r="C4543" s="315" t="s">
        <v>2098</v>
      </c>
      <c r="D4543" s="316">
        <v>6.83</v>
      </c>
      <c r="E4543" s="317">
        <v>7305</v>
      </c>
      <c r="F4543" s="317">
        <v>1928.5099999999998</v>
      </c>
      <c r="G4543" s="318">
        <v>40786</v>
      </c>
      <c r="H4543" s="318">
        <v>41957</v>
      </c>
      <c r="I4543" s="318">
        <v>49309</v>
      </c>
      <c r="J4543" s="315"/>
      <c r="K4543" s="315">
        <v>6997</v>
      </c>
      <c r="L4543" s="315" t="s">
        <v>3749</v>
      </c>
      <c r="M4543" s="315" t="s">
        <v>811</v>
      </c>
      <c r="N4543" s="315" t="s">
        <v>755</v>
      </c>
      <c r="O4543" s="315"/>
      <c r="P4543" s="315"/>
      <c r="Q4543" s="315"/>
    </row>
    <row r="4544" spans="1:17">
      <c r="A4544" s="315" t="s">
        <v>755</v>
      </c>
      <c r="B4544" s="315" t="s">
        <v>2095</v>
      </c>
      <c r="C4544" s="315" t="s">
        <v>2098</v>
      </c>
      <c r="D4544" s="316">
        <v>6.84</v>
      </c>
      <c r="E4544" s="317">
        <v>7430</v>
      </c>
      <c r="F4544" s="317">
        <v>3588.6900000000005</v>
      </c>
      <c r="G4544" s="318">
        <v>40616</v>
      </c>
      <c r="H4544" s="318">
        <v>40889</v>
      </c>
      <c r="I4544" s="318">
        <v>50040</v>
      </c>
      <c r="J4544" s="315"/>
      <c r="K4544" s="315">
        <v>1000</v>
      </c>
      <c r="L4544" s="315" t="s">
        <v>2075</v>
      </c>
      <c r="M4544" s="315" t="s">
        <v>766</v>
      </c>
      <c r="N4544" s="315" t="s">
        <v>755</v>
      </c>
      <c r="O4544" s="315"/>
      <c r="P4544" s="315"/>
      <c r="Q4544" s="315"/>
    </row>
    <row r="4545" spans="1:17">
      <c r="A4545" s="315" t="s">
        <v>755</v>
      </c>
      <c r="B4545" s="315" t="s">
        <v>2095</v>
      </c>
      <c r="C4545" s="315" t="s">
        <v>2098</v>
      </c>
      <c r="D4545" s="316">
        <v>6.84</v>
      </c>
      <c r="E4545" s="317">
        <v>7666</v>
      </c>
      <c r="F4545" s="317">
        <v>3702.6700000000005</v>
      </c>
      <c r="G4545" s="318">
        <v>40626</v>
      </c>
      <c r="H4545" s="318">
        <v>40767</v>
      </c>
      <c r="I4545" s="318">
        <v>50040</v>
      </c>
      <c r="J4545" s="315"/>
      <c r="K4545" s="315">
        <v>6955</v>
      </c>
      <c r="L4545" s="315" t="s">
        <v>3590</v>
      </c>
      <c r="M4545" s="315" t="s">
        <v>811</v>
      </c>
      <c r="N4545" s="315" t="s">
        <v>755</v>
      </c>
      <c r="O4545" s="315"/>
      <c r="P4545" s="315"/>
      <c r="Q4545" s="315"/>
    </row>
    <row r="4546" spans="1:17">
      <c r="A4546" s="315" t="s">
        <v>755</v>
      </c>
      <c r="B4546" s="315" t="s">
        <v>2095</v>
      </c>
      <c r="C4546" s="315" t="s">
        <v>2098</v>
      </c>
      <c r="D4546" s="316">
        <v>6.84</v>
      </c>
      <c r="E4546" s="317">
        <v>7156</v>
      </c>
      <c r="F4546" s="317">
        <v>3456.3599999999997</v>
      </c>
      <c r="G4546" s="318">
        <v>40715</v>
      </c>
      <c r="H4546" s="318">
        <v>40730</v>
      </c>
      <c r="I4546" s="318">
        <v>50040</v>
      </c>
      <c r="J4546" s="315"/>
      <c r="K4546" s="315">
        <v>9443</v>
      </c>
      <c r="L4546" s="315" t="s">
        <v>2464</v>
      </c>
      <c r="M4546" s="315" t="s">
        <v>770</v>
      </c>
      <c r="N4546" s="315" t="s">
        <v>755</v>
      </c>
      <c r="O4546" s="315"/>
      <c r="P4546" s="315"/>
      <c r="Q4546" s="315"/>
    </row>
    <row r="4547" spans="1:17">
      <c r="A4547" s="315" t="s">
        <v>755</v>
      </c>
      <c r="B4547" s="315" t="s">
        <v>2095</v>
      </c>
      <c r="C4547" s="315" t="s">
        <v>2098</v>
      </c>
      <c r="D4547" s="316">
        <v>6.84</v>
      </c>
      <c r="E4547" s="317">
        <v>7134</v>
      </c>
      <c r="F4547" s="317">
        <v>3445.7200000000003</v>
      </c>
      <c r="G4547" s="318">
        <v>40757</v>
      </c>
      <c r="H4547" s="318">
        <v>40816</v>
      </c>
      <c r="I4547" s="318">
        <v>50040</v>
      </c>
      <c r="J4547" s="315"/>
      <c r="K4547" s="315">
        <v>4922</v>
      </c>
      <c r="L4547" s="315" t="s">
        <v>2753</v>
      </c>
      <c r="M4547" s="315" t="s">
        <v>764</v>
      </c>
      <c r="N4547" s="315" t="s">
        <v>755</v>
      </c>
      <c r="O4547" s="315"/>
      <c r="P4547" s="315"/>
      <c r="Q4547" s="315"/>
    </row>
    <row r="4548" spans="1:17">
      <c r="A4548" s="315" t="s">
        <v>755</v>
      </c>
      <c r="B4548" s="315" t="s">
        <v>2095</v>
      </c>
      <c r="C4548" s="315" t="s">
        <v>2098</v>
      </c>
      <c r="D4548" s="316">
        <v>6.84</v>
      </c>
      <c r="E4548" s="317">
        <v>5563</v>
      </c>
      <c r="F4548" s="317">
        <v>2686.92</v>
      </c>
      <c r="G4548" s="318">
        <v>40708</v>
      </c>
      <c r="H4548" s="318">
        <v>40737</v>
      </c>
      <c r="I4548" s="318">
        <v>50040</v>
      </c>
      <c r="J4548" s="315"/>
      <c r="K4548" s="315">
        <v>9437</v>
      </c>
      <c r="L4548" s="315" t="s">
        <v>2689</v>
      </c>
      <c r="M4548" s="315" t="s">
        <v>770</v>
      </c>
      <c r="N4548" s="315" t="s">
        <v>755</v>
      </c>
      <c r="O4548" s="315"/>
      <c r="P4548" s="315"/>
      <c r="Q4548" s="315"/>
    </row>
    <row r="4549" spans="1:17">
      <c r="A4549" s="315" t="s">
        <v>755</v>
      </c>
      <c r="B4549" s="315" t="s">
        <v>2095</v>
      </c>
      <c r="C4549" s="315" t="s">
        <v>2098</v>
      </c>
      <c r="D4549" s="316">
        <v>6.84</v>
      </c>
      <c r="E4549" s="317">
        <v>6669.7500000000009</v>
      </c>
      <c r="F4549" s="317">
        <v>3221.49</v>
      </c>
      <c r="G4549" s="318">
        <v>40723</v>
      </c>
      <c r="H4549" s="318">
        <v>40799</v>
      </c>
      <c r="I4549" s="318">
        <v>50040</v>
      </c>
      <c r="J4549" s="315"/>
      <c r="K4549" s="315">
        <v>4208</v>
      </c>
      <c r="L4549" s="315" t="s">
        <v>3360</v>
      </c>
      <c r="M4549" s="315" t="s">
        <v>1296</v>
      </c>
      <c r="N4549" s="315" t="s">
        <v>755</v>
      </c>
      <c r="O4549" s="315"/>
      <c r="P4549" s="315"/>
      <c r="Q4549" s="315"/>
    </row>
    <row r="4550" spans="1:17">
      <c r="A4550" s="315" t="s">
        <v>755</v>
      </c>
      <c r="B4550" s="315" t="s">
        <v>2095</v>
      </c>
      <c r="C4550" s="315" t="s">
        <v>2098</v>
      </c>
      <c r="D4550" s="316">
        <v>6.84</v>
      </c>
      <c r="E4550" s="317">
        <v>7118</v>
      </c>
      <c r="F4550" s="317">
        <v>3437.9900000000002</v>
      </c>
      <c r="G4550" s="318">
        <v>40743</v>
      </c>
      <c r="H4550" s="318">
        <v>40835</v>
      </c>
      <c r="I4550" s="318">
        <v>50040</v>
      </c>
      <c r="J4550" s="315"/>
      <c r="K4550" s="315">
        <v>1595</v>
      </c>
      <c r="L4550" s="315" t="s">
        <v>3106</v>
      </c>
      <c r="M4550" s="315" t="s">
        <v>766</v>
      </c>
      <c r="N4550" s="315" t="s">
        <v>755</v>
      </c>
      <c r="O4550" s="315"/>
      <c r="P4550" s="315"/>
      <c r="Q4550" s="315"/>
    </row>
    <row r="4551" spans="1:17">
      <c r="A4551" s="315" t="s">
        <v>755</v>
      </c>
      <c r="B4551" s="315" t="s">
        <v>2095</v>
      </c>
      <c r="C4551" s="315" t="s">
        <v>2098</v>
      </c>
      <c r="D4551" s="316">
        <v>6.84</v>
      </c>
      <c r="E4551" s="317">
        <v>7453</v>
      </c>
      <c r="F4551" s="317">
        <v>3599.81</v>
      </c>
      <c r="G4551" s="318">
        <v>40759</v>
      </c>
      <c r="H4551" s="318">
        <v>40898</v>
      </c>
      <c r="I4551" s="318">
        <v>50040</v>
      </c>
      <c r="J4551" s="315"/>
      <c r="K4551" s="315">
        <v>1902</v>
      </c>
      <c r="L4551" s="315" t="s">
        <v>768</v>
      </c>
      <c r="M4551" s="315" t="s">
        <v>754</v>
      </c>
      <c r="N4551" s="315" t="s">
        <v>755</v>
      </c>
      <c r="O4551" s="315"/>
      <c r="P4551" s="315"/>
      <c r="Q4551" s="315"/>
    </row>
    <row r="4552" spans="1:17">
      <c r="A4552" s="315" t="s">
        <v>755</v>
      </c>
      <c r="B4552" s="315" t="s">
        <v>2095</v>
      </c>
      <c r="C4552" s="315" t="s">
        <v>2098</v>
      </c>
      <c r="D4552" s="316">
        <v>6.84</v>
      </c>
      <c r="E4552" s="317">
        <v>3010.91</v>
      </c>
      <c r="F4552" s="317">
        <v>1454.2800000000002</v>
      </c>
      <c r="G4552" s="318">
        <v>40765</v>
      </c>
      <c r="H4552" s="318">
        <v>40787</v>
      </c>
      <c r="I4552" s="318">
        <v>50040</v>
      </c>
      <c r="J4552" s="315"/>
      <c r="K4552" s="315">
        <v>4132</v>
      </c>
      <c r="L4552" s="315" t="s">
        <v>2422</v>
      </c>
      <c r="M4552" s="315" t="s">
        <v>1484</v>
      </c>
      <c r="N4552" s="315" t="s">
        <v>755</v>
      </c>
      <c r="O4552" s="315"/>
      <c r="P4552" s="315"/>
      <c r="Q4552" s="315"/>
    </row>
    <row r="4553" spans="1:17">
      <c r="A4553" s="315" t="s">
        <v>755</v>
      </c>
      <c r="B4553" s="315" t="s">
        <v>2095</v>
      </c>
      <c r="C4553" s="315" t="s">
        <v>2098</v>
      </c>
      <c r="D4553" s="316">
        <v>6.84</v>
      </c>
      <c r="E4553" s="317">
        <v>3253</v>
      </c>
      <c r="F4553" s="317">
        <v>1571.2</v>
      </c>
      <c r="G4553" s="318">
        <v>40816</v>
      </c>
      <c r="H4553" s="318">
        <v>40900</v>
      </c>
      <c r="I4553" s="318">
        <v>50040</v>
      </c>
      <c r="J4553" s="315"/>
      <c r="K4553" s="315">
        <v>3945</v>
      </c>
      <c r="L4553" s="315" t="s">
        <v>3750</v>
      </c>
      <c r="M4553" s="315" t="s">
        <v>754</v>
      </c>
      <c r="N4553" s="315" t="s">
        <v>755</v>
      </c>
      <c r="O4553" s="315"/>
      <c r="P4553" s="315"/>
      <c r="Q4553" s="315"/>
    </row>
    <row r="4554" spans="1:17">
      <c r="A4554" s="315" t="s">
        <v>755</v>
      </c>
      <c r="B4554" s="315" t="s">
        <v>2095</v>
      </c>
      <c r="C4554" s="315" t="s">
        <v>2098</v>
      </c>
      <c r="D4554" s="316">
        <v>6.84</v>
      </c>
      <c r="E4554" s="317">
        <v>2762</v>
      </c>
      <c r="F4554" s="317">
        <v>1334.05</v>
      </c>
      <c r="G4554" s="318">
        <v>40816</v>
      </c>
      <c r="H4554" s="318">
        <v>40897</v>
      </c>
      <c r="I4554" s="318">
        <v>50040</v>
      </c>
      <c r="J4554" s="315"/>
      <c r="K4554" s="315">
        <v>3604</v>
      </c>
      <c r="L4554" s="315" t="s">
        <v>2197</v>
      </c>
      <c r="M4554" s="315" t="s">
        <v>764</v>
      </c>
      <c r="N4554" s="315" t="s">
        <v>755</v>
      </c>
      <c r="O4554" s="315"/>
      <c r="P4554" s="315"/>
      <c r="Q4554" s="315"/>
    </row>
    <row r="4555" spans="1:17">
      <c r="A4555" s="315" t="s">
        <v>750</v>
      </c>
      <c r="B4555" s="315" t="s">
        <v>2095</v>
      </c>
      <c r="C4555" s="315" t="s">
        <v>2098</v>
      </c>
      <c r="D4555" s="316">
        <v>6.84</v>
      </c>
      <c r="E4555" s="317">
        <v>2759</v>
      </c>
      <c r="F4555" s="317">
        <v>1332.6</v>
      </c>
      <c r="G4555" s="318">
        <v>40825</v>
      </c>
      <c r="H4555" s="318">
        <v>40837</v>
      </c>
      <c r="I4555" s="318">
        <v>50040</v>
      </c>
      <c r="J4555" s="315"/>
      <c r="K4555" s="315">
        <v>3054</v>
      </c>
      <c r="L4555" s="315" t="s">
        <v>3751</v>
      </c>
      <c r="M4555" s="315" t="s">
        <v>764</v>
      </c>
      <c r="N4555" s="315" t="s">
        <v>750</v>
      </c>
      <c r="O4555" s="315"/>
      <c r="P4555" s="315"/>
      <c r="Q4555" s="315"/>
    </row>
    <row r="4556" spans="1:17">
      <c r="A4556" s="315" t="s">
        <v>755</v>
      </c>
      <c r="B4556" s="315" t="s">
        <v>2095</v>
      </c>
      <c r="C4556" s="315" t="s">
        <v>2098</v>
      </c>
      <c r="D4556" s="316">
        <v>6.86</v>
      </c>
      <c r="E4556" s="317">
        <v>5311</v>
      </c>
      <c r="F4556" s="317">
        <v>2565.21</v>
      </c>
      <c r="G4556" s="318">
        <v>40768</v>
      </c>
      <c r="H4556" s="318">
        <v>40841</v>
      </c>
      <c r="I4556" s="318">
        <v>50040</v>
      </c>
      <c r="J4556" s="315"/>
      <c r="K4556" s="315">
        <v>9038</v>
      </c>
      <c r="L4556" s="315" t="s">
        <v>3752</v>
      </c>
      <c r="M4556" s="315" t="s">
        <v>781</v>
      </c>
      <c r="N4556" s="315" t="s">
        <v>755</v>
      </c>
      <c r="O4556" s="315"/>
      <c r="P4556" s="315"/>
      <c r="Q4556" s="315"/>
    </row>
    <row r="4557" spans="1:17">
      <c r="A4557" s="315" t="s">
        <v>755</v>
      </c>
      <c r="B4557" s="315" t="s">
        <v>2095</v>
      </c>
      <c r="C4557" s="315" t="s">
        <v>2098</v>
      </c>
      <c r="D4557" s="316">
        <v>6.86</v>
      </c>
      <c r="E4557" s="317">
        <v>6742</v>
      </c>
      <c r="F4557" s="317">
        <v>3256.3899999999994</v>
      </c>
      <c r="G4557" s="318">
        <v>40781</v>
      </c>
      <c r="H4557" s="318">
        <v>40860</v>
      </c>
      <c r="I4557" s="318">
        <v>50040</v>
      </c>
      <c r="J4557" s="315"/>
      <c r="K4557" s="315">
        <v>1753</v>
      </c>
      <c r="L4557" s="315" t="s">
        <v>2113</v>
      </c>
      <c r="M4557" s="315" t="s">
        <v>761</v>
      </c>
      <c r="N4557" s="315" t="s">
        <v>755</v>
      </c>
      <c r="O4557" s="315"/>
      <c r="P4557" s="315"/>
      <c r="Q4557" s="315"/>
    </row>
    <row r="4558" spans="1:17">
      <c r="A4558" s="315" t="s">
        <v>755</v>
      </c>
      <c r="B4558" s="315" t="s">
        <v>2095</v>
      </c>
      <c r="C4558" s="315" t="s">
        <v>2098</v>
      </c>
      <c r="D4558" s="316">
        <v>6.86</v>
      </c>
      <c r="E4558" s="317">
        <v>3044</v>
      </c>
      <c r="F4558" s="317">
        <v>1351.5400000000002</v>
      </c>
      <c r="G4558" s="318">
        <v>40809</v>
      </c>
      <c r="H4558" s="318">
        <v>40957</v>
      </c>
      <c r="I4558" s="318">
        <v>50405</v>
      </c>
      <c r="J4558" s="315"/>
      <c r="K4558" s="315">
        <v>4133</v>
      </c>
      <c r="L4558" s="315" t="s">
        <v>2418</v>
      </c>
      <c r="M4558" s="315" t="s">
        <v>1484</v>
      </c>
      <c r="N4558" s="315" t="s">
        <v>755</v>
      </c>
      <c r="O4558" s="315"/>
      <c r="P4558" s="315"/>
      <c r="Q4558" s="315"/>
    </row>
    <row r="4559" spans="1:17">
      <c r="A4559" s="315" t="s">
        <v>755</v>
      </c>
      <c r="B4559" s="315" t="s">
        <v>2095</v>
      </c>
      <c r="C4559" s="315" t="s">
        <v>2096</v>
      </c>
      <c r="D4559" s="316">
        <v>6.88</v>
      </c>
      <c r="E4559" s="317">
        <v>6145</v>
      </c>
      <c r="F4559" s="317">
        <v>3637.83</v>
      </c>
      <c r="G4559" s="318">
        <v>40512</v>
      </c>
      <c r="H4559" s="318">
        <v>40644</v>
      </c>
      <c r="I4559" s="318">
        <v>50040</v>
      </c>
      <c r="J4559" s="315"/>
      <c r="K4559" s="315">
        <v>6289</v>
      </c>
      <c r="L4559" s="315" t="s">
        <v>3753</v>
      </c>
      <c r="M4559" s="315" t="s">
        <v>788</v>
      </c>
      <c r="N4559" s="315" t="s">
        <v>755</v>
      </c>
      <c r="O4559" s="315"/>
      <c r="P4559" s="315"/>
      <c r="Q4559" s="315"/>
    </row>
    <row r="4560" spans="1:17">
      <c r="A4560" s="315" t="s">
        <v>755</v>
      </c>
      <c r="B4560" s="315" t="s">
        <v>2095</v>
      </c>
      <c r="C4560" s="315" t="s">
        <v>2098</v>
      </c>
      <c r="D4560" s="316">
        <v>6.88</v>
      </c>
      <c r="E4560" s="317">
        <v>6854.6</v>
      </c>
      <c r="F4560" s="317">
        <v>3310.77</v>
      </c>
      <c r="G4560" s="318">
        <v>40702</v>
      </c>
      <c r="H4560" s="318">
        <v>40806</v>
      </c>
      <c r="I4560" s="318">
        <v>50040</v>
      </c>
      <c r="J4560" s="315"/>
      <c r="K4560" s="315">
        <v>4500</v>
      </c>
      <c r="L4560" s="315" t="s">
        <v>320</v>
      </c>
      <c r="M4560" s="315" t="s">
        <v>1296</v>
      </c>
      <c r="N4560" s="315" t="s">
        <v>755</v>
      </c>
      <c r="O4560" s="315"/>
      <c r="P4560" s="315"/>
      <c r="Q4560" s="315"/>
    </row>
    <row r="4561" spans="1:17">
      <c r="A4561" s="315" t="s">
        <v>755</v>
      </c>
      <c r="B4561" s="315" t="s">
        <v>2095</v>
      </c>
      <c r="C4561" s="315" t="s">
        <v>2096</v>
      </c>
      <c r="D4561" s="316">
        <v>6.88</v>
      </c>
      <c r="E4561" s="317">
        <v>5871.0300000000007</v>
      </c>
      <c r="F4561" s="317">
        <v>3475.6299999999997</v>
      </c>
      <c r="G4561" s="318">
        <v>40728</v>
      </c>
      <c r="H4561" s="318">
        <v>40758</v>
      </c>
      <c r="I4561" s="318">
        <v>50040</v>
      </c>
      <c r="J4561" s="315"/>
      <c r="K4561" s="315">
        <v>3012</v>
      </c>
      <c r="L4561" s="315" t="s">
        <v>308</v>
      </c>
      <c r="M4561" s="315" t="s">
        <v>764</v>
      </c>
      <c r="N4561" s="315" t="s">
        <v>755</v>
      </c>
      <c r="O4561" s="315"/>
      <c r="P4561" s="315"/>
      <c r="Q4561" s="315"/>
    </row>
    <row r="4562" spans="1:17">
      <c r="A4562" s="315" t="s">
        <v>755</v>
      </c>
      <c r="B4562" s="315" t="s">
        <v>2095</v>
      </c>
      <c r="C4562" s="315" t="s">
        <v>2098</v>
      </c>
      <c r="D4562" s="316">
        <v>6.88</v>
      </c>
      <c r="E4562" s="317">
        <v>2610</v>
      </c>
      <c r="F4562" s="317">
        <v>689.04</v>
      </c>
      <c r="G4562" s="318">
        <v>40843</v>
      </c>
      <c r="H4562" s="318">
        <v>41810</v>
      </c>
      <c r="I4562" s="318">
        <v>49309</v>
      </c>
      <c r="J4562" s="315"/>
      <c r="K4562" s="315">
        <v>8344</v>
      </c>
      <c r="L4562" s="315" t="s">
        <v>2935</v>
      </c>
      <c r="M4562" s="315" t="s">
        <v>784</v>
      </c>
      <c r="N4562" s="315" t="s">
        <v>755</v>
      </c>
      <c r="O4562" s="315"/>
      <c r="P4562" s="315"/>
      <c r="Q4562" s="315"/>
    </row>
    <row r="4563" spans="1:17">
      <c r="A4563" s="315" t="s">
        <v>755</v>
      </c>
      <c r="B4563" s="315" t="s">
        <v>2095</v>
      </c>
      <c r="C4563" s="315" t="s">
        <v>2098</v>
      </c>
      <c r="D4563" s="316">
        <v>6.89</v>
      </c>
      <c r="E4563" s="317">
        <v>6319</v>
      </c>
      <c r="F4563" s="317">
        <v>2319.0700000000002</v>
      </c>
      <c r="G4563" s="318">
        <v>39953</v>
      </c>
      <c r="H4563" s="318">
        <v>41619</v>
      </c>
      <c r="I4563" s="318">
        <v>50770</v>
      </c>
      <c r="J4563" s="315"/>
      <c r="K4563" s="315">
        <v>8357</v>
      </c>
      <c r="L4563" s="315" t="s">
        <v>3754</v>
      </c>
      <c r="M4563" s="315" t="s">
        <v>792</v>
      </c>
      <c r="N4563" s="315" t="s">
        <v>755</v>
      </c>
      <c r="O4563" s="315"/>
      <c r="P4563" s="315"/>
      <c r="Q4563" s="315"/>
    </row>
    <row r="4564" spans="1:17">
      <c r="A4564" s="315" t="s">
        <v>755</v>
      </c>
      <c r="B4564" s="315" t="s">
        <v>2095</v>
      </c>
      <c r="C4564" s="315" t="s">
        <v>2098</v>
      </c>
      <c r="D4564" s="316">
        <v>6.89</v>
      </c>
      <c r="E4564" s="317">
        <v>7531</v>
      </c>
      <c r="F4564" s="317">
        <v>3637.4700000000003</v>
      </c>
      <c r="G4564" s="318">
        <v>40765</v>
      </c>
      <c r="H4564" s="318">
        <v>40906</v>
      </c>
      <c r="I4564" s="318">
        <v>50040</v>
      </c>
      <c r="J4564" s="315"/>
      <c r="K4564" s="315">
        <v>4554</v>
      </c>
      <c r="L4564" s="315" t="s">
        <v>3755</v>
      </c>
      <c r="M4564" s="315" t="s">
        <v>1296</v>
      </c>
      <c r="N4564" s="315" t="s">
        <v>755</v>
      </c>
      <c r="O4564" s="315"/>
      <c r="P4564" s="315"/>
      <c r="Q4564" s="315"/>
    </row>
    <row r="4565" spans="1:17">
      <c r="A4565" s="315" t="s">
        <v>755</v>
      </c>
      <c r="B4565" s="315" t="s">
        <v>2095</v>
      </c>
      <c r="C4565" s="315" t="s">
        <v>2098</v>
      </c>
      <c r="D4565" s="316">
        <v>6.89</v>
      </c>
      <c r="E4565" s="317">
        <v>5285</v>
      </c>
      <c r="F4565" s="317">
        <v>2552.66</v>
      </c>
      <c r="G4565" s="318">
        <v>40797</v>
      </c>
      <c r="H4565" s="318">
        <v>40826</v>
      </c>
      <c r="I4565" s="318">
        <v>50040</v>
      </c>
      <c r="J4565" s="315"/>
      <c r="K4565" s="315">
        <v>9434</v>
      </c>
      <c r="L4565" s="315" t="s">
        <v>1550</v>
      </c>
      <c r="M4565" s="315" t="s">
        <v>770</v>
      </c>
      <c r="N4565" s="315" t="s">
        <v>755</v>
      </c>
      <c r="O4565" s="315"/>
      <c r="P4565" s="315"/>
      <c r="Q4565" s="315"/>
    </row>
    <row r="4566" spans="1:17">
      <c r="A4566" s="315" t="s">
        <v>755</v>
      </c>
      <c r="B4566" s="315" t="s">
        <v>2095</v>
      </c>
      <c r="C4566" s="315" t="s">
        <v>2098</v>
      </c>
      <c r="D4566" s="316">
        <v>6.89</v>
      </c>
      <c r="E4566" s="317">
        <v>2297</v>
      </c>
      <c r="F4566" s="317">
        <v>1109.46</v>
      </c>
      <c r="G4566" s="318">
        <v>40854</v>
      </c>
      <c r="H4566" s="318">
        <v>40898</v>
      </c>
      <c r="I4566" s="318">
        <v>50040</v>
      </c>
      <c r="J4566" s="315"/>
      <c r="K4566" s="315">
        <v>6287</v>
      </c>
      <c r="L4566" s="315" t="s">
        <v>3209</v>
      </c>
      <c r="M4566" s="315" t="s">
        <v>788</v>
      </c>
      <c r="N4566" s="315" t="s">
        <v>755</v>
      </c>
      <c r="O4566" s="315"/>
      <c r="P4566" s="315"/>
      <c r="Q4566" s="315"/>
    </row>
    <row r="4567" spans="1:17">
      <c r="A4567" s="315" t="s">
        <v>755</v>
      </c>
      <c r="B4567" s="315" t="s">
        <v>2095</v>
      </c>
      <c r="C4567" s="315" t="s">
        <v>2098</v>
      </c>
      <c r="D4567" s="316">
        <v>6.9</v>
      </c>
      <c r="E4567" s="317">
        <v>7226</v>
      </c>
      <c r="F4567" s="317">
        <v>5419.5</v>
      </c>
      <c r="G4567" s="318">
        <v>39570</v>
      </c>
      <c r="H4567" s="318">
        <v>40050</v>
      </c>
      <c r="I4567" s="318">
        <v>49279</v>
      </c>
      <c r="J4567" s="315"/>
      <c r="K4567" s="315">
        <v>9107</v>
      </c>
      <c r="L4567" s="315" t="s">
        <v>3718</v>
      </c>
      <c r="M4567" s="315" t="s">
        <v>781</v>
      </c>
      <c r="N4567" s="315" t="s">
        <v>755</v>
      </c>
      <c r="O4567" s="315"/>
      <c r="P4567" s="315"/>
      <c r="Q4567" s="315"/>
    </row>
    <row r="4568" spans="1:17">
      <c r="A4568" s="315" t="s">
        <v>755</v>
      </c>
      <c r="B4568" s="315" t="s">
        <v>2095</v>
      </c>
      <c r="C4568" s="315" t="s">
        <v>2098</v>
      </c>
      <c r="D4568" s="316">
        <v>6.9</v>
      </c>
      <c r="E4568" s="317">
        <v>7236</v>
      </c>
      <c r="F4568" s="317">
        <v>5427</v>
      </c>
      <c r="G4568" s="318">
        <v>39569</v>
      </c>
      <c r="H4568" s="318">
        <v>39648</v>
      </c>
      <c r="I4568" s="318">
        <v>48944</v>
      </c>
      <c r="J4568" s="315"/>
      <c r="K4568" s="315">
        <v>3148</v>
      </c>
      <c r="L4568" s="315" t="s">
        <v>2576</v>
      </c>
      <c r="M4568" s="315" t="s">
        <v>764</v>
      </c>
      <c r="N4568" s="315" t="s">
        <v>755</v>
      </c>
      <c r="O4568" s="315"/>
      <c r="P4568" s="315"/>
      <c r="Q4568" s="315"/>
    </row>
    <row r="4569" spans="1:17">
      <c r="A4569" s="315" t="s">
        <v>755</v>
      </c>
      <c r="B4569" s="315" t="s">
        <v>2095</v>
      </c>
      <c r="C4569" s="315" t="s">
        <v>2096</v>
      </c>
      <c r="D4569" s="316">
        <v>6.9</v>
      </c>
      <c r="E4569" s="317">
        <v>8044</v>
      </c>
      <c r="F4569" s="317">
        <v>7239.6</v>
      </c>
      <c r="G4569" s="318">
        <v>39570</v>
      </c>
      <c r="H4569" s="318">
        <v>40119</v>
      </c>
      <c r="I4569" s="318">
        <v>49309</v>
      </c>
      <c r="J4569" s="315"/>
      <c r="K4569" s="315">
        <v>1509</v>
      </c>
      <c r="L4569" s="315" t="s">
        <v>3377</v>
      </c>
      <c r="M4569" s="315" t="s">
        <v>766</v>
      </c>
      <c r="N4569" s="315" t="s">
        <v>755</v>
      </c>
      <c r="O4569" s="315"/>
      <c r="P4569" s="315"/>
      <c r="Q4569" s="315"/>
    </row>
    <row r="4570" spans="1:17">
      <c r="A4570" s="315" t="s">
        <v>755</v>
      </c>
      <c r="B4570" s="315" t="s">
        <v>2095</v>
      </c>
      <c r="C4570" s="315" t="s">
        <v>2098</v>
      </c>
      <c r="D4570" s="316">
        <v>6.9</v>
      </c>
      <c r="E4570" s="317">
        <v>7272</v>
      </c>
      <c r="F4570" s="317">
        <v>5454</v>
      </c>
      <c r="G4570" s="318">
        <v>39570</v>
      </c>
      <c r="H4570" s="318">
        <v>39673</v>
      </c>
      <c r="I4570" s="318">
        <v>48944</v>
      </c>
      <c r="J4570" s="315"/>
      <c r="K4570" s="315">
        <v>3904</v>
      </c>
      <c r="L4570" s="315" t="s">
        <v>2136</v>
      </c>
      <c r="M4570" s="315" t="s">
        <v>754</v>
      </c>
      <c r="N4570" s="315" t="s">
        <v>755</v>
      </c>
      <c r="O4570" s="315"/>
      <c r="P4570" s="315"/>
      <c r="Q4570" s="315"/>
    </row>
    <row r="4571" spans="1:17">
      <c r="A4571" s="315" t="s">
        <v>755</v>
      </c>
      <c r="B4571" s="315" t="s">
        <v>2095</v>
      </c>
      <c r="C4571" s="315" t="s">
        <v>2098</v>
      </c>
      <c r="D4571" s="316">
        <v>6.9</v>
      </c>
      <c r="E4571" s="317">
        <v>6699</v>
      </c>
      <c r="F4571" s="317">
        <v>2974.3600000000006</v>
      </c>
      <c r="G4571" s="318">
        <v>39570</v>
      </c>
      <c r="H4571" s="318">
        <v>40967</v>
      </c>
      <c r="I4571" s="318">
        <v>50405</v>
      </c>
      <c r="J4571" s="315"/>
      <c r="K4571" s="315">
        <v>3098</v>
      </c>
      <c r="L4571" s="315" t="s">
        <v>3472</v>
      </c>
      <c r="M4571" s="315" t="s">
        <v>764</v>
      </c>
      <c r="N4571" s="315" t="s">
        <v>755</v>
      </c>
      <c r="O4571" s="315"/>
      <c r="P4571" s="315"/>
      <c r="Q4571" s="315"/>
    </row>
    <row r="4572" spans="1:17">
      <c r="A4572" s="315" t="s">
        <v>755</v>
      </c>
      <c r="B4572" s="315" t="s">
        <v>2095</v>
      </c>
      <c r="C4572" s="315" t="s">
        <v>2098</v>
      </c>
      <c r="D4572" s="316">
        <v>6.9</v>
      </c>
      <c r="E4572" s="317">
        <v>6530</v>
      </c>
      <c r="F4572" s="317">
        <v>4897.5</v>
      </c>
      <c r="G4572" s="318">
        <v>39570</v>
      </c>
      <c r="H4572" s="318">
        <v>39676</v>
      </c>
      <c r="I4572" s="318">
        <v>48914</v>
      </c>
      <c r="J4572" s="315"/>
      <c r="K4572" s="315">
        <v>4571</v>
      </c>
      <c r="L4572" s="315" t="s">
        <v>3756</v>
      </c>
      <c r="M4572" s="315" t="s">
        <v>1296</v>
      </c>
      <c r="N4572" s="315" t="s">
        <v>755</v>
      </c>
      <c r="O4572" s="315"/>
      <c r="P4572" s="315"/>
      <c r="Q4572" s="315"/>
    </row>
    <row r="4573" spans="1:17">
      <c r="A4573" s="315" t="s">
        <v>755</v>
      </c>
      <c r="B4573" s="315" t="s">
        <v>2095</v>
      </c>
      <c r="C4573" s="315" t="s">
        <v>2098</v>
      </c>
      <c r="D4573" s="316">
        <v>6.9</v>
      </c>
      <c r="E4573" s="317">
        <v>6908</v>
      </c>
      <c r="F4573" s="317">
        <v>3336.56</v>
      </c>
      <c r="G4573" s="318">
        <v>39570</v>
      </c>
      <c r="H4573" s="318">
        <v>40872</v>
      </c>
      <c r="I4573" s="318">
        <v>50040</v>
      </c>
      <c r="J4573" s="315"/>
      <c r="K4573" s="315">
        <v>1727</v>
      </c>
      <c r="L4573" s="315" t="s">
        <v>3757</v>
      </c>
      <c r="M4573" s="315" t="s">
        <v>761</v>
      </c>
      <c r="N4573" s="315" t="s">
        <v>755</v>
      </c>
      <c r="O4573" s="315"/>
      <c r="P4573" s="315"/>
      <c r="Q4573" s="315"/>
    </row>
    <row r="4574" spans="1:17">
      <c r="A4574" s="315" t="s">
        <v>755</v>
      </c>
      <c r="B4574" s="315" t="s">
        <v>2095</v>
      </c>
      <c r="C4574" s="315" t="s">
        <v>2098</v>
      </c>
      <c r="D4574" s="316">
        <v>6.9</v>
      </c>
      <c r="E4574" s="317">
        <v>8345</v>
      </c>
      <c r="F4574" s="317">
        <v>6258.75</v>
      </c>
      <c r="G4574" s="318">
        <v>39570</v>
      </c>
      <c r="H4574" s="318">
        <v>39350</v>
      </c>
      <c r="I4574" s="318">
        <v>48549</v>
      </c>
      <c r="J4574" s="315"/>
      <c r="K4574" s="315">
        <v>8474</v>
      </c>
      <c r="L4574" s="315" t="s">
        <v>2672</v>
      </c>
      <c r="M4574" s="315" t="s">
        <v>784</v>
      </c>
      <c r="N4574" s="315" t="s">
        <v>755</v>
      </c>
      <c r="O4574" s="315"/>
      <c r="P4574" s="315"/>
      <c r="Q4574" s="315"/>
    </row>
    <row r="4575" spans="1:17">
      <c r="A4575" s="315" t="s">
        <v>755</v>
      </c>
      <c r="B4575" s="315" t="s">
        <v>2095</v>
      </c>
      <c r="C4575" s="315" t="s">
        <v>2098</v>
      </c>
      <c r="D4575" s="316">
        <v>6.9</v>
      </c>
      <c r="E4575" s="317">
        <v>4333</v>
      </c>
      <c r="F4575" s="317">
        <v>2715.0699999999997</v>
      </c>
      <c r="G4575" s="318">
        <v>39570</v>
      </c>
      <c r="H4575" s="318">
        <v>40053</v>
      </c>
      <c r="I4575" s="318">
        <v>49309</v>
      </c>
      <c r="J4575" s="315"/>
      <c r="K4575" s="315">
        <v>3204</v>
      </c>
      <c r="L4575" s="315" t="s">
        <v>2749</v>
      </c>
      <c r="M4575" s="315" t="s">
        <v>764</v>
      </c>
      <c r="N4575" s="315" t="s">
        <v>755</v>
      </c>
      <c r="O4575" s="315"/>
      <c r="P4575" s="315"/>
      <c r="Q4575" s="315"/>
    </row>
    <row r="4576" spans="1:17">
      <c r="A4576" s="315" t="s">
        <v>755</v>
      </c>
      <c r="B4576" s="315" t="s">
        <v>2095</v>
      </c>
      <c r="C4576" s="315" t="s">
        <v>2098</v>
      </c>
      <c r="D4576" s="316">
        <v>6.9</v>
      </c>
      <c r="E4576" s="317">
        <v>6878</v>
      </c>
      <c r="F4576" s="317">
        <v>5158.5</v>
      </c>
      <c r="G4576" s="318">
        <v>39570</v>
      </c>
      <c r="H4576" s="318">
        <v>39594</v>
      </c>
      <c r="I4576" s="318">
        <v>48914</v>
      </c>
      <c r="J4576" s="315"/>
      <c r="K4576" s="315">
        <v>3930</v>
      </c>
      <c r="L4576" s="315" t="s">
        <v>1687</v>
      </c>
      <c r="M4576" s="315" t="s">
        <v>754</v>
      </c>
      <c r="N4576" s="315" t="s">
        <v>755</v>
      </c>
      <c r="O4576" s="315"/>
      <c r="P4576" s="315"/>
      <c r="Q4576" s="315"/>
    </row>
    <row r="4577" spans="1:17">
      <c r="A4577" s="315" t="s">
        <v>755</v>
      </c>
      <c r="B4577" s="315" t="s">
        <v>2095</v>
      </c>
      <c r="C4577" s="315" t="s">
        <v>2098</v>
      </c>
      <c r="D4577" s="316">
        <v>6.9</v>
      </c>
      <c r="E4577" s="317">
        <v>7762</v>
      </c>
      <c r="F4577" s="317">
        <v>5821.5</v>
      </c>
      <c r="G4577" s="318">
        <v>39570</v>
      </c>
      <c r="H4577" s="318">
        <v>40129</v>
      </c>
      <c r="I4577" s="318">
        <v>49309</v>
      </c>
      <c r="J4577" s="315"/>
      <c r="K4577" s="315">
        <v>1417</v>
      </c>
      <c r="L4577" s="315" t="s">
        <v>3758</v>
      </c>
      <c r="M4577" s="315" t="s">
        <v>766</v>
      </c>
      <c r="N4577" s="315" t="s">
        <v>755</v>
      </c>
      <c r="O4577" s="315"/>
      <c r="P4577" s="315"/>
      <c r="Q4577" s="315"/>
    </row>
    <row r="4578" spans="1:17">
      <c r="A4578" s="315" t="s">
        <v>755</v>
      </c>
      <c r="B4578" s="315" t="s">
        <v>2095</v>
      </c>
      <c r="C4578" s="315" t="s">
        <v>2098</v>
      </c>
      <c r="D4578" s="316">
        <v>6.9</v>
      </c>
      <c r="E4578" s="317">
        <v>6710</v>
      </c>
      <c r="F4578" s="317">
        <v>5032.5</v>
      </c>
      <c r="G4578" s="318">
        <v>39570</v>
      </c>
      <c r="H4578" s="318">
        <v>39962</v>
      </c>
      <c r="I4578" s="318">
        <v>49309</v>
      </c>
      <c r="J4578" s="315"/>
      <c r="K4578" s="315">
        <v>7000</v>
      </c>
      <c r="L4578" s="315" t="s">
        <v>1644</v>
      </c>
      <c r="M4578" s="315" t="s">
        <v>966</v>
      </c>
      <c r="N4578" s="315" t="s">
        <v>755</v>
      </c>
      <c r="O4578" s="315"/>
      <c r="P4578" s="315"/>
      <c r="Q4578" s="315"/>
    </row>
    <row r="4579" spans="1:17">
      <c r="A4579" s="315" t="s">
        <v>755</v>
      </c>
      <c r="B4579" s="315" t="s">
        <v>2095</v>
      </c>
      <c r="C4579" s="315" t="s">
        <v>2098</v>
      </c>
      <c r="D4579" s="316">
        <v>6.9</v>
      </c>
      <c r="E4579" s="317">
        <v>6758</v>
      </c>
      <c r="F4579" s="317">
        <v>4257.54</v>
      </c>
      <c r="G4579" s="318">
        <v>39603</v>
      </c>
      <c r="H4579" s="318">
        <v>39554</v>
      </c>
      <c r="I4579" s="318">
        <v>48944</v>
      </c>
      <c r="J4579" s="315"/>
      <c r="K4579" s="315">
        <v>4614</v>
      </c>
      <c r="L4579" s="315" t="s">
        <v>2969</v>
      </c>
      <c r="M4579" s="315" t="s">
        <v>1296</v>
      </c>
      <c r="N4579" s="315" t="s">
        <v>755</v>
      </c>
      <c r="O4579" s="315"/>
      <c r="P4579" s="315"/>
      <c r="Q4579" s="315"/>
    </row>
    <row r="4580" spans="1:17">
      <c r="A4580" s="315" t="s">
        <v>750</v>
      </c>
      <c r="B4580" s="315" t="s">
        <v>2095</v>
      </c>
      <c r="C4580" s="315" t="s">
        <v>2098</v>
      </c>
      <c r="D4580" s="316">
        <v>6.9</v>
      </c>
      <c r="E4580" s="317">
        <v>5216</v>
      </c>
      <c r="F4580" s="317">
        <v>2970.23</v>
      </c>
      <c r="G4580" s="318">
        <v>39639</v>
      </c>
      <c r="H4580" s="318">
        <v>40316</v>
      </c>
      <c r="I4580" s="318">
        <v>49674</v>
      </c>
      <c r="J4580" s="315"/>
      <c r="K4580" s="315">
        <v>9113</v>
      </c>
      <c r="L4580" s="315" t="s">
        <v>2940</v>
      </c>
      <c r="M4580" s="315" t="s">
        <v>770</v>
      </c>
      <c r="N4580" s="315" t="s">
        <v>750</v>
      </c>
      <c r="O4580" s="315"/>
      <c r="P4580" s="315"/>
      <c r="Q4580" s="315"/>
    </row>
    <row r="4581" spans="1:17">
      <c r="A4581" s="315" t="s">
        <v>755</v>
      </c>
      <c r="B4581" s="315" t="s">
        <v>2095</v>
      </c>
      <c r="C4581" s="315" t="s">
        <v>2096</v>
      </c>
      <c r="D4581" s="316">
        <v>6.9</v>
      </c>
      <c r="E4581" s="317">
        <v>7151</v>
      </c>
      <c r="F4581" s="317">
        <v>4233.3900000000003</v>
      </c>
      <c r="G4581" s="318">
        <v>39651</v>
      </c>
      <c r="H4581" s="318">
        <v>40907</v>
      </c>
      <c r="I4581" s="318">
        <v>50040</v>
      </c>
      <c r="J4581" s="315"/>
      <c r="K4581" s="315">
        <v>6722</v>
      </c>
      <c r="L4581" s="315" t="s">
        <v>3759</v>
      </c>
      <c r="M4581" s="315" t="s">
        <v>811</v>
      </c>
      <c r="N4581" s="315" t="s">
        <v>755</v>
      </c>
      <c r="O4581" s="315"/>
      <c r="P4581" s="315"/>
      <c r="Q4581" s="315"/>
    </row>
    <row r="4582" spans="1:17">
      <c r="A4582" s="315" t="s">
        <v>755</v>
      </c>
      <c r="B4582" s="315" t="s">
        <v>2095</v>
      </c>
      <c r="C4582" s="315" t="s">
        <v>2098</v>
      </c>
      <c r="D4582" s="316">
        <v>6.9</v>
      </c>
      <c r="E4582" s="317">
        <v>7760</v>
      </c>
      <c r="F4582" s="317">
        <v>5820</v>
      </c>
      <c r="G4582" s="318">
        <v>39661</v>
      </c>
      <c r="H4582" s="318">
        <v>39918</v>
      </c>
      <c r="I4582" s="318">
        <v>49279</v>
      </c>
      <c r="J4582" s="315"/>
      <c r="K4582" s="315">
        <v>7000</v>
      </c>
      <c r="L4582" s="315" t="s">
        <v>1644</v>
      </c>
      <c r="M4582" s="315" t="s">
        <v>966</v>
      </c>
      <c r="N4582" s="315" t="s">
        <v>755</v>
      </c>
      <c r="O4582" s="315"/>
      <c r="P4582" s="315"/>
      <c r="Q4582" s="315"/>
    </row>
    <row r="4583" spans="1:17">
      <c r="A4583" s="315" t="s">
        <v>755</v>
      </c>
      <c r="B4583" s="315" t="s">
        <v>2095</v>
      </c>
      <c r="C4583" s="315" t="s">
        <v>2098</v>
      </c>
      <c r="D4583" s="316">
        <v>6.9</v>
      </c>
      <c r="E4583" s="317">
        <v>7645</v>
      </c>
      <c r="F4583" s="317">
        <v>5733.75</v>
      </c>
      <c r="G4583" s="318">
        <v>39672</v>
      </c>
      <c r="H4583" s="318">
        <v>39801</v>
      </c>
      <c r="I4583" s="318">
        <v>48914</v>
      </c>
      <c r="J4583" s="315"/>
      <c r="K4583" s="315">
        <v>6652</v>
      </c>
      <c r="L4583" s="315" t="s">
        <v>2590</v>
      </c>
      <c r="M4583" s="315" t="s">
        <v>811</v>
      </c>
      <c r="N4583" s="315" t="s">
        <v>755</v>
      </c>
      <c r="O4583" s="315"/>
      <c r="P4583" s="315"/>
      <c r="Q4583" s="315"/>
    </row>
    <row r="4584" spans="1:17">
      <c r="A4584" s="315" t="s">
        <v>755</v>
      </c>
      <c r="B4584" s="315" t="s">
        <v>2095</v>
      </c>
      <c r="C4584" s="315" t="s">
        <v>2098</v>
      </c>
      <c r="D4584" s="316">
        <v>6.9</v>
      </c>
      <c r="E4584" s="317">
        <v>7070</v>
      </c>
      <c r="F4584" s="317">
        <v>5302.5</v>
      </c>
      <c r="G4584" s="318">
        <v>39734</v>
      </c>
      <c r="H4584" s="318">
        <v>39734</v>
      </c>
      <c r="I4584" s="318">
        <v>48944</v>
      </c>
      <c r="J4584" s="315"/>
      <c r="K4584" s="315">
        <v>5612</v>
      </c>
      <c r="L4584" s="315" t="s">
        <v>3378</v>
      </c>
      <c r="M4584" s="315" t="s">
        <v>776</v>
      </c>
      <c r="N4584" s="315" t="s">
        <v>755</v>
      </c>
      <c r="O4584" s="315"/>
      <c r="P4584" s="315"/>
      <c r="Q4584" s="315"/>
    </row>
    <row r="4585" spans="1:17">
      <c r="A4585" s="315" t="s">
        <v>755</v>
      </c>
      <c r="B4585" s="315" t="s">
        <v>2095</v>
      </c>
      <c r="C4585" s="315" t="s">
        <v>2098</v>
      </c>
      <c r="D4585" s="316">
        <v>6.9</v>
      </c>
      <c r="E4585" s="317">
        <v>6547</v>
      </c>
      <c r="F4585" s="317">
        <v>4910.25</v>
      </c>
      <c r="G4585" s="318">
        <v>39777</v>
      </c>
      <c r="H4585" s="318">
        <v>40052</v>
      </c>
      <c r="I4585" s="318">
        <v>49309</v>
      </c>
      <c r="J4585" s="315"/>
      <c r="K4585" s="315">
        <v>6102</v>
      </c>
      <c r="L4585" s="315" t="s">
        <v>2109</v>
      </c>
      <c r="M4585" s="315" t="s">
        <v>788</v>
      </c>
      <c r="N4585" s="315" t="s">
        <v>755</v>
      </c>
      <c r="O4585" s="315"/>
      <c r="P4585" s="315"/>
      <c r="Q4585" s="315"/>
    </row>
    <row r="4586" spans="1:17">
      <c r="A4586" s="315" t="s">
        <v>755</v>
      </c>
      <c r="B4586" s="315" t="s">
        <v>2095</v>
      </c>
      <c r="C4586" s="315" t="s">
        <v>2098</v>
      </c>
      <c r="D4586" s="316">
        <v>6.9</v>
      </c>
      <c r="E4586" s="317">
        <v>6399</v>
      </c>
      <c r="F4586" s="317">
        <v>4799.25</v>
      </c>
      <c r="G4586" s="318">
        <v>39787</v>
      </c>
      <c r="H4586" s="318">
        <v>40175</v>
      </c>
      <c r="I4586" s="318">
        <v>49309</v>
      </c>
      <c r="J4586" s="315"/>
      <c r="K4586" s="315">
        <v>6044</v>
      </c>
      <c r="L4586" s="315" t="s">
        <v>2499</v>
      </c>
      <c r="M4586" s="315" t="s">
        <v>788</v>
      </c>
      <c r="N4586" s="315" t="s">
        <v>755</v>
      </c>
      <c r="O4586" s="315"/>
      <c r="P4586" s="315"/>
      <c r="Q4586" s="315"/>
    </row>
    <row r="4587" spans="1:17">
      <c r="A4587" s="315" t="s">
        <v>755</v>
      </c>
      <c r="B4587" s="315" t="s">
        <v>2095</v>
      </c>
      <c r="C4587" s="315" t="s">
        <v>2096</v>
      </c>
      <c r="D4587" s="316">
        <v>6.9</v>
      </c>
      <c r="E4587" s="317">
        <v>6643</v>
      </c>
      <c r="F4587" s="317">
        <v>3241.78</v>
      </c>
      <c r="G4587" s="318">
        <v>39829</v>
      </c>
      <c r="H4587" s="318">
        <v>41033</v>
      </c>
      <c r="I4587" s="318">
        <v>50405</v>
      </c>
      <c r="J4587" s="315"/>
      <c r="K4587" s="315">
        <v>6877</v>
      </c>
      <c r="L4587" s="315" t="s">
        <v>2668</v>
      </c>
      <c r="M4587" s="315" t="s">
        <v>811</v>
      </c>
      <c r="N4587" s="315" t="s">
        <v>755</v>
      </c>
      <c r="O4587" s="315"/>
      <c r="P4587" s="315"/>
      <c r="Q4587" s="315"/>
    </row>
    <row r="4588" spans="1:17">
      <c r="A4588" s="315" t="s">
        <v>755</v>
      </c>
      <c r="B4588" s="315" t="s">
        <v>2095</v>
      </c>
      <c r="C4588" s="315" t="s">
        <v>2098</v>
      </c>
      <c r="D4588" s="316">
        <v>6.9</v>
      </c>
      <c r="E4588" s="317">
        <v>6280</v>
      </c>
      <c r="F4588" s="317">
        <v>4710</v>
      </c>
      <c r="G4588" s="318">
        <v>39847</v>
      </c>
      <c r="H4588" s="318">
        <v>39860</v>
      </c>
      <c r="I4588" s="318">
        <v>49309</v>
      </c>
      <c r="J4588" s="315"/>
      <c r="K4588" s="315">
        <v>5210</v>
      </c>
      <c r="L4588" s="315" t="s">
        <v>1348</v>
      </c>
      <c r="M4588" s="315" t="s">
        <v>776</v>
      </c>
      <c r="N4588" s="315" t="s">
        <v>755</v>
      </c>
      <c r="O4588" s="315"/>
      <c r="P4588" s="315"/>
      <c r="Q4588" s="315"/>
    </row>
    <row r="4589" spans="1:17">
      <c r="A4589" s="315" t="s">
        <v>750</v>
      </c>
      <c r="B4589" s="315" t="s">
        <v>2095</v>
      </c>
      <c r="C4589" s="315" t="s">
        <v>2096</v>
      </c>
      <c r="D4589" s="316">
        <v>6.9</v>
      </c>
      <c r="E4589" s="317">
        <v>5044</v>
      </c>
      <c r="F4589" s="317">
        <v>4539.5999999999995</v>
      </c>
      <c r="G4589" s="318">
        <v>39856</v>
      </c>
      <c r="H4589" s="318">
        <v>39892</v>
      </c>
      <c r="I4589" s="318">
        <v>49309</v>
      </c>
      <c r="J4589" s="315"/>
      <c r="K4589" s="315">
        <v>9426</v>
      </c>
      <c r="L4589" s="315" t="s">
        <v>2589</v>
      </c>
      <c r="M4589" s="315" t="s">
        <v>781</v>
      </c>
      <c r="N4589" s="315" t="s">
        <v>750</v>
      </c>
      <c r="O4589" s="315"/>
      <c r="P4589" s="315"/>
      <c r="Q4589" s="315"/>
    </row>
    <row r="4590" spans="1:17">
      <c r="A4590" s="315" t="s">
        <v>750</v>
      </c>
      <c r="B4590" s="315" t="s">
        <v>2095</v>
      </c>
      <c r="C4590" s="315" t="s">
        <v>2098</v>
      </c>
      <c r="D4590" s="316">
        <v>6.9</v>
      </c>
      <c r="E4590" s="317">
        <v>3918</v>
      </c>
      <c r="F4590" s="317">
        <v>2720.8300000000004</v>
      </c>
      <c r="G4590" s="318">
        <v>39925</v>
      </c>
      <c r="H4590" s="318">
        <v>40078</v>
      </c>
      <c r="I4590" s="318">
        <v>49309</v>
      </c>
      <c r="J4590" s="315"/>
      <c r="K4590" s="315">
        <v>6500</v>
      </c>
      <c r="L4590" s="315" t="s">
        <v>2106</v>
      </c>
      <c r="M4590" s="315" t="s">
        <v>811</v>
      </c>
      <c r="N4590" s="315" t="s">
        <v>750</v>
      </c>
      <c r="O4590" s="315"/>
      <c r="P4590" s="315"/>
      <c r="Q4590" s="315"/>
    </row>
    <row r="4591" spans="1:17">
      <c r="A4591" s="315" t="s">
        <v>755</v>
      </c>
      <c r="B4591" s="315" t="s">
        <v>2095</v>
      </c>
      <c r="C4591" s="315" t="s">
        <v>2096</v>
      </c>
      <c r="D4591" s="316">
        <v>6.9</v>
      </c>
      <c r="E4591" s="317">
        <v>8941</v>
      </c>
      <c r="F4591" s="317">
        <v>4363.21</v>
      </c>
      <c r="G4591" s="318">
        <v>39944</v>
      </c>
      <c r="H4591" s="318">
        <v>41136</v>
      </c>
      <c r="I4591" s="318">
        <v>50405</v>
      </c>
      <c r="J4591" s="315"/>
      <c r="K4591" s="315">
        <v>3652</v>
      </c>
      <c r="L4591" s="315" t="s">
        <v>2326</v>
      </c>
      <c r="M4591" s="315" t="s">
        <v>764</v>
      </c>
      <c r="N4591" s="315" t="s">
        <v>755</v>
      </c>
      <c r="O4591" s="315"/>
      <c r="P4591" s="315"/>
      <c r="Q4591" s="315"/>
    </row>
    <row r="4592" spans="1:17">
      <c r="A4592" s="315" t="s">
        <v>755</v>
      </c>
      <c r="B4592" s="315" t="s">
        <v>2095</v>
      </c>
      <c r="C4592" s="315" t="s">
        <v>2096</v>
      </c>
      <c r="D4592" s="316">
        <v>6.9</v>
      </c>
      <c r="E4592" s="317">
        <v>8110</v>
      </c>
      <c r="F4592" s="317">
        <v>5985.18</v>
      </c>
      <c r="G4592" s="318">
        <v>39967</v>
      </c>
      <c r="H4592" s="318">
        <v>40382</v>
      </c>
      <c r="I4592" s="318">
        <v>49674</v>
      </c>
      <c r="J4592" s="315"/>
      <c r="K4592" s="315">
        <v>7551</v>
      </c>
      <c r="L4592" s="315" t="s">
        <v>3760</v>
      </c>
      <c r="M4592" s="315" t="s">
        <v>966</v>
      </c>
      <c r="N4592" s="315" t="s">
        <v>755</v>
      </c>
      <c r="O4592" s="315"/>
      <c r="P4592" s="315"/>
      <c r="Q4592" s="315"/>
    </row>
    <row r="4593" spans="1:17">
      <c r="A4593" s="315" t="s">
        <v>755</v>
      </c>
      <c r="B4593" s="315" t="s">
        <v>2095</v>
      </c>
      <c r="C4593" s="315" t="s">
        <v>2096</v>
      </c>
      <c r="D4593" s="316">
        <v>6.9</v>
      </c>
      <c r="E4593" s="317">
        <v>4314</v>
      </c>
      <c r="F4593" s="317">
        <v>3183.73</v>
      </c>
      <c r="G4593" s="318">
        <v>40054</v>
      </c>
      <c r="H4593" s="318">
        <v>40225</v>
      </c>
      <c r="I4593" s="318">
        <v>49674</v>
      </c>
      <c r="J4593" s="315"/>
      <c r="K4593" s="315">
        <v>5630</v>
      </c>
      <c r="L4593" s="315" t="s">
        <v>3208</v>
      </c>
      <c r="M4593" s="315" t="s">
        <v>776</v>
      </c>
      <c r="N4593" s="315" t="s">
        <v>755</v>
      </c>
      <c r="O4593" s="315"/>
      <c r="P4593" s="315"/>
      <c r="Q4593" s="315"/>
    </row>
    <row r="4594" spans="1:17">
      <c r="A4594" s="315" t="s">
        <v>755</v>
      </c>
      <c r="B4594" s="315" t="s">
        <v>2095</v>
      </c>
      <c r="C4594" s="315" t="s">
        <v>2098</v>
      </c>
      <c r="D4594" s="316">
        <v>6.9</v>
      </c>
      <c r="E4594" s="317">
        <v>7100</v>
      </c>
      <c r="F4594" s="317">
        <v>5325</v>
      </c>
      <c r="G4594" s="318">
        <v>40129</v>
      </c>
      <c r="H4594" s="318">
        <v>40128</v>
      </c>
      <c r="I4594" s="318">
        <v>49309</v>
      </c>
      <c r="J4594" s="315"/>
      <c r="K4594" s="315">
        <v>3280</v>
      </c>
      <c r="L4594" s="315" t="s">
        <v>3480</v>
      </c>
      <c r="M4594" s="315" t="s">
        <v>761</v>
      </c>
      <c r="N4594" s="315" t="s">
        <v>755</v>
      </c>
      <c r="O4594" s="315"/>
      <c r="P4594" s="315"/>
      <c r="Q4594" s="315"/>
    </row>
    <row r="4595" spans="1:17">
      <c r="A4595" s="315" t="s">
        <v>755</v>
      </c>
      <c r="B4595" s="315" t="s">
        <v>2095</v>
      </c>
      <c r="C4595" s="315" t="s">
        <v>2098</v>
      </c>
      <c r="D4595" s="316">
        <v>6.9</v>
      </c>
      <c r="E4595" s="317">
        <v>6318</v>
      </c>
      <c r="F4595" s="317">
        <v>4024.57</v>
      </c>
      <c r="G4595" s="318">
        <v>40158</v>
      </c>
      <c r="H4595" s="318">
        <v>40072</v>
      </c>
      <c r="I4595" s="318">
        <v>49309</v>
      </c>
      <c r="J4595" s="315"/>
      <c r="K4595" s="315">
        <v>9032</v>
      </c>
      <c r="L4595" s="315" t="s">
        <v>3017</v>
      </c>
      <c r="M4595" s="315" t="s">
        <v>770</v>
      </c>
      <c r="N4595" s="315" t="s">
        <v>755</v>
      </c>
      <c r="O4595" s="315"/>
      <c r="P4595" s="315"/>
      <c r="Q4595" s="315"/>
    </row>
    <row r="4596" spans="1:17">
      <c r="A4596" s="315" t="s">
        <v>755</v>
      </c>
      <c r="B4596" s="315" t="s">
        <v>2095</v>
      </c>
      <c r="C4596" s="315" t="s">
        <v>2098</v>
      </c>
      <c r="D4596" s="316">
        <v>6.9</v>
      </c>
      <c r="E4596" s="317">
        <v>7224</v>
      </c>
      <c r="F4596" s="317">
        <v>4442.7700000000004</v>
      </c>
      <c r="G4596" s="318">
        <v>40269</v>
      </c>
      <c r="H4596" s="318">
        <v>40380</v>
      </c>
      <c r="I4596" s="318">
        <v>49674</v>
      </c>
      <c r="J4596" s="315"/>
      <c r="K4596" s="315">
        <v>4500</v>
      </c>
      <c r="L4596" s="315" t="s">
        <v>320</v>
      </c>
      <c r="M4596" s="315" t="s">
        <v>1296</v>
      </c>
      <c r="N4596" s="315" t="s">
        <v>755</v>
      </c>
      <c r="O4596" s="315"/>
      <c r="P4596" s="315"/>
      <c r="Q4596" s="315"/>
    </row>
    <row r="4597" spans="1:17">
      <c r="A4597" s="315" t="s">
        <v>750</v>
      </c>
      <c r="B4597" s="315" t="s">
        <v>2095</v>
      </c>
      <c r="C4597" s="315" t="s">
        <v>2098</v>
      </c>
      <c r="D4597" s="316">
        <v>6.9</v>
      </c>
      <c r="E4597" s="317">
        <v>6618.01</v>
      </c>
      <c r="F4597" s="317">
        <v>3768.6099999999997</v>
      </c>
      <c r="G4597" s="318">
        <v>40360</v>
      </c>
      <c r="H4597" s="318">
        <v>40466</v>
      </c>
      <c r="I4597" s="318">
        <v>49674</v>
      </c>
      <c r="J4597" s="315"/>
      <c r="K4597" s="315">
        <v>8942</v>
      </c>
      <c r="L4597" s="315" t="s">
        <v>3723</v>
      </c>
      <c r="M4597" s="315" t="s">
        <v>784</v>
      </c>
      <c r="N4597" s="315" t="s">
        <v>750</v>
      </c>
      <c r="O4597" s="315"/>
      <c r="P4597" s="315"/>
      <c r="Q4597" s="315"/>
    </row>
    <row r="4598" spans="1:17">
      <c r="A4598" s="315" t="s">
        <v>755</v>
      </c>
      <c r="B4598" s="315" t="s">
        <v>2095</v>
      </c>
      <c r="C4598" s="315" t="s">
        <v>2098</v>
      </c>
      <c r="D4598" s="316">
        <v>6.9</v>
      </c>
      <c r="E4598" s="317">
        <v>5903</v>
      </c>
      <c r="F4598" s="317">
        <v>3630.3500000000004</v>
      </c>
      <c r="G4598" s="318">
        <v>40392</v>
      </c>
      <c r="H4598" s="318">
        <v>40382</v>
      </c>
      <c r="I4598" s="318">
        <v>49674</v>
      </c>
      <c r="J4598" s="315"/>
      <c r="K4598" s="315">
        <v>5408</v>
      </c>
      <c r="L4598" s="315" t="s">
        <v>3761</v>
      </c>
      <c r="M4598" s="315" t="s">
        <v>776</v>
      </c>
      <c r="N4598" s="315" t="s">
        <v>755</v>
      </c>
      <c r="O4598" s="315"/>
      <c r="P4598" s="315"/>
      <c r="Q4598" s="315"/>
    </row>
    <row r="4599" spans="1:17">
      <c r="A4599" s="315" t="s">
        <v>755</v>
      </c>
      <c r="B4599" s="319" t="s">
        <v>2095</v>
      </c>
      <c r="C4599" s="319" t="s">
        <v>2098</v>
      </c>
      <c r="D4599" s="320">
        <v>6.9</v>
      </c>
      <c r="E4599" s="317">
        <v>6710</v>
      </c>
      <c r="F4599" s="317">
        <v>4951.97</v>
      </c>
      <c r="G4599" s="321">
        <v>40411</v>
      </c>
      <c r="H4599" s="321">
        <v>40536</v>
      </c>
      <c r="I4599" s="321">
        <v>49674</v>
      </c>
      <c r="J4599" s="319"/>
      <c r="K4599" s="322">
        <v>8617</v>
      </c>
      <c r="L4599" s="319" t="s">
        <v>2347</v>
      </c>
      <c r="M4599" s="319" t="s">
        <v>784</v>
      </c>
      <c r="N4599" s="315" t="s">
        <v>755</v>
      </c>
      <c r="O4599" s="319"/>
      <c r="P4599" s="319"/>
      <c r="Q4599" s="319"/>
    </row>
    <row r="4600" spans="1:17">
      <c r="A4600" s="315" t="s">
        <v>755</v>
      </c>
      <c r="B4600" s="315" t="s">
        <v>2095</v>
      </c>
      <c r="C4600" s="315" t="s">
        <v>2098</v>
      </c>
      <c r="D4600" s="316">
        <v>6.9</v>
      </c>
      <c r="E4600" s="317">
        <v>6483</v>
      </c>
      <c r="F4600" s="317">
        <v>3987.0599999999995</v>
      </c>
      <c r="G4600" s="318">
        <v>40526</v>
      </c>
      <c r="H4600" s="318">
        <v>40527</v>
      </c>
      <c r="I4600" s="318">
        <v>49674</v>
      </c>
      <c r="J4600" s="315"/>
      <c r="K4600" s="315">
        <v>7000</v>
      </c>
      <c r="L4600" s="315" t="s">
        <v>1644</v>
      </c>
      <c r="M4600" s="315" t="s">
        <v>966</v>
      </c>
      <c r="N4600" s="315" t="s">
        <v>755</v>
      </c>
      <c r="O4600" s="315"/>
      <c r="P4600" s="315"/>
      <c r="Q4600" s="315"/>
    </row>
    <row r="4601" spans="1:17">
      <c r="A4601" s="315" t="s">
        <v>755</v>
      </c>
      <c r="B4601" s="315" t="s">
        <v>2095</v>
      </c>
      <c r="C4601" s="315" t="s">
        <v>2098</v>
      </c>
      <c r="D4601" s="316">
        <v>6.9</v>
      </c>
      <c r="E4601" s="317">
        <v>6823</v>
      </c>
      <c r="F4601" s="317">
        <v>3295.5200000000004</v>
      </c>
      <c r="G4601" s="318">
        <v>40632</v>
      </c>
      <c r="H4601" s="318">
        <v>40741</v>
      </c>
      <c r="I4601" s="318">
        <v>50040</v>
      </c>
      <c r="J4601" s="315"/>
      <c r="K4601" s="315">
        <v>8877</v>
      </c>
      <c r="L4601" s="315" t="s">
        <v>772</v>
      </c>
      <c r="M4601" s="315" t="s">
        <v>770</v>
      </c>
      <c r="N4601" s="315" t="s">
        <v>755</v>
      </c>
      <c r="O4601" s="315"/>
      <c r="P4601" s="315"/>
      <c r="Q4601" s="315"/>
    </row>
    <row r="4602" spans="1:17">
      <c r="A4602" s="315" t="s">
        <v>750</v>
      </c>
      <c r="B4602" s="315" t="s">
        <v>2095</v>
      </c>
      <c r="C4602" s="315" t="s">
        <v>2096</v>
      </c>
      <c r="D4602" s="316">
        <v>6.9</v>
      </c>
      <c r="E4602" s="317">
        <v>6117</v>
      </c>
      <c r="F4602" s="317">
        <v>3621.2599999999998</v>
      </c>
      <c r="G4602" s="318">
        <v>40679</v>
      </c>
      <c r="H4602" s="318">
        <v>40829</v>
      </c>
      <c r="I4602" s="318">
        <v>50040</v>
      </c>
      <c r="J4602" s="315"/>
      <c r="K4602" s="315">
        <v>3773</v>
      </c>
      <c r="L4602" s="315" t="s">
        <v>3053</v>
      </c>
      <c r="M4602" s="315" t="s">
        <v>764</v>
      </c>
      <c r="N4602" s="315" t="s">
        <v>750</v>
      </c>
      <c r="O4602" s="315"/>
      <c r="P4602" s="315"/>
      <c r="Q4602" s="315"/>
    </row>
    <row r="4603" spans="1:17">
      <c r="A4603" s="315" t="s">
        <v>755</v>
      </c>
      <c r="B4603" s="319" t="s">
        <v>2095</v>
      </c>
      <c r="C4603" s="319" t="s">
        <v>2098</v>
      </c>
      <c r="D4603" s="320">
        <v>6.9</v>
      </c>
      <c r="E4603" s="317">
        <v>6586</v>
      </c>
      <c r="F4603" s="317">
        <v>3181.04</v>
      </c>
      <c r="G4603" s="321">
        <v>40693</v>
      </c>
      <c r="H4603" s="321">
        <v>40774</v>
      </c>
      <c r="I4603" s="321">
        <v>50040</v>
      </c>
      <c r="J4603" s="319"/>
      <c r="K4603" s="322">
        <v>1355</v>
      </c>
      <c r="L4603" s="319" t="s">
        <v>3762</v>
      </c>
      <c r="M4603" s="319" t="s">
        <v>766</v>
      </c>
      <c r="N4603" s="315" t="s">
        <v>755</v>
      </c>
      <c r="O4603" s="319"/>
      <c r="P4603" s="319"/>
      <c r="Q4603" s="319"/>
    </row>
    <row r="4604" spans="1:17">
      <c r="A4604" s="315" t="s">
        <v>755</v>
      </c>
      <c r="B4604" s="315" t="s">
        <v>2095</v>
      </c>
      <c r="C4604" s="315" t="s">
        <v>2098</v>
      </c>
      <c r="D4604" s="316">
        <v>6.9</v>
      </c>
      <c r="E4604" s="317">
        <v>4016.67</v>
      </c>
      <c r="F4604" s="317">
        <v>1940.0600000000002</v>
      </c>
      <c r="G4604" s="318">
        <v>40854</v>
      </c>
      <c r="H4604" s="318">
        <v>40886</v>
      </c>
      <c r="I4604" s="318">
        <v>50040</v>
      </c>
      <c r="J4604" s="315"/>
      <c r="K4604" s="315">
        <v>9450</v>
      </c>
      <c r="L4604" s="315" t="s">
        <v>2741</v>
      </c>
      <c r="M4604" s="315" t="s">
        <v>770</v>
      </c>
      <c r="N4604" s="315" t="s">
        <v>755</v>
      </c>
      <c r="O4604" s="315"/>
      <c r="P4604" s="315"/>
      <c r="Q4604" s="315"/>
    </row>
    <row r="4605" spans="1:17">
      <c r="A4605" s="315" t="s">
        <v>755</v>
      </c>
      <c r="B4605" s="315" t="s">
        <v>2095</v>
      </c>
      <c r="C4605" s="315" t="s">
        <v>2098</v>
      </c>
      <c r="D4605" s="316">
        <v>6.91</v>
      </c>
      <c r="E4605" s="317">
        <v>7494</v>
      </c>
      <c r="F4605" s="317">
        <v>3679.56</v>
      </c>
      <c r="G4605" s="318">
        <v>39570</v>
      </c>
      <c r="H4605" s="318">
        <v>39773</v>
      </c>
      <c r="I4605" s="318">
        <v>48944</v>
      </c>
      <c r="J4605" s="315"/>
      <c r="K4605" s="315">
        <v>3652</v>
      </c>
      <c r="L4605" s="315" t="s">
        <v>2326</v>
      </c>
      <c r="M4605" s="315" t="s">
        <v>764</v>
      </c>
      <c r="N4605" s="315" t="s">
        <v>755</v>
      </c>
      <c r="O4605" s="315"/>
      <c r="P4605" s="315"/>
      <c r="Q4605" s="315"/>
    </row>
    <row r="4606" spans="1:17">
      <c r="A4606" s="315" t="s">
        <v>755</v>
      </c>
      <c r="B4606" s="315" t="s">
        <v>2095</v>
      </c>
      <c r="C4606" s="315" t="s">
        <v>2098</v>
      </c>
      <c r="D4606" s="316">
        <v>6.96</v>
      </c>
      <c r="E4606" s="317">
        <v>5223.01</v>
      </c>
      <c r="F4606" s="317">
        <v>2083.98</v>
      </c>
      <c r="G4606" s="318">
        <v>40689</v>
      </c>
      <c r="H4606" s="318">
        <v>41135</v>
      </c>
      <c r="I4606" s="318">
        <v>50405</v>
      </c>
      <c r="J4606" s="315"/>
      <c r="K4606" s="315">
        <v>8105</v>
      </c>
      <c r="L4606" s="315" t="s">
        <v>3553</v>
      </c>
      <c r="M4606" s="315" t="s">
        <v>784</v>
      </c>
      <c r="N4606" s="315" t="s">
        <v>755</v>
      </c>
      <c r="O4606" s="315"/>
      <c r="P4606" s="315"/>
      <c r="Q4606" s="315"/>
    </row>
    <row r="4607" spans="1:17">
      <c r="A4607" s="315" t="s">
        <v>755</v>
      </c>
      <c r="B4607" s="315" t="s">
        <v>2095</v>
      </c>
      <c r="C4607" s="315" t="s">
        <v>2098</v>
      </c>
      <c r="D4607" s="316">
        <v>6.96</v>
      </c>
      <c r="E4607" s="317">
        <v>6978.1200000000008</v>
      </c>
      <c r="F4607" s="317">
        <v>3370.4299999999994</v>
      </c>
      <c r="G4607" s="318">
        <v>40714</v>
      </c>
      <c r="H4607" s="318">
        <v>40900</v>
      </c>
      <c r="I4607" s="318">
        <v>50040</v>
      </c>
      <c r="J4607" s="315"/>
      <c r="K4607" s="315">
        <v>8400</v>
      </c>
      <c r="L4607" s="315" t="s">
        <v>2085</v>
      </c>
      <c r="M4607" s="315" t="s">
        <v>784</v>
      </c>
      <c r="N4607" s="315" t="s">
        <v>755</v>
      </c>
      <c r="O4607" s="315"/>
      <c r="P4607" s="315"/>
      <c r="Q4607" s="315"/>
    </row>
    <row r="4608" spans="1:17">
      <c r="A4608" s="315" t="s">
        <v>755</v>
      </c>
      <c r="B4608" s="315" t="s">
        <v>2095</v>
      </c>
      <c r="C4608" s="315" t="s">
        <v>2098</v>
      </c>
      <c r="D4608" s="316">
        <v>6.96</v>
      </c>
      <c r="E4608" s="317">
        <v>8359</v>
      </c>
      <c r="F4608" s="317">
        <v>4037.4</v>
      </c>
      <c r="G4608" s="318">
        <v>40747</v>
      </c>
      <c r="H4608" s="318">
        <v>40856</v>
      </c>
      <c r="I4608" s="318">
        <v>50040</v>
      </c>
      <c r="J4608" s="315"/>
      <c r="K4608" s="315">
        <v>9462</v>
      </c>
      <c r="L4608" s="315" t="s">
        <v>2664</v>
      </c>
      <c r="M4608" s="315" t="s">
        <v>770</v>
      </c>
      <c r="N4608" s="315" t="s">
        <v>755</v>
      </c>
      <c r="O4608" s="315"/>
      <c r="P4608" s="315"/>
      <c r="Q4608" s="315"/>
    </row>
    <row r="4609" spans="1:17">
      <c r="A4609" s="315" t="s">
        <v>755</v>
      </c>
      <c r="B4609" s="315" t="s">
        <v>2095</v>
      </c>
      <c r="C4609" s="315" t="s">
        <v>2096</v>
      </c>
      <c r="D4609" s="316">
        <v>7</v>
      </c>
      <c r="E4609" s="317">
        <v>5197</v>
      </c>
      <c r="F4609" s="317">
        <v>4677.2999999999993</v>
      </c>
      <c r="G4609" s="318">
        <v>39569</v>
      </c>
      <c r="H4609" s="318">
        <v>40044</v>
      </c>
      <c r="I4609" s="318">
        <v>49279</v>
      </c>
      <c r="J4609" s="315"/>
      <c r="K4609" s="315">
        <v>9043</v>
      </c>
      <c r="L4609" s="315" t="s">
        <v>3763</v>
      </c>
      <c r="M4609" s="315" t="s">
        <v>781</v>
      </c>
      <c r="N4609" s="315" t="s">
        <v>755</v>
      </c>
      <c r="O4609" s="315"/>
      <c r="P4609" s="315"/>
      <c r="Q4609" s="315"/>
    </row>
    <row r="4610" spans="1:17">
      <c r="A4610" s="315" t="s">
        <v>755</v>
      </c>
      <c r="B4610" s="315" t="s">
        <v>2095</v>
      </c>
      <c r="C4610" s="315" t="s">
        <v>2096</v>
      </c>
      <c r="D4610" s="316">
        <v>7</v>
      </c>
      <c r="E4610" s="317">
        <v>7714</v>
      </c>
      <c r="F4610" s="317">
        <v>4204.1400000000003</v>
      </c>
      <c r="G4610" s="318">
        <v>39570</v>
      </c>
      <c r="H4610" s="318">
        <v>41113</v>
      </c>
      <c r="I4610" s="318">
        <v>50405</v>
      </c>
      <c r="J4610" s="315"/>
      <c r="K4610" s="315">
        <v>3933</v>
      </c>
      <c r="L4610" s="315" t="s">
        <v>3764</v>
      </c>
      <c r="M4610" s="315" t="s">
        <v>754</v>
      </c>
      <c r="N4610" s="315" t="s">
        <v>755</v>
      </c>
      <c r="O4610" s="315"/>
      <c r="P4610" s="315"/>
      <c r="Q4610" s="315"/>
    </row>
    <row r="4611" spans="1:17">
      <c r="A4611" s="315" t="s">
        <v>755</v>
      </c>
      <c r="B4611" s="315" t="s">
        <v>2095</v>
      </c>
      <c r="C4611" s="315" t="s">
        <v>2098</v>
      </c>
      <c r="D4611" s="316">
        <v>7</v>
      </c>
      <c r="E4611" s="317">
        <v>6128</v>
      </c>
      <c r="F4611" s="317">
        <v>2720.84</v>
      </c>
      <c r="G4611" s="318">
        <v>39570</v>
      </c>
      <c r="H4611" s="318">
        <v>41163</v>
      </c>
      <c r="I4611" s="318">
        <v>50405</v>
      </c>
      <c r="J4611" s="315"/>
      <c r="K4611" s="315">
        <v>2554</v>
      </c>
      <c r="L4611" s="315" t="s">
        <v>3765</v>
      </c>
      <c r="M4611" s="315" t="s">
        <v>764</v>
      </c>
      <c r="N4611" s="315" t="s">
        <v>755</v>
      </c>
      <c r="O4611" s="315"/>
      <c r="P4611" s="315"/>
      <c r="Q4611" s="315"/>
    </row>
    <row r="4612" spans="1:17">
      <c r="A4612" s="315" t="s">
        <v>755</v>
      </c>
      <c r="B4612" s="315" t="s">
        <v>2095</v>
      </c>
      <c r="C4612" s="315" t="s">
        <v>2098</v>
      </c>
      <c r="D4612" s="316">
        <v>7</v>
      </c>
      <c r="E4612" s="317">
        <v>7094</v>
      </c>
      <c r="F4612" s="317">
        <v>5320.5</v>
      </c>
      <c r="G4612" s="318">
        <v>39570</v>
      </c>
      <c r="H4612" s="318">
        <v>39599</v>
      </c>
      <c r="I4612" s="318">
        <v>48914</v>
      </c>
      <c r="J4612" s="315"/>
      <c r="K4612" s="315">
        <v>3783</v>
      </c>
      <c r="L4612" s="315" t="s">
        <v>3766</v>
      </c>
      <c r="M4612" s="315" t="s">
        <v>764</v>
      </c>
      <c r="N4612" s="315" t="s">
        <v>755</v>
      </c>
      <c r="O4612" s="315"/>
      <c r="P4612" s="315"/>
      <c r="Q4612" s="315"/>
    </row>
    <row r="4613" spans="1:17">
      <c r="A4613" s="315" t="s">
        <v>755</v>
      </c>
      <c r="B4613" s="315" t="s">
        <v>2095</v>
      </c>
      <c r="C4613" s="315" t="s">
        <v>2096</v>
      </c>
      <c r="D4613" s="316">
        <v>7</v>
      </c>
      <c r="E4613" s="317">
        <v>6857</v>
      </c>
      <c r="F4613" s="317">
        <v>5026.1899999999996</v>
      </c>
      <c r="G4613" s="318">
        <v>39570</v>
      </c>
      <c r="H4613" s="318">
        <v>40085</v>
      </c>
      <c r="I4613" s="318">
        <v>49309</v>
      </c>
      <c r="J4613" s="315"/>
      <c r="K4613" s="315">
        <v>1926</v>
      </c>
      <c r="L4613" s="315" t="s">
        <v>2575</v>
      </c>
      <c r="M4613" s="315" t="s">
        <v>754</v>
      </c>
      <c r="N4613" s="315" t="s">
        <v>755</v>
      </c>
      <c r="O4613" s="315"/>
      <c r="P4613" s="315"/>
      <c r="Q4613" s="315"/>
    </row>
    <row r="4614" spans="1:17">
      <c r="A4614" s="315" t="s">
        <v>755</v>
      </c>
      <c r="B4614" s="315" t="s">
        <v>2095</v>
      </c>
      <c r="C4614" s="315" t="s">
        <v>2096</v>
      </c>
      <c r="D4614" s="316">
        <v>7</v>
      </c>
      <c r="E4614" s="317">
        <v>5158</v>
      </c>
      <c r="F4614" s="317">
        <v>3806.6</v>
      </c>
      <c r="G4614" s="318">
        <v>39582</v>
      </c>
      <c r="H4614" s="318">
        <v>40470</v>
      </c>
      <c r="I4614" s="318">
        <v>49674</v>
      </c>
      <c r="J4614" s="315"/>
      <c r="K4614" s="315">
        <v>1921</v>
      </c>
      <c r="L4614" s="315" t="s">
        <v>3767</v>
      </c>
      <c r="M4614" s="315" t="s">
        <v>754</v>
      </c>
      <c r="N4614" s="315" t="s">
        <v>755</v>
      </c>
      <c r="O4614" s="315"/>
      <c r="P4614" s="315"/>
      <c r="Q4614" s="315"/>
    </row>
    <row r="4615" spans="1:17">
      <c r="A4615" s="315" t="s">
        <v>755</v>
      </c>
      <c r="B4615" s="315" t="s">
        <v>2095</v>
      </c>
      <c r="C4615" s="315" t="s">
        <v>2096</v>
      </c>
      <c r="D4615" s="316">
        <v>7</v>
      </c>
      <c r="E4615" s="317">
        <v>7979</v>
      </c>
      <c r="F4615" s="317">
        <v>5888.5000000000009</v>
      </c>
      <c r="G4615" s="318">
        <v>39570</v>
      </c>
      <c r="H4615" s="318">
        <v>40372</v>
      </c>
      <c r="I4615" s="318">
        <v>49674</v>
      </c>
      <c r="J4615" s="315"/>
      <c r="K4615" s="315">
        <v>1405</v>
      </c>
      <c r="L4615" s="315" t="s">
        <v>3768</v>
      </c>
      <c r="M4615" s="315" t="s">
        <v>766</v>
      </c>
      <c r="N4615" s="315" t="s">
        <v>755</v>
      </c>
      <c r="O4615" s="315"/>
      <c r="P4615" s="315"/>
      <c r="Q4615" s="315"/>
    </row>
    <row r="4616" spans="1:17">
      <c r="A4616" s="315" t="s">
        <v>755</v>
      </c>
      <c r="B4616" s="315" t="s">
        <v>2095</v>
      </c>
      <c r="C4616" s="315" t="s">
        <v>2096</v>
      </c>
      <c r="D4616" s="316">
        <v>7</v>
      </c>
      <c r="E4616" s="317">
        <v>6440</v>
      </c>
      <c r="F4616" s="317">
        <v>5796</v>
      </c>
      <c r="G4616" s="318">
        <v>39570</v>
      </c>
      <c r="H4616" s="318">
        <v>39731</v>
      </c>
      <c r="I4616" s="318">
        <v>48944</v>
      </c>
      <c r="J4616" s="315"/>
      <c r="K4616" s="315">
        <v>1609</v>
      </c>
      <c r="L4616" s="315" t="s">
        <v>3426</v>
      </c>
      <c r="M4616" s="315" t="s">
        <v>761</v>
      </c>
      <c r="N4616" s="315" t="s">
        <v>755</v>
      </c>
      <c r="O4616" s="315"/>
      <c r="P4616" s="315"/>
      <c r="Q4616" s="315"/>
    </row>
    <row r="4617" spans="1:17">
      <c r="A4617" s="315" t="s">
        <v>755</v>
      </c>
      <c r="B4617" s="315" t="s">
        <v>2095</v>
      </c>
      <c r="C4617" s="315" t="s">
        <v>2096</v>
      </c>
      <c r="D4617" s="316">
        <v>7</v>
      </c>
      <c r="E4617" s="317">
        <v>4301</v>
      </c>
      <c r="F4617" s="317">
        <v>3870.8999999999996</v>
      </c>
      <c r="G4617" s="318">
        <v>39570</v>
      </c>
      <c r="H4617" s="318">
        <v>40102</v>
      </c>
      <c r="I4617" s="318">
        <v>49309</v>
      </c>
      <c r="J4617" s="315"/>
      <c r="K4617" s="315">
        <v>6472</v>
      </c>
      <c r="L4617" s="315" t="s">
        <v>2461</v>
      </c>
      <c r="M4617" s="315" t="s">
        <v>1365</v>
      </c>
      <c r="N4617" s="315" t="s">
        <v>755</v>
      </c>
      <c r="O4617" s="315"/>
      <c r="P4617" s="315"/>
      <c r="Q4617" s="315"/>
    </row>
    <row r="4618" spans="1:17">
      <c r="A4618" s="315" t="s">
        <v>755</v>
      </c>
      <c r="B4618" s="315" t="s">
        <v>2095</v>
      </c>
      <c r="C4618" s="315" t="s">
        <v>2096</v>
      </c>
      <c r="D4618" s="316">
        <v>7</v>
      </c>
      <c r="E4618" s="317">
        <v>5908</v>
      </c>
      <c r="F4618" s="317">
        <v>5317.2</v>
      </c>
      <c r="G4618" s="318">
        <v>39570</v>
      </c>
      <c r="H4618" s="318">
        <v>39590</v>
      </c>
      <c r="I4618" s="318">
        <v>48914</v>
      </c>
      <c r="J4618" s="315"/>
      <c r="K4618" s="315">
        <v>1884</v>
      </c>
      <c r="L4618" s="315" t="s">
        <v>3769</v>
      </c>
      <c r="M4618" s="315" t="s">
        <v>766</v>
      </c>
      <c r="N4618" s="315" t="s">
        <v>755</v>
      </c>
      <c r="O4618" s="315"/>
      <c r="P4618" s="315"/>
      <c r="Q4618" s="315"/>
    </row>
    <row r="4619" spans="1:17">
      <c r="A4619" s="315" t="s">
        <v>755</v>
      </c>
      <c r="B4619" s="315" t="s">
        <v>2095</v>
      </c>
      <c r="C4619" s="315" t="s">
        <v>2098</v>
      </c>
      <c r="D4619" s="316">
        <v>7</v>
      </c>
      <c r="E4619" s="317">
        <v>7054</v>
      </c>
      <c r="F4619" s="317">
        <v>3407.09</v>
      </c>
      <c r="G4619" s="318">
        <v>39569</v>
      </c>
      <c r="H4619" s="318">
        <v>40829</v>
      </c>
      <c r="I4619" s="318">
        <v>50040</v>
      </c>
      <c r="J4619" s="315"/>
      <c r="K4619" s="315">
        <v>6285</v>
      </c>
      <c r="L4619" s="315" t="s">
        <v>3489</v>
      </c>
      <c r="M4619" s="315" t="s">
        <v>788</v>
      </c>
      <c r="N4619" s="315" t="s">
        <v>755</v>
      </c>
      <c r="O4619" s="315"/>
      <c r="P4619" s="315"/>
      <c r="Q4619" s="315"/>
    </row>
    <row r="4620" spans="1:17">
      <c r="A4620" s="315" t="s">
        <v>755</v>
      </c>
      <c r="B4620" s="315" t="s">
        <v>2095</v>
      </c>
      <c r="C4620" s="315" t="s">
        <v>2098</v>
      </c>
      <c r="D4620" s="316">
        <v>7</v>
      </c>
      <c r="E4620" s="317">
        <v>7674</v>
      </c>
      <c r="F4620" s="317">
        <v>5755.5</v>
      </c>
      <c r="G4620" s="318">
        <v>39588</v>
      </c>
      <c r="H4620" s="318">
        <v>39395</v>
      </c>
      <c r="I4620" s="318">
        <v>48549</v>
      </c>
      <c r="J4620" s="315"/>
      <c r="K4620" s="315">
        <v>1081</v>
      </c>
      <c r="L4620" s="315" t="s">
        <v>3180</v>
      </c>
      <c r="M4620" s="315" t="s">
        <v>766</v>
      </c>
      <c r="N4620" s="315" t="s">
        <v>755</v>
      </c>
      <c r="O4620" s="315"/>
      <c r="P4620" s="315"/>
      <c r="Q4620" s="315"/>
    </row>
    <row r="4621" spans="1:17">
      <c r="A4621" s="315" t="s">
        <v>755</v>
      </c>
      <c r="B4621" s="315" t="s">
        <v>2095</v>
      </c>
      <c r="C4621" s="315" t="s">
        <v>2098</v>
      </c>
      <c r="D4621" s="316">
        <v>7</v>
      </c>
      <c r="E4621" s="317">
        <v>6422</v>
      </c>
      <c r="F4621" s="317">
        <v>4816.5</v>
      </c>
      <c r="G4621" s="318">
        <v>39575</v>
      </c>
      <c r="H4621" s="318">
        <v>39736</v>
      </c>
      <c r="I4621" s="318">
        <v>48944</v>
      </c>
      <c r="J4621" s="315"/>
      <c r="K4621" s="315">
        <v>6287</v>
      </c>
      <c r="L4621" s="315" t="s">
        <v>3209</v>
      </c>
      <c r="M4621" s="315" t="s">
        <v>788</v>
      </c>
      <c r="N4621" s="315" t="s">
        <v>755</v>
      </c>
      <c r="O4621" s="315"/>
      <c r="P4621" s="315"/>
      <c r="Q4621" s="315"/>
    </row>
    <row r="4622" spans="1:17">
      <c r="A4622" s="315" t="s">
        <v>755</v>
      </c>
      <c r="B4622" s="315" t="s">
        <v>2095</v>
      </c>
      <c r="C4622" s="315" t="s">
        <v>2098</v>
      </c>
      <c r="D4622" s="316">
        <v>7</v>
      </c>
      <c r="E4622" s="317">
        <v>6506</v>
      </c>
      <c r="F4622" s="317">
        <v>4001.2</v>
      </c>
      <c r="G4622" s="318">
        <v>39570</v>
      </c>
      <c r="H4622" s="318">
        <v>40498</v>
      </c>
      <c r="I4622" s="318">
        <v>49674</v>
      </c>
      <c r="J4622" s="315"/>
      <c r="K4622" s="315">
        <v>8907</v>
      </c>
      <c r="L4622" s="315" t="s">
        <v>2149</v>
      </c>
      <c r="M4622" s="315" t="s">
        <v>784</v>
      </c>
      <c r="N4622" s="315" t="s">
        <v>755</v>
      </c>
      <c r="O4622" s="315"/>
      <c r="P4622" s="315"/>
      <c r="Q4622" s="315"/>
    </row>
    <row r="4623" spans="1:17">
      <c r="A4623" s="315" t="s">
        <v>755</v>
      </c>
      <c r="B4623" s="315" t="s">
        <v>2095</v>
      </c>
      <c r="C4623" s="315" t="s">
        <v>2096</v>
      </c>
      <c r="D4623" s="316">
        <v>7</v>
      </c>
      <c r="E4623" s="317">
        <v>4027.76</v>
      </c>
      <c r="F4623" s="317">
        <v>3624.9800000000005</v>
      </c>
      <c r="G4623" s="318">
        <v>39654</v>
      </c>
      <c r="H4623" s="318">
        <v>39909</v>
      </c>
      <c r="I4623" s="318">
        <v>49309</v>
      </c>
      <c r="J4623" s="315"/>
      <c r="K4623" s="315">
        <v>6023</v>
      </c>
      <c r="L4623" s="315" t="s">
        <v>3770</v>
      </c>
      <c r="M4623" s="315" t="s">
        <v>788</v>
      </c>
      <c r="N4623" s="315" t="s">
        <v>755</v>
      </c>
      <c r="O4623" s="315"/>
      <c r="P4623" s="315"/>
      <c r="Q4623" s="315"/>
    </row>
    <row r="4624" spans="1:17">
      <c r="A4624" s="315" t="s">
        <v>755</v>
      </c>
      <c r="B4624" s="315" t="s">
        <v>2095</v>
      </c>
      <c r="C4624" s="315" t="s">
        <v>2096</v>
      </c>
      <c r="D4624" s="316">
        <v>7</v>
      </c>
      <c r="E4624" s="317">
        <v>2613.0100000000002</v>
      </c>
      <c r="F4624" s="317">
        <v>2351.71</v>
      </c>
      <c r="G4624" s="318">
        <v>39582</v>
      </c>
      <c r="H4624" s="318">
        <v>39482</v>
      </c>
      <c r="I4624" s="318">
        <v>48944</v>
      </c>
      <c r="J4624" s="315"/>
      <c r="K4624" s="315">
        <v>8307</v>
      </c>
      <c r="L4624" s="315" t="s">
        <v>3771</v>
      </c>
      <c r="M4624" s="315" t="s">
        <v>784</v>
      </c>
      <c r="N4624" s="315" t="s">
        <v>755</v>
      </c>
      <c r="O4624" s="315"/>
      <c r="P4624" s="315"/>
      <c r="Q4624" s="315"/>
    </row>
    <row r="4625" spans="1:17">
      <c r="A4625" s="315" t="s">
        <v>755</v>
      </c>
      <c r="B4625" s="315" t="s">
        <v>2095</v>
      </c>
      <c r="C4625" s="315" t="s">
        <v>2098</v>
      </c>
      <c r="D4625" s="316">
        <v>7</v>
      </c>
      <c r="E4625" s="317">
        <v>7027</v>
      </c>
      <c r="F4625" s="317">
        <v>5270.25</v>
      </c>
      <c r="G4625" s="318">
        <v>39680</v>
      </c>
      <c r="H4625" s="318">
        <v>39842</v>
      </c>
      <c r="I4625" s="318">
        <v>49279</v>
      </c>
      <c r="J4625" s="315"/>
      <c r="K4625" s="315">
        <v>6653</v>
      </c>
      <c r="L4625" s="315" t="s">
        <v>2658</v>
      </c>
      <c r="M4625" s="315" t="s">
        <v>811</v>
      </c>
      <c r="N4625" s="315" t="s">
        <v>755</v>
      </c>
      <c r="O4625" s="315"/>
      <c r="P4625" s="315"/>
      <c r="Q4625" s="315"/>
    </row>
    <row r="4626" spans="1:17">
      <c r="A4626" s="315" t="s">
        <v>755</v>
      </c>
      <c r="B4626" s="315" t="s">
        <v>2095</v>
      </c>
      <c r="C4626" s="315" t="s">
        <v>2096</v>
      </c>
      <c r="D4626" s="316">
        <v>7</v>
      </c>
      <c r="E4626" s="317">
        <v>6922</v>
      </c>
      <c r="F4626" s="317">
        <v>6229.7999999999993</v>
      </c>
      <c r="G4626" s="318">
        <v>39717</v>
      </c>
      <c r="H4626" s="318">
        <v>39854</v>
      </c>
      <c r="I4626" s="318">
        <v>49309</v>
      </c>
      <c r="J4626" s="315"/>
      <c r="K4626" s="315">
        <v>1648</v>
      </c>
      <c r="L4626" s="315" t="s">
        <v>3772</v>
      </c>
      <c r="M4626" s="315" t="s">
        <v>761</v>
      </c>
      <c r="N4626" s="315" t="s">
        <v>755</v>
      </c>
      <c r="O4626" s="315"/>
      <c r="P4626" s="315"/>
      <c r="Q4626" s="315"/>
    </row>
    <row r="4627" spans="1:17">
      <c r="A4627" s="315" t="s">
        <v>750</v>
      </c>
      <c r="B4627" s="315" t="s">
        <v>2095</v>
      </c>
      <c r="C4627" s="315" t="s">
        <v>2098</v>
      </c>
      <c r="D4627" s="316">
        <v>7</v>
      </c>
      <c r="E4627" s="317">
        <v>6191</v>
      </c>
      <c r="F4627" s="317">
        <v>3807.48</v>
      </c>
      <c r="G4627" s="318">
        <v>39734</v>
      </c>
      <c r="H4627" s="318">
        <v>40297</v>
      </c>
      <c r="I4627" s="318">
        <v>49674</v>
      </c>
      <c r="J4627" s="315"/>
      <c r="K4627" s="315">
        <v>8620</v>
      </c>
      <c r="L4627" s="315" t="s">
        <v>2385</v>
      </c>
      <c r="M4627" s="315" t="s">
        <v>784</v>
      </c>
      <c r="N4627" s="315" t="s">
        <v>750</v>
      </c>
      <c r="O4627" s="315"/>
      <c r="P4627" s="315"/>
      <c r="Q4627" s="315"/>
    </row>
    <row r="4628" spans="1:17">
      <c r="A4628" s="315" t="s">
        <v>755</v>
      </c>
      <c r="B4628" s="315" t="s">
        <v>2095</v>
      </c>
      <c r="C4628" s="315" t="s">
        <v>2098</v>
      </c>
      <c r="D4628" s="316">
        <v>7</v>
      </c>
      <c r="E4628" s="317">
        <v>7645.59</v>
      </c>
      <c r="F4628" s="317">
        <v>3050.6099999999997</v>
      </c>
      <c r="G4628" s="318">
        <v>39742</v>
      </c>
      <c r="H4628" s="318">
        <v>41171</v>
      </c>
      <c r="I4628" s="318">
        <v>50405</v>
      </c>
      <c r="J4628" s="315"/>
      <c r="K4628" s="315">
        <v>9500</v>
      </c>
      <c r="L4628" s="315" t="s">
        <v>2832</v>
      </c>
      <c r="M4628" s="315" t="s">
        <v>770</v>
      </c>
      <c r="N4628" s="315" t="s">
        <v>755</v>
      </c>
      <c r="O4628" s="315"/>
      <c r="P4628" s="315"/>
      <c r="Q4628" s="315"/>
    </row>
    <row r="4629" spans="1:17">
      <c r="A4629" s="315" t="s">
        <v>755</v>
      </c>
      <c r="B4629" s="315" t="s">
        <v>2095</v>
      </c>
      <c r="C4629" s="315" t="s">
        <v>2096</v>
      </c>
      <c r="D4629" s="316">
        <v>7</v>
      </c>
      <c r="E4629" s="317">
        <v>7463</v>
      </c>
      <c r="F4629" s="317">
        <v>3350.89</v>
      </c>
      <c r="G4629" s="318">
        <v>39758</v>
      </c>
      <c r="H4629" s="318">
        <v>41409</v>
      </c>
      <c r="I4629" s="318">
        <v>50770</v>
      </c>
      <c r="J4629" s="315"/>
      <c r="K4629" s="315">
        <v>6949</v>
      </c>
      <c r="L4629" s="315" t="s">
        <v>2153</v>
      </c>
      <c r="M4629" s="315" t="s">
        <v>811</v>
      </c>
      <c r="N4629" s="315" t="s">
        <v>755</v>
      </c>
      <c r="O4629" s="315"/>
      <c r="P4629" s="315"/>
      <c r="Q4629" s="315"/>
    </row>
    <row r="4630" spans="1:17">
      <c r="A4630" s="315" t="s">
        <v>750</v>
      </c>
      <c r="B4630" s="315" t="s">
        <v>2095</v>
      </c>
      <c r="C4630" s="315" t="s">
        <v>2096</v>
      </c>
      <c r="D4630" s="316">
        <v>7</v>
      </c>
      <c r="E4630" s="317">
        <v>7491</v>
      </c>
      <c r="F4630" s="317">
        <v>6741.9</v>
      </c>
      <c r="G4630" s="318">
        <v>39765</v>
      </c>
      <c r="H4630" s="318">
        <v>40168</v>
      </c>
      <c r="I4630" s="318">
        <v>49309</v>
      </c>
      <c r="J4630" s="315"/>
      <c r="K4630" s="315">
        <v>3645</v>
      </c>
      <c r="L4630" s="315" t="s">
        <v>3773</v>
      </c>
      <c r="M4630" s="315" t="s">
        <v>764</v>
      </c>
      <c r="N4630" s="315" t="s">
        <v>750</v>
      </c>
      <c r="O4630" s="315"/>
      <c r="P4630" s="315"/>
      <c r="Q4630" s="315"/>
    </row>
    <row r="4631" spans="1:17">
      <c r="A4631" s="315" t="s">
        <v>755</v>
      </c>
      <c r="B4631" s="315" t="s">
        <v>2095</v>
      </c>
      <c r="C4631" s="315" t="s">
        <v>2096</v>
      </c>
      <c r="D4631" s="316">
        <v>7</v>
      </c>
      <c r="E4631" s="317">
        <v>6866</v>
      </c>
      <c r="F4631" s="317">
        <v>5067.1099999999997</v>
      </c>
      <c r="G4631" s="318">
        <v>39769</v>
      </c>
      <c r="H4631" s="318">
        <v>40193</v>
      </c>
      <c r="I4631" s="318">
        <v>49674</v>
      </c>
      <c r="J4631" s="315"/>
      <c r="K4631" s="315">
        <v>6005</v>
      </c>
      <c r="L4631" s="315" t="s">
        <v>314</v>
      </c>
      <c r="M4631" s="315" t="s">
        <v>788</v>
      </c>
      <c r="N4631" s="315" t="s">
        <v>755</v>
      </c>
      <c r="O4631" s="315"/>
      <c r="P4631" s="315"/>
      <c r="Q4631" s="315"/>
    </row>
    <row r="4632" spans="1:17">
      <c r="A4632" s="315" t="s">
        <v>755</v>
      </c>
      <c r="B4632" s="315" t="s">
        <v>2095</v>
      </c>
      <c r="C4632" s="315" t="s">
        <v>2098</v>
      </c>
      <c r="D4632" s="316">
        <v>7</v>
      </c>
      <c r="E4632" s="317">
        <v>5851</v>
      </c>
      <c r="F4632" s="317">
        <v>4388.25</v>
      </c>
      <c r="G4632" s="318">
        <v>39881</v>
      </c>
      <c r="H4632" s="318">
        <v>39631</v>
      </c>
      <c r="I4632" s="318">
        <v>48944</v>
      </c>
      <c r="J4632" s="315"/>
      <c r="K4632" s="315">
        <v>4710</v>
      </c>
      <c r="L4632" s="315" t="s">
        <v>2888</v>
      </c>
      <c r="M4632" s="315" t="s">
        <v>1296</v>
      </c>
      <c r="N4632" s="315" t="s">
        <v>755</v>
      </c>
      <c r="O4632" s="315"/>
      <c r="P4632" s="315"/>
      <c r="Q4632" s="315"/>
    </row>
    <row r="4633" spans="1:17">
      <c r="A4633" s="315" t="s">
        <v>755</v>
      </c>
      <c r="B4633" s="315" t="s">
        <v>2095</v>
      </c>
      <c r="C4633" s="315" t="s">
        <v>2096</v>
      </c>
      <c r="D4633" s="316">
        <v>7</v>
      </c>
      <c r="E4633" s="317">
        <v>5990</v>
      </c>
      <c r="F4633" s="317">
        <v>5391</v>
      </c>
      <c r="G4633" s="318">
        <v>39910</v>
      </c>
      <c r="H4633" s="318">
        <v>40064</v>
      </c>
      <c r="I4633" s="318">
        <v>49309</v>
      </c>
      <c r="J4633" s="315"/>
      <c r="K4633" s="315">
        <v>8450</v>
      </c>
      <c r="L4633" s="315" t="s">
        <v>816</v>
      </c>
      <c r="M4633" s="315" t="s">
        <v>784</v>
      </c>
      <c r="N4633" s="315" t="s">
        <v>755</v>
      </c>
      <c r="O4633" s="315"/>
      <c r="P4633" s="315"/>
      <c r="Q4633" s="315"/>
    </row>
    <row r="4634" spans="1:17">
      <c r="A4634" s="315" t="s">
        <v>755</v>
      </c>
      <c r="B4634" s="315" t="s">
        <v>2095</v>
      </c>
      <c r="C4634" s="315" t="s">
        <v>2098</v>
      </c>
      <c r="D4634" s="316">
        <v>7</v>
      </c>
      <c r="E4634" s="317">
        <v>7763</v>
      </c>
      <c r="F4634" s="317">
        <v>3097.4400000000005</v>
      </c>
      <c r="G4634" s="318">
        <v>40022</v>
      </c>
      <c r="H4634" s="318">
        <v>41080</v>
      </c>
      <c r="I4634" s="318">
        <v>50405</v>
      </c>
      <c r="J4634" s="315"/>
      <c r="K4634" s="315">
        <v>6130</v>
      </c>
      <c r="L4634" s="315" t="s">
        <v>2228</v>
      </c>
      <c r="M4634" s="315" t="s">
        <v>788</v>
      </c>
      <c r="N4634" s="315" t="s">
        <v>755</v>
      </c>
      <c r="O4634" s="315"/>
      <c r="P4634" s="315"/>
      <c r="Q4634" s="315"/>
    </row>
    <row r="4635" spans="1:17">
      <c r="A4635" s="315" t="s">
        <v>755</v>
      </c>
      <c r="B4635" s="315" t="s">
        <v>2095</v>
      </c>
      <c r="C4635" s="315" t="s">
        <v>2098</v>
      </c>
      <c r="D4635" s="316">
        <v>7</v>
      </c>
      <c r="E4635" s="317">
        <v>7326</v>
      </c>
      <c r="F4635" s="317">
        <v>5494.5</v>
      </c>
      <c r="G4635" s="318">
        <v>40050</v>
      </c>
      <c r="H4635" s="318">
        <v>40169</v>
      </c>
      <c r="I4635" s="318">
        <v>49309</v>
      </c>
      <c r="J4635" s="315"/>
      <c r="K4635" s="315">
        <v>6247</v>
      </c>
      <c r="L4635" s="315" t="s">
        <v>3774</v>
      </c>
      <c r="M4635" s="315" t="s">
        <v>788</v>
      </c>
      <c r="N4635" s="315" t="s">
        <v>755</v>
      </c>
      <c r="O4635" s="315"/>
      <c r="P4635" s="315"/>
      <c r="Q4635" s="315"/>
    </row>
    <row r="4636" spans="1:17">
      <c r="A4636" s="315" t="s">
        <v>755</v>
      </c>
      <c r="B4636" s="315" t="s">
        <v>2095</v>
      </c>
      <c r="C4636" s="315" t="s">
        <v>2098</v>
      </c>
      <c r="D4636" s="316">
        <v>7</v>
      </c>
      <c r="E4636" s="317">
        <v>6785.3099999999995</v>
      </c>
      <c r="F4636" s="317">
        <v>5088.9999999999991</v>
      </c>
      <c r="G4636" s="318">
        <v>40072</v>
      </c>
      <c r="H4636" s="318">
        <v>40154</v>
      </c>
      <c r="I4636" s="318">
        <v>49309</v>
      </c>
      <c r="J4636" s="315"/>
      <c r="K4636" s="315">
        <v>9320</v>
      </c>
      <c r="L4636" s="315" t="s">
        <v>3595</v>
      </c>
      <c r="M4636" s="315" t="s">
        <v>792</v>
      </c>
      <c r="N4636" s="315" t="s">
        <v>755</v>
      </c>
      <c r="O4636" s="315"/>
      <c r="P4636" s="315"/>
      <c r="Q4636" s="315"/>
    </row>
    <row r="4637" spans="1:17">
      <c r="A4637" s="315" t="s">
        <v>755</v>
      </c>
      <c r="B4637" s="315" t="s">
        <v>2095</v>
      </c>
      <c r="C4637" s="315" t="s">
        <v>2098</v>
      </c>
      <c r="D4637" s="316">
        <v>7</v>
      </c>
      <c r="E4637" s="317">
        <v>7904.7799999999988</v>
      </c>
      <c r="F4637" s="317">
        <v>3818.01</v>
      </c>
      <c r="G4637" s="318">
        <v>40175</v>
      </c>
      <c r="H4637" s="318">
        <v>40886</v>
      </c>
      <c r="I4637" s="318">
        <v>50040</v>
      </c>
      <c r="J4637" s="315"/>
      <c r="K4637" s="315">
        <v>4413</v>
      </c>
      <c r="L4637" s="315" t="s">
        <v>3446</v>
      </c>
      <c r="M4637" s="315" t="s">
        <v>1296</v>
      </c>
      <c r="N4637" s="315" t="s">
        <v>755</v>
      </c>
      <c r="O4637" s="315"/>
      <c r="P4637" s="315"/>
      <c r="Q4637" s="315"/>
    </row>
    <row r="4638" spans="1:17">
      <c r="A4638" s="315" t="s">
        <v>755</v>
      </c>
      <c r="B4638" s="315" t="s">
        <v>2095</v>
      </c>
      <c r="C4638" s="315" t="s">
        <v>2098</v>
      </c>
      <c r="D4638" s="316">
        <v>7</v>
      </c>
      <c r="E4638" s="317">
        <v>5607</v>
      </c>
      <c r="F4638" s="317">
        <v>3448.32</v>
      </c>
      <c r="G4638" s="318">
        <v>40198</v>
      </c>
      <c r="H4638" s="318">
        <v>40275</v>
      </c>
      <c r="I4638" s="318">
        <v>49674</v>
      </c>
      <c r="J4638" s="315"/>
      <c r="K4638" s="315">
        <v>5062</v>
      </c>
      <c r="L4638" s="315" t="s">
        <v>3775</v>
      </c>
      <c r="M4638" s="315" t="s">
        <v>776</v>
      </c>
      <c r="N4638" s="315" t="s">
        <v>755</v>
      </c>
      <c r="O4638" s="315"/>
      <c r="P4638" s="315"/>
      <c r="Q4638" s="315"/>
    </row>
    <row r="4639" spans="1:17">
      <c r="A4639" s="315" t="s">
        <v>755</v>
      </c>
      <c r="B4639" s="315" t="s">
        <v>2095</v>
      </c>
      <c r="C4639" s="315" t="s">
        <v>2096</v>
      </c>
      <c r="D4639" s="316">
        <v>7</v>
      </c>
      <c r="E4639" s="317">
        <v>5391.6900000000005</v>
      </c>
      <c r="F4639" s="317">
        <v>3979.0699999999997</v>
      </c>
      <c r="G4639" s="318">
        <v>40232</v>
      </c>
      <c r="H4639" s="318">
        <v>40333</v>
      </c>
      <c r="I4639" s="318">
        <v>49674</v>
      </c>
      <c r="J4639" s="315"/>
      <c r="K4639" s="315">
        <v>4814</v>
      </c>
      <c r="L4639" s="315" t="s">
        <v>3776</v>
      </c>
      <c r="M4639" s="315" t="s">
        <v>776</v>
      </c>
      <c r="N4639" s="315" t="s">
        <v>755</v>
      </c>
      <c r="O4639" s="315"/>
      <c r="P4639" s="315"/>
      <c r="Q4639" s="315"/>
    </row>
    <row r="4640" spans="1:17">
      <c r="A4640" s="315" t="s">
        <v>755</v>
      </c>
      <c r="B4640" s="315" t="s">
        <v>2095</v>
      </c>
      <c r="C4640" s="315" t="s">
        <v>2096</v>
      </c>
      <c r="D4640" s="316">
        <v>7</v>
      </c>
      <c r="E4640" s="317">
        <v>3290</v>
      </c>
      <c r="F4640" s="317">
        <v>2428.02</v>
      </c>
      <c r="G4640" s="318">
        <v>40269</v>
      </c>
      <c r="H4640" s="318">
        <v>40379</v>
      </c>
      <c r="I4640" s="318">
        <v>49674</v>
      </c>
      <c r="J4640" s="315"/>
      <c r="K4640" s="315">
        <v>6403</v>
      </c>
      <c r="L4640" s="315" t="s">
        <v>1556</v>
      </c>
      <c r="M4640" s="315" t="s">
        <v>1388</v>
      </c>
      <c r="N4640" s="315" t="s">
        <v>755</v>
      </c>
      <c r="O4640" s="315"/>
      <c r="P4640" s="315"/>
      <c r="Q4640" s="315"/>
    </row>
    <row r="4641" spans="1:17">
      <c r="A4641" s="315" t="s">
        <v>755</v>
      </c>
      <c r="B4641" s="315" t="s">
        <v>2095</v>
      </c>
      <c r="C4641" s="315" t="s">
        <v>2096</v>
      </c>
      <c r="D4641" s="316">
        <v>7</v>
      </c>
      <c r="E4641" s="317">
        <v>8419</v>
      </c>
      <c r="F4641" s="317">
        <v>6213.2099999999991</v>
      </c>
      <c r="G4641" s="318">
        <v>40277</v>
      </c>
      <c r="H4641" s="318">
        <v>40400</v>
      </c>
      <c r="I4641" s="318">
        <v>49674</v>
      </c>
      <c r="J4641" s="315"/>
      <c r="K4641" s="315">
        <v>3770</v>
      </c>
      <c r="L4641" s="315" t="s">
        <v>872</v>
      </c>
      <c r="M4641" s="315" t="s">
        <v>764</v>
      </c>
      <c r="N4641" s="315" t="s">
        <v>755</v>
      </c>
      <c r="O4641" s="315"/>
      <c r="P4641" s="315"/>
      <c r="Q4641" s="315"/>
    </row>
    <row r="4642" spans="1:17">
      <c r="A4642" s="315" t="s">
        <v>750</v>
      </c>
      <c r="B4642" s="315" t="s">
        <v>2095</v>
      </c>
      <c r="C4642" s="315" t="s">
        <v>2098</v>
      </c>
      <c r="D4642" s="316">
        <v>7</v>
      </c>
      <c r="E4642" s="317">
        <v>7395</v>
      </c>
      <c r="F4642" s="317">
        <v>3711.2</v>
      </c>
      <c r="G4642" s="318">
        <v>40289</v>
      </c>
      <c r="H4642" s="318">
        <v>40346</v>
      </c>
      <c r="I4642" s="318">
        <v>49674</v>
      </c>
      <c r="J4642" s="315"/>
      <c r="K4642" s="315">
        <v>9424</v>
      </c>
      <c r="L4642" s="315" t="s">
        <v>2618</v>
      </c>
      <c r="M4642" s="315" t="s">
        <v>770</v>
      </c>
      <c r="N4642" s="315" t="s">
        <v>750</v>
      </c>
      <c r="O4642" s="315"/>
      <c r="P4642" s="315"/>
      <c r="Q4642" s="315"/>
    </row>
    <row r="4643" spans="1:17">
      <c r="A4643" s="315" t="s">
        <v>755</v>
      </c>
      <c r="B4643" s="315" t="s">
        <v>2095</v>
      </c>
      <c r="C4643" s="315" t="s">
        <v>2096</v>
      </c>
      <c r="D4643" s="316">
        <v>7</v>
      </c>
      <c r="E4643" s="317">
        <v>7339</v>
      </c>
      <c r="F4643" s="317">
        <v>5416.18</v>
      </c>
      <c r="G4643" s="318">
        <v>40298</v>
      </c>
      <c r="H4643" s="318">
        <v>40413</v>
      </c>
      <c r="I4643" s="318">
        <v>49674</v>
      </c>
      <c r="J4643" s="315"/>
      <c r="K4643" s="315">
        <v>5722</v>
      </c>
      <c r="L4643" s="315" t="s">
        <v>3294</v>
      </c>
      <c r="M4643" s="315" t="s">
        <v>776</v>
      </c>
      <c r="N4643" s="315" t="s">
        <v>755</v>
      </c>
      <c r="O4643" s="315"/>
      <c r="P4643" s="315"/>
      <c r="Q4643" s="315"/>
    </row>
    <row r="4644" spans="1:17">
      <c r="A4644" s="315" t="s">
        <v>755</v>
      </c>
      <c r="B4644" s="315" t="s">
        <v>2095</v>
      </c>
      <c r="C4644" s="315" t="s">
        <v>2096</v>
      </c>
      <c r="D4644" s="316">
        <v>7</v>
      </c>
      <c r="E4644" s="317">
        <v>6356</v>
      </c>
      <c r="F4644" s="317">
        <v>4690.72</v>
      </c>
      <c r="G4644" s="318">
        <v>40340</v>
      </c>
      <c r="H4644" s="318">
        <v>40336</v>
      </c>
      <c r="I4644" s="318">
        <v>49674</v>
      </c>
      <c r="J4644" s="315"/>
      <c r="K4644" s="315">
        <v>8610</v>
      </c>
      <c r="L4644" s="315" t="s">
        <v>1370</v>
      </c>
      <c r="M4644" s="315" t="s">
        <v>784</v>
      </c>
      <c r="N4644" s="315" t="s">
        <v>755</v>
      </c>
      <c r="O4644" s="315"/>
      <c r="P4644" s="315"/>
      <c r="Q4644" s="315"/>
    </row>
    <row r="4645" spans="1:17">
      <c r="A4645" s="315" t="s">
        <v>755</v>
      </c>
      <c r="B4645" s="315" t="s">
        <v>2095</v>
      </c>
      <c r="C4645" s="315" t="s">
        <v>2098</v>
      </c>
      <c r="D4645" s="316">
        <v>7</v>
      </c>
      <c r="E4645" s="317">
        <v>6489.5099999999993</v>
      </c>
      <c r="F4645" s="317">
        <v>3991.0400000000004</v>
      </c>
      <c r="G4645" s="318">
        <v>40329</v>
      </c>
      <c r="H4645" s="318">
        <v>40401</v>
      </c>
      <c r="I4645" s="318">
        <v>49674</v>
      </c>
      <c r="J4645" s="315"/>
      <c r="K4645" s="315">
        <v>8918</v>
      </c>
      <c r="L4645" s="315" t="s">
        <v>794</v>
      </c>
      <c r="M4645" s="315" t="s">
        <v>776</v>
      </c>
      <c r="N4645" s="315" t="s">
        <v>755</v>
      </c>
      <c r="O4645" s="315"/>
      <c r="P4645" s="315"/>
      <c r="Q4645" s="315"/>
    </row>
    <row r="4646" spans="1:17">
      <c r="A4646" s="315" t="s">
        <v>755</v>
      </c>
      <c r="B4646" s="315" t="s">
        <v>2095</v>
      </c>
      <c r="C4646" s="315" t="s">
        <v>2098</v>
      </c>
      <c r="D4646" s="316">
        <v>7</v>
      </c>
      <c r="E4646" s="317">
        <v>5477.4400000000005</v>
      </c>
      <c r="F4646" s="317">
        <v>3368.63</v>
      </c>
      <c r="G4646" s="318">
        <v>40402</v>
      </c>
      <c r="H4646" s="318">
        <v>40497</v>
      </c>
      <c r="I4646" s="318">
        <v>49674</v>
      </c>
      <c r="J4646" s="315"/>
      <c r="K4646" s="315">
        <v>4515</v>
      </c>
      <c r="L4646" s="315" t="s">
        <v>2361</v>
      </c>
      <c r="M4646" s="315" t="s">
        <v>1296</v>
      </c>
      <c r="N4646" s="315" t="s">
        <v>755</v>
      </c>
      <c r="O4646" s="315"/>
      <c r="P4646" s="315"/>
      <c r="Q4646" s="315"/>
    </row>
    <row r="4647" spans="1:17">
      <c r="A4647" s="315" t="s">
        <v>755</v>
      </c>
      <c r="B4647" s="315" t="s">
        <v>2095</v>
      </c>
      <c r="C4647" s="315" t="s">
        <v>2098</v>
      </c>
      <c r="D4647" s="316">
        <v>7</v>
      </c>
      <c r="E4647" s="317">
        <v>6703</v>
      </c>
      <c r="F4647" s="317">
        <v>4122.3500000000004</v>
      </c>
      <c r="G4647" s="318">
        <v>40471</v>
      </c>
      <c r="H4647" s="318">
        <v>40534</v>
      </c>
      <c r="I4647" s="318">
        <v>49674</v>
      </c>
      <c r="J4647" s="315"/>
      <c r="K4647" s="315">
        <v>5722</v>
      </c>
      <c r="L4647" s="315" t="s">
        <v>3294</v>
      </c>
      <c r="M4647" s="315" t="s">
        <v>776</v>
      </c>
      <c r="N4647" s="315" t="s">
        <v>755</v>
      </c>
      <c r="O4647" s="315"/>
      <c r="P4647" s="315"/>
      <c r="Q4647" s="315"/>
    </row>
    <row r="4648" spans="1:17">
      <c r="A4648" s="315" t="s">
        <v>755</v>
      </c>
      <c r="B4648" s="315" t="s">
        <v>2095</v>
      </c>
      <c r="C4648" s="315" t="s">
        <v>2096</v>
      </c>
      <c r="D4648" s="316">
        <v>7</v>
      </c>
      <c r="E4648" s="317">
        <v>3832</v>
      </c>
      <c r="F4648" s="317">
        <v>2828.0200000000004</v>
      </c>
      <c r="G4648" s="318">
        <v>40512</v>
      </c>
      <c r="H4648" s="318">
        <v>40507</v>
      </c>
      <c r="I4648" s="318">
        <v>49674</v>
      </c>
      <c r="J4648" s="315"/>
      <c r="K4648" s="315">
        <v>8496</v>
      </c>
      <c r="L4648" s="315" t="s">
        <v>3777</v>
      </c>
      <c r="M4648" s="315" t="s">
        <v>784</v>
      </c>
      <c r="N4648" s="315" t="s">
        <v>755</v>
      </c>
      <c r="O4648" s="315"/>
      <c r="P4648" s="315"/>
      <c r="Q4648" s="315"/>
    </row>
    <row r="4649" spans="1:17">
      <c r="A4649" s="315" t="s">
        <v>755</v>
      </c>
      <c r="B4649" s="315" t="s">
        <v>2095</v>
      </c>
      <c r="C4649" s="315" t="s">
        <v>2098</v>
      </c>
      <c r="D4649" s="316">
        <v>7</v>
      </c>
      <c r="E4649" s="317">
        <v>7574.73</v>
      </c>
      <c r="F4649" s="317">
        <v>3658.6000000000004</v>
      </c>
      <c r="G4649" s="318">
        <v>40581</v>
      </c>
      <c r="H4649" s="318">
        <v>40634</v>
      </c>
      <c r="I4649" s="318">
        <v>50040</v>
      </c>
      <c r="J4649" s="315"/>
      <c r="K4649" s="315">
        <v>4702</v>
      </c>
      <c r="L4649" s="315" t="s">
        <v>1968</v>
      </c>
      <c r="M4649" s="315" t="s">
        <v>1296</v>
      </c>
      <c r="N4649" s="315" t="s">
        <v>755</v>
      </c>
      <c r="O4649" s="315"/>
      <c r="P4649" s="315"/>
      <c r="Q4649" s="315"/>
    </row>
    <row r="4650" spans="1:17">
      <c r="A4650" s="315" t="s">
        <v>755</v>
      </c>
      <c r="B4650" s="315" t="s">
        <v>2095</v>
      </c>
      <c r="C4650" s="315" t="s">
        <v>2098</v>
      </c>
      <c r="D4650" s="316">
        <v>7</v>
      </c>
      <c r="E4650" s="317">
        <v>6971.45</v>
      </c>
      <c r="F4650" s="317">
        <v>3367.2</v>
      </c>
      <c r="G4650" s="318">
        <v>40674</v>
      </c>
      <c r="H4650" s="318">
        <v>40754</v>
      </c>
      <c r="I4650" s="318">
        <v>50040</v>
      </c>
      <c r="J4650" s="315"/>
      <c r="K4650" s="315">
        <v>4564</v>
      </c>
      <c r="L4650" s="315" t="s">
        <v>3778</v>
      </c>
      <c r="M4650" s="315" t="s">
        <v>1296</v>
      </c>
      <c r="N4650" s="315" t="s">
        <v>755</v>
      </c>
      <c r="O4650" s="315"/>
      <c r="P4650" s="315"/>
      <c r="Q4650" s="315"/>
    </row>
    <row r="4651" spans="1:17">
      <c r="A4651" s="315" t="s">
        <v>755</v>
      </c>
      <c r="B4651" s="315" t="s">
        <v>2095</v>
      </c>
      <c r="C4651" s="315" t="s">
        <v>2098</v>
      </c>
      <c r="D4651" s="316">
        <v>7</v>
      </c>
      <c r="E4651" s="317">
        <v>4252</v>
      </c>
      <c r="F4651" s="317">
        <v>2053.7199999999998</v>
      </c>
      <c r="G4651" s="318">
        <v>40688</v>
      </c>
      <c r="H4651" s="318">
        <v>40688</v>
      </c>
      <c r="I4651" s="318">
        <v>50040</v>
      </c>
      <c r="J4651" s="315"/>
      <c r="K4651" s="315">
        <v>4244</v>
      </c>
      <c r="L4651" s="315" t="s">
        <v>2974</v>
      </c>
      <c r="M4651" s="315" t="s">
        <v>1484</v>
      </c>
      <c r="N4651" s="315" t="s">
        <v>755</v>
      </c>
      <c r="O4651" s="315"/>
      <c r="P4651" s="315"/>
      <c r="Q4651" s="315"/>
    </row>
    <row r="4652" spans="1:17">
      <c r="A4652" s="315" t="s">
        <v>755</v>
      </c>
      <c r="B4652" s="315" t="s">
        <v>2095</v>
      </c>
      <c r="C4652" s="315" t="s">
        <v>2096</v>
      </c>
      <c r="D4652" s="316">
        <v>7</v>
      </c>
      <c r="E4652" s="317">
        <v>7070.32</v>
      </c>
      <c r="F4652" s="317">
        <v>4185.62</v>
      </c>
      <c r="G4652" s="318">
        <v>40730</v>
      </c>
      <c r="H4652" s="318">
        <v>40815</v>
      </c>
      <c r="I4652" s="318">
        <v>50040</v>
      </c>
      <c r="J4652" s="315"/>
      <c r="K4652" s="315">
        <v>4553</v>
      </c>
      <c r="L4652" s="315" t="s">
        <v>2770</v>
      </c>
      <c r="M4652" s="315" t="s">
        <v>1296</v>
      </c>
      <c r="N4652" s="315" t="s">
        <v>755</v>
      </c>
      <c r="O4652" s="315"/>
      <c r="P4652" s="315"/>
      <c r="Q4652" s="315"/>
    </row>
    <row r="4653" spans="1:17">
      <c r="A4653" s="315" t="s">
        <v>755</v>
      </c>
      <c r="B4653" s="315" t="s">
        <v>2095</v>
      </c>
      <c r="C4653" s="315" t="s">
        <v>2098</v>
      </c>
      <c r="D4653" s="316">
        <v>7</v>
      </c>
      <c r="E4653" s="317">
        <v>7026.34</v>
      </c>
      <c r="F4653" s="317">
        <v>2803.51</v>
      </c>
      <c r="G4653" s="318">
        <v>40777</v>
      </c>
      <c r="H4653" s="318">
        <v>41038</v>
      </c>
      <c r="I4653" s="318">
        <v>50405</v>
      </c>
      <c r="J4653" s="315"/>
      <c r="K4653" s="315">
        <v>4566</v>
      </c>
      <c r="L4653" s="315" t="s">
        <v>2836</v>
      </c>
      <c r="M4653" s="315" t="s">
        <v>1296</v>
      </c>
      <c r="N4653" s="315" t="s">
        <v>755</v>
      </c>
      <c r="O4653" s="315"/>
      <c r="P4653" s="315"/>
      <c r="Q4653" s="315"/>
    </row>
    <row r="4654" spans="1:17">
      <c r="A4654" s="315" t="s">
        <v>755</v>
      </c>
      <c r="B4654" s="315" t="s">
        <v>2095</v>
      </c>
      <c r="C4654" s="315" t="s">
        <v>2098</v>
      </c>
      <c r="D4654" s="316">
        <v>7</v>
      </c>
      <c r="E4654" s="317">
        <v>6463</v>
      </c>
      <c r="F4654" s="317">
        <v>2869.57</v>
      </c>
      <c r="G4654" s="318">
        <v>40788</v>
      </c>
      <c r="H4654" s="318">
        <v>40960</v>
      </c>
      <c r="I4654" s="318">
        <v>50405</v>
      </c>
      <c r="J4654" s="315"/>
      <c r="K4654" s="315">
        <v>8867</v>
      </c>
      <c r="L4654" s="315" t="s">
        <v>3648</v>
      </c>
      <c r="M4654" s="315" t="s">
        <v>1705</v>
      </c>
      <c r="N4654" s="315" t="s">
        <v>755</v>
      </c>
      <c r="O4654" s="315"/>
      <c r="P4654" s="315"/>
      <c r="Q4654" s="315"/>
    </row>
    <row r="4655" spans="1:17">
      <c r="A4655" s="315" t="s">
        <v>755</v>
      </c>
      <c r="B4655" s="315" t="s">
        <v>2095</v>
      </c>
      <c r="C4655" s="315" t="s">
        <v>2098</v>
      </c>
      <c r="D4655" s="316">
        <v>7</v>
      </c>
      <c r="E4655" s="317">
        <v>3398</v>
      </c>
      <c r="F4655" s="317">
        <v>1641.23</v>
      </c>
      <c r="G4655" s="318">
        <v>40819</v>
      </c>
      <c r="H4655" s="318">
        <v>40871</v>
      </c>
      <c r="I4655" s="318">
        <v>50040</v>
      </c>
      <c r="J4655" s="315"/>
      <c r="K4655" s="315">
        <v>9445</v>
      </c>
      <c r="L4655" s="315" t="s">
        <v>2536</v>
      </c>
      <c r="M4655" s="315" t="s">
        <v>770</v>
      </c>
      <c r="N4655" s="315" t="s">
        <v>755</v>
      </c>
      <c r="O4655" s="315"/>
      <c r="P4655" s="315"/>
      <c r="Q4655" s="315"/>
    </row>
    <row r="4656" spans="1:17">
      <c r="A4656" s="315" t="s">
        <v>755</v>
      </c>
      <c r="B4656" s="315" t="s">
        <v>2095</v>
      </c>
      <c r="C4656" s="315" t="s">
        <v>2098</v>
      </c>
      <c r="D4656" s="316">
        <v>7.02</v>
      </c>
      <c r="E4656" s="317">
        <v>7037</v>
      </c>
      <c r="F4656" s="317">
        <v>2807.76</v>
      </c>
      <c r="G4656" s="318">
        <v>40648</v>
      </c>
      <c r="H4656" s="318">
        <v>40984</v>
      </c>
      <c r="I4656" s="318">
        <v>50405</v>
      </c>
      <c r="J4656" s="315"/>
      <c r="K4656" s="315">
        <v>9248</v>
      </c>
      <c r="L4656" s="315" t="s">
        <v>2746</v>
      </c>
      <c r="M4656" s="315" t="s">
        <v>770</v>
      </c>
      <c r="N4656" s="315" t="s">
        <v>755</v>
      </c>
      <c r="O4656" s="315"/>
      <c r="P4656" s="315"/>
      <c r="Q4656" s="315"/>
    </row>
    <row r="4657" spans="1:17">
      <c r="A4657" s="315" t="s">
        <v>755</v>
      </c>
      <c r="B4657" s="315" t="s">
        <v>2095</v>
      </c>
      <c r="C4657" s="315" t="s">
        <v>2098</v>
      </c>
      <c r="D4657" s="316">
        <v>7.02</v>
      </c>
      <c r="E4657" s="317">
        <v>6719</v>
      </c>
      <c r="F4657" s="317">
        <v>3245.2799999999997</v>
      </c>
      <c r="G4657" s="318">
        <v>40711</v>
      </c>
      <c r="H4657" s="318">
        <v>40798</v>
      </c>
      <c r="I4657" s="318">
        <v>50040</v>
      </c>
      <c r="J4657" s="315"/>
      <c r="K4657" s="315">
        <v>1736</v>
      </c>
      <c r="L4657" s="315" t="s">
        <v>3779</v>
      </c>
      <c r="M4657" s="315" t="s">
        <v>761</v>
      </c>
      <c r="N4657" s="315" t="s">
        <v>755</v>
      </c>
      <c r="O4657" s="315"/>
      <c r="P4657" s="315"/>
      <c r="Q4657" s="315"/>
    </row>
    <row r="4658" spans="1:17">
      <c r="A4658" s="315" t="s">
        <v>755</v>
      </c>
      <c r="B4658" s="315" t="s">
        <v>2095</v>
      </c>
      <c r="C4658" s="315" t="s">
        <v>2098</v>
      </c>
      <c r="D4658" s="316">
        <v>7.02</v>
      </c>
      <c r="E4658" s="317">
        <v>5940</v>
      </c>
      <c r="F4658" s="317">
        <v>2869.0399999999995</v>
      </c>
      <c r="G4658" s="318">
        <v>40771</v>
      </c>
      <c r="H4658" s="318">
        <v>40876</v>
      </c>
      <c r="I4658" s="318">
        <v>50040</v>
      </c>
      <c r="J4658" s="315"/>
      <c r="K4658" s="315">
        <v>9038</v>
      </c>
      <c r="L4658" s="315" t="s">
        <v>3752</v>
      </c>
      <c r="M4658" s="315" t="s">
        <v>781</v>
      </c>
      <c r="N4658" s="315" t="s">
        <v>755</v>
      </c>
      <c r="O4658" s="315"/>
      <c r="P4658" s="315"/>
      <c r="Q4658" s="315"/>
    </row>
    <row r="4659" spans="1:17">
      <c r="A4659" s="315" t="s">
        <v>755</v>
      </c>
      <c r="B4659" s="315" t="s">
        <v>2095</v>
      </c>
      <c r="C4659" s="315" t="s">
        <v>2098</v>
      </c>
      <c r="D4659" s="316">
        <v>7.02</v>
      </c>
      <c r="E4659" s="317">
        <v>7279</v>
      </c>
      <c r="F4659" s="317">
        <v>3515.76</v>
      </c>
      <c r="G4659" s="318">
        <v>40777</v>
      </c>
      <c r="H4659" s="318">
        <v>40877</v>
      </c>
      <c r="I4659" s="318">
        <v>50040</v>
      </c>
      <c r="J4659" s="315"/>
      <c r="K4659" s="315">
        <v>3178</v>
      </c>
      <c r="L4659" s="315" t="s">
        <v>1816</v>
      </c>
      <c r="M4659" s="315" t="s">
        <v>761</v>
      </c>
      <c r="N4659" s="315" t="s">
        <v>755</v>
      </c>
      <c r="O4659" s="315"/>
      <c r="P4659" s="315"/>
      <c r="Q4659" s="315"/>
    </row>
    <row r="4660" spans="1:17">
      <c r="A4660" s="315" t="s">
        <v>750</v>
      </c>
      <c r="B4660" s="315" t="s">
        <v>2095</v>
      </c>
      <c r="C4660" s="315" t="s">
        <v>2096</v>
      </c>
      <c r="D4660" s="316">
        <v>7.02</v>
      </c>
      <c r="E4660" s="317">
        <v>6535</v>
      </c>
      <c r="F4660" s="317">
        <v>3868.7199999999993</v>
      </c>
      <c r="G4660" s="318">
        <v>40784</v>
      </c>
      <c r="H4660" s="318">
        <v>40896</v>
      </c>
      <c r="I4660" s="318">
        <v>50040</v>
      </c>
      <c r="J4660" s="315"/>
      <c r="K4660" s="315">
        <v>1800</v>
      </c>
      <c r="L4660" s="315" t="s">
        <v>3101</v>
      </c>
      <c r="M4660" s="315" t="s">
        <v>766</v>
      </c>
      <c r="N4660" s="315" t="s">
        <v>750</v>
      </c>
      <c r="O4660" s="315"/>
      <c r="P4660" s="315"/>
      <c r="Q4660" s="315"/>
    </row>
    <row r="4661" spans="1:17">
      <c r="A4661" s="315" t="s">
        <v>750</v>
      </c>
      <c r="B4661" s="315" t="s">
        <v>2095</v>
      </c>
      <c r="C4661" s="315" t="s">
        <v>2096</v>
      </c>
      <c r="D4661" s="316">
        <v>7.02</v>
      </c>
      <c r="E4661" s="317">
        <v>5999</v>
      </c>
      <c r="F4661" s="317">
        <v>3551.41</v>
      </c>
      <c r="G4661" s="318">
        <v>40784</v>
      </c>
      <c r="H4661" s="318">
        <v>40896</v>
      </c>
      <c r="I4661" s="318">
        <v>50040</v>
      </c>
      <c r="J4661" s="315"/>
      <c r="K4661" s="315">
        <v>1800</v>
      </c>
      <c r="L4661" s="315" t="s">
        <v>3101</v>
      </c>
      <c r="M4661" s="315" t="s">
        <v>766</v>
      </c>
      <c r="N4661" s="315" t="s">
        <v>750</v>
      </c>
      <c r="O4661" s="315"/>
      <c r="P4661" s="315"/>
      <c r="Q4661" s="315"/>
    </row>
    <row r="4662" spans="1:17">
      <c r="A4662" s="315" t="s">
        <v>750</v>
      </c>
      <c r="B4662" s="315" t="s">
        <v>2095</v>
      </c>
      <c r="C4662" s="315" t="s">
        <v>2096</v>
      </c>
      <c r="D4662" s="316">
        <v>7.02</v>
      </c>
      <c r="E4662" s="317">
        <v>6108</v>
      </c>
      <c r="F4662" s="317">
        <v>3615.9400000000005</v>
      </c>
      <c r="G4662" s="318">
        <v>40784</v>
      </c>
      <c r="H4662" s="318">
        <v>40896</v>
      </c>
      <c r="I4662" s="318">
        <v>50040</v>
      </c>
      <c r="J4662" s="315"/>
      <c r="K4662" s="315">
        <v>1800</v>
      </c>
      <c r="L4662" s="315" t="s">
        <v>3101</v>
      </c>
      <c r="M4662" s="315" t="s">
        <v>766</v>
      </c>
      <c r="N4662" s="315" t="s">
        <v>750</v>
      </c>
      <c r="O4662" s="315"/>
      <c r="P4662" s="315"/>
      <c r="Q4662" s="315"/>
    </row>
    <row r="4663" spans="1:17">
      <c r="A4663" s="315" t="s">
        <v>755</v>
      </c>
      <c r="B4663" s="315" t="s">
        <v>2095</v>
      </c>
      <c r="C4663" s="315" t="s">
        <v>2096</v>
      </c>
      <c r="D4663" s="316">
        <v>7.02</v>
      </c>
      <c r="E4663" s="317">
        <v>7465</v>
      </c>
      <c r="F4663" s="317">
        <v>3642.92</v>
      </c>
      <c r="G4663" s="318">
        <v>40795</v>
      </c>
      <c r="H4663" s="318">
        <v>41024</v>
      </c>
      <c r="I4663" s="318">
        <v>50405</v>
      </c>
      <c r="J4663" s="315"/>
      <c r="K4663" s="315">
        <v>3770</v>
      </c>
      <c r="L4663" s="315" t="s">
        <v>3780</v>
      </c>
      <c r="M4663" s="315" t="s">
        <v>764</v>
      </c>
      <c r="N4663" s="315" t="s">
        <v>755</v>
      </c>
      <c r="O4663" s="315"/>
      <c r="P4663" s="315"/>
      <c r="Q4663" s="315"/>
    </row>
    <row r="4664" spans="1:17">
      <c r="A4664" s="315" t="s">
        <v>755</v>
      </c>
      <c r="B4664" s="315" t="s">
        <v>2095</v>
      </c>
      <c r="C4664" s="315" t="s">
        <v>2098</v>
      </c>
      <c r="D4664" s="316">
        <v>7.03</v>
      </c>
      <c r="E4664" s="317">
        <v>7038</v>
      </c>
      <c r="F4664" s="317">
        <v>3399.3599999999997</v>
      </c>
      <c r="G4664" s="318">
        <v>40805</v>
      </c>
      <c r="H4664" s="318">
        <v>40841</v>
      </c>
      <c r="I4664" s="318">
        <v>50040</v>
      </c>
      <c r="J4664" s="315"/>
      <c r="K4664" s="315">
        <v>3235</v>
      </c>
      <c r="L4664" s="315" t="s">
        <v>3199</v>
      </c>
      <c r="M4664" s="315" t="s">
        <v>764</v>
      </c>
      <c r="N4664" s="315" t="s">
        <v>755</v>
      </c>
      <c r="O4664" s="315"/>
      <c r="P4664" s="315"/>
      <c r="Q4664" s="315"/>
    </row>
    <row r="4665" spans="1:17">
      <c r="A4665" s="315" t="s">
        <v>755</v>
      </c>
      <c r="B4665" s="315" t="s">
        <v>2095</v>
      </c>
      <c r="C4665" s="315" t="s">
        <v>2096</v>
      </c>
      <c r="D4665" s="316">
        <v>7.03</v>
      </c>
      <c r="E4665" s="317">
        <v>3142</v>
      </c>
      <c r="F4665" s="317">
        <v>1533.3</v>
      </c>
      <c r="G4665" s="318">
        <v>40815</v>
      </c>
      <c r="H4665" s="318">
        <v>40998</v>
      </c>
      <c r="I4665" s="318">
        <v>50405</v>
      </c>
      <c r="J4665" s="315"/>
      <c r="K4665" s="315">
        <v>4536</v>
      </c>
      <c r="L4665" s="315" t="s">
        <v>3781</v>
      </c>
      <c r="M4665" s="315" t="s">
        <v>764</v>
      </c>
      <c r="N4665" s="315" t="s">
        <v>755</v>
      </c>
      <c r="O4665" s="315"/>
      <c r="P4665" s="315"/>
      <c r="Q4665" s="315"/>
    </row>
    <row r="4666" spans="1:17">
      <c r="A4666" s="315" t="s">
        <v>755</v>
      </c>
      <c r="B4666" s="315" t="s">
        <v>2095</v>
      </c>
      <c r="C4666" s="315" t="s">
        <v>2098</v>
      </c>
      <c r="D4666" s="316">
        <v>7.03</v>
      </c>
      <c r="E4666" s="317">
        <v>4530</v>
      </c>
      <c r="F4666" s="317">
        <v>2187.9899999999998</v>
      </c>
      <c r="G4666" s="318">
        <v>40849</v>
      </c>
      <c r="H4666" s="318">
        <v>40872</v>
      </c>
      <c r="I4666" s="318">
        <v>50040</v>
      </c>
      <c r="J4666" s="315"/>
      <c r="K4666" s="315">
        <v>9435</v>
      </c>
      <c r="L4666" s="315" t="s">
        <v>3437</v>
      </c>
      <c r="M4666" s="315" t="s">
        <v>770</v>
      </c>
      <c r="N4666" s="315" t="s">
        <v>755</v>
      </c>
      <c r="O4666" s="315"/>
      <c r="P4666" s="315"/>
      <c r="Q4666" s="315"/>
    </row>
    <row r="4667" spans="1:17">
      <c r="A4667" s="315" t="s">
        <v>755</v>
      </c>
      <c r="B4667" s="315" t="s">
        <v>2095</v>
      </c>
      <c r="C4667" s="315" t="s">
        <v>2096</v>
      </c>
      <c r="D4667" s="316">
        <v>7.04</v>
      </c>
      <c r="E4667" s="317">
        <v>4980</v>
      </c>
      <c r="F4667" s="317">
        <v>2948.16</v>
      </c>
      <c r="G4667" s="318">
        <v>40648</v>
      </c>
      <c r="H4667" s="318">
        <v>40765</v>
      </c>
      <c r="I4667" s="318">
        <v>50040</v>
      </c>
      <c r="J4667" s="315"/>
      <c r="K4667" s="315">
        <v>6012</v>
      </c>
      <c r="L4667" s="315" t="s">
        <v>3782</v>
      </c>
      <c r="M4667" s="315" t="s">
        <v>788</v>
      </c>
      <c r="N4667" s="315" t="s">
        <v>755</v>
      </c>
      <c r="O4667" s="315"/>
      <c r="P4667" s="315"/>
      <c r="Q4667" s="315"/>
    </row>
    <row r="4668" spans="1:17">
      <c r="A4668" s="315" t="s">
        <v>755</v>
      </c>
      <c r="B4668" s="315" t="s">
        <v>2095</v>
      </c>
      <c r="C4668" s="315" t="s">
        <v>2096</v>
      </c>
      <c r="D4668" s="316">
        <v>7.04</v>
      </c>
      <c r="E4668" s="317">
        <v>7262.01</v>
      </c>
      <c r="F4668" s="317">
        <v>4299.1099999999997</v>
      </c>
      <c r="G4668" s="318">
        <v>40792</v>
      </c>
      <c r="H4668" s="318">
        <v>40767</v>
      </c>
      <c r="I4668" s="318">
        <v>50040</v>
      </c>
      <c r="J4668" s="315"/>
      <c r="K4668" s="315">
        <v>8840</v>
      </c>
      <c r="L4668" s="315" t="s">
        <v>2810</v>
      </c>
      <c r="M4668" s="315" t="s">
        <v>1388</v>
      </c>
      <c r="N4668" s="315" t="s">
        <v>755</v>
      </c>
      <c r="O4668" s="315"/>
      <c r="P4668" s="315"/>
      <c r="Q4668" s="315"/>
    </row>
    <row r="4669" spans="1:17">
      <c r="A4669" s="315" t="s">
        <v>755</v>
      </c>
      <c r="B4669" s="315" t="s">
        <v>2095</v>
      </c>
      <c r="C4669" s="315" t="s">
        <v>2098</v>
      </c>
      <c r="D4669" s="316">
        <v>7.05</v>
      </c>
      <c r="E4669" s="317">
        <v>6966</v>
      </c>
      <c r="F4669" s="317">
        <v>3127.7400000000002</v>
      </c>
      <c r="G4669" s="318">
        <v>40630</v>
      </c>
      <c r="H4669" s="318">
        <v>40716</v>
      </c>
      <c r="I4669" s="318">
        <v>50040</v>
      </c>
      <c r="J4669" s="315"/>
      <c r="K4669" s="315">
        <v>5314</v>
      </c>
      <c r="L4669" s="315" t="s">
        <v>3630</v>
      </c>
      <c r="M4669" s="315" t="s">
        <v>776</v>
      </c>
      <c r="N4669" s="315" t="s">
        <v>755</v>
      </c>
      <c r="O4669" s="315"/>
      <c r="P4669" s="315"/>
      <c r="Q4669" s="315"/>
    </row>
    <row r="4670" spans="1:17">
      <c r="A4670" s="315" t="s">
        <v>755</v>
      </c>
      <c r="B4670" s="315" t="s">
        <v>2095</v>
      </c>
      <c r="C4670" s="315" t="s">
        <v>2096</v>
      </c>
      <c r="D4670" s="316">
        <v>7.05</v>
      </c>
      <c r="E4670" s="317">
        <v>8187</v>
      </c>
      <c r="F4670" s="317">
        <v>4568.34</v>
      </c>
      <c r="G4670" s="318">
        <v>40634</v>
      </c>
      <c r="H4670" s="318">
        <v>40749</v>
      </c>
      <c r="I4670" s="318">
        <v>50040</v>
      </c>
      <c r="J4670" s="315"/>
      <c r="K4670" s="315">
        <v>1055</v>
      </c>
      <c r="L4670" s="315" t="s">
        <v>2439</v>
      </c>
      <c r="M4670" s="315" t="s">
        <v>766</v>
      </c>
      <c r="N4670" s="315" t="s">
        <v>755</v>
      </c>
      <c r="O4670" s="315"/>
      <c r="P4670" s="315"/>
      <c r="Q4670" s="315"/>
    </row>
    <row r="4671" spans="1:17">
      <c r="A4671" s="315" t="s">
        <v>755</v>
      </c>
      <c r="B4671" s="315" t="s">
        <v>2095</v>
      </c>
      <c r="C4671" s="315" t="s">
        <v>2098</v>
      </c>
      <c r="D4671" s="316">
        <v>7.05</v>
      </c>
      <c r="E4671" s="317">
        <v>8225</v>
      </c>
      <c r="F4671" s="317">
        <v>3972.67</v>
      </c>
      <c r="G4671" s="318">
        <v>40753</v>
      </c>
      <c r="H4671" s="318">
        <v>40833</v>
      </c>
      <c r="I4671" s="318">
        <v>50040</v>
      </c>
      <c r="J4671" s="315"/>
      <c r="K4671" s="315">
        <v>1407</v>
      </c>
      <c r="L4671" s="315" t="s">
        <v>2107</v>
      </c>
      <c r="M4671" s="315" t="s">
        <v>766</v>
      </c>
      <c r="N4671" s="315" t="s">
        <v>755</v>
      </c>
      <c r="O4671" s="315"/>
      <c r="P4671" s="315"/>
      <c r="Q4671" s="315"/>
    </row>
    <row r="4672" spans="1:17">
      <c r="A4672" s="315" t="s">
        <v>750</v>
      </c>
      <c r="B4672" s="315" t="s">
        <v>2095</v>
      </c>
      <c r="C4672" s="315" t="s">
        <v>2098</v>
      </c>
      <c r="D4672" s="316">
        <v>7.05</v>
      </c>
      <c r="E4672" s="317">
        <v>6412.5599999999995</v>
      </c>
      <c r="F4672" s="317">
        <v>3097.2500000000005</v>
      </c>
      <c r="G4672" s="318">
        <v>40724</v>
      </c>
      <c r="H4672" s="318">
        <v>40829</v>
      </c>
      <c r="I4672" s="318">
        <v>50040</v>
      </c>
      <c r="J4672" s="315"/>
      <c r="K4672" s="315">
        <v>4143</v>
      </c>
      <c r="L4672" s="315" t="s">
        <v>3057</v>
      </c>
      <c r="M4672" s="315" t="s">
        <v>1296</v>
      </c>
      <c r="N4672" s="315" t="s">
        <v>750</v>
      </c>
      <c r="O4672" s="315"/>
      <c r="P4672" s="315"/>
      <c r="Q4672" s="315"/>
    </row>
    <row r="4673" spans="1:17">
      <c r="A4673" s="315" t="s">
        <v>755</v>
      </c>
      <c r="B4673" s="315" t="s">
        <v>2095</v>
      </c>
      <c r="C4673" s="315" t="s">
        <v>2098</v>
      </c>
      <c r="D4673" s="316">
        <v>7.05</v>
      </c>
      <c r="E4673" s="317">
        <v>7317</v>
      </c>
      <c r="F4673" s="317">
        <v>3534.12</v>
      </c>
      <c r="G4673" s="318">
        <v>40743</v>
      </c>
      <c r="H4673" s="318">
        <v>40830</v>
      </c>
      <c r="I4673" s="318">
        <v>50040</v>
      </c>
      <c r="J4673" s="315"/>
      <c r="K4673" s="315">
        <v>5600</v>
      </c>
      <c r="L4673" s="315" t="s">
        <v>2707</v>
      </c>
      <c r="M4673" s="315" t="s">
        <v>776</v>
      </c>
      <c r="N4673" s="315" t="s">
        <v>755</v>
      </c>
      <c r="O4673" s="315"/>
      <c r="P4673" s="315"/>
      <c r="Q4673" s="315"/>
    </row>
    <row r="4674" spans="1:17">
      <c r="A4674" s="315" t="s">
        <v>755</v>
      </c>
      <c r="B4674" s="315" t="s">
        <v>2095</v>
      </c>
      <c r="C4674" s="315" t="s">
        <v>2098</v>
      </c>
      <c r="D4674" s="316">
        <v>7.05</v>
      </c>
      <c r="E4674" s="317">
        <v>8125</v>
      </c>
      <c r="F4674" s="317">
        <v>3924.3799999999997</v>
      </c>
      <c r="G4674" s="318">
        <v>40805</v>
      </c>
      <c r="H4674" s="318">
        <v>40884</v>
      </c>
      <c r="I4674" s="318">
        <v>50040</v>
      </c>
      <c r="J4674" s="315"/>
      <c r="K4674" s="315">
        <v>3427</v>
      </c>
      <c r="L4674" s="315" t="s">
        <v>1544</v>
      </c>
      <c r="M4674" s="315" t="s">
        <v>764</v>
      </c>
      <c r="N4674" s="315" t="s">
        <v>755</v>
      </c>
      <c r="O4674" s="315"/>
      <c r="P4674" s="315"/>
      <c r="Q4674" s="315"/>
    </row>
    <row r="4675" spans="1:17">
      <c r="A4675" s="315" t="s">
        <v>755</v>
      </c>
      <c r="B4675" s="315" t="s">
        <v>2095</v>
      </c>
      <c r="C4675" s="315" t="s">
        <v>2098</v>
      </c>
      <c r="D4675" s="316">
        <v>7.1</v>
      </c>
      <c r="E4675" s="317">
        <v>6020</v>
      </c>
      <c r="F4675" s="317">
        <v>4515</v>
      </c>
      <c r="G4675" s="318">
        <v>39570</v>
      </c>
      <c r="H4675" s="318">
        <v>40088</v>
      </c>
      <c r="I4675" s="318">
        <v>49309</v>
      </c>
      <c r="J4675" s="315"/>
      <c r="K4675" s="315">
        <v>8846</v>
      </c>
      <c r="L4675" s="315" t="s">
        <v>3519</v>
      </c>
      <c r="M4675" s="315" t="s">
        <v>1388</v>
      </c>
      <c r="N4675" s="315" t="s">
        <v>755</v>
      </c>
      <c r="O4675" s="315"/>
      <c r="P4675" s="315"/>
      <c r="Q4675" s="315"/>
    </row>
    <row r="4676" spans="1:17">
      <c r="A4676" s="315" t="s">
        <v>755</v>
      </c>
      <c r="B4676" s="315" t="s">
        <v>2095</v>
      </c>
      <c r="C4676" s="315" t="s">
        <v>2096</v>
      </c>
      <c r="D4676" s="316">
        <v>7.1</v>
      </c>
      <c r="E4676" s="317">
        <v>5816</v>
      </c>
      <c r="F4676" s="317">
        <v>5234.3999999999996</v>
      </c>
      <c r="G4676" s="318">
        <v>39570</v>
      </c>
      <c r="H4676" s="318">
        <v>39567</v>
      </c>
      <c r="I4676" s="318">
        <v>48944</v>
      </c>
      <c r="J4676" s="315"/>
      <c r="K4676" s="315">
        <v>5622</v>
      </c>
      <c r="L4676" s="315" t="s">
        <v>2612</v>
      </c>
      <c r="M4676" s="315" t="s">
        <v>776</v>
      </c>
      <c r="N4676" s="315" t="s">
        <v>755</v>
      </c>
      <c r="O4676" s="315"/>
      <c r="P4676" s="315"/>
      <c r="Q4676" s="315"/>
    </row>
    <row r="4677" spans="1:17">
      <c r="A4677" s="315" t="s">
        <v>755</v>
      </c>
      <c r="B4677" s="315" t="s">
        <v>2095</v>
      </c>
      <c r="C4677" s="315" t="s">
        <v>2098</v>
      </c>
      <c r="D4677" s="316">
        <v>7.1</v>
      </c>
      <c r="E4677" s="317">
        <v>7496</v>
      </c>
      <c r="F4677" s="317">
        <v>3845.46</v>
      </c>
      <c r="G4677" s="318">
        <v>39569</v>
      </c>
      <c r="H4677" s="318">
        <v>40497</v>
      </c>
      <c r="I4677" s="318">
        <v>49674</v>
      </c>
      <c r="J4677" s="315"/>
      <c r="K4677" s="315">
        <v>6468</v>
      </c>
      <c r="L4677" s="315" t="s">
        <v>3783</v>
      </c>
      <c r="M4677" s="315" t="s">
        <v>1365</v>
      </c>
      <c r="N4677" s="315" t="s">
        <v>755</v>
      </c>
      <c r="O4677" s="315"/>
      <c r="P4677" s="315"/>
      <c r="Q4677" s="315"/>
    </row>
    <row r="4678" spans="1:17">
      <c r="A4678" s="315" t="s">
        <v>755</v>
      </c>
      <c r="B4678" s="315" t="s">
        <v>2095</v>
      </c>
      <c r="C4678" s="315" t="s">
        <v>2098</v>
      </c>
      <c r="D4678" s="316">
        <v>7.1</v>
      </c>
      <c r="E4678" s="317">
        <v>7294</v>
      </c>
      <c r="F4678" s="317">
        <v>4726.51</v>
      </c>
      <c r="G4678" s="318">
        <v>39570</v>
      </c>
      <c r="H4678" s="318">
        <v>39240</v>
      </c>
      <c r="I4678" s="318">
        <v>48579</v>
      </c>
      <c r="J4678" s="315"/>
      <c r="K4678" s="315">
        <v>1066</v>
      </c>
      <c r="L4678" s="315" t="s">
        <v>2194</v>
      </c>
      <c r="M4678" s="315" t="s">
        <v>766</v>
      </c>
      <c r="N4678" s="315" t="s">
        <v>755</v>
      </c>
      <c r="O4678" s="315"/>
      <c r="P4678" s="315"/>
      <c r="Q4678" s="315"/>
    </row>
    <row r="4679" spans="1:17">
      <c r="A4679" s="315" t="s">
        <v>755</v>
      </c>
      <c r="B4679" s="315" t="s">
        <v>2095</v>
      </c>
      <c r="C4679" s="315" t="s">
        <v>2098</v>
      </c>
      <c r="D4679" s="316">
        <v>7.1</v>
      </c>
      <c r="E4679" s="317">
        <v>5474</v>
      </c>
      <c r="F4679" s="317">
        <v>3333.6600000000003</v>
      </c>
      <c r="G4679" s="318">
        <v>39723</v>
      </c>
      <c r="H4679" s="318">
        <v>39563</v>
      </c>
      <c r="I4679" s="318">
        <v>48944</v>
      </c>
      <c r="J4679" s="315"/>
      <c r="K4679" s="315">
        <v>3986</v>
      </c>
      <c r="L4679" s="315" t="s">
        <v>3784</v>
      </c>
      <c r="M4679" s="315" t="s">
        <v>754</v>
      </c>
      <c r="N4679" s="315" t="s">
        <v>755</v>
      </c>
      <c r="O4679" s="315"/>
      <c r="P4679" s="315"/>
      <c r="Q4679" s="315"/>
    </row>
    <row r="4680" spans="1:17">
      <c r="A4680" s="315" t="s">
        <v>755</v>
      </c>
      <c r="B4680" s="315" t="s">
        <v>2095</v>
      </c>
      <c r="C4680" s="315" t="s">
        <v>2098</v>
      </c>
      <c r="D4680" s="316">
        <v>7.1</v>
      </c>
      <c r="E4680" s="317">
        <v>6754</v>
      </c>
      <c r="F4680" s="317">
        <v>3846.04</v>
      </c>
      <c r="G4680" s="318">
        <v>39569</v>
      </c>
      <c r="H4680" s="318">
        <v>40296</v>
      </c>
      <c r="I4680" s="318">
        <v>49674</v>
      </c>
      <c r="J4680" s="315"/>
      <c r="K4680" s="315">
        <v>9470</v>
      </c>
      <c r="L4680" s="315" t="s">
        <v>919</v>
      </c>
      <c r="M4680" s="315" t="s">
        <v>770</v>
      </c>
      <c r="N4680" s="315" t="s">
        <v>755</v>
      </c>
      <c r="O4680" s="315"/>
      <c r="P4680" s="315"/>
      <c r="Q4680" s="315"/>
    </row>
    <row r="4681" spans="1:17">
      <c r="A4681" s="315" t="s">
        <v>755</v>
      </c>
      <c r="B4681" s="315" t="s">
        <v>2095</v>
      </c>
      <c r="C4681" s="315" t="s">
        <v>2098</v>
      </c>
      <c r="D4681" s="316">
        <v>7.1</v>
      </c>
      <c r="E4681" s="317">
        <v>6938</v>
      </c>
      <c r="F4681" s="317">
        <v>3899.16</v>
      </c>
      <c r="G4681" s="318">
        <v>39571</v>
      </c>
      <c r="H4681" s="318">
        <v>39379</v>
      </c>
      <c r="I4681" s="318">
        <v>48579</v>
      </c>
      <c r="J4681" s="315"/>
      <c r="K4681" s="315">
        <v>4623</v>
      </c>
      <c r="L4681" s="315" t="s">
        <v>2846</v>
      </c>
      <c r="M4681" s="315" t="s">
        <v>1296</v>
      </c>
      <c r="N4681" s="315" t="s">
        <v>755</v>
      </c>
      <c r="O4681" s="315"/>
      <c r="P4681" s="315"/>
      <c r="Q4681" s="315"/>
    </row>
    <row r="4682" spans="1:17">
      <c r="A4682" s="315" t="s">
        <v>755</v>
      </c>
      <c r="B4682" s="315" t="s">
        <v>2095</v>
      </c>
      <c r="C4682" s="315" t="s">
        <v>2098</v>
      </c>
      <c r="D4682" s="316">
        <v>7.1</v>
      </c>
      <c r="E4682" s="317">
        <v>6367</v>
      </c>
      <c r="F4682" s="317">
        <v>2540.4399999999996</v>
      </c>
      <c r="G4682" s="318">
        <v>39610</v>
      </c>
      <c r="H4682" s="318">
        <v>41127</v>
      </c>
      <c r="I4682" s="318">
        <v>50405</v>
      </c>
      <c r="J4682" s="315"/>
      <c r="K4682" s="315">
        <v>3377</v>
      </c>
      <c r="L4682" s="315" t="s">
        <v>3785</v>
      </c>
      <c r="M4682" s="315" t="s">
        <v>764</v>
      </c>
      <c r="N4682" s="315" t="s">
        <v>755</v>
      </c>
      <c r="O4682" s="315"/>
      <c r="P4682" s="315"/>
      <c r="Q4682" s="315"/>
    </row>
    <row r="4683" spans="1:17">
      <c r="A4683" s="315" t="s">
        <v>755</v>
      </c>
      <c r="B4683" s="315" t="s">
        <v>2095</v>
      </c>
      <c r="C4683" s="315" t="s">
        <v>2142</v>
      </c>
      <c r="D4683" s="316">
        <v>7.1</v>
      </c>
      <c r="E4683" s="317">
        <v>6801.28</v>
      </c>
      <c r="F4683" s="317">
        <v>3965.14</v>
      </c>
      <c r="G4683" s="318">
        <v>39615</v>
      </c>
      <c r="H4683" s="318">
        <v>40004</v>
      </c>
      <c r="I4683" s="318">
        <v>49309</v>
      </c>
      <c r="J4683" s="315"/>
      <c r="K4683" s="315">
        <v>7153</v>
      </c>
      <c r="L4683" s="315" t="s">
        <v>2958</v>
      </c>
      <c r="M4683" s="315" t="s">
        <v>966</v>
      </c>
      <c r="N4683" s="315" t="s">
        <v>755</v>
      </c>
      <c r="O4683" s="315"/>
      <c r="P4683" s="315"/>
      <c r="Q4683" s="315"/>
    </row>
    <row r="4684" spans="1:17">
      <c r="A4684" s="315" t="s">
        <v>755</v>
      </c>
      <c r="B4684" s="315" t="s">
        <v>2095</v>
      </c>
      <c r="C4684" s="315" t="s">
        <v>2098</v>
      </c>
      <c r="D4684" s="316">
        <v>7.1</v>
      </c>
      <c r="E4684" s="317">
        <v>6058</v>
      </c>
      <c r="F4684" s="317">
        <v>2926.02</v>
      </c>
      <c r="G4684" s="318">
        <v>39751</v>
      </c>
      <c r="H4684" s="318">
        <v>40681</v>
      </c>
      <c r="I4684" s="318">
        <v>50040</v>
      </c>
      <c r="J4684" s="315"/>
      <c r="K4684" s="315">
        <v>9470</v>
      </c>
      <c r="L4684" s="315" t="s">
        <v>3325</v>
      </c>
      <c r="M4684" s="315" t="s">
        <v>770</v>
      </c>
      <c r="N4684" s="315" t="s">
        <v>755</v>
      </c>
      <c r="O4684" s="315"/>
      <c r="P4684" s="315"/>
      <c r="Q4684" s="315"/>
    </row>
    <row r="4685" spans="1:17">
      <c r="A4685" s="315" t="s">
        <v>755</v>
      </c>
      <c r="B4685" s="315" t="s">
        <v>2095</v>
      </c>
      <c r="C4685" s="315" t="s">
        <v>2096</v>
      </c>
      <c r="D4685" s="316">
        <v>7.1</v>
      </c>
      <c r="E4685" s="317">
        <v>5482</v>
      </c>
      <c r="F4685" s="317">
        <v>4933.8</v>
      </c>
      <c r="G4685" s="318">
        <v>39749</v>
      </c>
      <c r="H4685" s="318">
        <v>39695</v>
      </c>
      <c r="I4685" s="318">
        <v>48944</v>
      </c>
      <c r="J4685" s="315"/>
      <c r="K4685" s="315">
        <v>8902</v>
      </c>
      <c r="L4685" s="315" t="s">
        <v>3459</v>
      </c>
      <c r="M4685" s="315" t="s">
        <v>784</v>
      </c>
      <c r="N4685" s="315" t="s">
        <v>755</v>
      </c>
      <c r="O4685" s="315"/>
      <c r="P4685" s="315"/>
      <c r="Q4685" s="315"/>
    </row>
    <row r="4686" spans="1:17">
      <c r="A4686" s="315" t="s">
        <v>755</v>
      </c>
      <c r="B4686" s="315" t="s">
        <v>2095</v>
      </c>
      <c r="C4686" s="315" t="s">
        <v>2096</v>
      </c>
      <c r="D4686" s="316">
        <v>7.1</v>
      </c>
      <c r="E4686" s="317">
        <v>6804.96</v>
      </c>
      <c r="F4686" s="317">
        <v>6124.47</v>
      </c>
      <c r="G4686" s="318">
        <v>39863</v>
      </c>
      <c r="H4686" s="318">
        <v>40009</v>
      </c>
      <c r="I4686" s="318">
        <v>49309</v>
      </c>
      <c r="J4686" s="315"/>
      <c r="K4686" s="315">
        <v>6173</v>
      </c>
      <c r="L4686" s="315" t="s">
        <v>3249</v>
      </c>
      <c r="M4686" s="315" t="s">
        <v>788</v>
      </c>
      <c r="N4686" s="315" t="s">
        <v>755</v>
      </c>
      <c r="O4686" s="315"/>
      <c r="P4686" s="315"/>
      <c r="Q4686" s="315"/>
    </row>
    <row r="4687" spans="1:17">
      <c r="A4687" s="315" t="s">
        <v>755</v>
      </c>
      <c r="B4687" s="315" t="s">
        <v>2095</v>
      </c>
      <c r="C4687" s="315" t="s">
        <v>2098</v>
      </c>
      <c r="D4687" s="316">
        <v>7.1</v>
      </c>
      <c r="E4687" s="317">
        <v>7759</v>
      </c>
      <c r="F4687" s="317">
        <v>5819.25</v>
      </c>
      <c r="G4687" s="318">
        <v>39911</v>
      </c>
      <c r="H4687" s="318">
        <v>39911</v>
      </c>
      <c r="I4687" s="318">
        <v>49309</v>
      </c>
      <c r="J4687" s="315"/>
      <c r="K4687" s="315">
        <v>5742</v>
      </c>
      <c r="L4687" s="315" t="s">
        <v>896</v>
      </c>
      <c r="M4687" s="315" t="s">
        <v>776</v>
      </c>
      <c r="N4687" s="315" t="s">
        <v>755</v>
      </c>
      <c r="O4687" s="315"/>
      <c r="P4687" s="315"/>
      <c r="Q4687" s="315"/>
    </row>
    <row r="4688" spans="1:17">
      <c r="A4688" s="315" t="s">
        <v>755</v>
      </c>
      <c r="B4688" s="315" t="s">
        <v>2095</v>
      </c>
      <c r="C4688" s="315" t="s">
        <v>2096</v>
      </c>
      <c r="D4688" s="316">
        <v>7.1</v>
      </c>
      <c r="E4688" s="317">
        <v>6154</v>
      </c>
      <c r="F4688" s="317">
        <v>5538.6</v>
      </c>
      <c r="G4688" s="318">
        <v>39912</v>
      </c>
      <c r="H4688" s="318">
        <v>39995</v>
      </c>
      <c r="I4688" s="318">
        <v>49309</v>
      </c>
      <c r="J4688" s="315"/>
      <c r="K4688" s="315">
        <v>6072</v>
      </c>
      <c r="L4688" s="315" t="s">
        <v>3565</v>
      </c>
      <c r="M4688" s="315" t="s">
        <v>1017</v>
      </c>
      <c r="N4688" s="315" t="s">
        <v>755</v>
      </c>
      <c r="O4688" s="315"/>
      <c r="P4688" s="315"/>
      <c r="Q4688" s="315"/>
    </row>
    <row r="4689" spans="1:17">
      <c r="A4689" s="315" t="s">
        <v>755</v>
      </c>
      <c r="B4689" s="315" t="s">
        <v>2095</v>
      </c>
      <c r="C4689" s="315" t="s">
        <v>2098</v>
      </c>
      <c r="D4689" s="316">
        <v>7.1</v>
      </c>
      <c r="E4689" s="317">
        <v>6212</v>
      </c>
      <c r="F4689" s="317">
        <v>4659</v>
      </c>
      <c r="G4689" s="318">
        <v>39976</v>
      </c>
      <c r="H4689" s="318">
        <v>40030</v>
      </c>
      <c r="I4689" s="318">
        <v>49309</v>
      </c>
      <c r="J4689" s="315"/>
      <c r="K4689" s="315">
        <v>5330</v>
      </c>
      <c r="L4689" s="315" t="s">
        <v>1187</v>
      </c>
      <c r="M4689" s="315" t="s">
        <v>776</v>
      </c>
      <c r="N4689" s="315" t="s">
        <v>755</v>
      </c>
      <c r="O4689" s="315"/>
      <c r="P4689" s="315"/>
      <c r="Q4689" s="315"/>
    </row>
    <row r="4690" spans="1:17">
      <c r="A4690" s="315" t="s">
        <v>755</v>
      </c>
      <c r="B4690" s="315" t="s">
        <v>2095</v>
      </c>
      <c r="C4690" s="315" t="s">
        <v>2098</v>
      </c>
      <c r="D4690" s="316">
        <v>7.1</v>
      </c>
      <c r="E4690" s="317">
        <v>6818</v>
      </c>
      <c r="F4690" s="317">
        <v>3061.28</v>
      </c>
      <c r="G4690" s="318">
        <v>40040</v>
      </c>
      <c r="H4690" s="318">
        <v>40088</v>
      </c>
      <c r="I4690" s="318">
        <v>49309</v>
      </c>
      <c r="J4690" s="315"/>
      <c r="K4690" s="315">
        <v>3555</v>
      </c>
      <c r="L4690" s="315" t="s">
        <v>1035</v>
      </c>
      <c r="M4690" s="315" t="s">
        <v>764</v>
      </c>
      <c r="N4690" s="315" t="s">
        <v>755</v>
      </c>
      <c r="O4690" s="315"/>
      <c r="P4690" s="315"/>
      <c r="Q4690" s="315"/>
    </row>
    <row r="4691" spans="1:17">
      <c r="A4691" s="315" t="s">
        <v>755</v>
      </c>
      <c r="B4691" s="315" t="s">
        <v>2095</v>
      </c>
      <c r="C4691" s="315" t="s">
        <v>2098</v>
      </c>
      <c r="D4691" s="316">
        <v>7.1</v>
      </c>
      <c r="E4691" s="317">
        <v>8212</v>
      </c>
      <c r="F4691" s="317">
        <v>3276.5800000000004</v>
      </c>
      <c r="G4691" s="318">
        <v>40392</v>
      </c>
      <c r="H4691" s="318">
        <v>41115</v>
      </c>
      <c r="I4691" s="318">
        <v>50405</v>
      </c>
      <c r="J4691" s="315"/>
      <c r="K4691" s="315">
        <v>5417</v>
      </c>
      <c r="L4691" s="315" t="s">
        <v>3484</v>
      </c>
      <c r="M4691" s="315" t="s">
        <v>776</v>
      </c>
      <c r="N4691" s="315" t="s">
        <v>755</v>
      </c>
      <c r="O4691" s="315"/>
      <c r="P4691" s="315"/>
      <c r="Q4691" s="315"/>
    </row>
    <row r="4692" spans="1:17">
      <c r="A4692" s="315" t="s">
        <v>755</v>
      </c>
      <c r="B4692" s="315" t="s">
        <v>2095</v>
      </c>
      <c r="C4692" s="315" t="s">
        <v>2098</v>
      </c>
      <c r="D4692" s="316">
        <v>7.1</v>
      </c>
      <c r="E4692" s="317">
        <v>8219</v>
      </c>
      <c r="F4692" s="317">
        <v>5054.7</v>
      </c>
      <c r="G4692" s="318">
        <v>40596</v>
      </c>
      <c r="H4692" s="318">
        <v>40486</v>
      </c>
      <c r="I4692" s="318">
        <v>49674</v>
      </c>
      <c r="J4692" s="315"/>
      <c r="K4692" s="315">
        <v>1860</v>
      </c>
      <c r="L4692" s="315" t="s">
        <v>1057</v>
      </c>
      <c r="M4692" s="315" t="s">
        <v>766</v>
      </c>
      <c r="N4692" s="315" t="s">
        <v>755</v>
      </c>
      <c r="O4692" s="315"/>
      <c r="P4692" s="315"/>
      <c r="Q4692" s="315"/>
    </row>
    <row r="4693" spans="1:17">
      <c r="A4693" s="315" t="s">
        <v>755</v>
      </c>
      <c r="B4693" s="315" t="s">
        <v>2095</v>
      </c>
      <c r="C4693" s="315" t="s">
        <v>2098</v>
      </c>
      <c r="D4693" s="316">
        <v>7.1</v>
      </c>
      <c r="E4693" s="317">
        <v>4847</v>
      </c>
      <c r="F4693" s="317">
        <v>2641.63</v>
      </c>
      <c r="G4693" s="318">
        <v>40507</v>
      </c>
      <c r="H4693" s="318">
        <v>40532</v>
      </c>
      <c r="I4693" s="318">
        <v>49674</v>
      </c>
      <c r="J4693" s="315"/>
      <c r="K4693" s="315">
        <v>3662</v>
      </c>
      <c r="L4693" s="315" t="s">
        <v>2543</v>
      </c>
      <c r="M4693" s="315" t="s">
        <v>764</v>
      </c>
      <c r="N4693" s="315" t="s">
        <v>755</v>
      </c>
      <c r="O4693" s="315"/>
      <c r="P4693" s="315"/>
      <c r="Q4693" s="315"/>
    </row>
    <row r="4694" spans="1:17">
      <c r="A4694" s="315" t="s">
        <v>755</v>
      </c>
      <c r="B4694" s="315" t="s">
        <v>2095</v>
      </c>
      <c r="C4694" s="315" t="s">
        <v>2098</v>
      </c>
      <c r="D4694" s="316">
        <v>7.1</v>
      </c>
      <c r="E4694" s="317">
        <v>6520</v>
      </c>
      <c r="F4694" s="317">
        <v>3149.16</v>
      </c>
      <c r="G4694" s="318">
        <v>40625</v>
      </c>
      <c r="H4694" s="318">
        <v>40645</v>
      </c>
      <c r="I4694" s="318">
        <v>50040</v>
      </c>
      <c r="J4694" s="315"/>
      <c r="K4694" s="315">
        <v>7323</v>
      </c>
      <c r="L4694" s="315" t="s">
        <v>2556</v>
      </c>
      <c r="M4694" s="315" t="s">
        <v>770</v>
      </c>
      <c r="N4694" s="315" t="s">
        <v>755</v>
      </c>
      <c r="O4694" s="315"/>
      <c r="P4694" s="315"/>
      <c r="Q4694" s="315"/>
    </row>
    <row r="4695" spans="1:17">
      <c r="A4695" s="315" t="s">
        <v>750</v>
      </c>
      <c r="B4695" s="319" t="s">
        <v>2095</v>
      </c>
      <c r="C4695" s="319" t="s">
        <v>2098</v>
      </c>
      <c r="D4695" s="320">
        <v>7.1</v>
      </c>
      <c r="E4695" s="317">
        <v>4789</v>
      </c>
      <c r="F4695" s="317">
        <v>2288.81</v>
      </c>
      <c r="G4695" s="321">
        <v>40668</v>
      </c>
      <c r="H4695" s="321">
        <v>40773</v>
      </c>
      <c r="I4695" s="321">
        <v>50040</v>
      </c>
      <c r="J4695" s="319"/>
      <c r="K4695" s="322">
        <v>5212</v>
      </c>
      <c r="L4695" s="319" t="s">
        <v>2102</v>
      </c>
      <c r="M4695" s="319" t="s">
        <v>776</v>
      </c>
      <c r="N4695" s="315" t="s">
        <v>750</v>
      </c>
      <c r="O4695" s="319"/>
      <c r="P4695" s="319"/>
      <c r="Q4695" s="319"/>
    </row>
    <row r="4696" spans="1:17">
      <c r="A4696" s="315" t="s">
        <v>755</v>
      </c>
      <c r="B4696" s="315" t="s">
        <v>2095</v>
      </c>
      <c r="C4696" s="315" t="s">
        <v>2098</v>
      </c>
      <c r="D4696" s="316">
        <v>7.1</v>
      </c>
      <c r="E4696" s="317">
        <v>6810</v>
      </c>
      <c r="F4696" s="317">
        <v>3289.2299999999996</v>
      </c>
      <c r="G4696" s="318">
        <v>40708</v>
      </c>
      <c r="H4696" s="318">
        <v>40844</v>
      </c>
      <c r="I4696" s="318">
        <v>50040</v>
      </c>
      <c r="J4696" s="315"/>
      <c r="K4696" s="315">
        <v>7012</v>
      </c>
      <c r="L4696" s="315" t="s">
        <v>2691</v>
      </c>
      <c r="M4696" s="315" t="s">
        <v>966</v>
      </c>
      <c r="N4696" s="315" t="s">
        <v>755</v>
      </c>
      <c r="O4696" s="315"/>
      <c r="P4696" s="315"/>
      <c r="Q4696" s="315"/>
    </row>
    <row r="4697" spans="1:17">
      <c r="A4697" s="315" t="s">
        <v>755</v>
      </c>
      <c r="B4697" s="315" t="s">
        <v>2095</v>
      </c>
      <c r="C4697" s="315" t="s">
        <v>2098</v>
      </c>
      <c r="D4697" s="316">
        <v>7.1</v>
      </c>
      <c r="E4697" s="317">
        <v>6717</v>
      </c>
      <c r="F4697" s="317">
        <v>3244.31</v>
      </c>
      <c r="G4697" s="318">
        <v>40708</v>
      </c>
      <c r="H4697" s="318">
        <v>40844</v>
      </c>
      <c r="I4697" s="318">
        <v>50040</v>
      </c>
      <c r="J4697" s="315"/>
      <c r="K4697" s="315">
        <v>7012</v>
      </c>
      <c r="L4697" s="315" t="s">
        <v>2691</v>
      </c>
      <c r="M4697" s="315" t="s">
        <v>966</v>
      </c>
      <c r="N4697" s="315" t="s">
        <v>755</v>
      </c>
      <c r="O4697" s="315"/>
      <c r="P4697" s="315"/>
      <c r="Q4697" s="315"/>
    </row>
    <row r="4698" spans="1:17">
      <c r="A4698" s="315" t="s">
        <v>755</v>
      </c>
      <c r="B4698" s="315" t="s">
        <v>2095</v>
      </c>
      <c r="C4698" s="315" t="s">
        <v>2098</v>
      </c>
      <c r="D4698" s="316">
        <v>7.1</v>
      </c>
      <c r="E4698" s="317">
        <v>7772.51</v>
      </c>
      <c r="F4698" s="317">
        <v>3754.13</v>
      </c>
      <c r="G4698" s="318">
        <v>40694</v>
      </c>
      <c r="H4698" s="318">
        <v>40900</v>
      </c>
      <c r="I4698" s="318">
        <v>50040</v>
      </c>
      <c r="J4698" s="315"/>
      <c r="K4698" s="315">
        <v>4533</v>
      </c>
      <c r="L4698" s="315" t="s">
        <v>2977</v>
      </c>
      <c r="M4698" s="315" t="s">
        <v>1296</v>
      </c>
      <c r="N4698" s="315" t="s">
        <v>755</v>
      </c>
      <c r="O4698" s="315"/>
      <c r="P4698" s="315"/>
      <c r="Q4698" s="315"/>
    </row>
    <row r="4699" spans="1:17">
      <c r="A4699" s="315" t="s">
        <v>755</v>
      </c>
      <c r="B4699" s="315" t="s">
        <v>2095</v>
      </c>
      <c r="C4699" s="315" t="s">
        <v>2098</v>
      </c>
      <c r="D4699" s="316">
        <v>7.13</v>
      </c>
      <c r="E4699" s="317">
        <v>5232</v>
      </c>
      <c r="F4699" s="317">
        <v>2527.0500000000002</v>
      </c>
      <c r="G4699" s="318">
        <v>40484</v>
      </c>
      <c r="H4699" s="318">
        <v>40605</v>
      </c>
      <c r="I4699" s="318">
        <v>50040</v>
      </c>
      <c r="J4699" s="315"/>
      <c r="K4699" s="315">
        <v>4922</v>
      </c>
      <c r="L4699" s="315" t="s">
        <v>3240</v>
      </c>
      <c r="M4699" s="315" t="s">
        <v>764</v>
      </c>
      <c r="N4699" s="315" t="s">
        <v>755</v>
      </c>
      <c r="O4699" s="315"/>
      <c r="P4699" s="315"/>
      <c r="Q4699" s="315"/>
    </row>
    <row r="4700" spans="1:17">
      <c r="A4700" s="315" t="s">
        <v>755</v>
      </c>
      <c r="B4700" s="315" t="s">
        <v>2095</v>
      </c>
      <c r="C4700" s="315" t="s">
        <v>2098</v>
      </c>
      <c r="D4700" s="316">
        <v>7.13</v>
      </c>
      <c r="E4700" s="317">
        <v>4667</v>
      </c>
      <c r="F4700" s="317">
        <v>2072.15</v>
      </c>
      <c r="G4700" s="318">
        <v>40843</v>
      </c>
      <c r="H4700" s="318">
        <v>40954</v>
      </c>
      <c r="I4700" s="318">
        <v>50405</v>
      </c>
      <c r="J4700" s="315"/>
      <c r="K4700" s="315">
        <v>3942</v>
      </c>
      <c r="L4700" s="315" t="s">
        <v>3786</v>
      </c>
      <c r="M4700" s="315" t="s">
        <v>754</v>
      </c>
      <c r="N4700" s="315" t="s">
        <v>755</v>
      </c>
      <c r="O4700" s="315"/>
      <c r="P4700" s="315"/>
      <c r="Q4700" s="315"/>
    </row>
    <row r="4701" spans="1:17">
      <c r="A4701" s="315" t="s">
        <v>755</v>
      </c>
      <c r="B4701" s="315" t="s">
        <v>2095</v>
      </c>
      <c r="C4701" s="315" t="s">
        <v>2098</v>
      </c>
      <c r="D4701" s="316">
        <v>7.14</v>
      </c>
      <c r="E4701" s="317">
        <v>6867.07</v>
      </c>
      <c r="F4701" s="317">
        <v>1678.61</v>
      </c>
      <c r="G4701" s="318">
        <v>40676</v>
      </c>
      <c r="H4701" s="318">
        <v>41862</v>
      </c>
      <c r="I4701" s="318">
        <v>49309</v>
      </c>
      <c r="J4701" s="315"/>
      <c r="K4701" s="315">
        <v>7240</v>
      </c>
      <c r="L4701" s="315" t="s">
        <v>2185</v>
      </c>
      <c r="M4701" s="315" t="s">
        <v>966</v>
      </c>
      <c r="N4701" s="315" t="s">
        <v>755</v>
      </c>
      <c r="O4701" s="315"/>
      <c r="P4701" s="315"/>
      <c r="Q4701" s="315"/>
    </row>
    <row r="4702" spans="1:17">
      <c r="A4702" s="315" t="s">
        <v>755</v>
      </c>
      <c r="B4702" s="315" t="s">
        <v>2095</v>
      </c>
      <c r="C4702" s="315" t="s">
        <v>2098</v>
      </c>
      <c r="D4702" s="316">
        <v>7.14</v>
      </c>
      <c r="E4702" s="317">
        <v>7247</v>
      </c>
      <c r="F4702" s="317">
        <v>3217.66</v>
      </c>
      <c r="G4702" s="318">
        <v>40786</v>
      </c>
      <c r="H4702" s="318">
        <v>40966</v>
      </c>
      <c r="I4702" s="318">
        <v>50405</v>
      </c>
      <c r="J4702" s="315"/>
      <c r="K4702" s="315">
        <v>4556</v>
      </c>
      <c r="L4702" s="315" t="s">
        <v>3787</v>
      </c>
      <c r="M4702" s="315" t="s">
        <v>1296</v>
      </c>
      <c r="N4702" s="315" t="s">
        <v>755</v>
      </c>
      <c r="O4702" s="315"/>
      <c r="P4702" s="315"/>
      <c r="Q4702" s="315"/>
    </row>
    <row r="4703" spans="1:17">
      <c r="A4703" s="315" t="s">
        <v>755</v>
      </c>
      <c r="B4703" s="315" t="s">
        <v>2095</v>
      </c>
      <c r="C4703" s="315" t="s">
        <v>2098</v>
      </c>
      <c r="D4703" s="316">
        <v>7.14</v>
      </c>
      <c r="E4703" s="317">
        <v>5116</v>
      </c>
      <c r="F4703" s="317">
        <v>2471.0299999999997</v>
      </c>
      <c r="G4703" s="318">
        <v>40814</v>
      </c>
      <c r="H4703" s="318">
        <v>40854</v>
      </c>
      <c r="I4703" s="318">
        <v>50040</v>
      </c>
      <c r="J4703" s="315"/>
      <c r="K4703" s="315">
        <v>3938</v>
      </c>
      <c r="L4703" s="315" t="s">
        <v>3788</v>
      </c>
      <c r="M4703" s="315" t="s">
        <v>754</v>
      </c>
      <c r="N4703" s="315" t="s">
        <v>755</v>
      </c>
      <c r="O4703" s="315"/>
      <c r="P4703" s="315"/>
      <c r="Q4703" s="315"/>
    </row>
    <row r="4704" spans="1:17">
      <c r="A4704" s="315" t="s">
        <v>755</v>
      </c>
      <c r="B4704" s="315" t="s">
        <v>2095</v>
      </c>
      <c r="C4704" s="315" t="s">
        <v>2098</v>
      </c>
      <c r="D4704" s="316">
        <v>7.14</v>
      </c>
      <c r="E4704" s="317">
        <v>7296</v>
      </c>
      <c r="F4704" s="317">
        <v>3523.96</v>
      </c>
      <c r="G4704" s="318">
        <v>40786</v>
      </c>
      <c r="H4704" s="318">
        <v>40841</v>
      </c>
      <c r="I4704" s="318">
        <v>50040</v>
      </c>
      <c r="J4704" s="315"/>
      <c r="K4704" s="315">
        <v>4812</v>
      </c>
      <c r="L4704" s="315" t="s">
        <v>3789</v>
      </c>
      <c r="M4704" s="315" t="s">
        <v>776</v>
      </c>
      <c r="N4704" s="315" t="s">
        <v>755</v>
      </c>
      <c r="O4704" s="315"/>
      <c r="P4704" s="315"/>
      <c r="Q4704" s="315"/>
    </row>
    <row r="4705" spans="1:17">
      <c r="A4705" s="315" t="s">
        <v>755</v>
      </c>
      <c r="B4705" s="315" t="s">
        <v>2095</v>
      </c>
      <c r="C4705" s="315" t="s">
        <v>2096</v>
      </c>
      <c r="D4705" s="316">
        <v>7.15</v>
      </c>
      <c r="E4705" s="317">
        <v>2497</v>
      </c>
      <c r="F4705" s="317">
        <v>559.32000000000005</v>
      </c>
      <c r="G4705" s="318">
        <v>40793</v>
      </c>
      <c r="H4705" s="318">
        <v>42559</v>
      </c>
      <c r="I4705" s="318">
        <v>50040</v>
      </c>
      <c r="J4705" s="315"/>
      <c r="K4705" s="315">
        <v>9643</v>
      </c>
      <c r="L4705" s="315" t="s">
        <v>3790</v>
      </c>
      <c r="M4705" s="315" t="s">
        <v>770</v>
      </c>
      <c r="N4705" s="315" t="s">
        <v>755</v>
      </c>
      <c r="O4705" s="315"/>
      <c r="P4705" s="315"/>
      <c r="Q4705" s="315"/>
    </row>
    <row r="4706" spans="1:17">
      <c r="A4706" s="315" t="s">
        <v>755</v>
      </c>
      <c r="B4706" s="315" t="s">
        <v>2095</v>
      </c>
      <c r="C4706" s="315" t="s">
        <v>2098</v>
      </c>
      <c r="D4706" s="316">
        <v>7.19</v>
      </c>
      <c r="E4706" s="317">
        <v>3435.65</v>
      </c>
      <c r="F4706" s="317">
        <v>1659.4199999999998</v>
      </c>
      <c r="G4706" s="318">
        <v>40835</v>
      </c>
      <c r="H4706" s="318">
        <v>40897</v>
      </c>
      <c r="I4706" s="318">
        <v>50040</v>
      </c>
      <c r="J4706" s="315"/>
      <c r="K4706" s="315">
        <v>9016</v>
      </c>
      <c r="L4706" s="315" t="s">
        <v>321</v>
      </c>
      <c r="M4706" s="315" t="s">
        <v>770</v>
      </c>
      <c r="N4706" s="315" t="s">
        <v>755</v>
      </c>
      <c r="O4706" s="315"/>
      <c r="P4706" s="315"/>
      <c r="Q4706" s="315"/>
    </row>
    <row r="4707" spans="1:17">
      <c r="A4707" s="315" t="s">
        <v>750</v>
      </c>
      <c r="B4707" s="315" t="s">
        <v>2095</v>
      </c>
      <c r="C4707" s="315" t="s">
        <v>2098</v>
      </c>
      <c r="D4707" s="316">
        <v>7.2</v>
      </c>
      <c r="E4707" s="317">
        <v>5934</v>
      </c>
      <c r="F4707" s="317">
        <v>4120.84</v>
      </c>
      <c r="G4707" s="318">
        <v>39570</v>
      </c>
      <c r="H4707" s="318">
        <v>39439</v>
      </c>
      <c r="I4707" s="318">
        <v>48579</v>
      </c>
      <c r="J4707" s="315"/>
      <c r="K4707" s="315">
        <v>3253</v>
      </c>
      <c r="L4707" s="315" t="s">
        <v>2638</v>
      </c>
      <c r="M4707" s="315" t="s">
        <v>1296</v>
      </c>
      <c r="N4707" s="315" t="s">
        <v>750</v>
      </c>
      <c r="O4707" s="315"/>
      <c r="P4707" s="315"/>
      <c r="Q4707" s="315"/>
    </row>
    <row r="4708" spans="1:17">
      <c r="A4708" s="315" t="s">
        <v>755</v>
      </c>
      <c r="B4708" s="315" t="s">
        <v>2095</v>
      </c>
      <c r="C4708" s="315" t="s">
        <v>2098</v>
      </c>
      <c r="D4708" s="316">
        <v>7.2</v>
      </c>
      <c r="E4708" s="317">
        <v>5581</v>
      </c>
      <c r="F4708" s="317">
        <v>4185.75</v>
      </c>
      <c r="G4708" s="318">
        <v>39569</v>
      </c>
      <c r="H4708" s="318">
        <v>39995</v>
      </c>
      <c r="I4708" s="318">
        <v>49309</v>
      </c>
      <c r="J4708" s="315"/>
      <c r="K4708" s="315">
        <v>1306</v>
      </c>
      <c r="L4708" s="315" t="s">
        <v>3000</v>
      </c>
      <c r="M4708" s="315" t="s">
        <v>766</v>
      </c>
      <c r="N4708" s="315" t="s">
        <v>755</v>
      </c>
      <c r="O4708" s="315"/>
      <c r="P4708" s="315"/>
      <c r="Q4708" s="315"/>
    </row>
    <row r="4709" spans="1:17">
      <c r="A4709" s="315" t="s">
        <v>755</v>
      </c>
      <c r="B4709" s="315" t="s">
        <v>2095</v>
      </c>
      <c r="C4709" s="315" t="s">
        <v>2098</v>
      </c>
      <c r="D4709" s="316">
        <v>7.2</v>
      </c>
      <c r="E4709" s="317">
        <v>5554</v>
      </c>
      <c r="F4709" s="317">
        <v>4165.5</v>
      </c>
      <c r="G4709" s="318">
        <v>39570</v>
      </c>
      <c r="H4709" s="318">
        <v>39561</v>
      </c>
      <c r="I4709" s="318">
        <v>48914</v>
      </c>
      <c r="J4709" s="315"/>
      <c r="K4709" s="315">
        <v>1661</v>
      </c>
      <c r="L4709" s="315" t="s">
        <v>2803</v>
      </c>
      <c r="M4709" s="315" t="s">
        <v>761</v>
      </c>
      <c r="N4709" s="315" t="s">
        <v>755</v>
      </c>
      <c r="O4709" s="315"/>
      <c r="P4709" s="315"/>
      <c r="Q4709" s="315"/>
    </row>
    <row r="4710" spans="1:17">
      <c r="A4710" s="315" t="s">
        <v>755</v>
      </c>
      <c r="B4710" s="315" t="s">
        <v>2095</v>
      </c>
      <c r="C4710" s="315" t="s">
        <v>2096</v>
      </c>
      <c r="D4710" s="316">
        <v>7.2</v>
      </c>
      <c r="E4710" s="317">
        <v>5600</v>
      </c>
      <c r="F4710" s="317">
        <v>5040</v>
      </c>
      <c r="G4710" s="318">
        <v>39570</v>
      </c>
      <c r="H4710" s="318">
        <v>39939</v>
      </c>
      <c r="I4710" s="318">
        <v>49279</v>
      </c>
      <c r="J4710" s="315"/>
      <c r="K4710" s="315">
        <v>6460</v>
      </c>
      <c r="L4710" s="315" t="s">
        <v>1364</v>
      </c>
      <c r="M4710" s="315" t="s">
        <v>1365</v>
      </c>
      <c r="N4710" s="315" t="s">
        <v>755</v>
      </c>
      <c r="O4710" s="315"/>
      <c r="P4710" s="315"/>
      <c r="Q4710" s="315"/>
    </row>
    <row r="4711" spans="1:17">
      <c r="A4711" s="315" t="s">
        <v>755</v>
      </c>
      <c r="B4711" s="315" t="s">
        <v>2095</v>
      </c>
      <c r="C4711" s="315" t="s">
        <v>2096</v>
      </c>
      <c r="D4711" s="316">
        <v>7.2</v>
      </c>
      <c r="E4711" s="317">
        <v>6212</v>
      </c>
      <c r="F4711" s="317">
        <v>5590.8</v>
      </c>
      <c r="G4711" s="318">
        <v>39569</v>
      </c>
      <c r="H4711" s="318">
        <v>39753</v>
      </c>
      <c r="I4711" s="318">
        <v>48944</v>
      </c>
      <c r="J4711" s="315"/>
      <c r="K4711" s="315">
        <v>6809</v>
      </c>
      <c r="L4711" s="315" t="s">
        <v>3791</v>
      </c>
      <c r="M4711" s="315" t="s">
        <v>811</v>
      </c>
      <c r="N4711" s="315" t="s">
        <v>755</v>
      </c>
      <c r="O4711" s="315"/>
      <c r="P4711" s="315"/>
      <c r="Q4711" s="315"/>
    </row>
    <row r="4712" spans="1:17">
      <c r="A4712" s="315" t="s">
        <v>755</v>
      </c>
      <c r="B4712" s="315" t="s">
        <v>2095</v>
      </c>
      <c r="C4712" s="315" t="s">
        <v>2098</v>
      </c>
      <c r="D4712" s="316">
        <v>7.2</v>
      </c>
      <c r="E4712" s="317">
        <v>6802</v>
      </c>
      <c r="F4712" s="317">
        <v>3020.1</v>
      </c>
      <c r="G4712" s="318">
        <v>39569</v>
      </c>
      <c r="H4712" s="318">
        <v>41061</v>
      </c>
      <c r="I4712" s="318">
        <v>50405</v>
      </c>
      <c r="J4712" s="315"/>
      <c r="K4712" s="315">
        <v>9034</v>
      </c>
      <c r="L4712" s="315" t="s">
        <v>3548</v>
      </c>
      <c r="M4712" s="315" t="s">
        <v>770</v>
      </c>
      <c r="N4712" s="315" t="s">
        <v>755</v>
      </c>
      <c r="O4712" s="315"/>
      <c r="P4712" s="315"/>
      <c r="Q4712" s="315"/>
    </row>
    <row r="4713" spans="1:17">
      <c r="A4713" s="315" t="s">
        <v>755</v>
      </c>
      <c r="B4713" s="319" t="s">
        <v>2095</v>
      </c>
      <c r="C4713" s="315" t="s">
        <v>2096</v>
      </c>
      <c r="D4713" s="320">
        <v>7.2</v>
      </c>
      <c r="E4713" s="317">
        <v>5455</v>
      </c>
      <c r="F4713" s="317">
        <v>3229.37</v>
      </c>
      <c r="G4713" s="321">
        <v>39569</v>
      </c>
      <c r="H4713" s="321">
        <v>40899</v>
      </c>
      <c r="I4713" s="321">
        <v>50040</v>
      </c>
      <c r="J4713" s="319"/>
      <c r="K4713" s="322">
        <v>8702</v>
      </c>
      <c r="L4713" s="319" t="s">
        <v>2869</v>
      </c>
      <c r="M4713" s="319" t="s">
        <v>784</v>
      </c>
      <c r="N4713" s="315" t="s">
        <v>755</v>
      </c>
      <c r="O4713" s="319"/>
      <c r="P4713" s="319"/>
      <c r="Q4713" s="319"/>
    </row>
    <row r="4714" spans="1:17">
      <c r="A4714" s="315" t="s">
        <v>755</v>
      </c>
      <c r="B4714" s="315" t="s">
        <v>2095</v>
      </c>
      <c r="C4714" s="315" t="s">
        <v>2098</v>
      </c>
      <c r="D4714" s="316">
        <v>7.2</v>
      </c>
      <c r="E4714" s="317">
        <v>5710</v>
      </c>
      <c r="F4714" s="317">
        <v>3169.0599999999995</v>
      </c>
      <c r="G4714" s="318">
        <v>39570</v>
      </c>
      <c r="H4714" s="318">
        <v>39609</v>
      </c>
      <c r="I4714" s="318">
        <v>48944</v>
      </c>
      <c r="J4714" s="315"/>
      <c r="K4714" s="315">
        <v>3095</v>
      </c>
      <c r="L4714" s="315" t="s">
        <v>3039</v>
      </c>
      <c r="M4714" s="315" t="s">
        <v>764</v>
      </c>
      <c r="N4714" s="315" t="s">
        <v>755</v>
      </c>
      <c r="O4714" s="315"/>
      <c r="P4714" s="315"/>
      <c r="Q4714" s="315"/>
    </row>
    <row r="4715" spans="1:17">
      <c r="A4715" s="315" t="s">
        <v>755</v>
      </c>
      <c r="B4715" s="315" t="s">
        <v>2095</v>
      </c>
      <c r="C4715" s="315" t="s">
        <v>2098</v>
      </c>
      <c r="D4715" s="316">
        <v>7.2</v>
      </c>
      <c r="E4715" s="317">
        <v>7424</v>
      </c>
      <c r="F4715" s="317">
        <v>3585.8</v>
      </c>
      <c r="G4715" s="318">
        <v>39570</v>
      </c>
      <c r="H4715" s="318">
        <v>40886</v>
      </c>
      <c r="I4715" s="318">
        <v>50040</v>
      </c>
      <c r="J4715" s="315"/>
      <c r="K4715" s="315">
        <v>8213</v>
      </c>
      <c r="L4715" s="315" t="s">
        <v>3706</v>
      </c>
      <c r="M4715" s="315" t="s">
        <v>1051</v>
      </c>
      <c r="N4715" s="315" t="s">
        <v>755</v>
      </c>
      <c r="O4715" s="315"/>
      <c r="P4715" s="315"/>
      <c r="Q4715" s="315"/>
    </row>
    <row r="4716" spans="1:17">
      <c r="A4716" s="315" t="s">
        <v>755</v>
      </c>
      <c r="B4716" s="315" t="s">
        <v>2095</v>
      </c>
      <c r="C4716" s="315" t="s">
        <v>2098</v>
      </c>
      <c r="D4716" s="316">
        <v>7.2</v>
      </c>
      <c r="E4716" s="317">
        <v>6567</v>
      </c>
      <c r="F4716" s="317">
        <v>3171.87</v>
      </c>
      <c r="G4716" s="318">
        <v>39570</v>
      </c>
      <c r="H4716" s="318">
        <v>40842</v>
      </c>
      <c r="I4716" s="318">
        <v>50040</v>
      </c>
      <c r="J4716" s="315"/>
      <c r="K4716" s="315">
        <v>8172</v>
      </c>
      <c r="L4716" s="315" t="s">
        <v>1400</v>
      </c>
      <c r="M4716" s="315" t="s">
        <v>784</v>
      </c>
      <c r="N4716" s="315" t="s">
        <v>755</v>
      </c>
      <c r="O4716" s="315"/>
      <c r="P4716" s="315"/>
      <c r="Q4716" s="315"/>
    </row>
    <row r="4717" spans="1:17">
      <c r="A4717" s="315" t="s">
        <v>755</v>
      </c>
      <c r="B4717" s="315" t="s">
        <v>2095</v>
      </c>
      <c r="C4717" s="315" t="s">
        <v>2098</v>
      </c>
      <c r="D4717" s="316">
        <v>7.2</v>
      </c>
      <c r="E4717" s="317">
        <v>7472</v>
      </c>
      <c r="F4717" s="317">
        <v>3608.98</v>
      </c>
      <c r="G4717" s="318">
        <v>39570</v>
      </c>
      <c r="H4717" s="318">
        <v>40862</v>
      </c>
      <c r="I4717" s="318">
        <v>50040</v>
      </c>
      <c r="J4717" s="315"/>
      <c r="K4717" s="315">
        <v>6454</v>
      </c>
      <c r="L4717" s="315" t="s">
        <v>2457</v>
      </c>
      <c r="M4717" s="315" t="s">
        <v>1365</v>
      </c>
      <c r="N4717" s="315" t="s">
        <v>755</v>
      </c>
      <c r="O4717" s="315"/>
      <c r="P4717" s="315"/>
      <c r="Q4717" s="315"/>
    </row>
    <row r="4718" spans="1:17">
      <c r="A4718" s="315" t="s">
        <v>750</v>
      </c>
      <c r="B4718" s="315" t="s">
        <v>2095</v>
      </c>
      <c r="C4718" s="315" t="s">
        <v>2096</v>
      </c>
      <c r="D4718" s="316">
        <v>7.2</v>
      </c>
      <c r="E4718" s="317">
        <v>8514</v>
      </c>
      <c r="F4718" s="317">
        <v>6283.34</v>
      </c>
      <c r="G4718" s="318">
        <v>39570</v>
      </c>
      <c r="H4718" s="318">
        <v>40313</v>
      </c>
      <c r="I4718" s="318">
        <v>49674</v>
      </c>
      <c r="J4718" s="315"/>
      <c r="K4718" s="315">
        <v>3715</v>
      </c>
      <c r="L4718" s="315" t="s">
        <v>2300</v>
      </c>
      <c r="M4718" s="315" t="s">
        <v>764</v>
      </c>
      <c r="N4718" s="315" t="s">
        <v>750</v>
      </c>
      <c r="O4718" s="315"/>
      <c r="P4718" s="315"/>
      <c r="Q4718" s="315"/>
    </row>
    <row r="4719" spans="1:17">
      <c r="A4719" s="315" t="s">
        <v>755</v>
      </c>
      <c r="B4719" s="315" t="s">
        <v>2095</v>
      </c>
      <c r="C4719" s="315" t="s">
        <v>2096</v>
      </c>
      <c r="D4719" s="316">
        <v>7.2</v>
      </c>
      <c r="E4719" s="317">
        <v>2354.0400000000004</v>
      </c>
      <c r="F4719" s="317">
        <v>2118.64</v>
      </c>
      <c r="G4719" s="318">
        <v>39570</v>
      </c>
      <c r="H4719" s="318">
        <v>39903</v>
      </c>
      <c r="I4719" s="318">
        <v>49309</v>
      </c>
      <c r="J4719" s="315"/>
      <c r="K4719" s="315">
        <v>9016</v>
      </c>
      <c r="L4719" s="315" t="s">
        <v>2386</v>
      </c>
      <c r="M4719" s="315" t="s">
        <v>770</v>
      </c>
      <c r="N4719" s="315" t="s">
        <v>755</v>
      </c>
      <c r="O4719" s="315"/>
      <c r="P4719" s="315"/>
      <c r="Q4719" s="315"/>
    </row>
    <row r="4720" spans="1:17">
      <c r="A4720" s="315" t="s">
        <v>755</v>
      </c>
      <c r="B4720" s="315" t="s">
        <v>2095</v>
      </c>
      <c r="C4720" s="315" t="s">
        <v>2098</v>
      </c>
      <c r="D4720" s="316">
        <v>7.2</v>
      </c>
      <c r="E4720" s="317">
        <v>7848</v>
      </c>
      <c r="F4720" s="317">
        <v>5886</v>
      </c>
      <c r="G4720" s="318">
        <v>39570</v>
      </c>
      <c r="H4720" s="318">
        <v>39485</v>
      </c>
      <c r="I4720" s="318">
        <v>48914</v>
      </c>
      <c r="J4720" s="315"/>
      <c r="K4720" s="315">
        <v>8260</v>
      </c>
      <c r="L4720" s="315" t="s">
        <v>1050</v>
      </c>
      <c r="M4720" s="315" t="s">
        <v>1051</v>
      </c>
      <c r="N4720" s="315" t="s">
        <v>755</v>
      </c>
      <c r="O4720" s="315"/>
      <c r="P4720" s="315"/>
      <c r="Q4720" s="315"/>
    </row>
    <row r="4721" spans="1:17">
      <c r="A4721" s="315" t="s">
        <v>755</v>
      </c>
      <c r="B4721" s="315" t="s">
        <v>2095</v>
      </c>
      <c r="C4721" s="315" t="s">
        <v>2098</v>
      </c>
      <c r="D4721" s="316">
        <v>7.2</v>
      </c>
      <c r="E4721" s="317">
        <v>7383.3600000000006</v>
      </c>
      <c r="F4721" s="317">
        <v>5537.5500000000011</v>
      </c>
      <c r="G4721" s="318">
        <v>39570</v>
      </c>
      <c r="H4721" s="318">
        <v>39365</v>
      </c>
      <c r="I4721" s="318">
        <v>48549</v>
      </c>
      <c r="J4721" s="315"/>
      <c r="K4721" s="315">
        <v>8053</v>
      </c>
      <c r="L4721" s="315" t="s">
        <v>328</v>
      </c>
      <c r="M4721" s="315" t="s">
        <v>784</v>
      </c>
      <c r="N4721" s="315" t="s">
        <v>755</v>
      </c>
      <c r="O4721" s="315"/>
      <c r="P4721" s="315"/>
      <c r="Q4721" s="315"/>
    </row>
    <row r="4722" spans="1:17">
      <c r="A4722" s="315" t="s">
        <v>755</v>
      </c>
      <c r="B4722" s="315" t="s">
        <v>2095</v>
      </c>
      <c r="C4722" s="315" t="s">
        <v>2098</v>
      </c>
      <c r="D4722" s="316">
        <v>7.2</v>
      </c>
      <c r="E4722" s="317">
        <v>6219</v>
      </c>
      <c r="F4722" s="317">
        <v>4664.25</v>
      </c>
      <c r="G4722" s="318">
        <v>39569</v>
      </c>
      <c r="H4722" s="318">
        <v>40057</v>
      </c>
      <c r="I4722" s="318">
        <v>49309</v>
      </c>
      <c r="J4722" s="315"/>
      <c r="K4722" s="315">
        <v>8142</v>
      </c>
      <c r="L4722" s="315" t="s">
        <v>3792</v>
      </c>
      <c r="M4722" s="315" t="s">
        <v>784</v>
      </c>
      <c r="N4722" s="315" t="s">
        <v>755</v>
      </c>
      <c r="O4722" s="315"/>
      <c r="P4722" s="315"/>
      <c r="Q4722" s="315"/>
    </row>
    <row r="4723" spans="1:17">
      <c r="A4723" s="315" t="s">
        <v>755</v>
      </c>
      <c r="B4723" s="315" t="s">
        <v>2095</v>
      </c>
      <c r="C4723" s="315" t="s">
        <v>2096</v>
      </c>
      <c r="D4723" s="316">
        <v>7.2</v>
      </c>
      <c r="E4723" s="317">
        <v>10323</v>
      </c>
      <c r="F4723" s="317">
        <v>6968.03</v>
      </c>
      <c r="G4723" s="318">
        <v>39570</v>
      </c>
      <c r="H4723" s="318">
        <v>39438</v>
      </c>
      <c r="I4723" s="318">
        <v>48579</v>
      </c>
      <c r="J4723" s="315"/>
      <c r="K4723" s="315">
        <v>1660</v>
      </c>
      <c r="L4723" s="315" t="s">
        <v>3793</v>
      </c>
      <c r="M4723" s="315" t="s">
        <v>766</v>
      </c>
      <c r="N4723" s="315" t="s">
        <v>755</v>
      </c>
      <c r="O4723" s="315"/>
      <c r="P4723" s="315"/>
      <c r="Q4723" s="315"/>
    </row>
    <row r="4724" spans="1:17">
      <c r="A4724" s="315" t="s">
        <v>755</v>
      </c>
      <c r="B4724" s="315" t="s">
        <v>2095</v>
      </c>
      <c r="C4724" s="315" t="s">
        <v>2098</v>
      </c>
      <c r="D4724" s="316">
        <v>7.2</v>
      </c>
      <c r="E4724" s="317">
        <v>8835</v>
      </c>
      <c r="F4724" s="317">
        <v>3525.17</v>
      </c>
      <c r="G4724" s="318">
        <v>39575</v>
      </c>
      <c r="H4724" s="318">
        <v>41015</v>
      </c>
      <c r="I4724" s="318">
        <v>50405</v>
      </c>
      <c r="J4724" s="315"/>
      <c r="K4724" s="315">
        <v>9451</v>
      </c>
      <c r="L4724" s="315" t="s">
        <v>3474</v>
      </c>
      <c r="M4724" s="315" t="s">
        <v>770</v>
      </c>
      <c r="N4724" s="315" t="s">
        <v>755</v>
      </c>
      <c r="O4724" s="315"/>
      <c r="P4724" s="315"/>
      <c r="Q4724" s="315"/>
    </row>
    <row r="4725" spans="1:17">
      <c r="A4725" s="315" t="s">
        <v>755</v>
      </c>
      <c r="B4725" s="315" t="s">
        <v>2095</v>
      </c>
      <c r="C4725" s="315" t="s">
        <v>2096</v>
      </c>
      <c r="D4725" s="316">
        <v>7.2</v>
      </c>
      <c r="E4725" s="317">
        <v>7401</v>
      </c>
      <c r="F4725" s="317">
        <v>6660.9</v>
      </c>
      <c r="G4725" s="318">
        <v>39581</v>
      </c>
      <c r="H4725" s="318">
        <v>40162</v>
      </c>
      <c r="I4725" s="318">
        <v>49309</v>
      </c>
      <c r="J4725" s="315"/>
      <c r="K4725" s="315">
        <v>3045</v>
      </c>
      <c r="L4725" s="315" t="s">
        <v>2495</v>
      </c>
      <c r="M4725" s="315" t="s">
        <v>764</v>
      </c>
      <c r="N4725" s="315" t="s">
        <v>755</v>
      </c>
      <c r="O4725" s="315"/>
      <c r="P4725" s="315"/>
      <c r="Q4725" s="315"/>
    </row>
    <row r="4726" spans="1:17">
      <c r="A4726" s="315" t="s">
        <v>755</v>
      </c>
      <c r="B4726" s="315" t="s">
        <v>2095</v>
      </c>
      <c r="C4726" s="315" t="s">
        <v>2098</v>
      </c>
      <c r="D4726" s="316">
        <v>7.2</v>
      </c>
      <c r="E4726" s="317">
        <v>5950</v>
      </c>
      <c r="F4726" s="317">
        <v>3462.9</v>
      </c>
      <c r="G4726" s="318">
        <v>39577</v>
      </c>
      <c r="H4726" s="318">
        <v>39639</v>
      </c>
      <c r="I4726" s="318">
        <v>48944</v>
      </c>
      <c r="J4726" s="315"/>
      <c r="K4726" s="315">
        <v>8451</v>
      </c>
      <c r="L4726" s="315" t="s">
        <v>3095</v>
      </c>
      <c r="M4726" s="315" t="s">
        <v>784</v>
      </c>
      <c r="N4726" s="315" t="s">
        <v>755</v>
      </c>
      <c r="O4726" s="315"/>
      <c r="P4726" s="315"/>
      <c r="Q4726" s="315"/>
    </row>
    <row r="4727" spans="1:17">
      <c r="A4727" s="315" t="s">
        <v>755</v>
      </c>
      <c r="B4727" s="315" t="s">
        <v>2095</v>
      </c>
      <c r="C4727" s="315" t="s">
        <v>2098</v>
      </c>
      <c r="D4727" s="316">
        <v>7.2</v>
      </c>
      <c r="E4727" s="317">
        <v>7384</v>
      </c>
      <c r="F4727" s="317">
        <v>5538</v>
      </c>
      <c r="G4727" s="318">
        <v>39647</v>
      </c>
      <c r="H4727" s="318">
        <v>39764</v>
      </c>
      <c r="I4727" s="318">
        <v>48944</v>
      </c>
      <c r="J4727" s="315"/>
      <c r="K4727" s="315">
        <v>8890</v>
      </c>
      <c r="L4727" s="315" t="s">
        <v>1093</v>
      </c>
      <c r="M4727" s="315" t="s">
        <v>770</v>
      </c>
      <c r="N4727" s="315" t="s">
        <v>755</v>
      </c>
      <c r="O4727" s="315"/>
      <c r="P4727" s="315"/>
      <c r="Q4727" s="315"/>
    </row>
    <row r="4728" spans="1:17">
      <c r="A4728" s="315" t="s">
        <v>755</v>
      </c>
      <c r="B4728" s="315" t="s">
        <v>2095</v>
      </c>
      <c r="C4728" s="315" t="s">
        <v>2098</v>
      </c>
      <c r="D4728" s="316">
        <v>7.2</v>
      </c>
      <c r="E4728" s="317">
        <v>6760</v>
      </c>
      <c r="F4728" s="317">
        <v>5070</v>
      </c>
      <c r="G4728" s="318">
        <v>39864</v>
      </c>
      <c r="H4728" s="318">
        <v>39945</v>
      </c>
      <c r="I4728" s="318">
        <v>49309</v>
      </c>
      <c r="J4728" s="315"/>
      <c r="K4728" s="315">
        <v>3652</v>
      </c>
      <c r="L4728" s="315" t="s">
        <v>2326</v>
      </c>
      <c r="M4728" s="315" t="s">
        <v>764</v>
      </c>
      <c r="N4728" s="315" t="s">
        <v>755</v>
      </c>
      <c r="O4728" s="315"/>
      <c r="P4728" s="315"/>
      <c r="Q4728" s="315"/>
    </row>
    <row r="4729" spans="1:17">
      <c r="A4729" s="315" t="s">
        <v>755</v>
      </c>
      <c r="B4729" s="315" t="s">
        <v>2095</v>
      </c>
      <c r="C4729" s="315" t="s">
        <v>2096</v>
      </c>
      <c r="D4729" s="316">
        <v>7.2</v>
      </c>
      <c r="E4729" s="317">
        <v>6548</v>
      </c>
      <c r="F4729" s="317">
        <v>5893.2000000000007</v>
      </c>
      <c r="G4729" s="318">
        <v>39861</v>
      </c>
      <c r="H4729" s="318">
        <v>39962</v>
      </c>
      <c r="I4729" s="318">
        <v>49309</v>
      </c>
      <c r="J4729" s="315"/>
      <c r="K4729" s="315">
        <v>8810</v>
      </c>
      <c r="L4729" s="315" t="s">
        <v>1099</v>
      </c>
      <c r="M4729" s="315" t="s">
        <v>784</v>
      </c>
      <c r="N4729" s="315" t="s">
        <v>755</v>
      </c>
      <c r="O4729" s="315"/>
      <c r="P4729" s="315"/>
      <c r="Q4729" s="315"/>
    </row>
    <row r="4730" spans="1:17">
      <c r="A4730" s="315" t="s">
        <v>755</v>
      </c>
      <c r="B4730" s="315" t="s">
        <v>2095</v>
      </c>
      <c r="C4730" s="315" t="s">
        <v>2096</v>
      </c>
      <c r="D4730" s="316">
        <v>7.2</v>
      </c>
      <c r="E4730" s="317">
        <v>7982</v>
      </c>
      <c r="F4730" s="317">
        <v>7183.8</v>
      </c>
      <c r="G4730" s="318">
        <v>39995</v>
      </c>
      <c r="H4730" s="318">
        <v>40025</v>
      </c>
      <c r="I4730" s="318">
        <v>49309</v>
      </c>
      <c r="J4730" s="315"/>
      <c r="K4730" s="315">
        <v>1066</v>
      </c>
      <c r="L4730" s="315" t="s">
        <v>2194</v>
      </c>
      <c r="M4730" s="315" t="s">
        <v>766</v>
      </c>
      <c r="N4730" s="315" t="s">
        <v>755</v>
      </c>
      <c r="O4730" s="315"/>
      <c r="P4730" s="315"/>
      <c r="Q4730" s="315"/>
    </row>
    <row r="4731" spans="1:17">
      <c r="A4731" s="315" t="s">
        <v>755</v>
      </c>
      <c r="B4731" s="315" t="s">
        <v>2095</v>
      </c>
      <c r="C4731" s="315" t="s">
        <v>2098</v>
      </c>
      <c r="D4731" s="316">
        <v>7.2</v>
      </c>
      <c r="E4731" s="317">
        <v>8110</v>
      </c>
      <c r="F4731" s="317">
        <v>3235.89</v>
      </c>
      <c r="G4731" s="318">
        <v>39999</v>
      </c>
      <c r="H4731" s="318">
        <v>41113</v>
      </c>
      <c r="I4731" s="318">
        <v>50405</v>
      </c>
      <c r="J4731" s="315"/>
      <c r="K4731" s="315">
        <v>6655</v>
      </c>
      <c r="L4731" s="315" t="s">
        <v>3794</v>
      </c>
      <c r="M4731" s="315" t="s">
        <v>811</v>
      </c>
      <c r="N4731" s="315" t="s">
        <v>755</v>
      </c>
      <c r="O4731" s="315"/>
      <c r="P4731" s="315"/>
      <c r="Q4731" s="315"/>
    </row>
    <row r="4732" spans="1:17">
      <c r="A4732" s="315" t="s">
        <v>755</v>
      </c>
      <c r="B4732" s="315" t="s">
        <v>2095</v>
      </c>
      <c r="C4732" s="315" t="s">
        <v>2098</v>
      </c>
      <c r="D4732" s="316">
        <v>7.2</v>
      </c>
      <c r="E4732" s="317">
        <v>8379</v>
      </c>
      <c r="F4732" s="317">
        <v>6284.25</v>
      </c>
      <c r="G4732" s="318">
        <v>40022</v>
      </c>
      <c r="H4732" s="318">
        <v>40168</v>
      </c>
      <c r="I4732" s="318">
        <v>49309</v>
      </c>
      <c r="J4732" s="315"/>
      <c r="K4732" s="315">
        <v>1377</v>
      </c>
      <c r="L4732" s="315" t="s">
        <v>3380</v>
      </c>
      <c r="M4732" s="315" t="s">
        <v>766</v>
      </c>
      <c r="N4732" s="315" t="s">
        <v>755</v>
      </c>
      <c r="O4732" s="315"/>
      <c r="P4732" s="315"/>
      <c r="Q4732" s="315"/>
    </row>
    <row r="4733" spans="1:17">
      <c r="A4733" s="315" t="s">
        <v>755</v>
      </c>
      <c r="B4733" s="315" t="s">
        <v>2095</v>
      </c>
      <c r="C4733" s="315" t="s">
        <v>2098</v>
      </c>
      <c r="D4733" s="316">
        <v>7.2</v>
      </c>
      <c r="E4733" s="317">
        <v>7008</v>
      </c>
      <c r="F4733" s="317">
        <v>3111.55</v>
      </c>
      <c r="G4733" s="318">
        <v>40024</v>
      </c>
      <c r="H4733" s="318">
        <v>40965</v>
      </c>
      <c r="I4733" s="318">
        <v>50405</v>
      </c>
      <c r="J4733" s="315"/>
      <c r="K4733" s="315">
        <v>4312</v>
      </c>
      <c r="L4733" s="315" t="s">
        <v>2337</v>
      </c>
      <c r="M4733" s="315" t="s">
        <v>776</v>
      </c>
      <c r="N4733" s="315" t="s">
        <v>755</v>
      </c>
      <c r="O4733" s="315"/>
      <c r="P4733" s="315"/>
      <c r="Q4733" s="315"/>
    </row>
    <row r="4734" spans="1:17">
      <c r="A4734" s="315" t="s">
        <v>755</v>
      </c>
      <c r="B4734" s="315" t="s">
        <v>2095</v>
      </c>
      <c r="C4734" s="315" t="s">
        <v>2098</v>
      </c>
      <c r="D4734" s="316">
        <v>7.2</v>
      </c>
      <c r="E4734" s="317">
        <v>6594</v>
      </c>
      <c r="F4734" s="317">
        <v>4055.32</v>
      </c>
      <c r="G4734" s="318">
        <v>40042</v>
      </c>
      <c r="H4734" s="318">
        <v>40410</v>
      </c>
      <c r="I4734" s="318">
        <v>49674</v>
      </c>
      <c r="J4734" s="315"/>
      <c r="K4734" s="315">
        <v>6340</v>
      </c>
      <c r="L4734" s="315" t="s">
        <v>1867</v>
      </c>
      <c r="M4734" s="315" t="s">
        <v>1712</v>
      </c>
      <c r="N4734" s="315" t="s">
        <v>755</v>
      </c>
      <c r="O4734" s="315"/>
      <c r="P4734" s="315"/>
      <c r="Q4734" s="315"/>
    </row>
    <row r="4735" spans="1:17">
      <c r="A4735" s="315" t="s">
        <v>755</v>
      </c>
      <c r="B4735" s="315" t="s">
        <v>2095</v>
      </c>
      <c r="C4735" s="315" t="s">
        <v>2098</v>
      </c>
      <c r="D4735" s="316">
        <v>7.2</v>
      </c>
      <c r="E4735" s="317">
        <v>7128</v>
      </c>
      <c r="F4735" s="317">
        <v>5346</v>
      </c>
      <c r="G4735" s="318">
        <v>40038</v>
      </c>
      <c r="H4735" s="318">
        <v>40117</v>
      </c>
      <c r="I4735" s="318">
        <v>49309</v>
      </c>
      <c r="J4735" s="315"/>
      <c r="K4735" s="315">
        <v>8447</v>
      </c>
      <c r="L4735" s="315" t="s">
        <v>3071</v>
      </c>
      <c r="M4735" s="315" t="s">
        <v>784</v>
      </c>
      <c r="N4735" s="315" t="s">
        <v>755</v>
      </c>
      <c r="O4735" s="315"/>
      <c r="P4735" s="315"/>
      <c r="Q4735" s="315"/>
    </row>
    <row r="4736" spans="1:17">
      <c r="A4736" s="315" t="s">
        <v>755</v>
      </c>
      <c r="B4736" s="315" t="s">
        <v>2095</v>
      </c>
      <c r="C4736" s="315" t="s">
        <v>2098</v>
      </c>
      <c r="D4736" s="316">
        <v>7.2</v>
      </c>
      <c r="E4736" s="317">
        <v>6097</v>
      </c>
      <c r="F4736" s="317">
        <v>3749.67</v>
      </c>
      <c r="G4736" s="318">
        <v>40087</v>
      </c>
      <c r="H4736" s="318">
        <v>40318</v>
      </c>
      <c r="I4736" s="318">
        <v>49674</v>
      </c>
      <c r="J4736" s="315"/>
      <c r="K4736" s="315">
        <v>1734</v>
      </c>
      <c r="L4736" s="315" t="s">
        <v>3795</v>
      </c>
      <c r="M4736" s="315" t="s">
        <v>761</v>
      </c>
      <c r="N4736" s="315" t="s">
        <v>755</v>
      </c>
      <c r="O4736" s="315"/>
      <c r="P4736" s="315"/>
      <c r="Q4736" s="315"/>
    </row>
    <row r="4737" spans="1:17">
      <c r="A4737" s="315" t="s">
        <v>755</v>
      </c>
      <c r="B4737" s="315" t="s">
        <v>2095</v>
      </c>
      <c r="C4737" s="315" t="s">
        <v>2096</v>
      </c>
      <c r="D4737" s="316">
        <v>7.2</v>
      </c>
      <c r="E4737" s="317">
        <v>7324</v>
      </c>
      <c r="F4737" s="317">
        <v>5405.1100000000006</v>
      </c>
      <c r="G4737" s="318">
        <v>40116</v>
      </c>
      <c r="H4737" s="318">
        <v>40255</v>
      </c>
      <c r="I4737" s="318">
        <v>49674</v>
      </c>
      <c r="J4737" s="315"/>
      <c r="K4737" s="315">
        <v>9050</v>
      </c>
      <c r="L4737" s="315" t="s">
        <v>1023</v>
      </c>
      <c r="M4737" s="315" t="s">
        <v>1024</v>
      </c>
      <c r="N4737" s="315" t="s">
        <v>755</v>
      </c>
      <c r="O4737" s="315"/>
      <c r="P4737" s="315"/>
      <c r="Q4737" s="315"/>
    </row>
    <row r="4738" spans="1:17">
      <c r="A4738" s="315" t="s">
        <v>755</v>
      </c>
      <c r="B4738" s="315" t="s">
        <v>2095</v>
      </c>
      <c r="C4738" s="315" t="s">
        <v>2098</v>
      </c>
      <c r="D4738" s="316">
        <v>7.2</v>
      </c>
      <c r="E4738" s="317">
        <v>5611</v>
      </c>
      <c r="F4738" s="317">
        <v>3450.7799999999997</v>
      </c>
      <c r="G4738" s="318">
        <v>40133</v>
      </c>
      <c r="H4738" s="318">
        <v>40507</v>
      </c>
      <c r="I4738" s="318">
        <v>49674</v>
      </c>
      <c r="J4738" s="315"/>
      <c r="K4738" s="315">
        <v>3971</v>
      </c>
      <c r="L4738" s="315" t="s">
        <v>3796</v>
      </c>
      <c r="M4738" s="315" t="s">
        <v>754</v>
      </c>
      <c r="N4738" s="315" t="s">
        <v>755</v>
      </c>
      <c r="O4738" s="315"/>
      <c r="P4738" s="315"/>
      <c r="Q4738" s="315"/>
    </row>
    <row r="4739" spans="1:17">
      <c r="A4739" s="315" t="s">
        <v>755</v>
      </c>
      <c r="B4739" s="315" t="s">
        <v>2095</v>
      </c>
      <c r="C4739" s="315" t="s">
        <v>2098</v>
      </c>
      <c r="D4739" s="316">
        <v>7.2</v>
      </c>
      <c r="E4739" s="317">
        <v>6455</v>
      </c>
      <c r="F4739" s="317">
        <v>3969.8600000000006</v>
      </c>
      <c r="G4739" s="318">
        <v>40115</v>
      </c>
      <c r="H4739" s="318">
        <v>40295</v>
      </c>
      <c r="I4739" s="318">
        <v>49674</v>
      </c>
      <c r="J4739" s="315"/>
      <c r="K4739" s="315">
        <v>1217</v>
      </c>
      <c r="L4739" s="315" t="s">
        <v>2855</v>
      </c>
      <c r="M4739" s="315" t="s">
        <v>1827</v>
      </c>
      <c r="N4739" s="315" t="s">
        <v>755</v>
      </c>
      <c r="O4739" s="315"/>
      <c r="P4739" s="315"/>
      <c r="Q4739" s="315"/>
    </row>
    <row r="4740" spans="1:17">
      <c r="A4740" s="315" t="s">
        <v>755</v>
      </c>
      <c r="B4740" s="315" t="s">
        <v>2095</v>
      </c>
      <c r="C4740" s="315" t="s">
        <v>2098</v>
      </c>
      <c r="D4740" s="316">
        <v>7.2</v>
      </c>
      <c r="E4740" s="317">
        <v>7631.5</v>
      </c>
      <c r="F4740" s="317">
        <v>2533.65</v>
      </c>
      <c r="G4740" s="318">
        <v>40137</v>
      </c>
      <c r="H4740" s="318">
        <v>41575</v>
      </c>
      <c r="I4740" s="318">
        <v>50770</v>
      </c>
      <c r="J4740" s="315"/>
      <c r="K4740" s="315">
        <v>4553</v>
      </c>
      <c r="L4740" s="315" t="s">
        <v>2770</v>
      </c>
      <c r="M4740" s="315" t="s">
        <v>1296</v>
      </c>
      <c r="N4740" s="315" t="s">
        <v>755</v>
      </c>
      <c r="O4740" s="315"/>
      <c r="P4740" s="315"/>
      <c r="Q4740" s="315"/>
    </row>
    <row r="4741" spans="1:17">
      <c r="A4741" s="315" t="s">
        <v>755</v>
      </c>
      <c r="B4741" s="315" t="s">
        <v>2095</v>
      </c>
      <c r="C4741" s="315" t="s">
        <v>2098</v>
      </c>
      <c r="D4741" s="316">
        <v>7.2</v>
      </c>
      <c r="E4741" s="317">
        <v>4881</v>
      </c>
      <c r="F4741" s="317">
        <v>1620.5</v>
      </c>
      <c r="G4741" s="318">
        <v>40140</v>
      </c>
      <c r="H4741" s="318">
        <v>41437</v>
      </c>
      <c r="I4741" s="318">
        <v>50770</v>
      </c>
      <c r="J4741" s="315"/>
      <c r="K4741" s="315">
        <v>2300</v>
      </c>
      <c r="L4741" s="315" t="s">
        <v>1516</v>
      </c>
      <c r="M4741" s="315" t="s">
        <v>758</v>
      </c>
      <c r="N4741" s="315" t="s">
        <v>755</v>
      </c>
      <c r="O4741" s="315"/>
      <c r="P4741" s="315"/>
      <c r="Q4741" s="315"/>
    </row>
    <row r="4742" spans="1:17">
      <c r="A4742" s="315" t="s">
        <v>755</v>
      </c>
      <c r="B4742" s="315" t="s">
        <v>2095</v>
      </c>
      <c r="C4742" s="315" t="s">
        <v>2098</v>
      </c>
      <c r="D4742" s="316">
        <v>7.2</v>
      </c>
      <c r="E4742" s="317">
        <v>8264</v>
      </c>
      <c r="F4742" s="317">
        <v>3991.51</v>
      </c>
      <c r="G4742" s="318">
        <v>40149</v>
      </c>
      <c r="H4742" s="318">
        <v>40745</v>
      </c>
      <c r="I4742" s="318">
        <v>50040</v>
      </c>
      <c r="J4742" s="315"/>
      <c r="K4742" s="315">
        <v>9436</v>
      </c>
      <c r="L4742" s="315" t="s">
        <v>3167</v>
      </c>
      <c r="M4742" s="315" t="s">
        <v>770</v>
      </c>
      <c r="N4742" s="315" t="s">
        <v>755</v>
      </c>
      <c r="O4742" s="315"/>
      <c r="P4742" s="315"/>
      <c r="Q4742" s="315"/>
    </row>
    <row r="4743" spans="1:17">
      <c r="A4743" s="315" t="s">
        <v>755</v>
      </c>
      <c r="B4743" s="315" t="s">
        <v>2095</v>
      </c>
      <c r="C4743" s="315" t="s">
        <v>2098</v>
      </c>
      <c r="D4743" s="316">
        <v>7.2</v>
      </c>
      <c r="E4743" s="317">
        <v>7881</v>
      </c>
      <c r="F4743" s="317">
        <v>5910.75</v>
      </c>
      <c r="G4743" s="318">
        <v>40150</v>
      </c>
      <c r="H4743" s="318">
        <v>40158</v>
      </c>
      <c r="I4743" s="318">
        <v>49309</v>
      </c>
      <c r="J4743" s="315"/>
      <c r="K4743" s="315">
        <v>5070</v>
      </c>
      <c r="L4743" s="315" t="s">
        <v>3121</v>
      </c>
      <c r="M4743" s="315" t="s">
        <v>776</v>
      </c>
      <c r="N4743" s="315" t="s">
        <v>755</v>
      </c>
      <c r="O4743" s="315"/>
      <c r="P4743" s="315"/>
      <c r="Q4743" s="315"/>
    </row>
    <row r="4744" spans="1:17">
      <c r="A4744" s="315" t="s">
        <v>755</v>
      </c>
      <c r="B4744" s="315" t="s">
        <v>2095</v>
      </c>
      <c r="C4744" s="315" t="s">
        <v>2098</v>
      </c>
      <c r="D4744" s="316">
        <v>7.2</v>
      </c>
      <c r="E4744" s="317">
        <v>6972</v>
      </c>
      <c r="F4744" s="317">
        <v>4287.7800000000007</v>
      </c>
      <c r="G4744" s="318">
        <v>40256</v>
      </c>
      <c r="H4744" s="318">
        <v>40239</v>
      </c>
      <c r="I4744" s="318">
        <v>49674</v>
      </c>
      <c r="J4744" s="315"/>
      <c r="K4744" s="315">
        <v>5643</v>
      </c>
      <c r="L4744" s="315" t="s">
        <v>890</v>
      </c>
      <c r="M4744" s="315" t="s">
        <v>776</v>
      </c>
      <c r="N4744" s="315" t="s">
        <v>755</v>
      </c>
      <c r="O4744" s="315"/>
      <c r="P4744" s="315"/>
      <c r="Q4744" s="315"/>
    </row>
    <row r="4745" spans="1:17">
      <c r="A4745" s="315" t="s">
        <v>755</v>
      </c>
      <c r="B4745" s="315" t="s">
        <v>2095</v>
      </c>
      <c r="C4745" s="315" t="s">
        <v>2098</v>
      </c>
      <c r="D4745" s="316">
        <v>7.2</v>
      </c>
      <c r="E4745" s="317">
        <v>7319.6</v>
      </c>
      <c r="F4745" s="317">
        <v>3535.3700000000003</v>
      </c>
      <c r="G4745" s="318">
        <v>40283</v>
      </c>
      <c r="H4745" s="318">
        <v>40767</v>
      </c>
      <c r="I4745" s="318">
        <v>50040</v>
      </c>
      <c r="J4745" s="315"/>
      <c r="K4745" s="315">
        <v>4104</v>
      </c>
      <c r="L4745" s="315" t="s">
        <v>2313</v>
      </c>
      <c r="M4745" s="315" t="s">
        <v>1484</v>
      </c>
      <c r="N4745" s="315" t="s">
        <v>755</v>
      </c>
      <c r="O4745" s="315"/>
      <c r="P4745" s="315"/>
      <c r="Q4745" s="315"/>
    </row>
    <row r="4746" spans="1:17">
      <c r="A4746" s="315" t="s">
        <v>755</v>
      </c>
      <c r="B4746" s="315" t="s">
        <v>2095</v>
      </c>
      <c r="C4746" s="315" t="s">
        <v>2098</v>
      </c>
      <c r="D4746" s="316">
        <v>7.2</v>
      </c>
      <c r="E4746" s="317">
        <v>7401</v>
      </c>
      <c r="F4746" s="317">
        <v>4551.62</v>
      </c>
      <c r="G4746" s="318">
        <v>40294</v>
      </c>
      <c r="H4746" s="318">
        <v>40239</v>
      </c>
      <c r="I4746" s="318">
        <v>49674</v>
      </c>
      <c r="J4746" s="315"/>
      <c r="K4746" s="315">
        <v>5625</v>
      </c>
      <c r="L4746" s="315" t="s">
        <v>2807</v>
      </c>
      <c r="M4746" s="315" t="s">
        <v>776</v>
      </c>
      <c r="N4746" s="315" t="s">
        <v>755</v>
      </c>
      <c r="O4746" s="315"/>
      <c r="P4746" s="315"/>
      <c r="Q4746" s="315"/>
    </row>
    <row r="4747" spans="1:17">
      <c r="A4747" s="315" t="s">
        <v>755</v>
      </c>
      <c r="B4747" s="315" t="s">
        <v>2095</v>
      </c>
      <c r="C4747" s="315" t="s">
        <v>2098</v>
      </c>
      <c r="D4747" s="316">
        <v>7.2</v>
      </c>
      <c r="E4747" s="317">
        <v>9150</v>
      </c>
      <c r="F4747" s="317">
        <v>5627.26</v>
      </c>
      <c r="G4747" s="318">
        <v>40325</v>
      </c>
      <c r="H4747" s="318">
        <v>40374</v>
      </c>
      <c r="I4747" s="318">
        <v>49674</v>
      </c>
      <c r="J4747" s="315"/>
      <c r="K4747" s="315">
        <v>3940</v>
      </c>
      <c r="L4747" s="315" t="s">
        <v>3797</v>
      </c>
      <c r="M4747" s="315" t="s">
        <v>754</v>
      </c>
      <c r="N4747" s="315" t="s">
        <v>755</v>
      </c>
      <c r="O4747" s="315"/>
      <c r="P4747" s="315"/>
      <c r="Q4747" s="315"/>
    </row>
    <row r="4748" spans="1:17">
      <c r="A4748" s="315" t="s">
        <v>755</v>
      </c>
      <c r="B4748" s="315" t="s">
        <v>2095</v>
      </c>
      <c r="C4748" s="315" t="s">
        <v>2098</v>
      </c>
      <c r="D4748" s="316">
        <v>7.2</v>
      </c>
      <c r="E4748" s="317">
        <v>6853</v>
      </c>
      <c r="F4748" s="317">
        <v>4214.6099999999997</v>
      </c>
      <c r="G4748" s="318">
        <v>40420</v>
      </c>
      <c r="H4748" s="318">
        <v>40512</v>
      </c>
      <c r="I4748" s="318">
        <v>49674</v>
      </c>
      <c r="J4748" s="315"/>
      <c r="K4748" s="315">
        <v>5615</v>
      </c>
      <c r="L4748" s="315" t="s">
        <v>2161</v>
      </c>
      <c r="M4748" s="315" t="s">
        <v>776</v>
      </c>
      <c r="N4748" s="315" t="s">
        <v>755</v>
      </c>
      <c r="O4748" s="315"/>
      <c r="P4748" s="315"/>
      <c r="Q4748" s="315"/>
    </row>
    <row r="4749" spans="1:17">
      <c r="A4749" s="315" t="s">
        <v>755</v>
      </c>
      <c r="B4749" s="315" t="s">
        <v>2095</v>
      </c>
      <c r="C4749" s="315" t="s">
        <v>2098</v>
      </c>
      <c r="D4749" s="316">
        <v>7.2</v>
      </c>
      <c r="E4749" s="317">
        <v>6990</v>
      </c>
      <c r="F4749" s="317">
        <v>4298.87</v>
      </c>
      <c r="G4749" s="318">
        <v>40470</v>
      </c>
      <c r="H4749" s="318">
        <v>40474</v>
      </c>
      <c r="I4749" s="318">
        <v>49674</v>
      </c>
      <c r="J4749" s="315"/>
      <c r="K4749" s="315">
        <v>9104</v>
      </c>
      <c r="L4749" s="315" t="s">
        <v>3798</v>
      </c>
      <c r="M4749" s="315" t="s">
        <v>781</v>
      </c>
      <c r="N4749" s="315" t="s">
        <v>755</v>
      </c>
      <c r="O4749" s="315"/>
      <c r="P4749" s="315"/>
      <c r="Q4749" s="315"/>
    </row>
    <row r="4750" spans="1:17">
      <c r="A4750" s="315" t="s">
        <v>755</v>
      </c>
      <c r="B4750" s="315" t="s">
        <v>2095</v>
      </c>
      <c r="C4750" s="315" t="s">
        <v>2098</v>
      </c>
      <c r="D4750" s="316">
        <v>7.2</v>
      </c>
      <c r="E4750" s="317">
        <v>5327</v>
      </c>
      <c r="F4750" s="317">
        <v>2572.94</v>
      </c>
      <c r="G4750" s="318">
        <v>40476</v>
      </c>
      <c r="H4750" s="318">
        <v>40611</v>
      </c>
      <c r="I4750" s="318">
        <v>50040</v>
      </c>
      <c r="J4750" s="315"/>
      <c r="K4750" s="315">
        <v>3628</v>
      </c>
      <c r="L4750" s="315" t="s">
        <v>2172</v>
      </c>
      <c r="M4750" s="315" t="s">
        <v>764</v>
      </c>
      <c r="N4750" s="315" t="s">
        <v>755</v>
      </c>
      <c r="O4750" s="315"/>
      <c r="P4750" s="315"/>
      <c r="Q4750" s="315"/>
    </row>
    <row r="4751" spans="1:17">
      <c r="A4751" s="315" t="s">
        <v>755</v>
      </c>
      <c r="B4751" s="315" t="s">
        <v>2095</v>
      </c>
      <c r="C4751" s="315" t="s">
        <v>2096</v>
      </c>
      <c r="D4751" s="316">
        <v>7.2</v>
      </c>
      <c r="E4751" s="317">
        <v>5336</v>
      </c>
      <c r="F4751" s="317">
        <v>3158.9100000000003</v>
      </c>
      <c r="G4751" s="318">
        <v>40484</v>
      </c>
      <c r="H4751" s="318">
        <v>40662</v>
      </c>
      <c r="I4751" s="318">
        <v>50040</v>
      </c>
      <c r="J4751" s="315"/>
      <c r="K4751" s="315">
        <v>3296</v>
      </c>
      <c r="L4751" s="315" t="s">
        <v>3465</v>
      </c>
      <c r="M4751" s="315" t="s">
        <v>764</v>
      </c>
      <c r="N4751" s="315" t="s">
        <v>755</v>
      </c>
      <c r="O4751" s="315"/>
      <c r="P4751" s="315"/>
      <c r="Q4751" s="315"/>
    </row>
    <row r="4752" spans="1:17">
      <c r="A4752" s="315" t="s">
        <v>755</v>
      </c>
      <c r="B4752" s="315" t="s">
        <v>2095</v>
      </c>
      <c r="C4752" s="315" t="s">
        <v>2098</v>
      </c>
      <c r="D4752" s="316">
        <v>7.2</v>
      </c>
      <c r="E4752" s="317">
        <v>3868</v>
      </c>
      <c r="F4752" s="317">
        <v>1868.2400000000002</v>
      </c>
      <c r="G4752" s="318">
        <v>40507</v>
      </c>
      <c r="H4752" s="318">
        <v>40676</v>
      </c>
      <c r="I4752" s="318">
        <v>50040</v>
      </c>
      <c r="J4752" s="315"/>
      <c r="K4752" s="315">
        <v>8623</v>
      </c>
      <c r="L4752" s="315" t="s">
        <v>2385</v>
      </c>
      <c r="M4752" s="315" t="s">
        <v>784</v>
      </c>
      <c r="N4752" s="315" t="s">
        <v>755</v>
      </c>
      <c r="O4752" s="315"/>
      <c r="P4752" s="315"/>
      <c r="Q4752" s="315"/>
    </row>
    <row r="4753" spans="1:17">
      <c r="A4753" s="315" t="s">
        <v>755</v>
      </c>
      <c r="B4753" s="315" t="s">
        <v>2095</v>
      </c>
      <c r="C4753" s="315" t="s">
        <v>2098</v>
      </c>
      <c r="D4753" s="316">
        <v>7.2</v>
      </c>
      <c r="E4753" s="317">
        <v>5969.7300000000005</v>
      </c>
      <c r="F4753" s="317">
        <v>2883.37</v>
      </c>
      <c r="G4753" s="318">
        <v>40522</v>
      </c>
      <c r="H4753" s="318">
        <v>40702</v>
      </c>
      <c r="I4753" s="318">
        <v>50040</v>
      </c>
      <c r="J4753" s="315"/>
      <c r="K4753" s="315">
        <v>4574</v>
      </c>
      <c r="L4753" s="315" t="s">
        <v>2126</v>
      </c>
      <c r="M4753" s="315" t="s">
        <v>1296</v>
      </c>
      <c r="N4753" s="315" t="s">
        <v>755</v>
      </c>
      <c r="O4753" s="315"/>
      <c r="P4753" s="315"/>
      <c r="Q4753" s="315"/>
    </row>
    <row r="4754" spans="1:17">
      <c r="A4754" s="315" t="s">
        <v>755</v>
      </c>
      <c r="B4754" s="315" t="s">
        <v>2095</v>
      </c>
      <c r="C4754" s="315" t="s">
        <v>2098</v>
      </c>
      <c r="D4754" s="316">
        <v>7.2</v>
      </c>
      <c r="E4754" s="317">
        <v>6765</v>
      </c>
      <c r="F4754" s="317">
        <v>3267.5</v>
      </c>
      <c r="G4754" s="318">
        <v>40645</v>
      </c>
      <c r="H4754" s="318">
        <v>40676</v>
      </c>
      <c r="I4754" s="318">
        <v>50040</v>
      </c>
      <c r="J4754" s="315"/>
      <c r="K4754" s="315">
        <v>9444</v>
      </c>
      <c r="L4754" s="315" t="s">
        <v>3379</v>
      </c>
      <c r="M4754" s="315" t="s">
        <v>770</v>
      </c>
      <c r="N4754" s="315" t="s">
        <v>755</v>
      </c>
      <c r="O4754" s="315"/>
      <c r="P4754" s="315"/>
      <c r="Q4754" s="315"/>
    </row>
    <row r="4755" spans="1:17">
      <c r="A4755" s="315" t="s">
        <v>755</v>
      </c>
      <c r="B4755" s="315" t="s">
        <v>2095</v>
      </c>
      <c r="C4755" s="315" t="s">
        <v>2096</v>
      </c>
      <c r="D4755" s="316">
        <v>7.2</v>
      </c>
      <c r="E4755" s="317">
        <v>7228</v>
      </c>
      <c r="F4755" s="317">
        <v>5334.28</v>
      </c>
      <c r="G4755" s="318">
        <v>40578</v>
      </c>
      <c r="H4755" s="318">
        <v>40533</v>
      </c>
      <c r="I4755" s="318">
        <v>49674</v>
      </c>
      <c r="J4755" s="315"/>
      <c r="K4755" s="315">
        <v>1236</v>
      </c>
      <c r="L4755" s="315" t="s">
        <v>3799</v>
      </c>
      <c r="M4755" s="315" t="s">
        <v>1827</v>
      </c>
      <c r="N4755" s="315" t="s">
        <v>755</v>
      </c>
      <c r="O4755" s="315"/>
      <c r="P4755" s="315"/>
      <c r="Q4755" s="315"/>
    </row>
    <row r="4756" spans="1:17">
      <c r="A4756" s="315" t="s">
        <v>755</v>
      </c>
      <c r="B4756" s="315" t="s">
        <v>2095</v>
      </c>
      <c r="C4756" s="315" t="s">
        <v>2098</v>
      </c>
      <c r="D4756" s="316">
        <v>7.2</v>
      </c>
      <c r="E4756" s="317">
        <v>7514</v>
      </c>
      <c r="F4756" s="317">
        <v>3629.2599999999998</v>
      </c>
      <c r="G4756" s="318">
        <v>40533</v>
      </c>
      <c r="H4756" s="318">
        <v>40612</v>
      </c>
      <c r="I4756" s="318">
        <v>50040</v>
      </c>
      <c r="J4756" s="315"/>
      <c r="K4756" s="315">
        <v>4416</v>
      </c>
      <c r="L4756" s="315" t="s">
        <v>2420</v>
      </c>
      <c r="M4756" s="315" t="s">
        <v>1484</v>
      </c>
      <c r="N4756" s="315" t="s">
        <v>755</v>
      </c>
      <c r="O4756" s="315"/>
      <c r="P4756" s="315"/>
      <c r="Q4756" s="315"/>
    </row>
    <row r="4757" spans="1:17">
      <c r="A4757" s="315" t="s">
        <v>755</v>
      </c>
      <c r="B4757" s="315" t="s">
        <v>2095</v>
      </c>
      <c r="C4757" s="315" t="s">
        <v>2098</v>
      </c>
      <c r="D4757" s="316">
        <v>7.2</v>
      </c>
      <c r="E4757" s="317">
        <v>6560</v>
      </c>
      <c r="F4757" s="317">
        <v>2617.4299999999998</v>
      </c>
      <c r="G4757" s="318">
        <v>40680</v>
      </c>
      <c r="H4757" s="318">
        <v>41012</v>
      </c>
      <c r="I4757" s="318">
        <v>50405</v>
      </c>
      <c r="J4757" s="315"/>
      <c r="K4757" s="315">
        <v>5012</v>
      </c>
      <c r="L4757" s="315" t="s">
        <v>3748</v>
      </c>
      <c r="M4757" s="315" t="s">
        <v>1296</v>
      </c>
      <c r="N4757" s="315" t="s">
        <v>755</v>
      </c>
      <c r="O4757" s="315"/>
      <c r="P4757" s="315"/>
      <c r="Q4757" s="315"/>
    </row>
    <row r="4758" spans="1:17">
      <c r="A4758" s="315" t="s">
        <v>755</v>
      </c>
      <c r="B4758" s="315" t="s">
        <v>2095</v>
      </c>
      <c r="C4758" s="315" t="s">
        <v>2098</v>
      </c>
      <c r="D4758" s="316">
        <v>7.2</v>
      </c>
      <c r="E4758" s="317">
        <v>6557.65</v>
      </c>
      <c r="F4758" s="317">
        <v>3167.34</v>
      </c>
      <c r="G4758" s="318">
        <v>40596</v>
      </c>
      <c r="H4758" s="318">
        <v>40689</v>
      </c>
      <c r="I4758" s="318">
        <v>50040</v>
      </c>
      <c r="J4758" s="315"/>
      <c r="K4758" s="315">
        <v>4534</v>
      </c>
      <c r="L4758" s="315" t="s">
        <v>3221</v>
      </c>
      <c r="M4758" s="315" t="s">
        <v>1296</v>
      </c>
      <c r="N4758" s="315" t="s">
        <v>755</v>
      </c>
      <c r="O4758" s="315"/>
      <c r="P4758" s="315"/>
      <c r="Q4758" s="315"/>
    </row>
    <row r="4759" spans="1:17">
      <c r="A4759" s="315" t="s">
        <v>755</v>
      </c>
      <c r="B4759" s="315" t="s">
        <v>2095</v>
      </c>
      <c r="C4759" s="315" t="s">
        <v>2098</v>
      </c>
      <c r="D4759" s="316">
        <v>7.2</v>
      </c>
      <c r="E4759" s="317">
        <v>6296.44</v>
      </c>
      <c r="F4759" s="317">
        <v>2512.2800000000002</v>
      </c>
      <c r="G4759" s="318">
        <v>40641</v>
      </c>
      <c r="H4759" s="318">
        <v>41179</v>
      </c>
      <c r="I4759" s="318">
        <v>50405</v>
      </c>
      <c r="J4759" s="315"/>
      <c r="K4759" s="315">
        <v>8590</v>
      </c>
      <c r="L4759" s="315" t="s">
        <v>2387</v>
      </c>
      <c r="M4759" s="315" t="s">
        <v>792</v>
      </c>
      <c r="N4759" s="315" t="s">
        <v>755</v>
      </c>
      <c r="O4759" s="315"/>
      <c r="P4759" s="315"/>
      <c r="Q4759" s="315"/>
    </row>
    <row r="4760" spans="1:17">
      <c r="A4760" s="315" t="s">
        <v>755</v>
      </c>
      <c r="B4760" s="315" t="s">
        <v>2095</v>
      </c>
      <c r="C4760" s="315" t="s">
        <v>2096</v>
      </c>
      <c r="D4760" s="316">
        <v>7.2</v>
      </c>
      <c r="E4760" s="317">
        <v>5920</v>
      </c>
      <c r="F4760" s="317">
        <v>3504.64</v>
      </c>
      <c r="G4760" s="318">
        <v>40643</v>
      </c>
      <c r="H4760" s="318">
        <v>40701</v>
      </c>
      <c r="I4760" s="318">
        <v>50040</v>
      </c>
      <c r="J4760" s="315"/>
      <c r="K4760" s="315">
        <v>2565</v>
      </c>
      <c r="L4760" s="315" t="s">
        <v>3296</v>
      </c>
      <c r="M4760" s="315" t="s">
        <v>764</v>
      </c>
      <c r="N4760" s="315" t="s">
        <v>755</v>
      </c>
      <c r="O4760" s="315"/>
      <c r="P4760" s="315"/>
      <c r="Q4760" s="315"/>
    </row>
    <row r="4761" spans="1:17">
      <c r="A4761" s="315" t="s">
        <v>755</v>
      </c>
      <c r="B4761" s="315" t="s">
        <v>2095</v>
      </c>
      <c r="C4761" s="315" t="s">
        <v>2098</v>
      </c>
      <c r="D4761" s="316">
        <v>7.2</v>
      </c>
      <c r="E4761" s="317">
        <v>6286</v>
      </c>
      <c r="F4761" s="317">
        <v>3036.1400000000003</v>
      </c>
      <c r="G4761" s="318">
        <v>40660</v>
      </c>
      <c r="H4761" s="318">
        <v>40807</v>
      </c>
      <c r="I4761" s="318">
        <v>50040</v>
      </c>
      <c r="J4761" s="315"/>
      <c r="K4761" s="315">
        <v>8730</v>
      </c>
      <c r="L4761" s="315" t="s">
        <v>2219</v>
      </c>
      <c r="M4761" s="315" t="s">
        <v>770</v>
      </c>
      <c r="N4761" s="315" t="s">
        <v>755</v>
      </c>
      <c r="O4761" s="315"/>
      <c r="P4761" s="315"/>
      <c r="Q4761" s="315"/>
    </row>
    <row r="4762" spans="1:17">
      <c r="A4762" s="315" t="s">
        <v>755</v>
      </c>
      <c r="B4762" s="315" t="s">
        <v>2095</v>
      </c>
      <c r="C4762" s="315" t="s">
        <v>2098</v>
      </c>
      <c r="D4762" s="316">
        <v>7.2</v>
      </c>
      <c r="E4762" s="317">
        <v>7204</v>
      </c>
      <c r="F4762" s="317">
        <v>3479.5399999999995</v>
      </c>
      <c r="G4762" s="318">
        <v>40666</v>
      </c>
      <c r="H4762" s="318">
        <v>40710</v>
      </c>
      <c r="I4762" s="318">
        <v>50040</v>
      </c>
      <c r="J4762" s="315"/>
      <c r="K4762" s="315">
        <v>4573</v>
      </c>
      <c r="L4762" s="315" t="s">
        <v>2577</v>
      </c>
      <c r="M4762" s="315" t="s">
        <v>1296</v>
      </c>
      <c r="N4762" s="315" t="s">
        <v>755</v>
      </c>
      <c r="O4762" s="315"/>
      <c r="P4762" s="315"/>
      <c r="Q4762" s="315"/>
    </row>
    <row r="4763" spans="1:17">
      <c r="A4763" s="315" t="s">
        <v>755</v>
      </c>
      <c r="B4763" s="315" t="s">
        <v>2095</v>
      </c>
      <c r="C4763" s="315" t="s">
        <v>2098</v>
      </c>
      <c r="D4763" s="316">
        <v>7.2</v>
      </c>
      <c r="E4763" s="317">
        <v>6029</v>
      </c>
      <c r="F4763" s="317">
        <v>2912.01</v>
      </c>
      <c r="G4763" s="318">
        <v>40710</v>
      </c>
      <c r="H4763" s="318">
        <v>40799</v>
      </c>
      <c r="I4763" s="318">
        <v>50040</v>
      </c>
      <c r="J4763" s="315"/>
      <c r="K4763" s="315">
        <v>6333</v>
      </c>
      <c r="L4763" s="315" t="s">
        <v>3258</v>
      </c>
      <c r="M4763" s="315" t="s">
        <v>1712</v>
      </c>
      <c r="N4763" s="315" t="s">
        <v>755</v>
      </c>
      <c r="O4763" s="315"/>
      <c r="P4763" s="315"/>
      <c r="Q4763" s="315"/>
    </row>
    <row r="4764" spans="1:17">
      <c r="A4764" s="315" t="s">
        <v>755</v>
      </c>
      <c r="B4764" s="315" t="s">
        <v>2095</v>
      </c>
      <c r="C4764" s="315" t="s">
        <v>2098</v>
      </c>
      <c r="D4764" s="316">
        <v>7.2</v>
      </c>
      <c r="E4764" s="317">
        <v>7379</v>
      </c>
      <c r="F4764" s="317">
        <v>3564.0600000000004</v>
      </c>
      <c r="G4764" s="318">
        <v>40721</v>
      </c>
      <c r="H4764" s="318">
        <v>40738</v>
      </c>
      <c r="I4764" s="318">
        <v>50040</v>
      </c>
      <c r="J4764" s="315"/>
      <c r="K4764" s="315">
        <v>8712</v>
      </c>
      <c r="L4764" s="315" t="s">
        <v>3369</v>
      </c>
      <c r="M4764" s="315" t="s">
        <v>784</v>
      </c>
      <c r="N4764" s="315" t="s">
        <v>755</v>
      </c>
      <c r="O4764" s="315"/>
      <c r="P4764" s="315"/>
      <c r="Q4764" s="315"/>
    </row>
    <row r="4765" spans="1:17">
      <c r="A4765" s="315" t="s">
        <v>755</v>
      </c>
      <c r="B4765" s="315" t="s">
        <v>2095</v>
      </c>
      <c r="C4765" s="315" t="s">
        <v>2098</v>
      </c>
      <c r="D4765" s="316">
        <v>7.2</v>
      </c>
      <c r="E4765" s="317">
        <v>8272</v>
      </c>
      <c r="F4765" s="317">
        <v>3995.38</v>
      </c>
      <c r="G4765" s="318">
        <v>40723</v>
      </c>
      <c r="H4765" s="318">
        <v>40817</v>
      </c>
      <c r="I4765" s="318">
        <v>50040</v>
      </c>
      <c r="J4765" s="315"/>
      <c r="K4765" s="315">
        <v>7000</v>
      </c>
      <c r="L4765" s="315" t="s">
        <v>1644</v>
      </c>
      <c r="M4765" s="315" t="s">
        <v>966</v>
      </c>
      <c r="N4765" s="315" t="s">
        <v>755</v>
      </c>
      <c r="O4765" s="315"/>
      <c r="P4765" s="315"/>
      <c r="Q4765" s="315"/>
    </row>
    <row r="4766" spans="1:17">
      <c r="A4766" s="315" t="s">
        <v>755</v>
      </c>
      <c r="B4766" s="315" t="s">
        <v>2095</v>
      </c>
      <c r="C4766" s="315" t="s">
        <v>2098</v>
      </c>
      <c r="D4766" s="316">
        <v>7.2</v>
      </c>
      <c r="E4766" s="317">
        <v>7312.08</v>
      </c>
      <c r="F4766" s="317">
        <v>3531.7299999999996</v>
      </c>
      <c r="G4766" s="318">
        <v>40728</v>
      </c>
      <c r="H4766" s="318">
        <v>40850</v>
      </c>
      <c r="I4766" s="318">
        <v>50040</v>
      </c>
      <c r="J4766" s="315"/>
      <c r="K4766" s="315">
        <v>4515</v>
      </c>
      <c r="L4766" s="315" t="s">
        <v>2361</v>
      </c>
      <c r="M4766" s="315" t="s">
        <v>1296</v>
      </c>
      <c r="N4766" s="315" t="s">
        <v>755</v>
      </c>
      <c r="O4766" s="315"/>
      <c r="P4766" s="315"/>
      <c r="Q4766" s="315"/>
    </row>
    <row r="4767" spans="1:17">
      <c r="A4767" s="315" t="s">
        <v>755</v>
      </c>
      <c r="B4767" s="315" t="s">
        <v>2095</v>
      </c>
      <c r="C4767" s="315" t="s">
        <v>2098</v>
      </c>
      <c r="D4767" s="316">
        <v>7.2</v>
      </c>
      <c r="E4767" s="317">
        <v>8270</v>
      </c>
      <c r="F4767" s="317">
        <v>3994.4100000000003</v>
      </c>
      <c r="G4767" s="318">
        <v>40745</v>
      </c>
      <c r="H4767" s="318">
        <v>40878</v>
      </c>
      <c r="I4767" s="318">
        <v>50040</v>
      </c>
      <c r="J4767" s="315"/>
      <c r="K4767" s="315">
        <v>1055</v>
      </c>
      <c r="L4767" s="315" t="s">
        <v>2439</v>
      </c>
      <c r="M4767" s="315" t="s">
        <v>766</v>
      </c>
      <c r="N4767" s="315" t="s">
        <v>755</v>
      </c>
      <c r="O4767" s="315"/>
      <c r="P4767" s="315"/>
      <c r="Q4767" s="315"/>
    </row>
    <row r="4768" spans="1:17">
      <c r="A4768" s="315" t="s">
        <v>755</v>
      </c>
      <c r="B4768" s="315" t="s">
        <v>2095</v>
      </c>
      <c r="C4768" s="315" t="s">
        <v>2098</v>
      </c>
      <c r="D4768" s="316">
        <v>7.2</v>
      </c>
      <c r="E4768" s="317">
        <v>7396</v>
      </c>
      <c r="F4768" s="317">
        <v>3572.2700000000004</v>
      </c>
      <c r="G4768" s="318">
        <v>40723</v>
      </c>
      <c r="H4768" s="318">
        <v>40891</v>
      </c>
      <c r="I4768" s="318">
        <v>50040</v>
      </c>
      <c r="J4768" s="315"/>
      <c r="K4768" s="315">
        <v>1807</v>
      </c>
      <c r="L4768" s="315" t="s">
        <v>2202</v>
      </c>
      <c r="M4768" s="315" t="s">
        <v>766</v>
      </c>
      <c r="N4768" s="315" t="s">
        <v>755</v>
      </c>
      <c r="O4768" s="315"/>
      <c r="P4768" s="315"/>
      <c r="Q4768" s="315"/>
    </row>
    <row r="4769" spans="1:17">
      <c r="A4769" s="315" t="s">
        <v>755</v>
      </c>
      <c r="B4769" s="315" t="s">
        <v>2095</v>
      </c>
      <c r="C4769" s="315" t="s">
        <v>2098</v>
      </c>
      <c r="D4769" s="316">
        <v>7.2</v>
      </c>
      <c r="E4769" s="317">
        <v>6542.34</v>
      </c>
      <c r="F4769" s="317">
        <v>3159.95</v>
      </c>
      <c r="G4769" s="318">
        <v>40750</v>
      </c>
      <c r="H4769" s="318">
        <v>40843</v>
      </c>
      <c r="I4769" s="318">
        <v>50040</v>
      </c>
      <c r="J4769" s="315"/>
      <c r="K4769" s="315">
        <v>2545</v>
      </c>
      <c r="L4769" s="315" t="s">
        <v>2697</v>
      </c>
      <c r="M4769" s="315" t="s">
        <v>1296</v>
      </c>
      <c r="N4769" s="315" t="s">
        <v>755</v>
      </c>
      <c r="O4769" s="315"/>
      <c r="P4769" s="315"/>
      <c r="Q4769" s="315"/>
    </row>
    <row r="4770" spans="1:17">
      <c r="A4770" s="315" t="s">
        <v>750</v>
      </c>
      <c r="B4770" s="315" t="s">
        <v>2095</v>
      </c>
      <c r="C4770" s="315" t="s">
        <v>2098</v>
      </c>
      <c r="D4770" s="316">
        <v>7.2</v>
      </c>
      <c r="E4770" s="317">
        <v>6685</v>
      </c>
      <c r="F4770" s="317">
        <v>3228.85</v>
      </c>
      <c r="G4770" s="318">
        <v>40767</v>
      </c>
      <c r="H4770" s="318">
        <v>40897</v>
      </c>
      <c r="I4770" s="318">
        <v>50040</v>
      </c>
      <c r="J4770" s="315"/>
      <c r="K4770" s="315">
        <v>4500</v>
      </c>
      <c r="L4770" s="315" t="s">
        <v>320</v>
      </c>
      <c r="M4770" s="315" t="s">
        <v>1296</v>
      </c>
      <c r="N4770" s="315" t="s">
        <v>750</v>
      </c>
      <c r="O4770" s="315"/>
      <c r="P4770" s="315"/>
      <c r="Q4770" s="315"/>
    </row>
    <row r="4771" spans="1:17">
      <c r="A4771" s="315" t="s">
        <v>755</v>
      </c>
      <c r="B4771" s="315" t="s">
        <v>2095</v>
      </c>
      <c r="C4771" s="315" t="s">
        <v>2096</v>
      </c>
      <c r="D4771" s="316">
        <v>7.2</v>
      </c>
      <c r="E4771" s="317">
        <v>7351</v>
      </c>
      <c r="F4771" s="317">
        <v>4351.8</v>
      </c>
      <c r="G4771" s="318">
        <v>40772</v>
      </c>
      <c r="H4771" s="318">
        <v>40879</v>
      </c>
      <c r="I4771" s="318">
        <v>50040</v>
      </c>
      <c r="J4771" s="315"/>
      <c r="K4771" s="315">
        <v>6208</v>
      </c>
      <c r="L4771" s="315" t="s">
        <v>1469</v>
      </c>
      <c r="M4771" s="315" t="s">
        <v>788</v>
      </c>
      <c r="N4771" s="315" t="s">
        <v>755</v>
      </c>
      <c r="O4771" s="315"/>
      <c r="P4771" s="315"/>
      <c r="Q4771" s="315"/>
    </row>
    <row r="4772" spans="1:17">
      <c r="A4772" s="315" t="s">
        <v>755</v>
      </c>
      <c r="B4772" s="315" t="s">
        <v>2095</v>
      </c>
      <c r="C4772" s="315" t="s">
        <v>2098</v>
      </c>
      <c r="D4772" s="316">
        <v>7.2</v>
      </c>
      <c r="E4772" s="317">
        <v>7903</v>
      </c>
      <c r="F4772" s="317">
        <v>3817.1499999999996</v>
      </c>
      <c r="G4772" s="318">
        <v>40791</v>
      </c>
      <c r="H4772" s="318">
        <v>40889</v>
      </c>
      <c r="I4772" s="318">
        <v>50040</v>
      </c>
      <c r="J4772" s="315"/>
      <c r="K4772" s="315">
        <v>4655</v>
      </c>
      <c r="L4772" s="315" t="s">
        <v>3800</v>
      </c>
      <c r="M4772" s="315" t="s">
        <v>1296</v>
      </c>
      <c r="N4772" s="315" t="s">
        <v>755</v>
      </c>
      <c r="O4772" s="315"/>
      <c r="P4772" s="315"/>
      <c r="Q4772" s="315"/>
    </row>
    <row r="4773" spans="1:17">
      <c r="A4773" s="315" t="s">
        <v>755</v>
      </c>
      <c r="B4773" s="315" t="s">
        <v>2095</v>
      </c>
      <c r="C4773" s="315" t="s">
        <v>2098</v>
      </c>
      <c r="D4773" s="316">
        <v>7.2</v>
      </c>
      <c r="E4773" s="317">
        <v>3942</v>
      </c>
      <c r="F4773" s="317">
        <v>1903.9899999999998</v>
      </c>
      <c r="G4773" s="318">
        <v>40820</v>
      </c>
      <c r="H4773" s="318">
        <v>40879</v>
      </c>
      <c r="I4773" s="318">
        <v>50040</v>
      </c>
      <c r="J4773" s="315"/>
      <c r="K4773" s="315">
        <v>5612</v>
      </c>
      <c r="L4773" s="315" t="s">
        <v>3378</v>
      </c>
      <c r="M4773" s="315" t="s">
        <v>776</v>
      </c>
      <c r="N4773" s="315" t="s">
        <v>755</v>
      </c>
      <c r="O4773" s="315"/>
      <c r="P4773" s="315"/>
      <c r="Q4773" s="315"/>
    </row>
    <row r="4774" spans="1:17">
      <c r="A4774" s="315" t="s">
        <v>755</v>
      </c>
      <c r="B4774" s="315" t="s">
        <v>2095</v>
      </c>
      <c r="C4774" s="315" t="s">
        <v>2098</v>
      </c>
      <c r="D4774" s="316">
        <v>7.2</v>
      </c>
      <c r="E4774" s="317">
        <v>3642</v>
      </c>
      <c r="F4774" s="317">
        <v>1759.0800000000002</v>
      </c>
      <c r="G4774" s="318">
        <v>40822</v>
      </c>
      <c r="H4774" s="318">
        <v>40882</v>
      </c>
      <c r="I4774" s="318">
        <v>50040</v>
      </c>
      <c r="J4774" s="315"/>
      <c r="K4774" s="315">
        <v>3510</v>
      </c>
      <c r="L4774" s="315" t="s">
        <v>2486</v>
      </c>
      <c r="M4774" s="315" t="s">
        <v>764</v>
      </c>
      <c r="N4774" s="315" t="s">
        <v>755</v>
      </c>
      <c r="O4774" s="315"/>
      <c r="P4774" s="315"/>
      <c r="Q4774" s="315"/>
    </row>
    <row r="4775" spans="1:17">
      <c r="A4775" s="315" t="s">
        <v>755</v>
      </c>
      <c r="B4775" s="315" t="s">
        <v>2095</v>
      </c>
      <c r="C4775" s="315" t="s">
        <v>2098</v>
      </c>
      <c r="D4775" s="316">
        <v>7.2</v>
      </c>
      <c r="E4775" s="317">
        <v>4282</v>
      </c>
      <c r="F4775" s="317">
        <v>2068.1999999999998</v>
      </c>
      <c r="G4775" s="318">
        <v>40855</v>
      </c>
      <c r="H4775" s="318">
        <v>40873</v>
      </c>
      <c r="I4775" s="318">
        <v>50040</v>
      </c>
      <c r="J4775" s="315"/>
      <c r="K4775" s="315">
        <v>3150</v>
      </c>
      <c r="L4775" s="315" t="s">
        <v>2675</v>
      </c>
      <c r="M4775" s="315" t="s">
        <v>764</v>
      </c>
      <c r="N4775" s="315" t="s">
        <v>755</v>
      </c>
      <c r="O4775" s="315"/>
      <c r="P4775" s="315"/>
      <c r="Q4775" s="315"/>
    </row>
    <row r="4776" spans="1:17">
      <c r="A4776" s="315" t="s">
        <v>750</v>
      </c>
      <c r="B4776" s="315" t="s">
        <v>2095</v>
      </c>
      <c r="C4776" s="315" t="s">
        <v>2098</v>
      </c>
      <c r="D4776" s="316">
        <v>7.22</v>
      </c>
      <c r="E4776" s="317">
        <v>5551</v>
      </c>
      <c r="F4776" s="317">
        <v>2681.1400000000003</v>
      </c>
      <c r="G4776" s="318">
        <v>40769</v>
      </c>
      <c r="H4776" s="318">
        <v>40817</v>
      </c>
      <c r="I4776" s="318">
        <v>50040</v>
      </c>
      <c r="J4776" s="315"/>
      <c r="K4776" s="315">
        <v>3073</v>
      </c>
      <c r="L4776" s="315" t="s">
        <v>2369</v>
      </c>
      <c r="M4776" s="315" t="s">
        <v>764</v>
      </c>
      <c r="N4776" s="315" t="s">
        <v>750</v>
      </c>
      <c r="O4776" s="315"/>
      <c r="P4776" s="315"/>
      <c r="Q4776" s="315"/>
    </row>
    <row r="4777" spans="1:17">
      <c r="A4777" s="315" t="s">
        <v>755</v>
      </c>
      <c r="B4777" s="315" t="s">
        <v>2095</v>
      </c>
      <c r="C4777" s="315" t="s">
        <v>2098</v>
      </c>
      <c r="D4777" s="316">
        <v>7.22</v>
      </c>
      <c r="E4777" s="317">
        <v>7188.72</v>
      </c>
      <c r="F4777" s="317">
        <v>3472.15</v>
      </c>
      <c r="G4777" s="318">
        <v>40777</v>
      </c>
      <c r="H4777" s="318">
        <v>40844</v>
      </c>
      <c r="I4777" s="318">
        <v>50040</v>
      </c>
      <c r="J4777" s="315"/>
      <c r="K4777" s="315">
        <v>9016</v>
      </c>
      <c r="L4777" s="315" t="s">
        <v>321</v>
      </c>
      <c r="M4777" s="315" t="s">
        <v>770</v>
      </c>
      <c r="N4777" s="315" t="s">
        <v>755</v>
      </c>
      <c r="O4777" s="315"/>
      <c r="P4777" s="315"/>
      <c r="Q4777" s="315"/>
    </row>
    <row r="4778" spans="1:17">
      <c r="A4778" s="315" t="s">
        <v>755</v>
      </c>
      <c r="B4778" s="315" t="s">
        <v>2095</v>
      </c>
      <c r="C4778" s="315" t="s">
        <v>2098</v>
      </c>
      <c r="D4778" s="316">
        <v>7.25</v>
      </c>
      <c r="E4778" s="317">
        <v>5759</v>
      </c>
      <c r="F4778" s="317">
        <v>3052.27</v>
      </c>
      <c r="G4778" s="318">
        <v>40660</v>
      </c>
      <c r="H4778" s="318">
        <v>40780</v>
      </c>
      <c r="I4778" s="318">
        <v>50040</v>
      </c>
      <c r="J4778" s="315"/>
      <c r="K4778" s="315">
        <v>8700</v>
      </c>
      <c r="L4778" s="315" t="s">
        <v>1170</v>
      </c>
      <c r="M4778" s="315" t="s">
        <v>784</v>
      </c>
      <c r="N4778" s="315" t="s">
        <v>755</v>
      </c>
      <c r="O4778" s="315"/>
      <c r="P4778" s="315"/>
      <c r="Q4778" s="315"/>
    </row>
    <row r="4779" spans="1:17">
      <c r="A4779" s="315" t="s">
        <v>755</v>
      </c>
      <c r="B4779" s="315" t="s">
        <v>2095</v>
      </c>
      <c r="C4779" s="315" t="s">
        <v>2098</v>
      </c>
      <c r="D4779" s="316">
        <v>7.25</v>
      </c>
      <c r="E4779" s="317">
        <v>7137</v>
      </c>
      <c r="F4779" s="317">
        <v>3447.1900000000005</v>
      </c>
      <c r="G4779" s="318">
        <v>40681</v>
      </c>
      <c r="H4779" s="318">
        <v>40734</v>
      </c>
      <c r="I4779" s="318">
        <v>50040</v>
      </c>
      <c r="J4779" s="315"/>
      <c r="K4779" s="315">
        <v>9100</v>
      </c>
      <c r="L4779" s="315" t="s">
        <v>2837</v>
      </c>
      <c r="M4779" s="315" t="s">
        <v>781</v>
      </c>
      <c r="N4779" s="315" t="s">
        <v>755</v>
      </c>
      <c r="O4779" s="315"/>
      <c r="P4779" s="315"/>
      <c r="Q4779" s="315"/>
    </row>
    <row r="4780" spans="1:17">
      <c r="A4780" s="315" t="s">
        <v>755</v>
      </c>
      <c r="B4780" s="315" t="s">
        <v>2095</v>
      </c>
      <c r="C4780" s="315" t="s">
        <v>2098</v>
      </c>
      <c r="D4780" s="316">
        <v>7.26</v>
      </c>
      <c r="E4780" s="317">
        <v>5424</v>
      </c>
      <c r="F4780" s="317">
        <v>4035.4599999999996</v>
      </c>
      <c r="G4780" s="318">
        <v>40567</v>
      </c>
      <c r="H4780" s="318">
        <v>40073</v>
      </c>
      <c r="I4780" s="318">
        <v>49309</v>
      </c>
      <c r="J4780" s="315"/>
      <c r="K4780" s="315">
        <v>4523</v>
      </c>
      <c r="L4780" s="315" t="s">
        <v>3801</v>
      </c>
      <c r="M4780" s="315" t="s">
        <v>1296</v>
      </c>
      <c r="N4780" s="315" t="s">
        <v>755</v>
      </c>
      <c r="O4780" s="315"/>
      <c r="P4780" s="315"/>
      <c r="Q4780" s="315"/>
    </row>
    <row r="4781" spans="1:17">
      <c r="A4781" s="315" t="s">
        <v>755</v>
      </c>
      <c r="B4781" s="315" t="s">
        <v>2095</v>
      </c>
      <c r="C4781" s="315" t="s">
        <v>2098</v>
      </c>
      <c r="D4781" s="316">
        <v>7.28</v>
      </c>
      <c r="E4781" s="317">
        <v>2577.21</v>
      </c>
      <c r="F4781" s="317">
        <v>502.56</v>
      </c>
      <c r="G4781" s="318">
        <v>40672</v>
      </c>
      <c r="H4781" s="318">
        <v>42521</v>
      </c>
      <c r="I4781" s="318">
        <v>50040</v>
      </c>
      <c r="J4781" s="315"/>
      <c r="K4781" s="315">
        <v>9205</v>
      </c>
      <c r="L4781" s="315" t="s">
        <v>2698</v>
      </c>
      <c r="M4781" s="315" t="s">
        <v>770</v>
      </c>
      <c r="N4781" s="315" t="s">
        <v>755</v>
      </c>
      <c r="O4781" s="315"/>
      <c r="P4781" s="315"/>
      <c r="Q4781" s="315"/>
    </row>
    <row r="4782" spans="1:17">
      <c r="A4782" s="315" t="s">
        <v>750</v>
      </c>
      <c r="B4782" s="315" t="s">
        <v>2095</v>
      </c>
      <c r="C4782" s="315" t="s">
        <v>2098</v>
      </c>
      <c r="D4782" s="316">
        <v>7.28</v>
      </c>
      <c r="E4782" s="317">
        <v>9079.5799999999981</v>
      </c>
      <c r="F4782" s="317">
        <v>4060.59</v>
      </c>
      <c r="G4782" s="318">
        <v>40780</v>
      </c>
      <c r="H4782" s="318">
        <v>40897</v>
      </c>
      <c r="I4782" s="318">
        <v>50040</v>
      </c>
      <c r="J4782" s="315"/>
      <c r="K4782" s="315">
        <v>1955</v>
      </c>
      <c r="L4782" s="315" t="s">
        <v>2236</v>
      </c>
      <c r="M4782" s="315" t="s">
        <v>754</v>
      </c>
      <c r="N4782" s="315" t="s">
        <v>750</v>
      </c>
      <c r="O4782" s="315"/>
      <c r="P4782" s="315"/>
      <c r="Q4782" s="315"/>
    </row>
    <row r="4783" spans="1:17">
      <c r="A4783" s="315" t="s">
        <v>755</v>
      </c>
      <c r="B4783" s="315" t="s">
        <v>2095</v>
      </c>
      <c r="C4783" s="315" t="s">
        <v>2098</v>
      </c>
      <c r="D4783" s="316">
        <v>7.29</v>
      </c>
      <c r="E4783" s="317">
        <v>7612</v>
      </c>
      <c r="F4783" s="317">
        <v>2687.04</v>
      </c>
      <c r="G4783" s="318">
        <v>40644</v>
      </c>
      <c r="H4783" s="318">
        <v>40654</v>
      </c>
      <c r="I4783" s="318">
        <v>50040</v>
      </c>
      <c r="J4783" s="315"/>
      <c r="K4783" s="315">
        <v>1966</v>
      </c>
      <c r="L4783" s="315" t="s">
        <v>3291</v>
      </c>
      <c r="M4783" s="315" t="s">
        <v>754</v>
      </c>
      <c r="N4783" s="315" t="s">
        <v>755</v>
      </c>
      <c r="O4783" s="315"/>
      <c r="P4783" s="315"/>
      <c r="Q4783" s="315"/>
    </row>
    <row r="4784" spans="1:17">
      <c r="A4784" s="315" t="s">
        <v>755</v>
      </c>
      <c r="B4784" s="315" t="s">
        <v>2095</v>
      </c>
      <c r="C4784" s="315" t="s">
        <v>2098</v>
      </c>
      <c r="D4784" s="316">
        <v>7.29</v>
      </c>
      <c r="E4784" s="317">
        <v>7432</v>
      </c>
      <c r="F4784" s="317">
        <v>1516.1299999999999</v>
      </c>
      <c r="G4784" s="318">
        <v>40728</v>
      </c>
      <c r="H4784" s="318">
        <v>42439</v>
      </c>
      <c r="I4784" s="318">
        <v>50040</v>
      </c>
      <c r="J4784" s="315"/>
      <c r="K4784" s="315">
        <v>5105</v>
      </c>
      <c r="L4784" s="315" t="s">
        <v>3481</v>
      </c>
      <c r="M4784" s="315" t="s">
        <v>776</v>
      </c>
      <c r="N4784" s="315" t="s">
        <v>755</v>
      </c>
      <c r="O4784" s="315"/>
      <c r="P4784" s="315"/>
      <c r="Q4784" s="315"/>
    </row>
    <row r="4785" spans="1:17">
      <c r="A4785" s="315" t="s">
        <v>755</v>
      </c>
      <c r="B4785" s="315" t="s">
        <v>2095</v>
      </c>
      <c r="C4785" s="315" t="s">
        <v>2098</v>
      </c>
      <c r="D4785" s="316">
        <v>7.29</v>
      </c>
      <c r="E4785" s="317">
        <v>7742</v>
      </c>
      <c r="F4785" s="317">
        <v>3739.4</v>
      </c>
      <c r="G4785" s="318">
        <v>40772</v>
      </c>
      <c r="H4785" s="318">
        <v>40770</v>
      </c>
      <c r="I4785" s="318">
        <v>50040</v>
      </c>
      <c r="J4785" s="315"/>
      <c r="K4785" s="315">
        <v>9100</v>
      </c>
      <c r="L4785" s="315" t="s">
        <v>2837</v>
      </c>
      <c r="M4785" s="315" t="s">
        <v>781</v>
      </c>
      <c r="N4785" s="315" t="s">
        <v>755</v>
      </c>
      <c r="O4785" s="315"/>
      <c r="P4785" s="315"/>
      <c r="Q4785" s="315"/>
    </row>
    <row r="4786" spans="1:17">
      <c r="A4786" s="315" t="s">
        <v>755</v>
      </c>
      <c r="B4786" s="315" t="s">
        <v>2095</v>
      </c>
      <c r="C4786" s="315" t="s">
        <v>2096</v>
      </c>
      <c r="D4786" s="316">
        <v>7.3</v>
      </c>
      <c r="E4786" s="317">
        <v>8553</v>
      </c>
      <c r="F4786" s="317">
        <v>7697.7</v>
      </c>
      <c r="G4786" s="318">
        <v>39570</v>
      </c>
      <c r="H4786" s="318">
        <v>39706</v>
      </c>
      <c r="I4786" s="318">
        <v>48914</v>
      </c>
      <c r="J4786" s="315"/>
      <c r="K4786" s="315">
        <v>1719</v>
      </c>
      <c r="L4786" s="315" t="s">
        <v>3802</v>
      </c>
      <c r="M4786" s="315" t="s">
        <v>761</v>
      </c>
      <c r="N4786" s="315" t="s">
        <v>755</v>
      </c>
      <c r="O4786" s="315"/>
      <c r="P4786" s="315"/>
      <c r="Q4786" s="315"/>
    </row>
    <row r="4787" spans="1:17">
      <c r="A4787" s="315" t="s">
        <v>755</v>
      </c>
      <c r="B4787" s="315" t="s">
        <v>2095</v>
      </c>
      <c r="C4787" s="315" t="s">
        <v>2096</v>
      </c>
      <c r="D4787" s="316">
        <v>7.3</v>
      </c>
      <c r="E4787" s="317">
        <v>8394</v>
      </c>
      <c r="F4787" s="317">
        <v>7554.6</v>
      </c>
      <c r="G4787" s="318">
        <v>39570</v>
      </c>
      <c r="H4787" s="318">
        <v>40008</v>
      </c>
      <c r="I4787" s="318">
        <v>49309</v>
      </c>
      <c r="J4787" s="315"/>
      <c r="K4787" s="315">
        <v>1176</v>
      </c>
      <c r="L4787" s="315" t="s">
        <v>2519</v>
      </c>
      <c r="M4787" s="315" t="s">
        <v>766</v>
      </c>
      <c r="N4787" s="315" t="s">
        <v>755</v>
      </c>
      <c r="O4787" s="315"/>
      <c r="P4787" s="315"/>
      <c r="Q4787" s="315"/>
    </row>
    <row r="4788" spans="1:17">
      <c r="A4788" s="315" t="s">
        <v>755</v>
      </c>
      <c r="B4788" s="315" t="s">
        <v>2095</v>
      </c>
      <c r="C4788" s="315" t="s">
        <v>2096</v>
      </c>
      <c r="D4788" s="316">
        <v>7.3</v>
      </c>
      <c r="E4788" s="317">
        <v>8091</v>
      </c>
      <c r="F4788" s="317">
        <v>3373.94</v>
      </c>
      <c r="G4788" s="318">
        <v>39573</v>
      </c>
      <c r="H4788" s="318">
        <v>40753</v>
      </c>
      <c r="I4788" s="318">
        <v>50040</v>
      </c>
      <c r="J4788" s="315"/>
      <c r="K4788" s="315">
        <v>1145</v>
      </c>
      <c r="L4788" s="315" t="s">
        <v>765</v>
      </c>
      <c r="M4788" s="315" t="s">
        <v>766</v>
      </c>
      <c r="N4788" s="315" t="s">
        <v>755</v>
      </c>
      <c r="O4788" s="315"/>
      <c r="P4788" s="315"/>
      <c r="Q4788" s="315"/>
    </row>
    <row r="4789" spans="1:17">
      <c r="A4789" s="315" t="s">
        <v>755</v>
      </c>
      <c r="B4789" s="315" t="s">
        <v>2095</v>
      </c>
      <c r="C4789" s="315" t="s">
        <v>2098</v>
      </c>
      <c r="D4789" s="316">
        <v>7.3</v>
      </c>
      <c r="E4789" s="317">
        <v>9240</v>
      </c>
      <c r="F4789" s="317">
        <v>5904.36</v>
      </c>
      <c r="G4789" s="318">
        <v>39570</v>
      </c>
      <c r="H4789" s="318">
        <v>39631</v>
      </c>
      <c r="I4789" s="318">
        <v>48944</v>
      </c>
      <c r="J4789" s="315"/>
      <c r="K4789" s="315">
        <v>6422</v>
      </c>
      <c r="L4789" s="315" t="s">
        <v>3803</v>
      </c>
      <c r="M4789" s="315" t="s">
        <v>1388</v>
      </c>
      <c r="N4789" s="315" t="s">
        <v>755</v>
      </c>
      <c r="O4789" s="315"/>
      <c r="P4789" s="315"/>
      <c r="Q4789" s="315"/>
    </row>
    <row r="4790" spans="1:17">
      <c r="A4790" s="315" t="s">
        <v>755</v>
      </c>
      <c r="B4790" s="315" t="s">
        <v>2095</v>
      </c>
      <c r="C4790" s="315" t="s">
        <v>2096</v>
      </c>
      <c r="D4790" s="316">
        <v>7.3</v>
      </c>
      <c r="E4790" s="317">
        <v>8049</v>
      </c>
      <c r="F4790" s="317">
        <v>7244.0999999999995</v>
      </c>
      <c r="G4790" s="318">
        <v>39569</v>
      </c>
      <c r="H4790" s="318">
        <v>39844</v>
      </c>
      <c r="I4790" s="318">
        <v>49309</v>
      </c>
      <c r="J4790" s="315"/>
      <c r="K4790" s="315">
        <v>3427</v>
      </c>
      <c r="L4790" s="315" t="s">
        <v>1544</v>
      </c>
      <c r="M4790" s="315" t="s">
        <v>764</v>
      </c>
      <c r="N4790" s="315" t="s">
        <v>755</v>
      </c>
      <c r="O4790" s="315"/>
      <c r="P4790" s="315"/>
      <c r="Q4790" s="315"/>
    </row>
    <row r="4791" spans="1:17">
      <c r="A4791" s="315" t="s">
        <v>755</v>
      </c>
      <c r="B4791" s="315" t="s">
        <v>2095</v>
      </c>
      <c r="C4791" s="315" t="s">
        <v>2098</v>
      </c>
      <c r="D4791" s="316">
        <v>7.3</v>
      </c>
      <c r="E4791" s="317">
        <v>8112</v>
      </c>
      <c r="F4791" s="317">
        <v>6084</v>
      </c>
      <c r="G4791" s="318">
        <v>39576</v>
      </c>
      <c r="H4791" s="318">
        <v>39401</v>
      </c>
      <c r="I4791" s="318">
        <v>48549</v>
      </c>
      <c r="J4791" s="315"/>
      <c r="K4791" s="315">
        <v>8242</v>
      </c>
      <c r="L4791" s="315" t="s">
        <v>3804</v>
      </c>
      <c r="M4791" s="315" t="s">
        <v>1051</v>
      </c>
      <c r="N4791" s="315" t="s">
        <v>755</v>
      </c>
      <c r="O4791" s="315"/>
      <c r="P4791" s="315"/>
      <c r="Q4791" s="315"/>
    </row>
    <row r="4792" spans="1:17">
      <c r="A4792" s="315" t="s">
        <v>755</v>
      </c>
      <c r="B4792" s="315" t="s">
        <v>2095</v>
      </c>
      <c r="C4792" s="315" t="s">
        <v>2096</v>
      </c>
      <c r="D4792" s="316">
        <v>7.3</v>
      </c>
      <c r="E4792" s="317">
        <v>7158</v>
      </c>
      <c r="F4792" s="317">
        <v>6442.2</v>
      </c>
      <c r="G4792" s="318">
        <v>39570</v>
      </c>
      <c r="H4792" s="318">
        <v>39920</v>
      </c>
      <c r="I4792" s="318">
        <v>49309</v>
      </c>
      <c r="J4792" s="315"/>
      <c r="K4792" s="315">
        <v>2314</v>
      </c>
      <c r="L4792" s="315" t="s">
        <v>2196</v>
      </c>
      <c r="M4792" s="315" t="s">
        <v>758</v>
      </c>
      <c r="N4792" s="315" t="s">
        <v>755</v>
      </c>
      <c r="O4792" s="315"/>
      <c r="P4792" s="315"/>
      <c r="Q4792" s="315"/>
    </row>
    <row r="4793" spans="1:17">
      <c r="A4793" s="315" t="s">
        <v>755</v>
      </c>
      <c r="B4793" s="315" t="s">
        <v>2095</v>
      </c>
      <c r="C4793" s="315" t="s">
        <v>2096</v>
      </c>
      <c r="D4793" s="316">
        <v>7.3</v>
      </c>
      <c r="E4793" s="317">
        <v>9124</v>
      </c>
      <c r="F4793" s="317">
        <v>3676.97</v>
      </c>
      <c r="G4793" s="318">
        <v>39673</v>
      </c>
      <c r="H4793" s="318">
        <v>40282</v>
      </c>
      <c r="I4793" s="318">
        <v>49674</v>
      </c>
      <c r="J4793" s="315"/>
      <c r="K4793" s="315">
        <v>6992</v>
      </c>
      <c r="L4793" s="315" t="s">
        <v>3159</v>
      </c>
      <c r="M4793" s="315" t="s">
        <v>811</v>
      </c>
      <c r="N4793" s="315" t="s">
        <v>755</v>
      </c>
      <c r="O4793" s="315"/>
      <c r="P4793" s="315"/>
      <c r="Q4793" s="315"/>
    </row>
    <row r="4794" spans="1:17">
      <c r="A4794" s="315" t="s">
        <v>755</v>
      </c>
      <c r="B4794" s="315" t="s">
        <v>2095</v>
      </c>
      <c r="C4794" s="315" t="s">
        <v>2098</v>
      </c>
      <c r="D4794" s="316">
        <v>7.3</v>
      </c>
      <c r="E4794" s="317">
        <v>8103</v>
      </c>
      <c r="F4794" s="317">
        <v>3597.7299999999996</v>
      </c>
      <c r="G4794" s="318">
        <v>39686</v>
      </c>
      <c r="H4794" s="318">
        <v>40963</v>
      </c>
      <c r="I4794" s="318">
        <v>50405</v>
      </c>
      <c r="J4794" s="315"/>
      <c r="K4794" s="315">
        <v>1299</v>
      </c>
      <c r="L4794" s="315" t="s">
        <v>2293</v>
      </c>
      <c r="M4794" s="315" t="s">
        <v>766</v>
      </c>
      <c r="N4794" s="315" t="s">
        <v>755</v>
      </c>
      <c r="O4794" s="315"/>
      <c r="P4794" s="315"/>
      <c r="Q4794" s="315"/>
    </row>
    <row r="4795" spans="1:17">
      <c r="A4795" s="315" t="s">
        <v>755</v>
      </c>
      <c r="B4795" s="315" t="s">
        <v>2095</v>
      </c>
      <c r="C4795" s="315" t="s">
        <v>2098</v>
      </c>
      <c r="D4795" s="316">
        <v>7.3</v>
      </c>
      <c r="E4795" s="317">
        <v>7516</v>
      </c>
      <c r="F4795" s="317">
        <v>5637</v>
      </c>
      <c r="G4795" s="318">
        <v>39778</v>
      </c>
      <c r="H4795" s="318">
        <v>39785</v>
      </c>
      <c r="I4795" s="318">
        <v>48944</v>
      </c>
      <c r="J4795" s="315"/>
      <c r="K4795" s="315">
        <v>3110</v>
      </c>
      <c r="L4795" s="315" t="s">
        <v>2198</v>
      </c>
      <c r="M4795" s="315" t="s">
        <v>764</v>
      </c>
      <c r="N4795" s="315" t="s">
        <v>755</v>
      </c>
      <c r="O4795" s="315"/>
      <c r="P4795" s="315"/>
      <c r="Q4795" s="315"/>
    </row>
    <row r="4796" spans="1:17">
      <c r="A4796" s="315" t="s">
        <v>755</v>
      </c>
      <c r="B4796" s="315" t="s">
        <v>2095</v>
      </c>
      <c r="C4796" s="315" t="s">
        <v>2096</v>
      </c>
      <c r="D4796" s="316">
        <v>7.3</v>
      </c>
      <c r="E4796" s="317">
        <v>6798</v>
      </c>
      <c r="F4796" s="317">
        <v>5016.93</v>
      </c>
      <c r="G4796" s="318">
        <v>39790</v>
      </c>
      <c r="H4796" s="318">
        <v>40301</v>
      </c>
      <c r="I4796" s="318">
        <v>49674</v>
      </c>
      <c r="J4796" s="315"/>
      <c r="K4796" s="315">
        <v>8868</v>
      </c>
      <c r="L4796" s="315" t="s">
        <v>2362</v>
      </c>
      <c r="M4796" s="315" t="s">
        <v>1705</v>
      </c>
      <c r="N4796" s="315" t="s">
        <v>755</v>
      </c>
      <c r="O4796" s="315"/>
      <c r="P4796" s="315"/>
      <c r="Q4796" s="315"/>
    </row>
    <row r="4797" spans="1:17">
      <c r="A4797" s="315" t="s">
        <v>755</v>
      </c>
      <c r="B4797" s="315" t="s">
        <v>2095</v>
      </c>
      <c r="C4797" s="315" t="s">
        <v>2098</v>
      </c>
      <c r="D4797" s="316">
        <v>7.3</v>
      </c>
      <c r="E4797" s="317">
        <v>7490.99</v>
      </c>
      <c r="F4797" s="317">
        <v>4606.96</v>
      </c>
      <c r="G4797" s="318">
        <v>39924</v>
      </c>
      <c r="H4797" s="318">
        <v>40466</v>
      </c>
      <c r="I4797" s="318">
        <v>49674</v>
      </c>
      <c r="J4797" s="315"/>
      <c r="K4797" s="315">
        <v>8105</v>
      </c>
      <c r="L4797" s="315" t="s">
        <v>931</v>
      </c>
      <c r="M4797" s="315" t="s">
        <v>784</v>
      </c>
      <c r="N4797" s="315" t="s">
        <v>755</v>
      </c>
      <c r="O4797" s="315"/>
      <c r="P4797" s="315"/>
      <c r="Q4797" s="315"/>
    </row>
    <row r="4798" spans="1:17">
      <c r="A4798" s="315" t="s">
        <v>755</v>
      </c>
      <c r="B4798" s="315" t="s">
        <v>2095</v>
      </c>
      <c r="C4798" s="315" t="s">
        <v>2098</v>
      </c>
      <c r="D4798" s="316">
        <v>7.3</v>
      </c>
      <c r="E4798" s="317">
        <v>7548.98</v>
      </c>
      <c r="F4798" s="317">
        <v>2506.2600000000002</v>
      </c>
      <c r="G4798" s="318">
        <v>40263</v>
      </c>
      <c r="H4798" s="318">
        <v>41596</v>
      </c>
      <c r="I4798" s="318">
        <v>50770</v>
      </c>
      <c r="J4798" s="315"/>
      <c r="K4798" s="315">
        <v>7494</v>
      </c>
      <c r="L4798" s="315" t="s">
        <v>3805</v>
      </c>
      <c r="M4798" s="315" t="s">
        <v>966</v>
      </c>
      <c r="N4798" s="315" t="s">
        <v>755</v>
      </c>
      <c r="O4798" s="315"/>
      <c r="P4798" s="315"/>
      <c r="Q4798" s="315"/>
    </row>
    <row r="4799" spans="1:17">
      <c r="A4799" s="315" t="s">
        <v>755</v>
      </c>
      <c r="B4799" s="315" t="s">
        <v>2095</v>
      </c>
      <c r="C4799" s="315" t="s">
        <v>2098</v>
      </c>
      <c r="D4799" s="316">
        <v>7.3</v>
      </c>
      <c r="E4799" s="317">
        <v>6826</v>
      </c>
      <c r="F4799" s="317">
        <v>4198</v>
      </c>
      <c r="G4799" s="318">
        <v>40421</v>
      </c>
      <c r="H4799" s="318">
        <v>40445</v>
      </c>
      <c r="I4799" s="318">
        <v>49674</v>
      </c>
      <c r="J4799" s="315"/>
      <c r="K4799" s="315">
        <v>9472</v>
      </c>
      <c r="L4799" s="315" t="s">
        <v>2333</v>
      </c>
      <c r="M4799" s="315" t="s">
        <v>770</v>
      </c>
      <c r="N4799" s="315" t="s">
        <v>755</v>
      </c>
      <c r="O4799" s="315"/>
      <c r="P4799" s="315"/>
      <c r="Q4799" s="315"/>
    </row>
    <row r="4800" spans="1:17">
      <c r="A4800" s="315" t="s">
        <v>755</v>
      </c>
      <c r="B4800" s="315" t="s">
        <v>2095</v>
      </c>
      <c r="C4800" s="315" t="s">
        <v>2098</v>
      </c>
      <c r="D4800" s="316">
        <v>7.3</v>
      </c>
      <c r="E4800" s="317">
        <v>7188</v>
      </c>
      <c r="F4800" s="317">
        <v>4420.63</v>
      </c>
      <c r="G4800" s="318">
        <v>40478</v>
      </c>
      <c r="H4800" s="318">
        <v>40532</v>
      </c>
      <c r="I4800" s="318">
        <v>49674</v>
      </c>
      <c r="J4800" s="315"/>
      <c r="K4800" s="315">
        <v>4410</v>
      </c>
      <c r="L4800" s="315" t="s">
        <v>2428</v>
      </c>
      <c r="M4800" s="315" t="s">
        <v>1484</v>
      </c>
      <c r="N4800" s="315" t="s">
        <v>755</v>
      </c>
      <c r="O4800" s="315"/>
      <c r="P4800" s="315"/>
      <c r="Q4800" s="315"/>
    </row>
    <row r="4801" spans="1:17">
      <c r="A4801" s="315" t="s">
        <v>755</v>
      </c>
      <c r="B4801" s="315" t="s">
        <v>2095</v>
      </c>
      <c r="C4801" s="315" t="s">
        <v>2098</v>
      </c>
      <c r="D4801" s="316">
        <v>7.3</v>
      </c>
      <c r="E4801" s="317">
        <v>6172</v>
      </c>
      <c r="F4801" s="317">
        <v>2981.07</v>
      </c>
      <c r="G4801" s="318">
        <v>40570</v>
      </c>
      <c r="H4801" s="318">
        <v>40691</v>
      </c>
      <c r="I4801" s="318">
        <v>50040</v>
      </c>
      <c r="J4801" s="315"/>
      <c r="K4801" s="315">
        <v>8604</v>
      </c>
      <c r="L4801" s="315" t="s">
        <v>3806</v>
      </c>
      <c r="M4801" s="315" t="s">
        <v>784</v>
      </c>
      <c r="N4801" s="315" t="s">
        <v>755</v>
      </c>
      <c r="O4801" s="315"/>
      <c r="P4801" s="315"/>
      <c r="Q4801" s="315"/>
    </row>
    <row r="4802" spans="1:17">
      <c r="A4802" s="315" t="s">
        <v>755</v>
      </c>
      <c r="B4802" s="315" t="s">
        <v>2095</v>
      </c>
      <c r="C4802" s="315" t="s">
        <v>2098</v>
      </c>
      <c r="D4802" s="316">
        <v>7.3</v>
      </c>
      <c r="E4802" s="317">
        <v>7302</v>
      </c>
      <c r="F4802" s="317">
        <v>3526.8599999999997</v>
      </c>
      <c r="G4802" s="318">
        <v>40693</v>
      </c>
      <c r="H4802" s="318">
        <v>40794</v>
      </c>
      <c r="I4802" s="318">
        <v>50040</v>
      </c>
      <c r="J4802" s="315"/>
      <c r="K4802" s="315">
        <v>8942</v>
      </c>
      <c r="L4802" s="315" t="s">
        <v>3723</v>
      </c>
      <c r="M4802" s="315" t="s">
        <v>784</v>
      </c>
      <c r="N4802" s="315" t="s">
        <v>755</v>
      </c>
      <c r="O4802" s="315"/>
      <c r="P4802" s="315"/>
      <c r="Q4802" s="315"/>
    </row>
    <row r="4803" spans="1:17">
      <c r="A4803" s="315" t="s">
        <v>755</v>
      </c>
      <c r="B4803" s="315" t="s">
        <v>2095</v>
      </c>
      <c r="C4803" s="315" t="s">
        <v>2098</v>
      </c>
      <c r="D4803" s="316">
        <v>7.3</v>
      </c>
      <c r="E4803" s="317">
        <v>4874</v>
      </c>
      <c r="F4803" s="317">
        <v>2354.1499999999996</v>
      </c>
      <c r="G4803" s="318">
        <v>40703</v>
      </c>
      <c r="H4803" s="318">
        <v>40766</v>
      </c>
      <c r="I4803" s="318">
        <v>50040</v>
      </c>
      <c r="J4803" s="315"/>
      <c r="K4803" s="315">
        <v>1225</v>
      </c>
      <c r="L4803" s="315" t="s">
        <v>2303</v>
      </c>
      <c r="M4803" s="315" t="s">
        <v>1827</v>
      </c>
      <c r="N4803" s="315" t="s">
        <v>755</v>
      </c>
      <c r="O4803" s="315"/>
      <c r="P4803" s="315"/>
      <c r="Q4803" s="315"/>
    </row>
    <row r="4804" spans="1:17">
      <c r="A4804" s="315" t="s">
        <v>755</v>
      </c>
      <c r="B4804" s="315" t="s">
        <v>2095</v>
      </c>
      <c r="C4804" s="315" t="s">
        <v>2098</v>
      </c>
      <c r="D4804" s="316">
        <v>7.31</v>
      </c>
      <c r="E4804" s="317">
        <v>7485</v>
      </c>
      <c r="F4804" s="317">
        <v>3540.41</v>
      </c>
      <c r="G4804" s="318">
        <v>39570</v>
      </c>
      <c r="H4804" s="318">
        <v>39944</v>
      </c>
      <c r="I4804" s="318">
        <v>49309</v>
      </c>
      <c r="J4804" s="315"/>
      <c r="K4804" s="315">
        <v>1712</v>
      </c>
      <c r="L4804" s="315" t="s">
        <v>3235</v>
      </c>
      <c r="M4804" s="315" t="s">
        <v>761</v>
      </c>
      <c r="N4804" s="315" t="s">
        <v>755</v>
      </c>
      <c r="O4804" s="315"/>
      <c r="P4804" s="315"/>
      <c r="Q4804" s="315"/>
    </row>
    <row r="4805" spans="1:17">
      <c r="A4805" s="315" t="s">
        <v>755</v>
      </c>
      <c r="B4805" s="315" t="s">
        <v>2095</v>
      </c>
      <c r="C4805" s="315" t="s">
        <v>2096</v>
      </c>
      <c r="D4805" s="316">
        <v>7.32</v>
      </c>
      <c r="E4805" s="317">
        <v>7343</v>
      </c>
      <c r="F4805" s="317">
        <v>3833.05</v>
      </c>
      <c r="G4805" s="318">
        <v>40765</v>
      </c>
      <c r="H4805" s="318">
        <v>40848</v>
      </c>
      <c r="I4805" s="318">
        <v>50040</v>
      </c>
      <c r="J4805" s="315"/>
      <c r="K4805" s="315">
        <v>5703</v>
      </c>
      <c r="L4805" s="315" t="s">
        <v>2485</v>
      </c>
      <c r="M4805" s="315" t="s">
        <v>776</v>
      </c>
      <c r="N4805" s="315" t="s">
        <v>755</v>
      </c>
      <c r="O4805" s="315"/>
      <c r="P4805" s="315"/>
      <c r="Q4805" s="315"/>
    </row>
    <row r="4806" spans="1:17">
      <c r="A4806" s="315" t="s">
        <v>755</v>
      </c>
      <c r="B4806" s="315" t="s">
        <v>2095</v>
      </c>
      <c r="C4806" s="315" t="s">
        <v>2096</v>
      </c>
      <c r="D4806" s="316">
        <v>7.35</v>
      </c>
      <c r="E4806" s="317">
        <v>3557</v>
      </c>
      <c r="F4806" s="317">
        <v>2105.7399999999998</v>
      </c>
      <c r="G4806" s="318">
        <v>40834</v>
      </c>
      <c r="H4806" s="318">
        <v>40900</v>
      </c>
      <c r="I4806" s="318">
        <v>50040</v>
      </c>
      <c r="J4806" s="315"/>
      <c r="K4806" s="315">
        <v>1904</v>
      </c>
      <c r="L4806" s="315" t="s">
        <v>3807</v>
      </c>
      <c r="M4806" s="315" t="s">
        <v>754</v>
      </c>
      <c r="N4806" s="315" t="s">
        <v>755</v>
      </c>
      <c r="O4806" s="315"/>
      <c r="P4806" s="315"/>
      <c r="Q4806" s="315"/>
    </row>
    <row r="4807" spans="1:17">
      <c r="A4807" s="315" t="s">
        <v>755</v>
      </c>
      <c r="B4807" s="315" t="s">
        <v>2095</v>
      </c>
      <c r="C4807" s="315" t="s">
        <v>2098</v>
      </c>
      <c r="D4807" s="316">
        <v>7.36</v>
      </c>
      <c r="E4807" s="317">
        <v>6204</v>
      </c>
      <c r="F4807" s="317">
        <v>1743.3300000000002</v>
      </c>
      <c r="G4807" s="318">
        <v>40395</v>
      </c>
      <c r="H4807" s="318">
        <v>42172</v>
      </c>
      <c r="I4807" s="318">
        <v>51501</v>
      </c>
      <c r="J4807" s="315"/>
      <c r="K4807" s="315">
        <v>1614</v>
      </c>
      <c r="L4807" s="315" t="s">
        <v>3808</v>
      </c>
      <c r="M4807" s="315" t="s">
        <v>761</v>
      </c>
      <c r="N4807" s="315" t="s">
        <v>755</v>
      </c>
      <c r="O4807" s="315"/>
      <c r="P4807" s="315"/>
      <c r="Q4807" s="315"/>
    </row>
    <row r="4808" spans="1:17">
      <c r="A4808" s="315" t="s">
        <v>755</v>
      </c>
      <c r="B4808" s="315" t="s">
        <v>2095</v>
      </c>
      <c r="C4808" s="315" t="s">
        <v>2096</v>
      </c>
      <c r="D4808" s="316">
        <v>7.36</v>
      </c>
      <c r="E4808" s="317">
        <v>5497</v>
      </c>
      <c r="F4808" s="317">
        <v>3254.23</v>
      </c>
      <c r="G4808" s="318">
        <v>40633</v>
      </c>
      <c r="H4808" s="318">
        <v>40848</v>
      </c>
      <c r="I4808" s="318">
        <v>50040</v>
      </c>
      <c r="J4808" s="315"/>
      <c r="K4808" s="315">
        <v>2054</v>
      </c>
      <c r="L4808" s="315" t="s">
        <v>3809</v>
      </c>
      <c r="M4808" s="315" t="s">
        <v>758</v>
      </c>
      <c r="N4808" s="315" t="s">
        <v>755</v>
      </c>
      <c r="O4808" s="315"/>
      <c r="P4808" s="315"/>
      <c r="Q4808" s="315"/>
    </row>
    <row r="4809" spans="1:17">
      <c r="A4809" s="315" t="s">
        <v>755</v>
      </c>
      <c r="B4809" s="315" t="s">
        <v>2095</v>
      </c>
      <c r="C4809" s="315" t="s">
        <v>2096</v>
      </c>
      <c r="D4809" s="316">
        <v>7.36</v>
      </c>
      <c r="E4809" s="317">
        <v>5074</v>
      </c>
      <c r="F4809" s="317">
        <v>2765.3399999999997</v>
      </c>
      <c r="G4809" s="318">
        <v>40688</v>
      </c>
      <c r="H4809" s="318">
        <v>40959</v>
      </c>
      <c r="I4809" s="318">
        <v>50405</v>
      </c>
      <c r="J4809" s="315"/>
      <c r="K4809" s="315">
        <v>3604</v>
      </c>
      <c r="L4809" s="315" t="s">
        <v>2197</v>
      </c>
      <c r="M4809" s="315" t="s">
        <v>764</v>
      </c>
      <c r="N4809" s="315" t="s">
        <v>755</v>
      </c>
      <c r="O4809" s="315"/>
      <c r="P4809" s="315"/>
      <c r="Q4809" s="315"/>
    </row>
    <row r="4810" spans="1:17">
      <c r="A4810" s="315" t="s">
        <v>755</v>
      </c>
      <c r="B4810" s="315" t="s">
        <v>2095</v>
      </c>
      <c r="C4810" s="315" t="s">
        <v>2098</v>
      </c>
      <c r="D4810" s="316">
        <v>7.36</v>
      </c>
      <c r="E4810" s="317">
        <v>3622</v>
      </c>
      <c r="F4810" s="317">
        <v>1749.42</v>
      </c>
      <c r="G4810" s="318">
        <v>40822</v>
      </c>
      <c r="H4810" s="318">
        <v>40838</v>
      </c>
      <c r="I4810" s="318">
        <v>50040</v>
      </c>
      <c r="J4810" s="315"/>
      <c r="K4810" s="315">
        <v>9038</v>
      </c>
      <c r="L4810" s="315" t="s">
        <v>3810</v>
      </c>
      <c r="M4810" s="315" t="s">
        <v>781</v>
      </c>
      <c r="N4810" s="315" t="s">
        <v>755</v>
      </c>
      <c r="O4810" s="315"/>
      <c r="P4810" s="315"/>
      <c r="Q4810" s="315"/>
    </row>
    <row r="4811" spans="1:17">
      <c r="A4811" s="315" t="s">
        <v>755</v>
      </c>
      <c r="B4811" s="315" t="s">
        <v>2095</v>
      </c>
      <c r="C4811" s="315" t="s">
        <v>2096</v>
      </c>
      <c r="D4811" s="316">
        <v>7.36</v>
      </c>
      <c r="E4811" s="317">
        <v>3707</v>
      </c>
      <c r="F4811" s="317">
        <v>2194.54</v>
      </c>
      <c r="G4811" s="318">
        <v>40814</v>
      </c>
      <c r="H4811" s="318">
        <v>40597</v>
      </c>
      <c r="I4811" s="318">
        <v>50040</v>
      </c>
      <c r="J4811" s="315"/>
      <c r="K4811" s="315">
        <v>1895</v>
      </c>
      <c r="L4811" s="315" t="s">
        <v>2414</v>
      </c>
      <c r="M4811" s="315" t="s">
        <v>754</v>
      </c>
      <c r="N4811" s="315" t="s">
        <v>755</v>
      </c>
      <c r="O4811" s="315"/>
      <c r="P4811" s="315"/>
      <c r="Q4811" s="315"/>
    </row>
    <row r="4812" spans="1:17">
      <c r="A4812" s="315" t="s">
        <v>755</v>
      </c>
      <c r="B4812" s="315" t="s">
        <v>2095</v>
      </c>
      <c r="C4812" s="315" t="s">
        <v>2098</v>
      </c>
      <c r="D4812" s="316">
        <v>7.38</v>
      </c>
      <c r="E4812" s="317">
        <v>6408</v>
      </c>
      <c r="F4812" s="317">
        <v>3095.0699999999997</v>
      </c>
      <c r="G4812" s="318">
        <v>40521</v>
      </c>
      <c r="H4812" s="318">
        <v>40610</v>
      </c>
      <c r="I4812" s="318">
        <v>50040</v>
      </c>
      <c r="J4812" s="315"/>
      <c r="K4812" s="315">
        <v>1752</v>
      </c>
      <c r="L4812" s="315" t="s">
        <v>3811</v>
      </c>
      <c r="M4812" s="315" t="s">
        <v>761</v>
      </c>
      <c r="N4812" s="315" t="s">
        <v>755</v>
      </c>
      <c r="O4812" s="315"/>
      <c r="P4812" s="315"/>
      <c r="Q4812" s="315"/>
    </row>
    <row r="4813" spans="1:17">
      <c r="A4813" s="315" t="s">
        <v>755</v>
      </c>
      <c r="B4813" s="315" t="s">
        <v>2095</v>
      </c>
      <c r="C4813" s="315" t="s">
        <v>2096</v>
      </c>
      <c r="D4813" s="316">
        <v>7.38</v>
      </c>
      <c r="E4813" s="317">
        <v>7569</v>
      </c>
      <c r="F4813" s="317">
        <v>2982.1800000000003</v>
      </c>
      <c r="G4813" s="318">
        <v>40787</v>
      </c>
      <c r="H4813" s="318">
        <v>41593</v>
      </c>
      <c r="I4813" s="318">
        <v>50770</v>
      </c>
      <c r="J4813" s="315"/>
      <c r="K4813" s="315">
        <v>1176</v>
      </c>
      <c r="L4813" s="315" t="s">
        <v>2519</v>
      </c>
      <c r="M4813" s="315" t="s">
        <v>766</v>
      </c>
      <c r="N4813" s="315" t="s">
        <v>755</v>
      </c>
      <c r="O4813" s="315"/>
      <c r="P4813" s="315"/>
      <c r="Q4813" s="315"/>
    </row>
    <row r="4814" spans="1:17">
      <c r="A4814" s="315" t="s">
        <v>755</v>
      </c>
      <c r="B4814" s="315" t="s">
        <v>2095</v>
      </c>
      <c r="C4814" s="315" t="s">
        <v>2098</v>
      </c>
      <c r="D4814" s="316">
        <v>7.4</v>
      </c>
      <c r="E4814" s="317">
        <v>6730.99</v>
      </c>
      <c r="F4814" s="317">
        <v>3251.0600000000004</v>
      </c>
      <c r="G4814" s="318">
        <v>39569</v>
      </c>
      <c r="H4814" s="318">
        <v>40774</v>
      </c>
      <c r="I4814" s="318">
        <v>50040</v>
      </c>
      <c r="J4814" s="315"/>
      <c r="K4814" s="315">
        <v>8913</v>
      </c>
      <c r="L4814" s="315" t="s">
        <v>1785</v>
      </c>
      <c r="M4814" s="315" t="s">
        <v>784</v>
      </c>
      <c r="N4814" s="315" t="s">
        <v>755</v>
      </c>
      <c r="O4814" s="315"/>
      <c r="P4814" s="315"/>
      <c r="Q4814" s="315"/>
    </row>
    <row r="4815" spans="1:17">
      <c r="A4815" s="315" t="s">
        <v>755</v>
      </c>
      <c r="B4815" s="315" t="s">
        <v>2095</v>
      </c>
      <c r="C4815" s="315" t="s">
        <v>2098</v>
      </c>
      <c r="D4815" s="316">
        <v>7.4</v>
      </c>
      <c r="E4815" s="317">
        <v>9114</v>
      </c>
      <c r="F4815" s="317">
        <v>6835.5</v>
      </c>
      <c r="G4815" s="318">
        <v>39570</v>
      </c>
      <c r="H4815" s="318">
        <v>39772</v>
      </c>
      <c r="I4815" s="318">
        <v>48944</v>
      </c>
      <c r="J4815" s="315"/>
      <c r="K4815" s="315">
        <v>6516</v>
      </c>
      <c r="L4815" s="315" t="s">
        <v>2529</v>
      </c>
      <c r="M4815" s="315" t="s">
        <v>811</v>
      </c>
      <c r="N4815" s="315" t="s">
        <v>755</v>
      </c>
      <c r="O4815" s="315"/>
      <c r="P4815" s="315"/>
      <c r="Q4815" s="315"/>
    </row>
    <row r="4816" spans="1:17">
      <c r="A4816" s="315" t="s">
        <v>755</v>
      </c>
      <c r="B4816" s="315" t="s">
        <v>2095</v>
      </c>
      <c r="C4816" s="315" t="s">
        <v>2098</v>
      </c>
      <c r="D4816" s="316">
        <v>7.4</v>
      </c>
      <c r="E4816" s="317">
        <v>6639</v>
      </c>
      <c r="F4816" s="317">
        <v>3206.64</v>
      </c>
      <c r="G4816" s="318">
        <v>39569</v>
      </c>
      <c r="H4816" s="318">
        <v>40892</v>
      </c>
      <c r="I4816" s="318">
        <v>50040</v>
      </c>
      <c r="J4816" s="315"/>
      <c r="K4816" s="315">
        <v>6215</v>
      </c>
      <c r="L4816" s="315" t="s">
        <v>3812</v>
      </c>
      <c r="M4816" s="315" t="s">
        <v>788</v>
      </c>
      <c r="N4816" s="315" t="s">
        <v>755</v>
      </c>
      <c r="O4816" s="315"/>
      <c r="P4816" s="315"/>
      <c r="Q4816" s="315"/>
    </row>
    <row r="4817" spans="1:17">
      <c r="A4817" s="315" t="s">
        <v>755</v>
      </c>
      <c r="B4817" s="315" t="s">
        <v>2095</v>
      </c>
      <c r="C4817" s="315" t="s">
        <v>2098</v>
      </c>
      <c r="D4817" s="316">
        <v>7.4</v>
      </c>
      <c r="E4817" s="317">
        <v>7715</v>
      </c>
      <c r="F4817" s="317">
        <v>5786.25</v>
      </c>
      <c r="G4817" s="318">
        <v>39570</v>
      </c>
      <c r="H4817" s="318">
        <v>39639</v>
      </c>
      <c r="I4817" s="318">
        <v>48944</v>
      </c>
      <c r="J4817" s="315"/>
      <c r="K4817" s="315">
        <v>1814</v>
      </c>
      <c r="L4817" s="315" t="s">
        <v>2350</v>
      </c>
      <c r="M4817" s="315" t="s">
        <v>766</v>
      </c>
      <c r="N4817" s="315" t="s">
        <v>755</v>
      </c>
      <c r="O4817" s="315"/>
      <c r="P4817" s="315"/>
      <c r="Q4817" s="315"/>
    </row>
    <row r="4818" spans="1:17">
      <c r="A4818" s="315" t="s">
        <v>755</v>
      </c>
      <c r="B4818" s="315" t="s">
        <v>2095</v>
      </c>
      <c r="C4818" s="315" t="s">
        <v>2098</v>
      </c>
      <c r="D4818" s="316">
        <v>7.4</v>
      </c>
      <c r="E4818" s="317">
        <v>7017</v>
      </c>
      <c r="F4818" s="317">
        <v>4315.47</v>
      </c>
      <c r="G4818" s="318">
        <v>39570</v>
      </c>
      <c r="H4818" s="318">
        <v>40284</v>
      </c>
      <c r="I4818" s="318">
        <v>49674</v>
      </c>
      <c r="J4818" s="315"/>
      <c r="K4818" s="315">
        <v>9436</v>
      </c>
      <c r="L4818" s="315" t="s">
        <v>3167</v>
      </c>
      <c r="M4818" s="315" t="s">
        <v>770</v>
      </c>
      <c r="N4818" s="315" t="s">
        <v>755</v>
      </c>
      <c r="O4818" s="315"/>
      <c r="P4818" s="315"/>
      <c r="Q4818" s="315"/>
    </row>
    <row r="4819" spans="1:17">
      <c r="A4819" s="315" t="s">
        <v>755</v>
      </c>
      <c r="B4819" s="315" t="s">
        <v>2095</v>
      </c>
      <c r="C4819" s="315" t="s">
        <v>2098</v>
      </c>
      <c r="D4819" s="316">
        <v>7.4</v>
      </c>
      <c r="E4819" s="317">
        <v>7977</v>
      </c>
      <c r="F4819" s="317">
        <v>5982.75</v>
      </c>
      <c r="G4819" s="318">
        <v>39577</v>
      </c>
      <c r="H4819" s="318">
        <v>39435</v>
      </c>
      <c r="I4819" s="318">
        <v>48549</v>
      </c>
      <c r="J4819" s="315"/>
      <c r="K4819" s="315">
        <v>8240</v>
      </c>
      <c r="L4819" s="315" t="s">
        <v>1250</v>
      </c>
      <c r="M4819" s="315" t="s">
        <v>1051</v>
      </c>
      <c r="N4819" s="315" t="s">
        <v>755</v>
      </c>
      <c r="O4819" s="315"/>
      <c r="P4819" s="315"/>
      <c r="Q4819" s="315"/>
    </row>
    <row r="4820" spans="1:17">
      <c r="A4820" s="315" t="s">
        <v>755</v>
      </c>
      <c r="B4820" s="315" t="s">
        <v>2095</v>
      </c>
      <c r="C4820" s="315" t="s">
        <v>2098</v>
      </c>
      <c r="D4820" s="316">
        <v>7.4</v>
      </c>
      <c r="E4820" s="317">
        <v>7856</v>
      </c>
      <c r="F4820" s="317">
        <v>5892</v>
      </c>
      <c r="G4820" s="318">
        <v>39570</v>
      </c>
      <c r="H4820" s="318">
        <v>39771</v>
      </c>
      <c r="I4820" s="318">
        <v>48944</v>
      </c>
      <c r="J4820" s="315"/>
      <c r="K4820" s="315">
        <v>3506</v>
      </c>
      <c r="L4820" s="315" t="s">
        <v>2275</v>
      </c>
      <c r="M4820" s="315" t="s">
        <v>764</v>
      </c>
      <c r="N4820" s="315" t="s">
        <v>755</v>
      </c>
      <c r="O4820" s="315"/>
      <c r="P4820" s="315"/>
      <c r="Q4820" s="315"/>
    </row>
    <row r="4821" spans="1:17">
      <c r="A4821" s="315" t="s">
        <v>755</v>
      </c>
      <c r="B4821" s="315" t="s">
        <v>2095</v>
      </c>
      <c r="C4821" s="315" t="s">
        <v>2098</v>
      </c>
      <c r="D4821" s="316">
        <v>7.4</v>
      </c>
      <c r="E4821" s="317">
        <v>8250</v>
      </c>
      <c r="F4821" s="317">
        <v>6187.5</v>
      </c>
      <c r="G4821" s="318">
        <v>39570</v>
      </c>
      <c r="H4821" s="318">
        <v>39326</v>
      </c>
      <c r="I4821" s="318">
        <v>48549</v>
      </c>
      <c r="J4821" s="315"/>
      <c r="K4821" s="315">
        <v>8239</v>
      </c>
      <c r="L4821" s="315" t="s">
        <v>3813</v>
      </c>
      <c r="M4821" s="315" t="s">
        <v>1051</v>
      </c>
      <c r="N4821" s="315" t="s">
        <v>755</v>
      </c>
      <c r="O4821" s="315"/>
      <c r="P4821" s="315"/>
      <c r="Q4821" s="315"/>
    </row>
    <row r="4822" spans="1:17">
      <c r="A4822" s="315" t="s">
        <v>755</v>
      </c>
      <c r="B4822" s="315" t="s">
        <v>2095</v>
      </c>
      <c r="C4822" s="315" t="s">
        <v>2098</v>
      </c>
      <c r="D4822" s="316">
        <v>7.4</v>
      </c>
      <c r="E4822" s="317">
        <v>7456</v>
      </c>
      <c r="F4822" s="317">
        <v>5592</v>
      </c>
      <c r="G4822" s="318">
        <v>39575</v>
      </c>
      <c r="H4822" s="318">
        <v>39400</v>
      </c>
      <c r="I4822" s="318">
        <v>48549</v>
      </c>
      <c r="J4822" s="315"/>
      <c r="K4822" s="315">
        <v>8260</v>
      </c>
      <c r="L4822" s="315" t="s">
        <v>1050</v>
      </c>
      <c r="M4822" s="315" t="s">
        <v>1051</v>
      </c>
      <c r="N4822" s="315" t="s">
        <v>755</v>
      </c>
      <c r="O4822" s="315"/>
      <c r="P4822" s="315"/>
      <c r="Q4822" s="315"/>
    </row>
    <row r="4823" spans="1:17">
      <c r="A4823" s="315" t="s">
        <v>755</v>
      </c>
      <c r="B4823" s="315" t="s">
        <v>2095</v>
      </c>
      <c r="C4823" s="315" t="s">
        <v>2098</v>
      </c>
      <c r="D4823" s="316">
        <v>7.4</v>
      </c>
      <c r="E4823" s="317">
        <v>7553</v>
      </c>
      <c r="F4823" s="317">
        <v>5664.75</v>
      </c>
      <c r="G4823" s="318">
        <v>39570</v>
      </c>
      <c r="H4823" s="318">
        <v>39722</v>
      </c>
      <c r="I4823" s="318">
        <v>48944</v>
      </c>
      <c r="J4823" s="315"/>
      <c r="K4823" s="315">
        <v>4536</v>
      </c>
      <c r="L4823" s="315" t="s">
        <v>3781</v>
      </c>
      <c r="M4823" s="315" t="s">
        <v>764</v>
      </c>
      <c r="N4823" s="315" t="s">
        <v>755</v>
      </c>
      <c r="O4823" s="315"/>
      <c r="P4823" s="315"/>
      <c r="Q4823" s="315"/>
    </row>
    <row r="4824" spans="1:17">
      <c r="A4824" s="315" t="s">
        <v>755</v>
      </c>
      <c r="B4824" s="315" t="s">
        <v>2095</v>
      </c>
      <c r="C4824" s="315" t="s">
        <v>2098</v>
      </c>
      <c r="D4824" s="316">
        <v>7.4</v>
      </c>
      <c r="E4824" s="317">
        <v>7051</v>
      </c>
      <c r="F4824" s="317">
        <v>5288.25</v>
      </c>
      <c r="G4824" s="318">
        <v>39597</v>
      </c>
      <c r="H4824" s="318">
        <v>39359</v>
      </c>
      <c r="I4824" s="318">
        <v>48549</v>
      </c>
      <c r="J4824" s="315"/>
      <c r="K4824" s="315">
        <v>6333</v>
      </c>
      <c r="L4824" s="315" t="s">
        <v>3258</v>
      </c>
      <c r="M4824" s="315" t="s">
        <v>1712</v>
      </c>
      <c r="N4824" s="315" t="s">
        <v>755</v>
      </c>
      <c r="O4824" s="315"/>
      <c r="P4824" s="315"/>
      <c r="Q4824" s="315"/>
    </row>
    <row r="4825" spans="1:17">
      <c r="A4825" s="315" t="s">
        <v>755</v>
      </c>
      <c r="B4825" s="315" t="s">
        <v>2095</v>
      </c>
      <c r="C4825" s="315" t="s">
        <v>2098</v>
      </c>
      <c r="D4825" s="316">
        <v>7.4</v>
      </c>
      <c r="E4825" s="317">
        <v>7968.1399999999994</v>
      </c>
      <c r="F4825" s="317">
        <v>5976.11</v>
      </c>
      <c r="G4825" s="318">
        <v>39570</v>
      </c>
      <c r="H4825" s="318">
        <v>39953</v>
      </c>
      <c r="I4825" s="318">
        <v>49309</v>
      </c>
      <c r="J4825" s="315"/>
      <c r="K4825" s="315">
        <v>7206</v>
      </c>
      <c r="L4825" s="315" t="s">
        <v>3814</v>
      </c>
      <c r="M4825" s="315" t="s">
        <v>966</v>
      </c>
      <c r="N4825" s="315" t="s">
        <v>755</v>
      </c>
      <c r="O4825" s="315"/>
      <c r="P4825" s="315"/>
      <c r="Q4825" s="315"/>
    </row>
    <row r="4826" spans="1:17">
      <c r="A4826" s="315" t="s">
        <v>755</v>
      </c>
      <c r="B4826" s="315" t="s">
        <v>2095</v>
      </c>
      <c r="C4826" s="315" t="s">
        <v>2098</v>
      </c>
      <c r="D4826" s="316">
        <v>7.4</v>
      </c>
      <c r="E4826" s="317">
        <v>7331</v>
      </c>
      <c r="F4826" s="317">
        <v>5498.25</v>
      </c>
      <c r="G4826" s="318">
        <v>39570</v>
      </c>
      <c r="H4826" s="318">
        <v>39708</v>
      </c>
      <c r="I4826" s="318">
        <v>48914</v>
      </c>
      <c r="J4826" s="315"/>
      <c r="K4826" s="315">
        <v>5333</v>
      </c>
      <c r="L4826" s="315" t="s">
        <v>3815</v>
      </c>
      <c r="M4826" s="315" t="s">
        <v>776</v>
      </c>
      <c r="N4826" s="315" t="s">
        <v>755</v>
      </c>
      <c r="O4826" s="315"/>
      <c r="P4826" s="315"/>
      <c r="Q4826" s="315"/>
    </row>
    <row r="4827" spans="1:17">
      <c r="A4827" s="315" t="s">
        <v>755</v>
      </c>
      <c r="B4827" s="315" t="s">
        <v>2095</v>
      </c>
      <c r="C4827" s="315" t="s">
        <v>2098</v>
      </c>
      <c r="D4827" s="316">
        <v>7.4</v>
      </c>
      <c r="E4827" s="317">
        <v>6339</v>
      </c>
      <c r="F4827" s="317">
        <v>4754.25</v>
      </c>
      <c r="G4827" s="318">
        <v>39589</v>
      </c>
      <c r="H4827" s="318">
        <v>39367</v>
      </c>
      <c r="I4827" s="318">
        <v>48579</v>
      </c>
      <c r="J4827" s="315"/>
      <c r="K4827" s="315">
        <v>6982</v>
      </c>
      <c r="L4827" s="315" t="s">
        <v>3816</v>
      </c>
      <c r="M4827" s="315" t="s">
        <v>811</v>
      </c>
      <c r="N4827" s="315" t="s">
        <v>755</v>
      </c>
      <c r="O4827" s="315"/>
      <c r="P4827" s="315"/>
      <c r="Q4827" s="315"/>
    </row>
    <row r="4828" spans="1:17">
      <c r="A4828" s="315" t="s">
        <v>755</v>
      </c>
      <c r="B4828" s="315" t="s">
        <v>2095</v>
      </c>
      <c r="C4828" s="315" t="s">
        <v>2098</v>
      </c>
      <c r="D4828" s="316">
        <v>7.4</v>
      </c>
      <c r="E4828" s="317">
        <v>6918</v>
      </c>
      <c r="F4828" s="317">
        <v>2760.29</v>
      </c>
      <c r="G4828" s="318">
        <v>39643</v>
      </c>
      <c r="H4828" s="318">
        <v>41173</v>
      </c>
      <c r="I4828" s="318">
        <v>50405</v>
      </c>
      <c r="J4828" s="315"/>
      <c r="K4828" s="315">
        <v>6315</v>
      </c>
      <c r="L4828" s="315" t="s">
        <v>3817</v>
      </c>
      <c r="M4828" s="315" t="s">
        <v>1712</v>
      </c>
      <c r="N4828" s="315" t="s">
        <v>755</v>
      </c>
      <c r="O4828" s="315"/>
      <c r="P4828" s="315"/>
      <c r="Q4828" s="315"/>
    </row>
    <row r="4829" spans="1:17">
      <c r="A4829" s="315" t="s">
        <v>755</v>
      </c>
      <c r="B4829" s="315" t="s">
        <v>2095</v>
      </c>
      <c r="C4829" s="315" t="s">
        <v>2096</v>
      </c>
      <c r="D4829" s="316">
        <v>7.4</v>
      </c>
      <c r="E4829" s="317">
        <v>5374</v>
      </c>
      <c r="F4829" s="317">
        <v>4478.33</v>
      </c>
      <c r="G4829" s="318">
        <v>39645</v>
      </c>
      <c r="H4829" s="318">
        <v>39895</v>
      </c>
      <c r="I4829" s="318">
        <v>49309</v>
      </c>
      <c r="J4829" s="315"/>
      <c r="K4829" s="315">
        <v>8716</v>
      </c>
      <c r="L4829" s="315" t="s">
        <v>3132</v>
      </c>
      <c r="M4829" s="315" t="s">
        <v>770</v>
      </c>
      <c r="N4829" s="315" t="s">
        <v>755</v>
      </c>
      <c r="O4829" s="315"/>
      <c r="P4829" s="315"/>
      <c r="Q4829" s="315"/>
    </row>
    <row r="4830" spans="1:17">
      <c r="A4830" s="315" t="s">
        <v>755</v>
      </c>
      <c r="B4830" s="315" t="s">
        <v>2095</v>
      </c>
      <c r="C4830" s="315" t="s">
        <v>2098</v>
      </c>
      <c r="D4830" s="316">
        <v>7.4</v>
      </c>
      <c r="E4830" s="317">
        <v>7079</v>
      </c>
      <c r="F4830" s="317">
        <v>5309.25</v>
      </c>
      <c r="G4830" s="318">
        <v>39724</v>
      </c>
      <c r="H4830" s="318">
        <v>40129</v>
      </c>
      <c r="I4830" s="318">
        <v>49309</v>
      </c>
      <c r="J4830" s="315"/>
      <c r="K4830" s="315">
        <v>8360</v>
      </c>
      <c r="L4830" s="315" t="s">
        <v>1278</v>
      </c>
      <c r="M4830" s="315" t="s">
        <v>792</v>
      </c>
      <c r="N4830" s="315" t="s">
        <v>755</v>
      </c>
      <c r="O4830" s="315"/>
      <c r="P4830" s="315"/>
      <c r="Q4830" s="315"/>
    </row>
    <row r="4831" spans="1:17">
      <c r="A4831" s="315" t="s">
        <v>755</v>
      </c>
      <c r="B4831" s="315" t="s">
        <v>2095</v>
      </c>
      <c r="C4831" s="315" t="s">
        <v>2098</v>
      </c>
      <c r="D4831" s="316">
        <v>7.4</v>
      </c>
      <c r="E4831" s="317">
        <v>7619.6</v>
      </c>
      <c r="F4831" s="317">
        <v>5714.7100000000009</v>
      </c>
      <c r="G4831" s="318">
        <v>39804</v>
      </c>
      <c r="H4831" s="318">
        <v>39069</v>
      </c>
      <c r="I4831" s="318">
        <v>48213</v>
      </c>
      <c r="J4831" s="315"/>
      <c r="K4831" s="315">
        <v>8400</v>
      </c>
      <c r="L4831" s="315" t="s">
        <v>2085</v>
      </c>
      <c r="M4831" s="315" t="s">
        <v>784</v>
      </c>
      <c r="N4831" s="315" t="s">
        <v>755</v>
      </c>
      <c r="O4831" s="315"/>
      <c r="P4831" s="315"/>
      <c r="Q4831" s="315"/>
    </row>
    <row r="4832" spans="1:17">
      <c r="A4832" s="315" t="s">
        <v>755</v>
      </c>
      <c r="B4832" s="315" t="s">
        <v>2095</v>
      </c>
      <c r="C4832" s="315" t="s">
        <v>2098</v>
      </c>
      <c r="D4832" s="316">
        <v>7.4</v>
      </c>
      <c r="E4832" s="317">
        <v>6718</v>
      </c>
      <c r="F4832" s="317">
        <v>5038.5</v>
      </c>
      <c r="G4832" s="318">
        <v>39867</v>
      </c>
      <c r="H4832" s="318">
        <v>39883</v>
      </c>
      <c r="I4832" s="318">
        <v>49309</v>
      </c>
      <c r="J4832" s="315"/>
      <c r="K4832" s="315">
        <v>4600</v>
      </c>
      <c r="L4832" s="315" t="s">
        <v>2139</v>
      </c>
      <c r="M4832" s="315" t="s">
        <v>1296</v>
      </c>
      <c r="N4832" s="315" t="s">
        <v>755</v>
      </c>
      <c r="O4832" s="315"/>
      <c r="P4832" s="315"/>
      <c r="Q4832" s="315"/>
    </row>
    <row r="4833" spans="1:17">
      <c r="A4833" s="315" t="s">
        <v>755</v>
      </c>
      <c r="B4833" s="315" t="s">
        <v>2095</v>
      </c>
      <c r="C4833" s="315" t="s">
        <v>2098</v>
      </c>
      <c r="D4833" s="316">
        <v>7.4</v>
      </c>
      <c r="E4833" s="317">
        <v>6158</v>
      </c>
      <c r="F4833" s="317">
        <v>2259.98</v>
      </c>
      <c r="G4833" s="318">
        <v>39892</v>
      </c>
      <c r="H4833" s="318">
        <v>41577</v>
      </c>
      <c r="I4833" s="318">
        <v>50770</v>
      </c>
      <c r="J4833" s="315"/>
      <c r="K4833" s="315">
        <v>9428</v>
      </c>
      <c r="L4833" s="315" t="s">
        <v>2375</v>
      </c>
      <c r="M4833" s="315" t="s">
        <v>781</v>
      </c>
      <c r="N4833" s="315" t="s">
        <v>755</v>
      </c>
      <c r="O4833" s="315"/>
      <c r="P4833" s="315"/>
      <c r="Q4833" s="315"/>
    </row>
    <row r="4834" spans="1:17">
      <c r="A4834" s="315" t="s">
        <v>755</v>
      </c>
      <c r="B4834" s="315" t="s">
        <v>2095</v>
      </c>
      <c r="C4834" s="315" t="s">
        <v>2096</v>
      </c>
      <c r="D4834" s="316">
        <v>7.4</v>
      </c>
      <c r="E4834" s="317">
        <v>7905</v>
      </c>
      <c r="F4834" s="317">
        <v>7114.5</v>
      </c>
      <c r="G4834" s="318">
        <v>39925</v>
      </c>
      <c r="H4834" s="318">
        <v>40087</v>
      </c>
      <c r="I4834" s="318">
        <v>49309</v>
      </c>
      <c r="J4834" s="315"/>
      <c r="K4834" s="315">
        <v>7000</v>
      </c>
      <c r="L4834" s="315" t="s">
        <v>1644</v>
      </c>
      <c r="M4834" s="315" t="s">
        <v>966</v>
      </c>
      <c r="N4834" s="315" t="s">
        <v>755</v>
      </c>
      <c r="O4834" s="315"/>
      <c r="P4834" s="315"/>
      <c r="Q4834" s="315"/>
    </row>
    <row r="4835" spans="1:17">
      <c r="A4835" s="315" t="s">
        <v>755</v>
      </c>
      <c r="B4835" s="315" t="s">
        <v>2095</v>
      </c>
      <c r="C4835" s="315" t="s">
        <v>2098</v>
      </c>
      <c r="D4835" s="316">
        <v>7.4</v>
      </c>
      <c r="E4835" s="317">
        <v>6549</v>
      </c>
      <c r="F4835" s="317">
        <v>4911.75</v>
      </c>
      <c r="G4835" s="318">
        <v>39982</v>
      </c>
      <c r="H4835" s="318">
        <v>40032</v>
      </c>
      <c r="I4835" s="318">
        <v>49309</v>
      </c>
      <c r="J4835" s="315"/>
      <c r="K4835" s="315">
        <v>2720</v>
      </c>
      <c r="L4835" s="315" t="s">
        <v>2504</v>
      </c>
      <c r="M4835" s="315" t="s">
        <v>764</v>
      </c>
      <c r="N4835" s="315" t="s">
        <v>755</v>
      </c>
      <c r="O4835" s="315"/>
      <c r="P4835" s="315"/>
      <c r="Q4835" s="315"/>
    </row>
    <row r="4836" spans="1:17">
      <c r="A4836" s="315" t="s">
        <v>750</v>
      </c>
      <c r="B4836" s="315" t="s">
        <v>2095</v>
      </c>
      <c r="C4836" s="315" t="s">
        <v>2098</v>
      </c>
      <c r="D4836" s="316">
        <v>7.4</v>
      </c>
      <c r="E4836" s="317">
        <v>8209</v>
      </c>
      <c r="F4836" s="317">
        <v>5700.6900000000005</v>
      </c>
      <c r="G4836" s="318">
        <v>40036</v>
      </c>
      <c r="H4836" s="318">
        <v>40136</v>
      </c>
      <c r="I4836" s="318">
        <v>49309</v>
      </c>
      <c r="J4836" s="315"/>
      <c r="K4836" s="315">
        <v>4304</v>
      </c>
      <c r="L4836" s="315" t="s">
        <v>3220</v>
      </c>
      <c r="M4836" s="315" t="s">
        <v>1484</v>
      </c>
      <c r="N4836" s="315" t="s">
        <v>750</v>
      </c>
      <c r="O4836" s="315"/>
      <c r="P4836" s="315"/>
      <c r="Q4836" s="315"/>
    </row>
    <row r="4837" spans="1:17">
      <c r="A4837" s="315" t="s">
        <v>755</v>
      </c>
      <c r="B4837" s="315" t="s">
        <v>2095</v>
      </c>
      <c r="C4837" s="315" t="s">
        <v>2098</v>
      </c>
      <c r="D4837" s="316">
        <v>7.4</v>
      </c>
      <c r="E4837" s="317">
        <v>5414</v>
      </c>
      <c r="F4837" s="317">
        <v>4060.5</v>
      </c>
      <c r="G4837" s="318">
        <v>40035</v>
      </c>
      <c r="H4837" s="318">
        <v>39885</v>
      </c>
      <c r="I4837" s="318">
        <v>49309</v>
      </c>
      <c r="J4837" s="315"/>
      <c r="K4837" s="315">
        <v>1291</v>
      </c>
      <c r="L4837" s="315" t="s">
        <v>1176</v>
      </c>
      <c r="M4837" s="315" t="s">
        <v>766</v>
      </c>
      <c r="N4837" s="315" t="s">
        <v>755</v>
      </c>
      <c r="O4837" s="315"/>
      <c r="P4837" s="315"/>
      <c r="Q4837" s="315"/>
    </row>
    <row r="4838" spans="1:17">
      <c r="A4838" s="315" t="s">
        <v>755</v>
      </c>
      <c r="B4838" s="315" t="s">
        <v>2095</v>
      </c>
      <c r="C4838" s="315" t="s">
        <v>2098</v>
      </c>
      <c r="D4838" s="316">
        <v>7.4</v>
      </c>
      <c r="E4838" s="317">
        <v>7903</v>
      </c>
      <c r="F4838" s="317">
        <v>5927.25</v>
      </c>
      <c r="G4838" s="318">
        <v>40059</v>
      </c>
      <c r="H4838" s="318">
        <v>40072</v>
      </c>
      <c r="I4838" s="318">
        <v>49309</v>
      </c>
      <c r="J4838" s="315"/>
      <c r="K4838" s="315">
        <v>5036</v>
      </c>
      <c r="L4838" s="315" t="s">
        <v>3085</v>
      </c>
      <c r="M4838" s="315" t="s">
        <v>776</v>
      </c>
      <c r="N4838" s="315" t="s">
        <v>755</v>
      </c>
      <c r="O4838" s="315"/>
      <c r="P4838" s="315"/>
      <c r="Q4838" s="315"/>
    </row>
    <row r="4839" spans="1:17">
      <c r="A4839" s="315" t="s">
        <v>755</v>
      </c>
      <c r="B4839" s="315" t="s">
        <v>2095</v>
      </c>
      <c r="C4839" s="315" t="s">
        <v>2098</v>
      </c>
      <c r="D4839" s="316">
        <v>7.4</v>
      </c>
      <c r="E4839" s="317">
        <v>5556.0100000000011</v>
      </c>
      <c r="F4839" s="317">
        <v>4167.01</v>
      </c>
      <c r="G4839" s="318">
        <v>40065</v>
      </c>
      <c r="H4839" s="318">
        <v>40080</v>
      </c>
      <c r="I4839" s="318">
        <v>49309</v>
      </c>
      <c r="J4839" s="315"/>
      <c r="K4839" s="315">
        <v>9450</v>
      </c>
      <c r="L4839" s="315" t="s">
        <v>1087</v>
      </c>
      <c r="M4839" s="315" t="s">
        <v>770</v>
      </c>
      <c r="N4839" s="315" t="s">
        <v>755</v>
      </c>
      <c r="O4839" s="315"/>
      <c r="P4839" s="315"/>
      <c r="Q4839" s="315"/>
    </row>
    <row r="4840" spans="1:17">
      <c r="A4840" s="315" t="s">
        <v>755</v>
      </c>
      <c r="B4840" s="315" t="s">
        <v>2095</v>
      </c>
      <c r="C4840" s="315" t="s">
        <v>2098</v>
      </c>
      <c r="D4840" s="316">
        <v>7.4</v>
      </c>
      <c r="E4840" s="317">
        <v>6680</v>
      </c>
      <c r="F4840" s="317">
        <v>4108.21</v>
      </c>
      <c r="G4840" s="318">
        <v>40100</v>
      </c>
      <c r="H4840" s="318">
        <v>40274</v>
      </c>
      <c r="I4840" s="318">
        <v>49674</v>
      </c>
      <c r="J4840" s="315"/>
      <c r="K4840" s="315">
        <v>5108</v>
      </c>
      <c r="L4840" s="315" t="s">
        <v>3020</v>
      </c>
      <c r="M4840" s="315" t="s">
        <v>776</v>
      </c>
      <c r="N4840" s="315" t="s">
        <v>755</v>
      </c>
      <c r="O4840" s="315"/>
      <c r="P4840" s="315"/>
      <c r="Q4840" s="315"/>
    </row>
    <row r="4841" spans="1:17">
      <c r="A4841" s="315" t="s">
        <v>755</v>
      </c>
      <c r="B4841" s="315" t="s">
        <v>2095</v>
      </c>
      <c r="C4841" s="315" t="s">
        <v>2098</v>
      </c>
      <c r="D4841" s="316">
        <v>7.4</v>
      </c>
      <c r="E4841" s="317">
        <v>6598</v>
      </c>
      <c r="F4841" s="317">
        <v>4948.5</v>
      </c>
      <c r="G4841" s="318">
        <v>40123</v>
      </c>
      <c r="H4841" s="318">
        <v>40162</v>
      </c>
      <c r="I4841" s="318">
        <v>49309</v>
      </c>
      <c r="J4841" s="315"/>
      <c r="K4841" s="315">
        <v>9434</v>
      </c>
      <c r="L4841" s="315" t="s">
        <v>1550</v>
      </c>
      <c r="M4841" s="315" t="s">
        <v>770</v>
      </c>
      <c r="N4841" s="315" t="s">
        <v>755</v>
      </c>
      <c r="O4841" s="315"/>
      <c r="P4841" s="315"/>
      <c r="Q4841" s="315"/>
    </row>
    <row r="4842" spans="1:17">
      <c r="A4842" s="315" t="s">
        <v>755</v>
      </c>
      <c r="B4842" s="315" t="s">
        <v>2095</v>
      </c>
      <c r="C4842" s="315" t="s">
        <v>2098</v>
      </c>
      <c r="D4842" s="316">
        <v>7.4</v>
      </c>
      <c r="E4842" s="317">
        <v>7279</v>
      </c>
      <c r="F4842" s="317">
        <v>4476.59</v>
      </c>
      <c r="G4842" s="318">
        <v>40157</v>
      </c>
      <c r="H4842" s="318">
        <v>40520</v>
      </c>
      <c r="I4842" s="318">
        <v>49674</v>
      </c>
      <c r="J4842" s="315"/>
      <c r="K4842" s="315">
        <v>4313</v>
      </c>
      <c r="L4842" s="315" t="s">
        <v>1182</v>
      </c>
      <c r="M4842" s="315" t="s">
        <v>776</v>
      </c>
      <c r="N4842" s="315" t="s">
        <v>755</v>
      </c>
      <c r="O4842" s="315"/>
      <c r="P4842" s="315"/>
      <c r="Q4842" s="315"/>
    </row>
    <row r="4843" spans="1:17">
      <c r="A4843" s="315" t="s">
        <v>755</v>
      </c>
      <c r="B4843" s="315" t="s">
        <v>2095</v>
      </c>
      <c r="C4843" s="315" t="s">
        <v>2098</v>
      </c>
      <c r="D4843" s="316">
        <v>7.4</v>
      </c>
      <c r="E4843" s="317">
        <v>6877</v>
      </c>
      <c r="F4843" s="317">
        <v>5157.75</v>
      </c>
      <c r="G4843" s="318">
        <v>40150</v>
      </c>
      <c r="H4843" s="318">
        <v>40106</v>
      </c>
      <c r="I4843" s="318">
        <v>49309</v>
      </c>
      <c r="J4843" s="315"/>
      <c r="K4843" s="315">
        <v>5630</v>
      </c>
      <c r="L4843" s="315" t="s">
        <v>3208</v>
      </c>
      <c r="M4843" s="315" t="s">
        <v>776</v>
      </c>
      <c r="N4843" s="315" t="s">
        <v>755</v>
      </c>
      <c r="O4843" s="315"/>
      <c r="P4843" s="315"/>
      <c r="Q4843" s="315"/>
    </row>
    <row r="4844" spans="1:17">
      <c r="A4844" s="315" t="s">
        <v>755</v>
      </c>
      <c r="B4844" s="315" t="s">
        <v>2095</v>
      </c>
      <c r="C4844" s="315" t="s">
        <v>2096</v>
      </c>
      <c r="D4844" s="316">
        <v>7.4</v>
      </c>
      <c r="E4844" s="317">
        <v>6536</v>
      </c>
      <c r="F4844" s="317">
        <v>4823.5599999999995</v>
      </c>
      <c r="G4844" s="318">
        <v>40169</v>
      </c>
      <c r="H4844" s="318">
        <v>40281</v>
      </c>
      <c r="I4844" s="318">
        <v>49674</v>
      </c>
      <c r="J4844" s="315"/>
      <c r="K4844" s="315">
        <v>6052</v>
      </c>
      <c r="L4844" s="315" t="s">
        <v>3818</v>
      </c>
      <c r="M4844" s="315" t="s">
        <v>1290</v>
      </c>
      <c r="N4844" s="315" t="s">
        <v>755</v>
      </c>
      <c r="O4844" s="315"/>
      <c r="P4844" s="315"/>
      <c r="Q4844" s="315"/>
    </row>
    <row r="4845" spans="1:17">
      <c r="A4845" s="315" t="s">
        <v>755</v>
      </c>
      <c r="B4845" s="315" t="s">
        <v>2095</v>
      </c>
      <c r="C4845" s="315" t="s">
        <v>2096</v>
      </c>
      <c r="D4845" s="316">
        <v>7.4</v>
      </c>
      <c r="E4845" s="317">
        <v>7528</v>
      </c>
      <c r="F4845" s="317">
        <v>4456.5700000000006</v>
      </c>
      <c r="G4845" s="318">
        <v>40170</v>
      </c>
      <c r="H4845" s="318">
        <v>40729</v>
      </c>
      <c r="I4845" s="318">
        <v>50040</v>
      </c>
      <c r="J4845" s="315"/>
      <c r="K4845" s="315">
        <v>3049</v>
      </c>
      <c r="L4845" s="315" t="s">
        <v>3819</v>
      </c>
      <c r="M4845" s="315" t="s">
        <v>764</v>
      </c>
      <c r="N4845" s="315" t="s">
        <v>755</v>
      </c>
      <c r="O4845" s="315"/>
      <c r="P4845" s="315"/>
      <c r="Q4845" s="315"/>
    </row>
    <row r="4846" spans="1:17">
      <c r="A4846" s="315" t="s">
        <v>755</v>
      </c>
      <c r="B4846" s="315" t="s">
        <v>2095</v>
      </c>
      <c r="C4846" s="315" t="s">
        <v>2098</v>
      </c>
      <c r="D4846" s="316">
        <v>7.4</v>
      </c>
      <c r="E4846" s="317">
        <v>7193</v>
      </c>
      <c r="F4846" s="317">
        <v>4423.71</v>
      </c>
      <c r="G4846" s="318">
        <v>40240</v>
      </c>
      <c r="H4846" s="318">
        <v>40413</v>
      </c>
      <c r="I4846" s="318">
        <v>49674</v>
      </c>
      <c r="J4846" s="315"/>
      <c r="K4846" s="315">
        <v>6015</v>
      </c>
      <c r="L4846" s="315" t="s">
        <v>314</v>
      </c>
      <c r="M4846" s="315" t="s">
        <v>788</v>
      </c>
      <c r="N4846" s="315" t="s">
        <v>755</v>
      </c>
      <c r="O4846" s="315"/>
      <c r="P4846" s="315"/>
      <c r="Q4846" s="315"/>
    </row>
    <row r="4847" spans="1:17">
      <c r="A4847" s="315" t="s">
        <v>755</v>
      </c>
      <c r="B4847" s="315" t="s">
        <v>2095</v>
      </c>
      <c r="C4847" s="315" t="s">
        <v>2096</v>
      </c>
      <c r="D4847" s="316">
        <v>7.4</v>
      </c>
      <c r="E4847" s="317">
        <v>7016</v>
      </c>
      <c r="F4847" s="317">
        <v>5177.8100000000004</v>
      </c>
      <c r="G4847" s="318">
        <v>40259</v>
      </c>
      <c r="H4847" s="318">
        <v>40351</v>
      </c>
      <c r="I4847" s="318">
        <v>49674</v>
      </c>
      <c r="J4847" s="315"/>
      <c r="K4847" s="315">
        <v>9445</v>
      </c>
      <c r="L4847" s="315" t="s">
        <v>2536</v>
      </c>
      <c r="M4847" s="315" t="s">
        <v>770</v>
      </c>
      <c r="N4847" s="315" t="s">
        <v>755</v>
      </c>
      <c r="O4847" s="315"/>
      <c r="P4847" s="315"/>
      <c r="Q4847" s="315"/>
    </row>
    <row r="4848" spans="1:17">
      <c r="A4848" s="315" t="s">
        <v>755</v>
      </c>
      <c r="B4848" s="315" t="s">
        <v>2095</v>
      </c>
      <c r="C4848" s="315" t="s">
        <v>2098</v>
      </c>
      <c r="D4848" s="316">
        <v>7.4</v>
      </c>
      <c r="E4848" s="317">
        <v>7418</v>
      </c>
      <c r="F4848" s="317">
        <v>4562.08</v>
      </c>
      <c r="G4848" s="318">
        <v>40399</v>
      </c>
      <c r="H4848" s="318">
        <v>40196</v>
      </c>
      <c r="I4848" s="318">
        <v>49674</v>
      </c>
      <c r="J4848" s="315"/>
      <c r="K4848" s="315">
        <v>5413</v>
      </c>
      <c r="L4848" s="315" t="s">
        <v>3820</v>
      </c>
      <c r="M4848" s="315" t="s">
        <v>776</v>
      </c>
      <c r="N4848" s="315" t="s">
        <v>755</v>
      </c>
      <c r="O4848" s="315"/>
      <c r="P4848" s="315"/>
      <c r="Q4848" s="315"/>
    </row>
    <row r="4849" spans="1:17">
      <c r="A4849" s="315" t="s">
        <v>755</v>
      </c>
      <c r="B4849" s="315" t="s">
        <v>2095</v>
      </c>
      <c r="C4849" s="315" t="s">
        <v>2098</v>
      </c>
      <c r="D4849" s="316">
        <v>7.4</v>
      </c>
      <c r="E4849" s="317">
        <v>5942.9799999999987</v>
      </c>
      <c r="F4849" s="317">
        <v>3654.93</v>
      </c>
      <c r="G4849" s="318">
        <v>40421</v>
      </c>
      <c r="H4849" s="318">
        <v>40385</v>
      </c>
      <c r="I4849" s="318">
        <v>49674</v>
      </c>
      <c r="J4849" s="315"/>
      <c r="K4849" s="315">
        <v>9450</v>
      </c>
      <c r="L4849" s="315" t="s">
        <v>1087</v>
      </c>
      <c r="M4849" s="315" t="s">
        <v>770</v>
      </c>
      <c r="N4849" s="315" t="s">
        <v>755</v>
      </c>
      <c r="O4849" s="315"/>
      <c r="P4849" s="315"/>
      <c r="Q4849" s="315"/>
    </row>
    <row r="4850" spans="1:17">
      <c r="A4850" s="315" t="s">
        <v>755</v>
      </c>
      <c r="B4850" s="315" t="s">
        <v>2095</v>
      </c>
      <c r="C4850" s="315" t="s">
        <v>2098</v>
      </c>
      <c r="D4850" s="316">
        <v>7.4</v>
      </c>
      <c r="E4850" s="317">
        <v>6374</v>
      </c>
      <c r="F4850" s="317">
        <v>3078.6400000000003</v>
      </c>
      <c r="G4850" s="318">
        <v>40429</v>
      </c>
      <c r="H4850" s="318">
        <v>40862</v>
      </c>
      <c r="I4850" s="318">
        <v>50040</v>
      </c>
      <c r="J4850" s="315"/>
      <c r="K4850" s="315">
        <v>7559</v>
      </c>
      <c r="L4850" s="315" t="s">
        <v>3821</v>
      </c>
      <c r="M4850" s="315" t="s">
        <v>966</v>
      </c>
      <c r="N4850" s="315" t="s">
        <v>755</v>
      </c>
      <c r="O4850" s="315"/>
      <c r="P4850" s="315"/>
      <c r="Q4850" s="315"/>
    </row>
    <row r="4851" spans="1:17">
      <c r="A4851" s="315" t="s">
        <v>755</v>
      </c>
      <c r="B4851" s="315" t="s">
        <v>2095</v>
      </c>
      <c r="C4851" s="315" t="s">
        <v>2098</v>
      </c>
      <c r="D4851" s="316">
        <v>7.4</v>
      </c>
      <c r="E4851" s="317">
        <v>6488</v>
      </c>
      <c r="F4851" s="317">
        <v>3990.13</v>
      </c>
      <c r="G4851" s="318">
        <v>40439</v>
      </c>
      <c r="H4851" s="318">
        <v>40497</v>
      </c>
      <c r="I4851" s="318">
        <v>49674</v>
      </c>
      <c r="J4851" s="315"/>
      <c r="K4851" s="315">
        <v>6331</v>
      </c>
      <c r="L4851" s="315" t="s">
        <v>1711</v>
      </c>
      <c r="M4851" s="315" t="s">
        <v>1712</v>
      </c>
      <c r="N4851" s="315" t="s">
        <v>755</v>
      </c>
      <c r="O4851" s="315"/>
      <c r="P4851" s="315"/>
      <c r="Q4851" s="315"/>
    </row>
    <row r="4852" spans="1:17">
      <c r="A4852" s="315" t="s">
        <v>755</v>
      </c>
      <c r="B4852" s="315" t="s">
        <v>2095</v>
      </c>
      <c r="C4852" s="315" t="s">
        <v>2098</v>
      </c>
      <c r="D4852" s="316">
        <v>7.4</v>
      </c>
      <c r="E4852" s="317">
        <v>5236.4900000000007</v>
      </c>
      <c r="F4852" s="317">
        <v>2529.2100000000005</v>
      </c>
      <c r="G4852" s="318">
        <v>40547</v>
      </c>
      <c r="H4852" s="318">
        <v>40611</v>
      </c>
      <c r="I4852" s="318">
        <v>50040</v>
      </c>
      <c r="J4852" s="315"/>
      <c r="K4852" s="315">
        <v>4058</v>
      </c>
      <c r="L4852" s="315" t="s">
        <v>2059</v>
      </c>
      <c r="M4852" s="315" t="s">
        <v>2060</v>
      </c>
      <c r="N4852" s="315" t="s">
        <v>755</v>
      </c>
      <c r="O4852" s="315"/>
      <c r="P4852" s="315"/>
      <c r="Q4852" s="315"/>
    </row>
    <row r="4853" spans="1:17">
      <c r="A4853" s="315" t="s">
        <v>755</v>
      </c>
      <c r="B4853" s="315" t="s">
        <v>2095</v>
      </c>
      <c r="C4853" s="315" t="s">
        <v>2096</v>
      </c>
      <c r="D4853" s="316">
        <v>7.4</v>
      </c>
      <c r="E4853" s="317">
        <v>9148.9500000000007</v>
      </c>
      <c r="F4853" s="317">
        <v>5014.9799999999996</v>
      </c>
      <c r="G4853" s="318">
        <v>40610</v>
      </c>
      <c r="H4853" s="318">
        <v>40661</v>
      </c>
      <c r="I4853" s="318">
        <v>50040</v>
      </c>
      <c r="J4853" s="315"/>
      <c r="K4853" s="315">
        <v>7247</v>
      </c>
      <c r="L4853" s="315" t="s">
        <v>3822</v>
      </c>
      <c r="M4853" s="315" t="s">
        <v>966</v>
      </c>
      <c r="N4853" s="315" t="s">
        <v>755</v>
      </c>
      <c r="O4853" s="315"/>
      <c r="P4853" s="315"/>
      <c r="Q4853" s="315"/>
    </row>
    <row r="4854" spans="1:17">
      <c r="A4854" s="315" t="s">
        <v>755</v>
      </c>
      <c r="B4854" s="315" t="s">
        <v>2095</v>
      </c>
      <c r="C4854" s="315" t="s">
        <v>2096</v>
      </c>
      <c r="D4854" s="316">
        <v>7.4</v>
      </c>
      <c r="E4854" s="317">
        <v>7887</v>
      </c>
      <c r="F4854" s="317">
        <v>4669.1000000000004</v>
      </c>
      <c r="G4854" s="318">
        <v>40623</v>
      </c>
      <c r="H4854" s="318">
        <v>40767</v>
      </c>
      <c r="I4854" s="318">
        <v>50040</v>
      </c>
      <c r="J4854" s="315"/>
      <c r="K4854" s="315">
        <v>6163</v>
      </c>
      <c r="L4854" s="315" t="s">
        <v>3823</v>
      </c>
      <c r="M4854" s="315" t="s">
        <v>788</v>
      </c>
      <c r="N4854" s="315" t="s">
        <v>755</v>
      </c>
      <c r="O4854" s="315"/>
      <c r="P4854" s="315"/>
      <c r="Q4854" s="315"/>
    </row>
    <row r="4855" spans="1:17">
      <c r="A4855" s="315" t="s">
        <v>755</v>
      </c>
      <c r="B4855" s="315" t="s">
        <v>2095</v>
      </c>
      <c r="C4855" s="315" t="s">
        <v>2098</v>
      </c>
      <c r="D4855" s="316">
        <v>7.4</v>
      </c>
      <c r="E4855" s="317">
        <v>8155.98</v>
      </c>
      <c r="F4855" s="317">
        <v>3939.33</v>
      </c>
      <c r="G4855" s="318">
        <v>40690</v>
      </c>
      <c r="H4855" s="318">
        <v>40794</v>
      </c>
      <c r="I4855" s="318">
        <v>50040</v>
      </c>
      <c r="J4855" s="315"/>
      <c r="K4855" s="315">
        <v>8408</v>
      </c>
      <c r="L4855" s="315" t="s">
        <v>2085</v>
      </c>
      <c r="M4855" s="315" t="s">
        <v>784</v>
      </c>
      <c r="N4855" s="315" t="s">
        <v>755</v>
      </c>
      <c r="O4855" s="315"/>
      <c r="P4855" s="315"/>
      <c r="Q4855" s="315"/>
    </row>
    <row r="4856" spans="1:17">
      <c r="A4856" s="315" t="s">
        <v>755</v>
      </c>
      <c r="B4856" s="315" t="s">
        <v>2095</v>
      </c>
      <c r="C4856" s="315" t="s">
        <v>2098</v>
      </c>
      <c r="D4856" s="316">
        <v>7.4</v>
      </c>
      <c r="E4856" s="317">
        <v>6883.619999999999</v>
      </c>
      <c r="F4856" s="317">
        <v>3324.78</v>
      </c>
      <c r="G4856" s="318">
        <v>40708</v>
      </c>
      <c r="H4856" s="318">
        <v>40774</v>
      </c>
      <c r="I4856" s="318">
        <v>50040</v>
      </c>
      <c r="J4856" s="315"/>
      <c r="K4856" s="315">
        <v>8400</v>
      </c>
      <c r="L4856" s="315" t="s">
        <v>2085</v>
      </c>
      <c r="M4856" s="315" t="s">
        <v>784</v>
      </c>
      <c r="N4856" s="315" t="s">
        <v>755</v>
      </c>
      <c r="O4856" s="315"/>
      <c r="P4856" s="315"/>
      <c r="Q4856" s="315"/>
    </row>
    <row r="4857" spans="1:17">
      <c r="A4857" s="315" t="s">
        <v>755</v>
      </c>
      <c r="B4857" s="315" t="s">
        <v>2095</v>
      </c>
      <c r="C4857" s="315" t="s">
        <v>2096</v>
      </c>
      <c r="D4857" s="316">
        <v>7.4</v>
      </c>
      <c r="E4857" s="317">
        <v>6994.29</v>
      </c>
      <c r="F4857" s="317">
        <v>4140.62</v>
      </c>
      <c r="G4857" s="318">
        <v>40708</v>
      </c>
      <c r="H4857" s="318">
        <v>40742</v>
      </c>
      <c r="I4857" s="318">
        <v>50040</v>
      </c>
      <c r="J4857" s="315"/>
      <c r="K4857" s="315">
        <v>8881</v>
      </c>
      <c r="L4857" s="315" t="s">
        <v>3483</v>
      </c>
      <c r="M4857" s="315" t="s">
        <v>770</v>
      </c>
      <c r="N4857" s="315" t="s">
        <v>755</v>
      </c>
      <c r="O4857" s="315"/>
      <c r="P4857" s="315"/>
      <c r="Q4857" s="315"/>
    </row>
    <row r="4858" spans="1:17">
      <c r="A4858" s="315" t="s">
        <v>755</v>
      </c>
      <c r="B4858" s="315" t="s">
        <v>2095</v>
      </c>
      <c r="C4858" s="315" t="s">
        <v>2098</v>
      </c>
      <c r="D4858" s="316">
        <v>7.4</v>
      </c>
      <c r="E4858" s="317">
        <v>5544</v>
      </c>
      <c r="F4858" s="317">
        <v>2677.75</v>
      </c>
      <c r="G4858" s="318">
        <v>40781</v>
      </c>
      <c r="H4858" s="318">
        <v>40835</v>
      </c>
      <c r="I4858" s="318">
        <v>50040</v>
      </c>
      <c r="J4858" s="315"/>
      <c r="K4858" s="315">
        <v>8309</v>
      </c>
      <c r="L4858" s="315" t="s">
        <v>3824</v>
      </c>
      <c r="M4858" s="315" t="s">
        <v>784</v>
      </c>
      <c r="N4858" s="315" t="s">
        <v>755</v>
      </c>
      <c r="O4858" s="315"/>
      <c r="P4858" s="315"/>
      <c r="Q4858" s="315"/>
    </row>
    <row r="4859" spans="1:17">
      <c r="A4859" s="315" t="s">
        <v>755</v>
      </c>
      <c r="B4859" s="315" t="s">
        <v>2095</v>
      </c>
      <c r="C4859" s="315" t="s">
        <v>2098</v>
      </c>
      <c r="D4859" s="316">
        <v>7.4</v>
      </c>
      <c r="E4859" s="317">
        <v>7198</v>
      </c>
      <c r="F4859" s="317">
        <v>3476.64</v>
      </c>
      <c r="G4859" s="318">
        <v>40794</v>
      </c>
      <c r="H4859" s="318">
        <v>40860</v>
      </c>
      <c r="I4859" s="318">
        <v>50040</v>
      </c>
      <c r="J4859" s="315"/>
      <c r="K4859" s="315">
        <v>3425</v>
      </c>
      <c r="L4859" s="315" t="s">
        <v>2901</v>
      </c>
      <c r="M4859" s="315" t="s">
        <v>764</v>
      </c>
      <c r="N4859" s="315" t="s">
        <v>755</v>
      </c>
      <c r="O4859" s="315"/>
      <c r="P4859" s="315"/>
      <c r="Q4859" s="315"/>
    </row>
    <row r="4860" spans="1:17">
      <c r="A4860" s="315" t="s">
        <v>755</v>
      </c>
      <c r="B4860" s="315" t="s">
        <v>2095</v>
      </c>
      <c r="C4860" s="315" t="s">
        <v>2098</v>
      </c>
      <c r="D4860" s="316">
        <v>7.41</v>
      </c>
      <c r="E4860" s="317">
        <v>7759</v>
      </c>
      <c r="F4860" s="317">
        <v>3747.6</v>
      </c>
      <c r="G4860" s="318">
        <v>40585</v>
      </c>
      <c r="H4860" s="318">
        <v>40675</v>
      </c>
      <c r="I4860" s="318">
        <v>50040</v>
      </c>
      <c r="J4860" s="315"/>
      <c r="K4860" s="315">
        <v>3454</v>
      </c>
      <c r="L4860" s="315" t="s">
        <v>3825</v>
      </c>
      <c r="M4860" s="315" t="s">
        <v>764</v>
      </c>
      <c r="N4860" s="315" t="s">
        <v>755</v>
      </c>
      <c r="O4860" s="315"/>
      <c r="P4860" s="315"/>
      <c r="Q4860" s="315"/>
    </row>
    <row r="4861" spans="1:17">
      <c r="A4861" s="315" t="s">
        <v>755</v>
      </c>
      <c r="B4861" s="315" t="s">
        <v>2095</v>
      </c>
      <c r="C4861" s="315" t="s">
        <v>2098</v>
      </c>
      <c r="D4861" s="316">
        <v>7.41</v>
      </c>
      <c r="E4861" s="317">
        <v>7475</v>
      </c>
      <c r="F4861" s="317">
        <v>3610.4300000000003</v>
      </c>
      <c r="G4861" s="318">
        <v>40693</v>
      </c>
      <c r="H4861" s="318">
        <v>40764</v>
      </c>
      <c r="I4861" s="318">
        <v>50040</v>
      </c>
      <c r="J4861" s="315"/>
      <c r="K4861" s="315">
        <v>4571</v>
      </c>
      <c r="L4861" s="315" t="s">
        <v>3726</v>
      </c>
      <c r="M4861" s="315" t="s">
        <v>1296</v>
      </c>
      <c r="N4861" s="315" t="s">
        <v>755</v>
      </c>
      <c r="O4861" s="315"/>
      <c r="P4861" s="315"/>
      <c r="Q4861" s="315"/>
    </row>
    <row r="4862" spans="1:17">
      <c r="A4862" s="315" t="s">
        <v>755</v>
      </c>
      <c r="B4862" s="315" t="s">
        <v>2095</v>
      </c>
      <c r="C4862" s="315" t="s">
        <v>2098</v>
      </c>
      <c r="D4862" s="316">
        <v>7.41</v>
      </c>
      <c r="E4862" s="317">
        <v>6993</v>
      </c>
      <c r="F4862" s="317">
        <v>2790.21</v>
      </c>
      <c r="G4862" s="318">
        <v>40715</v>
      </c>
      <c r="H4862" s="318">
        <v>40980</v>
      </c>
      <c r="I4862" s="318">
        <v>50405</v>
      </c>
      <c r="J4862" s="315"/>
      <c r="K4862" s="315">
        <v>6206</v>
      </c>
      <c r="L4862" s="315" t="s">
        <v>3500</v>
      </c>
      <c r="M4862" s="315" t="s">
        <v>788</v>
      </c>
      <c r="N4862" s="315" t="s">
        <v>755</v>
      </c>
      <c r="O4862" s="315"/>
      <c r="P4862" s="315"/>
      <c r="Q4862" s="315"/>
    </row>
    <row r="4863" spans="1:17">
      <c r="A4863" s="315" t="s">
        <v>755</v>
      </c>
      <c r="B4863" s="315" t="s">
        <v>2095</v>
      </c>
      <c r="C4863" s="315" t="s">
        <v>2098</v>
      </c>
      <c r="D4863" s="316">
        <v>7.41</v>
      </c>
      <c r="E4863" s="317">
        <v>5510</v>
      </c>
      <c r="F4863" s="317">
        <v>2661.33</v>
      </c>
      <c r="G4863" s="318">
        <v>40731</v>
      </c>
      <c r="H4863" s="318">
        <v>40801</v>
      </c>
      <c r="I4863" s="318">
        <v>50040</v>
      </c>
      <c r="J4863" s="315"/>
      <c r="K4863" s="315">
        <v>6197</v>
      </c>
      <c r="L4863" s="315" t="s">
        <v>3826</v>
      </c>
      <c r="M4863" s="315" t="s">
        <v>764</v>
      </c>
      <c r="N4863" s="315" t="s">
        <v>755</v>
      </c>
      <c r="O4863" s="315"/>
      <c r="P4863" s="315"/>
      <c r="Q4863" s="315"/>
    </row>
    <row r="4864" spans="1:17">
      <c r="A4864" s="315" t="s">
        <v>755</v>
      </c>
      <c r="B4864" s="315" t="s">
        <v>2095</v>
      </c>
      <c r="C4864" s="315" t="s">
        <v>2098</v>
      </c>
      <c r="D4864" s="316">
        <v>7.41</v>
      </c>
      <c r="E4864" s="317">
        <v>7345</v>
      </c>
      <c r="F4864" s="317">
        <v>3547.6399999999994</v>
      </c>
      <c r="G4864" s="318">
        <v>40765</v>
      </c>
      <c r="H4864" s="318">
        <v>40899</v>
      </c>
      <c r="I4864" s="318">
        <v>50040</v>
      </c>
      <c r="J4864" s="315"/>
      <c r="K4864" s="315">
        <v>1149</v>
      </c>
      <c r="L4864" s="315" t="s">
        <v>3827</v>
      </c>
      <c r="M4864" s="315" t="s">
        <v>766</v>
      </c>
      <c r="N4864" s="315" t="s">
        <v>755</v>
      </c>
      <c r="O4864" s="315"/>
      <c r="P4864" s="315"/>
      <c r="Q4864" s="315"/>
    </row>
    <row r="4865" spans="1:17">
      <c r="A4865" s="315" t="s">
        <v>755</v>
      </c>
      <c r="B4865" s="315" t="s">
        <v>2095</v>
      </c>
      <c r="C4865" s="315" t="s">
        <v>2098</v>
      </c>
      <c r="D4865" s="316">
        <v>7.41</v>
      </c>
      <c r="E4865" s="317">
        <v>8626</v>
      </c>
      <c r="F4865" s="317">
        <v>4166.3599999999997</v>
      </c>
      <c r="G4865" s="318">
        <v>40780</v>
      </c>
      <c r="H4865" s="318">
        <v>40840</v>
      </c>
      <c r="I4865" s="318">
        <v>50040</v>
      </c>
      <c r="J4865" s="315"/>
      <c r="K4865" s="315">
        <v>7320</v>
      </c>
      <c r="L4865" s="315" t="s">
        <v>1236</v>
      </c>
      <c r="M4865" s="315" t="s">
        <v>770</v>
      </c>
      <c r="N4865" s="315" t="s">
        <v>755</v>
      </c>
      <c r="O4865" s="315"/>
      <c r="P4865" s="315"/>
      <c r="Q4865" s="315"/>
    </row>
    <row r="4866" spans="1:17">
      <c r="A4866" s="315" t="s">
        <v>755</v>
      </c>
      <c r="B4866" s="315" t="s">
        <v>2095</v>
      </c>
      <c r="C4866" s="315" t="s">
        <v>2098</v>
      </c>
      <c r="D4866" s="316">
        <v>7.43</v>
      </c>
      <c r="E4866" s="317">
        <v>7966</v>
      </c>
      <c r="F4866" s="317">
        <v>3847.58</v>
      </c>
      <c r="G4866" s="318">
        <v>40729</v>
      </c>
      <c r="H4866" s="318">
        <v>40844</v>
      </c>
      <c r="I4866" s="318">
        <v>50040</v>
      </c>
      <c r="J4866" s="315"/>
      <c r="K4866" s="315">
        <v>1814</v>
      </c>
      <c r="L4866" s="315" t="s">
        <v>2350</v>
      </c>
      <c r="M4866" s="315" t="s">
        <v>766</v>
      </c>
      <c r="N4866" s="315" t="s">
        <v>755</v>
      </c>
      <c r="O4866" s="315"/>
      <c r="P4866" s="315"/>
      <c r="Q4866" s="315"/>
    </row>
    <row r="4867" spans="1:17">
      <c r="A4867" s="315" t="s">
        <v>755</v>
      </c>
      <c r="B4867" s="315" t="s">
        <v>2095</v>
      </c>
      <c r="C4867" s="315" t="s">
        <v>2098</v>
      </c>
      <c r="D4867" s="316">
        <v>7.44</v>
      </c>
      <c r="E4867" s="317">
        <v>8049.63</v>
      </c>
      <c r="F4867" s="317">
        <v>4950.5200000000004</v>
      </c>
      <c r="G4867" s="318">
        <v>40476</v>
      </c>
      <c r="H4867" s="318">
        <v>40512</v>
      </c>
      <c r="I4867" s="318">
        <v>49674</v>
      </c>
      <c r="J4867" s="315"/>
      <c r="K4867" s="315">
        <v>7212</v>
      </c>
      <c r="L4867" s="315" t="s">
        <v>3123</v>
      </c>
      <c r="M4867" s="315" t="s">
        <v>966</v>
      </c>
      <c r="N4867" s="315" t="s">
        <v>755</v>
      </c>
      <c r="O4867" s="315"/>
      <c r="P4867" s="315"/>
      <c r="Q4867" s="315"/>
    </row>
    <row r="4868" spans="1:17">
      <c r="A4868" s="315" t="s">
        <v>755</v>
      </c>
      <c r="B4868" s="315" t="s">
        <v>2095</v>
      </c>
      <c r="C4868" s="315" t="s">
        <v>2098</v>
      </c>
      <c r="D4868" s="316">
        <v>7.5</v>
      </c>
      <c r="E4868" s="317">
        <v>8320</v>
      </c>
      <c r="F4868" s="317">
        <v>6240</v>
      </c>
      <c r="G4868" s="318">
        <v>39570</v>
      </c>
      <c r="H4868" s="318">
        <v>39254</v>
      </c>
      <c r="I4868" s="318">
        <v>48549</v>
      </c>
      <c r="J4868" s="315"/>
      <c r="K4868" s="315">
        <v>8532</v>
      </c>
      <c r="L4868" s="315" t="s">
        <v>3828</v>
      </c>
      <c r="M4868" s="315" t="s">
        <v>792</v>
      </c>
      <c r="N4868" s="315" t="s">
        <v>755</v>
      </c>
      <c r="O4868" s="315"/>
      <c r="P4868" s="315"/>
      <c r="Q4868" s="315"/>
    </row>
    <row r="4869" spans="1:17">
      <c r="A4869" s="315" t="s">
        <v>755</v>
      </c>
      <c r="B4869" s="315" t="s">
        <v>2095</v>
      </c>
      <c r="C4869" s="315" t="s">
        <v>2096</v>
      </c>
      <c r="D4869" s="316">
        <v>7.5</v>
      </c>
      <c r="E4869" s="317">
        <v>8714</v>
      </c>
      <c r="F4869" s="317">
        <v>7842.6</v>
      </c>
      <c r="G4869" s="318">
        <v>39570</v>
      </c>
      <c r="H4869" s="318">
        <v>39345</v>
      </c>
      <c r="I4869" s="318">
        <v>48549</v>
      </c>
      <c r="J4869" s="315"/>
      <c r="K4869" s="315">
        <v>1148</v>
      </c>
      <c r="L4869" s="315" t="s">
        <v>3366</v>
      </c>
      <c r="M4869" s="315" t="s">
        <v>766</v>
      </c>
      <c r="N4869" s="315" t="s">
        <v>755</v>
      </c>
      <c r="O4869" s="315"/>
      <c r="P4869" s="315"/>
      <c r="Q4869" s="315"/>
    </row>
    <row r="4870" spans="1:17">
      <c r="A4870" s="315" t="s">
        <v>755</v>
      </c>
      <c r="B4870" s="315" t="s">
        <v>2095</v>
      </c>
      <c r="C4870" s="315" t="s">
        <v>2096</v>
      </c>
      <c r="D4870" s="316">
        <v>7.5</v>
      </c>
      <c r="E4870" s="317">
        <v>8395</v>
      </c>
      <c r="F4870" s="317">
        <v>7555.5</v>
      </c>
      <c r="G4870" s="318">
        <v>39570</v>
      </c>
      <c r="H4870" s="318">
        <v>39951</v>
      </c>
      <c r="I4870" s="318">
        <v>49279</v>
      </c>
      <c r="J4870" s="315"/>
      <c r="K4870" s="315">
        <v>1716</v>
      </c>
      <c r="L4870" s="315" t="s">
        <v>3688</v>
      </c>
      <c r="M4870" s="315" t="s">
        <v>761</v>
      </c>
      <c r="N4870" s="315" t="s">
        <v>755</v>
      </c>
      <c r="O4870" s="315"/>
      <c r="P4870" s="315"/>
      <c r="Q4870" s="315"/>
    </row>
    <row r="4871" spans="1:17">
      <c r="A4871" s="315" t="s">
        <v>755</v>
      </c>
      <c r="B4871" s="315" t="s">
        <v>2095</v>
      </c>
      <c r="C4871" s="315" t="s">
        <v>2098</v>
      </c>
      <c r="D4871" s="316">
        <v>7.5</v>
      </c>
      <c r="E4871" s="317">
        <v>8286</v>
      </c>
      <c r="F4871" s="317">
        <v>6214.5</v>
      </c>
      <c r="G4871" s="318">
        <v>39574</v>
      </c>
      <c r="H4871" s="318">
        <v>38741</v>
      </c>
      <c r="I4871" s="318">
        <v>48183</v>
      </c>
      <c r="J4871" s="315"/>
      <c r="K4871" s="315">
        <v>8224</v>
      </c>
      <c r="L4871" s="315" t="s">
        <v>2169</v>
      </c>
      <c r="M4871" s="315" t="s">
        <v>1051</v>
      </c>
      <c r="N4871" s="315" t="s">
        <v>755</v>
      </c>
      <c r="O4871" s="315"/>
      <c r="P4871" s="315"/>
      <c r="Q4871" s="315"/>
    </row>
    <row r="4872" spans="1:17">
      <c r="A4872" s="315" t="s">
        <v>755</v>
      </c>
      <c r="B4872" s="315" t="s">
        <v>2095</v>
      </c>
      <c r="C4872" s="315" t="s">
        <v>2098</v>
      </c>
      <c r="D4872" s="316">
        <v>7.5</v>
      </c>
      <c r="E4872" s="317">
        <v>6243</v>
      </c>
      <c r="F4872" s="317">
        <v>3452.38</v>
      </c>
      <c r="G4872" s="318">
        <v>39570</v>
      </c>
      <c r="H4872" s="318">
        <v>39647</v>
      </c>
      <c r="I4872" s="318">
        <v>48944</v>
      </c>
      <c r="J4872" s="315"/>
      <c r="K4872" s="315">
        <v>9050</v>
      </c>
      <c r="L4872" s="315" t="s">
        <v>1023</v>
      </c>
      <c r="M4872" s="315" t="s">
        <v>1024</v>
      </c>
      <c r="N4872" s="315" t="s">
        <v>755</v>
      </c>
      <c r="O4872" s="315"/>
      <c r="P4872" s="315"/>
      <c r="Q4872" s="315"/>
    </row>
    <row r="4873" spans="1:17">
      <c r="A4873" s="315" t="s">
        <v>755</v>
      </c>
      <c r="B4873" s="315" t="s">
        <v>2095</v>
      </c>
      <c r="C4873" s="315" t="s">
        <v>2098</v>
      </c>
      <c r="D4873" s="316">
        <v>7.5</v>
      </c>
      <c r="E4873" s="317">
        <v>7834</v>
      </c>
      <c r="F4873" s="317">
        <v>5875.5</v>
      </c>
      <c r="G4873" s="318">
        <v>39570</v>
      </c>
      <c r="H4873" s="318">
        <v>39335</v>
      </c>
      <c r="I4873" s="318">
        <v>48549</v>
      </c>
      <c r="J4873" s="315"/>
      <c r="K4873" s="315">
        <v>8203</v>
      </c>
      <c r="L4873" s="315" t="s">
        <v>318</v>
      </c>
      <c r="M4873" s="315" t="s">
        <v>1051</v>
      </c>
      <c r="N4873" s="315" t="s">
        <v>755</v>
      </c>
      <c r="O4873" s="315"/>
      <c r="P4873" s="315"/>
      <c r="Q4873" s="315"/>
    </row>
    <row r="4874" spans="1:17">
      <c r="A4874" s="315" t="s">
        <v>750</v>
      </c>
      <c r="B4874" s="315" t="s">
        <v>2095</v>
      </c>
      <c r="C4874" s="315" t="s">
        <v>2098</v>
      </c>
      <c r="D4874" s="316">
        <v>7.5</v>
      </c>
      <c r="E4874" s="317">
        <v>6263</v>
      </c>
      <c r="F4874" s="317">
        <v>2731.36</v>
      </c>
      <c r="G4874" s="318">
        <v>39570</v>
      </c>
      <c r="H4874" s="318">
        <v>40897</v>
      </c>
      <c r="I4874" s="318">
        <v>50040</v>
      </c>
      <c r="J4874" s="315"/>
      <c r="K4874" s="315">
        <v>8421</v>
      </c>
      <c r="L4874" s="315" t="s">
        <v>2933</v>
      </c>
      <c r="M4874" s="315" t="s">
        <v>784</v>
      </c>
      <c r="N4874" s="315" t="s">
        <v>750</v>
      </c>
      <c r="O4874" s="315"/>
      <c r="P4874" s="315"/>
      <c r="Q4874" s="315"/>
    </row>
    <row r="4875" spans="1:17">
      <c r="A4875" s="315" t="s">
        <v>755</v>
      </c>
      <c r="B4875" s="315" t="s">
        <v>2095</v>
      </c>
      <c r="C4875" s="315" t="s">
        <v>2098</v>
      </c>
      <c r="D4875" s="316">
        <v>7.5</v>
      </c>
      <c r="E4875" s="317">
        <v>7941.2199999999993</v>
      </c>
      <c r="F4875" s="317">
        <v>5955.9400000000005</v>
      </c>
      <c r="G4875" s="318">
        <v>39570</v>
      </c>
      <c r="H4875" s="318">
        <v>39885</v>
      </c>
      <c r="I4875" s="318">
        <v>49309</v>
      </c>
      <c r="J4875" s="315"/>
      <c r="K4875" s="315">
        <v>9606</v>
      </c>
      <c r="L4875" s="315" t="s">
        <v>803</v>
      </c>
      <c r="M4875" s="315" t="s">
        <v>770</v>
      </c>
      <c r="N4875" s="315" t="s">
        <v>755</v>
      </c>
      <c r="O4875" s="315"/>
      <c r="P4875" s="315"/>
      <c r="Q4875" s="315"/>
    </row>
    <row r="4876" spans="1:17">
      <c r="A4876" s="315" t="s">
        <v>750</v>
      </c>
      <c r="B4876" s="315" t="s">
        <v>2095</v>
      </c>
      <c r="C4876" s="315" t="s">
        <v>2096</v>
      </c>
      <c r="D4876" s="316">
        <v>7.5</v>
      </c>
      <c r="E4876" s="317">
        <v>6805</v>
      </c>
      <c r="F4876" s="317">
        <v>5182.3</v>
      </c>
      <c r="G4876" s="318">
        <v>39570</v>
      </c>
      <c r="H4876" s="318">
        <v>39598</v>
      </c>
      <c r="I4876" s="318">
        <v>48944</v>
      </c>
      <c r="J4876" s="315"/>
      <c r="K4876" s="315">
        <v>4852</v>
      </c>
      <c r="L4876" s="315" t="s">
        <v>2187</v>
      </c>
      <c r="M4876" s="315" t="s">
        <v>776</v>
      </c>
      <c r="N4876" s="315" t="s">
        <v>750</v>
      </c>
      <c r="O4876" s="315"/>
      <c r="P4876" s="315"/>
      <c r="Q4876" s="315"/>
    </row>
    <row r="4877" spans="1:17">
      <c r="A4877" s="315" t="s">
        <v>750</v>
      </c>
      <c r="B4877" s="315" t="s">
        <v>2095</v>
      </c>
      <c r="C4877" s="315" t="s">
        <v>2098</v>
      </c>
      <c r="D4877" s="316">
        <v>7.5</v>
      </c>
      <c r="E4877" s="317">
        <v>5839</v>
      </c>
      <c r="F4877" s="317">
        <v>4054.87</v>
      </c>
      <c r="G4877" s="318">
        <v>39588</v>
      </c>
      <c r="H4877" s="318">
        <v>38817</v>
      </c>
      <c r="I4877" s="318">
        <v>48183</v>
      </c>
      <c r="J4877" s="315"/>
      <c r="K4877" s="315">
        <v>9435</v>
      </c>
      <c r="L4877" s="315" t="s">
        <v>3437</v>
      </c>
      <c r="M4877" s="315" t="s">
        <v>770</v>
      </c>
      <c r="N4877" s="315" t="s">
        <v>750</v>
      </c>
      <c r="O4877" s="315"/>
      <c r="P4877" s="315"/>
      <c r="Q4877" s="315"/>
    </row>
    <row r="4878" spans="1:17">
      <c r="A4878" s="315" t="s">
        <v>755</v>
      </c>
      <c r="B4878" s="315" t="s">
        <v>2095</v>
      </c>
      <c r="C4878" s="315" t="s">
        <v>2098</v>
      </c>
      <c r="D4878" s="316">
        <v>7.5</v>
      </c>
      <c r="E4878" s="317">
        <v>6724</v>
      </c>
      <c r="F4878" s="317">
        <v>2682.88</v>
      </c>
      <c r="G4878" s="318">
        <v>39597</v>
      </c>
      <c r="H4878" s="318">
        <v>41257</v>
      </c>
      <c r="I4878" s="318">
        <v>50405</v>
      </c>
      <c r="J4878" s="315"/>
      <c r="K4878" s="315">
        <v>2067</v>
      </c>
      <c r="L4878" s="315" t="s">
        <v>2280</v>
      </c>
      <c r="M4878" s="315" t="s">
        <v>758</v>
      </c>
      <c r="N4878" s="315" t="s">
        <v>755</v>
      </c>
      <c r="O4878" s="315"/>
      <c r="P4878" s="315"/>
      <c r="Q4878" s="315"/>
    </row>
    <row r="4879" spans="1:17">
      <c r="A4879" s="315" t="s">
        <v>755</v>
      </c>
      <c r="B4879" s="315" t="s">
        <v>2095</v>
      </c>
      <c r="C4879" s="315" t="s">
        <v>2098</v>
      </c>
      <c r="D4879" s="316">
        <v>7.5</v>
      </c>
      <c r="E4879" s="317">
        <v>8520</v>
      </c>
      <c r="F4879" s="317">
        <v>5239.8099999999995</v>
      </c>
      <c r="G4879" s="318">
        <v>39575</v>
      </c>
      <c r="H4879" s="318">
        <v>40315</v>
      </c>
      <c r="I4879" s="318">
        <v>49674</v>
      </c>
      <c r="J4879" s="315"/>
      <c r="K4879" s="315">
        <v>6835</v>
      </c>
      <c r="L4879" s="315" t="s">
        <v>3829</v>
      </c>
      <c r="M4879" s="315" t="s">
        <v>811</v>
      </c>
      <c r="N4879" s="315" t="s">
        <v>755</v>
      </c>
      <c r="O4879" s="315"/>
      <c r="P4879" s="315"/>
      <c r="Q4879" s="315"/>
    </row>
    <row r="4880" spans="1:17">
      <c r="A4880" s="315" t="s">
        <v>755</v>
      </c>
      <c r="B4880" s="315" t="s">
        <v>2095</v>
      </c>
      <c r="C4880" s="315" t="s">
        <v>2096</v>
      </c>
      <c r="D4880" s="316">
        <v>7.5</v>
      </c>
      <c r="E4880" s="317">
        <v>8117.01</v>
      </c>
      <c r="F4880" s="317">
        <v>3961.1</v>
      </c>
      <c r="G4880" s="318">
        <v>39721</v>
      </c>
      <c r="H4880" s="318">
        <v>41152</v>
      </c>
      <c r="I4880" s="318">
        <v>50405</v>
      </c>
      <c r="J4880" s="315"/>
      <c r="K4880" s="315">
        <v>8635</v>
      </c>
      <c r="L4880" s="315" t="s">
        <v>2186</v>
      </c>
      <c r="M4880" s="315" t="s">
        <v>784</v>
      </c>
      <c r="N4880" s="315" t="s">
        <v>755</v>
      </c>
      <c r="O4880" s="315"/>
      <c r="P4880" s="315"/>
      <c r="Q4880" s="315"/>
    </row>
    <row r="4881" spans="1:17">
      <c r="A4881" s="315" t="s">
        <v>755</v>
      </c>
      <c r="B4881" s="315" t="s">
        <v>2095</v>
      </c>
      <c r="C4881" s="315" t="s">
        <v>2096</v>
      </c>
      <c r="D4881" s="316">
        <v>7.5</v>
      </c>
      <c r="E4881" s="317">
        <v>7286</v>
      </c>
      <c r="F4881" s="317">
        <v>6557.4</v>
      </c>
      <c r="G4881" s="318">
        <v>39939</v>
      </c>
      <c r="H4881" s="318">
        <v>40030</v>
      </c>
      <c r="I4881" s="318">
        <v>49309</v>
      </c>
      <c r="J4881" s="315"/>
      <c r="K4881" s="315">
        <v>3800</v>
      </c>
      <c r="L4881" s="315" t="s">
        <v>3053</v>
      </c>
      <c r="M4881" s="315" t="s">
        <v>764</v>
      </c>
      <c r="N4881" s="315" t="s">
        <v>755</v>
      </c>
      <c r="O4881" s="315"/>
      <c r="P4881" s="315"/>
      <c r="Q4881" s="315"/>
    </row>
    <row r="4882" spans="1:17">
      <c r="A4882" s="315" t="s">
        <v>755</v>
      </c>
      <c r="B4882" s="315" t="s">
        <v>2095</v>
      </c>
      <c r="C4882" s="315" t="s">
        <v>2096</v>
      </c>
      <c r="D4882" s="316">
        <v>7.5</v>
      </c>
      <c r="E4882" s="317">
        <v>7024</v>
      </c>
      <c r="F4882" s="317">
        <v>3427.71</v>
      </c>
      <c r="G4882" s="318">
        <v>39975</v>
      </c>
      <c r="H4882" s="318">
        <v>41180</v>
      </c>
      <c r="I4882" s="318">
        <v>50405</v>
      </c>
      <c r="J4882" s="315"/>
      <c r="K4882" s="315">
        <v>3033</v>
      </c>
      <c r="L4882" s="315" t="s">
        <v>2432</v>
      </c>
      <c r="M4882" s="315" t="s">
        <v>764</v>
      </c>
      <c r="N4882" s="315" t="s">
        <v>755</v>
      </c>
      <c r="O4882" s="315"/>
      <c r="P4882" s="315"/>
      <c r="Q4882" s="315"/>
    </row>
    <row r="4883" spans="1:17">
      <c r="A4883" s="315" t="s">
        <v>755</v>
      </c>
      <c r="B4883" s="315" t="s">
        <v>2095</v>
      </c>
      <c r="C4883" s="315" t="s">
        <v>2098</v>
      </c>
      <c r="D4883" s="316">
        <v>7.5</v>
      </c>
      <c r="E4883" s="317">
        <v>7019.739999999998</v>
      </c>
      <c r="F4883" s="317">
        <v>2534.1099999999997</v>
      </c>
      <c r="G4883" s="318">
        <v>39979</v>
      </c>
      <c r="H4883" s="318">
        <v>41215</v>
      </c>
      <c r="I4883" s="318">
        <v>50405</v>
      </c>
      <c r="J4883" s="315"/>
      <c r="K4883" s="315">
        <v>8405</v>
      </c>
      <c r="L4883" s="315" t="s">
        <v>2085</v>
      </c>
      <c r="M4883" s="315" t="s">
        <v>784</v>
      </c>
      <c r="N4883" s="315" t="s">
        <v>755</v>
      </c>
      <c r="O4883" s="315"/>
      <c r="P4883" s="315"/>
      <c r="Q4883" s="315"/>
    </row>
    <row r="4884" spans="1:17">
      <c r="A4884" s="315" t="s">
        <v>755</v>
      </c>
      <c r="B4884" s="315" t="s">
        <v>2095</v>
      </c>
      <c r="C4884" s="315" t="s">
        <v>2096</v>
      </c>
      <c r="D4884" s="316">
        <v>7.5</v>
      </c>
      <c r="E4884" s="317">
        <v>7340</v>
      </c>
      <c r="F4884" s="317">
        <v>6606</v>
      </c>
      <c r="G4884" s="318">
        <v>39987</v>
      </c>
      <c r="H4884" s="318">
        <v>40109</v>
      </c>
      <c r="I4884" s="318">
        <v>49309</v>
      </c>
      <c r="J4884" s="315"/>
      <c r="K4884" s="315">
        <v>1020</v>
      </c>
      <c r="L4884" s="315" t="s">
        <v>3830</v>
      </c>
      <c r="M4884" s="315" t="s">
        <v>766</v>
      </c>
      <c r="N4884" s="315" t="s">
        <v>755</v>
      </c>
      <c r="O4884" s="315"/>
      <c r="P4884" s="315"/>
      <c r="Q4884" s="315"/>
    </row>
    <row r="4885" spans="1:17">
      <c r="A4885" s="315" t="s">
        <v>755</v>
      </c>
      <c r="B4885" s="315" t="s">
        <v>2095</v>
      </c>
      <c r="C4885" s="315" t="s">
        <v>2098</v>
      </c>
      <c r="D4885" s="316">
        <v>7.5</v>
      </c>
      <c r="E4885" s="317">
        <v>6325.97</v>
      </c>
      <c r="F4885" s="317">
        <v>2916.2700000000004</v>
      </c>
      <c r="G4885" s="318">
        <v>40048</v>
      </c>
      <c r="H4885" s="318">
        <v>40396</v>
      </c>
      <c r="I4885" s="318">
        <v>49674</v>
      </c>
      <c r="J4885" s="315"/>
      <c r="K4885" s="315">
        <v>3014</v>
      </c>
      <c r="L4885" s="315" t="s">
        <v>308</v>
      </c>
      <c r="M4885" s="315" t="s">
        <v>764</v>
      </c>
      <c r="N4885" s="315" t="s">
        <v>755</v>
      </c>
      <c r="O4885" s="315"/>
      <c r="P4885" s="315"/>
      <c r="Q4885" s="315"/>
    </row>
    <row r="4886" spans="1:17">
      <c r="A4886" s="315" t="s">
        <v>755</v>
      </c>
      <c r="B4886" s="315" t="s">
        <v>2095</v>
      </c>
      <c r="C4886" s="315" t="s">
        <v>2098</v>
      </c>
      <c r="D4886" s="316">
        <v>7.5</v>
      </c>
      <c r="E4886" s="317">
        <v>7304</v>
      </c>
      <c r="F4886" s="317">
        <v>3527.8299999999995</v>
      </c>
      <c r="G4886" s="318">
        <v>40156</v>
      </c>
      <c r="H4886" s="318">
        <v>40735</v>
      </c>
      <c r="I4886" s="318">
        <v>50040</v>
      </c>
      <c r="J4886" s="315"/>
      <c r="K4886" s="315">
        <v>1651</v>
      </c>
      <c r="L4886" s="315" t="s">
        <v>3831</v>
      </c>
      <c r="M4886" s="315" t="s">
        <v>761</v>
      </c>
      <c r="N4886" s="315" t="s">
        <v>755</v>
      </c>
      <c r="O4886" s="315"/>
      <c r="P4886" s="315"/>
      <c r="Q4886" s="315"/>
    </row>
    <row r="4887" spans="1:17">
      <c r="A4887" s="315" t="s">
        <v>755</v>
      </c>
      <c r="B4887" s="315" t="s">
        <v>2095</v>
      </c>
      <c r="C4887" s="315" t="s">
        <v>2098</v>
      </c>
      <c r="D4887" s="316">
        <v>7.5</v>
      </c>
      <c r="E4887" s="317">
        <v>6784.99</v>
      </c>
      <c r="F4887" s="317">
        <v>3195.7300000000005</v>
      </c>
      <c r="G4887" s="318">
        <v>40158</v>
      </c>
      <c r="H4887" s="318">
        <v>40240</v>
      </c>
      <c r="I4887" s="318">
        <v>49674</v>
      </c>
      <c r="J4887" s="315"/>
      <c r="K4887" s="315">
        <v>8123</v>
      </c>
      <c r="L4887" s="315" t="s">
        <v>3638</v>
      </c>
      <c r="M4887" s="315" t="s">
        <v>784</v>
      </c>
      <c r="N4887" s="315" t="s">
        <v>755</v>
      </c>
      <c r="O4887" s="315"/>
      <c r="P4887" s="315"/>
      <c r="Q4887" s="315"/>
    </row>
    <row r="4888" spans="1:17">
      <c r="A4888" s="315" t="s">
        <v>755</v>
      </c>
      <c r="B4888" s="315" t="s">
        <v>2095</v>
      </c>
      <c r="C4888" s="315" t="s">
        <v>2098</v>
      </c>
      <c r="D4888" s="316">
        <v>7.5</v>
      </c>
      <c r="E4888" s="317">
        <v>7111</v>
      </c>
      <c r="F4888" s="317">
        <v>2567.0599999999995</v>
      </c>
      <c r="G4888" s="318">
        <v>40182</v>
      </c>
      <c r="H4888" s="318">
        <v>41233</v>
      </c>
      <c r="I4888" s="318">
        <v>50405</v>
      </c>
      <c r="J4888" s="315"/>
      <c r="K4888" s="315">
        <v>5636</v>
      </c>
      <c r="L4888" s="315" t="s">
        <v>3094</v>
      </c>
      <c r="M4888" s="315" t="s">
        <v>776</v>
      </c>
      <c r="N4888" s="315" t="s">
        <v>755</v>
      </c>
      <c r="O4888" s="315"/>
      <c r="P4888" s="315"/>
      <c r="Q4888" s="315"/>
    </row>
    <row r="4889" spans="1:17">
      <c r="A4889" s="315" t="s">
        <v>755</v>
      </c>
      <c r="B4889" s="315" t="s">
        <v>2095</v>
      </c>
      <c r="C4889" s="315" t="s">
        <v>2098</v>
      </c>
      <c r="D4889" s="316">
        <v>7.5</v>
      </c>
      <c r="E4889" s="317">
        <v>6292</v>
      </c>
      <c r="F4889" s="317">
        <v>1925.35</v>
      </c>
      <c r="G4889" s="318">
        <v>40190</v>
      </c>
      <c r="H4889" s="318">
        <v>41670</v>
      </c>
      <c r="I4889" s="318">
        <v>51135</v>
      </c>
      <c r="J4889" s="315"/>
      <c r="K4889" s="315">
        <v>3638</v>
      </c>
      <c r="L4889" s="315" t="s">
        <v>2423</v>
      </c>
      <c r="M4889" s="315" t="s">
        <v>764</v>
      </c>
      <c r="N4889" s="315" t="s">
        <v>755</v>
      </c>
      <c r="O4889" s="315"/>
      <c r="P4889" s="315"/>
      <c r="Q4889" s="315"/>
    </row>
    <row r="4890" spans="1:17">
      <c r="A4890" s="315" t="s">
        <v>755</v>
      </c>
      <c r="B4890" s="315" t="s">
        <v>2095</v>
      </c>
      <c r="C4890" s="315" t="s">
        <v>2096</v>
      </c>
      <c r="D4890" s="316">
        <v>7.5</v>
      </c>
      <c r="E4890" s="317">
        <v>6733</v>
      </c>
      <c r="F4890" s="317">
        <v>4968.9500000000007</v>
      </c>
      <c r="G4890" s="318">
        <v>40287</v>
      </c>
      <c r="H4890" s="318">
        <v>40333</v>
      </c>
      <c r="I4890" s="318">
        <v>49674</v>
      </c>
      <c r="J4890" s="315"/>
      <c r="K4890" s="315">
        <v>3412</v>
      </c>
      <c r="L4890" s="315" t="s">
        <v>2952</v>
      </c>
      <c r="M4890" s="315" t="s">
        <v>764</v>
      </c>
      <c r="N4890" s="315" t="s">
        <v>755</v>
      </c>
      <c r="O4890" s="315"/>
      <c r="P4890" s="315"/>
      <c r="Q4890" s="315"/>
    </row>
    <row r="4891" spans="1:17">
      <c r="A4891" s="315" t="s">
        <v>755</v>
      </c>
      <c r="B4891" s="315" t="s">
        <v>2095</v>
      </c>
      <c r="C4891" s="315" t="s">
        <v>2096</v>
      </c>
      <c r="D4891" s="316">
        <v>7.5</v>
      </c>
      <c r="E4891" s="317">
        <v>5430</v>
      </c>
      <c r="F4891" s="317">
        <v>4007.3500000000004</v>
      </c>
      <c r="G4891" s="318">
        <v>40303</v>
      </c>
      <c r="H4891" s="318">
        <v>40527</v>
      </c>
      <c r="I4891" s="318">
        <v>49674</v>
      </c>
      <c r="J4891" s="315"/>
      <c r="K4891" s="315">
        <v>2563</v>
      </c>
      <c r="L4891" s="315" t="s">
        <v>3832</v>
      </c>
      <c r="M4891" s="315" t="s">
        <v>764</v>
      </c>
      <c r="N4891" s="315" t="s">
        <v>755</v>
      </c>
      <c r="O4891" s="315"/>
      <c r="P4891" s="315"/>
      <c r="Q4891" s="315"/>
    </row>
    <row r="4892" spans="1:17">
      <c r="A4892" s="315" t="s">
        <v>755</v>
      </c>
      <c r="B4892" s="315" t="s">
        <v>2095</v>
      </c>
      <c r="C4892" s="315" t="s">
        <v>2098</v>
      </c>
      <c r="D4892" s="316">
        <v>7.5</v>
      </c>
      <c r="E4892" s="317">
        <v>7663</v>
      </c>
      <c r="F4892" s="317">
        <v>3701.23</v>
      </c>
      <c r="G4892" s="318">
        <v>40444</v>
      </c>
      <c r="H4892" s="318">
        <v>40579</v>
      </c>
      <c r="I4892" s="318">
        <v>50040</v>
      </c>
      <c r="J4892" s="315"/>
      <c r="K4892" s="315">
        <v>9050</v>
      </c>
      <c r="L4892" s="315" t="s">
        <v>1023</v>
      </c>
      <c r="M4892" s="315" t="s">
        <v>1024</v>
      </c>
      <c r="N4892" s="315" t="s">
        <v>755</v>
      </c>
      <c r="O4892" s="315"/>
      <c r="P4892" s="315"/>
      <c r="Q4892" s="315"/>
    </row>
    <row r="4893" spans="1:17">
      <c r="A4893" s="315" t="s">
        <v>755</v>
      </c>
      <c r="B4893" s="315" t="s">
        <v>2095</v>
      </c>
      <c r="C4893" s="315" t="s">
        <v>2096</v>
      </c>
      <c r="D4893" s="316">
        <v>7.5</v>
      </c>
      <c r="E4893" s="317">
        <v>7625</v>
      </c>
      <c r="F4893" s="317">
        <v>5627.25</v>
      </c>
      <c r="G4893" s="318">
        <v>40476</v>
      </c>
      <c r="H4893" s="318">
        <v>40539</v>
      </c>
      <c r="I4893" s="318">
        <v>49674</v>
      </c>
      <c r="J4893" s="315"/>
      <c r="K4893" s="315">
        <v>4717</v>
      </c>
      <c r="L4893" s="315" t="s">
        <v>2674</v>
      </c>
      <c r="M4893" s="315" t="s">
        <v>1296</v>
      </c>
      <c r="N4893" s="315" t="s">
        <v>755</v>
      </c>
      <c r="O4893" s="315"/>
      <c r="P4893" s="315"/>
      <c r="Q4893" s="315"/>
    </row>
    <row r="4894" spans="1:17">
      <c r="A4894" s="315" t="s">
        <v>755</v>
      </c>
      <c r="B4894" s="315" t="s">
        <v>2095</v>
      </c>
      <c r="C4894" s="315" t="s">
        <v>2098</v>
      </c>
      <c r="D4894" s="316">
        <v>7.5</v>
      </c>
      <c r="E4894" s="317">
        <v>8196</v>
      </c>
      <c r="F4894" s="317">
        <v>3958.68</v>
      </c>
      <c r="G4894" s="318">
        <v>40512</v>
      </c>
      <c r="H4894" s="318">
        <v>40585</v>
      </c>
      <c r="I4894" s="318">
        <v>50040</v>
      </c>
      <c r="J4894" s="315"/>
      <c r="K4894" s="315">
        <v>5103</v>
      </c>
      <c r="L4894" s="315" t="s">
        <v>3059</v>
      </c>
      <c r="M4894" s="315" t="s">
        <v>776</v>
      </c>
      <c r="N4894" s="315" t="s">
        <v>755</v>
      </c>
      <c r="O4894" s="315"/>
      <c r="P4894" s="315"/>
      <c r="Q4894" s="315"/>
    </row>
    <row r="4895" spans="1:17">
      <c r="A4895" s="315" t="s">
        <v>755</v>
      </c>
      <c r="B4895" s="315" t="s">
        <v>2095</v>
      </c>
      <c r="C4895" s="315" t="s">
        <v>2098</v>
      </c>
      <c r="D4895" s="316">
        <v>7.5</v>
      </c>
      <c r="E4895" s="317">
        <v>8774</v>
      </c>
      <c r="F4895" s="317">
        <v>2912.9700000000003</v>
      </c>
      <c r="G4895" s="318">
        <v>40529</v>
      </c>
      <c r="H4895" s="318">
        <v>41411</v>
      </c>
      <c r="I4895" s="318">
        <v>50770</v>
      </c>
      <c r="J4895" s="315"/>
      <c r="K4895" s="315">
        <v>1149</v>
      </c>
      <c r="L4895" s="315" t="s">
        <v>3562</v>
      </c>
      <c r="M4895" s="315" t="s">
        <v>766</v>
      </c>
      <c r="N4895" s="315" t="s">
        <v>755</v>
      </c>
      <c r="O4895" s="315"/>
      <c r="P4895" s="315"/>
      <c r="Q4895" s="315"/>
    </row>
    <row r="4896" spans="1:17">
      <c r="A4896" s="315" t="s">
        <v>750</v>
      </c>
      <c r="B4896" s="315" t="s">
        <v>2095</v>
      </c>
      <c r="C4896" s="315" t="s">
        <v>2096</v>
      </c>
      <c r="D4896" s="316">
        <v>7.5</v>
      </c>
      <c r="E4896" s="317">
        <v>826.99</v>
      </c>
      <c r="F4896" s="317">
        <v>489.58</v>
      </c>
      <c r="G4896" s="318">
        <v>40642</v>
      </c>
      <c r="H4896" s="318">
        <v>40884</v>
      </c>
      <c r="I4896" s="318">
        <v>50040</v>
      </c>
      <c r="J4896" s="315"/>
      <c r="K4896" s="315">
        <v>8626</v>
      </c>
      <c r="L4896" s="315" t="s">
        <v>3578</v>
      </c>
      <c r="M4896" s="315" t="s">
        <v>784</v>
      </c>
      <c r="N4896" s="315" t="s">
        <v>750</v>
      </c>
      <c r="O4896" s="315"/>
      <c r="P4896" s="315"/>
      <c r="Q4896" s="315"/>
    </row>
    <row r="4897" spans="1:17">
      <c r="A4897" s="315" t="s">
        <v>755</v>
      </c>
      <c r="B4897" s="315" t="s">
        <v>2095</v>
      </c>
      <c r="C4897" s="315" t="s">
        <v>2098</v>
      </c>
      <c r="D4897" s="316">
        <v>7.5</v>
      </c>
      <c r="E4897" s="317">
        <v>7090</v>
      </c>
      <c r="F4897" s="317">
        <v>3225.9599999999996</v>
      </c>
      <c r="G4897" s="318">
        <v>40647</v>
      </c>
      <c r="H4897" s="318">
        <v>40759</v>
      </c>
      <c r="I4897" s="318">
        <v>50040</v>
      </c>
      <c r="J4897" s="315"/>
      <c r="K4897" s="315">
        <v>5330</v>
      </c>
      <c r="L4897" s="315" t="s">
        <v>1187</v>
      </c>
      <c r="M4897" s="315" t="s">
        <v>776</v>
      </c>
      <c r="N4897" s="315" t="s">
        <v>755</v>
      </c>
      <c r="O4897" s="315"/>
      <c r="P4897" s="315"/>
      <c r="Q4897" s="315"/>
    </row>
    <row r="4898" spans="1:17">
      <c r="A4898" s="315" t="s">
        <v>755</v>
      </c>
      <c r="B4898" s="315" t="s">
        <v>2095</v>
      </c>
      <c r="C4898" s="315" t="s">
        <v>2098</v>
      </c>
      <c r="D4898" s="316">
        <v>7.5</v>
      </c>
      <c r="E4898" s="317">
        <v>7846</v>
      </c>
      <c r="F4898" s="317">
        <v>3789.6400000000003</v>
      </c>
      <c r="G4898" s="318">
        <v>40676</v>
      </c>
      <c r="H4898" s="318">
        <v>40795</v>
      </c>
      <c r="I4898" s="318">
        <v>50040</v>
      </c>
      <c r="J4898" s="315"/>
      <c r="K4898" s="315">
        <v>8733</v>
      </c>
      <c r="L4898" s="315" t="s">
        <v>799</v>
      </c>
      <c r="M4898" s="315" t="s">
        <v>770</v>
      </c>
      <c r="N4898" s="315" t="s">
        <v>755</v>
      </c>
      <c r="O4898" s="315"/>
      <c r="P4898" s="315"/>
      <c r="Q4898" s="315"/>
    </row>
    <row r="4899" spans="1:17">
      <c r="A4899" s="315" t="s">
        <v>755</v>
      </c>
      <c r="B4899" s="315" t="s">
        <v>2095</v>
      </c>
      <c r="C4899" s="315" t="s">
        <v>2098</v>
      </c>
      <c r="D4899" s="316">
        <v>7.5</v>
      </c>
      <c r="E4899" s="317">
        <v>8741</v>
      </c>
      <c r="F4899" s="317">
        <v>4221.91</v>
      </c>
      <c r="G4899" s="318">
        <v>40688</v>
      </c>
      <c r="H4899" s="318">
        <v>40731</v>
      </c>
      <c r="I4899" s="318">
        <v>50040</v>
      </c>
      <c r="J4899" s="315"/>
      <c r="K4899" s="315">
        <v>8636</v>
      </c>
      <c r="L4899" s="315" t="s">
        <v>844</v>
      </c>
      <c r="M4899" s="315" t="s">
        <v>784</v>
      </c>
      <c r="N4899" s="315" t="s">
        <v>755</v>
      </c>
      <c r="O4899" s="315"/>
      <c r="P4899" s="315"/>
      <c r="Q4899" s="315"/>
    </row>
    <row r="4900" spans="1:17">
      <c r="A4900" s="315" t="s">
        <v>755</v>
      </c>
      <c r="B4900" s="315" t="s">
        <v>2095</v>
      </c>
      <c r="C4900" s="315" t="s">
        <v>2098</v>
      </c>
      <c r="D4900" s="316">
        <v>7.5</v>
      </c>
      <c r="E4900" s="317">
        <v>5607</v>
      </c>
      <c r="F4900" s="317">
        <v>2708.18</v>
      </c>
      <c r="G4900" s="318">
        <v>40694</v>
      </c>
      <c r="H4900" s="318">
        <v>40714</v>
      </c>
      <c r="I4900" s="318">
        <v>50040</v>
      </c>
      <c r="J4900" s="315"/>
      <c r="K4900" s="315">
        <v>1225</v>
      </c>
      <c r="L4900" s="315" t="s">
        <v>2213</v>
      </c>
      <c r="M4900" s="315" t="s">
        <v>1827</v>
      </c>
      <c r="N4900" s="315" t="s">
        <v>755</v>
      </c>
      <c r="O4900" s="315"/>
      <c r="P4900" s="315"/>
      <c r="Q4900" s="315"/>
    </row>
    <row r="4901" spans="1:17">
      <c r="A4901" s="315" t="s">
        <v>755</v>
      </c>
      <c r="B4901" s="315" t="s">
        <v>2095</v>
      </c>
      <c r="C4901" s="315" t="s">
        <v>2098</v>
      </c>
      <c r="D4901" s="316">
        <v>7.5</v>
      </c>
      <c r="E4901" s="317">
        <v>5079</v>
      </c>
      <c r="F4901" s="317">
        <v>2453.16</v>
      </c>
      <c r="G4901" s="318">
        <v>40703</v>
      </c>
      <c r="H4901" s="318">
        <v>40788</v>
      </c>
      <c r="I4901" s="318">
        <v>50040</v>
      </c>
      <c r="J4901" s="315"/>
      <c r="K4901" s="315">
        <v>6037</v>
      </c>
      <c r="L4901" s="315" t="s">
        <v>1571</v>
      </c>
      <c r="M4901" s="315" t="s">
        <v>788</v>
      </c>
      <c r="N4901" s="315" t="s">
        <v>755</v>
      </c>
      <c r="O4901" s="315"/>
      <c r="P4901" s="315"/>
      <c r="Q4901" s="315"/>
    </row>
    <row r="4902" spans="1:17">
      <c r="A4902" s="315" t="s">
        <v>755</v>
      </c>
      <c r="B4902" s="315" t="s">
        <v>2095</v>
      </c>
      <c r="C4902" s="315" t="s">
        <v>2096</v>
      </c>
      <c r="D4902" s="316">
        <v>7.5</v>
      </c>
      <c r="E4902" s="317">
        <v>7543</v>
      </c>
      <c r="F4902" s="317">
        <v>4465.45</v>
      </c>
      <c r="G4902" s="318">
        <v>40718</v>
      </c>
      <c r="H4902" s="318">
        <v>40889</v>
      </c>
      <c r="I4902" s="318">
        <v>50040</v>
      </c>
      <c r="J4902" s="315"/>
      <c r="K4902" s="315">
        <v>1955</v>
      </c>
      <c r="L4902" s="315" t="s">
        <v>2236</v>
      </c>
      <c r="M4902" s="315" t="s">
        <v>754</v>
      </c>
      <c r="N4902" s="315" t="s">
        <v>755</v>
      </c>
      <c r="O4902" s="315"/>
      <c r="P4902" s="315"/>
      <c r="Q4902" s="315"/>
    </row>
    <row r="4903" spans="1:17">
      <c r="A4903" s="315" t="s">
        <v>750</v>
      </c>
      <c r="B4903" s="315" t="s">
        <v>2095</v>
      </c>
      <c r="C4903" s="315" t="s">
        <v>2096</v>
      </c>
      <c r="D4903" s="316">
        <v>7.5</v>
      </c>
      <c r="E4903" s="317">
        <v>7928</v>
      </c>
      <c r="F4903" s="317">
        <v>3868.8700000000003</v>
      </c>
      <c r="G4903" s="318">
        <v>40701</v>
      </c>
      <c r="H4903" s="318">
        <v>41179</v>
      </c>
      <c r="I4903" s="318">
        <v>50405</v>
      </c>
      <c r="J4903" s="315"/>
      <c r="K4903" s="315">
        <v>3302</v>
      </c>
      <c r="L4903" s="315" t="s">
        <v>2808</v>
      </c>
      <c r="M4903" s="315" t="s">
        <v>764</v>
      </c>
      <c r="N4903" s="315" t="s">
        <v>750</v>
      </c>
      <c r="O4903" s="315"/>
      <c r="P4903" s="315"/>
      <c r="Q4903" s="315"/>
    </row>
    <row r="4904" spans="1:17">
      <c r="A4904" s="315" t="s">
        <v>755</v>
      </c>
      <c r="B4904" s="315" t="s">
        <v>2095</v>
      </c>
      <c r="C4904" s="315" t="s">
        <v>2098</v>
      </c>
      <c r="D4904" s="316">
        <v>7.5</v>
      </c>
      <c r="E4904" s="317">
        <v>8148</v>
      </c>
      <c r="F4904" s="317">
        <v>3935.4800000000005</v>
      </c>
      <c r="G4904" s="318">
        <v>40739</v>
      </c>
      <c r="H4904" s="318">
        <v>40863</v>
      </c>
      <c r="I4904" s="318">
        <v>50040</v>
      </c>
      <c r="J4904" s="315"/>
      <c r="K4904" s="315">
        <v>8706</v>
      </c>
      <c r="L4904" s="315" t="s">
        <v>3058</v>
      </c>
      <c r="M4904" s="315" t="s">
        <v>784</v>
      </c>
      <c r="N4904" s="315" t="s">
        <v>755</v>
      </c>
      <c r="O4904" s="315"/>
      <c r="P4904" s="315"/>
      <c r="Q4904" s="315"/>
    </row>
    <row r="4905" spans="1:17">
      <c r="A4905" s="315" t="s">
        <v>755</v>
      </c>
      <c r="B4905" s="315" t="s">
        <v>2095</v>
      </c>
      <c r="C4905" s="315" t="s">
        <v>2096</v>
      </c>
      <c r="D4905" s="316">
        <v>7.5</v>
      </c>
      <c r="E4905" s="317">
        <v>6711</v>
      </c>
      <c r="F4905" s="317">
        <v>3972.9</v>
      </c>
      <c r="G4905" s="318">
        <v>40758</v>
      </c>
      <c r="H4905" s="318">
        <v>40886</v>
      </c>
      <c r="I4905" s="318">
        <v>50040</v>
      </c>
      <c r="J4905" s="315"/>
      <c r="K4905" s="315">
        <v>4466</v>
      </c>
      <c r="L4905" s="315" t="s">
        <v>1639</v>
      </c>
      <c r="M4905" s="315" t="s">
        <v>1484</v>
      </c>
      <c r="N4905" s="315" t="s">
        <v>755</v>
      </c>
      <c r="O4905" s="315"/>
      <c r="P4905" s="315"/>
      <c r="Q4905" s="315"/>
    </row>
    <row r="4906" spans="1:17">
      <c r="A4906" s="315" t="s">
        <v>755</v>
      </c>
      <c r="B4906" s="315" t="s">
        <v>2095</v>
      </c>
      <c r="C4906" s="315" t="s">
        <v>2096</v>
      </c>
      <c r="D4906" s="316">
        <v>7.5</v>
      </c>
      <c r="E4906" s="317">
        <v>6053</v>
      </c>
      <c r="F4906" s="317">
        <v>3583.37</v>
      </c>
      <c r="G4906" s="318">
        <v>40777</v>
      </c>
      <c r="H4906" s="318">
        <v>40872</v>
      </c>
      <c r="I4906" s="318">
        <v>50040</v>
      </c>
      <c r="J4906" s="315"/>
      <c r="K4906" s="315">
        <v>1726</v>
      </c>
      <c r="L4906" s="315" t="s">
        <v>3573</v>
      </c>
      <c r="M4906" s="315" t="s">
        <v>761</v>
      </c>
      <c r="N4906" s="315" t="s">
        <v>755</v>
      </c>
      <c r="O4906" s="315"/>
      <c r="P4906" s="315"/>
      <c r="Q4906" s="315"/>
    </row>
    <row r="4907" spans="1:17">
      <c r="A4907" s="315" t="s">
        <v>755</v>
      </c>
      <c r="B4907" s="315" t="s">
        <v>2095</v>
      </c>
      <c r="C4907" s="315" t="s">
        <v>2098</v>
      </c>
      <c r="D4907" s="316">
        <v>7.5</v>
      </c>
      <c r="E4907" s="317">
        <v>12213.24</v>
      </c>
      <c r="F4907" s="317">
        <v>5898.9900000000016</v>
      </c>
      <c r="G4907" s="318">
        <v>40784</v>
      </c>
      <c r="H4907" s="318">
        <v>40882</v>
      </c>
      <c r="I4907" s="318">
        <v>50040</v>
      </c>
      <c r="J4907" s="315"/>
      <c r="K4907" s="315">
        <v>4123</v>
      </c>
      <c r="L4907" s="315" t="s">
        <v>2299</v>
      </c>
      <c r="M4907" s="315" t="s">
        <v>1484</v>
      </c>
      <c r="N4907" s="315" t="s">
        <v>755</v>
      </c>
      <c r="O4907" s="315"/>
      <c r="P4907" s="315"/>
      <c r="Q4907" s="315"/>
    </row>
    <row r="4908" spans="1:17">
      <c r="A4908" s="315" t="s">
        <v>755</v>
      </c>
      <c r="B4908" s="315" t="s">
        <v>2095</v>
      </c>
      <c r="C4908" s="315" t="s">
        <v>2098</v>
      </c>
      <c r="D4908" s="316">
        <v>7.5</v>
      </c>
      <c r="E4908" s="317">
        <v>7274.8599999999988</v>
      </c>
      <c r="F4908" s="317">
        <v>3513.76</v>
      </c>
      <c r="G4908" s="318">
        <v>40789</v>
      </c>
      <c r="H4908" s="318">
        <v>40864</v>
      </c>
      <c r="I4908" s="318">
        <v>50040</v>
      </c>
      <c r="J4908" s="315"/>
      <c r="K4908" s="315">
        <v>9205</v>
      </c>
      <c r="L4908" s="315" t="s">
        <v>2698</v>
      </c>
      <c r="M4908" s="315" t="s">
        <v>770</v>
      </c>
      <c r="N4908" s="315" t="s">
        <v>755</v>
      </c>
      <c r="O4908" s="315"/>
      <c r="P4908" s="315"/>
      <c r="Q4908" s="315"/>
    </row>
    <row r="4909" spans="1:17">
      <c r="A4909" s="315" t="s">
        <v>755</v>
      </c>
      <c r="B4909" s="315" t="s">
        <v>2095</v>
      </c>
      <c r="C4909" s="315" t="s">
        <v>2098</v>
      </c>
      <c r="D4909" s="316">
        <v>7.5</v>
      </c>
      <c r="E4909" s="317">
        <v>9576</v>
      </c>
      <c r="F4909" s="317">
        <v>3820.83</v>
      </c>
      <c r="G4909" s="318">
        <v>40806</v>
      </c>
      <c r="H4909" s="318">
        <v>41166</v>
      </c>
      <c r="I4909" s="318">
        <v>50405</v>
      </c>
      <c r="J4909" s="315"/>
      <c r="K4909" s="315">
        <v>3628</v>
      </c>
      <c r="L4909" s="315" t="s">
        <v>2172</v>
      </c>
      <c r="M4909" s="315" t="s">
        <v>764</v>
      </c>
      <c r="N4909" s="315" t="s">
        <v>755</v>
      </c>
      <c r="O4909" s="315"/>
      <c r="P4909" s="315"/>
      <c r="Q4909" s="315"/>
    </row>
    <row r="4910" spans="1:17">
      <c r="A4910" s="315" t="s">
        <v>755</v>
      </c>
      <c r="B4910" s="315" t="s">
        <v>2095</v>
      </c>
      <c r="C4910" s="315" t="s">
        <v>2098</v>
      </c>
      <c r="D4910" s="316">
        <v>7.5</v>
      </c>
      <c r="E4910" s="317">
        <v>3467.94</v>
      </c>
      <c r="F4910" s="317">
        <v>1675.01</v>
      </c>
      <c r="G4910" s="318">
        <v>40821</v>
      </c>
      <c r="H4910" s="318">
        <v>40875</v>
      </c>
      <c r="I4910" s="318">
        <v>50040</v>
      </c>
      <c r="J4910" s="315"/>
      <c r="K4910" s="315">
        <v>4207</v>
      </c>
      <c r="L4910" s="315" t="s">
        <v>3833</v>
      </c>
      <c r="M4910" s="315" t="s">
        <v>1484</v>
      </c>
      <c r="N4910" s="315" t="s">
        <v>755</v>
      </c>
      <c r="O4910" s="315"/>
      <c r="P4910" s="315"/>
      <c r="Q4910" s="315"/>
    </row>
    <row r="4911" spans="1:17">
      <c r="A4911" s="315" t="s">
        <v>755</v>
      </c>
      <c r="B4911" s="315" t="s">
        <v>2095</v>
      </c>
      <c r="C4911" s="315" t="s">
        <v>2098</v>
      </c>
      <c r="D4911" s="316">
        <v>7.5</v>
      </c>
      <c r="E4911" s="317">
        <v>4120</v>
      </c>
      <c r="F4911" s="317">
        <v>1989.96</v>
      </c>
      <c r="G4911" s="318">
        <v>40835</v>
      </c>
      <c r="H4911" s="318">
        <v>40893</v>
      </c>
      <c r="I4911" s="318">
        <v>50040</v>
      </c>
      <c r="J4911" s="315"/>
      <c r="K4911" s="315">
        <v>3052</v>
      </c>
      <c r="L4911" s="315" t="s">
        <v>2216</v>
      </c>
      <c r="M4911" s="315" t="s">
        <v>764</v>
      </c>
      <c r="N4911" s="315" t="s">
        <v>755</v>
      </c>
      <c r="O4911" s="315"/>
      <c r="P4911" s="315"/>
      <c r="Q4911" s="315"/>
    </row>
    <row r="4912" spans="1:17">
      <c r="A4912" s="315" t="s">
        <v>755</v>
      </c>
      <c r="B4912" s="315" t="s">
        <v>2095</v>
      </c>
      <c r="C4912" s="315" t="s">
        <v>2096</v>
      </c>
      <c r="D4912" s="316">
        <v>7.52</v>
      </c>
      <c r="E4912" s="317">
        <v>4171</v>
      </c>
      <c r="F4912" s="317">
        <v>1785.19</v>
      </c>
      <c r="G4912" s="318">
        <v>40833</v>
      </c>
      <c r="H4912" s="318">
        <v>41266</v>
      </c>
      <c r="I4912" s="318">
        <v>50405</v>
      </c>
      <c r="J4912" s="315"/>
      <c r="K4912" s="315">
        <v>3800</v>
      </c>
      <c r="L4912" s="315" t="s">
        <v>2572</v>
      </c>
      <c r="M4912" s="315" t="s">
        <v>764</v>
      </c>
      <c r="N4912" s="315" t="s">
        <v>755</v>
      </c>
      <c r="O4912" s="315"/>
      <c r="P4912" s="315"/>
      <c r="Q4912" s="315"/>
    </row>
    <row r="4913" spans="1:17">
      <c r="A4913" s="315" t="s">
        <v>755</v>
      </c>
      <c r="B4913" s="315" t="s">
        <v>2095</v>
      </c>
      <c r="C4913" s="315" t="s">
        <v>2098</v>
      </c>
      <c r="D4913" s="316">
        <v>7.52</v>
      </c>
      <c r="E4913" s="317">
        <v>8953</v>
      </c>
      <c r="F4913" s="317">
        <v>4324.3100000000004</v>
      </c>
      <c r="G4913" s="318">
        <v>40758</v>
      </c>
      <c r="H4913" s="318">
        <v>40886</v>
      </c>
      <c r="I4913" s="318">
        <v>50040</v>
      </c>
      <c r="J4913" s="315"/>
      <c r="K4913" s="315">
        <v>7012</v>
      </c>
      <c r="L4913" s="315" t="s">
        <v>2691</v>
      </c>
      <c r="M4913" s="315" t="s">
        <v>966</v>
      </c>
      <c r="N4913" s="315" t="s">
        <v>755</v>
      </c>
      <c r="O4913" s="315"/>
      <c r="P4913" s="315"/>
      <c r="Q4913" s="315"/>
    </row>
    <row r="4914" spans="1:17">
      <c r="A4914" s="315" t="s">
        <v>755</v>
      </c>
      <c r="B4914" s="315" t="s">
        <v>2095</v>
      </c>
      <c r="C4914" s="315" t="s">
        <v>2096</v>
      </c>
      <c r="D4914" s="316">
        <v>7.52</v>
      </c>
      <c r="E4914" s="317">
        <v>6731</v>
      </c>
      <c r="F4914" s="317">
        <v>3984.75</v>
      </c>
      <c r="G4914" s="318">
        <v>40791</v>
      </c>
      <c r="H4914" s="318">
        <v>40871</v>
      </c>
      <c r="I4914" s="318">
        <v>50040</v>
      </c>
      <c r="J4914" s="315"/>
      <c r="K4914" s="315">
        <v>8835</v>
      </c>
      <c r="L4914" s="315" t="s">
        <v>3105</v>
      </c>
      <c r="M4914" s="315" t="s">
        <v>1388</v>
      </c>
      <c r="N4914" s="315" t="s">
        <v>755</v>
      </c>
      <c r="O4914" s="315"/>
      <c r="P4914" s="315"/>
      <c r="Q4914" s="315"/>
    </row>
    <row r="4915" spans="1:17">
      <c r="A4915" s="315" t="s">
        <v>755</v>
      </c>
      <c r="B4915" s="315" t="s">
        <v>2095</v>
      </c>
      <c r="C4915" s="315" t="s">
        <v>2098</v>
      </c>
      <c r="D4915" s="316">
        <v>7.52</v>
      </c>
      <c r="E4915" s="317">
        <v>7233</v>
      </c>
      <c r="F4915" s="317">
        <v>2885.9600000000005</v>
      </c>
      <c r="G4915" s="318">
        <v>40800</v>
      </c>
      <c r="H4915" s="318">
        <v>41151</v>
      </c>
      <c r="I4915" s="318">
        <v>50405</v>
      </c>
      <c r="J4915" s="315"/>
      <c r="K4915" s="315">
        <v>6929</v>
      </c>
      <c r="L4915" s="315" t="s">
        <v>3834</v>
      </c>
      <c r="M4915" s="315" t="s">
        <v>811</v>
      </c>
      <c r="N4915" s="315" t="s">
        <v>755</v>
      </c>
      <c r="O4915" s="315"/>
      <c r="P4915" s="315"/>
      <c r="Q4915" s="315"/>
    </row>
    <row r="4916" spans="1:17">
      <c r="A4916" s="315" t="s">
        <v>755</v>
      </c>
      <c r="B4916" s="315" t="s">
        <v>2095</v>
      </c>
      <c r="C4916" s="315" t="s">
        <v>2096</v>
      </c>
      <c r="D4916" s="316">
        <v>7.54</v>
      </c>
      <c r="E4916" s="317">
        <v>7374</v>
      </c>
      <c r="F4916" s="317">
        <v>2241.69</v>
      </c>
      <c r="G4916" s="318">
        <v>40598</v>
      </c>
      <c r="H4916" s="318">
        <v>42046</v>
      </c>
      <c r="I4916" s="318">
        <v>49674</v>
      </c>
      <c r="J4916" s="315"/>
      <c r="K4916" s="315">
        <v>3933</v>
      </c>
      <c r="L4916" s="315" t="s">
        <v>3764</v>
      </c>
      <c r="M4916" s="315" t="s">
        <v>754</v>
      </c>
      <c r="N4916" s="315" t="s">
        <v>755</v>
      </c>
      <c r="O4916" s="315"/>
      <c r="P4916" s="315"/>
      <c r="Q4916" s="315"/>
    </row>
    <row r="4917" spans="1:17">
      <c r="A4917" s="315" t="s">
        <v>750</v>
      </c>
      <c r="B4917" s="315" t="s">
        <v>2095</v>
      </c>
      <c r="C4917" s="315" t="s">
        <v>2098</v>
      </c>
      <c r="D4917" s="316">
        <v>7.56</v>
      </c>
      <c r="E4917" s="317">
        <v>7175</v>
      </c>
      <c r="F4917" s="317">
        <v>3208.81</v>
      </c>
      <c r="G4917" s="318">
        <v>40667</v>
      </c>
      <c r="H4917" s="318">
        <v>40585</v>
      </c>
      <c r="I4917" s="318">
        <v>50040</v>
      </c>
      <c r="J4917" s="315"/>
      <c r="K4917" s="315">
        <v>1951</v>
      </c>
      <c r="L4917" s="315" t="s">
        <v>1622</v>
      </c>
      <c r="M4917" s="315" t="s">
        <v>754</v>
      </c>
      <c r="N4917" s="315" t="s">
        <v>750</v>
      </c>
      <c r="O4917" s="315"/>
      <c r="P4917" s="315"/>
      <c r="Q4917" s="315"/>
    </row>
    <row r="4918" spans="1:17">
      <c r="A4918" s="315" t="s">
        <v>755</v>
      </c>
      <c r="B4918" s="315" t="s">
        <v>2095</v>
      </c>
      <c r="C4918" s="315" t="s">
        <v>2098</v>
      </c>
      <c r="D4918" s="316">
        <v>7.56</v>
      </c>
      <c r="E4918" s="317">
        <v>3349</v>
      </c>
      <c r="F4918" s="317">
        <v>884.1400000000001</v>
      </c>
      <c r="G4918" s="318">
        <v>40827</v>
      </c>
      <c r="H4918" s="318">
        <v>41991</v>
      </c>
      <c r="I4918" s="318">
        <v>49309</v>
      </c>
      <c r="J4918" s="315"/>
      <c r="K4918" s="315">
        <v>9436</v>
      </c>
      <c r="L4918" s="315" t="s">
        <v>3167</v>
      </c>
      <c r="M4918" s="315" t="s">
        <v>770</v>
      </c>
      <c r="N4918" s="315" t="s">
        <v>755</v>
      </c>
      <c r="O4918" s="315"/>
      <c r="P4918" s="315"/>
      <c r="Q4918" s="315"/>
    </row>
    <row r="4919" spans="1:17">
      <c r="A4919" s="315" t="s">
        <v>755</v>
      </c>
      <c r="B4919" s="315" t="s">
        <v>2095</v>
      </c>
      <c r="C4919" s="315" t="s">
        <v>2098</v>
      </c>
      <c r="D4919" s="316">
        <v>7.56</v>
      </c>
      <c r="E4919" s="317">
        <v>3854</v>
      </c>
      <c r="F4919" s="317">
        <v>1861.48</v>
      </c>
      <c r="G4919" s="318">
        <v>40855</v>
      </c>
      <c r="H4919" s="318">
        <v>40875</v>
      </c>
      <c r="I4919" s="318">
        <v>50040</v>
      </c>
      <c r="J4919" s="315"/>
      <c r="K4919" s="315">
        <v>9452</v>
      </c>
      <c r="L4919" s="315" t="s">
        <v>3142</v>
      </c>
      <c r="M4919" s="315" t="s">
        <v>770</v>
      </c>
      <c r="N4919" s="315" t="s">
        <v>755</v>
      </c>
      <c r="O4919" s="315"/>
      <c r="P4919" s="315"/>
      <c r="Q4919" s="315"/>
    </row>
    <row r="4920" spans="1:17">
      <c r="A4920" s="315" t="s">
        <v>755</v>
      </c>
      <c r="B4920" s="315" t="s">
        <v>2095</v>
      </c>
      <c r="C4920" s="315" t="s">
        <v>2098</v>
      </c>
      <c r="D4920" s="316">
        <v>7.59</v>
      </c>
      <c r="E4920" s="317">
        <v>6884</v>
      </c>
      <c r="F4920" s="317">
        <v>3324.9700000000003</v>
      </c>
      <c r="G4920" s="318">
        <v>40630</v>
      </c>
      <c r="H4920" s="318">
        <v>40666</v>
      </c>
      <c r="I4920" s="318">
        <v>50040</v>
      </c>
      <c r="J4920" s="315"/>
      <c r="K4920" s="315">
        <v>6579</v>
      </c>
      <c r="L4920" s="315" t="s">
        <v>3835</v>
      </c>
      <c r="M4920" s="315" t="s">
        <v>811</v>
      </c>
      <c r="N4920" s="315" t="s">
        <v>755</v>
      </c>
      <c r="O4920" s="315"/>
      <c r="P4920" s="315"/>
      <c r="Q4920" s="315"/>
    </row>
    <row r="4921" spans="1:17">
      <c r="A4921" s="315" t="s">
        <v>755</v>
      </c>
      <c r="B4921" s="315" t="s">
        <v>2095</v>
      </c>
      <c r="C4921" s="315" t="s">
        <v>2098</v>
      </c>
      <c r="D4921" s="316">
        <v>7.59</v>
      </c>
      <c r="E4921" s="317">
        <v>3552</v>
      </c>
      <c r="F4921" s="317">
        <v>1577.0900000000001</v>
      </c>
      <c r="G4921" s="318">
        <v>40836</v>
      </c>
      <c r="H4921" s="318">
        <v>40926</v>
      </c>
      <c r="I4921" s="318">
        <v>50405</v>
      </c>
      <c r="J4921" s="315"/>
      <c r="K4921" s="315">
        <v>4582</v>
      </c>
      <c r="L4921" s="315" t="s">
        <v>3125</v>
      </c>
      <c r="M4921" s="315" t="s">
        <v>1296</v>
      </c>
      <c r="N4921" s="315" t="s">
        <v>755</v>
      </c>
      <c r="O4921" s="315"/>
      <c r="P4921" s="315"/>
      <c r="Q4921" s="315"/>
    </row>
    <row r="4922" spans="1:17">
      <c r="A4922" s="315" t="s">
        <v>755</v>
      </c>
      <c r="B4922" s="315" t="s">
        <v>2095</v>
      </c>
      <c r="C4922" s="315" t="s">
        <v>2096</v>
      </c>
      <c r="D4922" s="316">
        <v>7.6</v>
      </c>
      <c r="E4922" s="317">
        <v>7550.9100000000008</v>
      </c>
      <c r="F4922" s="317">
        <v>6795.8200000000006</v>
      </c>
      <c r="G4922" s="318">
        <v>39569</v>
      </c>
      <c r="H4922" s="318">
        <v>39797</v>
      </c>
      <c r="I4922" s="318">
        <v>48944</v>
      </c>
      <c r="J4922" s="315"/>
      <c r="K4922" s="315">
        <v>4142</v>
      </c>
      <c r="L4922" s="315" t="s">
        <v>3086</v>
      </c>
      <c r="M4922" s="315" t="s">
        <v>1484</v>
      </c>
      <c r="N4922" s="315" t="s">
        <v>755</v>
      </c>
      <c r="O4922" s="315"/>
      <c r="P4922" s="315"/>
      <c r="Q4922" s="315"/>
    </row>
    <row r="4923" spans="1:17">
      <c r="A4923" s="315" t="s">
        <v>755</v>
      </c>
      <c r="B4923" s="315" t="s">
        <v>2095</v>
      </c>
      <c r="C4923" s="315" t="s">
        <v>2096</v>
      </c>
      <c r="D4923" s="316">
        <v>7.6</v>
      </c>
      <c r="E4923" s="317">
        <v>7865</v>
      </c>
      <c r="F4923" s="317">
        <v>7078.5</v>
      </c>
      <c r="G4923" s="318">
        <v>39569</v>
      </c>
      <c r="H4923" s="318">
        <v>39848</v>
      </c>
      <c r="I4923" s="318">
        <v>49309</v>
      </c>
      <c r="J4923" s="315"/>
      <c r="K4923" s="315">
        <v>3049</v>
      </c>
      <c r="L4923" s="315" t="s">
        <v>3819</v>
      </c>
      <c r="M4923" s="315" t="s">
        <v>764</v>
      </c>
      <c r="N4923" s="315" t="s">
        <v>755</v>
      </c>
      <c r="O4923" s="315"/>
      <c r="P4923" s="315"/>
      <c r="Q4923" s="315"/>
    </row>
    <row r="4924" spans="1:17">
      <c r="A4924" s="315" t="s">
        <v>755</v>
      </c>
      <c r="B4924" s="315" t="s">
        <v>2095</v>
      </c>
      <c r="C4924" s="315" t="s">
        <v>2098</v>
      </c>
      <c r="D4924" s="316">
        <v>7.6</v>
      </c>
      <c r="E4924" s="317">
        <v>4841</v>
      </c>
      <c r="F4924" s="317">
        <v>3630.75</v>
      </c>
      <c r="G4924" s="318">
        <v>39570</v>
      </c>
      <c r="H4924" s="318">
        <v>39997</v>
      </c>
      <c r="I4924" s="318">
        <v>49309</v>
      </c>
      <c r="J4924" s="315"/>
      <c r="K4924" s="315">
        <v>1814</v>
      </c>
      <c r="L4924" s="315" t="s">
        <v>2350</v>
      </c>
      <c r="M4924" s="315" t="s">
        <v>766</v>
      </c>
      <c r="N4924" s="315" t="s">
        <v>755</v>
      </c>
      <c r="O4924" s="315"/>
      <c r="P4924" s="315"/>
      <c r="Q4924" s="315"/>
    </row>
    <row r="4925" spans="1:17">
      <c r="A4925" s="315" t="s">
        <v>750</v>
      </c>
      <c r="B4925" s="315" t="s">
        <v>2095</v>
      </c>
      <c r="C4925" s="315" t="s">
        <v>2098</v>
      </c>
      <c r="D4925" s="316">
        <v>7.6</v>
      </c>
      <c r="E4925" s="317">
        <v>7824.97</v>
      </c>
      <c r="F4925" s="317">
        <v>5434</v>
      </c>
      <c r="G4925" s="318">
        <v>39569</v>
      </c>
      <c r="H4925" s="318">
        <v>40142</v>
      </c>
      <c r="I4925" s="318">
        <v>49279</v>
      </c>
      <c r="J4925" s="315"/>
      <c r="K4925" s="315">
        <v>1806</v>
      </c>
      <c r="L4925" s="315" t="s">
        <v>1057</v>
      </c>
      <c r="M4925" s="315" t="s">
        <v>766</v>
      </c>
      <c r="N4925" s="315" t="s">
        <v>750</v>
      </c>
      <c r="O4925" s="315"/>
      <c r="P4925" s="315"/>
      <c r="Q4925" s="315"/>
    </row>
    <row r="4926" spans="1:17">
      <c r="A4926" s="315" t="s">
        <v>755</v>
      </c>
      <c r="B4926" s="315" t="s">
        <v>2095</v>
      </c>
      <c r="C4926" s="315" t="s">
        <v>2098</v>
      </c>
      <c r="D4926" s="316">
        <v>7.6</v>
      </c>
      <c r="E4926" s="317">
        <v>7204</v>
      </c>
      <c r="F4926" s="317">
        <v>5403</v>
      </c>
      <c r="G4926" s="318">
        <v>39570</v>
      </c>
      <c r="H4926" s="318">
        <v>39589</v>
      </c>
      <c r="I4926" s="318">
        <v>48944</v>
      </c>
      <c r="J4926" s="315"/>
      <c r="K4926" s="315">
        <v>6045</v>
      </c>
      <c r="L4926" s="315" t="s">
        <v>2922</v>
      </c>
      <c r="M4926" s="315" t="s">
        <v>788</v>
      </c>
      <c r="N4926" s="315" t="s">
        <v>755</v>
      </c>
      <c r="O4926" s="315"/>
      <c r="P4926" s="315"/>
      <c r="Q4926" s="315"/>
    </row>
    <row r="4927" spans="1:17">
      <c r="A4927" s="315" t="s">
        <v>755</v>
      </c>
      <c r="B4927" s="315" t="s">
        <v>2095</v>
      </c>
      <c r="C4927" s="315" t="s">
        <v>2096</v>
      </c>
      <c r="D4927" s="316">
        <v>7.6</v>
      </c>
      <c r="E4927" s="317">
        <v>7238</v>
      </c>
      <c r="F4927" s="317">
        <v>5993.06</v>
      </c>
      <c r="G4927" s="318">
        <v>39569</v>
      </c>
      <c r="H4927" s="318">
        <v>40424</v>
      </c>
      <c r="I4927" s="318">
        <v>49644</v>
      </c>
      <c r="J4927" s="315"/>
      <c r="K4927" s="315">
        <v>3700</v>
      </c>
      <c r="L4927" s="315" t="s">
        <v>1972</v>
      </c>
      <c r="M4927" s="315" t="s">
        <v>764</v>
      </c>
      <c r="N4927" s="315" t="s">
        <v>755</v>
      </c>
      <c r="O4927" s="315"/>
      <c r="P4927" s="315"/>
      <c r="Q4927" s="315"/>
    </row>
    <row r="4928" spans="1:17">
      <c r="A4928" s="315" t="s">
        <v>755</v>
      </c>
      <c r="B4928" s="315" t="s">
        <v>2095</v>
      </c>
      <c r="C4928" s="315" t="s">
        <v>2096</v>
      </c>
      <c r="D4928" s="316">
        <v>7.6</v>
      </c>
      <c r="E4928" s="317">
        <v>8103</v>
      </c>
      <c r="F4928" s="317">
        <v>4796.9800000000005</v>
      </c>
      <c r="G4928" s="318">
        <v>39569</v>
      </c>
      <c r="H4928" s="318">
        <v>40851</v>
      </c>
      <c r="I4928" s="318">
        <v>50040</v>
      </c>
      <c r="J4928" s="315"/>
      <c r="K4928" s="315">
        <v>1347</v>
      </c>
      <c r="L4928" s="315" t="s">
        <v>2158</v>
      </c>
      <c r="M4928" s="315" t="s">
        <v>766</v>
      </c>
      <c r="N4928" s="315" t="s">
        <v>755</v>
      </c>
      <c r="O4928" s="315"/>
      <c r="P4928" s="315"/>
      <c r="Q4928" s="315"/>
    </row>
    <row r="4929" spans="1:17">
      <c r="A4929" s="315" t="s">
        <v>755</v>
      </c>
      <c r="B4929" s="315" t="s">
        <v>2095</v>
      </c>
      <c r="C4929" s="315" t="s">
        <v>2096</v>
      </c>
      <c r="D4929" s="316">
        <v>7.6</v>
      </c>
      <c r="E4929" s="317">
        <v>6849</v>
      </c>
      <c r="F4929" s="317">
        <v>6164.0999999999995</v>
      </c>
      <c r="G4929" s="318">
        <v>39570</v>
      </c>
      <c r="H4929" s="318">
        <v>39822</v>
      </c>
      <c r="I4929" s="318">
        <v>49279</v>
      </c>
      <c r="J4929" s="315"/>
      <c r="K4929" s="315">
        <v>1681</v>
      </c>
      <c r="L4929" s="315" t="s">
        <v>2205</v>
      </c>
      <c r="M4929" s="315" t="s">
        <v>761</v>
      </c>
      <c r="N4929" s="315" t="s">
        <v>755</v>
      </c>
      <c r="O4929" s="315"/>
      <c r="P4929" s="315"/>
      <c r="Q4929" s="315"/>
    </row>
    <row r="4930" spans="1:17">
      <c r="A4930" s="315" t="s">
        <v>750</v>
      </c>
      <c r="B4930" s="315" t="s">
        <v>2095</v>
      </c>
      <c r="C4930" s="315" t="s">
        <v>2098</v>
      </c>
      <c r="D4930" s="316">
        <v>7.6</v>
      </c>
      <c r="E4930" s="317">
        <v>6843.9699999999993</v>
      </c>
      <c r="F4930" s="317">
        <v>4372.5200000000004</v>
      </c>
      <c r="G4930" s="318">
        <v>39570</v>
      </c>
      <c r="H4930" s="318">
        <v>39778</v>
      </c>
      <c r="I4930" s="318">
        <v>48944</v>
      </c>
      <c r="J4930" s="315"/>
      <c r="K4930" s="315">
        <v>9205</v>
      </c>
      <c r="L4930" s="315" t="s">
        <v>2698</v>
      </c>
      <c r="M4930" s="315" t="s">
        <v>770</v>
      </c>
      <c r="N4930" s="315" t="s">
        <v>750</v>
      </c>
      <c r="O4930" s="315"/>
      <c r="P4930" s="315"/>
      <c r="Q4930" s="315"/>
    </row>
    <row r="4931" spans="1:17">
      <c r="A4931" s="315" t="s">
        <v>750</v>
      </c>
      <c r="B4931" s="315" t="s">
        <v>2095</v>
      </c>
      <c r="C4931" s="315" t="s">
        <v>2098</v>
      </c>
      <c r="D4931" s="316">
        <v>7.6</v>
      </c>
      <c r="E4931" s="317">
        <v>4984.01</v>
      </c>
      <c r="F4931" s="317">
        <v>3738.01</v>
      </c>
      <c r="G4931" s="318">
        <v>39570</v>
      </c>
      <c r="H4931" s="318">
        <v>39884</v>
      </c>
      <c r="I4931" s="318">
        <v>49279</v>
      </c>
      <c r="J4931" s="315"/>
      <c r="K4931" s="315">
        <v>8180</v>
      </c>
      <c r="L4931" s="315" t="s">
        <v>2765</v>
      </c>
      <c r="M4931" s="315" t="s">
        <v>784</v>
      </c>
      <c r="N4931" s="315" t="s">
        <v>750</v>
      </c>
      <c r="O4931" s="315"/>
      <c r="P4931" s="315"/>
      <c r="Q4931" s="315"/>
    </row>
    <row r="4932" spans="1:17">
      <c r="A4932" s="315" t="s">
        <v>750</v>
      </c>
      <c r="B4932" s="315" t="s">
        <v>2095</v>
      </c>
      <c r="C4932" s="315" t="s">
        <v>2098</v>
      </c>
      <c r="D4932" s="316">
        <v>7.6</v>
      </c>
      <c r="E4932" s="317">
        <v>7535</v>
      </c>
      <c r="F4932" s="317">
        <v>5651.25</v>
      </c>
      <c r="G4932" s="318">
        <v>39570</v>
      </c>
      <c r="H4932" s="318">
        <v>39842</v>
      </c>
      <c r="I4932" s="318">
        <v>49309</v>
      </c>
      <c r="J4932" s="315"/>
      <c r="K4932" s="315">
        <v>6644</v>
      </c>
      <c r="L4932" s="315" t="s">
        <v>3461</v>
      </c>
      <c r="M4932" s="315" t="s">
        <v>811</v>
      </c>
      <c r="N4932" s="315" t="s">
        <v>750</v>
      </c>
      <c r="O4932" s="315"/>
      <c r="P4932" s="315"/>
      <c r="Q4932" s="315"/>
    </row>
    <row r="4933" spans="1:17">
      <c r="A4933" s="315" t="s">
        <v>755</v>
      </c>
      <c r="B4933" s="315" t="s">
        <v>2095</v>
      </c>
      <c r="C4933" s="315" t="s">
        <v>2098</v>
      </c>
      <c r="D4933" s="316">
        <v>7.6</v>
      </c>
      <c r="E4933" s="317">
        <v>7131</v>
      </c>
      <c r="F4933" s="317">
        <v>5348.25</v>
      </c>
      <c r="G4933" s="318">
        <v>39570</v>
      </c>
      <c r="H4933" s="318">
        <v>39980</v>
      </c>
      <c r="I4933" s="318">
        <v>49309</v>
      </c>
      <c r="J4933" s="315"/>
      <c r="K4933" s="315">
        <v>8832</v>
      </c>
      <c r="L4933" s="315" t="s">
        <v>3836</v>
      </c>
      <c r="M4933" s="315" t="s">
        <v>1388</v>
      </c>
      <c r="N4933" s="315" t="s">
        <v>755</v>
      </c>
      <c r="O4933" s="315"/>
      <c r="P4933" s="315"/>
      <c r="Q4933" s="315"/>
    </row>
    <row r="4934" spans="1:17">
      <c r="A4934" s="315" t="s">
        <v>755</v>
      </c>
      <c r="B4934" s="315" t="s">
        <v>2095</v>
      </c>
      <c r="C4934" s="315" t="s">
        <v>2098</v>
      </c>
      <c r="D4934" s="316">
        <v>7.6</v>
      </c>
      <c r="E4934" s="317">
        <v>7392</v>
      </c>
      <c r="F4934" s="317">
        <v>5544</v>
      </c>
      <c r="G4934" s="318">
        <v>39570</v>
      </c>
      <c r="H4934" s="318">
        <v>39584</v>
      </c>
      <c r="I4934" s="318">
        <v>48914</v>
      </c>
      <c r="J4934" s="315"/>
      <c r="K4934" s="315">
        <v>8232</v>
      </c>
      <c r="L4934" s="315" t="s">
        <v>3385</v>
      </c>
      <c r="M4934" s="315" t="s">
        <v>1051</v>
      </c>
      <c r="N4934" s="315" t="s">
        <v>755</v>
      </c>
      <c r="O4934" s="315"/>
      <c r="P4934" s="315"/>
      <c r="Q4934" s="315"/>
    </row>
    <row r="4935" spans="1:17">
      <c r="A4935" s="315" t="s">
        <v>755</v>
      </c>
      <c r="B4935" s="315" t="s">
        <v>2095</v>
      </c>
      <c r="C4935" s="315" t="s">
        <v>2098</v>
      </c>
      <c r="D4935" s="316">
        <v>7.6</v>
      </c>
      <c r="E4935" s="317">
        <v>6576</v>
      </c>
      <c r="F4935" s="317">
        <v>4044.25</v>
      </c>
      <c r="G4935" s="318">
        <v>39570</v>
      </c>
      <c r="H4935" s="318">
        <v>40200</v>
      </c>
      <c r="I4935" s="318">
        <v>49674</v>
      </c>
      <c r="J4935" s="315"/>
      <c r="K4935" s="315">
        <v>2606</v>
      </c>
      <c r="L4935" s="315" t="s">
        <v>3837</v>
      </c>
      <c r="M4935" s="315" t="s">
        <v>764</v>
      </c>
      <c r="N4935" s="315" t="s">
        <v>755</v>
      </c>
      <c r="O4935" s="315"/>
      <c r="P4935" s="315"/>
      <c r="Q4935" s="315"/>
    </row>
    <row r="4936" spans="1:17">
      <c r="A4936" s="315" t="s">
        <v>755</v>
      </c>
      <c r="B4936" s="315" t="s">
        <v>2095</v>
      </c>
      <c r="C4936" s="315" t="s">
        <v>2098</v>
      </c>
      <c r="D4936" s="316">
        <v>7.6</v>
      </c>
      <c r="E4936" s="317">
        <v>5503</v>
      </c>
      <c r="F4936" s="317">
        <v>3384.3500000000004</v>
      </c>
      <c r="G4936" s="318">
        <v>39570</v>
      </c>
      <c r="H4936" s="318">
        <v>40379</v>
      </c>
      <c r="I4936" s="318">
        <v>49674</v>
      </c>
      <c r="J4936" s="315"/>
      <c r="K4936" s="315">
        <v>6330</v>
      </c>
      <c r="L4936" s="315" t="s">
        <v>3322</v>
      </c>
      <c r="M4936" s="315" t="s">
        <v>1712</v>
      </c>
      <c r="N4936" s="315" t="s">
        <v>755</v>
      </c>
      <c r="O4936" s="315"/>
      <c r="P4936" s="315"/>
      <c r="Q4936" s="315"/>
    </row>
    <row r="4937" spans="1:17">
      <c r="A4937" s="315" t="s">
        <v>750</v>
      </c>
      <c r="B4937" s="315" t="s">
        <v>2095</v>
      </c>
      <c r="C4937" s="315" t="s">
        <v>2098</v>
      </c>
      <c r="D4937" s="316">
        <v>7.6</v>
      </c>
      <c r="E4937" s="317">
        <v>6479</v>
      </c>
      <c r="F4937" s="317">
        <v>4859.25</v>
      </c>
      <c r="G4937" s="318">
        <v>39570</v>
      </c>
      <c r="H4937" s="318">
        <v>39843</v>
      </c>
      <c r="I4937" s="318">
        <v>49309</v>
      </c>
      <c r="J4937" s="315"/>
      <c r="K4937" s="315">
        <v>6300</v>
      </c>
      <c r="L4937" s="315" t="s">
        <v>327</v>
      </c>
      <c r="M4937" s="315" t="s">
        <v>1712</v>
      </c>
      <c r="N4937" s="315" t="s">
        <v>750</v>
      </c>
      <c r="O4937" s="315"/>
      <c r="P4937" s="315"/>
      <c r="Q4937" s="315"/>
    </row>
    <row r="4938" spans="1:17">
      <c r="A4938" s="315" t="s">
        <v>755</v>
      </c>
      <c r="B4938" s="315" t="s">
        <v>2095</v>
      </c>
      <c r="C4938" s="315" t="s">
        <v>2096</v>
      </c>
      <c r="D4938" s="316">
        <v>7.6</v>
      </c>
      <c r="E4938" s="317">
        <v>7541</v>
      </c>
      <c r="F4938" s="317">
        <v>6786.9</v>
      </c>
      <c r="G4938" s="318">
        <v>39672</v>
      </c>
      <c r="H4938" s="318">
        <v>39359</v>
      </c>
      <c r="I4938" s="318">
        <v>48549</v>
      </c>
      <c r="J4938" s="315"/>
      <c r="K4938" s="315">
        <v>8225</v>
      </c>
      <c r="L4938" s="315" t="s">
        <v>3838</v>
      </c>
      <c r="M4938" s="315" t="s">
        <v>1051</v>
      </c>
      <c r="N4938" s="315" t="s">
        <v>755</v>
      </c>
      <c r="O4938" s="315"/>
      <c r="P4938" s="315"/>
      <c r="Q4938" s="315"/>
    </row>
    <row r="4939" spans="1:17">
      <c r="A4939" s="315" t="s">
        <v>755</v>
      </c>
      <c r="B4939" s="315" t="s">
        <v>2095</v>
      </c>
      <c r="C4939" s="315" t="s">
        <v>2098</v>
      </c>
      <c r="D4939" s="316">
        <v>7.6</v>
      </c>
      <c r="E4939" s="317">
        <v>7927</v>
      </c>
      <c r="F4939" s="317">
        <v>5945.25</v>
      </c>
      <c r="G4939" s="318">
        <v>39700</v>
      </c>
      <c r="H4939" s="318">
        <v>39819</v>
      </c>
      <c r="I4939" s="318">
        <v>49309</v>
      </c>
      <c r="J4939" s="315"/>
      <c r="K4939" s="315">
        <v>4655</v>
      </c>
      <c r="L4939" s="315" t="s">
        <v>3800</v>
      </c>
      <c r="M4939" s="315" t="s">
        <v>1296</v>
      </c>
      <c r="N4939" s="315" t="s">
        <v>755</v>
      </c>
      <c r="O4939" s="315"/>
      <c r="P4939" s="315"/>
      <c r="Q4939" s="315"/>
    </row>
    <row r="4940" spans="1:17">
      <c r="A4940" s="315" t="s">
        <v>755</v>
      </c>
      <c r="B4940" s="315" t="s">
        <v>2095</v>
      </c>
      <c r="C4940" s="315" t="s">
        <v>2096</v>
      </c>
      <c r="D4940" s="316">
        <v>7.6</v>
      </c>
      <c r="E4940" s="317">
        <v>8700.0899999999983</v>
      </c>
      <c r="F4940" s="317">
        <v>4245.6399999999994</v>
      </c>
      <c r="G4940" s="318">
        <v>39800</v>
      </c>
      <c r="H4940" s="318">
        <v>41060</v>
      </c>
      <c r="I4940" s="318">
        <v>50405</v>
      </c>
      <c r="J4940" s="315"/>
      <c r="K4940" s="315">
        <v>7418</v>
      </c>
      <c r="L4940" s="315" t="s">
        <v>3839</v>
      </c>
      <c r="M4940" s="315" t="s">
        <v>966</v>
      </c>
      <c r="N4940" s="315" t="s">
        <v>755</v>
      </c>
      <c r="O4940" s="315"/>
      <c r="P4940" s="315"/>
      <c r="Q4940" s="315"/>
    </row>
    <row r="4941" spans="1:17">
      <c r="A4941" s="315" t="s">
        <v>755</v>
      </c>
      <c r="B4941" s="315" t="s">
        <v>2095</v>
      </c>
      <c r="C4941" s="315" t="s">
        <v>2098</v>
      </c>
      <c r="D4941" s="316">
        <v>7.6</v>
      </c>
      <c r="E4941" s="317">
        <v>8354</v>
      </c>
      <c r="F4941" s="317">
        <v>6265.5</v>
      </c>
      <c r="G4941" s="318">
        <v>39932</v>
      </c>
      <c r="H4941" s="318">
        <v>40101</v>
      </c>
      <c r="I4941" s="318">
        <v>49309</v>
      </c>
      <c r="J4941" s="315"/>
      <c r="K4941" s="315">
        <v>3226</v>
      </c>
      <c r="L4941" s="315" t="s">
        <v>3840</v>
      </c>
      <c r="M4941" s="315" t="s">
        <v>764</v>
      </c>
      <c r="N4941" s="315" t="s">
        <v>755</v>
      </c>
      <c r="O4941" s="315"/>
      <c r="P4941" s="315"/>
      <c r="Q4941" s="315"/>
    </row>
    <row r="4942" spans="1:17">
      <c r="A4942" s="315" t="s">
        <v>755</v>
      </c>
      <c r="B4942" s="315" t="s">
        <v>2095</v>
      </c>
      <c r="C4942" s="315" t="s">
        <v>2098</v>
      </c>
      <c r="D4942" s="316">
        <v>7.6</v>
      </c>
      <c r="E4942" s="317">
        <v>7786</v>
      </c>
      <c r="F4942" s="317">
        <v>3106.61</v>
      </c>
      <c r="G4942" s="318">
        <v>40065</v>
      </c>
      <c r="H4942" s="318">
        <v>41173</v>
      </c>
      <c r="I4942" s="318">
        <v>50405</v>
      </c>
      <c r="J4942" s="315"/>
      <c r="K4942" s="315">
        <v>1681</v>
      </c>
      <c r="L4942" s="315" t="s">
        <v>2205</v>
      </c>
      <c r="M4942" s="315" t="s">
        <v>761</v>
      </c>
      <c r="N4942" s="315" t="s">
        <v>755</v>
      </c>
      <c r="O4942" s="315"/>
      <c r="P4942" s="315"/>
      <c r="Q4942" s="315"/>
    </row>
    <row r="4943" spans="1:17">
      <c r="A4943" s="315" t="s">
        <v>755</v>
      </c>
      <c r="B4943" s="315" t="s">
        <v>2095</v>
      </c>
      <c r="C4943" s="315" t="s">
        <v>2098</v>
      </c>
      <c r="D4943" s="316">
        <v>7.6</v>
      </c>
      <c r="E4943" s="317">
        <v>7745</v>
      </c>
      <c r="F4943" s="317">
        <v>5808.75</v>
      </c>
      <c r="G4943" s="318">
        <v>40158</v>
      </c>
      <c r="H4943" s="318">
        <v>40162</v>
      </c>
      <c r="I4943" s="318">
        <v>49309</v>
      </c>
      <c r="J4943" s="315"/>
      <c r="K4943" s="315">
        <v>5426</v>
      </c>
      <c r="L4943" s="315" t="s">
        <v>2850</v>
      </c>
      <c r="M4943" s="315" t="s">
        <v>776</v>
      </c>
      <c r="N4943" s="315" t="s">
        <v>755</v>
      </c>
      <c r="O4943" s="315"/>
      <c r="P4943" s="315"/>
      <c r="Q4943" s="315"/>
    </row>
    <row r="4944" spans="1:17">
      <c r="A4944" s="315" t="s">
        <v>750</v>
      </c>
      <c r="B4944" s="315" t="s">
        <v>2095</v>
      </c>
      <c r="C4944" s="315" t="s">
        <v>2098</v>
      </c>
      <c r="D4944" s="316">
        <v>7.6</v>
      </c>
      <c r="E4944" s="317">
        <v>8626</v>
      </c>
      <c r="F4944" s="317">
        <v>5305</v>
      </c>
      <c r="G4944" s="318">
        <v>40244</v>
      </c>
      <c r="H4944" s="318">
        <v>40211</v>
      </c>
      <c r="I4944" s="318">
        <v>49674</v>
      </c>
      <c r="J4944" s="315"/>
      <c r="K4944" s="315">
        <v>5400</v>
      </c>
      <c r="L4944" s="315" t="s">
        <v>3145</v>
      </c>
      <c r="M4944" s="315" t="s">
        <v>776</v>
      </c>
      <c r="N4944" s="315" t="s">
        <v>750</v>
      </c>
      <c r="O4944" s="315"/>
      <c r="P4944" s="315"/>
      <c r="Q4944" s="315"/>
    </row>
    <row r="4945" spans="1:17">
      <c r="A4945" s="315" t="s">
        <v>755</v>
      </c>
      <c r="B4945" s="315" t="s">
        <v>2095</v>
      </c>
      <c r="C4945" s="315" t="s">
        <v>2098</v>
      </c>
      <c r="D4945" s="316">
        <v>7.6</v>
      </c>
      <c r="E4945" s="317">
        <v>7764</v>
      </c>
      <c r="F4945" s="317">
        <v>4774.8799999999992</v>
      </c>
      <c r="G4945" s="318">
        <v>40293</v>
      </c>
      <c r="H4945" s="318">
        <v>40350</v>
      </c>
      <c r="I4945" s="318">
        <v>49674</v>
      </c>
      <c r="J4945" s="315"/>
      <c r="K4945" s="315">
        <v>3315</v>
      </c>
      <c r="L4945" s="315" t="s">
        <v>3841</v>
      </c>
      <c r="M4945" s="315" t="s">
        <v>764</v>
      </c>
      <c r="N4945" s="315" t="s">
        <v>755</v>
      </c>
      <c r="O4945" s="315"/>
      <c r="P4945" s="315"/>
      <c r="Q4945" s="315"/>
    </row>
    <row r="4946" spans="1:17">
      <c r="A4946" s="315" t="s">
        <v>755</v>
      </c>
      <c r="B4946" s="315" t="s">
        <v>2095</v>
      </c>
      <c r="C4946" s="315" t="s">
        <v>2098</v>
      </c>
      <c r="D4946" s="316">
        <v>7.6</v>
      </c>
      <c r="E4946" s="317">
        <v>7195</v>
      </c>
      <c r="F4946" s="317">
        <v>4424.9400000000005</v>
      </c>
      <c r="G4946" s="318">
        <v>40318</v>
      </c>
      <c r="H4946" s="318">
        <v>40379</v>
      </c>
      <c r="I4946" s="318">
        <v>49674</v>
      </c>
      <c r="J4946" s="315"/>
      <c r="K4946" s="315">
        <v>5706</v>
      </c>
      <c r="L4946" s="315" t="s">
        <v>2793</v>
      </c>
      <c r="M4946" s="315" t="s">
        <v>776</v>
      </c>
      <c r="N4946" s="315" t="s">
        <v>755</v>
      </c>
      <c r="O4946" s="315"/>
      <c r="P4946" s="315"/>
      <c r="Q4946" s="315"/>
    </row>
    <row r="4947" spans="1:17">
      <c r="A4947" s="315" t="s">
        <v>755</v>
      </c>
      <c r="B4947" s="315" t="s">
        <v>2095</v>
      </c>
      <c r="C4947" s="315" t="s">
        <v>2098</v>
      </c>
      <c r="D4947" s="316">
        <v>7.6</v>
      </c>
      <c r="E4947" s="317">
        <v>8041</v>
      </c>
      <c r="F4947" s="317">
        <v>4945.2199999999993</v>
      </c>
      <c r="G4947" s="318">
        <v>40343</v>
      </c>
      <c r="H4947" s="318">
        <v>40415</v>
      </c>
      <c r="I4947" s="318">
        <v>49674</v>
      </c>
      <c r="J4947" s="315"/>
      <c r="K4947" s="315">
        <v>1730</v>
      </c>
      <c r="L4947" s="315" t="s">
        <v>3842</v>
      </c>
      <c r="M4947" s="315" t="s">
        <v>761</v>
      </c>
      <c r="N4947" s="315" t="s">
        <v>755</v>
      </c>
      <c r="O4947" s="315"/>
      <c r="P4947" s="315"/>
      <c r="Q4947" s="315"/>
    </row>
    <row r="4948" spans="1:17">
      <c r="A4948" s="315" t="s">
        <v>755</v>
      </c>
      <c r="B4948" s="315" t="s">
        <v>2095</v>
      </c>
      <c r="C4948" s="315" t="s">
        <v>2098</v>
      </c>
      <c r="D4948" s="316">
        <v>7.6</v>
      </c>
      <c r="E4948" s="317">
        <v>6641</v>
      </c>
      <c r="F4948" s="317">
        <v>2204.8200000000002</v>
      </c>
      <c r="G4948" s="318">
        <v>40367</v>
      </c>
      <c r="H4948" s="318">
        <v>41474</v>
      </c>
      <c r="I4948" s="318">
        <v>50770</v>
      </c>
      <c r="J4948" s="315"/>
      <c r="K4948" s="315">
        <v>9657</v>
      </c>
      <c r="L4948" s="315" t="s">
        <v>2953</v>
      </c>
      <c r="M4948" s="315" t="s">
        <v>770</v>
      </c>
      <c r="N4948" s="315" t="s">
        <v>755</v>
      </c>
      <c r="O4948" s="315"/>
      <c r="P4948" s="315"/>
      <c r="Q4948" s="315"/>
    </row>
    <row r="4949" spans="1:17">
      <c r="A4949" s="315" t="s">
        <v>755</v>
      </c>
      <c r="B4949" s="315" t="s">
        <v>2095</v>
      </c>
      <c r="C4949" s="315" t="s">
        <v>2098</v>
      </c>
      <c r="D4949" s="316">
        <v>7.6</v>
      </c>
      <c r="E4949" s="317">
        <v>6797</v>
      </c>
      <c r="F4949" s="317">
        <v>4180.17</v>
      </c>
      <c r="G4949" s="318">
        <v>40385</v>
      </c>
      <c r="H4949" s="318">
        <v>40485</v>
      </c>
      <c r="I4949" s="318">
        <v>49674</v>
      </c>
      <c r="J4949" s="315"/>
      <c r="K4949" s="315">
        <v>6110</v>
      </c>
      <c r="L4949" s="315" t="s">
        <v>787</v>
      </c>
      <c r="M4949" s="315" t="s">
        <v>788</v>
      </c>
      <c r="N4949" s="315" t="s">
        <v>755</v>
      </c>
      <c r="O4949" s="315"/>
      <c r="P4949" s="315"/>
      <c r="Q4949" s="315"/>
    </row>
    <row r="4950" spans="1:17">
      <c r="A4950" s="315" t="s">
        <v>750</v>
      </c>
      <c r="B4950" s="315" t="s">
        <v>2095</v>
      </c>
      <c r="C4950" s="315" t="s">
        <v>2096</v>
      </c>
      <c r="D4950" s="316">
        <v>7.6</v>
      </c>
      <c r="E4950" s="317">
        <v>9041</v>
      </c>
      <c r="F4950" s="317">
        <v>6178.0199999999995</v>
      </c>
      <c r="G4950" s="318">
        <v>40407</v>
      </c>
      <c r="H4950" s="318">
        <v>40532</v>
      </c>
      <c r="I4950" s="318">
        <v>49674</v>
      </c>
      <c r="J4950" s="315"/>
      <c r="K4950" s="315">
        <v>7537</v>
      </c>
      <c r="L4950" s="315" t="s">
        <v>3843</v>
      </c>
      <c r="M4950" s="315" t="s">
        <v>966</v>
      </c>
      <c r="N4950" s="315" t="s">
        <v>750</v>
      </c>
      <c r="O4950" s="315"/>
      <c r="P4950" s="315"/>
      <c r="Q4950" s="315"/>
    </row>
    <row r="4951" spans="1:17">
      <c r="A4951" s="315" t="s">
        <v>755</v>
      </c>
      <c r="B4951" s="315" t="s">
        <v>2095</v>
      </c>
      <c r="C4951" s="315" t="s">
        <v>2096</v>
      </c>
      <c r="D4951" s="316">
        <v>7.6</v>
      </c>
      <c r="E4951" s="317">
        <v>9029.15</v>
      </c>
      <c r="F4951" s="317">
        <v>6663.51</v>
      </c>
      <c r="G4951" s="318">
        <v>40417</v>
      </c>
      <c r="H4951" s="318">
        <v>40526</v>
      </c>
      <c r="I4951" s="318">
        <v>49674</v>
      </c>
      <c r="J4951" s="315"/>
      <c r="K4951" s="315">
        <v>7142</v>
      </c>
      <c r="L4951" s="315" t="s">
        <v>3844</v>
      </c>
      <c r="M4951" s="315" t="s">
        <v>966</v>
      </c>
      <c r="N4951" s="315" t="s">
        <v>755</v>
      </c>
      <c r="O4951" s="315"/>
      <c r="P4951" s="315"/>
      <c r="Q4951" s="315"/>
    </row>
    <row r="4952" spans="1:17">
      <c r="A4952" s="315" t="s">
        <v>755</v>
      </c>
      <c r="B4952" s="315" t="s">
        <v>2095</v>
      </c>
      <c r="C4952" s="315" t="s">
        <v>2096</v>
      </c>
      <c r="D4952" s="316">
        <v>7.6</v>
      </c>
      <c r="E4952" s="317">
        <v>7773.7299999999987</v>
      </c>
      <c r="F4952" s="317">
        <v>5736.99</v>
      </c>
      <c r="G4952" s="318">
        <v>40483</v>
      </c>
      <c r="H4952" s="318">
        <v>40493</v>
      </c>
      <c r="I4952" s="318">
        <v>49674</v>
      </c>
      <c r="J4952" s="315"/>
      <c r="K4952" s="315">
        <v>5035</v>
      </c>
      <c r="L4952" s="315" t="s">
        <v>2401</v>
      </c>
      <c r="M4952" s="315" t="s">
        <v>776</v>
      </c>
      <c r="N4952" s="315" t="s">
        <v>755</v>
      </c>
      <c r="O4952" s="315"/>
      <c r="P4952" s="315"/>
      <c r="Q4952" s="315"/>
    </row>
    <row r="4953" spans="1:17">
      <c r="A4953" s="315" t="s">
        <v>755</v>
      </c>
      <c r="B4953" s="315" t="s">
        <v>2095</v>
      </c>
      <c r="C4953" s="315" t="s">
        <v>2098</v>
      </c>
      <c r="D4953" s="316">
        <v>7.6</v>
      </c>
      <c r="E4953" s="317">
        <v>7405</v>
      </c>
      <c r="F4953" s="317">
        <v>3576.61</v>
      </c>
      <c r="G4953" s="318">
        <v>40528</v>
      </c>
      <c r="H4953" s="318">
        <v>40865</v>
      </c>
      <c r="I4953" s="318">
        <v>50040</v>
      </c>
      <c r="J4953" s="315"/>
      <c r="K4953" s="315">
        <v>3253</v>
      </c>
      <c r="L4953" s="315" t="s">
        <v>2638</v>
      </c>
      <c r="M4953" s="315" t="s">
        <v>1296</v>
      </c>
      <c r="N4953" s="315" t="s">
        <v>755</v>
      </c>
      <c r="O4953" s="315"/>
      <c r="P4953" s="315"/>
      <c r="Q4953" s="315"/>
    </row>
    <row r="4954" spans="1:17">
      <c r="A4954" s="315" t="s">
        <v>755</v>
      </c>
      <c r="B4954" s="315" t="s">
        <v>2095</v>
      </c>
      <c r="C4954" s="315" t="s">
        <v>2096</v>
      </c>
      <c r="D4954" s="316">
        <v>7.6</v>
      </c>
      <c r="E4954" s="317">
        <v>8227</v>
      </c>
      <c r="F4954" s="317">
        <v>4870.38</v>
      </c>
      <c r="G4954" s="318">
        <v>40631</v>
      </c>
      <c r="H4954" s="318">
        <v>40849</v>
      </c>
      <c r="I4954" s="318">
        <v>50040</v>
      </c>
      <c r="J4954" s="315"/>
      <c r="K4954" s="315">
        <v>6144</v>
      </c>
      <c r="L4954" s="315" t="s">
        <v>2159</v>
      </c>
      <c r="M4954" s="315" t="s">
        <v>788</v>
      </c>
      <c r="N4954" s="315" t="s">
        <v>755</v>
      </c>
      <c r="O4954" s="315"/>
      <c r="P4954" s="315"/>
      <c r="Q4954" s="315"/>
    </row>
    <row r="4955" spans="1:17">
      <c r="A4955" s="315" t="s">
        <v>755</v>
      </c>
      <c r="B4955" s="315" t="s">
        <v>2095</v>
      </c>
      <c r="C4955" s="315" t="s">
        <v>2098</v>
      </c>
      <c r="D4955" s="316">
        <v>7.6</v>
      </c>
      <c r="E4955" s="317">
        <v>8993</v>
      </c>
      <c r="F4955" s="317">
        <v>4343.63</v>
      </c>
      <c r="G4955" s="318">
        <v>40687</v>
      </c>
      <c r="H4955" s="318">
        <v>40750</v>
      </c>
      <c r="I4955" s="318">
        <v>50040</v>
      </c>
      <c r="J4955" s="315"/>
      <c r="K4955" s="315">
        <v>1926</v>
      </c>
      <c r="L4955" s="315" t="s">
        <v>2575</v>
      </c>
      <c r="M4955" s="315" t="s">
        <v>754</v>
      </c>
      <c r="N4955" s="315" t="s">
        <v>755</v>
      </c>
      <c r="O4955" s="315"/>
      <c r="P4955" s="315"/>
      <c r="Q4955" s="315"/>
    </row>
    <row r="4956" spans="1:17">
      <c r="A4956" s="315" t="s">
        <v>755</v>
      </c>
      <c r="B4956" s="315" t="s">
        <v>2095</v>
      </c>
      <c r="C4956" s="315" t="s">
        <v>2098</v>
      </c>
      <c r="D4956" s="316">
        <v>7.6</v>
      </c>
      <c r="E4956" s="317">
        <v>7156</v>
      </c>
      <c r="F4956" s="317">
        <v>3456.3500000000004</v>
      </c>
      <c r="G4956" s="318">
        <v>40708</v>
      </c>
      <c r="H4956" s="318">
        <v>40732</v>
      </c>
      <c r="I4956" s="318">
        <v>50040</v>
      </c>
      <c r="J4956" s="315"/>
      <c r="K4956" s="315">
        <v>4934</v>
      </c>
      <c r="L4956" s="315" t="s">
        <v>1717</v>
      </c>
      <c r="M4956" s="315" t="s">
        <v>764</v>
      </c>
      <c r="N4956" s="315" t="s">
        <v>755</v>
      </c>
      <c r="O4956" s="315"/>
      <c r="P4956" s="315"/>
      <c r="Q4956" s="315"/>
    </row>
    <row r="4957" spans="1:17">
      <c r="A4957" s="315" t="s">
        <v>755</v>
      </c>
      <c r="B4957" s="315" t="s">
        <v>2095</v>
      </c>
      <c r="C4957" s="315" t="s">
        <v>2098</v>
      </c>
      <c r="D4957" s="316">
        <v>7.6</v>
      </c>
      <c r="E4957" s="317">
        <v>7692.56</v>
      </c>
      <c r="F4957" s="317">
        <v>3715.51</v>
      </c>
      <c r="G4957" s="318">
        <v>40788</v>
      </c>
      <c r="H4957" s="318">
        <v>40900</v>
      </c>
      <c r="I4957" s="318">
        <v>50040</v>
      </c>
      <c r="J4957" s="315"/>
      <c r="K4957" s="315">
        <v>4533</v>
      </c>
      <c r="L4957" s="315" t="s">
        <v>2977</v>
      </c>
      <c r="M4957" s="315" t="s">
        <v>1296</v>
      </c>
      <c r="N4957" s="315" t="s">
        <v>755</v>
      </c>
      <c r="O4957" s="315"/>
      <c r="P4957" s="315"/>
      <c r="Q4957" s="315"/>
    </row>
    <row r="4958" spans="1:17">
      <c r="A4958" s="315" t="s">
        <v>755</v>
      </c>
      <c r="B4958" s="315" t="s">
        <v>2095</v>
      </c>
      <c r="C4958" s="315" t="s">
        <v>2096</v>
      </c>
      <c r="D4958" s="316">
        <v>7.6</v>
      </c>
      <c r="E4958" s="317">
        <v>7892</v>
      </c>
      <c r="F4958" s="317">
        <v>4672.07</v>
      </c>
      <c r="G4958" s="318">
        <v>40805</v>
      </c>
      <c r="H4958" s="318">
        <v>40863</v>
      </c>
      <c r="I4958" s="318">
        <v>50040</v>
      </c>
      <c r="J4958" s="315"/>
      <c r="K4958" s="315">
        <v>3073</v>
      </c>
      <c r="L4958" s="315" t="s">
        <v>2369</v>
      </c>
      <c r="M4958" s="315" t="s">
        <v>764</v>
      </c>
      <c r="N4958" s="315" t="s">
        <v>755</v>
      </c>
      <c r="O4958" s="315"/>
      <c r="P4958" s="315"/>
      <c r="Q4958" s="315"/>
    </row>
    <row r="4959" spans="1:17">
      <c r="A4959" s="315" t="s">
        <v>755</v>
      </c>
      <c r="B4959" s="315" t="s">
        <v>2095</v>
      </c>
      <c r="C4959" s="315" t="s">
        <v>2098</v>
      </c>
      <c r="D4959" s="316">
        <v>7.61</v>
      </c>
      <c r="E4959" s="317">
        <v>6480</v>
      </c>
      <c r="F4959" s="317">
        <v>2585.52</v>
      </c>
      <c r="G4959" s="318">
        <v>40795</v>
      </c>
      <c r="H4959" s="318">
        <v>41071</v>
      </c>
      <c r="I4959" s="318">
        <v>50405</v>
      </c>
      <c r="J4959" s="315"/>
      <c r="K4959" s="315">
        <v>6023</v>
      </c>
      <c r="L4959" s="315" t="s">
        <v>2396</v>
      </c>
      <c r="M4959" s="315" t="s">
        <v>788</v>
      </c>
      <c r="N4959" s="315" t="s">
        <v>755</v>
      </c>
      <c r="O4959" s="315"/>
      <c r="P4959" s="315"/>
      <c r="Q4959" s="315"/>
    </row>
    <row r="4960" spans="1:17">
      <c r="A4960" s="315" t="s">
        <v>755</v>
      </c>
      <c r="B4960" s="315" t="s">
        <v>2095</v>
      </c>
      <c r="C4960" s="315" t="s">
        <v>2098</v>
      </c>
      <c r="D4960" s="316">
        <v>7.63</v>
      </c>
      <c r="E4960" s="317">
        <v>6843</v>
      </c>
      <c r="F4960" s="317">
        <v>3305.17</v>
      </c>
      <c r="G4960" s="318">
        <v>40679</v>
      </c>
      <c r="H4960" s="318">
        <v>40744</v>
      </c>
      <c r="I4960" s="318">
        <v>50040</v>
      </c>
      <c r="J4960" s="315"/>
      <c r="K4960" s="315">
        <v>5246</v>
      </c>
      <c r="L4960" s="315" t="s">
        <v>2649</v>
      </c>
      <c r="M4960" s="315" t="s">
        <v>776</v>
      </c>
      <c r="N4960" s="315" t="s">
        <v>755</v>
      </c>
      <c r="O4960" s="315"/>
      <c r="P4960" s="315"/>
      <c r="Q4960" s="315"/>
    </row>
    <row r="4961" spans="1:17">
      <c r="A4961" s="315" t="s">
        <v>755</v>
      </c>
      <c r="B4961" s="315" t="s">
        <v>2095</v>
      </c>
      <c r="C4961" s="315" t="s">
        <v>2098</v>
      </c>
      <c r="D4961" s="316">
        <v>7.63</v>
      </c>
      <c r="E4961" s="317">
        <v>7744.85</v>
      </c>
      <c r="F4961" s="317">
        <v>3740.75</v>
      </c>
      <c r="G4961" s="318">
        <v>40742</v>
      </c>
      <c r="H4961" s="318">
        <v>40780</v>
      </c>
      <c r="I4961" s="318">
        <v>50040</v>
      </c>
      <c r="J4961" s="315"/>
      <c r="K4961" s="315">
        <v>4553</v>
      </c>
      <c r="L4961" s="315" t="s">
        <v>2770</v>
      </c>
      <c r="M4961" s="315" t="s">
        <v>1296</v>
      </c>
      <c r="N4961" s="315" t="s">
        <v>755</v>
      </c>
      <c r="O4961" s="315"/>
      <c r="P4961" s="315"/>
      <c r="Q4961" s="315"/>
    </row>
    <row r="4962" spans="1:17">
      <c r="A4962" s="315" t="s">
        <v>755</v>
      </c>
      <c r="B4962" s="315" t="s">
        <v>2095</v>
      </c>
      <c r="C4962" s="315" t="s">
        <v>2098</v>
      </c>
      <c r="D4962" s="316">
        <v>7.65</v>
      </c>
      <c r="E4962" s="317">
        <v>7534</v>
      </c>
      <c r="F4962" s="317">
        <v>3006.0699999999997</v>
      </c>
      <c r="G4962" s="318">
        <v>40800</v>
      </c>
      <c r="H4962" s="318">
        <v>40975</v>
      </c>
      <c r="I4962" s="318">
        <v>50405</v>
      </c>
      <c r="J4962" s="315"/>
      <c r="K4962" s="315">
        <v>3360</v>
      </c>
      <c r="L4962" s="315" t="s">
        <v>2558</v>
      </c>
      <c r="M4962" s="315" t="s">
        <v>764</v>
      </c>
      <c r="N4962" s="315" t="s">
        <v>755</v>
      </c>
      <c r="O4962" s="315"/>
      <c r="P4962" s="315"/>
      <c r="Q4962" s="315"/>
    </row>
    <row r="4963" spans="1:17">
      <c r="A4963" s="315" t="s">
        <v>750</v>
      </c>
      <c r="B4963" s="315" t="s">
        <v>2095</v>
      </c>
      <c r="C4963" s="315" t="s">
        <v>2098</v>
      </c>
      <c r="D4963" s="316">
        <v>7.65</v>
      </c>
      <c r="E4963" s="317">
        <v>8114</v>
      </c>
      <c r="F4963" s="317">
        <v>3628.76</v>
      </c>
      <c r="G4963" s="318">
        <v>40785</v>
      </c>
      <c r="H4963" s="318">
        <v>40905</v>
      </c>
      <c r="I4963" s="318">
        <v>50040</v>
      </c>
      <c r="J4963" s="315"/>
      <c r="K4963" s="315">
        <v>9413</v>
      </c>
      <c r="L4963" s="315" t="s">
        <v>3524</v>
      </c>
      <c r="M4963" s="315" t="s">
        <v>1024</v>
      </c>
      <c r="N4963" s="315" t="s">
        <v>750</v>
      </c>
      <c r="O4963" s="315"/>
      <c r="P4963" s="315"/>
      <c r="Q4963" s="315"/>
    </row>
    <row r="4964" spans="1:17">
      <c r="A4964" s="315" t="s">
        <v>755</v>
      </c>
      <c r="B4964" s="315" t="s">
        <v>2095</v>
      </c>
      <c r="C4964" s="315" t="s">
        <v>2098</v>
      </c>
      <c r="D4964" s="316">
        <v>7.65</v>
      </c>
      <c r="E4964" s="317">
        <v>8812</v>
      </c>
      <c r="F4964" s="317">
        <v>4256.1899999999996</v>
      </c>
      <c r="G4964" s="318">
        <v>40789</v>
      </c>
      <c r="H4964" s="318">
        <v>40897</v>
      </c>
      <c r="I4964" s="318">
        <v>50040</v>
      </c>
      <c r="J4964" s="315"/>
      <c r="K4964" s="315">
        <v>3986</v>
      </c>
      <c r="L4964" s="315" t="s">
        <v>3784</v>
      </c>
      <c r="M4964" s="315" t="s">
        <v>754</v>
      </c>
      <c r="N4964" s="315" t="s">
        <v>755</v>
      </c>
      <c r="O4964" s="315"/>
      <c r="P4964" s="315"/>
      <c r="Q4964" s="315"/>
    </row>
    <row r="4965" spans="1:17">
      <c r="A4965" s="315" t="s">
        <v>750</v>
      </c>
      <c r="B4965" s="315" t="s">
        <v>2095</v>
      </c>
      <c r="C4965" s="315" t="s">
        <v>2098</v>
      </c>
      <c r="D4965" s="316">
        <v>7.65</v>
      </c>
      <c r="E4965" s="317">
        <v>4013</v>
      </c>
      <c r="F4965" s="317">
        <v>1938.28</v>
      </c>
      <c r="G4965" s="318">
        <v>40808</v>
      </c>
      <c r="H4965" s="318">
        <v>40900</v>
      </c>
      <c r="I4965" s="318">
        <v>50040</v>
      </c>
      <c r="J4965" s="315"/>
      <c r="K4965" s="315">
        <v>3982</v>
      </c>
      <c r="L4965" s="315" t="s">
        <v>3456</v>
      </c>
      <c r="M4965" s="315" t="s">
        <v>754</v>
      </c>
      <c r="N4965" s="315" t="s">
        <v>750</v>
      </c>
      <c r="O4965" s="315"/>
      <c r="P4965" s="315"/>
      <c r="Q4965" s="315"/>
    </row>
    <row r="4966" spans="1:17">
      <c r="A4966" s="315" t="s">
        <v>755</v>
      </c>
      <c r="B4966" s="315" t="s">
        <v>2095</v>
      </c>
      <c r="C4966" s="315" t="s">
        <v>2098</v>
      </c>
      <c r="D4966" s="316">
        <v>7.68</v>
      </c>
      <c r="E4966" s="317">
        <v>7290</v>
      </c>
      <c r="F4966" s="317">
        <v>4483.3599999999997</v>
      </c>
      <c r="G4966" s="318">
        <v>40492</v>
      </c>
      <c r="H4966" s="318">
        <v>40528</v>
      </c>
      <c r="I4966" s="318">
        <v>49674</v>
      </c>
      <c r="J4966" s="315"/>
      <c r="K4966" s="315">
        <v>3314</v>
      </c>
      <c r="L4966" s="315" t="s">
        <v>3109</v>
      </c>
      <c r="M4966" s="315" t="s">
        <v>764</v>
      </c>
      <c r="N4966" s="315" t="s">
        <v>755</v>
      </c>
      <c r="O4966" s="315"/>
      <c r="P4966" s="315"/>
      <c r="Q4966" s="315"/>
    </row>
    <row r="4967" spans="1:17">
      <c r="A4967" s="315" t="s">
        <v>750</v>
      </c>
      <c r="B4967" s="315" t="s">
        <v>2095</v>
      </c>
      <c r="C4967" s="315" t="s">
        <v>2096</v>
      </c>
      <c r="D4967" s="316">
        <v>7.68</v>
      </c>
      <c r="E4967" s="317">
        <v>7363</v>
      </c>
      <c r="F4967" s="317">
        <v>5433.8899999999994</v>
      </c>
      <c r="G4967" s="318">
        <v>40478</v>
      </c>
      <c r="H4967" s="318">
        <v>40533</v>
      </c>
      <c r="I4967" s="318">
        <v>49674</v>
      </c>
      <c r="J4967" s="315"/>
      <c r="K4967" s="315">
        <v>8627</v>
      </c>
      <c r="L4967" s="315" t="s">
        <v>3643</v>
      </c>
      <c r="M4967" s="315" t="s">
        <v>784</v>
      </c>
      <c r="N4967" s="315" t="s">
        <v>750</v>
      </c>
      <c r="O4967" s="315"/>
      <c r="P4967" s="315"/>
      <c r="Q4967" s="315"/>
    </row>
    <row r="4968" spans="1:17">
      <c r="A4968" s="315" t="s">
        <v>755</v>
      </c>
      <c r="B4968" s="315" t="s">
        <v>2095</v>
      </c>
      <c r="C4968" s="315" t="s">
        <v>2096</v>
      </c>
      <c r="D4968" s="316">
        <v>7.68</v>
      </c>
      <c r="E4968" s="317">
        <v>7291</v>
      </c>
      <c r="F4968" s="317">
        <v>4316.28</v>
      </c>
      <c r="G4968" s="318">
        <v>40627</v>
      </c>
      <c r="H4968" s="318">
        <v>40763</v>
      </c>
      <c r="I4968" s="318">
        <v>50040</v>
      </c>
      <c r="J4968" s="315"/>
      <c r="K4968" s="315">
        <v>3122</v>
      </c>
      <c r="L4968" s="315" t="s">
        <v>3845</v>
      </c>
      <c r="M4968" s="315" t="s">
        <v>764</v>
      </c>
      <c r="N4968" s="315" t="s">
        <v>755</v>
      </c>
      <c r="O4968" s="315"/>
      <c r="P4968" s="315"/>
      <c r="Q4968" s="315"/>
    </row>
    <row r="4969" spans="1:17">
      <c r="A4969" s="315" t="s">
        <v>755</v>
      </c>
      <c r="B4969" s="315" t="s">
        <v>2095</v>
      </c>
      <c r="C4969" s="315" t="s">
        <v>2098</v>
      </c>
      <c r="D4969" s="316">
        <v>7.68</v>
      </c>
      <c r="E4969" s="317">
        <v>8542</v>
      </c>
      <c r="F4969" s="317">
        <v>4125.78</v>
      </c>
      <c r="G4969" s="318">
        <v>40679</v>
      </c>
      <c r="H4969" s="318">
        <v>40764</v>
      </c>
      <c r="I4969" s="318">
        <v>50040</v>
      </c>
      <c r="J4969" s="315"/>
      <c r="K4969" s="315">
        <v>4414</v>
      </c>
      <c r="L4969" s="315" t="s">
        <v>1627</v>
      </c>
      <c r="M4969" s="315" t="s">
        <v>1484</v>
      </c>
      <c r="N4969" s="315" t="s">
        <v>755</v>
      </c>
      <c r="O4969" s="315"/>
      <c r="P4969" s="315"/>
      <c r="Q4969" s="315"/>
    </row>
    <row r="4970" spans="1:17">
      <c r="A4970" s="315" t="s">
        <v>755</v>
      </c>
      <c r="B4970" s="315" t="s">
        <v>2095</v>
      </c>
      <c r="C4970" s="315" t="s">
        <v>2098</v>
      </c>
      <c r="D4970" s="316">
        <v>7.68</v>
      </c>
      <c r="E4970" s="317">
        <v>6715</v>
      </c>
      <c r="F4970" s="317">
        <v>3243.34</v>
      </c>
      <c r="G4970" s="318">
        <v>40737</v>
      </c>
      <c r="H4970" s="318">
        <v>40785</v>
      </c>
      <c r="I4970" s="318">
        <v>50040</v>
      </c>
      <c r="J4970" s="315"/>
      <c r="K4970" s="315">
        <v>8344</v>
      </c>
      <c r="L4970" s="315" t="s">
        <v>2935</v>
      </c>
      <c r="M4970" s="315" t="s">
        <v>784</v>
      </c>
      <c r="N4970" s="315" t="s">
        <v>755</v>
      </c>
      <c r="O4970" s="315"/>
      <c r="P4970" s="315"/>
      <c r="Q4970" s="315"/>
    </row>
    <row r="4971" spans="1:17">
      <c r="A4971" s="315" t="s">
        <v>755</v>
      </c>
      <c r="B4971" s="315" t="s">
        <v>2095</v>
      </c>
      <c r="C4971" s="315" t="s">
        <v>2098</v>
      </c>
      <c r="D4971" s="316">
        <v>7.68</v>
      </c>
      <c r="E4971" s="317">
        <v>7954</v>
      </c>
      <c r="F4971" s="317">
        <v>3841.7799999999997</v>
      </c>
      <c r="G4971" s="318">
        <v>40732</v>
      </c>
      <c r="H4971" s="318">
        <v>40865</v>
      </c>
      <c r="I4971" s="318">
        <v>50040</v>
      </c>
      <c r="J4971" s="315"/>
      <c r="K4971" s="315">
        <v>5417</v>
      </c>
      <c r="L4971" s="315" t="s">
        <v>3484</v>
      </c>
      <c r="M4971" s="315" t="s">
        <v>776</v>
      </c>
      <c r="N4971" s="315" t="s">
        <v>755</v>
      </c>
      <c r="O4971" s="315"/>
      <c r="P4971" s="315"/>
      <c r="Q4971" s="315"/>
    </row>
    <row r="4972" spans="1:17">
      <c r="A4972" s="315" t="s">
        <v>755</v>
      </c>
      <c r="B4972" s="315" t="s">
        <v>2095</v>
      </c>
      <c r="C4972" s="315" t="s">
        <v>2098</v>
      </c>
      <c r="D4972" s="316">
        <v>7.68</v>
      </c>
      <c r="E4972" s="317">
        <v>5134.01</v>
      </c>
      <c r="F4972" s="317">
        <v>2048.4700000000003</v>
      </c>
      <c r="G4972" s="318">
        <v>40732</v>
      </c>
      <c r="H4972" s="318">
        <v>41120</v>
      </c>
      <c r="I4972" s="318">
        <v>50405</v>
      </c>
      <c r="J4972" s="315"/>
      <c r="K4972" s="315">
        <v>8105</v>
      </c>
      <c r="L4972" s="315" t="s">
        <v>3553</v>
      </c>
      <c r="M4972" s="315" t="s">
        <v>784</v>
      </c>
      <c r="N4972" s="315" t="s">
        <v>755</v>
      </c>
      <c r="O4972" s="315"/>
      <c r="P4972" s="315"/>
      <c r="Q4972" s="315"/>
    </row>
    <row r="4973" spans="1:17">
      <c r="A4973" s="315" t="s">
        <v>755</v>
      </c>
      <c r="B4973" s="315" t="s">
        <v>2095</v>
      </c>
      <c r="C4973" s="315" t="s">
        <v>2098</v>
      </c>
      <c r="D4973" s="316">
        <v>7.68</v>
      </c>
      <c r="E4973" s="317">
        <v>8793</v>
      </c>
      <c r="F4973" s="317">
        <v>4247.0200000000004</v>
      </c>
      <c r="G4973" s="318">
        <v>40742</v>
      </c>
      <c r="H4973" s="318">
        <v>40821</v>
      </c>
      <c r="I4973" s="318">
        <v>50040</v>
      </c>
      <c r="J4973" s="315"/>
      <c r="K4973" s="315">
        <v>3154</v>
      </c>
      <c r="L4973" s="315" t="s">
        <v>3846</v>
      </c>
      <c r="M4973" s="315" t="s">
        <v>764</v>
      </c>
      <c r="N4973" s="315" t="s">
        <v>755</v>
      </c>
      <c r="O4973" s="315"/>
      <c r="P4973" s="315"/>
      <c r="Q4973" s="315"/>
    </row>
    <row r="4974" spans="1:17">
      <c r="A4974" s="315" t="s">
        <v>755</v>
      </c>
      <c r="B4974" s="315" t="s">
        <v>2095</v>
      </c>
      <c r="C4974" s="315" t="s">
        <v>2098</v>
      </c>
      <c r="D4974" s="316">
        <v>7.68</v>
      </c>
      <c r="E4974" s="317">
        <v>7488</v>
      </c>
      <c r="F4974" s="317">
        <v>3616.71</v>
      </c>
      <c r="G4974" s="318">
        <v>40745</v>
      </c>
      <c r="H4974" s="318">
        <v>40819</v>
      </c>
      <c r="I4974" s="318">
        <v>50040</v>
      </c>
      <c r="J4974" s="315"/>
      <c r="K4974" s="315">
        <v>9472</v>
      </c>
      <c r="L4974" s="315" t="s">
        <v>2333</v>
      </c>
      <c r="M4974" s="315" t="s">
        <v>770</v>
      </c>
      <c r="N4974" s="315" t="s">
        <v>755</v>
      </c>
      <c r="O4974" s="315"/>
      <c r="P4974" s="315"/>
      <c r="Q4974" s="315"/>
    </row>
    <row r="4975" spans="1:17">
      <c r="A4975" s="315" t="s">
        <v>755</v>
      </c>
      <c r="B4975" s="315" t="s">
        <v>2095</v>
      </c>
      <c r="C4975" s="315" t="s">
        <v>2098</v>
      </c>
      <c r="D4975" s="316">
        <v>7.68</v>
      </c>
      <c r="E4975" s="317">
        <v>6757.39</v>
      </c>
      <c r="F4975" s="317">
        <v>3263.83</v>
      </c>
      <c r="G4975" s="318">
        <v>40750</v>
      </c>
      <c r="H4975" s="318">
        <v>40837</v>
      </c>
      <c r="I4975" s="318">
        <v>50040</v>
      </c>
      <c r="J4975" s="315"/>
      <c r="K4975" s="315">
        <v>4104</v>
      </c>
      <c r="L4975" s="315" t="s">
        <v>2313</v>
      </c>
      <c r="M4975" s="315" t="s">
        <v>1484</v>
      </c>
      <c r="N4975" s="315" t="s">
        <v>755</v>
      </c>
      <c r="O4975" s="315"/>
      <c r="P4975" s="315"/>
      <c r="Q4975" s="315"/>
    </row>
    <row r="4976" spans="1:17">
      <c r="A4976" s="315" t="s">
        <v>755</v>
      </c>
      <c r="B4976" s="315" t="s">
        <v>2095</v>
      </c>
      <c r="C4976" s="315" t="s">
        <v>2098</v>
      </c>
      <c r="D4976" s="316">
        <v>7.68</v>
      </c>
      <c r="E4976" s="317">
        <v>7083</v>
      </c>
      <c r="F4976" s="317">
        <v>3421.1000000000004</v>
      </c>
      <c r="G4976" s="318">
        <v>40792</v>
      </c>
      <c r="H4976" s="318">
        <v>40897</v>
      </c>
      <c r="I4976" s="318">
        <v>50040</v>
      </c>
      <c r="J4976" s="315"/>
      <c r="K4976" s="315">
        <v>5702</v>
      </c>
      <c r="L4976" s="315" t="s">
        <v>3327</v>
      </c>
      <c r="M4976" s="315" t="s">
        <v>776</v>
      </c>
      <c r="N4976" s="315" t="s">
        <v>755</v>
      </c>
      <c r="O4976" s="315"/>
      <c r="P4976" s="315"/>
      <c r="Q4976" s="315"/>
    </row>
    <row r="4977" spans="1:17">
      <c r="A4977" s="315" t="s">
        <v>755</v>
      </c>
      <c r="B4977" s="315" t="s">
        <v>2095</v>
      </c>
      <c r="C4977" s="315" t="s">
        <v>2098</v>
      </c>
      <c r="D4977" s="316">
        <v>7.68</v>
      </c>
      <c r="E4977" s="317">
        <v>8233</v>
      </c>
      <c r="F4977" s="317">
        <v>3284.97</v>
      </c>
      <c r="G4977" s="318">
        <v>40793</v>
      </c>
      <c r="H4977" s="318">
        <v>41067</v>
      </c>
      <c r="I4977" s="318">
        <v>50405</v>
      </c>
      <c r="J4977" s="315"/>
      <c r="K4977" s="315">
        <v>1054</v>
      </c>
      <c r="L4977" s="315" t="s">
        <v>2567</v>
      </c>
      <c r="M4977" s="315" t="s">
        <v>766</v>
      </c>
      <c r="N4977" s="315" t="s">
        <v>755</v>
      </c>
      <c r="O4977" s="315"/>
      <c r="P4977" s="315"/>
      <c r="Q4977" s="315"/>
    </row>
    <row r="4978" spans="1:17">
      <c r="A4978" s="315" t="s">
        <v>755</v>
      </c>
      <c r="B4978" s="315" t="s">
        <v>2095</v>
      </c>
      <c r="C4978" s="315" t="s">
        <v>2098</v>
      </c>
      <c r="D4978" s="316">
        <v>7.68</v>
      </c>
      <c r="E4978" s="317">
        <v>8167.75</v>
      </c>
      <c r="F4978" s="317">
        <v>3945.0199999999995</v>
      </c>
      <c r="G4978" s="318">
        <v>40798</v>
      </c>
      <c r="H4978" s="318">
        <v>40837</v>
      </c>
      <c r="I4978" s="318">
        <v>50040</v>
      </c>
      <c r="J4978" s="315"/>
      <c r="K4978" s="315">
        <v>4123</v>
      </c>
      <c r="L4978" s="315" t="s">
        <v>3847</v>
      </c>
      <c r="M4978" s="315" t="s">
        <v>1484</v>
      </c>
      <c r="N4978" s="315" t="s">
        <v>755</v>
      </c>
      <c r="O4978" s="315"/>
      <c r="P4978" s="315"/>
      <c r="Q4978" s="315"/>
    </row>
    <row r="4979" spans="1:17">
      <c r="A4979" s="315" t="s">
        <v>755</v>
      </c>
      <c r="B4979" s="315" t="s">
        <v>2095</v>
      </c>
      <c r="C4979" s="315" t="s">
        <v>2096</v>
      </c>
      <c r="D4979" s="316">
        <v>7.68</v>
      </c>
      <c r="E4979" s="317">
        <v>7986</v>
      </c>
      <c r="F4979" s="317">
        <v>4727.7099999999991</v>
      </c>
      <c r="G4979" s="318">
        <v>40806</v>
      </c>
      <c r="H4979" s="318">
        <v>40879</v>
      </c>
      <c r="I4979" s="318">
        <v>50040</v>
      </c>
      <c r="J4979" s="315"/>
      <c r="K4979" s="315">
        <v>5236</v>
      </c>
      <c r="L4979" s="315" t="s">
        <v>2849</v>
      </c>
      <c r="M4979" s="315" t="s">
        <v>776</v>
      </c>
      <c r="N4979" s="315" t="s">
        <v>755</v>
      </c>
      <c r="O4979" s="315"/>
      <c r="P4979" s="315"/>
      <c r="Q4979" s="315"/>
    </row>
    <row r="4980" spans="1:17">
      <c r="A4980" s="315" t="s">
        <v>755</v>
      </c>
      <c r="B4980" s="315" t="s">
        <v>2095</v>
      </c>
      <c r="C4980" s="315" t="s">
        <v>2098</v>
      </c>
      <c r="D4980" s="316">
        <v>7.68</v>
      </c>
      <c r="E4980" s="317">
        <v>4524.45</v>
      </c>
      <c r="F4980" s="317">
        <v>2185.31</v>
      </c>
      <c r="G4980" s="318">
        <v>40807</v>
      </c>
      <c r="H4980" s="318">
        <v>40773</v>
      </c>
      <c r="I4980" s="318">
        <v>50040</v>
      </c>
      <c r="J4980" s="315"/>
      <c r="K4980" s="315">
        <v>4419</v>
      </c>
      <c r="L4980" s="315" t="s">
        <v>3592</v>
      </c>
      <c r="M4980" s="315" t="s">
        <v>1484</v>
      </c>
      <c r="N4980" s="315" t="s">
        <v>755</v>
      </c>
      <c r="O4980" s="315"/>
      <c r="P4980" s="315"/>
      <c r="Q4980" s="315"/>
    </row>
    <row r="4981" spans="1:17">
      <c r="A4981" s="315" t="s">
        <v>755</v>
      </c>
      <c r="B4981" s="315" t="s">
        <v>2095</v>
      </c>
      <c r="C4981" s="315" t="s">
        <v>2098</v>
      </c>
      <c r="D4981" s="316">
        <v>7.69</v>
      </c>
      <c r="E4981" s="317">
        <v>3228</v>
      </c>
      <c r="F4981" s="317">
        <v>1287.98</v>
      </c>
      <c r="G4981" s="318">
        <v>40819</v>
      </c>
      <c r="H4981" s="318">
        <v>40998</v>
      </c>
      <c r="I4981" s="318">
        <v>50405</v>
      </c>
      <c r="J4981" s="315"/>
      <c r="K4981" s="315">
        <v>4457</v>
      </c>
      <c r="L4981" s="315" t="s">
        <v>3407</v>
      </c>
      <c r="M4981" s="315" t="s">
        <v>1484</v>
      </c>
      <c r="N4981" s="315" t="s">
        <v>755</v>
      </c>
      <c r="O4981" s="315"/>
      <c r="P4981" s="315"/>
      <c r="Q4981" s="315"/>
    </row>
    <row r="4982" spans="1:17">
      <c r="A4982" s="315" t="s">
        <v>755</v>
      </c>
      <c r="B4982" s="315" t="s">
        <v>2095</v>
      </c>
      <c r="C4982" s="315" t="s">
        <v>2096</v>
      </c>
      <c r="D4982" s="316">
        <v>7.7</v>
      </c>
      <c r="E4982" s="317">
        <v>6680.0500000000011</v>
      </c>
      <c r="F4982" s="317">
        <v>3954.5999999999995</v>
      </c>
      <c r="G4982" s="318">
        <v>39569</v>
      </c>
      <c r="H4982" s="318">
        <v>40805</v>
      </c>
      <c r="I4982" s="318">
        <v>50040</v>
      </c>
      <c r="J4982" s="315"/>
      <c r="K4982" s="315">
        <v>5018</v>
      </c>
      <c r="L4982" s="315" t="s">
        <v>3150</v>
      </c>
      <c r="M4982" s="315" t="s">
        <v>776</v>
      </c>
      <c r="N4982" s="315" t="s">
        <v>755</v>
      </c>
      <c r="O4982" s="315"/>
      <c r="P4982" s="315"/>
      <c r="Q4982" s="315"/>
    </row>
    <row r="4983" spans="1:17">
      <c r="A4983" s="315" t="s">
        <v>755</v>
      </c>
      <c r="B4983" s="315" t="s">
        <v>2095</v>
      </c>
      <c r="C4983" s="315" t="s">
        <v>2098</v>
      </c>
      <c r="D4983" s="316">
        <v>7.7</v>
      </c>
      <c r="E4983" s="317">
        <v>9184</v>
      </c>
      <c r="F4983" s="317">
        <v>4435.88</v>
      </c>
      <c r="G4983" s="318">
        <v>39570</v>
      </c>
      <c r="H4983" s="318">
        <v>40869</v>
      </c>
      <c r="I4983" s="318">
        <v>50040</v>
      </c>
      <c r="J4983" s="315"/>
      <c r="K4983" s="315">
        <v>1937</v>
      </c>
      <c r="L4983" s="315" t="s">
        <v>2339</v>
      </c>
      <c r="M4983" s="315" t="s">
        <v>754</v>
      </c>
      <c r="N4983" s="315" t="s">
        <v>755</v>
      </c>
      <c r="O4983" s="315"/>
      <c r="P4983" s="315"/>
      <c r="Q4983" s="315"/>
    </row>
    <row r="4984" spans="1:17">
      <c r="A4984" s="315" t="s">
        <v>755</v>
      </c>
      <c r="B4984" s="315" t="s">
        <v>2095</v>
      </c>
      <c r="C4984" s="315" t="s">
        <v>2096</v>
      </c>
      <c r="D4984" s="316">
        <v>7.7</v>
      </c>
      <c r="E4984" s="317">
        <v>7581.01</v>
      </c>
      <c r="F4984" s="317">
        <v>6317.5</v>
      </c>
      <c r="G4984" s="318">
        <v>39570</v>
      </c>
      <c r="H4984" s="318">
        <v>39521</v>
      </c>
      <c r="I4984" s="318">
        <v>48914</v>
      </c>
      <c r="J4984" s="315"/>
      <c r="K4984" s="315">
        <v>8197</v>
      </c>
      <c r="L4984" s="315" t="s">
        <v>3445</v>
      </c>
      <c r="M4984" s="315" t="s">
        <v>784</v>
      </c>
      <c r="N4984" s="315" t="s">
        <v>755</v>
      </c>
      <c r="O4984" s="315"/>
      <c r="P4984" s="315"/>
      <c r="Q4984" s="315"/>
    </row>
    <row r="4985" spans="1:17">
      <c r="A4985" s="315" t="s">
        <v>755</v>
      </c>
      <c r="B4985" s="315" t="s">
        <v>2095</v>
      </c>
      <c r="C4985" s="315" t="s">
        <v>2098</v>
      </c>
      <c r="D4985" s="316">
        <v>7.7</v>
      </c>
      <c r="E4985" s="317">
        <v>7766.33</v>
      </c>
      <c r="F4985" s="317">
        <v>5824.7500000000009</v>
      </c>
      <c r="G4985" s="318">
        <v>39570</v>
      </c>
      <c r="H4985" s="318">
        <v>39781</v>
      </c>
      <c r="I4985" s="318">
        <v>48914</v>
      </c>
      <c r="J4985" s="315"/>
      <c r="K4985" s="315">
        <v>9602</v>
      </c>
      <c r="L4985" s="315" t="s">
        <v>2030</v>
      </c>
      <c r="M4985" s="315" t="s">
        <v>770</v>
      </c>
      <c r="N4985" s="315" t="s">
        <v>755</v>
      </c>
      <c r="O4985" s="315"/>
      <c r="P4985" s="315"/>
      <c r="Q4985" s="315"/>
    </row>
    <row r="4986" spans="1:17">
      <c r="A4986" s="315" t="s">
        <v>755</v>
      </c>
      <c r="B4986" s="315" t="s">
        <v>2095</v>
      </c>
      <c r="C4986" s="315" t="s">
        <v>2098</v>
      </c>
      <c r="D4986" s="316">
        <v>7.7</v>
      </c>
      <c r="E4986" s="317">
        <v>7512</v>
      </c>
      <c r="F4986" s="317">
        <v>5634</v>
      </c>
      <c r="G4986" s="318">
        <v>39570</v>
      </c>
      <c r="H4986" s="318">
        <v>39703</v>
      </c>
      <c r="I4986" s="318">
        <v>48944</v>
      </c>
      <c r="J4986" s="315"/>
      <c r="K4986" s="315">
        <v>8200</v>
      </c>
      <c r="L4986" s="315" t="s">
        <v>318</v>
      </c>
      <c r="M4986" s="315" t="s">
        <v>1051</v>
      </c>
      <c r="N4986" s="315" t="s">
        <v>755</v>
      </c>
      <c r="O4986" s="315"/>
      <c r="P4986" s="315"/>
      <c r="Q4986" s="315"/>
    </row>
    <row r="4987" spans="1:17">
      <c r="A4987" s="315" t="s">
        <v>755</v>
      </c>
      <c r="B4987" s="315" t="s">
        <v>2095</v>
      </c>
      <c r="C4987" s="315" t="s">
        <v>2098</v>
      </c>
      <c r="D4987" s="316">
        <v>7.7</v>
      </c>
      <c r="E4987" s="317">
        <v>5650</v>
      </c>
      <c r="F4987" s="317">
        <v>4237.5</v>
      </c>
      <c r="G4987" s="318">
        <v>39570</v>
      </c>
      <c r="H4987" s="318">
        <v>39939</v>
      </c>
      <c r="I4987" s="318">
        <v>49309</v>
      </c>
      <c r="J4987" s="315"/>
      <c r="K4987" s="315">
        <v>9247</v>
      </c>
      <c r="L4987" s="315" t="s">
        <v>3441</v>
      </c>
      <c r="M4987" s="315" t="s">
        <v>770</v>
      </c>
      <c r="N4987" s="315" t="s">
        <v>755</v>
      </c>
      <c r="O4987" s="315"/>
      <c r="P4987" s="315"/>
      <c r="Q4987" s="315"/>
    </row>
    <row r="4988" spans="1:17">
      <c r="A4988" s="315" t="s">
        <v>755</v>
      </c>
      <c r="B4988" s="315" t="s">
        <v>2095</v>
      </c>
      <c r="C4988" s="315" t="s">
        <v>2098</v>
      </c>
      <c r="D4988" s="316">
        <v>7.7</v>
      </c>
      <c r="E4988" s="317">
        <v>7585</v>
      </c>
      <c r="F4988" s="317">
        <v>4664.78</v>
      </c>
      <c r="G4988" s="318">
        <v>39570</v>
      </c>
      <c r="H4988" s="318">
        <v>40326</v>
      </c>
      <c r="I4988" s="318">
        <v>49674</v>
      </c>
      <c r="J4988" s="315"/>
      <c r="K4988" s="315">
        <v>5445</v>
      </c>
      <c r="L4988" s="315" t="s">
        <v>3848</v>
      </c>
      <c r="M4988" s="315" t="s">
        <v>776</v>
      </c>
      <c r="N4988" s="315" t="s">
        <v>755</v>
      </c>
      <c r="O4988" s="315"/>
      <c r="P4988" s="315"/>
      <c r="Q4988" s="315"/>
    </row>
    <row r="4989" spans="1:17">
      <c r="A4989" s="315" t="s">
        <v>755</v>
      </c>
      <c r="B4989" s="315" t="s">
        <v>2095</v>
      </c>
      <c r="C4989" s="315" t="s">
        <v>2098</v>
      </c>
      <c r="D4989" s="316">
        <v>7.7</v>
      </c>
      <c r="E4989" s="317">
        <v>8454</v>
      </c>
      <c r="F4989" s="317">
        <v>5376.75</v>
      </c>
      <c r="G4989" s="318">
        <v>39569</v>
      </c>
      <c r="H4989" s="318">
        <v>39715</v>
      </c>
      <c r="I4989" s="318">
        <v>48944</v>
      </c>
      <c r="J4989" s="315"/>
      <c r="K4989" s="315">
        <v>9467</v>
      </c>
      <c r="L4989" s="315" t="s">
        <v>2283</v>
      </c>
      <c r="M4989" s="315" t="s">
        <v>770</v>
      </c>
      <c r="N4989" s="315" t="s">
        <v>755</v>
      </c>
      <c r="O4989" s="315"/>
      <c r="P4989" s="315"/>
      <c r="Q4989" s="315"/>
    </row>
    <row r="4990" spans="1:17">
      <c r="A4990" s="315" t="s">
        <v>755</v>
      </c>
      <c r="B4990" s="315" t="s">
        <v>2095</v>
      </c>
      <c r="C4990" s="315" t="s">
        <v>2098</v>
      </c>
      <c r="D4990" s="316">
        <v>7.7</v>
      </c>
      <c r="E4990" s="317">
        <v>9265</v>
      </c>
      <c r="F4990" s="317">
        <v>5188.4000000000005</v>
      </c>
      <c r="G4990" s="318">
        <v>39570</v>
      </c>
      <c r="H4990" s="318">
        <v>40126</v>
      </c>
      <c r="I4990" s="318">
        <v>49309</v>
      </c>
      <c r="J4990" s="315"/>
      <c r="K4990" s="315">
        <v>1338</v>
      </c>
      <c r="L4990" s="315" t="s">
        <v>3558</v>
      </c>
      <c r="M4990" s="315" t="s">
        <v>766</v>
      </c>
      <c r="N4990" s="315" t="s">
        <v>755</v>
      </c>
      <c r="O4990" s="315"/>
      <c r="P4990" s="315"/>
      <c r="Q4990" s="315"/>
    </row>
    <row r="4991" spans="1:17">
      <c r="A4991" s="315" t="s">
        <v>755</v>
      </c>
      <c r="B4991" s="315" t="s">
        <v>2095</v>
      </c>
      <c r="C4991" s="315" t="s">
        <v>2098</v>
      </c>
      <c r="D4991" s="316">
        <v>7.7</v>
      </c>
      <c r="E4991" s="317">
        <v>9264</v>
      </c>
      <c r="F4991" s="317">
        <v>5697.37</v>
      </c>
      <c r="G4991" s="318">
        <v>39569</v>
      </c>
      <c r="H4991" s="318">
        <v>40341</v>
      </c>
      <c r="I4991" s="318">
        <v>49674</v>
      </c>
      <c r="J4991" s="315"/>
      <c r="K4991" s="315">
        <v>2065</v>
      </c>
      <c r="L4991" s="315" t="s">
        <v>3503</v>
      </c>
      <c r="M4991" s="315" t="s">
        <v>758</v>
      </c>
      <c r="N4991" s="315" t="s">
        <v>755</v>
      </c>
      <c r="O4991" s="315"/>
      <c r="P4991" s="315"/>
      <c r="Q4991" s="315"/>
    </row>
    <row r="4992" spans="1:17">
      <c r="A4992" s="315" t="s">
        <v>755</v>
      </c>
      <c r="B4992" s="315" t="s">
        <v>2095</v>
      </c>
      <c r="C4992" s="315" t="s">
        <v>2098</v>
      </c>
      <c r="D4992" s="316">
        <v>7.7</v>
      </c>
      <c r="E4992" s="317">
        <v>8249</v>
      </c>
      <c r="F4992" s="317">
        <v>4759.68</v>
      </c>
      <c r="G4992" s="318">
        <v>39570</v>
      </c>
      <c r="H4992" s="318">
        <v>39576</v>
      </c>
      <c r="I4992" s="318">
        <v>48944</v>
      </c>
      <c r="J4992" s="315"/>
      <c r="K4992" s="315">
        <v>4417</v>
      </c>
      <c r="L4992" s="315" t="s">
        <v>2450</v>
      </c>
      <c r="M4992" s="315" t="s">
        <v>1484</v>
      </c>
      <c r="N4992" s="315" t="s">
        <v>755</v>
      </c>
      <c r="O4992" s="315"/>
      <c r="P4992" s="315"/>
      <c r="Q4992" s="315"/>
    </row>
    <row r="4993" spans="1:17">
      <c r="A4993" s="315" t="s">
        <v>755</v>
      </c>
      <c r="B4993" s="315" t="s">
        <v>2095</v>
      </c>
      <c r="C4993" s="315" t="s">
        <v>2098</v>
      </c>
      <c r="D4993" s="316">
        <v>7.7</v>
      </c>
      <c r="E4993" s="317">
        <v>7506</v>
      </c>
      <c r="F4993" s="317">
        <v>5629.5</v>
      </c>
      <c r="G4993" s="318">
        <v>39570</v>
      </c>
      <c r="H4993" s="318">
        <v>40010</v>
      </c>
      <c r="I4993" s="318">
        <v>49309</v>
      </c>
      <c r="J4993" s="315"/>
      <c r="K4993" s="315">
        <v>8645</v>
      </c>
      <c r="L4993" s="315" t="s">
        <v>1397</v>
      </c>
      <c r="M4993" s="315" t="s">
        <v>770</v>
      </c>
      <c r="N4993" s="315" t="s">
        <v>755</v>
      </c>
      <c r="O4993" s="315"/>
      <c r="P4993" s="315"/>
      <c r="Q4993" s="315"/>
    </row>
    <row r="4994" spans="1:17">
      <c r="A4994" s="315" t="s">
        <v>755</v>
      </c>
      <c r="B4994" s="315" t="s">
        <v>2095</v>
      </c>
      <c r="C4994" s="315" t="s">
        <v>2098</v>
      </c>
      <c r="D4994" s="316">
        <v>7.7</v>
      </c>
      <c r="E4994" s="317">
        <v>8063</v>
      </c>
      <c r="F4994" s="317">
        <v>3894.4199999999996</v>
      </c>
      <c r="G4994" s="318">
        <v>39570</v>
      </c>
      <c r="H4994" s="318">
        <v>40822</v>
      </c>
      <c r="I4994" s="318">
        <v>50040</v>
      </c>
      <c r="J4994" s="315"/>
      <c r="K4994" s="315">
        <v>1095</v>
      </c>
      <c r="L4994" s="315" t="s">
        <v>822</v>
      </c>
      <c r="M4994" s="315" t="s">
        <v>766</v>
      </c>
      <c r="N4994" s="315" t="s">
        <v>755</v>
      </c>
      <c r="O4994" s="315"/>
      <c r="P4994" s="315"/>
      <c r="Q4994" s="315"/>
    </row>
    <row r="4995" spans="1:17">
      <c r="A4995" s="315" t="s">
        <v>755</v>
      </c>
      <c r="B4995" s="315" t="s">
        <v>2095</v>
      </c>
      <c r="C4995" s="315" t="s">
        <v>2098</v>
      </c>
      <c r="D4995" s="316">
        <v>7.7</v>
      </c>
      <c r="E4995" s="317">
        <v>8021</v>
      </c>
      <c r="F4995" s="317">
        <v>6015.75</v>
      </c>
      <c r="G4995" s="318">
        <v>39587</v>
      </c>
      <c r="H4995" s="318">
        <v>39157</v>
      </c>
      <c r="I4995" s="318">
        <v>48549</v>
      </c>
      <c r="J4995" s="315"/>
      <c r="K4995" s="315">
        <v>9473</v>
      </c>
      <c r="L4995" s="315" t="s">
        <v>2104</v>
      </c>
      <c r="M4995" s="315" t="s">
        <v>770</v>
      </c>
      <c r="N4995" s="315" t="s">
        <v>755</v>
      </c>
      <c r="O4995" s="315"/>
      <c r="P4995" s="315"/>
      <c r="Q4995" s="315"/>
    </row>
    <row r="4996" spans="1:17">
      <c r="A4996" s="315" t="s">
        <v>755</v>
      </c>
      <c r="B4996" s="315" t="s">
        <v>2095</v>
      </c>
      <c r="C4996" s="315" t="s">
        <v>2096</v>
      </c>
      <c r="D4996" s="316">
        <v>7.7</v>
      </c>
      <c r="E4996" s="317">
        <v>8355</v>
      </c>
      <c r="F4996" s="317">
        <v>7519.5</v>
      </c>
      <c r="G4996" s="318">
        <v>39583</v>
      </c>
      <c r="H4996" s="318">
        <v>39514</v>
      </c>
      <c r="I4996" s="318">
        <v>48914</v>
      </c>
      <c r="J4996" s="315"/>
      <c r="K4996" s="315">
        <v>9472</v>
      </c>
      <c r="L4996" s="315" t="s">
        <v>3849</v>
      </c>
      <c r="M4996" s="315" t="s">
        <v>770</v>
      </c>
      <c r="N4996" s="315" t="s">
        <v>755</v>
      </c>
      <c r="O4996" s="315"/>
      <c r="P4996" s="315"/>
      <c r="Q4996" s="315"/>
    </row>
    <row r="4997" spans="1:17">
      <c r="A4997" s="315" t="s">
        <v>755</v>
      </c>
      <c r="B4997" s="315" t="s">
        <v>2095</v>
      </c>
      <c r="C4997" s="315" t="s">
        <v>2098</v>
      </c>
      <c r="D4997" s="316">
        <v>7.7</v>
      </c>
      <c r="E4997" s="317">
        <v>7597</v>
      </c>
      <c r="F4997" s="317">
        <v>5074.7999999999993</v>
      </c>
      <c r="G4997" s="318">
        <v>39610</v>
      </c>
      <c r="H4997" s="318">
        <v>40170</v>
      </c>
      <c r="I4997" s="318">
        <v>49309</v>
      </c>
      <c r="J4997" s="315"/>
      <c r="K4997" s="315">
        <v>8702</v>
      </c>
      <c r="L4997" s="315" t="s">
        <v>2869</v>
      </c>
      <c r="M4997" s="315" t="s">
        <v>784</v>
      </c>
      <c r="N4997" s="315" t="s">
        <v>755</v>
      </c>
      <c r="O4997" s="315"/>
      <c r="P4997" s="315"/>
      <c r="Q4997" s="315"/>
    </row>
    <row r="4998" spans="1:17">
      <c r="A4998" s="315" t="s">
        <v>755</v>
      </c>
      <c r="B4998" s="315" t="s">
        <v>2095</v>
      </c>
      <c r="C4998" s="315" t="s">
        <v>2098</v>
      </c>
      <c r="D4998" s="316">
        <v>7.7</v>
      </c>
      <c r="E4998" s="317">
        <v>7037.99</v>
      </c>
      <c r="F4998" s="317">
        <v>5278.49</v>
      </c>
      <c r="G4998" s="318">
        <v>39630</v>
      </c>
      <c r="H4998" s="318">
        <v>39412</v>
      </c>
      <c r="I4998" s="318">
        <v>48549</v>
      </c>
      <c r="J4998" s="315"/>
      <c r="K4998" s="315">
        <v>8103</v>
      </c>
      <c r="L4998" s="315" t="s">
        <v>3850</v>
      </c>
      <c r="M4998" s="315" t="s">
        <v>784</v>
      </c>
      <c r="N4998" s="315" t="s">
        <v>755</v>
      </c>
      <c r="O4998" s="315"/>
      <c r="P4998" s="315"/>
      <c r="Q4998" s="315"/>
    </row>
    <row r="4999" spans="1:17">
      <c r="A4999" s="315" t="s">
        <v>755</v>
      </c>
      <c r="B4999" s="315" t="s">
        <v>2095</v>
      </c>
      <c r="C4999" s="315" t="s">
        <v>2098</v>
      </c>
      <c r="D4999" s="316">
        <v>7.7</v>
      </c>
      <c r="E4999" s="317">
        <v>10402</v>
      </c>
      <c r="F4999" s="317">
        <v>7801.5</v>
      </c>
      <c r="G4999" s="318">
        <v>39631</v>
      </c>
      <c r="H4999" s="318">
        <v>40138</v>
      </c>
      <c r="I4999" s="318">
        <v>49309</v>
      </c>
      <c r="J4999" s="315"/>
      <c r="K4999" s="315">
        <v>5722</v>
      </c>
      <c r="L4999" s="315" t="s">
        <v>3294</v>
      </c>
      <c r="M4999" s="315" t="s">
        <v>776</v>
      </c>
      <c r="N4999" s="315" t="s">
        <v>755</v>
      </c>
      <c r="O4999" s="315"/>
      <c r="P4999" s="315"/>
      <c r="Q4999" s="315"/>
    </row>
    <row r="5000" spans="1:17">
      <c r="A5000" s="315" t="s">
        <v>755</v>
      </c>
      <c r="B5000" s="315" t="s">
        <v>2095</v>
      </c>
      <c r="C5000" s="315" t="s">
        <v>2096</v>
      </c>
      <c r="D5000" s="316">
        <v>7.7</v>
      </c>
      <c r="E5000" s="317">
        <v>8468</v>
      </c>
      <c r="F5000" s="317">
        <v>7621.2</v>
      </c>
      <c r="G5000" s="318">
        <v>39653</v>
      </c>
      <c r="H5000" s="318">
        <v>40021</v>
      </c>
      <c r="I5000" s="318">
        <v>49309</v>
      </c>
      <c r="J5000" s="315"/>
      <c r="K5000" s="315">
        <v>6232</v>
      </c>
      <c r="L5000" s="315" t="s">
        <v>2268</v>
      </c>
      <c r="M5000" s="315" t="s">
        <v>788</v>
      </c>
      <c r="N5000" s="315" t="s">
        <v>755</v>
      </c>
      <c r="O5000" s="315"/>
      <c r="P5000" s="315"/>
      <c r="Q5000" s="315"/>
    </row>
    <row r="5001" spans="1:17">
      <c r="A5001" s="315" t="s">
        <v>755</v>
      </c>
      <c r="B5001" s="315" t="s">
        <v>2095</v>
      </c>
      <c r="C5001" s="315" t="s">
        <v>2098</v>
      </c>
      <c r="D5001" s="316">
        <v>7.7</v>
      </c>
      <c r="E5001" s="317">
        <v>8129</v>
      </c>
      <c r="F5001" s="317">
        <v>6096.75</v>
      </c>
      <c r="G5001" s="318">
        <v>39658</v>
      </c>
      <c r="H5001" s="318">
        <v>39759</v>
      </c>
      <c r="I5001" s="318">
        <v>48914</v>
      </c>
      <c r="J5001" s="315"/>
      <c r="K5001" s="315">
        <v>1470</v>
      </c>
      <c r="L5001" s="315" t="s">
        <v>2459</v>
      </c>
      <c r="M5001" s="315" t="s">
        <v>761</v>
      </c>
      <c r="N5001" s="315" t="s">
        <v>755</v>
      </c>
      <c r="O5001" s="315"/>
      <c r="P5001" s="315"/>
      <c r="Q5001" s="315"/>
    </row>
    <row r="5002" spans="1:17">
      <c r="A5002" s="315" t="s">
        <v>755</v>
      </c>
      <c r="B5002" s="315" t="s">
        <v>2095</v>
      </c>
      <c r="C5002" s="315" t="s">
        <v>2098</v>
      </c>
      <c r="D5002" s="316">
        <v>7.7</v>
      </c>
      <c r="E5002" s="317">
        <v>8278</v>
      </c>
      <c r="F5002" s="317">
        <v>6208.5</v>
      </c>
      <c r="G5002" s="318">
        <v>39933</v>
      </c>
      <c r="H5002" s="318">
        <v>39849</v>
      </c>
      <c r="I5002" s="318">
        <v>49309</v>
      </c>
      <c r="J5002" s="315"/>
      <c r="K5002" s="315">
        <v>4425</v>
      </c>
      <c r="L5002" s="315" t="s">
        <v>3477</v>
      </c>
      <c r="M5002" s="315" t="s">
        <v>1484</v>
      </c>
      <c r="N5002" s="315" t="s">
        <v>755</v>
      </c>
      <c r="O5002" s="315"/>
      <c r="P5002" s="315"/>
      <c r="Q5002" s="315"/>
    </row>
    <row r="5003" spans="1:17">
      <c r="A5003" s="315" t="s">
        <v>755</v>
      </c>
      <c r="B5003" s="315" t="s">
        <v>2095</v>
      </c>
      <c r="C5003" s="315" t="s">
        <v>2096</v>
      </c>
      <c r="D5003" s="316">
        <v>7.7</v>
      </c>
      <c r="E5003" s="317">
        <v>4893</v>
      </c>
      <c r="F5003" s="317">
        <v>3478.93</v>
      </c>
      <c r="G5003" s="318">
        <v>40056</v>
      </c>
      <c r="H5003" s="318">
        <v>40429</v>
      </c>
      <c r="I5003" s="318">
        <v>49674</v>
      </c>
      <c r="J5003" s="315"/>
      <c r="K5003" s="315">
        <v>6006</v>
      </c>
      <c r="L5003" s="315" t="s">
        <v>314</v>
      </c>
      <c r="M5003" s="315" t="s">
        <v>788</v>
      </c>
      <c r="N5003" s="315" t="s">
        <v>755</v>
      </c>
      <c r="O5003" s="315"/>
      <c r="P5003" s="315"/>
      <c r="Q5003" s="315"/>
    </row>
    <row r="5004" spans="1:17">
      <c r="A5004" s="315" t="s">
        <v>755</v>
      </c>
      <c r="B5004" s="315" t="s">
        <v>2095</v>
      </c>
      <c r="C5004" s="315" t="s">
        <v>2096</v>
      </c>
      <c r="D5004" s="316">
        <v>7.7</v>
      </c>
      <c r="E5004" s="317">
        <v>7759</v>
      </c>
      <c r="F5004" s="317">
        <v>5726.1400000000012</v>
      </c>
      <c r="G5004" s="318">
        <v>40100</v>
      </c>
      <c r="H5004" s="318">
        <v>40360</v>
      </c>
      <c r="I5004" s="318">
        <v>49674</v>
      </c>
      <c r="J5004" s="315"/>
      <c r="K5004" s="315">
        <v>4663</v>
      </c>
      <c r="L5004" s="315" t="s">
        <v>2625</v>
      </c>
      <c r="M5004" s="315" t="s">
        <v>776</v>
      </c>
      <c r="N5004" s="315" t="s">
        <v>755</v>
      </c>
      <c r="O5004" s="315"/>
      <c r="P5004" s="315"/>
      <c r="Q5004" s="315"/>
    </row>
    <row r="5005" spans="1:17">
      <c r="A5005" s="315" t="s">
        <v>755</v>
      </c>
      <c r="B5005" s="315" t="s">
        <v>2095</v>
      </c>
      <c r="C5005" s="315" t="s">
        <v>2098</v>
      </c>
      <c r="D5005" s="316">
        <v>7.7</v>
      </c>
      <c r="E5005" s="317">
        <v>8481.01</v>
      </c>
      <c r="F5005" s="317">
        <v>6360.76</v>
      </c>
      <c r="G5005" s="318">
        <v>40134</v>
      </c>
      <c r="H5005" s="318">
        <v>40130</v>
      </c>
      <c r="I5005" s="318">
        <v>49309</v>
      </c>
      <c r="J5005" s="315"/>
      <c r="K5005" s="315">
        <v>8484</v>
      </c>
      <c r="L5005" s="315" t="s">
        <v>3347</v>
      </c>
      <c r="M5005" s="315" t="s">
        <v>784</v>
      </c>
      <c r="N5005" s="315" t="s">
        <v>755</v>
      </c>
      <c r="O5005" s="315"/>
      <c r="P5005" s="315"/>
      <c r="Q5005" s="315"/>
    </row>
    <row r="5006" spans="1:17">
      <c r="A5006" s="315" t="s">
        <v>755</v>
      </c>
      <c r="B5006" s="315" t="s">
        <v>2095</v>
      </c>
      <c r="C5006" s="315" t="s">
        <v>2096</v>
      </c>
      <c r="D5006" s="316">
        <v>7.7</v>
      </c>
      <c r="E5006" s="317">
        <v>8106</v>
      </c>
      <c r="F5006" s="317">
        <v>5982.23</v>
      </c>
      <c r="G5006" s="318">
        <v>40161</v>
      </c>
      <c r="H5006" s="318">
        <v>40337</v>
      </c>
      <c r="I5006" s="318">
        <v>49674</v>
      </c>
      <c r="J5006" s="315"/>
      <c r="K5006" s="315">
        <v>5600</v>
      </c>
      <c r="L5006" s="315" t="s">
        <v>2707</v>
      </c>
      <c r="M5006" s="315" t="s">
        <v>776</v>
      </c>
      <c r="N5006" s="315" t="s">
        <v>755</v>
      </c>
      <c r="O5006" s="315"/>
      <c r="P5006" s="315"/>
      <c r="Q5006" s="315"/>
    </row>
    <row r="5007" spans="1:17">
      <c r="A5007" s="315" t="s">
        <v>750</v>
      </c>
      <c r="B5007" s="315" t="s">
        <v>2095</v>
      </c>
      <c r="C5007" s="315" t="s">
        <v>2098</v>
      </c>
      <c r="D5007" s="316">
        <v>7.7</v>
      </c>
      <c r="E5007" s="317">
        <v>6185.8200000000006</v>
      </c>
      <c r="F5007" s="317">
        <v>2067.67</v>
      </c>
      <c r="G5007" s="318">
        <v>40144</v>
      </c>
      <c r="H5007" s="318">
        <v>40287</v>
      </c>
      <c r="I5007" s="318">
        <v>49674</v>
      </c>
      <c r="J5007" s="315"/>
      <c r="K5007" s="315">
        <v>9320</v>
      </c>
      <c r="L5007" s="315" t="s">
        <v>3595</v>
      </c>
      <c r="M5007" s="315" t="s">
        <v>792</v>
      </c>
      <c r="N5007" s="315" t="s">
        <v>750</v>
      </c>
      <c r="O5007" s="315"/>
      <c r="P5007" s="315"/>
      <c r="Q5007" s="315"/>
    </row>
    <row r="5008" spans="1:17">
      <c r="A5008" s="315" t="s">
        <v>755</v>
      </c>
      <c r="B5008" s="315" t="s">
        <v>2095</v>
      </c>
      <c r="C5008" s="315" t="s">
        <v>2098</v>
      </c>
      <c r="D5008" s="316">
        <v>7.7</v>
      </c>
      <c r="E5008" s="317">
        <v>8032</v>
      </c>
      <c r="F5008" s="317">
        <v>4939.71</v>
      </c>
      <c r="G5008" s="318">
        <v>40207</v>
      </c>
      <c r="H5008" s="318">
        <v>40362</v>
      </c>
      <c r="I5008" s="318">
        <v>49674</v>
      </c>
      <c r="J5008" s="315"/>
      <c r="K5008" s="315">
        <v>1207</v>
      </c>
      <c r="L5008" s="315" t="s">
        <v>2127</v>
      </c>
      <c r="M5008" s="315" t="s">
        <v>1827</v>
      </c>
      <c r="N5008" s="315" t="s">
        <v>755</v>
      </c>
      <c r="O5008" s="315"/>
      <c r="P5008" s="315"/>
      <c r="Q5008" s="315"/>
    </row>
    <row r="5009" spans="1:17">
      <c r="A5009" s="315" t="s">
        <v>755</v>
      </c>
      <c r="B5009" s="315" t="s">
        <v>2095</v>
      </c>
      <c r="C5009" s="315" t="s">
        <v>2098</v>
      </c>
      <c r="D5009" s="316">
        <v>7.7</v>
      </c>
      <c r="E5009" s="317">
        <v>7382</v>
      </c>
      <c r="F5009" s="317">
        <v>4203.6499999999996</v>
      </c>
      <c r="G5009" s="318">
        <v>40242</v>
      </c>
      <c r="H5009" s="318">
        <v>40337</v>
      </c>
      <c r="I5009" s="318">
        <v>49674</v>
      </c>
      <c r="J5009" s="315"/>
      <c r="K5009" s="315">
        <v>8610</v>
      </c>
      <c r="L5009" s="315" t="s">
        <v>1370</v>
      </c>
      <c r="M5009" s="315" t="s">
        <v>784</v>
      </c>
      <c r="N5009" s="315" t="s">
        <v>755</v>
      </c>
      <c r="O5009" s="315"/>
      <c r="P5009" s="315"/>
      <c r="Q5009" s="315"/>
    </row>
    <row r="5010" spans="1:17">
      <c r="A5010" s="315" t="s">
        <v>755</v>
      </c>
      <c r="B5010" s="315" t="s">
        <v>2095</v>
      </c>
      <c r="C5010" s="315" t="s">
        <v>2096</v>
      </c>
      <c r="D5010" s="316">
        <v>7.7</v>
      </c>
      <c r="E5010" s="317">
        <v>8252</v>
      </c>
      <c r="F5010" s="317">
        <v>6089.9800000000005</v>
      </c>
      <c r="G5010" s="318">
        <v>40329</v>
      </c>
      <c r="H5010" s="318">
        <v>40249</v>
      </c>
      <c r="I5010" s="318">
        <v>49674</v>
      </c>
      <c r="J5010" s="315"/>
      <c r="K5010" s="315">
        <v>5722</v>
      </c>
      <c r="L5010" s="315" t="s">
        <v>3294</v>
      </c>
      <c r="M5010" s="315" t="s">
        <v>776</v>
      </c>
      <c r="N5010" s="315" t="s">
        <v>755</v>
      </c>
      <c r="O5010" s="315"/>
      <c r="P5010" s="315"/>
      <c r="Q5010" s="315"/>
    </row>
    <row r="5011" spans="1:17">
      <c r="A5011" s="315" t="s">
        <v>755</v>
      </c>
      <c r="B5011" s="315" t="s">
        <v>2095</v>
      </c>
      <c r="C5011" s="315" t="s">
        <v>2098</v>
      </c>
      <c r="D5011" s="316">
        <v>7.7</v>
      </c>
      <c r="E5011" s="317">
        <v>8009.58</v>
      </c>
      <c r="F5011" s="317">
        <v>4925.9000000000005</v>
      </c>
      <c r="G5011" s="318">
        <v>40372</v>
      </c>
      <c r="H5011" s="318">
        <v>40492</v>
      </c>
      <c r="I5011" s="318">
        <v>49674</v>
      </c>
      <c r="J5011" s="315"/>
      <c r="K5011" s="315">
        <v>5057</v>
      </c>
      <c r="L5011" s="315" t="s">
        <v>3160</v>
      </c>
      <c r="M5011" s="315" t="s">
        <v>776</v>
      </c>
      <c r="N5011" s="315" t="s">
        <v>755</v>
      </c>
      <c r="O5011" s="315"/>
      <c r="P5011" s="315"/>
      <c r="Q5011" s="315"/>
    </row>
    <row r="5012" spans="1:17">
      <c r="A5012" s="315" t="s">
        <v>755</v>
      </c>
      <c r="B5012" s="315" t="s">
        <v>2095</v>
      </c>
      <c r="C5012" s="315" t="s">
        <v>2096</v>
      </c>
      <c r="D5012" s="316">
        <v>7.7</v>
      </c>
      <c r="E5012" s="317">
        <v>7657</v>
      </c>
      <c r="F5012" s="317">
        <v>5650.869999999999</v>
      </c>
      <c r="G5012" s="318">
        <v>40392</v>
      </c>
      <c r="H5012" s="318">
        <v>40422</v>
      </c>
      <c r="I5012" s="318">
        <v>49674</v>
      </c>
      <c r="J5012" s="315"/>
      <c r="K5012" s="315">
        <v>6265</v>
      </c>
      <c r="L5012" s="315" t="s">
        <v>3851</v>
      </c>
      <c r="M5012" s="315" t="s">
        <v>788</v>
      </c>
      <c r="N5012" s="315" t="s">
        <v>755</v>
      </c>
      <c r="O5012" s="315"/>
      <c r="P5012" s="315"/>
      <c r="Q5012" s="315"/>
    </row>
    <row r="5013" spans="1:17">
      <c r="A5013" s="315" t="s">
        <v>755</v>
      </c>
      <c r="B5013" s="315" t="s">
        <v>2095</v>
      </c>
      <c r="C5013" s="315" t="s">
        <v>2096</v>
      </c>
      <c r="D5013" s="316">
        <v>7.7</v>
      </c>
      <c r="E5013" s="317">
        <v>8709</v>
      </c>
      <c r="F5013" s="317">
        <v>5155.7299999999996</v>
      </c>
      <c r="G5013" s="318">
        <v>40525</v>
      </c>
      <c r="H5013" s="318">
        <v>40898</v>
      </c>
      <c r="I5013" s="318">
        <v>50040</v>
      </c>
      <c r="J5013" s="315"/>
      <c r="K5013" s="315">
        <v>6718</v>
      </c>
      <c r="L5013" s="315" t="s">
        <v>3852</v>
      </c>
      <c r="M5013" s="315" t="s">
        <v>811</v>
      </c>
      <c r="N5013" s="315" t="s">
        <v>755</v>
      </c>
      <c r="O5013" s="315"/>
      <c r="P5013" s="315"/>
      <c r="Q5013" s="315"/>
    </row>
    <row r="5014" spans="1:17">
      <c r="A5014" s="315" t="s">
        <v>755</v>
      </c>
      <c r="B5014" s="315" t="s">
        <v>2095</v>
      </c>
      <c r="C5014" s="315" t="s">
        <v>2098</v>
      </c>
      <c r="D5014" s="316">
        <v>7.7</v>
      </c>
      <c r="E5014" s="317">
        <v>6825.61</v>
      </c>
      <c r="F5014" s="317">
        <v>3296.7700000000004</v>
      </c>
      <c r="G5014" s="318">
        <v>40595</v>
      </c>
      <c r="H5014" s="318">
        <v>40654</v>
      </c>
      <c r="I5014" s="318">
        <v>50040</v>
      </c>
      <c r="J5014" s="315"/>
      <c r="K5014" s="315">
        <v>4153</v>
      </c>
      <c r="L5014" s="315" t="s">
        <v>2209</v>
      </c>
      <c r="M5014" s="315" t="s">
        <v>1484</v>
      </c>
      <c r="N5014" s="315" t="s">
        <v>755</v>
      </c>
      <c r="O5014" s="315"/>
      <c r="P5014" s="315"/>
      <c r="Q5014" s="315"/>
    </row>
    <row r="5015" spans="1:17">
      <c r="A5015" s="315" t="s">
        <v>755</v>
      </c>
      <c r="B5015" s="315" t="s">
        <v>2095</v>
      </c>
      <c r="C5015" s="315" t="s">
        <v>2096</v>
      </c>
      <c r="D5015" s="316">
        <v>7.7</v>
      </c>
      <c r="E5015" s="317">
        <v>8213</v>
      </c>
      <c r="F5015" s="317">
        <v>4862.0899999999992</v>
      </c>
      <c r="G5015" s="318">
        <v>40668</v>
      </c>
      <c r="H5015" s="318">
        <v>40848</v>
      </c>
      <c r="I5015" s="318">
        <v>50040</v>
      </c>
      <c r="J5015" s="315"/>
      <c r="K5015" s="315">
        <v>1425</v>
      </c>
      <c r="L5015" s="315" t="s">
        <v>3073</v>
      </c>
      <c r="M5015" s="315" t="s">
        <v>766</v>
      </c>
      <c r="N5015" s="315" t="s">
        <v>755</v>
      </c>
      <c r="O5015" s="315"/>
      <c r="P5015" s="315"/>
      <c r="Q5015" s="315"/>
    </row>
    <row r="5016" spans="1:17">
      <c r="A5016" s="315" t="s">
        <v>755</v>
      </c>
      <c r="B5016" s="315" t="s">
        <v>2095</v>
      </c>
      <c r="C5016" s="315" t="s">
        <v>2098</v>
      </c>
      <c r="D5016" s="316">
        <v>7.7</v>
      </c>
      <c r="E5016" s="317">
        <v>7283</v>
      </c>
      <c r="F5016" s="317">
        <v>3517.6899999999996</v>
      </c>
      <c r="G5016" s="318">
        <v>40708</v>
      </c>
      <c r="H5016" s="318">
        <v>40780</v>
      </c>
      <c r="I5016" s="318">
        <v>50040</v>
      </c>
      <c r="J5016" s="315"/>
      <c r="K5016" s="315">
        <v>4623</v>
      </c>
      <c r="L5016" s="315" t="s">
        <v>2846</v>
      </c>
      <c r="M5016" s="315" t="s">
        <v>1296</v>
      </c>
      <c r="N5016" s="315" t="s">
        <v>755</v>
      </c>
      <c r="O5016" s="315"/>
      <c r="P5016" s="315"/>
      <c r="Q5016" s="315"/>
    </row>
    <row r="5017" spans="1:17">
      <c r="A5017" s="315" t="s">
        <v>755</v>
      </c>
      <c r="B5017" s="315" t="s">
        <v>2095</v>
      </c>
      <c r="C5017" s="315" t="s">
        <v>2098</v>
      </c>
      <c r="D5017" s="316">
        <v>7.7</v>
      </c>
      <c r="E5017" s="317">
        <v>7970</v>
      </c>
      <c r="F5017" s="317">
        <v>3849.52</v>
      </c>
      <c r="G5017" s="318">
        <v>40716</v>
      </c>
      <c r="H5017" s="318">
        <v>40815</v>
      </c>
      <c r="I5017" s="318">
        <v>50040</v>
      </c>
      <c r="J5017" s="315"/>
      <c r="K5017" s="315">
        <v>9240</v>
      </c>
      <c r="L5017" s="315" t="s">
        <v>1965</v>
      </c>
      <c r="M5017" s="315" t="s">
        <v>770</v>
      </c>
      <c r="N5017" s="315" t="s">
        <v>755</v>
      </c>
      <c r="O5017" s="315"/>
      <c r="P5017" s="315"/>
      <c r="Q5017" s="315"/>
    </row>
    <row r="5018" spans="1:17">
      <c r="A5018" s="315" t="s">
        <v>755</v>
      </c>
      <c r="B5018" s="315" t="s">
        <v>2095</v>
      </c>
      <c r="C5018" s="315" t="s">
        <v>2098</v>
      </c>
      <c r="D5018" s="316">
        <v>7.7</v>
      </c>
      <c r="E5018" s="317">
        <v>9461</v>
      </c>
      <c r="F5018" s="317">
        <v>4569.67</v>
      </c>
      <c r="G5018" s="318">
        <v>40801</v>
      </c>
      <c r="H5018" s="318">
        <v>40878</v>
      </c>
      <c r="I5018" s="318">
        <v>50040</v>
      </c>
      <c r="J5018" s="315"/>
      <c r="K5018" s="315">
        <v>1982</v>
      </c>
      <c r="L5018" s="315" t="s">
        <v>3853</v>
      </c>
      <c r="M5018" s="315" t="s">
        <v>754</v>
      </c>
      <c r="N5018" s="315" t="s">
        <v>755</v>
      </c>
      <c r="O5018" s="315"/>
      <c r="P5018" s="315"/>
      <c r="Q5018" s="315"/>
    </row>
    <row r="5019" spans="1:17">
      <c r="A5019" s="315" t="s">
        <v>755</v>
      </c>
      <c r="B5019" s="315" t="s">
        <v>2095</v>
      </c>
      <c r="C5019" s="315" t="s">
        <v>2098</v>
      </c>
      <c r="D5019" s="316">
        <v>7.74</v>
      </c>
      <c r="E5019" s="317">
        <v>7819</v>
      </c>
      <c r="F5019" s="317">
        <v>3119.78</v>
      </c>
      <c r="G5019" s="318">
        <v>40708</v>
      </c>
      <c r="H5019" s="318">
        <v>41061</v>
      </c>
      <c r="I5019" s="318">
        <v>50405</v>
      </c>
      <c r="J5019" s="315"/>
      <c r="K5019" s="315">
        <v>4623</v>
      </c>
      <c r="L5019" s="315" t="s">
        <v>2846</v>
      </c>
      <c r="M5019" s="315" t="s">
        <v>1296</v>
      </c>
      <c r="N5019" s="315" t="s">
        <v>755</v>
      </c>
      <c r="O5019" s="315"/>
      <c r="P5019" s="315"/>
      <c r="Q5019" s="315"/>
    </row>
    <row r="5020" spans="1:17">
      <c r="A5020" s="315" t="s">
        <v>755</v>
      </c>
      <c r="B5020" s="315" t="s">
        <v>2095</v>
      </c>
      <c r="C5020" s="315" t="s">
        <v>2098</v>
      </c>
      <c r="D5020" s="316">
        <v>7.75</v>
      </c>
      <c r="E5020" s="317">
        <v>8227</v>
      </c>
      <c r="F5020" s="317">
        <v>3973.64</v>
      </c>
      <c r="G5020" s="318">
        <v>40710</v>
      </c>
      <c r="H5020" s="318">
        <v>40732</v>
      </c>
      <c r="I5020" s="318">
        <v>50040</v>
      </c>
      <c r="J5020" s="315"/>
      <c r="K5020" s="315">
        <v>4556</v>
      </c>
      <c r="L5020" s="315" t="s">
        <v>2242</v>
      </c>
      <c r="M5020" s="315" t="s">
        <v>1296</v>
      </c>
      <c r="N5020" s="315" t="s">
        <v>755</v>
      </c>
      <c r="O5020" s="315"/>
      <c r="P5020" s="315"/>
      <c r="Q5020" s="315"/>
    </row>
    <row r="5021" spans="1:17">
      <c r="A5021" s="315" t="s">
        <v>755</v>
      </c>
      <c r="B5021" s="315" t="s">
        <v>2095</v>
      </c>
      <c r="C5021" s="315" t="s">
        <v>2098</v>
      </c>
      <c r="D5021" s="316">
        <v>7.75</v>
      </c>
      <c r="E5021" s="317">
        <v>3731.89</v>
      </c>
      <c r="F5021" s="317">
        <v>1489.03</v>
      </c>
      <c r="G5021" s="318">
        <v>40820</v>
      </c>
      <c r="H5021" s="318">
        <v>41179</v>
      </c>
      <c r="I5021" s="318">
        <v>50405</v>
      </c>
      <c r="J5021" s="315"/>
      <c r="K5021" s="315">
        <v>9470</v>
      </c>
      <c r="L5021" s="315" t="s">
        <v>919</v>
      </c>
      <c r="M5021" s="315" t="s">
        <v>770</v>
      </c>
      <c r="N5021" s="315" t="s">
        <v>755</v>
      </c>
      <c r="O5021" s="315"/>
      <c r="P5021" s="315"/>
      <c r="Q5021" s="315"/>
    </row>
    <row r="5022" spans="1:17">
      <c r="A5022" s="315" t="s">
        <v>755</v>
      </c>
      <c r="B5022" s="315" t="s">
        <v>2095</v>
      </c>
      <c r="C5022" s="315" t="s">
        <v>2096</v>
      </c>
      <c r="D5022" s="316">
        <v>7.76</v>
      </c>
      <c r="E5022" s="317">
        <v>9114</v>
      </c>
      <c r="F5022" s="317">
        <v>4356.49</v>
      </c>
      <c r="G5022" s="318">
        <v>40738</v>
      </c>
      <c r="H5022" s="318">
        <v>40814</v>
      </c>
      <c r="I5022" s="318">
        <v>50040</v>
      </c>
      <c r="J5022" s="315"/>
      <c r="K5022" s="315">
        <v>1169</v>
      </c>
      <c r="L5022" s="315" t="s">
        <v>3619</v>
      </c>
      <c r="M5022" s="315" t="s">
        <v>766</v>
      </c>
      <c r="N5022" s="315" t="s">
        <v>755</v>
      </c>
      <c r="O5022" s="315"/>
      <c r="P5022" s="315"/>
      <c r="Q5022" s="315"/>
    </row>
    <row r="5023" spans="1:17">
      <c r="A5023" s="315" t="s">
        <v>755</v>
      </c>
      <c r="B5023" s="315" t="s">
        <v>2095</v>
      </c>
      <c r="C5023" s="315" t="s">
        <v>2098</v>
      </c>
      <c r="D5023" s="316">
        <v>7.77</v>
      </c>
      <c r="E5023" s="317">
        <v>7451</v>
      </c>
      <c r="F5023" s="317">
        <v>3598.84</v>
      </c>
      <c r="G5023" s="318">
        <v>40582</v>
      </c>
      <c r="H5023" s="318">
        <v>40589</v>
      </c>
      <c r="I5023" s="318">
        <v>50040</v>
      </c>
      <c r="J5023" s="315"/>
      <c r="K5023" s="315">
        <v>3262</v>
      </c>
      <c r="L5023" s="315" t="s">
        <v>1320</v>
      </c>
      <c r="M5023" s="315" t="s">
        <v>764</v>
      </c>
      <c r="N5023" s="315" t="s">
        <v>755</v>
      </c>
      <c r="O5023" s="315"/>
      <c r="P5023" s="315"/>
      <c r="Q5023" s="315"/>
    </row>
    <row r="5024" spans="1:17">
      <c r="A5024" s="315" t="s">
        <v>755</v>
      </c>
      <c r="B5024" s="315" t="s">
        <v>2095</v>
      </c>
      <c r="C5024" s="315" t="s">
        <v>2098</v>
      </c>
      <c r="D5024" s="316">
        <v>7.77</v>
      </c>
      <c r="E5024" s="317">
        <v>7450</v>
      </c>
      <c r="F5024" s="317">
        <v>3598.3500000000004</v>
      </c>
      <c r="G5024" s="318">
        <v>40639</v>
      </c>
      <c r="H5024" s="318">
        <v>40668</v>
      </c>
      <c r="I5024" s="318">
        <v>50040</v>
      </c>
      <c r="J5024" s="315"/>
      <c r="K5024" s="315">
        <v>3628</v>
      </c>
      <c r="L5024" s="315" t="s">
        <v>2172</v>
      </c>
      <c r="M5024" s="315" t="s">
        <v>764</v>
      </c>
      <c r="N5024" s="315" t="s">
        <v>755</v>
      </c>
      <c r="O5024" s="315"/>
      <c r="P5024" s="315"/>
      <c r="Q5024" s="315"/>
    </row>
    <row r="5025" spans="1:17">
      <c r="A5025" s="315" t="s">
        <v>755</v>
      </c>
      <c r="B5025" s="315" t="s">
        <v>2095</v>
      </c>
      <c r="C5025" s="315" t="s">
        <v>2098</v>
      </c>
      <c r="D5025" s="316">
        <v>7.78</v>
      </c>
      <c r="E5025" s="317">
        <v>8566</v>
      </c>
      <c r="F5025" s="317">
        <v>3417.83</v>
      </c>
      <c r="G5025" s="318">
        <v>40805</v>
      </c>
      <c r="H5025" s="318">
        <v>41024</v>
      </c>
      <c r="I5025" s="318">
        <v>50405</v>
      </c>
      <c r="J5025" s="315"/>
      <c r="K5025" s="315">
        <v>5614</v>
      </c>
      <c r="L5025" s="315" t="s">
        <v>3607</v>
      </c>
      <c r="M5025" s="315" t="s">
        <v>776</v>
      </c>
      <c r="N5025" s="315" t="s">
        <v>755</v>
      </c>
      <c r="O5025" s="315"/>
      <c r="P5025" s="315"/>
      <c r="Q5025" s="315"/>
    </row>
    <row r="5026" spans="1:17">
      <c r="A5026" s="315" t="s">
        <v>755</v>
      </c>
      <c r="B5026" s="315" t="s">
        <v>2095</v>
      </c>
      <c r="C5026" s="315" t="s">
        <v>2098</v>
      </c>
      <c r="D5026" s="316">
        <v>7.79</v>
      </c>
      <c r="E5026" s="317">
        <v>7705.82</v>
      </c>
      <c r="F5026" s="317">
        <v>3721.92</v>
      </c>
      <c r="G5026" s="318">
        <v>40738</v>
      </c>
      <c r="H5026" s="318">
        <v>40779</v>
      </c>
      <c r="I5026" s="318">
        <v>50040</v>
      </c>
      <c r="J5026" s="315"/>
      <c r="K5026" s="315">
        <v>4450</v>
      </c>
      <c r="L5026" s="315" t="s">
        <v>1483</v>
      </c>
      <c r="M5026" s="315" t="s">
        <v>1484</v>
      </c>
      <c r="N5026" s="315" t="s">
        <v>755</v>
      </c>
      <c r="O5026" s="315"/>
      <c r="P5026" s="315"/>
      <c r="Q5026" s="315"/>
    </row>
    <row r="5027" spans="1:17">
      <c r="A5027" s="315" t="s">
        <v>755</v>
      </c>
      <c r="B5027" s="315" t="s">
        <v>2095</v>
      </c>
      <c r="C5027" s="315" t="s">
        <v>2098</v>
      </c>
      <c r="D5027" s="316">
        <v>7.79</v>
      </c>
      <c r="E5027" s="317">
        <v>8033</v>
      </c>
      <c r="F5027" s="317">
        <v>3879.94</v>
      </c>
      <c r="G5027" s="318">
        <v>40800</v>
      </c>
      <c r="H5027" s="318">
        <v>40900</v>
      </c>
      <c r="I5027" s="318">
        <v>50040</v>
      </c>
      <c r="J5027" s="315"/>
      <c r="K5027" s="315">
        <v>4556</v>
      </c>
      <c r="L5027" s="315" t="s">
        <v>2242</v>
      </c>
      <c r="M5027" s="315" t="s">
        <v>1296</v>
      </c>
      <c r="N5027" s="315" t="s">
        <v>755</v>
      </c>
      <c r="O5027" s="315"/>
      <c r="P5027" s="315"/>
      <c r="Q5027" s="315"/>
    </row>
    <row r="5028" spans="1:17">
      <c r="A5028" s="315" t="s">
        <v>755</v>
      </c>
      <c r="B5028" s="315" t="s">
        <v>2095</v>
      </c>
      <c r="C5028" s="315" t="s">
        <v>2096</v>
      </c>
      <c r="D5028" s="316">
        <v>7.8</v>
      </c>
      <c r="E5028" s="317">
        <v>7260</v>
      </c>
      <c r="F5028" s="317">
        <v>6534</v>
      </c>
      <c r="G5028" s="318">
        <v>39570</v>
      </c>
      <c r="H5028" s="318">
        <v>39752</v>
      </c>
      <c r="I5028" s="318">
        <v>48944</v>
      </c>
      <c r="J5028" s="315"/>
      <c r="K5028" s="315">
        <v>2013</v>
      </c>
      <c r="L5028" s="315" t="s">
        <v>2410</v>
      </c>
      <c r="M5028" s="315" t="s">
        <v>758</v>
      </c>
      <c r="N5028" s="315" t="s">
        <v>755</v>
      </c>
      <c r="O5028" s="315"/>
      <c r="P5028" s="315"/>
      <c r="Q5028" s="315"/>
    </row>
    <row r="5029" spans="1:17">
      <c r="A5029" s="315" t="s">
        <v>755</v>
      </c>
      <c r="B5029" s="315" t="s">
        <v>2095</v>
      </c>
      <c r="C5029" s="315" t="s">
        <v>2098</v>
      </c>
      <c r="D5029" s="316">
        <v>7.8</v>
      </c>
      <c r="E5029" s="317">
        <v>6878</v>
      </c>
      <c r="F5029" s="317">
        <v>5158.5</v>
      </c>
      <c r="G5029" s="318">
        <v>39570</v>
      </c>
      <c r="H5029" s="318">
        <v>39699</v>
      </c>
      <c r="I5029" s="318">
        <v>48914</v>
      </c>
      <c r="J5029" s="315"/>
      <c r="K5029" s="315">
        <v>3207</v>
      </c>
      <c r="L5029" s="315" t="s">
        <v>3854</v>
      </c>
      <c r="M5029" s="315" t="s">
        <v>764</v>
      </c>
      <c r="N5029" s="315" t="s">
        <v>755</v>
      </c>
      <c r="O5029" s="315"/>
      <c r="P5029" s="315"/>
      <c r="Q5029" s="315"/>
    </row>
    <row r="5030" spans="1:17">
      <c r="A5030" s="315" t="s">
        <v>755</v>
      </c>
      <c r="B5030" s="315" t="s">
        <v>2095</v>
      </c>
      <c r="C5030" s="315" t="s">
        <v>2098</v>
      </c>
      <c r="D5030" s="316">
        <v>7.8</v>
      </c>
      <c r="E5030" s="317">
        <v>6398</v>
      </c>
      <c r="F5030" s="317">
        <v>4798.5</v>
      </c>
      <c r="G5030" s="318">
        <v>39570</v>
      </c>
      <c r="H5030" s="318">
        <v>39101</v>
      </c>
      <c r="I5030" s="318">
        <v>48549</v>
      </c>
      <c r="J5030" s="315"/>
      <c r="K5030" s="315">
        <v>8200</v>
      </c>
      <c r="L5030" s="315" t="s">
        <v>318</v>
      </c>
      <c r="M5030" s="315" t="s">
        <v>1051</v>
      </c>
      <c r="N5030" s="315" t="s">
        <v>755</v>
      </c>
      <c r="O5030" s="315"/>
      <c r="P5030" s="315"/>
      <c r="Q5030" s="315"/>
    </row>
    <row r="5031" spans="1:17">
      <c r="A5031" s="315" t="s">
        <v>755</v>
      </c>
      <c r="B5031" s="315" t="s">
        <v>2095</v>
      </c>
      <c r="C5031" s="315" t="s">
        <v>2098</v>
      </c>
      <c r="D5031" s="316">
        <v>7.8</v>
      </c>
      <c r="E5031" s="317">
        <v>7545</v>
      </c>
      <c r="F5031" s="317">
        <v>3010.4599999999996</v>
      </c>
      <c r="G5031" s="318">
        <v>39583</v>
      </c>
      <c r="H5031" s="318">
        <v>41095</v>
      </c>
      <c r="I5031" s="318">
        <v>50405</v>
      </c>
      <c r="J5031" s="315"/>
      <c r="K5031" s="315">
        <v>1595</v>
      </c>
      <c r="L5031" s="315" t="s">
        <v>3106</v>
      </c>
      <c r="M5031" s="315" t="s">
        <v>766</v>
      </c>
      <c r="N5031" s="315" t="s">
        <v>755</v>
      </c>
      <c r="O5031" s="315"/>
      <c r="P5031" s="315"/>
      <c r="Q5031" s="315"/>
    </row>
    <row r="5032" spans="1:17">
      <c r="A5032" s="315" t="s">
        <v>755</v>
      </c>
      <c r="B5032" s="315" t="s">
        <v>2095</v>
      </c>
      <c r="C5032" s="315" t="s">
        <v>2098</v>
      </c>
      <c r="D5032" s="316">
        <v>7.8</v>
      </c>
      <c r="E5032" s="317">
        <v>7923</v>
      </c>
      <c r="F5032" s="317">
        <v>5942.25</v>
      </c>
      <c r="G5032" s="318">
        <v>39589</v>
      </c>
      <c r="H5032" s="318">
        <v>40127</v>
      </c>
      <c r="I5032" s="318">
        <v>49309</v>
      </c>
      <c r="J5032" s="315"/>
      <c r="K5032" s="315">
        <v>9514</v>
      </c>
      <c r="L5032" s="315" t="s">
        <v>3855</v>
      </c>
      <c r="M5032" s="315" t="s">
        <v>792</v>
      </c>
      <c r="N5032" s="315" t="s">
        <v>755</v>
      </c>
      <c r="O5032" s="315"/>
      <c r="P5032" s="315"/>
      <c r="Q5032" s="315"/>
    </row>
    <row r="5033" spans="1:17">
      <c r="A5033" s="315" t="s">
        <v>755</v>
      </c>
      <c r="B5033" s="315" t="s">
        <v>2095</v>
      </c>
      <c r="C5033" s="315" t="s">
        <v>2098</v>
      </c>
      <c r="D5033" s="316">
        <v>7.8</v>
      </c>
      <c r="E5033" s="317">
        <v>9017.85</v>
      </c>
      <c r="F5033" s="317">
        <v>4003.9199999999996</v>
      </c>
      <c r="G5033" s="318">
        <v>39570</v>
      </c>
      <c r="H5033" s="318">
        <v>41018</v>
      </c>
      <c r="I5033" s="318">
        <v>50405</v>
      </c>
      <c r="J5033" s="315"/>
      <c r="K5033" s="315">
        <v>7417</v>
      </c>
      <c r="L5033" s="315" t="s">
        <v>3856</v>
      </c>
      <c r="M5033" s="315" t="s">
        <v>966</v>
      </c>
      <c r="N5033" s="315" t="s">
        <v>755</v>
      </c>
      <c r="O5033" s="315"/>
      <c r="P5033" s="315"/>
      <c r="Q5033" s="315"/>
    </row>
    <row r="5034" spans="1:17">
      <c r="A5034" s="315" t="s">
        <v>755</v>
      </c>
      <c r="B5034" s="315" t="s">
        <v>2095</v>
      </c>
      <c r="C5034" s="315" t="s">
        <v>2096</v>
      </c>
      <c r="D5034" s="316">
        <v>7.8</v>
      </c>
      <c r="E5034" s="317">
        <v>6370</v>
      </c>
      <c r="F5034" s="317">
        <v>5389.0199999999995</v>
      </c>
      <c r="G5034" s="318">
        <v>39603</v>
      </c>
      <c r="H5034" s="318">
        <v>39567</v>
      </c>
      <c r="I5034" s="318">
        <v>48944</v>
      </c>
      <c r="J5034" s="315"/>
      <c r="K5034" s="315">
        <v>6043</v>
      </c>
      <c r="L5034" s="315" t="s">
        <v>2927</v>
      </c>
      <c r="M5034" s="315" t="s">
        <v>788</v>
      </c>
      <c r="N5034" s="315" t="s">
        <v>755</v>
      </c>
      <c r="O5034" s="315"/>
      <c r="P5034" s="315"/>
      <c r="Q5034" s="315"/>
    </row>
    <row r="5035" spans="1:17">
      <c r="A5035" s="315" t="s">
        <v>755</v>
      </c>
      <c r="B5035" s="315" t="s">
        <v>2095</v>
      </c>
      <c r="C5035" s="315" t="s">
        <v>2096</v>
      </c>
      <c r="D5035" s="316">
        <v>7.8</v>
      </c>
      <c r="E5035" s="317">
        <v>6722</v>
      </c>
      <c r="F5035" s="317">
        <v>6049.7999999999993</v>
      </c>
      <c r="G5035" s="318">
        <v>39606</v>
      </c>
      <c r="H5035" s="318">
        <v>40106</v>
      </c>
      <c r="I5035" s="318">
        <v>49309</v>
      </c>
      <c r="J5035" s="315"/>
      <c r="K5035" s="315">
        <v>3089</v>
      </c>
      <c r="L5035" s="315" t="s">
        <v>3169</v>
      </c>
      <c r="M5035" s="315" t="s">
        <v>764</v>
      </c>
      <c r="N5035" s="315" t="s">
        <v>755</v>
      </c>
      <c r="O5035" s="315"/>
      <c r="P5035" s="315"/>
      <c r="Q5035" s="315"/>
    </row>
    <row r="5036" spans="1:17">
      <c r="A5036" s="315" t="s">
        <v>755</v>
      </c>
      <c r="B5036" s="315" t="s">
        <v>2095</v>
      </c>
      <c r="C5036" s="315" t="s">
        <v>2098</v>
      </c>
      <c r="D5036" s="316">
        <v>7.8</v>
      </c>
      <c r="E5036" s="317">
        <v>6137</v>
      </c>
      <c r="F5036" s="317">
        <v>2448.66</v>
      </c>
      <c r="G5036" s="318">
        <v>39594</v>
      </c>
      <c r="H5036" s="318">
        <v>41264</v>
      </c>
      <c r="I5036" s="318">
        <v>50405</v>
      </c>
      <c r="J5036" s="315"/>
      <c r="K5036" s="315">
        <v>1008</v>
      </c>
      <c r="L5036" s="315" t="s">
        <v>3857</v>
      </c>
      <c r="M5036" s="315" t="s">
        <v>766</v>
      </c>
      <c r="N5036" s="315" t="s">
        <v>755</v>
      </c>
      <c r="O5036" s="315"/>
      <c r="P5036" s="315"/>
      <c r="Q5036" s="315"/>
    </row>
    <row r="5037" spans="1:17">
      <c r="A5037" s="315" t="s">
        <v>755</v>
      </c>
      <c r="B5037" s="315" t="s">
        <v>2095</v>
      </c>
      <c r="C5037" s="315" t="s">
        <v>2098</v>
      </c>
      <c r="D5037" s="316">
        <v>7.8</v>
      </c>
      <c r="E5037" s="317">
        <v>8618</v>
      </c>
      <c r="F5037" s="317">
        <v>3886.71</v>
      </c>
      <c r="G5037" s="318">
        <v>39611</v>
      </c>
      <c r="H5037" s="318">
        <v>39766</v>
      </c>
      <c r="I5037" s="318">
        <v>48944</v>
      </c>
      <c r="J5037" s="315"/>
      <c r="K5037" s="315">
        <v>6260</v>
      </c>
      <c r="L5037" s="315" t="s">
        <v>3858</v>
      </c>
      <c r="M5037" s="315" t="s">
        <v>788</v>
      </c>
      <c r="N5037" s="315" t="s">
        <v>755</v>
      </c>
      <c r="O5037" s="315"/>
      <c r="P5037" s="315"/>
      <c r="Q5037" s="315"/>
    </row>
    <row r="5038" spans="1:17">
      <c r="A5038" s="315" t="s">
        <v>755</v>
      </c>
      <c r="B5038" s="315" t="s">
        <v>2095</v>
      </c>
      <c r="C5038" s="315" t="s">
        <v>2098</v>
      </c>
      <c r="D5038" s="316">
        <v>7.8</v>
      </c>
      <c r="E5038" s="317">
        <v>7642</v>
      </c>
      <c r="F5038" s="317">
        <v>5731.5</v>
      </c>
      <c r="G5038" s="318">
        <v>39682</v>
      </c>
      <c r="H5038" s="318">
        <v>40130</v>
      </c>
      <c r="I5038" s="318">
        <v>49309</v>
      </c>
      <c r="J5038" s="315"/>
      <c r="K5038" s="315">
        <v>1072</v>
      </c>
      <c r="L5038" s="315" t="s">
        <v>3859</v>
      </c>
      <c r="M5038" s="315" t="s">
        <v>766</v>
      </c>
      <c r="N5038" s="315" t="s">
        <v>755</v>
      </c>
      <c r="O5038" s="315"/>
      <c r="P5038" s="315"/>
      <c r="Q5038" s="315"/>
    </row>
    <row r="5039" spans="1:17">
      <c r="A5039" s="315" t="s">
        <v>755</v>
      </c>
      <c r="B5039" s="315" t="s">
        <v>2095</v>
      </c>
      <c r="C5039" s="315" t="s">
        <v>2096</v>
      </c>
      <c r="D5039" s="316">
        <v>7.8</v>
      </c>
      <c r="E5039" s="317">
        <v>7802</v>
      </c>
      <c r="F5039" s="317">
        <v>3503.1</v>
      </c>
      <c r="G5039" s="318">
        <v>39737</v>
      </c>
      <c r="H5039" s="318">
        <v>41586</v>
      </c>
      <c r="I5039" s="318">
        <v>50770</v>
      </c>
      <c r="J5039" s="315"/>
      <c r="K5039" s="315">
        <v>6362</v>
      </c>
      <c r="L5039" s="315" t="s">
        <v>3860</v>
      </c>
      <c r="M5039" s="315" t="s">
        <v>1290</v>
      </c>
      <c r="N5039" s="315" t="s">
        <v>755</v>
      </c>
      <c r="O5039" s="315"/>
      <c r="P5039" s="315"/>
      <c r="Q5039" s="315"/>
    </row>
    <row r="5040" spans="1:17">
      <c r="A5040" s="315" t="s">
        <v>755</v>
      </c>
      <c r="B5040" s="315" t="s">
        <v>2095</v>
      </c>
      <c r="C5040" s="315" t="s">
        <v>2098</v>
      </c>
      <c r="D5040" s="316">
        <v>7.8</v>
      </c>
      <c r="E5040" s="317">
        <v>5624</v>
      </c>
      <c r="F5040" s="317">
        <v>2243.9699999999998</v>
      </c>
      <c r="G5040" s="318">
        <v>39793</v>
      </c>
      <c r="H5040" s="318">
        <v>41139</v>
      </c>
      <c r="I5040" s="318">
        <v>50405</v>
      </c>
      <c r="J5040" s="315"/>
      <c r="K5040" s="315">
        <v>6182</v>
      </c>
      <c r="L5040" s="315" t="s">
        <v>1381</v>
      </c>
      <c r="M5040" s="315" t="s">
        <v>788</v>
      </c>
      <c r="N5040" s="315" t="s">
        <v>755</v>
      </c>
      <c r="O5040" s="315"/>
      <c r="P5040" s="315"/>
      <c r="Q5040" s="315"/>
    </row>
    <row r="5041" spans="1:17">
      <c r="A5041" s="315" t="s">
        <v>755</v>
      </c>
      <c r="B5041" s="315" t="s">
        <v>2095</v>
      </c>
      <c r="C5041" s="315" t="s">
        <v>2096</v>
      </c>
      <c r="D5041" s="316">
        <v>7.8</v>
      </c>
      <c r="E5041" s="317">
        <v>5075.99</v>
      </c>
      <c r="F5041" s="317">
        <v>3746.0699999999997</v>
      </c>
      <c r="G5041" s="318">
        <v>39795</v>
      </c>
      <c r="H5041" s="318">
        <v>40351</v>
      </c>
      <c r="I5041" s="318">
        <v>49674</v>
      </c>
      <c r="J5041" s="315"/>
      <c r="K5041" s="315">
        <v>8412</v>
      </c>
      <c r="L5041" s="315" t="s">
        <v>3861</v>
      </c>
      <c r="M5041" s="315" t="s">
        <v>784</v>
      </c>
      <c r="N5041" s="315" t="s">
        <v>755</v>
      </c>
      <c r="O5041" s="315"/>
      <c r="P5041" s="315"/>
      <c r="Q5041" s="315"/>
    </row>
    <row r="5042" spans="1:17">
      <c r="A5042" s="315" t="s">
        <v>755</v>
      </c>
      <c r="B5042" s="315" t="s">
        <v>2095</v>
      </c>
      <c r="C5042" s="315" t="s">
        <v>2098</v>
      </c>
      <c r="D5042" s="316">
        <v>7.8</v>
      </c>
      <c r="E5042" s="317">
        <v>7744</v>
      </c>
      <c r="F5042" s="317">
        <v>5808</v>
      </c>
      <c r="G5042" s="318">
        <v>40017</v>
      </c>
      <c r="H5042" s="318">
        <v>39997</v>
      </c>
      <c r="I5042" s="318">
        <v>49309</v>
      </c>
      <c r="J5042" s="315"/>
      <c r="K5042" s="315">
        <v>6944</v>
      </c>
      <c r="L5042" s="315" t="s">
        <v>2534</v>
      </c>
      <c r="M5042" s="315" t="s">
        <v>811</v>
      </c>
      <c r="N5042" s="315" t="s">
        <v>755</v>
      </c>
      <c r="O5042" s="315"/>
      <c r="P5042" s="315"/>
      <c r="Q5042" s="315"/>
    </row>
    <row r="5043" spans="1:17">
      <c r="A5043" s="315" t="s">
        <v>750</v>
      </c>
      <c r="B5043" s="315" t="s">
        <v>2095</v>
      </c>
      <c r="C5043" s="315" t="s">
        <v>2098</v>
      </c>
      <c r="D5043" s="316">
        <v>7.8</v>
      </c>
      <c r="E5043" s="317">
        <v>7951</v>
      </c>
      <c r="F5043" s="317">
        <v>5963.25</v>
      </c>
      <c r="G5043" s="318">
        <v>40070</v>
      </c>
      <c r="H5043" s="318">
        <v>40050</v>
      </c>
      <c r="I5043" s="318">
        <v>49309</v>
      </c>
      <c r="J5043" s="315"/>
      <c r="K5043" s="315">
        <v>9434</v>
      </c>
      <c r="L5043" s="315" t="s">
        <v>1550</v>
      </c>
      <c r="M5043" s="315" t="s">
        <v>770</v>
      </c>
      <c r="N5043" s="315" t="s">
        <v>750</v>
      </c>
      <c r="O5043" s="315"/>
      <c r="P5043" s="315"/>
      <c r="Q5043" s="315"/>
    </row>
    <row r="5044" spans="1:17">
      <c r="A5044" s="315" t="s">
        <v>755</v>
      </c>
      <c r="B5044" s="315" t="s">
        <v>2095</v>
      </c>
      <c r="C5044" s="315" t="s">
        <v>2096</v>
      </c>
      <c r="D5044" s="316">
        <v>7.8</v>
      </c>
      <c r="E5044" s="317">
        <v>8553</v>
      </c>
      <c r="F5044" s="317">
        <v>4661.3999999999996</v>
      </c>
      <c r="G5044" s="318">
        <v>40099</v>
      </c>
      <c r="H5044" s="318">
        <v>40956</v>
      </c>
      <c r="I5044" s="318">
        <v>50405</v>
      </c>
      <c r="J5044" s="315"/>
      <c r="K5044" s="315">
        <v>1070</v>
      </c>
      <c r="L5044" s="315" t="s">
        <v>1489</v>
      </c>
      <c r="M5044" s="315" t="s">
        <v>766</v>
      </c>
      <c r="N5044" s="315" t="s">
        <v>755</v>
      </c>
      <c r="O5044" s="315"/>
      <c r="P5044" s="315"/>
      <c r="Q5044" s="315"/>
    </row>
    <row r="5045" spans="1:17">
      <c r="A5045" s="315" t="s">
        <v>755</v>
      </c>
      <c r="B5045" s="315" t="s">
        <v>2095</v>
      </c>
      <c r="C5045" s="315" t="s">
        <v>2098</v>
      </c>
      <c r="D5045" s="316">
        <v>7.8</v>
      </c>
      <c r="E5045" s="317">
        <v>7757.71</v>
      </c>
      <c r="F5045" s="317">
        <v>3095.33</v>
      </c>
      <c r="G5045" s="318">
        <v>40159</v>
      </c>
      <c r="H5045" s="318">
        <v>41010</v>
      </c>
      <c r="I5045" s="318">
        <v>50405</v>
      </c>
      <c r="J5045" s="315"/>
      <c r="K5045" s="315">
        <v>4581</v>
      </c>
      <c r="L5045" s="315" t="s">
        <v>3609</v>
      </c>
      <c r="M5045" s="315" t="s">
        <v>1296</v>
      </c>
      <c r="N5045" s="315" t="s">
        <v>755</v>
      </c>
      <c r="O5045" s="315"/>
      <c r="P5045" s="315"/>
      <c r="Q5045" s="315"/>
    </row>
    <row r="5046" spans="1:17">
      <c r="A5046" s="315" t="s">
        <v>755</v>
      </c>
      <c r="B5046" s="315" t="s">
        <v>2095</v>
      </c>
      <c r="C5046" s="315" t="s">
        <v>2098</v>
      </c>
      <c r="D5046" s="316">
        <v>7.8</v>
      </c>
      <c r="E5046" s="317">
        <v>7394</v>
      </c>
      <c r="F5046" s="317">
        <v>4547.32</v>
      </c>
      <c r="G5046" s="318">
        <v>40288</v>
      </c>
      <c r="H5046" s="318">
        <v>40444</v>
      </c>
      <c r="I5046" s="318">
        <v>49674</v>
      </c>
      <c r="J5046" s="315"/>
      <c r="K5046" s="315">
        <v>2540</v>
      </c>
      <c r="L5046" s="315" t="s">
        <v>1527</v>
      </c>
      <c r="M5046" s="315" t="s">
        <v>1296</v>
      </c>
      <c r="N5046" s="315" t="s">
        <v>755</v>
      </c>
      <c r="O5046" s="315"/>
      <c r="P5046" s="315"/>
      <c r="Q5046" s="315"/>
    </row>
    <row r="5047" spans="1:17">
      <c r="A5047" s="315" t="s">
        <v>755</v>
      </c>
      <c r="B5047" s="315" t="s">
        <v>2095</v>
      </c>
      <c r="C5047" s="315" t="s">
        <v>2096</v>
      </c>
      <c r="D5047" s="316">
        <v>7.8</v>
      </c>
      <c r="E5047" s="317">
        <v>5707.82</v>
      </c>
      <c r="F5047" s="317">
        <v>4212.3900000000003</v>
      </c>
      <c r="G5047" s="318">
        <v>40323</v>
      </c>
      <c r="H5047" s="318">
        <v>40365</v>
      </c>
      <c r="I5047" s="318">
        <v>49674</v>
      </c>
      <c r="J5047" s="315"/>
      <c r="K5047" s="315">
        <v>9300</v>
      </c>
      <c r="L5047" s="315" t="s">
        <v>1522</v>
      </c>
      <c r="M5047" s="315" t="s">
        <v>770</v>
      </c>
      <c r="N5047" s="315" t="s">
        <v>755</v>
      </c>
      <c r="O5047" s="315"/>
      <c r="P5047" s="315"/>
      <c r="Q5047" s="315"/>
    </row>
    <row r="5048" spans="1:17">
      <c r="A5048" s="315" t="s">
        <v>755</v>
      </c>
      <c r="B5048" s="315" t="s">
        <v>2095</v>
      </c>
      <c r="C5048" s="315" t="s">
        <v>2096</v>
      </c>
      <c r="D5048" s="316">
        <v>7.8</v>
      </c>
      <c r="E5048" s="317">
        <v>8539</v>
      </c>
      <c r="F5048" s="317">
        <v>3364.3599999999997</v>
      </c>
      <c r="G5048" s="318">
        <v>40337</v>
      </c>
      <c r="H5048" s="318">
        <v>41621</v>
      </c>
      <c r="I5048" s="318">
        <v>50770</v>
      </c>
      <c r="J5048" s="315"/>
      <c r="K5048" s="315">
        <v>6170</v>
      </c>
      <c r="L5048" s="315" t="s">
        <v>3192</v>
      </c>
      <c r="M5048" s="315" t="s">
        <v>788</v>
      </c>
      <c r="N5048" s="315" t="s">
        <v>755</v>
      </c>
      <c r="O5048" s="315"/>
      <c r="P5048" s="315"/>
      <c r="Q5048" s="315"/>
    </row>
    <row r="5049" spans="1:17">
      <c r="A5049" s="315" t="s">
        <v>755</v>
      </c>
      <c r="B5049" s="315" t="s">
        <v>2095</v>
      </c>
      <c r="C5049" s="315" t="s">
        <v>2096</v>
      </c>
      <c r="D5049" s="316">
        <v>7.8</v>
      </c>
      <c r="E5049" s="317">
        <v>6615</v>
      </c>
      <c r="F5049" s="317">
        <v>4881.88</v>
      </c>
      <c r="G5049" s="318">
        <v>40413</v>
      </c>
      <c r="H5049" s="318">
        <v>40528</v>
      </c>
      <c r="I5049" s="318">
        <v>49674</v>
      </c>
      <c r="J5049" s="315"/>
      <c r="K5049" s="315">
        <v>6064</v>
      </c>
      <c r="L5049" s="315" t="s">
        <v>2840</v>
      </c>
      <c r="M5049" s="315" t="s">
        <v>1017</v>
      </c>
      <c r="N5049" s="315" t="s">
        <v>755</v>
      </c>
      <c r="O5049" s="315"/>
      <c r="P5049" s="315"/>
      <c r="Q5049" s="315"/>
    </row>
    <row r="5050" spans="1:17">
      <c r="A5050" s="315" t="s">
        <v>755</v>
      </c>
      <c r="B5050" s="315" t="s">
        <v>2095</v>
      </c>
      <c r="C5050" s="315" t="s">
        <v>2098</v>
      </c>
      <c r="D5050" s="316">
        <v>7.8</v>
      </c>
      <c r="E5050" s="317">
        <v>6156</v>
      </c>
      <c r="F5050" s="317">
        <v>1625.18</v>
      </c>
      <c r="G5050" s="318">
        <v>40508</v>
      </c>
      <c r="H5050" s="318">
        <v>42087</v>
      </c>
      <c r="I5050" s="318">
        <v>49674</v>
      </c>
      <c r="J5050" s="315"/>
      <c r="K5050" s="315">
        <v>4626</v>
      </c>
      <c r="L5050" s="315" t="s">
        <v>2415</v>
      </c>
      <c r="M5050" s="315" t="s">
        <v>1296</v>
      </c>
      <c r="N5050" s="315" t="s">
        <v>755</v>
      </c>
      <c r="O5050" s="315"/>
      <c r="P5050" s="315"/>
      <c r="Q5050" s="315"/>
    </row>
    <row r="5051" spans="1:17">
      <c r="A5051" s="315" t="s">
        <v>755</v>
      </c>
      <c r="B5051" s="315" t="s">
        <v>2095</v>
      </c>
      <c r="C5051" s="315" t="s">
        <v>2098</v>
      </c>
      <c r="D5051" s="316">
        <v>7.8</v>
      </c>
      <c r="E5051" s="317">
        <v>7455</v>
      </c>
      <c r="F5051" s="317">
        <v>3600.7599999999998</v>
      </c>
      <c r="G5051" s="318">
        <v>40504</v>
      </c>
      <c r="H5051" s="318">
        <v>40617</v>
      </c>
      <c r="I5051" s="318">
        <v>50040</v>
      </c>
      <c r="J5051" s="315"/>
      <c r="K5051" s="315">
        <v>5612</v>
      </c>
      <c r="L5051" s="315" t="s">
        <v>3378</v>
      </c>
      <c r="M5051" s="315" t="s">
        <v>776</v>
      </c>
      <c r="N5051" s="315" t="s">
        <v>755</v>
      </c>
      <c r="O5051" s="315"/>
      <c r="P5051" s="315"/>
      <c r="Q5051" s="315"/>
    </row>
    <row r="5052" spans="1:17">
      <c r="A5052" s="315" t="s">
        <v>750</v>
      </c>
      <c r="B5052" s="315" t="s">
        <v>2095</v>
      </c>
      <c r="C5052" s="315" t="s">
        <v>2098</v>
      </c>
      <c r="D5052" s="316">
        <v>7.8</v>
      </c>
      <c r="E5052" s="317">
        <v>4340.1499999999996</v>
      </c>
      <c r="F5052" s="317">
        <v>2669.2000000000003</v>
      </c>
      <c r="G5052" s="318">
        <v>40533</v>
      </c>
      <c r="H5052" s="318">
        <v>40527</v>
      </c>
      <c r="I5052" s="318">
        <v>49674</v>
      </c>
      <c r="J5052" s="315"/>
      <c r="K5052" s="315">
        <v>4125</v>
      </c>
      <c r="L5052" s="315" t="s">
        <v>2692</v>
      </c>
      <c r="M5052" s="315" t="s">
        <v>2060</v>
      </c>
      <c r="N5052" s="315" t="s">
        <v>750</v>
      </c>
      <c r="O5052" s="315"/>
      <c r="P5052" s="315"/>
      <c r="Q5052" s="315"/>
    </row>
    <row r="5053" spans="1:17">
      <c r="A5053" s="315" t="s">
        <v>750</v>
      </c>
      <c r="B5053" s="315" t="s">
        <v>2095</v>
      </c>
      <c r="C5053" s="315" t="s">
        <v>2098</v>
      </c>
      <c r="D5053" s="316">
        <v>7.8</v>
      </c>
      <c r="E5053" s="317">
        <v>4640.8600000000006</v>
      </c>
      <c r="F5053" s="317">
        <v>2854.13</v>
      </c>
      <c r="G5053" s="318">
        <v>40533</v>
      </c>
      <c r="H5053" s="318">
        <v>40527</v>
      </c>
      <c r="I5053" s="318">
        <v>49674</v>
      </c>
      <c r="J5053" s="315"/>
      <c r="K5053" s="315">
        <v>4125</v>
      </c>
      <c r="L5053" s="315" t="s">
        <v>2692</v>
      </c>
      <c r="M5053" s="315" t="s">
        <v>2060</v>
      </c>
      <c r="N5053" s="315" t="s">
        <v>750</v>
      </c>
      <c r="O5053" s="315"/>
      <c r="P5053" s="315"/>
      <c r="Q5053" s="315"/>
    </row>
    <row r="5054" spans="1:17">
      <c r="A5054" s="315" t="s">
        <v>755</v>
      </c>
      <c r="B5054" s="315" t="s">
        <v>2095</v>
      </c>
      <c r="C5054" s="315" t="s">
        <v>2098</v>
      </c>
      <c r="D5054" s="316">
        <v>7.8</v>
      </c>
      <c r="E5054" s="317">
        <v>5117</v>
      </c>
      <c r="F5054" s="317">
        <v>2471.5200000000004</v>
      </c>
      <c r="G5054" s="318">
        <v>40519</v>
      </c>
      <c r="H5054" s="318">
        <v>40729</v>
      </c>
      <c r="I5054" s="318">
        <v>50040</v>
      </c>
      <c r="J5054" s="315"/>
      <c r="K5054" s="315">
        <v>6596</v>
      </c>
      <c r="L5054" s="315" t="s">
        <v>3068</v>
      </c>
      <c r="M5054" s="315" t="s">
        <v>811</v>
      </c>
      <c r="N5054" s="315" t="s">
        <v>755</v>
      </c>
      <c r="O5054" s="315"/>
      <c r="P5054" s="315"/>
      <c r="Q5054" s="315"/>
    </row>
    <row r="5055" spans="1:17">
      <c r="A5055" s="315" t="s">
        <v>755</v>
      </c>
      <c r="B5055" s="315" t="s">
        <v>2095</v>
      </c>
      <c r="C5055" s="315" t="s">
        <v>2098</v>
      </c>
      <c r="D5055" s="316">
        <v>7.8</v>
      </c>
      <c r="E5055" s="317">
        <v>9167</v>
      </c>
      <c r="F5055" s="317">
        <v>3657.6400000000003</v>
      </c>
      <c r="G5055" s="318">
        <v>40534</v>
      </c>
      <c r="H5055" s="318">
        <v>41138</v>
      </c>
      <c r="I5055" s="318">
        <v>50405</v>
      </c>
      <c r="J5055" s="315"/>
      <c r="K5055" s="315">
        <v>3510</v>
      </c>
      <c r="L5055" s="315" t="s">
        <v>2486</v>
      </c>
      <c r="M5055" s="315" t="s">
        <v>764</v>
      </c>
      <c r="N5055" s="315" t="s">
        <v>755</v>
      </c>
      <c r="O5055" s="315"/>
      <c r="P5055" s="315"/>
      <c r="Q5055" s="315"/>
    </row>
    <row r="5056" spans="1:17">
      <c r="A5056" s="315" t="s">
        <v>755</v>
      </c>
      <c r="B5056" s="315" t="s">
        <v>2095</v>
      </c>
      <c r="C5056" s="315" t="s">
        <v>2098</v>
      </c>
      <c r="D5056" s="316">
        <v>7.8</v>
      </c>
      <c r="E5056" s="317">
        <v>7996</v>
      </c>
      <c r="F5056" s="317">
        <v>3862.0699999999997</v>
      </c>
      <c r="G5056" s="318">
        <v>40637</v>
      </c>
      <c r="H5056" s="318">
        <v>40674</v>
      </c>
      <c r="I5056" s="318">
        <v>50040</v>
      </c>
      <c r="J5056" s="315"/>
      <c r="K5056" s="315">
        <v>6018</v>
      </c>
      <c r="L5056" s="315" t="s">
        <v>2000</v>
      </c>
      <c r="M5056" s="315" t="s">
        <v>788</v>
      </c>
      <c r="N5056" s="315" t="s">
        <v>755</v>
      </c>
      <c r="O5056" s="315"/>
      <c r="P5056" s="315"/>
      <c r="Q5056" s="315"/>
    </row>
    <row r="5057" spans="1:17">
      <c r="A5057" s="315" t="s">
        <v>755</v>
      </c>
      <c r="B5057" s="315" t="s">
        <v>2095</v>
      </c>
      <c r="C5057" s="315" t="s">
        <v>2098</v>
      </c>
      <c r="D5057" s="316">
        <v>7.8</v>
      </c>
      <c r="E5057" s="317">
        <v>5854</v>
      </c>
      <c r="F5057" s="317">
        <v>2827.49</v>
      </c>
      <c r="G5057" s="318">
        <v>40632</v>
      </c>
      <c r="H5057" s="318">
        <v>40724</v>
      </c>
      <c r="I5057" s="318">
        <v>50040</v>
      </c>
      <c r="J5057" s="315"/>
      <c r="K5057" s="315">
        <v>3770</v>
      </c>
      <c r="L5057" s="315" t="s">
        <v>872</v>
      </c>
      <c r="M5057" s="315" t="s">
        <v>764</v>
      </c>
      <c r="N5057" s="315" t="s">
        <v>755</v>
      </c>
      <c r="O5057" s="315"/>
      <c r="P5057" s="315"/>
      <c r="Q5057" s="315"/>
    </row>
    <row r="5058" spans="1:17">
      <c r="A5058" s="315" t="s">
        <v>755</v>
      </c>
      <c r="B5058" s="315" t="s">
        <v>2095</v>
      </c>
      <c r="C5058" s="315" t="s">
        <v>2096</v>
      </c>
      <c r="D5058" s="316">
        <v>7.8</v>
      </c>
      <c r="E5058" s="317">
        <v>9104</v>
      </c>
      <c r="F5058" s="317">
        <v>4442.75</v>
      </c>
      <c r="G5058" s="318">
        <v>40664</v>
      </c>
      <c r="H5058" s="318">
        <v>41171</v>
      </c>
      <c r="I5058" s="318">
        <v>50405</v>
      </c>
      <c r="J5058" s="315"/>
      <c r="K5058" s="315">
        <v>1867</v>
      </c>
      <c r="L5058" s="315" t="s">
        <v>983</v>
      </c>
      <c r="M5058" s="315" t="s">
        <v>766</v>
      </c>
      <c r="N5058" s="315" t="s">
        <v>755</v>
      </c>
      <c r="O5058" s="315"/>
      <c r="P5058" s="315"/>
      <c r="Q5058" s="315"/>
    </row>
    <row r="5059" spans="1:17">
      <c r="A5059" s="315" t="s">
        <v>755</v>
      </c>
      <c r="B5059" s="315" t="s">
        <v>2095</v>
      </c>
      <c r="C5059" s="315" t="s">
        <v>2098</v>
      </c>
      <c r="D5059" s="316">
        <v>7.8</v>
      </c>
      <c r="E5059" s="317">
        <v>7862</v>
      </c>
      <c r="F5059" s="317">
        <v>3797.3500000000004</v>
      </c>
      <c r="G5059" s="318">
        <v>40652</v>
      </c>
      <c r="H5059" s="318">
        <v>40735</v>
      </c>
      <c r="I5059" s="318">
        <v>50040</v>
      </c>
      <c r="J5059" s="315"/>
      <c r="K5059" s="315">
        <v>3253</v>
      </c>
      <c r="L5059" s="315" t="s">
        <v>2638</v>
      </c>
      <c r="M5059" s="315" t="s">
        <v>1296</v>
      </c>
      <c r="N5059" s="315" t="s">
        <v>755</v>
      </c>
      <c r="O5059" s="315"/>
      <c r="P5059" s="315"/>
      <c r="Q5059" s="315"/>
    </row>
    <row r="5060" spans="1:17">
      <c r="A5060" s="315" t="s">
        <v>755</v>
      </c>
      <c r="B5060" s="315" t="s">
        <v>2095</v>
      </c>
      <c r="C5060" s="315" t="s">
        <v>2096</v>
      </c>
      <c r="D5060" s="316">
        <v>7.8</v>
      </c>
      <c r="E5060" s="317">
        <v>4452</v>
      </c>
      <c r="F5060" s="317">
        <v>2635.5899999999997</v>
      </c>
      <c r="G5060" s="318">
        <v>40663</v>
      </c>
      <c r="H5060" s="318">
        <v>40865</v>
      </c>
      <c r="I5060" s="318">
        <v>50040</v>
      </c>
      <c r="J5060" s="315"/>
      <c r="K5060" s="315">
        <v>3713</v>
      </c>
      <c r="L5060" s="315" t="s">
        <v>3862</v>
      </c>
      <c r="M5060" s="315" t="s">
        <v>764</v>
      </c>
      <c r="N5060" s="315" t="s">
        <v>755</v>
      </c>
      <c r="O5060" s="315"/>
      <c r="P5060" s="315"/>
      <c r="Q5060" s="315"/>
    </row>
    <row r="5061" spans="1:17">
      <c r="A5061" s="315" t="s">
        <v>755</v>
      </c>
      <c r="B5061" s="315" t="s">
        <v>2095</v>
      </c>
      <c r="C5061" s="315" t="s">
        <v>2098</v>
      </c>
      <c r="D5061" s="316">
        <v>7.8</v>
      </c>
      <c r="E5061" s="317">
        <v>7357</v>
      </c>
      <c r="F5061" s="317">
        <v>3553.4399999999996</v>
      </c>
      <c r="G5061" s="318">
        <v>40686</v>
      </c>
      <c r="H5061" s="318">
        <v>40812</v>
      </c>
      <c r="I5061" s="318">
        <v>50040</v>
      </c>
      <c r="J5061" s="315"/>
      <c r="K5061" s="315">
        <v>9404</v>
      </c>
      <c r="L5061" s="315" t="s">
        <v>2355</v>
      </c>
      <c r="M5061" s="315" t="s">
        <v>770</v>
      </c>
      <c r="N5061" s="315" t="s">
        <v>755</v>
      </c>
      <c r="O5061" s="315"/>
      <c r="P5061" s="315"/>
      <c r="Q5061" s="315"/>
    </row>
    <row r="5062" spans="1:17">
      <c r="A5062" s="315" t="s">
        <v>755</v>
      </c>
      <c r="B5062" s="315" t="s">
        <v>2095</v>
      </c>
      <c r="C5062" s="315" t="s">
        <v>2098</v>
      </c>
      <c r="D5062" s="316">
        <v>7.8</v>
      </c>
      <c r="E5062" s="317">
        <v>7463</v>
      </c>
      <c r="F5062" s="317">
        <v>2477.71</v>
      </c>
      <c r="G5062" s="318">
        <v>40688</v>
      </c>
      <c r="H5062" s="318">
        <v>41569</v>
      </c>
      <c r="I5062" s="318">
        <v>50770</v>
      </c>
      <c r="J5062" s="315"/>
      <c r="K5062" s="315">
        <v>1400</v>
      </c>
      <c r="L5062" s="315" t="s">
        <v>3863</v>
      </c>
      <c r="M5062" s="315" t="s">
        <v>766</v>
      </c>
      <c r="N5062" s="315" t="s">
        <v>755</v>
      </c>
      <c r="O5062" s="315"/>
      <c r="P5062" s="315"/>
      <c r="Q5062" s="315"/>
    </row>
    <row r="5063" spans="1:17">
      <c r="A5063" s="315" t="s">
        <v>755</v>
      </c>
      <c r="B5063" s="315" t="s">
        <v>2095</v>
      </c>
      <c r="C5063" s="315" t="s">
        <v>2096</v>
      </c>
      <c r="D5063" s="316">
        <v>7.8</v>
      </c>
      <c r="E5063" s="317">
        <v>7113</v>
      </c>
      <c r="F5063" s="317">
        <v>2802.5200000000004</v>
      </c>
      <c r="G5063" s="318">
        <v>40715</v>
      </c>
      <c r="H5063" s="318">
        <v>41445</v>
      </c>
      <c r="I5063" s="318">
        <v>50770</v>
      </c>
      <c r="J5063" s="315"/>
      <c r="K5063" s="315">
        <v>8816</v>
      </c>
      <c r="L5063" s="315" t="s">
        <v>2700</v>
      </c>
      <c r="M5063" s="315" t="s">
        <v>784</v>
      </c>
      <c r="N5063" s="315" t="s">
        <v>755</v>
      </c>
      <c r="O5063" s="315"/>
      <c r="P5063" s="315"/>
      <c r="Q5063" s="315"/>
    </row>
    <row r="5064" spans="1:17">
      <c r="A5064" s="315" t="s">
        <v>755</v>
      </c>
      <c r="B5064" s="315" t="s">
        <v>2095</v>
      </c>
      <c r="C5064" s="315" t="s">
        <v>2098</v>
      </c>
      <c r="D5064" s="316">
        <v>7.8</v>
      </c>
      <c r="E5064" s="317">
        <v>6663.54</v>
      </c>
      <c r="F5064" s="317">
        <v>3218.5</v>
      </c>
      <c r="G5064" s="318">
        <v>40722</v>
      </c>
      <c r="H5064" s="318">
        <v>40856</v>
      </c>
      <c r="I5064" s="318">
        <v>50040</v>
      </c>
      <c r="J5064" s="315"/>
      <c r="K5064" s="315">
        <v>4562</v>
      </c>
      <c r="L5064" s="315" t="s">
        <v>2528</v>
      </c>
      <c r="M5064" s="315" t="s">
        <v>1296</v>
      </c>
      <c r="N5064" s="315" t="s">
        <v>755</v>
      </c>
      <c r="O5064" s="315"/>
      <c r="P5064" s="315"/>
      <c r="Q5064" s="315"/>
    </row>
    <row r="5065" spans="1:17">
      <c r="A5065" s="315" t="s">
        <v>755</v>
      </c>
      <c r="B5065" s="315" t="s">
        <v>2095</v>
      </c>
      <c r="C5065" s="315" t="s">
        <v>2098</v>
      </c>
      <c r="D5065" s="316">
        <v>7.8</v>
      </c>
      <c r="E5065" s="317">
        <v>7268</v>
      </c>
      <c r="F5065" s="317">
        <v>3510.45</v>
      </c>
      <c r="G5065" s="318">
        <v>40774</v>
      </c>
      <c r="H5065" s="318">
        <v>40891</v>
      </c>
      <c r="I5065" s="318">
        <v>50040</v>
      </c>
      <c r="J5065" s="315"/>
      <c r="K5065" s="315">
        <v>4571</v>
      </c>
      <c r="L5065" s="315" t="s">
        <v>3726</v>
      </c>
      <c r="M5065" s="315" t="s">
        <v>1296</v>
      </c>
      <c r="N5065" s="315" t="s">
        <v>755</v>
      </c>
      <c r="O5065" s="315"/>
      <c r="P5065" s="315"/>
      <c r="Q5065" s="315"/>
    </row>
    <row r="5066" spans="1:17">
      <c r="A5066" s="315" t="s">
        <v>755</v>
      </c>
      <c r="B5066" s="315" t="s">
        <v>2095</v>
      </c>
      <c r="C5066" s="315" t="s">
        <v>2096</v>
      </c>
      <c r="D5066" s="316">
        <v>7.8</v>
      </c>
      <c r="E5066" s="317">
        <v>7990</v>
      </c>
      <c r="F5066" s="317">
        <v>4730.08</v>
      </c>
      <c r="G5066" s="318">
        <v>40780</v>
      </c>
      <c r="H5066" s="318">
        <v>40896</v>
      </c>
      <c r="I5066" s="318">
        <v>50040</v>
      </c>
      <c r="J5066" s="315"/>
      <c r="K5066" s="315">
        <v>2943</v>
      </c>
      <c r="L5066" s="315" t="s">
        <v>3864</v>
      </c>
      <c r="M5066" s="315" t="s">
        <v>1431</v>
      </c>
      <c r="N5066" s="315" t="s">
        <v>755</v>
      </c>
      <c r="O5066" s="315"/>
      <c r="P5066" s="315"/>
      <c r="Q5066" s="315"/>
    </row>
    <row r="5067" spans="1:17">
      <c r="A5067" s="315" t="s">
        <v>755</v>
      </c>
      <c r="B5067" s="315" t="s">
        <v>2095</v>
      </c>
      <c r="C5067" s="315" t="s">
        <v>2098</v>
      </c>
      <c r="D5067" s="316">
        <v>7.8</v>
      </c>
      <c r="E5067" s="317">
        <v>6977.2400000000007</v>
      </c>
      <c r="F5067" s="317">
        <v>3370.0199999999995</v>
      </c>
      <c r="G5067" s="318">
        <v>40793</v>
      </c>
      <c r="H5067" s="318">
        <v>40863</v>
      </c>
      <c r="I5067" s="318">
        <v>50040</v>
      </c>
      <c r="J5067" s="315"/>
      <c r="K5067" s="315">
        <v>8400</v>
      </c>
      <c r="L5067" s="315" t="s">
        <v>2085</v>
      </c>
      <c r="M5067" s="315" t="s">
        <v>784</v>
      </c>
      <c r="N5067" s="315" t="s">
        <v>755</v>
      </c>
      <c r="O5067" s="315"/>
      <c r="P5067" s="315"/>
      <c r="Q5067" s="315"/>
    </row>
    <row r="5068" spans="1:17">
      <c r="A5068" s="315" t="s">
        <v>755</v>
      </c>
      <c r="B5068" s="315" t="s">
        <v>2095</v>
      </c>
      <c r="C5068" s="315" t="s">
        <v>2098</v>
      </c>
      <c r="D5068" s="316">
        <v>7.8</v>
      </c>
      <c r="E5068" s="317">
        <v>2968</v>
      </c>
      <c r="F5068" s="317">
        <v>985.36999999999989</v>
      </c>
      <c r="G5068" s="318">
        <v>40819</v>
      </c>
      <c r="H5068" s="318">
        <v>41573</v>
      </c>
      <c r="I5068" s="318">
        <v>50770</v>
      </c>
      <c r="J5068" s="315"/>
      <c r="K5068" s="315">
        <v>5506</v>
      </c>
      <c r="L5068" s="315" t="s">
        <v>2802</v>
      </c>
      <c r="M5068" s="315" t="s">
        <v>776</v>
      </c>
      <c r="N5068" s="315" t="s">
        <v>755</v>
      </c>
      <c r="O5068" s="315"/>
      <c r="P5068" s="315"/>
      <c r="Q5068" s="315"/>
    </row>
    <row r="5069" spans="1:17">
      <c r="A5069" s="315" t="s">
        <v>755</v>
      </c>
      <c r="B5069" s="315" t="s">
        <v>2095</v>
      </c>
      <c r="C5069" s="315" t="s">
        <v>2098</v>
      </c>
      <c r="D5069" s="316">
        <v>7.8</v>
      </c>
      <c r="E5069" s="317">
        <v>3588.09</v>
      </c>
      <c r="F5069" s="317">
        <v>1733.05</v>
      </c>
      <c r="G5069" s="318">
        <v>40820</v>
      </c>
      <c r="H5069" s="318">
        <v>40863</v>
      </c>
      <c r="I5069" s="318">
        <v>50040</v>
      </c>
      <c r="J5069" s="315"/>
      <c r="K5069" s="315">
        <v>8406</v>
      </c>
      <c r="L5069" s="315" t="s">
        <v>2085</v>
      </c>
      <c r="M5069" s="315" t="s">
        <v>784</v>
      </c>
      <c r="N5069" s="315" t="s">
        <v>755</v>
      </c>
      <c r="O5069" s="315"/>
      <c r="P5069" s="315"/>
      <c r="Q5069" s="315"/>
    </row>
    <row r="5070" spans="1:17">
      <c r="A5070" s="315" t="s">
        <v>755</v>
      </c>
      <c r="B5070" s="315" t="s">
        <v>2095</v>
      </c>
      <c r="C5070" s="315" t="s">
        <v>2098</v>
      </c>
      <c r="D5070" s="316">
        <v>7.8</v>
      </c>
      <c r="E5070" s="317">
        <v>3410.94</v>
      </c>
      <c r="F5070" s="317">
        <v>1514.45</v>
      </c>
      <c r="G5070" s="318">
        <v>40847</v>
      </c>
      <c r="H5070" s="318">
        <v>40961</v>
      </c>
      <c r="I5070" s="318">
        <v>50405</v>
      </c>
      <c r="J5070" s="315"/>
      <c r="K5070" s="315">
        <v>4562</v>
      </c>
      <c r="L5070" s="315" t="s">
        <v>2528</v>
      </c>
      <c r="M5070" s="315" t="s">
        <v>1296</v>
      </c>
      <c r="N5070" s="315" t="s">
        <v>755</v>
      </c>
      <c r="O5070" s="315"/>
      <c r="P5070" s="315"/>
      <c r="Q5070" s="315"/>
    </row>
    <row r="5071" spans="1:17">
      <c r="A5071" s="315" t="s">
        <v>755</v>
      </c>
      <c r="B5071" s="315" t="s">
        <v>2095</v>
      </c>
      <c r="C5071" s="315" t="s">
        <v>2098</v>
      </c>
      <c r="D5071" s="316">
        <v>7.82</v>
      </c>
      <c r="E5071" s="317">
        <v>8886</v>
      </c>
      <c r="F5071" s="317">
        <v>4291.9399999999996</v>
      </c>
      <c r="G5071" s="318">
        <v>40723</v>
      </c>
      <c r="H5071" s="318">
        <v>40837</v>
      </c>
      <c r="I5071" s="318">
        <v>50040</v>
      </c>
      <c r="J5071" s="315"/>
      <c r="K5071" s="315">
        <v>3436</v>
      </c>
      <c r="L5071" s="315" t="s">
        <v>2531</v>
      </c>
      <c r="M5071" s="315" t="s">
        <v>764</v>
      </c>
      <c r="N5071" s="315" t="s">
        <v>755</v>
      </c>
      <c r="O5071" s="315"/>
      <c r="P5071" s="315"/>
      <c r="Q5071" s="315"/>
    </row>
    <row r="5072" spans="1:17">
      <c r="A5072" s="315" t="s">
        <v>755</v>
      </c>
      <c r="B5072" s="315" t="s">
        <v>2095</v>
      </c>
      <c r="C5072" s="315" t="s">
        <v>2096</v>
      </c>
      <c r="D5072" s="316">
        <v>7.84</v>
      </c>
      <c r="E5072" s="317">
        <v>5108.04</v>
      </c>
      <c r="F5072" s="317">
        <v>3361.07</v>
      </c>
      <c r="G5072" s="318">
        <v>39570</v>
      </c>
      <c r="H5072" s="318">
        <v>39783</v>
      </c>
      <c r="I5072" s="318">
        <v>48944</v>
      </c>
      <c r="J5072" s="315"/>
      <c r="K5072" s="315">
        <v>4147</v>
      </c>
      <c r="L5072" s="315" t="s">
        <v>3209</v>
      </c>
      <c r="M5072" s="315" t="s">
        <v>1484</v>
      </c>
      <c r="N5072" s="315" t="s">
        <v>755</v>
      </c>
      <c r="O5072" s="315"/>
      <c r="P5072" s="315"/>
      <c r="Q5072" s="315"/>
    </row>
    <row r="5073" spans="1:17">
      <c r="A5073" s="315" t="s">
        <v>755</v>
      </c>
      <c r="B5073" s="315" t="s">
        <v>2095</v>
      </c>
      <c r="C5073" s="315" t="s">
        <v>2098</v>
      </c>
      <c r="D5073" s="316">
        <v>7.84</v>
      </c>
      <c r="E5073" s="317">
        <v>6806</v>
      </c>
      <c r="F5073" s="317">
        <v>2259.6000000000004</v>
      </c>
      <c r="G5073" s="318">
        <v>40610</v>
      </c>
      <c r="H5073" s="318">
        <v>41534</v>
      </c>
      <c r="I5073" s="318">
        <v>50770</v>
      </c>
      <c r="J5073" s="315"/>
      <c r="K5073" s="315">
        <v>8447</v>
      </c>
      <c r="L5073" s="315" t="s">
        <v>3071</v>
      </c>
      <c r="M5073" s="315" t="s">
        <v>784</v>
      </c>
      <c r="N5073" s="315" t="s">
        <v>755</v>
      </c>
      <c r="O5073" s="315"/>
      <c r="P5073" s="315"/>
      <c r="Q5073" s="315"/>
    </row>
    <row r="5074" spans="1:17">
      <c r="A5074" s="315" t="s">
        <v>755</v>
      </c>
      <c r="B5074" s="315" t="s">
        <v>2095</v>
      </c>
      <c r="C5074" s="315" t="s">
        <v>2098</v>
      </c>
      <c r="D5074" s="316">
        <v>7.84</v>
      </c>
      <c r="E5074" s="317">
        <v>8139</v>
      </c>
      <c r="F5074" s="317">
        <v>3247.46</v>
      </c>
      <c r="G5074" s="318">
        <v>40680</v>
      </c>
      <c r="H5074" s="318">
        <v>41178</v>
      </c>
      <c r="I5074" s="318">
        <v>50405</v>
      </c>
      <c r="J5074" s="315"/>
      <c r="K5074" s="315">
        <v>2854</v>
      </c>
      <c r="L5074" s="315" t="s">
        <v>2792</v>
      </c>
      <c r="M5074" s="315" t="s">
        <v>1431</v>
      </c>
      <c r="N5074" s="315" t="s">
        <v>755</v>
      </c>
      <c r="O5074" s="315"/>
      <c r="P5074" s="315"/>
      <c r="Q5074" s="315"/>
    </row>
    <row r="5075" spans="1:17">
      <c r="A5075" s="315" t="s">
        <v>755</v>
      </c>
      <c r="B5075" s="315" t="s">
        <v>2095</v>
      </c>
      <c r="C5075" s="315" t="s">
        <v>2098</v>
      </c>
      <c r="D5075" s="316">
        <v>7.84</v>
      </c>
      <c r="E5075" s="317">
        <v>5791</v>
      </c>
      <c r="F5075" s="317">
        <v>1528.83</v>
      </c>
      <c r="G5075" s="318">
        <v>40703</v>
      </c>
      <c r="H5075" s="318">
        <v>42082</v>
      </c>
      <c r="I5075" s="318">
        <v>49674</v>
      </c>
      <c r="J5075" s="315"/>
      <c r="K5075" s="315">
        <v>3153</v>
      </c>
      <c r="L5075" s="315" t="s">
        <v>3865</v>
      </c>
      <c r="M5075" s="315" t="s">
        <v>764</v>
      </c>
      <c r="N5075" s="315" t="s">
        <v>755</v>
      </c>
      <c r="O5075" s="315"/>
      <c r="P5075" s="315"/>
      <c r="Q5075" s="315"/>
    </row>
    <row r="5076" spans="1:17">
      <c r="A5076" s="315" t="s">
        <v>755</v>
      </c>
      <c r="B5076" s="315" t="s">
        <v>2095</v>
      </c>
      <c r="C5076" s="315" t="s">
        <v>2096</v>
      </c>
      <c r="D5076" s="316">
        <v>7.84</v>
      </c>
      <c r="E5076" s="317">
        <v>6440</v>
      </c>
      <c r="F5076" s="317">
        <v>3812.4799999999996</v>
      </c>
      <c r="G5076" s="318">
        <v>40751</v>
      </c>
      <c r="H5076" s="318">
        <v>40863</v>
      </c>
      <c r="I5076" s="318">
        <v>50040</v>
      </c>
      <c r="J5076" s="315"/>
      <c r="K5076" s="315">
        <v>1872</v>
      </c>
      <c r="L5076" s="315" t="s">
        <v>3013</v>
      </c>
      <c r="M5076" s="315" t="s">
        <v>754</v>
      </c>
      <c r="N5076" s="315" t="s">
        <v>755</v>
      </c>
      <c r="O5076" s="315"/>
      <c r="P5076" s="315"/>
      <c r="Q5076" s="315"/>
    </row>
    <row r="5077" spans="1:17">
      <c r="A5077" s="315" t="s">
        <v>755</v>
      </c>
      <c r="B5077" s="315" t="s">
        <v>2095</v>
      </c>
      <c r="C5077" s="315" t="s">
        <v>2098</v>
      </c>
      <c r="D5077" s="316">
        <v>7.84</v>
      </c>
      <c r="E5077" s="317">
        <v>7890</v>
      </c>
      <c r="F5077" s="317">
        <v>3810.9</v>
      </c>
      <c r="G5077" s="318">
        <v>40768</v>
      </c>
      <c r="H5077" s="318">
        <v>40785</v>
      </c>
      <c r="I5077" s="318">
        <v>50040</v>
      </c>
      <c r="J5077" s="315"/>
      <c r="K5077" s="315">
        <v>9038</v>
      </c>
      <c r="L5077" s="315" t="s">
        <v>3752</v>
      </c>
      <c r="M5077" s="315" t="s">
        <v>781</v>
      </c>
      <c r="N5077" s="315" t="s">
        <v>755</v>
      </c>
      <c r="O5077" s="315"/>
      <c r="P5077" s="315"/>
      <c r="Q5077" s="315"/>
    </row>
    <row r="5078" spans="1:17">
      <c r="A5078" s="315" t="s">
        <v>755</v>
      </c>
      <c r="B5078" s="315" t="s">
        <v>2095</v>
      </c>
      <c r="C5078" s="315" t="s">
        <v>2096</v>
      </c>
      <c r="D5078" s="316">
        <v>7.84</v>
      </c>
      <c r="E5078" s="317">
        <v>3753</v>
      </c>
      <c r="F5078" s="317">
        <v>2221.77</v>
      </c>
      <c r="G5078" s="318">
        <v>40826</v>
      </c>
      <c r="H5078" s="318">
        <v>40898</v>
      </c>
      <c r="I5078" s="318">
        <v>50040</v>
      </c>
      <c r="J5078" s="315"/>
      <c r="K5078" s="315">
        <v>3237</v>
      </c>
      <c r="L5078" s="315" t="s">
        <v>3866</v>
      </c>
      <c r="M5078" s="315" t="s">
        <v>764</v>
      </c>
      <c r="N5078" s="315" t="s">
        <v>755</v>
      </c>
      <c r="O5078" s="315"/>
      <c r="P5078" s="315"/>
      <c r="Q5078" s="315"/>
    </row>
    <row r="5079" spans="1:17">
      <c r="A5079" s="315" t="s">
        <v>755</v>
      </c>
      <c r="B5079" s="315" t="s">
        <v>2095</v>
      </c>
      <c r="C5079" s="315" t="s">
        <v>2098</v>
      </c>
      <c r="D5079" s="316">
        <v>7.84</v>
      </c>
      <c r="E5079" s="317">
        <v>4426</v>
      </c>
      <c r="F5079" s="317">
        <v>1765.97</v>
      </c>
      <c r="G5079" s="318">
        <v>40840</v>
      </c>
      <c r="H5079" s="318">
        <v>41040</v>
      </c>
      <c r="I5079" s="318">
        <v>50405</v>
      </c>
      <c r="J5079" s="315"/>
      <c r="K5079" s="315">
        <v>9443</v>
      </c>
      <c r="L5079" s="315" t="s">
        <v>2464</v>
      </c>
      <c r="M5079" s="315" t="s">
        <v>770</v>
      </c>
      <c r="N5079" s="315" t="s">
        <v>755</v>
      </c>
      <c r="O5079" s="315"/>
      <c r="P5079" s="315"/>
      <c r="Q5079" s="315"/>
    </row>
    <row r="5080" spans="1:17">
      <c r="A5080" s="315" t="s">
        <v>755</v>
      </c>
      <c r="B5080" s="315" t="s">
        <v>2095</v>
      </c>
      <c r="C5080" s="315" t="s">
        <v>2096</v>
      </c>
      <c r="D5080" s="316">
        <v>7.84</v>
      </c>
      <c r="E5080" s="317">
        <v>4081</v>
      </c>
      <c r="F5080" s="317">
        <v>2415.96</v>
      </c>
      <c r="G5080" s="318">
        <v>40855</v>
      </c>
      <c r="H5080" s="318">
        <v>40879</v>
      </c>
      <c r="I5080" s="318">
        <v>50040</v>
      </c>
      <c r="J5080" s="315"/>
      <c r="K5080" s="315">
        <v>3312</v>
      </c>
      <c r="L5080" s="315" t="s">
        <v>3170</v>
      </c>
      <c r="M5080" s="315" t="s">
        <v>764</v>
      </c>
      <c r="N5080" s="315" t="s">
        <v>755</v>
      </c>
      <c r="O5080" s="315"/>
      <c r="P5080" s="315"/>
      <c r="Q5080" s="315"/>
    </row>
    <row r="5081" spans="1:17">
      <c r="A5081" s="315" t="s">
        <v>755</v>
      </c>
      <c r="B5081" s="315" t="s">
        <v>2095</v>
      </c>
      <c r="C5081" s="315" t="s">
        <v>2098</v>
      </c>
      <c r="D5081" s="316">
        <v>7.85</v>
      </c>
      <c r="E5081" s="317">
        <v>2647</v>
      </c>
      <c r="F5081" s="317">
        <v>1278.5</v>
      </c>
      <c r="G5081" s="318">
        <v>40829</v>
      </c>
      <c r="H5081" s="318">
        <v>40897</v>
      </c>
      <c r="I5081" s="318">
        <v>50040</v>
      </c>
      <c r="J5081" s="315"/>
      <c r="K5081" s="315">
        <v>5103</v>
      </c>
      <c r="L5081" s="315" t="s">
        <v>3059</v>
      </c>
      <c r="M5081" s="315" t="s">
        <v>776</v>
      </c>
      <c r="N5081" s="315" t="s">
        <v>755</v>
      </c>
      <c r="O5081" s="315"/>
      <c r="P5081" s="315"/>
      <c r="Q5081" s="315"/>
    </row>
    <row r="5082" spans="1:17">
      <c r="A5082" s="315" t="s">
        <v>755</v>
      </c>
      <c r="B5082" s="315" t="s">
        <v>2095</v>
      </c>
      <c r="C5082" s="315" t="s">
        <v>2096</v>
      </c>
      <c r="D5082" s="316">
        <v>7.88</v>
      </c>
      <c r="E5082" s="317">
        <v>7285.74</v>
      </c>
      <c r="F5082" s="317">
        <v>4313.16</v>
      </c>
      <c r="G5082" s="318">
        <v>40753</v>
      </c>
      <c r="H5082" s="318">
        <v>40815</v>
      </c>
      <c r="I5082" s="318">
        <v>50040</v>
      </c>
      <c r="J5082" s="315"/>
      <c r="K5082" s="315">
        <v>4132</v>
      </c>
      <c r="L5082" s="315" t="s">
        <v>2422</v>
      </c>
      <c r="M5082" s="315" t="s">
        <v>1484</v>
      </c>
      <c r="N5082" s="315" t="s">
        <v>755</v>
      </c>
      <c r="O5082" s="315"/>
      <c r="P5082" s="315"/>
      <c r="Q5082" s="315"/>
    </row>
    <row r="5083" spans="1:17">
      <c r="A5083" s="315" t="s">
        <v>755</v>
      </c>
      <c r="B5083" s="315" t="s">
        <v>2095</v>
      </c>
      <c r="C5083" s="315" t="s">
        <v>2098</v>
      </c>
      <c r="D5083" s="316">
        <v>7.88</v>
      </c>
      <c r="E5083" s="317">
        <v>9040</v>
      </c>
      <c r="F5083" s="317">
        <v>4366.32</v>
      </c>
      <c r="G5083" s="318">
        <v>40757</v>
      </c>
      <c r="H5083" s="318">
        <v>40777</v>
      </c>
      <c r="I5083" s="318">
        <v>50040</v>
      </c>
      <c r="J5083" s="315"/>
      <c r="K5083" s="315">
        <v>1436</v>
      </c>
      <c r="L5083" s="315" t="s">
        <v>3867</v>
      </c>
      <c r="M5083" s="315" t="s">
        <v>766</v>
      </c>
      <c r="N5083" s="315" t="s">
        <v>755</v>
      </c>
      <c r="O5083" s="315"/>
      <c r="P5083" s="315"/>
      <c r="Q5083" s="315"/>
    </row>
    <row r="5084" spans="1:17">
      <c r="A5084" s="315" t="s">
        <v>755</v>
      </c>
      <c r="B5084" s="315" t="s">
        <v>2095</v>
      </c>
      <c r="C5084" s="315" t="s">
        <v>2098</v>
      </c>
      <c r="D5084" s="316">
        <v>7.9</v>
      </c>
      <c r="E5084" s="317">
        <v>7524</v>
      </c>
      <c r="F5084" s="317">
        <v>5643</v>
      </c>
      <c r="G5084" s="318">
        <v>39569</v>
      </c>
      <c r="H5084" s="318">
        <v>39561</v>
      </c>
      <c r="I5084" s="318">
        <v>48914</v>
      </c>
      <c r="J5084" s="315"/>
      <c r="K5084" s="315">
        <v>3110</v>
      </c>
      <c r="L5084" s="315" t="s">
        <v>2198</v>
      </c>
      <c r="M5084" s="315" t="s">
        <v>764</v>
      </c>
      <c r="N5084" s="315" t="s">
        <v>755</v>
      </c>
      <c r="O5084" s="315"/>
      <c r="P5084" s="315"/>
      <c r="Q5084" s="315"/>
    </row>
    <row r="5085" spans="1:17">
      <c r="A5085" s="315" t="s">
        <v>755</v>
      </c>
      <c r="B5085" s="315" t="s">
        <v>2095</v>
      </c>
      <c r="C5085" s="315" t="s">
        <v>2098</v>
      </c>
      <c r="D5085" s="316">
        <v>7.9</v>
      </c>
      <c r="E5085" s="317">
        <v>9186</v>
      </c>
      <c r="F5085" s="317">
        <v>4436.84</v>
      </c>
      <c r="G5085" s="318">
        <v>39569</v>
      </c>
      <c r="H5085" s="318">
        <v>40879</v>
      </c>
      <c r="I5085" s="318">
        <v>50040</v>
      </c>
      <c r="J5085" s="315"/>
      <c r="K5085" s="315">
        <v>1588</v>
      </c>
      <c r="L5085" s="315" t="s">
        <v>3076</v>
      </c>
      <c r="M5085" s="315" t="s">
        <v>766</v>
      </c>
      <c r="N5085" s="315" t="s">
        <v>755</v>
      </c>
      <c r="O5085" s="315"/>
      <c r="P5085" s="315"/>
      <c r="Q5085" s="315"/>
    </row>
    <row r="5086" spans="1:17">
      <c r="A5086" s="315" t="s">
        <v>755</v>
      </c>
      <c r="B5086" s="315" t="s">
        <v>2095</v>
      </c>
      <c r="C5086" s="315" t="s">
        <v>2098</v>
      </c>
      <c r="D5086" s="316">
        <v>7.9</v>
      </c>
      <c r="E5086" s="317">
        <v>7558</v>
      </c>
      <c r="F5086" s="317">
        <v>5668.5</v>
      </c>
      <c r="G5086" s="318">
        <v>39570</v>
      </c>
      <c r="H5086" s="318">
        <v>39318</v>
      </c>
      <c r="I5086" s="318">
        <v>48549</v>
      </c>
      <c r="J5086" s="315"/>
      <c r="K5086" s="315">
        <v>3855</v>
      </c>
      <c r="L5086" s="315" t="s">
        <v>3868</v>
      </c>
      <c r="M5086" s="315" t="s">
        <v>764</v>
      </c>
      <c r="N5086" s="315" t="s">
        <v>755</v>
      </c>
      <c r="O5086" s="315"/>
      <c r="P5086" s="315"/>
      <c r="Q5086" s="315"/>
    </row>
    <row r="5087" spans="1:17">
      <c r="A5087" s="315" t="s">
        <v>755</v>
      </c>
      <c r="B5087" s="315" t="s">
        <v>2095</v>
      </c>
      <c r="C5087" s="315" t="s">
        <v>2098</v>
      </c>
      <c r="D5087" s="316">
        <v>7.9</v>
      </c>
      <c r="E5087" s="317">
        <v>6978</v>
      </c>
      <c r="F5087" s="317">
        <v>5233.5</v>
      </c>
      <c r="G5087" s="318">
        <v>39569</v>
      </c>
      <c r="H5087" s="318">
        <v>39748</v>
      </c>
      <c r="I5087" s="318">
        <v>48944</v>
      </c>
      <c r="J5087" s="315"/>
      <c r="K5087" s="315">
        <v>6331</v>
      </c>
      <c r="L5087" s="315" t="s">
        <v>1711</v>
      </c>
      <c r="M5087" s="315" t="s">
        <v>1712</v>
      </c>
      <c r="N5087" s="315" t="s">
        <v>755</v>
      </c>
      <c r="O5087" s="315"/>
      <c r="P5087" s="315"/>
      <c r="Q5087" s="315"/>
    </row>
    <row r="5088" spans="1:17">
      <c r="A5088" s="315" t="s">
        <v>755</v>
      </c>
      <c r="B5088" s="315" t="s">
        <v>2095</v>
      </c>
      <c r="C5088" s="315" t="s">
        <v>2098</v>
      </c>
      <c r="D5088" s="316">
        <v>7.9</v>
      </c>
      <c r="E5088" s="317">
        <v>9648.26</v>
      </c>
      <c r="F5088" s="317">
        <v>6580.11</v>
      </c>
      <c r="G5088" s="318">
        <v>39569</v>
      </c>
      <c r="H5088" s="318">
        <v>39352</v>
      </c>
      <c r="I5088" s="318">
        <v>48579</v>
      </c>
      <c r="J5088" s="315"/>
      <c r="K5088" s="315">
        <v>7242</v>
      </c>
      <c r="L5088" s="315" t="s">
        <v>3869</v>
      </c>
      <c r="M5088" s="315" t="s">
        <v>966</v>
      </c>
      <c r="N5088" s="315" t="s">
        <v>755</v>
      </c>
      <c r="O5088" s="315"/>
      <c r="P5088" s="315"/>
      <c r="Q5088" s="315"/>
    </row>
    <row r="5089" spans="1:17">
      <c r="A5089" s="315" t="s">
        <v>755</v>
      </c>
      <c r="B5089" s="315" t="s">
        <v>2095</v>
      </c>
      <c r="C5089" s="315" t="s">
        <v>2098</v>
      </c>
      <c r="D5089" s="316">
        <v>7.9</v>
      </c>
      <c r="E5089" s="317">
        <v>7603</v>
      </c>
      <c r="F5089" s="317">
        <v>4014.3900000000003</v>
      </c>
      <c r="G5089" s="318">
        <v>39569</v>
      </c>
      <c r="H5089" s="318">
        <v>39631</v>
      </c>
      <c r="I5089" s="318">
        <v>48944</v>
      </c>
      <c r="J5089" s="315"/>
      <c r="K5089" s="315">
        <v>5610</v>
      </c>
      <c r="L5089" s="315" t="s">
        <v>2432</v>
      </c>
      <c r="M5089" s="315" t="s">
        <v>776</v>
      </c>
      <c r="N5089" s="315" t="s">
        <v>755</v>
      </c>
      <c r="O5089" s="315"/>
      <c r="P5089" s="315"/>
      <c r="Q5089" s="315"/>
    </row>
    <row r="5090" spans="1:17">
      <c r="A5090" s="315" t="s">
        <v>755</v>
      </c>
      <c r="B5090" s="315" t="s">
        <v>2095</v>
      </c>
      <c r="C5090" s="315" t="s">
        <v>2098</v>
      </c>
      <c r="D5090" s="316">
        <v>7.9</v>
      </c>
      <c r="E5090" s="317">
        <v>9714.01</v>
      </c>
      <c r="F5090" s="317">
        <v>4691.8600000000006</v>
      </c>
      <c r="G5090" s="318">
        <v>39570</v>
      </c>
      <c r="H5090" s="318">
        <v>40780</v>
      </c>
      <c r="I5090" s="318">
        <v>50040</v>
      </c>
      <c r="J5090" s="315"/>
      <c r="K5090" s="315">
        <v>8197</v>
      </c>
      <c r="L5090" s="315" t="s">
        <v>3445</v>
      </c>
      <c r="M5090" s="315" t="s">
        <v>784</v>
      </c>
      <c r="N5090" s="315" t="s">
        <v>755</v>
      </c>
      <c r="O5090" s="315"/>
      <c r="P5090" s="315"/>
      <c r="Q5090" s="315"/>
    </row>
    <row r="5091" spans="1:17">
      <c r="A5091" s="315" t="s">
        <v>755</v>
      </c>
      <c r="B5091" s="315" t="s">
        <v>2095</v>
      </c>
      <c r="C5091" s="315" t="s">
        <v>2098</v>
      </c>
      <c r="D5091" s="316">
        <v>7.9</v>
      </c>
      <c r="E5091" s="317">
        <v>8471</v>
      </c>
      <c r="F5091" s="317">
        <v>6353.25</v>
      </c>
      <c r="G5091" s="318">
        <v>39570</v>
      </c>
      <c r="H5091" s="318">
        <v>39797</v>
      </c>
      <c r="I5091" s="318">
        <v>48944</v>
      </c>
      <c r="J5091" s="315"/>
      <c r="K5091" s="315">
        <v>3653</v>
      </c>
      <c r="L5091" s="315" t="s">
        <v>2500</v>
      </c>
      <c r="M5091" s="315" t="s">
        <v>764</v>
      </c>
      <c r="N5091" s="315" t="s">
        <v>755</v>
      </c>
      <c r="O5091" s="315"/>
      <c r="P5091" s="315"/>
      <c r="Q5091" s="315"/>
    </row>
    <row r="5092" spans="1:17">
      <c r="A5092" s="315" t="s">
        <v>750</v>
      </c>
      <c r="B5092" s="315" t="s">
        <v>2095</v>
      </c>
      <c r="C5092" s="315" t="s">
        <v>2096</v>
      </c>
      <c r="D5092" s="316">
        <v>7.9</v>
      </c>
      <c r="E5092" s="317">
        <v>7084.3899999999994</v>
      </c>
      <c r="F5092" s="317">
        <v>5228.29</v>
      </c>
      <c r="G5092" s="318">
        <v>39570</v>
      </c>
      <c r="H5092" s="318">
        <v>40323</v>
      </c>
      <c r="I5092" s="318">
        <v>49674</v>
      </c>
      <c r="J5092" s="315"/>
      <c r="K5092" s="315">
        <v>7404</v>
      </c>
      <c r="L5092" s="315" t="s">
        <v>3168</v>
      </c>
      <c r="M5092" s="315" t="s">
        <v>966</v>
      </c>
      <c r="N5092" s="315" t="s">
        <v>750</v>
      </c>
      <c r="O5092" s="315"/>
      <c r="P5092" s="315"/>
      <c r="Q5092" s="315"/>
    </row>
    <row r="5093" spans="1:17">
      <c r="A5093" s="315" t="s">
        <v>755</v>
      </c>
      <c r="B5093" s="315" t="s">
        <v>2095</v>
      </c>
      <c r="C5093" s="315" t="s">
        <v>2098</v>
      </c>
      <c r="D5093" s="316">
        <v>7.9</v>
      </c>
      <c r="E5093" s="317">
        <v>7226</v>
      </c>
      <c r="F5093" s="317">
        <v>5419.5</v>
      </c>
      <c r="G5093" s="318">
        <v>39587</v>
      </c>
      <c r="H5093" s="318">
        <v>38856</v>
      </c>
      <c r="I5093" s="318">
        <v>48213</v>
      </c>
      <c r="J5093" s="315"/>
      <c r="K5093" s="315">
        <v>9473</v>
      </c>
      <c r="L5093" s="315" t="s">
        <v>2104</v>
      </c>
      <c r="M5093" s="315" t="s">
        <v>770</v>
      </c>
      <c r="N5093" s="315" t="s">
        <v>755</v>
      </c>
      <c r="O5093" s="315"/>
      <c r="P5093" s="315"/>
      <c r="Q5093" s="315"/>
    </row>
    <row r="5094" spans="1:17">
      <c r="A5094" s="315" t="s">
        <v>755</v>
      </c>
      <c r="B5094" s="315" t="s">
        <v>2095</v>
      </c>
      <c r="C5094" s="315" t="s">
        <v>2096</v>
      </c>
      <c r="D5094" s="316">
        <v>7.9</v>
      </c>
      <c r="E5094" s="317">
        <v>8485</v>
      </c>
      <c r="F5094" s="317">
        <v>7636.5</v>
      </c>
      <c r="G5094" s="318">
        <v>39612</v>
      </c>
      <c r="H5094" s="318">
        <v>39989</v>
      </c>
      <c r="I5094" s="318">
        <v>49309</v>
      </c>
      <c r="J5094" s="315"/>
      <c r="K5094" s="315">
        <v>4523</v>
      </c>
      <c r="L5094" s="315" t="s">
        <v>3801</v>
      </c>
      <c r="M5094" s="315" t="s">
        <v>1296</v>
      </c>
      <c r="N5094" s="315" t="s">
        <v>755</v>
      </c>
      <c r="O5094" s="315"/>
      <c r="P5094" s="315"/>
      <c r="Q5094" s="315"/>
    </row>
    <row r="5095" spans="1:17">
      <c r="A5095" s="315" t="s">
        <v>755</v>
      </c>
      <c r="B5095" s="315" t="s">
        <v>2095</v>
      </c>
      <c r="C5095" s="315" t="s">
        <v>2098</v>
      </c>
      <c r="D5095" s="316">
        <v>7.9</v>
      </c>
      <c r="E5095" s="317">
        <v>9208</v>
      </c>
      <c r="F5095" s="317">
        <v>3673.9900000000002</v>
      </c>
      <c r="G5095" s="318">
        <v>39587</v>
      </c>
      <c r="H5095" s="318">
        <v>41157</v>
      </c>
      <c r="I5095" s="318">
        <v>50405</v>
      </c>
      <c r="J5095" s="315"/>
      <c r="K5095" s="315">
        <v>1437</v>
      </c>
      <c r="L5095" s="315" t="s">
        <v>3870</v>
      </c>
      <c r="M5095" s="315" t="s">
        <v>766</v>
      </c>
      <c r="N5095" s="315" t="s">
        <v>755</v>
      </c>
      <c r="O5095" s="315"/>
      <c r="P5095" s="315"/>
      <c r="Q5095" s="315"/>
    </row>
    <row r="5096" spans="1:17">
      <c r="A5096" s="315" t="s">
        <v>755</v>
      </c>
      <c r="B5096" s="315" t="s">
        <v>2095</v>
      </c>
      <c r="C5096" s="315" t="s">
        <v>2096</v>
      </c>
      <c r="D5096" s="316">
        <v>7.9</v>
      </c>
      <c r="E5096" s="317">
        <v>7489</v>
      </c>
      <c r="F5096" s="317">
        <v>5040.09</v>
      </c>
      <c r="G5096" s="318">
        <v>39630</v>
      </c>
      <c r="H5096" s="318">
        <v>40386</v>
      </c>
      <c r="I5096" s="318">
        <v>49674</v>
      </c>
      <c r="J5096" s="315"/>
      <c r="K5096" s="315">
        <v>6373</v>
      </c>
      <c r="L5096" s="315" t="s">
        <v>3871</v>
      </c>
      <c r="M5096" s="315" t="s">
        <v>1290</v>
      </c>
      <c r="N5096" s="315" t="s">
        <v>755</v>
      </c>
      <c r="O5096" s="315"/>
      <c r="P5096" s="315"/>
      <c r="Q5096" s="315"/>
    </row>
    <row r="5097" spans="1:17">
      <c r="A5097" s="315" t="s">
        <v>755</v>
      </c>
      <c r="B5097" s="315" t="s">
        <v>2095</v>
      </c>
      <c r="C5097" s="315" t="s">
        <v>2098</v>
      </c>
      <c r="D5097" s="316">
        <v>7.9</v>
      </c>
      <c r="E5097" s="317">
        <v>4586</v>
      </c>
      <c r="F5097" s="317">
        <v>2820.4</v>
      </c>
      <c r="G5097" s="318">
        <v>39640</v>
      </c>
      <c r="H5097" s="318">
        <v>40263</v>
      </c>
      <c r="I5097" s="318">
        <v>49674</v>
      </c>
      <c r="J5097" s="315"/>
      <c r="K5097" s="315">
        <v>9525</v>
      </c>
      <c r="L5097" s="315" t="s">
        <v>2757</v>
      </c>
      <c r="M5097" s="315" t="s">
        <v>770</v>
      </c>
      <c r="N5097" s="315" t="s">
        <v>755</v>
      </c>
      <c r="O5097" s="315"/>
      <c r="P5097" s="315"/>
      <c r="Q5097" s="315"/>
    </row>
    <row r="5098" spans="1:17">
      <c r="A5098" s="315" t="s">
        <v>755</v>
      </c>
      <c r="B5098" s="315" t="s">
        <v>2095</v>
      </c>
      <c r="C5098" s="315" t="s">
        <v>2098</v>
      </c>
      <c r="D5098" s="316">
        <v>7.9</v>
      </c>
      <c r="E5098" s="317">
        <v>9195</v>
      </c>
      <c r="F5098" s="317">
        <v>4082.58</v>
      </c>
      <c r="G5098" s="318">
        <v>39686</v>
      </c>
      <c r="H5098" s="318">
        <v>40963</v>
      </c>
      <c r="I5098" s="318">
        <v>50405</v>
      </c>
      <c r="J5098" s="315"/>
      <c r="K5098" s="315">
        <v>1299</v>
      </c>
      <c r="L5098" s="315" t="s">
        <v>2293</v>
      </c>
      <c r="M5098" s="315" t="s">
        <v>766</v>
      </c>
      <c r="N5098" s="315" t="s">
        <v>755</v>
      </c>
      <c r="O5098" s="315"/>
      <c r="P5098" s="315"/>
      <c r="Q5098" s="315"/>
    </row>
    <row r="5099" spans="1:17">
      <c r="A5099" s="315" t="s">
        <v>755</v>
      </c>
      <c r="B5099" s="315" t="s">
        <v>2095</v>
      </c>
      <c r="C5099" s="315" t="s">
        <v>2098</v>
      </c>
      <c r="D5099" s="316">
        <v>7.9</v>
      </c>
      <c r="E5099" s="317">
        <v>3635</v>
      </c>
      <c r="F5099" s="317">
        <v>2726.25</v>
      </c>
      <c r="G5099" s="318">
        <v>39765</v>
      </c>
      <c r="H5099" s="318">
        <v>39888</v>
      </c>
      <c r="I5099" s="318">
        <v>49309</v>
      </c>
      <c r="J5099" s="315"/>
      <c r="K5099" s="315">
        <v>6026</v>
      </c>
      <c r="L5099" s="315" t="s">
        <v>3356</v>
      </c>
      <c r="M5099" s="315" t="s">
        <v>788</v>
      </c>
      <c r="N5099" s="315" t="s">
        <v>755</v>
      </c>
      <c r="O5099" s="315"/>
      <c r="P5099" s="315"/>
      <c r="Q5099" s="315"/>
    </row>
    <row r="5100" spans="1:17">
      <c r="A5100" s="315" t="s">
        <v>755</v>
      </c>
      <c r="B5100" s="315" t="s">
        <v>2095</v>
      </c>
      <c r="C5100" s="315" t="s">
        <v>2096</v>
      </c>
      <c r="D5100" s="316">
        <v>7.9</v>
      </c>
      <c r="E5100" s="317">
        <v>5540</v>
      </c>
      <c r="F5100" s="317">
        <v>4986</v>
      </c>
      <c r="G5100" s="318">
        <v>39926</v>
      </c>
      <c r="H5100" s="318">
        <v>40003</v>
      </c>
      <c r="I5100" s="318">
        <v>49309</v>
      </c>
      <c r="J5100" s="315"/>
      <c r="K5100" s="315">
        <v>3704</v>
      </c>
      <c r="L5100" s="315" t="s">
        <v>2276</v>
      </c>
      <c r="M5100" s="315" t="s">
        <v>764</v>
      </c>
      <c r="N5100" s="315" t="s">
        <v>755</v>
      </c>
      <c r="O5100" s="315"/>
      <c r="P5100" s="315"/>
      <c r="Q5100" s="315"/>
    </row>
    <row r="5101" spans="1:17">
      <c r="A5101" s="315" t="s">
        <v>755</v>
      </c>
      <c r="B5101" s="315" t="s">
        <v>2095</v>
      </c>
      <c r="C5101" s="315" t="s">
        <v>2098</v>
      </c>
      <c r="D5101" s="316">
        <v>7.9</v>
      </c>
      <c r="E5101" s="317">
        <v>8523.44</v>
      </c>
      <c r="F5101" s="317">
        <v>6392.6</v>
      </c>
      <c r="G5101" s="318">
        <v>39975</v>
      </c>
      <c r="H5101" s="318">
        <v>40102</v>
      </c>
      <c r="I5101" s="318">
        <v>49309</v>
      </c>
      <c r="J5101" s="315"/>
      <c r="K5101" s="315">
        <v>3014</v>
      </c>
      <c r="L5101" s="315" t="s">
        <v>308</v>
      </c>
      <c r="M5101" s="315" t="s">
        <v>764</v>
      </c>
      <c r="N5101" s="315" t="s">
        <v>755</v>
      </c>
      <c r="O5101" s="315"/>
      <c r="P5101" s="315"/>
      <c r="Q5101" s="315"/>
    </row>
    <row r="5102" spans="1:17">
      <c r="A5102" s="315" t="s">
        <v>755</v>
      </c>
      <c r="B5102" s="315" t="s">
        <v>2095</v>
      </c>
      <c r="C5102" s="315" t="s">
        <v>2098</v>
      </c>
      <c r="D5102" s="316">
        <v>7.9</v>
      </c>
      <c r="E5102" s="317">
        <v>7352</v>
      </c>
      <c r="F5102" s="317">
        <v>4521.49</v>
      </c>
      <c r="G5102" s="318">
        <v>40059</v>
      </c>
      <c r="H5102" s="318">
        <v>40375</v>
      </c>
      <c r="I5102" s="318">
        <v>49674</v>
      </c>
      <c r="J5102" s="315"/>
      <c r="K5102" s="315">
        <v>8180</v>
      </c>
      <c r="L5102" s="315" t="s">
        <v>2765</v>
      </c>
      <c r="M5102" s="315" t="s">
        <v>784</v>
      </c>
      <c r="N5102" s="315" t="s">
        <v>755</v>
      </c>
      <c r="O5102" s="315"/>
      <c r="P5102" s="315"/>
      <c r="Q5102" s="315"/>
    </row>
    <row r="5103" spans="1:17">
      <c r="A5103" s="315" t="s">
        <v>755</v>
      </c>
      <c r="B5103" s="315" t="s">
        <v>2095</v>
      </c>
      <c r="C5103" s="315" t="s">
        <v>2098</v>
      </c>
      <c r="D5103" s="316">
        <v>7.9</v>
      </c>
      <c r="E5103" s="317">
        <v>6896</v>
      </c>
      <c r="F5103" s="317">
        <v>4241.05</v>
      </c>
      <c r="G5103" s="318">
        <v>40212</v>
      </c>
      <c r="H5103" s="318">
        <v>40364</v>
      </c>
      <c r="I5103" s="318">
        <v>49674</v>
      </c>
      <c r="J5103" s="315"/>
      <c r="K5103" s="315">
        <v>2610</v>
      </c>
      <c r="L5103" s="315" t="s">
        <v>3872</v>
      </c>
      <c r="M5103" s="315" t="s">
        <v>764</v>
      </c>
      <c r="N5103" s="315" t="s">
        <v>755</v>
      </c>
      <c r="O5103" s="315"/>
      <c r="P5103" s="315"/>
      <c r="Q5103" s="315"/>
    </row>
    <row r="5104" spans="1:17">
      <c r="A5104" s="315" t="s">
        <v>755</v>
      </c>
      <c r="B5104" s="315" t="s">
        <v>2095</v>
      </c>
      <c r="C5104" s="315" t="s">
        <v>2096</v>
      </c>
      <c r="D5104" s="316">
        <v>7.9</v>
      </c>
      <c r="E5104" s="317">
        <v>9313</v>
      </c>
      <c r="F5104" s="317">
        <v>6872.99</v>
      </c>
      <c r="G5104" s="318">
        <v>40254</v>
      </c>
      <c r="H5104" s="318">
        <v>40533</v>
      </c>
      <c r="I5104" s="318">
        <v>49674</v>
      </c>
      <c r="J5104" s="315"/>
      <c r="K5104" s="315">
        <v>5430</v>
      </c>
      <c r="L5104" s="315" t="s">
        <v>2233</v>
      </c>
      <c r="M5104" s="315" t="s">
        <v>776</v>
      </c>
      <c r="N5104" s="315" t="s">
        <v>755</v>
      </c>
      <c r="O5104" s="315"/>
      <c r="P5104" s="315"/>
      <c r="Q5104" s="315"/>
    </row>
    <row r="5105" spans="1:17">
      <c r="A5105" s="315" t="s">
        <v>755</v>
      </c>
      <c r="B5105" s="315" t="s">
        <v>2095</v>
      </c>
      <c r="C5105" s="315" t="s">
        <v>2098</v>
      </c>
      <c r="D5105" s="316">
        <v>7.9</v>
      </c>
      <c r="E5105" s="317">
        <v>8379</v>
      </c>
      <c r="F5105" s="317">
        <v>5153.0999999999995</v>
      </c>
      <c r="G5105" s="318">
        <v>40255</v>
      </c>
      <c r="H5105" s="318">
        <v>40463</v>
      </c>
      <c r="I5105" s="318">
        <v>49674</v>
      </c>
      <c r="J5105" s="315"/>
      <c r="K5105" s="315">
        <v>3302</v>
      </c>
      <c r="L5105" s="315" t="s">
        <v>2808</v>
      </c>
      <c r="M5105" s="315" t="s">
        <v>764</v>
      </c>
      <c r="N5105" s="315" t="s">
        <v>755</v>
      </c>
      <c r="O5105" s="315"/>
      <c r="P5105" s="315"/>
      <c r="Q5105" s="315"/>
    </row>
    <row r="5106" spans="1:17">
      <c r="A5106" s="315" t="s">
        <v>755</v>
      </c>
      <c r="B5106" s="315" t="s">
        <v>2095</v>
      </c>
      <c r="C5106" s="315" t="s">
        <v>2098</v>
      </c>
      <c r="D5106" s="316">
        <v>7.9</v>
      </c>
      <c r="E5106" s="317">
        <v>7837.65</v>
      </c>
      <c r="F5106" s="317">
        <v>3785.5700000000006</v>
      </c>
      <c r="G5106" s="318">
        <v>40508</v>
      </c>
      <c r="H5106" s="318">
        <v>40851</v>
      </c>
      <c r="I5106" s="318">
        <v>50040</v>
      </c>
      <c r="J5106" s="315"/>
      <c r="K5106" s="315">
        <v>4208</v>
      </c>
      <c r="L5106" s="315" t="s">
        <v>3360</v>
      </c>
      <c r="M5106" s="315" t="s">
        <v>1296</v>
      </c>
      <c r="N5106" s="315" t="s">
        <v>755</v>
      </c>
      <c r="O5106" s="315"/>
      <c r="P5106" s="315"/>
      <c r="Q5106" s="315"/>
    </row>
    <row r="5107" spans="1:17">
      <c r="A5107" s="315" t="s">
        <v>755</v>
      </c>
      <c r="B5107" s="315" t="s">
        <v>2095</v>
      </c>
      <c r="C5107" s="315" t="s">
        <v>2098</v>
      </c>
      <c r="D5107" s="316">
        <v>7.91</v>
      </c>
      <c r="E5107" s="317">
        <v>6080.07</v>
      </c>
      <c r="F5107" s="317">
        <v>2936.67</v>
      </c>
      <c r="G5107" s="318">
        <v>40722</v>
      </c>
      <c r="H5107" s="318">
        <v>40842</v>
      </c>
      <c r="I5107" s="318">
        <v>50040</v>
      </c>
      <c r="J5107" s="315"/>
      <c r="K5107" s="315">
        <v>9300</v>
      </c>
      <c r="L5107" s="315" t="s">
        <v>1522</v>
      </c>
      <c r="M5107" s="315" t="s">
        <v>770</v>
      </c>
      <c r="N5107" s="315" t="s">
        <v>755</v>
      </c>
      <c r="O5107" s="315"/>
      <c r="P5107" s="315"/>
      <c r="Q5107" s="315"/>
    </row>
    <row r="5108" spans="1:17">
      <c r="A5108" s="315" t="s">
        <v>755</v>
      </c>
      <c r="B5108" s="315" t="s">
        <v>2095</v>
      </c>
      <c r="C5108" s="315" t="s">
        <v>2098</v>
      </c>
      <c r="D5108" s="316">
        <v>7.92</v>
      </c>
      <c r="E5108" s="317">
        <v>8161</v>
      </c>
      <c r="F5108" s="317">
        <v>3256.24</v>
      </c>
      <c r="G5108" s="318">
        <v>40743</v>
      </c>
      <c r="H5108" s="318">
        <v>41010</v>
      </c>
      <c r="I5108" s="318">
        <v>50405</v>
      </c>
      <c r="J5108" s="315"/>
      <c r="K5108" s="315">
        <v>9642</v>
      </c>
      <c r="L5108" s="315" t="s">
        <v>3375</v>
      </c>
      <c r="M5108" s="315" t="s">
        <v>770</v>
      </c>
      <c r="N5108" s="315" t="s">
        <v>755</v>
      </c>
      <c r="O5108" s="315"/>
      <c r="P5108" s="315"/>
      <c r="Q5108" s="315"/>
    </row>
    <row r="5109" spans="1:17">
      <c r="A5109" s="315" t="s">
        <v>755</v>
      </c>
      <c r="B5109" s="315" t="s">
        <v>2095</v>
      </c>
      <c r="C5109" s="315" t="s">
        <v>2098</v>
      </c>
      <c r="D5109" s="316">
        <v>7.92</v>
      </c>
      <c r="E5109" s="317">
        <v>7726</v>
      </c>
      <c r="F5109" s="317">
        <v>3731.66</v>
      </c>
      <c r="G5109" s="318">
        <v>40760</v>
      </c>
      <c r="H5109" s="318">
        <v>40873</v>
      </c>
      <c r="I5109" s="318">
        <v>50040</v>
      </c>
      <c r="J5109" s="315"/>
      <c r="K5109" s="315">
        <v>4435</v>
      </c>
      <c r="L5109" s="315" t="s">
        <v>2342</v>
      </c>
      <c r="M5109" s="315" t="s">
        <v>1484</v>
      </c>
      <c r="N5109" s="315" t="s">
        <v>755</v>
      </c>
      <c r="O5109" s="315"/>
      <c r="P5109" s="315"/>
      <c r="Q5109" s="315"/>
    </row>
    <row r="5110" spans="1:17">
      <c r="A5110" s="315" t="s">
        <v>755</v>
      </c>
      <c r="B5110" s="315" t="s">
        <v>2095</v>
      </c>
      <c r="C5110" s="315" t="s">
        <v>2098</v>
      </c>
      <c r="D5110" s="316">
        <v>7.92</v>
      </c>
      <c r="E5110" s="317">
        <v>4295.74</v>
      </c>
      <c r="F5110" s="317">
        <v>2074.85</v>
      </c>
      <c r="G5110" s="318">
        <v>40820</v>
      </c>
      <c r="H5110" s="318">
        <v>40886</v>
      </c>
      <c r="I5110" s="318">
        <v>50040</v>
      </c>
      <c r="J5110" s="315"/>
      <c r="K5110" s="315">
        <v>4102</v>
      </c>
      <c r="L5110" s="315" t="s">
        <v>2471</v>
      </c>
      <c r="M5110" s="315" t="s">
        <v>1484</v>
      </c>
      <c r="N5110" s="315" t="s">
        <v>755</v>
      </c>
      <c r="O5110" s="315"/>
      <c r="P5110" s="315"/>
      <c r="Q5110" s="315"/>
    </row>
    <row r="5111" spans="1:17">
      <c r="A5111" s="315" t="s">
        <v>755</v>
      </c>
      <c r="B5111" s="315" t="s">
        <v>2095</v>
      </c>
      <c r="C5111" s="315" t="s">
        <v>2098</v>
      </c>
      <c r="D5111" s="316">
        <v>7.92</v>
      </c>
      <c r="E5111" s="317">
        <v>3002</v>
      </c>
      <c r="F5111" s="317">
        <v>1197.8</v>
      </c>
      <c r="G5111" s="318">
        <v>40826</v>
      </c>
      <c r="H5111" s="318">
        <v>41040</v>
      </c>
      <c r="I5111" s="318">
        <v>50405</v>
      </c>
      <c r="J5111" s="315"/>
      <c r="K5111" s="315">
        <v>8887</v>
      </c>
      <c r="L5111" s="315" t="s">
        <v>2950</v>
      </c>
      <c r="M5111" s="315" t="s">
        <v>770</v>
      </c>
      <c r="N5111" s="315" t="s">
        <v>755</v>
      </c>
      <c r="O5111" s="315"/>
      <c r="P5111" s="315"/>
      <c r="Q5111" s="315"/>
    </row>
    <row r="5112" spans="1:17">
      <c r="A5112" s="315" t="s">
        <v>755</v>
      </c>
      <c r="B5112" s="315" t="s">
        <v>2095</v>
      </c>
      <c r="C5112" s="315" t="s">
        <v>2098</v>
      </c>
      <c r="D5112" s="316">
        <v>7.96</v>
      </c>
      <c r="E5112" s="317">
        <v>6112</v>
      </c>
      <c r="F5112" s="317">
        <v>1760.25</v>
      </c>
      <c r="G5112" s="318">
        <v>39795</v>
      </c>
      <c r="H5112" s="318">
        <v>38762</v>
      </c>
      <c r="I5112" s="318">
        <v>48213</v>
      </c>
      <c r="J5112" s="315"/>
      <c r="K5112" s="315">
        <v>3150</v>
      </c>
      <c r="L5112" s="315" t="s">
        <v>2675</v>
      </c>
      <c r="M5112" s="315" t="s">
        <v>764</v>
      </c>
      <c r="N5112" s="315" t="s">
        <v>755</v>
      </c>
      <c r="O5112" s="315"/>
      <c r="P5112" s="315"/>
      <c r="Q5112" s="315"/>
    </row>
    <row r="5113" spans="1:17">
      <c r="A5113" s="315" t="s">
        <v>755</v>
      </c>
      <c r="B5113" s="315" t="s">
        <v>2095</v>
      </c>
      <c r="C5113" s="315" t="s">
        <v>2096</v>
      </c>
      <c r="D5113" s="316">
        <v>7.98</v>
      </c>
      <c r="E5113" s="317">
        <v>8298</v>
      </c>
      <c r="F5113" s="317">
        <v>4912.42</v>
      </c>
      <c r="G5113" s="318">
        <v>40651</v>
      </c>
      <c r="H5113" s="318">
        <v>40679</v>
      </c>
      <c r="I5113" s="318">
        <v>50040</v>
      </c>
      <c r="J5113" s="315"/>
      <c r="K5113" s="315">
        <v>2542</v>
      </c>
      <c r="L5113" s="315" t="s">
        <v>3873</v>
      </c>
      <c r="M5113" s="315" t="s">
        <v>764</v>
      </c>
      <c r="N5113" s="315" t="s">
        <v>755</v>
      </c>
      <c r="O5113" s="315"/>
      <c r="P5113" s="315"/>
      <c r="Q5113" s="315"/>
    </row>
    <row r="5114" spans="1:17">
      <c r="A5114" s="315" t="s">
        <v>755</v>
      </c>
      <c r="B5114" s="315" t="s">
        <v>2095</v>
      </c>
      <c r="C5114" s="315" t="s">
        <v>2098</v>
      </c>
      <c r="D5114" s="316">
        <v>7.98</v>
      </c>
      <c r="E5114" s="317">
        <v>7009.4299999999994</v>
      </c>
      <c r="F5114" s="317">
        <v>3385.55</v>
      </c>
      <c r="G5114" s="318">
        <v>40672</v>
      </c>
      <c r="H5114" s="318">
        <v>40702</v>
      </c>
      <c r="I5114" s="318">
        <v>50040</v>
      </c>
      <c r="J5114" s="315"/>
      <c r="K5114" s="315">
        <v>4562</v>
      </c>
      <c r="L5114" s="315" t="s">
        <v>2528</v>
      </c>
      <c r="M5114" s="315" t="s">
        <v>1296</v>
      </c>
      <c r="N5114" s="315" t="s">
        <v>755</v>
      </c>
      <c r="O5114" s="315"/>
      <c r="P5114" s="315"/>
      <c r="Q5114" s="315"/>
    </row>
    <row r="5115" spans="1:17">
      <c r="A5115" s="315" t="s">
        <v>755</v>
      </c>
      <c r="B5115" s="315" t="s">
        <v>2095</v>
      </c>
      <c r="C5115" s="315" t="s">
        <v>2096</v>
      </c>
      <c r="D5115" s="316">
        <v>7.98</v>
      </c>
      <c r="E5115" s="317">
        <v>1831</v>
      </c>
      <c r="F5115" s="317">
        <v>893.52</v>
      </c>
      <c r="G5115" s="318">
        <v>40721</v>
      </c>
      <c r="H5115" s="318">
        <v>41109</v>
      </c>
      <c r="I5115" s="318">
        <v>50405</v>
      </c>
      <c r="J5115" s="315"/>
      <c r="K5115" s="315">
        <v>8455</v>
      </c>
      <c r="L5115" s="315" t="s">
        <v>2544</v>
      </c>
      <c r="M5115" s="315" t="s">
        <v>1051</v>
      </c>
      <c r="N5115" s="315" t="s">
        <v>755</v>
      </c>
      <c r="O5115" s="315"/>
      <c r="P5115" s="315"/>
      <c r="Q5115" s="315"/>
    </row>
    <row r="5116" spans="1:17">
      <c r="A5116" s="315" t="s">
        <v>755</v>
      </c>
      <c r="B5116" s="315" t="s">
        <v>2095</v>
      </c>
      <c r="C5116" s="315" t="s">
        <v>2096</v>
      </c>
      <c r="D5116" s="316">
        <v>7.98</v>
      </c>
      <c r="E5116" s="317">
        <v>7949</v>
      </c>
      <c r="F5116" s="317">
        <v>4705.7999999999993</v>
      </c>
      <c r="G5116" s="318">
        <v>40711</v>
      </c>
      <c r="H5116" s="318">
        <v>40892</v>
      </c>
      <c r="I5116" s="318">
        <v>50040</v>
      </c>
      <c r="J5116" s="315"/>
      <c r="K5116" s="315">
        <v>6166</v>
      </c>
      <c r="L5116" s="315" t="s">
        <v>3874</v>
      </c>
      <c r="M5116" s="315" t="s">
        <v>788</v>
      </c>
      <c r="N5116" s="315" t="s">
        <v>755</v>
      </c>
      <c r="O5116" s="315"/>
      <c r="P5116" s="315"/>
      <c r="Q5116" s="315"/>
    </row>
    <row r="5117" spans="1:17">
      <c r="A5117" s="315" t="s">
        <v>755</v>
      </c>
      <c r="B5117" s="315" t="s">
        <v>2095</v>
      </c>
      <c r="C5117" s="315" t="s">
        <v>2096</v>
      </c>
      <c r="D5117" s="316">
        <v>7.98</v>
      </c>
      <c r="E5117" s="317">
        <v>8226</v>
      </c>
      <c r="F5117" s="317">
        <v>4869.79</v>
      </c>
      <c r="G5117" s="318">
        <v>40715</v>
      </c>
      <c r="H5117" s="318">
        <v>40773</v>
      </c>
      <c r="I5117" s="318">
        <v>50040</v>
      </c>
      <c r="J5117" s="315"/>
      <c r="K5117" s="315">
        <v>9213</v>
      </c>
      <c r="L5117" s="315" t="s">
        <v>3455</v>
      </c>
      <c r="M5117" s="315" t="s">
        <v>792</v>
      </c>
      <c r="N5117" s="315" t="s">
        <v>755</v>
      </c>
      <c r="O5117" s="315"/>
      <c r="P5117" s="315"/>
      <c r="Q5117" s="315"/>
    </row>
    <row r="5118" spans="1:17">
      <c r="A5118" s="315" t="s">
        <v>755</v>
      </c>
      <c r="B5118" s="315" t="s">
        <v>2095</v>
      </c>
      <c r="C5118" s="315" t="s">
        <v>2098</v>
      </c>
      <c r="D5118" s="316">
        <v>7.98</v>
      </c>
      <c r="E5118" s="317">
        <v>6367</v>
      </c>
      <c r="F5118" s="317">
        <v>1489.8799999999999</v>
      </c>
      <c r="G5118" s="318">
        <v>40738</v>
      </c>
      <c r="H5118" s="318">
        <v>42194</v>
      </c>
      <c r="I5118" s="318">
        <v>49674</v>
      </c>
      <c r="J5118" s="315"/>
      <c r="K5118" s="315">
        <v>4242</v>
      </c>
      <c r="L5118" s="315" t="s">
        <v>2203</v>
      </c>
      <c r="M5118" s="315" t="s">
        <v>1484</v>
      </c>
      <c r="N5118" s="315" t="s">
        <v>755</v>
      </c>
      <c r="O5118" s="315"/>
      <c r="P5118" s="315"/>
      <c r="Q5118" s="315"/>
    </row>
    <row r="5119" spans="1:17">
      <c r="A5119" s="315" t="s">
        <v>755</v>
      </c>
      <c r="B5119" s="315" t="s">
        <v>2095</v>
      </c>
      <c r="C5119" s="315" t="s">
        <v>2098</v>
      </c>
      <c r="D5119" s="316">
        <v>7.98</v>
      </c>
      <c r="E5119" s="317">
        <v>4042</v>
      </c>
      <c r="F5119" s="317">
        <v>1952.29</v>
      </c>
      <c r="G5119" s="318">
        <v>40812</v>
      </c>
      <c r="H5119" s="318">
        <v>40857</v>
      </c>
      <c r="I5119" s="318">
        <v>50040</v>
      </c>
      <c r="J5119" s="315"/>
      <c r="K5119" s="315">
        <v>8181</v>
      </c>
      <c r="L5119" s="315" t="s">
        <v>3875</v>
      </c>
      <c r="M5119" s="315" t="s">
        <v>784</v>
      </c>
      <c r="N5119" s="315" t="s">
        <v>755</v>
      </c>
      <c r="O5119" s="315"/>
      <c r="P5119" s="315"/>
      <c r="Q5119" s="315"/>
    </row>
    <row r="5120" spans="1:17">
      <c r="A5120" s="315" t="s">
        <v>755</v>
      </c>
      <c r="B5120" s="315" t="s">
        <v>2095</v>
      </c>
      <c r="C5120" s="315" t="s">
        <v>2098</v>
      </c>
      <c r="D5120" s="316">
        <v>7.98</v>
      </c>
      <c r="E5120" s="317">
        <v>5207</v>
      </c>
      <c r="F5120" s="317">
        <v>2328.6800000000003</v>
      </c>
      <c r="G5120" s="318">
        <v>40814</v>
      </c>
      <c r="H5120" s="318">
        <v>40836</v>
      </c>
      <c r="I5120" s="318">
        <v>50040</v>
      </c>
      <c r="J5120" s="315"/>
      <c r="K5120" s="315">
        <v>3232</v>
      </c>
      <c r="L5120" s="315" t="s">
        <v>3128</v>
      </c>
      <c r="M5120" s="315" t="s">
        <v>764</v>
      </c>
      <c r="N5120" s="315" t="s">
        <v>755</v>
      </c>
      <c r="O5120" s="315"/>
      <c r="P5120" s="315"/>
      <c r="Q5120" s="315"/>
    </row>
    <row r="5121" spans="1:17">
      <c r="A5121" s="315" t="s">
        <v>755</v>
      </c>
      <c r="B5121" s="315" t="s">
        <v>2095</v>
      </c>
      <c r="C5121" s="315" t="s">
        <v>2098</v>
      </c>
      <c r="D5121" s="316">
        <v>7.99</v>
      </c>
      <c r="E5121" s="317">
        <v>7022</v>
      </c>
      <c r="F5121" s="317">
        <v>3391.6200000000003</v>
      </c>
      <c r="G5121" s="318">
        <v>40777</v>
      </c>
      <c r="H5121" s="318">
        <v>40872</v>
      </c>
      <c r="I5121" s="318">
        <v>50040</v>
      </c>
      <c r="J5121" s="315"/>
      <c r="K5121" s="315">
        <v>4313</v>
      </c>
      <c r="L5121" s="315" t="s">
        <v>2666</v>
      </c>
      <c r="M5121" s="315" t="s">
        <v>776</v>
      </c>
      <c r="N5121" s="315" t="s">
        <v>755</v>
      </c>
      <c r="O5121" s="315"/>
      <c r="P5121" s="315"/>
      <c r="Q5121" s="315"/>
    </row>
    <row r="5122" spans="1:17">
      <c r="A5122" s="315" t="s">
        <v>755</v>
      </c>
      <c r="B5122" s="315" t="s">
        <v>2095</v>
      </c>
      <c r="C5122" s="315" t="s">
        <v>2098</v>
      </c>
      <c r="D5122" s="316">
        <v>7.99</v>
      </c>
      <c r="E5122" s="317">
        <v>8612</v>
      </c>
      <c r="F5122" s="317">
        <v>3436.1800000000003</v>
      </c>
      <c r="G5122" s="318">
        <v>40799</v>
      </c>
      <c r="H5122" s="318">
        <v>41090</v>
      </c>
      <c r="I5122" s="318">
        <v>50405</v>
      </c>
      <c r="J5122" s="315"/>
      <c r="K5122" s="315">
        <v>5103</v>
      </c>
      <c r="L5122" s="315" t="s">
        <v>3059</v>
      </c>
      <c r="M5122" s="315" t="s">
        <v>776</v>
      </c>
      <c r="N5122" s="315" t="s">
        <v>755</v>
      </c>
      <c r="O5122" s="315"/>
      <c r="P5122" s="315"/>
      <c r="Q5122" s="315"/>
    </row>
    <row r="5123" spans="1:17">
      <c r="A5123" s="315" t="s">
        <v>755</v>
      </c>
      <c r="B5123" s="315" t="s">
        <v>2095</v>
      </c>
      <c r="C5123" s="315" t="s">
        <v>2098</v>
      </c>
      <c r="D5123" s="316">
        <v>7.99</v>
      </c>
      <c r="E5123" s="317">
        <v>3644</v>
      </c>
      <c r="F5123" s="317">
        <v>1453.96</v>
      </c>
      <c r="G5123" s="318">
        <v>40837</v>
      </c>
      <c r="H5123" s="318">
        <v>41153</v>
      </c>
      <c r="I5123" s="318">
        <v>50405</v>
      </c>
      <c r="J5123" s="315"/>
      <c r="K5123" s="315">
        <v>8752</v>
      </c>
      <c r="L5123" s="315" t="s">
        <v>3016</v>
      </c>
      <c r="M5123" s="315" t="s">
        <v>1705</v>
      </c>
      <c r="N5123" s="315" t="s">
        <v>755</v>
      </c>
      <c r="O5123" s="315"/>
      <c r="P5123" s="315"/>
      <c r="Q5123" s="315"/>
    </row>
    <row r="5124" spans="1:17">
      <c r="A5124" s="315" t="s">
        <v>755</v>
      </c>
      <c r="B5124" s="315" t="s">
        <v>2095</v>
      </c>
      <c r="C5124" s="315" t="s">
        <v>2098</v>
      </c>
      <c r="D5124" s="316">
        <v>8</v>
      </c>
      <c r="E5124" s="317">
        <v>8658</v>
      </c>
      <c r="F5124" s="317">
        <v>6493.5</v>
      </c>
      <c r="G5124" s="318">
        <v>39570</v>
      </c>
      <c r="H5124" s="318">
        <v>39722</v>
      </c>
      <c r="I5124" s="318">
        <v>48944</v>
      </c>
      <c r="J5124" s="315"/>
      <c r="K5124" s="315">
        <v>6464</v>
      </c>
      <c r="L5124" s="315" t="s">
        <v>3876</v>
      </c>
      <c r="M5124" s="315" t="s">
        <v>1365</v>
      </c>
      <c r="N5124" s="315" t="s">
        <v>755</v>
      </c>
      <c r="O5124" s="315"/>
      <c r="P5124" s="315"/>
      <c r="Q5124" s="315"/>
    </row>
    <row r="5125" spans="1:17">
      <c r="A5125" s="315" t="s">
        <v>755</v>
      </c>
      <c r="B5125" s="315" t="s">
        <v>2095</v>
      </c>
      <c r="C5125" s="315" t="s">
        <v>2098</v>
      </c>
      <c r="D5125" s="316">
        <v>8</v>
      </c>
      <c r="E5125" s="317">
        <v>8047</v>
      </c>
      <c r="F5125" s="317">
        <v>3886.71</v>
      </c>
      <c r="G5125" s="318">
        <v>39570</v>
      </c>
      <c r="H5125" s="318">
        <v>40787</v>
      </c>
      <c r="I5125" s="318">
        <v>50040</v>
      </c>
      <c r="J5125" s="315"/>
      <c r="K5125" s="315">
        <v>6275</v>
      </c>
      <c r="L5125" s="315" t="s">
        <v>2729</v>
      </c>
      <c r="M5125" s="315" t="s">
        <v>788</v>
      </c>
      <c r="N5125" s="315" t="s">
        <v>755</v>
      </c>
      <c r="O5125" s="315"/>
      <c r="P5125" s="315"/>
      <c r="Q5125" s="315"/>
    </row>
    <row r="5126" spans="1:17">
      <c r="A5126" s="315" t="s">
        <v>755</v>
      </c>
      <c r="B5126" s="315" t="s">
        <v>2095</v>
      </c>
      <c r="C5126" s="315" t="s">
        <v>2098</v>
      </c>
      <c r="D5126" s="316">
        <v>8</v>
      </c>
      <c r="E5126" s="317">
        <v>9650</v>
      </c>
      <c r="F5126" s="317">
        <v>7237.5</v>
      </c>
      <c r="G5126" s="318">
        <v>39569</v>
      </c>
      <c r="H5126" s="318">
        <v>39842</v>
      </c>
      <c r="I5126" s="318">
        <v>49309</v>
      </c>
      <c r="J5126" s="315"/>
      <c r="K5126" s="315">
        <v>1063</v>
      </c>
      <c r="L5126" s="315" t="s">
        <v>2309</v>
      </c>
      <c r="M5126" s="315" t="s">
        <v>766</v>
      </c>
      <c r="N5126" s="315" t="s">
        <v>755</v>
      </c>
      <c r="O5126" s="315"/>
      <c r="P5126" s="315"/>
      <c r="Q5126" s="315"/>
    </row>
    <row r="5127" spans="1:17">
      <c r="A5127" s="315" t="s">
        <v>755</v>
      </c>
      <c r="B5127" s="315" t="s">
        <v>2095</v>
      </c>
      <c r="C5127" s="315" t="s">
        <v>2096</v>
      </c>
      <c r="D5127" s="316">
        <v>8</v>
      </c>
      <c r="E5127" s="317">
        <v>7785</v>
      </c>
      <c r="F5127" s="317">
        <v>4639.8599999999997</v>
      </c>
      <c r="G5127" s="318">
        <v>39570</v>
      </c>
      <c r="H5127" s="318">
        <v>39499</v>
      </c>
      <c r="I5127" s="318">
        <v>48944</v>
      </c>
      <c r="J5127" s="315"/>
      <c r="K5127" s="315">
        <v>1735</v>
      </c>
      <c r="L5127" s="315" t="s">
        <v>3490</v>
      </c>
      <c r="M5127" s="315" t="s">
        <v>761</v>
      </c>
      <c r="N5127" s="315" t="s">
        <v>755</v>
      </c>
      <c r="O5127" s="315"/>
      <c r="P5127" s="315"/>
      <c r="Q5127" s="315"/>
    </row>
    <row r="5128" spans="1:17">
      <c r="A5128" s="315" t="s">
        <v>755</v>
      </c>
      <c r="B5128" s="315" t="s">
        <v>2095</v>
      </c>
      <c r="C5128" s="315" t="s">
        <v>2098</v>
      </c>
      <c r="D5128" s="316">
        <v>8</v>
      </c>
      <c r="E5128" s="317">
        <v>7545</v>
      </c>
      <c r="F5128" s="317">
        <v>3908.31</v>
      </c>
      <c r="G5128" s="318">
        <v>39570</v>
      </c>
      <c r="H5128" s="318">
        <v>39691</v>
      </c>
      <c r="I5128" s="318">
        <v>48944</v>
      </c>
      <c r="J5128" s="315"/>
      <c r="K5128" s="315">
        <v>8262</v>
      </c>
      <c r="L5128" s="315" t="s">
        <v>2767</v>
      </c>
      <c r="M5128" s="315" t="s">
        <v>1051</v>
      </c>
      <c r="N5128" s="315" t="s">
        <v>755</v>
      </c>
      <c r="O5128" s="315"/>
      <c r="P5128" s="315"/>
      <c r="Q5128" s="315"/>
    </row>
    <row r="5129" spans="1:17">
      <c r="A5129" s="315" t="s">
        <v>755</v>
      </c>
      <c r="B5129" s="315" t="s">
        <v>2095</v>
      </c>
      <c r="C5129" s="315" t="s">
        <v>2098</v>
      </c>
      <c r="D5129" s="316">
        <v>8</v>
      </c>
      <c r="E5129" s="317">
        <v>7004</v>
      </c>
      <c r="F5129" s="317">
        <v>5253</v>
      </c>
      <c r="G5129" s="318">
        <v>39574</v>
      </c>
      <c r="H5129" s="318">
        <v>39478</v>
      </c>
      <c r="I5129" s="318">
        <v>48914</v>
      </c>
      <c r="J5129" s="315"/>
      <c r="K5129" s="315">
        <v>4448</v>
      </c>
      <c r="L5129" s="315" t="s">
        <v>2220</v>
      </c>
      <c r="M5129" s="315" t="s">
        <v>1484</v>
      </c>
      <c r="N5129" s="315" t="s">
        <v>755</v>
      </c>
      <c r="O5129" s="315"/>
      <c r="P5129" s="315"/>
      <c r="Q5129" s="315"/>
    </row>
    <row r="5130" spans="1:17">
      <c r="A5130" s="315" t="s">
        <v>755</v>
      </c>
      <c r="B5130" s="315" t="s">
        <v>2095</v>
      </c>
      <c r="C5130" s="315" t="s">
        <v>2098</v>
      </c>
      <c r="D5130" s="316">
        <v>8</v>
      </c>
      <c r="E5130" s="317">
        <v>6101</v>
      </c>
      <c r="F5130" s="317">
        <v>4575.75</v>
      </c>
      <c r="G5130" s="318">
        <v>39570</v>
      </c>
      <c r="H5130" s="318">
        <v>39568</v>
      </c>
      <c r="I5130" s="318">
        <v>48914</v>
      </c>
      <c r="J5130" s="315"/>
      <c r="K5130" s="315">
        <v>1095</v>
      </c>
      <c r="L5130" s="315" t="s">
        <v>822</v>
      </c>
      <c r="M5130" s="315" t="s">
        <v>766</v>
      </c>
      <c r="N5130" s="315" t="s">
        <v>755</v>
      </c>
      <c r="O5130" s="315"/>
      <c r="P5130" s="315"/>
      <c r="Q5130" s="315"/>
    </row>
    <row r="5131" spans="1:17">
      <c r="A5131" s="315" t="s">
        <v>755</v>
      </c>
      <c r="B5131" s="315" t="s">
        <v>2095</v>
      </c>
      <c r="C5131" s="315" t="s">
        <v>2096</v>
      </c>
      <c r="D5131" s="316">
        <v>8</v>
      </c>
      <c r="E5131" s="317">
        <v>6073</v>
      </c>
      <c r="F5131" s="317">
        <v>5465.7</v>
      </c>
      <c r="G5131" s="318">
        <v>39570</v>
      </c>
      <c r="H5131" s="318">
        <v>39785</v>
      </c>
      <c r="I5131" s="318">
        <v>48914</v>
      </c>
      <c r="J5131" s="315"/>
      <c r="K5131" s="315">
        <v>3624</v>
      </c>
      <c r="L5131" s="315" t="s">
        <v>2569</v>
      </c>
      <c r="M5131" s="315" t="s">
        <v>764</v>
      </c>
      <c r="N5131" s="315" t="s">
        <v>755</v>
      </c>
      <c r="O5131" s="315"/>
      <c r="P5131" s="315"/>
      <c r="Q5131" s="315"/>
    </row>
    <row r="5132" spans="1:17">
      <c r="A5132" s="315" t="s">
        <v>755</v>
      </c>
      <c r="B5132" s="315" t="s">
        <v>2095</v>
      </c>
      <c r="C5132" s="315" t="s">
        <v>2098</v>
      </c>
      <c r="D5132" s="316">
        <v>8</v>
      </c>
      <c r="E5132" s="317">
        <v>8628</v>
      </c>
      <c r="F5132" s="317">
        <v>6471</v>
      </c>
      <c r="G5132" s="318">
        <v>39569</v>
      </c>
      <c r="H5132" s="318">
        <v>39826</v>
      </c>
      <c r="I5132" s="318">
        <v>49309</v>
      </c>
      <c r="J5132" s="315"/>
      <c r="K5132" s="315">
        <v>1092</v>
      </c>
      <c r="L5132" s="315" t="s">
        <v>3877</v>
      </c>
      <c r="M5132" s="315" t="s">
        <v>766</v>
      </c>
      <c r="N5132" s="315" t="s">
        <v>755</v>
      </c>
      <c r="O5132" s="315"/>
      <c r="P5132" s="315"/>
      <c r="Q5132" s="315"/>
    </row>
    <row r="5133" spans="1:17">
      <c r="A5133" s="315" t="s">
        <v>755</v>
      </c>
      <c r="B5133" s="315" t="s">
        <v>2095</v>
      </c>
      <c r="C5133" s="315" t="s">
        <v>2098</v>
      </c>
      <c r="D5133" s="316">
        <v>8</v>
      </c>
      <c r="E5133" s="317">
        <v>6209</v>
      </c>
      <c r="F5133" s="317">
        <v>4656.75</v>
      </c>
      <c r="G5133" s="318">
        <v>39603</v>
      </c>
      <c r="H5133" s="318">
        <v>39391</v>
      </c>
      <c r="I5133" s="318">
        <v>48549</v>
      </c>
      <c r="J5133" s="315"/>
      <c r="K5133" s="315">
        <v>4463</v>
      </c>
      <c r="L5133" s="315" t="s">
        <v>3513</v>
      </c>
      <c r="M5133" s="315" t="s">
        <v>1484</v>
      </c>
      <c r="N5133" s="315" t="s">
        <v>755</v>
      </c>
      <c r="O5133" s="315"/>
      <c r="P5133" s="315"/>
      <c r="Q5133" s="315"/>
    </row>
    <row r="5134" spans="1:17">
      <c r="A5134" s="315" t="s">
        <v>755</v>
      </c>
      <c r="B5134" s="315" t="s">
        <v>2095</v>
      </c>
      <c r="C5134" s="315" t="s">
        <v>2098</v>
      </c>
      <c r="D5134" s="316">
        <v>8</v>
      </c>
      <c r="E5134" s="317">
        <v>8536</v>
      </c>
      <c r="F5134" s="317">
        <v>3405.86</v>
      </c>
      <c r="G5134" s="318">
        <v>39643</v>
      </c>
      <c r="H5134" s="318">
        <v>41089</v>
      </c>
      <c r="I5134" s="318">
        <v>50405</v>
      </c>
      <c r="J5134" s="315"/>
      <c r="K5134" s="315">
        <v>3504</v>
      </c>
      <c r="L5134" s="315" t="s">
        <v>3182</v>
      </c>
      <c r="M5134" s="315" t="s">
        <v>764</v>
      </c>
      <c r="N5134" s="315" t="s">
        <v>755</v>
      </c>
      <c r="O5134" s="315"/>
      <c r="P5134" s="315"/>
      <c r="Q5134" s="315"/>
    </row>
    <row r="5135" spans="1:17">
      <c r="A5135" s="315" t="s">
        <v>755</v>
      </c>
      <c r="B5135" s="315" t="s">
        <v>2095</v>
      </c>
      <c r="C5135" s="315" t="s">
        <v>2098</v>
      </c>
      <c r="D5135" s="316">
        <v>8</v>
      </c>
      <c r="E5135" s="317">
        <v>7168</v>
      </c>
      <c r="F5135" s="317">
        <v>4049.9300000000003</v>
      </c>
      <c r="G5135" s="318">
        <v>39673</v>
      </c>
      <c r="H5135" s="318">
        <v>39685</v>
      </c>
      <c r="I5135" s="318">
        <v>48944</v>
      </c>
      <c r="J5135" s="315"/>
      <c r="K5135" s="315">
        <v>3419</v>
      </c>
      <c r="L5135" s="315" t="s">
        <v>3878</v>
      </c>
      <c r="M5135" s="315" t="s">
        <v>764</v>
      </c>
      <c r="N5135" s="315" t="s">
        <v>755</v>
      </c>
      <c r="O5135" s="315"/>
      <c r="P5135" s="315"/>
      <c r="Q5135" s="315"/>
    </row>
    <row r="5136" spans="1:17">
      <c r="A5136" s="315" t="s">
        <v>755</v>
      </c>
      <c r="B5136" s="315" t="s">
        <v>2095</v>
      </c>
      <c r="C5136" s="315" t="s">
        <v>2098</v>
      </c>
      <c r="D5136" s="316">
        <v>8</v>
      </c>
      <c r="E5136" s="317">
        <v>8140</v>
      </c>
      <c r="F5136" s="317">
        <v>6105</v>
      </c>
      <c r="G5136" s="318">
        <v>39720</v>
      </c>
      <c r="H5136" s="318">
        <v>39990</v>
      </c>
      <c r="I5136" s="318">
        <v>49309</v>
      </c>
      <c r="J5136" s="315"/>
      <c r="K5136" s="315">
        <v>2127</v>
      </c>
      <c r="L5136" s="315" t="s">
        <v>3879</v>
      </c>
      <c r="M5136" s="315" t="s">
        <v>758</v>
      </c>
      <c r="N5136" s="315" t="s">
        <v>755</v>
      </c>
      <c r="O5136" s="315"/>
      <c r="P5136" s="315"/>
      <c r="Q5136" s="315"/>
    </row>
    <row r="5137" spans="1:17">
      <c r="A5137" s="315" t="s">
        <v>755</v>
      </c>
      <c r="B5137" s="315" t="s">
        <v>2095</v>
      </c>
      <c r="C5137" s="315" t="s">
        <v>2098</v>
      </c>
      <c r="D5137" s="316">
        <v>8</v>
      </c>
      <c r="E5137" s="317">
        <v>7746.51</v>
      </c>
      <c r="F5137" s="317">
        <v>5809.89</v>
      </c>
      <c r="G5137" s="318">
        <v>39911</v>
      </c>
      <c r="H5137" s="318">
        <v>39934</v>
      </c>
      <c r="I5137" s="318">
        <v>49309</v>
      </c>
      <c r="J5137" s="315"/>
      <c r="K5137" s="315">
        <v>4147</v>
      </c>
      <c r="L5137" s="315" t="s">
        <v>3209</v>
      </c>
      <c r="M5137" s="315" t="s">
        <v>1484</v>
      </c>
      <c r="N5137" s="315" t="s">
        <v>755</v>
      </c>
      <c r="O5137" s="315"/>
      <c r="P5137" s="315"/>
      <c r="Q5137" s="315"/>
    </row>
    <row r="5138" spans="1:17">
      <c r="A5138" s="315" t="s">
        <v>755</v>
      </c>
      <c r="B5138" s="315" t="s">
        <v>2095</v>
      </c>
      <c r="C5138" s="315" t="s">
        <v>2096</v>
      </c>
      <c r="D5138" s="316">
        <v>8</v>
      </c>
      <c r="E5138" s="317">
        <v>8225</v>
      </c>
      <c r="F5138" s="317">
        <v>6070.0500000000011</v>
      </c>
      <c r="G5138" s="318">
        <v>39972</v>
      </c>
      <c r="H5138" s="318">
        <v>40241</v>
      </c>
      <c r="I5138" s="318">
        <v>49674</v>
      </c>
      <c r="J5138" s="315"/>
      <c r="K5138" s="315">
        <v>5745</v>
      </c>
      <c r="L5138" s="315" t="s">
        <v>2960</v>
      </c>
      <c r="M5138" s="315" t="s">
        <v>776</v>
      </c>
      <c r="N5138" s="315" t="s">
        <v>755</v>
      </c>
      <c r="O5138" s="315"/>
      <c r="P5138" s="315"/>
      <c r="Q5138" s="315"/>
    </row>
    <row r="5139" spans="1:17">
      <c r="A5139" s="315" t="s">
        <v>755</v>
      </c>
      <c r="B5139" s="315" t="s">
        <v>2095</v>
      </c>
      <c r="C5139" s="315" t="s">
        <v>2098</v>
      </c>
      <c r="D5139" s="316">
        <v>8</v>
      </c>
      <c r="E5139" s="317">
        <v>5617</v>
      </c>
      <c r="F5139" s="317">
        <v>3465.7</v>
      </c>
      <c r="G5139" s="318">
        <v>40060</v>
      </c>
      <c r="H5139" s="318">
        <v>40056</v>
      </c>
      <c r="I5139" s="318">
        <v>49309</v>
      </c>
      <c r="J5139" s="315"/>
      <c r="K5139" s="315">
        <v>3550</v>
      </c>
      <c r="L5139" s="315" t="s">
        <v>3482</v>
      </c>
      <c r="M5139" s="315" t="s">
        <v>764</v>
      </c>
      <c r="N5139" s="315" t="s">
        <v>755</v>
      </c>
      <c r="O5139" s="315"/>
      <c r="P5139" s="315"/>
      <c r="Q5139" s="315"/>
    </row>
    <row r="5140" spans="1:17">
      <c r="A5140" s="315" t="s">
        <v>755</v>
      </c>
      <c r="B5140" s="315" t="s">
        <v>2095</v>
      </c>
      <c r="C5140" s="315" t="s">
        <v>2098</v>
      </c>
      <c r="D5140" s="316">
        <v>8</v>
      </c>
      <c r="E5140" s="317">
        <v>6063</v>
      </c>
      <c r="F5140" s="317">
        <v>3728.7500000000005</v>
      </c>
      <c r="G5140" s="318">
        <v>40151</v>
      </c>
      <c r="H5140" s="318">
        <v>40263</v>
      </c>
      <c r="I5140" s="318">
        <v>49674</v>
      </c>
      <c r="J5140" s="315"/>
      <c r="K5140" s="315">
        <v>3506</v>
      </c>
      <c r="L5140" s="315" t="s">
        <v>2275</v>
      </c>
      <c r="M5140" s="315" t="s">
        <v>764</v>
      </c>
      <c r="N5140" s="315" t="s">
        <v>755</v>
      </c>
      <c r="O5140" s="315"/>
      <c r="P5140" s="315"/>
      <c r="Q5140" s="315"/>
    </row>
    <row r="5141" spans="1:17">
      <c r="A5141" s="315" t="s">
        <v>755</v>
      </c>
      <c r="B5141" s="315" t="s">
        <v>2095</v>
      </c>
      <c r="C5141" s="315" t="s">
        <v>2098</v>
      </c>
      <c r="D5141" s="316">
        <v>8</v>
      </c>
      <c r="E5141" s="317">
        <v>8811</v>
      </c>
      <c r="F5141" s="317">
        <v>4255.71</v>
      </c>
      <c r="G5141" s="318">
        <v>40123</v>
      </c>
      <c r="H5141" s="318">
        <v>40879</v>
      </c>
      <c r="I5141" s="318">
        <v>50040</v>
      </c>
      <c r="J5141" s="315"/>
      <c r="K5141" s="315">
        <v>3145</v>
      </c>
      <c r="L5141" s="315" t="s">
        <v>2769</v>
      </c>
      <c r="M5141" s="315" t="s">
        <v>764</v>
      </c>
      <c r="N5141" s="315" t="s">
        <v>755</v>
      </c>
      <c r="O5141" s="315"/>
      <c r="P5141" s="315"/>
      <c r="Q5141" s="315"/>
    </row>
    <row r="5142" spans="1:17">
      <c r="A5142" s="315" t="s">
        <v>755</v>
      </c>
      <c r="B5142" s="315" t="s">
        <v>2095</v>
      </c>
      <c r="C5142" s="315" t="s">
        <v>2096</v>
      </c>
      <c r="D5142" s="316">
        <v>8</v>
      </c>
      <c r="E5142" s="317">
        <v>3779.51</v>
      </c>
      <c r="F5142" s="317">
        <v>2789.2700000000004</v>
      </c>
      <c r="G5142" s="318">
        <v>40347</v>
      </c>
      <c r="H5142" s="318">
        <v>40449</v>
      </c>
      <c r="I5142" s="318">
        <v>49674</v>
      </c>
      <c r="J5142" s="315"/>
      <c r="K5142" s="315">
        <v>4702</v>
      </c>
      <c r="L5142" s="315" t="s">
        <v>1968</v>
      </c>
      <c r="M5142" s="315" t="s">
        <v>1296</v>
      </c>
      <c r="N5142" s="315" t="s">
        <v>755</v>
      </c>
      <c r="O5142" s="315"/>
      <c r="P5142" s="315"/>
      <c r="Q5142" s="315"/>
    </row>
    <row r="5143" spans="1:17">
      <c r="A5143" s="315" t="s">
        <v>755</v>
      </c>
      <c r="B5143" s="315" t="s">
        <v>2095</v>
      </c>
      <c r="C5143" s="315" t="s">
        <v>2098</v>
      </c>
      <c r="D5143" s="316">
        <v>8</v>
      </c>
      <c r="E5143" s="317">
        <v>7182</v>
      </c>
      <c r="F5143" s="317">
        <v>3432.99</v>
      </c>
      <c r="G5143" s="318">
        <v>40365</v>
      </c>
      <c r="H5143" s="318">
        <v>40103</v>
      </c>
      <c r="I5143" s="318">
        <v>49309</v>
      </c>
      <c r="J5143" s="315"/>
      <c r="K5143" s="315">
        <v>5037</v>
      </c>
      <c r="L5143" s="315" t="s">
        <v>2971</v>
      </c>
      <c r="M5143" s="315" t="s">
        <v>776</v>
      </c>
      <c r="N5143" s="315" t="s">
        <v>755</v>
      </c>
      <c r="O5143" s="315"/>
      <c r="P5143" s="315"/>
      <c r="Q5143" s="315"/>
    </row>
    <row r="5144" spans="1:17">
      <c r="A5144" s="315" t="s">
        <v>755</v>
      </c>
      <c r="B5144" s="315" t="s">
        <v>2095</v>
      </c>
      <c r="C5144" s="315" t="s">
        <v>2098</v>
      </c>
      <c r="D5144" s="316">
        <v>8</v>
      </c>
      <c r="E5144" s="317">
        <v>8041.53</v>
      </c>
      <c r="F5144" s="317">
        <v>3884.0499999999997</v>
      </c>
      <c r="G5144" s="318">
        <v>40498</v>
      </c>
      <c r="H5144" s="318">
        <v>40647</v>
      </c>
      <c r="I5144" s="318">
        <v>50040</v>
      </c>
      <c r="J5144" s="315"/>
      <c r="K5144" s="315">
        <v>4514</v>
      </c>
      <c r="L5144" s="315" t="s">
        <v>2781</v>
      </c>
      <c r="M5144" s="315" t="s">
        <v>1296</v>
      </c>
      <c r="N5144" s="315" t="s">
        <v>755</v>
      </c>
      <c r="O5144" s="315"/>
      <c r="P5144" s="315"/>
      <c r="Q5144" s="315"/>
    </row>
    <row r="5145" spans="1:17">
      <c r="A5145" s="315" t="s">
        <v>755</v>
      </c>
      <c r="B5145" s="315" t="s">
        <v>2095</v>
      </c>
      <c r="C5145" s="315" t="s">
        <v>2096</v>
      </c>
      <c r="D5145" s="316">
        <v>8</v>
      </c>
      <c r="E5145" s="317">
        <v>8031</v>
      </c>
      <c r="F5145" s="317">
        <v>4754.3599999999997</v>
      </c>
      <c r="G5145" s="318">
        <v>40582</v>
      </c>
      <c r="H5145" s="318">
        <v>40662</v>
      </c>
      <c r="I5145" s="318">
        <v>50040</v>
      </c>
      <c r="J5145" s="315"/>
      <c r="K5145" s="315">
        <v>3110</v>
      </c>
      <c r="L5145" s="315" t="s">
        <v>2198</v>
      </c>
      <c r="M5145" s="315" t="s">
        <v>764</v>
      </c>
      <c r="N5145" s="315" t="s">
        <v>755</v>
      </c>
      <c r="O5145" s="315"/>
      <c r="P5145" s="315"/>
      <c r="Q5145" s="315"/>
    </row>
    <row r="5146" spans="1:17">
      <c r="A5146" s="315" t="s">
        <v>755</v>
      </c>
      <c r="B5146" s="315" t="s">
        <v>2095</v>
      </c>
      <c r="C5146" s="315" t="s">
        <v>2142</v>
      </c>
      <c r="D5146" s="316">
        <v>8</v>
      </c>
      <c r="E5146" s="317">
        <v>8271</v>
      </c>
      <c r="F5146" s="317">
        <v>3531.72</v>
      </c>
      <c r="G5146" s="318">
        <v>40589</v>
      </c>
      <c r="H5146" s="318">
        <v>40688</v>
      </c>
      <c r="I5146" s="318">
        <v>50040</v>
      </c>
      <c r="J5146" s="315"/>
      <c r="K5146" s="315">
        <v>4493</v>
      </c>
      <c r="L5146" s="315" t="s">
        <v>3880</v>
      </c>
      <c r="M5146" s="315" t="s">
        <v>1484</v>
      </c>
      <c r="N5146" s="315" t="s">
        <v>755</v>
      </c>
      <c r="O5146" s="315"/>
      <c r="P5146" s="315"/>
      <c r="Q5146" s="315"/>
    </row>
    <row r="5147" spans="1:17">
      <c r="A5147" s="315" t="s">
        <v>755</v>
      </c>
      <c r="B5147" s="315" t="s">
        <v>2095</v>
      </c>
      <c r="C5147" s="315" t="s">
        <v>2096</v>
      </c>
      <c r="D5147" s="316">
        <v>8</v>
      </c>
      <c r="E5147" s="317">
        <v>6258.99</v>
      </c>
      <c r="F5147" s="317">
        <v>3705.33</v>
      </c>
      <c r="G5147" s="318">
        <v>40626</v>
      </c>
      <c r="H5147" s="318">
        <v>40858</v>
      </c>
      <c r="I5147" s="318">
        <v>50040</v>
      </c>
      <c r="J5147" s="315"/>
      <c r="K5147" s="315">
        <v>8934</v>
      </c>
      <c r="L5147" s="315" t="s">
        <v>3881</v>
      </c>
      <c r="M5147" s="315" t="s">
        <v>784</v>
      </c>
      <c r="N5147" s="315" t="s">
        <v>755</v>
      </c>
      <c r="O5147" s="315"/>
      <c r="P5147" s="315"/>
      <c r="Q5147" s="315"/>
    </row>
    <row r="5148" spans="1:17">
      <c r="A5148" s="315" t="s">
        <v>755</v>
      </c>
      <c r="B5148" s="315" t="s">
        <v>2095</v>
      </c>
      <c r="C5148" s="315" t="s">
        <v>2096</v>
      </c>
      <c r="D5148" s="316">
        <v>8</v>
      </c>
      <c r="E5148" s="317">
        <v>8016.3200000000006</v>
      </c>
      <c r="F5148" s="317">
        <v>2436.96</v>
      </c>
      <c r="G5148" s="318">
        <v>40628</v>
      </c>
      <c r="H5148" s="318">
        <v>41990</v>
      </c>
      <c r="I5148" s="318">
        <v>49309</v>
      </c>
      <c r="J5148" s="315"/>
      <c r="K5148" s="315">
        <v>7304</v>
      </c>
      <c r="L5148" s="315" t="s">
        <v>2170</v>
      </c>
      <c r="M5148" s="315" t="s">
        <v>966</v>
      </c>
      <c r="N5148" s="315" t="s">
        <v>755</v>
      </c>
      <c r="O5148" s="315"/>
      <c r="P5148" s="315"/>
      <c r="Q5148" s="315"/>
    </row>
    <row r="5149" spans="1:17">
      <c r="A5149" s="315" t="s">
        <v>755</v>
      </c>
      <c r="B5149" s="315" t="s">
        <v>2095</v>
      </c>
      <c r="C5149" s="315" t="s">
        <v>2096</v>
      </c>
      <c r="D5149" s="316">
        <v>8</v>
      </c>
      <c r="E5149" s="317">
        <v>7364</v>
      </c>
      <c r="F5149" s="317">
        <v>4359.49</v>
      </c>
      <c r="G5149" s="318">
        <v>40634</v>
      </c>
      <c r="H5149" s="318">
        <v>40669</v>
      </c>
      <c r="I5149" s="318">
        <v>50040</v>
      </c>
      <c r="J5149" s="315"/>
      <c r="K5149" s="315">
        <v>3280</v>
      </c>
      <c r="L5149" s="315" t="s">
        <v>3882</v>
      </c>
      <c r="M5149" s="315" t="s">
        <v>761</v>
      </c>
      <c r="N5149" s="315" t="s">
        <v>755</v>
      </c>
      <c r="O5149" s="315"/>
      <c r="P5149" s="315"/>
      <c r="Q5149" s="315"/>
    </row>
    <row r="5150" spans="1:17">
      <c r="A5150" s="315" t="s">
        <v>755</v>
      </c>
      <c r="B5150" s="315" t="s">
        <v>2095</v>
      </c>
      <c r="C5150" s="315" t="s">
        <v>2098</v>
      </c>
      <c r="D5150" s="316">
        <v>8</v>
      </c>
      <c r="E5150" s="317">
        <v>8016</v>
      </c>
      <c r="F5150" s="317">
        <v>3871.73</v>
      </c>
      <c r="G5150" s="318">
        <v>40637</v>
      </c>
      <c r="H5150" s="318">
        <v>40801</v>
      </c>
      <c r="I5150" s="318">
        <v>50040</v>
      </c>
      <c r="J5150" s="315"/>
      <c r="K5150" s="315">
        <v>4495</v>
      </c>
      <c r="L5150" s="315" t="s">
        <v>3675</v>
      </c>
      <c r="M5150" s="315" t="s">
        <v>1484</v>
      </c>
      <c r="N5150" s="315" t="s">
        <v>755</v>
      </c>
      <c r="O5150" s="315"/>
      <c r="P5150" s="315"/>
      <c r="Q5150" s="315"/>
    </row>
    <row r="5151" spans="1:17">
      <c r="A5151" s="315" t="s">
        <v>755</v>
      </c>
      <c r="B5151" s="315" t="s">
        <v>2095</v>
      </c>
      <c r="C5151" s="315" t="s">
        <v>2096</v>
      </c>
      <c r="D5151" s="316">
        <v>8</v>
      </c>
      <c r="E5151" s="317">
        <v>7503</v>
      </c>
      <c r="F5151" s="317">
        <v>4441.78</v>
      </c>
      <c r="G5151" s="318">
        <v>40654</v>
      </c>
      <c r="H5151" s="318">
        <v>40878</v>
      </c>
      <c r="I5151" s="318">
        <v>50040</v>
      </c>
      <c r="J5151" s="315"/>
      <c r="K5151" s="315">
        <v>8630</v>
      </c>
      <c r="L5151" s="315" t="s">
        <v>1044</v>
      </c>
      <c r="M5151" s="315" t="s">
        <v>784</v>
      </c>
      <c r="N5151" s="315" t="s">
        <v>755</v>
      </c>
      <c r="O5151" s="315"/>
      <c r="P5151" s="315"/>
      <c r="Q5151" s="315"/>
    </row>
    <row r="5152" spans="1:17">
      <c r="A5152" s="315" t="s">
        <v>755</v>
      </c>
      <c r="B5152" s="315" t="s">
        <v>2095</v>
      </c>
      <c r="C5152" s="315" t="s">
        <v>2096</v>
      </c>
      <c r="D5152" s="316">
        <v>8</v>
      </c>
      <c r="E5152" s="317">
        <v>7769</v>
      </c>
      <c r="F5152" s="317">
        <v>4599.26</v>
      </c>
      <c r="G5152" s="318">
        <v>40682</v>
      </c>
      <c r="H5152" s="318">
        <v>40779</v>
      </c>
      <c r="I5152" s="318">
        <v>50040</v>
      </c>
      <c r="J5152" s="315"/>
      <c r="K5152" s="315">
        <v>3671</v>
      </c>
      <c r="L5152" s="315" t="s">
        <v>2624</v>
      </c>
      <c r="M5152" s="315" t="s">
        <v>764</v>
      </c>
      <c r="N5152" s="315" t="s">
        <v>755</v>
      </c>
      <c r="O5152" s="315"/>
      <c r="P5152" s="315"/>
      <c r="Q5152" s="315"/>
    </row>
    <row r="5153" spans="1:17">
      <c r="A5153" s="315" t="s">
        <v>750</v>
      </c>
      <c r="B5153" s="315" t="s">
        <v>2095</v>
      </c>
      <c r="C5153" s="315" t="s">
        <v>2096</v>
      </c>
      <c r="D5153" s="316">
        <v>8</v>
      </c>
      <c r="E5153" s="317">
        <v>6768.9100000000008</v>
      </c>
      <c r="F5153" s="317">
        <v>4007.2099999999996</v>
      </c>
      <c r="G5153" s="318">
        <v>40695</v>
      </c>
      <c r="H5153" s="318">
        <v>40869</v>
      </c>
      <c r="I5153" s="318">
        <v>50040</v>
      </c>
      <c r="J5153" s="315"/>
      <c r="K5153" s="315">
        <v>8404</v>
      </c>
      <c r="L5153" s="315" t="s">
        <v>3883</v>
      </c>
      <c r="M5153" s="315" t="s">
        <v>784</v>
      </c>
      <c r="N5153" s="315" t="s">
        <v>750</v>
      </c>
      <c r="O5153" s="315"/>
      <c r="P5153" s="315"/>
      <c r="Q5153" s="315"/>
    </row>
    <row r="5154" spans="1:17">
      <c r="A5154" s="315" t="s">
        <v>755</v>
      </c>
      <c r="B5154" s="315" t="s">
        <v>2095</v>
      </c>
      <c r="C5154" s="315" t="s">
        <v>2098</v>
      </c>
      <c r="D5154" s="316">
        <v>8</v>
      </c>
      <c r="E5154" s="317">
        <v>7374.61</v>
      </c>
      <c r="F5154" s="317">
        <v>3561.9500000000003</v>
      </c>
      <c r="G5154" s="318">
        <v>40730</v>
      </c>
      <c r="H5154" s="318">
        <v>40781</v>
      </c>
      <c r="I5154" s="318">
        <v>50040</v>
      </c>
      <c r="J5154" s="315"/>
      <c r="K5154" s="315">
        <v>4950</v>
      </c>
      <c r="L5154" s="315" t="s">
        <v>2266</v>
      </c>
      <c r="M5154" s="315" t="s">
        <v>764</v>
      </c>
      <c r="N5154" s="315" t="s">
        <v>755</v>
      </c>
      <c r="O5154" s="315"/>
      <c r="P5154" s="315"/>
      <c r="Q5154" s="315"/>
    </row>
    <row r="5155" spans="1:17">
      <c r="A5155" s="315" t="s">
        <v>755</v>
      </c>
      <c r="B5155" s="315" t="s">
        <v>2095</v>
      </c>
      <c r="C5155" s="315" t="s">
        <v>2098</v>
      </c>
      <c r="D5155" s="316">
        <v>8</v>
      </c>
      <c r="E5155" s="317">
        <v>7662</v>
      </c>
      <c r="F5155" s="317">
        <v>3700.75</v>
      </c>
      <c r="G5155" s="318">
        <v>40735</v>
      </c>
      <c r="H5155" s="318">
        <v>40842</v>
      </c>
      <c r="I5155" s="318">
        <v>50040</v>
      </c>
      <c r="J5155" s="315"/>
      <c r="K5155" s="315">
        <v>6300</v>
      </c>
      <c r="L5155" s="315" t="s">
        <v>327</v>
      </c>
      <c r="M5155" s="315" t="s">
        <v>1712</v>
      </c>
      <c r="N5155" s="315" t="s">
        <v>755</v>
      </c>
      <c r="O5155" s="315"/>
      <c r="P5155" s="315"/>
      <c r="Q5155" s="315"/>
    </row>
    <row r="5156" spans="1:17">
      <c r="A5156" s="315" t="s">
        <v>755</v>
      </c>
      <c r="B5156" s="315" t="s">
        <v>2095</v>
      </c>
      <c r="C5156" s="315" t="s">
        <v>2098</v>
      </c>
      <c r="D5156" s="316">
        <v>8</v>
      </c>
      <c r="E5156" s="317">
        <v>8204</v>
      </c>
      <c r="F5156" s="317">
        <v>2961.64</v>
      </c>
      <c r="G5156" s="318">
        <v>40765</v>
      </c>
      <c r="H5156" s="318">
        <v>41232</v>
      </c>
      <c r="I5156" s="318">
        <v>50405</v>
      </c>
      <c r="J5156" s="315"/>
      <c r="K5156" s="315">
        <v>6208</v>
      </c>
      <c r="L5156" s="315" t="s">
        <v>1469</v>
      </c>
      <c r="M5156" s="315" t="s">
        <v>788</v>
      </c>
      <c r="N5156" s="315" t="s">
        <v>755</v>
      </c>
      <c r="O5156" s="315"/>
      <c r="P5156" s="315"/>
      <c r="Q5156" s="315"/>
    </row>
    <row r="5157" spans="1:17">
      <c r="A5157" s="315" t="s">
        <v>755</v>
      </c>
      <c r="B5157" s="315" t="s">
        <v>2095</v>
      </c>
      <c r="C5157" s="315" t="s">
        <v>2096</v>
      </c>
      <c r="D5157" s="316">
        <v>8</v>
      </c>
      <c r="E5157" s="317">
        <v>7133</v>
      </c>
      <c r="F5157" s="317">
        <v>3480.9</v>
      </c>
      <c r="G5157" s="318">
        <v>40775</v>
      </c>
      <c r="H5157" s="318">
        <v>41062</v>
      </c>
      <c r="I5157" s="318">
        <v>50405</v>
      </c>
      <c r="J5157" s="315"/>
      <c r="K5157" s="315">
        <v>9053</v>
      </c>
      <c r="L5157" s="315" t="s">
        <v>901</v>
      </c>
      <c r="M5157" s="315" t="s">
        <v>781</v>
      </c>
      <c r="N5157" s="315" t="s">
        <v>755</v>
      </c>
      <c r="O5157" s="315"/>
      <c r="P5157" s="315"/>
      <c r="Q5157" s="315"/>
    </row>
    <row r="5158" spans="1:17">
      <c r="A5158" s="315" t="s">
        <v>755</v>
      </c>
      <c r="B5158" s="315" t="s">
        <v>2095</v>
      </c>
      <c r="C5158" s="315" t="s">
        <v>2098</v>
      </c>
      <c r="D5158" s="316">
        <v>8</v>
      </c>
      <c r="E5158" s="317">
        <v>6333</v>
      </c>
      <c r="F5158" s="317">
        <v>2286.2199999999998</v>
      </c>
      <c r="G5158" s="318">
        <v>40805</v>
      </c>
      <c r="H5158" s="318">
        <v>41261</v>
      </c>
      <c r="I5158" s="318">
        <v>50405</v>
      </c>
      <c r="J5158" s="315"/>
      <c r="K5158" s="315">
        <v>6072</v>
      </c>
      <c r="L5158" s="315" t="s">
        <v>3565</v>
      </c>
      <c r="M5158" s="315" t="s">
        <v>1017</v>
      </c>
      <c r="N5158" s="315" t="s">
        <v>755</v>
      </c>
      <c r="O5158" s="315"/>
      <c r="P5158" s="315"/>
      <c r="Q5158" s="315"/>
    </row>
    <row r="5159" spans="1:17">
      <c r="A5159" s="315" t="s">
        <v>755</v>
      </c>
      <c r="B5159" s="315" t="s">
        <v>2095</v>
      </c>
      <c r="C5159" s="315" t="s">
        <v>2098</v>
      </c>
      <c r="D5159" s="316">
        <v>8.01</v>
      </c>
      <c r="E5159" s="317">
        <v>6403</v>
      </c>
      <c r="F5159" s="317">
        <v>3015.82</v>
      </c>
      <c r="G5159" s="318">
        <v>40702</v>
      </c>
      <c r="H5159" s="318">
        <v>40709</v>
      </c>
      <c r="I5159" s="318">
        <v>50040</v>
      </c>
      <c r="J5159" s="315"/>
      <c r="K5159" s="315">
        <v>5073</v>
      </c>
      <c r="L5159" s="315" t="s">
        <v>3046</v>
      </c>
      <c r="M5159" s="315" t="s">
        <v>776</v>
      </c>
      <c r="N5159" s="315" t="s">
        <v>755</v>
      </c>
      <c r="O5159" s="315"/>
      <c r="P5159" s="315"/>
      <c r="Q5159" s="315"/>
    </row>
    <row r="5160" spans="1:17">
      <c r="A5160" s="315" t="s">
        <v>755</v>
      </c>
      <c r="B5160" s="315" t="s">
        <v>2095</v>
      </c>
      <c r="C5160" s="315" t="s">
        <v>2098</v>
      </c>
      <c r="D5160" s="316">
        <v>8.02</v>
      </c>
      <c r="E5160" s="317">
        <v>6539</v>
      </c>
      <c r="F5160" s="317">
        <v>2295.1899999999996</v>
      </c>
      <c r="G5160" s="318">
        <v>40765</v>
      </c>
      <c r="H5160" s="318">
        <v>41219</v>
      </c>
      <c r="I5160" s="318">
        <v>50405</v>
      </c>
      <c r="J5160" s="315"/>
      <c r="K5160" s="315">
        <v>8153</v>
      </c>
      <c r="L5160" s="315" t="s">
        <v>3884</v>
      </c>
      <c r="M5160" s="315" t="s">
        <v>784</v>
      </c>
      <c r="N5160" s="315" t="s">
        <v>755</v>
      </c>
      <c r="O5160" s="315"/>
      <c r="P5160" s="315"/>
      <c r="Q5160" s="315"/>
    </row>
    <row r="5161" spans="1:17">
      <c r="A5161" s="315" t="s">
        <v>755</v>
      </c>
      <c r="B5161" s="315" t="s">
        <v>2095</v>
      </c>
      <c r="C5161" s="315" t="s">
        <v>2096</v>
      </c>
      <c r="D5161" s="316">
        <v>8.0500000000000007</v>
      </c>
      <c r="E5161" s="317">
        <v>6975</v>
      </c>
      <c r="F5161" s="317">
        <v>3878.1000000000004</v>
      </c>
      <c r="G5161" s="318">
        <v>39570</v>
      </c>
      <c r="H5161" s="318">
        <v>39821</v>
      </c>
      <c r="I5161" s="318">
        <v>49309</v>
      </c>
      <c r="J5161" s="315"/>
      <c r="K5161" s="315">
        <v>1145</v>
      </c>
      <c r="L5161" s="315" t="s">
        <v>765</v>
      </c>
      <c r="M5161" s="315" t="s">
        <v>766</v>
      </c>
      <c r="N5161" s="315" t="s">
        <v>755</v>
      </c>
      <c r="O5161" s="315"/>
      <c r="P5161" s="315"/>
      <c r="Q5161" s="315"/>
    </row>
    <row r="5162" spans="1:17">
      <c r="A5162" s="315" t="s">
        <v>755</v>
      </c>
      <c r="B5162" s="315" t="s">
        <v>2095</v>
      </c>
      <c r="C5162" s="315" t="s">
        <v>2096</v>
      </c>
      <c r="D5162" s="316">
        <v>8.0500000000000007</v>
      </c>
      <c r="E5162" s="317">
        <v>6565</v>
      </c>
      <c r="F5162" s="317">
        <v>3203.72</v>
      </c>
      <c r="G5162" s="318">
        <v>40756</v>
      </c>
      <c r="H5162" s="318">
        <v>41114</v>
      </c>
      <c r="I5162" s="318">
        <v>50405</v>
      </c>
      <c r="J5162" s="315"/>
      <c r="K5162" s="315">
        <v>8903</v>
      </c>
      <c r="L5162" s="315" t="s">
        <v>1283</v>
      </c>
      <c r="M5162" s="315" t="s">
        <v>784</v>
      </c>
      <c r="N5162" s="315" t="s">
        <v>755</v>
      </c>
      <c r="O5162" s="315"/>
      <c r="P5162" s="315"/>
      <c r="Q5162" s="315"/>
    </row>
    <row r="5163" spans="1:17">
      <c r="A5163" s="315" t="s">
        <v>755</v>
      </c>
      <c r="B5163" s="315" t="s">
        <v>2095</v>
      </c>
      <c r="C5163" s="315" t="s">
        <v>2098</v>
      </c>
      <c r="D5163" s="316">
        <v>8.0500000000000007</v>
      </c>
      <c r="E5163" s="317">
        <v>7097.01</v>
      </c>
      <c r="F5163" s="317">
        <v>3427.85</v>
      </c>
      <c r="G5163" s="318">
        <v>40766</v>
      </c>
      <c r="H5163" s="318">
        <v>40785</v>
      </c>
      <c r="I5163" s="318">
        <v>50040</v>
      </c>
      <c r="J5163" s="315"/>
      <c r="K5163" s="315">
        <v>4105</v>
      </c>
      <c r="L5163" s="315" t="s">
        <v>3190</v>
      </c>
      <c r="M5163" s="315" t="s">
        <v>1484</v>
      </c>
      <c r="N5163" s="315" t="s">
        <v>755</v>
      </c>
      <c r="O5163" s="315"/>
      <c r="P5163" s="315"/>
      <c r="Q5163" s="315"/>
    </row>
    <row r="5164" spans="1:17">
      <c r="A5164" s="315" t="s">
        <v>755</v>
      </c>
      <c r="B5164" s="315" t="s">
        <v>2095</v>
      </c>
      <c r="C5164" s="315" t="s">
        <v>2098</v>
      </c>
      <c r="D5164" s="316">
        <v>8.0500000000000007</v>
      </c>
      <c r="E5164" s="317">
        <v>4926</v>
      </c>
      <c r="F5164" s="317">
        <v>2203.0099999999998</v>
      </c>
      <c r="G5164" s="318">
        <v>40827</v>
      </c>
      <c r="H5164" s="318">
        <v>40823</v>
      </c>
      <c r="I5164" s="318">
        <v>50040</v>
      </c>
      <c r="J5164" s="315"/>
      <c r="K5164" s="315">
        <v>3232</v>
      </c>
      <c r="L5164" s="315" t="s">
        <v>3128</v>
      </c>
      <c r="M5164" s="315" t="s">
        <v>764</v>
      </c>
      <c r="N5164" s="315" t="s">
        <v>755</v>
      </c>
      <c r="O5164" s="315"/>
      <c r="P5164" s="315"/>
      <c r="Q5164" s="315"/>
    </row>
    <row r="5165" spans="1:17">
      <c r="A5165" s="315" t="s">
        <v>755</v>
      </c>
      <c r="B5165" s="315" t="s">
        <v>2095</v>
      </c>
      <c r="C5165" s="315" t="s">
        <v>2098</v>
      </c>
      <c r="D5165" s="316">
        <v>8.06</v>
      </c>
      <c r="E5165" s="317">
        <v>6903</v>
      </c>
      <c r="F5165" s="317">
        <v>2754.2999999999997</v>
      </c>
      <c r="G5165" s="318">
        <v>40742</v>
      </c>
      <c r="H5165" s="318">
        <v>41091</v>
      </c>
      <c r="I5165" s="318">
        <v>50405</v>
      </c>
      <c r="J5165" s="315"/>
      <c r="K5165" s="315">
        <v>3033</v>
      </c>
      <c r="L5165" s="315" t="s">
        <v>3265</v>
      </c>
      <c r="M5165" s="315" t="s">
        <v>764</v>
      </c>
      <c r="N5165" s="315" t="s">
        <v>755</v>
      </c>
      <c r="O5165" s="315"/>
      <c r="P5165" s="315"/>
      <c r="Q5165" s="315"/>
    </row>
    <row r="5166" spans="1:17">
      <c r="A5166" s="315" t="s">
        <v>755</v>
      </c>
      <c r="B5166" s="319" t="s">
        <v>2095</v>
      </c>
      <c r="C5166" s="319" t="s">
        <v>2098</v>
      </c>
      <c r="D5166" s="320">
        <v>8.09</v>
      </c>
      <c r="E5166" s="317">
        <v>7814</v>
      </c>
      <c r="F5166" s="317">
        <v>3774.1700000000005</v>
      </c>
      <c r="G5166" s="321">
        <v>40629</v>
      </c>
      <c r="H5166" s="321">
        <v>40882</v>
      </c>
      <c r="I5166" s="321">
        <v>50040</v>
      </c>
      <c r="J5166" s="319"/>
      <c r="K5166" s="322">
        <v>8712</v>
      </c>
      <c r="L5166" s="319" t="s">
        <v>3369</v>
      </c>
      <c r="M5166" s="319" t="s">
        <v>784</v>
      </c>
      <c r="N5166" s="315" t="s">
        <v>755</v>
      </c>
      <c r="O5166" s="319"/>
      <c r="P5166" s="319"/>
      <c r="Q5166" s="319"/>
    </row>
    <row r="5167" spans="1:17">
      <c r="A5167" s="315" t="s">
        <v>750</v>
      </c>
      <c r="B5167" s="315" t="s">
        <v>2095</v>
      </c>
      <c r="C5167" s="315" t="s">
        <v>2098</v>
      </c>
      <c r="D5167" s="316">
        <v>8.09</v>
      </c>
      <c r="E5167" s="317">
        <v>7080</v>
      </c>
      <c r="F5167" s="317">
        <v>2910.67</v>
      </c>
      <c r="G5167" s="318">
        <v>40693</v>
      </c>
      <c r="H5167" s="318">
        <v>40922</v>
      </c>
      <c r="I5167" s="318">
        <v>50405</v>
      </c>
      <c r="J5167" s="315"/>
      <c r="K5167" s="315">
        <v>3550</v>
      </c>
      <c r="L5167" s="315" t="s">
        <v>3482</v>
      </c>
      <c r="M5167" s="315" t="s">
        <v>764</v>
      </c>
      <c r="N5167" s="315" t="s">
        <v>750</v>
      </c>
      <c r="O5167" s="315"/>
      <c r="P5167" s="315"/>
      <c r="Q5167" s="315"/>
    </row>
    <row r="5168" spans="1:17">
      <c r="A5168" s="315" t="s">
        <v>755</v>
      </c>
      <c r="B5168" s="315" t="s">
        <v>2095</v>
      </c>
      <c r="C5168" s="315" t="s">
        <v>2098</v>
      </c>
      <c r="D5168" s="316">
        <v>8.1</v>
      </c>
      <c r="E5168" s="317">
        <v>8848.73</v>
      </c>
      <c r="F5168" s="317">
        <v>5441.9699999999993</v>
      </c>
      <c r="G5168" s="318">
        <v>39569</v>
      </c>
      <c r="H5168" s="318">
        <v>40289</v>
      </c>
      <c r="I5168" s="318">
        <v>49674</v>
      </c>
      <c r="J5168" s="315"/>
      <c r="K5168" s="315">
        <v>9000</v>
      </c>
      <c r="L5168" s="315" t="s">
        <v>321</v>
      </c>
      <c r="M5168" s="315" t="s">
        <v>770</v>
      </c>
      <c r="N5168" s="315" t="s">
        <v>755</v>
      </c>
      <c r="O5168" s="315"/>
      <c r="P5168" s="315"/>
      <c r="Q5168" s="315"/>
    </row>
    <row r="5169" spans="1:17">
      <c r="A5169" s="315" t="s">
        <v>755</v>
      </c>
      <c r="B5169" s="315" t="s">
        <v>2095</v>
      </c>
      <c r="C5169" s="315" t="s">
        <v>2098</v>
      </c>
      <c r="D5169" s="316">
        <v>8.1</v>
      </c>
      <c r="E5169" s="317">
        <v>6509</v>
      </c>
      <c r="F5169" s="317">
        <v>4881.75</v>
      </c>
      <c r="G5169" s="318">
        <v>39570</v>
      </c>
      <c r="H5169" s="318">
        <v>39357</v>
      </c>
      <c r="I5169" s="318">
        <v>48549</v>
      </c>
      <c r="J5169" s="315"/>
      <c r="K5169" s="315">
        <v>2562</v>
      </c>
      <c r="L5169" s="315" t="s">
        <v>3396</v>
      </c>
      <c r="M5169" s="315" t="s">
        <v>764</v>
      </c>
      <c r="N5169" s="315" t="s">
        <v>755</v>
      </c>
      <c r="O5169" s="315"/>
      <c r="P5169" s="315"/>
      <c r="Q5169" s="315"/>
    </row>
    <row r="5170" spans="1:17">
      <c r="A5170" s="315" t="s">
        <v>755</v>
      </c>
      <c r="B5170" s="315" t="s">
        <v>2095</v>
      </c>
      <c r="C5170" s="315" t="s">
        <v>2098</v>
      </c>
      <c r="D5170" s="316">
        <v>8.1</v>
      </c>
      <c r="E5170" s="317">
        <v>9135</v>
      </c>
      <c r="F5170" s="317">
        <v>5618.0300000000007</v>
      </c>
      <c r="G5170" s="318">
        <v>39570</v>
      </c>
      <c r="H5170" s="318">
        <v>40294</v>
      </c>
      <c r="I5170" s="318">
        <v>49674</v>
      </c>
      <c r="J5170" s="315"/>
      <c r="K5170" s="315">
        <v>4500</v>
      </c>
      <c r="L5170" s="315" t="s">
        <v>320</v>
      </c>
      <c r="M5170" s="315" t="s">
        <v>1296</v>
      </c>
      <c r="N5170" s="315" t="s">
        <v>755</v>
      </c>
      <c r="O5170" s="315"/>
      <c r="P5170" s="315"/>
      <c r="Q5170" s="315"/>
    </row>
    <row r="5171" spans="1:17">
      <c r="A5171" s="315" t="s">
        <v>755</v>
      </c>
      <c r="B5171" s="315" t="s">
        <v>2095</v>
      </c>
      <c r="C5171" s="315" t="s">
        <v>2098</v>
      </c>
      <c r="D5171" s="316">
        <v>8.1</v>
      </c>
      <c r="E5171" s="317">
        <v>7272</v>
      </c>
      <c r="F5171" s="317">
        <v>5454</v>
      </c>
      <c r="G5171" s="318">
        <v>39570</v>
      </c>
      <c r="H5171" s="318">
        <v>40171</v>
      </c>
      <c r="I5171" s="318">
        <v>49309</v>
      </c>
      <c r="J5171" s="315"/>
      <c r="K5171" s="315">
        <v>5080</v>
      </c>
      <c r="L5171" s="315" t="s">
        <v>2899</v>
      </c>
      <c r="M5171" s="315" t="s">
        <v>776</v>
      </c>
      <c r="N5171" s="315" t="s">
        <v>755</v>
      </c>
      <c r="O5171" s="315"/>
      <c r="P5171" s="315"/>
      <c r="Q5171" s="315"/>
    </row>
    <row r="5172" spans="1:17">
      <c r="A5172" s="315" t="s">
        <v>755</v>
      </c>
      <c r="B5172" s="315" t="s">
        <v>2095</v>
      </c>
      <c r="C5172" s="315" t="s">
        <v>2096</v>
      </c>
      <c r="D5172" s="316">
        <v>8.1</v>
      </c>
      <c r="E5172" s="317">
        <v>6875</v>
      </c>
      <c r="F5172" s="317">
        <v>6187.5</v>
      </c>
      <c r="G5172" s="318">
        <v>39573</v>
      </c>
      <c r="H5172" s="318">
        <v>39649</v>
      </c>
      <c r="I5172" s="318">
        <v>48914</v>
      </c>
      <c r="J5172" s="315"/>
      <c r="K5172" s="315">
        <v>6006</v>
      </c>
      <c r="L5172" s="315" t="s">
        <v>314</v>
      </c>
      <c r="M5172" s="315" t="s">
        <v>788</v>
      </c>
      <c r="N5172" s="315" t="s">
        <v>755</v>
      </c>
      <c r="O5172" s="315"/>
      <c r="P5172" s="315"/>
      <c r="Q5172" s="315"/>
    </row>
    <row r="5173" spans="1:17">
      <c r="A5173" s="315" t="s">
        <v>755</v>
      </c>
      <c r="B5173" s="315" t="s">
        <v>2095</v>
      </c>
      <c r="C5173" s="315" t="s">
        <v>2096</v>
      </c>
      <c r="D5173" s="316">
        <v>8.1</v>
      </c>
      <c r="E5173" s="317">
        <v>8603</v>
      </c>
      <c r="F5173" s="317">
        <v>7742.7</v>
      </c>
      <c r="G5173" s="318">
        <v>39570</v>
      </c>
      <c r="H5173" s="318">
        <v>39933</v>
      </c>
      <c r="I5173" s="318">
        <v>49309</v>
      </c>
      <c r="J5173" s="315"/>
      <c r="K5173" s="315">
        <v>1978</v>
      </c>
      <c r="L5173" s="315" t="s">
        <v>3885</v>
      </c>
      <c r="M5173" s="315" t="s">
        <v>754</v>
      </c>
      <c r="N5173" s="315" t="s">
        <v>755</v>
      </c>
      <c r="O5173" s="315"/>
      <c r="P5173" s="315"/>
      <c r="Q5173" s="315"/>
    </row>
    <row r="5174" spans="1:17">
      <c r="A5174" s="315" t="s">
        <v>755</v>
      </c>
      <c r="B5174" s="315" t="s">
        <v>2095</v>
      </c>
      <c r="C5174" s="315" t="s">
        <v>2096</v>
      </c>
      <c r="D5174" s="316">
        <v>8.1</v>
      </c>
      <c r="E5174" s="317">
        <v>7725</v>
      </c>
      <c r="F5174" s="317">
        <v>6952.4999999999991</v>
      </c>
      <c r="G5174" s="318">
        <v>39569</v>
      </c>
      <c r="H5174" s="318">
        <v>39615</v>
      </c>
      <c r="I5174" s="318">
        <v>48944</v>
      </c>
      <c r="J5174" s="315"/>
      <c r="K5174" s="315">
        <v>9034</v>
      </c>
      <c r="L5174" s="315" t="s">
        <v>3548</v>
      </c>
      <c r="M5174" s="315" t="s">
        <v>770</v>
      </c>
      <c r="N5174" s="315" t="s">
        <v>755</v>
      </c>
      <c r="O5174" s="315"/>
      <c r="P5174" s="315"/>
      <c r="Q5174" s="315"/>
    </row>
    <row r="5175" spans="1:17">
      <c r="A5175" s="315" t="s">
        <v>755</v>
      </c>
      <c r="B5175" s="315" t="s">
        <v>2095</v>
      </c>
      <c r="C5175" s="315" t="s">
        <v>2098</v>
      </c>
      <c r="D5175" s="316">
        <v>8.1</v>
      </c>
      <c r="E5175" s="317">
        <v>9345</v>
      </c>
      <c r="F5175" s="317">
        <v>7008.75</v>
      </c>
      <c r="G5175" s="318">
        <v>39597</v>
      </c>
      <c r="H5175" s="318">
        <v>39335</v>
      </c>
      <c r="I5175" s="318">
        <v>48549</v>
      </c>
      <c r="J5175" s="315"/>
      <c r="K5175" s="315">
        <v>1615</v>
      </c>
      <c r="L5175" s="315" t="s">
        <v>3339</v>
      </c>
      <c r="M5175" s="315" t="s">
        <v>761</v>
      </c>
      <c r="N5175" s="315" t="s">
        <v>755</v>
      </c>
      <c r="O5175" s="315"/>
      <c r="P5175" s="315"/>
      <c r="Q5175" s="315"/>
    </row>
    <row r="5176" spans="1:17">
      <c r="A5176" s="315" t="s">
        <v>755</v>
      </c>
      <c r="B5176" s="315" t="s">
        <v>2095</v>
      </c>
      <c r="C5176" s="315" t="s">
        <v>2098</v>
      </c>
      <c r="D5176" s="316">
        <v>8.1</v>
      </c>
      <c r="E5176" s="317">
        <v>7443</v>
      </c>
      <c r="F5176" s="317">
        <v>5582.25</v>
      </c>
      <c r="G5176" s="318">
        <v>39910</v>
      </c>
      <c r="H5176" s="318">
        <v>40016</v>
      </c>
      <c r="I5176" s="318">
        <v>49309</v>
      </c>
      <c r="J5176" s="315"/>
      <c r="K5176" s="315">
        <v>8192</v>
      </c>
      <c r="L5176" s="315" t="s">
        <v>2632</v>
      </c>
      <c r="M5176" s="315" t="s">
        <v>784</v>
      </c>
      <c r="N5176" s="315" t="s">
        <v>755</v>
      </c>
      <c r="O5176" s="315"/>
      <c r="P5176" s="315"/>
      <c r="Q5176" s="315"/>
    </row>
    <row r="5177" spans="1:17">
      <c r="A5177" s="315" t="s">
        <v>755</v>
      </c>
      <c r="B5177" s="315" t="s">
        <v>2095</v>
      </c>
      <c r="C5177" s="315" t="s">
        <v>2098</v>
      </c>
      <c r="D5177" s="316">
        <v>8.1</v>
      </c>
      <c r="E5177" s="317">
        <v>8081</v>
      </c>
      <c r="F5177" s="317">
        <v>3224.33</v>
      </c>
      <c r="G5177" s="318">
        <v>39575</v>
      </c>
      <c r="H5177" s="318">
        <v>41141</v>
      </c>
      <c r="I5177" s="318">
        <v>50405</v>
      </c>
      <c r="J5177" s="315"/>
      <c r="K5177" s="315">
        <v>5733</v>
      </c>
      <c r="L5177" s="315" t="s">
        <v>3886</v>
      </c>
      <c r="M5177" s="315" t="s">
        <v>776</v>
      </c>
      <c r="N5177" s="315" t="s">
        <v>755</v>
      </c>
      <c r="O5177" s="315"/>
      <c r="P5177" s="315"/>
      <c r="Q5177" s="315"/>
    </row>
    <row r="5178" spans="1:17">
      <c r="A5178" s="315" t="s">
        <v>755</v>
      </c>
      <c r="B5178" s="315" t="s">
        <v>2095</v>
      </c>
      <c r="C5178" s="315" t="s">
        <v>2096</v>
      </c>
      <c r="D5178" s="316">
        <v>8.1</v>
      </c>
      <c r="E5178" s="317">
        <v>8567</v>
      </c>
      <c r="F5178" s="317">
        <v>6322.4499999999989</v>
      </c>
      <c r="G5178" s="318">
        <v>39699</v>
      </c>
      <c r="H5178" s="318">
        <v>40344</v>
      </c>
      <c r="I5178" s="318">
        <v>49674</v>
      </c>
      <c r="J5178" s="315"/>
      <c r="K5178" s="315">
        <v>4912</v>
      </c>
      <c r="L5178" s="315" t="s">
        <v>2777</v>
      </c>
      <c r="M5178" s="315" t="s">
        <v>764</v>
      </c>
      <c r="N5178" s="315" t="s">
        <v>755</v>
      </c>
      <c r="O5178" s="315"/>
      <c r="P5178" s="315"/>
      <c r="Q5178" s="315"/>
    </row>
    <row r="5179" spans="1:17">
      <c r="A5179" s="315" t="s">
        <v>755</v>
      </c>
      <c r="B5179" s="315" t="s">
        <v>2095</v>
      </c>
      <c r="C5179" s="315" t="s">
        <v>2096</v>
      </c>
      <c r="D5179" s="316">
        <v>8.1</v>
      </c>
      <c r="E5179" s="317">
        <v>9241</v>
      </c>
      <c r="F5179" s="317">
        <v>8316.9000000000015</v>
      </c>
      <c r="G5179" s="318">
        <v>39721</v>
      </c>
      <c r="H5179" s="318">
        <v>40093</v>
      </c>
      <c r="I5179" s="318">
        <v>49309</v>
      </c>
      <c r="J5179" s="315"/>
      <c r="K5179" s="315">
        <v>3035</v>
      </c>
      <c r="L5179" s="315" t="s">
        <v>2540</v>
      </c>
      <c r="M5179" s="315" t="s">
        <v>764</v>
      </c>
      <c r="N5179" s="315" t="s">
        <v>755</v>
      </c>
      <c r="O5179" s="315"/>
      <c r="P5179" s="315"/>
      <c r="Q5179" s="315"/>
    </row>
    <row r="5180" spans="1:17">
      <c r="A5180" s="315" t="s">
        <v>755</v>
      </c>
      <c r="B5180" s="315" t="s">
        <v>2095</v>
      </c>
      <c r="C5180" s="315" t="s">
        <v>2098</v>
      </c>
      <c r="D5180" s="316">
        <v>8.1</v>
      </c>
      <c r="E5180" s="317">
        <v>7295</v>
      </c>
      <c r="F5180" s="317">
        <v>5471.25</v>
      </c>
      <c r="G5180" s="318">
        <v>39783</v>
      </c>
      <c r="H5180" s="318">
        <v>40021</v>
      </c>
      <c r="I5180" s="318">
        <v>49309</v>
      </c>
      <c r="J5180" s="315"/>
      <c r="K5180" s="315">
        <v>9243</v>
      </c>
      <c r="L5180" s="315" t="s">
        <v>3543</v>
      </c>
      <c r="M5180" s="315" t="s">
        <v>770</v>
      </c>
      <c r="N5180" s="315" t="s">
        <v>755</v>
      </c>
      <c r="O5180" s="315"/>
      <c r="P5180" s="315"/>
      <c r="Q5180" s="315"/>
    </row>
    <row r="5181" spans="1:17">
      <c r="A5181" s="315" t="s">
        <v>750</v>
      </c>
      <c r="B5181" s="315" t="s">
        <v>2095</v>
      </c>
      <c r="C5181" s="315" t="s">
        <v>2098</v>
      </c>
      <c r="D5181" s="316">
        <v>8.1</v>
      </c>
      <c r="E5181" s="317">
        <v>6261</v>
      </c>
      <c r="F5181" s="317">
        <v>4347.92</v>
      </c>
      <c r="G5181" s="318">
        <v>39800</v>
      </c>
      <c r="H5181" s="318">
        <v>39995</v>
      </c>
      <c r="I5181" s="318">
        <v>49309</v>
      </c>
      <c r="J5181" s="315"/>
      <c r="K5181" s="315">
        <v>4463</v>
      </c>
      <c r="L5181" s="315" t="s">
        <v>3513</v>
      </c>
      <c r="M5181" s="315" t="s">
        <v>1484</v>
      </c>
      <c r="N5181" s="315" t="s">
        <v>750</v>
      </c>
      <c r="O5181" s="315"/>
      <c r="P5181" s="315"/>
      <c r="Q5181" s="315"/>
    </row>
    <row r="5182" spans="1:17">
      <c r="A5182" s="315" t="s">
        <v>755</v>
      </c>
      <c r="B5182" s="315" t="s">
        <v>2095</v>
      </c>
      <c r="C5182" s="315" t="s">
        <v>2096</v>
      </c>
      <c r="D5182" s="316">
        <v>8.1</v>
      </c>
      <c r="E5182" s="317">
        <v>7535</v>
      </c>
      <c r="F5182" s="317">
        <v>6781.5</v>
      </c>
      <c r="G5182" s="318">
        <v>39833</v>
      </c>
      <c r="H5182" s="318">
        <v>40024</v>
      </c>
      <c r="I5182" s="318">
        <v>49309</v>
      </c>
      <c r="J5182" s="315"/>
      <c r="K5182" s="315">
        <v>3550</v>
      </c>
      <c r="L5182" s="315" t="s">
        <v>3482</v>
      </c>
      <c r="M5182" s="315" t="s">
        <v>764</v>
      </c>
      <c r="N5182" s="315" t="s">
        <v>755</v>
      </c>
      <c r="O5182" s="315"/>
      <c r="P5182" s="315"/>
      <c r="Q5182" s="315"/>
    </row>
    <row r="5183" spans="1:17">
      <c r="A5183" s="315" t="s">
        <v>755</v>
      </c>
      <c r="B5183" s="315" t="s">
        <v>2095</v>
      </c>
      <c r="C5183" s="315" t="s">
        <v>2096</v>
      </c>
      <c r="D5183" s="316">
        <v>8.1</v>
      </c>
      <c r="E5183" s="317">
        <v>7374</v>
      </c>
      <c r="F5183" s="317">
        <v>6636.6</v>
      </c>
      <c r="G5183" s="318">
        <v>39945</v>
      </c>
      <c r="H5183" s="318">
        <v>40123</v>
      </c>
      <c r="I5183" s="318">
        <v>49309</v>
      </c>
      <c r="J5183" s="315"/>
      <c r="K5183" s="315">
        <v>5722</v>
      </c>
      <c r="L5183" s="315" t="s">
        <v>3294</v>
      </c>
      <c r="M5183" s="315" t="s">
        <v>776</v>
      </c>
      <c r="N5183" s="315" t="s">
        <v>755</v>
      </c>
      <c r="O5183" s="315"/>
      <c r="P5183" s="315"/>
      <c r="Q5183" s="315"/>
    </row>
    <row r="5184" spans="1:17">
      <c r="A5184" s="315" t="s">
        <v>755</v>
      </c>
      <c r="B5184" s="315" t="s">
        <v>2095</v>
      </c>
      <c r="C5184" s="315" t="s">
        <v>2098</v>
      </c>
      <c r="D5184" s="316">
        <v>8.1</v>
      </c>
      <c r="E5184" s="317">
        <v>7254</v>
      </c>
      <c r="F5184" s="317">
        <v>4279.8600000000006</v>
      </c>
      <c r="G5184" s="318">
        <v>40022</v>
      </c>
      <c r="H5184" s="318">
        <v>40066</v>
      </c>
      <c r="I5184" s="318">
        <v>49309</v>
      </c>
      <c r="J5184" s="315"/>
      <c r="K5184" s="315">
        <v>2543</v>
      </c>
      <c r="L5184" s="315" t="s">
        <v>2850</v>
      </c>
      <c r="M5184" s="315" t="s">
        <v>764</v>
      </c>
      <c r="N5184" s="315" t="s">
        <v>755</v>
      </c>
      <c r="O5184" s="315"/>
      <c r="P5184" s="315"/>
      <c r="Q5184" s="315"/>
    </row>
    <row r="5185" spans="1:17">
      <c r="A5185" s="315" t="s">
        <v>755</v>
      </c>
      <c r="B5185" s="315" t="s">
        <v>2095</v>
      </c>
      <c r="C5185" s="315" t="s">
        <v>2096</v>
      </c>
      <c r="D5185" s="316">
        <v>8.1</v>
      </c>
      <c r="E5185" s="317">
        <v>7815</v>
      </c>
      <c r="F5185" s="317">
        <v>4649.93</v>
      </c>
      <c r="G5185" s="318">
        <v>40035</v>
      </c>
      <c r="H5185" s="318">
        <v>40128</v>
      </c>
      <c r="I5185" s="318">
        <v>49309</v>
      </c>
      <c r="J5185" s="315"/>
      <c r="K5185" s="315">
        <v>1346</v>
      </c>
      <c r="L5185" s="315" t="s">
        <v>3090</v>
      </c>
      <c r="M5185" s="315" t="s">
        <v>766</v>
      </c>
      <c r="N5185" s="315" t="s">
        <v>755</v>
      </c>
      <c r="O5185" s="315"/>
      <c r="P5185" s="315"/>
      <c r="Q5185" s="315"/>
    </row>
    <row r="5186" spans="1:17">
      <c r="A5186" s="315" t="s">
        <v>755</v>
      </c>
      <c r="B5186" s="315" t="s">
        <v>2095</v>
      </c>
      <c r="C5186" s="315" t="s">
        <v>2142</v>
      </c>
      <c r="D5186" s="316">
        <v>8.1</v>
      </c>
      <c r="E5186" s="317">
        <v>8812</v>
      </c>
      <c r="F5186" s="317">
        <v>4696.8099999999995</v>
      </c>
      <c r="G5186" s="318">
        <v>40082</v>
      </c>
      <c r="H5186" s="318">
        <v>40277</v>
      </c>
      <c r="I5186" s="318">
        <v>49674</v>
      </c>
      <c r="J5186" s="315"/>
      <c r="K5186" s="315">
        <v>1585</v>
      </c>
      <c r="L5186" s="315" t="s">
        <v>3387</v>
      </c>
      <c r="M5186" s="315" t="s">
        <v>766</v>
      </c>
      <c r="N5186" s="315" t="s">
        <v>755</v>
      </c>
      <c r="O5186" s="315"/>
      <c r="P5186" s="315"/>
      <c r="Q5186" s="315"/>
    </row>
    <row r="5187" spans="1:17">
      <c r="A5187" s="315" t="s">
        <v>755</v>
      </c>
      <c r="B5187" s="315" t="s">
        <v>2095</v>
      </c>
      <c r="C5187" s="315" t="s">
        <v>2098</v>
      </c>
      <c r="D5187" s="316">
        <v>8.1</v>
      </c>
      <c r="E5187" s="317">
        <v>7752</v>
      </c>
      <c r="F5187" s="317">
        <v>4767.4900000000007</v>
      </c>
      <c r="G5187" s="318">
        <v>40191</v>
      </c>
      <c r="H5187" s="318">
        <v>40395</v>
      </c>
      <c r="I5187" s="318">
        <v>49674</v>
      </c>
      <c r="J5187" s="315"/>
      <c r="K5187" s="315">
        <v>2360</v>
      </c>
      <c r="L5187" s="315" t="s">
        <v>3887</v>
      </c>
      <c r="M5187" s="315" t="s">
        <v>1431</v>
      </c>
      <c r="N5187" s="315" t="s">
        <v>755</v>
      </c>
      <c r="O5187" s="315"/>
      <c r="P5187" s="315"/>
      <c r="Q5187" s="315"/>
    </row>
    <row r="5188" spans="1:17">
      <c r="A5188" s="315" t="s">
        <v>755</v>
      </c>
      <c r="B5188" s="315" t="s">
        <v>2095</v>
      </c>
      <c r="C5188" s="315" t="s">
        <v>2098</v>
      </c>
      <c r="D5188" s="316">
        <v>8.1</v>
      </c>
      <c r="E5188" s="317">
        <v>7877</v>
      </c>
      <c r="F5188" s="317">
        <v>4844.3599999999997</v>
      </c>
      <c r="G5188" s="318">
        <v>40159</v>
      </c>
      <c r="H5188" s="318">
        <v>40367</v>
      </c>
      <c r="I5188" s="318">
        <v>49674</v>
      </c>
      <c r="J5188" s="315"/>
      <c r="K5188" s="315">
        <v>5606</v>
      </c>
      <c r="L5188" s="315" t="s">
        <v>3242</v>
      </c>
      <c r="M5188" s="315" t="s">
        <v>776</v>
      </c>
      <c r="N5188" s="315" t="s">
        <v>755</v>
      </c>
      <c r="O5188" s="315"/>
      <c r="P5188" s="315"/>
      <c r="Q5188" s="315"/>
    </row>
    <row r="5189" spans="1:17">
      <c r="A5189" s="315" t="s">
        <v>755</v>
      </c>
      <c r="B5189" s="315" t="s">
        <v>2095</v>
      </c>
      <c r="C5189" s="315" t="s">
        <v>2098</v>
      </c>
      <c r="D5189" s="316">
        <v>8.1</v>
      </c>
      <c r="E5189" s="317">
        <v>8521</v>
      </c>
      <c r="F5189" s="317">
        <v>6390.75</v>
      </c>
      <c r="G5189" s="318">
        <v>40149</v>
      </c>
      <c r="H5189" s="318">
        <v>40134</v>
      </c>
      <c r="I5189" s="318">
        <v>49309</v>
      </c>
      <c r="J5189" s="315"/>
      <c r="K5189" s="315">
        <v>5442</v>
      </c>
      <c r="L5189" s="315" t="s">
        <v>2687</v>
      </c>
      <c r="M5189" s="315" t="s">
        <v>776</v>
      </c>
      <c r="N5189" s="315" t="s">
        <v>755</v>
      </c>
      <c r="O5189" s="315"/>
      <c r="P5189" s="315"/>
      <c r="Q5189" s="315"/>
    </row>
    <row r="5190" spans="1:17">
      <c r="A5190" s="315" t="s">
        <v>755</v>
      </c>
      <c r="B5190" s="315" t="s">
        <v>2095</v>
      </c>
      <c r="C5190" s="315" t="s">
        <v>2096</v>
      </c>
      <c r="D5190" s="316">
        <v>8.1</v>
      </c>
      <c r="E5190" s="317">
        <v>8481.5400000000009</v>
      </c>
      <c r="F5190" s="317">
        <v>6259.3899999999994</v>
      </c>
      <c r="G5190" s="318">
        <v>40245</v>
      </c>
      <c r="H5190" s="318">
        <v>40352</v>
      </c>
      <c r="I5190" s="318">
        <v>49674</v>
      </c>
      <c r="J5190" s="315"/>
      <c r="K5190" s="315">
        <v>4125</v>
      </c>
      <c r="L5190" s="315" t="s">
        <v>2692</v>
      </c>
      <c r="M5190" s="315" t="s">
        <v>2060</v>
      </c>
      <c r="N5190" s="315" t="s">
        <v>755</v>
      </c>
      <c r="O5190" s="315"/>
      <c r="P5190" s="315"/>
      <c r="Q5190" s="315"/>
    </row>
    <row r="5191" spans="1:17">
      <c r="A5191" s="315" t="s">
        <v>755</v>
      </c>
      <c r="B5191" s="315" t="s">
        <v>2095</v>
      </c>
      <c r="C5191" s="315" t="s">
        <v>2098</v>
      </c>
      <c r="D5191" s="316">
        <v>8.1</v>
      </c>
      <c r="E5191" s="317">
        <v>8111</v>
      </c>
      <c r="F5191" s="317">
        <v>4988.2800000000007</v>
      </c>
      <c r="G5191" s="318">
        <v>40266</v>
      </c>
      <c r="H5191" s="318">
        <v>40483</v>
      </c>
      <c r="I5191" s="318">
        <v>49674</v>
      </c>
      <c r="J5191" s="315"/>
      <c r="K5191" s="315">
        <v>8424</v>
      </c>
      <c r="L5191" s="315" t="s">
        <v>2717</v>
      </c>
      <c r="M5191" s="315" t="s">
        <v>784</v>
      </c>
      <c r="N5191" s="315" t="s">
        <v>755</v>
      </c>
      <c r="O5191" s="315"/>
      <c r="P5191" s="315"/>
      <c r="Q5191" s="315"/>
    </row>
    <row r="5192" spans="1:17">
      <c r="A5192" s="315" t="s">
        <v>755</v>
      </c>
      <c r="B5192" s="315" t="s">
        <v>2095</v>
      </c>
      <c r="C5192" s="315" t="s">
        <v>2098</v>
      </c>
      <c r="D5192" s="316">
        <v>8.1</v>
      </c>
      <c r="E5192" s="317">
        <v>10169.790000000001</v>
      </c>
      <c r="F5192" s="317">
        <v>6254.44</v>
      </c>
      <c r="G5192" s="318">
        <v>40294</v>
      </c>
      <c r="H5192" s="318">
        <v>40409</v>
      </c>
      <c r="I5192" s="318">
        <v>49674</v>
      </c>
      <c r="J5192" s="315"/>
      <c r="K5192" s="315">
        <v>9479</v>
      </c>
      <c r="L5192" s="315" t="s">
        <v>2476</v>
      </c>
      <c r="M5192" s="315" t="s">
        <v>770</v>
      </c>
      <c r="N5192" s="315" t="s">
        <v>755</v>
      </c>
      <c r="O5192" s="315"/>
      <c r="P5192" s="315"/>
      <c r="Q5192" s="315"/>
    </row>
    <row r="5193" spans="1:17">
      <c r="A5193" s="315" t="s">
        <v>755</v>
      </c>
      <c r="B5193" s="315" t="s">
        <v>2095</v>
      </c>
      <c r="C5193" s="315" t="s">
        <v>2096</v>
      </c>
      <c r="D5193" s="316">
        <v>8.1</v>
      </c>
      <c r="E5193" s="317">
        <v>8231</v>
      </c>
      <c r="F5193" s="317">
        <v>6074.47</v>
      </c>
      <c r="G5193" s="318">
        <v>40296</v>
      </c>
      <c r="H5193" s="318">
        <v>40442</v>
      </c>
      <c r="I5193" s="318">
        <v>49674</v>
      </c>
      <c r="J5193" s="315"/>
      <c r="K5193" s="315">
        <v>3510</v>
      </c>
      <c r="L5193" s="315" t="s">
        <v>3888</v>
      </c>
      <c r="M5193" s="315" t="s">
        <v>764</v>
      </c>
      <c r="N5193" s="315" t="s">
        <v>755</v>
      </c>
      <c r="O5193" s="315"/>
      <c r="P5193" s="315"/>
      <c r="Q5193" s="315"/>
    </row>
    <row r="5194" spans="1:17">
      <c r="A5194" s="315" t="s">
        <v>755</v>
      </c>
      <c r="B5194" s="315" t="s">
        <v>2095</v>
      </c>
      <c r="C5194" s="315" t="s">
        <v>2098</v>
      </c>
      <c r="D5194" s="316">
        <v>8.1</v>
      </c>
      <c r="E5194" s="317">
        <v>7996</v>
      </c>
      <c r="F5194" s="317">
        <v>4917.5600000000004</v>
      </c>
      <c r="G5194" s="318">
        <v>40387</v>
      </c>
      <c r="H5194" s="318">
        <v>40497</v>
      </c>
      <c r="I5194" s="318">
        <v>49674</v>
      </c>
      <c r="J5194" s="315"/>
      <c r="K5194" s="315">
        <v>5213</v>
      </c>
      <c r="L5194" s="315" t="s">
        <v>2097</v>
      </c>
      <c r="M5194" s="315" t="s">
        <v>776</v>
      </c>
      <c r="N5194" s="315" t="s">
        <v>755</v>
      </c>
      <c r="O5194" s="315"/>
      <c r="P5194" s="315"/>
      <c r="Q5194" s="315"/>
    </row>
    <row r="5195" spans="1:17">
      <c r="A5195" s="315" t="s">
        <v>755</v>
      </c>
      <c r="B5195" s="315" t="s">
        <v>2095</v>
      </c>
      <c r="C5195" s="315" t="s">
        <v>2098</v>
      </c>
      <c r="D5195" s="316">
        <v>8.1</v>
      </c>
      <c r="E5195" s="317">
        <v>9436.8900000000012</v>
      </c>
      <c r="F5195" s="317">
        <v>5803.6900000000005</v>
      </c>
      <c r="G5195" s="318">
        <v>40392</v>
      </c>
      <c r="H5195" s="318">
        <v>40491</v>
      </c>
      <c r="I5195" s="318">
        <v>49674</v>
      </c>
      <c r="J5195" s="315"/>
      <c r="K5195" s="315">
        <v>7215</v>
      </c>
      <c r="L5195" s="315" t="s">
        <v>3309</v>
      </c>
      <c r="M5195" s="315" t="s">
        <v>966</v>
      </c>
      <c r="N5195" s="315" t="s">
        <v>755</v>
      </c>
      <c r="O5195" s="315"/>
      <c r="P5195" s="315"/>
      <c r="Q5195" s="315"/>
    </row>
    <row r="5196" spans="1:17">
      <c r="A5196" s="315" t="s">
        <v>755</v>
      </c>
      <c r="B5196" s="315" t="s">
        <v>2095</v>
      </c>
      <c r="C5196" s="315" t="s">
        <v>2098</v>
      </c>
      <c r="D5196" s="316">
        <v>8.1</v>
      </c>
      <c r="E5196" s="317">
        <v>8300</v>
      </c>
      <c r="F5196" s="317">
        <v>4324.3</v>
      </c>
      <c r="G5196" s="318">
        <v>40409</v>
      </c>
      <c r="H5196" s="318">
        <v>40445</v>
      </c>
      <c r="I5196" s="318">
        <v>49674</v>
      </c>
      <c r="J5196" s="315"/>
      <c r="K5196" s="315">
        <v>5703</v>
      </c>
      <c r="L5196" s="315" t="s">
        <v>2485</v>
      </c>
      <c r="M5196" s="315" t="s">
        <v>776</v>
      </c>
      <c r="N5196" s="315" t="s">
        <v>755</v>
      </c>
      <c r="O5196" s="315"/>
      <c r="P5196" s="315"/>
      <c r="Q5196" s="315"/>
    </row>
    <row r="5197" spans="1:17">
      <c r="A5197" s="315" t="s">
        <v>755</v>
      </c>
      <c r="B5197" s="315" t="s">
        <v>2095</v>
      </c>
      <c r="C5197" s="315" t="s">
        <v>2096</v>
      </c>
      <c r="D5197" s="316">
        <v>8.1</v>
      </c>
      <c r="E5197" s="317">
        <v>8013</v>
      </c>
      <c r="F5197" s="317">
        <v>5913.5899999999992</v>
      </c>
      <c r="G5197" s="318">
        <v>40423</v>
      </c>
      <c r="H5197" s="318">
        <v>40408</v>
      </c>
      <c r="I5197" s="318">
        <v>49674</v>
      </c>
      <c r="J5197" s="315"/>
      <c r="K5197" s="315">
        <v>8890</v>
      </c>
      <c r="L5197" s="315" t="s">
        <v>1093</v>
      </c>
      <c r="M5197" s="315" t="s">
        <v>770</v>
      </c>
      <c r="N5197" s="315" t="s">
        <v>755</v>
      </c>
      <c r="O5197" s="315"/>
      <c r="P5197" s="315"/>
      <c r="Q5197" s="315"/>
    </row>
    <row r="5198" spans="1:17">
      <c r="A5198" s="315" t="s">
        <v>755</v>
      </c>
      <c r="B5198" s="315" t="s">
        <v>2095</v>
      </c>
      <c r="C5198" s="315" t="s">
        <v>2096</v>
      </c>
      <c r="D5198" s="316">
        <v>8.1</v>
      </c>
      <c r="E5198" s="317">
        <v>5006</v>
      </c>
      <c r="F5198" s="317">
        <v>3694.4300000000003</v>
      </c>
      <c r="G5198" s="318">
        <v>40449</v>
      </c>
      <c r="H5198" s="318">
        <v>40501</v>
      </c>
      <c r="I5198" s="318">
        <v>49674</v>
      </c>
      <c r="J5198" s="315"/>
      <c r="K5198" s="315">
        <v>5408</v>
      </c>
      <c r="L5198" s="315" t="s">
        <v>3761</v>
      </c>
      <c r="M5198" s="315" t="s">
        <v>776</v>
      </c>
      <c r="N5198" s="315" t="s">
        <v>755</v>
      </c>
      <c r="O5198" s="315"/>
      <c r="P5198" s="315"/>
      <c r="Q5198" s="315"/>
    </row>
    <row r="5199" spans="1:17">
      <c r="A5199" s="315" t="s">
        <v>755</v>
      </c>
      <c r="B5199" s="315" t="s">
        <v>2095</v>
      </c>
      <c r="C5199" s="315" t="s">
        <v>2098</v>
      </c>
      <c r="D5199" s="316">
        <v>8.1</v>
      </c>
      <c r="E5199" s="317">
        <v>7501</v>
      </c>
      <c r="F5199" s="317">
        <v>4613.1400000000003</v>
      </c>
      <c r="G5199" s="318">
        <v>40452</v>
      </c>
      <c r="H5199" s="318">
        <v>40527</v>
      </c>
      <c r="I5199" s="318">
        <v>49674</v>
      </c>
      <c r="J5199" s="315"/>
      <c r="K5199" s="315">
        <v>9113</v>
      </c>
      <c r="L5199" s="315" t="s">
        <v>2940</v>
      </c>
      <c r="M5199" s="315" t="s">
        <v>770</v>
      </c>
      <c r="N5199" s="315" t="s">
        <v>755</v>
      </c>
      <c r="O5199" s="315"/>
      <c r="P5199" s="315"/>
      <c r="Q5199" s="315"/>
    </row>
    <row r="5200" spans="1:17">
      <c r="A5200" s="315" t="s">
        <v>750</v>
      </c>
      <c r="B5200" s="315" t="s">
        <v>2095</v>
      </c>
      <c r="C5200" s="315" t="s">
        <v>2142</v>
      </c>
      <c r="D5200" s="316">
        <v>8.1</v>
      </c>
      <c r="E5200" s="317">
        <v>6240</v>
      </c>
      <c r="F5200" s="317">
        <v>3325.93</v>
      </c>
      <c r="G5200" s="318">
        <v>40480</v>
      </c>
      <c r="H5200" s="318">
        <v>40276</v>
      </c>
      <c r="I5200" s="318">
        <v>49674</v>
      </c>
      <c r="J5200" s="315"/>
      <c r="K5200" s="315">
        <v>9430</v>
      </c>
      <c r="L5200" s="315" t="s">
        <v>3889</v>
      </c>
      <c r="M5200" s="315" t="s">
        <v>770</v>
      </c>
      <c r="N5200" s="315" t="s">
        <v>750</v>
      </c>
      <c r="O5200" s="315"/>
      <c r="P5200" s="315"/>
      <c r="Q5200" s="315"/>
    </row>
    <row r="5201" spans="1:17">
      <c r="A5201" s="315" t="s">
        <v>750</v>
      </c>
      <c r="B5201" s="315" t="s">
        <v>2095</v>
      </c>
      <c r="C5201" s="315" t="s">
        <v>2098</v>
      </c>
      <c r="D5201" s="316">
        <v>8.1</v>
      </c>
      <c r="E5201" s="317">
        <v>8227</v>
      </c>
      <c r="F5201" s="317">
        <v>4684.82</v>
      </c>
      <c r="G5201" s="318">
        <v>40519</v>
      </c>
      <c r="H5201" s="318">
        <v>40519</v>
      </c>
      <c r="I5201" s="318">
        <v>49674</v>
      </c>
      <c r="J5201" s="315"/>
      <c r="K5201" s="315">
        <v>1347</v>
      </c>
      <c r="L5201" s="315" t="s">
        <v>2158</v>
      </c>
      <c r="M5201" s="315" t="s">
        <v>766</v>
      </c>
      <c r="N5201" s="315" t="s">
        <v>750</v>
      </c>
      <c r="O5201" s="315"/>
      <c r="P5201" s="315"/>
      <c r="Q5201" s="315"/>
    </row>
    <row r="5202" spans="1:17">
      <c r="A5202" s="315" t="s">
        <v>750</v>
      </c>
      <c r="B5202" s="315" t="s">
        <v>2095</v>
      </c>
      <c r="C5202" s="315" t="s">
        <v>2098</v>
      </c>
      <c r="D5202" s="316">
        <v>8.1</v>
      </c>
      <c r="E5202" s="317">
        <v>7625</v>
      </c>
      <c r="F5202" s="317">
        <v>2531.5</v>
      </c>
      <c r="G5202" s="318">
        <v>40619</v>
      </c>
      <c r="H5202" s="318">
        <v>41542</v>
      </c>
      <c r="I5202" s="318">
        <v>50770</v>
      </c>
      <c r="J5202" s="315"/>
      <c r="K5202" s="315">
        <v>5436</v>
      </c>
      <c r="L5202" s="315" t="s">
        <v>3114</v>
      </c>
      <c r="M5202" s="315" t="s">
        <v>776</v>
      </c>
      <c r="N5202" s="315" t="s">
        <v>750</v>
      </c>
      <c r="O5202" s="315"/>
      <c r="P5202" s="315"/>
      <c r="Q5202" s="315"/>
    </row>
    <row r="5203" spans="1:17">
      <c r="A5203" s="315" t="s">
        <v>755</v>
      </c>
      <c r="B5203" s="315" t="s">
        <v>2095</v>
      </c>
      <c r="C5203" s="315" t="s">
        <v>2098</v>
      </c>
      <c r="D5203" s="316">
        <v>8.1</v>
      </c>
      <c r="E5203" s="317">
        <v>9441</v>
      </c>
      <c r="F5203" s="317">
        <v>4560.01</v>
      </c>
      <c r="G5203" s="318">
        <v>40633</v>
      </c>
      <c r="H5203" s="318">
        <v>40778</v>
      </c>
      <c r="I5203" s="318">
        <v>50040</v>
      </c>
      <c r="J5203" s="315"/>
      <c r="K5203" s="315">
        <v>4452</v>
      </c>
      <c r="L5203" s="315" t="s">
        <v>2579</v>
      </c>
      <c r="M5203" s="315" t="s">
        <v>1484</v>
      </c>
      <c r="N5203" s="315" t="s">
        <v>755</v>
      </c>
      <c r="O5203" s="315"/>
      <c r="P5203" s="315"/>
      <c r="Q5203" s="315"/>
    </row>
    <row r="5204" spans="1:17">
      <c r="A5204" s="315" t="s">
        <v>755</v>
      </c>
      <c r="B5204" s="315" t="s">
        <v>2095</v>
      </c>
      <c r="C5204" s="315" t="s">
        <v>2098</v>
      </c>
      <c r="D5204" s="316">
        <v>8.1</v>
      </c>
      <c r="E5204" s="317">
        <v>8390</v>
      </c>
      <c r="F5204" s="317">
        <v>4052.3700000000003</v>
      </c>
      <c r="G5204" s="318">
        <v>40637</v>
      </c>
      <c r="H5204" s="318">
        <v>40868</v>
      </c>
      <c r="I5204" s="318">
        <v>50040</v>
      </c>
      <c r="J5204" s="315"/>
      <c r="K5204" s="315">
        <v>3360</v>
      </c>
      <c r="L5204" s="315" t="s">
        <v>2558</v>
      </c>
      <c r="M5204" s="315" t="s">
        <v>764</v>
      </c>
      <c r="N5204" s="315" t="s">
        <v>755</v>
      </c>
      <c r="O5204" s="315"/>
      <c r="P5204" s="315"/>
      <c r="Q5204" s="315"/>
    </row>
    <row r="5205" spans="1:17">
      <c r="A5205" s="315" t="s">
        <v>755</v>
      </c>
      <c r="B5205" s="315" t="s">
        <v>2095</v>
      </c>
      <c r="C5205" s="315" t="s">
        <v>2098</v>
      </c>
      <c r="D5205" s="316">
        <v>8.1</v>
      </c>
      <c r="E5205" s="317">
        <v>7685</v>
      </c>
      <c r="F5205" s="317">
        <v>3711.8500000000004</v>
      </c>
      <c r="G5205" s="318">
        <v>40665</v>
      </c>
      <c r="H5205" s="318">
        <v>40619</v>
      </c>
      <c r="I5205" s="318">
        <v>50040</v>
      </c>
      <c r="J5205" s="315"/>
      <c r="K5205" s="315">
        <v>3254</v>
      </c>
      <c r="L5205" s="315" t="s">
        <v>2931</v>
      </c>
      <c r="M5205" s="315" t="s">
        <v>1296</v>
      </c>
      <c r="N5205" s="315" t="s">
        <v>755</v>
      </c>
      <c r="O5205" s="315"/>
      <c r="P5205" s="315"/>
      <c r="Q5205" s="315"/>
    </row>
    <row r="5206" spans="1:17">
      <c r="A5206" s="315" t="s">
        <v>755</v>
      </c>
      <c r="B5206" s="315" t="s">
        <v>2095</v>
      </c>
      <c r="C5206" s="315" t="s">
        <v>2096</v>
      </c>
      <c r="D5206" s="316">
        <v>8.1</v>
      </c>
      <c r="E5206" s="317">
        <v>10486</v>
      </c>
      <c r="F5206" s="317">
        <v>6207.71</v>
      </c>
      <c r="G5206" s="318">
        <v>40672</v>
      </c>
      <c r="H5206" s="318">
        <v>40787</v>
      </c>
      <c r="I5206" s="318">
        <v>50040</v>
      </c>
      <c r="J5206" s="315"/>
      <c r="K5206" s="315">
        <v>2113</v>
      </c>
      <c r="L5206" s="315" t="s">
        <v>3324</v>
      </c>
      <c r="M5206" s="315" t="s">
        <v>758</v>
      </c>
      <c r="N5206" s="315" t="s">
        <v>755</v>
      </c>
      <c r="O5206" s="315"/>
      <c r="P5206" s="315"/>
      <c r="Q5206" s="315"/>
    </row>
    <row r="5207" spans="1:17">
      <c r="A5207" s="315" t="s">
        <v>755</v>
      </c>
      <c r="B5207" s="315" t="s">
        <v>2095</v>
      </c>
      <c r="C5207" s="315" t="s">
        <v>2096</v>
      </c>
      <c r="D5207" s="316">
        <v>8.1</v>
      </c>
      <c r="E5207" s="317">
        <v>7329</v>
      </c>
      <c r="F5207" s="317">
        <v>4338.7699999999995</v>
      </c>
      <c r="G5207" s="318">
        <v>40666</v>
      </c>
      <c r="H5207" s="318">
        <v>40745</v>
      </c>
      <c r="I5207" s="318">
        <v>50040</v>
      </c>
      <c r="J5207" s="315"/>
      <c r="K5207" s="315">
        <v>1142</v>
      </c>
      <c r="L5207" s="315" t="s">
        <v>2419</v>
      </c>
      <c r="M5207" s="315" t="s">
        <v>766</v>
      </c>
      <c r="N5207" s="315" t="s">
        <v>755</v>
      </c>
      <c r="O5207" s="315"/>
      <c r="P5207" s="315"/>
      <c r="Q5207" s="315"/>
    </row>
    <row r="5208" spans="1:17">
      <c r="A5208" s="315" t="s">
        <v>755</v>
      </c>
      <c r="B5208" s="315" t="s">
        <v>2095</v>
      </c>
      <c r="C5208" s="315" t="s">
        <v>2098</v>
      </c>
      <c r="D5208" s="316">
        <v>8.1</v>
      </c>
      <c r="E5208" s="317">
        <v>9285.869999999999</v>
      </c>
      <c r="F5208" s="317">
        <v>4122.9299999999994</v>
      </c>
      <c r="G5208" s="318">
        <v>40694</v>
      </c>
      <c r="H5208" s="318">
        <v>40967</v>
      </c>
      <c r="I5208" s="318">
        <v>50405</v>
      </c>
      <c r="J5208" s="315"/>
      <c r="K5208" s="315">
        <v>7205</v>
      </c>
      <c r="L5208" s="315" t="s">
        <v>3033</v>
      </c>
      <c r="M5208" s="315" t="s">
        <v>966</v>
      </c>
      <c r="N5208" s="315" t="s">
        <v>755</v>
      </c>
      <c r="O5208" s="315"/>
      <c r="P5208" s="315"/>
      <c r="Q5208" s="315"/>
    </row>
    <row r="5209" spans="1:17">
      <c r="A5209" s="315" t="s">
        <v>755</v>
      </c>
      <c r="B5209" s="319" t="s">
        <v>2095</v>
      </c>
      <c r="C5209" s="319" t="s">
        <v>2098</v>
      </c>
      <c r="D5209" s="320">
        <v>8.1</v>
      </c>
      <c r="E5209" s="317">
        <v>6639</v>
      </c>
      <c r="F5209" s="317">
        <v>2648.96</v>
      </c>
      <c r="G5209" s="321">
        <v>40709</v>
      </c>
      <c r="H5209" s="321">
        <v>41166</v>
      </c>
      <c r="I5209" s="321">
        <v>50405</v>
      </c>
      <c r="J5209" s="319"/>
      <c r="K5209" s="322">
        <v>4800</v>
      </c>
      <c r="L5209" s="319" t="s">
        <v>2340</v>
      </c>
      <c r="M5209" s="319" t="s">
        <v>776</v>
      </c>
      <c r="N5209" s="315" t="s">
        <v>755</v>
      </c>
      <c r="O5209" s="319"/>
      <c r="P5209" s="319"/>
      <c r="Q5209" s="319"/>
    </row>
    <row r="5210" spans="1:17">
      <c r="A5210" s="315" t="s">
        <v>755</v>
      </c>
      <c r="B5210" s="315" t="s">
        <v>2095</v>
      </c>
      <c r="C5210" s="315" t="s">
        <v>2098</v>
      </c>
      <c r="D5210" s="316">
        <v>8.1</v>
      </c>
      <c r="E5210" s="317">
        <v>7341.3799999999983</v>
      </c>
      <c r="F5210" s="317">
        <v>3545.8800000000006</v>
      </c>
      <c r="G5210" s="318">
        <v>40717</v>
      </c>
      <c r="H5210" s="318">
        <v>40834</v>
      </c>
      <c r="I5210" s="318">
        <v>50040</v>
      </c>
      <c r="J5210" s="315"/>
      <c r="K5210" s="315">
        <v>4153</v>
      </c>
      <c r="L5210" s="315" t="s">
        <v>2209</v>
      </c>
      <c r="M5210" s="315" t="s">
        <v>1484</v>
      </c>
      <c r="N5210" s="315" t="s">
        <v>755</v>
      </c>
      <c r="O5210" s="315"/>
      <c r="P5210" s="315"/>
      <c r="Q5210" s="315"/>
    </row>
    <row r="5211" spans="1:17">
      <c r="A5211" s="315" t="s">
        <v>755</v>
      </c>
      <c r="B5211" s="315" t="s">
        <v>2095</v>
      </c>
      <c r="C5211" s="315" t="s">
        <v>2098</v>
      </c>
      <c r="D5211" s="316">
        <v>8.1</v>
      </c>
      <c r="E5211" s="317">
        <v>5133</v>
      </c>
      <c r="F5211" s="317">
        <v>2479.25</v>
      </c>
      <c r="G5211" s="318">
        <v>40711</v>
      </c>
      <c r="H5211" s="318">
        <v>40865</v>
      </c>
      <c r="I5211" s="318">
        <v>50040</v>
      </c>
      <c r="J5211" s="315"/>
      <c r="K5211" s="315">
        <v>1231</v>
      </c>
      <c r="L5211" s="315" t="s">
        <v>2737</v>
      </c>
      <c r="M5211" s="315" t="s">
        <v>1827</v>
      </c>
      <c r="N5211" s="315" t="s">
        <v>755</v>
      </c>
      <c r="O5211" s="315"/>
      <c r="P5211" s="315"/>
      <c r="Q5211" s="315"/>
    </row>
    <row r="5212" spans="1:17">
      <c r="A5212" s="315" t="s">
        <v>755</v>
      </c>
      <c r="B5212" s="315" t="s">
        <v>2095</v>
      </c>
      <c r="C5212" s="315" t="s">
        <v>2098</v>
      </c>
      <c r="D5212" s="316">
        <v>8.1</v>
      </c>
      <c r="E5212" s="317">
        <v>11127</v>
      </c>
      <c r="F5212" s="317">
        <v>5374.34</v>
      </c>
      <c r="G5212" s="318">
        <v>40726</v>
      </c>
      <c r="H5212" s="318">
        <v>40819</v>
      </c>
      <c r="I5212" s="318">
        <v>50040</v>
      </c>
      <c r="J5212" s="315"/>
      <c r="K5212" s="315">
        <v>3940</v>
      </c>
      <c r="L5212" s="315" t="s">
        <v>3797</v>
      </c>
      <c r="M5212" s="315" t="s">
        <v>754</v>
      </c>
      <c r="N5212" s="315" t="s">
        <v>755</v>
      </c>
      <c r="O5212" s="315"/>
      <c r="P5212" s="315"/>
      <c r="Q5212" s="315"/>
    </row>
    <row r="5213" spans="1:17">
      <c r="A5213" s="315" t="s">
        <v>755</v>
      </c>
      <c r="B5213" s="315" t="s">
        <v>2095</v>
      </c>
      <c r="C5213" s="315" t="s">
        <v>2098</v>
      </c>
      <c r="D5213" s="316">
        <v>8.1</v>
      </c>
      <c r="E5213" s="317">
        <v>7294</v>
      </c>
      <c r="F5213" s="317">
        <v>3523</v>
      </c>
      <c r="G5213" s="318">
        <v>40744</v>
      </c>
      <c r="H5213" s="318">
        <v>40785</v>
      </c>
      <c r="I5213" s="318">
        <v>50040</v>
      </c>
      <c r="J5213" s="315"/>
      <c r="K5213" s="315">
        <v>8352</v>
      </c>
      <c r="L5213" s="315" t="s">
        <v>3890</v>
      </c>
      <c r="M5213" s="315" t="s">
        <v>784</v>
      </c>
      <c r="N5213" s="315" t="s">
        <v>755</v>
      </c>
      <c r="O5213" s="315"/>
      <c r="P5213" s="315"/>
      <c r="Q5213" s="315"/>
    </row>
    <row r="5214" spans="1:17">
      <c r="A5214" s="315" t="s">
        <v>755</v>
      </c>
      <c r="B5214" s="315" t="s">
        <v>2095</v>
      </c>
      <c r="C5214" s="315" t="s">
        <v>2096</v>
      </c>
      <c r="D5214" s="316">
        <v>8.1</v>
      </c>
      <c r="E5214" s="317">
        <v>8811</v>
      </c>
      <c r="F5214" s="317">
        <v>5216.1099999999997</v>
      </c>
      <c r="G5214" s="318">
        <v>40745</v>
      </c>
      <c r="H5214" s="318">
        <v>40851</v>
      </c>
      <c r="I5214" s="318">
        <v>50040</v>
      </c>
      <c r="J5214" s="315"/>
      <c r="K5214" s="315">
        <v>4436</v>
      </c>
      <c r="L5214" s="315" t="s">
        <v>2361</v>
      </c>
      <c r="M5214" s="315" t="s">
        <v>1484</v>
      </c>
      <c r="N5214" s="315" t="s">
        <v>755</v>
      </c>
      <c r="O5214" s="315"/>
      <c r="P5214" s="315"/>
      <c r="Q5214" s="315"/>
    </row>
    <row r="5215" spans="1:17">
      <c r="A5215" s="315" t="s">
        <v>755</v>
      </c>
      <c r="B5215" s="315" t="s">
        <v>2095</v>
      </c>
      <c r="C5215" s="315" t="s">
        <v>2096</v>
      </c>
      <c r="D5215" s="316">
        <v>8.1</v>
      </c>
      <c r="E5215" s="317">
        <v>8294</v>
      </c>
      <c r="F5215" s="317">
        <v>4910.0500000000011</v>
      </c>
      <c r="G5215" s="318">
        <v>40752</v>
      </c>
      <c r="H5215" s="318">
        <v>40898</v>
      </c>
      <c r="I5215" s="318">
        <v>50040</v>
      </c>
      <c r="J5215" s="315"/>
      <c r="K5215" s="315">
        <v>5200</v>
      </c>
      <c r="L5215" s="315" t="s">
        <v>2267</v>
      </c>
      <c r="M5215" s="315" t="s">
        <v>776</v>
      </c>
      <c r="N5215" s="315" t="s">
        <v>755</v>
      </c>
      <c r="O5215" s="315"/>
      <c r="P5215" s="315"/>
      <c r="Q5215" s="315"/>
    </row>
    <row r="5216" spans="1:17">
      <c r="A5216" s="315" t="s">
        <v>755</v>
      </c>
      <c r="B5216" s="315" t="s">
        <v>2095</v>
      </c>
      <c r="C5216" s="315" t="s">
        <v>2096</v>
      </c>
      <c r="D5216" s="316">
        <v>8.1</v>
      </c>
      <c r="E5216" s="317">
        <v>4462</v>
      </c>
      <c r="F5216" s="317">
        <v>1758.02</v>
      </c>
      <c r="G5216" s="318">
        <v>40820</v>
      </c>
      <c r="H5216" s="318">
        <v>41619</v>
      </c>
      <c r="I5216" s="318">
        <v>50770</v>
      </c>
      <c r="J5216" s="315"/>
      <c r="K5216" s="315">
        <v>1305</v>
      </c>
      <c r="L5216" s="315" t="s">
        <v>2424</v>
      </c>
      <c r="M5216" s="315" t="s">
        <v>766</v>
      </c>
      <c r="N5216" s="315" t="s">
        <v>755</v>
      </c>
      <c r="O5216" s="315"/>
      <c r="P5216" s="315"/>
      <c r="Q5216" s="315"/>
    </row>
    <row r="5217" spans="1:17">
      <c r="A5217" s="315" t="s">
        <v>755</v>
      </c>
      <c r="B5217" s="315" t="s">
        <v>2095</v>
      </c>
      <c r="C5217" s="315" t="s">
        <v>2096</v>
      </c>
      <c r="D5217" s="316">
        <v>8.1</v>
      </c>
      <c r="E5217" s="317">
        <v>2940</v>
      </c>
      <c r="F5217" s="317">
        <v>1434.72</v>
      </c>
      <c r="G5217" s="318">
        <v>40842</v>
      </c>
      <c r="H5217" s="318">
        <v>41117</v>
      </c>
      <c r="I5217" s="318">
        <v>50405</v>
      </c>
      <c r="J5217" s="315"/>
      <c r="K5217" s="315">
        <v>6467</v>
      </c>
      <c r="L5217" s="315" t="s">
        <v>3529</v>
      </c>
      <c r="M5217" s="315" t="s">
        <v>1365</v>
      </c>
      <c r="N5217" s="315" t="s">
        <v>755</v>
      </c>
      <c r="O5217" s="315"/>
      <c r="P5217" s="315"/>
      <c r="Q5217" s="315"/>
    </row>
    <row r="5218" spans="1:17">
      <c r="A5218" s="315" t="s">
        <v>755</v>
      </c>
      <c r="B5218" s="315" t="s">
        <v>2095</v>
      </c>
      <c r="C5218" s="315" t="s">
        <v>2098</v>
      </c>
      <c r="D5218" s="316">
        <v>8.1199999999999992</v>
      </c>
      <c r="E5218" s="317">
        <v>8254</v>
      </c>
      <c r="F5218" s="317">
        <v>3450.18</v>
      </c>
      <c r="G5218" s="318">
        <v>40371</v>
      </c>
      <c r="H5218" s="318">
        <v>40669</v>
      </c>
      <c r="I5218" s="318">
        <v>50040</v>
      </c>
      <c r="J5218" s="315"/>
      <c r="K5218" s="315">
        <v>4852</v>
      </c>
      <c r="L5218" s="315" t="s">
        <v>2187</v>
      </c>
      <c r="M5218" s="315" t="s">
        <v>776</v>
      </c>
      <c r="N5218" s="315" t="s">
        <v>755</v>
      </c>
      <c r="O5218" s="315"/>
      <c r="P5218" s="315"/>
      <c r="Q5218" s="315"/>
    </row>
    <row r="5219" spans="1:17">
      <c r="A5219" s="315" t="s">
        <v>755</v>
      </c>
      <c r="B5219" s="315" t="s">
        <v>2095</v>
      </c>
      <c r="C5219" s="315" t="s">
        <v>2098</v>
      </c>
      <c r="D5219" s="316">
        <v>8.15</v>
      </c>
      <c r="E5219" s="317">
        <v>7629.7400000000007</v>
      </c>
      <c r="F5219" s="317">
        <v>3044.2600000000007</v>
      </c>
      <c r="G5219" s="318">
        <v>40794</v>
      </c>
      <c r="H5219" s="318">
        <v>41018</v>
      </c>
      <c r="I5219" s="318">
        <v>50405</v>
      </c>
      <c r="J5219" s="315"/>
      <c r="K5219" s="315">
        <v>9323</v>
      </c>
      <c r="L5219" s="315" t="s">
        <v>1955</v>
      </c>
      <c r="M5219" s="315" t="s">
        <v>770</v>
      </c>
      <c r="N5219" s="315" t="s">
        <v>755</v>
      </c>
      <c r="O5219" s="315"/>
      <c r="P5219" s="315"/>
      <c r="Q5219" s="315"/>
    </row>
    <row r="5220" spans="1:17">
      <c r="A5220" s="315" t="s">
        <v>755</v>
      </c>
      <c r="B5220" s="315" t="s">
        <v>2095</v>
      </c>
      <c r="C5220" s="315" t="s">
        <v>2098</v>
      </c>
      <c r="D5220" s="316">
        <v>8.16</v>
      </c>
      <c r="E5220" s="317">
        <v>8069</v>
      </c>
      <c r="F5220" s="317">
        <v>3897.32</v>
      </c>
      <c r="G5220" s="318">
        <v>40624</v>
      </c>
      <c r="H5220" s="318">
        <v>40775</v>
      </c>
      <c r="I5220" s="318">
        <v>50040</v>
      </c>
      <c r="J5220" s="315"/>
      <c r="K5220" s="315">
        <v>5600</v>
      </c>
      <c r="L5220" s="315" t="s">
        <v>2707</v>
      </c>
      <c r="M5220" s="315" t="s">
        <v>776</v>
      </c>
      <c r="N5220" s="315" t="s">
        <v>755</v>
      </c>
      <c r="O5220" s="315"/>
      <c r="P5220" s="315"/>
      <c r="Q5220" s="315"/>
    </row>
    <row r="5221" spans="1:17">
      <c r="A5221" s="315" t="s">
        <v>755</v>
      </c>
      <c r="B5221" s="315" t="s">
        <v>2095</v>
      </c>
      <c r="C5221" s="315" t="s">
        <v>2098</v>
      </c>
      <c r="D5221" s="316">
        <v>8.16</v>
      </c>
      <c r="E5221" s="317">
        <v>7531</v>
      </c>
      <c r="F5221" s="317">
        <v>3637.4800000000005</v>
      </c>
      <c r="G5221" s="318">
        <v>40652</v>
      </c>
      <c r="H5221" s="318">
        <v>40709</v>
      </c>
      <c r="I5221" s="318">
        <v>50040</v>
      </c>
      <c r="J5221" s="315"/>
      <c r="K5221" s="315">
        <v>4417</v>
      </c>
      <c r="L5221" s="315" t="s">
        <v>2450</v>
      </c>
      <c r="M5221" s="315" t="s">
        <v>1484</v>
      </c>
      <c r="N5221" s="315" t="s">
        <v>755</v>
      </c>
      <c r="O5221" s="315"/>
      <c r="P5221" s="315"/>
      <c r="Q5221" s="315"/>
    </row>
    <row r="5222" spans="1:17">
      <c r="A5222" s="315" t="s">
        <v>755</v>
      </c>
      <c r="B5222" s="315" t="s">
        <v>2095</v>
      </c>
      <c r="C5222" s="315" t="s">
        <v>2098</v>
      </c>
      <c r="D5222" s="316">
        <v>8.16</v>
      </c>
      <c r="E5222" s="317">
        <v>7641</v>
      </c>
      <c r="F5222" s="317">
        <v>3690.6000000000004</v>
      </c>
      <c r="G5222" s="318">
        <v>40717</v>
      </c>
      <c r="H5222" s="318">
        <v>40808</v>
      </c>
      <c r="I5222" s="318">
        <v>50040</v>
      </c>
      <c r="J5222" s="315"/>
      <c r="K5222" s="315">
        <v>4469</v>
      </c>
      <c r="L5222" s="315" t="s">
        <v>3268</v>
      </c>
      <c r="M5222" s="315" t="s">
        <v>1484</v>
      </c>
      <c r="N5222" s="315" t="s">
        <v>755</v>
      </c>
      <c r="O5222" s="315"/>
      <c r="P5222" s="315"/>
      <c r="Q5222" s="315"/>
    </row>
    <row r="5223" spans="1:17">
      <c r="A5223" s="315" t="s">
        <v>755</v>
      </c>
      <c r="B5223" s="315" t="s">
        <v>2095</v>
      </c>
      <c r="C5223" s="315" t="s">
        <v>2098</v>
      </c>
      <c r="D5223" s="316">
        <v>8.16</v>
      </c>
      <c r="E5223" s="317">
        <v>8667</v>
      </c>
      <c r="F5223" s="317">
        <v>4186.18</v>
      </c>
      <c r="G5223" s="318">
        <v>40723</v>
      </c>
      <c r="H5223" s="318">
        <v>40836</v>
      </c>
      <c r="I5223" s="318">
        <v>50040</v>
      </c>
      <c r="J5223" s="315"/>
      <c r="K5223" s="315">
        <v>9100</v>
      </c>
      <c r="L5223" s="315" t="s">
        <v>2837</v>
      </c>
      <c r="M5223" s="315" t="s">
        <v>781</v>
      </c>
      <c r="N5223" s="315" t="s">
        <v>755</v>
      </c>
      <c r="O5223" s="315"/>
      <c r="P5223" s="315"/>
      <c r="Q5223" s="315"/>
    </row>
    <row r="5224" spans="1:17">
      <c r="A5224" s="315" t="s">
        <v>755</v>
      </c>
      <c r="B5224" s="315" t="s">
        <v>2095</v>
      </c>
      <c r="C5224" s="315" t="s">
        <v>2098</v>
      </c>
      <c r="D5224" s="316">
        <v>8.16</v>
      </c>
      <c r="E5224" s="317">
        <v>8858</v>
      </c>
      <c r="F5224" s="317">
        <v>4278.41</v>
      </c>
      <c r="G5224" s="318">
        <v>40753</v>
      </c>
      <c r="H5224" s="318">
        <v>40864</v>
      </c>
      <c r="I5224" s="318">
        <v>50040</v>
      </c>
      <c r="J5224" s="315"/>
      <c r="K5224" s="315">
        <v>3377</v>
      </c>
      <c r="L5224" s="315" t="s">
        <v>3891</v>
      </c>
      <c r="M5224" s="315" t="s">
        <v>764</v>
      </c>
      <c r="N5224" s="315" t="s">
        <v>755</v>
      </c>
      <c r="O5224" s="315"/>
      <c r="P5224" s="315"/>
      <c r="Q5224" s="315"/>
    </row>
    <row r="5225" spans="1:17">
      <c r="A5225" s="315" t="s">
        <v>750</v>
      </c>
      <c r="B5225" s="315" t="s">
        <v>2095</v>
      </c>
      <c r="C5225" s="315" t="s">
        <v>2096</v>
      </c>
      <c r="D5225" s="316">
        <v>8.16</v>
      </c>
      <c r="E5225" s="317">
        <v>8436</v>
      </c>
      <c r="F5225" s="317">
        <v>4994.1000000000004</v>
      </c>
      <c r="G5225" s="318">
        <v>40784</v>
      </c>
      <c r="H5225" s="318">
        <v>40882</v>
      </c>
      <c r="I5225" s="318">
        <v>50040</v>
      </c>
      <c r="J5225" s="315"/>
      <c r="K5225" s="315">
        <v>3700</v>
      </c>
      <c r="L5225" s="315" t="s">
        <v>1972</v>
      </c>
      <c r="M5225" s="315" t="s">
        <v>764</v>
      </c>
      <c r="N5225" s="315" t="s">
        <v>750</v>
      </c>
      <c r="O5225" s="315"/>
      <c r="P5225" s="315"/>
      <c r="Q5225" s="315"/>
    </row>
    <row r="5226" spans="1:17">
      <c r="A5226" s="315" t="s">
        <v>755</v>
      </c>
      <c r="B5226" s="315" t="s">
        <v>2095</v>
      </c>
      <c r="C5226" s="315" t="s">
        <v>2096</v>
      </c>
      <c r="D5226" s="316">
        <v>8.16</v>
      </c>
      <c r="E5226" s="317">
        <v>3403</v>
      </c>
      <c r="F5226" s="317">
        <v>1456.48</v>
      </c>
      <c r="G5226" s="318">
        <v>40835</v>
      </c>
      <c r="H5226" s="318">
        <v>41247</v>
      </c>
      <c r="I5226" s="318">
        <v>50405</v>
      </c>
      <c r="J5226" s="315"/>
      <c r="K5226" s="315">
        <v>8836</v>
      </c>
      <c r="L5226" s="315" t="s">
        <v>3892</v>
      </c>
      <c r="M5226" s="315" t="s">
        <v>1388</v>
      </c>
      <c r="N5226" s="315" t="s">
        <v>755</v>
      </c>
      <c r="O5226" s="315"/>
      <c r="P5226" s="315"/>
      <c r="Q5226" s="315"/>
    </row>
    <row r="5227" spans="1:17">
      <c r="A5227" s="315" t="s">
        <v>755</v>
      </c>
      <c r="B5227" s="315" t="s">
        <v>2095</v>
      </c>
      <c r="C5227" s="315" t="s">
        <v>2098</v>
      </c>
      <c r="D5227" s="316">
        <v>8.16</v>
      </c>
      <c r="E5227" s="317">
        <v>4845.09</v>
      </c>
      <c r="F5227" s="317">
        <v>2340.1799999999998</v>
      </c>
      <c r="G5227" s="318">
        <v>40827</v>
      </c>
      <c r="H5227" s="318">
        <v>40889</v>
      </c>
      <c r="I5227" s="318">
        <v>50040</v>
      </c>
      <c r="J5227" s="315"/>
      <c r="K5227" s="315">
        <v>9450</v>
      </c>
      <c r="L5227" s="315" t="s">
        <v>2741</v>
      </c>
      <c r="M5227" s="315" t="s">
        <v>770</v>
      </c>
      <c r="N5227" s="315" t="s">
        <v>755</v>
      </c>
      <c r="O5227" s="315"/>
      <c r="P5227" s="315"/>
      <c r="Q5227" s="315"/>
    </row>
    <row r="5228" spans="1:17">
      <c r="A5228" s="315" t="s">
        <v>755</v>
      </c>
      <c r="B5228" s="315" t="s">
        <v>2095</v>
      </c>
      <c r="C5228" s="315" t="s">
        <v>2098</v>
      </c>
      <c r="D5228" s="316">
        <v>8.16</v>
      </c>
      <c r="E5228" s="317">
        <v>4177</v>
      </c>
      <c r="F5228" s="317">
        <v>2017.5</v>
      </c>
      <c r="G5228" s="318">
        <v>40836</v>
      </c>
      <c r="H5228" s="318">
        <v>40870</v>
      </c>
      <c r="I5228" s="318">
        <v>50040</v>
      </c>
      <c r="J5228" s="315"/>
      <c r="K5228" s="315">
        <v>4402</v>
      </c>
      <c r="L5228" s="315" t="s">
        <v>2813</v>
      </c>
      <c r="M5228" s="315" t="s">
        <v>1484</v>
      </c>
      <c r="N5228" s="315" t="s">
        <v>755</v>
      </c>
      <c r="O5228" s="315"/>
      <c r="P5228" s="315"/>
      <c r="Q5228" s="315"/>
    </row>
    <row r="5229" spans="1:17">
      <c r="A5229" s="315" t="s">
        <v>755</v>
      </c>
      <c r="B5229" s="315" t="s">
        <v>2095</v>
      </c>
      <c r="C5229" s="315" t="s">
        <v>2098</v>
      </c>
      <c r="D5229" s="316">
        <v>8.17</v>
      </c>
      <c r="E5229" s="317">
        <v>6582</v>
      </c>
      <c r="F5229" s="317">
        <v>3325.36</v>
      </c>
      <c r="G5229" s="318">
        <v>39856</v>
      </c>
      <c r="H5229" s="318">
        <v>39993</v>
      </c>
      <c r="I5229" s="318">
        <v>49309</v>
      </c>
      <c r="J5229" s="315"/>
      <c r="K5229" s="315">
        <v>1675</v>
      </c>
      <c r="L5229" s="315" t="s">
        <v>3674</v>
      </c>
      <c r="M5229" s="315" t="s">
        <v>761</v>
      </c>
      <c r="N5229" s="315" t="s">
        <v>755</v>
      </c>
      <c r="O5229" s="315"/>
      <c r="P5229" s="315"/>
      <c r="Q5229" s="315"/>
    </row>
    <row r="5230" spans="1:17">
      <c r="A5230" s="315" t="s">
        <v>755</v>
      </c>
      <c r="B5230" s="315" t="s">
        <v>2095</v>
      </c>
      <c r="C5230" s="315" t="s">
        <v>2098</v>
      </c>
      <c r="D5230" s="316">
        <v>8.17</v>
      </c>
      <c r="E5230" s="317">
        <v>9259</v>
      </c>
      <c r="F5230" s="317">
        <v>4472.1100000000006</v>
      </c>
      <c r="G5230" s="318">
        <v>40728</v>
      </c>
      <c r="H5230" s="318">
        <v>40868</v>
      </c>
      <c r="I5230" s="318">
        <v>50040</v>
      </c>
      <c r="J5230" s="315"/>
      <c r="K5230" s="315">
        <v>8219</v>
      </c>
      <c r="L5230" s="315" t="s">
        <v>3893</v>
      </c>
      <c r="M5230" s="315" t="s">
        <v>1051</v>
      </c>
      <c r="N5230" s="315" t="s">
        <v>755</v>
      </c>
      <c r="O5230" s="315"/>
      <c r="P5230" s="315"/>
      <c r="Q5230" s="315"/>
    </row>
    <row r="5231" spans="1:17">
      <c r="A5231" s="315" t="s">
        <v>755</v>
      </c>
      <c r="B5231" s="315" t="s">
        <v>2095</v>
      </c>
      <c r="C5231" s="315" t="s">
        <v>2096</v>
      </c>
      <c r="D5231" s="316">
        <v>8.19</v>
      </c>
      <c r="E5231" s="317">
        <v>8854.64</v>
      </c>
      <c r="F5231" s="317">
        <v>5241.95</v>
      </c>
      <c r="G5231" s="318">
        <v>40735</v>
      </c>
      <c r="H5231" s="318">
        <v>40865</v>
      </c>
      <c r="I5231" s="318">
        <v>50040</v>
      </c>
      <c r="J5231" s="315"/>
      <c r="K5231" s="315">
        <v>7135</v>
      </c>
      <c r="L5231" s="315" t="s">
        <v>3894</v>
      </c>
      <c r="M5231" s="315" t="s">
        <v>966</v>
      </c>
      <c r="N5231" s="315" t="s">
        <v>755</v>
      </c>
      <c r="O5231" s="315"/>
      <c r="P5231" s="315"/>
      <c r="Q5231" s="315"/>
    </row>
    <row r="5232" spans="1:17">
      <c r="A5232" s="315" t="s">
        <v>755</v>
      </c>
      <c r="B5232" s="315" t="s">
        <v>2095</v>
      </c>
      <c r="C5232" s="315" t="s">
        <v>2096</v>
      </c>
      <c r="D5232" s="316">
        <v>8.1999999999999993</v>
      </c>
      <c r="E5232" s="317">
        <v>7280</v>
      </c>
      <c r="F5232" s="317">
        <v>4309.76</v>
      </c>
      <c r="G5232" s="318">
        <v>39570</v>
      </c>
      <c r="H5232" s="318">
        <v>40870</v>
      </c>
      <c r="I5232" s="318">
        <v>50040</v>
      </c>
      <c r="J5232" s="315"/>
      <c r="K5232" s="315">
        <v>1872</v>
      </c>
      <c r="L5232" s="315" t="s">
        <v>3013</v>
      </c>
      <c r="M5232" s="315" t="s">
        <v>754</v>
      </c>
      <c r="N5232" s="315" t="s">
        <v>755</v>
      </c>
      <c r="O5232" s="315"/>
      <c r="P5232" s="315"/>
      <c r="Q5232" s="315"/>
    </row>
    <row r="5233" spans="1:17">
      <c r="A5233" s="315" t="s">
        <v>755</v>
      </c>
      <c r="B5233" s="319" t="s">
        <v>2095</v>
      </c>
      <c r="C5233" s="315" t="s">
        <v>2096</v>
      </c>
      <c r="D5233" s="320">
        <v>8.1999999999999993</v>
      </c>
      <c r="E5233" s="317">
        <v>8666</v>
      </c>
      <c r="F5233" s="317">
        <v>7799.4</v>
      </c>
      <c r="G5233" s="321">
        <v>39570</v>
      </c>
      <c r="H5233" s="321">
        <v>39573</v>
      </c>
      <c r="I5233" s="321">
        <v>48944</v>
      </c>
      <c r="J5233" s="319"/>
      <c r="K5233" s="322">
        <v>1669</v>
      </c>
      <c r="L5233" s="319" t="s">
        <v>3895</v>
      </c>
      <c r="M5233" s="319" t="s">
        <v>761</v>
      </c>
      <c r="N5233" s="315" t="s">
        <v>755</v>
      </c>
      <c r="O5233" s="319"/>
      <c r="P5233" s="319"/>
      <c r="Q5233" s="319"/>
    </row>
    <row r="5234" spans="1:17">
      <c r="A5234" s="315" t="s">
        <v>755</v>
      </c>
      <c r="B5234" s="315" t="s">
        <v>2095</v>
      </c>
      <c r="C5234" s="315" t="s">
        <v>2098</v>
      </c>
      <c r="D5234" s="316">
        <v>8.1999999999999993</v>
      </c>
      <c r="E5234" s="317">
        <v>8458</v>
      </c>
      <c r="F5234" s="317">
        <v>6343.5</v>
      </c>
      <c r="G5234" s="318">
        <v>39569</v>
      </c>
      <c r="H5234" s="318">
        <v>39805</v>
      </c>
      <c r="I5234" s="318">
        <v>48914</v>
      </c>
      <c r="J5234" s="315"/>
      <c r="K5234" s="315">
        <v>8832</v>
      </c>
      <c r="L5234" s="315" t="s">
        <v>3029</v>
      </c>
      <c r="M5234" s="315" t="s">
        <v>1388</v>
      </c>
      <c r="N5234" s="315" t="s">
        <v>755</v>
      </c>
      <c r="O5234" s="315"/>
      <c r="P5234" s="315"/>
      <c r="Q5234" s="315"/>
    </row>
    <row r="5235" spans="1:17">
      <c r="A5235" s="315" t="s">
        <v>755</v>
      </c>
      <c r="B5235" s="315" t="s">
        <v>2095</v>
      </c>
      <c r="C5235" s="315" t="s">
        <v>2096</v>
      </c>
      <c r="D5235" s="316">
        <v>8.1999999999999993</v>
      </c>
      <c r="E5235" s="317">
        <v>7506</v>
      </c>
      <c r="F5235" s="317">
        <v>6755.4</v>
      </c>
      <c r="G5235" s="318">
        <v>39570</v>
      </c>
      <c r="H5235" s="318">
        <v>39707</v>
      </c>
      <c r="I5235" s="318">
        <v>48914</v>
      </c>
      <c r="J5235" s="315"/>
      <c r="K5235" s="315">
        <v>6314</v>
      </c>
      <c r="L5235" s="315" t="s">
        <v>2449</v>
      </c>
      <c r="M5235" s="315" t="s">
        <v>1712</v>
      </c>
      <c r="N5235" s="315" t="s">
        <v>755</v>
      </c>
      <c r="O5235" s="315"/>
      <c r="P5235" s="315"/>
      <c r="Q5235" s="315"/>
    </row>
    <row r="5236" spans="1:17">
      <c r="A5236" s="315" t="s">
        <v>755</v>
      </c>
      <c r="B5236" s="315" t="s">
        <v>2095</v>
      </c>
      <c r="C5236" s="315" t="s">
        <v>2096</v>
      </c>
      <c r="D5236" s="316">
        <v>8.1999999999999993</v>
      </c>
      <c r="E5236" s="317">
        <v>7153</v>
      </c>
      <c r="F5236" s="317">
        <v>6437.7</v>
      </c>
      <c r="G5236" s="318">
        <v>39570</v>
      </c>
      <c r="H5236" s="318">
        <v>39722</v>
      </c>
      <c r="I5236" s="318">
        <v>48914</v>
      </c>
      <c r="J5236" s="315"/>
      <c r="K5236" s="315">
        <v>8703</v>
      </c>
      <c r="L5236" s="315" t="s">
        <v>2708</v>
      </c>
      <c r="M5236" s="315" t="s">
        <v>784</v>
      </c>
      <c r="N5236" s="315" t="s">
        <v>755</v>
      </c>
      <c r="O5236" s="315"/>
      <c r="P5236" s="315"/>
      <c r="Q5236" s="315"/>
    </row>
    <row r="5237" spans="1:17">
      <c r="A5237" s="315" t="s">
        <v>755</v>
      </c>
      <c r="B5237" s="315" t="s">
        <v>2095</v>
      </c>
      <c r="C5237" s="315" t="s">
        <v>2098</v>
      </c>
      <c r="D5237" s="316">
        <v>8.1999999999999993</v>
      </c>
      <c r="E5237" s="317">
        <v>10382</v>
      </c>
      <c r="F5237" s="317">
        <v>7786.5</v>
      </c>
      <c r="G5237" s="318">
        <v>39570</v>
      </c>
      <c r="H5237" s="318">
        <v>39660</v>
      </c>
      <c r="I5237" s="318">
        <v>48914</v>
      </c>
      <c r="J5237" s="315"/>
      <c r="K5237" s="315">
        <v>3937</v>
      </c>
      <c r="L5237" s="315" t="s">
        <v>3896</v>
      </c>
      <c r="M5237" s="315" t="s">
        <v>754</v>
      </c>
      <c r="N5237" s="315" t="s">
        <v>755</v>
      </c>
      <c r="O5237" s="315"/>
      <c r="P5237" s="315"/>
      <c r="Q5237" s="315"/>
    </row>
    <row r="5238" spans="1:17">
      <c r="A5238" s="315" t="s">
        <v>755</v>
      </c>
      <c r="B5238" s="315" t="s">
        <v>2095</v>
      </c>
      <c r="C5238" s="315" t="s">
        <v>2096</v>
      </c>
      <c r="D5238" s="316">
        <v>8.1999999999999993</v>
      </c>
      <c r="E5238" s="317">
        <v>10939</v>
      </c>
      <c r="F5238" s="317">
        <v>9845.1</v>
      </c>
      <c r="G5238" s="318">
        <v>39587</v>
      </c>
      <c r="H5238" s="318">
        <v>39662</v>
      </c>
      <c r="I5238" s="318">
        <v>48914</v>
      </c>
      <c r="J5238" s="315"/>
      <c r="K5238" s="315">
        <v>7537</v>
      </c>
      <c r="L5238" s="315" t="s">
        <v>3843</v>
      </c>
      <c r="M5238" s="315" t="s">
        <v>966</v>
      </c>
      <c r="N5238" s="315" t="s">
        <v>755</v>
      </c>
      <c r="O5238" s="315"/>
      <c r="P5238" s="315"/>
      <c r="Q5238" s="315"/>
    </row>
    <row r="5239" spans="1:17">
      <c r="A5239" s="315" t="s">
        <v>755</v>
      </c>
      <c r="B5239" s="315" t="s">
        <v>2095</v>
      </c>
      <c r="C5239" s="315" t="s">
        <v>2098</v>
      </c>
      <c r="D5239" s="316">
        <v>8.1999999999999993</v>
      </c>
      <c r="E5239" s="317">
        <v>7546</v>
      </c>
      <c r="F5239" s="317">
        <v>5659.5</v>
      </c>
      <c r="G5239" s="318">
        <v>39570</v>
      </c>
      <c r="H5239" s="318">
        <v>39279</v>
      </c>
      <c r="I5239" s="318">
        <v>48549</v>
      </c>
      <c r="J5239" s="315"/>
      <c r="K5239" s="315">
        <v>8203</v>
      </c>
      <c r="L5239" s="315" t="s">
        <v>318</v>
      </c>
      <c r="M5239" s="315" t="s">
        <v>1051</v>
      </c>
      <c r="N5239" s="315" t="s">
        <v>755</v>
      </c>
      <c r="O5239" s="315"/>
      <c r="P5239" s="315"/>
      <c r="Q5239" s="315"/>
    </row>
    <row r="5240" spans="1:17">
      <c r="A5240" s="315" t="s">
        <v>750</v>
      </c>
      <c r="B5240" s="315" t="s">
        <v>2095</v>
      </c>
      <c r="C5240" s="315" t="s">
        <v>2098</v>
      </c>
      <c r="D5240" s="316">
        <v>8.1999999999999993</v>
      </c>
      <c r="E5240" s="317">
        <v>4947.08</v>
      </c>
      <c r="F5240" s="317">
        <v>3710.2999999999997</v>
      </c>
      <c r="G5240" s="318">
        <v>39570</v>
      </c>
      <c r="H5240" s="318">
        <v>39771</v>
      </c>
      <c r="I5240" s="318">
        <v>48944</v>
      </c>
      <c r="J5240" s="315"/>
      <c r="K5240" s="315">
        <v>7078</v>
      </c>
      <c r="L5240" s="315" t="s">
        <v>3897</v>
      </c>
      <c r="M5240" s="315" t="s">
        <v>966</v>
      </c>
      <c r="N5240" s="315" t="s">
        <v>750</v>
      </c>
      <c r="O5240" s="315"/>
      <c r="P5240" s="315"/>
      <c r="Q5240" s="315"/>
    </row>
    <row r="5241" spans="1:17">
      <c r="A5241" s="315" t="s">
        <v>755</v>
      </c>
      <c r="B5241" s="315" t="s">
        <v>2095</v>
      </c>
      <c r="C5241" s="315" t="s">
        <v>2098</v>
      </c>
      <c r="D5241" s="316">
        <v>8.1999999999999993</v>
      </c>
      <c r="E5241" s="317">
        <v>8687.0399999999991</v>
      </c>
      <c r="F5241" s="317">
        <v>6515.3</v>
      </c>
      <c r="G5241" s="318">
        <v>39604</v>
      </c>
      <c r="H5241" s="318">
        <v>40159</v>
      </c>
      <c r="I5241" s="318">
        <v>49309</v>
      </c>
      <c r="J5241" s="315"/>
      <c r="K5241" s="315">
        <v>8400</v>
      </c>
      <c r="L5241" s="315" t="s">
        <v>2085</v>
      </c>
      <c r="M5241" s="315" t="s">
        <v>784</v>
      </c>
      <c r="N5241" s="315" t="s">
        <v>755</v>
      </c>
      <c r="O5241" s="315"/>
      <c r="P5241" s="315"/>
      <c r="Q5241" s="315"/>
    </row>
    <row r="5242" spans="1:17">
      <c r="A5242" s="315" t="s">
        <v>755</v>
      </c>
      <c r="B5242" s="315" t="s">
        <v>2095</v>
      </c>
      <c r="C5242" s="315" t="s">
        <v>2098</v>
      </c>
      <c r="D5242" s="316">
        <v>8.1999999999999993</v>
      </c>
      <c r="E5242" s="317">
        <v>7019</v>
      </c>
      <c r="F5242" s="317">
        <v>4162.26</v>
      </c>
      <c r="G5242" s="318">
        <v>39570</v>
      </c>
      <c r="H5242" s="318">
        <v>39553</v>
      </c>
      <c r="I5242" s="318">
        <v>48944</v>
      </c>
      <c r="J5242" s="315"/>
      <c r="K5242" s="315">
        <v>3075</v>
      </c>
      <c r="L5242" s="315" t="s">
        <v>2489</v>
      </c>
      <c r="M5242" s="315" t="s">
        <v>764</v>
      </c>
      <c r="N5242" s="315" t="s">
        <v>755</v>
      </c>
      <c r="O5242" s="315"/>
      <c r="P5242" s="315"/>
      <c r="Q5242" s="315"/>
    </row>
    <row r="5243" spans="1:17">
      <c r="A5243" s="315" t="s">
        <v>755</v>
      </c>
      <c r="B5243" s="315" t="s">
        <v>2095</v>
      </c>
      <c r="C5243" s="315" t="s">
        <v>2098</v>
      </c>
      <c r="D5243" s="316">
        <v>8.1999999999999993</v>
      </c>
      <c r="E5243" s="317">
        <v>7723</v>
      </c>
      <c r="F5243" s="317">
        <v>4139.5300000000007</v>
      </c>
      <c r="G5243" s="318">
        <v>39587</v>
      </c>
      <c r="H5243" s="318">
        <v>39346</v>
      </c>
      <c r="I5243" s="318">
        <v>48579</v>
      </c>
      <c r="J5243" s="315"/>
      <c r="K5243" s="315">
        <v>7320</v>
      </c>
      <c r="L5243" s="315" t="s">
        <v>1236</v>
      </c>
      <c r="M5243" s="315" t="s">
        <v>770</v>
      </c>
      <c r="N5243" s="315" t="s">
        <v>755</v>
      </c>
      <c r="O5243" s="315"/>
      <c r="P5243" s="315"/>
      <c r="Q5243" s="315"/>
    </row>
    <row r="5244" spans="1:17">
      <c r="A5244" s="315" t="s">
        <v>755</v>
      </c>
      <c r="B5244" s="315" t="s">
        <v>2095</v>
      </c>
      <c r="C5244" s="315" t="s">
        <v>2098</v>
      </c>
      <c r="D5244" s="316">
        <v>8.1999999999999993</v>
      </c>
      <c r="E5244" s="317">
        <v>8035</v>
      </c>
      <c r="F5244" s="317">
        <v>6026.25</v>
      </c>
      <c r="G5244" s="318">
        <v>39596</v>
      </c>
      <c r="H5244" s="318">
        <v>39173</v>
      </c>
      <c r="I5244" s="318">
        <v>48549</v>
      </c>
      <c r="J5244" s="315"/>
      <c r="K5244" s="315">
        <v>9470</v>
      </c>
      <c r="L5244" s="315" t="s">
        <v>3325</v>
      </c>
      <c r="M5244" s="315" t="s">
        <v>770</v>
      </c>
      <c r="N5244" s="315" t="s">
        <v>755</v>
      </c>
      <c r="O5244" s="315"/>
      <c r="P5244" s="315"/>
      <c r="Q5244" s="315"/>
    </row>
    <row r="5245" spans="1:17">
      <c r="A5245" s="315" t="s">
        <v>755</v>
      </c>
      <c r="B5245" s="315" t="s">
        <v>2095</v>
      </c>
      <c r="C5245" s="315" t="s">
        <v>2098</v>
      </c>
      <c r="D5245" s="316">
        <v>8.1999999999999993</v>
      </c>
      <c r="E5245" s="317">
        <v>9815</v>
      </c>
      <c r="F5245" s="317">
        <v>3916.1899999999996</v>
      </c>
      <c r="G5245" s="318">
        <v>39575</v>
      </c>
      <c r="H5245" s="318">
        <v>41179</v>
      </c>
      <c r="I5245" s="318">
        <v>50405</v>
      </c>
      <c r="J5245" s="315"/>
      <c r="K5245" s="315">
        <v>6835</v>
      </c>
      <c r="L5245" s="315" t="s">
        <v>3829</v>
      </c>
      <c r="M5245" s="315" t="s">
        <v>811</v>
      </c>
      <c r="N5245" s="315" t="s">
        <v>755</v>
      </c>
      <c r="O5245" s="315"/>
      <c r="P5245" s="315"/>
      <c r="Q5245" s="315"/>
    </row>
    <row r="5246" spans="1:17">
      <c r="A5246" s="315" t="s">
        <v>755</v>
      </c>
      <c r="B5246" s="315" t="s">
        <v>2095</v>
      </c>
      <c r="C5246" s="315" t="s">
        <v>2098</v>
      </c>
      <c r="D5246" s="316">
        <v>8.1999999999999993</v>
      </c>
      <c r="E5246" s="317">
        <v>10000</v>
      </c>
      <c r="F5246" s="317">
        <v>3990</v>
      </c>
      <c r="G5246" s="318">
        <v>39666</v>
      </c>
      <c r="H5246" s="318">
        <v>41087</v>
      </c>
      <c r="I5246" s="318">
        <v>50405</v>
      </c>
      <c r="J5246" s="315"/>
      <c r="K5246" s="315">
        <v>1966</v>
      </c>
      <c r="L5246" s="315" t="s">
        <v>3291</v>
      </c>
      <c r="M5246" s="315" t="s">
        <v>754</v>
      </c>
      <c r="N5246" s="315" t="s">
        <v>755</v>
      </c>
      <c r="O5246" s="315"/>
      <c r="P5246" s="315"/>
      <c r="Q5246" s="315"/>
    </row>
    <row r="5247" spans="1:17">
      <c r="A5247" s="315" t="s">
        <v>755</v>
      </c>
      <c r="B5247" s="315" t="s">
        <v>2095</v>
      </c>
      <c r="C5247" s="315" t="s">
        <v>2098</v>
      </c>
      <c r="D5247" s="316">
        <v>8.1999999999999993</v>
      </c>
      <c r="E5247" s="317">
        <v>7367</v>
      </c>
      <c r="F5247" s="317">
        <v>2939.43</v>
      </c>
      <c r="G5247" s="318">
        <v>39693</v>
      </c>
      <c r="H5247" s="318">
        <v>41040</v>
      </c>
      <c r="I5247" s="318">
        <v>50405</v>
      </c>
      <c r="J5247" s="315"/>
      <c r="K5247" s="315">
        <v>9220</v>
      </c>
      <c r="L5247" s="315" t="s">
        <v>1478</v>
      </c>
      <c r="M5247" s="315" t="s">
        <v>792</v>
      </c>
      <c r="N5247" s="315" t="s">
        <v>755</v>
      </c>
      <c r="O5247" s="315"/>
      <c r="P5247" s="315"/>
      <c r="Q5247" s="315"/>
    </row>
    <row r="5248" spans="1:17">
      <c r="A5248" s="315" t="s">
        <v>755</v>
      </c>
      <c r="B5248" s="315" t="s">
        <v>2095</v>
      </c>
      <c r="C5248" s="315" t="s">
        <v>2098</v>
      </c>
      <c r="D5248" s="316">
        <v>8.1999999999999993</v>
      </c>
      <c r="E5248" s="317">
        <v>8470</v>
      </c>
      <c r="F5248" s="317">
        <v>3379.52</v>
      </c>
      <c r="G5248" s="318">
        <v>39759</v>
      </c>
      <c r="H5248" s="318">
        <v>40997</v>
      </c>
      <c r="I5248" s="318">
        <v>50405</v>
      </c>
      <c r="J5248" s="315"/>
      <c r="K5248" s="315">
        <v>6614</v>
      </c>
      <c r="L5248" s="315" t="s">
        <v>2605</v>
      </c>
      <c r="M5248" s="315" t="s">
        <v>811</v>
      </c>
      <c r="N5248" s="315" t="s">
        <v>755</v>
      </c>
      <c r="O5248" s="315"/>
      <c r="P5248" s="315"/>
      <c r="Q5248" s="315"/>
    </row>
    <row r="5249" spans="1:17">
      <c r="A5249" s="315" t="s">
        <v>755</v>
      </c>
      <c r="B5249" s="315" t="s">
        <v>2095</v>
      </c>
      <c r="C5249" s="315" t="s">
        <v>2098</v>
      </c>
      <c r="D5249" s="316">
        <v>8.1999999999999993</v>
      </c>
      <c r="E5249" s="317">
        <v>6211</v>
      </c>
      <c r="F5249" s="317">
        <v>3832.18</v>
      </c>
      <c r="G5249" s="318">
        <v>39799</v>
      </c>
      <c r="H5249" s="318">
        <v>39783</v>
      </c>
      <c r="I5249" s="318">
        <v>48944</v>
      </c>
      <c r="J5249" s="315"/>
      <c r="K5249" s="315">
        <v>3067</v>
      </c>
      <c r="L5249" s="315" t="s">
        <v>2611</v>
      </c>
      <c r="M5249" s="315" t="s">
        <v>764</v>
      </c>
      <c r="N5249" s="315" t="s">
        <v>755</v>
      </c>
      <c r="O5249" s="315"/>
      <c r="P5249" s="315"/>
      <c r="Q5249" s="315"/>
    </row>
    <row r="5250" spans="1:17">
      <c r="A5250" s="315" t="s">
        <v>755</v>
      </c>
      <c r="B5250" s="315" t="s">
        <v>2095</v>
      </c>
      <c r="C5250" s="315" t="s">
        <v>2098</v>
      </c>
      <c r="D5250" s="316">
        <v>8.1999999999999993</v>
      </c>
      <c r="E5250" s="317">
        <v>9983</v>
      </c>
      <c r="F5250" s="317">
        <v>7487.25</v>
      </c>
      <c r="G5250" s="318">
        <v>39986</v>
      </c>
      <c r="H5250" s="318">
        <v>40130</v>
      </c>
      <c r="I5250" s="318">
        <v>49309</v>
      </c>
      <c r="J5250" s="315"/>
      <c r="K5250" s="315">
        <v>2540</v>
      </c>
      <c r="L5250" s="315" t="s">
        <v>1527</v>
      </c>
      <c r="M5250" s="315" t="s">
        <v>1296</v>
      </c>
      <c r="N5250" s="315" t="s">
        <v>755</v>
      </c>
      <c r="O5250" s="315"/>
      <c r="P5250" s="315"/>
      <c r="Q5250" s="315"/>
    </row>
    <row r="5251" spans="1:17">
      <c r="A5251" s="315" t="s">
        <v>755</v>
      </c>
      <c r="B5251" s="315" t="s">
        <v>2095</v>
      </c>
      <c r="C5251" s="315" t="s">
        <v>2098</v>
      </c>
      <c r="D5251" s="316">
        <v>8.1999999999999993</v>
      </c>
      <c r="E5251" s="317">
        <v>8027.41</v>
      </c>
      <c r="F5251" s="317">
        <v>6020.5599999999995</v>
      </c>
      <c r="G5251" s="318">
        <v>40010</v>
      </c>
      <c r="H5251" s="318">
        <v>40092</v>
      </c>
      <c r="I5251" s="318">
        <v>49309</v>
      </c>
      <c r="J5251" s="315"/>
      <c r="K5251" s="315">
        <v>9200</v>
      </c>
      <c r="L5251" s="315" t="s">
        <v>959</v>
      </c>
      <c r="M5251" s="315" t="s">
        <v>770</v>
      </c>
      <c r="N5251" s="315" t="s">
        <v>755</v>
      </c>
      <c r="O5251" s="315"/>
      <c r="P5251" s="315"/>
      <c r="Q5251" s="315"/>
    </row>
    <row r="5252" spans="1:17">
      <c r="A5252" s="315" t="s">
        <v>755</v>
      </c>
      <c r="B5252" s="315" t="s">
        <v>2095</v>
      </c>
      <c r="C5252" s="315" t="s">
        <v>2098</v>
      </c>
      <c r="D5252" s="316">
        <v>8.1999999999999993</v>
      </c>
      <c r="E5252" s="317">
        <v>8486</v>
      </c>
      <c r="F5252" s="317">
        <v>2596.71</v>
      </c>
      <c r="G5252" s="318">
        <v>40085</v>
      </c>
      <c r="H5252" s="318">
        <v>41828</v>
      </c>
      <c r="I5252" s="318">
        <v>51135</v>
      </c>
      <c r="J5252" s="315"/>
      <c r="K5252" s="315">
        <v>5636</v>
      </c>
      <c r="L5252" s="315" t="s">
        <v>3094</v>
      </c>
      <c r="M5252" s="315" t="s">
        <v>776</v>
      </c>
      <c r="N5252" s="315" t="s">
        <v>755</v>
      </c>
      <c r="O5252" s="315"/>
      <c r="P5252" s="315"/>
      <c r="Q5252" s="315"/>
    </row>
    <row r="5253" spans="1:17">
      <c r="A5253" s="315" t="s">
        <v>755</v>
      </c>
      <c r="B5253" s="315" t="s">
        <v>2095</v>
      </c>
      <c r="C5253" s="315" t="s">
        <v>2098</v>
      </c>
      <c r="D5253" s="316">
        <v>8.1999999999999993</v>
      </c>
      <c r="E5253" s="317">
        <v>7228</v>
      </c>
      <c r="F5253" s="317">
        <v>4445.2299999999996</v>
      </c>
      <c r="G5253" s="318">
        <v>40351</v>
      </c>
      <c r="H5253" s="318">
        <v>40441</v>
      </c>
      <c r="I5253" s="318">
        <v>49674</v>
      </c>
      <c r="J5253" s="315"/>
      <c r="K5253" s="315">
        <v>8610</v>
      </c>
      <c r="L5253" s="315" t="s">
        <v>1370</v>
      </c>
      <c r="M5253" s="315" t="s">
        <v>784</v>
      </c>
      <c r="N5253" s="315" t="s">
        <v>755</v>
      </c>
      <c r="O5253" s="315"/>
      <c r="P5253" s="315"/>
      <c r="Q5253" s="315"/>
    </row>
    <row r="5254" spans="1:17">
      <c r="A5254" s="315" t="s">
        <v>755</v>
      </c>
      <c r="B5254" s="315" t="s">
        <v>2095</v>
      </c>
      <c r="C5254" s="315" t="s">
        <v>2098</v>
      </c>
      <c r="D5254" s="316">
        <v>8.1999999999999993</v>
      </c>
      <c r="E5254" s="317">
        <v>5864</v>
      </c>
      <c r="F5254" s="317">
        <v>2832.32</v>
      </c>
      <c r="G5254" s="318">
        <v>40507</v>
      </c>
      <c r="H5254" s="318">
        <v>40570</v>
      </c>
      <c r="I5254" s="318">
        <v>50040</v>
      </c>
      <c r="J5254" s="315"/>
      <c r="K5254" s="315">
        <v>3665</v>
      </c>
      <c r="L5254" s="315" t="s">
        <v>2179</v>
      </c>
      <c r="M5254" s="315" t="s">
        <v>764</v>
      </c>
      <c r="N5254" s="315" t="s">
        <v>755</v>
      </c>
      <c r="O5254" s="315"/>
      <c r="P5254" s="315"/>
      <c r="Q5254" s="315"/>
    </row>
    <row r="5255" spans="1:17">
      <c r="A5255" s="315" t="s">
        <v>755</v>
      </c>
      <c r="B5255" s="315" t="s">
        <v>2095</v>
      </c>
      <c r="C5255" s="315" t="s">
        <v>2098</v>
      </c>
      <c r="D5255" s="316">
        <v>8.1999999999999993</v>
      </c>
      <c r="E5255" s="317">
        <v>8431</v>
      </c>
      <c r="F5255" s="317">
        <v>4072.17</v>
      </c>
      <c r="G5255" s="318">
        <v>40520</v>
      </c>
      <c r="H5255" s="318">
        <v>40837</v>
      </c>
      <c r="I5255" s="318">
        <v>50040</v>
      </c>
      <c r="J5255" s="315"/>
      <c r="K5255" s="315">
        <v>3123</v>
      </c>
      <c r="L5255" s="315" t="s">
        <v>2171</v>
      </c>
      <c r="M5255" s="315" t="s">
        <v>764</v>
      </c>
      <c r="N5255" s="315" t="s">
        <v>755</v>
      </c>
      <c r="O5255" s="315"/>
      <c r="P5255" s="315"/>
      <c r="Q5255" s="315"/>
    </row>
    <row r="5256" spans="1:17">
      <c r="A5256" s="315" t="s">
        <v>750</v>
      </c>
      <c r="B5256" s="315" t="s">
        <v>2095</v>
      </c>
      <c r="C5256" s="315" t="s">
        <v>2096</v>
      </c>
      <c r="D5256" s="316">
        <v>8.1999999999999993</v>
      </c>
      <c r="E5256" s="317">
        <v>9510.9999999999982</v>
      </c>
      <c r="F5256" s="317">
        <v>6499.1699999999992</v>
      </c>
      <c r="G5256" s="318">
        <v>40606</v>
      </c>
      <c r="H5256" s="318">
        <v>40354</v>
      </c>
      <c r="I5256" s="318">
        <v>49674</v>
      </c>
      <c r="J5256" s="315"/>
      <c r="K5256" s="315">
        <v>9478</v>
      </c>
      <c r="L5256" s="315" t="s">
        <v>3410</v>
      </c>
      <c r="M5256" s="315" t="s">
        <v>770</v>
      </c>
      <c r="N5256" s="315" t="s">
        <v>750</v>
      </c>
      <c r="O5256" s="315"/>
      <c r="P5256" s="315"/>
      <c r="Q5256" s="315"/>
    </row>
    <row r="5257" spans="1:17">
      <c r="A5257" s="315" t="s">
        <v>755</v>
      </c>
      <c r="B5257" s="315" t="s">
        <v>2095</v>
      </c>
      <c r="C5257" s="315" t="s">
        <v>2096</v>
      </c>
      <c r="D5257" s="316">
        <v>8.1999999999999993</v>
      </c>
      <c r="E5257" s="317">
        <v>7637</v>
      </c>
      <c r="F5257" s="317">
        <v>4521.1000000000004</v>
      </c>
      <c r="G5257" s="318">
        <v>40668</v>
      </c>
      <c r="H5257" s="318">
        <v>40835</v>
      </c>
      <c r="I5257" s="318">
        <v>50040</v>
      </c>
      <c r="J5257" s="315"/>
      <c r="K5257" s="315">
        <v>3086</v>
      </c>
      <c r="L5257" s="315" t="s">
        <v>3898</v>
      </c>
      <c r="M5257" s="315" t="s">
        <v>764</v>
      </c>
      <c r="N5257" s="315" t="s">
        <v>755</v>
      </c>
      <c r="O5257" s="315"/>
      <c r="P5257" s="315"/>
      <c r="Q5257" s="315"/>
    </row>
    <row r="5258" spans="1:17">
      <c r="A5258" s="315" t="s">
        <v>755</v>
      </c>
      <c r="B5258" s="315" t="s">
        <v>2095</v>
      </c>
      <c r="C5258" s="315" t="s">
        <v>2098</v>
      </c>
      <c r="D5258" s="316">
        <v>8.1999999999999993</v>
      </c>
      <c r="E5258" s="317">
        <v>5145</v>
      </c>
      <c r="F5258" s="317">
        <v>1512.62</v>
      </c>
      <c r="G5258" s="318">
        <v>40739</v>
      </c>
      <c r="H5258" s="318">
        <v>41177</v>
      </c>
      <c r="I5258" s="318">
        <v>50405</v>
      </c>
      <c r="J5258" s="315"/>
      <c r="K5258" s="315">
        <v>8245</v>
      </c>
      <c r="L5258" s="315" t="s">
        <v>2354</v>
      </c>
      <c r="M5258" s="315" t="s">
        <v>784</v>
      </c>
      <c r="N5258" s="315" t="s">
        <v>755</v>
      </c>
      <c r="O5258" s="315"/>
      <c r="P5258" s="315"/>
      <c r="Q5258" s="315"/>
    </row>
    <row r="5259" spans="1:17">
      <c r="A5259" s="315" t="s">
        <v>755</v>
      </c>
      <c r="B5259" s="315" t="s">
        <v>2095</v>
      </c>
      <c r="C5259" s="315" t="s">
        <v>2098</v>
      </c>
      <c r="D5259" s="316">
        <v>8.1999999999999993</v>
      </c>
      <c r="E5259" s="317">
        <v>7856.04</v>
      </c>
      <c r="F5259" s="317">
        <v>3794.4700000000003</v>
      </c>
      <c r="G5259" s="318">
        <v>40743</v>
      </c>
      <c r="H5259" s="318">
        <v>40802</v>
      </c>
      <c r="I5259" s="318">
        <v>50040</v>
      </c>
      <c r="J5259" s="315"/>
      <c r="K5259" s="315">
        <v>2544</v>
      </c>
      <c r="L5259" s="315" t="s">
        <v>2626</v>
      </c>
      <c r="M5259" s="315" t="s">
        <v>1296</v>
      </c>
      <c r="N5259" s="315" t="s">
        <v>755</v>
      </c>
      <c r="O5259" s="315"/>
      <c r="P5259" s="315"/>
      <c r="Q5259" s="315"/>
    </row>
    <row r="5260" spans="1:17">
      <c r="A5260" s="315" t="s">
        <v>755</v>
      </c>
      <c r="B5260" s="315" t="s">
        <v>2095</v>
      </c>
      <c r="C5260" s="315" t="s">
        <v>2098</v>
      </c>
      <c r="D5260" s="316">
        <v>8.23</v>
      </c>
      <c r="E5260" s="317">
        <v>9238</v>
      </c>
      <c r="F5260" s="317">
        <v>4461.95</v>
      </c>
      <c r="G5260" s="318">
        <v>40645</v>
      </c>
      <c r="H5260" s="318">
        <v>40730</v>
      </c>
      <c r="I5260" s="318">
        <v>50040</v>
      </c>
      <c r="J5260" s="315"/>
      <c r="K5260" s="315">
        <v>4932</v>
      </c>
      <c r="L5260" s="315" t="s">
        <v>3899</v>
      </c>
      <c r="M5260" s="315" t="s">
        <v>764</v>
      </c>
      <c r="N5260" s="315" t="s">
        <v>755</v>
      </c>
      <c r="O5260" s="315"/>
      <c r="P5260" s="315"/>
      <c r="Q5260" s="315"/>
    </row>
    <row r="5261" spans="1:17">
      <c r="A5261" s="315" t="s">
        <v>755</v>
      </c>
      <c r="B5261" s="315" t="s">
        <v>2095</v>
      </c>
      <c r="C5261" s="315" t="s">
        <v>2098</v>
      </c>
      <c r="D5261" s="316">
        <v>8.23</v>
      </c>
      <c r="E5261" s="317">
        <v>3469</v>
      </c>
      <c r="F5261" s="317">
        <v>1540.24</v>
      </c>
      <c r="G5261" s="318">
        <v>40829</v>
      </c>
      <c r="H5261" s="318">
        <v>40967</v>
      </c>
      <c r="I5261" s="318">
        <v>50405</v>
      </c>
      <c r="J5261" s="315"/>
      <c r="K5261" s="315">
        <v>1438</v>
      </c>
      <c r="L5261" s="315" t="s">
        <v>3900</v>
      </c>
      <c r="M5261" s="315" t="s">
        <v>766</v>
      </c>
      <c r="N5261" s="315" t="s">
        <v>755</v>
      </c>
      <c r="O5261" s="315"/>
      <c r="P5261" s="315"/>
      <c r="Q5261" s="315"/>
    </row>
    <row r="5262" spans="1:17">
      <c r="A5262" s="315" t="s">
        <v>755</v>
      </c>
      <c r="B5262" s="315" t="s">
        <v>2095</v>
      </c>
      <c r="C5262" s="315" t="s">
        <v>2098</v>
      </c>
      <c r="D5262" s="316">
        <v>8.25</v>
      </c>
      <c r="E5262" s="317">
        <v>8878</v>
      </c>
      <c r="F5262" s="317">
        <v>2343.79</v>
      </c>
      <c r="G5262" s="318">
        <v>40616</v>
      </c>
      <c r="H5262" s="318">
        <v>41969</v>
      </c>
      <c r="I5262" s="318">
        <v>49309</v>
      </c>
      <c r="J5262" s="315"/>
      <c r="K5262" s="315">
        <v>8416</v>
      </c>
      <c r="L5262" s="315" t="s">
        <v>785</v>
      </c>
      <c r="M5262" s="315" t="s">
        <v>784</v>
      </c>
      <c r="N5262" s="315" t="s">
        <v>755</v>
      </c>
      <c r="O5262" s="315"/>
      <c r="P5262" s="315"/>
      <c r="Q5262" s="315"/>
    </row>
    <row r="5263" spans="1:17">
      <c r="A5263" s="315" t="s">
        <v>755</v>
      </c>
      <c r="B5263" s="315" t="s">
        <v>2095</v>
      </c>
      <c r="C5263" s="315" t="s">
        <v>2098</v>
      </c>
      <c r="D5263" s="316">
        <v>8.25</v>
      </c>
      <c r="E5263" s="317">
        <v>7787</v>
      </c>
      <c r="F5263" s="317">
        <v>3761.13</v>
      </c>
      <c r="G5263" s="318">
        <v>40659</v>
      </c>
      <c r="H5263" s="318">
        <v>40759</v>
      </c>
      <c r="I5263" s="318">
        <v>50040</v>
      </c>
      <c r="J5263" s="315"/>
      <c r="K5263" s="315">
        <v>4573</v>
      </c>
      <c r="L5263" s="315" t="s">
        <v>2577</v>
      </c>
      <c r="M5263" s="315" t="s">
        <v>1296</v>
      </c>
      <c r="N5263" s="315" t="s">
        <v>755</v>
      </c>
      <c r="O5263" s="315"/>
      <c r="P5263" s="315"/>
      <c r="Q5263" s="315"/>
    </row>
    <row r="5264" spans="1:17">
      <c r="A5264" s="315" t="s">
        <v>755</v>
      </c>
      <c r="B5264" s="315" t="s">
        <v>2095</v>
      </c>
      <c r="C5264" s="315" t="s">
        <v>2142</v>
      </c>
      <c r="D5264" s="316">
        <v>8.26</v>
      </c>
      <c r="E5264" s="317">
        <v>8033</v>
      </c>
      <c r="F5264" s="317">
        <v>2980.2400000000002</v>
      </c>
      <c r="G5264" s="318">
        <v>40539</v>
      </c>
      <c r="H5264" s="318">
        <v>40819</v>
      </c>
      <c r="I5264" s="318">
        <v>50040</v>
      </c>
      <c r="J5264" s="315"/>
      <c r="K5264" s="315">
        <v>6826</v>
      </c>
      <c r="L5264" s="315" t="s">
        <v>3901</v>
      </c>
      <c r="M5264" s="315" t="s">
        <v>811</v>
      </c>
      <c r="N5264" s="315" t="s">
        <v>755</v>
      </c>
      <c r="O5264" s="315"/>
      <c r="P5264" s="315"/>
      <c r="Q5264" s="315"/>
    </row>
    <row r="5265" spans="1:17">
      <c r="A5265" s="315" t="s">
        <v>755</v>
      </c>
      <c r="B5265" s="315" t="s">
        <v>2095</v>
      </c>
      <c r="C5265" s="315" t="s">
        <v>2096</v>
      </c>
      <c r="D5265" s="316">
        <v>8.27</v>
      </c>
      <c r="E5265" s="317">
        <v>1094</v>
      </c>
      <c r="F5265" s="317">
        <v>335.86</v>
      </c>
      <c r="G5265" s="318">
        <v>40203</v>
      </c>
      <c r="H5265" s="318">
        <v>42494</v>
      </c>
      <c r="I5265" s="318">
        <v>51866</v>
      </c>
      <c r="J5265" s="315"/>
      <c r="K5265" s="315">
        <v>3961</v>
      </c>
      <c r="L5265" s="315" t="s">
        <v>3902</v>
      </c>
      <c r="M5265" s="315" t="s">
        <v>754</v>
      </c>
      <c r="N5265" s="315" t="s">
        <v>755</v>
      </c>
      <c r="O5265" s="315"/>
      <c r="P5265" s="315"/>
      <c r="Q5265" s="315"/>
    </row>
    <row r="5266" spans="1:17">
      <c r="A5266" s="315" t="s">
        <v>755</v>
      </c>
      <c r="B5266" s="315" t="s">
        <v>2095</v>
      </c>
      <c r="C5266" s="315" t="s">
        <v>2096</v>
      </c>
      <c r="D5266" s="316">
        <v>8.2799999999999994</v>
      </c>
      <c r="E5266" s="317">
        <v>4689</v>
      </c>
      <c r="F5266" s="317">
        <v>3916.3200000000006</v>
      </c>
      <c r="G5266" s="318">
        <v>39570</v>
      </c>
      <c r="H5266" s="318">
        <v>40003</v>
      </c>
      <c r="I5266" s="318">
        <v>49309</v>
      </c>
      <c r="J5266" s="315"/>
      <c r="K5266" s="315">
        <v>2052</v>
      </c>
      <c r="L5266" s="315" t="s">
        <v>3903</v>
      </c>
      <c r="M5266" s="315" t="s">
        <v>758</v>
      </c>
      <c r="N5266" s="315" t="s">
        <v>755</v>
      </c>
      <c r="O5266" s="315"/>
      <c r="P5266" s="315"/>
      <c r="Q5266" s="315"/>
    </row>
    <row r="5267" spans="1:17">
      <c r="A5267" s="315" t="s">
        <v>750</v>
      </c>
      <c r="B5267" s="315" t="s">
        <v>2095</v>
      </c>
      <c r="C5267" s="315" t="s">
        <v>2098</v>
      </c>
      <c r="D5267" s="316">
        <v>8.2799999999999994</v>
      </c>
      <c r="E5267" s="317">
        <v>8278</v>
      </c>
      <c r="F5267" s="317">
        <v>3998.2799999999997</v>
      </c>
      <c r="G5267" s="318">
        <v>40745</v>
      </c>
      <c r="H5267" s="318">
        <v>40802</v>
      </c>
      <c r="I5267" s="318">
        <v>50040</v>
      </c>
      <c r="J5267" s="315"/>
      <c r="K5267" s="315">
        <v>3032</v>
      </c>
      <c r="L5267" s="315" t="s">
        <v>3388</v>
      </c>
      <c r="M5267" s="315" t="s">
        <v>764</v>
      </c>
      <c r="N5267" s="315" t="s">
        <v>750</v>
      </c>
      <c r="O5267" s="315"/>
      <c r="P5267" s="315"/>
      <c r="Q5267" s="315"/>
    </row>
    <row r="5268" spans="1:17">
      <c r="A5268" s="315" t="s">
        <v>755</v>
      </c>
      <c r="B5268" s="315" t="s">
        <v>2095</v>
      </c>
      <c r="C5268" s="315" t="s">
        <v>2098</v>
      </c>
      <c r="D5268" s="316">
        <v>8.2799999999999994</v>
      </c>
      <c r="E5268" s="317">
        <v>6583</v>
      </c>
      <c r="F5268" s="317">
        <v>3179.6</v>
      </c>
      <c r="G5268" s="318">
        <v>40759</v>
      </c>
      <c r="H5268" s="318">
        <v>40809</v>
      </c>
      <c r="I5268" s="318">
        <v>50040</v>
      </c>
      <c r="J5268" s="315"/>
      <c r="K5268" s="315">
        <v>3628</v>
      </c>
      <c r="L5268" s="315" t="s">
        <v>2172</v>
      </c>
      <c r="M5268" s="315" t="s">
        <v>764</v>
      </c>
      <c r="N5268" s="315" t="s">
        <v>755</v>
      </c>
      <c r="O5268" s="315"/>
      <c r="P5268" s="315"/>
      <c r="Q5268" s="315"/>
    </row>
    <row r="5269" spans="1:17">
      <c r="A5269" s="315" t="s">
        <v>755</v>
      </c>
      <c r="B5269" s="315" t="s">
        <v>2095</v>
      </c>
      <c r="C5269" s="315" t="s">
        <v>2098</v>
      </c>
      <c r="D5269" s="316">
        <v>8.2799999999999994</v>
      </c>
      <c r="E5269" s="317">
        <v>8147</v>
      </c>
      <c r="F5269" s="317">
        <v>3935.0099999999998</v>
      </c>
      <c r="G5269" s="318">
        <v>40777</v>
      </c>
      <c r="H5269" s="318">
        <v>40822</v>
      </c>
      <c r="I5269" s="318">
        <v>50040</v>
      </c>
      <c r="J5269" s="315"/>
      <c r="K5269" s="315">
        <v>6473</v>
      </c>
      <c r="L5269" s="315" t="s">
        <v>3904</v>
      </c>
      <c r="M5269" s="315" t="s">
        <v>1365</v>
      </c>
      <c r="N5269" s="315" t="s">
        <v>755</v>
      </c>
      <c r="O5269" s="315"/>
      <c r="P5269" s="315"/>
      <c r="Q5269" s="315"/>
    </row>
    <row r="5270" spans="1:17">
      <c r="A5270" s="315" t="s">
        <v>755</v>
      </c>
      <c r="B5270" s="315" t="s">
        <v>2095</v>
      </c>
      <c r="C5270" s="315" t="s">
        <v>2096</v>
      </c>
      <c r="D5270" s="316">
        <v>8.2799999999999994</v>
      </c>
      <c r="E5270" s="317">
        <v>8726</v>
      </c>
      <c r="F5270" s="317">
        <v>5165.79</v>
      </c>
      <c r="G5270" s="318">
        <v>40794</v>
      </c>
      <c r="H5270" s="318">
        <v>40844</v>
      </c>
      <c r="I5270" s="318">
        <v>50040</v>
      </c>
      <c r="J5270" s="315"/>
      <c r="K5270" s="315">
        <v>8312</v>
      </c>
      <c r="L5270" s="315" t="s">
        <v>3905</v>
      </c>
      <c r="M5270" s="315" t="s">
        <v>784</v>
      </c>
      <c r="N5270" s="315" t="s">
        <v>755</v>
      </c>
      <c r="O5270" s="315"/>
      <c r="P5270" s="315"/>
      <c r="Q5270" s="315"/>
    </row>
    <row r="5271" spans="1:17">
      <c r="A5271" s="315" t="s">
        <v>755</v>
      </c>
      <c r="B5271" s="315" t="s">
        <v>2095</v>
      </c>
      <c r="C5271" s="315" t="s">
        <v>2096</v>
      </c>
      <c r="D5271" s="316">
        <v>8.3000000000000007</v>
      </c>
      <c r="E5271" s="317">
        <v>8528</v>
      </c>
      <c r="F5271" s="317">
        <v>7675.2</v>
      </c>
      <c r="G5271" s="318">
        <v>39570</v>
      </c>
      <c r="H5271" s="318">
        <v>39876</v>
      </c>
      <c r="I5271" s="318">
        <v>49279</v>
      </c>
      <c r="J5271" s="315"/>
      <c r="K5271" s="315">
        <v>1731</v>
      </c>
      <c r="L5271" s="315" t="s">
        <v>3692</v>
      </c>
      <c r="M5271" s="315" t="s">
        <v>761</v>
      </c>
      <c r="N5271" s="315" t="s">
        <v>755</v>
      </c>
      <c r="O5271" s="315"/>
      <c r="P5271" s="315"/>
      <c r="Q5271" s="315"/>
    </row>
    <row r="5272" spans="1:17">
      <c r="A5272" s="315" t="s">
        <v>755</v>
      </c>
      <c r="B5272" s="315" t="s">
        <v>2095</v>
      </c>
      <c r="C5272" s="315" t="s">
        <v>2098</v>
      </c>
      <c r="D5272" s="316">
        <v>8.3000000000000007</v>
      </c>
      <c r="E5272" s="317">
        <v>8422.7199999999993</v>
      </c>
      <c r="F5272" s="317">
        <v>6317.0499999999993</v>
      </c>
      <c r="G5272" s="318">
        <v>39569</v>
      </c>
      <c r="H5272" s="318">
        <v>39710</v>
      </c>
      <c r="I5272" s="318">
        <v>48914</v>
      </c>
      <c r="J5272" s="315"/>
      <c r="K5272" s="315">
        <v>9016</v>
      </c>
      <c r="L5272" s="315" t="s">
        <v>321</v>
      </c>
      <c r="M5272" s="315" t="s">
        <v>770</v>
      </c>
      <c r="N5272" s="315" t="s">
        <v>755</v>
      </c>
      <c r="O5272" s="315"/>
      <c r="P5272" s="315"/>
      <c r="Q5272" s="315"/>
    </row>
    <row r="5273" spans="1:17">
      <c r="A5273" s="315" t="s">
        <v>750</v>
      </c>
      <c r="B5273" s="315" t="s">
        <v>2095</v>
      </c>
      <c r="C5273" s="315" t="s">
        <v>2096</v>
      </c>
      <c r="D5273" s="316">
        <v>8.3000000000000007</v>
      </c>
      <c r="E5273" s="317">
        <v>8381</v>
      </c>
      <c r="F5273" s="317">
        <v>7542.9</v>
      </c>
      <c r="G5273" s="318">
        <v>39570</v>
      </c>
      <c r="H5273" s="318">
        <v>39925</v>
      </c>
      <c r="I5273" s="318">
        <v>49309</v>
      </c>
      <c r="J5273" s="315"/>
      <c r="K5273" s="315">
        <v>2805</v>
      </c>
      <c r="L5273" s="315" t="s">
        <v>1463</v>
      </c>
      <c r="M5273" s="315" t="s">
        <v>1431</v>
      </c>
      <c r="N5273" s="315" t="s">
        <v>750</v>
      </c>
      <c r="O5273" s="315"/>
      <c r="P5273" s="315"/>
      <c r="Q5273" s="315"/>
    </row>
    <row r="5274" spans="1:17">
      <c r="A5274" s="315" t="s">
        <v>755</v>
      </c>
      <c r="B5274" s="315" t="s">
        <v>2095</v>
      </c>
      <c r="C5274" s="315" t="s">
        <v>2098</v>
      </c>
      <c r="D5274" s="316">
        <v>8.3000000000000007</v>
      </c>
      <c r="E5274" s="317">
        <v>9111</v>
      </c>
      <c r="F5274" s="317">
        <v>6833.25</v>
      </c>
      <c r="G5274" s="318">
        <v>39569</v>
      </c>
      <c r="H5274" s="318">
        <v>39626</v>
      </c>
      <c r="I5274" s="318">
        <v>48914</v>
      </c>
      <c r="J5274" s="315"/>
      <c r="K5274" s="315">
        <v>9473</v>
      </c>
      <c r="L5274" s="315" t="s">
        <v>2104</v>
      </c>
      <c r="M5274" s="315" t="s">
        <v>770</v>
      </c>
      <c r="N5274" s="315" t="s">
        <v>755</v>
      </c>
      <c r="O5274" s="315"/>
      <c r="P5274" s="315"/>
      <c r="Q5274" s="315"/>
    </row>
    <row r="5275" spans="1:17">
      <c r="A5275" s="315" t="s">
        <v>755</v>
      </c>
      <c r="B5275" s="315" t="s">
        <v>2095</v>
      </c>
      <c r="C5275" s="315" t="s">
        <v>2098</v>
      </c>
      <c r="D5275" s="316">
        <v>8.3000000000000007</v>
      </c>
      <c r="E5275" s="317">
        <v>8526</v>
      </c>
      <c r="F5275" s="317">
        <v>6394.5</v>
      </c>
      <c r="G5275" s="318">
        <v>39569</v>
      </c>
      <c r="H5275" s="318">
        <v>39664</v>
      </c>
      <c r="I5275" s="318">
        <v>48944</v>
      </c>
      <c r="J5275" s="315"/>
      <c r="K5275" s="315">
        <v>9464</v>
      </c>
      <c r="L5275" s="315" t="s">
        <v>3097</v>
      </c>
      <c r="M5275" s="315" t="s">
        <v>770</v>
      </c>
      <c r="N5275" s="315" t="s">
        <v>755</v>
      </c>
      <c r="O5275" s="315"/>
      <c r="P5275" s="315"/>
      <c r="Q5275" s="315"/>
    </row>
    <row r="5276" spans="1:17">
      <c r="A5276" s="315" t="s">
        <v>755</v>
      </c>
      <c r="B5276" s="315" t="s">
        <v>2095</v>
      </c>
      <c r="C5276" s="315" t="s">
        <v>2096</v>
      </c>
      <c r="D5276" s="316">
        <v>8.3000000000000007</v>
      </c>
      <c r="E5276" s="317">
        <v>4837</v>
      </c>
      <c r="F5276" s="317">
        <v>4353.3</v>
      </c>
      <c r="G5276" s="318">
        <v>39569</v>
      </c>
      <c r="H5276" s="318">
        <v>40169</v>
      </c>
      <c r="I5276" s="318">
        <v>49309</v>
      </c>
      <c r="J5276" s="315"/>
      <c r="K5276" s="315">
        <v>6047</v>
      </c>
      <c r="L5276" s="315" t="s">
        <v>2469</v>
      </c>
      <c r="M5276" s="315" t="s">
        <v>788</v>
      </c>
      <c r="N5276" s="315" t="s">
        <v>755</v>
      </c>
      <c r="O5276" s="315"/>
      <c r="P5276" s="315"/>
      <c r="Q5276" s="315"/>
    </row>
    <row r="5277" spans="1:17">
      <c r="A5277" s="315" t="s">
        <v>755</v>
      </c>
      <c r="B5277" s="315" t="s">
        <v>2095</v>
      </c>
      <c r="C5277" s="315" t="s">
        <v>2098</v>
      </c>
      <c r="D5277" s="316">
        <v>8.3000000000000007</v>
      </c>
      <c r="E5277" s="317">
        <v>6884</v>
      </c>
      <c r="F5277" s="317">
        <v>4233.67</v>
      </c>
      <c r="G5277" s="318">
        <v>39570</v>
      </c>
      <c r="H5277" s="318">
        <v>40266</v>
      </c>
      <c r="I5277" s="318">
        <v>49674</v>
      </c>
      <c r="J5277" s="315"/>
      <c r="K5277" s="315">
        <v>1775</v>
      </c>
      <c r="L5277" s="315" t="s">
        <v>3906</v>
      </c>
      <c r="M5277" s="315" t="s">
        <v>761</v>
      </c>
      <c r="N5277" s="315" t="s">
        <v>755</v>
      </c>
      <c r="O5277" s="315"/>
      <c r="P5277" s="315"/>
      <c r="Q5277" s="315"/>
    </row>
    <row r="5278" spans="1:17">
      <c r="A5278" s="315" t="s">
        <v>755</v>
      </c>
      <c r="B5278" s="315" t="s">
        <v>2095</v>
      </c>
      <c r="C5278" s="315" t="s">
        <v>2098</v>
      </c>
      <c r="D5278" s="316">
        <v>8.3000000000000007</v>
      </c>
      <c r="E5278" s="317">
        <v>7657</v>
      </c>
      <c r="F5278" s="317">
        <v>3399.71</v>
      </c>
      <c r="G5278" s="318">
        <v>39570</v>
      </c>
      <c r="H5278" s="318">
        <v>41073</v>
      </c>
      <c r="I5278" s="318">
        <v>50405</v>
      </c>
      <c r="J5278" s="315"/>
      <c r="K5278" s="315">
        <v>9314</v>
      </c>
      <c r="L5278" s="315" t="s">
        <v>3907</v>
      </c>
      <c r="M5278" s="315" t="s">
        <v>792</v>
      </c>
      <c r="N5278" s="315" t="s">
        <v>755</v>
      </c>
      <c r="O5278" s="315"/>
      <c r="P5278" s="315"/>
      <c r="Q5278" s="315"/>
    </row>
    <row r="5279" spans="1:17">
      <c r="A5279" s="315" t="s">
        <v>750</v>
      </c>
      <c r="B5279" s="315" t="s">
        <v>2095</v>
      </c>
      <c r="C5279" s="315" t="s">
        <v>2096</v>
      </c>
      <c r="D5279" s="316">
        <v>8.3000000000000007</v>
      </c>
      <c r="E5279" s="317">
        <v>7437</v>
      </c>
      <c r="F5279" s="317">
        <v>6197.51</v>
      </c>
      <c r="G5279" s="318">
        <v>39569</v>
      </c>
      <c r="H5279" s="318">
        <v>40164</v>
      </c>
      <c r="I5279" s="318">
        <v>49279</v>
      </c>
      <c r="J5279" s="315"/>
      <c r="K5279" s="315">
        <v>9044</v>
      </c>
      <c r="L5279" s="315" t="s">
        <v>3908</v>
      </c>
      <c r="M5279" s="315" t="s">
        <v>781</v>
      </c>
      <c r="N5279" s="315" t="s">
        <v>750</v>
      </c>
      <c r="O5279" s="315"/>
      <c r="P5279" s="315"/>
      <c r="Q5279" s="315"/>
    </row>
    <row r="5280" spans="1:17">
      <c r="A5280" s="315" t="s">
        <v>750</v>
      </c>
      <c r="B5280" s="315" t="s">
        <v>2095</v>
      </c>
      <c r="C5280" s="315" t="s">
        <v>2098</v>
      </c>
      <c r="D5280" s="316">
        <v>8.3000000000000007</v>
      </c>
      <c r="E5280" s="317">
        <v>7152</v>
      </c>
      <c r="F5280" s="317">
        <v>9591.4400000000023</v>
      </c>
      <c r="G5280" s="318">
        <v>39701</v>
      </c>
      <c r="H5280" s="318">
        <v>39401</v>
      </c>
      <c r="I5280" s="318">
        <v>48579</v>
      </c>
      <c r="J5280" s="315"/>
      <c r="K5280" s="315">
        <v>3556</v>
      </c>
      <c r="L5280" s="315" t="s">
        <v>800</v>
      </c>
      <c r="M5280" s="315" t="s">
        <v>764</v>
      </c>
      <c r="N5280" s="315" t="s">
        <v>750</v>
      </c>
      <c r="O5280" s="315"/>
      <c r="P5280" s="315"/>
      <c r="Q5280" s="315"/>
    </row>
    <row r="5281" spans="1:17">
      <c r="A5281" s="315" t="s">
        <v>755</v>
      </c>
      <c r="B5281" s="315" t="s">
        <v>2095</v>
      </c>
      <c r="C5281" s="315" t="s">
        <v>2096</v>
      </c>
      <c r="D5281" s="316">
        <v>8.3000000000000007</v>
      </c>
      <c r="E5281" s="317">
        <v>9330</v>
      </c>
      <c r="F5281" s="317">
        <v>5523.36</v>
      </c>
      <c r="G5281" s="318">
        <v>39882</v>
      </c>
      <c r="H5281" s="318">
        <v>40897</v>
      </c>
      <c r="I5281" s="318">
        <v>50040</v>
      </c>
      <c r="J5281" s="315"/>
      <c r="K5281" s="315">
        <v>1726</v>
      </c>
      <c r="L5281" s="315" t="s">
        <v>3573</v>
      </c>
      <c r="M5281" s="315" t="s">
        <v>761</v>
      </c>
      <c r="N5281" s="315" t="s">
        <v>755</v>
      </c>
      <c r="O5281" s="315"/>
      <c r="P5281" s="315"/>
      <c r="Q5281" s="315"/>
    </row>
    <row r="5282" spans="1:17">
      <c r="A5282" s="315" t="s">
        <v>755</v>
      </c>
      <c r="B5282" s="315" t="s">
        <v>2095</v>
      </c>
      <c r="C5282" s="315" t="s">
        <v>2098</v>
      </c>
      <c r="D5282" s="316">
        <v>8.3000000000000007</v>
      </c>
      <c r="E5282" s="317">
        <v>7039</v>
      </c>
      <c r="F5282" s="317">
        <v>4328.99</v>
      </c>
      <c r="G5282" s="318">
        <v>39982</v>
      </c>
      <c r="H5282" s="318">
        <v>40436</v>
      </c>
      <c r="I5282" s="318">
        <v>49674</v>
      </c>
      <c r="J5282" s="315"/>
      <c r="K5282" s="315">
        <v>6013</v>
      </c>
      <c r="L5282" s="315" t="s">
        <v>3909</v>
      </c>
      <c r="M5282" s="315" t="s">
        <v>788</v>
      </c>
      <c r="N5282" s="315" t="s">
        <v>755</v>
      </c>
      <c r="O5282" s="315"/>
      <c r="P5282" s="315"/>
      <c r="Q5282" s="315"/>
    </row>
    <row r="5283" spans="1:17">
      <c r="A5283" s="315" t="s">
        <v>755</v>
      </c>
      <c r="B5283" s="319" t="s">
        <v>2095</v>
      </c>
      <c r="C5283" s="319" t="s">
        <v>2098</v>
      </c>
      <c r="D5283" s="320">
        <v>8.3000000000000007</v>
      </c>
      <c r="E5283" s="317">
        <v>8961</v>
      </c>
      <c r="F5283" s="317">
        <v>5511.03</v>
      </c>
      <c r="G5283" s="321">
        <v>39982</v>
      </c>
      <c r="H5283" s="321">
        <v>40376</v>
      </c>
      <c r="I5283" s="321">
        <v>49674</v>
      </c>
      <c r="J5283" s="319"/>
      <c r="K5283" s="322">
        <v>4500</v>
      </c>
      <c r="L5283" s="319" t="s">
        <v>320</v>
      </c>
      <c r="M5283" s="319" t="s">
        <v>1296</v>
      </c>
      <c r="N5283" s="315" t="s">
        <v>755</v>
      </c>
      <c r="O5283" s="319"/>
      <c r="P5283" s="319"/>
      <c r="Q5283" s="319"/>
    </row>
    <row r="5284" spans="1:17">
      <c r="A5284" s="315" t="s">
        <v>755</v>
      </c>
      <c r="B5284" s="315" t="s">
        <v>2095</v>
      </c>
      <c r="C5284" s="315" t="s">
        <v>2098</v>
      </c>
      <c r="D5284" s="316">
        <v>8.3000000000000007</v>
      </c>
      <c r="E5284" s="317">
        <v>8625</v>
      </c>
      <c r="F5284" s="317">
        <v>6468.75</v>
      </c>
      <c r="G5284" s="318">
        <v>40020</v>
      </c>
      <c r="H5284" s="318">
        <v>40085</v>
      </c>
      <c r="I5284" s="318">
        <v>49309</v>
      </c>
      <c r="J5284" s="315"/>
      <c r="K5284" s="315">
        <v>8638</v>
      </c>
      <c r="L5284" s="315" t="s">
        <v>3554</v>
      </c>
      <c r="M5284" s="315" t="s">
        <v>770</v>
      </c>
      <c r="N5284" s="315" t="s">
        <v>755</v>
      </c>
      <c r="O5284" s="315"/>
      <c r="P5284" s="315"/>
      <c r="Q5284" s="315"/>
    </row>
    <row r="5285" spans="1:17">
      <c r="A5285" s="315" t="s">
        <v>755</v>
      </c>
      <c r="B5285" s="315" t="s">
        <v>2095</v>
      </c>
      <c r="C5285" s="315" t="s">
        <v>2098</v>
      </c>
      <c r="D5285" s="316">
        <v>8.3000000000000007</v>
      </c>
      <c r="E5285" s="317">
        <v>8792</v>
      </c>
      <c r="F5285" s="317">
        <v>6594</v>
      </c>
      <c r="G5285" s="318">
        <v>40021</v>
      </c>
      <c r="H5285" s="318">
        <v>40114</v>
      </c>
      <c r="I5285" s="318">
        <v>49309</v>
      </c>
      <c r="J5285" s="315"/>
      <c r="K5285" s="315">
        <v>5426</v>
      </c>
      <c r="L5285" s="315" t="s">
        <v>2850</v>
      </c>
      <c r="M5285" s="315" t="s">
        <v>776</v>
      </c>
      <c r="N5285" s="315" t="s">
        <v>755</v>
      </c>
      <c r="O5285" s="315"/>
      <c r="P5285" s="315"/>
      <c r="Q5285" s="315"/>
    </row>
    <row r="5286" spans="1:17">
      <c r="A5286" s="315" t="s">
        <v>755</v>
      </c>
      <c r="B5286" s="315" t="s">
        <v>2095</v>
      </c>
      <c r="C5286" s="315" t="s">
        <v>2096</v>
      </c>
      <c r="D5286" s="316">
        <v>8.3000000000000007</v>
      </c>
      <c r="E5286" s="317">
        <v>7928.64</v>
      </c>
      <c r="F5286" s="317">
        <v>7135.7699999999995</v>
      </c>
      <c r="G5286" s="318">
        <v>40142</v>
      </c>
      <c r="H5286" s="318">
        <v>40169</v>
      </c>
      <c r="I5286" s="318">
        <v>49309</v>
      </c>
      <c r="J5286" s="315"/>
      <c r="K5286" s="315">
        <v>6173</v>
      </c>
      <c r="L5286" s="315" t="s">
        <v>3249</v>
      </c>
      <c r="M5286" s="315" t="s">
        <v>788</v>
      </c>
      <c r="N5286" s="315" t="s">
        <v>755</v>
      </c>
      <c r="O5286" s="315"/>
      <c r="P5286" s="315"/>
      <c r="Q5286" s="315"/>
    </row>
    <row r="5287" spans="1:17">
      <c r="A5287" s="315" t="s">
        <v>755</v>
      </c>
      <c r="B5287" s="315" t="s">
        <v>2095</v>
      </c>
      <c r="C5287" s="315" t="s">
        <v>2098</v>
      </c>
      <c r="D5287" s="316">
        <v>8.3000000000000007</v>
      </c>
      <c r="E5287" s="317">
        <v>8626</v>
      </c>
      <c r="F5287" s="317">
        <v>6469.5</v>
      </c>
      <c r="G5287" s="318">
        <v>40119</v>
      </c>
      <c r="H5287" s="318">
        <v>40169</v>
      </c>
      <c r="I5287" s="318">
        <v>49309</v>
      </c>
      <c r="J5287" s="315"/>
      <c r="K5287" s="315">
        <v>9055</v>
      </c>
      <c r="L5287" s="315" t="s">
        <v>780</v>
      </c>
      <c r="M5287" s="315" t="s">
        <v>781</v>
      </c>
      <c r="N5287" s="315" t="s">
        <v>755</v>
      </c>
      <c r="O5287" s="315"/>
      <c r="P5287" s="315"/>
      <c r="Q5287" s="315"/>
    </row>
    <row r="5288" spans="1:17">
      <c r="A5288" s="315" t="s">
        <v>755</v>
      </c>
      <c r="B5288" s="315" t="s">
        <v>2095</v>
      </c>
      <c r="C5288" s="315" t="s">
        <v>2096</v>
      </c>
      <c r="D5288" s="316">
        <v>8.3000000000000007</v>
      </c>
      <c r="E5288" s="317">
        <v>7513</v>
      </c>
      <c r="F5288" s="317">
        <v>2960.12</v>
      </c>
      <c r="G5288" s="318">
        <v>40246</v>
      </c>
      <c r="H5288" s="318">
        <v>41568</v>
      </c>
      <c r="I5288" s="318">
        <v>50770</v>
      </c>
      <c r="J5288" s="315"/>
      <c r="K5288" s="315">
        <v>1663</v>
      </c>
      <c r="L5288" s="315" t="s">
        <v>3910</v>
      </c>
      <c r="M5288" s="315" t="s">
        <v>761</v>
      </c>
      <c r="N5288" s="315" t="s">
        <v>755</v>
      </c>
      <c r="O5288" s="315"/>
      <c r="P5288" s="315"/>
      <c r="Q5288" s="315"/>
    </row>
    <row r="5289" spans="1:17">
      <c r="A5289" s="315" t="s">
        <v>750</v>
      </c>
      <c r="B5289" s="315" t="s">
        <v>2095</v>
      </c>
      <c r="C5289" s="315" t="s">
        <v>2098</v>
      </c>
      <c r="D5289" s="316">
        <v>8.3000000000000007</v>
      </c>
      <c r="E5289" s="317">
        <v>9277</v>
      </c>
      <c r="F5289" s="317">
        <v>5282.74</v>
      </c>
      <c r="G5289" s="318">
        <v>40387</v>
      </c>
      <c r="H5289" s="318">
        <v>40535</v>
      </c>
      <c r="I5289" s="318">
        <v>49674</v>
      </c>
      <c r="J5289" s="315"/>
      <c r="K5289" s="315">
        <v>5040</v>
      </c>
      <c r="L5289" s="315" t="s">
        <v>861</v>
      </c>
      <c r="M5289" s="315" t="s">
        <v>776</v>
      </c>
      <c r="N5289" s="315" t="s">
        <v>750</v>
      </c>
      <c r="O5289" s="315"/>
      <c r="P5289" s="315"/>
      <c r="Q5289" s="315"/>
    </row>
    <row r="5290" spans="1:17">
      <c r="A5290" s="315" t="s">
        <v>755</v>
      </c>
      <c r="B5290" s="315" t="s">
        <v>2095</v>
      </c>
      <c r="C5290" s="315" t="s">
        <v>2098</v>
      </c>
      <c r="D5290" s="316">
        <v>8.3000000000000007</v>
      </c>
      <c r="E5290" s="317">
        <v>7228</v>
      </c>
      <c r="F5290" s="317">
        <v>4445.2300000000005</v>
      </c>
      <c r="G5290" s="318">
        <v>40504</v>
      </c>
      <c r="H5290" s="318">
        <v>40511</v>
      </c>
      <c r="I5290" s="318">
        <v>49674</v>
      </c>
      <c r="J5290" s="315"/>
      <c r="K5290" s="315">
        <v>5612</v>
      </c>
      <c r="L5290" s="315" t="s">
        <v>3378</v>
      </c>
      <c r="M5290" s="315" t="s">
        <v>776</v>
      </c>
      <c r="N5290" s="315" t="s">
        <v>755</v>
      </c>
      <c r="O5290" s="315"/>
      <c r="P5290" s="315"/>
      <c r="Q5290" s="315"/>
    </row>
    <row r="5291" spans="1:17">
      <c r="A5291" s="315" t="s">
        <v>755</v>
      </c>
      <c r="B5291" s="315" t="s">
        <v>2095</v>
      </c>
      <c r="C5291" s="315" t="s">
        <v>2098</v>
      </c>
      <c r="D5291" s="316">
        <v>8.3000000000000007</v>
      </c>
      <c r="E5291" s="317">
        <v>11903</v>
      </c>
      <c r="F5291" s="317">
        <v>5749.14</v>
      </c>
      <c r="G5291" s="318">
        <v>40605</v>
      </c>
      <c r="H5291" s="318">
        <v>40662</v>
      </c>
      <c r="I5291" s="318">
        <v>50040</v>
      </c>
      <c r="J5291" s="315"/>
      <c r="K5291" s="315">
        <v>3942</v>
      </c>
      <c r="L5291" s="315" t="s">
        <v>3911</v>
      </c>
      <c r="M5291" s="315" t="s">
        <v>754</v>
      </c>
      <c r="N5291" s="315" t="s">
        <v>755</v>
      </c>
      <c r="O5291" s="315"/>
      <c r="P5291" s="315"/>
      <c r="Q5291" s="315"/>
    </row>
    <row r="5292" spans="1:17">
      <c r="A5292" s="315" t="s">
        <v>755</v>
      </c>
      <c r="B5292" s="315" t="s">
        <v>2095</v>
      </c>
      <c r="C5292" s="315" t="s">
        <v>2098</v>
      </c>
      <c r="D5292" s="316">
        <v>8.3000000000000007</v>
      </c>
      <c r="E5292" s="317">
        <v>9306</v>
      </c>
      <c r="F5292" s="317">
        <v>4494.7999999999993</v>
      </c>
      <c r="G5292" s="318">
        <v>40647</v>
      </c>
      <c r="H5292" s="318">
        <v>40680</v>
      </c>
      <c r="I5292" s="318">
        <v>50040</v>
      </c>
      <c r="J5292" s="315"/>
      <c r="K5292" s="315">
        <v>3127</v>
      </c>
      <c r="L5292" s="315" t="s">
        <v>3392</v>
      </c>
      <c r="M5292" s="315" t="s">
        <v>764</v>
      </c>
      <c r="N5292" s="315" t="s">
        <v>755</v>
      </c>
      <c r="O5292" s="315"/>
      <c r="P5292" s="315"/>
      <c r="Q5292" s="315"/>
    </row>
    <row r="5293" spans="1:17">
      <c r="A5293" s="315" t="s">
        <v>755</v>
      </c>
      <c r="B5293" s="315" t="s">
        <v>2095</v>
      </c>
      <c r="C5293" s="315" t="s">
        <v>2098</v>
      </c>
      <c r="D5293" s="316">
        <v>8.3000000000000007</v>
      </c>
      <c r="E5293" s="317">
        <v>9083</v>
      </c>
      <c r="F5293" s="317">
        <v>4387.09</v>
      </c>
      <c r="G5293" s="318">
        <v>40675</v>
      </c>
      <c r="H5293" s="318">
        <v>40781</v>
      </c>
      <c r="I5293" s="318">
        <v>50040</v>
      </c>
      <c r="J5293" s="315"/>
      <c r="K5293" s="315">
        <v>8887</v>
      </c>
      <c r="L5293" s="315" t="s">
        <v>2950</v>
      </c>
      <c r="M5293" s="315" t="s">
        <v>770</v>
      </c>
      <c r="N5293" s="315" t="s">
        <v>755</v>
      </c>
      <c r="O5293" s="315"/>
      <c r="P5293" s="315"/>
      <c r="Q5293" s="315"/>
    </row>
    <row r="5294" spans="1:17">
      <c r="A5294" s="315" t="s">
        <v>755</v>
      </c>
      <c r="B5294" s="315" t="s">
        <v>2095</v>
      </c>
      <c r="C5294" s="315" t="s">
        <v>2096</v>
      </c>
      <c r="D5294" s="316">
        <v>8.3000000000000007</v>
      </c>
      <c r="E5294" s="317">
        <v>11394</v>
      </c>
      <c r="F5294" s="317">
        <v>6745.25</v>
      </c>
      <c r="G5294" s="318">
        <v>40679</v>
      </c>
      <c r="H5294" s="318">
        <v>40742</v>
      </c>
      <c r="I5294" s="318">
        <v>50040</v>
      </c>
      <c r="J5294" s="315"/>
      <c r="K5294" s="315">
        <v>3226</v>
      </c>
      <c r="L5294" s="315" t="s">
        <v>3840</v>
      </c>
      <c r="M5294" s="315" t="s">
        <v>764</v>
      </c>
      <c r="N5294" s="315" t="s">
        <v>755</v>
      </c>
      <c r="O5294" s="315"/>
      <c r="P5294" s="315"/>
      <c r="Q5294" s="315"/>
    </row>
    <row r="5295" spans="1:17">
      <c r="A5295" s="315" t="s">
        <v>755</v>
      </c>
      <c r="B5295" s="315" t="s">
        <v>2095</v>
      </c>
      <c r="C5295" s="315" t="s">
        <v>2098</v>
      </c>
      <c r="D5295" s="316">
        <v>8.3000000000000007</v>
      </c>
      <c r="E5295" s="317">
        <v>9229.2300000000014</v>
      </c>
      <c r="F5295" s="317">
        <v>4457.7300000000005</v>
      </c>
      <c r="G5295" s="318">
        <v>40703</v>
      </c>
      <c r="H5295" s="318">
        <v>40823</v>
      </c>
      <c r="I5295" s="318">
        <v>50040</v>
      </c>
      <c r="J5295" s="315"/>
      <c r="K5295" s="315">
        <v>9450</v>
      </c>
      <c r="L5295" s="315" t="s">
        <v>2741</v>
      </c>
      <c r="M5295" s="315" t="s">
        <v>770</v>
      </c>
      <c r="N5295" s="315" t="s">
        <v>755</v>
      </c>
      <c r="O5295" s="315"/>
      <c r="P5295" s="315"/>
      <c r="Q5295" s="315"/>
    </row>
    <row r="5296" spans="1:17">
      <c r="A5296" s="315" t="s">
        <v>755</v>
      </c>
      <c r="B5296" s="315" t="s">
        <v>2095</v>
      </c>
      <c r="C5296" s="315" t="s">
        <v>2098</v>
      </c>
      <c r="D5296" s="316">
        <v>8.3000000000000007</v>
      </c>
      <c r="E5296" s="317">
        <v>7501.79</v>
      </c>
      <c r="F5296" s="317">
        <v>3623.3500000000004</v>
      </c>
      <c r="G5296" s="318">
        <v>40703</v>
      </c>
      <c r="H5296" s="318">
        <v>40830</v>
      </c>
      <c r="I5296" s="318">
        <v>50040</v>
      </c>
      <c r="J5296" s="315"/>
      <c r="K5296" s="315">
        <v>6020</v>
      </c>
      <c r="L5296" s="315" t="s">
        <v>1888</v>
      </c>
      <c r="M5296" s="315" t="s">
        <v>788</v>
      </c>
      <c r="N5296" s="315" t="s">
        <v>755</v>
      </c>
      <c r="O5296" s="315"/>
      <c r="P5296" s="315"/>
      <c r="Q5296" s="315"/>
    </row>
    <row r="5297" spans="1:17">
      <c r="A5297" s="315" t="s">
        <v>755</v>
      </c>
      <c r="B5297" s="315" t="s">
        <v>2095</v>
      </c>
      <c r="C5297" s="315" t="s">
        <v>2096</v>
      </c>
      <c r="D5297" s="316">
        <v>8.3000000000000007</v>
      </c>
      <c r="E5297" s="317">
        <v>6486</v>
      </c>
      <c r="F5297" s="317">
        <v>3839.71</v>
      </c>
      <c r="G5297" s="318">
        <v>40703</v>
      </c>
      <c r="H5297" s="318">
        <v>40823</v>
      </c>
      <c r="I5297" s="318">
        <v>50040</v>
      </c>
      <c r="J5297" s="315"/>
      <c r="K5297" s="315">
        <v>8630</v>
      </c>
      <c r="L5297" s="315" t="s">
        <v>1044</v>
      </c>
      <c r="M5297" s="315" t="s">
        <v>784</v>
      </c>
      <c r="N5297" s="315" t="s">
        <v>755</v>
      </c>
      <c r="O5297" s="315"/>
      <c r="P5297" s="315"/>
      <c r="Q5297" s="315"/>
    </row>
    <row r="5298" spans="1:17">
      <c r="A5298" s="315" t="s">
        <v>755</v>
      </c>
      <c r="B5298" s="315" t="s">
        <v>2095</v>
      </c>
      <c r="C5298" s="315" t="s">
        <v>2096</v>
      </c>
      <c r="D5298" s="316">
        <v>8.32</v>
      </c>
      <c r="E5298" s="317">
        <v>8560</v>
      </c>
      <c r="F5298" s="317">
        <v>5067.5200000000004</v>
      </c>
      <c r="G5298" s="318">
        <v>40708</v>
      </c>
      <c r="H5298" s="318">
        <v>40784</v>
      </c>
      <c r="I5298" s="318">
        <v>50040</v>
      </c>
      <c r="J5298" s="315"/>
      <c r="K5298" s="315">
        <v>3283</v>
      </c>
      <c r="L5298" s="315" t="s">
        <v>2493</v>
      </c>
      <c r="M5298" s="315" t="s">
        <v>764</v>
      </c>
      <c r="N5298" s="315" t="s">
        <v>755</v>
      </c>
      <c r="O5298" s="315"/>
      <c r="P5298" s="315"/>
      <c r="Q5298" s="315"/>
    </row>
    <row r="5299" spans="1:17">
      <c r="A5299" s="315" t="s">
        <v>755</v>
      </c>
      <c r="B5299" s="315" t="s">
        <v>2095</v>
      </c>
      <c r="C5299" s="315" t="s">
        <v>2098</v>
      </c>
      <c r="D5299" s="316">
        <v>8.32</v>
      </c>
      <c r="E5299" s="317">
        <v>8284.75</v>
      </c>
      <c r="F5299" s="317">
        <v>4001.54</v>
      </c>
      <c r="G5299" s="318">
        <v>40736</v>
      </c>
      <c r="H5299" s="318">
        <v>40837</v>
      </c>
      <c r="I5299" s="318">
        <v>50040</v>
      </c>
      <c r="J5299" s="315"/>
      <c r="K5299" s="315">
        <v>4515</v>
      </c>
      <c r="L5299" s="315" t="s">
        <v>2361</v>
      </c>
      <c r="M5299" s="315" t="s">
        <v>1296</v>
      </c>
      <c r="N5299" s="315" t="s">
        <v>755</v>
      </c>
      <c r="O5299" s="315"/>
      <c r="P5299" s="315"/>
      <c r="Q5299" s="315"/>
    </row>
    <row r="5300" spans="1:17">
      <c r="A5300" s="315" t="s">
        <v>755</v>
      </c>
      <c r="B5300" s="315" t="s">
        <v>2095</v>
      </c>
      <c r="C5300" s="315" t="s">
        <v>2096</v>
      </c>
      <c r="D5300" s="316">
        <v>8.32</v>
      </c>
      <c r="E5300" s="317">
        <v>9095</v>
      </c>
      <c r="F5300" s="317">
        <v>5384.2400000000007</v>
      </c>
      <c r="G5300" s="318">
        <v>40737</v>
      </c>
      <c r="H5300" s="318">
        <v>40801</v>
      </c>
      <c r="I5300" s="318">
        <v>50040</v>
      </c>
      <c r="J5300" s="315"/>
      <c r="K5300" s="315">
        <v>3303</v>
      </c>
      <c r="L5300" s="315" t="s">
        <v>2263</v>
      </c>
      <c r="M5300" s="315" t="s">
        <v>764</v>
      </c>
      <c r="N5300" s="315" t="s">
        <v>755</v>
      </c>
      <c r="O5300" s="315"/>
      <c r="P5300" s="315"/>
      <c r="Q5300" s="315"/>
    </row>
    <row r="5301" spans="1:17">
      <c r="A5301" s="315" t="s">
        <v>755</v>
      </c>
      <c r="B5301" s="315" t="s">
        <v>2095</v>
      </c>
      <c r="C5301" s="315" t="s">
        <v>2098</v>
      </c>
      <c r="D5301" s="316">
        <v>8.32</v>
      </c>
      <c r="E5301" s="317">
        <v>8332</v>
      </c>
      <c r="F5301" s="317">
        <v>2199.6499999999996</v>
      </c>
      <c r="G5301" s="318">
        <v>40767</v>
      </c>
      <c r="H5301" s="318">
        <v>41746</v>
      </c>
      <c r="I5301" s="318">
        <v>49309</v>
      </c>
      <c r="J5301" s="315"/>
      <c r="K5301" s="315">
        <v>6354</v>
      </c>
      <c r="L5301" s="315" t="s">
        <v>3912</v>
      </c>
      <c r="M5301" s="315" t="s">
        <v>788</v>
      </c>
      <c r="N5301" s="315" t="s">
        <v>755</v>
      </c>
      <c r="O5301" s="315"/>
      <c r="P5301" s="315"/>
      <c r="Q5301" s="315"/>
    </row>
    <row r="5302" spans="1:17">
      <c r="A5302" s="315" t="s">
        <v>755</v>
      </c>
      <c r="B5302" s="315" t="s">
        <v>2095</v>
      </c>
      <c r="C5302" s="315" t="s">
        <v>2098</v>
      </c>
      <c r="D5302" s="316">
        <v>8.33</v>
      </c>
      <c r="E5302" s="317">
        <v>7248</v>
      </c>
      <c r="F5302" s="317">
        <v>4457.5300000000007</v>
      </c>
      <c r="G5302" s="318">
        <v>40473</v>
      </c>
      <c r="H5302" s="318">
        <v>40527</v>
      </c>
      <c r="I5302" s="318">
        <v>49674</v>
      </c>
      <c r="J5302" s="315"/>
      <c r="K5302" s="315">
        <v>8832</v>
      </c>
      <c r="L5302" s="315" t="s">
        <v>2570</v>
      </c>
      <c r="M5302" s="315" t="s">
        <v>1388</v>
      </c>
      <c r="N5302" s="315" t="s">
        <v>755</v>
      </c>
      <c r="O5302" s="315"/>
      <c r="P5302" s="315"/>
      <c r="Q5302" s="315"/>
    </row>
    <row r="5303" spans="1:17">
      <c r="A5303" s="315" t="s">
        <v>755</v>
      </c>
      <c r="B5303" s="315" t="s">
        <v>2095</v>
      </c>
      <c r="C5303" s="315" t="s">
        <v>2098</v>
      </c>
      <c r="D5303" s="316">
        <v>8.33</v>
      </c>
      <c r="E5303" s="317">
        <v>8576</v>
      </c>
      <c r="F5303" s="317">
        <v>4142.21</v>
      </c>
      <c r="G5303" s="318">
        <v>40694</v>
      </c>
      <c r="H5303" s="318">
        <v>40729</v>
      </c>
      <c r="I5303" s="318">
        <v>50040</v>
      </c>
      <c r="J5303" s="315"/>
      <c r="K5303" s="315">
        <v>4571</v>
      </c>
      <c r="L5303" s="315" t="s">
        <v>3726</v>
      </c>
      <c r="M5303" s="315" t="s">
        <v>1296</v>
      </c>
      <c r="N5303" s="315" t="s">
        <v>755</v>
      </c>
      <c r="O5303" s="315"/>
      <c r="P5303" s="315"/>
      <c r="Q5303" s="315"/>
    </row>
    <row r="5304" spans="1:17">
      <c r="A5304" s="315" t="s">
        <v>755</v>
      </c>
      <c r="B5304" s="315" t="s">
        <v>2095</v>
      </c>
      <c r="C5304" s="315" t="s">
        <v>2098</v>
      </c>
      <c r="D5304" s="316">
        <v>8.33</v>
      </c>
      <c r="E5304" s="317">
        <v>8264.01</v>
      </c>
      <c r="F5304" s="317">
        <v>3991.52</v>
      </c>
      <c r="G5304" s="318">
        <v>40708</v>
      </c>
      <c r="H5304" s="318">
        <v>40773</v>
      </c>
      <c r="I5304" s="318">
        <v>50040</v>
      </c>
      <c r="J5304" s="315"/>
      <c r="K5304" s="315">
        <v>8197</v>
      </c>
      <c r="L5304" s="315" t="s">
        <v>3445</v>
      </c>
      <c r="M5304" s="315" t="s">
        <v>784</v>
      </c>
      <c r="N5304" s="315" t="s">
        <v>755</v>
      </c>
      <c r="O5304" s="315"/>
      <c r="P5304" s="315"/>
      <c r="Q5304" s="315"/>
    </row>
    <row r="5305" spans="1:17">
      <c r="A5305" s="315" t="s">
        <v>755</v>
      </c>
      <c r="B5305" s="315" t="s">
        <v>2095</v>
      </c>
      <c r="C5305" s="315" t="s">
        <v>2098</v>
      </c>
      <c r="D5305" s="316">
        <v>8.33</v>
      </c>
      <c r="E5305" s="317">
        <v>8344.32</v>
      </c>
      <c r="F5305" s="317">
        <v>4030.31</v>
      </c>
      <c r="G5305" s="318">
        <v>40747</v>
      </c>
      <c r="H5305" s="318">
        <v>40801</v>
      </c>
      <c r="I5305" s="318">
        <v>50040</v>
      </c>
      <c r="J5305" s="315"/>
      <c r="K5305" s="315">
        <v>5056</v>
      </c>
      <c r="L5305" s="315" t="s">
        <v>3913</v>
      </c>
      <c r="M5305" s="315" t="s">
        <v>776</v>
      </c>
      <c r="N5305" s="315" t="s">
        <v>755</v>
      </c>
      <c r="O5305" s="315"/>
      <c r="P5305" s="315"/>
      <c r="Q5305" s="315"/>
    </row>
    <row r="5306" spans="1:17">
      <c r="A5306" s="315" t="s">
        <v>755</v>
      </c>
      <c r="B5306" s="315" t="s">
        <v>2095</v>
      </c>
      <c r="C5306" s="315" t="s">
        <v>2096</v>
      </c>
      <c r="D5306" s="316">
        <v>8.33</v>
      </c>
      <c r="E5306" s="317">
        <v>7777</v>
      </c>
      <c r="F5306" s="317">
        <v>4603.9799999999996</v>
      </c>
      <c r="G5306" s="318">
        <v>40749</v>
      </c>
      <c r="H5306" s="318">
        <v>40851</v>
      </c>
      <c r="I5306" s="318">
        <v>50040</v>
      </c>
      <c r="J5306" s="315"/>
      <c r="K5306" s="315">
        <v>4436</v>
      </c>
      <c r="L5306" s="315" t="s">
        <v>2361</v>
      </c>
      <c r="M5306" s="315" t="s">
        <v>1484</v>
      </c>
      <c r="N5306" s="315" t="s">
        <v>755</v>
      </c>
      <c r="O5306" s="315"/>
      <c r="P5306" s="315"/>
      <c r="Q5306" s="315"/>
    </row>
    <row r="5307" spans="1:17">
      <c r="A5307" s="315" t="s">
        <v>755</v>
      </c>
      <c r="B5307" s="315" t="s">
        <v>2095</v>
      </c>
      <c r="C5307" s="315" t="s">
        <v>2098</v>
      </c>
      <c r="D5307" s="316">
        <v>8.33</v>
      </c>
      <c r="E5307" s="317">
        <v>7716</v>
      </c>
      <c r="F5307" s="317">
        <v>3726.83</v>
      </c>
      <c r="G5307" s="318">
        <v>40760</v>
      </c>
      <c r="H5307" s="318">
        <v>40773</v>
      </c>
      <c r="I5307" s="318">
        <v>50040</v>
      </c>
      <c r="J5307" s="315"/>
      <c r="K5307" s="315">
        <v>8197</v>
      </c>
      <c r="L5307" s="315" t="s">
        <v>3445</v>
      </c>
      <c r="M5307" s="315" t="s">
        <v>784</v>
      </c>
      <c r="N5307" s="315" t="s">
        <v>755</v>
      </c>
      <c r="O5307" s="315"/>
      <c r="P5307" s="315"/>
      <c r="Q5307" s="315"/>
    </row>
    <row r="5308" spans="1:17">
      <c r="A5308" s="315" t="s">
        <v>755</v>
      </c>
      <c r="B5308" s="315" t="s">
        <v>2095</v>
      </c>
      <c r="C5308" s="315" t="s">
        <v>2096</v>
      </c>
      <c r="D5308" s="316">
        <v>8.33</v>
      </c>
      <c r="E5308" s="317">
        <v>4372</v>
      </c>
      <c r="F5308" s="317">
        <v>2133.5299999999997</v>
      </c>
      <c r="G5308" s="318">
        <v>40812</v>
      </c>
      <c r="H5308" s="318">
        <v>41155</v>
      </c>
      <c r="I5308" s="318">
        <v>50405</v>
      </c>
      <c r="J5308" s="315"/>
      <c r="K5308" s="315">
        <v>2900</v>
      </c>
      <c r="L5308" s="315" t="s">
        <v>1841</v>
      </c>
      <c r="M5308" s="315" t="s">
        <v>1431</v>
      </c>
      <c r="N5308" s="315" t="s">
        <v>755</v>
      </c>
      <c r="O5308" s="315"/>
      <c r="P5308" s="315"/>
      <c r="Q5308" s="315"/>
    </row>
    <row r="5309" spans="1:17">
      <c r="A5309" s="315" t="s">
        <v>755</v>
      </c>
      <c r="B5309" s="315" t="s">
        <v>2095</v>
      </c>
      <c r="C5309" s="315" t="s">
        <v>2098</v>
      </c>
      <c r="D5309" s="316">
        <v>8.33</v>
      </c>
      <c r="E5309" s="317">
        <v>2415</v>
      </c>
      <c r="F5309" s="317">
        <v>1166.44</v>
      </c>
      <c r="G5309" s="318">
        <v>40815</v>
      </c>
      <c r="H5309" s="318">
        <v>40878</v>
      </c>
      <c r="I5309" s="318">
        <v>50040</v>
      </c>
      <c r="J5309" s="315"/>
      <c r="K5309" s="315">
        <v>6017</v>
      </c>
      <c r="L5309" s="315" t="s">
        <v>849</v>
      </c>
      <c r="M5309" s="315" t="s">
        <v>788</v>
      </c>
      <c r="N5309" s="315" t="s">
        <v>755</v>
      </c>
      <c r="O5309" s="315"/>
      <c r="P5309" s="315"/>
      <c r="Q5309" s="315"/>
    </row>
    <row r="5310" spans="1:17">
      <c r="A5310" s="315" t="s">
        <v>755</v>
      </c>
      <c r="B5310" s="315" t="s">
        <v>2095</v>
      </c>
      <c r="C5310" s="315" t="s">
        <v>2098</v>
      </c>
      <c r="D5310" s="316">
        <v>8.33</v>
      </c>
      <c r="E5310" s="317">
        <v>2080</v>
      </c>
      <c r="F5310" s="317">
        <v>829.92</v>
      </c>
      <c r="G5310" s="318">
        <v>40816</v>
      </c>
      <c r="H5310" s="318">
        <v>40969</v>
      </c>
      <c r="I5310" s="318">
        <v>50405</v>
      </c>
      <c r="J5310" s="315"/>
      <c r="K5310" s="315">
        <v>5037</v>
      </c>
      <c r="L5310" s="315" t="s">
        <v>2971</v>
      </c>
      <c r="M5310" s="315" t="s">
        <v>776</v>
      </c>
      <c r="N5310" s="315" t="s">
        <v>755</v>
      </c>
      <c r="O5310" s="315"/>
      <c r="P5310" s="315"/>
      <c r="Q5310" s="315"/>
    </row>
    <row r="5311" spans="1:17">
      <c r="A5311" s="315" t="s">
        <v>755</v>
      </c>
      <c r="B5311" s="315" t="s">
        <v>2095</v>
      </c>
      <c r="C5311" s="315" t="s">
        <v>2096</v>
      </c>
      <c r="D5311" s="316">
        <v>8.36</v>
      </c>
      <c r="E5311" s="317">
        <v>8749</v>
      </c>
      <c r="F5311" s="317">
        <v>5179.41</v>
      </c>
      <c r="G5311" s="318">
        <v>40469</v>
      </c>
      <c r="H5311" s="318">
        <v>40747</v>
      </c>
      <c r="I5311" s="318">
        <v>50040</v>
      </c>
      <c r="J5311" s="315"/>
      <c r="K5311" s="315">
        <v>3700</v>
      </c>
      <c r="L5311" s="315" t="s">
        <v>1972</v>
      </c>
      <c r="M5311" s="315" t="s">
        <v>764</v>
      </c>
      <c r="N5311" s="315" t="s">
        <v>755</v>
      </c>
      <c r="O5311" s="315"/>
      <c r="P5311" s="315"/>
      <c r="Q5311" s="315"/>
    </row>
    <row r="5312" spans="1:17">
      <c r="A5312" s="315" t="s">
        <v>755</v>
      </c>
      <c r="B5312" s="315" t="s">
        <v>2095</v>
      </c>
      <c r="C5312" s="315" t="s">
        <v>2098</v>
      </c>
      <c r="D5312" s="316">
        <v>8.36</v>
      </c>
      <c r="E5312" s="317">
        <v>7712</v>
      </c>
      <c r="F5312" s="317">
        <v>3724.9</v>
      </c>
      <c r="G5312" s="318">
        <v>40715</v>
      </c>
      <c r="H5312" s="318">
        <v>40798</v>
      </c>
      <c r="I5312" s="318">
        <v>50040</v>
      </c>
      <c r="J5312" s="315"/>
      <c r="K5312" s="315">
        <v>4658</v>
      </c>
      <c r="L5312" s="315" t="s">
        <v>3278</v>
      </c>
      <c r="M5312" s="315" t="s">
        <v>1296</v>
      </c>
      <c r="N5312" s="315" t="s">
        <v>755</v>
      </c>
      <c r="O5312" s="315"/>
      <c r="P5312" s="315"/>
      <c r="Q5312" s="315"/>
    </row>
    <row r="5313" spans="1:17">
      <c r="A5313" s="315" t="s">
        <v>755</v>
      </c>
      <c r="B5313" s="315" t="s">
        <v>2095</v>
      </c>
      <c r="C5313" s="315" t="s">
        <v>2098</v>
      </c>
      <c r="D5313" s="316">
        <v>8.36</v>
      </c>
      <c r="E5313" s="317">
        <v>8598</v>
      </c>
      <c r="F5313" s="317">
        <v>4152.83</v>
      </c>
      <c r="G5313" s="318">
        <v>40795</v>
      </c>
      <c r="H5313" s="318">
        <v>40876</v>
      </c>
      <c r="I5313" s="318">
        <v>50040</v>
      </c>
      <c r="J5313" s="315"/>
      <c r="K5313" s="315">
        <v>4853</v>
      </c>
      <c r="L5313" s="315" t="s">
        <v>3914</v>
      </c>
      <c r="M5313" s="315" t="s">
        <v>776</v>
      </c>
      <c r="N5313" s="315" t="s">
        <v>755</v>
      </c>
      <c r="O5313" s="315"/>
      <c r="P5313" s="315"/>
      <c r="Q5313" s="315"/>
    </row>
    <row r="5314" spans="1:17">
      <c r="A5314" s="315" t="s">
        <v>755</v>
      </c>
      <c r="B5314" s="315" t="s">
        <v>2095</v>
      </c>
      <c r="C5314" s="315" t="s">
        <v>2098</v>
      </c>
      <c r="D5314" s="316">
        <v>8.36</v>
      </c>
      <c r="E5314" s="317">
        <v>7592.7599999999993</v>
      </c>
      <c r="F5314" s="317">
        <v>3667.3</v>
      </c>
      <c r="G5314" s="318">
        <v>40798</v>
      </c>
      <c r="H5314" s="318">
        <v>40837</v>
      </c>
      <c r="I5314" s="318">
        <v>50040</v>
      </c>
      <c r="J5314" s="315"/>
      <c r="K5314" s="315">
        <v>9470</v>
      </c>
      <c r="L5314" s="315" t="s">
        <v>919</v>
      </c>
      <c r="M5314" s="315" t="s">
        <v>770</v>
      </c>
      <c r="N5314" s="315" t="s">
        <v>755</v>
      </c>
      <c r="O5314" s="315"/>
      <c r="P5314" s="315"/>
      <c r="Q5314" s="315"/>
    </row>
    <row r="5315" spans="1:17">
      <c r="A5315" s="315" t="s">
        <v>750</v>
      </c>
      <c r="B5315" s="315" t="s">
        <v>2095</v>
      </c>
      <c r="C5315" s="315" t="s">
        <v>2098</v>
      </c>
      <c r="D5315" s="316">
        <v>8.36</v>
      </c>
      <c r="E5315" s="317">
        <v>4332.0599999999995</v>
      </c>
      <c r="F5315" s="317">
        <v>2092.3900000000003</v>
      </c>
      <c r="G5315" s="318">
        <v>40816</v>
      </c>
      <c r="H5315" s="318">
        <v>40878</v>
      </c>
      <c r="I5315" s="318">
        <v>50040</v>
      </c>
      <c r="J5315" s="315"/>
      <c r="K5315" s="315">
        <v>9470</v>
      </c>
      <c r="L5315" s="315" t="s">
        <v>919</v>
      </c>
      <c r="M5315" s="315" t="s">
        <v>770</v>
      </c>
      <c r="N5315" s="315" t="s">
        <v>750</v>
      </c>
      <c r="O5315" s="315"/>
      <c r="P5315" s="315"/>
      <c r="Q5315" s="315"/>
    </row>
    <row r="5316" spans="1:17">
      <c r="A5316" s="315" t="s">
        <v>755</v>
      </c>
      <c r="B5316" s="315" t="s">
        <v>2095</v>
      </c>
      <c r="C5316" s="315" t="s">
        <v>2098</v>
      </c>
      <c r="D5316" s="316">
        <v>8.3699999999999992</v>
      </c>
      <c r="E5316" s="317">
        <v>7136</v>
      </c>
      <c r="F5316" s="317">
        <v>2005.21</v>
      </c>
      <c r="G5316" s="318">
        <v>40164</v>
      </c>
      <c r="H5316" s="318">
        <v>42265</v>
      </c>
      <c r="I5316" s="318">
        <v>51501</v>
      </c>
      <c r="J5316" s="315"/>
      <c r="K5316" s="315">
        <v>3645</v>
      </c>
      <c r="L5316" s="315" t="s">
        <v>2580</v>
      </c>
      <c r="M5316" s="315" t="s">
        <v>764</v>
      </c>
      <c r="N5316" s="315" t="s">
        <v>755</v>
      </c>
      <c r="O5316" s="315"/>
      <c r="P5316" s="315"/>
      <c r="Q5316" s="315"/>
    </row>
    <row r="5317" spans="1:17">
      <c r="A5317" s="315" t="s">
        <v>755</v>
      </c>
      <c r="B5317" s="315" t="s">
        <v>2095</v>
      </c>
      <c r="C5317" s="315" t="s">
        <v>2098</v>
      </c>
      <c r="D5317" s="316">
        <v>8.3699999999999992</v>
      </c>
      <c r="E5317" s="317">
        <v>8461</v>
      </c>
      <c r="F5317" s="317">
        <v>2809.05</v>
      </c>
      <c r="G5317" s="318">
        <v>40752</v>
      </c>
      <c r="H5317" s="318">
        <v>41501</v>
      </c>
      <c r="I5317" s="318">
        <v>50770</v>
      </c>
      <c r="J5317" s="315"/>
      <c r="K5317" s="315">
        <v>4469</v>
      </c>
      <c r="L5317" s="315" t="s">
        <v>3268</v>
      </c>
      <c r="M5317" s="315" t="s">
        <v>1484</v>
      </c>
      <c r="N5317" s="315" t="s">
        <v>755</v>
      </c>
      <c r="O5317" s="315"/>
      <c r="P5317" s="315"/>
      <c r="Q5317" s="315"/>
    </row>
    <row r="5318" spans="1:17">
      <c r="A5318" s="315" t="s">
        <v>755</v>
      </c>
      <c r="B5318" s="315" t="s">
        <v>2095</v>
      </c>
      <c r="C5318" s="315" t="s">
        <v>2098</v>
      </c>
      <c r="D5318" s="316">
        <v>8.39</v>
      </c>
      <c r="E5318" s="317">
        <v>7118</v>
      </c>
      <c r="F5318" s="317">
        <v>3437.99</v>
      </c>
      <c r="G5318" s="318">
        <v>40805</v>
      </c>
      <c r="H5318" s="318">
        <v>40841</v>
      </c>
      <c r="I5318" s="318">
        <v>50040</v>
      </c>
      <c r="J5318" s="315"/>
      <c r="K5318" s="315">
        <v>3235</v>
      </c>
      <c r="L5318" s="315" t="s">
        <v>3199</v>
      </c>
      <c r="M5318" s="315" t="s">
        <v>764</v>
      </c>
      <c r="N5318" s="315" t="s">
        <v>755</v>
      </c>
      <c r="O5318" s="315"/>
      <c r="P5318" s="315"/>
      <c r="Q5318" s="315"/>
    </row>
    <row r="5319" spans="1:17">
      <c r="A5319" s="315" t="s">
        <v>755</v>
      </c>
      <c r="B5319" s="315" t="s">
        <v>2095</v>
      </c>
      <c r="C5319" s="315" t="s">
        <v>2098</v>
      </c>
      <c r="D5319" s="316">
        <v>8.39</v>
      </c>
      <c r="E5319" s="317">
        <v>428</v>
      </c>
      <c r="F5319" s="317">
        <v>170.77</v>
      </c>
      <c r="G5319" s="318">
        <v>40822</v>
      </c>
      <c r="H5319" s="318">
        <v>41068</v>
      </c>
      <c r="I5319" s="318">
        <v>50405</v>
      </c>
      <c r="J5319" s="315"/>
      <c r="K5319" s="315">
        <v>8634</v>
      </c>
      <c r="L5319" s="315" t="s">
        <v>2302</v>
      </c>
      <c r="M5319" s="315" t="s">
        <v>784</v>
      </c>
      <c r="N5319" s="315" t="s">
        <v>755</v>
      </c>
      <c r="O5319" s="315"/>
      <c r="P5319" s="315"/>
      <c r="Q5319" s="315"/>
    </row>
    <row r="5320" spans="1:17">
      <c r="A5320" s="315" t="s">
        <v>755</v>
      </c>
      <c r="B5320" s="315" t="s">
        <v>2095</v>
      </c>
      <c r="C5320" s="315" t="s">
        <v>2098</v>
      </c>
      <c r="D5320" s="316">
        <v>8.39</v>
      </c>
      <c r="E5320" s="317">
        <v>3221.9</v>
      </c>
      <c r="F5320" s="317">
        <v>1556.18</v>
      </c>
      <c r="G5320" s="318">
        <v>40850</v>
      </c>
      <c r="H5320" s="318">
        <v>40899</v>
      </c>
      <c r="I5320" s="318">
        <v>50040</v>
      </c>
      <c r="J5320" s="315"/>
      <c r="K5320" s="315">
        <v>4127</v>
      </c>
      <c r="L5320" s="315" t="s">
        <v>1782</v>
      </c>
      <c r="M5320" s="315" t="s">
        <v>1484</v>
      </c>
      <c r="N5320" s="315" t="s">
        <v>755</v>
      </c>
      <c r="O5320" s="315"/>
      <c r="P5320" s="315"/>
      <c r="Q5320" s="315"/>
    </row>
    <row r="5321" spans="1:17">
      <c r="A5321" s="315" t="s">
        <v>750</v>
      </c>
      <c r="B5321" s="315" t="s">
        <v>2095</v>
      </c>
      <c r="C5321" s="315" t="s">
        <v>2098</v>
      </c>
      <c r="D5321" s="316">
        <v>8.4</v>
      </c>
      <c r="E5321" s="317">
        <v>7934</v>
      </c>
      <c r="F5321" s="317">
        <v>5509.72</v>
      </c>
      <c r="G5321" s="318">
        <v>39570</v>
      </c>
      <c r="H5321" s="318">
        <v>39626</v>
      </c>
      <c r="I5321" s="318">
        <v>48944</v>
      </c>
      <c r="J5321" s="315"/>
      <c r="K5321" s="315">
        <v>3753</v>
      </c>
      <c r="L5321" s="315" t="s">
        <v>3915</v>
      </c>
      <c r="M5321" s="315" t="s">
        <v>764</v>
      </c>
      <c r="N5321" s="315" t="s">
        <v>750</v>
      </c>
      <c r="O5321" s="315"/>
      <c r="P5321" s="315"/>
      <c r="Q5321" s="315"/>
    </row>
    <row r="5322" spans="1:17">
      <c r="A5322" s="315" t="s">
        <v>750</v>
      </c>
      <c r="B5322" s="315" t="s">
        <v>2095</v>
      </c>
      <c r="C5322" s="315" t="s">
        <v>2098</v>
      </c>
      <c r="D5322" s="316">
        <v>8.4</v>
      </c>
      <c r="E5322" s="317">
        <v>7790</v>
      </c>
      <c r="F5322" s="317">
        <v>5409.7199999999993</v>
      </c>
      <c r="G5322" s="318">
        <v>39570</v>
      </c>
      <c r="H5322" s="318">
        <v>39934</v>
      </c>
      <c r="I5322" s="318">
        <v>49309</v>
      </c>
      <c r="J5322" s="315"/>
      <c r="K5322" s="315">
        <v>9050</v>
      </c>
      <c r="L5322" s="315" t="s">
        <v>1023</v>
      </c>
      <c r="M5322" s="315" t="s">
        <v>1024</v>
      </c>
      <c r="N5322" s="315" t="s">
        <v>750</v>
      </c>
      <c r="O5322" s="315"/>
      <c r="P5322" s="315"/>
      <c r="Q5322" s="315"/>
    </row>
    <row r="5323" spans="1:17">
      <c r="A5323" s="315" t="s">
        <v>755</v>
      </c>
      <c r="B5323" s="315" t="s">
        <v>2095</v>
      </c>
      <c r="C5323" s="315" t="s">
        <v>2096</v>
      </c>
      <c r="D5323" s="316">
        <v>8.4</v>
      </c>
      <c r="E5323" s="317">
        <v>9429</v>
      </c>
      <c r="F5323" s="317">
        <v>5581.9800000000005</v>
      </c>
      <c r="G5323" s="318">
        <v>39570</v>
      </c>
      <c r="H5323" s="318">
        <v>40835</v>
      </c>
      <c r="I5323" s="318">
        <v>50040</v>
      </c>
      <c r="J5323" s="315"/>
      <c r="K5323" s="315">
        <v>7023</v>
      </c>
      <c r="L5323" s="315" t="s">
        <v>3299</v>
      </c>
      <c r="M5323" s="315" t="s">
        <v>966</v>
      </c>
      <c r="N5323" s="315" t="s">
        <v>755</v>
      </c>
      <c r="O5323" s="315"/>
      <c r="P5323" s="315"/>
      <c r="Q5323" s="315"/>
    </row>
    <row r="5324" spans="1:17">
      <c r="A5324" s="315" t="s">
        <v>755</v>
      </c>
      <c r="B5324" s="315" t="s">
        <v>2095</v>
      </c>
      <c r="C5324" s="315" t="s">
        <v>2098</v>
      </c>
      <c r="D5324" s="316">
        <v>8.4</v>
      </c>
      <c r="E5324" s="317">
        <v>7913</v>
      </c>
      <c r="F5324" s="317">
        <v>5934.75</v>
      </c>
      <c r="G5324" s="318">
        <v>39570</v>
      </c>
      <c r="H5324" s="318">
        <v>39693</v>
      </c>
      <c r="I5324" s="318">
        <v>48914</v>
      </c>
      <c r="J5324" s="315"/>
      <c r="K5324" s="315">
        <v>6300</v>
      </c>
      <c r="L5324" s="315" t="s">
        <v>327</v>
      </c>
      <c r="M5324" s="315" t="s">
        <v>1712</v>
      </c>
      <c r="N5324" s="315" t="s">
        <v>755</v>
      </c>
      <c r="O5324" s="315"/>
      <c r="P5324" s="315"/>
      <c r="Q5324" s="315"/>
    </row>
    <row r="5325" spans="1:17">
      <c r="A5325" s="315" t="s">
        <v>755</v>
      </c>
      <c r="B5325" s="315" t="s">
        <v>2095</v>
      </c>
      <c r="C5325" s="315" t="s">
        <v>2096</v>
      </c>
      <c r="D5325" s="316">
        <v>8.4</v>
      </c>
      <c r="E5325" s="317">
        <v>8108</v>
      </c>
      <c r="F5325" s="317">
        <v>7297.2000000000007</v>
      </c>
      <c r="G5325" s="318">
        <v>39570</v>
      </c>
      <c r="H5325" s="318">
        <v>40123</v>
      </c>
      <c r="I5325" s="318">
        <v>49309</v>
      </c>
      <c r="J5325" s="315"/>
      <c r="K5325" s="315">
        <v>8706</v>
      </c>
      <c r="L5325" s="315" t="s">
        <v>3058</v>
      </c>
      <c r="M5325" s="315" t="s">
        <v>784</v>
      </c>
      <c r="N5325" s="315" t="s">
        <v>755</v>
      </c>
      <c r="O5325" s="315"/>
      <c r="P5325" s="315"/>
      <c r="Q5325" s="315"/>
    </row>
    <row r="5326" spans="1:17">
      <c r="A5326" s="315" t="s">
        <v>750</v>
      </c>
      <c r="B5326" s="315" t="s">
        <v>2095</v>
      </c>
      <c r="C5326" s="315" t="s">
        <v>2098</v>
      </c>
      <c r="D5326" s="316">
        <v>8.4</v>
      </c>
      <c r="E5326" s="317">
        <v>8227.52</v>
      </c>
      <c r="F5326" s="317">
        <v>6170.6599999999989</v>
      </c>
      <c r="G5326" s="318">
        <v>39569</v>
      </c>
      <c r="H5326" s="318">
        <v>39609</v>
      </c>
      <c r="I5326" s="318">
        <v>48914</v>
      </c>
      <c r="J5326" s="315"/>
      <c r="K5326" s="315">
        <v>4102</v>
      </c>
      <c r="L5326" s="315" t="s">
        <v>2471</v>
      </c>
      <c r="M5326" s="315" t="s">
        <v>1484</v>
      </c>
      <c r="N5326" s="315" t="s">
        <v>750</v>
      </c>
      <c r="O5326" s="315"/>
      <c r="P5326" s="315"/>
      <c r="Q5326" s="315"/>
    </row>
    <row r="5327" spans="1:17">
      <c r="A5327" s="315" t="s">
        <v>755</v>
      </c>
      <c r="B5327" s="315" t="s">
        <v>2095</v>
      </c>
      <c r="C5327" s="315" t="s">
        <v>2098</v>
      </c>
      <c r="D5327" s="316">
        <v>8.4</v>
      </c>
      <c r="E5327" s="317">
        <v>9556</v>
      </c>
      <c r="F5327" s="317">
        <v>7167</v>
      </c>
      <c r="G5327" s="318">
        <v>39582</v>
      </c>
      <c r="H5327" s="318">
        <v>39608</v>
      </c>
      <c r="I5327" s="318">
        <v>48914</v>
      </c>
      <c r="J5327" s="315"/>
      <c r="K5327" s="315">
        <v>1616</v>
      </c>
      <c r="L5327" s="315" t="s">
        <v>2364</v>
      </c>
      <c r="M5327" s="315" t="s">
        <v>761</v>
      </c>
      <c r="N5327" s="315" t="s">
        <v>755</v>
      </c>
      <c r="O5327" s="315"/>
      <c r="P5327" s="315"/>
      <c r="Q5327" s="315"/>
    </row>
    <row r="5328" spans="1:17">
      <c r="A5328" s="315" t="s">
        <v>755</v>
      </c>
      <c r="B5328" s="315" t="s">
        <v>2095</v>
      </c>
      <c r="C5328" s="315" t="s">
        <v>2096</v>
      </c>
      <c r="D5328" s="316">
        <v>8.4</v>
      </c>
      <c r="E5328" s="317">
        <v>6495</v>
      </c>
      <c r="F5328" s="317">
        <v>5845.4999999999991</v>
      </c>
      <c r="G5328" s="318">
        <v>39570</v>
      </c>
      <c r="H5328" s="318">
        <v>39567</v>
      </c>
      <c r="I5328" s="318">
        <v>48944</v>
      </c>
      <c r="J5328" s="315"/>
      <c r="K5328" s="315">
        <v>1643</v>
      </c>
      <c r="L5328" s="315" t="s">
        <v>3916</v>
      </c>
      <c r="M5328" s="315" t="s">
        <v>761</v>
      </c>
      <c r="N5328" s="315" t="s">
        <v>755</v>
      </c>
      <c r="O5328" s="315"/>
      <c r="P5328" s="315"/>
      <c r="Q5328" s="315"/>
    </row>
    <row r="5329" spans="1:17">
      <c r="A5329" s="315" t="s">
        <v>755</v>
      </c>
      <c r="B5329" s="315" t="s">
        <v>2095</v>
      </c>
      <c r="C5329" s="315" t="s">
        <v>2096</v>
      </c>
      <c r="D5329" s="316">
        <v>8.4</v>
      </c>
      <c r="E5329" s="317">
        <v>6419.130000000001</v>
      </c>
      <c r="F5329" s="317">
        <v>5777.23</v>
      </c>
      <c r="G5329" s="318">
        <v>39570</v>
      </c>
      <c r="H5329" s="318">
        <v>39212</v>
      </c>
      <c r="I5329" s="318">
        <v>48549</v>
      </c>
      <c r="J5329" s="315"/>
      <c r="K5329" s="315">
        <v>7413</v>
      </c>
      <c r="L5329" s="315" t="s">
        <v>3917</v>
      </c>
      <c r="M5329" s="315" t="s">
        <v>966</v>
      </c>
      <c r="N5329" s="315" t="s">
        <v>755</v>
      </c>
      <c r="O5329" s="315"/>
      <c r="P5329" s="315"/>
      <c r="Q5329" s="315"/>
    </row>
    <row r="5330" spans="1:17">
      <c r="A5330" s="315" t="s">
        <v>755</v>
      </c>
      <c r="B5330" s="315" t="s">
        <v>2095</v>
      </c>
      <c r="C5330" s="315" t="s">
        <v>2098</v>
      </c>
      <c r="D5330" s="316">
        <v>8.4</v>
      </c>
      <c r="E5330" s="317">
        <v>8218</v>
      </c>
      <c r="F5330" s="317">
        <v>6163.5</v>
      </c>
      <c r="G5330" s="318">
        <v>39570</v>
      </c>
      <c r="H5330" s="318">
        <v>39920</v>
      </c>
      <c r="I5330" s="318">
        <v>49279</v>
      </c>
      <c r="J5330" s="315"/>
      <c r="K5330" s="315">
        <v>9203</v>
      </c>
      <c r="L5330" s="315" t="s">
        <v>3801</v>
      </c>
      <c r="M5330" s="315" t="s">
        <v>770</v>
      </c>
      <c r="N5330" s="315" t="s">
        <v>755</v>
      </c>
      <c r="O5330" s="315"/>
      <c r="P5330" s="315"/>
      <c r="Q5330" s="315"/>
    </row>
    <row r="5331" spans="1:17">
      <c r="A5331" s="315" t="s">
        <v>755</v>
      </c>
      <c r="B5331" s="315" t="s">
        <v>2095</v>
      </c>
      <c r="C5331" s="315" t="s">
        <v>2096</v>
      </c>
      <c r="D5331" s="316">
        <v>8.4</v>
      </c>
      <c r="E5331" s="317">
        <v>7929</v>
      </c>
      <c r="F5331" s="317">
        <v>5851.5999999999995</v>
      </c>
      <c r="G5331" s="318">
        <v>39603</v>
      </c>
      <c r="H5331" s="318">
        <v>40319</v>
      </c>
      <c r="I5331" s="318">
        <v>49674</v>
      </c>
      <c r="J5331" s="315"/>
      <c r="K5331" s="315">
        <v>3766</v>
      </c>
      <c r="L5331" s="315" t="s">
        <v>2629</v>
      </c>
      <c r="M5331" s="315" t="s">
        <v>764</v>
      </c>
      <c r="N5331" s="315" t="s">
        <v>755</v>
      </c>
      <c r="O5331" s="315"/>
      <c r="P5331" s="315"/>
      <c r="Q5331" s="315"/>
    </row>
    <row r="5332" spans="1:17">
      <c r="A5332" s="315" t="s">
        <v>755</v>
      </c>
      <c r="B5332" s="315" t="s">
        <v>2095</v>
      </c>
      <c r="C5332" s="315" t="s">
        <v>2098</v>
      </c>
      <c r="D5332" s="316">
        <v>8.4</v>
      </c>
      <c r="E5332" s="317">
        <v>7289</v>
      </c>
      <c r="F5332" s="317">
        <v>4482.75</v>
      </c>
      <c r="G5332" s="318">
        <v>39581</v>
      </c>
      <c r="H5332" s="318">
        <v>40303</v>
      </c>
      <c r="I5332" s="318">
        <v>49674</v>
      </c>
      <c r="J5332" s="315"/>
      <c r="K5332" s="315">
        <v>2720</v>
      </c>
      <c r="L5332" s="315" t="s">
        <v>2504</v>
      </c>
      <c r="M5332" s="315" t="s">
        <v>764</v>
      </c>
      <c r="N5332" s="315" t="s">
        <v>755</v>
      </c>
      <c r="O5332" s="315"/>
      <c r="P5332" s="315"/>
      <c r="Q5332" s="315"/>
    </row>
    <row r="5333" spans="1:17">
      <c r="A5333" s="315" t="s">
        <v>750</v>
      </c>
      <c r="B5333" s="315" t="s">
        <v>2095</v>
      </c>
      <c r="C5333" s="315" t="s">
        <v>2098</v>
      </c>
      <c r="D5333" s="316">
        <v>8.4</v>
      </c>
      <c r="E5333" s="317">
        <v>4213</v>
      </c>
      <c r="F5333" s="317">
        <v>3159.75</v>
      </c>
      <c r="G5333" s="318">
        <v>39704</v>
      </c>
      <c r="H5333" s="318">
        <v>40001</v>
      </c>
      <c r="I5333" s="318">
        <v>49309</v>
      </c>
      <c r="J5333" s="315"/>
      <c r="K5333" s="315">
        <v>8725</v>
      </c>
      <c r="L5333" s="315" t="s">
        <v>2541</v>
      </c>
      <c r="M5333" s="315" t="s">
        <v>770</v>
      </c>
      <c r="N5333" s="315" t="s">
        <v>750</v>
      </c>
      <c r="O5333" s="315"/>
      <c r="P5333" s="315"/>
      <c r="Q5333" s="315"/>
    </row>
    <row r="5334" spans="1:17">
      <c r="A5334" s="315" t="s">
        <v>755</v>
      </c>
      <c r="B5334" s="315" t="s">
        <v>2095</v>
      </c>
      <c r="C5334" s="315" t="s">
        <v>2096</v>
      </c>
      <c r="D5334" s="316">
        <v>8.4</v>
      </c>
      <c r="E5334" s="317">
        <v>8340</v>
      </c>
      <c r="F5334" s="317">
        <v>5698.9899999999989</v>
      </c>
      <c r="G5334" s="318">
        <v>39704</v>
      </c>
      <c r="H5334" s="318">
        <v>40479</v>
      </c>
      <c r="I5334" s="318">
        <v>49674</v>
      </c>
      <c r="J5334" s="315"/>
      <c r="K5334" s="315">
        <v>8725</v>
      </c>
      <c r="L5334" s="315" t="s">
        <v>2541</v>
      </c>
      <c r="M5334" s="315" t="s">
        <v>770</v>
      </c>
      <c r="N5334" s="315" t="s">
        <v>755</v>
      </c>
      <c r="O5334" s="315"/>
      <c r="P5334" s="315"/>
      <c r="Q5334" s="315"/>
    </row>
    <row r="5335" spans="1:17">
      <c r="A5335" s="315" t="s">
        <v>755</v>
      </c>
      <c r="B5335" s="315" t="s">
        <v>2095</v>
      </c>
      <c r="C5335" s="315" t="s">
        <v>2096</v>
      </c>
      <c r="D5335" s="316">
        <v>8.4</v>
      </c>
      <c r="E5335" s="317">
        <v>7766</v>
      </c>
      <c r="F5335" s="317">
        <v>5731.3099999999995</v>
      </c>
      <c r="G5335" s="318">
        <v>39781</v>
      </c>
      <c r="H5335" s="318">
        <v>40325</v>
      </c>
      <c r="I5335" s="318">
        <v>49674</v>
      </c>
      <c r="J5335" s="315"/>
      <c r="K5335" s="315">
        <v>3775</v>
      </c>
      <c r="L5335" s="315" t="s">
        <v>2321</v>
      </c>
      <c r="M5335" s="315" t="s">
        <v>764</v>
      </c>
      <c r="N5335" s="315" t="s">
        <v>755</v>
      </c>
      <c r="O5335" s="315"/>
      <c r="P5335" s="315"/>
      <c r="Q5335" s="315"/>
    </row>
    <row r="5336" spans="1:17">
      <c r="A5336" s="315" t="s">
        <v>755</v>
      </c>
      <c r="B5336" s="315" t="s">
        <v>2095</v>
      </c>
      <c r="C5336" s="315" t="s">
        <v>2098</v>
      </c>
      <c r="D5336" s="316">
        <v>8.4</v>
      </c>
      <c r="E5336" s="317">
        <v>8849</v>
      </c>
      <c r="F5336" s="317">
        <v>6636.75</v>
      </c>
      <c r="G5336" s="318">
        <v>39798</v>
      </c>
      <c r="H5336" s="318">
        <v>40016</v>
      </c>
      <c r="I5336" s="318">
        <v>49309</v>
      </c>
      <c r="J5336" s="315"/>
      <c r="K5336" s="315">
        <v>3234</v>
      </c>
      <c r="L5336" s="315" t="s">
        <v>3574</v>
      </c>
      <c r="M5336" s="315" t="s">
        <v>764</v>
      </c>
      <c r="N5336" s="315" t="s">
        <v>755</v>
      </c>
      <c r="O5336" s="315"/>
      <c r="P5336" s="315"/>
      <c r="Q5336" s="315"/>
    </row>
    <row r="5337" spans="1:17">
      <c r="A5337" s="315" t="s">
        <v>755</v>
      </c>
      <c r="B5337" s="315" t="s">
        <v>2095</v>
      </c>
      <c r="C5337" s="315" t="s">
        <v>2098</v>
      </c>
      <c r="D5337" s="316">
        <v>8.4</v>
      </c>
      <c r="E5337" s="317">
        <v>9278</v>
      </c>
      <c r="F5337" s="317">
        <v>6958.5</v>
      </c>
      <c r="G5337" s="318">
        <v>39801</v>
      </c>
      <c r="H5337" s="318">
        <v>39973</v>
      </c>
      <c r="I5337" s="318">
        <v>49309</v>
      </c>
      <c r="J5337" s="315"/>
      <c r="K5337" s="315">
        <v>7550</v>
      </c>
      <c r="L5337" s="315" t="s">
        <v>1010</v>
      </c>
      <c r="M5337" s="315" t="s">
        <v>966</v>
      </c>
      <c r="N5337" s="315" t="s">
        <v>755</v>
      </c>
      <c r="O5337" s="315"/>
      <c r="P5337" s="315"/>
      <c r="Q5337" s="315"/>
    </row>
    <row r="5338" spans="1:17">
      <c r="A5338" s="315" t="s">
        <v>755</v>
      </c>
      <c r="B5338" s="315" t="s">
        <v>2095</v>
      </c>
      <c r="C5338" s="315" t="s">
        <v>2098</v>
      </c>
      <c r="D5338" s="316">
        <v>8.4</v>
      </c>
      <c r="E5338" s="317">
        <v>7606</v>
      </c>
      <c r="F5338" s="317">
        <v>4472.33</v>
      </c>
      <c r="G5338" s="318">
        <v>39804</v>
      </c>
      <c r="H5338" s="318">
        <v>39895</v>
      </c>
      <c r="I5338" s="318">
        <v>49309</v>
      </c>
      <c r="J5338" s="315"/>
      <c r="K5338" s="315">
        <v>4528</v>
      </c>
      <c r="L5338" s="315" t="s">
        <v>2080</v>
      </c>
      <c r="M5338" s="315" t="s">
        <v>1296</v>
      </c>
      <c r="N5338" s="315" t="s">
        <v>755</v>
      </c>
      <c r="O5338" s="315"/>
      <c r="P5338" s="315"/>
      <c r="Q5338" s="315"/>
    </row>
    <row r="5339" spans="1:17">
      <c r="A5339" s="315" t="s">
        <v>755</v>
      </c>
      <c r="B5339" s="315" t="s">
        <v>2095</v>
      </c>
      <c r="C5339" s="315" t="s">
        <v>2096</v>
      </c>
      <c r="D5339" s="316">
        <v>8.4</v>
      </c>
      <c r="E5339" s="317">
        <v>9083</v>
      </c>
      <c r="F5339" s="317">
        <v>8174.7000000000007</v>
      </c>
      <c r="G5339" s="318">
        <v>39924</v>
      </c>
      <c r="H5339" s="318">
        <v>40101</v>
      </c>
      <c r="I5339" s="318">
        <v>49309</v>
      </c>
      <c r="J5339" s="315"/>
      <c r="K5339" s="315">
        <v>8725</v>
      </c>
      <c r="L5339" s="315" t="s">
        <v>2541</v>
      </c>
      <c r="M5339" s="315" t="s">
        <v>770</v>
      </c>
      <c r="N5339" s="315" t="s">
        <v>755</v>
      </c>
      <c r="O5339" s="315"/>
      <c r="P5339" s="315"/>
      <c r="Q5339" s="315"/>
    </row>
    <row r="5340" spans="1:17">
      <c r="A5340" s="315" t="s">
        <v>755</v>
      </c>
      <c r="B5340" s="315" t="s">
        <v>2095</v>
      </c>
      <c r="C5340" s="315" t="s">
        <v>2096</v>
      </c>
      <c r="D5340" s="316">
        <v>8.4</v>
      </c>
      <c r="E5340" s="317">
        <v>7804</v>
      </c>
      <c r="F5340" s="317">
        <v>5759.3499999999995</v>
      </c>
      <c r="G5340" s="318">
        <v>39946</v>
      </c>
      <c r="H5340" s="318">
        <v>40191</v>
      </c>
      <c r="I5340" s="318">
        <v>49674</v>
      </c>
      <c r="J5340" s="315"/>
      <c r="K5340" s="315">
        <v>4853</v>
      </c>
      <c r="L5340" s="315" t="s">
        <v>3724</v>
      </c>
      <c r="M5340" s="315" t="s">
        <v>776</v>
      </c>
      <c r="N5340" s="315" t="s">
        <v>755</v>
      </c>
      <c r="O5340" s="315"/>
      <c r="P5340" s="315"/>
      <c r="Q5340" s="315"/>
    </row>
    <row r="5341" spans="1:17">
      <c r="A5341" s="315" t="s">
        <v>755</v>
      </c>
      <c r="B5341" s="315" t="s">
        <v>2095</v>
      </c>
      <c r="C5341" s="315" t="s">
        <v>2098</v>
      </c>
      <c r="D5341" s="316">
        <v>8.4</v>
      </c>
      <c r="E5341" s="317">
        <v>8629</v>
      </c>
      <c r="F5341" s="317">
        <v>5306.8499999999995</v>
      </c>
      <c r="G5341" s="318">
        <v>40049</v>
      </c>
      <c r="H5341" s="318">
        <v>40221</v>
      </c>
      <c r="I5341" s="318">
        <v>49674</v>
      </c>
      <c r="J5341" s="315"/>
      <c r="K5341" s="315">
        <v>5630</v>
      </c>
      <c r="L5341" s="315" t="s">
        <v>3208</v>
      </c>
      <c r="M5341" s="315" t="s">
        <v>776</v>
      </c>
      <c r="N5341" s="315" t="s">
        <v>755</v>
      </c>
      <c r="O5341" s="315"/>
      <c r="P5341" s="315"/>
      <c r="Q5341" s="315"/>
    </row>
    <row r="5342" spans="1:17">
      <c r="A5342" s="315" t="s">
        <v>755</v>
      </c>
      <c r="B5342" s="315" t="s">
        <v>2095</v>
      </c>
      <c r="C5342" s="315" t="s">
        <v>2098</v>
      </c>
      <c r="D5342" s="316">
        <v>8.4</v>
      </c>
      <c r="E5342" s="317">
        <v>9593</v>
      </c>
      <c r="F5342" s="317">
        <v>2935.45</v>
      </c>
      <c r="G5342" s="318">
        <v>40066</v>
      </c>
      <c r="H5342" s="318">
        <v>41795</v>
      </c>
      <c r="I5342" s="318">
        <v>51135</v>
      </c>
      <c r="J5342" s="315"/>
      <c r="K5342" s="315">
        <v>1694</v>
      </c>
      <c r="L5342" s="315" t="s">
        <v>3668</v>
      </c>
      <c r="M5342" s="315" t="s">
        <v>761</v>
      </c>
      <c r="N5342" s="315" t="s">
        <v>755</v>
      </c>
      <c r="O5342" s="315"/>
      <c r="P5342" s="315"/>
      <c r="Q5342" s="315"/>
    </row>
    <row r="5343" spans="1:17">
      <c r="A5343" s="315" t="s">
        <v>755</v>
      </c>
      <c r="B5343" s="315" t="s">
        <v>2095</v>
      </c>
      <c r="C5343" s="315" t="s">
        <v>2098</v>
      </c>
      <c r="D5343" s="316">
        <v>8.4</v>
      </c>
      <c r="E5343" s="317">
        <v>9079</v>
      </c>
      <c r="F5343" s="317">
        <v>5583.59</v>
      </c>
      <c r="G5343" s="318">
        <v>40136</v>
      </c>
      <c r="H5343" s="318">
        <v>40520</v>
      </c>
      <c r="I5343" s="318">
        <v>49674</v>
      </c>
      <c r="J5343" s="315"/>
      <c r="K5343" s="315">
        <v>4500</v>
      </c>
      <c r="L5343" s="315" t="s">
        <v>320</v>
      </c>
      <c r="M5343" s="315" t="s">
        <v>1296</v>
      </c>
      <c r="N5343" s="315" t="s">
        <v>755</v>
      </c>
      <c r="O5343" s="315"/>
      <c r="P5343" s="315"/>
      <c r="Q5343" s="315"/>
    </row>
    <row r="5344" spans="1:17">
      <c r="A5344" s="315" t="s">
        <v>755</v>
      </c>
      <c r="B5344" s="315" t="s">
        <v>2095</v>
      </c>
      <c r="C5344" s="315" t="s">
        <v>2098</v>
      </c>
      <c r="D5344" s="316">
        <v>8.4</v>
      </c>
      <c r="E5344" s="317">
        <v>9486</v>
      </c>
      <c r="F5344" s="317">
        <v>7114.5</v>
      </c>
      <c r="G5344" s="318">
        <v>40170</v>
      </c>
      <c r="H5344" s="318">
        <v>40134</v>
      </c>
      <c r="I5344" s="318">
        <v>49309</v>
      </c>
      <c r="J5344" s="315"/>
      <c r="K5344" s="315">
        <v>6024</v>
      </c>
      <c r="L5344" s="315" t="s">
        <v>1218</v>
      </c>
      <c r="M5344" s="315" t="s">
        <v>788</v>
      </c>
      <c r="N5344" s="315" t="s">
        <v>755</v>
      </c>
      <c r="O5344" s="315"/>
      <c r="P5344" s="315"/>
      <c r="Q5344" s="315"/>
    </row>
    <row r="5345" spans="1:17">
      <c r="A5345" s="315" t="s">
        <v>755</v>
      </c>
      <c r="B5345" s="315" t="s">
        <v>2095</v>
      </c>
      <c r="C5345" s="315" t="s">
        <v>2096</v>
      </c>
      <c r="D5345" s="316">
        <v>8.4</v>
      </c>
      <c r="E5345" s="317">
        <v>7248</v>
      </c>
      <c r="F5345" s="317">
        <v>2848.46</v>
      </c>
      <c r="G5345" s="318">
        <v>40208</v>
      </c>
      <c r="H5345" s="318">
        <v>40322</v>
      </c>
      <c r="I5345" s="318">
        <v>49674</v>
      </c>
      <c r="J5345" s="315"/>
      <c r="K5345" s="315">
        <v>1873</v>
      </c>
      <c r="L5345" s="315" t="s">
        <v>3918</v>
      </c>
      <c r="M5345" s="315" t="s">
        <v>754</v>
      </c>
      <c r="N5345" s="315" t="s">
        <v>755</v>
      </c>
      <c r="O5345" s="315"/>
      <c r="P5345" s="315"/>
      <c r="Q5345" s="315"/>
    </row>
    <row r="5346" spans="1:17">
      <c r="A5346" s="315" t="s">
        <v>755</v>
      </c>
      <c r="B5346" s="315" t="s">
        <v>2095</v>
      </c>
      <c r="C5346" s="315" t="s">
        <v>2098</v>
      </c>
      <c r="D5346" s="316">
        <v>8.4</v>
      </c>
      <c r="E5346" s="317">
        <v>8755</v>
      </c>
      <c r="F5346" s="317">
        <v>5384.33</v>
      </c>
      <c r="G5346" s="318">
        <v>40343</v>
      </c>
      <c r="H5346" s="318">
        <v>40466</v>
      </c>
      <c r="I5346" s="318">
        <v>49674</v>
      </c>
      <c r="J5346" s="315"/>
      <c r="K5346" s="315">
        <v>5614</v>
      </c>
      <c r="L5346" s="315" t="s">
        <v>3607</v>
      </c>
      <c r="M5346" s="315" t="s">
        <v>776</v>
      </c>
      <c r="N5346" s="315" t="s">
        <v>755</v>
      </c>
      <c r="O5346" s="315"/>
      <c r="P5346" s="315"/>
      <c r="Q5346" s="315"/>
    </row>
    <row r="5347" spans="1:17">
      <c r="A5347" s="315" t="s">
        <v>755</v>
      </c>
      <c r="B5347" s="315" t="s">
        <v>2095</v>
      </c>
      <c r="C5347" s="315" t="s">
        <v>2098</v>
      </c>
      <c r="D5347" s="316">
        <v>8.4</v>
      </c>
      <c r="E5347" s="317">
        <v>9635</v>
      </c>
      <c r="F5347" s="317">
        <v>5925.5299999999988</v>
      </c>
      <c r="G5347" s="318">
        <v>40357</v>
      </c>
      <c r="H5347" s="318">
        <v>40353</v>
      </c>
      <c r="I5347" s="318">
        <v>49674</v>
      </c>
      <c r="J5347" s="315"/>
      <c r="K5347" s="315">
        <v>5420</v>
      </c>
      <c r="L5347" s="315" t="s">
        <v>3191</v>
      </c>
      <c r="M5347" s="315" t="s">
        <v>776</v>
      </c>
      <c r="N5347" s="315" t="s">
        <v>755</v>
      </c>
      <c r="O5347" s="315"/>
      <c r="P5347" s="315"/>
      <c r="Q5347" s="315"/>
    </row>
    <row r="5348" spans="1:17">
      <c r="A5348" s="315" t="s">
        <v>755</v>
      </c>
      <c r="B5348" s="315" t="s">
        <v>2095</v>
      </c>
      <c r="C5348" s="315" t="s">
        <v>2098</v>
      </c>
      <c r="D5348" s="316">
        <v>8.4</v>
      </c>
      <c r="E5348" s="317">
        <v>8945</v>
      </c>
      <c r="F5348" s="317">
        <v>2969.75</v>
      </c>
      <c r="G5348" s="318">
        <v>40367</v>
      </c>
      <c r="H5348" s="318">
        <v>41429</v>
      </c>
      <c r="I5348" s="318">
        <v>50770</v>
      </c>
      <c r="J5348" s="315"/>
      <c r="K5348" s="315">
        <v>2720</v>
      </c>
      <c r="L5348" s="315" t="s">
        <v>2504</v>
      </c>
      <c r="M5348" s="315" t="s">
        <v>764</v>
      </c>
      <c r="N5348" s="315" t="s">
        <v>755</v>
      </c>
      <c r="O5348" s="315"/>
      <c r="P5348" s="315"/>
      <c r="Q5348" s="315"/>
    </row>
    <row r="5349" spans="1:17">
      <c r="A5349" s="315" t="s">
        <v>755</v>
      </c>
      <c r="B5349" s="315" t="s">
        <v>2095</v>
      </c>
      <c r="C5349" s="315" t="s">
        <v>2096</v>
      </c>
      <c r="D5349" s="316">
        <v>8.4</v>
      </c>
      <c r="E5349" s="317">
        <v>8853</v>
      </c>
      <c r="F5349" s="317">
        <v>5240.97</v>
      </c>
      <c r="G5349" s="318">
        <v>40381</v>
      </c>
      <c r="H5349" s="318">
        <v>40664</v>
      </c>
      <c r="I5349" s="318">
        <v>50040</v>
      </c>
      <c r="J5349" s="315"/>
      <c r="K5349" s="315">
        <v>3415</v>
      </c>
      <c r="L5349" s="315" t="s">
        <v>2724</v>
      </c>
      <c r="M5349" s="315" t="s">
        <v>764</v>
      </c>
      <c r="N5349" s="315" t="s">
        <v>755</v>
      </c>
      <c r="O5349" s="315"/>
      <c r="P5349" s="315"/>
      <c r="Q5349" s="315"/>
    </row>
    <row r="5350" spans="1:17">
      <c r="A5350" s="315" t="s">
        <v>755</v>
      </c>
      <c r="B5350" s="315" t="s">
        <v>2095</v>
      </c>
      <c r="C5350" s="315" t="s">
        <v>2096</v>
      </c>
      <c r="D5350" s="316">
        <v>8.4</v>
      </c>
      <c r="E5350" s="317">
        <v>8235</v>
      </c>
      <c r="F5350" s="317">
        <v>6077.4299999999994</v>
      </c>
      <c r="G5350" s="318">
        <v>40407</v>
      </c>
      <c r="H5350" s="318">
        <v>40334</v>
      </c>
      <c r="I5350" s="318">
        <v>49674</v>
      </c>
      <c r="J5350" s="315"/>
      <c r="K5350" s="315">
        <v>8965</v>
      </c>
      <c r="L5350" s="315" t="s">
        <v>3283</v>
      </c>
      <c r="M5350" s="315" t="s">
        <v>776</v>
      </c>
      <c r="N5350" s="315" t="s">
        <v>755</v>
      </c>
      <c r="O5350" s="315"/>
      <c r="P5350" s="315"/>
      <c r="Q5350" s="315"/>
    </row>
    <row r="5351" spans="1:17">
      <c r="A5351" s="315" t="s">
        <v>755</v>
      </c>
      <c r="B5351" s="315" t="s">
        <v>2095</v>
      </c>
      <c r="C5351" s="315" t="s">
        <v>2098</v>
      </c>
      <c r="D5351" s="316">
        <v>8.4</v>
      </c>
      <c r="E5351" s="317">
        <v>8749</v>
      </c>
      <c r="F5351" s="317">
        <v>5380.6500000000005</v>
      </c>
      <c r="G5351" s="318">
        <v>40444</v>
      </c>
      <c r="H5351" s="318">
        <v>40504</v>
      </c>
      <c r="I5351" s="318">
        <v>49674</v>
      </c>
      <c r="J5351" s="315"/>
      <c r="K5351" s="315">
        <v>3613</v>
      </c>
      <c r="L5351" s="315" t="s">
        <v>2278</v>
      </c>
      <c r="M5351" s="315" t="s">
        <v>764</v>
      </c>
      <c r="N5351" s="315" t="s">
        <v>755</v>
      </c>
      <c r="O5351" s="315"/>
      <c r="P5351" s="315"/>
      <c r="Q5351" s="315"/>
    </row>
    <row r="5352" spans="1:17">
      <c r="A5352" s="315" t="s">
        <v>755</v>
      </c>
      <c r="B5352" s="315" t="s">
        <v>2095</v>
      </c>
      <c r="C5352" s="315" t="s">
        <v>2096</v>
      </c>
      <c r="D5352" s="316">
        <v>8.4</v>
      </c>
      <c r="E5352" s="317">
        <v>4961</v>
      </c>
      <c r="F5352" s="317">
        <v>3661.21</v>
      </c>
      <c r="G5352" s="318">
        <v>40515</v>
      </c>
      <c r="H5352" s="318">
        <v>40528</v>
      </c>
      <c r="I5352" s="318">
        <v>49674</v>
      </c>
      <c r="J5352" s="315"/>
      <c r="K5352" s="315">
        <v>3084</v>
      </c>
      <c r="L5352" s="315" t="s">
        <v>2752</v>
      </c>
      <c r="M5352" s="315" t="s">
        <v>764</v>
      </c>
      <c r="N5352" s="315" t="s">
        <v>755</v>
      </c>
      <c r="O5352" s="315"/>
      <c r="P5352" s="315"/>
      <c r="Q5352" s="315"/>
    </row>
    <row r="5353" spans="1:17">
      <c r="A5353" s="315" t="s">
        <v>755</v>
      </c>
      <c r="B5353" s="315" t="s">
        <v>2095</v>
      </c>
      <c r="C5353" s="315" t="s">
        <v>2098</v>
      </c>
      <c r="D5353" s="316">
        <v>8.4</v>
      </c>
      <c r="E5353" s="317">
        <v>9302</v>
      </c>
      <c r="F5353" s="317">
        <v>4492.87</v>
      </c>
      <c r="G5353" s="318">
        <v>40610</v>
      </c>
      <c r="H5353" s="318">
        <v>40704</v>
      </c>
      <c r="I5353" s="318">
        <v>50040</v>
      </c>
      <c r="J5353" s="315"/>
      <c r="K5353" s="315">
        <v>9472</v>
      </c>
      <c r="L5353" s="315" t="s">
        <v>2333</v>
      </c>
      <c r="M5353" s="315" t="s">
        <v>770</v>
      </c>
      <c r="N5353" s="315" t="s">
        <v>755</v>
      </c>
      <c r="O5353" s="315"/>
      <c r="P5353" s="315"/>
      <c r="Q5353" s="315"/>
    </row>
    <row r="5354" spans="1:17">
      <c r="A5354" s="315" t="s">
        <v>755</v>
      </c>
      <c r="B5354" s="315" t="s">
        <v>2095</v>
      </c>
      <c r="C5354" s="315" t="s">
        <v>2096</v>
      </c>
      <c r="D5354" s="316">
        <v>8.4</v>
      </c>
      <c r="E5354" s="317">
        <v>8870</v>
      </c>
      <c r="F5354" s="317">
        <v>3796.37</v>
      </c>
      <c r="G5354" s="318">
        <v>40645</v>
      </c>
      <c r="H5354" s="318">
        <v>41254</v>
      </c>
      <c r="I5354" s="318">
        <v>50405</v>
      </c>
      <c r="J5354" s="315"/>
      <c r="K5354" s="315">
        <v>2536</v>
      </c>
      <c r="L5354" s="315" t="s">
        <v>2722</v>
      </c>
      <c r="M5354" s="315" t="s">
        <v>764</v>
      </c>
      <c r="N5354" s="315" t="s">
        <v>755</v>
      </c>
      <c r="O5354" s="315"/>
      <c r="P5354" s="315"/>
      <c r="Q5354" s="315"/>
    </row>
    <row r="5355" spans="1:17">
      <c r="A5355" s="315" t="s">
        <v>755</v>
      </c>
      <c r="B5355" s="315" t="s">
        <v>2095</v>
      </c>
      <c r="C5355" s="315" t="s">
        <v>2098</v>
      </c>
      <c r="D5355" s="316">
        <v>8.4</v>
      </c>
      <c r="E5355" s="317">
        <v>7539</v>
      </c>
      <c r="F5355" s="317">
        <v>3641.34</v>
      </c>
      <c r="G5355" s="318">
        <v>40647</v>
      </c>
      <c r="H5355" s="318">
        <v>40725</v>
      </c>
      <c r="I5355" s="318">
        <v>50040</v>
      </c>
      <c r="J5355" s="315"/>
      <c r="K5355" s="315">
        <v>8645</v>
      </c>
      <c r="L5355" s="315" t="s">
        <v>1397</v>
      </c>
      <c r="M5355" s="315" t="s">
        <v>770</v>
      </c>
      <c r="N5355" s="315" t="s">
        <v>755</v>
      </c>
      <c r="O5355" s="315"/>
      <c r="P5355" s="315"/>
      <c r="Q5355" s="315"/>
    </row>
    <row r="5356" spans="1:17">
      <c r="A5356" s="315" t="s">
        <v>755</v>
      </c>
      <c r="B5356" s="319" t="s">
        <v>2095</v>
      </c>
      <c r="C5356" s="319" t="s">
        <v>2098</v>
      </c>
      <c r="D5356" s="320">
        <v>8.4</v>
      </c>
      <c r="E5356" s="317">
        <v>6239</v>
      </c>
      <c r="F5356" s="317">
        <v>3013.4400000000005</v>
      </c>
      <c r="G5356" s="321">
        <v>40654</v>
      </c>
      <c r="H5356" s="321">
        <v>40864</v>
      </c>
      <c r="I5356" s="321">
        <v>50040</v>
      </c>
      <c r="J5356" s="319"/>
      <c r="K5356" s="322">
        <v>8645</v>
      </c>
      <c r="L5356" s="319" t="s">
        <v>1397</v>
      </c>
      <c r="M5356" s="319" t="s">
        <v>770</v>
      </c>
      <c r="N5356" s="315" t="s">
        <v>755</v>
      </c>
      <c r="O5356" s="319"/>
      <c r="P5356" s="319"/>
      <c r="Q5356" s="319"/>
    </row>
    <row r="5357" spans="1:17">
      <c r="A5357" s="315" t="s">
        <v>755</v>
      </c>
      <c r="B5357" s="315" t="s">
        <v>2095</v>
      </c>
      <c r="C5357" s="315" t="s">
        <v>2098</v>
      </c>
      <c r="D5357" s="316">
        <v>8.4</v>
      </c>
      <c r="E5357" s="317">
        <v>6851</v>
      </c>
      <c r="F5357" s="317">
        <v>3309.04</v>
      </c>
      <c r="G5357" s="318">
        <v>40654</v>
      </c>
      <c r="H5357" s="318">
        <v>40725</v>
      </c>
      <c r="I5357" s="318">
        <v>50040</v>
      </c>
      <c r="J5357" s="315"/>
      <c r="K5357" s="315">
        <v>8645</v>
      </c>
      <c r="L5357" s="315" t="s">
        <v>1397</v>
      </c>
      <c r="M5357" s="315" t="s">
        <v>770</v>
      </c>
      <c r="N5357" s="315" t="s">
        <v>755</v>
      </c>
      <c r="O5357" s="315"/>
      <c r="P5357" s="315"/>
      <c r="Q5357" s="315"/>
    </row>
    <row r="5358" spans="1:17">
      <c r="A5358" s="315" t="s">
        <v>755</v>
      </c>
      <c r="B5358" s="315" t="s">
        <v>2095</v>
      </c>
      <c r="C5358" s="315" t="s">
        <v>2098</v>
      </c>
      <c r="D5358" s="316">
        <v>8.4</v>
      </c>
      <c r="E5358" s="317">
        <v>7647</v>
      </c>
      <c r="F5358" s="317">
        <v>3693.5000000000005</v>
      </c>
      <c r="G5358" s="318">
        <v>40667</v>
      </c>
      <c r="H5358" s="318">
        <v>40722</v>
      </c>
      <c r="I5358" s="318">
        <v>50040</v>
      </c>
      <c r="J5358" s="315"/>
      <c r="K5358" s="315">
        <v>3154</v>
      </c>
      <c r="L5358" s="315" t="s">
        <v>3919</v>
      </c>
      <c r="M5358" s="315" t="s">
        <v>764</v>
      </c>
      <c r="N5358" s="315" t="s">
        <v>755</v>
      </c>
      <c r="O5358" s="315"/>
      <c r="P5358" s="315"/>
      <c r="Q5358" s="315"/>
    </row>
    <row r="5359" spans="1:17">
      <c r="A5359" s="315" t="s">
        <v>755</v>
      </c>
      <c r="B5359" s="315" t="s">
        <v>2095</v>
      </c>
      <c r="C5359" s="315" t="s">
        <v>2098</v>
      </c>
      <c r="D5359" s="316">
        <v>8.4</v>
      </c>
      <c r="E5359" s="317">
        <v>8435</v>
      </c>
      <c r="F5359" s="317">
        <v>4074.11</v>
      </c>
      <c r="G5359" s="318">
        <v>40665</v>
      </c>
      <c r="H5359" s="318">
        <v>40737</v>
      </c>
      <c r="I5359" s="318">
        <v>50040</v>
      </c>
      <c r="J5359" s="315"/>
      <c r="K5359" s="315">
        <v>4663</v>
      </c>
      <c r="L5359" s="315" t="s">
        <v>2625</v>
      </c>
      <c r="M5359" s="315" t="s">
        <v>776</v>
      </c>
      <c r="N5359" s="315" t="s">
        <v>755</v>
      </c>
      <c r="O5359" s="315"/>
      <c r="P5359" s="315"/>
      <c r="Q5359" s="315"/>
    </row>
    <row r="5360" spans="1:17">
      <c r="A5360" s="315" t="s">
        <v>755</v>
      </c>
      <c r="B5360" s="315" t="s">
        <v>2095</v>
      </c>
      <c r="C5360" s="315" t="s">
        <v>2098</v>
      </c>
      <c r="D5360" s="316">
        <v>8.4</v>
      </c>
      <c r="E5360" s="317">
        <v>8324.4500000000007</v>
      </c>
      <c r="F5360" s="317">
        <v>4020.71</v>
      </c>
      <c r="G5360" s="318">
        <v>40666</v>
      </c>
      <c r="H5360" s="318">
        <v>40695</v>
      </c>
      <c r="I5360" s="318">
        <v>50040</v>
      </c>
      <c r="J5360" s="315"/>
      <c r="K5360" s="315">
        <v>2545</v>
      </c>
      <c r="L5360" s="315" t="s">
        <v>2697</v>
      </c>
      <c r="M5360" s="315" t="s">
        <v>1296</v>
      </c>
      <c r="N5360" s="315" t="s">
        <v>755</v>
      </c>
      <c r="O5360" s="315"/>
      <c r="P5360" s="315"/>
      <c r="Q5360" s="315"/>
    </row>
    <row r="5361" spans="1:17">
      <c r="A5361" s="315" t="s">
        <v>755</v>
      </c>
      <c r="B5361" s="315" t="s">
        <v>2095</v>
      </c>
      <c r="C5361" s="315" t="s">
        <v>2096</v>
      </c>
      <c r="D5361" s="316">
        <v>8.4</v>
      </c>
      <c r="E5361" s="317">
        <v>8010</v>
      </c>
      <c r="F5361" s="317">
        <v>4365.45</v>
      </c>
      <c r="G5361" s="318">
        <v>40672</v>
      </c>
      <c r="H5361" s="318">
        <v>40962</v>
      </c>
      <c r="I5361" s="318">
        <v>50405</v>
      </c>
      <c r="J5361" s="315"/>
      <c r="K5361" s="315">
        <v>7015</v>
      </c>
      <c r="L5361" s="315" t="s">
        <v>2930</v>
      </c>
      <c r="M5361" s="315" t="s">
        <v>966</v>
      </c>
      <c r="N5361" s="315" t="s">
        <v>755</v>
      </c>
      <c r="O5361" s="315"/>
      <c r="P5361" s="315"/>
      <c r="Q5361" s="315"/>
    </row>
    <row r="5362" spans="1:17">
      <c r="A5362" s="315" t="s">
        <v>755</v>
      </c>
      <c r="B5362" s="315" t="s">
        <v>2095</v>
      </c>
      <c r="C5362" s="315" t="s">
        <v>2098</v>
      </c>
      <c r="D5362" s="316">
        <v>8.4</v>
      </c>
      <c r="E5362" s="317">
        <v>7452</v>
      </c>
      <c r="F5362" s="317">
        <v>1967.3300000000002</v>
      </c>
      <c r="G5362" s="318">
        <v>40682</v>
      </c>
      <c r="H5362" s="318">
        <v>41897</v>
      </c>
      <c r="I5362" s="318">
        <v>49309</v>
      </c>
      <c r="J5362" s="315"/>
      <c r="K5362" s="315">
        <v>4455</v>
      </c>
      <c r="L5362" s="315" t="s">
        <v>2381</v>
      </c>
      <c r="M5362" s="315" t="s">
        <v>1484</v>
      </c>
      <c r="N5362" s="315" t="s">
        <v>755</v>
      </c>
      <c r="O5362" s="315"/>
      <c r="P5362" s="315"/>
      <c r="Q5362" s="315"/>
    </row>
    <row r="5363" spans="1:17">
      <c r="A5363" s="315" t="s">
        <v>755</v>
      </c>
      <c r="B5363" s="315" t="s">
        <v>2095</v>
      </c>
      <c r="C5363" s="315" t="s">
        <v>2096</v>
      </c>
      <c r="D5363" s="316">
        <v>8.4</v>
      </c>
      <c r="E5363" s="317">
        <v>10038.889999999998</v>
      </c>
      <c r="F5363" s="317">
        <v>5943.01</v>
      </c>
      <c r="G5363" s="318">
        <v>40697</v>
      </c>
      <c r="H5363" s="318">
        <v>40870</v>
      </c>
      <c r="I5363" s="318">
        <v>50040</v>
      </c>
      <c r="J5363" s="315"/>
      <c r="K5363" s="315">
        <v>7418</v>
      </c>
      <c r="L5363" s="315" t="s">
        <v>3168</v>
      </c>
      <c r="M5363" s="315" t="s">
        <v>966</v>
      </c>
      <c r="N5363" s="315" t="s">
        <v>755</v>
      </c>
      <c r="O5363" s="315"/>
      <c r="P5363" s="315"/>
      <c r="Q5363" s="315"/>
    </row>
    <row r="5364" spans="1:17">
      <c r="A5364" s="315" t="s">
        <v>755</v>
      </c>
      <c r="B5364" s="315" t="s">
        <v>2095</v>
      </c>
      <c r="C5364" s="315" t="s">
        <v>2096</v>
      </c>
      <c r="D5364" s="316">
        <v>8.4</v>
      </c>
      <c r="E5364" s="317">
        <v>8941</v>
      </c>
      <c r="F5364" s="317">
        <v>3361.82</v>
      </c>
      <c r="G5364" s="318">
        <v>40697</v>
      </c>
      <c r="H5364" s="318">
        <v>40800</v>
      </c>
      <c r="I5364" s="318">
        <v>50040</v>
      </c>
      <c r="J5364" s="315"/>
      <c r="K5364" s="315">
        <v>1926</v>
      </c>
      <c r="L5364" s="315" t="s">
        <v>2575</v>
      </c>
      <c r="M5364" s="315" t="s">
        <v>754</v>
      </c>
      <c r="N5364" s="315" t="s">
        <v>755</v>
      </c>
      <c r="O5364" s="315"/>
      <c r="P5364" s="315"/>
      <c r="Q5364" s="315"/>
    </row>
    <row r="5365" spans="1:17">
      <c r="A5365" s="315" t="s">
        <v>755</v>
      </c>
      <c r="B5365" s="315" t="s">
        <v>2095</v>
      </c>
      <c r="C5365" s="315" t="s">
        <v>2098</v>
      </c>
      <c r="D5365" s="316">
        <v>8.4</v>
      </c>
      <c r="E5365" s="317">
        <v>9779</v>
      </c>
      <c r="F5365" s="317">
        <v>4723.26</v>
      </c>
      <c r="G5365" s="318">
        <v>40703</v>
      </c>
      <c r="H5365" s="318">
        <v>40829</v>
      </c>
      <c r="I5365" s="318">
        <v>50040</v>
      </c>
      <c r="J5365" s="315"/>
      <c r="K5365" s="315">
        <v>9465</v>
      </c>
      <c r="L5365" s="315" t="s">
        <v>3348</v>
      </c>
      <c r="M5365" s="315" t="s">
        <v>770</v>
      </c>
      <c r="N5365" s="315" t="s">
        <v>755</v>
      </c>
      <c r="O5365" s="315"/>
      <c r="P5365" s="315"/>
      <c r="Q5365" s="315"/>
    </row>
    <row r="5366" spans="1:17">
      <c r="A5366" s="315" t="s">
        <v>755</v>
      </c>
      <c r="B5366" s="315" t="s">
        <v>2095</v>
      </c>
      <c r="C5366" s="315" t="s">
        <v>2098</v>
      </c>
      <c r="D5366" s="316">
        <v>8.4</v>
      </c>
      <c r="E5366" s="317">
        <v>7722</v>
      </c>
      <c r="F5366" s="317">
        <v>3729.7300000000005</v>
      </c>
      <c r="G5366" s="318">
        <v>40708</v>
      </c>
      <c r="H5366" s="318">
        <v>40816</v>
      </c>
      <c r="I5366" s="318">
        <v>50040</v>
      </c>
      <c r="J5366" s="315"/>
      <c r="K5366" s="315">
        <v>8360</v>
      </c>
      <c r="L5366" s="315" t="s">
        <v>1278</v>
      </c>
      <c r="M5366" s="315" t="s">
        <v>792</v>
      </c>
      <c r="N5366" s="315" t="s">
        <v>755</v>
      </c>
      <c r="O5366" s="315"/>
      <c r="P5366" s="315"/>
      <c r="Q5366" s="315"/>
    </row>
    <row r="5367" spans="1:17">
      <c r="A5367" s="315" t="s">
        <v>755</v>
      </c>
      <c r="B5367" s="315" t="s">
        <v>2095</v>
      </c>
      <c r="C5367" s="315" t="s">
        <v>2098</v>
      </c>
      <c r="D5367" s="316">
        <v>8.4</v>
      </c>
      <c r="E5367" s="317">
        <v>8996</v>
      </c>
      <c r="F5367" s="317">
        <v>4345.08</v>
      </c>
      <c r="G5367" s="318">
        <v>40749</v>
      </c>
      <c r="H5367" s="318">
        <v>40877</v>
      </c>
      <c r="I5367" s="318">
        <v>50040</v>
      </c>
      <c r="J5367" s="315"/>
      <c r="K5367" s="315">
        <v>8312</v>
      </c>
      <c r="L5367" s="315" t="s">
        <v>3905</v>
      </c>
      <c r="M5367" s="315" t="s">
        <v>784</v>
      </c>
      <c r="N5367" s="315" t="s">
        <v>755</v>
      </c>
      <c r="O5367" s="315"/>
      <c r="P5367" s="315"/>
      <c r="Q5367" s="315"/>
    </row>
    <row r="5368" spans="1:17">
      <c r="A5368" s="315" t="s">
        <v>755</v>
      </c>
      <c r="B5368" s="315" t="s">
        <v>2095</v>
      </c>
      <c r="C5368" s="315" t="s">
        <v>2098</v>
      </c>
      <c r="D5368" s="316">
        <v>8.4</v>
      </c>
      <c r="E5368" s="317">
        <v>8689</v>
      </c>
      <c r="F5368" s="317">
        <v>4196.8</v>
      </c>
      <c r="G5368" s="318">
        <v>40723</v>
      </c>
      <c r="H5368" s="318">
        <v>40849</v>
      </c>
      <c r="I5368" s="318">
        <v>50040</v>
      </c>
      <c r="J5368" s="315"/>
      <c r="K5368" s="315">
        <v>4710</v>
      </c>
      <c r="L5368" s="315" t="s">
        <v>2888</v>
      </c>
      <c r="M5368" s="315" t="s">
        <v>1296</v>
      </c>
      <c r="N5368" s="315" t="s">
        <v>755</v>
      </c>
      <c r="O5368" s="315"/>
      <c r="P5368" s="315"/>
      <c r="Q5368" s="315"/>
    </row>
    <row r="5369" spans="1:17">
      <c r="A5369" s="315" t="s">
        <v>755</v>
      </c>
      <c r="B5369" s="315" t="s">
        <v>2095</v>
      </c>
      <c r="C5369" s="315" t="s">
        <v>2098</v>
      </c>
      <c r="D5369" s="316">
        <v>8.4</v>
      </c>
      <c r="E5369" s="317">
        <v>10207</v>
      </c>
      <c r="F5369" s="317">
        <v>4929.9800000000005</v>
      </c>
      <c r="G5369" s="318">
        <v>40729</v>
      </c>
      <c r="H5369" s="318">
        <v>40820</v>
      </c>
      <c r="I5369" s="318">
        <v>50040</v>
      </c>
      <c r="J5369" s="315"/>
      <c r="K5369" s="315">
        <v>4497</v>
      </c>
      <c r="L5369" s="315" t="s">
        <v>3746</v>
      </c>
      <c r="M5369" s="315" t="s">
        <v>1484</v>
      </c>
      <c r="N5369" s="315" t="s">
        <v>755</v>
      </c>
      <c r="O5369" s="315"/>
      <c r="P5369" s="315"/>
      <c r="Q5369" s="315"/>
    </row>
    <row r="5370" spans="1:17">
      <c r="A5370" s="315" t="s">
        <v>755</v>
      </c>
      <c r="B5370" s="315" t="s">
        <v>2095</v>
      </c>
      <c r="C5370" s="315" t="s">
        <v>2096</v>
      </c>
      <c r="D5370" s="316">
        <v>8.4</v>
      </c>
      <c r="E5370" s="317">
        <v>9662.82</v>
      </c>
      <c r="F5370" s="317">
        <v>3807.15</v>
      </c>
      <c r="G5370" s="318">
        <v>40749</v>
      </c>
      <c r="H5370" s="318">
        <v>41585</v>
      </c>
      <c r="I5370" s="318">
        <v>50770</v>
      </c>
      <c r="J5370" s="315"/>
      <c r="K5370" s="315">
        <v>7134</v>
      </c>
      <c r="L5370" s="315" t="s">
        <v>3920</v>
      </c>
      <c r="M5370" s="315" t="s">
        <v>966</v>
      </c>
      <c r="N5370" s="315" t="s">
        <v>755</v>
      </c>
      <c r="O5370" s="315"/>
      <c r="P5370" s="315"/>
      <c r="Q5370" s="315"/>
    </row>
    <row r="5371" spans="1:17">
      <c r="A5371" s="315" t="s">
        <v>755</v>
      </c>
      <c r="B5371" s="315" t="s">
        <v>2095</v>
      </c>
      <c r="C5371" s="315" t="s">
        <v>2098</v>
      </c>
      <c r="D5371" s="316">
        <v>8.4</v>
      </c>
      <c r="E5371" s="317">
        <v>8276</v>
      </c>
      <c r="F5371" s="317">
        <v>3997.3199999999997</v>
      </c>
      <c r="G5371" s="318">
        <v>40740</v>
      </c>
      <c r="H5371" s="318">
        <v>40780</v>
      </c>
      <c r="I5371" s="318">
        <v>50040</v>
      </c>
      <c r="J5371" s="315"/>
      <c r="K5371" s="315">
        <v>9462</v>
      </c>
      <c r="L5371" s="315" t="s">
        <v>2664</v>
      </c>
      <c r="M5371" s="315" t="s">
        <v>770</v>
      </c>
      <c r="N5371" s="315" t="s">
        <v>755</v>
      </c>
      <c r="O5371" s="315"/>
      <c r="P5371" s="315"/>
      <c r="Q5371" s="315"/>
    </row>
    <row r="5372" spans="1:17">
      <c r="A5372" s="315" t="s">
        <v>750</v>
      </c>
      <c r="B5372" s="315" t="s">
        <v>2095</v>
      </c>
      <c r="C5372" s="315" t="s">
        <v>2098</v>
      </c>
      <c r="D5372" s="316">
        <v>8.4</v>
      </c>
      <c r="E5372" s="317">
        <v>5160</v>
      </c>
      <c r="F5372" s="317">
        <v>2492.29</v>
      </c>
      <c r="G5372" s="318">
        <v>40757</v>
      </c>
      <c r="H5372" s="318">
        <v>40900</v>
      </c>
      <c r="I5372" s="318">
        <v>50040</v>
      </c>
      <c r="J5372" s="315"/>
      <c r="K5372" s="315">
        <v>8752</v>
      </c>
      <c r="L5372" s="315" t="s">
        <v>3016</v>
      </c>
      <c r="M5372" s="315" t="s">
        <v>1705</v>
      </c>
      <c r="N5372" s="315" t="s">
        <v>750</v>
      </c>
      <c r="O5372" s="315"/>
      <c r="P5372" s="315"/>
      <c r="Q5372" s="315"/>
    </row>
    <row r="5373" spans="1:17">
      <c r="A5373" s="315" t="s">
        <v>755</v>
      </c>
      <c r="B5373" s="315" t="s">
        <v>2095</v>
      </c>
      <c r="C5373" s="315" t="s">
        <v>2096</v>
      </c>
      <c r="D5373" s="316">
        <v>8.4</v>
      </c>
      <c r="E5373" s="317">
        <v>8187</v>
      </c>
      <c r="F5373" s="317">
        <v>4846.7</v>
      </c>
      <c r="G5373" s="318">
        <v>40751</v>
      </c>
      <c r="H5373" s="318">
        <v>40850</v>
      </c>
      <c r="I5373" s="318">
        <v>50040</v>
      </c>
      <c r="J5373" s="315"/>
      <c r="K5373" s="315">
        <v>7534</v>
      </c>
      <c r="L5373" s="315" t="s">
        <v>3921</v>
      </c>
      <c r="M5373" s="315" t="s">
        <v>966</v>
      </c>
      <c r="N5373" s="315" t="s">
        <v>755</v>
      </c>
      <c r="O5373" s="315"/>
      <c r="P5373" s="315"/>
      <c r="Q5373" s="315"/>
    </row>
    <row r="5374" spans="1:17">
      <c r="A5374" s="315" t="s">
        <v>755</v>
      </c>
      <c r="B5374" s="315" t="s">
        <v>2095</v>
      </c>
      <c r="C5374" s="315" t="s">
        <v>2098</v>
      </c>
      <c r="D5374" s="316">
        <v>8.4</v>
      </c>
      <c r="E5374" s="317">
        <v>7155</v>
      </c>
      <c r="F5374" s="317">
        <v>3455.87</v>
      </c>
      <c r="G5374" s="318">
        <v>40772</v>
      </c>
      <c r="H5374" s="318">
        <v>40855</v>
      </c>
      <c r="I5374" s="318">
        <v>50040</v>
      </c>
      <c r="J5374" s="315"/>
      <c r="K5374" s="315">
        <v>6064</v>
      </c>
      <c r="L5374" s="315" t="s">
        <v>2840</v>
      </c>
      <c r="M5374" s="315" t="s">
        <v>1017</v>
      </c>
      <c r="N5374" s="315" t="s">
        <v>755</v>
      </c>
      <c r="O5374" s="315"/>
      <c r="P5374" s="315"/>
      <c r="Q5374" s="315"/>
    </row>
    <row r="5375" spans="1:17">
      <c r="A5375" s="315" t="s">
        <v>755</v>
      </c>
      <c r="B5375" s="315" t="s">
        <v>2095</v>
      </c>
      <c r="C5375" s="315" t="s">
        <v>2098</v>
      </c>
      <c r="D5375" s="316">
        <v>8.4</v>
      </c>
      <c r="E5375" s="317">
        <v>4137</v>
      </c>
      <c r="F5375" s="317">
        <v>1998.18</v>
      </c>
      <c r="G5375" s="318">
        <v>40812</v>
      </c>
      <c r="H5375" s="318">
        <v>40857</v>
      </c>
      <c r="I5375" s="318">
        <v>50040</v>
      </c>
      <c r="J5375" s="315"/>
      <c r="K5375" s="315">
        <v>8181</v>
      </c>
      <c r="L5375" s="315" t="s">
        <v>3875</v>
      </c>
      <c r="M5375" s="315" t="s">
        <v>784</v>
      </c>
      <c r="N5375" s="315" t="s">
        <v>755</v>
      </c>
      <c r="O5375" s="315"/>
      <c r="P5375" s="315"/>
      <c r="Q5375" s="315"/>
    </row>
    <row r="5376" spans="1:17">
      <c r="A5376" s="315" t="s">
        <v>755</v>
      </c>
      <c r="B5376" s="315" t="s">
        <v>2095</v>
      </c>
      <c r="C5376" s="315" t="s">
        <v>2098</v>
      </c>
      <c r="D5376" s="316">
        <v>8.4</v>
      </c>
      <c r="E5376" s="317">
        <v>3657.1900000000005</v>
      </c>
      <c r="F5376" s="317">
        <v>1766.4300000000003</v>
      </c>
      <c r="G5376" s="318">
        <v>40849</v>
      </c>
      <c r="H5376" s="318">
        <v>40885</v>
      </c>
      <c r="I5376" s="318">
        <v>50040</v>
      </c>
      <c r="J5376" s="315"/>
      <c r="K5376" s="315">
        <v>4116</v>
      </c>
      <c r="L5376" s="315" t="s">
        <v>3305</v>
      </c>
      <c r="M5376" s="315" t="s">
        <v>1296</v>
      </c>
      <c r="N5376" s="315" t="s">
        <v>755</v>
      </c>
      <c r="O5376" s="315"/>
      <c r="P5376" s="315"/>
      <c r="Q5376" s="315"/>
    </row>
    <row r="5377" spans="1:17">
      <c r="A5377" s="315" t="s">
        <v>755</v>
      </c>
      <c r="B5377" s="315" t="s">
        <v>2095</v>
      </c>
      <c r="C5377" s="315" t="s">
        <v>2098</v>
      </c>
      <c r="D5377" s="316">
        <v>8.42</v>
      </c>
      <c r="E5377" s="317">
        <v>8381</v>
      </c>
      <c r="F5377" s="317">
        <v>4048.0299999999997</v>
      </c>
      <c r="G5377" s="318">
        <v>40710</v>
      </c>
      <c r="H5377" s="318">
        <v>40781</v>
      </c>
      <c r="I5377" s="318">
        <v>50040</v>
      </c>
      <c r="J5377" s="315"/>
      <c r="K5377" s="315">
        <v>3366</v>
      </c>
      <c r="L5377" s="315" t="s">
        <v>3922</v>
      </c>
      <c r="M5377" s="315" t="s">
        <v>764</v>
      </c>
      <c r="N5377" s="315" t="s">
        <v>755</v>
      </c>
      <c r="O5377" s="315"/>
      <c r="P5377" s="315"/>
      <c r="Q5377" s="315"/>
    </row>
    <row r="5378" spans="1:17">
      <c r="A5378" s="315" t="s">
        <v>755</v>
      </c>
      <c r="B5378" s="315" t="s">
        <v>2095</v>
      </c>
      <c r="C5378" s="315" t="s">
        <v>2098</v>
      </c>
      <c r="D5378" s="316">
        <v>8.42</v>
      </c>
      <c r="E5378" s="317">
        <v>4344</v>
      </c>
      <c r="F5378" s="317">
        <v>1733.2600000000002</v>
      </c>
      <c r="G5378" s="318">
        <v>40815</v>
      </c>
      <c r="H5378" s="318">
        <v>41032</v>
      </c>
      <c r="I5378" s="318">
        <v>50405</v>
      </c>
      <c r="J5378" s="315"/>
      <c r="K5378" s="315">
        <v>2556</v>
      </c>
      <c r="L5378" s="315" t="s">
        <v>3923</v>
      </c>
      <c r="M5378" s="315" t="s">
        <v>764</v>
      </c>
      <c r="N5378" s="315" t="s">
        <v>755</v>
      </c>
      <c r="O5378" s="315"/>
      <c r="P5378" s="315"/>
      <c r="Q5378" s="315"/>
    </row>
    <row r="5379" spans="1:17">
      <c r="A5379" s="315" t="s">
        <v>755</v>
      </c>
      <c r="B5379" s="315" t="s">
        <v>2095</v>
      </c>
      <c r="C5379" s="315" t="s">
        <v>2098</v>
      </c>
      <c r="D5379" s="316">
        <v>8.42</v>
      </c>
      <c r="E5379" s="317">
        <v>3918</v>
      </c>
      <c r="F5379" s="317">
        <v>1563.28</v>
      </c>
      <c r="G5379" s="318">
        <v>40833</v>
      </c>
      <c r="H5379" s="318">
        <v>41108</v>
      </c>
      <c r="I5379" s="318">
        <v>50405</v>
      </c>
      <c r="J5379" s="315"/>
      <c r="K5379" s="315">
        <v>8572</v>
      </c>
      <c r="L5379" s="315" t="s">
        <v>2110</v>
      </c>
      <c r="M5379" s="315" t="s">
        <v>792</v>
      </c>
      <c r="N5379" s="315" t="s">
        <v>755</v>
      </c>
      <c r="O5379" s="315"/>
      <c r="P5379" s="315"/>
      <c r="Q5379" s="315"/>
    </row>
    <row r="5380" spans="1:17">
      <c r="A5380" s="315" t="s">
        <v>755</v>
      </c>
      <c r="B5380" s="315" t="s">
        <v>2095</v>
      </c>
      <c r="C5380" s="315" t="s">
        <v>2098</v>
      </c>
      <c r="D5380" s="316">
        <v>8.4600000000000009</v>
      </c>
      <c r="E5380" s="317">
        <v>10578</v>
      </c>
      <c r="F5380" s="317">
        <v>5109.18</v>
      </c>
      <c r="G5380" s="318">
        <v>40759</v>
      </c>
      <c r="H5380" s="318">
        <v>40863</v>
      </c>
      <c r="I5380" s="318">
        <v>50040</v>
      </c>
      <c r="J5380" s="315"/>
      <c r="K5380" s="315">
        <v>6247</v>
      </c>
      <c r="L5380" s="315" t="s">
        <v>3774</v>
      </c>
      <c r="M5380" s="315" t="s">
        <v>788</v>
      </c>
      <c r="N5380" s="315" t="s">
        <v>755</v>
      </c>
      <c r="O5380" s="315"/>
      <c r="P5380" s="315"/>
      <c r="Q5380" s="315"/>
    </row>
    <row r="5381" spans="1:17">
      <c r="A5381" s="315" t="s">
        <v>755</v>
      </c>
      <c r="B5381" s="315" t="s">
        <v>2095</v>
      </c>
      <c r="C5381" s="315" t="s">
        <v>2098</v>
      </c>
      <c r="D5381" s="316">
        <v>8.4600000000000009</v>
      </c>
      <c r="E5381" s="317">
        <v>7863</v>
      </c>
      <c r="F5381" s="317">
        <v>3797.8299999999995</v>
      </c>
      <c r="G5381" s="318">
        <v>40781</v>
      </c>
      <c r="H5381" s="318">
        <v>40777</v>
      </c>
      <c r="I5381" s="318">
        <v>50040</v>
      </c>
      <c r="J5381" s="315"/>
      <c r="K5381" s="315">
        <v>3204</v>
      </c>
      <c r="L5381" s="315" t="s">
        <v>2749</v>
      </c>
      <c r="M5381" s="315" t="s">
        <v>764</v>
      </c>
      <c r="N5381" s="315" t="s">
        <v>755</v>
      </c>
      <c r="O5381" s="315"/>
      <c r="P5381" s="315"/>
      <c r="Q5381" s="315"/>
    </row>
    <row r="5382" spans="1:17">
      <c r="A5382" s="315" t="s">
        <v>755</v>
      </c>
      <c r="B5382" s="315" t="s">
        <v>2095</v>
      </c>
      <c r="C5382" s="315" t="s">
        <v>2098</v>
      </c>
      <c r="D5382" s="316">
        <v>8.4600000000000009</v>
      </c>
      <c r="E5382" s="317">
        <v>2350</v>
      </c>
      <c r="F5382" s="317">
        <v>1135.05</v>
      </c>
      <c r="G5382" s="318">
        <v>40810</v>
      </c>
      <c r="H5382" s="318">
        <v>40852</v>
      </c>
      <c r="I5382" s="318">
        <v>50040</v>
      </c>
      <c r="J5382" s="315"/>
      <c r="K5382" s="315">
        <v>3627</v>
      </c>
      <c r="L5382" s="315" t="s">
        <v>2740</v>
      </c>
      <c r="M5382" s="315" t="s">
        <v>764</v>
      </c>
      <c r="N5382" s="315" t="s">
        <v>755</v>
      </c>
      <c r="O5382" s="315"/>
      <c r="P5382" s="315"/>
      <c r="Q5382" s="315"/>
    </row>
    <row r="5383" spans="1:17">
      <c r="A5383" s="315" t="s">
        <v>755</v>
      </c>
      <c r="B5383" s="315" t="s">
        <v>2095</v>
      </c>
      <c r="C5383" s="315" t="s">
        <v>2098</v>
      </c>
      <c r="D5383" s="316">
        <v>8.4600000000000009</v>
      </c>
      <c r="E5383" s="317">
        <v>8328</v>
      </c>
      <c r="F5383" s="317">
        <v>4022.4399999999996</v>
      </c>
      <c r="G5383" s="318">
        <v>40806</v>
      </c>
      <c r="H5383" s="318">
        <v>40891</v>
      </c>
      <c r="I5383" s="318">
        <v>50040</v>
      </c>
      <c r="J5383" s="315"/>
      <c r="K5383" s="315">
        <v>9100</v>
      </c>
      <c r="L5383" s="315" t="s">
        <v>2837</v>
      </c>
      <c r="M5383" s="315" t="s">
        <v>781</v>
      </c>
      <c r="N5383" s="315" t="s">
        <v>755</v>
      </c>
      <c r="O5383" s="315"/>
      <c r="P5383" s="315"/>
      <c r="Q5383" s="315"/>
    </row>
    <row r="5384" spans="1:17">
      <c r="A5384" s="315" t="s">
        <v>755</v>
      </c>
      <c r="B5384" s="315" t="s">
        <v>2095</v>
      </c>
      <c r="C5384" s="315" t="s">
        <v>2098</v>
      </c>
      <c r="D5384" s="316">
        <v>8.4600000000000009</v>
      </c>
      <c r="E5384" s="317">
        <v>4420</v>
      </c>
      <c r="F5384" s="317">
        <v>1962.48</v>
      </c>
      <c r="G5384" s="318">
        <v>40855</v>
      </c>
      <c r="H5384" s="318">
        <v>40966</v>
      </c>
      <c r="I5384" s="318">
        <v>50405</v>
      </c>
      <c r="J5384" s="315"/>
      <c r="K5384" s="315">
        <v>9464</v>
      </c>
      <c r="L5384" s="315" t="s">
        <v>3097</v>
      </c>
      <c r="M5384" s="315" t="s">
        <v>770</v>
      </c>
      <c r="N5384" s="315" t="s">
        <v>755</v>
      </c>
      <c r="O5384" s="315"/>
      <c r="P5384" s="315"/>
      <c r="Q5384" s="315"/>
    </row>
    <row r="5385" spans="1:17">
      <c r="A5385" s="315" t="s">
        <v>755</v>
      </c>
      <c r="B5385" s="315" t="s">
        <v>2095</v>
      </c>
      <c r="C5385" s="315" t="s">
        <v>2098</v>
      </c>
      <c r="D5385" s="316">
        <v>8.48</v>
      </c>
      <c r="E5385" s="317">
        <v>1221</v>
      </c>
      <c r="F5385" s="317">
        <v>487.18</v>
      </c>
      <c r="G5385" s="318">
        <v>40815</v>
      </c>
      <c r="H5385" s="318">
        <v>41110</v>
      </c>
      <c r="I5385" s="318">
        <v>50405</v>
      </c>
      <c r="J5385" s="315"/>
      <c r="K5385" s="315">
        <v>8630</v>
      </c>
      <c r="L5385" s="315" t="s">
        <v>1044</v>
      </c>
      <c r="M5385" s="315" t="s">
        <v>784</v>
      </c>
      <c r="N5385" s="315" t="s">
        <v>755</v>
      </c>
      <c r="O5385" s="315"/>
      <c r="P5385" s="315"/>
      <c r="Q5385" s="315"/>
    </row>
    <row r="5386" spans="1:17">
      <c r="A5386" s="315" t="s">
        <v>755</v>
      </c>
      <c r="B5386" s="315" t="s">
        <v>2095</v>
      </c>
      <c r="C5386" s="315" t="s">
        <v>2096</v>
      </c>
      <c r="D5386" s="316">
        <v>8.48</v>
      </c>
      <c r="E5386" s="317">
        <v>2679</v>
      </c>
      <c r="F5386" s="317">
        <v>1460.06</v>
      </c>
      <c r="G5386" s="318">
        <v>40846</v>
      </c>
      <c r="H5386" s="318">
        <v>40966</v>
      </c>
      <c r="I5386" s="318">
        <v>50405</v>
      </c>
      <c r="J5386" s="315"/>
      <c r="K5386" s="315">
        <v>3065</v>
      </c>
      <c r="L5386" s="315" t="s">
        <v>2325</v>
      </c>
      <c r="M5386" s="315" t="s">
        <v>764</v>
      </c>
      <c r="N5386" s="315" t="s">
        <v>755</v>
      </c>
      <c r="O5386" s="315"/>
      <c r="P5386" s="315"/>
      <c r="Q5386" s="315"/>
    </row>
    <row r="5387" spans="1:17">
      <c r="A5387" s="315" t="s">
        <v>755</v>
      </c>
      <c r="B5387" s="315" t="s">
        <v>2095</v>
      </c>
      <c r="C5387" s="315" t="s">
        <v>2098</v>
      </c>
      <c r="D5387" s="316">
        <v>8.48</v>
      </c>
      <c r="E5387" s="317">
        <v>4266</v>
      </c>
      <c r="F5387" s="317">
        <v>1540.02</v>
      </c>
      <c r="G5387" s="318">
        <v>40849</v>
      </c>
      <c r="H5387" s="318">
        <v>41255</v>
      </c>
      <c r="I5387" s="318">
        <v>50405</v>
      </c>
      <c r="J5387" s="315"/>
      <c r="K5387" s="315">
        <v>6540</v>
      </c>
      <c r="L5387" s="315" t="s">
        <v>3924</v>
      </c>
      <c r="M5387" s="315" t="s">
        <v>966</v>
      </c>
      <c r="N5387" s="315" t="s">
        <v>755</v>
      </c>
      <c r="O5387" s="315"/>
      <c r="P5387" s="315"/>
      <c r="Q5387" s="315"/>
    </row>
    <row r="5388" spans="1:17">
      <c r="A5388" s="315" t="s">
        <v>750</v>
      </c>
      <c r="B5388" s="315" t="s">
        <v>2095</v>
      </c>
      <c r="C5388" s="315" t="s">
        <v>2098</v>
      </c>
      <c r="D5388" s="316">
        <v>8.5</v>
      </c>
      <c r="E5388" s="317">
        <v>6810.5999999999985</v>
      </c>
      <c r="F5388" s="317">
        <v>5107.96</v>
      </c>
      <c r="G5388" s="318">
        <v>39569</v>
      </c>
      <c r="H5388" s="318">
        <v>39555</v>
      </c>
      <c r="I5388" s="318">
        <v>48914</v>
      </c>
      <c r="J5388" s="315"/>
      <c r="K5388" s="315">
        <v>8004</v>
      </c>
      <c r="L5388" s="315" t="s">
        <v>328</v>
      </c>
      <c r="M5388" s="315" t="s">
        <v>784</v>
      </c>
      <c r="N5388" s="315" t="s">
        <v>750</v>
      </c>
      <c r="O5388" s="315"/>
      <c r="P5388" s="315"/>
      <c r="Q5388" s="315"/>
    </row>
    <row r="5389" spans="1:17">
      <c r="A5389" s="315" t="s">
        <v>750</v>
      </c>
      <c r="B5389" s="315" t="s">
        <v>2095</v>
      </c>
      <c r="C5389" s="315" t="s">
        <v>2096</v>
      </c>
      <c r="D5389" s="316">
        <v>8.5</v>
      </c>
      <c r="E5389" s="317">
        <v>6747</v>
      </c>
      <c r="F5389" s="317">
        <v>6072.3000000000011</v>
      </c>
      <c r="G5389" s="318">
        <v>39570</v>
      </c>
      <c r="H5389" s="318">
        <v>39083</v>
      </c>
      <c r="I5389" s="318">
        <v>48549</v>
      </c>
      <c r="J5389" s="315"/>
      <c r="K5389" s="315">
        <v>9053</v>
      </c>
      <c r="L5389" s="315" t="s">
        <v>901</v>
      </c>
      <c r="M5389" s="315" t="s">
        <v>781</v>
      </c>
      <c r="N5389" s="315" t="s">
        <v>750</v>
      </c>
      <c r="O5389" s="315"/>
      <c r="P5389" s="315"/>
      <c r="Q5389" s="315"/>
    </row>
    <row r="5390" spans="1:17">
      <c r="A5390" s="315" t="s">
        <v>755</v>
      </c>
      <c r="B5390" s="315" t="s">
        <v>2095</v>
      </c>
      <c r="C5390" s="315" t="s">
        <v>2098</v>
      </c>
      <c r="D5390" s="316">
        <v>8.5</v>
      </c>
      <c r="E5390" s="317">
        <v>6920.7099999999991</v>
      </c>
      <c r="F5390" s="317">
        <v>5190.55</v>
      </c>
      <c r="G5390" s="318">
        <v>39570</v>
      </c>
      <c r="H5390" s="318">
        <v>39723</v>
      </c>
      <c r="I5390" s="318">
        <v>48944</v>
      </c>
      <c r="J5390" s="315"/>
      <c r="K5390" s="315">
        <v>9014</v>
      </c>
      <c r="L5390" s="315" t="s">
        <v>321</v>
      </c>
      <c r="M5390" s="315" t="s">
        <v>770</v>
      </c>
      <c r="N5390" s="315" t="s">
        <v>755</v>
      </c>
      <c r="O5390" s="315"/>
      <c r="P5390" s="315"/>
      <c r="Q5390" s="315"/>
    </row>
    <row r="5391" spans="1:17">
      <c r="A5391" s="315" t="s">
        <v>755</v>
      </c>
      <c r="B5391" s="315" t="s">
        <v>2095</v>
      </c>
      <c r="C5391" s="315" t="s">
        <v>2096</v>
      </c>
      <c r="D5391" s="316">
        <v>8.5</v>
      </c>
      <c r="E5391" s="317">
        <v>5626</v>
      </c>
      <c r="F5391" s="317">
        <v>4534.5599999999995</v>
      </c>
      <c r="G5391" s="318">
        <v>39569</v>
      </c>
      <c r="H5391" s="318">
        <v>40018</v>
      </c>
      <c r="I5391" s="318">
        <v>49309</v>
      </c>
      <c r="J5391" s="315"/>
      <c r="K5391" s="315">
        <v>3510</v>
      </c>
      <c r="L5391" s="315" t="s">
        <v>2486</v>
      </c>
      <c r="M5391" s="315" t="s">
        <v>764</v>
      </c>
      <c r="N5391" s="315" t="s">
        <v>755</v>
      </c>
      <c r="O5391" s="315"/>
      <c r="P5391" s="315"/>
      <c r="Q5391" s="315"/>
    </row>
    <row r="5392" spans="1:17">
      <c r="A5392" s="315" t="s">
        <v>755</v>
      </c>
      <c r="B5392" s="315" t="s">
        <v>2095</v>
      </c>
      <c r="C5392" s="315" t="s">
        <v>2096</v>
      </c>
      <c r="D5392" s="316">
        <v>8.5</v>
      </c>
      <c r="E5392" s="317">
        <v>6800.01</v>
      </c>
      <c r="F5392" s="317">
        <v>6120.01</v>
      </c>
      <c r="G5392" s="318">
        <v>39570</v>
      </c>
      <c r="H5392" s="318">
        <v>38987</v>
      </c>
      <c r="I5392" s="318">
        <v>48183</v>
      </c>
      <c r="J5392" s="315"/>
      <c r="K5392" s="315">
        <v>8906</v>
      </c>
      <c r="L5392" s="315" t="s">
        <v>2877</v>
      </c>
      <c r="M5392" s="315" t="s">
        <v>784</v>
      </c>
      <c r="N5392" s="315" t="s">
        <v>755</v>
      </c>
      <c r="O5392" s="315"/>
      <c r="P5392" s="315"/>
      <c r="Q5392" s="315"/>
    </row>
    <row r="5393" spans="1:17">
      <c r="A5393" s="315" t="s">
        <v>755</v>
      </c>
      <c r="B5393" s="315" t="s">
        <v>2095</v>
      </c>
      <c r="C5393" s="315" t="s">
        <v>2098</v>
      </c>
      <c r="D5393" s="316">
        <v>8.5</v>
      </c>
      <c r="E5393" s="317">
        <v>9689</v>
      </c>
      <c r="F5393" s="317">
        <v>5018.8999999999996</v>
      </c>
      <c r="G5393" s="318">
        <v>39651</v>
      </c>
      <c r="H5393" s="318">
        <v>40407</v>
      </c>
      <c r="I5393" s="318">
        <v>49674</v>
      </c>
      <c r="J5393" s="315"/>
      <c r="K5393" s="315">
        <v>8645</v>
      </c>
      <c r="L5393" s="315" t="s">
        <v>1397</v>
      </c>
      <c r="M5393" s="315" t="s">
        <v>770</v>
      </c>
      <c r="N5393" s="315" t="s">
        <v>755</v>
      </c>
      <c r="O5393" s="315"/>
      <c r="P5393" s="315"/>
      <c r="Q5393" s="315"/>
    </row>
    <row r="5394" spans="1:17">
      <c r="A5394" s="315" t="s">
        <v>755</v>
      </c>
      <c r="B5394" s="315" t="s">
        <v>2095</v>
      </c>
      <c r="C5394" s="315" t="s">
        <v>2096</v>
      </c>
      <c r="D5394" s="316">
        <v>8.5</v>
      </c>
      <c r="E5394" s="317">
        <v>8978.82</v>
      </c>
      <c r="F5394" s="317">
        <v>8080.95</v>
      </c>
      <c r="G5394" s="318">
        <v>39573</v>
      </c>
      <c r="H5394" s="318">
        <v>39757</v>
      </c>
      <c r="I5394" s="318">
        <v>48944</v>
      </c>
      <c r="J5394" s="315"/>
      <c r="K5394" s="315">
        <v>9413</v>
      </c>
      <c r="L5394" s="315" t="s">
        <v>3524</v>
      </c>
      <c r="M5394" s="315" t="s">
        <v>1024</v>
      </c>
      <c r="N5394" s="315" t="s">
        <v>755</v>
      </c>
      <c r="O5394" s="315"/>
      <c r="P5394" s="315"/>
      <c r="Q5394" s="315"/>
    </row>
    <row r="5395" spans="1:17">
      <c r="A5395" s="315" t="s">
        <v>755</v>
      </c>
      <c r="B5395" s="315" t="s">
        <v>2095</v>
      </c>
      <c r="C5395" s="315" t="s">
        <v>2096</v>
      </c>
      <c r="D5395" s="316">
        <v>8.5</v>
      </c>
      <c r="E5395" s="317">
        <v>8798</v>
      </c>
      <c r="F5395" s="317">
        <v>7918.2</v>
      </c>
      <c r="G5395" s="318">
        <v>39573</v>
      </c>
      <c r="H5395" s="318">
        <v>39507</v>
      </c>
      <c r="I5395" s="318">
        <v>48944</v>
      </c>
      <c r="J5395" s="315"/>
      <c r="K5395" s="315">
        <v>6976</v>
      </c>
      <c r="L5395" s="315" t="s">
        <v>3925</v>
      </c>
      <c r="M5395" s="315" t="s">
        <v>811</v>
      </c>
      <c r="N5395" s="315" t="s">
        <v>755</v>
      </c>
      <c r="O5395" s="315"/>
      <c r="P5395" s="315"/>
      <c r="Q5395" s="315"/>
    </row>
    <row r="5396" spans="1:17">
      <c r="A5396" s="315" t="s">
        <v>755</v>
      </c>
      <c r="B5396" s="315" t="s">
        <v>2095</v>
      </c>
      <c r="C5396" s="315" t="s">
        <v>2098</v>
      </c>
      <c r="D5396" s="316">
        <v>8.5</v>
      </c>
      <c r="E5396" s="317">
        <v>11346</v>
      </c>
      <c r="F5396" s="317">
        <v>8509.5</v>
      </c>
      <c r="G5396" s="318">
        <v>39805</v>
      </c>
      <c r="H5396" s="318">
        <v>39969</v>
      </c>
      <c r="I5396" s="318">
        <v>49309</v>
      </c>
      <c r="J5396" s="315"/>
      <c r="K5396" s="315">
        <v>7530</v>
      </c>
      <c r="L5396" s="315" t="s">
        <v>1119</v>
      </c>
      <c r="M5396" s="315" t="s">
        <v>966</v>
      </c>
      <c r="N5396" s="315" t="s">
        <v>755</v>
      </c>
      <c r="O5396" s="315"/>
      <c r="P5396" s="315"/>
      <c r="Q5396" s="315"/>
    </row>
    <row r="5397" spans="1:17">
      <c r="A5397" s="315" t="s">
        <v>750</v>
      </c>
      <c r="B5397" s="315" t="s">
        <v>2095</v>
      </c>
      <c r="C5397" s="315" t="s">
        <v>2096</v>
      </c>
      <c r="D5397" s="316">
        <v>8.5</v>
      </c>
      <c r="E5397" s="317">
        <v>8629</v>
      </c>
      <c r="F5397" s="317">
        <v>7766.0999999999995</v>
      </c>
      <c r="G5397" s="318">
        <v>39993</v>
      </c>
      <c r="H5397" s="318">
        <v>40171</v>
      </c>
      <c r="I5397" s="318">
        <v>49309</v>
      </c>
      <c r="J5397" s="315"/>
      <c r="K5397" s="315">
        <v>3428</v>
      </c>
      <c r="L5397" s="315" t="s">
        <v>3100</v>
      </c>
      <c r="M5397" s="315" t="s">
        <v>764</v>
      </c>
      <c r="N5397" s="315" t="s">
        <v>750</v>
      </c>
      <c r="O5397" s="315"/>
      <c r="P5397" s="315"/>
      <c r="Q5397" s="315"/>
    </row>
    <row r="5398" spans="1:17">
      <c r="A5398" s="315" t="s">
        <v>755</v>
      </c>
      <c r="B5398" s="315" t="s">
        <v>2095</v>
      </c>
      <c r="C5398" s="315" t="s">
        <v>2098</v>
      </c>
      <c r="D5398" s="316">
        <v>8.5</v>
      </c>
      <c r="E5398" s="317">
        <v>10734</v>
      </c>
      <c r="F5398" s="317">
        <v>8050.5</v>
      </c>
      <c r="G5398" s="318">
        <v>40053</v>
      </c>
      <c r="H5398" s="318">
        <v>40099</v>
      </c>
      <c r="I5398" s="318">
        <v>49309</v>
      </c>
      <c r="J5398" s="315"/>
      <c r="K5398" s="315">
        <v>1966</v>
      </c>
      <c r="L5398" s="315" t="s">
        <v>3291</v>
      </c>
      <c r="M5398" s="315" t="s">
        <v>754</v>
      </c>
      <c r="N5398" s="315" t="s">
        <v>755</v>
      </c>
      <c r="O5398" s="315"/>
      <c r="P5398" s="315"/>
      <c r="Q5398" s="315"/>
    </row>
    <row r="5399" spans="1:17">
      <c r="A5399" s="315" t="s">
        <v>755</v>
      </c>
      <c r="B5399" s="315" t="s">
        <v>2095</v>
      </c>
      <c r="C5399" s="315" t="s">
        <v>2098</v>
      </c>
      <c r="D5399" s="316">
        <v>8.5</v>
      </c>
      <c r="E5399" s="317">
        <v>8354</v>
      </c>
      <c r="F5399" s="317">
        <v>4034.9799999999996</v>
      </c>
      <c r="G5399" s="318">
        <v>40112</v>
      </c>
      <c r="H5399" s="318">
        <v>40744</v>
      </c>
      <c r="I5399" s="318">
        <v>50040</v>
      </c>
      <c r="J5399" s="315"/>
      <c r="K5399" s="315">
        <v>1473</v>
      </c>
      <c r="L5399" s="315" t="s">
        <v>3926</v>
      </c>
      <c r="M5399" s="315" t="s">
        <v>761</v>
      </c>
      <c r="N5399" s="315" t="s">
        <v>755</v>
      </c>
      <c r="O5399" s="315"/>
      <c r="P5399" s="315"/>
      <c r="Q5399" s="315"/>
    </row>
    <row r="5400" spans="1:17">
      <c r="A5400" s="315" t="s">
        <v>755</v>
      </c>
      <c r="B5400" s="315" t="s">
        <v>2095</v>
      </c>
      <c r="C5400" s="315" t="s">
        <v>2098</v>
      </c>
      <c r="D5400" s="316">
        <v>8.5</v>
      </c>
      <c r="E5400" s="317">
        <v>9156</v>
      </c>
      <c r="F5400" s="317">
        <v>5484.44</v>
      </c>
      <c r="G5400" s="318">
        <v>40135</v>
      </c>
      <c r="H5400" s="318">
        <v>40081</v>
      </c>
      <c r="I5400" s="318">
        <v>49309</v>
      </c>
      <c r="J5400" s="315"/>
      <c r="K5400" s="315">
        <v>5707</v>
      </c>
      <c r="L5400" s="315" t="s">
        <v>1164</v>
      </c>
      <c r="M5400" s="315" t="s">
        <v>776</v>
      </c>
      <c r="N5400" s="315" t="s">
        <v>755</v>
      </c>
      <c r="O5400" s="315"/>
      <c r="P5400" s="315"/>
      <c r="Q5400" s="315"/>
    </row>
    <row r="5401" spans="1:17">
      <c r="A5401" s="315" t="s">
        <v>755</v>
      </c>
      <c r="B5401" s="315" t="s">
        <v>2095</v>
      </c>
      <c r="C5401" s="315" t="s">
        <v>2142</v>
      </c>
      <c r="D5401" s="316">
        <v>8.5</v>
      </c>
      <c r="E5401" s="317">
        <v>7237</v>
      </c>
      <c r="F5401" s="317">
        <v>3857.32</v>
      </c>
      <c r="G5401" s="318">
        <v>40158</v>
      </c>
      <c r="H5401" s="318">
        <v>40405</v>
      </c>
      <c r="I5401" s="318">
        <v>49674</v>
      </c>
      <c r="J5401" s="315"/>
      <c r="K5401" s="315">
        <v>8783</v>
      </c>
      <c r="L5401" s="315" t="s">
        <v>2114</v>
      </c>
      <c r="M5401" s="315" t="s">
        <v>1705</v>
      </c>
      <c r="N5401" s="315" t="s">
        <v>755</v>
      </c>
      <c r="O5401" s="315"/>
      <c r="P5401" s="315"/>
      <c r="Q5401" s="315"/>
    </row>
    <row r="5402" spans="1:17">
      <c r="A5402" s="315" t="s">
        <v>755</v>
      </c>
      <c r="B5402" s="315" t="s">
        <v>2095</v>
      </c>
      <c r="C5402" s="315" t="s">
        <v>2098</v>
      </c>
      <c r="D5402" s="316">
        <v>8.5</v>
      </c>
      <c r="E5402" s="317">
        <v>7376</v>
      </c>
      <c r="F5402" s="317">
        <v>5532</v>
      </c>
      <c r="G5402" s="318">
        <v>40151</v>
      </c>
      <c r="H5402" s="318">
        <v>40144</v>
      </c>
      <c r="I5402" s="318">
        <v>49309</v>
      </c>
      <c r="J5402" s="315"/>
      <c r="K5402" s="315">
        <v>4305</v>
      </c>
      <c r="L5402" s="315" t="s">
        <v>3927</v>
      </c>
      <c r="M5402" s="315" t="s">
        <v>776</v>
      </c>
      <c r="N5402" s="315" t="s">
        <v>755</v>
      </c>
      <c r="O5402" s="315"/>
      <c r="P5402" s="315"/>
      <c r="Q5402" s="315"/>
    </row>
    <row r="5403" spans="1:17">
      <c r="A5403" s="315" t="s">
        <v>755</v>
      </c>
      <c r="B5403" s="315" t="s">
        <v>2095</v>
      </c>
      <c r="C5403" s="315" t="s">
        <v>2098</v>
      </c>
      <c r="D5403" s="316">
        <v>8.5</v>
      </c>
      <c r="E5403" s="317">
        <v>5450</v>
      </c>
      <c r="F5403" s="317">
        <v>2169.1099999999997</v>
      </c>
      <c r="G5403" s="318">
        <v>40308</v>
      </c>
      <c r="H5403" s="318">
        <v>40364</v>
      </c>
      <c r="I5403" s="318">
        <v>49674</v>
      </c>
      <c r="J5403" s="315"/>
      <c r="K5403" s="315">
        <v>3766</v>
      </c>
      <c r="L5403" s="315" t="s">
        <v>2629</v>
      </c>
      <c r="M5403" s="315" t="s">
        <v>764</v>
      </c>
      <c r="N5403" s="315" t="s">
        <v>755</v>
      </c>
      <c r="O5403" s="315"/>
      <c r="P5403" s="315"/>
      <c r="Q5403" s="315"/>
    </row>
    <row r="5404" spans="1:17">
      <c r="A5404" s="315" t="s">
        <v>755</v>
      </c>
      <c r="B5404" s="315" t="s">
        <v>2095</v>
      </c>
      <c r="C5404" s="315" t="s">
        <v>2098</v>
      </c>
      <c r="D5404" s="316">
        <v>8.5</v>
      </c>
      <c r="E5404" s="317">
        <v>7820</v>
      </c>
      <c r="F5404" s="317">
        <v>4809.3099999999995</v>
      </c>
      <c r="G5404" s="318">
        <v>40328</v>
      </c>
      <c r="H5404" s="318">
        <v>40423</v>
      </c>
      <c r="I5404" s="318">
        <v>49674</v>
      </c>
      <c r="J5404" s="315"/>
      <c r="K5404" s="315">
        <v>9424</v>
      </c>
      <c r="L5404" s="315" t="s">
        <v>2618</v>
      </c>
      <c r="M5404" s="315" t="s">
        <v>770</v>
      </c>
      <c r="N5404" s="315" t="s">
        <v>755</v>
      </c>
      <c r="O5404" s="315"/>
      <c r="P5404" s="315"/>
      <c r="Q5404" s="315"/>
    </row>
    <row r="5405" spans="1:17">
      <c r="A5405" s="315" t="s">
        <v>755</v>
      </c>
      <c r="B5405" s="315" t="s">
        <v>2095</v>
      </c>
      <c r="C5405" s="315" t="s">
        <v>2098</v>
      </c>
      <c r="D5405" s="316">
        <v>8.5</v>
      </c>
      <c r="E5405" s="317">
        <v>7602</v>
      </c>
      <c r="F5405" s="317">
        <v>4675.24</v>
      </c>
      <c r="G5405" s="318">
        <v>40400</v>
      </c>
      <c r="H5405" s="318">
        <v>40439</v>
      </c>
      <c r="I5405" s="318">
        <v>49674</v>
      </c>
      <c r="J5405" s="315"/>
      <c r="K5405" s="315">
        <v>5612</v>
      </c>
      <c r="L5405" s="315" t="s">
        <v>3378</v>
      </c>
      <c r="M5405" s="315" t="s">
        <v>776</v>
      </c>
      <c r="N5405" s="315" t="s">
        <v>755</v>
      </c>
      <c r="O5405" s="315"/>
      <c r="P5405" s="315"/>
      <c r="Q5405" s="315"/>
    </row>
    <row r="5406" spans="1:17">
      <c r="A5406" s="315" t="s">
        <v>755</v>
      </c>
      <c r="B5406" s="315" t="s">
        <v>2095</v>
      </c>
      <c r="C5406" s="315" t="s">
        <v>2098</v>
      </c>
      <c r="D5406" s="316">
        <v>8.5</v>
      </c>
      <c r="E5406" s="317">
        <v>8866</v>
      </c>
      <c r="F5406" s="317">
        <v>5452.5999999999995</v>
      </c>
      <c r="G5406" s="318">
        <v>40407</v>
      </c>
      <c r="H5406" s="318">
        <v>40476</v>
      </c>
      <c r="I5406" s="318">
        <v>49674</v>
      </c>
      <c r="J5406" s="315"/>
      <c r="K5406" s="315">
        <v>8156</v>
      </c>
      <c r="L5406" s="315" t="s">
        <v>3487</v>
      </c>
      <c r="M5406" s="315" t="s">
        <v>784</v>
      </c>
      <c r="N5406" s="315" t="s">
        <v>755</v>
      </c>
      <c r="O5406" s="315"/>
      <c r="P5406" s="315"/>
      <c r="Q5406" s="315"/>
    </row>
    <row r="5407" spans="1:17">
      <c r="A5407" s="315" t="s">
        <v>755</v>
      </c>
      <c r="B5407" s="315" t="s">
        <v>2095</v>
      </c>
      <c r="C5407" s="315" t="s">
        <v>2098</v>
      </c>
      <c r="D5407" s="316">
        <v>8.5</v>
      </c>
      <c r="E5407" s="317">
        <v>10754.130000000001</v>
      </c>
      <c r="F5407" s="317">
        <v>6613.7900000000009</v>
      </c>
      <c r="G5407" s="318">
        <v>40417</v>
      </c>
      <c r="H5407" s="318">
        <v>40470</v>
      </c>
      <c r="I5407" s="318">
        <v>49674</v>
      </c>
      <c r="J5407" s="315"/>
      <c r="K5407" s="315">
        <v>7212</v>
      </c>
      <c r="L5407" s="315" t="s">
        <v>3677</v>
      </c>
      <c r="M5407" s="315" t="s">
        <v>966</v>
      </c>
      <c r="N5407" s="315" t="s">
        <v>755</v>
      </c>
      <c r="O5407" s="315"/>
      <c r="P5407" s="315"/>
      <c r="Q5407" s="315"/>
    </row>
    <row r="5408" spans="1:17">
      <c r="A5408" s="315" t="s">
        <v>755</v>
      </c>
      <c r="B5408" s="315" t="s">
        <v>2095</v>
      </c>
      <c r="C5408" s="315" t="s">
        <v>2098</v>
      </c>
      <c r="D5408" s="316">
        <v>8.5</v>
      </c>
      <c r="E5408" s="317">
        <v>3487</v>
      </c>
      <c r="F5408" s="317">
        <v>2144.52</v>
      </c>
      <c r="G5408" s="318">
        <v>40518</v>
      </c>
      <c r="H5408" s="318">
        <v>40501</v>
      </c>
      <c r="I5408" s="318">
        <v>49674</v>
      </c>
      <c r="J5408" s="315"/>
      <c r="K5408" s="315">
        <v>3212</v>
      </c>
      <c r="L5408" s="315" t="s">
        <v>760</v>
      </c>
      <c r="M5408" s="315" t="s">
        <v>761</v>
      </c>
      <c r="N5408" s="315" t="s">
        <v>755</v>
      </c>
      <c r="O5408" s="315"/>
      <c r="P5408" s="315"/>
      <c r="Q5408" s="315"/>
    </row>
    <row r="5409" spans="1:17">
      <c r="A5409" s="315" t="s">
        <v>755</v>
      </c>
      <c r="B5409" s="315" t="s">
        <v>2095</v>
      </c>
      <c r="C5409" s="315" t="s">
        <v>2098</v>
      </c>
      <c r="D5409" s="316">
        <v>8.5</v>
      </c>
      <c r="E5409" s="317">
        <v>6634</v>
      </c>
      <c r="F5409" s="317">
        <v>4079.92</v>
      </c>
      <c r="G5409" s="318">
        <v>40500</v>
      </c>
      <c r="H5409" s="318">
        <v>40529</v>
      </c>
      <c r="I5409" s="318">
        <v>49674</v>
      </c>
      <c r="J5409" s="315"/>
      <c r="K5409" s="315">
        <v>6677</v>
      </c>
      <c r="L5409" s="315" t="s">
        <v>3658</v>
      </c>
      <c r="M5409" s="315" t="s">
        <v>811</v>
      </c>
      <c r="N5409" s="315" t="s">
        <v>755</v>
      </c>
      <c r="O5409" s="315"/>
      <c r="P5409" s="315"/>
      <c r="Q5409" s="315"/>
    </row>
    <row r="5410" spans="1:17">
      <c r="A5410" s="315" t="s">
        <v>755</v>
      </c>
      <c r="B5410" s="315" t="s">
        <v>2095</v>
      </c>
      <c r="C5410" s="315" t="s">
        <v>2098</v>
      </c>
      <c r="D5410" s="316">
        <v>8.5</v>
      </c>
      <c r="E5410" s="317">
        <v>6489</v>
      </c>
      <c r="F5410" s="317">
        <v>3990.74</v>
      </c>
      <c r="G5410" s="318">
        <v>40500</v>
      </c>
      <c r="H5410" s="318">
        <v>40529</v>
      </c>
      <c r="I5410" s="318">
        <v>49674</v>
      </c>
      <c r="J5410" s="315"/>
      <c r="K5410" s="315">
        <v>6677</v>
      </c>
      <c r="L5410" s="315" t="s">
        <v>3658</v>
      </c>
      <c r="M5410" s="315" t="s">
        <v>811</v>
      </c>
      <c r="N5410" s="315" t="s">
        <v>755</v>
      </c>
      <c r="O5410" s="315"/>
      <c r="P5410" s="315"/>
      <c r="Q5410" s="315"/>
    </row>
    <row r="5411" spans="1:17">
      <c r="A5411" s="315" t="s">
        <v>755</v>
      </c>
      <c r="B5411" s="315" t="s">
        <v>2095</v>
      </c>
      <c r="C5411" s="315" t="s">
        <v>2096</v>
      </c>
      <c r="D5411" s="316">
        <v>8.5</v>
      </c>
      <c r="E5411" s="317">
        <v>8326</v>
      </c>
      <c r="F5411" s="317">
        <v>3280.44</v>
      </c>
      <c r="G5411" s="318">
        <v>40602</v>
      </c>
      <c r="H5411" s="318">
        <v>41452</v>
      </c>
      <c r="I5411" s="318">
        <v>50770</v>
      </c>
      <c r="J5411" s="315"/>
      <c r="K5411" s="315">
        <v>3235</v>
      </c>
      <c r="L5411" s="315" t="s">
        <v>3199</v>
      </c>
      <c r="M5411" s="315" t="s">
        <v>764</v>
      </c>
      <c r="N5411" s="315" t="s">
        <v>755</v>
      </c>
      <c r="O5411" s="315"/>
      <c r="P5411" s="315"/>
      <c r="Q5411" s="315"/>
    </row>
    <row r="5412" spans="1:17">
      <c r="A5412" s="315" t="s">
        <v>755</v>
      </c>
      <c r="B5412" s="315" t="s">
        <v>2095</v>
      </c>
      <c r="C5412" s="315" t="s">
        <v>2098</v>
      </c>
      <c r="D5412" s="316">
        <v>8.5</v>
      </c>
      <c r="E5412" s="317">
        <v>9404</v>
      </c>
      <c r="F5412" s="317">
        <v>4542.1400000000003</v>
      </c>
      <c r="G5412" s="318">
        <v>40653</v>
      </c>
      <c r="H5412" s="318">
        <v>40688</v>
      </c>
      <c r="I5412" s="318">
        <v>50040</v>
      </c>
      <c r="J5412" s="315"/>
      <c r="K5412" s="315">
        <v>8634</v>
      </c>
      <c r="L5412" s="315" t="s">
        <v>2302</v>
      </c>
      <c r="M5412" s="315" t="s">
        <v>784</v>
      </c>
      <c r="N5412" s="315" t="s">
        <v>755</v>
      </c>
      <c r="O5412" s="315"/>
      <c r="P5412" s="315"/>
      <c r="Q5412" s="315"/>
    </row>
    <row r="5413" spans="1:17">
      <c r="A5413" s="315" t="s">
        <v>755</v>
      </c>
      <c r="B5413" s="315" t="s">
        <v>2095</v>
      </c>
      <c r="C5413" s="315" t="s">
        <v>2098</v>
      </c>
      <c r="D5413" s="316">
        <v>8.5</v>
      </c>
      <c r="E5413" s="317">
        <v>8680</v>
      </c>
      <c r="F5413" s="317">
        <v>4192.4399999999996</v>
      </c>
      <c r="G5413" s="318">
        <v>40602</v>
      </c>
      <c r="H5413" s="318">
        <v>40682</v>
      </c>
      <c r="I5413" s="318">
        <v>50040</v>
      </c>
      <c r="J5413" s="315"/>
      <c r="K5413" s="315">
        <v>8634</v>
      </c>
      <c r="L5413" s="315" t="s">
        <v>2302</v>
      </c>
      <c r="M5413" s="315" t="s">
        <v>784</v>
      </c>
      <c r="N5413" s="315" t="s">
        <v>755</v>
      </c>
      <c r="O5413" s="315"/>
      <c r="P5413" s="315"/>
      <c r="Q5413" s="315"/>
    </row>
    <row r="5414" spans="1:17">
      <c r="A5414" s="315" t="s">
        <v>755</v>
      </c>
      <c r="B5414" s="315" t="s">
        <v>2095</v>
      </c>
      <c r="C5414" s="315" t="s">
        <v>2098</v>
      </c>
      <c r="D5414" s="316">
        <v>8.5</v>
      </c>
      <c r="E5414" s="317">
        <v>4972</v>
      </c>
      <c r="F5414" s="317">
        <v>2401.48</v>
      </c>
      <c r="G5414" s="318">
        <v>40627</v>
      </c>
      <c r="H5414" s="318">
        <v>40782</v>
      </c>
      <c r="I5414" s="318">
        <v>50040</v>
      </c>
      <c r="J5414" s="315"/>
      <c r="K5414" s="315">
        <v>9053</v>
      </c>
      <c r="L5414" s="315" t="s">
        <v>901</v>
      </c>
      <c r="M5414" s="315" t="s">
        <v>781</v>
      </c>
      <c r="N5414" s="315" t="s">
        <v>755</v>
      </c>
      <c r="O5414" s="315"/>
      <c r="P5414" s="315"/>
      <c r="Q5414" s="315"/>
    </row>
    <row r="5415" spans="1:17">
      <c r="A5415" s="315" t="s">
        <v>755</v>
      </c>
      <c r="B5415" s="315" t="s">
        <v>2095</v>
      </c>
      <c r="C5415" s="315" t="s">
        <v>2098</v>
      </c>
      <c r="D5415" s="316">
        <v>8.5</v>
      </c>
      <c r="E5415" s="317">
        <v>9046</v>
      </c>
      <c r="F5415" s="317">
        <v>4803.43</v>
      </c>
      <c r="G5415" s="318">
        <v>40648</v>
      </c>
      <c r="H5415" s="318">
        <v>40434</v>
      </c>
      <c r="I5415" s="318">
        <v>49674</v>
      </c>
      <c r="J5415" s="315"/>
      <c r="K5415" s="315">
        <v>4417</v>
      </c>
      <c r="L5415" s="315" t="s">
        <v>2450</v>
      </c>
      <c r="M5415" s="315" t="s">
        <v>1484</v>
      </c>
      <c r="N5415" s="315" t="s">
        <v>755</v>
      </c>
      <c r="O5415" s="315"/>
      <c r="P5415" s="315"/>
      <c r="Q5415" s="315"/>
    </row>
    <row r="5416" spans="1:17">
      <c r="A5416" s="315" t="s">
        <v>755</v>
      </c>
      <c r="B5416" s="315" t="s">
        <v>2095</v>
      </c>
      <c r="C5416" s="315" t="s">
        <v>2098</v>
      </c>
      <c r="D5416" s="316">
        <v>8.5</v>
      </c>
      <c r="E5416" s="317">
        <v>8990</v>
      </c>
      <c r="F5416" s="317">
        <v>4342.1799999999994</v>
      </c>
      <c r="G5416" s="318">
        <v>40731</v>
      </c>
      <c r="H5416" s="318">
        <v>40868</v>
      </c>
      <c r="I5416" s="318">
        <v>50040</v>
      </c>
      <c r="J5416" s="315"/>
      <c r="K5416" s="315">
        <v>1967</v>
      </c>
      <c r="L5416" s="315" t="s">
        <v>2135</v>
      </c>
      <c r="M5416" s="315" t="s">
        <v>754</v>
      </c>
      <c r="N5416" s="315" t="s">
        <v>755</v>
      </c>
      <c r="O5416" s="315"/>
      <c r="P5416" s="315"/>
      <c r="Q5416" s="315"/>
    </row>
    <row r="5417" spans="1:17">
      <c r="A5417" s="315" t="s">
        <v>755</v>
      </c>
      <c r="B5417" s="315" t="s">
        <v>2095</v>
      </c>
      <c r="C5417" s="315" t="s">
        <v>2098</v>
      </c>
      <c r="D5417" s="316">
        <v>8.5</v>
      </c>
      <c r="E5417" s="317">
        <v>8977.76</v>
      </c>
      <c r="F5417" s="317">
        <v>4336.24</v>
      </c>
      <c r="G5417" s="318">
        <v>40758</v>
      </c>
      <c r="H5417" s="318">
        <v>40842</v>
      </c>
      <c r="I5417" s="318">
        <v>50040</v>
      </c>
      <c r="J5417" s="315"/>
      <c r="K5417" s="315">
        <v>4118</v>
      </c>
      <c r="L5417" s="315" t="s">
        <v>2395</v>
      </c>
      <c r="M5417" s="315" t="s">
        <v>1296</v>
      </c>
      <c r="N5417" s="315" t="s">
        <v>755</v>
      </c>
      <c r="O5417" s="315"/>
      <c r="P5417" s="315"/>
      <c r="Q5417" s="315"/>
    </row>
    <row r="5418" spans="1:17">
      <c r="A5418" s="315" t="s">
        <v>755</v>
      </c>
      <c r="B5418" s="315" t="s">
        <v>2095</v>
      </c>
      <c r="C5418" s="315" t="s">
        <v>2098</v>
      </c>
      <c r="D5418" s="316">
        <v>8.5</v>
      </c>
      <c r="E5418" s="317">
        <v>8282</v>
      </c>
      <c r="F5418" s="317">
        <v>4000.21</v>
      </c>
      <c r="G5418" s="318">
        <v>40751</v>
      </c>
      <c r="H5418" s="318">
        <v>40873</v>
      </c>
      <c r="I5418" s="318">
        <v>50040</v>
      </c>
      <c r="J5418" s="315"/>
      <c r="K5418" s="315">
        <v>4410</v>
      </c>
      <c r="L5418" s="315" t="s">
        <v>2428</v>
      </c>
      <c r="M5418" s="315" t="s">
        <v>1484</v>
      </c>
      <c r="N5418" s="315" t="s">
        <v>755</v>
      </c>
      <c r="O5418" s="315"/>
      <c r="P5418" s="315"/>
      <c r="Q5418" s="315"/>
    </row>
    <row r="5419" spans="1:17">
      <c r="A5419" s="315" t="s">
        <v>755</v>
      </c>
      <c r="B5419" s="315" t="s">
        <v>2095</v>
      </c>
      <c r="C5419" s="315" t="s">
        <v>2098</v>
      </c>
      <c r="D5419" s="316">
        <v>8.51</v>
      </c>
      <c r="E5419" s="317">
        <v>6327</v>
      </c>
      <c r="F5419" s="317">
        <v>3055.9399999999996</v>
      </c>
      <c r="G5419" s="318">
        <v>40533</v>
      </c>
      <c r="H5419" s="318">
        <v>40815</v>
      </c>
      <c r="I5419" s="318">
        <v>50040</v>
      </c>
      <c r="J5419" s="315"/>
      <c r="K5419" s="315">
        <v>6826</v>
      </c>
      <c r="L5419" s="315" t="s">
        <v>3928</v>
      </c>
      <c r="M5419" s="315" t="s">
        <v>811</v>
      </c>
      <c r="N5419" s="315" t="s">
        <v>755</v>
      </c>
      <c r="O5419" s="315"/>
      <c r="P5419" s="315"/>
      <c r="Q5419" s="315"/>
    </row>
    <row r="5420" spans="1:17">
      <c r="A5420" s="315" t="s">
        <v>755</v>
      </c>
      <c r="B5420" s="315" t="s">
        <v>2095</v>
      </c>
      <c r="C5420" s="315" t="s">
        <v>2096</v>
      </c>
      <c r="D5420" s="316">
        <v>8.51</v>
      </c>
      <c r="E5420" s="317">
        <v>8015</v>
      </c>
      <c r="F5420" s="317">
        <v>2436.56</v>
      </c>
      <c r="G5420" s="318">
        <v>40646</v>
      </c>
      <c r="H5420" s="318">
        <v>41946</v>
      </c>
      <c r="I5420" s="318">
        <v>49309</v>
      </c>
      <c r="J5420" s="315"/>
      <c r="K5420" s="315">
        <v>6214</v>
      </c>
      <c r="L5420" s="315" t="s">
        <v>2723</v>
      </c>
      <c r="M5420" s="315" t="s">
        <v>788</v>
      </c>
      <c r="N5420" s="315" t="s">
        <v>755</v>
      </c>
      <c r="O5420" s="315"/>
      <c r="P5420" s="315"/>
      <c r="Q5420" s="315"/>
    </row>
    <row r="5421" spans="1:17">
      <c r="A5421" s="315" t="s">
        <v>755</v>
      </c>
      <c r="B5421" s="315" t="s">
        <v>2095</v>
      </c>
      <c r="C5421" s="315" t="s">
        <v>2098</v>
      </c>
      <c r="D5421" s="316">
        <v>8.5500000000000007</v>
      </c>
      <c r="E5421" s="317">
        <v>8301</v>
      </c>
      <c r="F5421" s="317">
        <v>2332.59</v>
      </c>
      <c r="G5421" s="318">
        <v>40374</v>
      </c>
      <c r="H5421" s="318">
        <v>42054</v>
      </c>
      <c r="I5421" s="318">
        <v>51501</v>
      </c>
      <c r="J5421" s="315"/>
      <c r="K5421" s="315">
        <v>5037</v>
      </c>
      <c r="L5421" s="315" t="s">
        <v>2971</v>
      </c>
      <c r="M5421" s="315" t="s">
        <v>776</v>
      </c>
      <c r="N5421" s="315" t="s">
        <v>755</v>
      </c>
      <c r="O5421" s="315"/>
      <c r="P5421" s="315"/>
      <c r="Q5421" s="315"/>
    </row>
    <row r="5422" spans="1:17">
      <c r="A5422" s="315" t="s">
        <v>755</v>
      </c>
      <c r="B5422" s="315" t="s">
        <v>2095</v>
      </c>
      <c r="C5422" s="315" t="s">
        <v>2096</v>
      </c>
      <c r="D5422" s="316">
        <v>8.5500000000000007</v>
      </c>
      <c r="E5422" s="317">
        <v>8415</v>
      </c>
      <c r="F5422" s="317">
        <v>4981.6799999999994</v>
      </c>
      <c r="G5422" s="318">
        <v>40464</v>
      </c>
      <c r="H5422" s="318">
        <v>40675</v>
      </c>
      <c r="I5422" s="318">
        <v>50040</v>
      </c>
      <c r="J5422" s="315"/>
      <c r="K5422" s="315">
        <v>8165</v>
      </c>
      <c r="L5422" s="315" t="s">
        <v>3929</v>
      </c>
      <c r="M5422" s="315" t="s">
        <v>784</v>
      </c>
      <c r="N5422" s="315" t="s">
        <v>755</v>
      </c>
      <c r="O5422" s="315"/>
      <c r="P5422" s="315"/>
      <c r="Q5422" s="315"/>
    </row>
    <row r="5423" spans="1:17">
      <c r="A5423" s="315" t="s">
        <v>755</v>
      </c>
      <c r="B5423" s="315" t="s">
        <v>2095</v>
      </c>
      <c r="C5423" s="315" t="s">
        <v>2098</v>
      </c>
      <c r="D5423" s="316">
        <v>8.5500000000000007</v>
      </c>
      <c r="E5423" s="317">
        <v>3932</v>
      </c>
      <c r="F5423" s="317">
        <v>920.07</v>
      </c>
      <c r="G5423" s="318">
        <v>40736</v>
      </c>
      <c r="H5423" s="318">
        <v>42234</v>
      </c>
      <c r="I5423" s="318">
        <v>49674</v>
      </c>
      <c r="J5423" s="315"/>
      <c r="K5423" s="315">
        <v>8873</v>
      </c>
      <c r="L5423" s="315" t="s">
        <v>2532</v>
      </c>
      <c r="M5423" s="315" t="s">
        <v>770</v>
      </c>
      <c r="N5423" s="315" t="s">
        <v>755</v>
      </c>
      <c r="O5423" s="315"/>
      <c r="P5423" s="315"/>
      <c r="Q5423" s="315"/>
    </row>
    <row r="5424" spans="1:17">
      <c r="A5424" s="315" t="s">
        <v>755</v>
      </c>
      <c r="B5424" s="315" t="s">
        <v>2095</v>
      </c>
      <c r="C5424" s="315" t="s">
        <v>2098</v>
      </c>
      <c r="D5424" s="316">
        <v>8.5500000000000007</v>
      </c>
      <c r="E5424" s="317">
        <v>8356.0300000000007</v>
      </c>
      <c r="F5424" s="317">
        <v>2206</v>
      </c>
      <c r="G5424" s="318">
        <v>40732</v>
      </c>
      <c r="H5424" s="318">
        <v>42073</v>
      </c>
      <c r="I5424" s="318">
        <v>49674</v>
      </c>
      <c r="J5424" s="315"/>
      <c r="K5424" s="315">
        <v>7134</v>
      </c>
      <c r="L5424" s="315" t="s">
        <v>3930</v>
      </c>
      <c r="M5424" s="315" t="s">
        <v>966</v>
      </c>
      <c r="N5424" s="315" t="s">
        <v>755</v>
      </c>
      <c r="O5424" s="315"/>
      <c r="P5424" s="315"/>
      <c r="Q5424" s="315"/>
    </row>
    <row r="5425" spans="1:17">
      <c r="A5425" s="315" t="s">
        <v>755</v>
      </c>
      <c r="B5425" s="315" t="s">
        <v>2095</v>
      </c>
      <c r="C5425" s="315" t="s">
        <v>2098</v>
      </c>
      <c r="D5425" s="316">
        <v>8.5500000000000007</v>
      </c>
      <c r="E5425" s="317">
        <v>5396</v>
      </c>
      <c r="F5425" s="317">
        <v>2455.1800000000003</v>
      </c>
      <c r="G5425" s="318">
        <v>40832</v>
      </c>
      <c r="H5425" s="318">
        <v>40865</v>
      </c>
      <c r="I5425" s="318">
        <v>50040</v>
      </c>
      <c r="J5425" s="315"/>
      <c r="K5425" s="315">
        <v>3417</v>
      </c>
      <c r="L5425" s="315" t="s">
        <v>3486</v>
      </c>
      <c r="M5425" s="315" t="s">
        <v>764</v>
      </c>
      <c r="N5425" s="315" t="s">
        <v>755</v>
      </c>
      <c r="O5425" s="315"/>
      <c r="P5425" s="315"/>
      <c r="Q5425" s="315"/>
    </row>
    <row r="5426" spans="1:17">
      <c r="A5426" s="315" t="s">
        <v>755</v>
      </c>
      <c r="B5426" s="315" t="s">
        <v>2095</v>
      </c>
      <c r="C5426" s="315" t="s">
        <v>2098</v>
      </c>
      <c r="D5426" s="316">
        <v>8.57</v>
      </c>
      <c r="E5426" s="317">
        <v>7627</v>
      </c>
      <c r="F5426" s="317">
        <v>3165.2200000000003</v>
      </c>
      <c r="G5426" s="318">
        <v>40521</v>
      </c>
      <c r="H5426" s="318">
        <v>40529</v>
      </c>
      <c r="I5426" s="318">
        <v>49674</v>
      </c>
      <c r="J5426" s="315"/>
      <c r="K5426" s="315">
        <v>3053</v>
      </c>
      <c r="L5426" s="315" t="s">
        <v>2264</v>
      </c>
      <c r="M5426" s="315" t="s">
        <v>764</v>
      </c>
      <c r="N5426" s="315" t="s">
        <v>755</v>
      </c>
      <c r="O5426" s="315"/>
      <c r="P5426" s="315"/>
      <c r="Q5426" s="315"/>
    </row>
    <row r="5427" spans="1:17">
      <c r="A5427" s="315" t="s">
        <v>750</v>
      </c>
      <c r="B5427" s="315" t="s">
        <v>2095</v>
      </c>
      <c r="C5427" s="315" t="s">
        <v>2096</v>
      </c>
      <c r="D5427" s="316">
        <v>8.57</v>
      </c>
      <c r="E5427" s="317">
        <v>6168.43</v>
      </c>
      <c r="F5427" s="317">
        <v>3651.7100000000005</v>
      </c>
      <c r="G5427" s="318">
        <v>40735</v>
      </c>
      <c r="H5427" s="318">
        <v>40752</v>
      </c>
      <c r="I5427" s="318">
        <v>50040</v>
      </c>
      <c r="J5427" s="315"/>
      <c r="K5427" s="315">
        <v>4142</v>
      </c>
      <c r="L5427" s="315" t="s">
        <v>3086</v>
      </c>
      <c r="M5427" s="315" t="s">
        <v>1484</v>
      </c>
      <c r="N5427" s="315" t="s">
        <v>750</v>
      </c>
      <c r="O5427" s="315"/>
      <c r="P5427" s="315"/>
      <c r="Q5427" s="315"/>
    </row>
    <row r="5428" spans="1:17">
      <c r="A5428" s="315" t="s">
        <v>755</v>
      </c>
      <c r="B5428" s="315" t="s">
        <v>2095</v>
      </c>
      <c r="C5428" s="315" t="s">
        <v>2098</v>
      </c>
      <c r="D5428" s="316">
        <v>8.57</v>
      </c>
      <c r="E5428" s="317">
        <v>6571</v>
      </c>
      <c r="F5428" s="317">
        <v>3173.8</v>
      </c>
      <c r="G5428" s="318">
        <v>40735</v>
      </c>
      <c r="H5428" s="318">
        <v>40774</v>
      </c>
      <c r="I5428" s="318">
        <v>50040</v>
      </c>
      <c r="J5428" s="315"/>
      <c r="K5428" s="315">
        <v>2073</v>
      </c>
      <c r="L5428" s="315" t="s">
        <v>3931</v>
      </c>
      <c r="M5428" s="315" t="s">
        <v>758</v>
      </c>
      <c r="N5428" s="315" t="s">
        <v>755</v>
      </c>
      <c r="O5428" s="315"/>
      <c r="P5428" s="315"/>
      <c r="Q5428" s="315"/>
    </row>
    <row r="5429" spans="1:17">
      <c r="A5429" s="315" t="s">
        <v>755</v>
      </c>
      <c r="B5429" s="315" t="s">
        <v>2095</v>
      </c>
      <c r="C5429" s="315" t="s">
        <v>2098</v>
      </c>
      <c r="D5429" s="316">
        <v>8.57</v>
      </c>
      <c r="E5429" s="317">
        <v>8251</v>
      </c>
      <c r="F5429" s="317">
        <v>3292.1499999999996</v>
      </c>
      <c r="G5429" s="318">
        <v>40805</v>
      </c>
      <c r="H5429" s="318">
        <v>40991</v>
      </c>
      <c r="I5429" s="318">
        <v>50405</v>
      </c>
      <c r="J5429" s="315"/>
      <c r="K5429" s="315">
        <v>3095</v>
      </c>
      <c r="L5429" s="315" t="s">
        <v>3039</v>
      </c>
      <c r="M5429" s="315" t="s">
        <v>764</v>
      </c>
      <c r="N5429" s="315" t="s">
        <v>755</v>
      </c>
      <c r="O5429" s="315"/>
      <c r="P5429" s="315"/>
      <c r="Q5429" s="315"/>
    </row>
    <row r="5430" spans="1:17">
      <c r="A5430" s="315" t="s">
        <v>755</v>
      </c>
      <c r="B5430" s="315" t="s">
        <v>2095</v>
      </c>
      <c r="C5430" s="315" t="s">
        <v>2098</v>
      </c>
      <c r="D5430" s="316">
        <v>8.58</v>
      </c>
      <c r="E5430" s="317">
        <v>4254</v>
      </c>
      <c r="F5430" s="317">
        <v>2054.6800000000003</v>
      </c>
      <c r="G5430" s="318">
        <v>40809</v>
      </c>
      <c r="H5430" s="318">
        <v>40847</v>
      </c>
      <c r="I5430" s="318">
        <v>50040</v>
      </c>
      <c r="J5430" s="315"/>
      <c r="K5430" s="315">
        <v>8752</v>
      </c>
      <c r="L5430" s="315" t="s">
        <v>3016</v>
      </c>
      <c r="M5430" s="315" t="s">
        <v>1705</v>
      </c>
      <c r="N5430" s="315" t="s">
        <v>755</v>
      </c>
      <c r="O5430" s="315"/>
      <c r="P5430" s="315"/>
      <c r="Q5430" s="315"/>
    </row>
    <row r="5431" spans="1:17">
      <c r="A5431" s="315" t="s">
        <v>755</v>
      </c>
      <c r="B5431" s="315" t="s">
        <v>2095</v>
      </c>
      <c r="C5431" s="315" t="s">
        <v>2098</v>
      </c>
      <c r="D5431" s="316">
        <v>8.59</v>
      </c>
      <c r="E5431" s="317">
        <v>9121</v>
      </c>
      <c r="F5431" s="317">
        <v>4405.45</v>
      </c>
      <c r="G5431" s="318">
        <v>40737</v>
      </c>
      <c r="H5431" s="318">
        <v>40842</v>
      </c>
      <c r="I5431" s="318">
        <v>50040</v>
      </c>
      <c r="J5431" s="315"/>
      <c r="K5431" s="315">
        <v>8706</v>
      </c>
      <c r="L5431" s="315" t="s">
        <v>3058</v>
      </c>
      <c r="M5431" s="315" t="s">
        <v>784</v>
      </c>
      <c r="N5431" s="315" t="s">
        <v>755</v>
      </c>
      <c r="O5431" s="315"/>
      <c r="P5431" s="315"/>
      <c r="Q5431" s="315"/>
    </row>
    <row r="5432" spans="1:17">
      <c r="A5432" s="315" t="s">
        <v>750</v>
      </c>
      <c r="B5432" s="315" t="s">
        <v>2095</v>
      </c>
      <c r="C5432" s="315" t="s">
        <v>2098</v>
      </c>
      <c r="D5432" s="316">
        <v>8.6</v>
      </c>
      <c r="E5432" s="317">
        <v>7953.619999999999</v>
      </c>
      <c r="F5432" s="317">
        <v>4891.4699999999993</v>
      </c>
      <c r="G5432" s="318">
        <v>39569</v>
      </c>
      <c r="H5432" s="318">
        <v>40353</v>
      </c>
      <c r="I5432" s="318">
        <v>49674</v>
      </c>
      <c r="J5432" s="315"/>
      <c r="K5432" s="315">
        <v>1800</v>
      </c>
      <c r="L5432" s="315" t="s">
        <v>3101</v>
      </c>
      <c r="M5432" s="315" t="s">
        <v>766</v>
      </c>
      <c r="N5432" s="315" t="s">
        <v>750</v>
      </c>
      <c r="O5432" s="315"/>
      <c r="P5432" s="315"/>
      <c r="Q5432" s="315"/>
    </row>
    <row r="5433" spans="1:17">
      <c r="A5433" s="315" t="s">
        <v>755</v>
      </c>
      <c r="B5433" s="315" t="s">
        <v>2095</v>
      </c>
      <c r="C5433" s="315" t="s">
        <v>2098</v>
      </c>
      <c r="D5433" s="316">
        <v>8.6</v>
      </c>
      <c r="E5433" s="317">
        <v>9627</v>
      </c>
      <c r="F5433" s="317">
        <v>5920.62</v>
      </c>
      <c r="G5433" s="318">
        <v>39569</v>
      </c>
      <c r="H5433" s="318">
        <v>40445</v>
      </c>
      <c r="I5433" s="318">
        <v>49674</v>
      </c>
      <c r="J5433" s="315"/>
      <c r="K5433" s="315">
        <v>6936</v>
      </c>
      <c r="L5433" s="315" t="s">
        <v>3932</v>
      </c>
      <c r="M5433" s="315" t="s">
        <v>811</v>
      </c>
      <c r="N5433" s="315" t="s">
        <v>755</v>
      </c>
      <c r="O5433" s="315"/>
      <c r="P5433" s="315"/>
      <c r="Q5433" s="315"/>
    </row>
    <row r="5434" spans="1:17">
      <c r="A5434" s="315" t="s">
        <v>755</v>
      </c>
      <c r="B5434" s="315" t="s">
        <v>2095</v>
      </c>
      <c r="C5434" s="315" t="s">
        <v>2096</v>
      </c>
      <c r="D5434" s="316">
        <v>8.6</v>
      </c>
      <c r="E5434" s="317">
        <v>9134</v>
      </c>
      <c r="F5434" s="317">
        <v>8220.6</v>
      </c>
      <c r="G5434" s="318">
        <v>39570</v>
      </c>
      <c r="H5434" s="318">
        <v>39909</v>
      </c>
      <c r="I5434" s="318">
        <v>49279</v>
      </c>
      <c r="J5434" s="315"/>
      <c r="K5434" s="315">
        <v>1684</v>
      </c>
      <c r="L5434" s="315" t="s">
        <v>3933</v>
      </c>
      <c r="M5434" s="315" t="s">
        <v>761</v>
      </c>
      <c r="N5434" s="315" t="s">
        <v>755</v>
      </c>
      <c r="O5434" s="315"/>
      <c r="P5434" s="315"/>
      <c r="Q5434" s="315"/>
    </row>
    <row r="5435" spans="1:17">
      <c r="A5435" s="315" t="s">
        <v>755</v>
      </c>
      <c r="B5435" s="315" t="s">
        <v>2095</v>
      </c>
      <c r="C5435" s="315" t="s">
        <v>2098</v>
      </c>
      <c r="D5435" s="316">
        <v>8.6</v>
      </c>
      <c r="E5435" s="317">
        <v>9994</v>
      </c>
      <c r="F5435" s="317">
        <v>7495.5</v>
      </c>
      <c r="G5435" s="318">
        <v>39570</v>
      </c>
      <c r="H5435" s="318">
        <v>39477</v>
      </c>
      <c r="I5435" s="318">
        <v>48914</v>
      </c>
      <c r="J5435" s="315"/>
      <c r="K5435" s="315">
        <v>1632</v>
      </c>
      <c r="L5435" s="315" t="s">
        <v>3131</v>
      </c>
      <c r="M5435" s="315" t="s">
        <v>761</v>
      </c>
      <c r="N5435" s="315" t="s">
        <v>755</v>
      </c>
      <c r="O5435" s="315"/>
      <c r="P5435" s="315"/>
      <c r="Q5435" s="315"/>
    </row>
    <row r="5436" spans="1:17">
      <c r="A5436" s="315" t="s">
        <v>750</v>
      </c>
      <c r="B5436" s="315" t="s">
        <v>2095</v>
      </c>
      <c r="C5436" s="315" t="s">
        <v>2098</v>
      </c>
      <c r="D5436" s="316">
        <v>8.6</v>
      </c>
      <c r="E5436" s="317">
        <v>8368</v>
      </c>
      <c r="F5436" s="317">
        <v>6276</v>
      </c>
      <c r="G5436" s="318">
        <v>39570</v>
      </c>
      <c r="H5436" s="318">
        <v>39608</v>
      </c>
      <c r="I5436" s="318">
        <v>48914</v>
      </c>
      <c r="J5436" s="315"/>
      <c r="K5436" s="315">
        <v>9444</v>
      </c>
      <c r="L5436" s="315" t="s">
        <v>3379</v>
      </c>
      <c r="M5436" s="315" t="s">
        <v>770</v>
      </c>
      <c r="N5436" s="315" t="s">
        <v>750</v>
      </c>
      <c r="O5436" s="315"/>
      <c r="P5436" s="315"/>
      <c r="Q5436" s="315"/>
    </row>
    <row r="5437" spans="1:17">
      <c r="A5437" s="315" t="s">
        <v>755</v>
      </c>
      <c r="B5437" s="315" t="s">
        <v>2095</v>
      </c>
      <c r="C5437" s="315" t="s">
        <v>2098</v>
      </c>
      <c r="D5437" s="316">
        <v>8.6</v>
      </c>
      <c r="E5437" s="317">
        <v>8724.4500000000007</v>
      </c>
      <c r="F5437" s="317">
        <v>6543.34</v>
      </c>
      <c r="G5437" s="318">
        <v>39570</v>
      </c>
      <c r="H5437" s="318">
        <v>39721</v>
      </c>
      <c r="I5437" s="318">
        <v>48944</v>
      </c>
      <c r="J5437" s="315"/>
      <c r="K5437" s="315">
        <v>4577</v>
      </c>
      <c r="L5437" s="315" t="s">
        <v>3184</v>
      </c>
      <c r="M5437" s="315" t="s">
        <v>1296</v>
      </c>
      <c r="N5437" s="315" t="s">
        <v>755</v>
      </c>
      <c r="O5437" s="315"/>
      <c r="P5437" s="315"/>
      <c r="Q5437" s="315"/>
    </row>
    <row r="5438" spans="1:17">
      <c r="A5438" s="315" t="s">
        <v>750</v>
      </c>
      <c r="B5438" s="319" t="s">
        <v>2095</v>
      </c>
      <c r="C5438" s="315" t="s">
        <v>2098</v>
      </c>
      <c r="D5438" s="320">
        <v>8.6</v>
      </c>
      <c r="E5438" s="317">
        <v>10165</v>
      </c>
      <c r="F5438" s="317">
        <v>-533.97</v>
      </c>
      <c r="G5438" s="321">
        <v>39570</v>
      </c>
      <c r="H5438" s="321">
        <v>40966</v>
      </c>
      <c r="I5438" s="321">
        <v>50405</v>
      </c>
      <c r="J5438" s="319"/>
      <c r="K5438" s="322">
        <v>8222</v>
      </c>
      <c r="L5438" s="319" t="s">
        <v>1990</v>
      </c>
      <c r="M5438" s="319" t="s">
        <v>1051</v>
      </c>
      <c r="N5438" s="315" t="s">
        <v>750</v>
      </c>
      <c r="O5438" s="319"/>
      <c r="P5438" s="319"/>
      <c r="Q5438" s="319"/>
    </row>
    <row r="5439" spans="1:17">
      <c r="A5439" s="315" t="s">
        <v>755</v>
      </c>
      <c r="B5439" s="315" t="s">
        <v>2095</v>
      </c>
      <c r="C5439" s="315" t="s">
        <v>2096</v>
      </c>
      <c r="D5439" s="316">
        <v>8.6</v>
      </c>
      <c r="E5439" s="317">
        <v>9272</v>
      </c>
      <c r="F5439" s="317">
        <v>5053.25</v>
      </c>
      <c r="G5439" s="318">
        <v>39570</v>
      </c>
      <c r="H5439" s="318">
        <v>40962</v>
      </c>
      <c r="I5439" s="318">
        <v>50405</v>
      </c>
      <c r="J5439" s="315"/>
      <c r="K5439" s="315">
        <v>3216</v>
      </c>
      <c r="L5439" s="315" t="s">
        <v>3934</v>
      </c>
      <c r="M5439" s="315" t="s">
        <v>761</v>
      </c>
      <c r="N5439" s="315" t="s">
        <v>755</v>
      </c>
      <c r="O5439" s="315"/>
      <c r="P5439" s="315"/>
      <c r="Q5439" s="315"/>
    </row>
    <row r="5440" spans="1:17">
      <c r="A5440" s="315" t="s">
        <v>755</v>
      </c>
      <c r="B5440" s="315" t="s">
        <v>2095</v>
      </c>
      <c r="C5440" s="315" t="s">
        <v>2098</v>
      </c>
      <c r="D5440" s="316">
        <v>8.6</v>
      </c>
      <c r="E5440" s="317">
        <v>8101</v>
      </c>
      <c r="F5440" s="317">
        <v>4617.57</v>
      </c>
      <c r="G5440" s="318">
        <v>39570</v>
      </c>
      <c r="H5440" s="318">
        <v>39597</v>
      </c>
      <c r="I5440" s="318">
        <v>48944</v>
      </c>
      <c r="J5440" s="315"/>
      <c r="K5440" s="315">
        <v>5105</v>
      </c>
      <c r="L5440" s="315" t="s">
        <v>3481</v>
      </c>
      <c r="M5440" s="315" t="s">
        <v>776</v>
      </c>
      <c r="N5440" s="315" t="s">
        <v>755</v>
      </c>
      <c r="O5440" s="315"/>
      <c r="P5440" s="315"/>
      <c r="Q5440" s="315"/>
    </row>
    <row r="5441" spans="1:17">
      <c r="A5441" s="315" t="s">
        <v>755</v>
      </c>
      <c r="B5441" s="315" t="s">
        <v>2095</v>
      </c>
      <c r="C5441" s="315" t="s">
        <v>2098</v>
      </c>
      <c r="D5441" s="316">
        <v>8.6</v>
      </c>
      <c r="E5441" s="317">
        <v>9027.27</v>
      </c>
      <c r="F5441" s="317">
        <v>6770.4500000000007</v>
      </c>
      <c r="G5441" s="318">
        <v>39570</v>
      </c>
      <c r="H5441" s="318">
        <v>40164</v>
      </c>
      <c r="I5441" s="318">
        <v>49279</v>
      </c>
      <c r="J5441" s="315"/>
      <c r="K5441" s="315">
        <v>7235</v>
      </c>
      <c r="L5441" s="315" t="s">
        <v>3935</v>
      </c>
      <c r="M5441" s="315" t="s">
        <v>966</v>
      </c>
      <c r="N5441" s="315" t="s">
        <v>755</v>
      </c>
      <c r="O5441" s="315"/>
      <c r="P5441" s="315"/>
      <c r="Q5441" s="315"/>
    </row>
    <row r="5442" spans="1:17">
      <c r="A5442" s="315" t="s">
        <v>755</v>
      </c>
      <c r="B5442" s="315" t="s">
        <v>2095</v>
      </c>
      <c r="C5442" s="315" t="s">
        <v>2098</v>
      </c>
      <c r="D5442" s="316">
        <v>8.6</v>
      </c>
      <c r="E5442" s="317">
        <v>9664</v>
      </c>
      <c r="F5442" s="317">
        <v>3855.93</v>
      </c>
      <c r="G5442" s="318">
        <v>39672</v>
      </c>
      <c r="H5442" s="318">
        <v>41108</v>
      </c>
      <c r="I5442" s="318">
        <v>50405</v>
      </c>
      <c r="J5442" s="315"/>
      <c r="K5442" s="315">
        <v>7023</v>
      </c>
      <c r="L5442" s="315" t="s">
        <v>3299</v>
      </c>
      <c r="M5442" s="315" t="s">
        <v>966</v>
      </c>
      <c r="N5442" s="315" t="s">
        <v>755</v>
      </c>
      <c r="O5442" s="315"/>
      <c r="P5442" s="315"/>
      <c r="Q5442" s="315"/>
    </row>
    <row r="5443" spans="1:17">
      <c r="A5443" s="315" t="s">
        <v>755</v>
      </c>
      <c r="B5443" s="315" t="s">
        <v>2095</v>
      </c>
      <c r="C5443" s="315" t="s">
        <v>2098</v>
      </c>
      <c r="D5443" s="316">
        <v>8.6</v>
      </c>
      <c r="E5443" s="317">
        <v>7545</v>
      </c>
      <c r="F5443" s="317">
        <v>2769.02</v>
      </c>
      <c r="G5443" s="318">
        <v>39688</v>
      </c>
      <c r="H5443" s="318">
        <v>41361</v>
      </c>
      <c r="I5443" s="318">
        <v>50770</v>
      </c>
      <c r="J5443" s="315"/>
      <c r="K5443" s="315">
        <v>6015</v>
      </c>
      <c r="L5443" s="315" t="s">
        <v>3936</v>
      </c>
      <c r="M5443" s="315" t="s">
        <v>788</v>
      </c>
      <c r="N5443" s="315" t="s">
        <v>755</v>
      </c>
      <c r="O5443" s="315"/>
      <c r="P5443" s="315"/>
      <c r="Q5443" s="315"/>
    </row>
    <row r="5444" spans="1:17">
      <c r="A5444" s="315" t="s">
        <v>755</v>
      </c>
      <c r="B5444" s="315" t="s">
        <v>2095</v>
      </c>
      <c r="C5444" s="315" t="s">
        <v>2098</v>
      </c>
      <c r="D5444" s="316">
        <v>8.6</v>
      </c>
      <c r="E5444" s="317">
        <v>8729</v>
      </c>
      <c r="F5444" s="317">
        <v>3482.88</v>
      </c>
      <c r="G5444" s="318">
        <v>39700</v>
      </c>
      <c r="H5444" s="318">
        <v>41219</v>
      </c>
      <c r="I5444" s="318">
        <v>50405</v>
      </c>
      <c r="J5444" s="315"/>
      <c r="K5444" s="315">
        <v>3754</v>
      </c>
      <c r="L5444" s="315" t="s">
        <v>3661</v>
      </c>
      <c r="M5444" s="315" t="s">
        <v>764</v>
      </c>
      <c r="N5444" s="315" t="s">
        <v>755</v>
      </c>
      <c r="O5444" s="315"/>
      <c r="P5444" s="315"/>
      <c r="Q5444" s="315"/>
    </row>
    <row r="5445" spans="1:17">
      <c r="A5445" s="315" t="s">
        <v>755</v>
      </c>
      <c r="B5445" s="315" t="s">
        <v>2095</v>
      </c>
      <c r="C5445" s="315" t="s">
        <v>2098</v>
      </c>
      <c r="D5445" s="316">
        <v>8.6</v>
      </c>
      <c r="E5445" s="317">
        <v>7466</v>
      </c>
      <c r="F5445" s="317">
        <v>2978.9400000000005</v>
      </c>
      <c r="G5445" s="318">
        <v>39741</v>
      </c>
      <c r="H5445" s="318">
        <v>41039</v>
      </c>
      <c r="I5445" s="318">
        <v>50405</v>
      </c>
      <c r="J5445" s="315"/>
      <c r="K5445" s="315">
        <v>8374</v>
      </c>
      <c r="L5445" s="315" t="s">
        <v>3686</v>
      </c>
      <c r="M5445" s="315" t="s">
        <v>792</v>
      </c>
      <c r="N5445" s="315" t="s">
        <v>755</v>
      </c>
      <c r="O5445" s="315"/>
      <c r="P5445" s="315"/>
      <c r="Q5445" s="315"/>
    </row>
    <row r="5446" spans="1:17">
      <c r="A5446" s="315" t="s">
        <v>755</v>
      </c>
      <c r="B5446" s="315" t="s">
        <v>2095</v>
      </c>
      <c r="C5446" s="315" t="s">
        <v>2096</v>
      </c>
      <c r="D5446" s="316">
        <v>8.6</v>
      </c>
      <c r="E5446" s="317">
        <v>7569</v>
      </c>
      <c r="F5446" s="317">
        <v>3398.4799999999996</v>
      </c>
      <c r="G5446" s="318">
        <v>39799</v>
      </c>
      <c r="H5446" s="318">
        <v>41541</v>
      </c>
      <c r="I5446" s="318">
        <v>50770</v>
      </c>
      <c r="J5446" s="315"/>
      <c r="K5446" s="315">
        <v>3112</v>
      </c>
      <c r="L5446" s="315" t="s">
        <v>3357</v>
      </c>
      <c r="M5446" s="315" t="s">
        <v>764</v>
      </c>
      <c r="N5446" s="315" t="s">
        <v>755</v>
      </c>
      <c r="O5446" s="315"/>
      <c r="P5446" s="315"/>
      <c r="Q5446" s="315"/>
    </row>
    <row r="5447" spans="1:17">
      <c r="A5447" s="315" t="s">
        <v>755</v>
      </c>
      <c r="B5447" s="319" t="s">
        <v>2095</v>
      </c>
      <c r="C5447" s="319" t="s">
        <v>2098</v>
      </c>
      <c r="D5447" s="320">
        <v>8.6</v>
      </c>
      <c r="E5447" s="317">
        <v>8838.19</v>
      </c>
      <c r="F5447" s="317">
        <v>4313.04</v>
      </c>
      <c r="G5447" s="321">
        <v>39945</v>
      </c>
      <c r="H5447" s="321">
        <v>41169</v>
      </c>
      <c r="I5447" s="321">
        <v>50405</v>
      </c>
      <c r="J5447" s="319"/>
      <c r="K5447" s="322">
        <v>4533</v>
      </c>
      <c r="L5447" s="319" t="s">
        <v>2977</v>
      </c>
      <c r="M5447" s="319" t="s">
        <v>1296</v>
      </c>
      <c r="N5447" s="315" t="s">
        <v>755</v>
      </c>
      <c r="O5447" s="319"/>
      <c r="P5447" s="319"/>
      <c r="Q5447" s="319"/>
    </row>
    <row r="5448" spans="1:17">
      <c r="A5448" s="315" t="s">
        <v>755</v>
      </c>
      <c r="B5448" s="315" t="s">
        <v>2095</v>
      </c>
      <c r="C5448" s="315" t="s">
        <v>2098</v>
      </c>
      <c r="D5448" s="316">
        <v>8.6</v>
      </c>
      <c r="E5448" s="317">
        <v>7497</v>
      </c>
      <c r="F5448" s="317">
        <v>4610.66</v>
      </c>
      <c r="G5448" s="318">
        <v>39973</v>
      </c>
      <c r="H5448" s="318">
        <v>40535</v>
      </c>
      <c r="I5448" s="318">
        <v>49674</v>
      </c>
      <c r="J5448" s="315"/>
      <c r="K5448" s="315">
        <v>6410</v>
      </c>
      <c r="L5448" s="315" t="s">
        <v>3937</v>
      </c>
      <c r="M5448" s="315" t="s">
        <v>1388</v>
      </c>
      <c r="N5448" s="315" t="s">
        <v>755</v>
      </c>
      <c r="O5448" s="315"/>
      <c r="P5448" s="315"/>
      <c r="Q5448" s="315"/>
    </row>
    <row r="5449" spans="1:17">
      <c r="A5449" s="315" t="s">
        <v>755</v>
      </c>
      <c r="B5449" s="315" t="s">
        <v>2095</v>
      </c>
      <c r="C5449" s="315" t="s">
        <v>2098</v>
      </c>
      <c r="D5449" s="316">
        <v>8.6</v>
      </c>
      <c r="E5449" s="317">
        <v>10184</v>
      </c>
      <c r="F5449" s="317">
        <v>7638</v>
      </c>
      <c r="G5449" s="318">
        <v>39993</v>
      </c>
      <c r="H5449" s="318">
        <v>40102</v>
      </c>
      <c r="I5449" s="318">
        <v>49309</v>
      </c>
      <c r="J5449" s="315"/>
      <c r="K5449" s="315">
        <v>1032</v>
      </c>
      <c r="L5449" s="315" t="s">
        <v>2512</v>
      </c>
      <c r="M5449" s="315" t="s">
        <v>766</v>
      </c>
      <c r="N5449" s="315" t="s">
        <v>755</v>
      </c>
      <c r="O5449" s="315"/>
      <c r="P5449" s="315"/>
      <c r="Q5449" s="315"/>
    </row>
    <row r="5450" spans="1:17">
      <c r="A5450" s="315" t="s">
        <v>755</v>
      </c>
      <c r="B5450" s="315" t="s">
        <v>2095</v>
      </c>
      <c r="C5450" s="315" t="s">
        <v>2098</v>
      </c>
      <c r="D5450" s="316">
        <v>8.6</v>
      </c>
      <c r="E5450" s="317">
        <v>7074</v>
      </c>
      <c r="F5450" s="317">
        <v>5305.51</v>
      </c>
      <c r="G5450" s="318">
        <v>40060</v>
      </c>
      <c r="H5450" s="318">
        <v>40122</v>
      </c>
      <c r="I5450" s="318">
        <v>49309</v>
      </c>
      <c r="J5450" s="315"/>
      <c r="K5450" s="315">
        <v>4118</v>
      </c>
      <c r="L5450" s="315" t="s">
        <v>2395</v>
      </c>
      <c r="M5450" s="315" t="s">
        <v>1296</v>
      </c>
      <c r="N5450" s="315" t="s">
        <v>755</v>
      </c>
      <c r="O5450" s="315"/>
      <c r="P5450" s="315"/>
      <c r="Q5450" s="315"/>
    </row>
    <row r="5451" spans="1:17">
      <c r="A5451" s="315" t="s">
        <v>755</v>
      </c>
      <c r="B5451" s="315" t="s">
        <v>2095</v>
      </c>
      <c r="C5451" s="315" t="s">
        <v>2098</v>
      </c>
      <c r="D5451" s="316">
        <v>8.6</v>
      </c>
      <c r="E5451" s="317">
        <v>8903</v>
      </c>
      <c r="F5451" s="317">
        <v>5475.3499999999995</v>
      </c>
      <c r="G5451" s="318">
        <v>40077</v>
      </c>
      <c r="H5451" s="318">
        <v>40239</v>
      </c>
      <c r="I5451" s="318">
        <v>49674</v>
      </c>
      <c r="J5451" s="315"/>
      <c r="K5451" s="315">
        <v>5643</v>
      </c>
      <c r="L5451" s="315" t="s">
        <v>890</v>
      </c>
      <c r="M5451" s="315" t="s">
        <v>776</v>
      </c>
      <c r="N5451" s="315" t="s">
        <v>755</v>
      </c>
      <c r="O5451" s="315"/>
      <c r="P5451" s="315"/>
      <c r="Q5451" s="315"/>
    </row>
    <row r="5452" spans="1:17">
      <c r="A5452" s="315" t="s">
        <v>755</v>
      </c>
      <c r="B5452" s="315" t="s">
        <v>2095</v>
      </c>
      <c r="C5452" s="315" t="s">
        <v>2096</v>
      </c>
      <c r="D5452" s="316">
        <v>8.6</v>
      </c>
      <c r="E5452" s="317">
        <v>8706</v>
      </c>
      <c r="F5452" s="317">
        <v>3430.16</v>
      </c>
      <c r="G5452" s="318">
        <v>40148</v>
      </c>
      <c r="H5452" s="318">
        <v>41444</v>
      </c>
      <c r="I5452" s="318">
        <v>50770</v>
      </c>
      <c r="J5452" s="315"/>
      <c r="K5452" s="315">
        <v>6017</v>
      </c>
      <c r="L5452" s="315" t="s">
        <v>849</v>
      </c>
      <c r="M5452" s="315" t="s">
        <v>788</v>
      </c>
      <c r="N5452" s="315" t="s">
        <v>755</v>
      </c>
      <c r="O5452" s="315"/>
      <c r="P5452" s="315"/>
      <c r="Q5452" s="315"/>
    </row>
    <row r="5453" spans="1:17">
      <c r="A5453" s="315" t="s">
        <v>755</v>
      </c>
      <c r="B5453" s="315" t="s">
        <v>2095</v>
      </c>
      <c r="C5453" s="315" t="s">
        <v>2098</v>
      </c>
      <c r="D5453" s="316">
        <v>8.6</v>
      </c>
      <c r="E5453" s="317">
        <v>9318</v>
      </c>
      <c r="F5453" s="317">
        <v>5730.5700000000006</v>
      </c>
      <c r="G5453" s="318">
        <v>40182</v>
      </c>
      <c r="H5453" s="318">
        <v>40485</v>
      </c>
      <c r="I5453" s="318">
        <v>49674</v>
      </c>
      <c r="J5453" s="315"/>
      <c r="K5453" s="315">
        <v>1586</v>
      </c>
      <c r="L5453" s="315" t="s">
        <v>3938</v>
      </c>
      <c r="M5453" s="315" t="s">
        <v>766</v>
      </c>
      <c r="N5453" s="315" t="s">
        <v>755</v>
      </c>
      <c r="O5453" s="315"/>
      <c r="P5453" s="315"/>
      <c r="Q5453" s="315"/>
    </row>
    <row r="5454" spans="1:17">
      <c r="A5454" s="315" t="s">
        <v>755</v>
      </c>
      <c r="B5454" s="315" t="s">
        <v>2095</v>
      </c>
      <c r="C5454" s="315" t="s">
        <v>2098</v>
      </c>
      <c r="D5454" s="316">
        <v>8.6</v>
      </c>
      <c r="E5454" s="317">
        <v>7834</v>
      </c>
      <c r="F5454" s="317">
        <v>3783.81</v>
      </c>
      <c r="G5454" s="318">
        <v>40169</v>
      </c>
      <c r="H5454" s="318">
        <v>40801</v>
      </c>
      <c r="I5454" s="318">
        <v>50040</v>
      </c>
      <c r="J5454" s="315"/>
      <c r="K5454" s="315">
        <v>6232</v>
      </c>
      <c r="L5454" s="315" t="s">
        <v>2268</v>
      </c>
      <c r="M5454" s="315" t="s">
        <v>788</v>
      </c>
      <c r="N5454" s="315" t="s">
        <v>755</v>
      </c>
      <c r="O5454" s="315"/>
      <c r="P5454" s="315"/>
      <c r="Q5454" s="315"/>
    </row>
    <row r="5455" spans="1:17">
      <c r="A5455" s="315" t="s">
        <v>755</v>
      </c>
      <c r="B5455" s="315" t="s">
        <v>2095</v>
      </c>
      <c r="C5455" s="315" t="s">
        <v>2096</v>
      </c>
      <c r="D5455" s="316">
        <v>8.6</v>
      </c>
      <c r="E5455" s="317">
        <v>8984</v>
      </c>
      <c r="F5455" s="317">
        <v>6630.1899999999987</v>
      </c>
      <c r="G5455" s="318">
        <v>40190</v>
      </c>
      <c r="H5455" s="318">
        <v>40344</v>
      </c>
      <c r="I5455" s="318">
        <v>49674</v>
      </c>
      <c r="J5455" s="315"/>
      <c r="K5455" s="315">
        <v>1180</v>
      </c>
      <c r="L5455" s="315" t="s">
        <v>1332</v>
      </c>
      <c r="M5455" s="315" t="s">
        <v>766</v>
      </c>
      <c r="N5455" s="315" t="s">
        <v>755</v>
      </c>
      <c r="O5455" s="315"/>
      <c r="P5455" s="315"/>
      <c r="Q5455" s="315"/>
    </row>
    <row r="5456" spans="1:17">
      <c r="A5456" s="315" t="s">
        <v>755</v>
      </c>
      <c r="B5456" s="315" t="s">
        <v>2095</v>
      </c>
      <c r="C5456" s="315" t="s">
        <v>2098</v>
      </c>
      <c r="D5456" s="316">
        <v>8.6</v>
      </c>
      <c r="E5456" s="317">
        <v>9007</v>
      </c>
      <c r="F5456" s="317">
        <v>5539.3099999999995</v>
      </c>
      <c r="G5456" s="318">
        <v>40233</v>
      </c>
      <c r="H5456" s="318">
        <v>40359</v>
      </c>
      <c r="I5456" s="318">
        <v>49674</v>
      </c>
      <c r="J5456" s="315"/>
      <c r="K5456" s="315">
        <v>9525</v>
      </c>
      <c r="L5456" s="315" t="s">
        <v>2757</v>
      </c>
      <c r="M5456" s="315" t="s">
        <v>770</v>
      </c>
      <c r="N5456" s="315" t="s">
        <v>755</v>
      </c>
      <c r="O5456" s="315"/>
      <c r="P5456" s="315"/>
      <c r="Q5456" s="315"/>
    </row>
    <row r="5457" spans="1:17">
      <c r="A5457" s="315" t="s">
        <v>755</v>
      </c>
      <c r="B5457" s="315" t="s">
        <v>2095</v>
      </c>
      <c r="C5457" s="315" t="s">
        <v>2098</v>
      </c>
      <c r="D5457" s="316">
        <v>8.6</v>
      </c>
      <c r="E5457" s="317">
        <v>8068</v>
      </c>
      <c r="F5457" s="317">
        <v>3638.67</v>
      </c>
      <c r="G5457" s="318">
        <v>40235</v>
      </c>
      <c r="H5457" s="318">
        <v>40289</v>
      </c>
      <c r="I5457" s="318">
        <v>49674</v>
      </c>
      <c r="J5457" s="315"/>
      <c r="K5457" s="315">
        <v>3303</v>
      </c>
      <c r="L5457" s="315" t="s">
        <v>2441</v>
      </c>
      <c r="M5457" s="315" t="s">
        <v>764</v>
      </c>
      <c r="N5457" s="315" t="s">
        <v>755</v>
      </c>
      <c r="O5457" s="315"/>
      <c r="P5457" s="315"/>
      <c r="Q5457" s="315"/>
    </row>
    <row r="5458" spans="1:17">
      <c r="A5458" s="315" t="s">
        <v>750</v>
      </c>
      <c r="B5458" s="315" t="s">
        <v>2095</v>
      </c>
      <c r="C5458" s="315" t="s">
        <v>2098</v>
      </c>
      <c r="D5458" s="316">
        <v>8.6</v>
      </c>
      <c r="E5458" s="317">
        <v>8191</v>
      </c>
      <c r="F5458" s="317">
        <v>5037.4799999999996</v>
      </c>
      <c r="G5458" s="318">
        <v>40241</v>
      </c>
      <c r="H5458" s="318">
        <v>40338</v>
      </c>
      <c r="I5458" s="318">
        <v>49674</v>
      </c>
      <c r="J5458" s="315"/>
      <c r="K5458" s="315">
        <v>4500</v>
      </c>
      <c r="L5458" s="315" t="s">
        <v>320</v>
      </c>
      <c r="M5458" s="315" t="s">
        <v>1296</v>
      </c>
      <c r="N5458" s="315" t="s">
        <v>750</v>
      </c>
      <c r="O5458" s="315"/>
      <c r="P5458" s="315"/>
      <c r="Q5458" s="315"/>
    </row>
    <row r="5459" spans="1:17">
      <c r="A5459" s="315" t="s">
        <v>755</v>
      </c>
      <c r="B5459" s="315" t="s">
        <v>2095</v>
      </c>
      <c r="C5459" s="315" t="s">
        <v>2098</v>
      </c>
      <c r="D5459" s="316">
        <v>8.6</v>
      </c>
      <c r="E5459" s="317">
        <v>10351</v>
      </c>
      <c r="F5459" s="317">
        <v>6365.8700000000008</v>
      </c>
      <c r="G5459" s="318">
        <v>40274</v>
      </c>
      <c r="H5459" s="318">
        <v>40441</v>
      </c>
      <c r="I5459" s="318">
        <v>49674</v>
      </c>
      <c r="J5459" s="315"/>
      <c r="K5459" s="315">
        <v>1963</v>
      </c>
      <c r="L5459" s="315" t="s">
        <v>3267</v>
      </c>
      <c r="M5459" s="315" t="s">
        <v>754</v>
      </c>
      <c r="N5459" s="315" t="s">
        <v>755</v>
      </c>
      <c r="O5459" s="315"/>
      <c r="P5459" s="315"/>
      <c r="Q5459" s="315"/>
    </row>
    <row r="5460" spans="1:17">
      <c r="A5460" s="315" t="s">
        <v>755</v>
      </c>
      <c r="B5460" s="315" t="s">
        <v>2095</v>
      </c>
      <c r="C5460" s="315" t="s">
        <v>2098</v>
      </c>
      <c r="D5460" s="316">
        <v>8.6</v>
      </c>
      <c r="E5460" s="317">
        <v>11300</v>
      </c>
      <c r="F5460" s="317">
        <v>3751.6</v>
      </c>
      <c r="G5460" s="318">
        <v>40338</v>
      </c>
      <c r="H5460" s="318">
        <v>41624</v>
      </c>
      <c r="I5460" s="318">
        <v>50770</v>
      </c>
      <c r="J5460" s="315"/>
      <c r="K5460" s="315">
        <v>6612</v>
      </c>
      <c r="L5460" s="315" t="s">
        <v>2363</v>
      </c>
      <c r="M5460" s="315" t="s">
        <v>811</v>
      </c>
      <c r="N5460" s="315" t="s">
        <v>755</v>
      </c>
      <c r="O5460" s="315"/>
      <c r="P5460" s="315"/>
      <c r="Q5460" s="315"/>
    </row>
    <row r="5461" spans="1:17">
      <c r="A5461" s="315" t="s">
        <v>755</v>
      </c>
      <c r="B5461" s="315" t="s">
        <v>2095</v>
      </c>
      <c r="C5461" s="315" t="s">
        <v>2096</v>
      </c>
      <c r="D5461" s="316">
        <v>8.6</v>
      </c>
      <c r="E5461" s="317">
        <v>5024</v>
      </c>
      <c r="F5461" s="317">
        <v>3707.7200000000003</v>
      </c>
      <c r="G5461" s="318">
        <v>40355</v>
      </c>
      <c r="H5461" s="318">
        <v>40420</v>
      </c>
      <c r="I5461" s="318">
        <v>49674</v>
      </c>
      <c r="J5461" s="315"/>
      <c r="K5461" s="315">
        <v>3422</v>
      </c>
      <c r="L5461" s="315" t="s">
        <v>793</v>
      </c>
      <c r="M5461" s="315" t="s">
        <v>764</v>
      </c>
      <c r="N5461" s="315" t="s">
        <v>755</v>
      </c>
      <c r="O5461" s="315"/>
      <c r="P5461" s="315"/>
      <c r="Q5461" s="315"/>
    </row>
    <row r="5462" spans="1:17">
      <c r="A5462" s="315" t="s">
        <v>755</v>
      </c>
      <c r="B5462" s="315" t="s">
        <v>2095</v>
      </c>
      <c r="C5462" s="315" t="s">
        <v>2098</v>
      </c>
      <c r="D5462" s="316">
        <v>8.6</v>
      </c>
      <c r="E5462" s="317">
        <v>9100</v>
      </c>
      <c r="F5462" s="317">
        <v>5596.51</v>
      </c>
      <c r="G5462" s="318">
        <v>40359</v>
      </c>
      <c r="H5462" s="318">
        <v>40521</v>
      </c>
      <c r="I5462" s="318">
        <v>49674</v>
      </c>
      <c r="J5462" s="315"/>
      <c r="K5462" s="315">
        <v>3202</v>
      </c>
      <c r="L5462" s="315" t="s">
        <v>2511</v>
      </c>
      <c r="M5462" s="315" t="s">
        <v>764</v>
      </c>
      <c r="N5462" s="315" t="s">
        <v>755</v>
      </c>
      <c r="O5462" s="315"/>
      <c r="P5462" s="315"/>
      <c r="Q5462" s="315"/>
    </row>
    <row r="5463" spans="1:17">
      <c r="A5463" s="315" t="s">
        <v>755</v>
      </c>
      <c r="B5463" s="315" t="s">
        <v>2095</v>
      </c>
      <c r="C5463" s="315" t="s">
        <v>2096</v>
      </c>
      <c r="D5463" s="316">
        <v>8.6</v>
      </c>
      <c r="E5463" s="317">
        <v>4783</v>
      </c>
      <c r="F5463" s="317">
        <v>2831.54</v>
      </c>
      <c r="G5463" s="318">
        <v>40438</v>
      </c>
      <c r="H5463" s="318">
        <v>40737</v>
      </c>
      <c r="I5463" s="318">
        <v>50040</v>
      </c>
      <c r="J5463" s="315"/>
      <c r="K5463" s="315">
        <v>3063</v>
      </c>
      <c r="L5463" s="315" t="s">
        <v>1856</v>
      </c>
      <c r="M5463" s="315" t="s">
        <v>764</v>
      </c>
      <c r="N5463" s="315" t="s">
        <v>755</v>
      </c>
      <c r="O5463" s="315"/>
      <c r="P5463" s="315"/>
      <c r="Q5463" s="315"/>
    </row>
    <row r="5464" spans="1:17">
      <c r="A5464" s="315" t="s">
        <v>755</v>
      </c>
      <c r="B5464" s="315" t="s">
        <v>2095</v>
      </c>
      <c r="C5464" s="315" t="s">
        <v>2096</v>
      </c>
      <c r="D5464" s="316">
        <v>8.6</v>
      </c>
      <c r="E5464" s="317">
        <v>7703</v>
      </c>
      <c r="F5464" s="317">
        <v>3296.8899999999994</v>
      </c>
      <c r="G5464" s="318">
        <v>40441</v>
      </c>
      <c r="H5464" s="318">
        <v>41233</v>
      </c>
      <c r="I5464" s="318">
        <v>50405</v>
      </c>
      <c r="J5464" s="315"/>
      <c r="K5464" s="315">
        <v>8632</v>
      </c>
      <c r="L5464" s="315" t="s">
        <v>2732</v>
      </c>
      <c r="M5464" s="315" t="s">
        <v>784</v>
      </c>
      <c r="N5464" s="315" t="s">
        <v>755</v>
      </c>
      <c r="O5464" s="315"/>
      <c r="P5464" s="315"/>
      <c r="Q5464" s="315"/>
    </row>
    <row r="5465" spans="1:17">
      <c r="A5465" s="315" t="s">
        <v>755</v>
      </c>
      <c r="B5465" s="315" t="s">
        <v>2095</v>
      </c>
      <c r="C5465" s="315" t="s">
        <v>2098</v>
      </c>
      <c r="D5465" s="316">
        <v>8.6</v>
      </c>
      <c r="E5465" s="317">
        <v>6983</v>
      </c>
      <c r="F5465" s="317">
        <v>3372.8</v>
      </c>
      <c r="G5465" s="318">
        <v>40464</v>
      </c>
      <c r="H5465" s="318">
        <v>40742</v>
      </c>
      <c r="I5465" s="318">
        <v>50040</v>
      </c>
      <c r="J5465" s="315"/>
      <c r="K5465" s="315">
        <v>6020</v>
      </c>
      <c r="L5465" s="315" t="s">
        <v>1888</v>
      </c>
      <c r="M5465" s="315" t="s">
        <v>788</v>
      </c>
      <c r="N5465" s="315" t="s">
        <v>755</v>
      </c>
      <c r="O5465" s="315"/>
      <c r="P5465" s="315"/>
      <c r="Q5465" s="315"/>
    </row>
    <row r="5466" spans="1:17">
      <c r="A5466" s="315" t="s">
        <v>755</v>
      </c>
      <c r="B5466" s="315" t="s">
        <v>2095</v>
      </c>
      <c r="C5466" s="315" t="s">
        <v>2096</v>
      </c>
      <c r="D5466" s="316">
        <v>8.6</v>
      </c>
      <c r="E5466" s="317">
        <v>6959</v>
      </c>
      <c r="F5466" s="317">
        <v>4119.7299999999996</v>
      </c>
      <c r="G5466" s="318">
        <v>40600</v>
      </c>
      <c r="H5466" s="318">
        <v>40662</v>
      </c>
      <c r="I5466" s="318">
        <v>50040</v>
      </c>
      <c r="J5466" s="315"/>
      <c r="K5466" s="315">
        <v>3612</v>
      </c>
      <c r="L5466" s="315" t="s">
        <v>2278</v>
      </c>
      <c r="M5466" s="315" t="s">
        <v>764</v>
      </c>
      <c r="N5466" s="315" t="s">
        <v>755</v>
      </c>
      <c r="O5466" s="315"/>
      <c r="P5466" s="315"/>
      <c r="Q5466" s="315"/>
    </row>
    <row r="5467" spans="1:17">
      <c r="A5467" s="315" t="s">
        <v>755</v>
      </c>
      <c r="B5467" s="315" t="s">
        <v>2095</v>
      </c>
      <c r="C5467" s="315" t="s">
        <v>2098</v>
      </c>
      <c r="D5467" s="316">
        <v>8.6</v>
      </c>
      <c r="E5467" s="317">
        <v>8466</v>
      </c>
      <c r="F5467" s="317">
        <v>4089.0799999999995</v>
      </c>
      <c r="G5467" s="318">
        <v>40610</v>
      </c>
      <c r="H5467" s="318">
        <v>40675</v>
      </c>
      <c r="I5467" s="318">
        <v>50040</v>
      </c>
      <c r="J5467" s="315"/>
      <c r="K5467" s="315">
        <v>9036</v>
      </c>
      <c r="L5467" s="315" t="s">
        <v>2496</v>
      </c>
      <c r="M5467" s="315" t="s">
        <v>770</v>
      </c>
      <c r="N5467" s="315" t="s">
        <v>755</v>
      </c>
      <c r="O5467" s="315"/>
      <c r="P5467" s="315"/>
      <c r="Q5467" s="315"/>
    </row>
    <row r="5468" spans="1:17">
      <c r="A5468" s="315" t="s">
        <v>755</v>
      </c>
      <c r="B5468" s="315" t="s">
        <v>2095</v>
      </c>
      <c r="C5468" s="315" t="s">
        <v>2098</v>
      </c>
      <c r="D5468" s="316">
        <v>8.6</v>
      </c>
      <c r="E5468" s="317">
        <v>8563</v>
      </c>
      <c r="F5468" s="317">
        <v>4135.920000000001</v>
      </c>
      <c r="G5468" s="318">
        <v>40621</v>
      </c>
      <c r="H5468" s="318">
        <v>40792</v>
      </c>
      <c r="I5468" s="318">
        <v>50040</v>
      </c>
      <c r="J5468" s="315"/>
      <c r="K5468" s="315">
        <v>9248</v>
      </c>
      <c r="L5468" s="315" t="s">
        <v>2746</v>
      </c>
      <c r="M5468" s="315" t="s">
        <v>770</v>
      </c>
      <c r="N5468" s="315" t="s">
        <v>755</v>
      </c>
      <c r="O5468" s="315"/>
      <c r="P5468" s="315"/>
      <c r="Q5468" s="315"/>
    </row>
    <row r="5469" spans="1:17">
      <c r="A5469" s="315" t="s">
        <v>755</v>
      </c>
      <c r="B5469" s="315" t="s">
        <v>2095</v>
      </c>
      <c r="C5469" s="315" t="s">
        <v>2098</v>
      </c>
      <c r="D5469" s="316">
        <v>8.6</v>
      </c>
      <c r="E5469" s="317">
        <v>4007</v>
      </c>
      <c r="F5469" s="317">
        <v>1935.3899999999999</v>
      </c>
      <c r="G5469" s="318">
        <v>40638</v>
      </c>
      <c r="H5469" s="318">
        <v>40667</v>
      </c>
      <c r="I5469" s="318">
        <v>50040</v>
      </c>
      <c r="J5469" s="315"/>
      <c r="K5469" s="315">
        <v>9524</v>
      </c>
      <c r="L5469" s="315" t="s">
        <v>2263</v>
      </c>
      <c r="M5469" s="315" t="s">
        <v>770</v>
      </c>
      <c r="N5469" s="315" t="s">
        <v>755</v>
      </c>
      <c r="O5469" s="315"/>
      <c r="P5469" s="315"/>
      <c r="Q5469" s="315"/>
    </row>
    <row r="5470" spans="1:17">
      <c r="A5470" s="315" t="s">
        <v>755</v>
      </c>
      <c r="B5470" s="315" t="s">
        <v>2095</v>
      </c>
      <c r="C5470" s="315" t="s">
        <v>2098</v>
      </c>
      <c r="D5470" s="316">
        <v>8.6</v>
      </c>
      <c r="E5470" s="317">
        <v>9135</v>
      </c>
      <c r="F5470" s="317">
        <v>2411.64</v>
      </c>
      <c r="G5470" s="318">
        <v>40635</v>
      </c>
      <c r="H5470" s="318">
        <v>41898</v>
      </c>
      <c r="I5470" s="318">
        <v>49309</v>
      </c>
      <c r="J5470" s="315"/>
      <c r="K5470" s="315">
        <v>6033</v>
      </c>
      <c r="L5470" s="315" t="s">
        <v>2728</v>
      </c>
      <c r="M5470" s="315" t="s">
        <v>788</v>
      </c>
      <c r="N5470" s="315" t="s">
        <v>755</v>
      </c>
      <c r="O5470" s="315"/>
      <c r="P5470" s="315"/>
      <c r="Q5470" s="315"/>
    </row>
    <row r="5471" spans="1:17">
      <c r="A5471" s="315" t="s">
        <v>755</v>
      </c>
      <c r="B5471" s="315" t="s">
        <v>2095</v>
      </c>
      <c r="C5471" s="315" t="s">
        <v>2096</v>
      </c>
      <c r="D5471" s="316">
        <v>8.6</v>
      </c>
      <c r="E5471" s="317">
        <v>7708</v>
      </c>
      <c r="F5471" s="317">
        <v>4563.13</v>
      </c>
      <c r="G5471" s="318">
        <v>40640</v>
      </c>
      <c r="H5471" s="318">
        <v>40690</v>
      </c>
      <c r="I5471" s="318">
        <v>50040</v>
      </c>
      <c r="J5471" s="315"/>
      <c r="K5471" s="315">
        <v>1400</v>
      </c>
      <c r="L5471" s="315" t="s">
        <v>3939</v>
      </c>
      <c r="M5471" s="315" t="s">
        <v>766</v>
      </c>
      <c r="N5471" s="315" t="s">
        <v>755</v>
      </c>
      <c r="O5471" s="315"/>
      <c r="P5471" s="315"/>
      <c r="Q5471" s="315"/>
    </row>
    <row r="5472" spans="1:17">
      <c r="A5472" s="315" t="s">
        <v>755</v>
      </c>
      <c r="B5472" s="315" t="s">
        <v>2095</v>
      </c>
      <c r="C5472" s="315" t="s">
        <v>2098</v>
      </c>
      <c r="D5472" s="316">
        <v>8.6</v>
      </c>
      <c r="E5472" s="317">
        <v>7221</v>
      </c>
      <c r="F5472" s="317">
        <v>3487.74</v>
      </c>
      <c r="G5472" s="318">
        <v>40661</v>
      </c>
      <c r="H5472" s="318">
        <v>40743</v>
      </c>
      <c r="I5472" s="318">
        <v>50040</v>
      </c>
      <c r="J5472" s="315"/>
      <c r="K5472" s="315">
        <v>9464</v>
      </c>
      <c r="L5472" s="315" t="s">
        <v>3097</v>
      </c>
      <c r="M5472" s="315" t="s">
        <v>770</v>
      </c>
      <c r="N5472" s="315" t="s">
        <v>755</v>
      </c>
      <c r="O5472" s="315"/>
      <c r="P5472" s="315"/>
      <c r="Q5472" s="315"/>
    </row>
    <row r="5473" spans="1:17">
      <c r="A5473" s="315" t="s">
        <v>755</v>
      </c>
      <c r="B5473" s="315" t="s">
        <v>2095</v>
      </c>
      <c r="C5473" s="315" t="s">
        <v>2096</v>
      </c>
      <c r="D5473" s="316">
        <v>8.6</v>
      </c>
      <c r="E5473" s="317">
        <v>9576</v>
      </c>
      <c r="F5473" s="317">
        <v>5669.0000000000009</v>
      </c>
      <c r="G5473" s="318">
        <v>40666</v>
      </c>
      <c r="H5473" s="318">
        <v>40792</v>
      </c>
      <c r="I5473" s="318">
        <v>50040</v>
      </c>
      <c r="J5473" s="315"/>
      <c r="K5473" s="315">
        <v>3600</v>
      </c>
      <c r="L5473" s="315" t="s">
        <v>2197</v>
      </c>
      <c r="M5473" s="315" t="s">
        <v>764</v>
      </c>
      <c r="N5473" s="315" t="s">
        <v>755</v>
      </c>
      <c r="O5473" s="315"/>
      <c r="P5473" s="315"/>
      <c r="Q5473" s="315"/>
    </row>
    <row r="5474" spans="1:17">
      <c r="A5474" s="315" t="s">
        <v>755</v>
      </c>
      <c r="B5474" s="315" t="s">
        <v>2095</v>
      </c>
      <c r="C5474" s="315" t="s">
        <v>2098</v>
      </c>
      <c r="D5474" s="316">
        <v>8.6</v>
      </c>
      <c r="E5474" s="317">
        <v>9544.61</v>
      </c>
      <c r="F5474" s="317">
        <v>4610.0399999999991</v>
      </c>
      <c r="G5474" s="318">
        <v>40680</v>
      </c>
      <c r="H5474" s="318">
        <v>40746</v>
      </c>
      <c r="I5474" s="318">
        <v>50040</v>
      </c>
      <c r="J5474" s="315"/>
      <c r="K5474" s="315">
        <v>4245</v>
      </c>
      <c r="L5474" s="315" t="s">
        <v>3244</v>
      </c>
      <c r="M5474" s="315" t="s">
        <v>1296</v>
      </c>
      <c r="N5474" s="315" t="s">
        <v>755</v>
      </c>
      <c r="O5474" s="315"/>
      <c r="P5474" s="315"/>
      <c r="Q5474" s="315"/>
    </row>
    <row r="5475" spans="1:17">
      <c r="A5475" s="315" t="s">
        <v>755</v>
      </c>
      <c r="B5475" s="315" t="s">
        <v>2095</v>
      </c>
      <c r="C5475" s="315" t="s">
        <v>2098</v>
      </c>
      <c r="D5475" s="316">
        <v>8.6</v>
      </c>
      <c r="E5475" s="317">
        <v>8657</v>
      </c>
      <c r="F5475" s="317">
        <v>4181.33</v>
      </c>
      <c r="G5475" s="318">
        <v>40688</v>
      </c>
      <c r="H5475" s="318">
        <v>40715</v>
      </c>
      <c r="I5475" s="318">
        <v>50040</v>
      </c>
      <c r="J5475" s="315"/>
      <c r="K5475" s="315">
        <v>4938</v>
      </c>
      <c r="L5475" s="315" t="s">
        <v>3428</v>
      </c>
      <c r="M5475" s="315" t="s">
        <v>764</v>
      </c>
      <c r="N5475" s="315" t="s">
        <v>755</v>
      </c>
      <c r="O5475" s="315"/>
      <c r="P5475" s="315"/>
      <c r="Q5475" s="315"/>
    </row>
    <row r="5476" spans="1:17">
      <c r="A5476" s="315" t="s">
        <v>755</v>
      </c>
      <c r="B5476" s="315" t="s">
        <v>2095</v>
      </c>
      <c r="C5476" s="315" t="s">
        <v>2098</v>
      </c>
      <c r="D5476" s="316">
        <v>8.61</v>
      </c>
      <c r="E5476" s="317">
        <v>7859</v>
      </c>
      <c r="F5476" s="317">
        <v>3190.76</v>
      </c>
      <c r="G5476" s="318">
        <v>40728</v>
      </c>
      <c r="H5476" s="318">
        <v>40828</v>
      </c>
      <c r="I5476" s="318">
        <v>50040</v>
      </c>
      <c r="J5476" s="315"/>
      <c r="K5476" s="315">
        <v>4573</v>
      </c>
      <c r="L5476" s="315" t="s">
        <v>2577</v>
      </c>
      <c r="M5476" s="315" t="s">
        <v>1296</v>
      </c>
      <c r="N5476" s="315" t="s">
        <v>755</v>
      </c>
      <c r="O5476" s="315"/>
      <c r="P5476" s="315"/>
      <c r="Q5476" s="315"/>
    </row>
    <row r="5477" spans="1:17">
      <c r="A5477" s="315" t="s">
        <v>755</v>
      </c>
      <c r="B5477" s="315" t="s">
        <v>2095</v>
      </c>
      <c r="C5477" s="315" t="s">
        <v>2096</v>
      </c>
      <c r="D5477" s="316">
        <v>8.61</v>
      </c>
      <c r="E5477" s="317">
        <v>3423</v>
      </c>
      <c r="F5477" s="317">
        <v>1348.66</v>
      </c>
      <c r="G5477" s="318">
        <v>40826</v>
      </c>
      <c r="H5477" s="318">
        <v>41432</v>
      </c>
      <c r="I5477" s="318">
        <v>50770</v>
      </c>
      <c r="J5477" s="315"/>
      <c r="K5477" s="315">
        <v>1187</v>
      </c>
      <c r="L5477" s="315" t="s">
        <v>3940</v>
      </c>
      <c r="M5477" s="315" t="s">
        <v>766</v>
      </c>
      <c r="N5477" s="315" t="s">
        <v>755</v>
      </c>
      <c r="O5477" s="315"/>
      <c r="P5477" s="315"/>
      <c r="Q5477" s="315"/>
    </row>
    <row r="5478" spans="1:17">
      <c r="A5478" s="315" t="s">
        <v>755</v>
      </c>
      <c r="B5478" s="315" t="s">
        <v>2095</v>
      </c>
      <c r="C5478" s="315" t="s">
        <v>2098</v>
      </c>
      <c r="D5478" s="316">
        <v>8.64</v>
      </c>
      <c r="E5478" s="317">
        <v>6334</v>
      </c>
      <c r="F5478" s="317">
        <v>2717.2799999999993</v>
      </c>
      <c r="G5478" s="318">
        <v>40532</v>
      </c>
      <c r="H5478" s="318">
        <v>40535</v>
      </c>
      <c r="I5478" s="318">
        <v>49674</v>
      </c>
      <c r="J5478" s="315"/>
      <c r="K5478" s="315">
        <v>9056</v>
      </c>
      <c r="L5478" s="315" t="s">
        <v>2345</v>
      </c>
      <c r="M5478" s="315" t="s">
        <v>781</v>
      </c>
      <c r="N5478" s="315" t="s">
        <v>755</v>
      </c>
      <c r="O5478" s="315"/>
      <c r="P5478" s="315"/>
      <c r="Q5478" s="315"/>
    </row>
    <row r="5479" spans="1:17">
      <c r="A5479" s="315" t="s">
        <v>755</v>
      </c>
      <c r="B5479" s="315" t="s">
        <v>2095</v>
      </c>
      <c r="C5479" s="315" t="s">
        <v>2098</v>
      </c>
      <c r="D5479" s="316">
        <v>8.64</v>
      </c>
      <c r="E5479" s="317">
        <v>6323</v>
      </c>
      <c r="F5479" s="317">
        <v>3054.02</v>
      </c>
      <c r="G5479" s="318">
        <v>40555</v>
      </c>
      <c r="H5479" s="318">
        <v>40583</v>
      </c>
      <c r="I5479" s="318">
        <v>50040</v>
      </c>
      <c r="J5479" s="315"/>
      <c r="K5479" s="315">
        <v>4313</v>
      </c>
      <c r="L5479" s="315" t="s">
        <v>1182</v>
      </c>
      <c r="M5479" s="315" t="s">
        <v>776</v>
      </c>
      <c r="N5479" s="315" t="s">
        <v>755</v>
      </c>
      <c r="O5479" s="315"/>
      <c r="P5479" s="315"/>
      <c r="Q5479" s="315"/>
    </row>
    <row r="5480" spans="1:17">
      <c r="A5480" s="315" t="s">
        <v>755</v>
      </c>
      <c r="B5480" s="315" t="s">
        <v>2095</v>
      </c>
      <c r="C5480" s="315" t="s">
        <v>2096</v>
      </c>
      <c r="D5480" s="316">
        <v>8.64</v>
      </c>
      <c r="E5480" s="317">
        <v>8667</v>
      </c>
      <c r="F5480" s="317">
        <v>5130.87</v>
      </c>
      <c r="G5480" s="318">
        <v>40725</v>
      </c>
      <c r="H5480" s="318">
        <v>40862</v>
      </c>
      <c r="I5480" s="318">
        <v>50040</v>
      </c>
      <c r="J5480" s="315"/>
      <c r="K5480" s="315">
        <v>3233</v>
      </c>
      <c r="L5480" s="315" t="s">
        <v>3941</v>
      </c>
      <c r="M5480" s="315" t="s">
        <v>764</v>
      </c>
      <c r="N5480" s="315" t="s">
        <v>755</v>
      </c>
      <c r="O5480" s="315"/>
      <c r="P5480" s="315"/>
      <c r="Q5480" s="315"/>
    </row>
    <row r="5481" spans="1:17">
      <c r="A5481" s="315" t="s">
        <v>755</v>
      </c>
      <c r="B5481" s="315" t="s">
        <v>2095</v>
      </c>
      <c r="C5481" s="315" t="s">
        <v>2098</v>
      </c>
      <c r="D5481" s="316">
        <v>8.64</v>
      </c>
      <c r="E5481" s="317">
        <v>6885.28</v>
      </c>
      <c r="F5481" s="317">
        <v>3325.5800000000004</v>
      </c>
      <c r="G5481" s="318">
        <v>40722</v>
      </c>
      <c r="H5481" s="318">
        <v>40806</v>
      </c>
      <c r="I5481" s="318">
        <v>50040</v>
      </c>
      <c r="J5481" s="315"/>
      <c r="K5481" s="315">
        <v>9200</v>
      </c>
      <c r="L5481" s="315" t="s">
        <v>959</v>
      </c>
      <c r="M5481" s="315" t="s">
        <v>770</v>
      </c>
      <c r="N5481" s="315" t="s">
        <v>755</v>
      </c>
      <c r="O5481" s="315"/>
      <c r="P5481" s="315"/>
      <c r="Q5481" s="315"/>
    </row>
    <row r="5482" spans="1:17">
      <c r="A5482" s="315" t="s">
        <v>755</v>
      </c>
      <c r="B5482" s="315" t="s">
        <v>2095</v>
      </c>
      <c r="C5482" s="315" t="s">
        <v>2098</v>
      </c>
      <c r="D5482" s="316">
        <v>8.64</v>
      </c>
      <c r="E5482" s="317">
        <v>9136</v>
      </c>
      <c r="F5482" s="317">
        <v>4412.6900000000005</v>
      </c>
      <c r="G5482" s="318">
        <v>40752</v>
      </c>
      <c r="H5482" s="318">
        <v>40876</v>
      </c>
      <c r="I5482" s="318">
        <v>50040</v>
      </c>
      <c r="J5482" s="315"/>
      <c r="K5482" s="315">
        <v>4460</v>
      </c>
      <c r="L5482" s="315" t="s">
        <v>2217</v>
      </c>
      <c r="M5482" s="315" t="s">
        <v>1484</v>
      </c>
      <c r="N5482" s="315" t="s">
        <v>755</v>
      </c>
      <c r="O5482" s="315"/>
      <c r="P5482" s="315"/>
      <c r="Q5482" s="315"/>
    </row>
    <row r="5483" spans="1:17">
      <c r="A5483" s="315" t="s">
        <v>755</v>
      </c>
      <c r="B5483" s="315" t="s">
        <v>2095</v>
      </c>
      <c r="C5483" s="315" t="s">
        <v>2098</v>
      </c>
      <c r="D5483" s="316">
        <v>8.64</v>
      </c>
      <c r="E5483" s="317">
        <v>613</v>
      </c>
      <c r="F5483" s="317">
        <v>296.08</v>
      </c>
      <c r="G5483" s="318">
        <v>40787</v>
      </c>
      <c r="H5483" s="318">
        <v>40897</v>
      </c>
      <c r="I5483" s="318">
        <v>50040</v>
      </c>
      <c r="J5483" s="315"/>
      <c r="K5483" s="315">
        <v>8105</v>
      </c>
      <c r="L5483" s="315" t="s">
        <v>2332</v>
      </c>
      <c r="M5483" s="315" t="s">
        <v>784</v>
      </c>
      <c r="N5483" s="315" t="s">
        <v>755</v>
      </c>
      <c r="O5483" s="315"/>
      <c r="P5483" s="315"/>
      <c r="Q5483" s="315"/>
    </row>
    <row r="5484" spans="1:17">
      <c r="A5484" s="315" t="s">
        <v>755</v>
      </c>
      <c r="B5484" s="315" t="s">
        <v>2095</v>
      </c>
      <c r="C5484" s="315" t="s">
        <v>2098</v>
      </c>
      <c r="D5484" s="316">
        <v>8.64</v>
      </c>
      <c r="E5484" s="317">
        <v>3001</v>
      </c>
      <c r="F5484" s="317">
        <v>1197.4000000000001</v>
      </c>
      <c r="G5484" s="318">
        <v>40807</v>
      </c>
      <c r="H5484" s="318">
        <v>41134</v>
      </c>
      <c r="I5484" s="318">
        <v>50405</v>
      </c>
      <c r="J5484" s="315"/>
      <c r="K5484" s="315">
        <v>3604</v>
      </c>
      <c r="L5484" s="315" t="s">
        <v>2197</v>
      </c>
      <c r="M5484" s="315" t="s">
        <v>764</v>
      </c>
      <c r="N5484" s="315" t="s">
        <v>755</v>
      </c>
      <c r="O5484" s="315"/>
      <c r="P5484" s="315"/>
      <c r="Q5484" s="315"/>
    </row>
    <row r="5485" spans="1:17">
      <c r="A5485" s="315" t="s">
        <v>755</v>
      </c>
      <c r="B5485" s="315" t="s">
        <v>2095</v>
      </c>
      <c r="C5485" s="315" t="s">
        <v>2096</v>
      </c>
      <c r="D5485" s="316">
        <v>8.64</v>
      </c>
      <c r="E5485" s="317">
        <v>9609</v>
      </c>
      <c r="F5485" s="317">
        <v>5688.5300000000007</v>
      </c>
      <c r="G5485" s="318">
        <v>40793</v>
      </c>
      <c r="H5485" s="318">
        <v>40899</v>
      </c>
      <c r="I5485" s="318">
        <v>50040</v>
      </c>
      <c r="J5485" s="315"/>
      <c r="K5485" s="315">
        <v>1627</v>
      </c>
      <c r="L5485" s="315" t="s">
        <v>3166</v>
      </c>
      <c r="M5485" s="315" t="s">
        <v>761</v>
      </c>
      <c r="N5485" s="315" t="s">
        <v>755</v>
      </c>
      <c r="O5485" s="315"/>
      <c r="P5485" s="315"/>
      <c r="Q5485" s="315"/>
    </row>
    <row r="5486" spans="1:17">
      <c r="A5486" s="315" t="s">
        <v>755</v>
      </c>
      <c r="B5486" s="315" t="s">
        <v>2095</v>
      </c>
      <c r="C5486" s="315" t="s">
        <v>2142</v>
      </c>
      <c r="D5486" s="316">
        <v>8.64</v>
      </c>
      <c r="E5486" s="317">
        <v>4400</v>
      </c>
      <c r="F5486" s="317">
        <v>1729.1999999999998</v>
      </c>
      <c r="G5486" s="318">
        <v>40830</v>
      </c>
      <c r="H5486" s="318">
        <v>40967</v>
      </c>
      <c r="I5486" s="318">
        <v>50405</v>
      </c>
      <c r="J5486" s="315"/>
      <c r="K5486" s="315">
        <v>1446</v>
      </c>
      <c r="L5486" s="315" t="s">
        <v>2600</v>
      </c>
      <c r="M5486" s="315" t="s">
        <v>766</v>
      </c>
      <c r="N5486" s="315" t="s">
        <v>755</v>
      </c>
      <c r="O5486" s="315"/>
      <c r="P5486" s="315"/>
      <c r="Q5486" s="315"/>
    </row>
    <row r="5487" spans="1:17">
      <c r="A5487" s="315" t="s">
        <v>755</v>
      </c>
      <c r="B5487" s="315" t="s">
        <v>2095</v>
      </c>
      <c r="C5487" s="315" t="s">
        <v>2098</v>
      </c>
      <c r="D5487" s="316">
        <v>8.64</v>
      </c>
      <c r="E5487" s="317">
        <v>4149</v>
      </c>
      <c r="F5487" s="317">
        <v>1655.4499999999998</v>
      </c>
      <c r="G5487" s="318">
        <v>40851</v>
      </c>
      <c r="H5487" s="318">
        <v>41103</v>
      </c>
      <c r="I5487" s="318">
        <v>50405</v>
      </c>
      <c r="J5487" s="315"/>
      <c r="K5487" s="315">
        <v>1782</v>
      </c>
      <c r="L5487" s="315" t="s">
        <v>2411</v>
      </c>
      <c r="M5487" s="315" t="s">
        <v>761</v>
      </c>
      <c r="N5487" s="315" t="s">
        <v>755</v>
      </c>
      <c r="O5487" s="315"/>
      <c r="P5487" s="315"/>
      <c r="Q5487" s="315"/>
    </row>
    <row r="5488" spans="1:17">
      <c r="A5488" s="315" t="s">
        <v>755</v>
      </c>
      <c r="B5488" s="315" t="s">
        <v>2095</v>
      </c>
      <c r="C5488" s="315" t="s">
        <v>2098</v>
      </c>
      <c r="D5488" s="316">
        <v>8.65</v>
      </c>
      <c r="E5488" s="317">
        <v>7792.58</v>
      </c>
      <c r="F5488" s="317">
        <v>3763.82</v>
      </c>
      <c r="G5488" s="318">
        <v>40786</v>
      </c>
      <c r="H5488" s="318">
        <v>40861</v>
      </c>
      <c r="I5488" s="318">
        <v>50040</v>
      </c>
      <c r="J5488" s="315"/>
      <c r="K5488" s="315">
        <v>9230</v>
      </c>
      <c r="L5488" s="315" t="s">
        <v>2794</v>
      </c>
      <c r="M5488" s="315" t="s">
        <v>770</v>
      </c>
      <c r="N5488" s="315" t="s">
        <v>755</v>
      </c>
      <c r="O5488" s="315"/>
      <c r="P5488" s="315"/>
      <c r="Q5488" s="315"/>
    </row>
    <row r="5489" spans="1:17">
      <c r="A5489" s="315" t="s">
        <v>755</v>
      </c>
      <c r="B5489" s="315" t="s">
        <v>2095</v>
      </c>
      <c r="C5489" s="315" t="s">
        <v>2098</v>
      </c>
      <c r="D5489" s="316">
        <v>8.66</v>
      </c>
      <c r="E5489" s="317">
        <v>8985</v>
      </c>
      <c r="F5489" s="317">
        <v>3315.46</v>
      </c>
      <c r="G5489" s="318">
        <v>40704</v>
      </c>
      <c r="H5489" s="318">
        <v>40704</v>
      </c>
      <c r="I5489" s="318">
        <v>50040</v>
      </c>
      <c r="J5489" s="315"/>
      <c r="K5489" s="315">
        <v>2019</v>
      </c>
      <c r="L5489" s="315" t="s">
        <v>2821</v>
      </c>
      <c r="M5489" s="315" t="s">
        <v>758</v>
      </c>
      <c r="N5489" s="315" t="s">
        <v>755</v>
      </c>
      <c r="O5489" s="315"/>
      <c r="P5489" s="315"/>
      <c r="Q5489" s="315"/>
    </row>
    <row r="5490" spans="1:17">
      <c r="A5490" s="315" t="s">
        <v>755</v>
      </c>
      <c r="B5490" s="315" t="s">
        <v>2095</v>
      </c>
      <c r="C5490" s="315" t="s">
        <v>2098</v>
      </c>
      <c r="D5490" s="316">
        <v>8.6999999999999993</v>
      </c>
      <c r="E5490" s="317">
        <v>7341.61</v>
      </c>
      <c r="F5490" s="317">
        <v>5506.2199999999993</v>
      </c>
      <c r="G5490" s="318">
        <v>39570</v>
      </c>
      <c r="H5490" s="318">
        <v>39387</v>
      </c>
      <c r="I5490" s="318">
        <v>48549</v>
      </c>
      <c r="J5490" s="315"/>
      <c r="K5490" s="315">
        <v>9500</v>
      </c>
      <c r="L5490" s="315" t="s">
        <v>2832</v>
      </c>
      <c r="M5490" s="315" t="s">
        <v>770</v>
      </c>
      <c r="N5490" s="315" t="s">
        <v>755</v>
      </c>
      <c r="O5490" s="315"/>
      <c r="P5490" s="315"/>
      <c r="Q5490" s="315"/>
    </row>
    <row r="5491" spans="1:17">
      <c r="A5491" s="315" t="s">
        <v>755</v>
      </c>
      <c r="B5491" s="315" t="s">
        <v>2095</v>
      </c>
      <c r="C5491" s="315" t="s">
        <v>2098</v>
      </c>
      <c r="D5491" s="316">
        <v>8.6999999999999993</v>
      </c>
      <c r="E5491" s="317">
        <v>8454</v>
      </c>
      <c r="F5491" s="317">
        <v>6340.5</v>
      </c>
      <c r="G5491" s="318">
        <v>39570</v>
      </c>
      <c r="H5491" s="318">
        <v>39770</v>
      </c>
      <c r="I5491" s="318">
        <v>48914</v>
      </c>
      <c r="J5491" s="315"/>
      <c r="K5491" s="315">
        <v>8722</v>
      </c>
      <c r="L5491" s="315" t="s">
        <v>2175</v>
      </c>
      <c r="M5491" s="315" t="s">
        <v>770</v>
      </c>
      <c r="N5491" s="315" t="s">
        <v>755</v>
      </c>
      <c r="O5491" s="315"/>
      <c r="P5491" s="315"/>
      <c r="Q5491" s="315"/>
    </row>
    <row r="5492" spans="1:17">
      <c r="A5492" s="315" t="s">
        <v>755</v>
      </c>
      <c r="B5492" s="315" t="s">
        <v>2095</v>
      </c>
      <c r="C5492" s="315" t="s">
        <v>2096</v>
      </c>
      <c r="D5492" s="316">
        <v>8.6999999999999993</v>
      </c>
      <c r="E5492" s="317">
        <v>9346</v>
      </c>
      <c r="F5492" s="317">
        <v>8411.4000000000015</v>
      </c>
      <c r="G5492" s="318">
        <v>39570</v>
      </c>
      <c r="H5492" s="318">
        <v>39614</v>
      </c>
      <c r="I5492" s="318">
        <v>48944</v>
      </c>
      <c r="J5492" s="315"/>
      <c r="K5492" s="315">
        <v>1297</v>
      </c>
      <c r="L5492" s="315" t="s">
        <v>3942</v>
      </c>
      <c r="M5492" s="315" t="s">
        <v>766</v>
      </c>
      <c r="N5492" s="315" t="s">
        <v>755</v>
      </c>
      <c r="O5492" s="315"/>
      <c r="P5492" s="315"/>
      <c r="Q5492" s="315"/>
    </row>
    <row r="5493" spans="1:17">
      <c r="A5493" s="315" t="s">
        <v>750</v>
      </c>
      <c r="B5493" s="315" t="s">
        <v>2095</v>
      </c>
      <c r="C5493" s="315" t="s">
        <v>2096</v>
      </c>
      <c r="D5493" s="316">
        <v>8.6999999999999993</v>
      </c>
      <c r="E5493" s="317">
        <v>7158</v>
      </c>
      <c r="F5493" s="317">
        <v>3923.64</v>
      </c>
      <c r="G5493" s="318">
        <v>39570</v>
      </c>
      <c r="H5493" s="318">
        <v>40817</v>
      </c>
      <c r="I5493" s="318">
        <v>50040</v>
      </c>
      <c r="J5493" s="315"/>
      <c r="K5493" s="315">
        <v>7000</v>
      </c>
      <c r="L5493" s="315" t="s">
        <v>1644</v>
      </c>
      <c r="M5493" s="315" t="s">
        <v>966</v>
      </c>
      <c r="N5493" s="315" t="s">
        <v>750</v>
      </c>
      <c r="O5493" s="315"/>
      <c r="P5493" s="315"/>
      <c r="Q5493" s="315"/>
    </row>
    <row r="5494" spans="1:17">
      <c r="A5494" s="315" t="s">
        <v>755</v>
      </c>
      <c r="B5494" s="315" t="s">
        <v>2095</v>
      </c>
      <c r="C5494" s="315" t="s">
        <v>2098</v>
      </c>
      <c r="D5494" s="316">
        <v>8.6999999999999993</v>
      </c>
      <c r="E5494" s="317">
        <v>7953</v>
      </c>
      <c r="F5494" s="317">
        <v>4891.1100000000006</v>
      </c>
      <c r="G5494" s="318">
        <v>39570</v>
      </c>
      <c r="H5494" s="318">
        <v>40508</v>
      </c>
      <c r="I5494" s="318">
        <v>49674</v>
      </c>
      <c r="J5494" s="315"/>
      <c r="K5494" s="315">
        <v>1815</v>
      </c>
      <c r="L5494" s="315" t="s">
        <v>2900</v>
      </c>
      <c r="M5494" s="315" t="s">
        <v>766</v>
      </c>
      <c r="N5494" s="315" t="s">
        <v>755</v>
      </c>
      <c r="O5494" s="315"/>
      <c r="P5494" s="315"/>
      <c r="Q5494" s="315"/>
    </row>
    <row r="5495" spans="1:17">
      <c r="A5495" s="315" t="s">
        <v>755</v>
      </c>
      <c r="B5495" s="315" t="s">
        <v>2095</v>
      </c>
      <c r="C5495" s="315" t="s">
        <v>2096</v>
      </c>
      <c r="D5495" s="316">
        <v>8.6999999999999993</v>
      </c>
      <c r="E5495" s="317">
        <v>8804</v>
      </c>
      <c r="F5495" s="317">
        <v>5088.71</v>
      </c>
      <c r="G5495" s="318">
        <v>39595</v>
      </c>
      <c r="H5495" s="318">
        <v>40346</v>
      </c>
      <c r="I5495" s="318">
        <v>49674</v>
      </c>
      <c r="J5495" s="315"/>
      <c r="K5495" s="315">
        <v>3963</v>
      </c>
      <c r="L5495" s="315" t="s">
        <v>3701</v>
      </c>
      <c r="M5495" s="315" t="s">
        <v>754</v>
      </c>
      <c r="N5495" s="315" t="s">
        <v>755</v>
      </c>
      <c r="O5495" s="315"/>
      <c r="P5495" s="315"/>
      <c r="Q5495" s="315"/>
    </row>
    <row r="5496" spans="1:17">
      <c r="A5496" s="315" t="s">
        <v>755</v>
      </c>
      <c r="B5496" s="315" t="s">
        <v>2095</v>
      </c>
      <c r="C5496" s="315" t="s">
        <v>2098</v>
      </c>
      <c r="D5496" s="316">
        <v>8.6999999999999993</v>
      </c>
      <c r="E5496" s="317">
        <v>7430</v>
      </c>
      <c r="F5496" s="317">
        <v>5572.5</v>
      </c>
      <c r="G5496" s="318">
        <v>39603</v>
      </c>
      <c r="H5496" s="318">
        <v>39471</v>
      </c>
      <c r="I5496" s="318">
        <v>48944</v>
      </c>
      <c r="J5496" s="315"/>
      <c r="K5496" s="315">
        <v>2577</v>
      </c>
      <c r="L5496" s="315" t="s">
        <v>3943</v>
      </c>
      <c r="M5496" s="315" t="s">
        <v>764</v>
      </c>
      <c r="N5496" s="315" t="s">
        <v>755</v>
      </c>
      <c r="O5496" s="315"/>
      <c r="P5496" s="315"/>
      <c r="Q5496" s="315"/>
    </row>
    <row r="5497" spans="1:17">
      <c r="A5497" s="315" t="s">
        <v>755</v>
      </c>
      <c r="B5497" s="315" t="s">
        <v>2095</v>
      </c>
      <c r="C5497" s="315" t="s">
        <v>2096</v>
      </c>
      <c r="D5497" s="316">
        <v>8.6999999999999993</v>
      </c>
      <c r="E5497" s="317">
        <v>7953</v>
      </c>
      <c r="F5497" s="317">
        <v>7157.7</v>
      </c>
      <c r="G5497" s="318">
        <v>39603</v>
      </c>
      <c r="H5497" s="318">
        <v>39566</v>
      </c>
      <c r="I5497" s="318">
        <v>48944</v>
      </c>
      <c r="J5497" s="315"/>
      <c r="K5497" s="315">
        <v>6222</v>
      </c>
      <c r="L5497" s="315" t="s">
        <v>3944</v>
      </c>
      <c r="M5497" s="315" t="s">
        <v>788</v>
      </c>
      <c r="N5497" s="315" t="s">
        <v>755</v>
      </c>
      <c r="O5497" s="315"/>
      <c r="P5497" s="315"/>
      <c r="Q5497" s="315"/>
    </row>
    <row r="5498" spans="1:17">
      <c r="A5498" s="315" t="s">
        <v>755</v>
      </c>
      <c r="B5498" s="315" t="s">
        <v>2095</v>
      </c>
      <c r="C5498" s="315" t="s">
        <v>2098</v>
      </c>
      <c r="D5498" s="316">
        <v>8.6999999999999993</v>
      </c>
      <c r="E5498" s="317">
        <v>8066</v>
      </c>
      <c r="F5498" s="317">
        <v>6049.5</v>
      </c>
      <c r="G5498" s="318">
        <v>39885</v>
      </c>
      <c r="H5498" s="318">
        <v>39743</v>
      </c>
      <c r="I5498" s="318">
        <v>48944</v>
      </c>
      <c r="J5498" s="315"/>
      <c r="K5498" s="315">
        <v>9607</v>
      </c>
      <c r="L5498" s="315" t="s">
        <v>3432</v>
      </c>
      <c r="M5498" s="315" t="s">
        <v>770</v>
      </c>
      <c r="N5498" s="315" t="s">
        <v>755</v>
      </c>
      <c r="O5498" s="315"/>
      <c r="P5498" s="315"/>
      <c r="Q5498" s="315"/>
    </row>
    <row r="5499" spans="1:17">
      <c r="A5499" s="315" t="s">
        <v>750</v>
      </c>
      <c r="B5499" s="315" t="s">
        <v>2095</v>
      </c>
      <c r="C5499" s="315" t="s">
        <v>2098</v>
      </c>
      <c r="D5499" s="316">
        <v>8.6999999999999993</v>
      </c>
      <c r="E5499" s="317">
        <v>7878.01</v>
      </c>
      <c r="F5499" s="317">
        <v>2615.5000000000005</v>
      </c>
      <c r="G5499" s="318">
        <v>40165</v>
      </c>
      <c r="H5499" s="318">
        <v>41626</v>
      </c>
      <c r="I5499" s="318">
        <v>50770</v>
      </c>
      <c r="J5499" s="315"/>
      <c r="K5499" s="315">
        <v>8499</v>
      </c>
      <c r="L5499" s="315" t="s">
        <v>3945</v>
      </c>
      <c r="M5499" s="315" t="s">
        <v>784</v>
      </c>
      <c r="N5499" s="315" t="s">
        <v>750</v>
      </c>
      <c r="O5499" s="315"/>
      <c r="P5499" s="315"/>
      <c r="Q5499" s="315"/>
    </row>
    <row r="5500" spans="1:17">
      <c r="A5500" s="315" t="s">
        <v>755</v>
      </c>
      <c r="B5500" s="315" t="s">
        <v>2095</v>
      </c>
      <c r="C5500" s="315" t="s">
        <v>2098</v>
      </c>
      <c r="D5500" s="316">
        <v>8.6999999999999993</v>
      </c>
      <c r="E5500" s="317">
        <v>9610</v>
      </c>
      <c r="F5500" s="317">
        <v>5910.17</v>
      </c>
      <c r="G5500" s="318">
        <v>40368</v>
      </c>
      <c r="H5500" s="318">
        <v>40473</v>
      </c>
      <c r="I5500" s="318">
        <v>49674</v>
      </c>
      <c r="J5500" s="315"/>
      <c r="K5500" s="315">
        <v>5037</v>
      </c>
      <c r="L5500" s="315" t="s">
        <v>2971</v>
      </c>
      <c r="M5500" s="315" t="s">
        <v>776</v>
      </c>
      <c r="N5500" s="315" t="s">
        <v>755</v>
      </c>
      <c r="O5500" s="315"/>
      <c r="P5500" s="315"/>
      <c r="Q5500" s="315"/>
    </row>
    <row r="5501" spans="1:17">
      <c r="A5501" s="315" t="s">
        <v>755</v>
      </c>
      <c r="B5501" s="319" t="s">
        <v>2095</v>
      </c>
      <c r="C5501" s="319" t="s">
        <v>2098</v>
      </c>
      <c r="D5501" s="320">
        <v>8.6999999999999993</v>
      </c>
      <c r="E5501" s="317">
        <v>8713</v>
      </c>
      <c r="F5501" s="317">
        <v>3868.5800000000004</v>
      </c>
      <c r="G5501" s="321">
        <v>40579</v>
      </c>
      <c r="H5501" s="321">
        <v>40968</v>
      </c>
      <c r="I5501" s="321">
        <v>50405</v>
      </c>
      <c r="J5501" s="319"/>
      <c r="K5501" s="322">
        <v>6170</v>
      </c>
      <c r="L5501" s="319" t="s">
        <v>3192</v>
      </c>
      <c r="M5501" s="319" t="s">
        <v>788</v>
      </c>
      <c r="N5501" s="315" t="s">
        <v>755</v>
      </c>
      <c r="O5501" s="319"/>
      <c r="P5501" s="319"/>
      <c r="Q5501" s="319"/>
    </row>
    <row r="5502" spans="1:17">
      <c r="A5502" s="315" t="s">
        <v>755</v>
      </c>
      <c r="B5502" s="315" t="s">
        <v>2095</v>
      </c>
      <c r="C5502" s="315" t="s">
        <v>2098</v>
      </c>
      <c r="D5502" s="316">
        <v>8.6999999999999993</v>
      </c>
      <c r="E5502" s="317">
        <v>9873.9600000000009</v>
      </c>
      <c r="F5502" s="317">
        <v>4769.119999999999</v>
      </c>
      <c r="G5502" s="318">
        <v>40602</v>
      </c>
      <c r="H5502" s="318">
        <v>40738</v>
      </c>
      <c r="I5502" s="318">
        <v>50040</v>
      </c>
      <c r="J5502" s="315"/>
      <c r="K5502" s="315">
        <v>4114</v>
      </c>
      <c r="L5502" s="315" t="s">
        <v>3946</v>
      </c>
      <c r="M5502" s="315" t="s">
        <v>1296</v>
      </c>
      <c r="N5502" s="315" t="s">
        <v>755</v>
      </c>
      <c r="O5502" s="315"/>
      <c r="P5502" s="315"/>
      <c r="Q5502" s="315"/>
    </row>
    <row r="5503" spans="1:17">
      <c r="A5503" s="315" t="s">
        <v>755</v>
      </c>
      <c r="B5503" s="315" t="s">
        <v>2095</v>
      </c>
      <c r="C5503" s="315" t="s">
        <v>2142</v>
      </c>
      <c r="D5503" s="316">
        <v>8.6999999999999993</v>
      </c>
      <c r="E5503" s="317">
        <v>7877</v>
      </c>
      <c r="F5503" s="317">
        <v>3363.48</v>
      </c>
      <c r="G5503" s="318">
        <v>40703</v>
      </c>
      <c r="H5503" s="318">
        <v>40794</v>
      </c>
      <c r="I5503" s="318">
        <v>50040</v>
      </c>
      <c r="J5503" s="315"/>
      <c r="K5503" s="315">
        <v>3053</v>
      </c>
      <c r="L5503" s="315" t="s">
        <v>2264</v>
      </c>
      <c r="M5503" s="315" t="s">
        <v>764</v>
      </c>
      <c r="N5503" s="315" t="s">
        <v>755</v>
      </c>
      <c r="O5503" s="315"/>
      <c r="P5503" s="315"/>
      <c r="Q5503" s="315"/>
    </row>
    <row r="5504" spans="1:17">
      <c r="A5504" s="315" t="s">
        <v>755</v>
      </c>
      <c r="B5504" s="315" t="s">
        <v>2095</v>
      </c>
      <c r="C5504" s="315" t="s">
        <v>2098</v>
      </c>
      <c r="D5504" s="316">
        <v>8.6999999999999993</v>
      </c>
      <c r="E5504" s="317">
        <v>9058</v>
      </c>
      <c r="F5504" s="317">
        <v>4375.01</v>
      </c>
      <c r="G5504" s="318">
        <v>40800</v>
      </c>
      <c r="H5504" s="318">
        <v>40862</v>
      </c>
      <c r="I5504" s="318">
        <v>50040</v>
      </c>
      <c r="J5504" s="315"/>
      <c r="K5504" s="315">
        <v>3065</v>
      </c>
      <c r="L5504" s="315" t="s">
        <v>2325</v>
      </c>
      <c r="M5504" s="315" t="s">
        <v>764</v>
      </c>
      <c r="N5504" s="315" t="s">
        <v>755</v>
      </c>
      <c r="O5504" s="315"/>
      <c r="P5504" s="315"/>
      <c r="Q5504" s="315"/>
    </row>
    <row r="5505" spans="1:17">
      <c r="A5505" s="315" t="s">
        <v>755</v>
      </c>
      <c r="B5505" s="315" t="s">
        <v>2095</v>
      </c>
      <c r="C5505" s="315" t="s">
        <v>2098</v>
      </c>
      <c r="D5505" s="316">
        <v>8.74</v>
      </c>
      <c r="E5505" s="317">
        <v>7416.62</v>
      </c>
      <c r="F5505" s="317">
        <v>3582.2200000000007</v>
      </c>
      <c r="G5505" s="318">
        <v>40532</v>
      </c>
      <c r="H5505" s="318">
        <v>40773</v>
      </c>
      <c r="I5505" s="318">
        <v>50040</v>
      </c>
      <c r="J5505" s="315"/>
      <c r="K5505" s="315">
        <v>4562</v>
      </c>
      <c r="L5505" s="315" t="s">
        <v>2528</v>
      </c>
      <c r="M5505" s="315" t="s">
        <v>1296</v>
      </c>
      <c r="N5505" s="315" t="s">
        <v>755</v>
      </c>
      <c r="O5505" s="315"/>
      <c r="P5505" s="315"/>
      <c r="Q5505" s="315"/>
    </row>
    <row r="5506" spans="1:17">
      <c r="A5506" s="315" t="s">
        <v>755</v>
      </c>
      <c r="B5506" s="315" t="s">
        <v>2095</v>
      </c>
      <c r="C5506" s="315" t="s">
        <v>2098</v>
      </c>
      <c r="D5506" s="316">
        <v>8.74</v>
      </c>
      <c r="E5506" s="317">
        <v>9110</v>
      </c>
      <c r="F5506" s="317">
        <v>3634.8999999999996</v>
      </c>
      <c r="G5506" s="318">
        <v>40693</v>
      </c>
      <c r="H5506" s="318">
        <v>41143</v>
      </c>
      <c r="I5506" s="318">
        <v>50405</v>
      </c>
      <c r="J5506" s="315"/>
      <c r="K5506" s="315">
        <v>8340</v>
      </c>
      <c r="L5506" s="315" t="s">
        <v>3947</v>
      </c>
      <c r="M5506" s="315" t="s">
        <v>784</v>
      </c>
      <c r="N5506" s="315" t="s">
        <v>755</v>
      </c>
      <c r="O5506" s="315"/>
      <c r="P5506" s="315"/>
      <c r="Q5506" s="315"/>
    </row>
    <row r="5507" spans="1:17">
      <c r="A5507" s="315" t="s">
        <v>755</v>
      </c>
      <c r="B5507" s="315" t="s">
        <v>2095</v>
      </c>
      <c r="C5507" s="315" t="s">
        <v>2098</v>
      </c>
      <c r="D5507" s="316">
        <v>8.74</v>
      </c>
      <c r="E5507" s="317">
        <v>10500</v>
      </c>
      <c r="F5507" s="317">
        <v>5071.5</v>
      </c>
      <c r="G5507" s="318">
        <v>40791</v>
      </c>
      <c r="H5507" s="318">
        <v>40864</v>
      </c>
      <c r="I5507" s="318">
        <v>50040</v>
      </c>
      <c r="J5507" s="315"/>
      <c r="K5507" s="315">
        <v>8127</v>
      </c>
      <c r="L5507" s="315" t="s">
        <v>3948</v>
      </c>
      <c r="M5507" s="315" t="s">
        <v>784</v>
      </c>
      <c r="N5507" s="315" t="s">
        <v>755</v>
      </c>
      <c r="O5507" s="315"/>
      <c r="P5507" s="315"/>
      <c r="Q5507" s="315"/>
    </row>
    <row r="5508" spans="1:17">
      <c r="A5508" s="315" t="s">
        <v>750</v>
      </c>
      <c r="B5508" s="315" t="s">
        <v>2095</v>
      </c>
      <c r="C5508" s="315" t="s">
        <v>2098</v>
      </c>
      <c r="D5508" s="316">
        <v>8.74</v>
      </c>
      <c r="E5508" s="317">
        <v>4264</v>
      </c>
      <c r="F5508" s="317">
        <v>1752.9700000000003</v>
      </c>
      <c r="G5508" s="318">
        <v>40841</v>
      </c>
      <c r="H5508" s="318">
        <v>40968</v>
      </c>
      <c r="I5508" s="318">
        <v>50405</v>
      </c>
      <c r="J5508" s="315"/>
      <c r="K5508" s="315">
        <v>3073</v>
      </c>
      <c r="L5508" s="315" t="s">
        <v>2369</v>
      </c>
      <c r="M5508" s="315" t="s">
        <v>764</v>
      </c>
      <c r="N5508" s="315" t="s">
        <v>750</v>
      </c>
      <c r="O5508" s="315"/>
      <c r="P5508" s="315"/>
      <c r="Q5508" s="315"/>
    </row>
    <row r="5509" spans="1:17">
      <c r="A5509" s="315" t="s">
        <v>755</v>
      </c>
      <c r="B5509" s="315" t="s">
        <v>2095</v>
      </c>
      <c r="C5509" s="315" t="s">
        <v>2098</v>
      </c>
      <c r="D5509" s="316">
        <v>8.75</v>
      </c>
      <c r="E5509" s="317">
        <v>7465.86</v>
      </c>
      <c r="F5509" s="317">
        <v>3606.0099999999998</v>
      </c>
      <c r="G5509" s="318">
        <v>40681</v>
      </c>
      <c r="H5509" s="318">
        <v>40794</v>
      </c>
      <c r="I5509" s="318">
        <v>50040</v>
      </c>
      <c r="J5509" s="315"/>
      <c r="K5509" s="315">
        <v>4106</v>
      </c>
      <c r="L5509" s="315" t="s">
        <v>3571</v>
      </c>
      <c r="M5509" s="315" t="s">
        <v>1484</v>
      </c>
      <c r="N5509" s="315" t="s">
        <v>755</v>
      </c>
      <c r="O5509" s="315"/>
      <c r="P5509" s="315"/>
      <c r="Q5509" s="315"/>
    </row>
    <row r="5510" spans="1:17">
      <c r="A5510" s="315" t="s">
        <v>755</v>
      </c>
      <c r="B5510" s="315" t="s">
        <v>2095</v>
      </c>
      <c r="C5510" s="315" t="s">
        <v>2098</v>
      </c>
      <c r="D5510" s="316">
        <v>8.75</v>
      </c>
      <c r="E5510" s="317">
        <v>5473</v>
      </c>
      <c r="F5510" s="317">
        <v>2183.73</v>
      </c>
      <c r="G5510" s="318">
        <v>40823</v>
      </c>
      <c r="H5510" s="318">
        <v>41080</v>
      </c>
      <c r="I5510" s="318">
        <v>50405</v>
      </c>
      <c r="J5510" s="315"/>
      <c r="K5510" s="315">
        <v>3982</v>
      </c>
      <c r="L5510" s="315" t="s">
        <v>3456</v>
      </c>
      <c r="M5510" s="315" t="s">
        <v>754</v>
      </c>
      <c r="N5510" s="315" t="s">
        <v>755</v>
      </c>
      <c r="O5510" s="315"/>
      <c r="P5510" s="315"/>
      <c r="Q5510" s="315"/>
    </row>
    <row r="5511" spans="1:17">
      <c r="A5511" s="315" t="s">
        <v>755</v>
      </c>
      <c r="B5511" s="315" t="s">
        <v>2095</v>
      </c>
      <c r="C5511" s="315" t="s">
        <v>2096</v>
      </c>
      <c r="D5511" s="316">
        <v>8.75</v>
      </c>
      <c r="E5511" s="317">
        <v>4599</v>
      </c>
      <c r="F5511" s="317">
        <v>2722.61</v>
      </c>
      <c r="G5511" s="318">
        <v>40843</v>
      </c>
      <c r="H5511" s="318">
        <v>40898</v>
      </c>
      <c r="I5511" s="318">
        <v>50040</v>
      </c>
      <c r="J5511" s="315"/>
      <c r="K5511" s="315">
        <v>1945</v>
      </c>
      <c r="L5511" s="315" t="s">
        <v>2538</v>
      </c>
      <c r="M5511" s="315" t="s">
        <v>754</v>
      </c>
      <c r="N5511" s="315" t="s">
        <v>755</v>
      </c>
      <c r="O5511" s="315"/>
      <c r="P5511" s="315"/>
      <c r="Q5511" s="315"/>
    </row>
    <row r="5512" spans="1:17">
      <c r="A5512" s="315" t="s">
        <v>755</v>
      </c>
      <c r="B5512" s="315" t="s">
        <v>2095</v>
      </c>
      <c r="C5512" s="315" t="s">
        <v>2098</v>
      </c>
      <c r="D5512" s="316">
        <v>8.76</v>
      </c>
      <c r="E5512" s="317">
        <v>9133</v>
      </c>
      <c r="F5512" s="317">
        <v>4329.04</v>
      </c>
      <c r="G5512" s="318">
        <v>39730</v>
      </c>
      <c r="H5512" s="318">
        <v>40354</v>
      </c>
      <c r="I5512" s="318">
        <v>49674</v>
      </c>
      <c r="J5512" s="315"/>
      <c r="K5512" s="315">
        <v>9312</v>
      </c>
      <c r="L5512" s="315" t="s">
        <v>3256</v>
      </c>
      <c r="M5512" s="315" t="s">
        <v>770</v>
      </c>
      <c r="N5512" s="315" t="s">
        <v>755</v>
      </c>
      <c r="O5512" s="315"/>
      <c r="P5512" s="315"/>
      <c r="Q5512" s="315"/>
    </row>
    <row r="5513" spans="1:17">
      <c r="A5513" s="315" t="s">
        <v>755</v>
      </c>
      <c r="B5513" s="315" t="s">
        <v>2095</v>
      </c>
      <c r="C5513" s="315" t="s">
        <v>2098</v>
      </c>
      <c r="D5513" s="316">
        <v>8.7799999999999994</v>
      </c>
      <c r="E5513" s="317">
        <v>9932</v>
      </c>
      <c r="F5513" s="317">
        <v>4797.16</v>
      </c>
      <c r="G5513" s="318">
        <v>40747</v>
      </c>
      <c r="H5513" s="318">
        <v>40822</v>
      </c>
      <c r="I5513" s="318">
        <v>50040</v>
      </c>
      <c r="J5513" s="315"/>
      <c r="K5513" s="315">
        <v>9445</v>
      </c>
      <c r="L5513" s="315" t="s">
        <v>2536</v>
      </c>
      <c r="M5513" s="315" t="s">
        <v>770</v>
      </c>
      <c r="N5513" s="315" t="s">
        <v>755</v>
      </c>
      <c r="O5513" s="315"/>
      <c r="P5513" s="315"/>
      <c r="Q5513" s="315"/>
    </row>
    <row r="5514" spans="1:17">
      <c r="A5514" s="315" t="s">
        <v>755</v>
      </c>
      <c r="B5514" s="315" t="s">
        <v>2095</v>
      </c>
      <c r="C5514" s="315" t="s">
        <v>2098</v>
      </c>
      <c r="D5514" s="316">
        <v>8.7799999999999994</v>
      </c>
      <c r="E5514" s="317">
        <v>4329.2800000000007</v>
      </c>
      <c r="F5514" s="317">
        <v>1727.3600000000001</v>
      </c>
      <c r="G5514" s="318">
        <v>40814</v>
      </c>
      <c r="H5514" s="318">
        <v>41024</v>
      </c>
      <c r="I5514" s="318">
        <v>50405</v>
      </c>
      <c r="J5514" s="315"/>
      <c r="K5514" s="315">
        <v>8892</v>
      </c>
      <c r="L5514" s="315" t="s">
        <v>3196</v>
      </c>
      <c r="M5514" s="315" t="s">
        <v>770</v>
      </c>
      <c r="N5514" s="315" t="s">
        <v>755</v>
      </c>
      <c r="O5514" s="315"/>
      <c r="P5514" s="315"/>
      <c r="Q5514" s="315"/>
    </row>
    <row r="5515" spans="1:17">
      <c r="A5515" s="315" t="s">
        <v>755</v>
      </c>
      <c r="B5515" s="315" t="s">
        <v>2095</v>
      </c>
      <c r="C5515" s="315" t="s">
        <v>2098</v>
      </c>
      <c r="D5515" s="316">
        <v>8.8000000000000007</v>
      </c>
      <c r="E5515" s="317">
        <v>10262</v>
      </c>
      <c r="F5515" s="317">
        <v>7696.5</v>
      </c>
      <c r="G5515" s="318">
        <v>39569</v>
      </c>
      <c r="H5515" s="318">
        <v>40119</v>
      </c>
      <c r="I5515" s="318">
        <v>49309</v>
      </c>
      <c r="J5515" s="315"/>
      <c r="K5515" s="315">
        <v>1860</v>
      </c>
      <c r="L5515" s="315" t="s">
        <v>1057</v>
      </c>
      <c r="M5515" s="315" t="s">
        <v>766</v>
      </c>
      <c r="N5515" s="315" t="s">
        <v>755</v>
      </c>
      <c r="O5515" s="315"/>
      <c r="P5515" s="315"/>
      <c r="Q5515" s="315"/>
    </row>
    <row r="5516" spans="1:17">
      <c r="A5516" s="315" t="s">
        <v>755</v>
      </c>
      <c r="B5516" s="315" t="s">
        <v>2095</v>
      </c>
      <c r="C5516" s="315" t="s">
        <v>2098</v>
      </c>
      <c r="D5516" s="316">
        <v>8.8000000000000007</v>
      </c>
      <c r="E5516" s="317">
        <v>7525</v>
      </c>
      <c r="F5516" s="317">
        <v>5643.75</v>
      </c>
      <c r="G5516" s="318">
        <v>39570</v>
      </c>
      <c r="H5516" s="318">
        <v>40056</v>
      </c>
      <c r="I5516" s="318">
        <v>49309</v>
      </c>
      <c r="J5516" s="315"/>
      <c r="K5516" s="315">
        <v>9107</v>
      </c>
      <c r="L5516" s="315" t="s">
        <v>3718</v>
      </c>
      <c r="M5516" s="315" t="s">
        <v>781</v>
      </c>
      <c r="N5516" s="315" t="s">
        <v>755</v>
      </c>
      <c r="O5516" s="315"/>
      <c r="P5516" s="315"/>
      <c r="Q5516" s="315"/>
    </row>
    <row r="5517" spans="1:17">
      <c r="A5517" s="315" t="s">
        <v>755</v>
      </c>
      <c r="B5517" s="315" t="s">
        <v>2095</v>
      </c>
      <c r="C5517" s="315" t="s">
        <v>2096</v>
      </c>
      <c r="D5517" s="316">
        <v>8.8000000000000007</v>
      </c>
      <c r="E5517" s="317">
        <v>8291</v>
      </c>
      <c r="F5517" s="317">
        <v>7461.9</v>
      </c>
      <c r="G5517" s="318">
        <v>39570</v>
      </c>
      <c r="H5517" s="318">
        <v>39630</v>
      </c>
      <c r="I5517" s="318">
        <v>48944</v>
      </c>
      <c r="J5517" s="315"/>
      <c r="K5517" s="315">
        <v>8825</v>
      </c>
      <c r="L5517" s="315" t="s">
        <v>3949</v>
      </c>
      <c r="M5517" s="315" t="s">
        <v>784</v>
      </c>
      <c r="N5517" s="315" t="s">
        <v>755</v>
      </c>
      <c r="O5517" s="315"/>
      <c r="P5517" s="315"/>
      <c r="Q5517" s="315"/>
    </row>
    <row r="5518" spans="1:17">
      <c r="A5518" s="315" t="s">
        <v>755</v>
      </c>
      <c r="B5518" s="315" t="s">
        <v>2095</v>
      </c>
      <c r="C5518" s="315" t="s">
        <v>2096</v>
      </c>
      <c r="D5518" s="316">
        <v>8.8000000000000007</v>
      </c>
      <c r="E5518" s="317">
        <v>8973.92</v>
      </c>
      <c r="F5518" s="317">
        <v>6622.74</v>
      </c>
      <c r="G5518" s="318">
        <v>39570</v>
      </c>
      <c r="H5518" s="318">
        <v>40499</v>
      </c>
      <c r="I5518" s="318">
        <v>49674</v>
      </c>
      <c r="J5518" s="315"/>
      <c r="K5518" s="315">
        <v>1263</v>
      </c>
      <c r="L5518" s="315" t="s">
        <v>3415</v>
      </c>
      <c r="M5518" s="315" t="s">
        <v>766</v>
      </c>
      <c r="N5518" s="315" t="s">
        <v>755</v>
      </c>
      <c r="O5518" s="315"/>
      <c r="P5518" s="315"/>
      <c r="Q5518" s="315"/>
    </row>
    <row r="5519" spans="1:17">
      <c r="A5519" s="315" t="s">
        <v>755</v>
      </c>
      <c r="B5519" s="315" t="s">
        <v>2095</v>
      </c>
      <c r="C5519" s="315" t="s">
        <v>2098</v>
      </c>
      <c r="D5519" s="316">
        <v>8.8000000000000007</v>
      </c>
      <c r="E5519" s="317">
        <v>8880</v>
      </c>
      <c r="F5519" s="317">
        <v>6660</v>
      </c>
      <c r="G5519" s="318">
        <v>39570</v>
      </c>
      <c r="H5519" s="318">
        <v>39923</v>
      </c>
      <c r="I5519" s="318">
        <v>49279</v>
      </c>
      <c r="J5519" s="315"/>
      <c r="K5519" s="315">
        <v>3415</v>
      </c>
      <c r="L5519" s="315" t="s">
        <v>2724</v>
      </c>
      <c r="M5519" s="315" t="s">
        <v>764</v>
      </c>
      <c r="N5519" s="315" t="s">
        <v>755</v>
      </c>
      <c r="O5519" s="315"/>
      <c r="P5519" s="315"/>
      <c r="Q5519" s="315"/>
    </row>
    <row r="5520" spans="1:17">
      <c r="A5520" s="315" t="s">
        <v>755</v>
      </c>
      <c r="B5520" s="315" t="s">
        <v>2095</v>
      </c>
      <c r="C5520" s="315" t="s">
        <v>2098</v>
      </c>
      <c r="D5520" s="316">
        <v>8.8000000000000007</v>
      </c>
      <c r="E5520" s="317">
        <v>13575</v>
      </c>
      <c r="F5520" s="317">
        <v>8348.6299999999992</v>
      </c>
      <c r="G5520" s="318">
        <v>39569</v>
      </c>
      <c r="H5520" s="318">
        <v>40535</v>
      </c>
      <c r="I5520" s="318">
        <v>49674</v>
      </c>
      <c r="J5520" s="315"/>
      <c r="K5520" s="315">
        <v>1721</v>
      </c>
      <c r="L5520" s="315" t="s">
        <v>3950</v>
      </c>
      <c r="M5520" s="315" t="s">
        <v>761</v>
      </c>
      <c r="N5520" s="315" t="s">
        <v>755</v>
      </c>
      <c r="O5520" s="315"/>
      <c r="P5520" s="315"/>
      <c r="Q5520" s="315"/>
    </row>
    <row r="5521" spans="1:17">
      <c r="A5521" s="315" t="s">
        <v>755</v>
      </c>
      <c r="B5521" s="315" t="s">
        <v>2095</v>
      </c>
      <c r="C5521" s="315" t="s">
        <v>2098</v>
      </c>
      <c r="D5521" s="316">
        <v>8.8000000000000007</v>
      </c>
      <c r="E5521" s="317">
        <v>12200</v>
      </c>
      <c r="F5521" s="317">
        <v>9150</v>
      </c>
      <c r="G5521" s="318">
        <v>39570</v>
      </c>
      <c r="H5521" s="318">
        <v>40036</v>
      </c>
      <c r="I5521" s="318">
        <v>49279</v>
      </c>
      <c r="J5521" s="315"/>
      <c r="K5521" s="315">
        <v>1965</v>
      </c>
      <c r="L5521" s="315" t="s">
        <v>2835</v>
      </c>
      <c r="M5521" s="315" t="s">
        <v>754</v>
      </c>
      <c r="N5521" s="315" t="s">
        <v>755</v>
      </c>
      <c r="O5521" s="315"/>
      <c r="P5521" s="315"/>
      <c r="Q5521" s="315"/>
    </row>
    <row r="5522" spans="1:17">
      <c r="A5522" s="315" t="s">
        <v>755</v>
      </c>
      <c r="B5522" s="315" t="s">
        <v>2095</v>
      </c>
      <c r="C5522" s="315" t="s">
        <v>2098</v>
      </c>
      <c r="D5522" s="316">
        <v>8.8000000000000007</v>
      </c>
      <c r="E5522" s="317">
        <v>6856.08</v>
      </c>
      <c r="F5522" s="317">
        <v>5142.08</v>
      </c>
      <c r="G5522" s="318">
        <v>39570</v>
      </c>
      <c r="H5522" s="318">
        <v>38768</v>
      </c>
      <c r="I5522" s="318">
        <v>48213</v>
      </c>
      <c r="J5522" s="315"/>
      <c r="K5522" s="315">
        <v>7421</v>
      </c>
      <c r="L5522" s="315" t="s">
        <v>3951</v>
      </c>
      <c r="M5522" s="315" t="s">
        <v>966</v>
      </c>
      <c r="N5522" s="315" t="s">
        <v>755</v>
      </c>
      <c r="O5522" s="315"/>
      <c r="P5522" s="315"/>
      <c r="Q5522" s="315"/>
    </row>
    <row r="5523" spans="1:17">
      <c r="A5523" s="315" t="s">
        <v>755</v>
      </c>
      <c r="B5523" s="315" t="s">
        <v>2095</v>
      </c>
      <c r="C5523" s="315" t="s">
        <v>2098</v>
      </c>
      <c r="D5523" s="316">
        <v>8.8000000000000007</v>
      </c>
      <c r="E5523" s="317">
        <v>11448</v>
      </c>
      <c r="F5523" s="317">
        <v>8586</v>
      </c>
      <c r="G5523" s="318">
        <v>39570</v>
      </c>
      <c r="H5523" s="318">
        <v>39890</v>
      </c>
      <c r="I5523" s="318">
        <v>49279</v>
      </c>
      <c r="J5523" s="315"/>
      <c r="K5523" s="315">
        <v>1965</v>
      </c>
      <c r="L5523" s="315" t="s">
        <v>2835</v>
      </c>
      <c r="M5523" s="315" t="s">
        <v>754</v>
      </c>
      <c r="N5523" s="315" t="s">
        <v>755</v>
      </c>
      <c r="O5523" s="315"/>
      <c r="P5523" s="315"/>
      <c r="Q5523" s="315"/>
    </row>
    <row r="5524" spans="1:17">
      <c r="A5524" s="315" t="s">
        <v>750</v>
      </c>
      <c r="B5524" s="315" t="s">
        <v>2095</v>
      </c>
      <c r="C5524" s="315" t="s">
        <v>2098</v>
      </c>
      <c r="D5524" s="316">
        <v>8.8000000000000007</v>
      </c>
      <c r="E5524" s="317">
        <v>6349</v>
      </c>
      <c r="F5524" s="317">
        <v>2610.14</v>
      </c>
      <c r="G5524" s="318">
        <v>39570</v>
      </c>
      <c r="H5524" s="318">
        <v>41042</v>
      </c>
      <c r="I5524" s="318">
        <v>50405</v>
      </c>
      <c r="J5524" s="315"/>
      <c r="K5524" s="315">
        <v>6472</v>
      </c>
      <c r="L5524" s="315" t="s">
        <v>2461</v>
      </c>
      <c r="M5524" s="315" t="s">
        <v>1365</v>
      </c>
      <c r="N5524" s="315" t="s">
        <v>750</v>
      </c>
      <c r="O5524" s="315"/>
      <c r="P5524" s="315"/>
      <c r="Q5524" s="315"/>
    </row>
    <row r="5525" spans="1:17">
      <c r="A5525" s="315" t="s">
        <v>755</v>
      </c>
      <c r="B5525" s="315" t="s">
        <v>2095</v>
      </c>
      <c r="C5525" s="315" t="s">
        <v>2098</v>
      </c>
      <c r="D5525" s="316">
        <v>8.8000000000000007</v>
      </c>
      <c r="E5525" s="317">
        <v>7594</v>
      </c>
      <c r="F5525" s="317">
        <v>5695.5</v>
      </c>
      <c r="G5525" s="318">
        <v>39570</v>
      </c>
      <c r="H5525" s="318">
        <v>39559</v>
      </c>
      <c r="I5525" s="318">
        <v>48914</v>
      </c>
      <c r="J5525" s="315"/>
      <c r="K5525" s="315">
        <v>1752</v>
      </c>
      <c r="L5525" s="315" t="s">
        <v>3811</v>
      </c>
      <c r="M5525" s="315" t="s">
        <v>761</v>
      </c>
      <c r="N5525" s="315" t="s">
        <v>755</v>
      </c>
      <c r="O5525" s="315"/>
      <c r="P5525" s="315"/>
      <c r="Q5525" s="315"/>
    </row>
    <row r="5526" spans="1:17">
      <c r="A5526" s="315" t="s">
        <v>755</v>
      </c>
      <c r="B5526" s="315" t="s">
        <v>2095</v>
      </c>
      <c r="C5526" s="315" t="s">
        <v>2096</v>
      </c>
      <c r="D5526" s="316">
        <v>8.8000000000000007</v>
      </c>
      <c r="E5526" s="317">
        <v>7518</v>
      </c>
      <c r="F5526" s="317">
        <v>4450.6499999999996</v>
      </c>
      <c r="G5526" s="318">
        <v>39570</v>
      </c>
      <c r="H5526" s="318">
        <v>40723</v>
      </c>
      <c r="I5526" s="318">
        <v>50040</v>
      </c>
      <c r="J5526" s="315"/>
      <c r="K5526" s="315">
        <v>1893</v>
      </c>
      <c r="L5526" s="315" t="s">
        <v>3952</v>
      </c>
      <c r="M5526" s="315" t="s">
        <v>754</v>
      </c>
      <c r="N5526" s="315" t="s">
        <v>755</v>
      </c>
      <c r="O5526" s="315"/>
      <c r="P5526" s="315"/>
      <c r="Q5526" s="315"/>
    </row>
    <row r="5527" spans="1:17">
      <c r="A5527" s="315" t="s">
        <v>755</v>
      </c>
      <c r="B5527" s="315" t="s">
        <v>2095</v>
      </c>
      <c r="C5527" s="315" t="s">
        <v>2098</v>
      </c>
      <c r="D5527" s="316">
        <v>8.8000000000000007</v>
      </c>
      <c r="E5527" s="317">
        <v>9449</v>
      </c>
      <c r="F5527" s="317">
        <v>5083.5599999999995</v>
      </c>
      <c r="G5527" s="318">
        <v>39597</v>
      </c>
      <c r="H5527" s="318">
        <v>39994</v>
      </c>
      <c r="I5527" s="318">
        <v>49309</v>
      </c>
      <c r="J5527" s="315"/>
      <c r="K5527" s="315">
        <v>3250</v>
      </c>
      <c r="L5527" s="315" t="s">
        <v>1732</v>
      </c>
      <c r="M5527" s="315" t="s">
        <v>764</v>
      </c>
      <c r="N5527" s="315" t="s">
        <v>755</v>
      </c>
      <c r="O5527" s="315"/>
      <c r="P5527" s="315"/>
      <c r="Q5527" s="315"/>
    </row>
    <row r="5528" spans="1:17">
      <c r="A5528" s="315" t="s">
        <v>755</v>
      </c>
      <c r="B5528" s="315" t="s">
        <v>2095</v>
      </c>
      <c r="C5528" s="315" t="s">
        <v>2096</v>
      </c>
      <c r="D5528" s="316">
        <v>8.8000000000000007</v>
      </c>
      <c r="E5528" s="317">
        <v>9638</v>
      </c>
      <c r="F5528" s="317">
        <v>4703.3499999999995</v>
      </c>
      <c r="G5528" s="318">
        <v>39611</v>
      </c>
      <c r="H5528" s="318">
        <v>41207</v>
      </c>
      <c r="I5528" s="318">
        <v>50405</v>
      </c>
      <c r="J5528" s="315"/>
      <c r="K5528" s="315">
        <v>8564</v>
      </c>
      <c r="L5528" s="315" t="s">
        <v>3953</v>
      </c>
      <c r="M5528" s="315" t="s">
        <v>792</v>
      </c>
      <c r="N5528" s="315" t="s">
        <v>755</v>
      </c>
      <c r="O5528" s="315"/>
      <c r="P5528" s="315"/>
      <c r="Q5528" s="315"/>
    </row>
    <row r="5529" spans="1:17">
      <c r="A5529" s="315" t="s">
        <v>755</v>
      </c>
      <c r="B5529" s="315" t="s">
        <v>2095</v>
      </c>
      <c r="C5529" s="315" t="s">
        <v>2098</v>
      </c>
      <c r="D5529" s="316">
        <v>8.8000000000000007</v>
      </c>
      <c r="E5529" s="317">
        <v>8770</v>
      </c>
      <c r="F5529" s="317">
        <v>6577.5</v>
      </c>
      <c r="G5529" s="318">
        <v>39700</v>
      </c>
      <c r="H5529" s="318">
        <v>40162</v>
      </c>
      <c r="I5529" s="318">
        <v>49309</v>
      </c>
      <c r="J5529" s="315"/>
      <c r="K5529" s="315">
        <v>3112</v>
      </c>
      <c r="L5529" s="315" t="s">
        <v>3357</v>
      </c>
      <c r="M5529" s="315" t="s">
        <v>764</v>
      </c>
      <c r="N5529" s="315" t="s">
        <v>755</v>
      </c>
      <c r="O5529" s="315"/>
      <c r="P5529" s="315"/>
      <c r="Q5529" s="315"/>
    </row>
    <row r="5530" spans="1:17">
      <c r="A5530" s="315" t="s">
        <v>750</v>
      </c>
      <c r="B5530" s="315" t="s">
        <v>2095</v>
      </c>
      <c r="C5530" s="315" t="s">
        <v>2098</v>
      </c>
      <c r="D5530" s="316">
        <v>8.8000000000000007</v>
      </c>
      <c r="E5530" s="317">
        <v>9102</v>
      </c>
      <c r="F5530" s="317">
        <v>5597.75</v>
      </c>
      <c r="G5530" s="318">
        <v>39756</v>
      </c>
      <c r="H5530" s="318">
        <v>40361</v>
      </c>
      <c r="I5530" s="318">
        <v>49674</v>
      </c>
      <c r="J5530" s="315"/>
      <c r="K5530" s="315">
        <v>6020</v>
      </c>
      <c r="L5530" s="315" t="s">
        <v>1888</v>
      </c>
      <c r="M5530" s="315" t="s">
        <v>788</v>
      </c>
      <c r="N5530" s="315" t="s">
        <v>750</v>
      </c>
      <c r="O5530" s="315"/>
      <c r="P5530" s="315"/>
      <c r="Q5530" s="315"/>
    </row>
    <row r="5531" spans="1:17">
      <c r="A5531" s="315" t="s">
        <v>755</v>
      </c>
      <c r="B5531" s="315" t="s">
        <v>2095</v>
      </c>
      <c r="C5531" s="315" t="s">
        <v>2096</v>
      </c>
      <c r="D5531" s="316">
        <v>8.8000000000000007</v>
      </c>
      <c r="E5531" s="317">
        <v>10038</v>
      </c>
      <c r="F5531" s="317">
        <v>5942.51</v>
      </c>
      <c r="G5531" s="318">
        <v>39769</v>
      </c>
      <c r="H5531" s="318">
        <v>40899</v>
      </c>
      <c r="I5531" s="318">
        <v>50040</v>
      </c>
      <c r="J5531" s="315"/>
      <c r="K5531" s="315">
        <v>3510</v>
      </c>
      <c r="L5531" s="315" t="s">
        <v>2486</v>
      </c>
      <c r="M5531" s="315" t="s">
        <v>764</v>
      </c>
      <c r="N5531" s="315" t="s">
        <v>755</v>
      </c>
      <c r="O5531" s="315"/>
      <c r="P5531" s="315"/>
      <c r="Q5531" s="315"/>
    </row>
    <row r="5532" spans="1:17">
      <c r="A5532" s="315" t="s">
        <v>755</v>
      </c>
      <c r="B5532" s="315" t="s">
        <v>2095</v>
      </c>
      <c r="C5532" s="315" t="s">
        <v>2096</v>
      </c>
      <c r="D5532" s="316">
        <v>8.8000000000000007</v>
      </c>
      <c r="E5532" s="317">
        <v>8050.01</v>
      </c>
      <c r="F5532" s="317">
        <v>7245.01</v>
      </c>
      <c r="G5532" s="318">
        <v>39801</v>
      </c>
      <c r="H5532" s="318">
        <v>40169</v>
      </c>
      <c r="I5532" s="318">
        <v>49309</v>
      </c>
      <c r="J5532" s="315"/>
      <c r="K5532" s="315">
        <v>8906</v>
      </c>
      <c r="L5532" s="315" t="s">
        <v>2877</v>
      </c>
      <c r="M5532" s="315" t="s">
        <v>784</v>
      </c>
      <c r="N5532" s="315" t="s">
        <v>755</v>
      </c>
      <c r="O5532" s="315"/>
      <c r="P5532" s="315"/>
      <c r="Q5532" s="315"/>
    </row>
    <row r="5533" spans="1:17">
      <c r="A5533" s="315" t="s">
        <v>755</v>
      </c>
      <c r="B5533" s="315" t="s">
        <v>2095</v>
      </c>
      <c r="C5533" s="315" t="s">
        <v>2098</v>
      </c>
      <c r="D5533" s="316">
        <v>8.8000000000000007</v>
      </c>
      <c r="E5533" s="317">
        <v>10161.99</v>
      </c>
      <c r="F5533" s="317">
        <v>4054.6400000000003</v>
      </c>
      <c r="G5533" s="318">
        <v>39819</v>
      </c>
      <c r="H5533" s="318">
        <v>41180</v>
      </c>
      <c r="I5533" s="318">
        <v>50405</v>
      </c>
      <c r="J5533" s="315"/>
      <c r="K5533" s="315">
        <v>7220</v>
      </c>
      <c r="L5533" s="315" t="s">
        <v>3954</v>
      </c>
      <c r="M5533" s="315" t="s">
        <v>966</v>
      </c>
      <c r="N5533" s="315" t="s">
        <v>755</v>
      </c>
      <c r="O5533" s="315"/>
      <c r="P5533" s="315"/>
      <c r="Q5533" s="315"/>
    </row>
    <row r="5534" spans="1:17">
      <c r="A5534" s="315" t="s">
        <v>755</v>
      </c>
      <c r="B5534" s="315" t="s">
        <v>2095</v>
      </c>
      <c r="C5534" s="315" t="s">
        <v>2098</v>
      </c>
      <c r="D5534" s="316">
        <v>8.8000000000000007</v>
      </c>
      <c r="E5534" s="317">
        <v>8384</v>
      </c>
      <c r="F5534" s="317">
        <v>4049.4700000000003</v>
      </c>
      <c r="G5534" s="318">
        <v>39910</v>
      </c>
      <c r="H5534" s="318">
        <v>40900</v>
      </c>
      <c r="I5534" s="318">
        <v>50040</v>
      </c>
      <c r="J5534" s="315"/>
      <c r="K5534" s="315">
        <v>2503</v>
      </c>
      <c r="L5534" s="315" t="s">
        <v>1577</v>
      </c>
      <c r="M5534" s="315" t="s">
        <v>764</v>
      </c>
      <c r="N5534" s="315" t="s">
        <v>755</v>
      </c>
      <c r="O5534" s="315"/>
      <c r="P5534" s="315"/>
      <c r="Q5534" s="315"/>
    </row>
    <row r="5535" spans="1:17">
      <c r="A5535" s="315" t="s">
        <v>755</v>
      </c>
      <c r="B5535" s="315" t="s">
        <v>2095</v>
      </c>
      <c r="C5535" s="315" t="s">
        <v>2098</v>
      </c>
      <c r="D5535" s="316">
        <v>8.8000000000000007</v>
      </c>
      <c r="E5535" s="317">
        <v>9230</v>
      </c>
      <c r="F5535" s="317">
        <v>3682.78</v>
      </c>
      <c r="G5535" s="318">
        <v>39960</v>
      </c>
      <c r="H5535" s="318">
        <v>41072</v>
      </c>
      <c r="I5535" s="318">
        <v>50405</v>
      </c>
      <c r="J5535" s="315"/>
      <c r="K5535" s="315">
        <v>6055</v>
      </c>
      <c r="L5535" s="315" t="s">
        <v>3955</v>
      </c>
      <c r="M5535" s="315" t="s">
        <v>1017</v>
      </c>
      <c r="N5535" s="315" t="s">
        <v>755</v>
      </c>
      <c r="O5535" s="315"/>
      <c r="P5535" s="315"/>
      <c r="Q5535" s="315"/>
    </row>
    <row r="5536" spans="1:17">
      <c r="A5536" s="315" t="s">
        <v>755</v>
      </c>
      <c r="B5536" s="315" t="s">
        <v>2095</v>
      </c>
      <c r="C5536" s="315" t="s">
        <v>2098</v>
      </c>
      <c r="D5536" s="316">
        <v>8.8000000000000007</v>
      </c>
      <c r="E5536" s="317">
        <v>7235</v>
      </c>
      <c r="F5536" s="317">
        <v>2886.7599999999998</v>
      </c>
      <c r="G5536" s="318">
        <v>39969</v>
      </c>
      <c r="H5536" s="318">
        <v>41212</v>
      </c>
      <c r="I5536" s="318">
        <v>50405</v>
      </c>
      <c r="J5536" s="315"/>
      <c r="K5536" s="315">
        <v>3713</v>
      </c>
      <c r="L5536" s="315" t="s">
        <v>3956</v>
      </c>
      <c r="M5536" s="315" t="s">
        <v>764</v>
      </c>
      <c r="N5536" s="315" t="s">
        <v>755</v>
      </c>
      <c r="O5536" s="315"/>
      <c r="P5536" s="315"/>
      <c r="Q5536" s="315"/>
    </row>
    <row r="5537" spans="1:17">
      <c r="A5537" s="315" t="s">
        <v>755</v>
      </c>
      <c r="B5537" s="315" t="s">
        <v>2095</v>
      </c>
      <c r="C5537" s="315" t="s">
        <v>2098</v>
      </c>
      <c r="D5537" s="316">
        <v>8.8000000000000007</v>
      </c>
      <c r="E5537" s="317">
        <v>7014</v>
      </c>
      <c r="F5537" s="317">
        <v>3114.2200000000003</v>
      </c>
      <c r="G5537" s="318">
        <v>39972</v>
      </c>
      <c r="H5537" s="318">
        <v>40966</v>
      </c>
      <c r="I5537" s="318">
        <v>50405</v>
      </c>
      <c r="J5537" s="315"/>
      <c r="K5537" s="315">
        <v>3812</v>
      </c>
      <c r="L5537" s="315" t="s">
        <v>3957</v>
      </c>
      <c r="M5537" s="315" t="s">
        <v>764</v>
      </c>
      <c r="N5537" s="315" t="s">
        <v>755</v>
      </c>
      <c r="O5537" s="315"/>
      <c r="P5537" s="315"/>
      <c r="Q5537" s="315"/>
    </row>
    <row r="5538" spans="1:17">
      <c r="A5538" s="315" t="s">
        <v>755</v>
      </c>
      <c r="B5538" s="315" t="s">
        <v>2095</v>
      </c>
      <c r="C5538" s="315" t="s">
        <v>2098</v>
      </c>
      <c r="D5538" s="316">
        <v>8.8000000000000007</v>
      </c>
      <c r="E5538" s="317">
        <v>8721</v>
      </c>
      <c r="F5538" s="317">
        <v>6540.75</v>
      </c>
      <c r="G5538" s="318">
        <v>39976</v>
      </c>
      <c r="H5538" s="318">
        <v>39909</v>
      </c>
      <c r="I5538" s="318">
        <v>49309</v>
      </c>
      <c r="J5538" s="315"/>
      <c r="K5538" s="315">
        <v>5034</v>
      </c>
      <c r="L5538" s="315" t="s">
        <v>2360</v>
      </c>
      <c r="M5538" s="315" t="s">
        <v>776</v>
      </c>
      <c r="N5538" s="315" t="s">
        <v>755</v>
      </c>
      <c r="O5538" s="315"/>
      <c r="P5538" s="315"/>
      <c r="Q5538" s="315"/>
    </row>
    <row r="5539" spans="1:17">
      <c r="A5539" s="315" t="s">
        <v>755</v>
      </c>
      <c r="B5539" s="315" t="s">
        <v>2095</v>
      </c>
      <c r="C5539" s="315" t="s">
        <v>2098</v>
      </c>
      <c r="D5539" s="316">
        <v>8.8000000000000007</v>
      </c>
      <c r="E5539" s="317">
        <v>9299</v>
      </c>
      <c r="F5539" s="317">
        <v>6974.25</v>
      </c>
      <c r="G5539" s="318">
        <v>40011</v>
      </c>
      <c r="H5539" s="318">
        <v>40098</v>
      </c>
      <c r="I5539" s="318">
        <v>49309</v>
      </c>
      <c r="J5539" s="315"/>
      <c r="K5539" s="315">
        <v>5079</v>
      </c>
      <c r="L5539" s="315" t="s">
        <v>3018</v>
      </c>
      <c r="M5539" s="315" t="s">
        <v>776</v>
      </c>
      <c r="N5539" s="315" t="s">
        <v>755</v>
      </c>
      <c r="O5539" s="315"/>
      <c r="P5539" s="315"/>
      <c r="Q5539" s="315"/>
    </row>
    <row r="5540" spans="1:17">
      <c r="A5540" s="315" t="s">
        <v>755</v>
      </c>
      <c r="B5540" s="315" t="s">
        <v>2095</v>
      </c>
      <c r="C5540" s="315" t="s">
        <v>2096</v>
      </c>
      <c r="D5540" s="316">
        <v>8.8000000000000007</v>
      </c>
      <c r="E5540" s="317">
        <v>8492</v>
      </c>
      <c r="F5540" s="317">
        <v>4144.09</v>
      </c>
      <c r="G5540" s="318">
        <v>40177</v>
      </c>
      <c r="H5540" s="318">
        <v>41115</v>
      </c>
      <c r="I5540" s="318">
        <v>50405</v>
      </c>
      <c r="J5540" s="315"/>
      <c r="K5540" s="315">
        <v>4713</v>
      </c>
      <c r="L5540" s="315" t="s">
        <v>3958</v>
      </c>
      <c r="M5540" s="315" t="s">
        <v>1296</v>
      </c>
      <c r="N5540" s="315" t="s">
        <v>755</v>
      </c>
      <c r="O5540" s="315"/>
      <c r="P5540" s="315"/>
      <c r="Q5540" s="315"/>
    </row>
    <row r="5541" spans="1:17">
      <c r="A5541" s="315" t="s">
        <v>755</v>
      </c>
      <c r="B5541" s="315" t="s">
        <v>2095</v>
      </c>
      <c r="C5541" s="315" t="s">
        <v>2098</v>
      </c>
      <c r="D5541" s="316">
        <v>8.8000000000000007</v>
      </c>
      <c r="E5541" s="317">
        <v>8779</v>
      </c>
      <c r="F5541" s="317">
        <v>4240.26</v>
      </c>
      <c r="G5541" s="318">
        <v>40199</v>
      </c>
      <c r="H5541" s="318">
        <v>40870</v>
      </c>
      <c r="I5541" s="318">
        <v>50040</v>
      </c>
      <c r="J5541" s="315"/>
      <c r="K5541" s="315">
        <v>6289</v>
      </c>
      <c r="L5541" s="315" t="s">
        <v>3753</v>
      </c>
      <c r="M5541" s="315" t="s">
        <v>788</v>
      </c>
      <c r="N5541" s="315" t="s">
        <v>755</v>
      </c>
      <c r="O5541" s="315"/>
      <c r="P5541" s="315"/>
      <c r="Q5541" s="315"/>
    </row>
    <row r="5542" spans="1:17">
      <c r="A5542" s="315" t="s">
        <v>755</v>
      </c>
      <c r="B5542" s="315" t="s">
        <v>2095</v>
      </c>
      <c r="C5542" s="315" t="s">
        <v>2098</v>
      </c>
      <c r="D5542" s="316">
        <v>8.8000000000000007</v>
      </c>
      <c r="E5542" s="317">
        <v>8606</v>
      </c>
      <c r="F5542" s="317">
        <v>5292.7</v>
      </c>
      <c r="G5542" s="318">
        <v>40372</v>
      </c>
      <c r="H5542" s="318">
        <v>40522</v>
      </c>
      <c r="I5542" s="318">
        <v>49674</v>
      </c>
      <c r="J5542" s="315"/>
      <c r="K5542" s="315">
        <v>5417</v>
      </c>
      <c r="L5542" s="315" t="s">
        <v>3484</v>
      </c>
      <c r="M5542" s="315" t="s">
        <v>776</v>
      </c>
      <c r="N5542" s="315" t="s">
        <v>755</v>
      </c>
      <c r="O5542" s="315"/>
      <c r="P5542" s="315"/>
      <c r="Q5542" s="315"/>
    </row>
    <row r="5543" spans="1:17">
      <c r="A5543" s="315" t="s">
        <v>755</v>
      </c>
      <c r="B5543" s="315" t="s">
        <v>2095</v>
      </c>
      <c r="C5543" s="315" t="s">
        <v>2096</v>
      </c>
      <c r="D5543" s="316">
        <v>8.8000000000000007</v>
      </c>
      <c r="E5543" s="317">
        <v>8367</v>
      </c>
      <c r="F5543" s="317">
        <v>6174.84</v>
      </c>
      <c r="G5543" s="318">
        <v>40424</v>
      </c>
      <c r="H5543" s="318">
        <v>40532</v>
      </c>
      <c r="I5543" s="318">
        <v>49674</v>
      </c>
      <c r="J5543" s="315"/>
      <c r="K5543" s="315">
        <v>5630</v>
      </c>
      <c r="L5543" s="315" t="s">
        <v>3208</v>
      </c>
      <c r="M5543" s="315" t="s">
        <v>776</v>
      </c>
      <c r="N5543" s="315" t="s">
        <v>755</v>
      </c>
      <c r="O5543" s="315"/>
      <c r="P5543" s="315"/>
      <c r="Q5543" s="315"/>
    </row>
    <row r="5544" spans="1:17">
      <c r="A5544" s="315" t="s">
        <v>755</v>
      </c>
      <c r="B5544" s="315" t="s">
        <v>2095</v>
      </c>
      <c r="C5544" s="315" t="s">
        <v>2096</v>
      </c>
      <c r="D5544" s="316">
        <v>8.8000000000000007</v>
      </c>
      <c r="E5544" s="317">
        <v>8202</v>
      </c>
      <c r="F5544" s="317">
        <v>4855.58</v>
      </c>
      <c r="G5544" s="318">
        <v>40581</v>
      </c>
      <c r="H5544" s="318">
        <v>40730</v>
      </c>
      <c r="I5544" s="318">
        <v>50040</v>
      </c>
      <c r="J5544" s="315"/>
      <c r="K5544" s="315">
        <v>4629</v>
      </c>
      <c r="L5544" s="315" t="s">
        <v>3959</v>
      </c>
      <c r="M5544" s="315" t="s">
        <v>1296</v>
      </c>
      <c r="N5544" s="315" t="s">
        <v>755</v>
      </c>
      <c r="O5544" s="315"/>
      <c r="P5544" s="315"/>
      <c r="Q5544" s="315"/>
    </row>
    <row r="5545" spans="1:17">
      <c r="A5545" s="315" t="s">
        <v>755</v>
      </c>
      <c r="B5545" s="315" t="s">
        <v>2095</v>
      </c>
      <c r="C5545" s="315" t="s">
        <v>2098</v>
      </c>
      <c r="D5545" s="316">
        <v>8.8000000000000007</v>
      </c>
      <c r="E5545" s="317">
        <v>8360.25</v>
      </c>
      <c r="F5545" s="317">
        <v>4038</v>
      </c>
      <c r="G5545" s="318">
        <v>40665</v>
      </c>
      <c r="H5545" s="318">
        <v>40807</v>
      </c>
      <c r="I5545" s="318">
        <v>50040</v>
      </c>
      <c r="J5545" s="315"/>
      <c r="K5545" s="315">
        <v>4533</v>
      </c>
      <c r="L5545" s="315" t="s">
        <v>2977</v>
      </c>
      <c r="M5545" s="315" t="s">
        <v>1296</v>
      </c>
      <c r="N5545" s="315" t="s">
        <v>755</v>
      </c>
      <c r="O5545" s="315"/>
      <c r="P5545" s="315"/>
      <c r="Q5545" s="315"/>
    </row>
    <row r="5546" spans="1:17">
      <c r="A5546" s="315" t="s">
        <v>755</v>
      </c>
      <c r="B5546" s="315" t="s">
        <v>2095</v>
      </c>
      <c r="C5546" s="315" t="s">
        <v>2096</v>
      </c>
      <c r="D5546" s="316">
        <v>8.8000000000000007</v>
      </c>
      <c r="E5546" s="317">
        <v>2505.9899999999998</v>
      </c>
      <c r="F5546" s="317">
        <v>1483.54</v>
      </c>
      <c r="G5546" s="318">
        <v>40674</v>
      </c>
      <c r="H5546" s="318">
        <v>40732</v>
      </c>
      <c r="I5546" s="318">
        <v>50040</v>
      </c>
      <c r="J5546" s="315"/>
      <c r="K5546" s="315">
        <v>8134</v>
      </c>
      <c r="L5546" s="315" t="s">
        <v>2371</v>
      </c>
      <c r="M5546" s="315" t="s">
        <v>784</v>
      </c>
      <c r="N5546" s="315" t="s">
        <v>755</v>
      </c>
      <c r="O5546" s="315"/>
      <c r="P5546" s="315"/>
      <c r="Q5546" s="315"/>
    </row>
    <row r="5547" spans="1:17">
      <c r="A5547" s="315" t="s">
        <v>750</v>
      </c>
      <c r="B5547" s="315" t="s">
        <v>2095</v>
      </c>
      <c r="C5547" s="315" t="s">
        <v>2096</v>
      </c>
      <c r="D5547" s="316">
        <v>8.8000000000000007</v>
      </c>
      <c r="E5547" s="317">
        <v>9271</v>
      </c>
      <c r="F5547" s="317">
        <v>5488.43</v>
      </c>
      <c r="G5547" s="318">
        <v>40701</v>
      </c>
      <c r="H5547" s="318">
        <v>40837</v>
      </c>
      <c r="I5547" s="318">
        <v>50040</v>
      </c>
      <c r="J5547" s="315"/>
      <c r="K5547" s="315">
        <v>8914</v>
      </c>
      <c r="L5547" s="315" t="s">
        <v>3276</v>
      </c>
      <c r="M5547" s="315" t="s">
        <v>784</v>
      </c>
      <c r="N5547" s="315" t="s">
        <v>750</v>
      </c>
      <c r="O5547" s="315"/>
      <c r="P5547" s="315"/>
      <c r="Q5547" s="315"/>
    </row>
    <row r="5548" spans="1:17">
      <c r="A5548" s="315" t="s">
        <v>755</v>
      </c>
      <c r="B5548" s="315" t="s">
        <v>2095</v>
      </c>
      <c r="C5548" s="315" t="s">
        <v>2098</v>
      </c>
      <c r="D5548" s="316">
        <v>8.8000000000000007</v>
      </c>
      <c r="E5548" s="317">
        <v>4904</v>
      </c>
      <c r="F5548" s="317">
        <v>2461.81</v>
      </c>
      <c r="G5548" s="318">
        <v>40688</v>
      </c>
      <c r="H5548" s="318">
        <v>39406</v>
      </c>
      <c r="I5548" s="318">
        <v>48579</v>
      </c>
      <c r="J5548" s="315"/>
      <c r="K5548" s="315">
        <v>4402</v>
      </c>
      <c r="L5548" s="315" t="s">
        <v>2813</v>
      </c>
      <c r="M5548" s="315" t="s">
        <v>1484</v>
      </c>
      <c r="N5548" s="315" t="s">
        <v>755</v>
      </c>
      <c r="O5548" s="315"/>
      <c r="P5548" s="315"/>
      <c r="Q5548" s="315"/>
    </row>
    <row r="5549" spans="1:17">
      <c r="A5549" s="315" t="s">
        <v>755</v>
      </c>
      <c r="B5549" s="315" t="s">
        <v>2095</v>
      </c>
      <c r="C5549" s="315" t="s">
        <v>2098</v>
      </c>
      <c r="D5549" s="316">
        <v>8.8000000000000007</v>
      </c>
      <c r="E5549" s="317">
        <v>8485</v>
      </c>
      <c r="F5549" s="317">
        <v>4098.2599999999993</v>
      </c>
      <c r="G5549" s="318">
        <v>40687</v>
      </c>
      <c r="H5549" s="318">
        <v>40751</v>
      </c>
      <c r="I5549" s="318">
        <v>50040</v>
      </c>
      <c r="J5549" s="315"/>
      <c r="K5549" s="315">
        <v>4710</v>
      </c>
      <c r="L5549" s="315" t="s">
        <v>2888</v>
      </c>
      <c r="M5549" s="315" t="s">
        <v>1296</v>
      </c>
      <c r="N5549" s="315" t="s">
        <v>755</v>
      </c>
      <c r="O5549" s="315"/>
      <c r="P5549" s="315"/>
      <c r="Q5549" s="315"/>
    </row>
    <row r="5550" spans="1:17">
      <c r="A5550" s="315" t="s">
        <v>755</v>
      </c>
      <c r="B5550" s="315" t="s">
        <v>2095</v>
      </c>
      <c r="C5550" s="315" t="s">
        <v>2098</v>
      </c>
      <c r="D5550" s="316">
        <v>8.8000000000000007</v>
      </c>
      <c r="E5550" s="317">
        <v>6467</v>
      </c>
      <c r="F5550" s="317">
        <v>3123.56</v>
      </c>
      <c r="G5550" s="318">
        <v>40700</v>
      </c>
      <c r="H5550" s="318">
        <v>40759</v>
      </c>
      <c r="I5550" s="318">
        <v>50040</v>
      </c>
      <c r="J5550" s="315"/>
      <c r="K5550" s="315">
        <v>4552</v>
      </c>
      <c r="L5550" s="315" t="s">
        <v>2573</v>
      </c>
      <c r="M5550" s="315" t="s">
        <v>1296</v>
      </c>
      <c r="N5550" s="315" t="s">
        <v>755</v>
      </c>
      <c r="O5550" s="315"/>
      <c r="P5550" s="315"/>
      <c r="Q5550" s="315"/>
    </row>
    <row r="5551" spans="1:17">
      <c r="A5551" s="315" t="s">
        <v>755</v>
      </c>
      <c r="B5551" s="315" t="s">
        <v>2095</v>
      </c>
      <c r="C5551" s="315" t="s">
        <v>2098</v>
      </c>
      <c r="D5551" s="316">
        <v>8.8000000000000007</v>
      </c>
      <c r="E5551" s="317">
        <v>7130</v>
      </c>
      <c r="F5551" s="317">
        <v>3165.72</v>
      </c>
      <c r="G5551" s="318">
        <v>40703</v>
      </c>
      <c r="H5551" s="318">
        <v>40939</v>
      </c>
      <c r="I5551" s="318">
        <v>50405</v>
      </c>
      <c r="J5551" s="315"/>
      <c r="K5551" s="315">
        <v>4416</v>
      </c>
      <c r="L5551" s="315" t="s">
        <v>2420</v>
      </c>
      <c r="M5551" s="315" t="s">
        <v>1484</v>
      </c>
      <c r="N5551" s="315" t="s">
        <v>755</v>
      </c>
      <c r="O5551" s="315"/>
      <c r="P5551" s="315"/>
      <c r="Q5551" s="315"/>
    </row>
    <row r="5552" spans="1:17">
      <c r="A5552" s="315" t="s">
        <v>755</v>
      </c>
      <c r="B5552" s="315" t="s">
        <v>2095</v>
      </c>
      <c r="C5552" s="315" t="s">
        <v>2096</v>
      </c>
      <c r="D5552" s="316">
        <v>8.8000000000000007</v>
      </c>
      <c r="E5552" s="317">
        <v>9269</v>
      </c>
      <c r="F5552" s="317">
        <v>5487.2500000000009</v>
      </c>
      <c r="G5552" s="318">
        <v>40708</v>
      </c>
      <c r="H5552" s="318">
        <v>40808</v>
      </c>
      <c r="I5552" s="318">
        <v>50040</v>
      </c>
      <c r="J5552" s="315"/>
      <c r="K5552" s="315">
        <v>9402</v>
      </c>
      <c r="L5552" s="315" t="s">
        <v>1213</v>
      </c>
      <c r="M5552" s="315" t="s">
        <v>770</v>
      </c>
      <c r="N5552" s="315" t="s">
        <v>755</v>
      </c>
      <c r="O5552" s="315"/>
      <c r="P5552" s="315"/>
      <c r="Q5552" s="315"/>
    </row>
    <row r="5553" spans="1:17">
      <c r="A5553" s="315" t="s">
        <v>755</v>
      </c>
      <c r="B5553" s="315" t="s">
        <v>2095</v>
      </c>
      <c r="C5553" s="315" t="s">
        <v>2098</v>
      </c>
      <c r="D5553" s="316">
        <v>8.8000000000000007</v>
      </c>
      <c r="E5553" s="317">
        <v>8971</v>
      </c>
      <c r="F5553" s="317">
        <v>3579.4300000000003</v>
      </c>
      <c r="G5553" s="318">
        <v>40772</v>
      </c>
      <c r="H5553" s="318">
        <v>41088</v>
      </c>
      <c r="I5553" s="318">
        <v>50405</v>
      </c>
      <c r="J5553" s="315"/>
      <c r="K5553" s="315">
        <v>3174</v>
      </c>
      <c r="L5553" s="315" t="s">
        <v>3960</v>
      </c>
      <c r="M5553" s="315" t="s">
        <v>764</v>
      </c>
      <c r="N5553" s="315" t="s">
        <v>755</v>
      </c>
      <c r="O5553" s="315"/>
      <c r="P5553" s="315"/>
      <c r="Q5553" s="315"/>
    </row>
    <row r="5554" spans="1:17">
      <c r="A5554" s="315" t="s">
        <v>755</v>
      </c>
      <c r="B5554" s="315" t="s">
        <v>2095</v>
      </c>
      <c r="C5554" s="315" t="s">
        <v>2098</v>
      </c>
      <c r="D5554" s="316">
        <v>8.82</v>
      </c>
      <c r="E5554" s="317">
        <v>9614</v>
      </c>
      <c r="F5554" s="317">
        <v>5624.1999999999989</v>
      </c>
      <c r="G5554" s="318">
        <v>39596</v>
      </c>
      <c r="H5554" s="318">
        <v>40500</v>
      </c>
      <c r="I5554" s="318">
        <v>49674</v>
      </c>
      <c r="J5554" s="315"/>
      <c r="K5554" s="315">
        <v>6809</v>
      </c>
      <c r="L5554" s="315" t="s">
        <v>3791</v>
      </c>
      <c r="M5554" s="315" t="s">
        <v>811</v>
      </c>
      <c r="N5554" s="315" t="s">
        <v>755</v>
      </c>
      <c r="O5554" s="315"/>
      <c r="P5554" s="315"/>
      <c r="Q5554" s="315"/>
    </row>
    <row r="5555" spans="1:17">
      <c r="A5555" s="315" t="s">
        <v>755</v>
      </c>
      <c r="B5555" s="315" t="s">
        <v>2095</v>
      </c>
      <c r="C5555" s="315" t="s">
        <v>2098</v>
      </c>
      <c r="D5555" s="316">
        <v>8.82</v>
      </c>
      <c r="E5555" s="317">
        <v>7633</v>
      </c>
      <c r="F5555" s="317">
        <v>3679.1</v>
      </c>
      <c r="G5555" s="318">
        <v>39617</v>
      </c>
      <c r="H5555" s="318">
        <v>39409</v>
      </c>
      <c r="I5555" s="318">
        <v>48579</v>
      </c>
      <c r="J5555" s="315"/>
      <c r="K5555" s="315">
        <v>3775</v>
      </c>
      <c r="L5555" s="315" t="s">
        <v>3961</v>
      </c>
      <c r="M5555" s="315" t="s">
        <v>764</v>
      </c>
      <c r="N5555" s="315" t="s">
        <v>755</v>
      </c>
      <c r="O5555" s="315"/>
      <c r="P5555" s="315"/>
      <c r="Q5555" s="315"/>
    </row>
    <row r="5556" spans="1:17">
      <c r="A5556" s="315" t="s">
        <v>755</v>
      </c>
      <c r="B5556" s="315" t="s">
        <v>2095</v>
      </c>
      <c r="C5556" s="315" t="s">
        <v>2096</v>
      </c>
      <c r="D5556" s="316">
        <v>8.82</v>
      </c>
      <c r="E5556" s="317">
        <v>6910</v>
      </c>
      <c r="F5556" s="317">
        <v>5726.64</v>
      </c>
      <c r="G5556" s="318">
        <v>39678</v>
      </c>
      <c r="H5556" s="318">
        <v>39899</v>
      </c>
      <c r="I5556" s="318">
        <v>49309</v>
      </c>
      <c r="J5556" s="315"/>
      <c r="K5556" s="315">
        <v>5623</v>
      </c>
      <c r="L5556" s="315" t="s">
        <v>3962</v>
      </c>
      <c r="M5556" s="315" t="s">
        <v>776</v>
      </c>
      <c r="N5556" s="315" t="s">
        <v>755</v>
      </c>
      <c r="O5556" s="315"/>
      <c r="P5556" s="315"/>
      <c r="Q5556" s="315"/>
    </row>
    <row r="5557" spans="1:17">
      <c r="A5557" s="315" t="s">
        <v>750</v>
      </c>
      <c r="B5557" s="315" t="s">
        <v>2095</v>
      </c>
      <c r="C5557" s="315" t="s">
        <v>2096</v>
      </c>
      <c r="D5557" s="316">
        <v>8.82</v>
      </c>
      <c r="E5557" s="317">
        <v>15391</v>
      </c>
      <c r="F5557" s="317">
        <v>1695.26</v>
      </c>
      <c r="G5557" s="318">
        <v>40616</v>
      </c>
      <c r="H5557" s="318">
        <v>41177</v>
      </c>
      <c r="I5557" s="318">
        <v>50405</v>
      </c>
      <c r="J5557" s="315"/>
      <c r="K5557" s="315">
        <v>3773</v>
      </c>
      <c r="L5557" s="315" t="s">
        <v>3053</v>
      </c>
      <c r="M5557" s="315" t="s">
        <v>764</v>
      </c>
      <c r="N5557" s="315" t="s">
        <v>750</v>
      </c>
      <c r="O5557" s="315"/>
      <c r="P5557" s="315"/>
      <c r="Q5557" s="315"/>
    </row>
    <row r="5558" spans="1:17">
      <c r="A5558" s="315" t="s">
        <v>755</v>
      </c>
      <c r="B5558" s="315" t="s">
        <v>2095</v>
      </c>
      <c r="C5558" s="315" t="s">
        <v>2098</v>
      </c>
      <c r="D5558" s="316">
        <v>8.82</v>
      </c>
      <c r="E5558" s="317">
        <v>8752</v>
      </c>
      <c r="F5558" s="317">
        <v>4227.22</v>
      </c>
      <c r="G5558" s="318">
        <v>40777</v>
      </c>
      <c r="H5558" s="318">
        <v>40778</v>
      </c>
      <c r="I5558" s="318">
        <v>50040</v>
      </c>
      <c r="J5558" s="315"/>
      <c r="K5558" s="315">
        <v>3110</v>
      </c>
      <c r="L5558" s="315" t="s">
        <v>3963</v>
      </c>
      <c r="M5558" s="315" t="s">
        <v>764</v>
      </c>
      <c r="N5558" s="315" t="s">
        <v>755</v>
      </c>
      <c r="O5558" s="315"/>
      <c r="P5558" s="315"/>
      <c r="Q5558" s="315"/>
    </row>
    <row r="5559" spans="1:17">
      <c r="A5559" s="315" t="s">
        <v>755</v>
      </c>
      <c r="B5559" s="315" t="s">
        <v>2095</v>
      </c>
      <c r="C5559" s="315" t="s">
        <v>2098</v>
      </c>
      <c r="D5559" s="316">
        <v>8.82</v>
      </c>
      <c r="E5559" s="317">
        <v>3745</v>
      </c>
      <c r="F5559" s="317">
        <v>1662.78</v>
      </c>
      <c r="G5559" s="318">
        <v>40819</v>
      </c>
      <c r="H5559" s="318">
        <v>40965</v>
      </c>
      <c r="I5559" s="318">
        <v>50405</v>
      </c>
      <c r="J5559" s="315"/>
      <c r="K5559" s="315">
        <v>3324</v>
      </c>
      <c r="L5559" s="315" t="s">
        <v>1441</v>
      </c>
      <c r="M5559" s="315" t="s">
        <v>764</v>
      </c>
      <c r="N5559" s="315" t="s">
        <v>755</v>
      </c>
      <c r="O5559" s="315"/>
      <c r="P5559" s="315"/>
      <c r="Q5559" s="315"/>
    </row>
    <row r="5560" spans="1:17">
      <c r="A5560" s="315" t="s">
        <v>755</v>
      </c>
      <c r="B5560" s="315" t="s">
        <v>2095</v>
      </c>
      <c r="C5560" s="315" t="s">
        <v>2098</v>
      </c>
      <c r="D5560" s="316">
        <v>8.82</v>
      </c>
      <c r="E5560" s="317">
        <v>3860</v>
      </c>
      <c r="F5560" s="317">
        <v>1864.3799999999999</v>
      </c>
      <c r="G5560" s="318">
        <v>40822</v>
      </c>
      <c r="H5560" s="318">
        <v>40880</v>
      </c>
      <c r="I5560" s="318">
        <v>50040</v>
      </c>
      <c r="J5560" s="315"/>
      <c r="K5560" s="315">
        <v>3855</v>
      </c>
      <c r="L5560" s="315" t="s">
        <v>3868</v>
      </c>
      <c r="M5560" s="315" t="s">
        <v>764</v>
      </c>
      <c r="N5560" s="315" t="s">
        <v>755</v>
      </c>
      <c r="O5560" s="315"/>
      <c r="P5560" s="315"/>
      <c r="Q5560" s="315"/>
    </row>
    <row r="5561" spans="1:17">
      <c r="A5561" s="315" t="s">
        <v>750</v>
      </c>
      <c r="B5561" s="315" t="s">
        <v>2095</v>
      </c>
      <c r="C5561" s="315" t="s">
        <v>2098</v>
      </c>
      <c r="D5561" s="316">
        <v>8.83</v>
      </c>
      <c r="E5561" s="317">
        <v>8171.670000000001</v>
      </c>
      <c r="F5561" s="317">
        <v>3260.4999999999995</v>
      </c>
      <c r="G5561" s="318">
        <v>40799</v>
      </c>
      <c r="H5561" s="318">
        <v>41127</v>
      </c>
      <c r="I5561" s="318">
        <v>50405</v>
      </c>
      <c r="J5561" s="315"/>
      <c r="K5561" s="315">
        <v>4054</v>
      </c>
      <c r="L5561" s="315" t="s">
        <v>2059</v>
      </c>
      <c r="M5561" s="315" t="s">
        <v>2060</v>
      </c>
      <c r="N5561" s="315" t="s">
        <v>750</v>
      </c>
      <c r="O5561" s="315"/>
      <c r="P5561" s="315"/>
      <c r="Q5561" s="315"/>
    </row>
    <row r="5562" spans="1:17">
      <c r="A5562" s="315" t="s">
        <v>755</v>
      </c>
      <c r="B5562" s="315" t="s">
        <v>2095</v>
      </c>
      <c r="C5562" s="315" t="s">
        <v>2098</v>
      </c>
      <c r="D5562" s="316">
        <v>8.8800000000000008</v>
      </c>
      <c r="E5562" s="317">
        <v>10487</v>
      </c>
      <c r="F5562" s="317">
        <v>5065.22</v>
      </c>
      <c r="G5562" s="318">
        <v>40728</v>
      </c>
      <c r="H5562" s="318">
        <v>40868</v>
      </c>
      <c r="I5562" s="318">
        <v>50040</v>
      </c>
      <c r="J5562" s="315"/>
      <c r="K5562" s="315">
        <v>8219</v>
      </c>
      <c r="L5562" s="315" t="s">
        <v>3893</v>
      </c>
      <c r="M5562" s="315" t="s">
        <v>1051</v>
      </c>
      <c r="N5562" s="315" t="s">
        <v>755</v>
      </c>
      <c r="O5562" s="315"/>
      <c r="P5562" s="315"/>
      <c r="Q5562" s="315"/>
    </row>
    <row r="5563" spans="1:17">
      <c r="A5563" s="315" t="s">
        <v>755</v>
      </c>
      <c r="B5563" s="315" t="s">
        <v>2095</v>
      </c>
      <c r="C5563" s="315" t="s">
        <v>2098</v>
      </c>
      <c r="D5563" s="316">
        <v>8.8800000000000008</v>
      </c>
      <c r="E5563" s="317">
        <v>7588</v>
      </c>
      <c r="F5563" s="317">
        <v>3665.0000000000005</v>
      </c>
      <c r="G5563" s="318">
        <v>40745</v>
      </c>
      <c r="H5563" s="318">
        <v>40766</v>
      </c>
      <c r="I5563" s="318">
        <v>50040</v>
      </c>
      <c r="J5563" s="315"/>
      <c r="K5563" s="315">
        <v>3052</v>
      </c>
      <c r="L5563" s="315" t="s">
        <v>2216</v>
      </c>
      <c r="M5563" s="315" t="s">
        <v>764</v>
      </c>
      <c r="N5563" s="315" t="s">
        <v>755</v>
      </c>
      <c r="O5563" s="315"/>
      <c r="P5563" s="315"/>
      <c r="Q5563" s="315"/>
    </row>
    <row r="5564" spans="1:17">
      <c r="A5564" s="315" t="s">
        <v>755</v>
      </c>
      <c r="B5564" s="315" t="s">
        <v>2095</v>
      </c>
      <c r="C5564" s="315" t="s">
        <v>2098</v>
      </c>
      <c r="D5564" s="316">
        <v>8.8800000000000008</v>
      </c>
      <c r="E5564" s="317">
        <v>3930</v>
      </c>
      <c r="F5564" s="317">
        <v>1898.2</v>
      </c>
      <c r="G5564" s="318">
        <v>40787</v>
      </c>
      <c r="H5564" s="318">
        <v>40774</v>
      </c>
      <c r="I5564" s="318">
        <v>50040</v>
      </c>
      <c r="J5564" s="315"/>
      <c r="K5564" s="315">
        <v>1470</v>
      </c>
      <c r="L5564" s="315" t="s">
        <v>1762</v>
      </c>
      <c r="M5564" s="315" t="s">
        <v>761</v>
      </c>
      <c r="N5564" s="315" t="s">
        <v>755</v>
      </c>
      <c r="O5564" s="315"/>
      <c r="P5564" s="315"/>
      <c r="Q5564" s="315"/>
    </row>
    <row r="5565" spans="1:17">
      <c r="A5565" s="315" t="s">
        <v>755</v>
      </c>
      <c r="B5565" s="315" t="s">
        <v>2095</v>
      </c>
      <c r="C5565" s="315" t="s">
        <v>2098</v>
      </c>
      <c r="D5565" s="316">
        <v>8.8800000000000008</v>
      </c>
      <c r="E5565" s="317">
        <v>3822</v>
      </c>
      <c r="F5565" s="317">
        <v>1524.98</v>
      </c>
      <c r="G5565" s="318">
        <v>40822</v>
      </c>
      <c r="H5565" s="318">
        <v>41120</v>
      </c>
      <c r="I5565" s="318">
        <v>50405</v>
      </c>
      <c r="J5565" s="315"/>
      <c r="K5565" s="315">
        <v>8706</v>
      </c>
      <c r="L5565" s="315" t="s">
        <v>3058</v>
      </c>
      <c r="M5565" s="315" t="s">
        <v>784</v>
      </c>
      <c r="N5565" s="315" t="s">
        <v>755</v>
      </c>
      <c r="O5565" s="315"/>
      <c r="P5565" s="315"/>
      <c r="Q5565" s="315"/>
    </row>
    <row r="5566" spans="1:17">
      <c r="A5566" s="315" t="s">
        <v>750</v>
      </c>
      <c r="B5566" s="315" t="s">
        <v>2095</v>
      </c>
      <c r="C5566" s="315" t="s">
        <v>2098</v>
      </c>
      <c r="D5566" s="316">
        <v>8.89</v>
      </c>
      <c r="E5566" s="317">
        <v>4426</v>
      </c>
      <c r="F5566" s="317">
        <v>2044.81</v>
      </c>
      <c r="G5566" s="318">
        <v>40773</v>
      </c>
      <c r="H5566" s="318">
        <v>40773</v>
      </c>
      <c r="I5566" s="318">
        <v>50040</v>
      </c>
      <c r="J5566" s="315"/>
      <c r="K5566" s="315">
        <v>9536</v>
      </c>
      <c r="L5566" s="315" t="s">
        <v>771</v>
      </c>
      <c r="M5566" s="315" t="s">
        <v>770</v>
      </c>
      <c r="N5566" s="315" t="s">
        <v>750</v>
      </c>
      <c r="O5566" s="315"/>
      <c r="P5566" s="315"/>
      <c r="Q5566" s="315"/>
    </row>
    <row r="5567" spans="1:17">
      <c r="A5567" s="315" t="s">
        <v>755</v>
      </c>
      <c r="B5567" s="315" t="s">
        <v>2095</v>
      </c>
      <c r="C5567" s="315" t="s">
        <v>2098</v>
      </c>
      <c r="D5567" s="316">
        <v>8.9</v>
      </c>
      <c r="E5567" s="317">
        <v>10294</v>
      </c>
      <c r="F5567" s="317">
        <v>6330.8200000000006</v>
      </c>
      <c r="G5567" s="318">
        <v>39569</v>
      </c>
      <c r="H5567" s="318">
        <v>40490</v>
      </c>
      <c r="I5567" s="318">
        <v>49674</v>
      </c>
      <c r="J5567" s="315"/>
      <c r="K5567" s="315">
        <v>1023</v>
      </c>
      <c r="L5567" s="315" t="s">
        <v>2508</v>
      </c>
      <c r="M5567" s="315" t="s">
        <v>766</v>
      </c>
      <c r="N5567" s="315" t="s">
        <v>755</v>
      </c>
      <c r="O5567" s="315"/>
      <c r="P5567" s="315"/>
      <c r="Q5567" s="315"/>
    </row>
    <row r="5568" spans="1:17">
      <c r="A5568" s="315" t="s">
        <v>755</v>
      </c>
      <c r="B5568" s="315" t="s">
        <v>2095</v>
      </c>
      <c r="C5568" s="315" t="s">
        <v>2096</v>
      </c>
      <c r="D5568" s="316">
        <v>8.9</v>
      </c>
      <c r="E5568" s="317">
        <v>8689.41</v>
      </c>
      <c r="F5568" s="317">
        <v>7820.4899999999989</v>
      </c>
      <c r="G5568" s="318">
        <v>39570</v>
      </c>
      <c r="H5568" s="318">
        <v>39005</v>
      </c>
      <c r="I5568" s="318">
        <v>48183</v>
      </c>
      <c r="J5568" s="315"/>
      <c r="K5568" s="315">
        <v>8590</v>
      </c>
      <c r="L5568" s="315" t="s">
        <v>2387</v>
      </c>
      <c r="M5568" s="315" t="s">
        <v>792</v>
      </c>
      <c r="N5568" s="315" t="s">
        <v>755</v>
      </c>
      <c r="O5568" s="315"/>
      <c r="P5568" s="315"/>
      <c r="Q5568" s="315"/>
    </row>
    <row r="5569" spans="1:17">
      <c r="A5569" s="315" t="s">
        <v>750</v>
      </c>
      <c r="B5569" s="315" t="s">
        <v>2095</v>
      </c>
      <c r="C5569" s="315" t="s">
        <v>2098</v>
      </c>
      <c r="D5569" s="316">
        <v>8.9</v>
      </c>
      <c r="E5569" s="317">
        <v>8662</v>
      </c>
      <c r="F5569" s="317">
        <v>5327.16</v>
      </c>
      <c r="G5569" s="318">
        <v>39570</v>
      </c>
      <c r="H5569" s="318">
        <v>40182</v>
      </c>
      <c r="I5569" s="318">
        <v>49674</v>
      </c>
      <c r="J5569" s="315"/>
      <c r="K5569" s="315">
        <v>1233</v>
      </c>
      <c r="L5569" s="315" t="s">
        <v>2490</v>
      </c>
      <c r="M5569" s="315" t="s">
        <v>1827</v>
      </c>
      <c r="N5569" s="315" t="s">
        <v>750</v>
      </c>
      <c r="O5569" s="315"/>
      <c r="P5569" s="315"/>
      <c r="Q5569" s="315"/>
    </row>
    <row r="5570" spans="1:17">
      <c r="A5570" s="315" t="s">
        <v>755</v>
      </c>
      <c r="B5570" s="315" t="s">
        <v>2095</v>
      </c>
      <c r="C5570" s="315" t="s">
        <v>2096</v>
      </c>
      <c r="D5570" s="316">
        <v>8.9</v>
      </c>
      <c r="E5570" s="317">
        <v>9148</v>
      </c>
      <c r="F5570" s="317">
        <v>4985.67</v>
      </c>
      <c r="G5570" s="318">
        <v>39570</v>
      </c>
      <c r="H5570" s="318">
        <v>41096</v>
      </c>
      <c r="I5570" s="318">
        <v>50405</v>
      </c>
      <c r="J5570" s="315"/>
      <c r="K5570" s="315">
        <v>1427</v>
      </c>
      <c r="L5570" s="315" t="s">
        <v>3964</v>
      </c>
      <c r="M5570" s="315" t="s">
        <v>766</v>
      </c>
      <c r="N5570" s="315" t="s">
        <v>755</v>
      </c>
      <c r="O5570" s="315"/>
      <c r="P5570" s="315"/>
      <c r="Q5570" s="315"/>
    </row>
    <row r="5571" spans="1:17">
      <c r="A5571" s="315" t="s">
        <v>755</v>
      </c>
      <c r="B5571" s="315" t="s">
        <v>2095</v>
      </c>
      <c r="C5571" s="315" t="s">
        <v>2096</v>
      </c>
      <c r="D5571" s="316">
        <v>8.9</v>
      </c>
      <c r="E5571" s="317">
        <v>9422</v>
      </c>
      <c r="F5571" s="317">
        <v>8479.7999999999993</v>
      </c>
      <c r="G5571" s="318">
        <v>39569</v>
      </c>
      <c r="H5571" s="318">
        <v>39699</v>
      </c>
      <c r="I5571" s="318">
        <v>48944</v>
      </c>
      <c r="J5571" s="315"/>
      <c r="K5571" s="315">
        <v>3034</v>
      </c>
      <c r="L5571" s="315" t="s">
        <v>3965</v>
      </c>
      <c r="M5571" s="315" t="s">
        <v>764</v>
      </c>
      <c r="N5571" s="315" t="s">
        <v>755</v>
      </c>
      <c r="O5571" s="315"/>
      <c r="P5571" s="315"/>
      <c r="Q5571" s="315"/>
    </row>
    <row r="5572" spans="1:17">
      <c r="A5572" s="315" t="s">
        <v>755</v>
      </c>
      <c r="B5572" s="315" t="s">
        <v>2095</v>
      </c>
      <c r="C5572" s="315" t="s">
        <v>2098</v>
      </c>
      <c r="D5572" s="316">
        <v>8.9</v>
      </c>
      <c r="E5572" s="317">
        <v>9556</v>
      </c>
      <c r="F5572" s="317">
        <v>7167</v>
      </c>
      <c r="G5572" s="318">
        <v>39570</v>
      </c>
      <c r="H5572" s="318">
        <v>39685</v>
      </c>
      <c r="I5572" s="318">
        <v>48914</v>
      </c>
      <c r="J5572" s="315"/>
      <c r="K5572" s="315">
        <v>3508</v>
      </c>
      <c r="L5572" s="315" t="s">
        <v>3448</v>
      </c>
      <c r="M5572" s="315" t="s">
        <v>764</v>
      </c>
      <c r="N5572" s="315" t="s">
        <v>755</v>
      </c>
      <c r="O5572" s="315"/>
      <c r="P5572" s="315"/>
      <c r="Q5572" s="315"/>
    </row>
    <row r="5573" spans="1:17">
      <c r="A5573" s="315" t="s">
        <v>755</v>
      </c>
      <c r="B5573" s="315" t="s">
        <v>2095</v>
      </c>
      <c r="C5573" s="315" t="s">
        <v>2098</v>
      </c>
      <c r="D5573" s="316">
        <v>8.9</v>
      </c>
      <c r="E5573" s="317">
        <v>8584.99</v>
      </c>
      <c r="F5573" s="317">
        <v>6438.74</v>
      </c>
      <c r="G5573" s="318">
        <v>39570</v>
      </c>
      <c r="H5573" s="318">
        <v>39625</v>
      </c>
      <c r="I5573" s="318">
        <v>48914</v>
      </c>
      <c r="J5573" s="315"/>
      <c r="K5573" s="315">
        <v>8907</v>
      </c>
      <c r="L5573" s="315" t="s">
        <v>2149</v>
      </c>
      <c r="M5573" s="315" t="s">
        <v>784</v>
      </c>
      <c r="N5573" s="315" t="s">
        <v>755</v>
      </c>
      <c r="O5573" s="315"/>
      <c r="P5573" s="315"/>
      <c r="Q5573" s="315"/>
    </row>
    <row r="5574" spans="1:17">
      <c r="A5574" s="315" t="s">
        <v>755</v>
      </c>
      <c r="B5574" s="315" t="s">
        <v>2095</v>
      </c>
      <c r="C5574" s="315" t="s">
        <v>2098</v>
      </c>
      <c r="D5574" s="316">
        <v>8.9</v>
      </c>
      <c r="E5574" s="317">
        <v>4993</v>
      </c>
      <c r="F5574" s="317">
        <v>3070.72</v>
      </c>
      <c r="G5574" s="318">
        <v>39570</v>
      </c>
      <c r="H5574" s="318">
        <v>40290</v>
      </c>
      <c r="I5574" s="318">
        <v>49674</v>
      </c>
      <c r="J5574" s="315"/>
      <c r="K5574" s="315">
        <v>9468</v>
      </c>
      <c r="L5574" s="315" t="s">
        <v>1255</v>
      </c>
      <c r="M5574" s="315" t="s">
        <v>770</v>
      </c>
      <c r="N5574" s="315" t="s">
        <v>755</v>
      </c>
      <c r="O5574" s="315"/>
      <c r="P5574" s="315"/>
      <c r="Q5574" s="315"/>
    </row>
    <row r="5575" spans="1:17">
      <c r="A5575" s="315" t="s">
        <v>755</v>
      </c>
      <c r="B5575" s="315" t="s">
        <v>2095</v>
      </c>
      <c r="C5575" s="315" t="s">
        <v>2098</v>
      </c>
      <c r="D5575" s="316">
        <v>8.9</v>
      </c>
      <c r="E5575" s="317">
        <v>7956</v>
      </c>
      <c r="F5575" s="317">
        <v>3842.75</v>
      </c>
      <c r="G5575" s="318">
        <v>39570</v>
      </c>
      <c r="H5575" s="318">
        <v>40544</v>
      </c>
      <c r="I5575" s="318">
        <v>50040</v>
      </c>
      <c r="J5575" s="315"/>
      <c r="K5575" s="315">
        <v>8200</v>
      </c>
      <c r="L5575" s="315" t="s">
        <v>318</v>
      </c>
      <c r="M5575" s="315" t="s">
        <v>1051</v>
      </c>
      <c r="N5575" s="315" t="s">
        <v>755</v>
      </c>
      <c r="O5575" s="315"/>
      <c r="P5575" s="315"/>
      <c r="Q5575" s="315"/>
    </row>
    <row r="5576" spans="1:17">
      <c r="A5576" s="315" t="s">
        <v>755</v>
      </c>
      <c r="B5576" s="315" t="s">
        <v>2095</v>
      </c>
      <c r="C5576" s="315" t="s">
        <v>2098</v>
      </c>
      <c r="D5576" s="316">
        <v>8.9</v>
      </c>
      <c r="E5576" s="317">
        <v>9759.01</v>
      </c>
      <c r="F5576" s="317">
        <v>7319.26</v>
      </c>
      <c r="G5576" s="318">
        <v>39570</v>
      </c>
      <c r="H5576" s="318">
        <v>39595</v>
      </c>
      <c r="I5576" s="318">
        <v>48914</v>
      </c>
      <c r="J5576" s="315"/>
      <c r="K5576" s="315">
        <v>8484</v>
      </c>
      <c r="L5576" s="315" t="s">
        <v>3347</v>
      </c>
      <c r="M5576" s="315" t="s">
        <v>784</v>
      </c>
      <c r="N5576" s="315" t="s">
        <v>755</v>
      </c>
      <c r="O5576" s="315"/>
      <c r="P5576" s="315"/>
      <c r="Q5576" s="315"/>
    </row>
    <row r="5577" spans="1:17">
      <c r="A5577" s="315" t="s">
        <v>755</v>
      </c>
      <c r="B5577" s="315" t="s">
        <v>2095</v>
      </c>
      <c r="C5577" s="315" t="s">
        <v>2098</v>
      </c>
      <c r="D5577" s="316">
        <v>8.9</v>
      </c>
      <c r="E5577" s="317">
        <v>7751</v>
      </c>
      <c r="F5577" s="317">
        <v>4766.869999999999</v>
      </c>
      <c r="G5577" s="318">
        <v>39570</v>
      </c>
      <c r="H5577" s="318">
        <v>40210</v>
      </c>
      <c r="I5577" s="318">
        <v>49674</v>
      </c>
      <c r="J5577" s="315"/>
      <c r="K5577" s="315">
        <v>2207</v>
      </c>
      <c r="L5577" s="315" t="s">
        <v>2814</v>
      </c>
      <c r="M5577" s="315" t="s">
        <v>758</v>
      </c>
      <c r="N5577" s="315" t="s">
        <v>755</v>
      </c>
      <c r="O5577" s="315"/>
      <c r="P5577" s="315"/>
      <c r="Q5577" s="315"/>
    </row>
    <row r="5578" spans="1:17">
      <c r="A5578" s="315" t="s">
        <v>755</v>
      </c>
      <c r="B5578" s="315" t="s">
        <v>2095</v>
      </c>
      <c r="C5578" s="315" t="s">
        <v>2098</v>
      </c>
      <c r="D5578" s="316">
        <v>8.9</v>
      </c>
      <c r="E5578" s="317">
        <v>3767</v>
      </c>
      <c r="F5578" s="317">
        <v>2000.28</v>
      </c>
      <c r="G5578" s="318">
        <v>39647</v>
      </c>
      <c r="H5578" s="318">
        <v>40017</v>
      </c>
      <c r="I5578" s="318">
        <v>49309</v>
      </c>
      <c r="J5578" s="315"/>
      <c r="K5578" s="315">
        <v>3074</v>
      </c>
      <c r="L5578" s="315" t="s">
        <v>3208</v>
      </c>
      <c r="M5578" s="315" t="s">
        <v>764</v>
      </c>
      <c r="N5578" s="315" t="s">
        <v>755</v>
      </c>
      <c r="O5578" s="315"/>
      <c r="P5578" s="315"/>
      <c r="Q5578" s="315"/>
    </row>
    <row r="5579" spans="1:17">
      <c r="A5579" s="315" t="s">
        <v>755</v>
      </c>
      <c r="B5579" s="315" t="s">
        <v>2095</v>
      </c>
      <c r="C5579" s="315" t="s">
        <v>2096</v>
      </c>
      <c r="D5579" s="316">
        <v>8.9</v>
      </c>
      <c r="E5579" s="317">
        <v>5377</v>
      </c>
      <c r="F5579" s="317">
        <v>3968.2299999999996</v>
      </c>
      <c r="G5579" s="318">
        <v>39793</v>
      </c>
      <c r="H5579" s="318">
        <v>40345</v>
      </c>
      <c r="I5579" s="318">
        <v>49674</v>
      </c>
      <c r="J5579" s="315"/>
      <c r="K5579" s="315">
        <v>9507</v>
      </c>
      <c r="L5579" s="315" t="s">
        <v>3966</v>
      </c>
      <c r="M5579" s="315" t="s">
        <v>792</v>
      </c>
      <c r="N5579" s="315" t="s">
        <v>755</v>
      </c>
      <c r="O5579" s="315"/>
      <c r="P5579" s="315"/>
      <c r="Q5579" s="315"/>
    </row>
    <row r="5580" spans="1:17">
      <c r="A5580" s="315" t="s">
        <v>755</v>
      </c>
      <c r="B5580" s="315" t="s">
        <v>2095</v>
      </c>
      <c r="C5580" s="315" t="s">
        <v>2098</v>
      </c>
      <c r="D5580" s="316">
        <v>8.9</v>
      </c>
      <c r="E5580" s="317">
        <v>8899</v>
      </c>
      <c r="F5580" s="317">
        <v>6674.25</v>
      </c>
      <c r="G5580" s="318">
        <v>39860</v>
      </c>
      <c r="H5580" s="318">
        <v>39905</v>
      </c>
      <c r="I5580" s="318">
        <v>49309</v>
      </c>
      <c r="J5580" s="315"/>
      <c r="K5580" s="315">
        <v>1551</v>
      </c>
      <c r="L5580" s="315" t="s">
        <v>3967</v>
      </c>
      <c r="M5580" s="315" t="s">
        <v>766</v>
      </c>
      <c r="N5580" s="315" t="s">
        <v>755</v>
      </c>
      <c r="O5580" s="315"/>
      <c r="P5580" s="315"/>
      <c r="Q5580" s="315"/>
    </row>
    <row r="5581" spans="1:17">
      <c r="A5581" s="315" t="s">
        <v>755</v>
      </c>
      <c r="B5581" s="315" t="s">
        <v>2095</v>
      </c>
      <c r="C5581" s="315" t="s">
        <v>2096</v>
      </c>
      <c r="D5581" s="316">
        <v>8.9</v>
      </c>
      <c r="E5581" s="317">
        <v>8385</v>
      </c>
      <c r="F5581" s="317">
        <v>7546.5</v>
      </c>
      <c r="G5581" s="318">
        <v>39839</v>
      </c>
      <c r="H5581" s="318">
        <v>40067</v>
      </c>
      <c r="I5581" s="318">
        <v>49309</v>
      </c>
      <c r="J5581" s="315"/>
      <c r="K5581" s="315">
        <v>3652</v>
      </c>
      <c r="L5581" s="315" t="s">
        <v>2326</v>
      </c>
      <c r="M5581" s="315" t="s">
        <v>764</v>
      </c>
      <c r="N5581" s="315" t="s">
        <v>755</v>
      </c>
      <c r="O5581" s="315"/>
      <c r="P5581" s="315"/>
      <c r="Q5581" s="315"/>
    </row>
    <row r="5582" spans="1:17">
      <c r="A5582" s="315" t="s">
        <v>755</v>
      </c>
      <c r="B5582" s="315" t="s">
        <v>2095</v>
      </c>
      <c r="C5582" s="315" t="s">
        <v>2098</v>
      </c>
      <c r="D5582" s="316">
        <v>8.9</v>
      </c>
      <c r="E5582" s="317">
        <v>10723</v>
      </c>
      <c r="F5582" s="317">
        <v>3935.3399999999997</v>
      </c>
      <c r="G5582" s="318">
        <v>39945</v>
      </c>
      <c r="H5582" s="318">
        <v>41626</v>
      </c>
      <c r="I5582" s="318">
        <v>50770</v>
      </c>
      <c r="J5582" s="315"/>
      <c r="K5582" s="315">
        <v>3257</v>
      </c>
      <c r="L5582" s="315" t="s">
        <v>3062</v>
      </c>
      <c r="M5582" s="315" t="s">
        <v>764</v>
      </c>
      <c r="N5582" s="315" t="s">
        <v>755</v>
      </c>
      <c r="O5582" s="315"/>
      <c r="P5582" s="315"/>
      <c r="Q5582" s="315"/>
    </row>
    <row r="5583" spans="1:17">
      <c r="A5583" s="315" t="s">
        <v>755</v>
      </c>
      <c r="B5583" s="315" t="s">
        <v>2095</v>
      </c>
      <c r="C5583" s="315" t="s">
        <v>2098</v>
      </c>
      <c r="D5583" s="316">
        <v>8.9</v>
      </c>
      <c r="E5583" s="317">
        <v>9583</v>
      </c>
      <c r="F5583" s="317">
        <v>7187.25</v>
      </c>
      <c r="G5583" s="318">
        <v>40168</v>
      </c>
      <c r="H5583" s="318">
        <v>40081</v>
      </c>
      <c r="I5583" s="318">
        <v>49309</v>
      </c>
      <c r="J5583" s="315"/>
      <c r="K5583" s="315">
        <v>5306</v>
      </c>
      <c r="L5583" s="315" t="s">
        <v>3968</v>
      </c>
      <c r="M5583" s="315" t="s">
        <v>776</v>
      </c>
      <c r="N5583" s="315" t="s">
        <v>755</v>
      </c>
      <c r="O5583" s="315"/>
      <c r="P5583" s="315"/>
      <c r="Q5583" s="315"/>
    </row>
    <row r="5584" spans="1:17">
      <c r="A5584" s="315" t="s">
        <v>755</v>
      </c>
      <c r="B5584" s="315" t="s">
        <v>2095</v>
      </c>
      <c r="C5584" s="315" t="s">
        <v>2096</v>
      </c>
      <c r="D5584" s="316">
        <v>8.9</v>
      </c>
      <c r="E5584" s="317">
        <v>7208</v>
      </c>
      <c r="F5584" s="317">
        <v>5319.5</v>
      </c>
      <c r="G5584" s="318">
        <v>40408</v>
      </c>
      <c r="H5584" s="318">
        <v>40445</v>
      </c>
      <c r="I5584" s="318">
        <v>49674</v>
      </c>
      <c r="J5584" s="315"/>
      <c r="K5584" s="315">
        <v>3110</v>
      </c>
      <c r="L5584" s="315" t="s">
        <v>2198</v>
      </c>
      <c r="M5584" s="315" t="s">
        <v>764</v>
      </c>
      <c r="N5584" s="315" t="s">
        <v>755</v>
      </c>
      <c r="O5584" s="315"/>
      <c r="P5584" s="315"/>
      <c r="Q5584" s="315"/>
    </row>
    <row r="5585" spans="1:17">
      <c r="A5585" s="315" t="s">
        <v>755</v>
      </c>
      <c r="B5585" s="315" t="s">
        <v>2095</v>
      </c>
      <c r="C5585" s="315" t="s">
        <v>2098</v>
      </c>
      <c r="D5585" s="316">
        <v>8.9</v>
      </c>
      <c r="E5585" s="317">
        <v>6466.6100000000006</v>
      </c>
      <c r="F5585" s="317">
        <v>3123.38</v>
      </c>
      <c r="G5585" s="318">
        <v>40651</v>
      </c>
      <c r="H5585" s="318">
        <v>40731</v>
      </c>
      <c r="I5585" s="318">
        <v>50040</v>
      </c>
      <c r="J5585" s="315"/>
      <c r="K5585" s="315">
        <v>4118</v>
      </c>
      <c r="L5585" s="315" t="s">
        <v>2395</v>
      </c>
      <c r="M5585" s="315" t="s">
        <v>1296</v>
      </c>
      <c r="N5585" s="315" t="s">
        <v>755</v>
      </c>
      <c r="O5585" s="315"/>
      <c r="P5585" s="315"/>
      <c r="Q5585" s="315"/>
    </row>
    <row r="5586" spans="1:17">
      <c r="A5586" s="315" t="s">
        <v>755</v>
      </c>
      <c r="B5586" s="315" t="s">
        <v>2095</v>
      </c>
      <c r="C5586" s="315" t="s">
        <v>2098</v>
      </c>
      <c r="D5586" s="316">
        <v>8.9</v>
      </c>
      <c r="E5586" s="317">
        <v>8386</v>
      </c>
      <c r="F5586" s="317">
        <v>4050.45</v>
      </c>
      <c r="G5586" s="318">
        <v>40646</v>
      </c>
      <c r="H5586" s="318">
        <v>40868</v>
      </c>
      <c r="I5586" s="318">
        <v>50040</v>
      </c>
      <c r="J5586" s="315"/>
      <c r="K5586" s="315">
        <v>9437</v>
      </c>
      <c r="L5586" s="315" t="s">
        <v>3969</v>
      </c>
      <c r="M5586" s="315" t="s">
        <v>770</v>
      </c>
      <c r="N5586" s="315" t="s">
        <v>755</v>
      </c>
      <c r="O5586" s="315"/>
      <c r="P5586" s="315"/>
      <c r="Q5586" s="315"/>
    </row>
    <row r="5587" spans="1:17">
      <c r="A5587" s="315" t="s">
        <v>755</v>
      </c>
      <c r="B5587" s="315" t="s">
        <v>2095</v>
      </c>
      <c r="C5587" s="315" t="s">
        <v>2098</v>
      </c>
      <c r="D5587" s="316">
        <v>8.9</v>
      </c>
      <c r="E5587" s="317">
        <v>8412</v>
      </c>
      <c r="F5587" s="317">
        <v>4062.99</v>
      </c>
      <c r="G5587" s="318">
        <v>40693</v>
      </c>
      <c r="H5587" s="318">
        <v>40720</v>
      </c>
      <c r="I5587" s="318">
        <v>50040</v>
      </c>
      <c r="J5587" s="315"/>
      <c r="K5587" s="315">
        <v>9443</v>
      </c>
      <c r="L5587" s="315" t="s">
        <v>2464</v>
      </c>
      <c r="M5587" s="315" t="s">
        <v>770</v>
      </c>
      <c r="N5587" s="315" t="s">
        <v>755</v>
      </c>
      <c r="O5587" s="315"/>
      <c r="P5587" s="315"/>
      <c r="Q5587" s="315"/>
    </row>
    <row r="5588" spans="1:17">
      <c r="A5588" s="315" t="s">
        <v>755</v>
      </c>
      <c r="B5588" s="315" t="s">
        <v>2095</v>
      </c>
      <c r="C5588" s="315" t="s">
        <v>2098</v>
      </c>
      <c r="D5588" s="316">
        <v>8.91</v>
      </c>
      <c r="E5588" s="317">
        <v>9226</v>
      </c>
      <c r="F5588" s="317">
        <v>2823.16</v>
      </c>
      <c r="G5588" s="318">
        <v>40211</v>
      </c>
      <c r="H5588" s="318">
        <v>41828</v>
      </c>
      <c r="I5588" s="318">
        <v>51135</v>
      </c>
      <c r="J5588" s="315"/>
      <c r="K5588" s="315">
        <v>1801</v>
      </c>
      <c r="L5588" s="315" t="s">
        <v>3970</v>
      </c>
      <c r="M5588" s="315" t="s">
        <v>766</v>
      </c>
      <c r="N5588" s="315" t="s">
        <v>755</v>
      </c>
      <c r="O5588" s="315"/>
      <c r="P5588" s="315"/>
      <c r="Q5588" s="315"/>
    </row>
    <row r="5589" spans="1:17">
      <c r="A5589" s="315" t="s">
        <v>755</v>
      </c>
      <c r="B5589" s="315" t="s">
        <v>2095</v>
      </c>
      <c r="C5589" s="315" t="s">
        <v>2098</v>
      </c>
      <c r="D5589" s="316">
        <v>8.91</v>
      </c>
      <c r="E5589" s="317">
        <v>6491</v>
      </c>
      <c r="F5589" s="317">
        <v>1265.75</v>
      </c>
      <c r="G5589" s="318">
        <v>40736</v>
      </c>
      <c r="H5589" s="318">
        <v>42489</v>
      </c>
      <c r="I5589" s="318">
        <v>50040</v>
      </c>
      <c r="J5589" s="315"/>
      <c r="K5589" s="315">
        <v>3702</v>
      </c>
      <c r="L5589" s="315" t="s">
        <v>3971</v>
      </c>
      <c r="M5589" s="315" t="s">
        <v>764</v>
      </c>
      <c r="N5589" s="315" t="s">
        <v>755</v>
      </c>
      <c r="O5589" s="315"/>
      <c r="P5589" s="315"/>
      <c r="Q5589" s="315"/>
    </row>
    <row r="5590" spans="1:17">
      <c r="A5590" s="315" t="s">
        <v>755</v>
      </c>
      <c r="B5590" s="315" t="s">
        <v>2095</v>
      </c>
      <c r="C5590" s="315" t="s">
        <v>2098</v>
      </c>
      <c r="D5590" s="316">
        <v>8.91</v>
      </c>
      <c r="E5590" s="317">
        <v>6873</v>
      </c>
      <c r="F5590" s="317">
        <v>2742.3299999999995</v>
      </c>
      <c r="G5590" s="318">
        <v>40779</v>
      </c>
      <c r="H5590" s="318">
        <v>41114</v>
      </c>
      <c r="I5590" s="318">
        <v>50405</v>
      </c>
      <c r="J5590" s="315"/>
      <c r="K5590" s="315">
        <v>1470</v>
      </c>
      <c r="L5590" s="315" t="s">
        <v>2459</v>
      </c>
      <c r="M5590" s="315" t="s">
        <v>761</v>
      </c>
      <c r="N5590" s="315" t="s">
        <v>755</v>
      </c>
      <c r="O5590" s="315"/>
      <c r="P5590" s="315"/>
      <c r="Q5590" s="315"/>
    </row>
    <row r="5591" spans="1:17">
      <c r="A5591" s="315" t="s">
        <v>755</v>
      </c>
      <c r="B5591" s="315" t="s">
        <v>2095</v>
      </c>
      <c r="C5591" s="315" t="s">
        <v>2098</v>
      </c>
      <c r="D5591" s="316">
        <v>8.93</v>
      </c>
      <c r="E5591" s="317">
        <v>9801</v>
      </c>
      <c r="F5591" s="317">
        <v>4733.8900000000003</v>
      </c>
      <c r="G5591" s="318">
        <v>40700</v>
      </c>
      <c r="H5591" s="318">
        <v>40828</v>
      </c>
      <c r="I5591" s="318">
        <v>50040</v>
      </c>
      <c r="J5591" s="315"/>
      <c r="K5591" s="315">
        <v>5416</v>
      </c>
      <c r="L5591" s="315" t="s">
        <v>3972</v>
      </c>
      <c r="M5591" s="315" t="s">
        <v>776</v>
      </c>
      <c r="N5591" s="315" t="s">
        <v>755</v>
      </c>
      <c r="O5591" s="315"/>
      <c r="P5591" s="315"/>
      <c r="Q5591" s="315"/>
    </row>
    <row r="5592" spans="1:17">
      <c r="A5592" s="315" t="s">
        <v>755</v>
      </c>
      <c r="B5592" s="315" t="s">
        <v>2095</v>
      </c>
      <c r="C5592" s="315" t="s">
        <v>2098</v>
      </c>
      <c r="D5592" s="316">
        <v>8.93</v>
      </c>
      <c r="E5592" s="317">
        <v>7762</v>
      </c>
      <c r="F5592" s="317">
        <v>3749.04</v>
      </c>
      <c r="G5592" s="318">
        <v>40772</v>
      </c>
      <c r="H5592" s="318">
        <v>40871</v>
      </c>
      <c r="I5592" s="318">
        <v>50040</v>
      </c>
      <c r="J5592" s="315"/>
      <c r="K5592" s="315">
        <v>4562</v>
      </c>
      <c r="L5592" s="315" t="s">
        <v>2528</v>
      </c>
      <c r="M5592" s="315" t="s">
        <v>1296</v>
      </c>
      <c r="N5592" s="315" t="s">
        <v>755</v>
      </c>
      <c r="O5592" s="315"/>
      <c r="P5592" s="315"/>
      <c r="Q5592" s="315"/>
    </row>
    <row r="5593" spans="1:17">
      <c r="A5593" s="315" t="s">
        <v>755</v>
      </c>
      <c r="B5593" s="315" t="s">
        <v>2095</v>
      </c>
      <c r="C5593" s="315" t="s">
        <v>2098</v>
      </c>
      <c r="D5593" s="316">
        <v>8.93</v>
      </c>
      <c r="E5593" s="317">
        <v>3997</v>
      </c>
      <c r="F5593" s="317">
        <v>1930.55</v>
      </c>
      <c r="G5593" s="318">
        <v>40836</v>
      </c>
      <c r="H5593" s="318">
        <v>40858</v>
      </c>
      <c r="I5593" s="318">
        <v>50040</v>
      </c>
      <c r="J5593" s="315"/>
      <c r="K5593" s="315">
        <v>9043</v>
      </c>
      <c r="L5593" s="315" t="s">
        <v>3763</v>
      </c>
      <c r="M5593" s="315" t="s">
        <v>781</v>
      </c>
      <c r="N5593" s="315" t="s">
        <v>755</v>
      </c>
      <c r="O5593" s="315"/>
      <c r="P5593" s="315"/>
      <c r="Q5593" s="315"/>
    </row>
    <row r="5594" spans="1:17">
      <c r="A5594" s="315" t="s">
        <v>755</v>
      </c>
      <c r="B5594" s="315" t="s">
        <v>2095</v>
      </c>
      <c r="C5594" s="315" t="s">
        <v>2098</v>
      </c>
      <c r="D5594" s="316">
        <v>8.94</v>
      </c>
      <c r="E5594" s="317">
        <v>7686</v>
      </c>
      <c r="F5594" s="317">
        <v>3604.74</v>
      </c>
      <c r="G5594" s="318">
        <v>40046</v>
      </c>
      <c r="H5594" s="318">
        <v>39910</v>
      </c>
      <c r="I5594" s="318">
        <v>49309</v>
      </c>
      <c r="J5594" s="315"/>
      <c r="K5594" s="315">
        <v>9444</v>
      </c>
      <c r="L5594" s="315" t="s">
        <v>3379</v>
      </c>
      <c r="M5594" s="315" t="s">
        <v>770</v>
      </c>
      <c r="N5594" s="315" t="s">
        <v>755</v>
      </c>
      <c r="O5594" s="315"/>
      <c r="P5594" s="315"/>
      <c r="Q5594" s="315"/>
    </row>
    <row r="5595" spans="1:17">
      <c r="A5595" s="315" t="s">
        <v>755</v>
      </c>
      <c r="B5595" s="315" t="s">
        <v>2095</v>
      </c>
      <c r="C5595" s="315" t="s">
        <v>2098</v>
      </c>
      <c r="D5595" s="316">
        <v>8.94</v>
      </c>
      <c r="E5595" s="317">
        <v>3714.0699999999997</v>
      </c>
      <c r="F5595" s="317">
        <v>1793.8899999999999</v>
      </c>
      <c r="G5595" s="318">
        <v>40842</v>
      </c>
      <c r="H5595" s="318">
        <v>40894</v>
      </c>
      <c r="I5595" s="318">
        <v>50040</v>
      </c>
      <c r="J5595" s="315"/>
      <c r="K5595" s="315">
        <v>4553</v>
      </c>
      <c r="L5595" s="315" t="s">
        <v>2770</v>
      </c>
      <c r="M5595" s="315" t="s">
        <v>1296</v>
      </c>
      <c r="N5595" s="315" t="s">
        <v>755</v>
      </c>
      <c r="O5595" s="315"/>
      <c r="P5595" s="315"/>
      <c r="Q5595" s="315"/>
    </row>
    <row r="5596" spans="1:17">
      <c r="A5596" s="315" t="s">
        <v>755</v>
      </c>
      <c r="B5596" s="315" t="s">
        <v>2095</v>
      </c>
      <c r="C5596" s="315" t="s">
        <v>2098</v>
      </c>
      <c r="D5596" s="316">
        <v>8.9499999999999993</v>
      </c>
      <c r="E5596" s="317">
        <v>8774</v>
      </c>
      <c r="F5596" s="317">
        <v>3825.4499999999994</v>
      </c>
      <c r="G5596" s="318">
        <v>39632</v>
      </c>
      <c r="H5596" s="318">
        <v>39051</v>
      </c>
      <c r="I5596" s="318">
        <v>48213</v>
      </c>
      <c r="J5596" s="315"/>
      <c r="K5596" s="315">
        <v>3097</v>
      </c>
      <c r="L5596" s="315" t="s">
        <v>2467</v>
      </c>
      <c r="M5596" s="315" t="s">
        <v>764</v>
      </c>
      <c r="N5596" s="315" t="s">
        <v>755</v>
      </c>
      <c r="O5596" s="315"/>
      <c r="P5596" s="315"/>
      <c r="Q5596" s="315"/>
    </row>
    <row r="5597" spans="1:17">
      <c r="A5597" s="315" t="s">
        <v>755</v>
      </c>
      <c r="B5597" s="315" t="s">
        <v>2095</v>
      </c>
      <c r="C5597" s="315" t="s">
        <v>2098</v>
      </c>
      <c r="D5597" s="316">
        <v>8.9600000000000009</v>
      </c>
      <c r="E5597" s="317">
        <v>7950.4899999999989</v>
      </c>
      <c r="F5597" s="317">
        <v>3840.09</v>
      </c>
      <c r="G5597" s="318">
        <v>40745</v>
      </c>
      <c r="H5597" s="318">
        <v>40823</v>
      </c>
      <c r="I5597" s="318">
        <v>50040</v>
      </c>
      <c r="J5597" s="315"/>
      <c r="K5597" s="315">
        <v>4143</v>
      </c>
      <c r="L5597" s="315" t="s">
        <v>3057</v>
      </c>
      <c r="M5597" s="315" t="s">
        <v>1296</v>
      </c>
      <c r="N5597" s="315" t="s">
        <v>755</v>
      </c>
      <c r="O5597" s="315"/>
      <c r="P5597" s="315"/>
      <c r="Q5597" s="315"/>
    </row>
    <row r="5598" spans="1:17">
      <c r="A5598" s="315" t="s">
        <v>755</v>
      </c>
      <c r="B5598" s="315" t="s">
        <v>2095</v>
      </c>
      <c r="C5598" s="315" t="s">
        <v>2098</v>
      </c>
      <c r="D5598" s="316">
        <v>8.9600000000000009</v>
      </c>
      <c r="E5598" s="317">
        <v>8672.1500000000015</v>
      </c>
      <c r="F5598" s="317">
        <v>4188.6499999999996</v>
      </c>
      <c r="G5598" s="318">
        <v>40732</v>
      </c>
      <c r="H5598" s="318">
        <v>40816</v>
      </c>
      <c r="I5598" s="318">
        <v>50040</v>
      </c>
      <c r="J5598" s="315"/>
      <c r="K5598" s="315">
        <v>5032</v>
      </c>
      <c r="L5598" s="315" t="s">
        <v>3973</v>
      </c>
      <c r="M5598" s="315" t="s">
        <v>776</v>
      </c>
      <c r="N5598" s="315" t="s">
        <v>755</v>
      </c>
      <c r="O5598" s="315"/>
      <c r="P5598" s="315"/>
      <c r="Q5598" s="315"/>
    </row>
    <row r="5599" spans="1:17">
      <c r="A5599" s="315" t="s">
        <v>755</v>
      </c>
      <c r="B5599" s="315" t="s">
        <v>2095</v>
      </c>
      <c r="C5599" s="315" t="s">
        <v>2098</v>
      </c>
      <c r="D5599" s="316">
        <v>8.9600000000000009</v>
      </c>
      <c r="E5599" s="317">
        <v>1878</v>
      </c>
      <c r="F5599" s="317">
        <v>907.06999999999994</v>
      </c>
      <c r="G5599" s="318">
        <v>40813</v>
      </c>
      <c r="H5599" s="318">
        <v>40882</v>
      </c>
      <c r="I5599" s="318">
        <v>50040</v>
      </c>
      <c r="J5599" s="315"/>
      <c r="K5599" s="315">
        <v>8315</v>
      </c>
      <c r="L5599" s="315" t="s">
        <v>3482</v>
      </c>
      <c r="M5599" s="315" t="s">
        <v>784</v>
      </c>
      <c r="N5599" s="315" t="s">
        <v>755</v>
      </c>
      <c r="O5599" s="315"/>
      <c r="P5599" s="315"/>
      <c r="Q5599" s="315"/>
    </row>
    <row r="5600" spans="1:17">
      <c r="A5600" s="315" t="s">
        <v>755</v>
      </c>
      <c r="B5600" s="315" t="s">
        <v>2095</v>
      </c>
      <c r="C5600" s="315" t="s">
        <v>2098</v>
      </c>
      <c r="D5600" s="316">
        <v>8.9600000000000009</v>
      </c>
      <c r="E5600" s="317">
        <v>4195</v>
      </c>
      <c r="F5600" s="317">
        <v>2026.1799999999998</v>
      </c>
      <c r="G5600" s="318">
        <v>40812</v>
      </c>
      <c r="H5600" s="318">
        <v>40904</v>
      </c>
      <c r="I5600" s="318">
        <v>50040</v>
      </c>
      <c r="J5600" s="315"/>
      <c r="K5600" s="315">
        <v>5454</v>
      </c>
      <c r="L5600" s="315" t="s">
        <v>3974</v>
      </c>
      <c r="M5600" s="315" t="s">
        <v>776</v>
      </c>
      <c r="N5600" s="315" t="s">
        <v>755</v>
      </c>
      <c r="O5600" s="315"/>
      <c r="P5600" s="315"/>
      <c r="Q5600" s="315"/>
    </row>
    <row r="5601" spans="1:17">
      <c r="A5601" s="315" t="s">
        <v>755</v>
      </c>
      <c r="B5601" s="315" t="s">
        <v>2095</v>
      </c>
      <c r="C5601" s="315" t="s">
        <v>2098</v>
      </c>
      <c r="D5601" s="316">
        <v>8.9600000000000009</v>
      </c>
      <c r="E5601" s="317">
        <v>3918</v>
      </c>
      <c r="F5601" s="317">
        <v>1892.3899999999999</v>
      </c>
      <c r="G5601" s="318">
        <v>40833</v>
      </c>
      <c r="H5601" s="318">
        <v>40886</v>
      </c>
      <c r="I5601" s="318">
        <v>50040</v>
      </c>
      <c r="J5601" s="315"/>
      <c r="K5601" s="315">
        <v>8305</v>
      </c>
      <c r="L5601" s="315" t="s">
        <v>1039</v>
      </c>
      <c r="M5601" s="315" t="s">
        <v>784</v>
      </c>
      <c r="N5601" s="315" t="s">
        <v>755</v>
      </c>
      <c r="O5601" s="315"/>
      <c r="P5601" s="315"/>
      <c r="Q5601" s="315"/>
    </row>
    <row r="5602" spans="1:17">
      <c r="A5602" s="315" t="s">
        <v>755</v>
      </c>
      <c r="B5602" s="315" t="s">
        <v>2095</v>
      </c>
      <c r="C5602" s="315" t="s">
        <v>2098</v>
      </c>
      <c r="D5602" s="316">
        <v>8.9700000000000006</v>
      </c>
      <c r="E5602" s="317">
        <v>9145</v>
      </c>
      <c r="F5602" s="317">
        <v>2414.2800000000002</v>
      </c>
      <c r="G5602" s="318">
        <v>40480</v>
      </c>
      <c r="H5602" s="318">
        <v>41774</v>
      </c>
      <c r="I5602" s="318">
        <v>49309</v>
      </c>
      <c r="J5602" s="315"/>
      <c r="K5602" s="315">
        <v>9536</v>
      </c>
      <c r="L5602" s="315" t="s">
        <v>771</v>
      </c>
      <c r="M5602" s="315" t="s">
        <v>770</v>
      </c>
      <c r="N5602" s="315" t="s">
        <v>755</v>
      </c>
      <c r="O5602" s="315"/>
      <c r="P5602" s="315"/>
      <c r="Q5602" s="315"/>
    </row>
    <row r="5603" spans="1:17">
      <c r="A5603" s="315" t="s">
        <v>750</v>
      </c>
      <c r="B5603" s="315" t="s">
        <v>2095</v>
      </c>
      <c r="C5603" s="315" t="s">
        <v>2098</v>
      </c>
      <c r="D5603" s="316">
        <v>8.9700000000000006</v>
      </c>
      <c r="E5603" s="317">
        <v>9029</v>
      </c>
      <c r="F5603" s="317">
        <v>5141.51</v>
      </c>
      <c r="G5603" s="318">
        <v>40504</v>
      </c>
      <c r="H5603" s="318">
        <v>40299</v>
      </c>
      <c r="I5603" s="318">
        <v>49674</v>
      </c>
      <c r="J5603" s="315"/>
      <c r="K5603" s="315">
        <v>8252</v>
      </c>
      <c r="L5603" s="315" t="s">
        <v>3975</v>
      </c>
      <c r="M5603" s="315" t="s">
        <v>792</v>
      </c>
      <c r="N5603" s="315" t="s">
        <v>750</v>
      </c>
      <c r="O5603" s="315"/>
      <c r="P5603" s="315"/>
      <c r="Q5603" s="315"/>
    </row>
    <row r="5604" spans="1:17">
      <c r="A5604" s="315" t="s">
        <v>755</v>
      </c>
      <c r="B5604" s="315" t="s">
        <v>2095</v>
      </c>
      <c r="C5604" s="315" t="s">
        <v>2098</v>
      </c>
      <c r="D5604" s="316">
        <v>8.9700000000000006</v>
      </c>
      <c r="E5604" s="317">
        <v>8512</v>
      </c>
      <c r="F5604" s="317">
        <v>2825.9800000000005</v>
      </c>
      <c r="G5604" s="318">
        <v>40690</v>
      </c>
      <c r="H5604" s="318">
        <v>41528</v>
      </c>
      <c r="I5604" s="318">
        <v>50770</v>
      </c>
      <c r="J5604" s="315"/>
      <c r="K5604" s="315">
        <v>4538</v>
      </c>
      <c r="L5604" s="315" t="s">
        <v>3976</v>
      </c>
      <c r="M5604" s="315" t="s">
        <v>764</v>
      </c>
      <c r="N5604" s="315" t="s">
        <v>755</v>
      </c>
      <c r="O5604" s="315"/>
      <c r="P5604" s="315"/>
      <c r="Q5604" s="315"/>
    </row>
    <row r="5605" spans="1:17">
      <c r="A5605" s="315" t="s">
        <v>755</v>
      </c>
      <c r="B5605" s="315" t="s">
        <v>2095</v>
      </c>
      <c r="C5605" s="315" t="s">
        <v>2098</v>
      </c>
      <c r="D5605" s="316">
        <v>8.9700000000000006</v>
      </c>
      <c r="E5605" s="317">
        <v>8973</v>
      </c>
      <c r="F5605" s="317">
        <v>4333.96</v>
      </c>
      <c r="G5605" s="318">
        <v>40732</v>
      </c>
      <c r="H5605" s="318">
        <v>40882</v>
      </c>
      <c r="I5605" s="318">
        <v>50040</v>
      </c>
      <c r="J5605" s="315"/>
      <c r="K5605" s="315">
        <v>6130</v>
      </c>
      <c r="L5605" s="315" t="s">
        <v>2228</v>
      </c>
      <c r="M5605" s="315" t="s">
        <v>788</v>
      </c>
      <c r="N5605" s="315" t="s">
        <v>755</v>
      </c>
      <c r="O5605" s="315"/>
      <c r="P5605" s="315"/>
      <c r="Q5605" s="315"/>
    </row>
    <row r="5606" spans="1:17">
      <c r="A5606" s="315" t="s">
        <v>750</v>
      </c>
      <c r="B5606" s="315" t="s">
        <v>2095</v>
      </c>
      <c r="C5606" s="315" t="s">
        <v>2098</v>
      </c>
      <c r="D5606" s="316">
        <v>9</v>
      </c>
      <c r="E5606" s="317">
        <v>7517.7800000000007</v>
      </c>
      <c r="F5606" s="317">
        <v>5638.3499999999995</v>
      </c>
      <c r="G5606" s="318">
        <v>39570</v>
      </c>
      <c r="H5606" s="318">
        <v>39573</v>
      </c>
      <c r="I5606" s="318">
        <v>48944</v>
      </c>
      <c r="J5606" s="315"/>
      <c r="K5606" s="315">
        <v>9500</v>
      </c>
      <c r="L5606" s="315" t="s">
        <v>2832</v>
      </c>
      <c r="M5606" s="315" t="s">
        <v>770</v>
      </c>
      <c r="N5606" s="315" t="s">
        <v>750</v>
      </c>
      <c r="O5606" s="315"/>
      <c r="P5606" s="315"/>
      <c r="Q5606" s="315"/>
    </row>
    <row r="5607" spans="1:17">
      <c r="A5607" s="315" t="s">
        <v>750</v>
      </c>
      <c r="B5607" s="315" t="s">
        <v>2095</v>
      </c>
      <c r="C5607" s="315" t="s">
        <v>2096</v>
      </c>
      <c r="D5607" s="316">
        <v>9</v>
      </c>
      <c r="E5607" s="317">
        <v>9236.98</v>
      </c>
      <c r="F5607" s="317">
        <v>7697.51</v>
      </c>
      <c r="G5607" s="318">
        <v>39569</v>
      </c>
      <c r="H5607" s="318">
        <v>39083</v>
      </c>
      <c r="I5607" s="318">
        <v>48549</v>
      </c>
      <c r="J5607" s="315"/>
      <c r="K5607" s="315">
        <v>9038</v>
      </c>
      <c r="L5607" s="315" t="s">
        <v>3752</v>
      </c>
      <c r="M5607" s="315" t="s">
        <v>781</v>
      </c>
      <c r="N5607" s="315" t="s">
        <v>750</v>
      </c>
      <c r="O5607" s="315"/>
      <c r="P5607" s="315"/>
      <c r="Q5607" s="315"/>
    </row>
    <row r="5608" spans="1:17">
      <c r="A5608" s="315" t="s">
        <v>755</v>
      </c>
      <c r="B5608" s="315" t="s">
        <v>2095</v>
      </c>
      <c r="C5608" s="315" t="s">
        <v>2098</v>
      </c>
      <c r="D5608" s="316">
        <v>9</v>
      </c>
      <c r="E5608" s="317">
        <v>9703</v>
      </c>
      <c r="F5608" s="317">
        <v>7277.25</v>
      </c>
      <c r="G5608" s="318">
        <v>39570</v>
      </c>
      <c r="H5608" s="318">
        <v>39563</v>
      </c>
      <c r="I5608" s="318">
        <v>48944</v>
      </c>
      <c r="J5608" s="315"/>
      <c r="K5608" s="315">
        <v>1733</v>
      </c>
      <c r="L5608" s="315" t="s">
        <v>3977</v>
      </c>
      <c r="M5608" s="315" t="s">
        <v>761</v>
      </c>
      <c r="N5608" s="315" t="s">
        <v>755</v>
      </c>
      <c r="O5608" s="315"/>
      <c r="P5608" s="315"/>
      <c r="Q5608" s="315"/>
    </row>
    <row r="5609" spans="1:17">
      <c r="A5609" s="315" t="s">
        <v>755</v>
      </c>
      <c r="B5609" s="315" t="s">
        <v>2095</v>
      </c>
      <c r="C5609" s="315" t="s">
        <v>2096</v>
      </c>
      <c r="D5609" s="316">
        <v>9</v>
      </c>
      <c r="E5609" s="317">
        <v>9294.7999999999993</v>
      </c>
      <c r="F5609" s="317">
        <v>8021.4000000000015</v>
      </c>
      <c r="G5609" s="318">
        <v>39570</v>
      </c>
      <c r="H5609" s="318">
        <v>40088</v>
      </c>
      <c r="I5609" s="318">
        <v>49309</v>
      </c>
      <c r="J5609" s="315"/>
      <c r="K5609" s="315">
        <v>5053</v>
      </c>
      <c r="L5609" s="315" t="s">
        <v>3222</v>
      </c>
      <c r="M5609" s="315" t="s">
        <v>776</v>
      </c>
      <c r="N5609" s="315" t="s">
        <v>755</v>
      </c>
      <c r="O5609" s="315"/>
      <c r="P5609" s="315"/>
      <c r="Q5609" s="315"/>
    </row>
    <row r="5610" spans="1:17">
      <c r="A5610" s="315" t="s">
        <v>755</v>
      </c>
      <c r="B5610" s="315" t="s">
        <v>2095</v>
      </c>
      <c r="C5610" s="315" t="s">
        <v>2098</v>
      </c>
      <c r="D5610" s="316">
        <v>9</v>
      </c>
      <c r="E5610" s="317">
        <v>10332</v>
      </c>
      <c r="F5610" s="317">
        <v>7749</v>
      </c>
      <c r="G5610" s="318">
        <v>39570</v>
      </c>
      <c r="H5610" s="318">
        <v>39371</v>
      </c>
      <c r="I5610" s="318">
        <v>48549</v>
      </c>
      <c r="J5610" s="315"/>
      <c r="K5610" s="315">
        <v>8203</v>
      </c>
      <c r="L5610" s="315" t="s">
        <v>318</v>
      </c>
      <c r="M5610" s="315" t="s">
        <v>1051</v>
      </c>
      <c r="N5610" s="315" t="s">
        <v>755</v>
      </c>
      <c r="O5610" s="315"/>
      <c r="P5610" s="315"/>
      <c r="Q5610" s="315"/>
    </row>
    <row r="5611" spans="1:17">
      <c r="A5611" s="315" t="s">
        <v>755</v>
      </c>
      <c r="B5611" s="315" t="s">
        <v>2095</v>
      </c>
      <c r="C5611" s="315" t="s">
        <v>2098</v>
      </c>
      <c r="D5611" s="316">
        <v>9</v>
      </c>
      <c r="E5611" s="317">
        <v>9763</v>
      </c>
      <c r="F5611" s="317">
        <v>7322.25</v>
      </c>
      <c r="G5611" s="318">
        <v>39570</v>
      </c>
      <c r="H5611" s="318">
        <v>39363</v>
      </c>
      <c r="I5611" s="318">
        <v>48549</v>
      </c>
      <c r="J5611" s="315"/>
      <c r="K5611" s="315">
        <v>1752</v>
      </c>
      <c r="L5611" s="315" t="s">
        <v>3978</v>
      </c>
      <c r="M5611" s="315" t="s">
        <v>761</v>
      </c>
      <c r="N5611" s="315" t="s">
        <v>755</v>
      </c>
      <c r="O5611" s="315"/>
      <c r="P5611" s="315"/>
      <c r="Q5611" s="315"/>
    </row>
    <row r="5612" spans="1:17">
      <c r="A5612" s="315" t="s">
        <v>755</v>
      </c>
      <c r="B5612" s="315" t="s">
        <v>2095</v>
      </c>
      <c r="C5612" s="315" t="s">
        <v>2096</v>
      </c>
      <c r="D5612" s="316">
        <v>9</v>
      </c>
      <c r="E5612" s="317">
        <v>8338</v>
      </c>
      <c r="F5612" s="317">
        <v>7504.2000000000007</v>
      </c>
      <c r="G5612" s="318">
        <v>39570</v>
      </c>
      <c r="H5612" s="318">
        <v>39687</v>
      </c>
      <c r="I5612" s="318">
        <v>48944</v>
      </c>
      <c r="J5612" s="315"/>
      <c r="K5612" s="315">
        <v>8280</v>
      </c>
      <c r="L5612" s="315" t="s">
        <v>2943</v>
      </c>
      <c r="M5612" s="315" t="s">
        <v>792</v>
      </c>
      <c r="N5612" s="315" t="s">
        <v>755</v>
      </c>
      <c r="O5612" s="315"/>
      <c r="P5612" s="315"/>
      <c r="Q5612" s="315"/>
    </row>
    <row r="5613" spans="1:17">
      <c r="A5613" s="315" t="s">
        <v>755</v>
      </c>
      <c r="B5613" s="315" t="s">
        <v>2095</v>
      </c>
      <c r="C5613" s="315" t="s">
        <v>2096</v>
      </c>
      <c r="D5613" s="316">
        <v>9</v>
      </c>
      <c r="E5613" s="317">
        <v>8949</v>
      </c>
      <c r="F5613" s="317">
        <v>8054.0999999999995</v>
      </c>
      <c r="G5613" s="318">
        <v>39570</v>
      </c>
      <c r="H5613" s="318">
        <v>39629</v>
      </c>
      <c r="I5613" s="318">
        <v>48914</v>
      </c>
      <c r="J5613" s="315"/>
      <c r="K5613" s="315">
        <v>1791</v>
      </c>
      <c r="L5613" s="315" t="s">
        <v>3333</v>
      </c>
      <c r="M5613" s="315" t="s">
        <v>761</v>
      </c>
      <c r="N5613" s="315" t="s">
        <v>755</v>
      </c>
      <c r="O5613" s="315"/>
      <c r="P5613" s="315"/>
      <c r="Q5613" s="315"/>
    </row>
    <row r="5614" spans="1:17">
      <c r="A5614" s="315" t="s">
        <v>750</v>
      </c>
      <c r="B5614" s="315" t="s">
        <v>2095</v>
      </c>
      <c r="C5614" s="315" t="s">
        <v>2096</v>
      </c>
      <c r="D5614" s="316">
        <v>9</v>
      </c>
      <c r="E5614" s="317">
        <v>7238</v>
      </c>
      <c r="F5614" s="317">
        <v>6514.2</v>
      </c>
      <c r="G5614" s="318">
        <v>39570</v>
      </c>
      <c r="H5614" s="318">
        <v>40088</v>
      </c>
      <c r="I5614" s="318">
        <v>49309</v>
      </c>
      <c r="J5614" s="315"/>
      <c r="K5614" s="315">
        <v>9050</v>
      </c>
      <c r="L5614" s="315" t="s">
        <v>3979</v>
      </c>
      <c r="M5614" s="315" t="s">
        <v>1024</v>
      </c>
      <c r="N5614" s="315" t="s">
        <v>750</v>
      </c>
      <c r="O5614" s="315"/>
      <c r="P5614" s="315"/>
      <c r="Q5614" s="315"/>
    </row>
    <row r="5615" spans="1:17">
      <c r="A5615" s="315" t="s">
        <v>755</v>
      </c>
      <c r="B5615" s="315" t="s">
        <v>2095</v>
      </c>
      <c r="C5615" s="315" t="s">
        <v>2098</v>
      </c>
      <c r="D5615" s="316">
        <v>9</v>
      </c>
      <c r="E5615" s="317">
        <v>7914</v>
      </c>
      <c r="F5615" s="317">
        <v>4867.1400000000003</v>
      </c>
      <c r="G5615" s="318">
        <v>39570</v>
      </c>
      <c r="H5615" s="318">
        <v>40309</v>
      </c>
      <c r="I5615" s="318">
        <v>49674</v>
      </c>
      <c r="J5615" s="315"/>
      <c r="K5615" s="315">
        <v>9248</v>
      </c>
      <c r="L5615" s="315" t="s">
        <v>2746</v>
      </c>
      <c r="M5615" s="315" t="s">
        <v>770</v>
      </c>
      <c r="N5615" s="315" t="s">
        <v>755</v>
      </c>
      <c r="O5615" s="315"/>
      <c r="P5615" s="315"/>
      <c r="Q5615" s="315"/>
    </row>
    <row r="5616" spans="1:17">
      <c r="A5616" s="315" t="s">
        <v>755</v>
      </c>
      <c r="B5616" s="315" t="s">
        <v>2095</v>
      </c>
      <c r="C5616" s="315" t="s">
        <v>2098</v>
      </c>
      <c r="D5616" s="316">
        <v>9</v>
      </c>
      <c r="E5616" s="317">
        <v>8963</v>
      </c>
      <c r="F5616" s="317">
        <v>3979.5699999999997</v>
      </c>
      <c r="G5616" s="318">
        <v>39570</v>
      </c>
      <c r="H5616" s="318">
        <v>41166</v>
      </c>
      <c r="I5616" s="318">
        <v>50405</v>
      </c>
      <c r="J5616" s="315"/>
      <c r="K5616" s="315">
        <v>8703</v>
      </c>
      <c r="L5616" s="315" t="s">
        <v>2708</v>
      </c>
      <c r="M5616" s="315" t="s">
        <v>784</v>
      </c>
      <c r="N5616" s="315" t="s">
        <v>755</v>
      </c>
      <c r="O5616" s="315"/>
      <c r="P5616" s="315"/>
      <c r="Q5616" s="315"/>
    </row>
    <row r="5617" spans="1:17">
      <c r="A5617" s="315" t="s">
        <v>755</v>
      </c>
      <c r="B5617" s="315" t="s">
        <v>2095</v>
      </c>
      <c r="C5617" s="315" t="s">
        <v>2096</v>
      </c>
      <c r="D5617" s="316">
        <v>9</v>
      </c>
      <c r="E5617" s="317">
        <v>7258</v>
      </c>
      <c r="F5617" s="317">
        <v>6532.2</v>
      </c>
      <c r="G5617" s="318">
        <v>39687</v>
      </c>
      <c r="H5617" s="318">
        <v>40113</v>
      </c>
      <c r="I5617" s="318">
        <v>49309</v>
      </c>
      <c r="J5617" s="315"/>
      <c r="K5617" s="315">
        <v>8103</v>
      </c>
      <c r="L5617" s="315" t="s">
        <v>3850</v>
      </c>
      <c r="M5617" s="315" t="s">
        <v>784</v>
      </c>
      <c r="N5617" s="315" t="s">
        <v>755</v>
      </c>
      <c r="O5617" s="315"/>
      <c r="P5617" s="315"/>
      <c r="Q5617" s="315"/>
    </row>
    <row r="5618" spans="1:17">
      <c r="A5618" s="315" t="s">
        <v>755</v>
      </c>
      <c r="B5618" s="315" t="s">
        <v>2095</v>
      </c>
      <c r="C5618" s="315" t="s">
        <v>2098</v>
      </c>
      <c r="D5618" s="316">
        <v>9</v>
      </c>
      <c r="E5618" s="317">
        <v>7900</v>
      </c>
      <c r="F5618" s="317">
        <v>5925</v>
      </c>
      <c r="G5618" s="318">
        <v>39905</v>
      </c>
      <c r="H5618" s="318">
        <v>39899</v>
      </c>
      <c r="I5618" s="318">
        <v>49309</v>
      </c>
      <c r="J5618" s="315"/>
      <c r="K5618" s="315">
        <v>2882</v>
      </c>
      <c r="L5618" s="315" t="s">
        <v>3980</v>
      </c>
      <c r="M5618" s="315" t="s">
        <v>1431</v>
      </c>
      <c r="N5618" s="315" t="s">
        <v>755</v>
      </c>
      <c r="O5618" s="315"/>
      <c r="P5618" s="315"/>
      <c r="Q5618" s="315"/>
    </row>
    <row r="5619" spans="1:17">
      <c r="A5619" s="315" t="s">
        <v>755</v>
      </c>
      <c r="B5619" s="315" t="s">
        <v>2095</v>
      </c>
      <c r="C5619" s="315" t="s">
        <v>2098</v>
      </c>
      <c r="D5619" s="316">
        <v>9</v>
      </c>
      <c r="E5619" s="317">
        <v>9197</v>
      </c>
      <c r="F5619" s="317">
        <v>5656.17</v>
      </c>
      <c r="G5619" s="318">
        <v>39931</v>
      </c>
      <c r="H5619" s="318">
        <v>40267</v>
      </c>
      <c r="I5619" s="318">
        <v>49674</v>
      </c>
      <c r="J5619" s="315"/>
      <c r="K5619" s="315">
        <v>8967</v>
      </c>
      <c r="L5619" s="315" t="s">
        <v>3201</v>
      </c>
      <c r="M5619" s="315" t="s">
        <v>776</v>
      </c>
      <c r="N5619" s="315" t="s">
        <v>755</v>
      </c>
      <c r="O5619" s="315"/>
      <c r="P5619" s="315"/>
      <c r="Q5619" s="315"/>
    </row>
    <row r="5620" spans="1:17">
      <c r="A5620" s="315" t="s">
        <v>755</v>
      </c>
      <c r="B5620" s="315" t="s">
        <v>2095</v>
      </c>
      <c r="C5620" s="315" t="s">
        <v>2098</v>
      </c>
      <c r="D5620" s="316">
        <v>9</v>
      </c>
      <c r="E5620" s="317">
        <v>9752</v>
      </c>
      <c r="F5620" s="317">
        <v>7314</v>
      </c>
      <c r="G5620" s="318">
        <v>39940</v>
      </c>
      <c r="H5620" s="318">
        <v>40119</v>
      </c>
      <c r="I5620" s="318">
        <v>49309</v>
      </c>
      <c r="J5620" s="315"/>
      <c r="K5620" s="315">
        <v>5430</v>
      </c>
      <c r="L5620" s="315" t="s">
        <v>2233</v>
      </c>
      <c r="M5620" s="315" t="s">
        <v>776</v>
      </c>
      <c r="N5620" s="315" t="s">
        <v>755</v>
      </c>
      <c r="O5620" s="315"/>
      <c r="P5620" s="315"/>
      <c r="Q5620" s="315"/>
    </row>
    <row r="5621" spans="1:17">
      <c r="A5621" s="315" t="s">
        <v>755</v>
      </c>
      <c r="B5621" s="315" t="s">
        <v>2095</v>
      </c>
      <c r="C5621" s="315" t="s">
        <v>2098</v>
      </c>
      <c r="D5621" s="316">
        <v>9</v>
      </c>
      <c r="E5621" s="317">
        <v>9672</v>
      </c>
      <c r="F5621" s="317">
        <v>3211.1</v>
      </c>
      <c r="G5621" s="318">
        <v>40029</v>
      </c>
      <c r="H5621" s="318">
        <v>41578</v>
      </c>
      <c r="I5621" s="318">
        <v>50770</v>
      </c>
      <c r="J5621" s="315"/>
      <c r="K5621" s="315">
        <v>8762</v>
      </c>
      <c r="L5621" s="315" t="s">
        <v>2834</v>
      </c>
      <c r="M5621" s="315" t="s">
        <v>1705</v>
      </c>
      <c r="N5621" s="315" t="s">
        <v>755</v>
      </c>
      <c r="O5621" s="315"/>
      <c r="P5621" s="315"/>
      <c r="Q5621" s="315"/>
    </row>
    <row r="5622" spans="1:17">
      <c r="A5622" s="315" t="s">
        <v>755</v>
      </c>
      <c r="B5622" s="315" t="s">
        <v>2095</v>
      </c>
      <c r="C5622" s="315" t="s">
        <v>2098</v>
      </c>
      <c r="D5622" s="316">
        <v>9</v>
      </c>
      <c r="E5622" s="317">
        <v>10112</v>
      </c>
      <c r="F5622" s="317">
        <v>4884.0999999999995</v>
      </c>
      <c r="G5622" s="318">
        <v>40151</v>
      </c>
      <c r="H5622" s="318">
        <v>40898</v>
      </c>
      <c r="I5622" s="318">
        <v>50040</v>
      </c>
      <c r="J5622" s="315"/>
      <c r="K5622" s="315">
        <v>6817</v>
      </c>
      <c r="L5622" s="315" t="s">
        <v>3981</v>
      </c>
      <c r="M5622" s="315" t="s">
        <v>811</v>
      </c>
      <c r="N5622" s="315" t="s">
        <v>755</v>
      </c>
      <c r="O5622" s="315"/>
      <c r="P5622" s="315"/>
      <c r="Q5622" s="315"/>
    </row>
    <row r="5623" spans="1:17">
      <c r="A5623" s="315" t="s">
        <v>755</v>
      </c>
      <c r="B5623" s="315" t="s">
        <v>2095</v>
      </c>
      <c r="C5623" s="315" t="s">
        <v>2098</v>
      </c>
      <c r="D5623" s="316">
        <v>9</v>
      </c>
      <c r="E5623" s="317">
        <v>3308</v>
      </c>
      <c r="F5623" s="317">
        <v>929.55000000000007</v>
      </c>
      <c r="G5623" s="318">
        <v>40190</v>
      </c>
      <c r="H5623" s="318">
        <v>42093</v>
      </c>
      <c r="I5623" s="318">
        <v>51501</v>
      </c>
      <c r="J5623" s="315"/>
      <c r="K5623" s="315">
        <v>2316</v>
      </c>
      <c r="L5623" s="315" t="s">
        <v>3982</v>
      </c>
      <c r="M5623" s="315" t="s">
        <v>758</v>
      </c>
      <c r="N5623" s="315" t="s">
        <v>755</v>
      </c>
      <c r="O5623" s="315"/>
      <c r="P5623" s="315"/>
      <c r="Q5623" s="315"/>
    </row>
    <row r="5624" spans="1:17">
      <c r="A5624" s="315" t="s">
        <v>755</v>
      </c>
      <c r="B5624" s="315" t="s">
        <v>2095</v>
      </c>
      <c r="C5624" s="315" t="s">
        <v>2096</v>
      </c>
      <c r="D5624" s="316">
        <v>9</v>
      </c>
      <c r="E5624" s="317">
        <v>10071</v>
      </c>
      <c r="F5624" s="317">
        <v>7432.3899999999994</v>
      </c>
      <c r="G5624" s="318">
        <v>40217</v>
      </c>
      <c r="H5624" s="318">
        <v>40408</v>
      </c>
      <c r="I5624" s="318">
        <v>49674</v>
      </c>
      <c r="J5624" s="315"/>
      <c r="K5624" s="315">
        <v>3097</v>
      </c>
      <c r="L5624" s="315" t="s">
        <v>2467</v>
      </c>
      <c r="M5624" s="315" t="s">
        <v>764</v>
      </c>
      <c r="N5624" s="315" t="s">
        <v>755</v>
      </c>
      <c r="O5624" s="315"/>
      <c r="P5624" s="315"/>
      <c r="Q5624" s="315"/>
    </row>
    <row r="5625" spans="1:17">
      <c r="A5625" s="315" t="s">
        <v>755</v>
      </c>
      <c r="B5625" s="315" t="s">
        <v>2095</v>
      </c>
      <c r="C5625" s="315" t="s">
        <v>2098</v>
      </c>
      <c r="D5625" s="316">
        <v>9</v>
      </c>
      <c r="E5625" s="317">
        <v>7589</v>
      </c>
      <c r="F5625" s="317">
        <v>4667.25</v>
      </c>
      <c r="G5625" s="318">
        <v>40213</v>
      </c>
      <c r="H5625" s="318">
        <v>40345</v>
      </c>
      <c r="I5625" s="318">
        <v>49674</v>
      </c>
      <c r="J5625" s="315"/>
      <c r="K5625" s="315">
        <v>1958</v>
      </c>
      <c r="L5625" s="315" t="s">
        <v>3983</v>
      </c>
      <c r="M5625" s="315" t="s">
        <v>754</v>
      </c>
      <c r="N5625" s="315" t="s">
        <v>755</v>
      </c>
      <c r="O5625" s="315"/>
      <c r="P5625" s="315"/>
      <c r="Q5625" s="315"/>
    </row>
    <row r="5626" spans="1:17">
      <c r="A5626" s="315" t="s">
        <v>755</v>
      </c>
      <c r="B5626" s="315" t="s">
        <v>2095</v>
      </c>
      <c r="C5626" s="315" t="s">
        <v>2096</v>
      </c>
      <c r="D5626" s="316">
        <v>9</v>
      </c>
      <c r="E5626" s="317">
        <v>7773</v>
      </c>
      <c r="F5626" s="317">
        <v>5736.48</v>
      </c>
      <c r="G5626" s="318">
        <v>40225</v>
      </c>
      <c r="H5626" s="318">
        <v>40350</v>
      </c>
      <c r="I5626" s="318">
        <v>49674</v>
      </c>
      <c r="J5626" s="315"/>
      <c r="K5626" s="315">
        <v>3619</v>
      </c>
      <c r="L5626" s="315" t="s">
        <v>2828</v>
      </c>
      <c r="M5626" s="315" t="s">
        <v>764</v>
      </c>
      <c r="N5626" s="315" t="s">
        <v>755</v>
      </c>
      <c r="O5626" s="315"/>
      <c r="P5626" s="315"/>
      <c r="Q5626" s="315"/>
    </row>
    <row r="5627" spans="1:17">
      <c r="A5627" s="315" t="s">
        <v>755</v>
      </c>
      <c r="B5627" s="315" t="s">
        <v>2095</v>
      </c>
      <c r="C5627" s="315" t="s">
        <v>2096</v>
      </c>
      <c r="D5627" s="316">
        <v>9</v>
      </c>
      <c r="E5627" s="317">
        <v>9228</v>
      </c>
      <c r="F5627" s="317">
        <v>6810.2599999999993</v>
      </c>
      <c r="G5627" s="318">
        <v>40295</v>
      </c>
      <c r="H5627" s="318">
        <v>40364</v>
      </c>
      <c r="I5627" s="318">
        <v>49674</v>
      </c>
      <c r="J5627" s="315"/>
      <c r="K5627" s="315">
        <v>6253</v>
      </c>
      <c r="L5627" s="315" t="s">
        <v>3984</v>
      </c>
      <c r="M5627" s="315" t="s">
        <v>788</v>
      </c>
      <c r="N5627" s="315" t="s">
        <v>755</v>
      </c>
      <c r="O5627" s="315"/>
      <c r="P5627" s="315"/>
      <c r="Q5627" s="315"/>
    </row>
    <row r="5628" spans="1:17">
      <c r="A5628" s="315" t="s">
        <v>750</v>
      </c>
      <c r="B5628" s="315" t="s">
        <v>2095</v>
      </c>
      <c r="C5628" s="315" t="s">
        <v>2098</v>
      </c>
      <c r="D5628" s="316">
        <v>9</v>
      </c>
      <c r="E5628" s="317">
        <v>10052</v>
      </c>
      <c r="F5628" s="317">
        <v>3090.0699999999997</v>
      </c>
      <c r="G5628" s="318">
        <v>40298</v>
      </c>
      <c r="H5628" s="318">
        <v>41435</v>
      </c>
      <c r="I5628" s="318">
        <v>50770</v>
      </c>
      <c r="J5628" s="315"/>
      <c r="K5628" s="315">
        <v>3930</v>
      </c>
      <c r="L5628" s="315" t="s">
        <v>1687</v>
      </c>
      <c r="M5628" s="315" t="s">
        <v>754</v>
      </c>
      <c r="N5628" s="315" t="s">
        <v>750</v>
      </c>
      <c r="O5628" s="315"/>
      <c r="P5628" s="315"/>
      <c r="Q5628" s="315"/>
    </row>
    <row r="5629" spans="1:17">
      <c r="A5629" s="315" t="s">
        <v>755</v>
      </c>
      <c r="B5629" s="315" t="s">
        <v>2095</v>
      </c>
      <c r="C5629" s="315" t="s">
        <v>2096</v>
      </c>
      <c r="D5629" s="316">
        <v>9</v>
      </c>
      <c r="E5629" s="317">
        <v>9666</v>
      </c>
      <c r="F5629" s="317">
        <v>7133.51</v>
      </c>
      <c r="G5629" s="318">
        <v>40354</v>
      </c>
      <c r="H5629" s="318">
        <v>40336</v>
      </c>
      <c r="I5629" s="318">
        <v>49674</v>
      </c>
      <c r="J5629" s="315"/>
      <c r="K5629" s="315">
        <v>5600</v>
      </c>
      <c r="L5629" s="315" t="s">
        <v>2707</v>
      </c>
      <c r="M5629" s="315" t="s">
        <v>776</v>
      </c>
      <c r="N5629" s="315" t="s">
        <v>755</v>
      </c>
      <c r="O5629" s="315"/>
      <c r="P5629" s="315"/>
      <c r="Q5629" s="315"/>
    </row>
    <row r="5630" spans="1:17">
      <c r="A5630" s="315" t="s">
        <v>755</v>
      </c>
      <c r="B5630" s="315" t="s">
        <v>2095</v>
      </c>
      <c r="C5630" s="315" t="s">
        <v>2096</v>
      </c>
      <c r="D5630" s="316">
        <v>9</v>
      </c>
      <c r="E5630" s="317">
        <v>7864.01</v>
      </c>
      <c r="F5630" s="317">
        <v>3098.42</v>
      </c>
      <c r="G5630" s="318">
        <v>40385</v>
      </c>
      <c r="H5630" s="318">
        <v>41530</v>
      </c>
      <c r="I5630" s="318">
        <v>50770</v>
      </c>
      <c r="J5630" s="315"/>
      <c r="K5630" s="315">
        <v>8803</v>
      </c>
      <c r="L5630" s="315" t="s">
        <v>3985</v>
      </c>
      <c r="M5630" s="315" t="s">
        <v>784</v>
      </c>
      <c r="N5630" s="315" t="s">
        <v>755</v>
      </c>
      <c r="O5630" s="315"/>
      <c r="P5630" s="315"/>
      <c r="Q5630" s="315"/>
    </row>
    <row r="5631" spans="1:17">
      <c r="A5631" s="315" t="s">
        <v>755</v>
      </c>
      <c r="B5631" s="315" t="s">
        <v>2095</v>
      </c>
      <c r="C5631" s="315" t="s">
        <v>2098</v>
      </c>
      <c r="D5631" s="316">
        <v>9</v>
      </c>
      <c r="E5631" s="317">
        <v>8048</v>
      </c>
      <c r="F5631" s="317">
        <v>4949.53</v>
      </c>
      <c r="G5631" s="318">
        <v>40361</v>
      </c>
      <c r="H5631" s="318">
        <v>40497</v>
      </c>
      <c r="I5631" s="318">
        <v>49674</v>
      </c>
      <c r="J5631" s="315"/>
      <c r="K5631" s="315">
        <v>3097</v>
      </c>
      <c r="L5631" s="315" t="s">
        <v>2467</v>
      </c>
      <c r="M5631" s="315" t="s">
        <v>764</v>
      </c>
      <c r="N5631" s="315" t="s">
        <v>755</v>
      </c>
      <c r="O5631" s="315"/>
      <c r="P5631" s="315"/>
      <c r="Q5631" s="315"/>
    </row>
    <row r="5632" spans="1:17">
      <c r="A5632" s="315" t="s">
        <v>755</v>
      </c>
      <c r="B5632" s="315" t="s">
        <v>2095</v>
      </c>
      <c r="C5632" s="315" t="s">
        <v>2096</v>
      </c>
      <c r="D5632" s="316">
        <v>9</v>
      </c>
      <c r="E5632" s="317">
        <v>8386</v>
      </c>
      <c r="F5632" s="317">
        <v>6188.86</v>
      </c>
      <c r="G5632" s="318">
        <v>40421</v>
      </c>
      <c r="H5632" s="318">
        <v>40527</v>
      </c>
      <c r="I5632" s="318">
        <v>49674</v>
      </c>
      <c r="J5632" s="315"/>
      <c r="K5632" s="315">
        <v>1081</v>
      </c>
      <c r="L5632" s="315" t="s">
        <v>3180</v>
      </c>
      <c r="M5632" s="315" t="s">
        <v>766</v>
      </c>
      <c r="N5632" s="315" t="s">
        <v>755</v>
      </c>
      <c r="O5632" s="315"/>
      <c r="P5632" s="315"/>
      <c r="Q5632" s="315"/>
    </row>
    <row r="5633" spans="1:17">
      <c r="A5633" s="315" t="s">
        <v>755</v>
      </c>
      <c r="B5633" s="315" t="s">
        <v>2095</v>
      </c>
      <c r="C5633" s="315" t="s">
        <v>2096</v>
      </c>
      <c r="D5633" s="316">
        <v>9</v>
      </c>
      <c r="E5633" s="317">
        <v>6793</v>
      </c>
      <c r="F5633" s="317">
        <v>4021.46</v>
      </c>
      <c r="G5633" s="318">
        <v>40486</v>
      </c>
      <c r="H5633" s="318">
        <v>40705</v>
      </c>
      <c r="I5633" s="318">
        <v>50040</v>
      </c>
      <c r="J5633" s="315"/>
      <c r="K5633" s="315">
        <v>1568</v>
      </c>
      <c r="L5633" s="315" t="s">
        <v>2118</v>
      </c>
      <c r="M5633" s="315" t="s">
        <v>761</v>
      </c>
      <c r="N5633" s="315" t="s">
        <v>755</v>
      </c>
      <c r="O5633" s="315"/>
      <c r="P5633" s="315"/>
      <c r="Q5633" s="315"/>
    </row>
    <row r="5634" spans="1:17">
      <c r="A5634" s="315" t="s">
        <v>750</v>
      </c>
      <c r="B5634" s="315" t="s">
        <v>2095</v>
      </c>
      <c r="C5634" s="315" t="s">
        <v>2096</v>
      </c>
      <c r="D5634" s="316">
        <v>9</v>
      </c>
      <c r="E5634" s="317">
        <v>9950</v>
      </c>
      <c r="F5634" s="317">
        <v>5890.4</v>
      </c>
      <c r="G5634" s="318">
        <v>40512</v>
      </c>
      <c r="H5634" s="318">
        <v>40753</v>
      </c>
      <c r="I5634" s="318">
        <v>50040</v>
      </c>
      <c r="J5634" s="315"/>
      <c r="K5634" s="315">
        <v>1880</v>
      </c>
      <c r="L5634" s="315" t="s">
        <v>2307</v>
      </c>
      <c r="M5634" s="315" t="s">
        <v>766</v>
      </c>
      <c r="N5634" s="315" t="s">
        <v>750</v>
      </c>
      <c r="O5634" s="315"/>
      <c r="P5634" s="315"/>
      <c r="Q5634" s="315"/>
    </row>
    <row r="5635" spans="1:17">
      <c r="A5635" s="315" t="s">
        <v>755</v>
      </c>
      <c r="B5635" s="315" t="s">
        <v>2095</v>
      </c>
      <c r="C5635" s="315" t="s">
        <v>2098</v>
      </c>
      <c r="D5635" s="316">
        <v>9</v>
      </c>
      <c r="E5635" s="317">
        <v>9049</v>
      </c>
      <c r="F5635" s="317">
        <v>3004.27</v>
      </c>
      <c r="G5635" s="318">
        <v>40557</v>
      </c>
      <c r="H5635" s="318">
        <v>41376</v>
      </c>
      <c r="I5635" s="318">
        <v>50770</v>
      </c>
      <c r="J5635" s="315"/>
      <c r="K5635" s="315">
        <v>1232</v>
      </c>
      <c r="L5635" s="315" t="s">
        <v>2384</v>
      </c>
      <c r="M5635" s="315" t="s">
        <v>1827</v>
      </c>
      <c r="N5635" s="315" t="s">
        <v>755</v>
      </c>
      <c r="O5635" s="315"/>
      <c r="P5635" s="315"/>
      <c r="Q5635" s="315"/>
    </row>
    <row r="5636" spans="1:17">
      <c r="A5636" s="315" t="s">
        <v>755</v>
      </c>
      <c r="B5636" s="315" t="s">
        <v>2095</v>
      </c>
      <c r="C5636" s="315" t="s">
        <v>2096</v>
      </c>
      <c r="D5636" s="316">
        <v>9</v>
      </c>
      <c r="E5636" s="317">
        <v>6841.01</v>
      </c>
      <c r="F5636" s="317">
        <v>3728.3599999999997</v>
      </c>
      <c r="G5636" s="318">
        <v>40659</v>
      </c>
      <c r="H5636" s="318">
        <v>40941</v>
      </c>
      <c r="I5636" s="318">
        <v>50405</v>
      </c>
      <c r="J5636" s="315"/>
      <c r="K5636" s="315">
        <v>8912</v>
      </c>
      <c r="L5636" s="315" t="s">
        <v>2964</v>
      </c>
      <c r="M5636" s="315" t="s">
        <v>784</v>
      </c>
      <c r="N5636" s="315" t="s">
        <v>755</v>
      </c>
      <c r="O5636" s="315"/>
      <c r="P5636" s="315"/>
      <c r="Q5636" s="315"/>
    </row>
    <row r="5637" spans="1:17">
      <c r="A5637" s="315" t="s">
        <v>755</v>
      </c>
      <c r="B5637" s="315" t="s">
        <v>2095</v>
      </c>
      <c r="C5637" s="315" t="s">
        <v>2098</v>
      </c>
      <c r="D5637" s="316">
        <v>9</v>
      </c>
      <c r="E5637" s="317">
        <v>8131</v>
      </c>
      <c r="F5637" s="317">
        <v>3927.2799999999997</v>
      </c>
      <c r="G5637" s="318">
        <v>40668</v>
      </c>
      <c r="H5637" s="318">
        <v>40800</v>
      </c>
      <c r="I5637" s="318">
        <v>50040</v>
      </c>
      <c r="J5637" s="315"/>
      <c r="K5637" s="315">
        <v>8852</v>
      </c>
      <c r="L5637" s="315" t="s">
        <v>3986</v>
      </c>
      <c r="M5637" s="315" t="s">
        <v>1388</v>
      </c>
      <c r="N5637" s="315" t="s">
        <v>755</v>
      </c>
      <c r="O5637" s="315"/>
      <c r="P5637" s="315"/>
      <c r="Q5637" s="315"/>
    </row>
    <row r="5638" spans="1:17">
      <c r="A5638" s="315" t="s">
        <v>755</v>
      </c>
      <c r="B5638" s="315" t="s">
        <v>2095</v>
      </c>
      <c r="C5638" s="315" t="s">
        <v>2098</v>
      </c>
      <c r="D5638" s="316">
        <v>9</v>
      </c>
      <c r="E5638" s="317">
        <v>15260.36</v>
      </c>
      <c r="F5638" s="317">
        <v>7370.7500000000009</v>
      </c>
      <c r="G5638" s="318">
        <v>40679</v>
      </c>
      <c r="H5638" s="318">
        <v>40896</v>
      </c>
      <c r="I5638" s="318">
        <v>50040</v>
      </c>
      <c r="J5638" s="315"/>
      <c r="K5638" s="315">
        <v>6016</v>
      </c>
      <c r="L5638" s="315" t="s">
        <v>3987</v>
      </c>
      <c r="M5638" s="315" t="s">
        <v>788</v>
      </c>
      <c r="N5638" s="315" t="s">
        <v>755</v>
      </c>
      <c r="O5638" s="315"/>
      <c r="P5638" s="315"/>
      <c r="Q5638" s="315"/>
    </row>
    <row r="5639" spans="1:17">
      <c r="A5639" s="315" t="s">
        <v>755</v>
      </c>
      <c r="B5639" s="315" t="s">
        <v>2095</v>
      </c>
      <c r="C5639" s="315" t="s">
        <v>2096</v>
      </c>
      <c r="D5639" s="316">
        <v>9</v>
      </c>
      <c r="E5639" s="317">
        <v>5721</v>
      </c>
      <c r="F5639" s="317">
        <v>3386.82</v>
      </c>
      <c r="G5639" s="318">
        <v>40689</v>
      </c>
      <c r="H5639" s="318">
        <v>40871</v>
      </c>
      <c r="I5639" s="318">
        <v>50040</v>
      </c>
      <c r="J5639" s="315"/>
      <c r="K5639" s="315">
        <v>8914</v>
      </c>
      <c r="L5639" s="315" t="s">
        <v>3988</v>
      </c>
      <c r="M5639" s="315" t="s">
        <v>784</v>
      </c>
      <c r="N5639" s="315" t="s">
        <v>755</v>
      </c>
      <c r="O5639" s="315"/>
      <c r="P5639" s="315"/>
      <c r="Q5639" s="315"/>
    </row>
    <row r="5640" spans="1:17">
      <c r="A5640" s="315" t="s">
        <v>755</v>
      </c>
      <c r="B5640" s="315" t="s">
        <v>2095</v>
      </c>
      <c r="C5640" s="315" t="s">
        <v>2096</v>
      </c>
      <c r="D5640" s="316">
        <v>9</v>
      </c>
      <c r="E5640" s="317">
        <v>9774</v>
      </c>
      <c r="F5640" s="317">
        <v>5786.21</v>
      </c>
      <c r="G5640" s="318">
        <v>40697</v>
      </c>
      <c r="H5640" s="318">
        <v>40876</v>
      </c>
      <c r="I5640" s="318">
        <v>50040</v>
      </c>
      <c r="J5640" s="315"/>
      <c r="K5640" s="315">
        <v>5453</v>
      </c>
      <c r="L5640" s="315" t="s">
        <v>1649</v>
      </c>
      <c r="M5640" s="315" t="s">
        <v>776</v>
      </c>
      <c r="N5640" s="315" t="s">
        <v>755</v>
      </c>
      <c r="O5640" s="315"/>
      <c r="P5640" s="315"/>
      <c r="Q5640" s="315"/>
    </row>
    <row r="5641" spans="1:17">
      <c r="A5641" s="315" t="s">
        <v>755</v>
      </c>
      <c r="B5641" s="315" t="s">
        <v>2095</v>
      </c>
      <c r="C5641" s="315" t="s">
        <v>2098</v>
      </c>
      <c r="D5641" s="316">
        <v>9</v>
      </c>
      <c r="E5641" s="317">
        <v>8962</v>
      </c>
      <c r="F5641" s="317">
        <v>4328.6499999999996</v>
      </c>
      <c r="G5641" s="318">
        <v>40703</v>
      </c>
      <c r="H5641" s="318">
        <v>40878</v>
      </c>
      <c r="I5641" s="318">
        <v>50040</v>
      </c>
      <c r="J5641" s="315"/>
      <c r="K5641" s="315">
        <v>4813</v>
      </c>
      <c r="L5641" s="315" t="s">
        <v>3989</v>
      </c>
      <c r="M5641" s="315" t="s">
        <v>776</v>
      </c>
      <c r="N5641" s="315" t="s">
        <v>755</v>
      </c>
      <c r="O5641" s="315"/>
      <c r="P5641" s="315"/>
      <c r="Q5641" s="315"/>
    </row>
    <row r="5642" spans="1:17">
      <c r="A5642" s="315" t="s">
        <v>755</v>
      </c>
      <c r="B5642" s="315" t="s">
        <v>2095</v>
      </c>
      <c r="C5642" s="315" t="s">
        <v>2098</v>
      </c>
      <c r="D5642" s="316">
        <v>9</v>
      </c>
      <c r="E5642" s="317">
        <v>19075</v>
      </c>
      <c r="F5642" s="317">
        <v>1344.42</v>
      </c>
      <c r="G5642" s="318">
        <v>40760</v>
      </c>
      <c r="H5642" s="318">
        <v>42271</v>
      </c>
      <c r="I5642" s="318">
        <v>49674</v>
      </c>
      <c r="J5642" s="315"/>
      <c r="K5642" s="315">
        <v>3703</v>
      </c>
      <c r="L5642" s="315" t="s">
        <v>3528</v>
      </c>
      <c r="M5642" s="315" t="s">
        <v>764</v>
      </c>
      <c r="N5642" s="315" t="s">
        <v>755</v>
      </c>
      <c r="O5642" s="315"/>
      <c r="P5642" s="315"/>
      <c r="Q5642" s="315"/>
    </row>
    <row r="5643" spans="1:17">
      <c r="A5643" s="315" t="s">
        <v>750</v>
      </c>
      <c r="B5643" s="315" t="s">
        <v>2095</v>
      </c>
      <c r="C5643" s="315" t="s">
        <v>2098</v>
      </c>
      <c r="D5643" s="316">
        <v>9</v>
      </c>
      <c r="E5643" s="317">
        <v>8283</v>
      </c>
      <c r="F5643" s="317">
        <v>4000.69</v>
      </c>
      <c r="G5643" s="318">
        <v>40764</v>
      </c>
      <c r="H5643" s="318">
        <v>40840</v>
      </c>
      <c r="I5643" s="318">
        <v>50040</v>
      </c>
      <c r="J5643" s="315"/>
      <c r="K5643" s="315">
        <v>6862</v>
      </c>
      <c r="L5643" s="315" t="s">
        <v>3990</v>
      </c>
      <c r="M5643" s="315" t="s">
        <v>811</v>
      </c>
      <c r="N5643" s="315" t="s">
        <v>750</v>
      </c>
      <c r="O5643" s="315"/>
      <c r="P5643" s="315"/>
      <c r="Q5643" s="315"/>
    </row>
    <row r="5644" spans="1:17">
      <c r="A5644" s="315" t="s">
        <v>755</v>
      </c>
      <c r="B5644" s="315" t="s">
        <v>2095</v>
      </c>
      <c r="C5644" s="315" t="s">
        <v>2096</v>
      </c>
      <c r="D5644" s="316">
        <v>9</v>
      </c>
      <c r="E5644" s="317">
        <v>9612</v>
      </c>
      <c r="F5644" s="317">
        <v>5690.3</v>
      </c>
      <c r="G5644" s="318">
        <v>40788</v>
      </c>
      <c r="H5644" s="318">
        <v>40858</v>
      </c>
      <c r="I5644" s="318">
        <v>50040</v>
      </c>
      <c r="J5644" s="315"/>
      <c r="K5644" s="315">
        <v>1584</v>
      </c>
      <c r="L5644" s="315" t="s">
        <v>2929</v>
      </c>
      <c r="M5644" s="315" t="s">
        <v>766</v>
      </c>
      <c r="N5644" s="315" t="s">
        <v>755</v>
      </c>
      <c r="O5644" s="315"/>
      <c r="P5644" s="315"/>
      <c r="Q5644" s="315"/>
    </row>
    <row r="5645" spans="1:17">
      <c r="A5645" s="315" t="s">
        <v>755</v>
      </c>
      <c r="B5645" s="315" t="s">
        <v>2095</v>
      </c>
      <c r="C5645" s="315" t="s">
        <v>2096</v>
      </c>
      <c r="D5645" s="316">
        <v>9</v>
      </c>
      <c r="E5645" s="317">
        <v>10377.550000000001</v>
      </c>
      <c r="F5645" s="317">
        <v>6143.5199999999995</v>
      </c>
      <c r="G5645" s="318">
        <v>40799</v>
      </c>
      <c r="H5645" s="318">
        <v>40784</v>
      </c>
      <c r="I5645" s="318">
        <v>50040</v>
      </c>
      <c r="J5645" s="315"/>
      <c r="K5645" s="315">
        <v>7212</v>
      </c>
      <c r="L5645" s="315" t="s">
        <v>3991</v>
      </c>
      <c r="M5645" s="315" t="s">
        <v>966</v>
      </c>
      <c r="N5645" s="315" t="s">
        <v>755</v>
      </c>
      <c r="O5645" s="315"/>
      <c r="P5645" s="315"/>
      <c r="Q5645" s="315"/>
    </row>
    <row r="5646" spans="1:17">
      <c r="A5646" s="315" t="s">
        <v>755</v>
      </c>
      <c r="B5646" s="315" t="s">
        <v>2095</v>
      </c>
      <c r="C5646" s="315" t="s">
        <v>2098</v>
      </c>
      <c r="D5646" s="316">
        <v>9</v>
      </c>
      <c r="E5646" s="317">
        <v>3673.88</v>
      </c>
      <c r="F5646" s="317">
        <v>1774.48</v>
      </c>
      <c r="G5646" s="318">
        <v>40829</v>
      </c>
      <c r="H5646" s="318">
        <v>40900</v>
      </c>
      <c r="I5646" s="318">
        <v>50040</v>
      </c>
      <c r="J5646" s="315"/>
      <c r="K5646" s="315">
        <v>9533</v>
      </c>
      <c r="L5646" s="315" t="s">
        <v>793</v>
      </c>
      <c r="M5646" s="315" t="s">
        <v>770</v>
      </c>
      <c r="N5646" s="315" t="s">
        <v>755</v>
      </c>
      <c r="O5646" s="315"/>
      <c r="P5646" s="315"/>
      <c r="Q5646" s="315"/>
    </row>
    <row r="5647" spans="1:17">
      <c r="A5647" s="315" t="s">
        <v>755</v>
      </c>
      <c r="B5647" s="315" t="s">
        <v>2095</v>
      </c>
      <c r="C5647" s="315" t="s">
        <v>2096</v>
      </c>
      <c r="D5647" s="316">
        <v>9</v>
      </c>
      <c r="E5647" s="317">
        <v>5382</v>
      </c>
      <c r="F5647" s="317">
        <v>3186.14</v>
      </c>
      <c r="G5647" s="318">
        <v>40837</v>
      </c>
      <c r="H5647" s="318">
        <v>40890</v>
      </c>
      <c r="I5647" s="318">
        <v>50040</v>
      </c>
      <c r="J5647" s="315"/>
      <c r="K5647" s="315">
        <v>1945</v>
      </c>
      <c r="L5647" s="315" t="s">
        <v>2538</v>
      </c>
      <c r="M5647" s="315" t="s">
        <v>754</v>
      </c>
      <c r="N5647" s="315" t="s">
        <v>755</v>
      </c>
      <c r="O5647" s="315"/>
      <c r="P5647" s="315"/>
      <c r="Q5647" s="315"/>
    </row>
    <row r="5648" spans="1:17">
      <c r="A5648" s="315" t="s">
        <v>755</v>
      </c>
      <c r="B5648" s="315" t="s">
        <v>2095</v>
      </c>
      <c r="C5648" s="315" t="s">
        <v>2098</v>
      </c>
      <c r="D5648" s="316">
        <v>9</v>
      </c>
      <c r="E5648" s="317">
        <v>5254</v>
      </c>
      <c r="F5648" s="317">
        <v>2537.6799999999998</v>
      </c>
      <c r="G5648" s="318">
        <v>40849</v>
      </c>
      <c r="H5648" s="318">
        <v>40899</v>
      </c>
      <c r="I5648" s="318">
        <v>50040</v>
      </c>
      <c r="J5648" s="315"/>
      <c r="K5648" s="315">
        <v>8352</v>
      </c>
      <c r="L5648" s="315" t="s">
        <v>2472</v>
      </c>
      <c r="M5648" s="315" t="s">
        <v>784</v>
      </c>
      <c r="N5648" s="315" t="s">
        <v>755</v>
      </c>
      <c r="O5648" s="315"/>
      <c r="P5648" s="315"/>
      <c r="Q5648" s="315"/>
    </row>
    <row r="5649" spans="1:17">
      <c r="A5649" s="315" t="s">
        <v>755</v>
      </c>
      <c r="B5649" s="315" t="s">
        <v>2095</v>
      </c>
      <c r="C5649" s="315" t="s">
        <v>2098</v>
      </c>
      <c r="D5649" s="316">
        <v>9.01</v>
      </c>
      <c r="E5649" s="317">
        <v>12233</v>
      </c>
      <c r="F5649" s="317">
        <v>3229.5</v>
      </c>
      <c r="G5649" s="318">
        <v>40765</v>
      </c>
      <c r="H5649" s="318">
        <v>41886</v>
      </c>
      <c r="I5649" s="318">
        <v>49309</v>
      </c>
      <c r="J5649" s="315"/>
      <c r="K5649" s="315">
        <v>3937</v>
      </c>
      <c r="L5649" s="315" t="s">
        <v>3896</v>
      </c>
      <c r="M5649" s="315" t="s">
        <v>754</v>
      </c>
      <c r="N5649" s="315" t="s">
        <v>755</v>
      </c>
      <c r="O5649" s="315"/>
      <c r="P5649" s="315"/>
      <c r="Q5649" s="315"/>
    </row>
    <row r="5650" spans="1:17">
      <c r="A5650" s="315" t="s">
        <v>755</v>
      </c>
      <c r="B5650" s="315" t="s">
        <v>2095</v>
      </c>
      <c r="C5650" s="315" t="s">
        <v>2098</v>
      </c>
      <c r="D5650" s="316">
        <v>9.02</v>
      </c>
      <c r="E5650" s="317">
        <v>3700.94</v>
      </c>
      <c r="F5650" s="317">
        <v>1372.1499999999999</v>
      </c>
      <c r="G5650" s="318">
        <v>40287</v>
      </c>
      <c r="H5650" s="318">
        <v>40372</v>
      </c>
      <c r="I5650" s="318">
        <v>49674</v>
      </c>
      <c r="J5650" s="315"/>
      <c r="K5650" s="315">
        <v>7206</v>
      </c>
      <c r="L5650" s="315" t="s">
        <v>3814</v>
      </c>
      <c r="M5650" s="315" t="s">
        <v>966</v>
      </c>
      <c r="N5650" s="315" t="s">
        <v>755</v>
      </c>
      <c r="O5650" s="315"/>
      <c r="P5650" s="315"/>
      <c r="Q5650" s="315"/>
    </row>
    <row r="5651" spans="1:17">
      <c r="A5651" s="315" t="s">
        <v>755</v>
      </c>
      <c r="B5651" s="315" t="s">
        <v>2095</v>
      </c>
      <c r="C5651" s="315" t="s">
        <v>2096</v>
      </c>
      <c r="D5651" s="316">
        <v>9.02</v>
      </c>
      <c r="E5651" s="317">
        <v>7964.420000000001</v>
      </c>
      <c r="F5651" s="317">
        <v>3408.7599999999998</v>
      </c>
      <c r="G5651" s="318">
        <v>40632</v>
      </c>
      <c r="H5651" s="318">
        <v>41241</v>
      </c>
      <c r="I5651" s="318">
        <v>50405</v>
      </c>
      <c r="J5651" s="315"/>
      <c r="K5651" s="315">
        <v>8592</v>
      </c>
      <c r="L5651" s="315" t="s">
        <v>3992</v>
      </c>
      <c r="M5651" s="315" t="s">
        <v>792</v>
      </c>
      <c r="N5651" s="315" t="s">
        <v>755</v>
      </c>
      <c r="O5651" s="315"/>
      <c r="P5651" s="315"/>
      <c r="Q5651" s="315"/>
    </row>
    <row r="5652" spans="1:17">
      <c r="A5652" s="315" t="s">
        <v>755</v>
      </c>
      <c r="B5652" s="315" t="s">
        <v>2095</v>
      </c>
      <c r="C5652" s="315" t="s">
        <v>2096</v>
      </c>
      <c r="D5652" s="316">
        <v>9.0299999999999994</v>
      </c>
      <c r="E5652" s="317">
        <v>12432.400000000001</v>
      </c>
      <c r="F5652" s="317">
        <v>9175.1200000000008</v>
      </c>
      <c r="G5652" s="318">
        <v>40088</v>
      </c>
      <c r="H5652" s="318">
        <v>40298</v>
      </c>
      <c r="I5652" s="318">
        <v>49674</v>
      </c>
      <c r="J5652" s="315"/>
      <c r="K5652" s="315">
        <v>7151</v>
      </c>
      <c r="L5652" s="315" t="s">
        <v>3993</v>
      </c>
      <c r="M5652" s="315" t="s">
        <v>966</v>
      </c>
      <c r="N5652" s="315" t="s">
        <v>755</v>
      </c>
      <c r="O5652" s="315"/>
      <c r="P5652" s="315"/>
      <c r="Q5652" s="315"/>
    </row>
    <row r="5653" spans="1:17">
      <c r="A5653" s="315" t="s">
        <v>755</v>
      </c>
      <c r="B5653" s="315" t="s">
        <v>2095</v>
      </c>
      <c r="C5653" s="315" t="s">
        <v>2098</v>
      </c>
      <c r="D5653" s="316">
        <v>9.0299999999999994</v>
      </c>
      <c r="E5653" s="317">
        <v>9258</v>
      </c>
      <c r="F5653" s="317">
        <v>4471.62</v>
      </c>
      <c r="G5653" s="318">
        <v>40479</v>
      </c>
      <c r="H5653" s="318">
        <v>40599</v>
      </c>
      <c r="I5653" s="318">
        <v>50040</v>
      </c>
      <c r="J5653" s="315"/>
      <c r="K5653" s="315">
        <v>5425</v>
      </c>
      <c r="L5653" s="315" t="s">
        <v>2324</v>
      </c>
      <c r="M5653" s="315" t="s">
        <v>776</v>
      </c>
      <c r="N5653" s="315" t="s">
        <v>755</v>
      </c>
      <c r="O5653" s="315"/>
      <c r="P5653" s="315"/>
      <c r="Q5653" s="315"/>
    </row>
    <row r="5654" spans="1:17">
      <c r="A5654" s="315" t="s">
        <v>755</v>
      </c>
      <c r="B5654" s="315" t="s">
        <v>2095</v>
      </c>
      <c r="C5654" s="315" t="s">
        <v>2098</v>
      </c>
      <c r="D5654" s="316">
        <v>9.07</v>
      </c>
      <c r="E5654" s="317">
        <v>10162</v>
      </c>
      <c r="F5654" s="317">
        <v>4908.2499999999991</v>
      </c>
      <c r="G5654" s="318">
        <v>40746</v>
      </c>
      <c r="H5654" s="318">
        <v>40830</v>
      </c>
      <c r="I5654" s="318">
        <v>50040</v>
      </c>
      <c r="J5654" s="315"/>
      <c r="K5654" s="315">
        <v>9452</v>
      </c>
      <c r="L5654" s="315" t="s">
        <v>3142</v>
      </c>
      <c r="M5654" s="315" t="s">
        <v>770</v>
      </c>
      <c r="N5654" s="315" t="s">
        <v>755</v>
      </c>
      <c r="O5654" s="315"/>
      <c r="P5654" s="315"/>
      <c r="Q5654" s="315"/>
    </row>
    <row r="5655" spans="1:17">
      <c r="A5655" s="315" t="s">
        <v>755</v>
      </c>
      <c r="B5655" s="315" t="s">
        <v>2095</v>
      </c>
      <c r="C5655" s="315" t="s">
        <v>2096</v>
      </c>
      <c r="D5655" s="316">
        <v>9.07</v>
      </c>
      <c r="E5655" s="317">
        <v>8611</v>
      </c>
      <c r="F5655" s="317">
        <v>6354.9199999999992</v>
      </c>
      <c r="G5655" s="318">
        <v>40777</v>
      </c>
      <c r="H5655" s="318">
        <v>40345</v>
      </c>
      <c r="I5655" s="318">
        <v>49674</v>
      </c>
      <c r="J5655" s="315"/>
      <c r="K5655" s="315">
        <v>6333</v>
      </c>
      <c r="L5655" s="315" t="s">
        <v>3258</v>
      </c>
      <c r="M5655" s="315" t="s">
        <v>1712</v>
      </c>
      <c r="N5655" s="315" t="s">
        <v>755</v>
      </c>
      <c r="O5655" s="315"/>
      <c r="P5655" s="315"/>
      <c r="Q5655" s="315"/>
    </row>
    <row r="5656" spans="1:17">
      <c r="A5656" s="315" t="s">
        <v>755</v>
      </c>
      <c r="B5656" s="315" t="s">
        <v>2095</v>
      </c>
      <c r="C5656" s="315" t="s">
        <v>2098</v>
      </c>
      <c r="D5656" s="316">
        <v>9.09</v>
      </c>
      <c r="E5656" s="317">
        <v>5923</v>
      </c>
      <c r="F5656" s="317">
        <v>2309.9700000000003</v>
      </c>
      <c r="G5656" s="318">
        <v>40749</v>
      </c>
      <c r="H5656" s="318">
        <v>40851</v>
      </c>
      <c r="I5656" s="318">
        <v>50040</v>
      </c>
      <c r="J5656" s="315"/>
      <c r="K5656" s="315">
        <v>4573</v>
      </c>
      <c r="L5656" s="315" t="s">
        <v>2577</v>
      </c>
      <c r="M5656" s="315" t="s">
        <v>1296</v>
      </c>
      <c r="N5656" s="315" t="s">
        <v>755</v>
      </c>
      <c r="O5656" s="315"/>
      <c r="P5656" s="315"/>
      <c r="Q5656" s="315"/>
    </row>
    <row r="5657" spans="1:17">
      <c r="A5657" s="315" t="s">
        <v>755</v>
      </c>
      <c r="B5657" s="315" t="s">
        <v>2095</v>
      </c>
      <c r="C5657" s="315" t="s">
        <v>2098</v>
      </c>
      <c r="D5657" s="316">
        <v>9.1</v>
      </c>
      <c r="E5657" s="317">
        <v>9131</v>
      </c>
      <c r="F5657" s="317">
        <v>6848.25</v>
      </c>
      <c r="G5657" s="318">
        <v>39570</v>
      </c>
      <c r="H5657" s="318">
        <v>40002</v>
      </c>
      <c r="I5657" s="318">
        <v>49309</v>
      </c>
      <c r="J5657" s="315"/>
      <c r="K5657" s="315">
        <v>1783</v>
      </c>
      <c r="L5657" s="315" t="s">
        <v>3994</v>
      </c>
      <c r="M5657" s="315" t="s">
        <v>761</v>
      </c>
      <c r="N5657" s="315" t="s">
        <v>755</v>
      </c>
      <c r="O5657" s="315"/>
      <c r="P5657" s="315"/>
      <c r="Q5657" s="315"/>
    </row>
    <row r="5658" spans="1:17">
      <c r="A5658" s="315" t="s">
        <v>755</v>
      </c>
      <c r="B5658" s="315" t="s">
        <v>2095</v>
      </c>
      <c r="C5658" s="315" t="s">
        <v>2098</v>
      </c>
      <c r="D5658" s="316">
        <v>9.1</v>
      </c>
      <c r="E5658" s="317">
        <v>9791</v>
      </c>
      <c r="F5658" s="317">
        <v>4729.0599999999995</v>
      </c>
      <c r="G5658" s="318">
        <v>39570</v>
      </c>
      <c r="H5658" s="318">
        <v>40883</v>
      </c>
      <c r="I5658" s="318">
        <v>50040</v>
      </c>
      <c r="J5658" s="315"/>
      <c r="K5658" s="315">
        <v>4614</v>
      </c>
      <c r="L5658" s="315" t="s">
        <v>2969</v>
      </c>
      <c r="M5658" s="315" t="s">
        <v>1296</v>
      </c>
      <c r="N5658" s="315" t="s">
        <v>755</v>
      </c>
      <c r="O5658" s="315"/>
      <c r="P5658" s="315"/>
      <c r="Q5658" s="315"/>
    </row>
    <row r="5659" spans="1:17">
      <c r="A5659" s="315" t="s">
        <v>750</v>
      </c>
      <c r="B5659" s="315" t="s">
        <v>2095</v>
      </c>
      <c r="C5659" s="315" t="s">
        <v>2096</v>
      </c>
      <c r="D5659" s="316">
        <v>9.1</v>
      </c>
      <c r="E5659" s="317">
        <v>4998.84</v>
      </c>
      <c r="F5659" s="317">
        <v>4165.7100000000009</v>
      </c>
      <c r="G5659" s="318">
        <v>39570</v>
      </c>
      <c r="H5659" s="318">
        <v>39878</v>
      </c>
      <c r="I5659" s="318">
        <v>49279</v>
      </c>
      <c r="J5659" s="315"/>
      <c r="K5659" s="315">
        <v>1934</v>
      </c>
      <c r="L5659" s="315" t="s">
        <v>1324</v>
      </c>
      <c r="M5659" s="315" t="s">
        <v>754</v>
      </c>
      <c r="N5659" s="315" t="s">
        <v>750</v>
      </c>
      <c r="O5659" s="315"/>
      <c r="P5659" s="315"/>
      <c r="Q5659" s="315"/>
    </row>
    <row r="5660" spans="1:17">
      <c r="A5660" s="315" t="s">
        <v>750</v>
      </c>
      <c r="B5660" s="315" t="s">
        <v>2095</v>
      </c>
      <c r="C5660" s="315" t="s">
        <v>2096</v>
      </c>
      <c r="D5660" s="316">
        <v>9.1</v>
      </c>
      <c r="E5660" s="317">
        <v>8869</v>
      </c>
      <c r="F5660" s="317">
        <v>4114.2300000000005</v>
      </c>
      <c r="G5660" s="318">
        <v>39570</v>
      </c>
      <c r="H5660" s="318">
        <v>41500</v>
      </c>
      <c r="I5660" s="318">
        <v>50770</v>
      </c>
      <c r="J5660" s="315"/>
      <c r="K5660" s="315">
        <v>6440</v>
      </c>
      <c r="L5660" s="315" t="s">
        <v>2483</v>
      </c>
      <c r="M5660" s="315" t="s">
        <v>1388</v>
      </c>
      <c r="N5660" s="315" t="s">
        <v>750</v>
      </c>
      <c r="O5660" s="315"/>
      <c r="P5660" s="315"/>
      <c r="Q5660" s="315"/>
    </row>
    <row r="5661" spans="1:17">
      <c r="A5661" s="315" t="s">
        <v>755</v>
      </c>
      <c r="B5661" s="315" t="s">
        <v>2095</v>
      </c>
      <c r="C5661" s="315" t="s">
        <v>2098</v>
      </c>
      <c r="D5661" s="316">
        <v>9.1</v>
      </c>
      <c r="E5661" s="317">
        <v>8769</v>
      </c>
      <c r="F5661" s="317">
        <v>4198.68</v>
      </c>
      <c r="G5661" s="318">
        <v>39570</v>
      </c>
      <c r="H5661" s="318">
        <v>39611</v>
      </c>
      <c r="I5661" s="318">
        <v>48944</v>
      </c>
      <c r="J5661" s="315"/>
      <c r="K5661" s="315">
        <v>9658</v>
      </c>
      <c r="L5661" s="315" t="s">
        <v>2147</v>
      </c>
      <c r="M5661" s="315" t="s">
        <v>770</v>
      </c>
      <c r="N5661" s="315" t="s">
        <v>755</v>
      </c>
      <c r="O5661" s="315"/>
      <c r="P5661" s="315"/>
      <c r="Q5661" s="315"/>
    </row>
    <row r="5662" spans="1:17">
      <c r="A5662" s="315" t="s">
        <v>750</v>
      </c>
      <c r="B5662" s="315" t="s">
        <v>2095</v>
      </c>
      <c r="C5662" s="315" t="s">
        <v>2098</v>
      </c>
      <c r="D5662" s="316">
        <v>9.1</v>
      </c>
      <c r="E5662" s="317">
        <v>9124</v>
      </c>
      <c r="F5662" s="317">
        <v>4406.8900000000003</v>
      </c>
      <c r="G5662" s="318">
        <v>39569</v>
      </c>
      <c r="H5662" s="318">
        <v>40728</v>
      </c>
      <c r="I5662" s="318">
        <v>50040</v>
      </c>
      <c r="J5662" s="315"/>
      <c r="K5662" s="315">
        <v>9464</v>
      </c>
      <c r="L5662" s="315" t="s">
        <v>3097</v>
      </c>
      <c r="M5662" s="315" t="s">
        <v>770</v>
      </c>
      <c r="N5662" s="315" t="s">
        <v>750</v>
      </c>
      <c r="O5662" s="315"/>
      <c r="P5662" s="315"/>
      <c r="Q5662" s="315"/>
    </row>
    <row r="5663" spans="1:17">
      <c r="A5663" s="315" t="s">
        <v>755</v>
      </c>
      <c r="B5663" s="315" t="s">
        <v>2095</v>
      </c>
      <c r="C5663" s="315" t="s">
        <v>2098</v>
      </c>
      <c r="D5663" s="316">
        <v>9.1</v>
      </c>
      <c r="E5663" s="317">
        <v>9303</v>
      </c>
      <c r="F5663" s="317">
        <v>6977.25</v>
      </c>
      <c r="G5663" s="318">
        <v>39650</v>
      </c>
      <c r="H5663" s="318">
        <v>39737</v>
      </c>
      <c r="I5663" s="318">
        <v>48944</v>
      </c>
      <c r="J5663" s="315"/>
      <c r="K5663" s="315">
        <v>4543</v>
      </c>
      <c r="L5663" s="315" t="s">
        <v>2981</v>
      </c>
      <c r="M5663" s="315" t="s">
        <v>1296</v>
      </c>
      <c r="N5663" s="315" t="s">
        <v>755</v>
      </c>
      <c r="O5663" s="315"/>
      <c r="P5663" s="315"/>
      <c r="Q5663" s="315"/>
    </row>
    <row r="5664" spans="1:17">
      <c r="A5664" s="315" t="s">
        <v>755</v>
      </c>
      <c r="B5664" s="315" t="s">
        <v>2095</v>
      </c>
      <c r="C5664" s="315" t="s">
        <v>2098</v>
      </c>
      <c r="D5664" s="316">
        <v>9.1</v>
      </c>
      <c r="E5664" s="317">
        <v>9692</v>
      </c>
      <c r="F5664" s="317">
        <v>7269</v>
      </c>
      <c r="G5664" s="318">
        <v>39570</v>
      </c>
      <c r="H5664" s="318">
        <v>39384</v>
      </c>
      <c r="I5664" s="318">
        <v>48549</v>
      </c>
      <c r="J5664" s="315"/>
      <c r="K5664" s="315">
        <v>1744</v>
      </c>
      <c r="L5664" s="315" t="s">
        <v>2893</v>
      </c>
      <c r="M5664" s="315" t="s">
        <v>761</v>
      </c>
      <c r="N5664" s="315" t="s">
        <v>755</v>
      </c>
      <c r="O5664" s="315"/>
      <c r="P5664" s="315"/>
      <c r="Q5664" s="315"/>
    </row>
    <row r="5665" spans="1:17">
      <c r="A5665" s="315" t="s">
        <v>755</v>
      </c>
      <c r="B5665" s="315" t="s">
        <v>2095</v>
      </c>
      <c r="C5665" s="315" t="s">
        <v>2098</v>
      </c>
      <c r="D5665" s="316">
        <v>9.1</v>
      </c>
      <c r="E5665" s="317">
        <v>11666</v>
      </c>
      <c r="F5665" s="317">
        <v>8749.5</v>
      </c>
      <c r="G5665" s="318">
        <v>39569</v>
      </c>
      <c r="H5665" s="318">
        <v>39438</v>
      </c>
      <c r="I5665" s="318">
        <v>48579</v>
      </c>
      <c r="J5665" s="315"/>
      <c r="K5665" s="315">
        <v>1728</v>
      </c>
      <c r="L5665" s="315" t="s">
        <v>2394</v>
      </c>
      <c r="M5665" s="315" t="s">
        <v>761</v>
      </c>
      <c r="N5665" s="315" t="s">
        <v>755</v>
      </c>
      <c r="O5665" s="315"/>
      <c r="P5665" s="315"/>
      <c r="Q5665" s="315"/>
    </row>
    <row r="5666" spans="1:17">
      <c r="A5666" s="315" t="s">
        <v>750</v>
      </c>
      <c r="B5666" s="315" t="s">
        <v>2095</v>
      </c>
      <c r="C5666" s="315" t="s">
        <v>2096</v>
      </c>
      <c r="D5666" s="316">
        <v>9.1</v>
      </c>
      <c r="E5666" s="317">
        <v>8578</v>
      </c>
      <c r="F5666" s="317">
        <v>7148.33</v>
      </c>
      <c r="G5666" s="318">
        <v>39571</v>
      </c>
      <c r="H5666" s="318">
        <v>39350</v>
      </c>
      <c r="I5666" s="318">
        <v>48579</v>
      </c>
      <c r="J5666" s="315"/>
      <c r="K5666" s="315">
        <v>9426</v>
      </c>
      <c r="L5666" s="315" t="s">
        <v>2589</v>
      </c>
      <c r="M5666" s="315" t="s">
        <v>781</v>
      </c>
      <c r="N5666" s="315" t="s">
        <v>750</v>
      </c>
      <c r="O5666" s="315"/>
      <c r="P5666" s="315"/>
      <c r="Q5666" s="315"/>
    </row>
    <row r="5667" spans="1:17">
      <c r="A5667" s="315" t="s">
        <v>755</v>
      </c>
      <c r="B5667" s="315" t="s">
        <v>2095</v>
      </c>
      <c r="C5667" s="315" t="s">
        <v>2098</v>
      </c>
      <c r="D5667" s="316">
        <v>9.1</v>
      </c>
      <c r="E5667" s="317">
        <v>9332</v>
      </c>
      <c r="F5667" s="317">
        <v>5235.2600000000011</v>
      </c>
      <c r="G5667" s="318">
        <v>39587</v>
      </c>
      <c r="H5667" s="318">
        <v>38866</v>
      </c>
      <c r="I5667" s="318">
        <v>48213</v>
      </c>
      <c r="J5667" s="315"/>
      <c r="K5667" s="315">
        <v>7320</v>
      </c>
      <c r="L5667" s="315" t="s">
        <v>1236</v>
      </c>
      <c r="M5667" s="315" t="s">
        <v>770</v>
      </c>
      <c r="N5667" s="315" t="s">
        <v>755</v>
      </c>
      <c r="O5667" s="315"/>
      <c r="P5667" s="315"/>
      <c r="Q5667" s="315"/>
    </row>
    <row r="5668" spans="1:17">
      <c r="A5668" s="315" t="s">
        <v>755</v>
      </c>
      <c r="B5668" s="315" t="s">
        <v>2095</v>
      </c>
      <c r="C5668" s="315" t="s">
        <v>2096</v>
      </c>
      <c r="D5668" s="316">
        <v>9.1</v>
      </c>
      <c r="E5668" s="317">
        <v>11561</v>
      </c>
      <c r="F5668" s="317">
        <v>10404.9</v>
      </c>
      <c r="G5668" s="318">
        <v>39651</v>
      </c>
      <c r="H5668" s="318">
        <v>40015</v>
      </c>
      <c r="I5668" s="318">
        <v>49309</v>
      </c>
      <c r="J5668" s="315"/>
      <c r="K5668" s="315">
        <v>1971</v>
      </c>
      <c r="L5668" s="315" t="s">
        <v>2099</v>
      </c>
      <c r="M5668" s="315" t="s">
        <v>754</v>
      </c>
      <c r="N5668" s="315" t="s">
        <v>755</v>
      </c>
      <c r="O5668" s="315"/>
      <c r="P5668" s="315"/>
      <c r="Q5668" s="315"/>
    </row>
    <row r="5669" spans="1:17">
      <c r="A5669" s="315" t="s">
        <v>755</v>
      </c>
      <c r="B5669" s="315" t="s">
        <v>2095</v>
      </c>
      <c r="C5669" s="315" t="s">
        <v>2098</v>
      </c>
      <c r="D5669" s="316">
        <v>9.1</v>
      </c>
      <c r="E5669" s="317">
        <v>10170</v>
      </c>
      <c r="F5669" s="317">
        <v>4820.58</v>
      </c>
      <c r="G5669" s="318">
        <v>39652</v>
      </c>
      <c r="H5669" s="318">
        <v>40154</v>
      </c>
      <c r="I5669" s="318">
        <v>49309</v>
      </c>
      <c r="J5669" s="315"/>
      <c r="K5669" s="315">
        <v>3257</v>
      </c>
      <c r="L5669" s="315" t="s">
        <v>3062</v>
      </c>
      <c r="M5669" s="315" t="s">
        <v>764</v>
      </c>
      <c r="N5669" s="315" t="s">
        <v>755</v>
      </c>
      <c r="O5669" s="315"/>
      <c r="P5669" s="315"/>
      <c r="Q5669" s="315"/>
    </row>
    <row r="5670" spans="1:17">
      <c r="A5670" s="315" t="s">
        <v>755</v>
      </c>
      <c r="B5670" s="315" t="s">
        <v>2095</v>
      </c>
      <c r="C5670" s="315" t="s">
        <v>2098</v>
      </c>
      <c r="D5670" s="316">
        <v>9.1</v>
      </c>
      <c r="E5670" s="317">
        <v>9129</v>
      </c>
      <c r="F5670" s="317">
        <v>5614.35</v>
      </c>
      <c r="G5670" s="318">
        <v>39716</v>
      </c>
      <c r="H5670" s="318">
        <v>40361</v>
      </c>
      <c r="I5670" s="318">
        <v>49674</v>
      </c>
      <c r="J5670" s="315"/>
      <c r="K5670" s="315">
        <v>3302</v>
      </c>
      <c r="L5670" s="315" t="s">
        <v>2808</v>
      </c>
      <c r="M5670" s="315" t="s">
        <v>764</v>
      </c>
      <c r="N5670" s="315" t="s">
        <v>755</v>
      </c>
      <c r="O5670" s="315"/>
      <c r="P5670" s="315"/>
      <c r="Q5670" s="315"/>
    </row>
    <row r="5671" spans="1:17">
      <c r="A5671" s="315" t="s">
        <v>750</v>
      </c>
      <c r="B5671" s="315" t="s">
        <v>2095</v>
      </c>
      <c r="C5671" s="315" t="s">
        <v>2098</v>
      </c>
      <c r="D5671" s="316">
        <v>9.1</v>
      </c>
      <c r="E5671" s="317">
        <v>9180</v>
      </c>
      <c r="F5671" s="317">
        <v>6885</v>
      </c>
      <c r="G5671" s="318">
        <v>39798</v>
      </c>
      <c r="H5671" s="318">
        <v>40001</v>
      </c>
      <c r="I5671" s="318">
        <v>49309</v>
      </c>
      <c r="J5671" s="315"/>
      <c r="K5671" s="315">
        <v>3232</v>
      </c>
      <c r="L5671" s="315" t="s">
        <v>3128</v>
      </c>
      <c r="M5671" s="315" t="s">
        <v>764</v>
      </c>
      <c r="N5671" s="315" t="s">
        <v>750</v>
      </c>
      <c r="O5671" s="315"/>
      <c r="P5671" s="315"/>
      <c r="Q5671" s="315"/>
    </row>
    <row r="5672" spans="1:17">
      <c r="A5672" s="315" t="s">
        <v>755</v>
      </c>
      <c r="B5672" s="315" t="s">
        <v>2095</v>
      </c>
      <c r="C5672" s="315" t="s">
        <v>2098</v>
      </c>
      <c r="D5672" s="316">
        <v>9.1</v>
      </c>
      <c r="E5672" s="317">
        <v>9171</v>
      </c>
      <c r="F5672" s="317">
        <v>4943.17</v>
      </c>
      <c r="G5672" s="318">
        <v>39812</v>
      </c>
      <c r="H5672" s="318">
        <v>40303</v>
      </c>
      <c r="I5672" s="318">
        <v>49674</v>
      </c>
      <c r="J5672" s="315"/>
      <c r="K5672" s="315">
        <v>3317</v>
      </c>
      <c r="L5672" s="315" t="s">
        <v>3589</v>
      </c>
      <c r="M5672" s="315" t="s">
        <v>764</v>
      </c>
      <c r="N5672" s="315" t="s">
        <v>755</v>
      </c>
      <c r="O5672" s="315"/>
      <c r="P5672" s="315"/>
      <c r="Q5672" s="315"/>
    </row>
    <row r="5673" spans="1:17">
      <c r="A5673" s="315" t="s">
        <v>755</v>
      </c>
      <c r="B5673" s="315" t="s">
        <v>2095</v>
      </c>
      <c r="C5673" s="315" t="s">
        <v>2096</v>
      </c>
      <c r="D5673" s="316">
        <v>9.1</v>
      </c>
      <c r="E5673" s="317">
        <v>10355</v>
      </c>
      <c r="F5673" s="317">
        <v>6440.8099999999995</v>
      </c>
      <c r="G5673" s="318">
        <v>39917</v>
      </c>
      <c r="H5673" s="318">
        <v>39995</v>
      </c>
      <c r="I5673" s="318">
        <v>49309</v>
      </c>
      <c r="J5673" s="315"/>
      <c r="K5673" s="315">
        <v>6434</v>
      </c>
      <c r="L5673" s="315" t="s">
        <v>3995</v>
      </c>
      <c r="M5673" s="315" t="s">
        <v>1388</v>
      </c>
      <c r="N5673" s="315" t="s">
        <v>755</v>
      </c>
      <c r="O5673" s="315"/>
      <c r="P5673" s="315"/>
      <c r="Q5673" s="315"/>
    </row>
    <row r="5674" spans="1:17">
      <c r="A5674" s="315" t="s">
        <v>755</v>
      </c>
      <c r="B5674" s="315" t="s">
        <v>2095</v>
      </c>
      <c r="C5674" s="315" t="s">
        <v>2098</v>
      </c>
      <c r="D5674" s="316">
        <v>9.1</v>
      </c>
      <c r="E5674" s="317">
        <v>4197</v>
      </c>
      <c r="F5674" s="317">
        <v>1240.2900000000002</v>
      </c>
      <c r="G5674" s="318">
        <v>39952</v>
      </c>
      <c r="H5674" s="318">
        <v>41219</v>
      </c>
      <c r="I5674" s="318">
        <v>50405</v>
      </c>
      <c r="J5674" s="315"/>
      <c r="K5674" s="315">
        <v>2054</v>
      </c>
      <c r="L5674" s="315" t="s">
        <v>3115</v>
      </c>
      <c r="M5674" s="315" t="s">
        <v>758</v>
      </c>
      <c r="N5674" s="315" t="s">
        <v>755</v>
      </c>
      <c r="O5674" s="315"/>
      <c r="P5674" s="315"/>
      <c r="Q5674" s="315"/>
    </row>
    <row r="5675" spans="1:17">
      <c r="A5675" s="315" t="s">
        <v>755</v>
      </c>
      <c r="B5675" s="315" t="s">
        <v>2095</v>
      </c>
      <c r="C5675" s="315" t="s">
        <v>2098</v>
      </c>
      <c r="D5675" s="316">
        <v>9.1</v>
      </c>
      <c r="E5675" s="317">
        <v>7479</v>
      </c>
      <c r="F5675" s="317">
        <v>2984.12</v>
      </c>
      <c r="G5675" s="318">
        <v>39981</v>
      </c>
      <c r="H5675" s="318">
        <v>41031</v>
      </c>
      <c r="I5675" s="318">
        <v>50405</v>
      </c>
      <c r="J5675" s="315"/>
      <c r="K5675" s="315">
        <v>2505</v>
      </c>
      <c r="L5675" s="315" t="s">
        <v>1577</v>
      </c>
      <c r="M5675" s="315" t="s">
        <v>764</v>
      </c>
      <c r="N5675" s="315" t="s">
        <v>755</v>
      </c>
      <c r="O5675" s="315"/>
      <c r="P5675" s="315"/>
      <c r="Q5675" s="315"/>
    </row>
    <row r="5676" spans="1:17">
      <c r="A5676" s="315" t="s">
        <v>755</v>
      </c>
      <c r="B5676" s="315" t="s">
        <v>2095</v>
      </c>
      <c r="C5676" s="315" t="s">
        <v>2098</v>
      </c>
      <c r="D5676" s="316">
        <v>9.1</v>
      </c>
      <c r="E5676" s="317">
        <v>5584</v>
      </c>
      <c r="F5676" s="317">
        <v>3316.8999999999996</v>
      </c>
      <c r="G5676" s="318">
        <v>40044</v>
      </c>
      <c r="H5676" s="318">
        <v>39335</v>
      </c>
      <c r="I5676" s="318">
        <v>48579</v>
      </c>
      <c r="J5676" s="315"/>
      <c r="K5676" s="315">
        <v>5012</v>
      </c>
      <c r="L5676" s="315" t="s">
        <v>3748</v>
      </c>
      <c r="M5676" s="315" t="s">
        <v>1296</v>
      </c>
      <c r="N5676" s="315" t="s">
        <v>755</v>
      </c>
      <c r="O5676" s="315"/>
      <c r="P5676" s="315"/>
      <c r="Q5676" s="315"/>
    </row>
    <row r="5677" spans="1:17">
      <c r="A5677" s="315" t="s">
        <v>755</v>
      </c>
      <c r="B5677" s="315" t="s">
        <v>2095</v>
      </c>
      <c r="C5677" s="315" t="s">
        <v>2098</v>
      </c>
      <c r="D5677" s="316">
        <v>9.1</v>
      </c>
      <c r="E5677" s="317">
        <v>9070</v>
      </c>
      <c r="F5677" s="317">
        <v>6802.5</v>
      </c>
      <c r="G5677" s="318">
        <v>40089</v>
      </c>
      <c r="H5677" s="318">
        <v>40162</v>
      </c>
      <c r="I5677" s="318">
        <v>49309</v>
      </c>
      <c r="J5677" s="315"/>
      <c r="K5677" s="315">
        <v>9107</v>
      </c>
      <c r="L5677" s="315" t="s">
        <v>3718</v>
      </c>
      <c r="M5677" s="315" t="s">
        <v>781</v>
      </c>
      <c r="N5677" s="315" t="s">
        <v>755</v>
      </c>
      <c r="O5677" s="315"/>
      <c r="P5677" s="315"/>
      <c r="Q5677" s="315"/>
    </row>
    <row r="5678" spans="1:17">
      <c r="A5678" s="315" t="s">
        <v>755</v>
      </c>
      <c r="B5678" s="315" t="s">
        <v>2095</v>
      </c>
      <c r="C5678" s="315" t="s">
        <v>2096</v>
      </c>
      <c r="D5678" s="316">
        <v>9.1</v>
      </c>
      <c r="E5678" s="317">
        <v>9328</v>
      </c>
      <c r="F5678" s="317">
        <v>6884.06</v>
      </c>
      <c r="G5678" s="318">
        <v>40114</v>
      </c>
      <c r="H5678" s="318">
        <v>40359</v>
      </c>
      <c r="I5678" s="318">
        <v>49674</v>
      </c>
      <c r="J5678" s="315"/>
      <c r="K5678" s="315">
        <v>3800</v>
      </c>
      <c r="L5678" s="315" t="s">
        <v>2572</v>
      </c>
      <c r="M5678" s="315" t="s">
        <v>764</v>
      </c>
      <c r="N5678" s="315" t="s">
        <v>755</v>
      </c>
      <c r="O5678" s="315"/>
      <c r="P5678" s="315"/>
      <c r="Q5678" s="315"/>
    </row>
    <row r="5679" spans="1:17">
      <c r="A5679" s="315" t="s">
        <v>755</v>
      </c>
      <c r="B5679" s="315" t="s">
        <v>2095</v>
      </c>
      <c r="C5679" s="315" t="s">
        <v>2098</v>
      </c>
      <c r="D5679" s="316">
        <v>9.1</v>
      </c>
      <c r="E5679" s="317">
        <v>10357.620000000003</v>
      </c>
      <c r="F5679" s="317">
        <v>3438.7299999999996</v>
      </c>
      <c r="G5679" s="318">
        <v>40161</v>
      </c>
      <c r="H5679" s="318">
        <v>41638</v>
      </c>
      <c r="I5679" s="318">
        <v>50770</v>
      </c>
      <c r="J5679" s="315"/>
      <c r="K5679" s="315">
        <v>6027</v>
      </c>
      <c r="L5679" s="315" t="s">
        <v>3996</v>
      </c>
      <c r="M5679" s="315" t="s">
        <v>788</v>
      </c>
      <c r="N5679" s="315" t="s">
        <v>755</v>
      </c>
      <c r="O5679" s="315"/>
      <c r="P5679" s="315"/>
      <c r="Q5679" s="315"/>
    </row>
    <row r="5680" spans="1:17">
      <c r="A5680" s="315" t="s">
        <v>755</v>
      </c>
      <c r="B5680" s="315" t="s">
        <v>2095</v>
      </c>
      <c r="C5680" s="315" t="s">
        <v>2098</v>
      </c>
      <c r="D5680" s="316">
        <v>9.1</v>
      </c>
      <c r="E5680" s="317">
        <v>9306</v>
      </c>
      <c r="F5680" s="317">
        <v>5723.2100000000009</v>
      </c>
      <c r="G5680" s="318">
        <v>40369</v>
      </c>
      <c r="H5680" s="318">
        <v>40528</v>
      </c>
      <c r="I5680" s="318">
        <v>49674</v>
      </c>
      <c r="J5680" s="315"/>
      <c r="K5680" s="315">
        <v>8360</v>
      </c>
      <c r="L5680" s="315" t="s">
        <v>3390</v>
      </c>
      <c r="M5680" s="315" t="s">
        <v>792</v>
      </c>
      <c r="N5680" s="315" t="s">
        <v>755</v>
      </c>
      <c r="O5680" s="315"/>
      <c r="P5680" s="315"/>
      <c r="Q5680" s="315"/>
    </row>
    <row r="5681" spans="1:17">
      <c r="A5681" s="315" t="s">
        <v>750</v>
      </c>
      <c r="B5681" s="315" t="s">
        <v>2095</v>
      </c>
      <c r="C5681" s="315" t="s">
        <v>2098</v>
      </c>
      <c r="D5681" s="316">
        <v>9.1</v>
      </c>
      <c r="E5681" s="317">
        <v>8180</v>
      </c>
      <c r="F5681" s="317">
        <v>4658.0599999999995</v>
      </c>
      <c r="G5681" s="318">
        <v>40381</v>
      </c>
      <c r="H5681" s="318">
        <v>40442</v>
      </c>
      <c r="I5681" s="318">
        <v>49674</v>
      </c>
      <c r="J5681" s="315"/>
      <c r="K5681" s="315">
        <v>8630</v>
      </c>
      <c r="L5681" s="315" t="s">
        <v>1044</v>
      </c>
      <c r="M5681" s="315" t="s">
        <v>784</v>
      </c>
      <c r="N5681" s="315" t="s">
        <v>750</v>
      </c>
      <c r="O5681" s="315"/>
      <c r="P5681" s="315"/>
      <c r="Q5681" s="315"/>
    </row>
    <row r="5682" spans="1:17">
      <c r="A5682" s="315" t="s">
        <v>755</v>
      </c>
      <c r="B5682" s="315" t="s">
        <v>2095</v>
      </c>
      <c r="C5682" s="315" t="s">
        <v>2098</v>
      </c>
      <c r="D5682" s="316">
        <v>9.1</v>
      </c>
      <c r="E5682" s="317">
        <v>6052.77</v>
      </c>
      <c r="F5682" s="317">
        <v>2821.6000000000004</v>
      </c>
      <c r="G5682" s="318">
        <v>40421</v>
      </c>
      <c r="H5682" s="318">
        <v>40588</v>
      </c>
      <c r="I5682" s="318">
        <v>50040</v>
      </c>
      <c r="J5682" s="315"/>
      <c r="K5682" s="315">
        <v>4528</v>
      </c>
      <c r="L5682" s="315" t="s">
        <v>2080</v>
      </c>
      <c r="M5682" s="315" t="s">
        <v>1296</v>
      </c>
      <c r="N5682" s="315" t="s">
        <v>755</v>
      </c>
      <c r="O5682" s="315"/>
      <c r="P5682" s="315"/>
      <c r="Q5682" s="315"/>
    </row>
    <row r="5683" spans="1:17">
      <c r="A5683" s="315" t="s">
        <v>755</v>
      </c>
      <c r="B5683" s="315" t="s">
        <v>2095</v>
      </c>
      <c r="C5683" s="315" t="s">
        <v>2096</v>
      </c>
      <c r="D5683" s="316">
        <v>9.1</v>
      </c>
      <c r="E5683" s="317">
        <v>9332</v>
      </c>
      <c r="F5683" s="317">
        <v>5524.55</v>
      </c>
      <c r="G5683" s="318">
        <v>40520</v>
      </c>
      <c r="H5683" s="318">
        <v>40625</v>
      </c>
      <c r="I5683" s="318">
        <v>50040</v>
      </c>
      <c r="J5683" s="315"/>
      <c r="K5683" s="315">
        <v>3132</v>
      </c>
      <c r="L5683" s="315" t="s">
        <v>3224</v>
      </c>
      <c r="M5683" s="315" t="s">
        <v>764</v>
      </c>
      <c r="N5683" s="315" t="s">
        <v>755</v>
      </c>
      <c r="O5683" s="315"/>
      <c r="P5683" s="315"/>
      <c r="Q5683" s="315"/>
    </row>
    <row r="5684" spans="1:17">
      <c r="A5684" s="315" t="s">
        <v>755</v>
      </c>
      <c r="B5684" s="315" t="s">
        <v>2095</v>
      </c>
      <c r="C5684" s="315" t="s">
        <v>2098</v>
      </c>
      <c r="D5684" s="316">
        <v>9.1</v>
      </c>
      <c r="E5684" s="317">
        <v>9917</v>
      </c>
      <c r="F5684" s="317">
        <v>4789.91</v>
      </c>
      <c r="G5684" s="318">
        <v>40516</v>
      </c>
      <c r="H5684" s="318">
        <v>40599</v>
      </c>
      <c r="I5684" s="318">
        <v>50040</v>
      </c>
      <c r="J5684" s="315"/>
      <c r="K5684" s="315">
        <v>2575</v>
      </c>
      <c r="L5684" s="315" t="s">
        <v>838</v>
      </c>
      <c r="M5684" s="315" t="s">
        <v>764</v>
      </c>
      <c r="N5684" s="315" t="s">
        <v>755</v>
      </c>
      <c r="O5684" s="315"/>
      <c r="P5684" s="315"/>
      <c r="Q5684" s="315"/>
    </row>
    <row r="5685" spans="1:17">
      <c r="A5685" s="315" t="s">
        <v>755</v>
      </c>
      <c r="B5685" s="315" t="s">
        <v>2095</v>
      </c>
      <c r="C5685" s="315" t="s">
        <v>2098</v>
      </c>
      <c r="D5685" s="316">
        <v>9.1</v>
      </c>
      <c r="E5685" s="317">
        <v>9609.7200000000012</v>
      </c>
      <c r="F5685" s="317">
        <v>4641.4799999999996</v>
      </c>
      <c r="G5685" s="318">
        <v>40598</v>
      </c>
      <c r="H5685" s="318">
        <v>40640</v>
      </c>
      <c r="I5685" s="318">
        <v>50040</v>
      </c>
      <c r="J5685" s="315"/>
      <c r="K5685" s="315">
        <v>4118</v>
      </c>
      <c r="L5685" s="315" t="s">
        <v>2395</v>
      </c>
      <c r="M5685" s="315" t="s">
        <v>1296</v>
      </c>
      <c r="N5685" s="315" t="s">
        <v>755</v>
      </c>
      <c r="O5685" s="315"/>
      <c r="P5685" s="315"/>
      <c r="Q5685" s="315"/>
    </row>
    <row r="5686" spans="1:17">
      <c r="A5686" s="315" t="s">
        <v>755</v>
      </c>
      <c r="B5686" s="315" t="s">
        <v>2095</v>
      </c>
      <c r="C5686" s="315" t="s">
        <v>2098</v>
      </c>
      <c r="D5686" s="316">
        <v>9.1</v>
      </c>
      <c r="E5686" s="317">
        <v>12696</v>
      </c>
      <c r="F5686" s="317">
        <v>6132.17</v>
      </c>
      <c r="G5686" s="318">
        <v>40620</v>
      </c>
      <c r="H5686" s="318">
        <v>40864</v>
      </c>
      <c r="I5686" s="318">
        <v>50040</v>
      </c>
      <c r="J5686" s="315"/>
      <c r="K5686" s="315">
        <v>3946</v>
      </c>
      <c r="L5686" s="315" t="s">
        <v>3670</v>
      </c>
      <c r="M5686" s="315" t="s">
        <v>754</v>
      </c>
      <c r="N5686" s="315" t="s">
        <v>755</v>
      </c>
      <c r="O5686" s="315"/>
      <c r="P5686" s="315"/>
      <c r="Q5686" s="315"/>
    </row>
    <row r="5687" spans="1:17">
      <c r="A5687" s="315" t="s">
        <v>750</v>
      </c>
      <c r="B5687" s="315" t="s">
        <v>2095</v>
      </c>
      <c r="C5687" s="315" t="s">
        <v>2098</v>
      </c>
      <c r="D5687" s="316">
        <v>9.1</v>
      </c>
      <c r="E5687" s="317">
        <v>8511.84</v>
      </c>
      <c r="F5687" s="317">
        <v>3806.6800000000003</v>
      </c>
      <c r="G5687" s="318">
        <v>40647</v>
      </c>
      <c r="H5687" s="318">
        <v>40641</v>
      </c>
      <c r="I5687" s="318">
        <v>50040</v>
      </c>
      <c r="J5687" s="315"/>
      <c r="K5687" s="315">
        <v>4562</v>
      </c>
      <c r="L5687" s="315" t="s">
        <v>2528</v>
      </c>
      <c r="M5687" s="315" t="s">
        <v>1296</v>
      </c>
      <c r="N5687" s="315" t="s">
        <v>750</v>
      </c>
      <c r="O5687" s="315"/>
      <c r="P5687" s="315"/>
      <c r="Q5687" s="315"/>
    </row>
    <row r="5688" spans="1:17">
      <c r="A5688" s="315" t="s">
        <v>755</v>
      </c>
      <c r="B5688" s="315" t="s">
        <v>2095</v>
      </c>
      <c r="C5688" s="315" t="s">
        <v>2098</v>
      </c>
      <c r="D5688" s="316">
        <v>9.1</v>
      </c>
      <c r="E5688" s="317">
        <v>8281.67</v>
      </c>
      <c r="F5688" s="317">
        <v>4000.0599999999995</v>
      </c>
      <c r="G5688" s="318">
        <v>40688</v>
      </c>
      <c r="H5688" s="318">
        <v>40715</v>
      </c>
      <c r="I5688" s="318">
        <v>50040</v>
      </c>
      <c r="J5688" s="315"/>
      <c r="K5688" s="315">
        <v>8880</v>
      </c>
      <c r="L5688" s="315" t="s">
        <v>2400</v>
      </c>
      <c r="M5688" s="315" t="s">
        <v>770</v>
      </c>
      <c r="N5688" s="315" t="s">
        <v>755</v>
      </c>
      <c r="O5688" s="315"/>
      <c r="P5688" s="315"/>
      <c r="Q5688" s="315"/>
    </row>
    <row r="5689" spans="1:17">
      <c r="A5689" s="315" t="s">
        <v>755</v>
      </c>
      <c r="B5689" s="315" t="s">
        <v>2095</v>
      </c>
      <c r="C5689" s="315" t="s">
        <v>2098</v>
      </c>
      <c r="D5689" s="316">
        <v>9.1</v>
      </c>
      <c r="E5689" s="317">
        <v>4024</v>
      </c>
      <c r="F5689" s="317">
        <v>1786.66</v>
      </c>
      <c r="G5689" s="318">
        <v>40814</v>
      </c>
      <c r="H5689" s="318">
        <v>40968</v>
      </c>
      <c r="I5689" s="318">
        <v>50405</v>
      </c>
      <c r="J5689" s="315"/>
      <c r="K5689" s="315">
        <v>5626</v>
      </c>
      <c r="L5689" s="315" t="s">
        <v>3997</v>
      </c>
      <c r="M5689" s="315" t="s">
        <v>776</v>
      </c>
      <c r="N5689" s="315" t="s">
        <v>755</v>
      </c>
      <c r="O5689" s="315"/>
      <c r="P5689" s="315"/>
      <c r="Q5689" s="315"/>
    </row>
    <row r="5690" spans="1:17">
      <c r="A5690" s="315" t="s">
        <v>755</v>
      </c>
      <c r="B5690" s="315" t="s">
        <v>2095</v>
      </c>
      <c r="C5690" s="315" t="s">
        <v>2098</v>
      </c>
      <c r="D5690" s="316">
        <v>9.1</v>
      </c>
      <c r="E5690" s="317">
        <v>4554</v>
      </c>
      <c r="F5690" s="317">
        <v>1817.05</v>
      </c>
      <c r="G5690" s="318">
        <v>40837</v>
      </c>
      <c r="H5690" s="318">
        <v>41067</v>
      </c>
      <c r="I5690" s="318">
        <v>50405</v>
      </c>
      <c r="J5690" s="315"/>
      <c r="K5690" s="315">
        <v>1090</v>
      </c>
      <c r="L5690" s="315" t="s">
        <v>3998</v>
      </c>
      <c r="M5690" s="315" t="s">
        <v>766</v>
      </c>
      <c r="N5690" s="315" t="s">
        <v>755</v>
      </c>
      <c r="O5690" s="315"/>
      <c r="P5690" s="315"/>
      <c r="Q5690" s="315"/>
    </row>
    <row r="5691" spans="1:17">
      <c r="A5691" s="315" t="s">
        <v>755</v>
      </c>
      <c r="B5691" s="315" t="s">
        <v>2095</v>
      </c>
      <c r="C5691" s="315" t="s">
        <v>2096</v>
      </c>
      <c r="D5691" s="316">
        <v>9.1199999999999992</v>
      </c>
      <c r="E5691" s="317">
        <v>9218</v>
      </c>
      <c r="F5691" s="317">
        <v>5457.0599999999995</v>
      </c>
      <c r="G5691" s="318">
        <v>40534</v>
      </c>
      <c r="H5691" s="318">
        <v>40752</v>
      </c>
      <c r="I5691" s="318">
        <v>50040</v>
      </c>
      <c r="J5691" s="315"/>
      <c r="K5691" s="315">
        <v>1141</v>
      </c>
      <c r="L5691" s="315" t="s">
        <v>3999</v>
      </c>
      <c r="M5691" s="315" t="s">
        <v>766</v>
      </c>
      <c r="N5691" s="315" t="s">
        <v>755</v>
      </c>
      <c r="O5691" s="315"/>
      <c r="P5691" s="315"/>
      <c r="Q5691" s="315"/>
    </row>
    <row r="5692" spans="1:17">
      <c r="A5692" s="315" t="s">
        <v>755</v>
      </c>
      <c r="B5692" s="315" t="s">
        <v>2095</v>
      </c>
      <c r="C5692" s="315" t="s">
        <v>2096</v>
      </c>
      <c r="D5692" s="316">
        <v>9.1199999999999992</v>
      </c>
      <c r="E5692" s="317">
        <v>8893</v>
      </c>
      <c r="F5692" s="317">
        <v>5264.66</v>
      </c>
      <c r="G5692" s="318">
        <v>40690</v>
      </c>
      <c r="H5692" s="318">
        <v>40785</v>
      </c>
      <c r="I5692" s="318">
        <v>50040</v>
      </c>
      <c r="J5692" s="315"/>
      <c r="K5692" s="315">
        <v>6045</v>
      </c>
      <c r="L5692" s="315" t="s">
        <v>2922</v>
      </c>
      <c r="M5692" s="315" t="s">
        <v>788</v>
      </c>
      <c r="N5692" s="315" t="s">
        <v>755</v>
      </c>
      <c r="O5692" s="315"/>
      <c r="P5692" s="315"/>
      <c r="Q5692" s="315"/>
    </row>
    <row r="5693" spans="1:17">
      <c r="A5693" s="315" t="s">
        <v>755</v>
      </c>
      <c r="B5693" s="315" t="s">
        <v>2095</v>
      </c>
      <c r="C5693" s="315" t="s">
        <v>2096</v>
      </c>
      <c r="D5693" s="316">
        <v>9.1199999999999992</v>
      </c>
      <c r="E5693" s="317">
        <v>10071</v>
      </c>
      <c r="F5693" s="317">
        <v>4914.6400000000003</v>
      </c>
      <c r="G5693" s="318">
        <v>40714</v>
      </c>
      <c r="H5693" s="318">
        <v>41029</v>
      </c>
      <c r="I5693" s="318">
        <v>50405</v>
      </c>
      <c r="J5693" s="315"/>
      <c r="K5693" s="315">
        <v>4416</v>
      </c>
      <c r="L5693" s="315" t="s">
        <v>2420</v>
      </c>
      <c r="M5693" s="315" t="s">
        <v>1484</v>
      </c>
      <c r="N5693" s="315" t="s">
        <v>755</v>
      </c>
      <c r="O5693" s="315"/>
      <c r="P5693" s="315"/>
      <c r="Q5693" s="315"/>
    </row>
    <row r="5694" spans="1:17">
      <c r="A5694" s="315" t="s">
        <v>755</v>
      </c>
      <c r="B5694" s="315" t="s">
        <v>2095</v>
      </c>
      <c r="C5694" s="315" t="s">
        <v>2098</v>
      </c>
      <c r="D5694" s="316">
        <v>9.1199999999999992</v>
      </c>
      <c r="E5694" s="317">
        <v>9379</v>
      </c>
      <c r="F5694" s="317">
        <v>4530.0600000000004</v>
      </c>
      <c r="G5694" s="318">
        <v>40723</v>
      </c>
      <c r="H5694" s="318">
        <v>40843</v>
      </c>
      <c r="I5694" s="318">
        <v>50040</v>
      </c>
      <c r="J5694" s="315"/>
      <c r="K5694" s="315">
        <v>3671</v>
      </c>
      <c r="L5694" s="315" t="s">
        <v>4000</v>
      </c>
      <c r="M5694" s="315" t="s">
        <v>764</v>
      </c>
      <c r="N5694" s="315" t="s">
        <v>755</v>
      </c>
      <c r="O5694" s="315"/>
      <c r="P5694" s="315"/>
      <c r="Q5694" s="315"/>
    </row>
    <row r="5695" spans="1:17">
      <c r="A5695" s="315" t="s">
        <v>755</v>
      </c>
      <c r="B5695" s="315" t="s">
        <v>2095</v>
      </c>
      <c r="C5695" s="315" t="s">
        <v>2098</v>
      </c>
      <c r="D5695" s="316">
        <v>9.1199999999999992</v>
      </c>
      <c r="E5695" s="317">
        <v>4549</v>
      </c>
      <c r="F5695" s="317">
        <v>2197.17</v>
      </c>
      <c r="G5695" s="318">
        <v>40849</v>
      </c>
      <c r="H5695" s="318">
        <v>40898</v>
      </c>
      <c r="I5695" s="318">
        <v>50040</v>
      </c>
      <c r="J5695" s="315"/>
      <c r="K5695" s="315">
        <v>3303</v>
      </c>
      <c r="L5695" s="315" t="s">
        <v>2441</v>
      </c>
      <c r="M5695" s="315" t="s">
        <v>764</v>
      </c>
      <c r="N5695" s="315" t="s">
        <v>755</v>
      </c>
      <c r="O5695" s="315"/>
      <c r="P5695" s="315"/>
      <c r="Q5695" s="315"/>
    </row>
    <row r="5696" spans="1:17">
      <c r="A5696" s="315" t="s">
        <v>755</v>
      </c>
      <c r="B5696" s="315" t="s">
        <v>2095</v>
      </c>
      <c r="C5696" s="315" t="s">
        <v>2098</v>
      </c>
      <c r="D5696" s="316">
        <v>9.1199999999999992</v>
      </c>
      <c r="E5696" s="317">
        <v>5968</v>
      </c>
      <c r="F5696" s="317">
        <v>2882.54</v>
      </c>
      <c r="G5696" s="318">
        <v>40735</v>
      </c>
      <c r="H5696" s="318">
        <v>40740</v>
      </c>
      <c r="I5696" s="318">
        <v>50040</v>
      </c>
      <c r="J5696" s="315"/>
      <c r="K5696" s="315">
        <v>3626</v>
      </c>
      <c r="L5696" s="315" t="s">
        <v>2635</v>
      </c>
      <c r="M5696" s="315" t="s">
        <v>764</v>
      </c>
      <c r="N5696" s="315" t="s">
        <v>755</v>
      </c>
      <c r="O5696" s="315"/>
      <c r="P5696" s="315"/>
      <c r="Q5696" s="315"/>
    </row>
    <row r="5697" spans="1:17">
      <c r="A5697" s="315" t="s">
        <v>755</v>
      </c>
      <c r="B5697" s="315" t="s">
        <v>2095</v>
      </c>
      <c r="C5697" s="315" t="s">
        <v>2098</v>
      </c>
      <c r="D5697" s="316">
        <v>9.1199999999999992</v>
      </c>
      <c r="E5697" s="317">
        <v>9380</v>
      </c>
      <c r="F5697" s="317">
        <v>4530.54</v>
      </c>
      <c r="G5697" s="318">
        <v>40750</v>
      </c>
      <c r="H5697" s="318">
        <v>40875</v>
      </c>
      <c r="I5697" s="318">
        <v>50040</v>
      </c>
      <c r="J5697" s="315"/>
      <c r="K5697" s="315">
        <v>8600</v>
      </c>
      <c r="L5697" s="315" t="s">
        <v>1806</v>
      </c>
      <c r="M5697" s="315" t="s">
        <v>784</v>
      </c>
      <c r="N5697" s="315" t="s">
        <v>755</v>
      </c>
      <c r="O5697" s="315"/>
      <c r="P5697" s="315"/>
      <c r="Q5697" s="315"/>
    </row>
    <row r="5698" spans="1:17">
      <c r="A5698" s="315" t="s">
        <v>755</v>
      </c>
      <c r="B5698" s="315" t="s">
        <v>2095</v>
      </c>
      <c r="C5698" s="315" t="s">
        <v>2098</v>
      </c>
      <c r="D5698" s="316">
        <v>9.1199999999999992</v>
      </c>
      <c r="E5698" s="317">
        <v>9669</v>
      </c>
      <c r="F5698" s="317">
        <v>4670.1299999999992</v>
      </c>
      <c r="G5698" s="318">
        <v>40718</v>
      </c>
      <c r="H5698" s="318">
        <v>40774</v>
      </c>
      <c r="I5698" s="318">
        <v>50040</v>
      </c>
      <c r="J5698" s="315"/>
      <c r="K5698" s="315">
        <v>1217</v>
      </c>
      <c r="L5698" s="315" t="s">
        <v>2855</v>
      </c>
      <c r="M5698" s="315" t="s">
        <v>1827</v>
      </c>
      <c r="N5698" s="315" t="s">
        <v>755</v>
      </c>
      <c r="O5698" s="315"/>
      <c r="P5698" s="315"/>
      <c r="Q5698" s="315"/>
    </row>
    <row r="5699" spans="1:17">
      <c r="A5699" s="315" t="s">
        <v>755</v>
      </c>
      <c r="B5699" s="315" t="s">
        <v>2095</v>
      </c>
      <c r="C5699" s="315" t="s">
        <v>2098</v>
      </c>
      <c r="D5699" s="316">
        <v>9.1199999999999992</v>
      </c>
      <c r="E5699" s="317">
        <v>7774</v>
      </c>
      <c r="F5699" s="317">
        <v>3754.84</v>
      </c>
      <c r="G5699" s="318">
        <v>40768</v>
      </c>
      <c r="H5699" s="318">
        <v>40893</v>
      </c>
      <c r="I5699" s="318">
        <v>50040</v>
      </c>
      <c r="J5699" s="315"/>
      <c r="K5699" s="315">
        <v>8304</v>
      </c>
      <c r="L5699" s="315" t="s">
        <v>2036</v>
      </c>
      <c r="M5699" s="315" t="s">
        <v>784</v>
      </c>
      <c r="N5699" s="315" t="s">
        <v>755</v>
      </c>
      <c r="O5699" s="315"/>
      <c r="P5699" s="315"/>
      <c r="Q5699" s="315"/>
    </row>
    <row r="5700" spans="1:17">
      <c r="A5700" s="315" t="s">
        <v>755</v>
      </c>
      <c r="B5700" s="315" t="s">
        <v>2095</v>
      </c>
      <c r="C5700" s="315" t="s">
        <v>2098</v>
      </c>
      <c r="D5700" s="316">
        <v>9.1199999999999992</v>
      </c>
      <c r="E5700" s="317">
        <v>8134.71</v>
      </c>
      <c r="F5700" s="317">
        <v>3929.07</v>
      </c>
      <c r="G5700" s="318">
        <v>40777</v>
      </c>
      <c r="H5700" s="318">
        <v>40897</v>
      </c>
      <c r="I5700" s="318">
        <v>50040</v>
      </c>
      <c r="J5700" s="315"/>
      <c r="K5700" s="315">
        <v>4563</v>
      </c>
      <c r="L5700" s="315" t="s">
        <v>2690</v>
      </c>
      <c r="M5700" s="315" t="s">
        <v>1296</v>
      </c>
      <c r="N5700" s="315" t="s">
        <v>755</v>
      </c>
      <c r="O5700" s="315"/>
      <c r="P5700" s="315"/>
      <c r="Q5700" s="315"/>
    </row>
    <row r="5701" spans="1:17">
      <c r="A5701" s="315" t="s">
        <v>755</v>
      </c>
      <c r="B5701" s="315" t="s">
        <v>2095</v>
      </c>
      <c r="C5701" s="315" t="s">
        <v>2098</v>
      </c>
      <c r="D5701" s="316">
        <v>9.1199999999999992</v>
      </c>
      <c r="E5701" s="317">
        <v>8989</v>
      </c>
      <c r="F5701" s="317">
        <v>4341.6900000000005</v>
      </c>
      <c r="G5701" s="318">
        <v>40794</v>
      </c>
      <c r="H5701" s="318">
        <v>40845</v>
      </c>
      <c r="I5701" s="318">
        <v>50040</v>
      </c>
      <c r="J5701" s="315"/>
      <c r="K5701" s="315">
        <v>3415</v>
      </c>
      <c r="L5701" s="315" t="s">
        <v>4001</v>
      </c>
      <c r="M5701" s="315" t="s">
        <v>764</v>
      </c>
      <c r="N5701" s="315" t="s">
        <v>755</v>
      </c>
      <c r="O5701" s="315"/>
      <c r="P5701" s="315"/>
      <c r="Q5701" s="315"/>
    </row>
    <row r="5702" spans="1:17">
      <c r="A5702" s="315" t="s">
        <v>755</v>
      </c>
      <c r="B5702" s="315" t="s">
        <v>2095</v>
      </c>
      <c r="C5702" s="315" t="s">
        <v>2098</v>
      </c>
      <c r="D5702" s="316">
        <v>9.1199999999999992</v>
      </c>
      <c r="E5702" s="317">
        <v>12778.369999999999</v>
      </c>
      <c r="F5702" s="317">
        <v>6171.96</v>
      </c>
      <c r="G5702" s="318">
        <v>40787</v>
      </c>
      <c r="H5702" s="318">
        <v>40837</v>
      </c>
      <c r="I5702" s="318">
        <v>50040</v>
      </c>
      <c r="J5702" s="315"/>
      <c r="K5702" s="315">
        <v>9450</v>
      </c>
      <c r="L5702" s="315" t="s">
        <v>1087</v>
      </c>
      <c r="M5702" s="315" t="s">
        <v>770</v>
      </c>
      <c r="N5702" s="315" t="s">
        <v>755</v>
      </c>
      <c r="O5702" s="315"/>
      <c r="P5702" s="315"/>
      <c r="Q5702" s="315"/>
    </row>
    <row r="5703" spans="1:17">
      <c r="A5703" s="315" t="s">
        <v>755</v>
      </c>
      <c r="B5703" s="315" t="s">
        <v>2095</v>
      </c>
      <c r="C5703" s="315" t="s">
        <v>2098</v>
      </c>
      <c r="D5703" s="316">
        <v>9.1199999999999992</v>
      </c>
      <c r="E5703" s="317">
        <v>9595</v>
      </c>
      <c r="F5703" s="317">
        <v>4634.3899999999994</v>
      </c>
      <c r="G5703" s="318">
        <v>40802</v>
      </c>
      <c r="H5703" s="318">
        <v>40886</v>
      </c>
      <c r="I5703" s="318">
        <v>50040</v>
      </c>
      <c r="J5703" s="315"/>
      <c r="K5703" s="315">
        <v>3510</v>
      </c>
      <c r="L5703" s="315" t="s">
        <v>2486</v>
      </c>
      <c r="M5703" s="315" t="s">
        <v>764</v>
      </c>
      <c r="N5703" s="315" t="s">
        <v>755</v>
      </c>
      <c r="O5703" s="315"/>
      <c r="P5703" s="315"/>
      <c r="Q5703" s="315"/>
    </row>
    <row r="5704" spans="1:17">
      <c r="A5704" s="315" t="s">
        <v>755</v>
      </c>
      <c r="B5704" s="315" t="s">
        <v>2095</v>
      </c>
      <c r="C5704" s="315" t="s">
        <v>2098</v>
      </c>
      <c r="D5704" s="316">
        <v>9.1199999999999992</v>
      </c>
      <c r="E5704" s="317">
        <v>8093.4900000000007</v>
      </c>
      <c r="F5704" s="317">
        <v>3909.1599999999994</v>
      </c>
      <c r="G5704" s="318">
        <v>40805</v>
      </c>
      <c r="H5704" s="318">
        <v>40865</v>
      </c>
      <c r="I5704" s="318">
        <v>50040</v>
      </c>
      <c r="J5704" s="315"/>
      <c r="K5704" s="315">
        <v>4143</v>
      </c>
      <c r="L5704" s="315" t="s">
        <v>3057</v>
      </c>
      <c r="M5704" s="315" t="s">
        <v>1296</v>
      </c>
      <c r="N5704" s="315" t="s">
        <v>755</v>
      </c>
      <c r="O5704" s="315"/>
      <c r="P5704" s="315"/>
      <c r="Q5704" s="315"/>
    </row>
    <row r="5705" spans="1:17">
      <c r="A5705" s="315" t="s">
        <v>755</v>
      </c>
      <c r="B5705" s="315" t="s">
        <v>2095</v>
      </c>
      <c r="C5705" s="315" t="s">
        <v>2098</v>
      </c>
      <c r="D5705" s="316">
        <v>9.1199999999999992</v>
      </c>
      <c r="E5705" s="317">
        <v>4694</v>
      </c>
      <c r="F5705" s="317">
        <v>1872.91</v>
      </c>
      <c r="G5705" s="318">
        <v>40837</v>
      </c>
      <c r="H5705" s="318">
        <v>41024</v>
      </c>
      <c r="I5705" s="318">
        <v>50405</v>
      </c>
      <c r="J5705" s="315"/>
      <c r="K5705" s="315">
        <v>6417</v>
      </c>
      <c r="L5705" s="315" t="s">
        <v>4002</v>
      </c>
      <c r="M5705" s="315" t="s">
        <v>1388</v>
      </c>
      <c r="N5705" s="315" t="s">
        <v>755</v>
      </c>
      <c r="O5705" s="315"/>
      <c r="P5705" s="315"/>
      <c r="Q5705" s="315"/>
    </row>
    <row r="5706" spans="1:17">
      <c r="A5706" s="315" t="s">
        <v>755</v>
      </c>
      <c r="B5706" s="315" t="s">
        <v>2095</v>
      </c>
      <c r="C5706" s="315" t="s">
        <v>2098</v>
      </c>
      <c r="D5706" s="316">
        <v>9.17</v>
      </c>
      <c r="E5706" s="317">
        <v>8148</v>
      </c>
      <c r="F5706" s="317">
        <v>3935.4900000000002</v>
      </c>
      <c r="G5706" s="318">
        <v>40739</v>
      </c>
      <c r="H5706" s="318">
        <v>40865</v>
      </c>
      <c r="I5706" s="318">
        <v>50040</v>
      </c>
      <c r="J5706" s="315"/>
      <c r="K5706" s="315">
        <v>6110</v>
      </c>
      <c r="L5706" s="315" t="s">
        <v>787</v>
      </c>
      <c r="M5706" s="315" t="s">
        <v>788</v>
      </c>
      <c r="N5706" s="315" t="s">
        <v>755</v>
      </c>
      <c r="O5706" s="315"/>
      <c r="P5706" s="315"/>
      <c r="Q5706" s="315"/>
    </row>
    <row r="5707" spans="1:17">
      <c r="A5707" s="315" t="s">
        <v>755</v>
      </c>
      <c r="B5707" s="315" t="s">
        <v>2095</v>
      </c>
      <c r="C5707" s="315" t="s">
        <v>2098</v>
      </c>
      <c r="D5707" s="316">
        <v>9.17</v>
      </c>
      <c r="E5707" s="317">
        <v>10287</v>
      </c>
      <c r="F5707" s="317">
        <v>4567.43</v>
      </c>
      <c r="G5707" s="318">
        <v>40760</v>
      </c>
      <c r="H5707" s="318">
        <v>40946</v>
      </c>
      <c r="I5707" s="318">
        <v>50405</v>
      </c>
      <c r="J5707" s="315"/>
      <c r="K5707" s="315">
        <v>4466</v>
      </c>
      <c r="L5707" s="315" t="s">
        <v>1639</v>
      </c>
      <c r="M5707" s="315" t="s">
        <v>1484</v>
      </c>
      <c r="N5707" s="315" t="s">
        <v>755</v>
      </c>
      <c r="O5707" s="315"/>
      <c r="P5707" s="315"/>
      <c r="Q5707" s="315"/>
    </row>
    <row r="5708" spans="1:17">
      <c r="A5708" s="315" t="s">
        <v>755</v>
      </c>
      <c r="B5708" s="315" t="s">
        <v>2095</v>
      </c>
      <c r="C5708" s="315" t="s">
        <v>2098</v>
      </c>
      <c r="D5708" s="316">
        <v>9.17</v>
      </c>
      <c r="E5708" s="317">
        <v>8602</v>
      </c>
      <c r="F5708" s="317">
        <v>2855.85</v>
      </c>
      <c r="G5708" s="318">
        <v>40771</v>
      </c>
      <c r="H5708" s="318">
        <v>41333</v>
      </c>
      <c r="I5708" s="318">
        <v>50770</v>
      </c>
      <c r="J5708" s="315"/>
      <c r="K5708" s="315">
        <v>8280</v>
      </c>
      <c r="L5708" s="315" t="s">
        <v>2943</v>
      </c>
      <c r="M5708" s="315" t="s">
        <v>792</v>
      </c>
      <c r="N5708" s="315" t="s">
        <v>755</v>
      </c>
      <c r="O5708" s="315"/>
      <c r="P5708" s="315"/>
      <c r="Q5708" s="315"/>
    </row>
    <row r="5709" spans="1:17">
      <c r="A5709" s="315" t="s">
        <v>755</v>
      </c>
      <c r="B5709" s="315" t="s">
        <v>2095</v>
      </c>
      <c r="C5709" s="315" t="s">
        <v>2098</v>
      </c>
      <c r="D5709" s="316">
        <v>9.18</v>
      </c>
      <c r="E5709" s="317">
        <v>8690.5899999999983</v>
      </c>
      <c r="F5709" s="317">
        <v>3511.0099999999998</v>
      </c>
      <c r="G5709" s="318">
        <v>40672</v>
      </c>
      <c r="H5709" s="318">
        <v>40787</v>
      </c>
      <c r="I5709" s="318">
        <v>50040</v>
      </c>
      <c r="J5709" s="315"/>
      <c r="K5709" s="315">
        <v>9450</v>
      </c>
      <c r="L5709" s="315" t="s">
        <v>1087</v>
      </c>
      <c r="M5709" s="315" t="s">
        <v>770</v>
      </c>
      <c r="N5709" s="315" t="s">
        <v>755</v>
      </c>
      <c r="O5709" s="315"/>
      <c r="P5709" s="315"/>
      <c r="Q5709" s="315"/>
    </row>
    <row r="5710" spans="1:17">
      <c r="A5710" s="315" t="s">
        <v>750</v>
      </c>
      <c r="B5710" s="315" t="s">
        <v>2095</v>
      </c>
      <c r="C5710" s="315" t="s">
        <v>2096</v>
      </c>
      <c r="D5710" s="316">
        <v>9.1999999999999993</v>
      </c>
      <c r="E5710" s="317">
        <v>9416</v>
      </c>
      <c r="F5710" s="317">
        <v>6434.27</v>
      </c>
      <c r="G5710" s="318">
        <v>39570</v>
      </c>
      <c r="H5710" s="318">
        <v>40388</v>
      </c>
      <c r="I5710" s="318">
        <v>49674</v>
      </c>
      <c r="J5710" s="315"/>
      <c r="K5710" s="315">
        <v>8200</v>
      </c>
      <c r="L5710" s="315" t="s">
        <v>318</v>
      </c>
      <c r="M5710" s="315" t="s">
        <v>1051</v>
      </c>
      <c r="N5710" s="315" t="s">
        <v>750</v>
      </c>
      <c r="O5710" s="315"/>
      <c r="P5710" s="315"/>
      <c r="Q5710" s="315"/>
    </row>
    <row r="5711" spans="1:17">
      <c r="A5711" s="315" t="s">
        <v>755</v>
      </c>
      <c r="B5711" s="315" t="s">
        <v>2095</v>
      </c>
      <c r="C5711" s="315" t="s">
        <v>2098</v>
      </c>
      <c r="D5711" s="316">
        <v>9.1999999999999993</v>
      </c>
      <c r="E5711" s="317">
        <v>10300</v>
      </c>
      <c r="F5711" s="317">
        <v>7725</v>
      </c>
      <c r="G5711" s="318">
        <v>39570</v>
      </c>
      <c r="H5711" s="318">
        <v>39814</v>
      </c>
      <c r="I5711" s="318">
        <v>49279</v>
      </c>
      <c r="J5711" s="315"/>
      <c r="K5711" s="315">
        <v>8716</v>
      </c>
      <c r="L5711" s="315" t="s">
        <v>3132</v>
      </c>
      <c r="M5711" s="315" t="s">
        <v>770</v>
      </c>
      <c r="N5711" s="315" t="s">
        <v>755</v>
      </c>
      <c r="O5711" s="315"/>
      <c r="P5711" s="315"/>
      <c r="Q5711" s="315"/>
    </row>
    <row r="5712" spans="1:17">
      <c r="A5712" s="315" t="s">
        <v>755</v>
      </c>
      <c r="B5712" s="315" t="s">
        <v>2095</v>
      </c>
      <c r="C5712" s="315" t="s">
        <v>2098</v>
      </c>
      <c r="D5712" s="316">
        <v>9.1999999999999993</v>
      </c>
      <c r="E5712" s="317">
        <v>8837</v>
      </c>
      <c r="F5712" s="317">
        <v>6627.75</v>
      </c>
      <c r="G5712" s="318">
        <v>39570</v>
      </c>
      <c r="H5712" s="318">
        <v>39918</v>
      </c>
      <c r="I5712" s="318">
        <v>49279</v>
      </c>
      <c r="J5712" s="315"/>
      <c r="K5712" s="315">
        <v>8726</v>
      </c>
      <c r="L5712" s="315" t="s">
        <v>4003</v>
      </c>
      <c r="M5712" s="315" t="s">
        <v>770</v>
      </c>
      <c r="N5712" s="315" t="s">
        <v>755</v>
      </c>
      <c r="O5712" s="315"/>
      <c r="P5712" s="315"/>
      <c r="Q5712" s="315"/>
    </row>
    <row r="5713" spans="1:17">
      <c r="A5713" s="315" t="s">
        <v>755</v>
      </c>
      <c r="B5713" s="315" t="s">
        <v>2095</v>
      </c>
      <c r="C5713" s="315" t="s">
        <v>2098</v>
      </c>
      <c r="D5713" s="316">
        <v>9.1999999999999993</v>
      </c>
      <c r="E5713" s="317">
        <v>9375</v>
      </c>
      <c r="F5713" s="317">
        <v>3815.6200000000003</v>
      </c>
      <c r="G5713" s="318">
        <v>39574</v>
      </c>
      <c r="H5713" s="318">
        <v>39426</v>
      </c>
      <c r="I5713" s="318">
        <v>48579</v>
      </c>
      <c r="J5713" s="315"/>
      <c r="K5713" s="315">
        <v>8583</v>
      </c>
      <c r="L5713" s="315" t="s">
        <v>4004</v>
      </c>
      <c r="M5713" s="315" t="s">
        <v>792</v>
      </c>
      <c r="N5713" s="315" t="s">
        <v>755</v>
      </c>
      <c r="O5713" s="315"/>
      <c r="P5713" s="315"/>
      <c r="Q5713" s="315"/>
    </row>
    <row r="5714" spans="1:17">
      <c r="A5714" s="315" t="s">
        <v>755</v>
      </c>
      <c r="B5714" s="315" t="s">
        <v>2095</v>
      </c>
      <c r="C5714" s="315" t="s">
        <v>2098</v>
      </c>
      <c r="D5714" s="316">
        <v>9.1999999999999993</v>
      </c>
      <c r="E5714" s="317">
        <v>13104</v>
      </c>
      <c r="F5714" s="317">
        <v>9100</v>
      </c>
      <c r="G5714" s="318">
        <v>39570</v>
      </c>
      <c r="H5714" s="318">
        <v>39536</v>
      </c>
      <c r="I5714" s="318">
        <v>48914</v>
      </c>
      <c r="J5714" s="315"/>
      <c r="K5714" s="315">
        <v>4934</v>
      </c>
      <c r="L5714" s="315" t="s">
        <v>1717</v>
      </c>
      <c r="M5714" s="315" t="s">
        <v>764</v>
      </c>
      <c r="N5714" s="315" t="s">
        <v>755</v>
      </c>
      <c r="O5714" s="315"/>
      <c r="P5714" s="315"/>
      <c r="Q5714" s="315"/>
    </row>
    <row r="5715" spans="1:17">
      <c r="A5715" s="315" t="s">
        <v>755</v>
      </c>
      <c r="B5715" s="315" t="s">
        <v>2095</v>
      </c>
      <c r="C5715" s="315" t="s">
        <v>2096</v>
      </c>
      <c r="D5715" s="316">
        <v>9.1999999999999993</v>
      </c>
      <c r="E5715" s="317">
        <v>9060</v>
      </c>
      <c r="F5715" s="317">
        <v>8154</v>
      </c>
      <c r="G5715" s="318">
        <v>39570</v>
      </c>
      <c r="H5715" s="318">
        <v>39430</v>
      </c>
      <c r="I5715" s="318">
        <v>48579</v>
      </c>
      <c r="J5715" s="315"/>
      <c r="K5715" s="315">
        <v>2072</v>
      </c>
      <c r="L5715" s="315" t="s">
        <v>2896</v>
      </c>
      <c r="M5715" s="315" t="s">
        <v>758</v>
      </c>
      <c r="N5715" s="315" t="s">
        <v>755</v>
      </c>
      <c r="O5715" s="315"/>
      <c r="P5715" s="315"/>
      <c r="Q5715" s="315"/>
    </row>
    <row r="5716" spans="1:17">
      <c r="A5716" s="315" t="s">
        <v>755</v>
      </c>
      <c r="B5716" s="315" t="s">
        <v>2095</v>
      </c>
      <c r="C5716" s="315" t="s">
        <v>2098</v>
      </c>
      <c r="D5716" s="316">
        <v>9.1999999999999993</v>
      </c>
      <c r="E5716" s="317">
        <v>10392</v>
      </c>
      <c r="F5716" s="317">
        <v>4614.05</v>
      </c>
      <c r="G5716" s="318">
        <v>39570</v>
      </c>
      <c r="H5716" s="318">
        <v>41109</v>
      </c>
      <c r="I5716" s="318">
        <v>50405</v>
      </c>
      <c r="J5716" s="315"/>
      <c r="K5716" s="315">
        <v>3700</v>
      </c>
      <c r="L5716" s="315" t="s">
        <v>1972</v>
      </c>
      <c r="M5716" s="315" t="s">
        <v>764</v>
      </c>
      <c r="N5716" s="315" t="s">
        <v>755</v>
      </c>
      <c r="O5716" s="315"/>
      <c r="P5716" s="315"/>
      <c r="Q5716" s="315"/>
    </row>
    <row r="5717" spans="1:17">
      <c r="A5717" s="315" t="s">
        <v>755</v>
      </c>
      <c r="B5717" s="315" t="s">
        <v>2095</v>
      </c>
      <c r="C5717" s="315" t="s">
        <v>2098</v>
      </c>
      <c r="D5717" s="316">
        <v>9.1999999999999993</v>
      </c>
      <c r="E5717" s="317">
        <v>7183</v>
      </c>
      <c r="F5717" s="317">
        <v>5387.25</v>
      </c>
      <c r="G5717" s="318">
        <v>39570</v>
      </c>
      <c r="H5717" s="318">
        <v>39568</v>
      </c>
      <c r="I5717" s="318">
        <v>48914</v>
      </c>
      <c r="J5717" s="315"/>
      <c r="K5717" s="315">
        <v>1452</v>
      </c>
      <c r="L5717" s="315" t="s">
        <v>4005</v>
      </c>
      <c r="M5717" s="315" t="s">
        <v>766</v>
      </c>
      <c r="N5717" s="315" t="s">
        <v>755</v>
      </c>
      <c r="O5717" s="315"/>
      <c r="P5717" s="315"/>
      <c r="Q5717" s="315"/>
    </row>
    <row r="5718" spans="1:17">
      <c r="A5718" s="315" t="s">
        <v>755</v>
      </c>
      <c r="B5718" s="315" t="s">
        <v>2095</v>
      </c>
      <c r="C5718" s="315" t="s">
        <v>2098</v>
      </c>
      <c r="D5718" s="316">
        <v>9.1999999999999993</v>
      </c>
      <c r="E5718" s="317">
        <v>10096.49</v>
      </c>
      <c r="F5718" s="317">
        <v>5956.91</v>
      </c>
      <c r="G5718" s="318">
        <v>39570</v>
      </c>
      <c r="H5718" s="318">
        <v>39309</v>
      </c>
      <c r="I5718" s="318">
        <v>48579</v>
      </c>
      <c r="J5718" s="315"/>
      <c r="K5718" s="315">
        <v>1041</v>
      </c>
      <c r="L5718" s="315" t="s">
        <v>4006</v>
      </c>
      <c r="M5718" s="315" t="s">
        <v>766</v>
      </c>
      <c r="N5718" s="315" t="s">
        <v>755</v>
      </c>
      <c r="O5718" s="315"/>
      <c r="P5718" s="315"/>
      <c r="Q5718" s="315"/>
    </row>
    <row r="5719" spans="1:17">
      <c r="A5719" s="315" t="s">
        <v>755</v>
      </c>
      <c r="B5719" s="315" t="s">
        <v>2095</v>
      </c>
      <c r="C5719" s="315" t="s">
        <v>2098</v>
      </c>
      <c r="D5719" s="316">
        <v>9.1999999999999993</v>
      </c>
      <c r="E5719" s="317">
        <v>9447.8499999999985</v>
      </c>
      <c r="F5719" s="317">
        <v>4941.2099999999991</v>
      </c>
      <c r="G5719" s="318">
        <v>39576</v>
      </c>
      <c r="H5719" s="318">
        <v>39249</v>
      </c>
      <c r="I5719" s="318">
        <v>48579</v>
      </c>
      <c r="J5719" s="315"/>
      <c r="K5719" s="315">
        <v>9478</v>
      </c>
      <c r="L5719" s="315" t="s">
        <v>3410</v>
      </c>
      <c r="M5719" s="315" t="s">
        <v>770</v>
      </c>
      <c r="N5719" s="315" t="s">
        <v>755</v>
      </c>
      <c r="O5719" s="315"/>
      <c r="P5719" s="315"/>
      <c r="Q5719" s="315"/>
    </row>
    <row r="5720" spans="1:17">
      <c r="A5720" s="315" t="s">
        <v>755</v>
      </c>
      <c r="B5720" s="315" t="s">
        <v>2095</v>
      </c>
      <c r="C5720" s="315" t="s">
        <v>2098</v>
      </c>
      <c r="D5720" s="316">
        <v>9.1999999999999993</v>
      </c>
      <c r="E5720" s="317">
        <v>7164</v>
      </c>
      <c r="F5720" s="317">
        <v>5373</v>
      </c>
      <c r="G5720" s="318">
        <v>39617</v>
      </c>
      <c r="H5720" s="318">
        <v>39447</v>
      </c>
      <c r="I5720" s="318">
        <v>48549</v>
      </c>
      <c r="J5720" s="315"/>
      <c r="K5720" s="315">
        <v>6010</v>
      </c>
      <c r="L5720" s="315" t="s">
        <v>2282</v>
      </c>
      <c r="M5720" s="315" t="s">
        <v>788</v>
      </c>
      <c r="N5720" s="315" t="s">
        <v>755</v>
      </c>
      <c r="O5720" s="315"/>
      <c r="P5720" s="315"/>
      <c r="Q5720" s="315"/>
    </row>
    <row r="5721" spans="1:17">
      <c r="A5721" s="315" t="s">
        <v>755</v>
      </c>
      <c r="B5721" s="315" t="s">
        <v>2095</v>
      </c>
      <c r="C5721" s="315" t="s">
        <v>2096</v>
      </c>
      <c r="D5721" s="316">
        <v>9.1999999999999993</v>
      </c>
      <c r="E5721" s="317">
        <v>7521</v>
      </c>
      <c r="F5721" s="317">
        <v>3670.24</v>
      </c>
      <c r="G5721" s="318">
        <v>39633</v>
      </c>
      <c r="H5721" s="318">
        <v>41253</v>
      </c>
      <c r="I5721" s="318">
        <v>50405</v>
      </c>
      <c r="J5721" s="315"/>
      <c r="K5721" s="315">
        <v>6043</v>
      </c>
      <c r="L5721" s="315" t="s">
        <v>2927</v>
      </c>
      <c r="M5721" s="315" t="s">
        <v>788</v>
      </c>
      <c r="N5721" s="315" t="s">
        <v>755</v>
      </c>
      <c r="O5721" s="315"/>
      <c r="P5721" s="315"/>
      <c r="Q5721" s="315"/>
    </row>
    <row r="5722" spans="1:17">
      <c r="A5722" s="315" t="s">
        <v>755</v>
      </c>
      <c r="B5722" s="315" t="s">
        <v>2095</v>
      </c>
      <c r="C5722" s="315" t="s">
        <v>2098</v>
      </c>
      <c r="D5722" s="316">
        <v>9.1999999999999993</v>
      </c>
      <c r="E5722" s="317">
        <v>7384</v>
      </c>
      <c r="F5722" s="317">
        <v>5538</v>
      </c>
      <c r="G5722" s="318">
        <v>39667</v>
      </c>
      <c r="H5722" s="318">
        <v>39966</v>
      </c>
      <c r="I5722" s="318">
        <v>49309</v>
      </c>
      <c r="J5722" s="315"/>
      <c r="K5722" s="315">
        <v>4422</v>
      </c>
      <c r="L5722" s="315" t="s">
        <v>2948</v>
      </c>
      <c r="M5722" s="315" t="s">
        <v>1484</v>
      </c>
      <c r="N5722" s="315" t="s">
        <v>755</v>
      </c>
      <c r="O5722" s="315"/>
      <c r="P5722" s="315"/>
      <c r="Q5722" s="315"/>
    </row>
    <row r="5723" spans="1:17">
      <c r="A5723" s="315" t="s">
        <v>755</v>
      </c>
      <c r="B5723" s="315" t="s">
        <v>2095</v>
      </c>
      <c r="C5723" s="315" t="s">
        <v>2098</v>
      </c>
      <c r="D5723" s="316">
        <v>9.1999999999999993</v>
      </c>
      <c r="E5723" s="317">
        <v>7237</v>
      </c>
      <c r="F5723" s="317">
        <v>4132.33</v>
      </c>
      <c r="G5723" s="318">
        <v>39802</v>
      </c>
      <c r="H5723" s="318">
        <v>40149</v>
      </c>
      <c r="I5723" s="318">
        <v>49309</v>
      </c>
      <c r="J5723" s="315"/>
      <c r="K5723" s="315">
        <v>2552</v>
      </c>
      <c r="L5723" s="315" t="s">
        <v>2533</v>
      </c>
      <c r="M5723" s="315" t="s">
        <v>764</v>
      </c>
      <c r="N5723" s="315" t="s">
        <v>755</v>
      </c>
      <c r="O5723" s="315"/>
      <c r="P5723" s="315"/>
      <c r="Q5723" s="315"/>
    </row>
    <row r="5724" spans="1:17">
      <c r="A5724" s="315" t="s">
        <v>750</v>
      </c>
      <c r="B5724" s="315" t="s">
        <v>2095</v>
      </c>
      <c r="C5724" s="315" t="s">
        <v>2098</v>
      </c>
      <c r="D5724" s="316">
        <v>9.1999999999999993</v>
      </c>
      <c r="E5724" s="317">
        <v>10168</v>
      </c>
      <c r="F5724" s="317">
        <v>4547.37</v>
      </c>
      <c r="G5724" s="318">
        <v>39834</v>
      </c>
      <c r="H5724" s="318">
        <v>40907</v>
      </c>
      <c r="I5724" s="318">
        <v>50040</v>
      </c>
      <c r="J5724" s="315"/>
      <c r="K5724" s="315">
        <v>3627</v>
      </c>
      <c r="L5724" s="315" t="s">
        <v>2740</v>
      </c>
      <c r="M5724" s="315" t="s">
        <v>764</v>
      </c>
      <c r="N5724" s="315" t="s">
        <v>750</v>
      </c>
      <c r="O5724" s="315"/>
      <c r="P5724" s="315"/>
      <c r="Q5724" s="315"/>
    </row>
    <row r="5725" spans="1:17">
      <c r="A5725" s="315" t="s">
        <v>755</v>
      </c>
      <c r="B5725" s="315" t="s">
        <v>2095</v>
      </c>
      <c r="C5725" s="315" t="s">
        <v>2096</v>
      </c>
      <c r="D5725" s="316">
        <v>9.1999999999999993</v>
      </c>
      <c r="E5725" s="317">
        <v>9644</v>
      </c>
      <c r="F5725" s="317">
        <v>8679.6</v>
      </c>
      <c r="G5725" s="318">
        <v>39842</v>
      </c>
      <c r="H5725" s="318">
        <v>40137</v>
      </c>
      <c r="I5725" s="318">
        <v>49309</v>
      </c>
      <c r="J5725" s="315"/>
      <c r="K5725" s="315">
        <v>5734</v>
      </c>
      <c r="L5725" s="315" t="s">
        <v>2209</v>
      </c>
      <c r="M5725" s="315" t="s">
        <v>776</v>
      </c>
      <c r="N5725" s="315" t="s">
        <v>755</v>
      </c>
      <c r="O5725" s="315"/>
      <c r="P5725" s="315"/>
      <c r="Q5725" s="315"/>
    </row>
    <row r="5726" spans="1:17">
      <c r="A5726" s="315" t="s">
        <v>755</v>
      </c>
      <c r="B5726" s="315" t="s">
        <v>2095</v>
      </c>
      <c r="C5726" s="315" t="s">
        <v>2098</v>
      </c>
      <c r="D5726" s="316">
        <v>9.1999999999999993</v>
      </c>
      <c r="E5726" s="317">
        <v>8479</v>
      </c>
      <c r="F5726" s="317">
        <v>6359.25</v>
      </c>
      <c r="G5726" s="318">
        <v>39850</v>
      </c>
      <c r="H5726" s="318">
        <v>39944</v>
      </c>
      <c r="I5726" s="318">
        <v>49309</v>
      </c>
      <c r="J5726" s="315"/>
      <c r="K5726" s="315">
        <v>9056</v>
      </c>
      <c r="L5726" s="315" t="s">
        <v>2345</v>
      </c>
      <c r="M5726" s="315" t="s">
        <v>781</v>
      </c>
      <c r="N5726" s="315" t="s">
        <v>755</v>
      </c>
      <c r="O5726" s="315"/>
      <c r="P5726" s="315"/>
      <c r="Q5726" s="315"/>
    </row>
    <row r="5727" spans="1:17">
      <c r="A5727" s="315" t="s">
        <v>755</v>
      </c>
      <c r="B5727" s="315" t="s">
        <v>2095</v>
      </c>
      <c r="C5727" s="315" t="s">
        <v>2098</v>
      </c>
      <c r="D5727" s="316">
        <v>9.1999999999999993</v>
      </c>
      <c r="E5727" s="317">
        <v>8324</v>
      </c>
      <c r="F5727" s="317">
        <v>6243</v>
      </c>
      <c r="G5727" s="318">
        <v>39850</v>
      </c>
      <c r="H5727" s="318">
        <v>39944</v>
      </c>
      <c r="I5727" s="318">
        <v>49309</v>
      </c>
      <c r="J5727" s="315"/>
      <c r="K5727" s="315">
        <v>9056</v>
      </c>
      <c r="L5727" s="315" t="s">
        <v>2345</v>
      </c>
      <c r="M5727" s="315" t="s">
        <v>781</v>
      </c>
      <c r="N5727" s="315" t="s">
        <v>755</v>
      </c>
      <c r="O5727" s="315"/>
      <c r="P5727" s="315"/>
      <c r="Q5727" s="315"/>
    </row>
    <row r="5728" spans="1:17">
      <c r="A5728" s="315" t="s">
        <v>755</v>
      </c>
      <c r="B5728" s="315" t="s">
        <v>2095</v>
      </c>
      <c r="C5728" s="315" t="s">
        <v>2098</v>
      </c>
      <c r="D5728" s="316">
        <v>9.1999999999999993</v>
      </c>
      <c r="E5728" s="317">
        <v>8420</v>
      </c>
      <c r="F5728" s="317">
        <v>6315</v>
      </c>
      <c r="G5728" s="318">
        <v>39850</v>
      </c>
      <c r="H5728" s="318">
        <v>39945</v>
      </c>
      <c r="I5728" s="318">
        <v>49309</v>
      </c>
      <c r="J5728" s="315"/>
      <c r="K5728" s="315">
        <v>9056</v>
      </c>
      <c r="L5728" s="315" t="s">
        <v>2345</v>
      </c>
      <c r="M5728" s="315" t="s">
        <v>781</v>
      </c>
      <c r="N5728" s="315" t="s">
        <v>755</v>
      </c>
      <c r="O5728" s="315"/>
      <c r="P5728" s="315"/>
      <c r="Q5728" s="315"/>
    </row>
    <row r="5729" spans="1:17">
      <c r="A5729" s="315" t="s">
        <v>755</v>
      </c>
      <c r="B5729" s="315" t="s">
        <v>2095</v>
      </c>
      <c r="C5729" s="315" t="s">
        <v>2098</v>
      </c>
      <c r="D5729" s="316">
        <v>9.1999999999999993</v>
      </c>
      <c r="E5729" s="317">
        <v>8249</v>
      </c>
      <c r="F5729" s="317">
        <v>6186.75</v>
      </c>
      <c r="G5729" s="318">
        <v>39850</v>
      </c>
      <c r="H5729" s="318">
        <v>39944</v>
      </c>
      <c r="I5729" s="318">
        <v>49309</v>
      </c>
      <c r="J5729" s="315"/>
      <c r="K5729" s="315">
        <v>9056</v>
      </c>
      <c r="L5729" s="315" t="s">
        <v>2345</v>
      </c>
      <c r="M5729" s="315" t="s">
        <v>781</v>
      </c>
      <c r="N5729" s="315" t="s">
        <v>755</v>
      </c>
      <c r="O5729" s="315"/>
      <c r="P5729" s="315"/>
      <c r="Q5729" s="315"/>
    </row>
    <row r="5730" spans="1:17">
      <c r="A5730" s="315" t="s">
        <v>755</v>
      </c>
      <c r="B5730" s="315" t="s">
        <v>2095</v>
      </c>
      <c r="C5730" s="315" t="s">
        <v>2098</v>
      </c>
      <c r="D5730" s="316">
        <v>9.1999999999999993</v>
      </c>
      <c r="E5730" s="317">
        <v>7729.01</v>
      </c>
      <c r="F5730" s="317">
        <v>5796.76</v>
      </c>
      <c r="G5730" s="318">
        <v>39854</v>
      </c>
      <c r="H5730" s="318">
        <v>39997</v>
      </c>
      <c r="I5730" s="318">
        <v>49309</v>
      </c>
      <c r="J5730" s="315"/>
      <c r="K5730" s="315">
        <v>8484</v>
      </c>
      <c r="L5730" s="315" t="s">
        <v>3347</v>
      </c>
      <c r="M5730" s="315" t="s">
        <v>784</v>
      </c>
      <c r="N5730" s="315" t="s">
        <v>755</v>
      </c>
      <c r="O5730" s="315"/>
      <c r="P5730" s="315"/>
      <c r="Q5730" s="315"/>
    </row>
    <row r="5731" spans="1:17">
      <c r="A5731" s="315" t="s">
        <v>755</v>
      </c>
      <c r="B5731" s="315" t="s">
        <v>2095</v>
      </c>
      <c r="C5731" s="315" t="s">
        <v>2098</v>
      </c>
      <c r="D5731" s="316">
        <v>9.1999999999999993</v>
      </c>
      <c r="E5731" s="317">
        <v>10151</v>
      </c>
      <c r="F5731" s="317">
        <v>6242.8799999999992</v>
      </c>
      <c r="G5731" s="318">
        <v>39966</v>
      </c>
      <c r="H5731" s="318">
        <v>40304</v>
      </c>
      <c r="I5731" s="318">
        <v>49674</v>
      </c>
      <c r="J5731" s="315"/>
      <c r="K5731" s="315">
        <v>6017</v>
      </c>
      <c r="L5731" s="315" t="s">
        <v>849</v>
      </c>
      <c r="M5731" s="315" t="s">
        <v>788</v>
      </c>
      <c r="N5731" s="315" t="s">
        <v>755</v>
      </c>
      <c r="O5731" s="315"/>
      <c r="P5731" s="315"/>
      <c r="Q5731" s="315"/>
    </row>
    <row r="5732" spans="1:17">
      <c r="A5732" s="315" t="s">
        <v>755</v>
      </c>
      <c r="B5732" s="315" t="s">
        <v>2095</v>
      </c>
      <c r="C5732" s="315" t="s">
        <v>2098</v>
      </c>
      <c r="D5732" s="316">
        <v>9.1999999999999993</v>
      </c>
      <c r="E5732" s="317">
        <v>10163</v>
      </c>
      <c r="F5732" s="317">
        <v>6250.25</v>
      </c>
      <c r="G5732" s="318">
        <v>39966</v>
      </c>
      <c r="H5732" s="318">
        <v>40304</v>
      </c>
      <c r="I5732" s="318">
        <v>49674</v>
      </c>
      <c r="J5732" s="315"/>
      <c r="K5732" s="315">
        <v>6017</v>
      </c>
      <c r="L5732" s="315" t="s">
        <v>849</v>
      </c>
      <c r="M5732" s="315" t="s">
        <v>788</v>
      </c>
      <c r="N5732" s="315" t="s">
        <v>755</v>
      </c>
      <c r="O5732" s="315"/>
      <c r="P5732" s="315"/>
      <c r="Q5732" s="315"/>
    </row>
    <row r="5733" spans="1:17">
      <c r="A5733" s="315" t="s">
        <v>755</v>
      </c>
      <c r="B5733" s="315" t="s">
        <v>2095</v>
      </c>
      <c r="C5733" s="315" t="s">
        <v>2096</v>
      </c>
      <c r="D5733" s="316">
        <v>9.1999999999999993</v>
      </c>
      <c r="E5733" s="317">
        <v>9997</v>
      </c>
      <c r="F5733" s="317">
        <v>7377.78</v>
      </c>
      <c r="G5733" s="318">
        <v>39981</v>
      </c>
      <c r="H5733" s="318">
        <v>40336</v>
      </c>
      <c r="I5733" s="318">
        <v>49674</v>
      </c>
      <c r="J5733" s="315"/>
      <c r="K5733" s="315">
        <v>8610</v>
      </c>
      <c r="L5733" s="315" t="s">
        <v>1370</v>
      </c>
      <c r="M5733" s="315" t="s">
        <v>784</v>
      </c>
      <c r="N5733" s="315" t="s">
        <v>755</v>
      </c>
      <c r="O5733" s="315"/>
      <c r="P5733" s="315"/>
      <c r="Q5733" s="315"/>
    </row>
    <row r="5734" spans="1:17">
      <c r="A5734" s="315" t="s">
        <v>755</v>
      </c>
      <c r="B5734" s="315" t="s">
        <v>2095</v>
      </c>
      <c r="C5734" s="315" t="s">
        <v>2098</v>
      </c>
      <c r="D5734" s="316">
        <v>9.1999999999999993</v>
      </c>
      <c r="E5734" s="317">
        <v>7216</v>
      </c>
      <c r="F5734" s="317">
        <v>4437.8500000000004</v>
      </c>
      <c r="G5734" s="318">
        <v>39995</v>
      </c>
      <c r="H5734" s="318">
        <v>40329</v>
      </c>
      <c r="I5734" s="318">
        <v>49674</v>
      </c>
      <c r="J5734" s="315"/>
      <c r="K5734" s="315">
        <v>5304</v>
      </c>
      <c r="L5734" s="315" t="s">
        <v>3602</v>
      </c>
      <c r="M5734" s="315" t="s">
        <v>776</v>
      </c>
      <c r="N5734" s="315" t="s">
        <v>755</v>
      </c>
      <c r="O5734" s="315"/>
      <c r="P5734" s="315"/>
      <c r="Q5734" s="315"/>
    </row>
    <row r="5735" spans="1:17">
      <c r="A5735" s="315" t="s">
        <v>755</v>
      </c>
      <c r="B5735" s="315" t="s">
        <v>2095</v>
      </c>
      <c r="C5735" s="315" t="s">
        <v>2096</v>
      </c>
      <c r="D5735" s="316">
        <v>9.1999999999999993</v>
      </c>
      <c r="E5735" s="317">
        <v>8604</v>
      </c>
      <c r="F5735" s="317">
        <v>7743.5999999999995</v>
      </c>
      <c r="G5735" s="318">
        <v>40061</v>
      </c>
      <c r="H5735" s="318">
        <v>40134</v>
      </c>
      <c r="I5735" s="318">
        <v>49309</v>
      </c>
      <c r="J5735" s="315"/>
      <c r="K5735" s="315">
        <v>1292</v>
      </c>
      <c r="L5735" s="315" t="s">
        <v>4007</v>
      </c>
      <c r="M5735" s="315" t="s">
        <v>1827</v>
      </c>
      <c r="N5735" s="315" t="s">
        <v>755</v>
      </c>
      <c r="O5735" s="315"/>
      <c r="P5735" s="315"/>
      <c r="Q5735" s="315"/>
    </row>
    <row r="5736" spans="1:17">
      <c r="A5736" s="315" t="s">
        <v>750</v>
      </c>
      <c r="B5736" s="315" t="s">
        <v>2095</v>
      </c>
      <c r="C5736" s="315" t="s">
        <v>2096</v>
      </c>
      <c r="D5736" s="316">
        <v>9.1999999999999993</v>
      </c>
      <c r="E5736" s="317">
        <v>10333</v>
      </c>
      <c r="F5736" s="317">
        <v>4071.21</v>
      </c>
      <c r="G5736" s="318">
        <v>40101</v>
      </c>
      <c r="H5736" s="318">
        <v>41481</v>
      </c>
      <c r="I5736" s="318">
        <v>50770</v>
      </c>
      <c r="J5736" s="315"/>
      <c r="K5736" s="315">
        <v>1463</v>
      </c>
      <c r="L5736" s="315" t="s">
        <v>3307</v>
      </c>
      <c r="M5736" s="315" t="s">
        <v>766</v>
      </c>
      <c r="N5736" s="315" t="s">
        <v>750</v>
      </c>
      <c r="O5736" s="315"/>
      <c r="P5736" s="315"/>
      <c r="Q5736" s="315"/>
    </row>
    <row r="5737" spans="1:17">
      <c r="A5737" s="315" t="s">
        <v>755</v>
      </c>
      <c r="B5737" s="315" t="s">
        <v>2095</v>
      </c>
      <c r="C5737" s="315" t="s">
        <v>2098</v>
      </c>
      <c r="D5737" s="316">
        <v>9.1999999999999993</v>
      </c>
      <c r="E5737" s="317">
        <v>9830</v>
      </c>
      <c r="F5737" s="317">
        <v>7372.5</v>
      </c>
      <c r="G5737" s="318">
        <v>40154</v>
      </c>
      <c r="H5737" s="318">
        <v>40149</v>
      </c>
      <c r="I5737" s="318">
        <v>49309</v>
      </c>
      <c r="J5737" s="315"/>
      <c r="K5737" s="315">
        <v>9445</v>
      </c>
      <c r="L5737" s="315" t="s">
        <v>2536</v>
      </c>
      <c r="M5737" s="315" t="s">
        <v>770</v>
      </c>
      <c r="N5737" s="315" t="s">
        <v>755</v>
      </c>
      <c r="O5737" s="315"/>
      <c r="P5737" s="315"/>
      <c r="Q5737" s="315"/>
    </row>
    <row r="5738" spans="1:17">
      <c r="A5738" s="315" t="s">
        <v>750</v>
      </c>
      <c r="B5738" s="315" t="s">
        <v>2095</v>
      </c>
      <c r="C5738" s="315" t="s">
        <v>2098</v>
      </c>
      <c r="D5738" s="316">
        <v>9.1999999999999993</v>
      </c>
      <c r="E5738" s="317">
        <v>9210</v>
      </c>
      <c r="F5738" s="317">
        <v>5664.16</v>
      </c>
      <c r="G5738" s="318">
        <v>40168</v>
      </c>
      <c r="H5738" s="318">
        <v>40319</v>
      </c>
      <c r="I5738" s="318">
        <v>49674</v>
      </c>
      <c r="J5738" s="315"/>
      <c r="K5738" s="315">
        <v>4554</v>
      </c>
      <c r="L5738" s="315" t="s">
        <v>2975</v>
      </c>
      <c r="M5738" s="315" t="s">
        <v>1296</v>
      </c>
      <c r="N5738" s="315" t="s">
        <v>750</v>
      </c>
      <c r="O5738" s="315"/>
      <c r="P5738" s="315"/>
      <c r="Q5738" s="315"/>
    </row>
    <row r="5739" spans="1:17">
      <c r="A5739" s="315" t="s">
        <v>755</v>
      </c>
      <c r="B5739" s="315" t="s">
        <v>2095</v>
      </c>
      <c r="C5739" s="315" t="s">
        <v>2098</v>
      </c>
      <c r="D5739" s="316">
        <v>9.1999999999999993</v>
      </c>
      <c r="E5739" s="317">
        <v>10003</v>
      </c>
      <c r="F5739" s="317">
        <v>3320.99</v>
      </c>
      <c r="G5739" s="318">
        <v>40177</v>
      </c>
      <c r="H5739" s="318">
        <v>41543</v>
      </c>
      <c r="I5739" s="318">
        <v>50770</v>
      </c>
      <c r="J5739" s="315"/>
      <c r="K5739" s="315">
        <v>6024</v>
      </c>
      <c r="L5739" s="315" t="s">
        <v>1218</v>
      </c>
      <c r="M5739" s="315" t="s">
        <v>788</v>
      </c>
      <c r="N5739" s="315" t="s">
        <v>755</v>
      </c>
      <c r="O5739" s="315"/>
      <c r="P5739" s="315"/>
      <c r="Q5739" s="315"/>
    </row>
    <row r="5740" spans="1:17">
      <c r="A5740" s="315" t="s">
        <v>755</v>
      </c>
      <c r="B5740" s="315" t="s">
        <v>2095</v>
      </c>
      <c r="C5740" s="315" t="s">
        <v>2096</v>
      </c>
      <c r="D5740" s="316">
        <v>9.1999999999999993</v>
      </c>
      <c r="E5740" s="317">
        <v>9890</v>
      </c>
      <c r="F5740" s="317">
        <v>3896.6499999999996</v>
      </c>
      <c r="G5740" s="318">
        <v>40205</v>
      </c>
      <c r="H5740" s="318">
        <v>41530</v>
      </c>
      <c r="I5740" s="318">
        <v>50770</v>
      </c>
      <c r="J5740" s="315"/>
      <c r="K5740" s="315">
        <v>6463</v>
      </c>
      <c r="L5740" s="315" t="s">
        <v>2145</v>
      </c>
      <c r="M5740" s="315" t="s">
        <v>1365</v>
      </c>
      <c r="N5740" s="315" t="s">
        <v>755</v>
      </c>
      <c r="O5740" s="315"/>
      <c r="P5740" s="315"/>
      <c r="Q5740" s="315"/>
    </row>
    <row r="5741" spans="1:17">
      <c r="A5741" s="315" t="s">
        <v>755</v>
      </c>
      <c r="B5741" s="315" t="s">
        <v>2095</v>
      </c>
      <c r="C5741" s="315" t="s">
        <v>2098</v>
      </c>
      <c r="D5741" s="316">
        <v>9.1999999999999993</v>
      </c>
      <c r="E5741" s="317">
        <v>10258</v>
      </c>
      <c r="F5741" s="317">
        <v>3405.65</v>
      </c>
      <c r="G5741" s="318">
        <v>40218</v>
      </c>
      <c r="H5741" s="318">
        <v>41521</v>
      </c>
      <c r="I5741" s="318">
        <v>50770</v>
      </c>
      <c r="J5741" s="315"/>
      <c r="K5741" s="315">
        <v>3186</v>
      </c>
      <c r="L5741" s="315" t="s">
        <v>1940</v>
      </c>
      <c r="M5741" s="315" t="s">
        <v>761</v>
      </c>
      <c r="N5741" s="315" t="s">
        <v>755</v>
      </c>
      <c r="O5741" s="315"/>
      <c r="P5741" s="315"/>
      <c r="Q5741" s="315"/>
    </row>
    <row r="5742" spans="1:17">
      <c r="A5742" s="315" t="s">
        <v>755</v>
      </c>
      <c r="B5742" s="315" t="s">
        <v>2095</v>
      </c>
      <c r="C5742" s="315" t="s">
        <v>2098</v>
      </c>
      <c r="D5742" s="316">
        <v>9.1999999999999993</v>
      </c>
      <c r="E5742" s="317">
        <v>6648.01</v>
      </c>
      <c r="F5742" s="317">
        <v>3523.45</v>
      </c>
      <c r="G5742" s="318">
        <v>40232</v>
      </c>
      <c r="H5742" s="318">
        <v>40331</v>
      </c>
      <c r="I5742" s="318">
        <v>49674</v>
      </c>
      <c r="J5742" s="315"/>
      <c r="K5742" s="315">
        <v>8954</v>
      </c>
      <c r="L5742" s="315" t="s">
        <v>4008</v>
      </c>
      <c r="M5742" s="315" t="s">
        <v>784</v>
      </c>
      <c r="N5742" s="315" t="s">
        <v>755</v>
      </c>
      <c r="O5742" s="315"/>
      <c r="P5742" s="315"/>
      <c r="Q5742" s="315"/>
    </row>
    <row r="5743" spans="1:17">
      <c r="A5743" s="315" t="s">
        <v>750</v>
      </c>
      <c r="B5743" s="315" t="s">
        <v>2095</v>
      </c>
      <c r="C5743" s="315" t="s">
        <v>2098</v>
      </c>
      <c r="D5743" s="316">
        <v>9.1999999999999993</v>
      </c>
      <c r="E5743" s="317">
        <v>7702</v>
      </c>
      <c r="F5743" s="317">
        <v>2557.0700000000002</v>
      </c>
      <c r="G5743" s="318">
        <v>40254</v>
      </c>
      <c r="H5743" s="318">
        <v>41506</v>
      </c>
      <c r="I5743" s="318">
        <v>50770</v>
      </c>
      <c r="J5743" s="315"/>
      <c r="K5743" s="315">
        <v>3624</v>
      </c>
      <c r="L5743" s="315" t="s">
        <v>2569</v>
      </c>
      <c r="M5743" s="315" t="s">
        <v>764</v>
      </c>
      <c r="N5743" s="315" t="s">
        <v>750</v>
      </c>
      <c r="O5743" s="315"/>
      <c r="P5743" s="315"/>
      <c r="Q5743" s="315"/>
    </row>
    <row r="5744" spans="1:17">
      <c r="A5744" s="315" t="s">
        <v>750</v>
      </c>
      <c r="B5744" s="315" t="s">
        <v>2095</v>
      </c>
      <c r="C5744" s="315" t="s">
        <v>2098</v>
      </c>
      <c r="D5744" s="316">
        <v>9.1999999999999993</v>
      </c>
      <c r="E5744" s="317">
        <v>7427</v>
      </c>
      <c r="F5744" s="317">
        <v>2465.77</v>
      </c>
      <c r="G5744" s="318">
        <v>40254</v>
      </c>
      <c r="H5744" s="318">
        <v>41505</v>
      </c>
      <c r="I5744" s="318">
        <v>50770</v>
      </c>
      <c r="J5744" s="315"/>
      <c r="K5744" s="315">
        <v>3624</v>
      </c>
      <c r="L5744" s="315" t="s">
        <v>2569</v>
      </c>
      <c r="M5744" s="315" t="s">
        <v>764</v>
      </c>
      <c r="N5744" s="315" t="s">
        <v>750</v>
      </c>
      <c r="O5744" s="315"/>
      <c r="P5744" s="315"/>
      <c r="Q5744" s="315"/>
    </row>
    <row r="5745" spans="1:17">
      <c r="A5745" s="315" t="s">
        <v>750</v>
      </c>
      <c r="B5745" s="315" t="s">
        <v>2095</v>
      </c>
      <c r="C5745" s="315" t="s">
        <v>2098</v>
      </c>
      <c r="D5745" s="316">
        <v>9.1999999999999993</v>
      </c>
      <c r="E5745" s="317">
        <v>7565</v>
      </c>
      <c r="F5745" s="317">
        <v>2511.59</v>
      </c>
      <c r="G5745" s="318">
        <v>40254</v>
      </c>
      <c r="H5745" s="318">
        <v>41506</v>
      </c>
      <c r="I5745" s="318">
        <v>50770</v>
      </c>
      <c r="J5745" s="315"/>
      <c r="K5745" s="315">
        <v>3624</v>
      </c>
      <c r="L5745" s="315" t="s">
        <v>2569</v>
      </c>
      <c r="M5745" s="315" t="s">
        <v>764</v>
      </c>
      <c r="N5745" s="315" t="s">
        <v>750</v>
      </c>
      <c r="O5745" s="315"/>
      <c r="P5745" s="315"/>
      <c r="Q5745" s="315"/>
    </row>
    <row r="5746" spans="1:17">
      <c r="A5746" s="315" t="s">
        <v>750</v>
      </c>
      <c r="B5746" s="315" t="s">
        <v>2095</v>
      </c>
      <c r="C5746" s="315" t="s">
        <v>2098</v>
      </c>
      <c r="D5746" s="316">
        <v>9.1999999999999993</v>
      </c>
      <c r="E5746" s="317">
        <v>7707</v>
      </c>
      <c r="F5746" s="317">
        <v>2558.7199999999998</v>
      </c>
      <c r="G5746" s="318">
        <v>40254</v>
      </c>
      <c r="H5746" s="318">
        <v>41506</v>
      </c>
      <c r="I5746" s="318">
        <v>50770</v>
      </c>
      <c r="J5746" s="315"/>
      <c r="K5746" s="315">
        <v>3624</v>
      </c>
      <c r="L5746" s="315" t="s">
        <v>2569</v>
      </c>
      <c r="M5746" s="315" t="s">
        <v>764</v>
      </c>
      <c r="N5746" s="315" t="s">
        <v>750</v>
      </c>
      <c r="O5746" s="315"/>
      <c r="P5746" s="315"/>
      <c r="Q5746" s="315"/>
    </row>
    <row r="5747" spans="1:17">
      <c r="A5747" s="315" t="s">
        <v>755</v>
      </c>
      <c r="B5747" s="315" t="s">
        <v>2095</v>
      </c>
      <c r="C5747" s="315" t="s">
        <v>2098</v>
      </c>
      <c r="D5747" s="316">
        <v>9.1999999999999993</v>
      </c>
      <c r="E5747" s="317">
        <v>8357.49</v>
      </c>
      <c r="F5747" s="317">
        <v>5139.84</v>
      </c>
      <c r="G5747" s="318">
        <v>40301</v>
      </c>
      <c r="H5747" s="318">
        <v>40361</v>
      </c>
      <c r="I5747" s="318">
        <v>49674</v>
      </c>
      <c r="J5747" s="315"/>
      <c r="K5747" s="315">
        <v>4950</v>
      </c>
      <c r="L5747" s="315" t="s">
        <v>2266</v>
      </c>
      <c r="M5747" s="315" t="s">
        <v>764</v>
      </c>
      <c r="N5747" s="315" t="s">
        <v>755</v>
      </c>
      <c r="O5747" s="315"/>
      <c r="P5747" s="315"/>
      <c r="Q5747" s="315"/>
    </row>
    <row r="5748" spans="1:17">
      <c r="A5748" s="315" t="s">
        <v>755</v>
      </c>
      <c r="B5748" s="315" t="s">
        <v>2095</v>
      </c>
      <c r="C5748" s="315" t="s">
        <v>2098</v>
      </c>
      <c r="D5748" s="316">
        <v>9.1999999999999993</v>
      </c>
      <c r="E5748" s="317">
        <v>6701</v>
      </c>
      <c r="F5748" s="317">
        <v>4121.1500000000005</v>
      </c>
      <c r="G5748" s="318">
        <v>40317</v>
      </c>
      <c r="H5748" s="318">
        <v>40429</v>
      </c>
      <c r="I5748" s="318">
        <v>49674</v>
      </c>
      <c r="J5748" s="315"/>
      <c r="K5748" s="315">
        <v>1206</v>
      </c>
      <c r="L5748" s="315" t="s">
        <v>2127</v>
      </c>
      <c r="M5748" s="315" t="s">
        <v>1827</v>
      </c>
      <c r="N5748" s="315" t="s">
        <v>755</v>
      </c>
      <c r="O5748" s="315"/>
      <c r="P5748" s="315"/>
      <c r="Q5748" s="315"/>
    </row>
    <row r="5749" spans="1:17">
      <c r="A5749" s="315" t="s">
        <v>755</v>
      </c>
      <c r="B5749" s="315" t="s">
        <v>2095</v>
      </c>
      <c r="C5749" s="315" t="s">
        <v>2098</v>
      </c>
      <c r="D5749" s="316">
        <v>9.1999999999999993</v>
      </c>
      <c r="E5749" s="317">
        <v>9844</v>
      </c>
      <c r="F5749" s="317">
        <v>3268.21</v>
      </c>
      <c r="G5749" s="318">
        <v>40404</v>
      </c>
      <c r="H5749" s="318">
        <v>41376</v>
      </c>
      <c r="I5749" s="318">
        <v>50770</v>
      </c>
      <c r="J5749" s="315"/>
      <c r="K5749" s="315">
        <v>1660</v>
      </c>
      <c r="L5749" s="315" t="s">
        <v>4009</v>
      </c>
      <c r="M5749" s="315" t="s">
        <v>766</v>
      </c>
      <c r="N5749" s="315" t="s">
        <v>755</v>
      </c>
      <c r="O5749" s="315"/>
      <c r="P5749" s="315"/>
      <c r="Q5749" s="315"/>
    </row>
    <row r="5750" spans="1:17">
      <c r="A5750" s="315" t="s">
        <v>755</v>
      </c>
      <c r="B5750" s="315" t="s">
        <v>2095</v>
      </c>
      <c r="C5750" s="315" t="s">
        <v>2096</v>
      </c>
      <c r="D5750" s="316">
        <v>9.1999999999999993</v>
      </c>
      <c r="E5750" s="317">
        <v>7759</v>
      </c>
      <c r="F5750" s="317">
        <v>5726.1399999999994</v>
      </c>
      <c r="G5750" s="318">
        <v>40423</v>
      </c>
      <c r="H5750" s="318">
        <v>40540</v>
      </c>
      <c r="I5750" s="318">
        <v>49674</v>
      </c>
      <c r="J5750" s="315"/>
      <c r="K5750" s="315">
        <v>9050</v>
      </c>
      <c r="L5750" s="315" t="s">
        <v>3332</v>
      </c>
      <c r="M5750" s="315" t="s">
        <v>1024</v>
      </c>
      <c r="N5750" s="315" t="s">
        <v>755</v>
      </c>
      <c r="O5750" s="315"/>
      <c r="P5750" s="315"/>
      <c r="Q5750" s="315"/>
    </row>
    <row r="5751" spans="1:17">
      <c r="A5751" s="315" t="s">
        <v>755</v>
      </c>
      <c r="B5751" s="315" t="s">
        <v>2095</v>
      </c>
      <c r="C5751" s="315" t="s">
        <v>2098</v>
      </c>
      <c r="D5751" s="316">
        <v>9.1999999999999993</v>
      </c>
      <c r="E5751" s="317">
        <v>8998</v>
      </c>
      <c r="F5751" s="317">
        <v>4804.9399999999996</v>
      </c>
      <c r="G5751" s="318">
        <v>40441</v>
      </c>
      <c r="H5751" s="318">
        <v>40534</v>
      </c>
      <c r="I5751" s="318">
        <v>49674</v>
      </c>
      <c r="J5751" s="315"/>
      <c r="K5751" s="315">
        <v>5325</v>
      </c>
      <c r="L5751" s="315" t="s">
        <v>4010</v>
      </c>
      <c r="M5751" s="315" t="s">
        <v>776</v>
      </c>
      <c r="N5751" s="315" t="s">
        <v>755</v>
      </c>
      <c r="O5751" s="315"/>
      <c r="P5751" s="315"/>
      <c r="Q5751" s="315"/>
    </row>
    <row r="5752" spans="1:17">
      <c r="A5752" s="315" t="s">
        <v>755</v>
      </c>
      <c r="B5752" s="315" t="s">
        <v>2095</v>
      </c>
      <c r="C5752" s="315" t="s">
        <v>2098</v>
      </c>
      <c r="D5752" s="316">
        <v>9.1999999999999993</v>
      </c>
      <c r="E5752" s="317">
        <v>8509.2200000000012</v>
      </c>
      <c r="F5752" s="317">
        <v>4109.96</v>
      </c>
      <c r="G5752" s="318">
        <v>40765</v>
      </c>
      <c r="H5752" s="318">
        <v>40661</v>
      </c>
      <c r="I5752" s="318">
        <v>50040</v>
      </c>
      <c r="J5752" s="315"/>
      <c r="K5752" s="315">
        <v>4105</v>
      </c>
      <c r="L5752" s="315" t="s">
        <v>3190</v>
      </c>
      <c r="M5752" s="315" t="s">
        <v>1484</v>
      </c>
      <c r="N5752" s="315" t="s">
        <v>755</v>
      </c>
      <c r="O5752" s="315"/>
      <c r="P5752" s="315"/>
      <c r="Q5752" s="315"/>
    </row>
    <row r="5753" spans="1:17">
      <c r="A5753" s="315" t="s">
        <v>755</v>
      </c>
      <c r="B5753" s="315" t="s">
        <v>2095</v>
      </c>
      <c r="C5753" s="315" t="s">
        <v>2098</v>
      </c>
      <c r="D5753" s="316">
        <v>9.1999999999999993</v>
      </c>
      <c r="E5753" s="317">
        <v>10100</v>
      </c>
      <c r="F5753" s="317">
        <v>2666.4</v>
      </c>
      <c r="G5753" s="318">
        <v>40539</v>
      </c>
      <c r="H5753" s="318">
        <v>41838</v>
      </c>
      <c r="I5753" s="318">
        <v>49309</v>
      </c>
      <c r="J5753" s="315"/>
      <c r="K5753" s="315">
        <v>7440</v>
      </c>
      <c r="L5753" s="315" t="s">
        <v>4011</v>
      </c>
      <c r="M5753" s="315" t="s">
        <v>966</v>
      </c>
      <c r="N5753" s="315" t="s">
        <v>755</v>
      </c>
      <c r="O5753" s="315"/>
      <c r="P5753" s="315"/>
      <c r="Q5753" s="315"/>
    </row>
    <row r="5754" spans="1:17">
      <c r="A5754" s="315" t="s">
        <v>750</v>
      </c>
      <c r="B5754" s="315" t="s">
        <v>2095</v>
      </c>
      <c r="C5754" s="315" t="s">
        <v>2098</v>
      </c>
      <c r="D5754" s="316">
        <v>9.1999999999999993</v>
      </c>
      <c r="E5754" s="317">
        <v>7316</v>
      </c>
      <c r="F5754" s="317">
        <v>4499.3500000000004</v>
      </c>
      <c r="G5754" s="318">
        <v>40532</v>
      </c>
      <c r="H5754" s="318">
        <v>40487</v>
      </c>
      <c r="I5754" s="318">
        <v>49674</v>
      </c>
      <c r="J5754" s="315"/>
      <c r="K5754" s="315">
        <v>8967</v>
      </c>
      <c r="L5754" s="315" t="s">
        <v>3201</v>
      </c>
      <c r="M5754" s="315" t="s">
        <v>776</v>
      </c>
      <c r="N5754" s="315" t="s">
        <v>750</v>
      </c>
      <c r="O5754" s="315"/>
      <c r="P5754" s="315"/>
      <c r="Q5754" s="315"/>
    </row>
    <row r="5755" spans="1:17">
      <c r="A5755" s="315" t="s">
        <v>755</v>
      </c>
      <c r="B5755" s="315" t="s">
        <v>2095</v>
      </c>
      <c r="C5755" s="315" t="s">
        <v>2098</v>
      </c>
      <c r="D5755" s="316">
        <v>9.1999999999999993</v>
      </c>
      <c r="E5755" s="317">
        <v>7661.01</v>
      </c>
      <c r="F5755" s="317">
        <v>2022.51</v>
      </c>
      <c r="G5755" s="318">
        <v>40575</v>
      </c>
      <c r="H5755" s="318">
        <v>41881</v>
      </c>
      <c r="I5755" s="318">
        <v>49309</v>
      </c>
      <c r="J5755" s="315"/>
      <c r="K5755" s="315">
        <v>8604</v>
      </c>
      <c r="L5755" s="315" t="s">
        <v>3806</v>
      </c>
      <c r="M5755" s="315" t="s">
        <v>784</v>
      </c>
      <c r="N5755" s="315" t="s">
        <v>755</v>
      </c>
      <c r="O5755" s="315"/>
      <c r="P5755" s="315"/>
      <c r="Q5755" s="315"/>
    </row>
    <row r="5756" spans="1:17">
      <c r="A5756" s="315" t="s">
        <v>755</v>
      </c>
      <c r="B5756" s="315" t="s">
        <v>2095</v>
      </c>
      <c r="C5756" s="315" t="s">
        <v>2098</v>
      </c>
      <c r="D5756" s="316">
        <v>9.1999999999999993</v>
      </c>
      <c r="E5756" s="317">
        <v>9700</v>
      </c>
      <c r="F5756" s="317">
        <v>4685.1000000000004</v>
      </c>
      <c r="G5756" s="318">
        <v>40662</v>
      </c>
      <c r="H5756" s="318">
        <v>40823</v>
      </c>
      <c r="I5756" s="318">
        <v>50040</v>
      </c>
      <c r="J5756" s="315"/>
      <c r="K5756" s="315">
        <v>4431</v>
      </c>
      <c r="L5756" s="315" t="s">
        <v>2524</v>
      </c>
      <c r="M5756" s="315" t="s">
        <v>1484</v>
      </c>
      <c r="N5756" s="315" t="s">
        <v>755</v>
      </c>
      <c r="O5756" s="315"/>
      <c r="P5756" s="315"/>
      <c r="Q5756" s="315"/>
    </row>
    <row r="5757" spans="1:17">
      <c r="A5757" s="315" t="s">
        <v>755</v>
      </c>
      <c r="B5757" s="315" t="s">
        <v>2095</v>
      </c>
      <c r="C5757" s="315" t="s">
        <v>2098</v>
      </c>
      <c r="D5757" s="316">
        <v>9.1999999999999993</v>
      </c>
      <c r="E5757" s="317">
        <v>9146</v>
      </c>
      <c r="F5757" s="317">
        <v>4417.5199999999995</v>
      </c>
      <c r="G5757" s="318">
        <v>40662</v>
      </c>
      <c r="H5757" s="318">
        <v>40705</v>
      </c>
      <c r="I5757" s="318">
        <v>50040</v>
      </c>
      <c r="J5757" s="315"/>
      <c r="K5757" s="315">
        <v>5413</v>
      </c>
      <c r="L5757" s="315" t="s">
        <v>907</v>
      </c>
      <c r="M5757" s="315" t="s">
        <v>776</v>
      </c>
      <c r="N5757" s="315" t="s">
        <v>755</v>
      </c>
      <c r="O5757" s="315"/>
      <c r="P5757" s="315"/>
      <c r="Q5757" s="315"/>
    </row>
    <row r="5758" spans="1:17">
      <c r="A5758" s="315" t="s">
        <v>755</v>
      </c>
      <c r="B5758" s="315" t="s">
        <v>2095</v>
      </c>
      <c r="C5758" s="315" t="s">
        <v>2096</v>
      </c>
      <c r="D5758" s="316">
        <v>9.1999999999999993</v>
      </c>
      <c r="E5758" s="317">
        <v>9044.2900000000009</v>
      </c>
      <c r="F5758" s="317">
        <v>5354.22</v>
      </c>
      <c r="G5758" s="318">
        <v>40689</v>
      </c>
      <c r="H5758" s="318">
        <v>40759</v>
      </c>
      <c r="I5758" s="318">
        <v>50040</v>
      </c>
      <c r="J5758" s="315"/>
      <c r="K5758" s="315">
        <v>4512</v>
      </c>
      <c r="L5758" s="315" t="s">
        <v>2357</v>
      </c>
      <c r="M5758" s="315" t="s">
        <v>1296</v>
      </c>
      <c r="N5758" s="315" t="s">
        <v>755</v>
      </c>
      <c r="O5758" s="315"/>
      <c r="P5758" s="315"/>
      <c r="Q5758" s="315"/>
    </row>
    <row r="5759" spans="1:17">
      <c r="A5759" s="315" t="s">
        <v>755</v>
      </c>
      <c r="B5759" s="315" t="s">
        <v>2095</v>
      </c>
      <c r="C5759" s="315" t="s">
        <v>2096</v>
      </c>
      <c r="D5759" s="316">
        <v>9.1999999999999993</v>
      </c>
      <c r="E5759" s="317">
        <v>8361</v>
      </c>
      <c r="F5759" s="317">
        <v>4949.7</v>
      </c>
      <c r="G5759" s="318">
        <v>40709</v>
      </c>
      <c r="H5759" s="318">
        <v>40855</v>
      </c>
      <c r="I5759" s="318">
        <v>50040</v>
      </c>
      <c r="J5759" s="315"/>
      <c r="K5759" s="315">
        <v>4515</v>
      </c>
      <c r="L5759" s="315" t="s">
        <v>2361</v>
      </c>
      <c r="M5759" s="315" t="s">
        <v>1296</v>
      </c>
      <c r="N5759" s="315" t="s">
        <v>755</v>
      </c>
      <c r="O5759" s="315"/>
      <c r="P5759" s="315"/>
      <c r="Q5759" s="315"/>
    </row>
    <row r="5760" spans="1:17">
      <c r="A5760" s="315" t="s">
        <v>755</v>
      </c>
      <c r="B5760" s="315" t="s">
        <v>2095</v>
      </c>
      <c r="C5760" s="315" t="s">
        <v>2098</v>
      </c>
      <c r="D5760" s="316">
        <v>9.1999999999999993</v>
      </c>
      <c r="E5760" s="317">
        <v>9602</v>
      </c>
      <c r="F5760" s="317">
        <v>4637.7700000000004</v>
      </c>
      <c r="G5760" s="318">
        <v>40715</v>
      </c>
      <c r="H5760" s="318">
        <v>40843</v>
      </c>
      <c r="I5760" s="318">
        <v>50040</v>
      </c>
      <c r="J5760" s="315"/>
      <c r="K5760" s="315">
        <v>2540</v>
      </c>
      <c r="L5760" s="315" t="s">
        <v>1527</v>
      </c>
      <c r="M5760" s="315" t="s">
        <v>1296</v>
      </c>
      <c r="N5760" s="315" t="s">
        <v>755</v>
      </c>
      <c r="O5760" s="315"/>
      <c r="P5760" s="315"/>
      <c r="Q5760" s="315"/>
    </row>
    <row r="5761" spans="1:17">
      <c r="A5761" s="315" t="s">
        <v>755</v>
      </c>
      <c r="B5761" s="315" t="s">
        <v>2095</v>
      </c>
      <c r="C5761" s="315" t="s">
        <v>2098</v>
      </c>
      <c r="D5761" s="316">
        <v>9.23</v>
      </c>
      <c r="E5761" s="317">
        <v>11595</v>
      </c>
      <c r="F5761" s="317">
        <v>3849.5299999999997</v>
      </c>
      <c r="G5761" s="318">
        <v>40712</v>
      </c>
      <c r="H5761" s="318">
        <v>41443</v>
      </c>
      <c r="I5761" s="318">
        <v>50770</v>
      </c>
      <c r="J5761" s="315"/>
      <c r="K5761" s="315">
        <v>1008</v>
      </c>
      <c r="L5761" s="315" t="s">
        <v>2304</v>
      </c>
      <c r="M5761" s="315" t="s">
        <v>766</v>
      </c>
      <c r="N5761" s="315" t="s">
        <v>755</v>
      </c>
      <c r="O5761" s="315"/>
      <c r="P5761" s="315"/>
      <c r="Q5761" s="315"/>
    </row>
    <row r="5762" spans="1:17">
      <c r="A5762" s="315" t="s">
        <v>755</v>
      </c>
      <c r="B5762" s="315" t="s">
        <v>2095</v>
      </c>
      <c r="C5762" s="315" t="s">
        <v>2098</v>
      </c>
      <c r="D5762" s="316">
        <v>9.23</v>
      </c>
      <c r="E5762" s="317">
        <v>11072.16</v>
      </c>
      <c r="F5762" s="317">
        <v>4916.04</v>
      </c>
      <c r="G5762" s="318">
        <v>40788</v>
      </c>
      <c r="H5762" s="318">
        <v>40939</v>
      </c>
      <c r="I5762" s="318">
        <v>50405</v>
      </c>
      <c r="J5762" s="315"/>
      <c r="K5762" s="315">
        <v>1029</v>
      </c>
      <c r="L5762" s="315" t="s">
        <v>4012</v>
      </c>
      <c r="M5762" s="315" t="s">
        <v>766</v>
      </c>
      <c r="N5762" s="315" t="s">
        <v>755</v>
      </c>
      <c r="O5762" s="315"/>
      <c r="P5762" s="315"/>
      <c r="Q5762" s="315"/>
    </row>
    <row r="5763" spans="1:17">
      <c r="A5763" s="315" t="s">
        <v>755</v>
      </c>
      <c r="B5763" s="315" t="s">
        <v>2095</v>
      </c>
      <c r="C5763" s="315" t="s">
        <v>2096</v>
      </c>
      <c r="D5763" s="316">
        <v>9.23</v>
      </c>
      <c r="E5763" s="317">
        <v>4611</v>
      </c>
      <c r="F5763" s="317">
        <v>2250.17</v>
      </c>
      <c r="G5763" s="318">
        <v>40848</v>
      </c>
      <c r="H5763" s="318">
        <v>40996</v>
      </c>
      <c r="I5763" s="318">
        <v>50405</v>
      </c>
      <c r="J5763" s="315"/>
      <c r="K5763" s="315">
        <v>3665</v>
      </c>
      <c r="L5763" s="315" t="s">
        <v>2179</v>
      </c>
      <c r="M5763" s="315" t="s">
        <v>764</v>
      </c>
      <c r="N5763" s="315" t="s">
        <v>755</v>
      </c>
      <c r="O5763" s="315"/>
      <c r="P5763" s="315"/>
      <c r="Q5763" s="315"/>
    </row>
    <row r="5764" spans="1:17">
      <c r="A5764" s="315" t="s">
        <v>755</v>
      </c>
      <c r="B5764" s="315" t="s">
        <v>2095</v>
      </c>
      <c r="C5764" s="315" t="s">
        <v>2098</v>
      </c>
      <c r="D5764" s="316">
        <v>9.24</v>
      </c>
      <c r="E5764" s="317">
        <v>10031</v>
      </c>
      <c r="F5764" s="317">
        <v>6169.08</v>
      </c>
      <c r="G5764" s="318">
        <v>40442</v>
      </c>
      <c r="H5764" s="318">
        <v>40464</v>
      </c>
      <c r="I5764" s="318">
        <v>49674</v>
      </c>
      <c r="J5764" s="315"/>
      <c r="K5764" s="315">
        <v>6244</v>
      </c>
      <c r="L5764" s="315" t="s">
        <v>4013</v>
      </c>
      <c r="M5764" s="315" t="s">
        <v>788</v>
      </c>
      <c r="N5764" s="315" t="s">
        <v>755</v>
      </c>
      <c r="O5764" s="315"/>
      <c r="P5764" s="315"/>
      <c r="Q5764" s="315"/>
    </row>
    <row r="5765" spans="1:17">
      <c r="A5765" s="315" t="s">
        <v>755</v>
      </c>
      <c r="B5765" s="315" t="s">
        <v>2095</v>
      </c>
      <c r="C5765" s="315" t="s">
        <v>2098</v>
      </c>
      <c r="D5765" s="316">
        <v>9.24</v>
      </c>
      <c r="E5765" s="317">
        <v>9065</v>
      </c>
      <c r="F5765" s="317">
        <v>4378.3999999999996</v>
      </c>
      <c r="G5765" s="318">
        <v>40475</v>
      </c>
      <c r="H5765" s="318">
        <v>40560</v>
      </c>
      <c r="I5765" s="318">
        <v>50040</v>
      </c>
      <c r="J5765" s="315"/>
      <c r="K5765" s="315">
        <v>6370</v>
      </c>
      <c r="L5765" s="315" t="s">
        <v>1289</v>
      </c>
      <c r="M5765" s="315" t="s">
        <v>1290</v>
      </c>
      <c r="N5765" s="315" t="s">
        <v>755</v>
      </c>
      <c r="O5765" s="315"/>
      <c r="P5765" s="315"/>
      <c r="Q5765" s="315"/>
    </row>
    <row r="5766" spans="1:17">
      <c r="A5766" s="315" t="s">
        <v>755</v>
      </c>
      <c r="B5766" s="315" t="s">
        <v>2095</v>
      </c>
      <c r="C5766" s="315" t="s">
        <v>2098</v>
      </c>
      <c r="D5766" s="316">
        <v>9.24</v>
      </c>
      <c r="E5766" s="317">
        <v>9162</v>
      </c>
      <c r="F5766" s="317">
        <v>4287.82</v>
      </c>
      <c r="G5766" s="318">
        <v>40487</v>
      </c>
      <c r="H5766" s="318">
        <v>40539</v>
      </c>
      <c r="I5766" s="318">
        <v>49674</v>
      </c>
      <c r="J5766" s="315"/>
      <c r="K5766" s="315">
        <v>4911</v>
      </c>
      <c r="L5766" s="315" t="s">
        <v>4014</v>
      </c>
      <c r="M5766" s="315" t="s">
        <v>764</v>
      </c>
      <c r="N5766" s="315" t="s">
        <v>755</v>
      </c>
      <c r="O5766" s="315"/>
      <c r="P5766" s="315"/>
      <c r="Q5766" s="315"/>
    </row>
    <row r="5767" spans="1:17">
      <c r="A5767" s="315" t="s">
        <v>755</v>
      </c>
      <c r="B5767" s="315" t="s">
        <v>2095</v>
      </c>
      <c r="C5767" s="315" t="s">
        <v>2098</v>
      </c>
      <c r="D5767" s="316">
        <v>9.24</v>
      </c>
      <c r="E5767" s="317">
        <v>9054</v>
      </c>
      <c r="F5767" s="317">
        <v>4373.08</v>
      </c>
      <c r="G5767" s="318">
        <v>40732</v>
      </c>
      <c r="H5767" s="318">
        <v>40829</v>
      </c>
      <c r="I5767" s="318">
        <v>50040</v>
      </c>
      <c r="J5767" s="315"/>
      <c r="K5767" s="315">
        <v>8706</v>
      </c>
      <c r="L5767" s="315" t="s">
        <v>3058</v>
      </c>
      <c r="M5767" s="315" t="s">
        <v>784</v>
      </c>
      <c r="N5767" s="315" t="s">
        <v>755</v>
      </c>
      <c r="O5767" s="315"/>
      <c r="P5767" s="315"/>
      <c r="Q5767" s="315"/>
    </row>
    <row r="5768" spans="1:17">
      <c r="A5768" s="315" t="s">
        <v>755</v>
      </c>
      <c r="B5768" s="315" t="s">
        <v>2095</v>
      </c>
      <c r="C5768" s="315" t="s">
        <v>2096</v>
      </c>
      <c r="D5768" s="316">
        <v>9.24</v>
      </c>
      <c r="E5768" s="317">
        <v>7472</v>
      </c>
      <c r="F5768" s="317">
        <v>3646.34</v>
      </c>
      <c r="G5768" s="318">
        <v>40742</v>
      </c>
      <c r="H5768" s="318">
        <v>41145</v>
      </c>
      <c r="I5768" s="318">
        <v>50405</v>
      </c>
      <c r="J5768" s="315"/>
      <c r="K5768" s="315">
        <v>3033</v>
      </c>
      <c r="L5768" s="315" t="s">
        <v>3265</v>
      </c>
      <c r="M5768" s="315" t="s">
        <v>764</v>
      </c>
      <c r="N5768" s="315" t="s">
        <v>755</v>
      </c>
      <c r="O5768" s="315"/>
      <c r="P5768" s="315"/>
      <c r="Q5768" s="315"/>
    </row>
    <row r="5769" spans="1:17">
      <c r="A5769" s="315" t="s">
        <v>755</v>
      </c>
      <c r="B5769" s="315" t="s">
        <v>2095</v>
      </c>
      <c r="C5769" s="315" t="s">
        <v>2098</v>
      </c>
      <c r="D5769" s="316">
        <v>9.25</v>
      </c>
      <c r="E5769" s="317">
        <v>9433</v>
      </c>
      <c r="F5769" s="317">
        <v>4556.1400000000003</v>
      </c>
      <c r="G5769" s="318">
        <v>40630</v>
      </c>
      <c r="H5769" s="318">
        <v>40746</v>
      </c>
      <c r="I5769" s="318">
        <v>50040</v>
      </c>
      <c r="J5769" s="315"/>
      <c r="K5769" s="315">
        <v>4623</v>
      </c>
      <c r="L5769" s="315" t="s">
        <v>2846</v>
      </c>
      <c r="M5769" s="315" t="s">
        <v>1296</v>
      </c>
      <c r="N5769" s="315" t="s">
        <v>755</v>
      </c>
      <c r="O5769" s="315"/>
      <c r="P5769" s="315"/>
      <c r="Q5769" s="315"/>
    </row>
    <row r="5770" spans="1:17">
      <c r="A5770" s="315" t="s">
        <v>755</v>
      </c>
      <c r="B5770" s="315" t="s">
        <v>2095</v>
      </c>
      <c r="C5770" s="315" t="s">
        <v>2098</v>
      </c>
      <c r="D5770" s="316">
        <v>9.25</v>
      </c>
      <c r="E5770" s="317">
        <v>9313</v>
      </c>
      <c r="F5770" s="317">
        <v>4498.18</v>
      </c>
      <c r="G5770" s="318">
        <v>40759</v>
      </c>
      <c r="H5770" s="318">
        <v>40787</v>
      </c>
      <c r="I5770" s="318">
        <v>50040</v>
      </c>
      <c r="J5770" s="315"/>
      <c r="K5770" s="315">
        <v>4446</v>
      </c>
      <c r="L5770" s="315" t="s">
        <v>2443</v>
      </c>
      <c r="M5770" s="315" t="s">
        <v>1484</v>
      </c>
      <c r="N5770" s="315" t="s">
        <v>755</v>
      </c>
      <c r="O5770" s="315"/>
      <c r="P5770" s="315"/>
      <c r="Q5770" s="315"/>
    </row>
    <row r="5771" spans="1:17">
      <c r="A5771" s="315" t="s">
        <v>755</v>
      </c>
      <c r="B5771" s="315" t="s">
        <v>2095</v>
      </c>
      <c r="C5771" s="315" t="s">
        <v>2096</v>
      </c>
      <c r="D5771" s="316">
        <v>9.25</v>
      </c>
      <c r="E5771" s="317">
        <v>4692</v>
      </c>
      <c r="F5771" s="317">
        <v>2777.67</v>
      </c>
      <c r="G5771" s="318">
        <v>40814</v>
      </c>
      <c r="H5771" s="318">
        <v>40905</v>
      </c>
      <c r="I5771" s="318">
        <v>50040</v>
      </c>
      <c r="J5771" s="315"/>
      <c r="K5771" s="315">
        <v>8630</v>
      </c>
      <c r="L5771" s="315" t="s">
        <v>1044</v>
      </c>
      <c r="M5771" s="315" t="s">
        <v>784</v>
      </c>
      <c r="N5771" s="315" t="s">
        <v>755</v>
      </c>
      <c r="O5771" s="315"/>
      <c r="P5771" s="315"/>
      <c r="Q5771" s="315"/>
    </row>
    <row r="5772" spans="1:17">
      <c r="A5772" s="315" t="s">
        <v>755</v>
      </c>
      <c r="B5772" s="315" t="s">
        <v>2095</v>
      </c>
      <c r="C5772" s="315" t="s">
        <v>2098</v>
      </c>
      <c r="D5772" s="316">
        <v>9.25</v>
      </c>
      <c r="E5772" s="317">
        <v>3585</v>
      </c>
      <c r="F5772" s="317">
        <v>1430.4199999999998</v>
      </c>
      <c r="G5772" s="318">
        <v>40843</v>
      </c>
      <c r="H5772" s="318">
        <v>41081</v>
      </c>
      <c r="I5772" s="318">
        <v>50405</v>
      </c>
      <c r="J5772" s="315"/>
      <c r="K5772" s="315">
        <v>8766</v>
      </c>
      <c r="L5772" s="315" t="s">
        <v>4015</v>
      </c>
      <c r="M5772" s="315" t="s">
        <v>1705</v>
      </c>
      <c r="N5772" s="315" t="s">
        <v>755</v>
      </c>
      <c r="O5772" s="315"/>
      <c r="P5772" s="315"/>
      <c r="Q5772" s="315"/>
    </row>
    <row r="5773" spans="1:17">
      <c r="A5773" s="315" t="s">
        <v>750</v>
      </c>
      <c r="B5773" s="315" t="s">
        <v>2095</v>
      </c>
      <c r="C5773" s="315" t="s">
        <v>2096</v>
      </c>
      <c r="D5773" s="316">
        <v>9.3000000000000007</v>
      </c>
      <c r="E5773" s="317">
        <v>9643</v>
      </c>
      <c r="F5773" s="317">
        <v>8678.7000000000007</v>
      </c>
      <c r="G5773" s="318">
        <v>39569</v>
      </c>
      <c r="H5773" s="318">
        <v>40169</v>
      </c>
      <c r="I5773" s="318">
        <v>49309</v>
      </c>
      <c r="J5773" s="315"/>
      <c r="K5773" s="315">
        <v>3700</v>
      </c>
      <c r="L5773" s="315" t="s">
        <v>1972</v>
      </c>
      <c r="M5773" s="315" t="s">
        <v>764</v>
      </c>
      <c r="N5773" s="315" t="s">
        <v>750</v>
      </c>
      <c r="O5773" s="315"/>
      <c r="P5773" s="315"/>
      <c r="Q5773" s="315"/>
    </row>
    <row r="5774" spans="1:17">
      <c r="A5774" s="315" t="s">
        <v>755</v>
      </c>
      <c r="B5774" s="315" t="s">
        <v>2095</v>
      </c>
      <c r="C5774" s="315" t="s">
        <v>2098</v>
      </c>
      <c r="D5774" s="316">
        <v>9.3000000000000007</v>
      </c>
      <c r="E5774" s="317">
        <v>9912.0300000000007</v>
      </c>
      <c r="F5774" s="317">
        <v>4787.5099999999993</v>
      </c>
      <c r="G5774" s="318">
        <v>39570</v>
      </c>
      <c r="H5774" s="318">
        <v>40815</v>
      </c>
      <c r="I5774" s="318">
        <v>50040</v>
      </c>
      <c r="J5774" s="315"/>
      <c r="K5774" s="315">
        <v>5022</v>
      </c>
      <c r="L5774" s="315" t="s">
        <v>4016</v>
      </c>
      <c r="M5774" s="315" t="s">
        <v>776</v>
      </c>
      <c r="N5774" s="315" t="s">
        <v>755</v>
      </c>
      <c r="O5774" s="315"/>
      <c r="P5774" s="315"/>
      <c r="Q5774" s="315"/>
    </row>
    <row r="5775" spans="1:17">
      <c r="A5775" s="315" t="s">
        <v>755</v>
      </c>
      <c r="B5775" s="315" t="s">
        <v>2095</v>
      </c>
      <c r="C5775" s="315" t="s">
        <v>2098</v>
      </c>
      <c r="D5775" s="316">
        <v>9.3000000000000007</v>
      </c>
      <c r="E5775" s="317">
        <v>9052.82</v>
      </c>
      <c r="F5775" s="317">
        <v>4372.51</v>
      </c>
      <c r="G5775" s="318">
        <v>39570</v>
      </c>
      <c r="H5775" s="318">
        <v>40893</v>
      </c>
      <c r="I5775" s="318">
        <v>50040</v>
      </c>
      <c r="J5775" s="315"/>
      <c r="K5775" s="315">
        <v>8592</v>
      </c>
      <c r="L5775" s="315" t="s">
        <v>3992</v>
      </c>
      <c r="M5775" s="315" t="s">
        <v>792</v>
      </c>
      <c r="N5775" s="315" t="s">
        <v>755</v>
      </c>
      <c r="O5775" s="315"/>
      <c r="P5775" s="315"/>
      <c r="Q5775" s="315"/>
    </row>
    <row r="5776" spans="1:17">
      <c r="A5776" s="315" t="s">
        <v>755</v>
      </c>
      <c r="B5776" s="315" t="s">
        <v>2095</v>
      </c>
      <c r="C5776" s="315" t="s">
        <v>2098</v>
      </c>
      <c r="D5776" s="316">
        <v>9.3000000000000007</v>
      </c>
      <c r="E5776" s="317">
        <v>8613</v>
      </c>
      <c r="F5776" s="317">
        <v>6459.75</v>
      </c>
      <c r="G5776" s="318">
        <v>39570</v>
      </c>
      <c r="H5776" s="318">
        <v>39717</v>
      </c>
      <c r="I5776" s="318">
        <v>48914</v>
      </c>
      <c r="J5776" s="315"/>
      <c r="K5776" s="315">
        <v>3600</v>
      </c>
      <c r="L5776" s="315" t="s">
        <v>2197</v>
      </c>
      <c r="M5776" s="315" t="s">
        <v>764</v>
      </c>
      <c r="N5776" s="315" t="s">
        <v>755</v>
      </c>
      <c r="O5776" s="315"/>
      <c r="P5776" s="315"/>
      <c r="Q5776" s="315"/>
    </row>
    <row r="5777" spans="1:17">
      <c r="A5777" s="315" t="s">
        <v>755</v>
      </c>
      <c r="B5777" s="315" t="s">
        <v>2095</v>
      </c>
      <c r="C5777" s="315" t="s">
        <v>2096</v>
      </c>
      <c r="D5777" s="316">
        <v>9.3000000000000007</v>
      </c>
      <c r="E5777" s="317">
        <v>9132</v>
      </c>
      <c r="F5777" s="317">
        <v>8218.8000000000011</v>
      </c>
      <c r="G5777" s="318">
        <v>39570</v>
      </c>
      <c r="H5777" s="318">
        <v>39709</v>
      </c>
      <c r="I5777" s="318">
        <v>48914</v>
      </c>
      <c r="J5777" s="315"/>
      <c r="K5777" s="315">
        <v>9443</v>
      </c>
      <c r="L5777" s="315" t="s">
        <v>2464</v>
      </c>
      <c r="M5777" s="315" t="s">
        <v>770</v>
      </c>
      <c r="N5777" s="315" t="s">
        <v>755</v>
      </c>
      <c r="O5777" s="315"/>
      <c r="P5777" s="315"/>
      <c r="Q5777" s="315"/>
    </row>
    <row r="5778" spans="1:17">
      <c r="A5778" s="315" t="s">
        <v>755</v>
      </c>
      <c r="B5778" s="315" t="s">
        <v>2095</v>
      </c>
      <c r="C5778" s="315" t="s">
        <v>2098</v>
      </c>
      <c r="D5778" s="316">
        <v>9.3000000000000007</v>
      </c>
      <c r="E5778" s="317">
        <v>7751</v>
      </c>
      <c r="F5778" s="317">
        <v>3441.4300000000003</v>
      </c>
      <c r="G5778" s="318">
        <v>39570</v>
      </c>
      <c r="H5778" s="318">
        <v>41052</v>
      </c>
      <c r="I5778" s="318">
        <v>50405</v>
      </c>
      <c r="J5778" s="315"/>
      <c r="K5778" s="315">
        <v>1752</v>
      </c>
      <c r="L5778" s="315" t="s">
        <v>3978</v>
      </c>
      <c r="M5778" s="315" t="s">
        <v>761</v>
      </c>
      <c r="N5778" s="315" t="s">
        <v>755</v>
      </c>
      <c r="O5778" s="315"/>
      <c r="P5778" s="315"/>
      <c r="Q5778" s="315"/>
    </row>
    <row r="5779" spans="1:17">
      <c r="A5779" s="315" t="s">
        <v>755</v>
      </c>
      <c r="B5779" s="315" t="s">
        <v>2095</v>
      </c>
      <c r="C5779" s="315" t="s">
        <v>2098</v>
      </c>
      <c r="D5779" s="316">
        <v>9.3000000000000007</v>
      </c>
      <c r="E5779" s="317">
        <v>9891</v>
      </c>
      <c r="F5779" s="317">
        <v>5400.48</v>
      </c>
      <c r="G5779" s="318">
        <v>39570</v>
      </c>
      <c r="H5779" s="318">
        <v>39676</v>
      </c>
      <c r="I5779" s="318">
        <v>48944</v>
      </c>
      <c r="J5779" s="315"/>
      <c r="K5779" s="315">
        <v>3232</v>
      </c>
      <c r="L5779" s="315" t="s">
        <v>3128</v>
      </c>
      <c r="M5779" s="315" t="s">
        <v>764</v>
      </c>
      <c r="N5779" s="315" t="s">
        <v>755</v>
      </c>
      <c r="O5779" s="315"/>
      <c r="P5779" s="315"/>
      <c r="Q5779" s="315"/>
    </row>
    <row r="5780" spans="1:17">
      <c r="A5780" s="315" t="s">
        <v>755</v>
      </c>
      <c r="B5780" s="315" t="s">
        <v>2095</v>
      </c>
      <c r="C5780" s="315" t="s">
        <v>2098</v>
      </c>
      <c r="D5780" s="316">
        <v>9.3000000000000007</v>
      </c>
      <c r="E5780" s="317">
        <v>8359</v>
      </c>
      <c r="F5780" s="317">
        <v>5140.8</v>
      </c>
      <c r="G5780" s="318">
        <v>39573</v>
      </c>
      <c r="H5780" s="318">
        <v>40255</v>
      </c>
      <c r="I5780" s="318">
        <v>49674</v>
      </c>
      <c r="J5780" s="315"/>
      <c r="K5780" s="315">
        <v>3672</v>
      </c>
      <c r="L5780" s="315" t="s">
        <v>2311</v>
      </c>
      <c r="M5780" s="315" t="s">
        <v>764</v>
      </c>
      <c r="N5780" s="315" t="s">
        <v>755</v>
      </c>
      <c r="O5780" s="315"/>
      <c r="P5780" s="315"/>
      <c r="Q5780" s="315"/>
    </row>
    <row r="5781" spans="1:17">
      <c r="A5781" s="315" t="s">
        <v>755</v>
      </c>
      <c r="B5781" s="315" t="s">
        <v>2095</v>
      </c>
      <c r="C5781" s="315" t="s">
        <v>2096</v>
      </c>
      <c r="D5781" s="316">
        <v>9.3000000000000007</v>
      </c>
      <c r="E5781" s="317">
        <v>8434</v>
      </c>
      <c r="F5781" s="317">
        <v>4562.8</v>
      </c>
      <c r="G5781" s="318">
        <v>39570</v>
      </c>
      <c r="H5781" s="318">
        <v>39596</v>
      </c>
      <c r="I5781" s="318">
        <v>48944</v>
      </c>
      <c r="J5781" s="315"/>
      <c r="K5781" s="315">
        <v>1637</v>
      </c>
      <c r="L5781" s="315" t="s">
        <v>4017</v>
      </c>
      <c r="M5781" s="315" t="s">
        <v>761</v>
      </c>
      <c r="N5781" s="315" t="s">
        <v>755</v>
      </c>
      <c r="O5781" s="315"/>
      <c r="P5781" s="315"/>
      <c r="Q5781" s="315"/>
    </row>
    <row r="5782" spans="1:17">
      <c r="A5782" s="315" t="s">
        <v>755</v>
      </c>
      <c r="B5782" s="315" t="s">
        <v>2095</v>
      </c>
      <c r="C5782" s="315" t="s">
        <v>2098</v>
      </c>
      <c r="D5782" s="316">
        <v>9.3000000000000007</v>
      </c>
      <c r="E5782" s="317">
        <v>8422</v>
      </c>
      <c r="F5782" s="317">
        <v>6316.5</v>
      </c>
      <c r="G5782" s="318">
        <v>39570</v>
      </c>
      <c r="H5782" s="318">
        <v>39414</v>
      </c>
      <c r="I5782" s="318">
        <v>48549</v>
      </c>
      <c r="J5782" s="315"/>
      <c r="K5782" s="315">
        <v>1744</v>
      </c>
      <c r="L5782" s="315" t="s">
        <v>2893</v>
      </c>
      <c r="M5782" s="315" t="s">
        <v>761</v>
      </c>
      <c r="N5782" s="315" t="s">
        <v>755</v>
      </c>
      <c r="O5782" s="315"/>
      <c r="P5782" s="315"/>
      <c r="Q5782" s="315"/>
    </row>
    <row r="5783" spans="1:17">
      <c r="A5783" s="315" t="s">
        <v>755</v>
      </c>
      <c r="B5783" s="315" t="s">
        <v>2095</v>
      </c>
      <c r="C5783" s="315" t="s">
        <v>2096</v>
      </c>
      <c r="D5783" s="316">
        <v>9.3000000000000007</v>
      </c>
      <c r="E5783" s="317">
        <v>9878</v>
      </c>
      <c r="F5783" s="317">
        <v>8890.2000000000007</v>
      </c>
      <c r="G5783" s="318">
        <v>39570</v>
      </c>
      <c r="H5783" s="318">
        <v>39629</v>
      </c>
      <c r="I5783" s="318">
        <v>48914</v>
      </c>
      <c r="J5783" s="315"/>
      <c r="K5783" s="315">
        <v>3773</v>
      </c>
      <c r="L5783" s="315" t="s">
        <v>3053</v>
      </c>
      <c r="M5783" s="315" t="s">
        <v>764</v>
      </c>
      <c r="N5783" s="315" t="s">
        <v>755</v>
      </c>
      <c r="O5783" s="315"/>
      <c r="P5783" s="315"/>
      <c r="Q5783" s="315"/>
    </row>
    <row r="5784" spans="1:17">
      <c r="A5784" s="315" t="s">
        <v>755</v>
      </c>
      <c r="B5784" s="315" t="s">
        <v>2095</v>
      </c>
      <c r="C5784" s="315" t="s">
        <v>2096</v>
      </c>
      <c r="D5784" s="316">
        <v>9.3000000000000007</v>
      </c>
      <c r="E5784" s="317">
        <v>8178.55</v>
      </c>
      <c r="F5784" s="317">
        <v>7360.6900000000005</v>
      </c>
      <c r="G5784" s="318">
        <v>39570</v>
      </c>
      <c r="H5784" s="318">
        <v>39619</v>
      </c>
      <c r="I5784" s="318">
        <v>48914</v>
      </c>
      <c r="J5784" s="315"/>
      <c r="K5784" s="315">
        <v>4105</v>
      </c>
      <c r="L5784" s="315" t="s">
        <v>3190</v>
      </c>
      <c r="M5784" s="315" t="s">
        <v>1484</v>
      </c>
      <c r="N5784" s="315" t="s">
        <v>755</v>
      </c>
      <c r="O5784" s="315"/>
      <c r="P5784" s="315"/>
      <c r="Q5784" s="315"/>
    </row>
    <row r="5785" spans="1:17">
      <c r="A5785" s="315" t="s">
        <v>755</v>
      </c>
      <c r="B5785" s="315" t="s">
        <v>2095</v>
      </c>
      <c r="C5785" s="315" t="s">
        <v>2098</v>
      </c>
      <c r="D5785" s="316">
        <v>9.3000000000000007</v>
      </c>
      <c r="E5785" s="317">
        <v>8862</v>
      </c>
      <c r="F5785" s="317">
        <v>4971.5700000000015</v>
      </c>
      <c r="G5785" s="318">
        <v>39633</v>
      </c>
      <c r="H5785" s="318">
        <v>39973</v>
      </c>
      <c r="I5785" s="318">
        <v>49309</v>
      </c>
      <c r="J5785" s="315"/>
      <c r="K5785" s="315">
        <v>9056</v>
      </c>
      <c r="L5785" s="315" t="s">
        <v>2345</v>
      </c>
      <c r="M5785" s="315" t="s">
        <v>781</v>
      </c>
      <c r="N5785" s="315" t="s">
        <v>755</v>
      </c>
      <c r="O5785" s="315"/>
      <c r="P5785" s="315"/>
      <c r="Q5785" s="315"/>
    </row>
    <row r="5786" spans="1:17">
      <c r="A5786" s="315" t="s">
        <v>755</v>
      </c>
      <c r="B5786" s="315" t="s">
        <v>2095</v>
      </c>
      <c r="C5786" s="315" t="s">
        <v>2098</v>
      </c>
      <c r="D5786" s="316">
        <v>9.3000000000000007</v>
      </c>
      <c r="E5786" s="317">
        <v>9743</v>
      </c>
      <c r="F5786" s="317">
        <v>5923.7400000000007</v>
      </c>
      <c r="G5786" s="318">
        <v>39660</v>
      </c>
      <c r="H5786" s="318">
        <v>40074</v>
      </c>
      <c r="I5786" s="318">
        <v>49309</v>
      </c>
      <c r="J5786" s="315"/>
      <c r="K5786" s="315">
        <v>6207</v>
      </c>
      <c r="L5786" s="315" t="s">
        <v>2678</v>
      </c>
      <c r="M5786" s="315" t="s">
        <v>788</v>
      </c>
      <c r="N5786" s="315" t="s">
        <v>755</v>
      </c>
      <c r="O5786" s="315"/>
      <c r="P5786" s="315"/>
      <c r="Q5786" s="315"/>
    </row>
    <row r="5787" spans="1:17">
      <c r="A5787" s="315" t="s">
        <v>755</v>
      </c>
      <c r="B5787" s="315" t="s">
        <v>2095</v>
      </c>
      <c r="C5787" s="315" t="s">
        <v>2098</v>
      </c>
      <c r="D5787" s="316">
        <v>9.3000000000000007</v>
      </c>
      <c r="E5787" s="317">
        <v>10075</v>
      </c>
      <c r="F5787" s="317">
        <v>6196.13</v>
      </c>
      <c r="G5787" s="318">
        <v>39665</v>
      </c>
      <c r="H5787" s="318">
        <v>40374</v>
      </c>
      <c r="I5787" s="318">
        <v>49674</v>
      </c>
      <c r="J5787" s="315"/>
      <c r="K5787" s="315">
        <v>1093</v>
      </c>
      <c r="L5787" s="315" t="s">
        <v>2695</v>
      </c>
      <c r="M5787" s="315" t="s">
        <v>766</v>
      </c>
      <c r="N5787" s="315" t="s">
        <v>755</v>
      </c>
      <c r="O5787" s="315"/>
      <c r="P5787" s="315"/>
      <c r="Q5787" s="315"/>
    </row>
    <row r="5788" spans="1:17">
      <c r="A5788" s="315" t="s">
        <v>755</v>
      </c>
      <c r="B5788" s="315" t="s">
        <v>2095</v>
      </c>
      <c r="C5788" s="315" t="s">
        <v>2096</v>
      </c>
      <c r="D5788" s="316">
        <v>9.3000000000000007</v>
      </c>
      <c r="E5788" s="317">
        <v>9217</v>
      </c>
      <c r="F5788" s="317">
        <v>8295.3000000000011</v>
      </c>
      <c r="G5788" s="318">
        <v>39693</v>
      </c>
      <c r="H5788" s="318">
        <v>39840</v>
      </c>
      <c r="I5788" s="318">
        <v>49309</v>
      </c>
      <c r="J5788" s="315"/>
      <c r="K5788" s="315">
        <v>1530</v>
      </c>
      <c r="L5788" s="315" t="s">
        <v>2405</v>
      </c>
      <c r="M5788" s="315" t="s">
        <v>766</v>
      </c>
      <c r="N5788" s="315" t="s">
        <v>755</v>
      </c>
      <c r="O5788" s="315"/>
      <c r="P5788" s="315"/>
      <c r="Q5788" s="315"/>
    </row>
    <row r="5789" spans="1:17">
      <c r="A5789" s="315" t="s">
        <v>755</v>
      </c>
      <c r="B5789" s="319" t="s">
        <v>2095</v>
      </c>
      <c r="C5789" s="319" t="s">
        <v>2098</v>
      </c>
      <c r="D5789" s="320">
        <v>9.3000000000000007</v>
      </c>
      <c r="E5789" s="317">
        <v>7621</v>
      </c>
      <c r="F5789" s="317">
        <v>2796.9100000000003</v>
      </c>
      <c r="G5789" s="321">
        <v>39819</v>
      </c>
      <c r="H5789" s="321">
        <v>41360</v>
      </c>
      <c r="I5789" s="321">
        <v>50770</v>
      </c>
      <c r="J5789" s="319"/>
      <c r="K5789" s="322">
        <v>6033</v>
      </c>
      <c r="L5789" s="319" t="s">
        <v>2728</v>
      </c>
      <c r="M5789" s="319" t="s">
        <v>788</v>
      </c>
      <c r="N5789" s="315" t="s">
        <v>755</v>
      </c>
      <c r="O5789" s="315"/>
      <c r="P5789" s="315"/>
      <c r="Q5789" s="323"/>
    </row>
    <row r="5790" spans="1:17">
      <c r="A5790" s="315" t="s">
        <v>755</v>
      </c>
      <c r="B5790" s="315" t="s">
        <v>2095</v>
      </c>
      <c r="C5790" s="315" t="s">
        <v>2096</v>
      </c>
      <c r="D5790" s="316">
        <v>9.3000000000000007</v>
      </c>
      <c r="E5790" s="317">
        <v>8412</v>
      </c>
      <c r="F5790" s="317">
        <v>7570.7999999999993</v>
      </c>
      <c r="G5790" s="318">
        <v>39969</v>
      </c>
      <c r="H5790" s="318">
        <v>40155</v>
      </c>
      <c r="I5790" s="318">
        <v>49309</v>
      </c>
      <c r="J5790" s="315"/>
      <c r="K5790" s="315">
        <v>9427</v>
      </c>
      <c r="L5790" s="315" t="s">
        <v>2946</v>
      </c>
      <c r="M5790" s="315" t="s">
        <v>781</v>
      </c>
      <c r="N5790" s="315" t="s">
        <v>755</v>
      </c>
      <c r="O5790" s="315"/>
      <c r="P5790" s="315"/>
      <c r="Q5790" s="315"/>
    </row>
    <row r="5791" spans="1:17">
      <c r="A5791" s="315" t="s">
        <v>755</v>
      </c>
      <c r="B5791" s="315" t="s">
        <v>2095</v>
      </c>
      <c r="C5791" s="315" t="s">
        <v>2098</v>
      </c>
      <c r="D5791" s="316">
        <v>9.3000000000000007</v>
      </c>
      <c r="E5791" s="317">
        <v>8998</v>
      </c>
      <c r="F5791" s="317">
        <v>3590.2000000000003</v>
      </c>
      <c r="G5791" s="318">
        <v>39993</v>
      </c>
      <c r="H5791" s="318">
        <v>41087</v>
      </c>
      <c r="I5791" s="318">
        <v>50405</v>
      </c>
      <c r="J5791" s="315"/>
      <c r="K5791" s="315">
        <v>6207</v>
      </c>
      <c r="L5791" s="315" t="s">
        <v>2678</v>
      </c>
      <c r="M5791" s="315" t="s">
        <v>788</v>
      </c>
      <c r="N5791" s="315" t="s">
        <v>755</v>
      </c>
      <c r="O5791" s="315"/>
      <c r="P5791" s="315"/>
      <c r="Q5791" s="315"/>
    </row>
    <row r="5792" spans="1:17">
      <c r="A5792" s="315" t="s">
        <v>750</v>
      </c>
      <c r="B5792" s="315" t="s">
        <v>2095</v>
      </c>
      <c r="C5792" s="315" t="s">
        <v>2098</v>
      </c>
      <c r="D5792" s="316">
        <v>9.3000000000000007</v>
      </c>
      <c r="E5792" s="317">
        <v>9857</v>
      </c>
      <c r="F5792" s="317">
        <v>6062.0700000000006</v>
      </c>
      <c r="G5792" s="318">
        <v>40084</v>
      </c>
      <c r="H5792" s="318">
        <v>40362</v>
      </c>
      <c r="I5792" s="318">
        <v>49674</v>
      </c>
      <c r="J5792" s="315"/>
      <c r="K5792" s="315">
        <v>3806</v>
      </c>
      <c r="L5792" s="315" t="s">
        <v>2870</v>
      </c>
      <c r="M5792" s="315" t="s">
        <v>764</v>
      </c>
      <c r="N5792" s="315" t="s">
        <v>750</v>
      </c>
      <c r="O5792" s="315"/>
      <c r="P5792" s="315"/>
      <c r="Q5792" s="315"/>
    </row>
    <row r="5793" spans="1:17">
      <c r="A5793" s="315" t="s">
        <v>755</v>
      </c>
      <c r="B5793" s="315" t="s">
        <v>2095</v>
      </c>
      <c r="C5793" s="315" t="s">
        <v>2098</v>
      </c>
      <c r="D5793" s="316">
        <v>9.3000000000000007</v>
      </c>
      <c r="E5793" s="317">
        <v>9347</v>
      </c>
      <c r="F5793" s="317">
        <v>3635.9799999999996</v>
      </c>
      <c r="G5793" s="318">
        <v>40415</v>
      </c>
      <c r="H5793" s="318">
        <v>40410</v>
      </c>
      <c r="I5793" s="318">
        <v>49674</v>
      </c>
      <c r="J5793" s="315"/>
      <c r="K5793" s="315">
        <v>5084</v>
      </c>
      <c r="L5793" s="315" t="s">
        <v>4018</v>
      </c>
      <c r="M5793" s="315" t="s">
        <v>776</v>
      </c>
      <c r="N5793" s="315" t="s">
        <v>755</v>
      </c>
      <c r="O5793" s="315"/>
      <c r="P5793" s="315"/>
      <c r="Q5793" s="315"/>
    </row>
    <row r="5794" spans="1:17">
      <c r="A5794" s="315" t="s">
        <v>755</v>
      </c>
      <c r="B5794" s="315" t="s">
        <v>2095</v>
      </c>
      <c r="C5794" s="315" t="s">
        <v>2098</v>
      </c>
      <c r="D5794" s="316">
        <v>9.3000000000000007</v>
      </c>
      <c r="E5794" s="317">
        <v>10167.11</v>
      </c>
      <c r="F5794" s="317">
        <v>4910.71</v>
      </c>
      <c r="G5794" s="318">
        <v>40653</v>
      </c>
      <c r="H5794" s="318">
        <v>40694</v>
      </c>
      <c r="I5794" s="318">
        <v>50040</v>
      </c>
      <c r="J5794" s="315"/>
      <c r="K5794" s="315">
        <v>3255</v>
      </c>
      <c r="L5794" s="315" t="s">
        <v>2800</v>
      </c>
      <c r="M5794" s="315" t="s">
        <v>764</v>
      </c>
      <c r="N5794" s="315" t="s">
        <v>755</v>
      </c>
      <c r="O5794" s="315"/>
      <c r="P5794" s="315"/>
      <c r="Q5794" s="315"/>
    </row>
    <row r="5795" spans="1:17">
      <c r="A5795" s="315" t="s">
        <v>755</v>
      </c>
      <c r="B5795" s="315" t="s">
        <v>2095</v>
      </c>
      <c r="C5795" s="315" t="s">
        <v>2098</v>
      </c>
      <c r="D5795" s="316">
        <v>9.3000000000000007</v>
      </c>
      <c r="E5795" s="317">
        <v>9905</v>
      </c>
      <c r="F5795" s="317">
        <v>4784.12</v>
      </c>
      <c r="G5795" s="318">
        <v>40659</v>
      </c>
      <c r="H5795" s="318">
        <v>40844</v>
      </c>
      <c r="I5795" s="318">
        <v>50040</v>
      </c>
      <c r="J5795" s="315"/>
      <c r="K5795" s="315">
        <v>9423</v>
      </c>
      <c r="L5795" s="315" t="s">
        <v>1995</v>
      </c>
      <c r="M5795" s="315" t="s">
        <v>770</v>
      </c>
      <c r="N5795" s="315" t="s">
        <v>755</v>
      </c>
      <c r="O5795" s="315"/>
      <c r="P5795" s="315"/>
      <c r="Q5795" s="315"/>
    </row>
    <row r="5796" spans="1:17">
      <c r="A5796" s="315" t="s">
        <v>755</v>
      </c>
      <c r="B5796" s="315" t="s">
        <v>2095</v>
      </c>
      <c r="C5796" s="315" t="s">
        <v>2096</v>
      </c>
      <c r="D5796" s="316">
        <v>9.3000000000000007</v>
      </c>
      <c r="E5796" s="317">
        <v>9864.01</v>
      </c>
      <c r="F5796" s="317">
        <v>2998.66</v>
      </c>
      <c r="G5796" s="318">
        <v>40665</v>
      </c>
      <c r="H5796" s="318">
        <v>41838</v>
      </c>
      <c r="I5796" s="318">
        <v>49309</v>
      </c>
      <c r="J5796" s="315"/>
      <c r="K5796" s="315">
        <v>8308</v>
      </c>
      <c r="L5796" s="315" t="s">
        <v>2351</v>
      </c>
      <c r="M5796" s="315" t="s">
        <v>784</v>
      </c>
      <c r="N5796" s="315" t="s">
        <v>755</v>
      </c>
      <c r="O5796" s="315"/>
      <c r="P5796" s="315"/>
      <c r="Q5796" s="315"/>
    </row>
    <row r="5797" spans="1:17">
      <c r="A5797" s="315" t="s">
        <v>755</v>
      </c>
      <c r="B5797" s="315" t="s">
        <v>2095</v>
      </c>
      <c r="C5797" s="315" t="s">
        <v>2098</v>
      </c>
      <c r="D5797" s="316">
        <v>9.3000000000000007</v>
      </c>
      <c r="E5797" s="317">
        <v>7905.07</v>
      </c>
      <c r="F5797" s="317">
        <v>2086.94</v>
      </c>
      <c r="G5797" s="318">
        <v>40681</v>
      </c>
      <c r="H5797" s="318">
        <v>41929</v>
      </c>
      <c r="I5797" s="318">
        <v>49309</v>
      </c>
      <c r="J5797" s="315"/>
      <c r="K5797" s="315">
        <v>8306</v>
      </c>
      <c r="L5797" s="315" t="s">
        <v>4019</v>
      </c>
      <c r="M5797" s="315" t="s">
        <v>784</v>
      </c>
      <c r="N5797" s="315" t="s">
        <v>755</v>
      </c>
      <c r="O5797" s="315"/>
      <c r="P5797" s="315"/>
      <c r="Q5797" s="315"/>
    </row>
    <row r="5798" spans="1:17">
      <c r="A5798" s="315" t="s">
        <v>755</v>
      </c>
      <c r="B5798" s="315" t="s">
        <v>2095</v>
      </c>
      <c r="C5798" s="315" t="s">
        <v>2098</v>
      </c>
      <c r="D5798" s="316">
        <v>9.3000000000000007</v>
      </c>
      <c r="E5798" s="317">
        <v>7937</v>
      </c>
      <c r="F5798" s="317">
        <v>3833.5699999999997</v>
      </c>
      <c r="G5798" s="318">
        <v>40688</v>
      </c>
      <c r="H5798" s="318">
        <v>40746</v>
      </c>
      <c r="I5798" s="318">
        <v>50040</v>
      </c>
      <c r="J5798" s="315"/>
      <c r="K5798" s="315">
        <v>4554</v>
      </c>
      <c r="L5798" s="315" t="s">
        <v>2975</v>
      </c>
      <c r="M5798" s="315" t="s">
        <v>1296</v>
      </c>
      <c r="N5798" s="315" t="s">
        <v>755</v>
      </c>
      <c r="O5798" s="315"/>
      <c r="P5798" s="315"/>
      <c r="Q5798" s="315"/>
    </row>
    <row r="5799" spans="1:17">
      <c r="A5799" s="315" t="s">
        <v>755</v>
      </c>
      <c r="B5799" s="315" t="s">
        <v>2095</v>
      </c>
      <c r="C5799" s="315" t="s">
        <v>2096</v>
      </c>
      <c r="D5799" s="316">
        <v>9.3000000000000007</v>
      </c>
      <c r="E5799" s="317">
        <v>10021</v>
      </c>
      <c r="F5799" s="317">
        <v>4288.99</v>
      </c>
      <c r="G5799" s="318">
        <v>40693</v>
      </c>
      <c r="H5799" s="318">
        <v>41222</v>
      </c>
      <c r="I5799" s="318">
        <v>50405</v>
      </c>
      <c r="J5799" s="315"/>
      <c r="K5799" s="315">
        <v>9523</v>
      </c>
      <c r="L5799" s="315" t="s">
        <v>4020</v>
      </c>
      <c r="M5799" s="315" t="s">
        <v>770</v>
      </c>
      <c r="N5799" s="315" t="s">
        <v>755</v>
      </c>
      <c r="O5799" s="315"/>
      <c r="P5799" s="315"/>
      <c r="Q5799" s="315"/>
    </row>
    <row r="5800" spans="1:17">
      <c r="A5800" s="315" t="s">
        <v>755</v>
      </c>
      <c r="B5800" s="315" t="s">
        <v>2095</v>
      </c>
      <c r="C5800" s="315" t="s">
        <v>2098</v>
      </c>
      <c r="D5800" s="316">
        <v>9.31</v>
      </c>
      <c r="E5800" s="317">
        <v>7651</v>
      </c>
      <c r="F5800" s="317">
        <v>3695.44</v>
      </c>
      <c r="G5800" s="318">
        <v>40535</v>
      </c>
      <c r="H5800" s="318">
        <v>40795</v>
      </c>
      <c r="I5800" s="318">
        <v>50040</v>
      </c>
      <c r="J5800" s="315"/>
      <c r="K5800" s="315">
        <v>8840</v>
      </c>
      <c r="L5800" s="315" t="s">
        <v>2810</v>
      </c>
      <c r="M5800" s="315" t="s">
        <v>1388</v>
      </c>
      <c r="N5800" s="315" t="s">
        <v>755</v>
      </c>
      <c r="O5800" s="315"/>
      <c r="P5800" s="315"/>
      <c r="Q5800" s="315"/>
    </row>
    <row r="5801" spans="1:17">
      <c r="A5801" s="315" t="s">
        <v>755</v>
      </c>
      <c r="B5801" s="315" t="s">
        <v>2095</v>
      </c>
      <c r="C5801" s="315" t="s">
        <v>2098</v>
      </c>
      <c r="D5801" s="316">
        <v>9.31</v>
      </c>
      <c r="E5801" s="317">
        <v>7505</v>
      </c>
      <c r="F5801" s="317">
        <v>3624.91</v>
      </c>
      <c r="G5801" s="318">
        <v>40723</v>
      </c>
      <c r="H5801" s="318">
        <v>40886</v>
      </c>
      <c r="I5801" s="318">
        <v>50040</v>
      </c>
      <c r="J5801" s="315"/>
      <c r="K5801" s="315">
        <v>6353</v>
      </c>
      <c r="L5801" s="315" t="s">
        <v>867</v>
      </c>
      <c r="M5801" s="315" t="s">
        <v>788</v>
      </c>
      <c r="N5801" s="315" t="s">
        <v>755</v>
      </c>
      <c r="O5801" s="315"/>
      <c r="P5801" s="315"/>
      <c r="Q5801" s="315"/>
    </row>
    <row r="5802" spans="1:17">
      <c r="A5802" s="315" t="s">
        <v>755</v>
      </c>
      <c r="B5802" s="315" t="s">
        <v>2095</v>
      </c>
      <c r="C5802" s="315" t="s">
        <v>2098</v>
      </c>
      <c r="D5802" s="316">
        <v>9.31</v>
      </c>
      <c r="E5802" s="317">
        <v>9292</v>
      </c>
      <c r="F5802" s="317">
        <v>4488.03</v>
      </c>
      <c r="G5802" s="318">
        <v>40747</v>
      </c>
      <c r="H5802" s="318">
        <v>40896</v>
      </c>
      <c r="I5802" s="318">
        <v>50040</v>
      </c>
      <c r="J5802" s="315"/>
      <c r="K5802" s="315">
        <v>9437</v>
      </c>
      <c r="L5802" s="315" t="s">
        <v>2689</v>
      </c>
      <c r="M5802" s="315" t="s">
        <v>770</v>
      </c>
      <c r="N5802" s="315" t="s">
        <v>755</v>
      </c>
      <c r="O5802" s="315"/>
      <c r="P5802" s="315"/>
      <c r="Q5802" s="315"/>
    </row>
    <row r="5803" spans="1:17">
      <c r="A5803" s="315" t="s">
        <v>755</v>
      </c>
      <c r="B5803" s="315" t="s">
        <v>2095</v>
      </c>
      <c r="C5803" s="315" t="s">
        <v>2096</v>
      </c>
      <c r="D5803" s="316">
        <v>9.31</v>
      </c>
      <c r="E5803" s="317">
        <v>11144</v>
      </c>
      <c r="F5803" s="317">
        <v>6597.24</v>
      </c>
      <c r="G5803" s="318">
        <v>40779</v>
      </c>
      <c r="H5803" s="318">
        <v>40904</v>
      </c>
      <c r="I5803" s="318">
        <v>50040</v>
      </c>
      <c r="J5803" s="315"/>
      <c r="K5803" s="315">
        <v>6852</v>
      </c>
      <c r="L5803" s="315" t="s">
        <v>4021</v>
      </c>
      <c r="M5803" s="315" t="s">
        <v>811</v>
      </c>
      <c r="N5803" s="315" t="s">
        <v>755</v>
      </c>
      <c r="O5803" s="315"/>
      <c r="P5803" s="315"/>
      <c r="Q5803" s="315"/>
    </row>
    <row r="5804" spans="1:17">
      <c r="A5804" s="315" t="s">
        <v>755</v>
      </c>
      <c r="B5804" s="315" t="s">
        <v>2095</v>
      </c>
      <c r="C5804" s="315" t="s">
        <v>2098</v>
      </c>
      <c r="D5804" s="316">
        <v>9.31</v>
      </c>
      <c r="E5804" s="317">
        <v>9397</v>
      </c>
      <c r="F5804" s="317">
        <v>3749.41</v>
      </c>
      <c r="G5804" s="318">
        <v>40793</v>
      </c>
      <c r="H5804" s="318">
        <v>41075</v>
      </c>
      <c r="I5804" s="318">
        <v>50405</v>
      </c>
      <c r="J5804" s="315"/>
      <c r="K5804" s="315">
        <v>4653</v>
      </c>
      <c r="L5804" s="315" t="s">
        <v>2939</v>
      </c>
      <c r="M5804" s="315" t="s">
        <v>1296</v>
      </c>
      <c r="N5804" s="315" t="s">
        <v>755</v>
      </c>
      <c r="O5804" s="315"/>
      <c r="P5804" s="315"/>
      <c r="Q5804" s="315"/>
    </row>
    <row r="5805" spans="1:17">
      <c r="A5805" s="315" t="s">
        <v>755</v>
      </c>
      <c r="B5805" s="315" t="s">
        <v>2095</v>
      </c>
      <c r="C5805" s="315" t="s">
        <v>2098</v>
      </c>
      <c r="D5805" s="316">
        <v>9.32</v>
      </c>
      <c r="E5805" s="317">
        <v>4229</v>
      </c>
      <c r="F5805" s="317">
        <v>1597.81</v>
      </c>
      <c r="G5805" s="318">
        <v>40843</v>
      </c>
      <c r="H5805" s="318">
        <v>41100</v>
      </c>
      <c r="I5805" s="318">
        <v>50405</v>
      </c>
      <c r="J5805" s="315"/>
      <c r="K5805" s="315">
        <v>4416</v>
      </c>
      <c r="L5805" s="315" t="s">
        <v>2420</v>
      </c>
      <c r="M5805" s="315" t="s">
        <v>1484</v>
      </c>
      <c r="N5805" s="315" t="s">
        <v>755</v>
      </c>
      <c r="O5805" s="315"/>
      <c r="P5805" s="315"/>
      <c r="Q5805" s="315"/>
    </row>
    <row r="5806" spans="1:17">
      <c r="A5806" s="315" t="s">
        <v>755</v>
      </c>
      <c r="B5806" s="315" t="s">
        <v>2095</v>
      </c>
      <c r="C5806" s="315" t="s">
        <v>2098</v>
      </c>
      <c r="D5806" s="316">
        <v>9.36</v>
      </c>
      <c r="E5806" s="317">
        <v>7018</v>
      </c>
      <c r="F5806" s="317">
        <v>4316.08</v>
      </c>
      <c r="G5806" s="318">
        <v>40470</v>
      </c>
      <c r="H5806" s="318">
        <v>40492</v>
      </c>
      <c r="I5806" s="318">
        <v>49674</v>
      </c>
      <c r="J5806" s="315"/>
      <c r="K5806" s="315">
        <v>3661</v>
      </c>
      <c r="L5806" s="315" t="s">
        <v>1960</v>
      </c>
      <c r="M5806" s="315" t="s">
        <v>764</v>
      </c>
      <c r="N5806" s="315" t="s">
        <v>755</v>
      </c>
      <c r="O5806" s="315"/>
      <c r="P5806" s="315"/>
      <c r="Q5806" s="315"/>
    </row>
    <row r="5807" spans="1:17">
      <c r="A5807" s="315" t="s">
        <v>755</v>
      </c>
      <c r="B5807" s="315" t="s">
        <v>2095</v>
      </c>
      <c r="C5807" s="315" t="s">
        <v>2096</v>
      </c>
      <c r="D5807" s="316">
        <v>9.36</v>
      </c>
      <c r="E5807" s="317">
        <v>8341</v>
      </c>
      <c r="F5807" s="317">
        <v>4937.87</v>
      </c>
      <c r="G5807" s="318">
        <v>40522</v>
      </c>
      <c r="H5807" s="318">
        <v>40648</v>
      </c>
      <c r="I5807" s="318">
        <v>50040</v>
      </c>
      <c r="J5807" s="315"/>
      <c r="K5807" s="315">
        <v>6331</v>
      </c>
      <c r="L5807" s="315" t="s">
        <v>1711</v>
      </c>
      <c r="M5807" s="315" t="s">
        <v>1712</v>
      </c>
      <c r="N5807" s="315" t="s">
        <v>755</v>
      </c>
      <c r="O5807" s="315"/>
      <c r="P5807" s="315"/>
      <c r="Q5807" s="315"/>
    </row>
    <row r="5808" spans="1:17">
      <c r="A5808" s="315" t="s">
        <v>755</v>
      </c>
      <c r="B5808" s="315" t="s">
        <v>2095</v>
      </c>
      <c r="C5808" s="315" t="s">
        <v>2098</v>
      </c>
      <c r="D5808" s="316">
        <v>9.36</v>
      </c>
      <c r="E5808" s="317">
        <v>10317</v>
      </c>
      <c r="F5808" s="317">
        <v>4116.4900000000007</v>
      </c>
      <c r="G5808" s="318">
        <v>40529</v>
      </c>
      <c r="H5808" s="318">
        <v>41044</v>
      </c>
      <c r="I5808" s="318">
        <v>50405</v>
      </c>
      <c r="J5808" s="315"/>
      <c r="K5808" s="315">
        <v>7323</v>
      </c>
      <c r="L5808" s="315" t="s">
        <v>2556</v>
      </c>
      <c r="M5808" s="315" t="s">
        <v>770</v>
      </c>
      <c r="N5808" s="315" t="s">
        <v>755</v>
      </c>
      <c r="O5808" s="315"/>
      <c r="P5808" s="315"/>
      <c r="Q5808" s="315"/>
    </row>
    <row r="5809" spans="1:17">
      <c r="A5809" s="315" t="s">
        <v>755</v>
      </c>
      <c r="B5809" s="315" t="s">
        <v>2095</v>
      </c>
      <c r="C5809" s="315" t="s">
        <v>2096</v>
      </c>
      <c r="D5809" s="316">
        <v>9.36</v>
      </c>
      <c r="E5809" s="317">
        <v>9443</v>
      </c>
      <c r="F5809" s="317">
        <v>5590.25</v>
      </c>
      <c r="G5809" s="318">
        <v>40619</v>
      </c>
      <c r="H5809" s="318">
        <v>40760</v>
      </c>
      <c r="I5809" s="318">
        <v>50040</v>
      </c>
      <c r="J5809" s="315"/>
      <c r="K5809" s="315">
        <v>1255</v>
      </c>
      <c r="L5809" s="315" t="s">
        <v>2274</v>
      </c>
      <c r="M5809" s="315" t="s">
        <v>1827</v>
      </c>
      <c r="N5809" s="315" t="s">
        <v>755</v>
      </c>
      <c r="O5809" s="315"/>
      <c r="P5809" s="315"/>
      <c r="Q5809" s="315"/>
    </row>
    <row r="5810" spans="1:17">
      <c r="A5810" s="315" t="s">
        <v>755</v>
      </c>
      <c r="B5810" s="315" t="s">
        <v>2095</v>
      </c>
      <c r="C5810" s="315" t="s">
        <v>2098</v>
      </c>
      <c r="D5810" s="316">
        <v>9.36</v>
      </c>
      <c r="E5810" s="317">
        <v>6184.77</v>
      </c>
      <c r="F5810" s="317">
        <v>2467.73</v>
      </c>
      <c r="G5810" s="318">
        <v>40714</v>
      </c>
      <c r="H5810" s="318">
        <v>41059</v>
      </c>
      <c r="I5810" s="318">
        <v>50405</v>
      </c>
      <c r="J5810" s="315"/>
      <c r="K5810" s="315">
        <v>7235</v>
      </c>
      <c r="L5810" s="315" t="s">
        <v>3935</v>
      </c>
      <c r="M5810" s="315" t="s">
        <v>966</v>
      </c>
      <c r="N5810" s="315" t="s">
        <v>755</v>
      </c>
      <c r="O5810" s="315"/>
      <c r="P5810" s="315"/>
      <c r="Q5810" s="315"/>
    </row>
    <row r="5811" spans="1:17">
      <c r="A5811" s="315" t="s">
        <v>755</v>
      </c>
      <c r="B5811" s="315" t="s">
        <v>2095</v>
      </c>
      <c r="C5811" s="315" t="s">
        <v>2098</v>
      </c>
      <c r="D5811" s="316">
        <v>9.36</v>
      </c>
      <c r="E5811" s="317">
        <v>8989.26</v>
      </c>
      <c r="F5811" s="317">
        <v>4341.8</v>
      </c>
      <c r="G5811" s="318">
        <v>40728</v>
      </c>
      <c r="H5811" s="318">
        <v>40833</v>
      </c>
      <c r="I5811" s="318">
        <v>50040</v>
      </c>
      <c r="J5811" s="315"/>
      <c r="K5811" s="315">
        <v>3006</v>
      </c>
      <c r="L5811" s="315" t="s">
        <v>308</v>
      </c>
      <c r="M5811" s="315" t="s">
        <v>764</v>
      </c>
      <c r="N5811" s="315" t="s">
        <v>755</v>
      </c>
      <c r="O5811" s="315"/>
      <c r="P5811" s="315"/>
      <c r="Q5811" s="315"/>
    </row>
    <row r="5812" spans="1:17">
      <c r="A5812" s="315" t="s">
        <v>755</v>
      </c>
      <c r="B5812" s="315" t="s">
        <v>2095</v>
      </c>
      <c r="C5812" s="315" t="s">
        <v>2098</v>
      </c>
      <c r="D5812" s="316">
        <v>9.36</v>
      </c>
      <c r="E5812" s="317">
        <v>11989.599999999999</v>
      </c>
      <c r="F5812" s="317">
        <v>5790.99</v>
      </c>
      <c r="G5812" s="318">
        <v>40788</v>
      </c>
      <c r="H5812" s="318">
        <v>40841</v>
      </c>
      <c r="I5812" s="318">
        <v>50040</v>
      </c>
      <c r="J5812" s="315"/>
      <c r="K5812" s="315">
        <v>7215</v>
      </c>
      <c r="L5812" s="315" t="s">
        <v>3309</v>
      </c>
      <c r="M5812" s="315" t="s">
        <v>966</v>
      </c>
      <c r="N5812" s="315" t="s">
        <v>755</v>
      </c>
      <c r="O5812" s="315"/>
      <c r="P5812" s="315"/>
      <c r="Q5812" s="315"/>
    </row>
    <row r="5813" spans="1:17">
      <c r="A5813" s="315" t="s">
        <v>755</v>
      </c>
      <c r="B5813" s="315" t="s">
        <v>2095</v>
      </c>
      <c r="C5813" s="315" t="s">
        <v>2096</v>
      </c>
      <c r="D5813" s="316">
        <v>9.4</v>
      </c>
      <c r="E5813" s="317">
        <v>8784</v>
      </c>
      <c r="F5813" s="317">
        <v>7905.5999999999995</v>
      </c>
      <c r="G5813" s="318">
        <v>39569</v>
      </c>
      <c r="H5813" s="318">
        <v>39721</v>
      </c>
      <c r="I5813" s="318">
        <v>48914</v>
      </c>
      <c r="J5813" s="315"/>
      <c r="K5813" s="315">
        <v>8488</v>
      </c>
      <c r="L5813" s="315" t="s">
        <v>3070</v>
      </c>
      <c r="M5813" s="315" t="s">
        <v>784</v>
      </c>
      <c r="N5813" s="315" t="s">
        <v>755</v>
      </c>
      <c r="O5813" s="315"/>
      <c r="P5813" s="315"/>
      <c r="Q5813" s="315"/>
    </row>
    <row r="5814" spans="1:17">
      <c r="A5814" s="315" t="s">
        <v>755</v>
      </c>
      <c r="B5814" s="315" t="s">
        <v>2095</v>
      </c>
      <c r="C5814" s="315" t="s">
        <v>2098</v>
      </c>
      <c r="D5814" s="316">
        <v>9.4</v>
      </c>
      <c r="E5814" s="317">
        <v>10542</v>
      </c>
      <c r="F5814" s="317">
        <v>5892.9800000000005</v>
      </c>
      <c r="G5814" s="318">
        <v>39569</v>
      </c>
      <c r="H5814" s="318">
        <v>39608</v>
      </c>
      <c r="I5814" s="318">
        <v>48944</v>
      </c>
      <c r="J5814" s="315"/>
      <c r="K5814" s="315">
        <v>3772</v>
      </c>
      <c r="L5814" s="315" t="s">
        <v>3040</v>
      </c>
      <c r="M5814" s="315" t="s">
        <v>764</v>
      </c>
      <c r="N5814" s="315" t="s">
        <v>755</v>
      </c>
      <c r="O5814" s="315"/>
      <c r="P5814" s="315"/>
      <c r="Q5814" s="315"/>
    </row>
    <row r="5815" spans="1:17">
      <c r="A5815" s="315" t="s">
        <v>755</v>
      </c>
      <c r="B5815" s="315" t="s">
        <v>2095</v>
      </c>
      <c r="C5815" s="315" t="s">
        <v>2098</v>
      </c>
      <c r="D5815" s="316">
        <v>9.4</v>
      </c>
      <c r="E5815" s="317">
        <v>9708</v>
      </c>
      <c r="F5815" s="317">
        <v>7281</v>
      </c>
      <c r="G5815" s="318">
        <v>39570</v>
      </c>
      <c r="H5815" s="318">
        <v>40156</v>
      </c>
      <c r="I5815" s="318">
        <v>49309</v>
      </c>
      <c r="J5815" s="315"/>
      <c r="K5815" s="315">
        <v>3052</v>
      </c>
      <c r="L5815" s="315" t="s">
        <v>2216</v>
      </c>
      <c r="M5815" s="315" t="s">
        <v>764</v>
      </c>
      <c r="N5815" s="315" t="s">
        <v>755</v>
      </c>
      <c r="O5815" s="315"/>
      <c r="P5815" s="315"/>
      <c r="Q5815" s="315"/>
    </row>
    <row r="5816" spans="1:17">
      <c r="A5816" s="315" t="s">
        <v>755</v>
      </c>
      <c r="B5816" s="315" t="s">
        <v>2095</v>
      </c>
      <c r="C5816" s="315" t="s">
        <v>2096</v>
      </c>
      <c r="D5816" s="316">
        <v>9.4</v>
      </c>
      <c r="E5816" s="317">
        <v>7238</v>
      </c>
      <c r="F5816" s="317">
        <v>6514.2000000000007</v>
      </c>
      <c r="G5816" s="318">
        <v>39570</v>
      </c>
      <c r="H5816" s="318">
        <v>39598</v>
      </c>
      <c r="I5816" s="318">
        <v>48914</v>
      </c>
      <c r="J5816" s="315"/>
      <c r="K5816" s="315">
        <v>4305</v>
      </c>
      <c r="L5816" s="315" t="s">
        <v>4022</v>
      </c>
      <c r="M5816" s="315" t="s">
        <v>776</v>
      </c>
      <c r="N5816" s="315" t="s">
        <v>755</v>
      </c>
      <c r="O5816" s="315"/>
      <c r="P5816" s="315"/>
      <c r="Q5816" s="315"/>
    </row>
    <row r="5817" spans="1:17">
      <c r="A5817" s="315" t="s">
        <v>755</v>
      </c>
      <c r="B5817" s="315" t="s">
        <v>2095</v>
      </c>
      <c r="C5817" s="315" t="s">
        <v>2098</v>
      </c>
      <c r="D5817" s="316">
        <v>9.4</v>
      </c>
      <c r="E5817" s="317">
        <v>11442</v>
      </c>
      <c r="F5817" s="317">
        <v>8581.5</v>
      </c>
      <c r="G5817" s="318">
        <v>39569</v>
      </c>
      <c r="H5817" s="318">
        <v>39561</v>
      </c>
      <c r="I5817" s="318">
        <v>48914</v>
      </c>
      <c r="J5817" s="315"/>
      <c r="K5817" s="315">
        <v>3615</v>
      </c>
      <c r="L5817" s="315" t="s">
        <v>2568</v>
      </c>
      <c r="M5817" s="315" t="s">
        <v>764</v>
      </c>
      <c r="N5817" s="315" t="s">
        <v>755</v>
      </c>
      <c r="O5817" s="315"/>
      <c r="P5817" s="315"/>
      <c r="Q5817" s="315"/>
    </row>
    <row r="5818" spans="1:17">
      <c r="A5818" s="315" t="s">
        <v>755</v>
      </c>
      <c r="B5818" s="315" t="s">
        <v>2095</v>
      </c>
      <c r="C5818" s="315" t="s">
        <v>2098</v>
      </c>
      <c r="D5818" s="316">
        <v>9.4</v>
      </c>
      <c r="E5818" s="317">
        <v>9806</v>
      </c>
      <c r="F5818" s="317">
        <v>4736.3</v>
      </c>
      <c r="G5818" s="318">
        <v>39570</v>
      </c>
      <c r="H5818" s="318">
        <v>40896</v>
      </c>
      <c r="I5818" s="318">
        <v>50040</v>
      </c>
      <c r="J5818" s="315"/>
      <c r="K5818" s="315">
        <v>8240</v>
      </c>
      <c r="L5818" s="315" t="s">
        <v>1250</v>
      </c>
      <c r="M5818" s="315" t="s">
        <v>1051</v>
      </c>
      <c r="N5818" s="315" t="s">
        <v>755</v>
      </c>
      <c r="O5818" s="315"/>
      <c r="P5818" s="315"/>
      <c r="Q5818" s="315"/>
    </row>
    <row r="5819" spans="1:17">
      <c r="A5819" s="315" t="s">
        <v>755</v>
      </c>
      <c r="B5819" s="315" t="s">
        <v>2095</v>
      </c>
      <c r="C5819" s="315" t="s">
        <v>2096</v>
      </c>
      <c r="D5819" s="316">
        <v>9.4</v>
      </c>
      <c r="E5819" s="317">
        <v>11671</v>
      </c>
      <c r="F5819" s="317">
        <v>10503.9</v>
      </c>
      <c r="G5819" s="318">
        <v>39570</v>
      </c>
      <c r="H5819" s="318">
        <v>39898</v>
      </c>
      <c r="I5819" s="318">
        <v>49279</v>
      </c>
      <c r="J5819" s="315"/>
      <c r="K5819" s="315">
        <v>7018</v>
      </c>
      <c r="L5819" s="315" t="s">
        <v>4023</v>
      </c>
      <c r="M5819" s="315" t="s">
        <v>966</v>
      </c>
      <c r="N5819" s="315" t="s">
        <v>755</v>
      </c>
      <c r="O5819" s="315"/>
      <c r="P5819" s="315"/>
      <c r="Q5819" s="315"/>
    </row>
    <row r="5820" spans="1:17">
      <c r="A5820" s="315" t="s">
        <v>755</v>
      </c>
      <c r="B5820" s="315" t="s">
        <v>2095</v>
      </c>
      <c r="C5820" s="315" t="s">
        <v>2098</v>
      </c>
      <c r="D5820" s="316">
        <v>9.4</v>
      </c>
      <c r="E5820" s="317">
        <v>10134</v>
      </c>
      <c r="F5820" s="317">
        <v>4894.7300000000005</v>
      </c>
      <c r="G5820" s="318">
        <v>39570</v>
      </c>
      <c r="H5820" s="318">
        <v>40891</v>
      </c>
      <c r="I5820" s="318">
        <v>50040</v>
      </c>
      <c r="J5820" s="315"/>
      <c r="K5820" s="315">
        <v>5277</v>
      </c>
      <c r="L5820" s="315" t="s">
        <v>4024</v>
      </c>
      <c r="M5820" s="315" t="s">
        <v>776</v>
      </c>
      <c r="N5820" s="315" t="s">
        <v>755</v>
      </c>
      <c r="O5820" s="315"/>
      <c r="P5820" s="315"/>
      <c r="Q5820" s="315"/>
    </row>
    <row r="5821" spans="1:17">
      <c r="A5821" s="315" t="s">
        <v>755</v>
      </c>
      <c r="B5821" s="315" t="s">
        <v>2095</v>
      </c>
      <c r="C5821" s="315" t="s">
        <v>2096</v>
      </c>
      <c r="D5821" s="316">
        <v>9.4</v>
      </c>
      <c r="E5821" s="317">
        <v>9621</v>
      </c>
      <c r="F5821" s="317">
        <v>5243.45</v>
      </c>
      <c r="G5821" s="318">
        <v>39570</v>
      </c>
      <c r="H5821" s="318">
        <v>41119</v>
      </c>
      <c r="I5821" s="318">
        <v>50405</v>
      </c>
      <c r="J5821" s="315"/>
      <c r="K5821" s="315">
        <v>1627</v>
      </c>
      <c r="L5821" s="315" t="s">
        <v>3166</v>
      </c>
      <c r="M5821" s="315" t="s">
        <v>761</v>
      </c>
      <c r="N5821" s="315" t="s">
        <v>755</v>
      </c>
      <c r="O5821" s="315"/>
      <c r="P5821" s="315"/>
      <c r="Q5821" s="315"/>
    </row>
    <row r="5822" spans="1:17">
      <c r="A5822" s="315" t="s">
        <v>755</v>
      </c>
      <c r="B5822" s="315" t="s">
        <v>2095</v>
      </c>
      <c r="C5822" s="315" t="s">
        <v>2096</v>
      </c>
      <c r="D5822" s="316">
        <v>9.4</v>
      </c>
      <c r="E5822" s="317">
        <v>8871</v>
      </c>
      <c r="F5822" s="317">
        <v>7983.9000000000005</v>
      </c>
      <c r="G5822" s="318">
        <v>39570</v>
      </c>
      <c r="H5822" s="318">
        <v>39717</v>
      </c>
      <c r="I5822" s="318">
        <v>48944</v>
      </c>
      <c r="J5822" s="315"/>
      <c r="K5822" s="315">
        <v>2400</v>
      </c>
      <c r="L5822" s="315" t="s">
        <v>2103</v>
      </c>
      <c r="M5822" s="315" t="s">
        <v>758</v>
      </c>
      <c r="N5822" s="315" t="s">
        <v>755</v>
      </c>
      <c r="O5822" s="315"/>
      <c r="P5822" s="315"/>
      <c r="Q5822" s="315"/>
    </row>
    <row r="5823" spans="1:17">
      <c r="A5823" s="315" t="s">
        <v>755</v>
      </c>
      <c r="B5823" s="315" t="s">
        <v>2095</v>
      </c>
      <c r="C5823" s="315" t="s">
        <v>2096</v>
      </c>
      <c r="D5823" s="316">
        <v>9.4</v>
      </c>
      <c r="E5823" s="317">
        <v>10045</v>
      </c>
      <c r="F5823" s="317">
        <v>9040.5</v>
      </c>
      <c r="G5823" s="318">
        <v>39570</v>
      </c>
      <c r="H5823" s="318">
        <v>39643</v>
      </c>
      <c r="I5823" s="318">
        <v>48914</v>
      </c>
      <c r="J5823" s="315"/>
      <c r="K5823" s="315">
        <v>1148</v>
      </c>
      <c r="L5823" s="315" t="s">
        <v>4025</v>
      </c>
      <c r="M5823" s="315" t="s">
        <v>766</v>
      </c>
      <c r="N5823" s="315" t="s">
        <v>755</v>
      </c>
      <c r="O5823" s="315"/>
      <c r="P5823" s="315"/>
      <c r="Q5823" s="315"/>
    </row>
    <row r="5824" spans="1:17">
      <c r="A5824" s="315" t="s">
        <v>755</v>
      </c>
      <c r="B5824" s="315" t="s">
        <v>2095</v>
      </c>
      <c r="C5824" s="315" t="s">
        <v>2098</v>
      </c>
      <c r="D5824" s="316">
        <v>9.4</v>
      </c>
      <c r="E5824" s="317">
        <v>8954</v>
      </c>
      <c r="F5824" s="317">
        <v>6715.5</v>
      </c>
      <c r="G5824" s="318">
        <v>39601</v>
      </c>
      <c r="H5824" s="318">
        <v>40163</v>
      </c>
      <c r="I5824" s="318">
        <v>49309</v>
      </c>
      <c r="J5824" s="315"/>
      <c r="K5824" s="315">
        <v>5442</v>
      </c>
      <c r="L5824" s="315" t="s">
        <v>2687</v>
      </c>
      <c r="M5824" s="315" t="s">
        <v>776</v>
      </c>
      <c r="N5824" s="315" t="s">
        <v>755</v>
      </c>
      <c r="O5824" s="315"/>
      <c r="P5824" s="315"/>
      <c r="Q5824" s="315"/>
    </row>
    <row r="5825" spans="1:17">
      <c r="A5825" s="315" t="s">
        <v>755</v>
      </c>
      <c r="B5825" s="315" t="s">
        <v>2095</v>
      </c>
      <c r="C5825" s="315" t="s">
        <v>2098</v>
      </c>
      <c r="D5825" s="316">
        <v>9.4</v>
      </c>
      <c r="E5825" s="317">
        <v>10458</v>
      </c>
      <c r="F5825" s="317">
        <v>6431.68</v>
      </c>
      <c r="G5825" s="318">
        <v>39680</v>
      </c>
      <c r="H5825" s="318">
        <v>40204</v>
      </c>
      <c r="I5825" s="318">
        <v>49674</v>
      </c>
      <c r="J5825" s="315"/>
      <c r="K5825" s="315">
        <v>5072</v>
      </c>
      <c r="L5825" s="315" t="s">
        <v>3152</v>
      </c>
      <c r="M5825" s="315" t="s">
        <v>776</v>
      </c>
      <c r="N5825" s="315" t="s">
        <v>755</v>
      </c>
      <c r="O5825" s="315"/>
      <c r="P5825" s="315"/>
      <c r="Q5825" s="315"/>
    </row>
    <row r="5826" spans="1:17">
      <c r="A5826" s="315" t="s">
        <v>755</v>
      </c>
      <c r="B5826" s="315" t="s">
        <v>2095</v>
      </c>
      <c r="C5826" s="315" t="s">
        <v>2098</v>
      </c>
      <c r="D5826" s="316">
        <v>9.4</v>
      </c>
      <c r="E5826" s="317">
        <v>9748</v>
      </c>
      <c r="F5826" s="317">
        <v>3889.46</v>
      </c>
      <c r="G5826" s="318">
        <v>39770</v>
      </c>
      <c r="H5826" s="318">
        <v>41178</v>
      </c>
      <c r="I5826" s="318">
        <v>50405</v>
      </c>
      <c r="J5826" s="315"/>
      <c r="K5826" s="315">
        <v>1095</v>
      </c>
      <c r="L5826" s="315" t="s">
        <v>822</v>
      </c>
      <c r="M5826" s="315" t="s">
        <v>766</v>
      </c>
      <c r="N5826" s="315" t="s">
        <v>755</v>
      </c>
      <c r="O5826" s="315"/>
      <c r="P5826" s="315"/>
      <c r="Q5826" s="315"/>
    </row>
    <row r="5827" spans="1:17">
      <c r="A5827" s="315" t="s">
        <v>755</v>
      </c>
      <c r="B5827" s="315" t="s">
        <v>2095</v>
      </c>
      <c r="C5827" s="315" t="s">
        <v>2098</v>
      </c>
      <c r="D5827" s="316">
        <v>9.4</v>
      </c>
      <c r="E5827" s="317">
        <v>7768</v>
      </c>
      <c r="F5827" s="317">
        <v>3728.6400000000003</v>
      </c>
      <c r="G5827" s="318">
        <v>39843</v>
      </c>
      <c r="H5827" s="318">
        <v>39889</v>
      </c>
      <c r="I5827" s="318">
        <v>49309</v>
      </c>
      <c r="J5827" s="315"/>
      <c r="K5827" s="315">
        <v>3098</v>
      </c>
      <c r="L5827" s="315" t="s">
        <v>3472</v>
      </c>
      <c r="M5827" s="315" t="s">
        <v>764</v>
      </c>
      <c r="N5827" s="315" t="s">
        <v>755</v>
      </c>
      <c r="O5827" s="315"/>
      <c r="P5827" s="315"/>
      <c r="Q5827" s="315"/>
    </row>
    <row r="5828" spans="1:17">
      <c r="A5828" s="315" t="s">
        <v>755</v>
      </c>
      <c r="B5828" s="315" t="s">
        <v>2095</v>
      </c>
      <c r="C5828" s="315" t="s">
        <v>2098</v>
      </c>
      <c r="D5828" s="316">
        <v>9.4</v>
      </c>
      <c r="E5828" s="317">
        <v>9711</v>
      </c>
      <c r="F5828" s="317">
        <v>4321.41</v>
      </c>
      <c r="G5828" s="318">
        <v>39850</v>
      </c>
      <c r="H5828" s="318">
        <v>39997</v>
      </c>
      <c r="I5828" s="318">
        <v>49309</v>
      </c>
      <c r="J5828" s="315"/>
      <c r="K5828" s="315">
        <v>8450</v>
      </c>
      <c r="L5828" s="315" t="s">
        <v>816</v>
      </c>
      <c r="M5828" s="315" t="s">
        <v>784</v>
      </c>
      <c r="N5828" s="315" t="s">
        <v>755</v>
      </c>
      <c r="O5828" s="315"/>
      <c r="P5828" s="315"/>
      <c r="Q5828" s="315"/>
    </row>
    <row r="5829" spans="1:17">
      <c r="A5829" s="315" t="s">
        <v>755</v>
      </c>
      <c r="B5829" s="315" t="s">
        <v>2095</v>
      </c>
      <c r="C5829" s="315" t="s">
        <v>2098</v>
      </c>
      <c r="D5829" s="316">
        <v>9.4</v>
      </c>
      <c r="E5829" s="317">
        <v>5311</v>
      </c>
      <c r="F5829" s="317">
        <v>3983.25</v>
      </c>
      <c r="G5829" s="318">
        <v>39980</v>
      </c>
      <c r="H5829" s="318">
        <v>40167</v>
      </c>
      <c r="I5829" s="318">
        <v>49309</v>
      </c>
      <c r="J5829" s="315"/>
      <c r="K5829" s="315">
        <v>5330</v>
      </c>
      <c r="L5829" s="315" t="s">
        <v>1187</v>
      </c>
      <c r="M5829" s="315" t="s">
        <v>776</v>
      </c>
      <c r="N5829" s="315" t="s">
        <v>755</v>
      </c>
      <c r="O5829" s="315"/>
      <c r="P5829" s="315"/>
      <c r="Q5829" s="315"/>
    </row>
    <row r="5830" spans="1:17">
      <c r="A5830" s="315" t="s">
        <v>755</v>
      </c>
      <c r="B5830" s="315" t="s">
        <v>2095</v>
      </c>
      <c r="C5830" s="315" t="s">
        <v>2098</v>
      </c>
      <c r="D5830" s="316">
        <v>9.4</v>
      </c>
      <c r="E5830" s="317">
        <v>9919</v>
      </c>
      <c r="F5830" s="317">
        <v>7439.25</v>
      </c>
      <c r="G5830" s="318">
        <v>40000</v>
      </c>
      <c r="H5830" s="318">
        <v>40130</v>
      </c>
      <c r="I5830" s="318">
        <v>49309</v>
      </c>
      <c r="J5830" s="315"/>
      <c r="K5830" s="315">
        <v>1232</v>
      </c>
      <c r="L5830" s="315" t="s">
        <v>2384</v>
      </c>
      <c r="M5830" s="315" t="s">
        <v>1827</v>
      </c>
      <c r="N5830" s="315" t="s">
        <v>755</v>
      </c>
      <c r="O5830" s="315"/>
      <c r="P5830" s="315"/>
      <c r="Q5830" s="315"/>
    </row>
    <row r="5831" spans="1:17">
      <c r="A5831" s="315" t="s">
        <v>755</v>
      </c>
      <c r="B5831" s="315" t="s">
        <v>2095</v>
      </c>
      <c r="C5831" s="315" t="s">
        <v>2096</v>
      </c>
      <c r="D5831" s="316">
        <v>9.4</v>
      </c>
      <c r="E5831" s="317">
        <v>10297</v>
      </c>
      <c r="F5831" s="317">
        <v>9267.3000000000011</v>
      </c>
      <c r="G5831" s="318">
        <v>40002</v>
      </c>
      <c r="H5831" s="318">
        <v>40094</v>
      </c>
      <c r="I5831" s="318">
        <v>49309</v>
      </c>
      <c r="J5831" s="315"/>
      <c r="K5831" s="315">
        <v>2610</v>
      </c>
      <c r="L5831" s="315" t="s">
        <v>2522</v>
      </c>
      <c r="M5831" s="315" t="s">
        <v>764</v>
      </c>
      <c r="N5831" s="315" t="s">
        <v>755</v>
      </c>
      <c r="O5831" s="315"/>
      <c r="P5831" s="315"/>
      <c r="Q5831" s="315"/>
    </row>
    <row r="5832" spans="1:17">
      <c r="A5832" s="315" t="s">
        <v>755</v>
      </c>
      <c r="B5832" s="315" t="s">
        <v>2095</v>
      </c>
      <c r="C5832" s="315" t="s">
        <v>2096</v>
      </c>
      <c r="D5832" s="316">
        <v>9.4</v>
      </c>
      <c r="E5832" s="317">
        <v>6558</v>
      </c>
      <c r="F5832" s="317">
        <v>5902.1999999999989</v>
      </c>
      <c r="G5832" s="318">
        <v>40021</v>
      </c>
      <c r="H5832" s="318">
        <v>40149</v>
      </c>
      <c r="I5832" s="318">
        <v>49309</v>
      </c>
      <c r="J5832" s="315"/>
      <c r="K5832" s="315">
        <v>4305</v>
      </c>
      <c r="L5832" s="315" t="s">
        <v>3927</v>
      </c>
      <c r="M5832" s="315" t="s">
        <v>776</v>
      </c>
      <c r="N5832" s="315" t="s">
        <v>755</v>
      </c>
      <c r="O5832" s="315"/>
      <c r="P5832" s="315"/>
      <c r="Q5832" s="315"/>
    </row>
    <row r="5833" spans="1:17">
      <c r="A5833" s="315" t="s">
        <v>755</v>
      </c>
      <c r="B5833" s="315" t="s">
        <v>2095</v>
      </c>
      <c r="C5833" s="315" t="s">
        <v>2142</v>
      </c>
      <c r="D5833" s="316">
        <v>9.4</v>
      </c>
      <c r="E5833" s="317">
        <v>8388</v>
      </c>
      <c r="F5833" s="317">
        <v>5452.2000000000007</v>
      </c>
      <c r="G5833" s="318">
        <v>40085</v>
      </c>
      <c r="H5833" s="318">
        <v>40164</v>
      </c>
      <c r="I5833" s="318">
        <v>49309</v>
      </c>
      <c r="J5833" s="315"/>
      <c r="K5833" s="315">
        <v>2108</v>
      </c>
      <c r="L5833" s="315" t="s">
        <v>2478</v>
      </c>
      <c r="M5833" s="315" t="s">
        <v>758</v>
      </c>
      <c r="N5833" s="315" t="s">
        <v>755</v>
      </c>
      <c r="O5833" s="315"/>
      <c r="P5833" s="315"/>
      <c r="Q5833" s="315"/>
    </row>
    <row r="5834" spans="1:17">
      <c r="A5834" s="315" t="s">
        <v>755</v>
      </c>
      <c r="B5834" s="315" t="s">
        <v>2095</v>
      </c>
      <c r="C5834" s="315" t="s">
        <v>2098</v>
      </c>
      <c r="D5834" s="316">
        <v>9.4</v>
      </c>
      <c r="E5834" s="317">
        <v>9766.01</v>
      </c>
      <c r="F5834" s="317">
        <v>6006.1100000000006</v>
      </c>
      <c r="G5834" s="318">
        <v>40169</v>
      </c>
      <c r="H5834" s="318">
        <v>40228</v>
      </c>
      <c r="I5834" s="318">
        <v>49674</v>
      </c>
      <c r="J5834" s="315"/>
      <c r="K5834" s="315">
        <v>8804</v>
      </c>
      <c r="L5834" s="315" t="s">
        <v>1550</v>
      </c>
      <c r="M5834" s="315" t="s">
        <v>784</v>
      </c>
      <c r="N5834" s="315" t="s">
        <v>755</v>
      </c>
      <c r="O5834" s="315"/>
      <c r="P5834" s="315"/>
      <c r="Q5834" s="315"/>
    </row>
    <row r="5835" spans="1:17">
      <c r="A5835" s="315" t="s">
        <v>755</v>
      </c>
      <c r="B5835" s="315" t="s">
        <v>2095</v>
      </c>
      <c r="C5835" s="315" t="s">
        <v>2098</v>
      </c>
      <c r="D5835" s="316">
        <v>9.4</v>
      </c>
      <c r="E5835" s="317">
        <v>10936</v>
      </c>
      <c r="F5835" s="317">
        <v>5183.67</v>
      </c>
      <c r="G5835" s="318">
        <v>40176</v>
      </c>
      <c r="H5835" s="318">
        <v>40139</v>
      </c>
      <c r="I5835" s="318">
        <v>49309</v>
      </c>
      <c r="J5835" s="315"/>
      <c r="K5835" s="315">
        <v>9445</v>
      </c>
      <c r="L5835" s="315" t="s">
        <v>2536</v>
      </c>
      <c r="M5835" s="315" t="s">
        <v>770</v>
      </c>
      <c r="N5835" s="315" t="s">
        <v>755</v>
      </c>
      <c r="O5835" s="315"/>
      <c r="P5835" s="315"/>
      <c r="Q5835" s="315"/>
    </row>
    <row r="5836" spans="1:17">
      <c r="A5836" s="315" t="s">
        <v>755</v>
      </c>
      <c r="B5836" s="315" t="s">
        <v>2095</v>
      </c>
      <c r="C5836" s="315" t="s">
        <v>2098</v>
      </c>
      <c r="D5836" s="316">
        <v>9.4</v>
      </c>
      <c r="E5836" s="317">
        <v>9052</v>
      </c>
      <c r="F5836" s="317">
        <v>3005.2700000000004</v>
      </c>
      <c r="G5836" s="318">
        <v>40182</v>
      </c>
      <c r="H5836" s="318">
        <v>41506</v>
      </c>
      <c r="I5836" s="318">
        <v>50770</v>
      </c>
      <c r="J5836" s="315"/>
      <c r="K5836" s="315">
        <v>9050</v>
      </c>
      <c r="L5836" s="315" t="s">
        <v>1023</v>
      </c>
      <c r="M5836" s="315" t="s">
        <v>1024</v>
      </c>
      <c r="N5836" s="315" t="s">
        <v>755</v>
      </c>
      <c r="O5836" s="315"/>
      <c r="P5836" s="315"/>
      <c r="Q5836" s="315"/>
    </row>
    <row r="5837" spans="1:17">
      <c r="A5837" s="315" t="s">
        <v>755</v>
      </c>
      <c r="B5837" s="315" t="s">
        <v>2095</v>
      </c>
      <c r="C5837" s="315" t="s">
        <v>2096</v>
      </c>
      <c r="D5837" s="316">
        <v>9.4</v>
      </c>
      <c r="E5837" s="317">
        <v>8841.4499999999989</v>
      </c>
      <c r="F5837" s="317">
        <v>6524.98</v>
      </c>
      <c r="G5837" s="318">
        <v>40225</v>
      </c>
      <c r="H5837" s="318">
        <v>40514</v>
      </c>
      <c r="I5837" s="318">
        <v>49674</v>
      </c>
      <c r="J5837" s="315"/>
      <c r="K5837" s="315">
        <v>5053</v>
      </c>
      <c r="L5837" s="315" t="s">
        <v>3222</v>
      </c>
      <c r="M5837" s="315" t="s">
        <v>776</v>
      </c>
      <c r="N5837" s="315" t="s">
        <v>755</v>
      </c>
      <c r="O5837" s="315"/>
      <c r="P5837" s="315"/>
      <c r="Q5837" s="315"/>
    </row>
    <row r="5838" spans="1:17">
      <c r="A5838" s="315" t="s">
        <v>755</v>
      </c>
      <c r="B5838" s="315" t="s">
        <v>2095</v>
      </c>
      <c r="C5838" s="315" t="s">
        <v>2096</v>
      </c>
      <c r="D5838" s="316">
        <v>9.4</v>
      </c>
      <c r="E5838" s="317">
        <v>9473</v>
      </c>
      <c r="F5838" s="317">
        <v>6991.07</v>
      </c>
      <c r="G5838" s="318">
        <v>40269</v>
      </c>
      <c r="H5838" s="318">
        <v>40469</v>
      </c>
      <c r="I5838" s="318">
        <v>49674</v>
      </c>
      <c r="J5838" s="315"/>
      <c r="K5838" s="315">
        <v>4718</v>
      </c>
      <c r="L5838" s="315" t="s">
        <v>4026</v>
      </c>
      <c r="M5838" s="315" t="s">
        <v>1296</v>
      </c>
      <c r="N5838" s="315" t="s">
        <v>755</v>
      </c>
      <c r="O5838" s="315"/>
      <c r="P5838" s="315"/>
      <c r="Q5838" s="315"/>
    </row>
    <row r="5839" spans="1:17">
      <c r="A5839" s="315" t="s">
        <v>755</v>
      </c>
      <c r="B5839" s="315" t="s">
        <v>2095</v>
      </c>
      <c r="C5839" s="315" t="s">
        <v>2098</v>
      </c>
      <c r="D5839" s="316">
        <v>9.4</v>
      </c>
      <c r="E5839" s="317">
        <v>5001</v>
      </c>
      <c r="F5839" s="317">
        <v>2415.4899999999998</v>
      </c>
      <c r="G5839" s="318">
        <v>40288</v>
      </c>
      <c r="H5839" s="318">
        <v>40648</v>
      </c>
      <c r="I5839" s="318">
        <v>50040</v>
      </c>
      <c r="J5839" s="315"/>
      <c r="K5839" s="315">
        <v>1228</v>
      </c>
      <c r="L5839" s="315" t="s">
        <v>3247</v>
      </c>
      <c r="M5839" s="315" t="s">
        <v>1827</v>
      </c>
      <c r="N5839" s="315" t="s">
        <v>755</v>
      </c>
      <c r="O5839" s="315"/>
      <c r="P5839" s="315"/>
      <c r="Q5839" s="315"/>
    </row>
    <row r="5840" spans="1:17">
      <c r="A5840" s="315" t="s">
        <v>755</v>
      </c>
      <c r="B5840" s="315" t="s">
        <v>2095</v>
      </c>
      <c r="C5840" s="315" t="s">
        <v>2098</v>
      </c>
      <c r="D5840" s="316">
        <v>9.4</v>
      </c>
      <c r="E5840" s="317">
        <v>8876</v>
      </c>
      <c r="F5840" s="317">
        <v>5458.75</v>
      </c>
      <c r="G5840" s="318">
        <v>40406</v>
      </c>
      <c r="H5840" s="318">
        <v>40504</v>
      </c>
      <c r="I5840" s="318">
        <v>49674</v>
      </c>
      <c r="J5840" s="315"/>
      <c r="K5840" s="315">
        <v>4310</v>
      </c>
      <c r="L5840" s="315" t="s">
        <v>2666</v>
      </c>
      <c r="M5840" s="315" t="s">
        <v>776</v>
      </c>
      <c r="N5840" s="315" t="s">
        <v>755</v>
      </c>
      <c r="O5840" s="315"/>
      <c r="P5840" s="315"/>
      <c r="Q5840" s="315"/>
    </row>
    <row r="5841" spans="1:17">
      <c r="A5841" s="315" t="s">
        <v>750</v>
      </c>
      <c r="B5841" s="315" t="s">
        <v>2095</v>
      </c>
      <c r="C5841" s="315" t="s">
        <v>2098</v>
      </c>
      <c r="D5841" s="316">
        <v>9.4</v>
      </c>
      <c r="E5841" s="317">
        <v>10025</v>
      </c>
      <c r="F5841" s="317">
        <v>6165.3899999999994</v>
      </c>
      <c r="G5841" s="318">
        <v>40407</v>
      </c>
      <c r="H5841" s="318">
        <v>40483</v>
      </c>
      <c r="I5841" s="318">
        <v>49674</v>
      </c>
      <c r="J5841" s="315"/>
      <c r="K5841" s="315">
        <v>3302</v>
      </c>
      <c r="L5841" s="315" t="s">
        <v>2808</v>
      </c>
      <c r="M5841" s="315" t="s">
        <v>764</v>
      </c>
      <c r="N5841" s="315" t="s">
        <v>750</v>
      </c>
      <c r="O5841" s="315"/>
      <c r="P5841" s="315"/>
      <c r="Q5841" s="315"/>
    </row>
    <row r="5842" spans="1:17">
      <c r="A5842" s="315" t="s">
        <v>755</v>
      </c>
      <c r="B5842" s="315" t="s">
        <v>2095</v>
      </c>
      <c r="C5842" s="315" t="s">
        <v>2096</v>
      </c>
      <c r="D5842" s="316">
        <v>9.4</v>
      </c>
      <c r="E5842" s="317">
        <v>9789</v>
      </c>
      <c r="F5842" s="317">
        <v>7224.27</v>
      </c>
      <c r="G5842" s="318">
        <v>40436</v>
      </c>
      <c r="H5842" s="318">
        <v>40536</v>
      </c>
      <c r="I5842" s="318">
        <v>49674</v>
      </c>
      <c r="J5842" s="315"/>
      <c r="K5842" s="315">
        <v>8757</v>
      </c>
      <c r="L5842" s="315" t="s">
        <v>4027</v>
      </c>
      <c r="M5842" s="315" t="s">
        <v>1705</v>
      </c>
      <c r="N5842" s="315" t="s">
        <v>755</v>
      </c>
      <c r="O5842" s="315"/>
      <c r="P5842" s="315"/>
      <c r="Q5842" s="315"/>
    </row>
    <row r="5843" spans="1:17">
      <c r="A5843" s="315" t="s">
        <v>755</v>
      </c>
      <c r="B5843" s="315" t="s">
        <v>2095</v>
      </c>
      <c r="C5843" s="315" t="s">
        <v>2096</v>
      </c>
      <c r="D5843" s="316">
        <v>9.4</v>
      </c>
      <c r="E5843" s="317">
        <v>14953</v>
      </c>
      <c r="F5843" s="317">
        <v>7297.0599999999995</v>
      </c>
      <c r="G5843" s="318">
        <v>40508</v>
      </c>
      <c r="H5843" s="318">
        <v>41179</v>
      </c>
      <c r="I5843" s="318">
        <v>50405</v>
      </c>
      <c r="J5843" s="315"/>
      <c r="K5843" s="315">
        <v>5062</v>
      </c>
      <c r="L5843" s="315" t="s">
        <v>3775</v>
      </c>
      <c r="M5843" s="315" t="s">
        <v>776</v>
      </c>
      <c r="N5843" s="315" t="s">
        <v>755</v>
      </c>
      <c r="O5843" s="315"/>
      <c r="P5843" s="315"/>
      <c r="Q5843" s="315"/>
    </row>
    <row r="5844" spans="1:17">
      <c r="A5844" s="315" t="s">
        <v>755</v>
      </c>
      <c r="B5844" s="315" t="s">
        <v>2095</v>
      </c>
      <c r="C5844" s="315" t="s">
        <v>2098</v>
      </c>
      <c r="D5844" s="316">
        <v>9.4</v>
      </c>
      <c r="E5844" s="317">
        <v>8258</v>
      </c>
      <c r="F5844" s="317">
        <v>3988.6099999999997</v>
      </c>
      <c r="G5844" s="318">
        <v>40533</v>
      </c>
      <c r="H5844" s="318">
        <v>40817</v>
      </c>
      <c r="I5844" s="318">
        <v>50040</v>
      </c>
      <c r="J5844" s="315"/>
      <c r="K5844" s="315">
        <v>6105</v>
      </c>
      <c r="L5844" s="315" t="s">
        <v>4028</v>
      </c>
      <c r="M5844" s="315" t="s">
        <v>788</v>
      </c>
      <c r="N5844" s="315" t="s">
        <v>755</v>
      </c>
      <c r="O5844" s="315"/>
      <c r="P5844" s="315"/>
      <c r="Q5844" s="315"/>
    </row>
    <row r="5845" spans="1:17">
      <c r="A5845" s="315" t="s">
        <v>755</v>
      </c>
      <c r="B5845" s="315" t="s">
        <v>2095</v>
      </c>
      <c r="C5845" s="315" t="s">
        <v>2096</v>
      </c>
      <c r="D5845" s="316">
        <v>9.4</v>
      </c>
      <c r="E5845" s="317">
        <v>9302</v>
      </c>
      <c r="F5845" s="317">
        <v>3664.99</v>
      </c>
      <c r="G5845" s="318">
        <v>40574</v>
      </c>
      <c r="H5845" s="318">
        <v>41437</v>
      </c>
      <c r="I5845" s="318">
        <v>50770</v>
      </c>
      <c r="J5845" s="315"/>
      <c r="K5845" s="315">
        <v>5430</v>
      </c>
      <c r="L5845" s="315" t="s">
        <v>2233</v>
      </c>
      <c r="M5845" s="315" t="s">
        <v>776</v>
      </c>
      <c r="N5845" s="315" t="s">
        <v>755</v>
      </c>
      <c r="O5845" s="315"/>
      <c r="P5845" s="315"/>
      <c r="Q5845" s="315"/>
    </row>
    <row r="5846" spans="1:17">
      <c r="A5846" s="315" t="s">
        <v>755</v>
      </c>
      <c r="B5846" s="315" t="s">
        <v>2095</v>
      </c>
      <c r="C5846" s="315" t="s">
        <v>2098</v>
      </c>
      <c r="D5846" s="316">
        <v>9.4</v>
      </c>
      <c r="E5846" s="317">
        <v>8556</v>
      </c>
      <c r="F5846" s="317">
        <v>4132.55</v>
      </c>
      <c r="G5846" s="318">
        <v>40535</v>
      </c>
      <c r="H5846" s="318">
        <v>40624</v>
      </c>
      <c r="I5846" s="318">
        <v>50040</v>
      </c>
      <c r="J5846" s="315"/>
      <c r="K5846" s="315">
        <v>3628</v>
      </c>
      <c r="L5846" s="315" t="s">
        <v>2172</v>
      </c>
      <c r="M5846" s="315" t="s">
        <v>764</v>
      </c>
      <c r="N5846" s="315" t="s">
        <v>755</v>
      </c>
      <c r="O5846" s="315"/>
      <c r="P5846" s="315"/>
      <c r="Q5846" s="315"/>
    </row>
    <row r="5847" spans="1:17">
      <c r="A5847" s="315" t="s">
        <v>755</v>
      </c>
      <c r="B5847" s="315" t="s">
        <v>2095</v>
      </c>
      <c r="C5847" s="315" t="s">
        <v>2098</v>
      </c>
      <c r="D5847" s="316">
        <v>9.4</v>
      </c>
      <c r="E5847" s="317">
        <v>9319</v>
      </c>
      <c r="F5847" s="317">
        <v>4501.08</v>
      </c>
      <c r="G5847" s="318">
        <v>40618</v>
      </c>
      <c r="H5847" s="318">
        <v>40752</v>
      </c>
      <c r="I5847" s="318">
        <v>50040</v>
      </c>
      <c r="J5847" s="315"/>
      <c r="K5847" s="315">
        <v>5225</v>
      </c>
      <c r="L5847" s="315" t="s">
        <v>3522</v>
      </c>
      <c r="M5847" s="315" t="s">
        <v>776</v>
      </c>
      <c r="N5847" s="315" t="s">
        <v>755</v>
      </c>
      <c r="O5847" s="315"/>
      <c r="P5847" s="315"/>
      <c r="Q5847" s="315"/>
    </row>
    <row r="5848" spans="1:17">
      <c r="A5848" s="315" t="s">
        <v>755</v>
      </c>
      <c r="B5848" s="319" t="s">
        <v>2095</v>
      </c>
      <c r="C5848" s="319" t="s">
        <v>2098</v>
      </c>
      <c r="D5848" s="320">
        <v>9.4</v>
      </c>
      <c r="E5848" s="317">
        <v>10925</v>
      </c>
      <c r="F5848" s="317">
        <v>4359.08</v>
      </c>
      <c r="G5848" s="321">
        <v>40645</v>
      </c>
      <c r="H5848" s="321">
        <v>41180</v>
      </c>
      <c r="I5848" s="321">
        <v>50405</v>
      </c>
      <c r="J5848" s="319"/>
      <c r="K5848" s="322">
        <v>1847</v>
      </c>
      <c r="L5848" s="319" t="s">
        <v>4029</v>
      </c>
      <c r="M5848" s="319" t="s">
        <v>766</v>
      </c>
      <c r="N5848" s="315" t="s">
        <v>755</v>
      </c>
      <c r="O5848" s="315"/>
      <c r="P5848" s="315"/>
      <c r="Q5848" s="323"/>
    </row>
    <row r="5849" spans="1:17">
      <c r="A5849" s="315" t="s">
        <v>755</v>
      </c>
      <c r="B5849" s="315" t="s">
        <v>2095</v>
      </c>
      <c r="C5849" s="315" t="s">
        <v>2098</v>
      </c>
      <c r="D5849" s="316">
        <v>9.4</v>
      </c>
      <c r="E5849" s="317">
        <v>10847</v>
      </c>
      <c r="F5849" s="317">
        <v>5239.1100000000006</v>
      </c>
      <c r="G5849" s="318">
        <v>40665</v>
      </c>
      <c r="H5849" s="318">
        <v>40844</v>
      </c>
      <c r="I5849" s="318">
        <v>50040</v>
      </c>
      <c r="J5849" s="315"/>
      <c r="K5849" s="315">
        <v>5076</v>
      </c>
      <c r="L5849" s="315" t="s">
        <v>4030</v>
      </c>
      <c r="M5849" s="315" t="s">
        <v>776</v>
      </c>
      <c r="N5849" s="315" t="s">
        <v>755</v>
      </c>
      <c r="O5849" s="315"/>
      <c r="P5849" s="315"/>
      <c r="Q5849" s="315"/>
    </row>
    <row r="5850" spans="1:17">
      <c r="A5850" s="315" t="s">
        <v>755</v>
      </c>
      <c r="B5850" s="315" t="s">
        <v>2095</v>
      </c>
      <c r="C5850" s="315" t="s">
        <v>2098</v>
      </c>
      <c r="D5850" s="316">
        <v>9.4</v>
      </c>
      <c r="E5850" s="317">
        <v>8866</v>
      </c>
      <c r="F5850" s="317">
        <v>3830.1099999999997</v>
      </c>
      <c r="G5850" s="318">
        <v>40655</v>
      </c>
      <c r="H5850" s="318">
        <v>40737</v>
      </c>
      <c r="I5850" s="318">
        <v>50040</v>
      </c>
      <c r="J5850" s="315"/>
      <c r="K5850" s="315">
        <v>6883</v>
      </c>
      <c r="L5850" s="315" t="s">
        <v>4031</v>
      </c>
      <c r="M5850" s="315" t="s">
        <v>811</v>
      </c>
      <c r="N5850" s="315" t="s">
        <v>755</v>
      </c>
      <c r="O5850" s="315"/>
      <c r="P5850" s="315"/>
      <c r="Q5850" s="315"/>
    </row>
    <row r="5851" spans="1:17">
      <c r="A5851" s="315" t="s">
        <v>755</v>
      </c>
      <c r="B5851" s="315" t="s">
        <v>2095</v>
      </c>
      <c r="C5851" s="315" t="s">
        <v>2098</v>
      </c>
      <c r="D5851" s="316">
        <v>9.4</v>
      </c>
      <c r="E5851" s="317">
        <v>7517</v>
      </c>
      <c r="F5851" s="317">
        <v>3630.71</v>
      </c>
      <c r="G5851" s="318">
        <v>40677</v>
      </c>
      <c r="H5851" s="318">
        <v>40751</v>
      </c>
      <c r="I5851" s="318">
        <v>50040</v>
      </c>
      <c r="J5851" s="315"/>
      <c r="K5851" s="315">
        <v>8416</v>
      </c>
      <c r="L5851" s="315" t="s">
        <v>785</v>
      </c>
      <c r="M5851" s="315" t="s">
        <v>784</v>
      </c>
      <c r="N5851" s="315" t="s">
        <v>755</v>
      </c>
      <c r="O5851" s="315"/>
      <c r="P5851" s="315"/>
      <c r="Q5851" s="315"/>
    </row>
    <row r="5852" spans="1:17">
      <c r="A5852" s="315" t="s">
        <v>755</v>
      </c>
      <c r="B5852" s="315" t="s">
        <v>2095</v>
      </c>
      <c r="C5852" s="315" t="s">
        <v>2098</v>
      </c>
      <c r="D5852" s="316">
        <v>9.4</v>
      </c>
      <c r="E5852" s="317">
        <v>9082</v>
      </c>
      <c r="F5852" s="317">
        <v>4386.6099999999997</v>
      </c>
      <c r="G5852" s="318">
        <v>40735</v>
      </c>
      <c r="H5852" s="318">
        <v>40738</v>
      </c>
      <c r="I5852" s="318">
        <v>50040</v>
      </c>
      <c r="J5852" s="315"/>
      <c r="K5852" s="315">
        <v>6373</v>
      </c>
      <c r="L5852" s="315" t="s">
        <v>3871</v>
      </c>
      <c r="M5852" s="315" t="s">
        <v>1290</v>
      </c>
      <c r="N5852" s="315" t="s">
        <v>755</v>
      </c>
      <c r="O5852" s="315"/>
      <c r="P5852" s="315"/>
      <c r="Q5852" s="315"/>
    </row>
    <row r="5853" spans="1:17">
      <c r="A5853" s="315" t="s">
        <v>755</v>
      </c>
      <c r="B5853" s="315" t="s">
        <v>2095</v>
      </c>
      <c r="C5853" s="315" t="s">
        <v>2098</v>
      </c>
      <c r="D5853" s="316">
        <v>9.4</v>
      </c>
      <c r="E5853" s="317">
        <v>9508.56</v>
      </c>
      <c r="F5853" s="317">
        <v>3793.9100000000003</v>
      </c>
      <c r="G5853" s="318">
        <v>40723</v>
      </c>
      <c r="H5853" s="318">
        <v>41164</v>
      </c>
      <c r="I5853" s="318">
        <v>50405</v>
      </c>
      <c r="J5853" s="315"/>
      <c r="K5853" s="315">
        <v>9604</v>
      </c>
      <c r="L5853" s="315" t="s">
        <v>2318</v>
      </c>
      <c r="M5853" s="315" t="s">
        <v>770</v>
      </c>
      <c r="N5853" s="315" t="s">
        <v>755</v>
      </c>
      <c r="O5853" s="315"/>
      <c r="P5853" s="315"/>
      <c r="Q5853" s="315"/>
    </row>
    <row r="5854" spans="1:17">
      <c r="A5854" s="315" t="s">
        <v>755</v>
      </c>
      <c r="B5854" s="315" t="s">
        <v>2095</v>
      </c>
      <c r="C5854" s="315" t="s">
        <v>2098</v>
      </c>
      <c r="D5854" s="316">
        <v>9.4</v>
      </c>
      <c r="E5854" s="317">
        <v>9556</v>
      </c>
      <c r="F5854" s="317">
        <v>4615.55</v>
      </c>
      <c r="G5854" s="318">
        <v>40731</v>
      </c>
      <c r="H5854" s="318">
        <v>40878</v>
      </c>
      <c r="I5854" s="318">
        <v>50040</v>
      </c>
      <c r="J5854" s="315"/>
      <c r="K5854" s="315">
        <v>3425</v>
      </c>
      <c r="L5854" s="315" t="s">
        <v>2901</v>
      </c>
      <c r="M5854" s="315" t="s">
        <v>764</v>
      </c>
      <c r="N5854" s="315" t="s">
        <v>755</v>
      </c>
      <c r="O5854" s="315"/>
      <c r="P5854" s="315"/>
      <c r="Q5854" s="315"/>
    </row>
    <row r="5855" spans="1:17">
      <c r="A5855" s="315" t="s">
        <v>755</v>
      </c>
      <c r="B5855" s="315" t="s">
        <v>2095</v>
      </c>
      <c r="C5855" s="315" t="s">
        <v>2098</v>
      </c>
      <c r="D5855" s="316">
        <v>9.4</v>
      </c>
      <c r="E5855" s="317">
        <v>10374</v>
      </c>
      <c r="F5855" s="317">
        <v>5010.6500000000005</v>
      </c>
      <c r="G5855" s="318">
        <v>40731</v>
      </c>
      <c r="H5855" s="318">
        <v>40892</v>
      </c>
      <c r="I5855" s="318">
        <v>50040</v>
      </c>
      <c r="J5855" s="315"/>
      <c r="K5855" s="315">
        <v>4573</v>
      </c>
      <c r="L5855" s="315" t="s">
        <v>2577</v>
      </c>
      <c r="M5855" s="315" t="s">
        <v>1296</v>
      </c>
      <c r="N5855" s="315" t="s">
        <v>755</v>
      </c>
      <c r="O5855" s="315"/>
      <c r="P5855" s="315"/>
      <c r="Q5855" s="315"/>
    </row>
    <row r="5856" spans="1:17">
      <c r="A5856" s="315" t="s">
        <v>755</v>
      </c>
      <c r="B5856" s="315" t="s">
        <v>2095</v>
      </c>
      <c r="C5856" s="315" t="s">
        <v>2098</v>
      </c>
      <c r="D5856" s="316">
        <v>9.4</v>
      </c>
      <c r="E5856" s="317">
        <v>9129</v>
      </c>
      <c r="F5856" s="317">
        <v>4409.3099999999995</v>
      </c>
      <c r="G5856" s="318">
        <v>40735</v>
      </c>
      <c r="H5856" s="318">
        <v>40821</v>
      </c>
      <c r="I5856" s="318">
        <v>50040</v>
      </c>
      <c r="J5856" s="315"/>
      <c r="K5856" s="315">
        <v>4628</v>
      </c>
      <c r="L5856" s="315" t="s">
        <v>3331</v>
      </c>
      <c r="M5856" s="315" t="s">
        <v>1296</v>
      </c>
      <c r="N5856" s="315" t="s">
        <v>755</v>
      </c>
      <c r="O5856" s="315"/>
      <c r="P5856" s="315"/>
      <c r="Q5856" s="315"/>
    </row>
    <row r="5857" spans="1:17">
      <c r="A5857" s="315" t="s">
        <v>755</v>
      </c>
      <c r="B5857" s="315" t="s">
        <v>2095</v>
      </c>
      <c r="C5857" s="315" t="s">
        <v>2098</v>
      </c>
      <c r="D5857" s="316">
        <v>9.4</v>
      </c>
      <c r="E5857" s="317">
        <v>10252</v>
      </c>
      <c r="F5857" s="317">
        <v>4951.7199999999993</v>
      </c>
      <c r="G5857" s="318">
        <v>40798</v>
      </c>
      <c r="H5857" s="318">
        <v>40735</v>
      </c>
      <c r="I5857" s="318">
        <v>50040</v>
      </c>
      <c r="J5857" s="315"/>
      <c r="K5857" s="315">
        <v>4317</v>
      </c>
      <c r="L5857" s="315" t="s">
        <v>3010</v>
      </c>
      <c r="M5857" s="315" t="s">
        <v>776</v>
      </c>
      <c r="N5857" s="315" t="s">
        <v>755</v>
      </c>
      <c r="O5857" s="315"/>
      <c r="P5857" s="315"/>
      <c r="Q5857" s="315"/>
    </row>
    <row r="5858" spans="1:17">
      <c r="A5858" s="315" t="s">
        <v>755</v>
      </c>
      <c r="B5858" s="315" t="s">
        <v>2095</v>
      </c>
      <c r="C5858" s="315" t="s">
        <v>2098</v>
      </c>
      <c r="D5858" s="316">
        <v>9.4</v>
      </c>
      <c r="E5858" s="317">
        <v>11412</v>
      </c>
      <c r="F5858" s="317">
        <v>5512</v>
      </c>
      <c r="G5858" s="318">
        <v>40765</v>
      </c>
      <c r="H5858" s="318">
        <v>40846</v>
      </c>
      <c r="I5858" s="318">
        <v>50040</v>
      </c>
      <c r="J5858" s="315"/>
      <c r="K5858" s="315">
        <v>5442</v>
      </c>
      <c r="L5858" s="315" t="s">
        <v>2687</v>
      </c>
      <c r="M5858" s="315" t="s">
        <v>776</v>
      </c>
      <c r="N5858" s="315" t="s">
        <v>755</v>
      </c>
      <c r="O5858" s="315"/>
      <c r="P5858" s="315"/>
      <c r="Q5858" s="315"/>
    </row>
    <row r="5859" spans="1:17">
      <c r="A5859" s="315" t="s">
        <v>755</v>
      </c>
      <c r="B5859" s="315" t="s">
        <v>2095</v>
      </c>
      <c r="C5859" s="315" t="s">
        <v>2098</v>
      </c>
      <c r="D5859" s="316">
        <v>9.4</v>
      </c>
      <c r="E5859" s="317">
        <v>11270</v>
      </c>
      <c r="F5859" s="317">
        <v>5443.4</v>
      </c>
      <c r="G5859" s="318">
        <v>40787</v>
      </c>
      <c r="H5859" s="318">
        <v>40872</v>
      </c>
      <c r="I5859" s="318">
        <v>50040</v>
      </c>
      <c r="J5859" s="315"/>
      <c r="K5859" s="315">
        <v>1233</v>
      </c>
      <c r="L5859" s="315" t="s">
        <v>2490</v>
      </c>
      <c r="M5859" s="315" t="s">
        <v>1827</v>
      </c>
      <c r="N5859" s="315" t="s">
        <v>755</v>
      </c>
      <c r="O5859" s="315"/>
      <c r="P5859" s="315"/>
      <c r="Q5859" s="315"/>
    </row>
    <row r="5860" spans="1:17">
      <c r="A5860" s="315" t="s">
        <v>755</v>
      </c>
      <c r="B5860" s="315" t="s">
        <v>2095</v>
      </c>
      <c r="C5860" s="315" t="s">
        <v>2098</v>
      </c>
      <c r="D5860" s="316">
        <v>9.4</v>
      </c>
      <c r="E5860" s="317">
        <v>9717</v>
      </c>
      <c r="F5860" s="317">
        <v>4693.3100000000004</v>
      </c>
      <c r="G5860" s="318">
        <v>40780</v>
      </c>
      <c r="H5860" s="318">
        <v>40890</v>
      </c>
      <c r="I5860" s="318">
        <v>50040</v>
      </c>
      <c r="J5860" s="315"/>
      <c r="K5860" s="315">
        <v>3036</v>
      </c>
      <c r="L5860" s="315" t="s">
        <v>3515</v>
      </c>
      <c r="M5860" s="315" t="s">
        <v>764</v>
      </c>
      <c r="N5860" s="315" t="s">
        <v>755</v>
      </c>
      <c r="O5860" s="315"/>
      <c r="P5860" s="315"/>
      <c r="Q5860" s="315"/>
    </row>
    <row r="5861" spans="1:17">
      <c r="A5861" s="315" t="s">
        <v>755</v>
      </c>
      <c r="B5861" s="315" t="s">
        <v>2095</v>
      </c>
      <c r="C5861" s="315" t="s">
        <v>2098</v>
      </c>
      <c r="D5861" s="316">
        <v>9.4</v>
      </c>
      <c r="E5861" s="317">
        <v>9384</v>
      </c>
      <c r="F5861" s="317">
        <v>3744.2099999999996</v>
      </c>
      <c r="G5861" s="318">
        <v>40785</v>
      </c>
      <c r="H5861" s="318">
        <v>41078</v>
      </c>
      <c r="I5861" s="318">
        <v>50405</v>
      </c>
      <c r="J5861" s="315"/>
      <c r="K5861" s="315">
        <v>3775</v>
      </c>
      <c r="L5861" s="315" t="s">
        <v>2321</v>
      </c>
      <c r="M5861" s="315" t="s">
        <v>764</v>
      </c>
      <c r="N5861" s="315" t="s">
        <v>755</v>
      </c>
      <c r="O5861" s="315"/>
      <c r="P5861" s="315"/>
      <c r="Q5861" s="315"/>
    </row>
    <row r="5862" spans="1:17">
      <c r="A5862" s="315" t="s">
        <v>755</v>
      </c>
      <c r="B5862" s="315" t="s">
        <v>2095</v>
      </c>
      <c r="C5862" s="315" t="s">
        <v>2098</v>
      </c>
      <c r="D5862" s="316">
        <v>9.4</v>
      </c>
      <c r="E5862" s="317">
        <v>7361</v>
      </c>
      <c r="F5862" s="317">
        <v>3555.3599999999997</v>
      </c>
      <c r="G5862" s="318">
        <v>40802</v>
      </c>
      <c r="H5862" s="318">
        <v>40870</v>
      </c>
      <c r="I5862" s="318">
        <v>50040</v>
      </c>
      <c r="J5862" s="315"/>
      <c r="K5862" s="315">
        <v>5014</v>
      </c>
      <c r="L5862" s="315" t="s">
        <v>4032</v>
      </c>
      <c r="M5862" s="315" t="s">
        <v>1296</v>
      </c>
      <c r="N5862" s="315" t="s">
        <v>755</v>
      </c>
      <c r="O5862" s="315"/>
      <c r="P5862" s="315"/>
      <c r="Q5862" s="315"/>
    </row>
    <row r="5863" spans="1:17">
      <c r="A5863" s="315" t="s">
        <v>755</v>
      </c>
      <c r="B5863" s="315" t="s">
        <v>2095</v>
      </c>
      <c r="C5863" s="315" t="s">
        <v>2098</v>
      </c>
      <c r="D5863" s="316">
        <v>9.41</v>
      </c>
      <c r="E5863" s="317">
        <v>7137</v>
      </c>
      <c r="F5863" s="317">
        <v>2954.7200000000003</v>
      </c>
      <c r="G5863" s="318">
        <v>40532</v>
      </c>
      <c r="H5863" s="318">
        <v>40868</v>
      </c>
      <c r="I5863" s="318">
        <v>50040</v>
      </c>
      <c r="J5863" s="315"/>
      <c r="K5863" s="315">
        <v>3074</v>
      </c>
      <c r="L5863" s="315" t="s">
        <v>4033</v>
      </c>
      <c r="M5863" s="315" t="s">
        <v>764</v>
      </c>
      <c r="N5863" s="315" t="s">
        <v>755</v>
      </c>
      <c r="O5863" s="315"/>
      <c r="P5863" s="315"/>
      <c r="Q5863" s="315"/>
    </row>
    <row r="5864" spans="1:17">
      <c r="A5864" s="315" t="s">
        <v>755</v>
      </c>
      <c r="B5864" s="315" t="s">
        <v>2095</v>
      </c>
      <c r="C5864" s="315" t="s">
        <v>2098</v>
      </c>
      <c r="D5864" s="316">
        <v>9.43</v>
      </c>
      <c r="E5864" s="317">
        <v>9489.74</v>
      </c>
      <c r="F5864" s="317">
        <v>4583.55</v>
      </c>
      <c r="G5864" s="318">
        <v>40690</v>
      </c>
      <c r="H5864" s="318">
        <v>40890</v>
      </c>
      <c r="I5864" s="318">
        <v>50040</v>
      </c>
      <c r="J5864" s="315"/>
      <c r="K5864" s="315">
        <v>4523</v>
      </c>
      <c r="L5864" s="315" t="s">
        <v>4034</v>
      </c>
      <c r="M5864" s="315" t="s">
        <v>1296</v>
      </c>
      <c r="N5864" s="315" t="s">
        <v>755</v>
      </c>
      <c r="O5864" s="315"/>
      <c r="P5864" s="315"/>
      <c r="Q5864" s="315"/>
    </row>
    <row r="5865" spans="1:17">
      <c r="A5865" s="315" t="s">
        <v>755</v>
      </c>
      <c r="B5865" s="315" t="s">
        <v>2095</v>
      </c>
      <c r="C5865" s="315" t="s">
        <v>2096</v>
      </c>
      <c r="D5865" s="316">
        <v>9.43</v>
      </c>
      <c r="E5865" s="317">
        <v>4360</v>
      </c>
      <c r="F5865" s="317">
        <v>2581.12</v>
      </c>
      <c r="G5865" s="318">
        <v>40843</v>
      </c>
      <c r="H5865" s="318">
        <v>40863</v>
      </c>
      <c r="I5865" s="318">
        <v>50040</v>
      </c>
      <c r="J5865" s="315"/>
      <c r="K5865" s="315">
        <v>4718</v>
      </c>
      <c r="L5865" s="315" t="s">
        <v>4026</v>
      </c>
      <c r="M5865" s="315" t="s">
        <v>1296</v>
      </c>
      <c r="N5865" s="315" t="s">
        <v>755</v>
      </c>
      <c r="O5865" s="315"/>
      <c r="P5865" s="315"/>
      <c r="Q5865" s="315"/>
    </row>
    <row r="5866" spans="1:17">
      <c r="A5866" s="315" t="s">
        <v>750</v>
      </c>
      <c r="B5866" s="315" t="s">
        <v>2095</v>
      </c>
      <c r="C5866" s="315" t="s">
        <v>2098</v>
      </c>
      <c r="D5866" s="316">
        <v>9.4499999999999993</v>
      </c>
      <c r="E5866" s="317">
        <v>10366</v>
      </c>
      <c r="F5866" s="317">
        <v>4635.91</v>
      </c>
      <c r="G5866" s="318">
        <v>40716</v>
      </c>
      <c r="H5866" s="318">
        <v>40887</v>
      </c>
      <c r="I5866" s="318">
        <v>50040</v>
      </c>
      <c r="J5866" s="315"/>
      <c r="K5866" s="315">
        <v>5040</v>
      </c>
      <c r="L5866" s="315" t="s">
        <v>861</v>
      </c>
      <c r="M5866" s="315" t="s">
        <v>776</v>
      </c>
      <c r="N5866" s="315" t="s">
        <v>750</v>
      </c>
      <c r="O5866" s="315"/>
      <c r="P5866" s="315"/>
      <c r="Q5866" s="315"/>
    </row>
    <row r="5867" spans="1:17">
      <c r="A5867" s="315" t="s">
        <v>755</v>
      </c>
      <c r="B5867" s="315" t="s">
        <v>2095</v>
      </c>
      <c r="C5867" s="315" t="s">
        <v>2098</v>
      </c>
      <c r="D5867" s="316">
        <v>9.4499999999999993</v>
      </c>
      <c r="E5867" s="317">
        <v>4705.6099999999988</v>
      </c>
      <c r="F5867" s="317">
        <v>2272.8200000000002</v>
      </c>
      <c r="G5867" s="318">
        <v>40818</v>
      </c>
      <c r="H5867" s="318">
        <v>40884</v>
      </c>
      <c r="I5867" s="318">
        <v>50040</v>
      </c>
      <c r="J5867" s="315"/>
      <c r="K5867" s="315">
        <v>8405</v>
      </c>
      <c r="L5867" s="315" t="s">
        <v>2085</v>
      </c>
      <c r="M5867" s="315" t="s">
        <v>784</v>
      </c>
      <c r="N5867" s="315" t="s">
        <v>755</v>
      </c>
      <c r="O5867" s="315"/>
      <c r="P5867" s="315"/>
      <c r="Q5867" s="315"/>
    </row>
    <row r="5868" spans="1:17">
      <c r="A5868" s="315" t="s">
        <v>755</v>
      </c>
      <c r="B5868" s="315" t="s">
        <v>2095</v>
      </c>
      <c r="C5868" s="315" t="s">
        <v>2098</v>
      </c>
      <c r="D5868" s="316">
        <v>9.5</v>
      </c>
      <c r="E5868" s="317">
        <v>8873</v>
      </c>
      <c r="F5868" s="317">
        <v>6654.75</v>
      </c>
      <c r="G5868" s="318">
        <v>39570</v>
      </c>
      <c r="H5868" s="318">
        <v>39142</v>
      </c>
      <c r="I5868" s="318">
        <v>48549</v>
      </c>
      <c r="J5868" s="315"/>
      <c r="K5868" s="315">
        <v>1814</v>
      </c>
      <c r="L5868" s="315" t="s">
        <v>2350</v>
      </c>
      <c r="M5868" s="315" t="s">
        <v>766</v>
      </c>
      <c r="N5868" s="315" t="s">
        <v>755</v>
      </c>
      <c r="O5868" s="315"/>
      <c r="P5868" s="315"/>
      <c r="Q5868" s="315"/>
    </row>
    <row r="5869" spans="1:17">
      <c r="A5869" s="315" t="s">
        <v>750</v>
      </c>
      <c r="B5869" s="315" t="s">
        <v>2095</v>
      </c>
      <c r="C5869" s="315" t="s">
        <v>2098</v>
      </c>
      <c r="D5869" s="316">
        <v>9.5</v>
      </c>
      <c r="E5869" s="317">
        <v>9879</v>
      </c>
      <c r="F5869" s="317">
        <v>7409.25</v>
      </c>
      <c r="G5869" s="318">
        <v>39588</v>
      </c>
      <c r="H5869" s="318">
        <v>40080</v>
      </c>
      <c r="I5869" s="318">
        <v>49309</v>
      </c>
      <c r="J5869" s="315"/>
      <c r="K5869" s="315">
        <v>2545</v>
      </c>
      <c r="L5869" s="315" t="s">
        <v>2697</v>
      </c>
      <c r="M5869" s="315" t="s">
        <v>1296</v>
      </c>
      <c r="N5869" s="315" t="s">
        <v>750</v>
      </c>
      <c r="O5869" s="315"/>
      <c r="P5869" s="315"/>
      <c r="Q5869" s="315"/>
    </row>
    <row r="5870" spans="1:17">
      <c r="A5870" s="315" t="s">
        <v>755</v>
      </c>
      <c r="B5870" s="315" t="s">
        <v>2095</v>
      </c>
      <c r="C5870" s="315" t="s">
        <v>2098</v>
      </c>
      <c r="D5870" s="316">
        <v>9.5</v>
      </c>
      <c r="E5870" s="317">
        <v>9970</v>
      </c>
      <c r="F5870" s="317">
        <v>7477.5</v>
      </c>
      <c r="G5870" s="318">
        <v>39570</v>
      </c>
      <c r="H5870" s="318">
        <v>39360</v>
      </c>
      <c r="I5870" s="318">
        <v>48549</v>
      </c>
      <c r="J5870" s="315"/>
      <c r="K5870" s="315">
        <v>1714</v>
      </c>
      <c r="L5870" s="315" t="s">
        <v>1030</v>
      </c>
      <c r="M5870" s="315" t="s">
        <v>761</v>
      </c>
      <c r="N5870" s="315" t="s">
        <v>755</v>
      </c>
      <c r="O5870" s="315"/>
      <c r="P5870" s="315"/>
      <c r="Q5870" s="315"/>
    </row>
    <row r="5871" spans="1:17">
      <c r="A5871" s="315" t="s">
        <v>755</v>
      </c>
      <c r="B5871" s="315" t="s">
        <v>2095</v>
      </c>
      <c r="C5871" s="315" t="s">
        <v>2098</v>
      </c>
      <c r="D5871" s="316">
        <v>9.5</v>
      </c>
      <c r="E5871" s="317">
        <v>9867</v>
      </c>
      <c r="F5871" s="317">
        <v>7400.25</v>
      </c>
      <c r="G5871" s="318">
        <v>39570</v>
      </c>
      <c r="H5871" s="318">
        <v>39590</v>
      </c>
      <c r="I5871" s="318">
        <v>48944</v>
      </c>
      <c r="J5871" s="315"/>
      <c r="K5871" s="315">
        <v>6331</v>
      </c>
      <c r="L5871" s="315" t="s">
        <v>1711</v>
      </c>
      <c r="M5871" s="315" t="s">
        <v>1712</v>
      </c>
      <c r="N5871" s="315" t="s">
        <v>755</v>
      </c>
      <c r="O5871" s="315"/>
      <c r="P5871" s="315"/>
      <c r="Q5871" s="315"/>
    </row>
    <row r="5872" spans="1:17">
      <c r="A5872" s="315" t="s">
        <v>755</v>
      </c>
      <c r="B5872" s="315" t="s">
        <v>2095</v>
      </c>
      <c r="C5872" s="315" t="s">
        <v>2098</v>
      </c>
      <c r="D5872" s="316">
        <v>9.5</v>
      </c>
      <c r="E5872" s="317">
        <v>9768</v>
      </c>
      <c r="F5872" s="317">
        <v>6007.33</v>
      </c>
      <c r="G5872" s="318">
        <v>39570</v>
      </c>
      <c r="H5872" s="318">
        <v>40340</v>
      </c>
      <c r="I5872" s="318">
        <v>49674</v>
      </c>
      <c r="J5872" s="315"/>
      <c r="K5872" s="315">
        <v>3510</v>
      </c>
      <c r="L5872" s="315" t="s">
        <v>2486</v>
      </c>
      <c r="M5872" s="315" t="s">
        <v>764</v>
      </c>
      <c r="N5872" s="315" t="s">
        <v>755</v>
      </c>
      <c r="O5872" s="315"/>
      <c r="P5872" s="315"/>
      <c r="Q5872" s="315"/>
    </row>
    <row r="5873" spans="1:17">
      <c r="A5873" s="315" t="s">
        <v>750</v>
      </c>
      <c r="B5873" s="315" t="s">
        <v>2095</v>
      </c>
      <c r="C5873" s="315" t="s">
        <v>2098</v>
      </c>
      <c r="D5873" s="316">
        <v>9.5</v>
      </c>
      <c r="E5873" s="317">
        <v>9406</v>
      </c>
      <c r="F5873" s="317">
        <v>7054.5</v>
      </c>
      <c r="G5873" s="318">
        <v>39623</v>
      </c>
      <c r="H5873" s="318">
        <v>39706</v>
      </c>
      <c r="I5873" s="318">
        <v>48914</v>
      </c>
      <c r="J5873" s="315"/>
      <c r="K5873" s="315">
        <v>5036</v>
      </c>
      <c r="L5873" s="315" t="s">
        <v>3085</v>
      </c>
      <c r="M5873" s="315" t="s">
        <v>776</v>
      </c>
      <c r="N5873" s="315" t="s">
        <v>750</v>
      </c>
      <c r="O5873" s="315"/>
      <c r="P5873" s="315"/>
      <c r="Q5873" s="315"/>
    </row>
    <row r="5874" spans="1:17">
      <c r="A5874" s="315" t="s">
        <v>750</v>
      </c>
      <c r="B5874" s="315" t="s">
        <v>2095</v>
      </c>
      <c r="C5874" s="315" t="s">
        <v>2096</v>
      </c>
      <c r="D5874" s="316">
        <v>9.5</v>
      </c>
      <c r="E5874" s="317">
        <v>9881</v>
      </c>
      <c r="F5874" s="317">
        <v>5849.56</v>
      </c>
      <c r="G5874" s="318">
        <v>39570</v>
      </c>
      <c r="H5874" s="318">
        <v>40855</v>
      </c>
      <c r="I5874" s="318">
        <v>50040</v>
      </c>
      <c r="J5874" s="315"/>
      <c r="K5874" s="315">
        <v>2610</v>
      </c>
      <c r="L5874" s="315" t="s">
        <v>3493</v>
      </c>
      <c r="M5874" s="315" t="s">
        <v>764</v>
      </c>
      <c r="N5874" s="315" t="s">
        <v>750</v>
      </c>
      <c r="O5874" s="315"/>
      <c r="P5874" s="315"/>
      <c r="Q5874" s="315"/>
    </row>
    <row r="5875" spans="1:17">
      <c r="A5875" s="315" t="s">
        <v>755</v>
      </c>
      <c r="B5875" s="315" t="s">
        <v>2095</v>
      </c>
      <c r="C5875" s="315" t="s">
        <v>2098</v>
      </c>
      <c r="D5875" s="316">
        <v>9.5</v>
      </c>
      <c r="E5875" s="317">
        <v>10295</v>
      </c>
      <c r="F5875" s="317">
        <v>7721.25</v>
      </c>
      <c r="G5875" s="318">
        <v>39570</v>
      </c>
      <c r="H5875" s="318">
        <v>40130</v>
      </c>
      <c r="I5875" s="318">
        <v>49279</v>
      </c>
      <c r="J5875" s="315"/>
      <c r="K5875" s="315">
        <v>3427</v>
      </c>
      <c r="L5875" s="315" t="s">
        <v>1544</v>
      </c>
      <c r="M5875" s="315" t="s">
        <v>764</v>
      </c>
      <c r="N5875" s="315" t="s">
        <v>755</v>
      </c>
      <c r="O5875" s="315"/>
      <c r="P5875" s="315"/>
      <c r="Q5875" s="315"/>
    </row>
    <row r="5876" spans="1:17">
      <c r="A5876" s="315" t="s">
        <v>755</v>
      </c>
      <c r="B5876" s="315" t="s">
        <v>2095</v>
      </c>
      <c r="C5876" s="315" t="s">
        <v>2096</v>
      </c>
      <c r="D5876" s="316">
        <v>9.5</v>
      </c>
      <c r="E5876" s="317">
        <v>12073</v>
      </c>
      <c r="F5876" s="317">
        <v>10865.7</v>
      </c>
      <c r="G5876" s="318">
        <v>39570</v>
      </c>
      <c r="H5876" s="318">
        <v>40162</v>
      </c>
      <c r="I5876" s="318">
        <v>49309</v>
      </c>
      <c r="J5876" s="315"/>
      <c r="K5876" s="315">
        <v>3903</v>
      </c>
      <c r="L5876" s="315" t="s">
        <v>4035</v>
      </c>
      <c r="M5876" s="315" t="s">
        <v>754</v>
      </c>
      <c r="N5876" s="315" t="s">
        <v>755</v>
      </c>
      <c r="O5876" s="315"/>
      <c r="P5876" s="315"/>
      <c r="Q5876" s="315"/>
    </row>
    <row r="5877" spans="1:17">
      <c r="A5877" s="315" t="s">
        <v>755</v>
      </c>
      <c r="B5877" s="315" t="s">
        <v>2095</v>
      </c>
      <c r="C5877" s="315" t="s">
        <v>2096</v>
      </c>
      <c r="D5877" s="316">
        <v>9.5</v>
      </c>
      <c r="E5877" s="317">
        <v>9615</v>
      </c>
      <c r="F5877" s="317">
        <v>4817.1200000000008</v>
      </c>
      <c r="G5877" s="318">
        <v>39570</v>
      </c>
      <c r="H5877" s="318">
        <v>41449</v>
      </c>
      <c r="I5877" s="318">
        <v>50770</v>
      </c>
      <c r="J5877" s="315"/>
      <c r="K5877" s="315">
        <v>8617</v>
      </c>
      <c r="L5877" s="315" t="s">
        <v>2347</v>
      </c>
      <c r="M5877" s="315" t="s">
        <v>784</v>
      </c>
      <c r="N5877" s="315" t="s">
        <v>755</v>
      </c>
      <c r="O5877" s="315"/>
      <c r="P5877" s="315"/>
      <c r="Q5877" s="315"/>
    </row>
    <row r="5878" spans="1:17">
      <c r="A5878" s="315" t="s">
        <v>750</v>
      </c>
      <c r="B5878" s="319" t="s">
        <v>2095</v>
      </c>
      <c r="C5878" s="319" t="s">
        <v>2098</v>
      </c>
      <c r="D5878" s="320">
        <v>9.5</v>
      </c>
      <c r="E5878" s="317">
        <v>8853</v>
      </c>
      <c r="F5878" s="317">
        <v>6147.920000000001</v>
      </c>
      <c r="G5878" s="321">
        <v>39569</v>
      </c>
      <c r="H5878" s="321">
        <v>40025</v>
      </c>
      <c r="I5878" s="321">
        <v>49279</v>
      </c>
      <c r="J5878" s="319"/>
      <c r="K5878" s="322">
        <v>6467</v>
      </c>
      <c r="L5878" s="319" t="s">
        <v>3529</v>
      </c>
      <c r="M5878" s="319" t="s">
        <v>1365</v>
      </c>
      <c r="N5878" s="315" t="s">
        <v>750</v>
      </c>
      <c r="O5878" s="323"/>
      <c r="P5878" s="315"/>
      <c r="Q5878" s="323"/>
    </row>
    <row r="5879" spans="1:17">
      <c r="A5879" s="315" t="s">
        <v>755</v>
      </c>
      <c r="B5879" s="315" t="s">
        <v>2095</v>
      </c>
      <c r="C5879" s="315" t="s">
        <v>2098</v>
      </c>
      <c r="D5879" s="316">
        <v>9.5</v>
      </c>
      <c r="E5879" s="317">
        <v>10064</v>
      </c>
      <c r="F5879" s="317">
        <v>7548</v>
      </c>
      <c r="G5879" s="318">
        <v>39570</v>
      </c>
      <c r="H5879" s="318">
        <v>40157</v>
      </c>
      <c r="I5879" s="318">
        <v>49309</v>
      </c>
      <c r="J5879" s="315"/>
      <c r="K5879" s="315">
        <v>1660</v>
      </c>
      <c r="L5879" s="315" t="s">
        <v>4036</v>
      </c>
      <c r="M5879" s="315" t="s">
        <v>766</v>
      </c>
      <c r="N5879" s="315" t="s">
        <v>755</v>
      </c>
      <c r="O5879" s="315"/>
      <c r="P5879" s="315"/>
      <c r="Q5879" s="315"/>
    </row>
    <row r="5880" spans="1:17">
      <c r="A5880" s="315" t="s">
        <v>755</v>
      </c>
      <c r="B5880" s="315" t="s">
        <v>2095</v>
      </c>
      <c r="C5880" s="315" t="s">
        <v>2098</v>
      </c>
      <c r="D5880" s="316">
        <v>9.5</v>
      </c>
      <c r="E5880" s="317">
        <v>8931</v>
      </c>
      <c r="F5880" s="317">
        <v>6698.25</v>
      </c>
      <c r="G5880" s="318">
        <v>39587</v>
      </c>
      <c r="H5880" s="318">
        <v>40075</v>
      </c>
      <c r="I5880" s="318">
        <v>49309</v>
      </c>
      <c r="J5880" s="315"/>
      <c r="K5880" s="315">
        <v>3132</v>
      </c>
      <c r="L5880" s="315" t="s">
        <v>3224</v>
      </c>
      <c r="M5880" s="315" t="s">
        <v>764</v>
      </c>
      <c r="N5880" s="315" t="s">
        <v>755</v>
      </c>
      <c r="O5880" s="315"/>
      <c r="P5880" s="315"/>
      <c r="Q5880" s="315"/>
    </row>
    <row r="5881" spans="1:17">
      <c r="A5881" s="315" t="s">
        <v>755</v>
      </c>
      <c r="B5881" s="315" t="s">
        <v>2095</v>
      </c>
      <c r="C5881" s="315" t="s">
        <v>2098</v>
      </c>
      <c r="D5881" s="316">
        <v>9.5</v>
      </c>
      <c r="E5881" s="317">
        <v>9156.5499999999993</v>
      </c>
      <c r="F5881" s="317">
        <v>6867.4299999999994</v>
      </c>
      <c r="G5881" s="318">
        <v>39570</v>
      </c>
      <c r="H5881" s="318">
        <v>39632</v>
      </c>
      <c r="I5881" s="318">
        <v>48944</v>
      </c>
      <c r="J5881" s="315"/>
      <c r="K5881" s="315">
        <v>9200</v>
      </c>
      <c r="L5881" s="315" t="s">
        <v>959</v>
      </c>
      <c r="M5881" s="315" t="s">
        <v>770</v>
      </c>
      <c r="N5881" s="315" t="s">
        <v>755</v>
      </c>
      <c r="O5881" s="315"/>
      <c r="P5881" s="315"/>
      <c r="Q5881" s="315"/>
    </row>
    <row r="5882" spans="1:17">
      <c r="A5882" s="315" t="s">
        <v>755</v>
      </c>
      <c r="B5882" s="315" t="s">
        <v>2095</v>
      </c>
      <c r="C5882" s="315" t="s">
        <v>2096</v>
      </c>
      <c r="D5882" s="316">
        <v>9.5</v>
      </c>
      <c r="E5882" s="317">
        <v>9990</v>
      </c>
      <c r="F5882" s="317">
        <v>5914.08</v>
      </c>
      <c r="G5882" s="318">
        <v>39570</v>
      </c>
      <c r="H5882" s="318">
        <v>40848</v>
      </c>
      <c r="I5882" s="318">
        <v>50040</v>
      </c>
      <c r="J5882" s="315"/>
      <c r="K5882" s="315">
        <v>2400</v>
      </c>
      <c r="L5882" s="315" t="s">
        <v>2103</v>
      </c>
      <c r="M5882" s="315" t="s">
        <v>758</v>
      </c>
      <c r="N5882" s="315" t="s">
        <v>755</v>
      </c>
      <c r="O5882" s="315"/>
      <c r="P5882" s="315"/>
      <c r="Q5882" s="315"/>
    </row>
    <row r="5883" spans="1:17">
      <c r="A5883" s="315" t="s">
        <v>755</v>
      </c>
      <c r="B5883" s="315" t="s">
        <v>2095</v>
      </c>
      <c r="C5883" s="315" t="s">
        <v>2096</v>
      </c>
      <c r="D5883" s="316">
        <v>9.5</v>
      </c>
      <c r="E5883" s="317">
        <v>10097</v>
      </c>
      <c r="F5883" s="317">
        <v>9087.3000000000011</v>
      </c>
      <c r="G5883" s="318">
        <v>39570</v>
      </c>
      <c r="H5883" s="318">
        <v>39691</v>
      </c>
      <c r="I5883" s="318">
        <v>48914</v>
      </c>
      <c r="J5883" s="315"/>
      <c r="K5883" s="315">
        <v>6977</v>
      </c>
      <c r="L5883" s="315" t="s">
        <v>4037</v>
      </c>
      <c r="M5883" s="315" t="s">
        <v>811</v>
      </c>
      <c r="N5883" s="315" t="s">
        <v>755</v>
      </c>
      <c r="O5883" s="315"/>
      <c r="P5883" s="315"/>
      <c r="Q5883" s="315"/>
    </row>
    <row r="5884" spans="1:17">
      <c r="A5884" s="315" t="s">
        <v>755</v>
      </c>
      <c r="B5884" s="315" t="s">
        <v>2095</v>
      </c>
      <c r="C5884" s="315" t="s">
        <v>2096</v>
      </c>
      <c r="D5884" s="316">
        <v>9.5</v>
      </c>
      <c r="E5884" s="317">
        <v>10340</v>
      </c>
      <c r="F5884" s="317">
        <v>6162.6500000000005</v>
      </c>
      <c r="G5884" s="318">
        <v>39570</v>
      </c>
      <c r="H5884" s="318">
        <v>39617</v>
      </c>
      <c r="I5884" s="318">
        <v>48944</v>
      </c>
      <c r="J5884" s="315"/>
      <c r="K5884" s="315">
        <v>1033</v>
      </c>
      <c r="L5884" s="315" t="s">
        <v>2513</v>
      </c>
      <c r="M5884" s="315" t="s">
        <v>766</v>
      </c>
      <c r="N5884" s="315" t="s">
        <v>755</v>
      </c>
      <c r="O5884" s="315"/>
      <c r="P5884" s="315"/>
      <c r="Q5884" s="315"/>
    </row>
    <row r="5885" spans="1:17">
      <c r="A5885" s="315" t="s">
        <v>755</v>
      </c>
      <c r="B5885" s="315" t="s">
        <v>2095</v>
      </c>
      <c r="C5885" s="315" t="s">
        <v>2098</v>
      </c>
      <c r="D5885" s="316">
        <v>9.5</v>
      </c>
      <c r="E5885" s="317">
        <v>10201</v>
      </c>
      <c r="F5885" s="317">
        <v>7650.75</v>
      </c>
      <c r="G5885" s="318">
        <v>39570</v>
      </c>
      <c r="H5885" s="318">
        <v>39959</v>
      </c>
      <c r="I5885" s="318">
        <v>49279</v>
      </c>
      <c r="J5885" s="315"/>
      <c r="K5885" s="315">
        <v>3655</v>
      </c>
      <c r="L5885" s="315" t="s">
        <v>2783</v>
      </c>
      <c r="M5885" s="315" t="s">
        <v>764</v>
      </c>
      <c r="N5885" s="315" t="s">
        <v>755</v>
      </c>
      <c r="O5885" s="315"/>
      <c r="P5885" s="315"/>
      <c r="Q5885" s="315"/>
    </row>
    <row r="5886" spans="1:17">
      <c r="A5886" s="315" t="s">
        <v>750</v>
      </c>
      <c r="B5886" s="315" t="s">
        <v>2095</v>
      </c>
      <c r="C5886" s="315" t="s">
        <v>2098</v>
      </c>
      <c r="D5886" s="316">
        <v>9.5</v>
      </c>
      <c r="E5886" s="317">
        <v>9365</v>
      </c>
      <c r="F5886" s="317">
        <v>6503.4699999999993</v>
      </c>
      <c r="G5886" s="318">
        <v>39570</v>
      </c>
      <c r="H5886" s="318">
        <v>39779</v>
      </c>
      <c r="I5886" s="318">
        <v>48914</v>
      </c>
      <c r="J5886" s="315"/>
      <c r="K5886" s="315">
        <v>3645</v>
      </c>
      <c r="L5886" s="315" t="s">
        <v>2580</v>
      </c>
      <c r="M5886" s="315" t="s">
        <v>764</v>
      </c>
      <c r="N5886" s="315" t="s">
        <v>750</v>
      </c>
      <c r="O5886" s="315"/>
      <c r="P5886" s="315"/>
      <c r="Q5886" s="315"/>
    </row>
    <row r="5887" spans="1:17">
      <c r="A5887" s="315" t="s">
        <v>750</v>
      </c>
      <c r="B5887" s="315" t="s">
        <v>2095</v>
      </c>
      <c r="C5887" s="315" t="s">
        <v>2098</v>
      </c>
      <c r="D5887" s="316">
        <v>9.5</v>
      </c>
      <c r="E5887" s="317">
        <v>7349</v>
      </c>
      <c r="F5887" s="317">
        <v>5103.4699999999993</v>
      </c>
      <c r="G5887" s="318">
        <v>39570</v>
      </c>
      <c r="H5887" s="318">
        <v>39797</v>
      </c>
      <c r="I5887" s="318">
        <v>48914</v>
      </c>
      <c r="J5887" s="315"/>
      <c r="K5887" s="315">
        <v>3600</v>
      </c>
      <c r="L5887" s="315" t="s">
        <v>2197</v>
      </c>
      <c r="M5887" s="315" t="s">
        <v>764</v>
      </c>
      <c r="N5887" s="315" t="s">
        <v>750</v>
      </c>
      <c r="O5887" s="315"/>
      <c r="P5887" s="315"/>
      <c r="Q5887" s="315"/>
    </row>
    <row r="5888" spans="1:17">
      <c r="A5888" s="315" t="s">
        <v>755</v>
      </c>
      <c r="B5888" s="315" t="s">
        <v>2095</v>
      </c>
      <c r="C5888" s="315" t="s">
        <v>2098</v>
      </c>
      <c r="D5888" s="316">
        <v>9.5</v>
      </c>
      <c r="E5888" s="317">
        <v>8289</v>
      </c>
      <c r="F5888" s="317">
        <v>6216.75</v>
      </c>
      <c r="G5888" s="318">
        <v>39570</v>
      </c>
      <c r="H5888" s="318">
        <v>39797</v>
      </c>
      <c r="I5888" s="318">
        <v>48914</v>
      </c>
      <c r="J5888" s="315"/>
      <c r="K5888" s="315">
        <v>3635</v>
      </c>
      <c r="L5888" s="315" t="s">
        <v>3636</v>
      </c>
      <c r="M5888" s="315" t="s">
        <v>764</v>
      </c>
      <c r="N5888" s="315" t="s">
        <v>755</v>
      </c>
      <c r="O5888" s="315"/>
      <c r="P5888" s="315"/>
      <c r="Q5888" s="315"/>
    </row>
    <row r="5889" spans="1:17">
      <c r="A5889" s="315" t="s">
        <v>755</v>
      </c>
      <c r="B5889" s="315" t="s">
        <v>2095</v>
      </c>
      <c r="C5889" s="315" t="s">
        <v>2098</v>
      </c>
      <c r="D5889" s="316">
        <v>9.5</v>
      </c>
      <c r="E5889" s="317">
        <v>10227</v>
      </c>
      <c r="F5889" s="317">
        <v>6350.98</v>
      </c>
      <c r="G5889" s="318">
        <v>39575</v>
      </c>
      <c r="H5889" s="318">
        <v>39624</v>
      </c>
      <c r="I5889" s="318">
        <v>48944</v>
      </c>
      <c r="J5889" s="315"/>
      <c r="K5889" s="315">
        <v>9436</v>
      </c>
      <c r="L5889" s="315" t="s">
        <v>3167</v>
      </c>
      <c r="M5889" s="315" t="s">
        <v>770</v>
      </c>
      <c r="N5889" s="315" t="s">
        <v>755</v>
      </c>
      <c r="O5889" s="315"/>
      <c r="P5889" s="315"/>
      <c r="Q5889" s="315"/>
    </row>
    <row r="5890" spans="1:17">
      <c r="A5890" s="315" t="s">
        <v>755</v>
      </c>
      <c r="B5890" s="315" t="s">
        <v>2095</v>
      </c>
      <c r="C5890" s="315" t="s">
        <v>2098</v>
      </c>
      <c r="D5890" s="316">
        <v>9.5</v>
      </c>
      <c r="E5890" s="317">
        <v>6537</v>
      </c>
      <c r="F5890" s="317">
        <v>4902.75</v>
      </c>
      <c r="G5890" s="318">
        <v>39581</v>
      </c>
      <c r="H5890" s="318">
        <v>40116</v>
      </c>
      <c r="I5890" s="318">
        <v>49309</v>
      </c>
      <c r="J5890" s="315"/>
      <c r="K5890" s="315">
        <v>6102</v>
      </c>
      <c r="L5890" s="315" t="s">
        <v>2109</v>
      </c>
      <c r="M5890" s="315" t="s">
        <v>788</v>
      </c>
      <c r="N5890" s="315" t="s">
        <v>755</v>
      </c>
      <c r="O5890" s="315"/>
      <c r="P5890" s="315"/>
      <c r="Q5890" s="315"/>
    </row>
    <row r="5891" spans="1:17">
      <c r="A5891" s="315" t="s">
        <v>755</v>
      </c>
      <c r="B5891" s="315" t="s">
        <v>2095</v>
      </c>
      <c r="C5891" s="315" t="s">
        <v>2098</v>
      </c>
      <c r="D5891" s="316">
        <v>9.5</v>
      </c>
      <c r="E5891" s="317">
        <v>9039</v>
      </c>
      <c r="F5891" s="317">
        <v>6779.25</v>
      </c>
      <c r="G5891" s="318">
        <v>39618</v>
      </c>
      <c r="H5891" s="318">
        <v>39998</v>
      </c>
      <c r="I5891" s="318">
        <v>49309</v>
      </c>
      <c r="J5891" s="315"/>
      <c r="K5891" s="315">
        <v>4543</v>
      </c>
      <c r="L5891" s="315" t="s">
        <v>2981</v>
      </c>
      <c r="M5891" s="315" t="s">
        <v>1296</v>
      </c>
      <c r="N5891" s="315" t="s">
        <v>755</v>
      </c>
      <c r="O5891" s="315"/>
      <c r="P5891" s="315"/>
      <c r="Q5891" s="315"/>
    </row>
    <row r="5892" spans="1:17">
      <c r="A5892" s="315" t="s">
        <v>755</v>
      </c>
      <c r="B5892" s="315" t="s">
        <v>2095</v>
      </c>
      <c r="C5892" s="315" t="s">
        <v>2096</v>
      </c>
      <c r="D5892" s="316">
        <v>9.5</v>
      </c>
      <c r="E5892" s="317">
        <v>10074</v>
      </c>
      <c r="F5892" s="317">
        <v>5490.34</v>
      </c>
      <c r="G5892" s="318">
        <v>39570</v>
      </c>
      <c r="H5892" s="318">
        <v>41096</v>
      </c>
      <c r="I5892" s="318">
        <v>50405</v>
      </c>
      <c r="J5892" s="315"/>
      <c r="K5892" s="315">
        <v>2207</v>
      </c>
      <c r="L5892" s="315" t="s">
        <v>2814</v>
      </c>
      <c r="M5892" s="315" t="s">
        <v>758</v>
      </c>
      <c r="N5892" s="315" t="s">
        <v>755</v>
      </c>
      <c r="O5892" s="315"/>
      <c r="P5892" s="315"/>
      <c r="Q5892" s="315"/>
    </row>
    <row r="5893" spans="1:17">
      <c r="A5893" s="315" t="s">
        <v>755</v>
      </c>
      <c r="B5893" s="315" t="s">
        <v>2095</v>
      </c>
      <c r="C5893" s="315" t="s">
        <v>2098</v>
      </c>
      <c r="D5893" s="316">
        <v>9.5</v>
      </c>
      <c r="E5893" s="317">
        <v>8199</v>
      </c>
      <c r="F5893" s="317">
        <v>6149.25</v>
      </c>
      <c r="G5893" s="318">
        <v>39618</v>
      </c>
      <c r="H5893" s="318">
        <v>40151</v>
      </c>
      <c r="I5893" s="318">
        <v>49309</v>
      </c>
      <c r="J5893" s="315"/>
      <c r="K5893" s="315">
        <v>9050</v>
      </c>
      <c r="L5893" s="315" t="s">
        <v>1023</v>
      </c>
      <c r="M5893" s="315" t="s">
        <v>1024</v>
      </c>
      <c r="N5893" s="315" t="s">
        <v>755</v>
      </c>
      <c r="O5893" s="315"/>
      <c r="P5893" s="315"/>
      <c r="Q5893" s="315"/>
    </row>
    <row r="5894" spans="1:17">
      <c r="A5894" s="315" t="s">
        <v>755</v>
      </c>
      <c r="B5894" s="315" t="s">
        <v>2095</v>
      </c>
      <c r="C5894" s="315" t="s">
        <v>2096</v>
      </c>
      <c r="D5894" s="316">
        <v>9.5</v>
      </c>
      <c r="E5894" s="317">
        <v>8742</v>
      </c>
      <c r="F5894" s="317">
        <v>7867.7999999999993</v>
      </c>
      <c r="G5894" s="318">
        <v>39645</v>
      </c>
      <c r="H5894" s="318">
        <v>40025</v>
      </c>
      <c r="I5894" s="318">
        <v>49309</v>
      </c>
      <c r="J5894" s="315"/>
      <c r="K5894" s="315">
        <v>6024</v>
      </c>
      <c r="L5894" s="315" t="s">
        <v>1218</v>
      </c>
      <c r="M5894" s="315" t="s">
        <v>788</v>
      </c>
      <c r="N5894" s="315" t="s">
        <v>755</v>
      </c>
      <c r="O5894" s="315"/>
      <c r="P5894" s="315"/>
      <c r="Q5894" s="315"/>
    </row>
    <row r="5895" spans="1:17">
      <c r="A5895" s="315" t="s">
        <v>755</v>
      </c>
      <c r="B5895" s="315" t="s">
        <v>2095</v>
      </c>
      <c r="C5895" s="315" t="s">
        <v>2098</v>
      </c>
      <c r="D5895" s="316">
        <v>9.5</v>
      </c>
      <c r="E5895" s="317">
        <v>7816</v>
      </c>
      <c r="F5895" s="317">
        <v>5862</v>
      </c>
      <c r="G5895" s="318">
        <v>39668</v>
      </c>
      <c r="H5895" s="318">
        <v>39511</v>
      </c>
      <c r="I5895" s="318">
        <v>48914</v>
      </c>
      <c r="J5895" s="315"/>
      <c r="K5895" s="315">
        <v>6466</v>
      </c>
      <c r="L5895" s="315" t="s">
        <v>4038</v>
      </c>
      <c r="M5895" s="315" t="s">
        <v>1365</v>
      </c>
      <c r="N5895" s="315" t="s">
        <v>755</v>
      </c>
      <c r="O5895" s="315"/>
      <c r="P5895" s="315"/>
      <c r="Q5895" s="315"/>
    </row>
    <row r="5896" spans="1:17">
      <c r="A5896" s="315" t="s">
        <v>755</v>
      </c>
      <c r="B5896" s="315" t="s">
        <v>2095</v>
      </c>
      <c r="C5896" s="315" t="s">
        <v>2098</v>
      </c>
      <c r="D5896" s="316">
        <v>9.5</v>
      </c>
      <c r="E5896" s="317">
        <v>9372</v>
      </c>
      <c r="F5896" s="317">
        <v>7029</v>
      </c>
      <c r="G5896" s="318">
        <v>39671</v>
      </c>
      <c r="H5896" s="318">
        <v>39370</v>
      </c>
      <c r="I5896" s="318">
        <v>48549</v>
      </c>
      <c r="J5896" s="315"/>
      <c r="K5896" s="315">
        <v>3154</v>
      </c>
      <c r="L5896" s="315" t="s">
        <v>2671</v>
      </c>
      <c r="M5896" s="315" t="s">
        <v>764</v>
      </c>
      <c r="N5896" s="315" t="s">
        <v>755</v>
      </c>
      <c r="O5896" s="315"/>
      <c r="P5896" s="315"/>
      <c r="Q5896" s="315"/>
    </row>
    <row r="5897" spans="1:17">
      <c r="A5897" s="315" t="s">
        <v>750</v>
      </c>
      <c r="B5897" s="315" t="s">
        <v>2095</v>
      </c>
      <c r="C5897" s="315" t="s">
        <v>2098</v>
      </c>
      <c r="D5897" s="316">
        <v>9.5</v>
      </c>
      <c r="E5897" s="317">
        <v>10366</v>
      </c>
      <c r="F5897" s="317">
        <v>3522.5200000000004</v>
      </c>
      <c r="G5897" s="318">
        <v>39716</v>
      </c>
      <c r="H5897" s="318">
        <v>41452</v>
      </c>
      <c r="I5897" s="318">
        <v>50770</v>
      </c>
      <c r="J5897" s="315"/>
      <c r="K5897" s="315">
        <v>8264</v>
      </c>
      <c r="L5897" s="315" t="s">
        <v>2660</v>
      </c>
      <c r="M5897" s="315" t="s">
        <v>792</v>
      </c>
      <c r="N5897" s="315" t="s">
        <v>750</v>
      </c>
      <c r="O5897" s="315"/>
      <c r="P5897" s="315"/>
      <c r="Q5897" s="315"/>
    </row>
    <row r="5898" spans="1:17">
      <c r="A5898" s="315" t="s">
        <v>755</v>
      </c>
      <c r="B5898" s="315" t="s">
        <v>2095</v>
      </c>
      <c r="C5898" s="315" t="s">
        <v>2096</v>
      </c>
      <c r="D5898" s="316">
        <v>9.5</v>
      </c>
      <c r="E5898" s="317">
        <v>10231</v>
      </c>
      <c r="F5898" s="317">
        <v>4992.7299999999996</v>
      </c>
      <c r="G5898" s="318">
        <v>39766</v>
      </c>
      <c r="H5898" s="318">
        <v>41133</v>
      </c>
      <c r="I5898" s="318">
        <v>50405</v>
      </c>
      <c r="J5898" s="315"/>
      <c r="K5898" s="315">
        <v>1541</v>
      </c>
      <c r="L5898" s="315" t="s">
        <v>4039</v>
      </c>
      <c r="M5898" s="315" t="s">
        <v>761</v>
      </c>
      <c r="N5898" s="315" t="s">
        <v>755</v>
      </c>
      <c r="O5898" s="315"/>
      <c r="P5898" s="315"/>
      <c r="Q5898" s="315"/>
    </row>
    <row r="5899" spans="1:17">
      <c r="A5899" s="315" t="s">
        <v>755</v>
      </c>
      <c r="B5899" s="315" t="s">
        <v>2095</v>
      </c>
      <c r="C5899" s="315" t="s">
        <v>2098</v>
      </c>
      <c r="D5899" s="316">
        <v>9.5</v>
      </c>
      <c r="E5899" s="317">
        <v>9260</v>
      </c>
      <c r="F5899" s="317">
        <v>6945</v>
      </c>
      <c r="G5899" s="318">
        <v>39799</v>
      </c>
      <c r="H5899" s="318">
        <v>40101</v>
      </c>
      <c r="I5899" s="318">
        <v>49309</v>
      </c>
      <c r="J5899" s="315"/>
      <c r="K5899" s="315">
        <v>3424</v>
      </c>
      <c r="L5899" s="315" t="s">
        <v>4040</v>
      </c>
      <c r="M5899" s="315" t="s">
        <v>764</v>
      </c>
      <c r="N5899" s="315" t="s">
        <v>755</v>
      </c>
      <c r="O5899" s="315"/>
      <c r="P5899" s="315"/>
      <c r="Q5899" s="315"/>
    </row>
    <row r="5900" spans="1:17">
      <c r="A5900" s="315" t="s">
        <v>755</v>
      </c>
      <c r="B5900" s="315" t="s">
        <v>2095</v>
      </c>
      <c r="C5900" s="315" t="s">
        <v>2098</v>
      </c>
      <c r="D5900" s="316">
        <v>9.5</v>
      </c>
      <c r="E5900" s="317">
        <v>7141</v>
      </c>
      <c r="F5900" s="317">
        <v>5355.75</v>
      </c>
      <c r="G5900" s="318">
        <v>39802</v>
      </c>
      <c r="H5900" s="318">
        <v>40030</v>
      </c>
      <c r="I5900" s="318">
        <v>49309</v>
      </c>
      <c r="J5900" s="315"/>
      <c r="K5900" s="315">
        <v>3792</v>
      </c>
      <c r="L5900" s="315" t="s">
        <v>2628</v>
      </c>
      <c r="M5900" s="315" t="s">
        <v>764</v>
      </c>
      <c r="N5900" s="315" t="s">
        <v>755</v>
      </c>
      <c r="O5900" s="315"/>
      <c r="P5900" s="315"/>
      <c r="Q5900" s="315"/>
    </row>
    <row r="5901" spans="1:17">
      <c r="A5901" s="315" t="s">
        <v>755</v>
      </c>
      <c r="B5901" s="315" t="s">
        <v>2095</v>
      </c>
      <c r="C5901" s="315" t="s">
        <v>2096</v>
      </c>
      <c r="D5901" s="316">
        <v>9.5</v>
      </c>
      <c r="E5901" s="317">
        <v>9593.869999999999</v>
      </c>
      <c r="F5901" s="317">
        <v>5679.58</v>
      </c>
      <c r="G5901" s="318">
        <v>39822</v>
      </c>
      <c r="H5901" s="318">
        <v>40854</v>
      </c>
      <c r="I5901" s="318">
        <v>50040</v>
      </c>
      <c r="J5901" s="315"/>
      <c r="K5901" s="315">
        <v>1296</v>
      </c>
      <c r="L5901" s="315" t="s">
        <v>3277</v>
      </c>
      <c r="M5901" s="315" t="s">
        <v>766</v>
      </c>
      <c r="N5901" s="315" t="s">
        <v>755</v>
      </c>
      <c r="O5901" s="315"/>
      <c r="P5901" s="315"/>
      <c r="Q5901" s="315"/>
    </row>
    <row r="5902" spans="1:17">
      <c r="A5902" s="315" t="s">
        <v>755</v>
      </c>
      <c r="B5902" s="315" t="s">
        <v>2095</v>
      </c>
      <c r="C5902" s="315" t="s">
        <v>2098</v>
      </c>
      <c r="D5902" s="316">
        <v>9.5</v>
      </c>
      <c r="E5902" s="317">
        <v>9934</v>
      </c>
      <c r="F5902" s="317">
        <v>5656.86</v>
      </c>
      <c r="G5902" s="318">
        <v>39819</v>
      </c>
      <c r="H5902" s="318">
        <v>40477</v>
      </c>
      <c r="I5902" s="318">
        <v>49674</v>
      </c>
      <c r="J5902" s="315"/>
      <c r="K5902" s="315">
        <v>3236</v>
      </c>
      <c r="L5902" s="315" t="s">
        <v>4041</v>
      </c>
      <c r="M5902" s="315" t="s">
        <v>764</v>
      </c>
      <c r="N5902" s="315" t="s">
        <v>755</v>
      </c>
      <c r="O5902" s="315"/>
      <c r="P5902" s="315"/>
      <c r="Q5902" s="315"/>
    </row>
    <row r="5903" spans="1:17">
      <c r="A5903" s="315" t="s">
        <v>755</v>
      </c>
      <c r="B5903" s="315" t="s">
        <v>2095</v>
      </c>
      <c r="C5903" s="315" t="s">
        <v>2096</v>
      </c>
      <c r="D5903" s="316">
        <v>9.5</v>
      </c>
      <c r="E5903" s="317">
        <v>6755</v>
      </c>
      <c r="F5903" s="317">
        <v>4985.1899999999996</v>
      </c>
      <c r="G5903" s="318">
        <v>39855</v>
      </c>
      <c r="H5903" s="318">
        <v>40283</v>
      </c>
      <c r="I5903" s="318">
        <v>49674</v>
      </c>
      <c r="J5903" s="315"/>
      <c r="K5903" s="315">
        <v>6006</v>
      </c>
      <c r="L5903" s="315" t="s">
        <v>314</v>
      </c>
      <c r="M5903" s="315" t="s">
        <v>788</v>
      </c>
      <c r="N5903" s="315" t="s">
        <v>755</v>
      </c>
      <c r="O5903" s="315"/>
      <c r="P5903" s="315"/>
      <c r="Q5903" s="315"/>
    </row>
    <row r="5904" spans="1:17">
      <c r="A5904" s="315" t="s">
        <v>755</v>
      </c>
      <c r="B5904" s="319" t="s">
        <v>2095</v>
      </c>
      <c r="C5904" s="319" t="s">
        <v>2098</v>
      </c>
      <c r="D5904" s="320">
        <v>9.5</v>
      </c>
      <c r="E5904" s="317">
        <v>7290</v>
      </c>
      <c r="F5904" s="317">
        <v>6561</v>
      </c>
      <c r="G5904" s="321">
        <v>39937</v>
      </c>
      <c r="H5904" s="321">
        <v>40142</v>
      </c>
      <c r="I5904" s="321">
        <v>49309</v>
      </c>
      <c r="J5904" s="319"/>
      <c r="K5904" s="322">
        <v>6315</v>
      </c>
      <c r="L5904" s="319" t="s">
        <v>3271</v>
      </c>
      <c r="M5904" s="319" t="s">
        <v>1712</v>
      </c>
      <c r="N5904" s="315" t="s">
        <v>755</v>
      </c>
      <c r="O5904" s="319"/>
      <c r="P5904" s="319"/>
      <c r="Q5904" s="319"/>
    </row>
    <row r="5905" spans="1:17">
      <c r="A5905" s="315" t="s">
        <v>755</v>
      </c>
      <c r="B5905" s="315" t="s">
        <v>2095</v>
      </c>
      <c r="C5905" s="315" t="s">
        <v>2098</v>
      </c>
      <c r="D5905" s="316">
        <v>9.5</v>
      </c>
      <c r="E5905" s="317">
        <v>8991</v>
      </c>
      <c r="F5905" s="317">
        <v>5529.4800000000005</v>
      </c>
      <c r="G5905" s="318">
        <v>39959</v>
      </c>
      <c r="H5905" s="318">
        <v>40456</v>
      </c>
      <c r="I5905" s="318">
        <v>49674</v>
      </c>
      <c r="J5905" s="315"/>
      <c r="K5905" s="315">
        <v>4653</v>
      </c>
      <c r="L5905" s="315" t="s">
        <v>2939</v>
      </c>
      <c r="M5905" s="315" t="s">
        <v>1296</v>
      </c>
      <c r="N5905" s="315" t="s">
        <v>755</v>
      </c>
      <c r="O5905" s="315"/>
      <c r="P5905" s="315"/>
      <c r="Q5905" s="315"/>
    </row>
    <row r="5906" spans="1:17">
      <c r="A5906" s="315" t="s">
        <v>755</v>
      </c>
      <c r="B5906" s="315" t="s">
        <v>2095</v>
      </c>
      <c r="C5906" s="315" t="s">
        <v>2098</v>
      </c>
      <c r="D5906" s="316">
        <v>9.5</v>
      </c>
      <c r="E5906" s="317">
        <v>9475.35</v>
      </c>
      <c r="F5906" s="317">
        <v>5685.22</v>
      </c>
      <c r="G5906" s="318">
        <v>40007</v>
      </c>
      <c r="H5906" s="318">
        <v>40067</v>
      </c>
      <c r="I5906" s="318">
        <v>49309</v>
      </c>
      <c r="J5906" s="315"/>
      <c r="K5906" s="315">
        <v>9533</v>
      </c>
      <c r="L5906" s="315" t="s">
        <v>793</v>
      </c>
      <c r="M5906" s="315" t="s">
        <v>770</v>
      </c>
      <c r="N5906" s="315" t="s">
        <v>755</v>
      </c>
      <c r="O5906" s="315"/>
      <c r="P5906" s="315"/>
      <c r="Q5906" s="315"/>
    </row>
    <row r="5907" spans="1:17">
      <c r="A5907" s="315" t="s">
        <v>755</v>
      </c>
      <c r="B5907" s="315" t="s">
        <v>2095</v>
      </c>
      <c r="C5907" s="315" t="s">
        <v>2098</v>
      </c>
      <c r="D5907" s="316">
        <v>9.5</v>
      </c>
      <c r="E5907" s="317">
        <v>9534</v>
      </c>
      <c r="F5907" s="317">
        <v>7150.5</v>
      </c>
      <c r="G5907" s="318">
        <v>40045</v>
      </c>
      <c r="H5907" s="318">
        <v>40155</v>
      </c>
      <c r="I5907" s="318">
        <v>49309</v>
      </c>
      <c r="J5907" s="315"/>
      <c r="K5907" s="315">
        <v>5742</v>
      </c>
      <c r="L5907" s="315" t="s">
        <v>896</v>
      </c>
      <c r="M5907" s="315" t="s">
        <v>776</v>
      </c>
      <c r="N5907" s="315" t="s">
        <v>755</v>
      </c>
      <c r="O5907" s="315"/>
      <c r="P5907" s="315"/>
      <c r="Q5907" s="315"/>
    </row>
    <row r="5908" spans="1:17">
      <c r="A5908" s="315" t="s">
        <v>755</v>
      </c>
      <c r="B5908" s="315" t="s">
        <v>2095</v>
      </c>
      <c r="C5908" s="315" t="s">
        <v>2098</v>
      </c>
      <c r="D5908" s="316">
        <v>9.5</v>
      </c>
      <c r="E5908" s="317">
        <v>9687</v>
      </c>
      <c r="F5908" s="317">
        <v>5957.51</v>
      </c>
      <c r="G5908" s="318">
        <v>40106</v>
      </c>
      <c r="H5908" s="318">
        <v>40410</v>
      </c>
      <c r="I5908" s="318">
        <v>49674</v>
      </c>
      <c r="J5908" s="315"/>
      <c r="K5908" s="315">
        <v>5616</v>
      </c>
      <c r="L5908" s="315" t="s">
        <v>3251</v>
      </c>
      <c r="M5908" s="315" t="s">
        <v>776</v>
      </c>
      <c r="N5908" s="315" t="s">
        <v>755</v>
      </c>
      <c r="O5908" s="315"/>
      <c r="P5908" s="315"/>
      <c r="Q5908" s="315"/>
    </row>
    <row r="5909" spans="1:17">
      <c r="A5909" s="315" t="s">
        <v>750</v>
      </c>
      <c r="B5909" s="315" t="s">
        <v>2095</v>
      </c>
      <c r="C5909" s="315" t="s">
        <v>2096</v>
      </c>
      <c r="D5909" s="316">
        <v>9.5</v>
      </c>
      <c r="E5909" s="317">
        <v>5946.5899999999992</v>
      </c>
      <c r="F5909" s="317">
        <v>4955.47</v>
      </c>
      <c r="G5909" s="318">
        <v>40119</v>
      </c>
      <c r="H5909" s="318">
        <v>40161</v>
      </c>
      <c r="I5909" s="318">
        <v>49309</v>
      </c>
      <c r="J5909" s="315"/>
      <c r="K5909" s="315">
        <v>4059</v>
      </c>
      <c r="L5909" s="315" t="s">
        <v>2059</v>
      </c>
      <c r="M5909" s="315" t="s">
        <v>2060</v>
      </c>
      <c r="N5909" s="315" t="s">
        <v>750</v>
      </c>
      <c r="O5909" s="315"/>
      <c r="P5909" s="315"/>
      <c r="Q5909" s="315"/>
    </row>
    <row r="5910" spans="1:17">
      <c r="A5910" s="315" t="s">
        <v>755</v>
      </c>
      <c r="B5910" s="315" t="s">
        <v>2095</v>
      </c>
      <c r="C5910" s="315" t="s">
        <v>2098</v>
      </c>
      <c r="D5910" s="316">
        <v>9.5</v>
      </c>
      <c r="E5910" s="317">
        <v>9033</v>
      </c>
      <c r="F5910" s="317">
        <v>5555.2999999999993</v>
      </c>
      <c r="G5910" s="318">
        <v>40140</v>
      </c>
      <c r="H5910" s="318">
        <v>40322</v>
      </c>
      <c r="I5910" s="318">
        <v>49674</v>
      </c>
      <c r="J5910" s="315"/>
      <c r="K5910" s="315">
        <v>5036</v>
      </c>
      <c r="L5910" s="315" t="s">
        <v>3085</v>
      </c>
      <c r="M5910" s="315" t="s">
        <v>776</v>
      </c>
      <c r="N5910" s="315" t="s">
        <v>755</v>
      </c>
      <c r="O5910" s="315"/>
      <c r="P5910" s="315"/>
      <c r="Q5910" s="315"/>
    </row>
    <row r="5911" spans="1:17">
      <c r="A5911" s="315" t="s">
        <v>755</v>
      </c>
      <c r="B5911" s="315" t="s">
        <v>2095</v>
      </c>
      <c r="C5911" s="315" t="s">
        <v>2098</v>
      </c>
      <c r="D5911" s="316">
        <v>9.5</v>
      </c>
      <c r="E5911" s="317">
        <v>9608</v>
      </c>
      <c r="F5911" s="317">
        <v>5908.93</v>
      </c>
      <c r="G5911" s="318">
        <v>40161</v>
      </c>
      <c r="H5911" s="318">
        <v>40267</v>
      </c>
      <c r="I5911" s="318">
        <v>49674</v>
      </c>
      <c r="J5911" s="315"/>
      <c r="K5911" s="315">
        <v>2720</v>
      </c>
      <c r="L5911" s="315" t="s">
        <v>2504</v>
      </c>
      <c r="M5911" s="315" t="s">
        <v>764</v>
      </c>
      <c r="N5911" s="315" t="s">
        <v>755</v>
      </c>
      <c r="O5911" s="315"/>
      <c r="P5911" s="315"/>
      <c r="Q5911" s="315"/>
    </row>
    <row r="5912" spans="1:17">
      <c r="A5912" s="315" t="s">
        <v>755</v>
      </c>
      <c r="B5912" s="315" t="s">
        <v>2095</v>
      </c>
      <c r="C5912" s="315" t="s">
        <v>2098</v>
      </c>
      <c r="D5912" s="316">
        <v>9.5</v>
      </c>
      <c r="E5912" s="317">
        <v>10070</v>
      </c>
      <c r="F5912" s="317">
        <v>6193.0599999999995</v>
      </c>
      <c r="G5912" s="318">
        <v>40228</v>
      </c>
      <c r="H5912" s="318">
        <v>40387</v>
      </c>
      <c r="I5912" s="318">
        <v>49674</v>
      </c>
      <c r="J5912" s="315"/>
      <c r="K5912" s="315">
        <v>6596</v>
      </c>
      <c r="L5912" s="315" t="s">
        <v>3068</v>
      </c>
      <c r="M5912" s="315" t="s">
        <v>811</v>
      </c>
      <c r="N5912" s="315" t="s">
        <v>755</v>
      </c>
      <c r="O5912" s="315"/>
      <c r="P5912" s="315"/>
      <c r="Q5912" s="315"/>
    </row>
    <row r="5913" spans="1:17">
      <c r="A5913" s="315" t="s">
        <v>755</v>
      </c>
      <c r="B5913" s="315" t="s">
        <v>2095</v>
      </c>
      <c r="C5913" s="315" t="s">
        <v>2098</v>
      </c>
      <c r="D5913" s="316">
        <v>9.5</v>
      </c>
      <c r="E5913" s="317">
        <v>8748.7800000000007</v>
      </c>
      <c r="F5913" s="317">
        <v>5380.4900000000007</v>
      </c>
      <c r="G5913" s="318">
        <v>40329</v>
      </c>
      <c r="H5913" s="318">
        <v>40340</v>
      </c>
      <c r="I5913" s="318">
        <v>49674</v>
      </c>
      <c r="J5913" s="315"/>
      <c r="K5913" s="315">
        <v>1110</v>
      </c>
      <c r="L5913" s="315" t="s">
        <v>1492</v>
      </c>
      <c r="M5913" s="315" t="s">
        <v>766</v>
      </c>
      <c r="N5913" s="315" t="s">
        <v>755</v>
      </c>
      <c r="O5913" s="315"/>
      <c r="P5913" s="315"/>
      <c r="Q5913" s="315"/>
    </row>
    <row r="5914" spans="1:17">
      <c r="A5914" s="315" t="s">
        <v>755</v>
      </c>
      <c r="B5914" s="315" t="s">
        <v>2095</v>
      </c>
      <c r="C5914" s="315" t="s">
        <v>2098</v>
      </c>
      <c r="D5914" s="316">
        <v>9.5</v>
      </c>
      <c r="E5914" s="317">
        <v>8889</v>
      </c>
      <c r="F5914" s="317">
        <v>5591.18</v>
      </c>
      <c r="G5914" s="318">
        <v>40334</v>
      </c>
      <c r="H5914" s="318">
        <v>40396</v>
      </c>
      <c r="I5914" s="318">
        <v>49674</v>
      </c>
      <c r="J5914" s="315"/>
      <c r="K5914" s="315">
        <v>1564</v>
      </c>
      <c r="L5914" s="315" t="s">
        <v>2585</v>
      </c>
      <c r="M5914" s="315" t="s">
        <v>761</v>
      </c>
      <c r="N5914" s="315" t="s">
        <v>755</v>
      </c>
      <c r="O5914" s="315"/>
      <c r="P5914" s="315"/>
      <c r="Q5914" s="315"/>
    </row>
    <row r="5915" spans="1:17">
      <c r="A5915" s="315" t="s">
        <v>755</v>
      </c>
      <c r="B5915" s="315" t="s">
        <v>2095</v>
      </c>
      <c r="C5915" s="315" t="s">
        <v>2096</v>
      </c>
      <c r="D5915" s="316">
        <v>9.5</v>
      </c>
      <c r="E5915" s="317">
        <v>10593</v>
      </c>
      <c r="F5915" s="317">
        <v>7817.6299999999992</v>
      </c>
      <c r="G5915" s="318">
        <v>40344</v>
      </c>
      <c r="H5915" s="318">
        <v>40483</v>
      </c>
      <c r="I5915" s="318">
        <v>49674</v>
      </c>
      <c r="J5915" s="315"/>
      <c r="K5915" s="315">
        <v>3713</v>
      </c>
      <c r="L5915" s="315" t="s">
        <v>777</v>
      </c>
      <c r="M5915" s="315" t="s">
        <v>764</v>
      </c>
      <c r="N5915" s="315" t="s">
        <v>755</v>
      </c>
      <c r="O5915" s="315"/>
      <c r="P5915" s="315"/>
      <c r="Q5915" s="315"/>
    </row>
    <row r="5916" spans="1:17">
      <c r="A5916" s="315" t="s">
        <v>755</v>
      </c>
      <c r="B5916" s="315" t="s">
        <v>2095</v>
      </c>
      <c r="C5916" s="315" t="s">
        <v>2098</v>
      </c>
      <c r="D5916" s="316">
        <v>9.5</v>
      </c>
      <c r="E5916" s="317">
        <v>9786</v>
      </c>
      <c r="F5916" s="317">
        <v>6018.4</v>
      </c>
      <c r="G5916" s="318">
        <v>40352</v>
      </c>
      <c r="H5916" s="318">
        <v>40374</v>
      </c>
      <c r="I5916" s="318">
        <v>49674</v>
      </c>
      <c r="J5916" s="315"/>
      <c r="K5916" s="315">
        <v>5453</v>
      </c>
      <c r="L5916" s="315" t="s">
        <v>1649</v>
      </c>
      <c r="M5916" s="315" t="s">
        <v>776</v>
      </c>
      <c r="N5916" s="315" t="s">
        <v>755</v>
      </c>
      <c r="O5916" s="315"/>
      <c r="P5916" s="315"/>
      <c r="Q5916" s="315"/>
    </row>
    <row r="5917" spans="1:17">
      <c r="A5917" s="315" t="s">
        <v>750</v>
      </c>
      <c r="B5917" s="315" t="s">
        <v>2095</v>
      </c>
      <c r="C5917" s="315" t="s">
        <v>2098</v>
      </c>
      <c r="D5917" s="316">
        <v>9.5</v>
      </c>
      <c r="E5917" s="317">
        <v>11012.539999999999</v>
      </c>
      <c r="F5917" s="317">
        <v>4925.0600000000004</v>
      </c>
      <c r="G5917" s="318">
        <v>40441</v>
      </c>
      <c r="H5917" s="318">
        <v>40693</v>
      </c>
      <c r="I5917" s="318">
        <v>50040</v>
      </c>
      <c r="J5917" s="315"/>
      <c r="K5917" s="315">
        <v>7247</v>
      </c>
      <c r="L5917" s="315" t="s">
        <v>3822</v>
      </c>
      <c r="M5917" s="315" t="s">
        <v>966</v>
      </c>
      <c r="N5917" s="315" t="s">
        <v>750</v>
      </c>
      <c r="O5917" s="315"/>
      <c r="P5917" s="315"/>
      <c r="Q5917" s="315"/>
    </row>
    <row r="5918" spans="1:17">
      <c r="A5918" s="315" t="s">
        <v>755</v>
      </c>
      <c r="B5918" s="315" t="s">
        <v>2095</v>
      </c>
      <c r="C5918" s="315" t="s">
        <v>2098</v>
      </c>
      <c r="D5918" s="316">
        <v>9.5</v>
      </c>
      <c r="E5918" s="317">
        <v>9486</v>
      </c>
      <c r="F5918" s="317">
        <v>5833.9000000000005</v>
      </c>
      <c r="G5918" s="318">
        <v>40443</v>
      </c>
      <c r="H5918" s="318">
        <v>40519</v>
      </c>
      <c r="I5918" s="318">
        <v>49674</v>
      </c>
      <c r="J5918" s="315"/>
      <c r="K5918" s="315">
        <v>3714</v>
      </c>
      <c r="L5918" s="315" t="s">
        <v>1076</v>
      </c>
      <c r="M5918" s="315" t="s">
        <v>764</v>
      </c>
      <c r="N5918" s="315" t="s">
        <v>755</v>
      </c>
      <c r="O5918" s="315"/>
      <c r="P5918" s="315"/>
      <c r="Q5918" s="315"/>
    </row>
    <row r="5919" spans="1:17">
      <c r="A5919" s="315" t="s">
        <v>755</v>
      </c>
      <c r="B5919" s="315" t="s">
        <v>2095</v>
      </c>
      <c r="C5919" s="315" t="s">
        <v>2098</v>
      </c>
      <c r="D5919" s="316">
        <v>9.5</v>
      </c>
      <c r="E5919" s="317">
        <v>11762.789999999999</v>
      </c>
      <c r="F5919" s="317">
        <v>7234.0899999999992</v>
      </c>
      <c r="G5919" s="318">
        <v>40497</v>
      </c>
      <c r="H5919" s="318">
        <v>40337</v>
      </c>
      <c r="I5919" s="318">
        <v>49674</v>
      </c>
      <c r="J5919" s="315"/>
      <c r="K5919" s="315">
        <v>7408</v>
      </c>
      <c r="L5919" s="315" t="s">
        <v>1616</v>
      </c>
      <c r="M5919" s="315" t="s">
        <v>966</v>
      </c>
      <c r="N5919" s="315" t="s">
        <v>755</v>
      </c>
      <c r="O5919" s="315"/>
      <c r="P5919" s="315"/>
      <c r="Q5919" s="315"/>
    </row>
    <row r="5920" spans="1:17">
      <c r="A5920" s="315" t="s">
        <v>755</v>
      </c>
      <c r="B5920" s="315" t="s">
        <v>2095</v>
      </c>
      <c r="C5920" s="315" t="s">
        <v>2098</v>
      </c>
      <c r="D5920" s="316">
        <v>9.5</v>
      </c>
      <c r="E5920" s="317">
        <v>9099</v>
      </c>
      <c r="F5920" s="317">
        <v>5595.9</v>
      </c>
      <c r="G5920" s="318">
        <v>40554</v>
      </c>
      <c r="H5920" s="318">
        <v>40255</v>
      </c>
      <c r="I5920" s="318">
        <v>49674</v>
      </c>
      <c r="J5920" s="315"/>
      <c r="K5920" s="315">
        <v>5722</v>
      </c>
      <c r="L5920" s="315" t="s">
        <v>3294</v>
      </c>
      <c r="M5920" s="315" t="s">
        <v>776</v>
      </c>
      <c r="N5920" s="315" t="s">
        <v>755</v>
      </c>
      <c r="O5920" s="315"/>
      <c r="P5920" s="315"/>
      <c r="Q5920" s="315"/>
    </row>
    <row r="5921" spans="1:17">
      <c r="A5921" s="315" t="s">
        <v>755</v>
      </c>
      <c r="B5921" s="315" t="s">
        <v>2095</v>
      </c>
      <c r="C5921" s="315" t="s">
        <v>2096</v>
      </c>
      <c r="D5921" s="316">
        <v>9.5</v>
      </c>
      <c r="E5921" s="317">
        <v>7141</v>
      </c>
      <c r="F5921" s="317">
        <v>3056.3500000000004</v>
      </c>
      <c r="G5921" s="318">
        <v>40610</v>
      </c>
      <c r="H5921" s="318">
        <v>41222</v>
      </c>
      <c r="I5921" s="318">
        <v>50405</v>
      </c>
      <c r="J5921" s="315"/>
      <c r="K5921" s="315">
        <v>8735</v>
      </c>
      <c r="L5921" s="315" t="s">
        <v>3462</v>
      </c>
      <c r="M5921" s="315" t="s">
        <v>770</v>
      </c>
      <c r="N5921" s="315" t="s">
        <v>755</v>
      </c>
      <c r="O5921" s="315"/>
      <c r="P5921" s="315"/>
      <c r="Q5921" s="315"/>
    </row>
    <row r="5922" spans="1:17">
      <c r="A5922" s="315" t="s">
        <v>755</v>
      </c>
      <c r="B5922" s="315" t="s">
        <v>2095</v>
      </c>
      <c r="C5922" s="315" t="s">
        <v>2098</v>
      </c>
      <c r="D5922" s="316">
        <v>9.5</v>
      </c>
      <c r="E5922" s="317">
        <v>8989.8000000000011</v>
      </c>
      <c r="F5922" s="317">
        <v>4054.41</v>
      </c>
      <c r="G5922" s="318">
        <v>40614</v>
      </c>
      <c r="H5922" s="318">
        <v>40648</v>
      </c>
      <c r="I5922" s="318">
        <v>50040</v>
      </c>
      <c r="J5922" s="315"/>
      <c r="K5922" s="315">
        <v>9450</v>
      </c>
      <c r="L5922" s="315" t="s">
        <v>2741</v>
      </c>
      <c r="M5922" s="315" t="s">
        <v>770</v>
      </c>
      <c r="N5922" s="315" t="s">
        <v>755</v>
      </c>
      <c r="O5922" s="315"/>
      <c r="P5922" s="315"/>
      <c r="Q5922" s="315"/>
    </row>
    <row r="5923" spans="1:17">
      <c r="A5923" s="315" t="s">
        <v>755</v>
      </c>
      <c r="B5923" s="315" t="s">
        <v>2095</v>
      </c>
      <c r="C5923" s="315" t="s">
        <v>2096</v>
      </c>
      <c r="D5923" s="316">
        <v>9.5</v>
      </c>
      <c r="E5923" s="317">
        <v>10861</v>
      </c>
      <c r="F5923" s="317">
        <v>5919.26</v>
      </c>
      <c r="G5923" s="318">
        <v>40637</v>
      </c>
      <c r="H5923" s="318">
        <v>40963</v>
      </c>
      <c r="I5923" s="318">
        <v>50405</v>
      </c>
      <c r="J5923" s="315"/>
      <c r="K5923" s="315">
        <v>1082</v>
      </c>
      <c r="L5923" s="315" t="s">
        <v>3582</v>
      </c>
      <c r="M5923" s="315" t="s">
        <v>766</v>
      </c>
      <c r="N5923" s="315" t="s">
        <v>755</v>
      </c>
      <c r="O5923" s="315"/>
      <c r="P5923" s="315"/>
      <c r="Q5923" s="315"/>
    </row>
    <row r="5924" spans="1:17">
      <c r="A5924" s="315" t="s">
        <v>755</v>
      </c>
      <c r="B5924" s="315" t="s">
        <v>2095</v>
      </c>
      <c r="C5924" s="315" t="s">
        <v>2098</v>
      </c>
      <c r="D5924" s="316">
        <v>9.5</v>
      </c>
      <c r="E5924" s="317">
        <v>10528.210000000001</v>
      </c>
      <c r="F5924" s="317">
        <v>5085.13</v>
      </c>
      <c r="G5924" s="318">
        <v>40647</v>
      </c>
      <c r="H5924" s="318">
        <v>40703</v>
      </c>
      <c r="I5924" s="318">
        <v>50040</v>
      </c>
      <c r="J5924" s="315"/>
      <c r="K5924" s="315">
        <v>1263</v>
      </c>
      <c r="L5924" s="315" t="s">
        <v>3415</v>
      </c>
      <c r="M5924" s="315" t="s">
        <v>766</v>
      </c>
      <c r="N5924" s="315" t="s">
        <v>755</v>
      </c>
      <c r="O5924" s="315"/>
      <c r="P5924" s="315"/>
      <c r="Q5924" s="315"/>
    </row>
    <row r="5925" spans="1:17">
      <c r="A5925" s="315" t="s">
        <v>755</v>
      </c>
      <c r="B5925" s="315" t="s">
        <v>2095</v>
      </c>
      <c r="C5925" s="315" t="s">
        <v>2098</v>
      </c>
      <c r="D5925" s="316">
        <v>9.5</v>
      </c>
      <c r="E5925" s="317">
        <v>12672</v>
      </c>
      <c r="F5925" s="317">
        <v>4866.0499999999993</v>
      </c>
      <c r="G5925" s="318">
        <v>40652</v>
      </c>
      <c r="H5925" s="318">
        <v>40883</v>
      </c>
      <c r="I5925" s="318">
        <v>50040</v>
      </c>
      <c r="J5925" s="315"/>
      <c r="K5925" s="315">
        <v>6516</v>
      </c>
      <c r="L5925" s="315" t="s">
        <v>2529</v>
      </c>
      <c r="M5925" s="315" t="s">
        <v>811</v>
      </c>
      <c r="N5925" s="315" t="s">
        <v>755</v>
      </c>
      <c r="O5925" s="315"/>
      <c r="P5925" s="315"/>
      <c r="Q5925" s="315"/>
    </row>
    <row r="5926" spans="1:17">
      <c r="A5926" s="315" t="s">
        <v>755</v>
      </c>
      <c r="B5926" s="315" t="s">
        <v>2095</v>
      </c>
      <c r="C5926" s="315" t="s">
        <v>2098</v>
      </c>
      <c r="D5926" s="316">
        <v>9.5</v>
      </c>
      <c r="E5926" s="317">
        <v>9516</v>
      </c>
      <c r="F5926" s="317">
        <v>4596.2300000000005</v>
      </c>
      <c r="G5926" s="318">
        <v>40654</v>
      </c>
      <c r="H5926" s="318">
        <v>40758</v>
      </c>
      <c r="I5926" s="318">
        <v>50040</v>
      </c>
      <c r="J5926" s="315"/>
      <c r="K5926" s="315">
        <v>1337</v>
      </c>
      <c r="L5926" s="315" t="s">
        <v>2609</v>
      </c>
      <c r="M5926" s="315" t="s">
        <v>766</v>
      </c>
      <c r="N5926" s="315" t="s">
        <v>755</v>
      </c>
      <c r="O5926" s="315"/>
      <c r="P5926" s="315"/>
      <c r="Q5926" s="315"/>
    </row>
    <row r="5927" spans="1:17">
      <c r="A5927" s="315" t="s">
        <v>755</v>
      </c>
      <c r="B5927" s="315" t="s">
        <v>2095</v>
      </c>
      <c r="C5927" s="315" t="s">
        <v>2098</v>
      </c>
      <c r="D5927" s="316">
        <v>9.5</v>
      </c>
      <c r="E5927" s="317">
        <v>9743</v>
      </c>
      <c r="F5927" s="317">
        <v>4705.88</v>
      </c>
      <c r="G5927" s="318">
        <v>40665</v>
      </c>
      <c r="H5927" s="318">
        <v>40711</v>
      </c>
      <c r="I5927" s="318">
        <v>50040</v>
      </c>
      <c r="J5927" s="315"/>
      <c r="K5927" s="315">
        <v>9657</v>
      </c>
      <c r="L5927" s="315" t="s">
        <v>2953</v>
      </c>
      <c r="M5927" s="315" t="s">
        <v>770</v>
      </c>
      <c r="N5927" s="315" t="s">
        <v>755</v>
      </c>
      <c r="O5927" s="315"/>
      <c r="P5927" s="315"/>
      <c r="Q5927" s="315"/>
    </row>
    <row r="5928" spans="1:17">
      <c r="A5928" s="315" t="s">
        <v>750</v>
      </c>
      <c r="B5928" s="315" t="s">
        <v>2095</v>
      </c>
      <c r="C5928" s="315" t="s">
        <v>2098</v>
      </c>
      <c r="D5928" s="316">
        <v>9.5</v>
      </c>
      <c r="E5928" s="317">
        <v>10339</v>
      </c>
      <c r="F5928" s="317">
        <v>4078.18</v>
      </c>
      <c r="G5928" s="318">
        <v>40704</v>
      </c>
      <c r="H5928" s="318">
        <v>40680</v>
      </c>
      <c r="I5928" s="318">
        <v>50040</v>
      </c>
      <c r="J5928" s="315"/>
      <c r="K5928" s="315">
        <v>8733</v>
      </c>
      <c r="L5928" s="315" t="s">
        <v>799</v>
      </c>
      <c r="M5928" s="315" t="s">
        <v>770</v>
      </c>
      <c r="N5928" s="315" t="s">
        <v>750</v>
      </c>
      <c r="O5928" s="315"/>
      <c r="P5928" s="315"/>
      <c r="Q5928" s="315"/>
    </row>
    <row r="5929" spans="1:17">
      <c r="A5929" s="315" t="s">
        <v>755</v>
      </c>
      <c r="B5929" s="315" t="s">
        <v>2095</v>
      </c>
      <c r="C5929" s="315" t="s">
        <v>2096</v>
      </c>
      <c r="D5929" s="316">
        <v>9.5</v>
      </c>
      <c r="E5929" s="317">
        <v>8576</v>
      </c>
      <c r="F5929" s="317">
        <v>4656.7699999999995</v>
      </c>
      <c r="G5929" s="318">
        <v>40703</v>
      </c>
      <c r="H5929" s="318">
        <v>40795</v>
      </c>
      <c r="I5929" s="318">
        <v>50040</v>
      </c>
      <c r="J5929" s="315"/>
      <c r="K5929" s="315">
        <v>9115</v>
      </c>
      <c r="L5929" s="315" t="s">
        <v>3722</v>
      </c>
      <c r="M5929" s="315" t="s">
        <v>770</v>
      </c>
      <c r="N5929" s="315" t="s">
        <v>755</v>
      </c>
      <c r="O5929" s="315"/>
      <c r="P5929" s="315"/>
      <c r="Q5929" s="315"/>
    </row>
    <row r="5930" spans="1:17">
      <c r="A5930" s="315" t="s">
        <v>755</v>
      </c>
      <c r="B5930" s="315" t="s">
        <v>2095</v>
      </c>
      <c r="C5930" s="315" t="s">
        <v>2098</v>
      </c>
      <c r="D5930" s="316">
        <v>9.5</v>
      </c>
      <c r="E5930" s="317">
        <v>8845</v>
      </c>
      <c r="F5930" s="317">
        <v>4272.1400000000003</v>
      </c>
      <c r="G5930" s="318">
        <v>40750</v>
      </c>
      <c r="H5930" s="318">
        <v>40780</v>
      </c>
      <c r="I5930" s="318">
        <v>50040</v>
      </c>
      <c r="J5930" s="315"/>
      <c r="K5930" s="315">
        <v>9467</v>
      </c>
      <c r="L5930" s="315" t="s">
        <v>2283</v>
      </c>
      <c r="M5930" s="315" t="s">
        <v>770</v>
      </c>
      <c r="N5930" s="315" t="s">
        <v>755</v>
      </c>
      <c r="O5930" s="315"/>
      <c r="P5930" s="315"/>
      <c r="Q5930" s="315"/>
    </row>
    <row r="5931" spans="1:17">
      <c r="A5931" s="315" t="s">
        <v>755</v>
      </c>
      <c r="B5931" s="315" t="s">
        <v>2095</v>
      </c>
      <c r="C5931" s="315" t="s">
        <v>2098</v>
      </c>
      <c r="D5931" s="316">
        <v>9.5</v>
      </c>
      <c r="E5931" s="317">
        <v>5028.72</v>
      </c>
      <c r="F5931" s="317">
        <v>2232.7599999999998</v>
      </c>
      <c r="G5931" s="318">
        <v>40809</v>
      </c>
      <c r="H5931" s="318">
        <v>40952</v>
      </c>
      <c r="I5931" s="318">
        <v>50405</v>
      </c>
      <c r="J5931" s="315"/>
      <c r="K5931" s="315">
        <v>5015</v>
      </c>
      <c r="L5931" s="315" t="s">
        <v>3488</v>
      </c>
      <c r="M5931" s="315" t="s">
        <v>1296</v>
      </c>
      <c r="N5931" s="315" t="s">
        <v>755</v>
      </c>
      <c r="O5931" s="315"/>
      <c r="P5931" s="315"/>
      <c r="Q5931" s="315"/>
    </row>
    <row r="5932" spans="1:17">
      <c r="A5932" s="315" t="s">
        <v>755</v>
      </c>
      <c r="B5932" s="315" t="s">
        <v>2095</v>
      </c>
      <c r="C5932" s="315" t="s">
        <v>2098</v>
      </c>
      <c r="D5932" s="316">
        <v>9.5</v>
      </c>
      <c r="E5932" s="317">
        <v>4686</v>
      </c>
      <c r="F5932" s="317">
        <v>1555.75</v>
      </c>
      <c r="G5932" s="318">
        <v>40848</v>
      </c>
      <c r="H5932" s="318">
        <v>41614</v>
      </c>
      <c r="I5932" s="318">
        <v>50770</v>
      </c>
      <c r="J5932" s="315"/>
      <c r="K5932" s="315">
        <v>3860</v>
      </c>
      <c r="L5932" s="315" t="s">
        <v>1062</v>
      </c>
      <c r="M5932" s="315" t="s">
        <v>764</v>
      </c>
      <c r="N5932" s="315" t="s">
        <v>755</v>
      </c>
      <c r="O5932" s="315"/>
      <c r="P5932" s="315"/>
      <c r="Q5932" s="315"/>
    </row>
    <row r="5933" spans="1:17">
      <c r="A5933" s="315" t="s">
        <v>755</v>
      </c>
      <c r="B5933" s="315" t="s">
        <v>2095</v>
      </c>
      <c r="C5933" s="315" t="s">
        <v>2098</v>
      </c>
      <c r="D5933" s="316">
        <v>9.52</v>
      </c>
      <c r="E5933" s="317">
        <v>9059</v>
      </c>
      <c r="F5933" s="317">
        <v>2391.58</v>
      </c>
      <c r="G5933" s="318">
        <v>40679</v>
      </c>
      <c r="H5933" s="318">
        <v>42023</v>
      </c>
      <c r="I5933" s="318">
        <v>49674</v>
      </c>
      <c r="J5933" s="315"/>
      <c r="K5933" s="315">
        <v>4410</v>
      </c>
      <c r="L5933" s="315" t="s">
        <v>2428</v>
      </c>
      <c r="M5933" s="315" t="s">
        <v>1484</v>
      </c>
      <c r="N5933" s="315" t="s">
        <v>755</v>
      </c>
      <c r="O5933" s="315"/>
      <c r="P5933" s="315"/>
      <c r="Q5933" s="315"/>
    </row>
    <row r="5934" spans="1:17">
      <c r="A5934" s="315" t="s">
        <v>755</v>
      </c>
      <c r="B5934" s="315" t="s">
        <v>2095</v>
      </c>
      <c r="C5934" s="315" t="s">
        <v>2098</v>
      </c>
      <c r="D5934" s="316">
        <v>9.52</v>
      </c>
      <c r="E5934" s="317">
        <v>8347</v>
      </c>
      <c r="F5934" s="317">
        <v>2203.61</v>
      </c>
      <c r="G5934" s="318">
        <v>40687</v>
      </c>
      <c r="H5934" s="318">
        <v>41871</v>
      </c>
      <c r="I5934" s="318">
        <v>49309</v>
      </c>
      <c r="J5934" s="315"/>
      <c r="K5934" s="315">
        <v>3232</v>
      </c>
      <c r="L5934" s="315" t="s">
        <v>3128</v>
      </c>
      <c r="M5934" s="315" t="s">
        <v>764</v>
      </c>
      <c r="N5934" s="315" t="s">
        <v>755</v>
      </c>
      <c r="O5934" s="315"/>
      <c r="P5934" s="315"/>
      <c r="Q5934" s="315"/>
    </row>
    <row r="5935" spans="1:17">
      <c r="A5935" s="315" t="s">
        <v>755</v>
      </c>
      <c r="B5935" s="315" t="s">
        <v>2095</v>
      </c>
      <c r="C5935" s="315" t="s">
        <v>2098</v>
      </c>
      <c r="D5935" s="316">
        <v>9.52</v>
      </c>
      <c r="E5935" s="317">
        <v>9411.260000000002</v>
      </c>
      <c r="F5935" s="317">
        <v>4545.630000000001</v>
      </c>
      <c r="G5935" s="318">
        <v>40764</v>
      </c>
      <c r="H5935" s="318">
        <v>40823</v>
      </c>
      <c r="I5935" s="318">
        <v>50040</v>
      </c>
      <c r="J5935" s="315"/>
      <c r="K5935" s="315">
        <v>4118</v>
      </c>
      <c r="L5935" s="315" t="s">
        <v>2395</v>
      </c>
      <c r="M5935" s="315" t="s">
        <v>1296</v>
      </c>
      <c r="N5935" s="315" t="s">
        <v>755</v>
      </c>
      <c r="O5935" s="315"/>
      <c r="P5935" s="315"/>
      <c r="Q5935" s="315"/>
    </row>
    <row r="5936" spans="1:17">
      <c r="A5936" s="315" t="s">
        <v>755</v>
      </c>
      <c r="B5936" s="315" t="s">
        <v>2095</v>
      </c>
      <c r="C5936" s="315" t="s">
        <v>2098</v>
      </c>
      <c r="D5936" s="316">
        <v>9.5299999999999994</v>
      </c>
      <c r="E5936" s="317">
        <v>9870.6100000000024</v>
      </c>
      <c r="F5936" s="317">
        <v>4767.51</v>
      </c>
      <c r="G5936" s="318">
        <v>40743</v>
      </c>
      <c r="H5936" s="318">
        <v>40840</v>
      </c>
      <c r="I5936" s="318">
        <v>50040</v>
      </c>
      <c r="J5936" s="315"/>
      <c r="K5936" s="315">
        <v>9450</v>
      </c>
      <c r="L5936" s="315" t="s">
        <v>4042</v>
      </c>
      <c r="M5936" s="315" t="s">
        <v>770</v>
      </c>
      <c r="N5936" s="315" t="s">
        <v>755</v>
      </c>
      <c r="O5936" s="315"/>
      <c r="P5936" s="315"/>
      <c r="Q5936" s="315"/>
    </row>
    <row r="5937" spans="1:17">
      <c r="A5937" s="315" t="s">
        <v>755</v>
      </c>
      <c r="B5937" s="315" t="s">
        <v>2095</v>
      </c>
      <c r="C5937" s="315" t="s">
        <v>2098</v>
      </c>
      <c r="D5937" s="316">
        <v>9.5399999999999991</v>
      </c>
      <c r="E5937" s="317">
        <v>9987.56</v>
      </c>
      <c r="F5937" s="317">
        <v>4823.99</v>
      </c>
      <c r="G5937" s="318">
        <v>40449</v>
      </c>
      <c r="H5937" s="318">
        <v>40708</v>
      </c>
      <c r="I5937" s="318">
        <v>50040</v>
      </c>
      <c r="J5937" s="315"/>
      <c r="K5937" s="315">
        <v>2545</v>
      </c>
      <c r="L5937" s="315" t="s">
        <v>2697</v>
      </c>
      <c r="M5937" s="315" t="s">
        <v>1296</v>
      </c>
      <c r="N5937" s="315" t="s">
        <v>755</v>
      </c>
      <c r="O5937" s="315"/>
      <c r="P5937" s="315"/>
      <c r="Q5937" s="315"/>
    </row>
    <row r="5938" spans="1:17">
      <c r="A5938" s="315" t="s">
        <v>755</v>
      </c>
      <c r="B5938" s="315" t="s">
        <v>2095</v>
      </c>
      <c r="C5938" s="315" t="s">
        <v>2098</v>
      </c>
      <c r="D5938" s="316">
        <v>9.5399999999999991</v>
      </c>
      <c r="E5938" s="317">
        <v>10037</v>
      </c>
      <c r="F5938" s="317">
        <v>4847.88</v>
      </c>
      <c r="G5938" s="318">
        <v>40646</v>
      </c>
      <c r="H5938" s="318">
        <v>40775</v>
      </c>
      <c r="I5938" s="318">
        <v>50040</v>
      </c>
      <c r="J5938" s="315"/>
      <c r="K5938" s="315">
        <v>4462</v>
      </c>
      <c r="L5938" s="315" t="s">
        <v>1273</v>
      </c>
      <c r="M5938" s="315" t="s">
        <v>1484</v>
      </c>
      <c r="N5938" s="315" t="s">
        <v>755</v>
      </c>
      <c r="O5938" s="315"/>
      <c r="P5938" s="315"/>
      <c r="Q5938" s="315"/>
    </row>
    <row r="5939" spans="1:17">
      <c r="A5939" s="315" t="s">
        <v>755</v>
      </c>
      <c r="B5939" s="315" t="s">
        <v>2095</v>
      </c>
      <c r="C5939" s="315" t="s">
        <v>2098</v>
      </c>
      <c r="D5939" s="316">
        <v>9.5399999999999991</v>
      </c>
      <c r="E5939" s="317">
        <v>8350</v>
      </c>
      <c r="F5939" s="317">
        <v>4033.05</v>
      </c>
      <c r="G5939" s="318">
        <v>40670</v>
      </c>
      <c r="H5939" s="318">
        <v>40723</v>
      </c>
      <c r="I5939" s="318">
        <v>50040</v>
      </c>
      <c r="J5939" s="315"/>
      <c r="K5939" s="315">
        <v>3253</v>
      </c>
      <c r="L5939" s="315" t="s">
        <v>2638</v>
      </c>
      <c r="M5939" s="315" t="s">
        <v>1296</v>
      </c>
      <c r="N5939" s="315" t="s">
        <v>755</v>
      </c>
      <c r="O5939" s="315"/>
      <c r="P5939" s="315"/>
      <c r="Q5939" s="315"/>
    </row>
    <row r="5940" spans="1:17">
      <c r="A5940" s="315" t="s">
        <v>755</v>
      </c>
      <c r="B5940" s="315" t="s">
        <v>2095</v>
      </c>
      <c r="C5940" s="315" t="s">
        <v>2098</v>
      </c>
      <c r="D5940" s="316">
        <v>9.56</v>
      </c>
      <c r="E5940" s="317">
        <v>10530</v>
      </c>
      <c r="F5940" s="317">
        <v>5085.99</v>
      </c>
      <c r="G5940" s="318">
        <v>40786</v>
      </c>
      <c r="H5940" s="318">
        <v>40876</v>
      </c>
      <c r="I5940" s="318">
        <v>50040</v>
      </c>
      <c r="J5940" s="315"/>
      <c r="K5940" s="315">
        <v>5028</v>
      </c>
      <c r="L5940" s="315" t="s">
        <v>2491</v>
      </c>
      <c r="M5940" s="315" t="s">
        <v>776</v>
      </c>
      <c r="N5940" s="315" t="s">
        <v>755</v>
      </c>
      <c r="O5940" s="315"/>
      <c r="P5940" s="315"/>
      <c r="Q5940" s="315"/>
    </row>
    <row r="5941" spans="1:17">
      <c r="A5941" s="315" t="s">
        <v>755</v>
      </c>
      <c r="B5941" s="315" t="s">
        <v>2095</v>
      </c>
      <c r="C5941" s="315" t="s">
        <v>2098</v>
      </c>
      <c r="D5941" s="316">
        <v>9.56</v>
      </c>
      <c r="E5941" s="317">
        <v>5563</v>
      </c>
      <c r="F5941" s="317">
        <v>2219.63</v>
      </c>
      <c r="G5941" s="318">
        <v>40823</v>
      </c>
      <c r="H5941" s="318">
        <v>41011</v>
      </c>
      <c r="I5941" s="318">
        <v>50405</v>
      </c>
      <c r="J5941" s="315"/>
      <c r="K5941" s="315">
        <v>5722</v>
      </c>
      <c r="L5941" s="315" t="s">
        <v>3294</v>
      </c>
      <c r="M5941" s="315" t="s">
        <v>776</v>
      </c>
      <c r="N5941" s="315" t="s">
        <v>755</v>
      </c>
      <c r="O5941" s="315"/>
      <c r="P5941" s="315"/>
      <c r="Q5941" s="315"/>
    </row>
    <row r="5942" spans="1:17">
      <c r="A5942" s="315" t="s">
        <v>755</v>
      </c>
      <c r="B5942" s="315" t="s">
        <v>2095</v>
      </c>
      <c r="C5942" s="315" t="s">
        <v>2098</v>
      </c>
      <c r="D5942" s="316">
        <v>9.57</v>
      </c>
      <c r="E5942" s="317">
        <v>9827</v>
      </c>
      <c r="F5942" s="317">
        <v>7370.25</v>
      </c>
      <c r="G5942" s="318">
        <v>39570</v>
      </c>
      <c r="H5942" s="318">
        <v>39573</v>
      </c>
      <c r="I5942" s="318">
        <v>48944</v>
      </c>
      <c r="J5942" s="315"/>
      <c r="K5942" s="315">
        <v>5212</v>
      </c>
      <c r="L5942" s="315" t="s">
        <v>2102</v>
      </c>
      <c r="M5942" s="315" t="s">
        <v>776</v>
      </c>
      <c r="N5942" s="315" t="s">
        <v>755</v>
      </c>
      <c r="O5942" s="315"/>
      <c r="P5942" s="315"/>
      <c r="Q5942" s="315"/>
    </row>
    <row r="5943" spans="1:17">
      <c r="A5943" s="315" t="s">
        <v>755</v>
      </c>
      <c r="B5943" s="315" t="s">
        <v>2095</v>
      </c>
      <c r="C5943" s="315" t="s">
        <v>2098</v>
      </c>
      <c r="D5943" s="316">
        <v>9.6</v>
      </c>
      <c r="E5943" s="317">
        <v>10110</v>
      </c>
      <c r="F5943" s="317">
        <v>7582.5</v>
      </c>
      <c r="G5943" s="318">
        <v>39569</v>
      </c>
      <c r="H5943" s="318">
        <v>39583</v>
      </c>
      <c r="I5943" s="318">
        <v>48914</v>
      </c>
      <c r="J5943" s="315"/>
      <c r="K5943" s="315">
        <v>9515</v>
      </c>
      <c r="L5943" s="315" t="s">
        <v>4043</v>
      </c>
      <c r="M5943" s="315" t="s">
        <v>792</v>
      </c>
      <c r="N5943" s="315" t="s">
        <v>755</v>
      </c>
      <c r="O5943" s="315"/>
      <c r="P5943" s="315"/>
      <c r="Q5943" s="315"/>
    </row>
    <row r="5944" spans="1:17">
      <c r="A5944" s="315" t="s">
        <v>755</v>
      </c>
      <c r="B5944" s="315" t="s">
        <v>2095</v>
      </c>
      <c r="C5944" s="315" t="s">
        <v>2096</v>
      </c>
      <c r="D5944" s="316">
        <v>9.6</v>
      </c>
      <c r="E5944" s="317">
        <v>11948.630000000001</v>
      </c>
      <c r="F5944" s="317">
        <v>10753.77</v>
      </c>
      <c r="G5944" s="318">
        <v>39570</v>
      </c>
      <c r="H5944" s="318">
        <v>39420</v>
      </c>
      <c r="I5944" s="318">
        <v>48549</v>
      </c>
      <c r="J5944" s="315"/>
      <c r="K5944" s="315">
        <v>7243</v>
      </c>
      <c r="L5944" s="315" t="s">
        <v>3649</v>
      </c>
      <c r="M5944" s="315" t="s">
        <v>966</v>
      </c>
      <c r="N5944" s="315" t="s">
        <v>755</v>
      </c>
      <c r="O5944" s="315"/>
      <c r="P5944" s="315"/>
      <c r="Q5944" s="315"/>
    </row>
    <row r="5945" spans="1:17">
      <c r="A5945" s="315" t="s">
        <v>755</v>
      </c>
      <c r="B5945" s="315" t="s">
        <v>2095</v>
      </c>
      <c r="C5945" s="315" t="s">
        <v>2096</v>
      </c>
      <c r="D5945" s="316">
        <v>9.6</v>
      </c>
      <c r="E5945" s="317">
        <v>5097.4399999999987</v>
      </c>
      <c r="F5945" s="317">
        <v>4587.72</v>
      </c>
      <c r="G5945" s="318">
        <v>39570</v>
      </c>
      <c r="H5945" s="318">
        <v>39154</v>
      </c>
      <c r="I5945" s="318">
        <v>48549</v>
      </c>
      <c r="J5945" s="315"/>
      <c r="K5945" s="315">
        <v>1681</v>
      </c>
      <c r="L5945" s="315" t="s">
        <v>3093</v>
      </c>
      <c r="M5945" s="315" t="s">
        <v>766</v>
      </c>
      <c r="N5945" s="315" t="s">
        <v>755</v>
      </c>
      <c r="O5945" s="315"/>
      <c r="P5945" s="315"/>
      <c r="Q5945" s="315"/>
    </row>
    <row r="5946" spans="1:17">
      <c r="A5946" s="315" t="s">
        <v>755</v>
      </c>
      <c r="B5946" s="315" t="s">
        <v>2095</v>
      </c>
      <c r="C5946" s="315" t="s">
        <v>2096</v>
      </c>
      <c r="D5946" s="316">
        <v>9.6</v>
      </c>
      <c r="E5946" s="317">
        <v>10441</v>
      </c>
      <c r="F5946" s="317">
        <v>5272.7099999999991</v>
      </c>
      <c r="G5946" s="318">
        <v>39570</v>
      </c>
      <c r="H5946" s="318">
        <v>40299</v>
      </c>
      <c r="I5946" s="318">
        <v>49674</v>
      </c>
      <c r="J5946" s="315"/>
      <c r="K5946" s="315">
        <v>1955</v>
      </c>
      <c r="L5946" s="315" t="s">
        <v>2236</v>
      </c>
      <c r="M5946" s="315" t="s">
        <v>754</v>
      </c>
      <c r="N5946" s="315" t="s">
        <v>755</v>
      </c>
      <c r="O5946" s="315"/>
      <c r="P5946" s="315"/>
      <c r="Q5946" s="315"/>
    </row>
    <row r="5947" spans="1:17">
      <c r="A5947" s="315" t="s">
        <v>755</v>
      </c>
      <c r="B5947" s="315" t="s">
        <v>2095</v>
      </c>
      <c r="C5947" s="315" t="s">
        <v>2098</v>
      </c>
      <c r="D5947" s="316">
        <v>9.6</v>
      </c>
      <c r="E5947" s="317">
        <v>8549</v>
      </c>
      <c r="F5947" s="317">
        <v>3823.3100000000004</v>
      </c>
      <c r="G5947" s="318">
        <v>39570</v>
      </c>
      <c r="H5947" s="318">
        <v>40735</v>
      </c>
      <c r="I5947" s="318">
        <v>50040</v>
      </c>
      <c r="J5947" s="315"/>
      <c r="K5947" s="315">
        <v>8194</v>
      </c>
      <c r="L5947" s="315" t="s">
        <v>2238</v>
      </c>
      <c r="M5947" s="315" t="s">
        <v>784</v>
      </c>
      <c r="N5947" s="315" t="s">
        <v>755</v>
      </c>
      <c r="O5947" s="315"/>
      <c r="P5947" s="315"/>
      <c r="Q5947" s="315"/>
    </row>
    <row r="5948" spans="1:17">
      <c r="A5948" s="315" t="s">
        <v>755</v>
      </c>
      <c r="B5948" s="315" t="s">
        <v>2095</v>
      </c>
      <c r="C5948" s="315" t="s">
        <v>2098</v>
      </c>
      <c r="D5948" s="316">
        <v>9.6</v>
      </c>
      <c r="E5948" s="317">
        <v>10344</v>
      </c>
      <c r="F5948" s="317">
        <v>6620.1600000000008</v>
      </c>
      <c r="G5948" s="318">
        <v>39673</v>
      </c>
      <c r="H5948" s="318">
        <v>39583</v>
      </c>
      <c r="I5948" s="318">
        <v>48944</v>
      </c>
      <c r="J5948" s="315"/>
      <c r="K5948" s="315">
        <v>3202</v>
      </c>
      <c r="L5948" s="315" t="s">
        <v>2511</v>
      </c>
      <c r="M5948" s="315" t="s">
        <v>764</v>
      </c>
      <c r="N5948" s="315" t="s">
        <v>755</v>
      </c>
      <c r="O5948" s="315"/>
      <c r="P5948" s="315"/>
      <c r="Q5948" s="315"/>
    </row>
    <row r="5949" spans="1:17">
      <c r="A5949" s="315" t="s">
        <v>755</v>
      </c>
      <c r="B5949" s="315" t="s">
        <v>2095</v>
      </c>
      <c r="C5949" s="315" t="s">
        <v>2096</v>
      </c>
      <c r="D5949" s="316">
        <v>9.6</v>
      </c>
      <c r="E5949" s="317">
        <v>10081</v>
      </c>
      <c r="F5949" s="317">
        <v>9072.9</v>
      </c>
      <c r="G5949" s="318">
        <v>39570</v>
      </c>
      <c r="H5949" s="318">
        <v>39600</v>
      </c>
      <c r="I5949" s="318">
        <v>48914</v>
      </c>
      <c r="J5949" s="315"/>
      <c r="K5949" s="315">
        <v>2735</v>
      </c>
      <c r="L5949" s="315" t="s">
        <v>2918</v>
      </c>
      <c r="M5949" s="315" t="s">
        <v>764</v>
      </c>
      <c r="N5949" s="315" t="s">
        <v>755</v>
      </c>
      <c r="O5949" s="315"/>
      <c r="P5949" s="315"/>
      <c r="Q5949" s="315"/>
    </row>
    <row r="5950" spans="1:17">
      <c r="A5950" s="315" t="s">
        <v>750</v>
      </c>
      <c r="B5950" s="315" t="s">
        <v>2095</v>
      </c>
      <c r="C5950" s="315" t="s">
        <v>2098</v>
      </c>
      <c r="D5950" s="316">
        <v>9.6</v>
      </c>
      <c r="E5950" s="317">
        <v>9446</v>
      </c>
      <c r="F5950" s="317">
        <v>7084.5</v>
      </c>
      <c r="G5950" s="318">
        <v>39588</v>
      </c>
      <c r="H5950" s="318">
        <v>39749</v>
      </c>
      <c r="I5950" s="318">
        <v>48914</v>
      </c>
      <c r="J5950" s="315"/>
      <c r="K5950" s="315">
        <v>6460</v>
      </c>
      <c r="L5950" s="315" t="s">
        <v>1364</v>
      </c>
      <c r="M5950" s="315" t="s">
        <v>1365</v>
      </c>
      <c r="N5950" s="315" t="s">
        <v>750</v>
      </c>
      <c r="O5950" s="315"/>
      <c r="P5950" s="315"/>
      <c r="Q5950" s="315"/>
    </row>
    <row r="5951" spans="1:17">
      <c r="A5951" s="315" t="s">
        <v>755</v>
      </c>
      <c r="B5951" s="315" t="s">
        <v>2095</v>
      </c>
      <c r="C5951" s="315" t="s">
        <v>2096</v>
      </c>
      <c r="D5951" s="316">
        <v>9.6</v>
      </c>
      <c r="E5951" s="317">
        <v>11268</v>
      </c>
      <c r="F5951" s="317">
        <v>9390</v>
      </c>
      <c r="G5951" s="318">
        <v>39570</v>
      </c>
      <c r="H5951" s="318">
        <v>39783</v>
      </c>
      <c r="I5951" s="318">
        <v>48914</v>
      </c>
      <c r="J5951" s="315"/>
      <c r="K5951" s="315">
        <v>3766</v>
      </c>
      <c r="L5951" s="315" t="s">
        <v>2629</v>
      </c>
      <c r="M5951" s="315" t="s">
        <v>764</v>
      </c>
      <c r="N5951" s="315" t="s">
        <v>755</v>
      </c>
      <c r="O5951" s="315"/>
      <c r="P5951" s="315"/>
      <c r="Q5951" s="315"/>
    </row>
    <row r="5952" spans="1:17">
      <c r="A5952" s="315" t="s">
        <v>750</v>
      </c>
      <c r="B5952" s="315" t="s">
        <v>2095</v>
      </c>
      <c r="C5952" s="315" t="s">
        <v>2098</v>
      </c>
      <c r="D5952" s="316">
        <v>9.6</v>
      </c>
      <c r="E5952" s="317">
        <v>10389</v>
      </c>
      <c r="F5952" s="317">
        <v>7791.75</v>
      </c>
      <c r="G5952" s="318">
        <v>39570</v>
      </c>
      <c r="H5952" s="318">
        <v>39643</v>
      </c>
      <c r="I5952" s="318">
        <v>48914</v>
      </c>
      <c r="J5952" s="315"/>
      <c r="K5952" s="315">
        <v>5276</v>
      </c>
      <c r="L5952" s="315" t="s">
        <v>4044</v>
      </c>
      <c r="M5952" s="315" t="s">
        <v>776</v>
      </c>
      <c r="N5952" s="315" t="s">
        <v>750</v>
      </c>
      <c r="O5952" s="315"/>
      <c r="P5952" s="315"/>
      <c r="Q5952" s="315"/>
    </row>
    <row r="5953" spans="1:17">
      <c r="A5953" s="315" t="s">
        <v>755</v>
      </c>
      <c r="B5953" s="315" t="s">
        <v>2095</v>
      </c>
      <c r="C5953" s="315" t="s">
        <v>2098</v>
      </c>
      <c r="D5953" s="316">
        <v>9.6</v>
      </c>
      <c r="E5953" s="317">
        <v>10622.83</v>
      </c>
      <c r="F5953" s="317">
        <v>5130.83</v>
      </c>
      <c r="G5953" s="318">
        <v>39639</v>
      </c>
      <c r="H5953" s="318">
        <v>40808</v>
      </c>
      <c r="I5953" s="318">
        <v>50040</v>
      </c>
      <c r="J5953" s="315"/>
      <c r="K5953" s="315">
        <v>2545</v>
      </c>
      <c r="L5953" s="315" t="s">
        <v>2697</v>
      </c>
      <c r="M5953" s="315" t="s">
        <v>1296</v>
      </c>
      <c r="N5953" s="315" t="s">
        <v>755</v>
      </c>
      <c r="O5953" s="315"/>
      <c r="P5953" s="315"/>
      <c r="Q5953" s="315"/>
    </row>
    <row r="5954" spans="1:17">
      <c r="A5954" s="315" t="s">
        <v>755</v>
      </c>
      <c r="B5954" s="315" t="s">
        <v>2095</v>
      </c>
      <c r="C5954" s="315" t="s">
        <v>2096</v>
      </c>
      <c r="D5954" s="316">
        <v>9.6</v>
      </c>
      <c r="E5954" s="317">
        <v>10647</v>
      </c>
      <c r="F5954" s="317">
        <v>5195.7300000000005</v>
      </c>
      <c r="G5954" s="318">
        <v>39650</v>
      </c>
      <c r="H5954" s="318">
        <v>41180</v>
      </c>
      <c r="I5954" s="318">
        <v>50405</v>
      </c>
      <c r="J5954" s="315"/>
      <c r="K5954" s="315">
        <v>5105</v>
      </c>
      <c r="L5954" s="315" t="s">
        <v>3481</v>
      </c>
      <c r="M5954" s="315" t="s">
        <v>776</v>
      </c>
      <c r="N5954" s="315" t="s">
        <v>755</v>
      </c>
      <c r="O5954" s="315"/>
      <c r="P5954" s="315"/>
      <c r="Q5954" s="315"/>
    </row>
    <row r="5955" spans="1:17">
      <c r="A5955" s="315" t="s">
        <v>755</v>
      </c>
      <c r="B5955" s="315" t="s">
        <v>2095</v>
      </c>
      <c r="C5955" s="315" t="s">
        <v>2098</v>
      </c>
      <c r="D5955" s="316">
        <v>9.6</v>
      </c>
      <c r="E5955" s="317">
        <v>10180.609999999999</v>
      </c>
      <c r="F5955" s="317">
        <v>4062.0599999999995</v>
      </c>
      <c r="G5955" s="318">
        <v>39822</v>
      </c>
      <c r="H5955" s="318">
        <v>41248</v>
      </c>
      <c r="I5955" s="318">
        <v>50405</v>
      </c>
      <c r="J5955" s="315"/>
      <c r="K5955" s="315">
        <v>8405</v>
      </c>
      <c r="L5955" s="315" t="s">
        <v>2085</v>
      </c>
      <c r="M5955" s="315" t="s">
        <v>784</v>
      </c>
      <c r="N5955" s="315" t="s">
        <v>755</v>
      </c>
      <c r="O5955" s="315"/>
      <c r="P5955" s="315"/>
      <c r="Q5955" s="315"/>
    </row>
    <row r="5956" spans="1:17">
      <c r="A5956" s="315" t="s">
        <v>755</v>
      </c>
      <c r="B5956" s="315" t="s">
        <v>2095</v>
      </c>
      <c r="C5956" s="315" t="s">
        <v>2098</v>
      </c>
      <c r="D5956" s="316">
        <v>9.6</v>
      </c>
      <c r="E5956" s="317">
        <v>9985</v>
      </c>
      <c r="F5956" s="317">
        <v>7039.44</v>
      </c>
      <c r="G5956" s="318">
        <v>39724</v>
      </c>
      <c r="H5956" s="318">
        <v>40009</v>
      </c>
      <c r="I5956" s="318">
        <v>49309</v>
      </c>
      <c r="J5956" s="315"/>
      <c r="K5956" s="315">
        <v>6289</v>
      </c>
      <c r="L5956" s="315" t="s">
        <v>4045</v>
      </c>
      <c r="M5956" s="315" t="s">
        <v>788</v>
      </c>
      <c r="N5956" s="315" t="s">
        <v>755</v>
      </c>
      <c r="O5956" s="315"/>
      <c r="P5956" s="315"/>
      <c r="Q5956" s="315"/>
    </row>
    <row r="5957" spans="1:17">
      <c r="A5957" s="315" t="s">
        <v>755</v>
      </c>
      <c r="B5957" s="315" t="s">
        <v>2095</v>
      </c>
      <c r="C5957" s="315" t="s">
        <v>2098</v>
      </c>
      <c r="D5957" s="316">
        <v>9.6</v>
      </c>
      <c r="E5957" s="317">
        <v>8111</v>
      </c>
      <c r="F5957" s="317">
        <v>3236.2900000000004</v>
      </c>
      <c r="G5957" s="318">
        <v>39815</v>
      </c>
      <c r="H5957" s="318">
        <v>41257</v>
      </c>
      <c r="I5957" s="318">
        <v>50405</v>
      </c>
      <c r="J5957" s="315"/>
      <c r="K5957" s="315">
        <v>3433</v>
      </c>
      <c r="L5957" s="315" t="s">
        <v>4046</v>
      </c>
      <c r="M5957" s="315" t="s">
        <v>764</v>
      </c>
      <c r="N5957" s="315" t="s">
        <v>755</v>
      </c>
      <c r="O5957" s="315"/>
      <c r="P5957" s="315"/>
      <c r="Q5957" s="315"/>
    </row>
    <row r="5958" spans="1:17">
      <c r="A5958" s="315" t="s">
        <v>755</v>
      </c>
      <c r="B5958" s="315" t="s">
        <v>2095</v>
      </c>
      <c r="C5958" s="315" t="s">
        <v>2098</v>
      </c>
      <c r="D5958" s="316">
        <v>9.6</v>
      </c>
      <c r="E5958" s="317">
        <v>7731</v>
      </c>
      <c r="F5958" s="317">
        <v>3641.31</v>
      </c>
      <c r="G5958" s="318">
        <v>39924</v>
      </c>
      <c r="H5958" s="318">
        <v>40086</v>
      </c>
      <c r="I5958" s="318">
        <v>49309</v>
      </c>
      <c r="J5958" s="315"/>
      <c r="K5958" s="315">
        <v>3113</v>
      </c>
      <c r="L5958" s="315" t="s">
        <v>3702</v>
      </c>
      <c r="M5958" s="315" t="s">
        <v>764</v>
      </c>
      <c r="N5958" s="315" t="s">
        <v>755</v>
      </c>
      <c r="O5958" s="315"/>
      <c r="P5958" s="315"/>
      <c r="Q5958" s="315"/>
    </row>
    <row r="5959" spans="1:17">
      <c r="A5959" s="315" t="s">
        <v>755</v>
      </c>
      <c r="B5959" s="315" t="s">
        <v>2095</v>
      </c>
      <c r="C5959" s="315" t="s">
        <v>2098</v>
      </c>
      <c r="D5959" s="316">
        <v>9.6</v>
      </c>
      <c r="E5959" s="317">
        <v>8930.01</v>
      </c>
      <c r="F5959" s="317">
        <v>6697.51</v>
      </c>
      <c r="G5959" s="318">
        <v>39949</v>
      </c>
      <c r="H5959" s="318">
        <v>40003</v>
      </c>
      <c r="I5959" s="318">
        <v>49309</v>
      </c>
      <c r="J5959" s="315"/>
      <c r="K5959" s="315">
        <v>8427</v>
      </c>
      <c r="L5959" s="315" t="s">
        <v>4047</v>
      </c>
      <c r="M5959" s="315" t="s">
        <v>784</v>
      </c>
      <c r="N5959" s="315" t="s">
        <v>755</v>
      </c>
      <c r="O5959" s="315"/>
      <c r="P5959" s="315"/>
      <c r="Q5959" s="315"/>
    </row>
    <row r="5960" spans="1:17">
      <c r="A5960" s="315" t="s">
        <v>750</v>
      </c>
      <c r="B5960" s="315" t="s">
        <v>2095</v>
      </c>
      <c r="C5960" s="315" t="s">
        <v>2098</v>
      </c>
      <c r="D5960" s="316">
        <v>9.6</v>
      </c>
      <c r="E5960" s="317">
        <v>8948</v>
      </c>
      <c r="F5960" s="317">
        <v>5503.03</v>
      </c>
      <c r="G5960" s="318">
        <v>40005</v>
      </c>
      <c r="H5960" s="318">
        <v>40263</v>
      </c>
      <c r="I5960" s="318">
        <v>49674</v>
      </c>
      <c r="J5960" s="315"/>
      <c r="K5960" s="315">
        <v>5707</v>
      </c>
      <c r="L5960" s="315" t="s">
        <v>1164</v>
      </c>
      <c r="M5960" s="315" t="s">
        <v>776</v>
      </c>
      <c r="N5960" s="315" t="s">
        <v>750</v>
      </c>
      <c r="O5960" s="315"/>
      <c r="P5960" s="315"/>
      <c r="Q5960" s="315"/>
    </row>
    <row r="5961" spans="1:17">
      <c r="A5961" s="315" t="s">
        <v>755</v>
      </c>
      <c r="B5961" s="315" t="s">
        <v>2095</v>
      </c>
      <c r="C5961" s="315" t="s">
        <v>2098</v>
      </c>
      <c r="D5961" s="316">
        <v>9.6</v>
      </c>
      <c r="E5961" s="317">
        <v>9755</v>
      </c>
      <c r="F5961" s="317">
        <v>7316.25</v>
      </c>
      <c r="G5961" s="318">
        <v>40050</v>
      </c>
      <c r="H5961" s="318">
        <v>40164</v>
      </c>
      <c r="I5961" s="318">
        <v>49309</v>
      </c>
      <c r="J5961" s="315"/>
      <c r="K5961" s="315">
        <v>5314</v>
      </c>
      <c r="L5961" s="315" t="s">
        <v>3630</v>
      </c>
      <c r="M5961" s="315" t="s">
        <v>776</v>
      </c>
      <c r="N5961" s="315" t="s">
        <v>755</v>
      </c>
      <c r="O5961" s="315"/>
      <c r="P5961" s="315"/>
      <c r="Q5961" s="315"/>
    </row>
    <row r="5962" spans="1:17">
      <c r="A5962" s="315" t="s">
        <v>755</v>
      </c>
      <c r="B5962" s="315" t="s">
        <v>2095</v>
      </c>
      <c r="C5962" s="315" t="s">
        <v>2098</v>
      </c>
      <c r="D5962" s="316">
        <v>9.6</v>
      </c>
      <c r="E5962" s="317">
        <v>7896</v>
      </c>
      <c r="F5962" s="317">
        <v>2621.4799999999996</v>
      </c>
      <c r="G5962" s="318">
        <v>40091</v>
      </c>
      <c r="H5962" s="318">
        <v>41437</v>
      </c>
      <c r="I5962" s="318">
        <v>50770</v>
      </c>
      <c r="J5962" s="315"/>
      <c r="K5962" s="315">
        <v>4500</v>
      </c>
      <c r="L5962" s="315" t="s">
        <v>320</v>
      </c>
      <c r="M5962" s="315" t="s">
        <v>1296</v>
      </c>
      <c r="N5962" s="315" t="s">
        <v>755</v>
      </c>
      <c r="O5962" s="315"/>
      <c r="P5962" s="315"/>
      <c r="Q5962" s="315"/>
    </row>
    <row r="5963" spans="1:17">
      <c r="A5963" s="315" t="s">
        <v>755</v>
      </c>
      <c r="B5963" s="315" t="s">
        <v>2095</v>
      </c>
      <c r="C5963" s="315" t="s">
        <v>2096</v>
      </c>
      <c r="D5963" s="316">
        <v>9.6</v>
      </c>
      <c r="E5963" s="317">
        <v>10128</v>
      </c>
      <c r="F5963" s="317">
        <v>9115.1999999999989</v>
      </c>
      <c r="G5963" s="318">
        <v>40140</v>
      </c>
      <c r="H5963" s="318">
        <v>40163</v>
      </c>
      <c r="I5963" s="318">
        <v>49309</v>
      </c>
      <c r="J5963" s="315"/>
      <c r="K5963" s="315">
        <v>5703</v>
      </c>
      <c r="L5963" s="315" t="s">
        <v>2485</v>
      </c>
      <c r="M5963" s="315" t="s">
        <v>776</v>
      </c>
      <c r="N5963" s="315" t="s">
        <v>755</v>
      </c>
      <c r="O5963" s="315"/>
      <c r="P5963" s="315"/>
      <c r="Q5963" s="315"/>
    </row>
    <row r="5964" spans="1:17">
      <c r="A5964" s="315" t="s">
        <v>755</v>
      </c>
      <c r="B5964" s="315" t="s">
        <v>2095</v>
      </c>
      <c r="C5964" s="315" t="s">
        <v>2096</v>
      </c>
      <c r="D5964" s="316">
        <v>9.6</v>
      </c>
      <c r="E5964" s="317">
        <v>9593.39</v>
      </c>
      <c r="F5964" s="317">
        <v>3779.81</v>
      </c>
      <c r="G5964" s="318">
        <v>40137</v>
      </c>
      <c r="H5964" s="318">
        <v>41576</v>
      </c>
      <c r="I5964" s="318">
        <v>50770</v>
      </c>
      <c r="J5964" s="315"/>
      <c r="K5964" s="315">
        <v>9212</v>
      </c>
      <c r="L5964" s="315" t="s">
        <v>3337</v>
      </c>
      <c r="M5964" s="315" t="s">
        <v>770</v>
      </c>
      <c r="N5964" s="315" t="s">
        <v>755</v>
      </c>
      <c r="O5964" s="315"/>
      <c r="P5964" s="315"/>
      <c r="Q5964" s="315"/>
    </row>
    <row r="5965" spans="1:17">
      <c r="A5965" s="315" t="s">
        <v>755</v>
      </c>
      <c r="B5965" s="315" t="s">
        <v>2095</v>
      </c>
      <c r="C5965" s="315" t="s">
        <v>2096</v>
      </c>
      <c r="D5965" s="316">
        <v>9.6</v>
      </c>
      <c r="E5965" s="317">
        <v>8656</v>
      </c>
      <c r="F5965" s="317">
        <v>6388.14</v>
      </c>
      <c r="G5965" s="318">
        <v>40145</v>
      </c>
      <c r="H5965" s="318">
        <v>40452</v>
      </c>
      <c r="I5965" s="318">
        <v>49674</v>
      </c>
      <c r="J5965" s="315"/>
      <c r="K5965" s="315">
        <v>3063</v>
      </c>
      <c r="L5965" s="315" t="s">
        <v>1856</v>
      </c>
      <c r="M5965" s="315" t="s">
        <v>764</v>
      </c>
      <c r="N5965" s="315" t="s">
        <v>755</v>
      </c>
      <c r="O5965" s="315"/>
      <c r="P5965" s="315"/>
      <c r="Q5965" s="315"/>
    </row>
    <row r="5966" spans="1:17">
      <c r="A5966" s="315" t="s">
        <v>755</v>
      </c>
      <c r="B5966" s="315" t="s">
        <v>2095</v>
      </c>
      <c r="C5966" s="315" t="s">
        <v>2096</v>
      </c>
      <c r="D5966" s="316">
        <v>9.6</v>
      </c>
      <c r="E5966" s="317">
        <v>9545</v>
      </c>
      <c r="F5966" s="317">
        <v>7044.21</v>
      </c>
      <c r="G5966" s="318">
        <v>40191</v>
      </c>
      <c r="H5966" s="318">
        <v>40305</v>
      </c>
      <c r="I5966" s="318">
        <v>49674</v>
      </c>
      <c r="J5966" s="315"/>
      <c r="K5966" s="315">
        <v>6286</v>
      </c>
      <c r="L5966" s="315" t="s">
        <v>4048</v>
      </c>
      <c r="M5966" s="315" t="s">
        <v>788</v>
      </c>
      <c r="N5966" s="315" t="s">
        <v>755</v>
      </c>
      <c r="O5966" s="315"/>
      <c r="P5966" s="315"/>
      <c r="Q5966" s="315"/>
    </row>
    <row r="5967" spans="1:17">
      <c r="A5967" s="315" t="s">
        <v>750</v>
      </c>
      <c r="B5967" s="315" t="s">
        <v>2095</v>
      </c>
      <c r="C5967" s="315" t="s">
        <v>2098</v>
      </c>
      <c r="D5967" s="316">
        <v>9.6</v>
      </c>
      <c r="E5967" s="317">
        <v>8105</v>
      </c>
      <c r="F5967" s="317">
        <v>4984.58</v>
      </c>
      <c r="G5967" s="318">
        <v>40234</v>
      </c>
      <c r="H5967" s="318">
        <v>40313</v>
      </c>
      <c r="I5967" s="318">
        <v>49674</v>
      </c>
      <c r="J5967" s="315"/>
      <c r="K5967" s="315">
        <v>6048</v>
      </c>
      <c r="L5967" s="315" t="s">
        <v>3566</v>
      </c>
      <c r="M5967" s="315" t="s">
        <v>788</v>
      </c>
      <c r="N5967" s="315" t="s">
        <v>750</v>
      </c>
      <c r="O5967" s="315"/>
      <c r="P5967" s="315"/>
      <c r="Q5967" s="315"/>
    </row>
    <row r="5968" spans="1:17">
      <c r="A5968" s="315" t="s">
        <v>755</v>
      </c>
      <c r="B5968" s="315" t="s">
        <v>2095</v>
      </c>
      <c r="C5968" s="315" t="s">
        <v>2096</v>
      </c>
      <c r="D5968" s="316">
        <v>9.6</v>
      </c>
      <c r="E5968" s="317">
        <v>11138.619999999999</v>
      </c>
      <c r="F5968" s="317">
        <v>6594.0700000000006</v>
      </c>
      <c r="G5968" s="318">
        <v>40414</v>
      </c>
      <c r="H5968" s="318">
        <v>40627</v>
      </c>
      <c r="I5968" s="318">
        <v>50040</v>
      </c>
      <c r="J5968" s="315"/>
      <c r="K5968" s="315">
        <v>9304</v>
      </c>
      <c r="L5968" s="315" t="s">
        <v>2249</v>
      </c>
      <c r="M5968" s="315" t="s">
        <v>770</v>
      </c>
      <c r="N5968" s="315" t="s">
        <v>755</v>
      </c>
      <c r="O5968" s="315"/>
      <c r="P5968" s="315"/>
      <c r="Q5968" s="315"/>
    </row>
    <row r="5969" spans="1:17">
      <c r="A5969" s="315" t="s">
        <v>755</v>
      </c>
      <c r="B5969" s="315" t="s">
        <v>2095</v>
      </c>
      <c r="C5969" s="315" t="s">
        <v>2096</v>
      </c>
      <c r="D5969" s="316">
        <v>9.6</v>
      </c>
      <c r="E5969" s="317">
        <v>10282</v>
      </c>
      <c r="F5969" s="317">
        <v>3125.7400000000002</v>
      </c>
      <c r="G5969" s="318">
        <v>40428</v>
      </c>
      <c r="H5969" s="318">
        <v>42075</v>
      </c>
      <c r="I5969" s="318">
        <v>49674</v>
      </c>
      <c r="J5969" s="315"/>
      <c r="K5969" s="315">
        <v>8636</v>
      </c>
      <c r="L5969" s="315" t="s">
        <v>844</v>
      </c>
      <c r="M5969" s="315" t="s">
        <v>784</v>
      </c>
      <c r="N5969" s="315" t="s">
        <v>755</v>
      </c>
      <c r="O5969" s="315"/>
      <c r="P5969" s="315"/>
      <c r="Q5969" s="315"/>
    </row>
    <row r="5970" spans="1:17">
      <c r="A5970" s="315" t="s">
        <v>755</v>
      </c>
      <c r="B5970" s="315" t="s">
        <v>2095</v>
      </c>
      <c r="C5970" s="315" t="s">
        <v>2096</v>
      </c>
      <c r="D5970" s="316">
        <v>9.6</v>
      </c>
      <c r="E5970" s="317">
        <v>10393</v>
      </c>
      <c r="F5970" s="317">
        <v>6152.65</v>
      </c>
      <c r="G5970" s="318">
        <v>40457</v>
      </c>
      <c r="H5970" s="318">
        <v>40872</v>
      </c>
      <c r="I5970" s="318">
        <v>50040</v>
      </c>
      <c r="J5970" s="315"/>
      <c r="K5970" s="315">
        <v>3182</v>
      </c>
      <c r="L5970" s="315" t="s">
        <v>2583</v>
      </c>
      <c r="M5970" s="315" t="s">
        <v>761</v>
      </c>
      <c r="N5970" s="315" t="s">
        <v>755</v>
      </c>
      <c r="O5970" s="315"/>
      <c r="P5970" s="315"/>
      <c r="Q5970" s="315"/>
    </row>
    <row r="5971" spans="1:17">
      <c r="A5971" s="315" t="s">
        <v>755</v>
      </c>
      <c r="B5971" s="315" t="s">
        <v>2095</v>
      </c>
      <c r="C5971" s="315" t="s">
        <v>2098</v>
      </c>
      <c r="D5971" s="316">
        <v>9.6</v>
      </c>
      <c r="E5971" s="317">
        <v>9395</v>
      </c>
      <c r="F5971" s="317">
        <v>5777.9400000000005</v>
      </c>
      <c r="G5971" s="318">
        <v>40452</v>
      </c>
      <c r="H5971" s="318">
        <v>40483</v>
      </c>
      <c r="I5971" s="318">
        <v>49674</v>
      </c>
      <c r="J5971" s="315"/>
      <c r="K5971" s="315">
        <v>5018</v>
      </c>
      <c r="L5971" s="315" t="s">
        <v>3150</v>
      </c>
      <c r="M5971" s="315" t="s">
        <v>776</v>
      </c>
      <c r="N5971" s="315" t="s">
        <v>755</v>
      </c>
      <c r="O5971" s="315"/>
      <c r="P5971" s="315"/>
      <c r="Q5971" s="315"/>
    </row>
    <row r="5972" spans="1:17">
      <c r="A5972" s="315" t="s">
        <v>755</v>
      </c>
      <c r="B5972" s="315" t="s">
        <v>2095</v>
      </c>
      <c r="C5972" s="315" t="s">
        <v>2096</v>
      </c>
      <c r="D5972" s="316">
        <v>9.6</v>
      </c>
      <c r="E5972" s="317">
        <v>11646.490000000002</v>
      </c>
      <c r="F5972" s="317">
        <v>8595.1099999999988</v>
      </c>
      <c r="G5972" s="318">
        <v>40450</v>
      </c>
      <c r="H5972" s="318">
        <v>40515</v>
      </c>
      <c r="I5972" s="318">
        <v>49674</v>
      </c>
      <c r="J5972" s="315"/>
      <c r="K5972" s="315">
        <v>7158</v>
      </c>
      <c r="L5972" s="315" t="s">
        <v>4049</v>
      </c>
      <c r="M5972" s="315" t="s">
        <v>966</v>
      </c>
      <c r="N5972" s="315" t="s">
        <v>755</v>
      </c>
      <c r="O5972" s="315"/>
      <c r="P5972" s="315"/>
      <c r="Q5972" s="315"/>
    </row>
    <row r="5973" spans="1:17">
      <c r="A5973" s="315" t="s">
        <v>755</v>
      </c>
      <c r="B5973" s="315" t="s">
        <v>2095</v>
      </c>
      <c r="C5973" s="315" t="s">
        <v>2096</v>
      </c>
      <c r="D5973" s="316">
        <v>9.6</v>
      </c>
      <c r="E5973" s="317">
        <v>9502</v>
      </c>
      <c r="F5973" s="317">
        <v>5625.1799999999994</v>
      </c>
      <c r="G5973" s="318">
        <v>40466</v>
      </c>
      <c r="H5973" s="318">
        <v>40667</v>
      </c>
      <c r="I5973" s="318">
        <v>50040</v>
      </c>
      <c r="J5973" s="315"/>
      <c r="K5973" s="315">
        <v>3067</v>
      </c>
      <c r="L5973" s="315" t="s">
        <v>2611</v>
      </c>
      <c r="M5973" s="315" t="s">
        <v>764</v>
      </c>
      <c r="N5973" s="315" t="s">
        <v>755</v>
      </c>
      <c r="O5973" s="315"/>
      <c r="P5973" s="315"/>
      <c r="Q5973" s="315"/>
    </row>
    <row r="5974" spans="1:17">
      <c r="A5974" s="315" t="s">
        <v>755</v>
      </c>
      <c r="B5974" s="315" t="s">
        <v>2095</v>
      </c>
      <c r="C5974" s="315" t="s">
        <v>2098</v>
      </c>
      <c r="D5974" s="316">
        <v>9.6</v>
      </c>
      <c r="E5974" s="317">
        <v>7988</v>
      </c>
      <c r="F5974" s="317">
        <v>4912.6200000000008</v>
      </c>
      <c r="G5974" s="318">
        <v>40473</v>
      </c>
      <c r="H5974" s="318">
        <v>40535</v>
      </c>
      <c r="I5974" s="318">
        <v>49674</v>
      </c>
      <c r="J5974" s="315"/>
      <c r="K5974" s="315">
        <v>3422</v>
      </c>
      <c r="L5974" s="315" t="s">
        <v>793</v>
      </c>
      <c r="M5974" s="315" t="s">
        <v>764</v>
      </c>
      <c r="N5974" s="315" t="s">
        <v>755</v>
      </c>
      <c r="O5974" s="315"/>
      <c r="P5974" s="315"/>
      <c r="Q5974" s="315"/>
    </row>
    <row r="5975" spans="1:17">
      <c r="A5975" s="315" t="s">
        <v>755</v>
      </c>
      <c r="B5975" s="315" t="s">
        <v>2095</v>
      </c>
      <c r="C5975" s="315" t="s">
        <v>2098</v>
      </c>
      <c r="D5975" s="316">
        <v>9.6</v>
      </c>
      <c r="E5975" s="317">
        <v>9106</v>
      </c>
      <c r="F5975" s="317">
        <v>4398.2</v>
      </c>
      <c r="G5975" s="318">
        <v>40472</v>
      </c>
      <c r="H5975" s="318">
        <v>40590</v>
      </c>
      <c r="I5975" s="318">
        <v>50040</v>
      </c>
      <c r="J5975" s="315"/>
      <c r="K5975" s="315">
        <v>6926</v>
      </c>
      <c r="L5975" s="315" t="s">
        <v>2965</v>
      </c>
      <c r="M5975" s="315" t="s">
        <v>811</v>
      </c>
      <c r="N5975" s="315" t="s">
        <v>755</v>
      </c>
      <c r="O5975" s="315"/>
      <c r="P5975" s="315"/>
      <c r="Q5975" s="315"/>
    </row>
    <row r="5976" spans="1:17">
      <c r="A5976" s="315" t="s">
        <v>755</v>
      </c>
      <c r="B5976" s="315" t="s">
        <v>2095</v>
      </c>
      <c r="C5976" s="315" t="s">
        <v>2098</v>
      </c>
      <c r="D5976" s="316">
        <v>9.6</v>
      </c>
      <c r="E5976" s="317">
        <v>9488.36</v>
      </c>
      <c r="F5976" s="317">
        <v>3785.8599999999992</v>
      </c>
      <c r="G5976" s="318">
        <v>40499</v>
      </c>
      <c r="H5976" s="318">
        <v>41142</v>
      </c>
      <c r="I5976" s="318">
        <v>50405</v>
      </c>
      <c r="J5976" s="315"/>
      <c r="K5976" s="315">
        <v>9500</v>
      </c>
      <c r="L5976" s="315" t="s">
        <v>2832</v>
      </c>
      <c r="M5976" s="315" t="s">
        <v>770</v>
      </c>
      <c r="N5976" s="315" t="s">
        <v>755</v>
      </c>
      <c r="O5976" s="315"/>
      <c r="P5976" s="315"/>
      <c r="Q5976" s="315"/>
    </row>
    <row r="5977" spans="1:17">
      <c r="A5977" s="315" t="s">
        <v>755</v>
      </c>
      <c r="B5977" s="315" t="s">
        <v>2095</v>
      </c>
      <c r="C5977" s="315" t="s">
        <v>2096</v>
      </c>
      <c r="D5977" s="316">
        <v>9.6</v>
      </c>
      <c r="E5977" s="317">
        <v>8626</v>
      </c>
      <c r="F5977" s="317">
        <v>5106.59</v>
      </c>
      <c r="G5977" s="318">
        <v>40509</v>
      </c>
      <c r="H5977" s="318">
        <v>40717</v>
      </c>
      <c r="I5977" s="318">
        <v>50040</v>
      </c>
      <c r="J5977" s="315"/>
      <c r="K5977" s="315">
        <v>8897</v>
      </c>
      <c r="L5977" s="315" t="s">
        <v>4050</v>
      </c>
      <c r="M5977" s="315" t="s">
        <v>770</v>
      </c>
      <c r="N5977" s="315" t="s">
        <v>755</v>
      </c>
      <c r="O5977" s="315"/>
      <c r="P5977" s="315"/>
      <c r="Q5977" s="315"/>
    </row>
    <row r="5978" spans="1:17">
      <c r="A5978" s="315" t="s">
        <v>755</v>
      </c>
      <c r="B5978" s="315" t="s">
        <v>2095</v>
      </c>
      <c r="C5978" s="315" t="s">
        <v>2096</v>
      </c>
      <c r="D5978" s="316">
        <v>9.6</v>
      </c>
      <c r="E5978" s="317">
        <v>22665</v>
      </c>
      <c r="F5978" s="317">
        <v>6890.16</v>
      </c>
      <c r="G5978" s="318">
        <v>40556</v>
      </c>
      <c r="H5978" s="318">
        <v>41963</v>
      </c>
      <c r="I5978" s="318">
        <v>49309</v>
      </c>
      <c r="J5978" s="315"/>
      <c r="K5978" s="315">
        <v>9658</v>
      </c>
      <c r="L5978" s="315" t="s">
        <v>2147</v>
      </c>
      <c r="M5978" s="315" t="s">
        <v>770</v>
      </c>
      <c r="N5978" s="315" t="s">
        <v>755</v>
      </c>
      <c r="O5978" s="315"/>
      <c r="P5978" s="315"/>
      <c r="Q5978" s="315"/>
    </row>
    <row r="5979" spans="1:17">
      <c r="A5979" s="315" t="s">
        <v>755</v>
      </c>
      <c r="B5979" s="315" t="s">
        <v>2095</v>
      </c>
      <c r="C5979" s="315" t="s">
        <v>2098</v>
      </c>
      <c r="D5979" s="316">
        <v>9.6</v>
      </c>
      <c r="E5979" s="317">
        <v>7850</v>
      </c>
      <c r="F5979" s="317">
        <v>3132.15</v>
      </c>
      <c r="G5979" s="318">
        <v>40588</v>
      </c>
      <c r="H5979" s="318">
        <v>41177</v>
      </c>
      <c r="I5979" s="318">
        <v>50405</v>
      </c>
      <c r="J5979" s="315"/>
      <c r="K5979" s="315">
        <v>5028</v>
      </c>
      <c r="L5979" s="315" t="s">
        <v>2491</v>
      </c>
      <c r="M5979" s="315" t="s">
        <v>776</v>
      </c>
      <c r="N5979" s="315" t="s">
        <v>755</v>
      </c>
      <c r="O5979" s="315"/>
      <c r="P5979" s="315"/>
      <c r="Q5979" s="315"/>
    </row>
    <row r="5980" spans="1:17">
      <c r="A5980" s="315" t="s">
        <v>755</v>
      </c>
      <c r="B5980" s="315" t="s">
        <v>2095</v>
      </c>
      <c r="C5980" s="315" t="s">
        <v>2098</v>
      </c>
      <c r="D5980" s="316">
        <v>9.6</v>
      </c>
      <c r="E5980" s="317">
        <v>9722</v>
      </c>
      <c r="F5980" s="317">
        <v>4695.7300000000005</v>
      </c>
      <c r="G5980" s="318">
        <v>40641</v>
      </c>
      <c r="H5980" s="318">
        <v>40823</v>
      </c>
      <c r="I5980" s="318">
        <v>50040</v>
      </c>
      <c r="J5980" s="315"/>
      <c r="K5980" s="315">
        <v>8964</v>
      </c>
      <c r="L5980" s="315" t="s">
        <v>2844</v>
      </c>
      <c r="M5980" s="315" t="s">
        <v>776</v>
      </c>
      <c r="N5980" s="315" t="s">
        <v>755</v>
      </c>
      <c r="O5980" s="315"/>
      <c r="P5980" s="315"/>
      <c r="Q5980" s="315"/>
    </row>
    <row r="5981" spans="1:17">
      <c r="A5981" s="315" t="s">
        <v>755</v>
      </c>
      <c r="B5981" s="315" t="s">
        <v>2095</v>
      </c>
      <c r="C5981" s="315" t="s">
        <v>2098</v>
      </c>
      <c r="D5981" s="316">
        <v>9.6</v>
      </c>
      <c r="E5981" s="317">
        <v>7570.3400000000011</v>
      </c>
      <c r="F5981" s="317">
        <v>3656.4700000000003</v>
      </c>
      <c r="G5981" s="318">
        <v>40668</v>
      </c>
      <c r="H5981" s="318">
        <v>40850</v>
      </c>
      <c r="I5981" s="318">
        <v>50040</v>
      </c>
      <c r="J5981" s="315"/>
      <c r="K5981" s="315">
        <v>8215</v>
      </c>
      <c r="L5981" s="315" t="s">
        <v>1201</v>
      </c>
      <c r="M5981" s="315" t="s">
        <v>1051</v>
      </c>
      <c r="N5981" s="315" t="s">
        <v>755</v>
      </c>
      <c r="O5981" s="315"/>
      <c r="P5981" s="315"/>
      <c r="Q5981" s="315"/>
    </row>
    <row r="5982" spans="1:17">
      <c r="A5982" s="315" t="s">
        <v>755</v>
      </c>
      <c r="B5982" s="315" t="s">
        <v>2095</v>
      </c>
      <c r="C5982" s="315" t="s">
        <v>2098</v>
      </c>
      <c r="D5982" s="316">
        <v>9.6</v>
      </c>
      <c r="E5982" s="317">
        <v>9590</v>
      </c>
      <c r="F5982" s="317">
        <v>4257.96</v>
      </c>
      <c r="G5982" s="318">
        <v>40688</v>
      </c>
      <c r="H5982" s="318">
        <v>40967</v>
      </c>
      <c r="I5982" s="318">
        <v>50405</v>
      </c>
      <c r="J5982" s="315"/>
      <c r="K5982" s="315">
        <v>4623</v>
      </c>
      <c r="L5982" s="315" t="s">
        <v>2846</v>
      </c>
      <c r="M5982" s="315" t="s">
        <v>1296</v>
      </c>
      <c r="N5982" s="315" t="s">
        <v>755</v>
      </c>
      <c r="O5982" s="315"/>
      <c r="P5982" s="315"/>
      <c r="Q5982" s="315"/>
    </row>
    <row r="5983" spans="1:17">
      <c r="A5983" s="315" t="s">
        <v>755</v>
      </c>
      <c r="B5983" s="315" t="s">
        <v>2095</v>
      </c>
      <c r="C5983" s="315" t="s">
        <v>2098</v>
      </c>
      <c r="D5983" s="316">
        <v>9.6</v>
      </c>
      <c r="E5983" s="317">
        <v>9888.2799999999988</v>
      </c>
      <c r="F5983" s="317">
        <v>4776.0300000000007</v>
      </c>
      <c r="G5983" s="318">
        <v>40672</v>
      </c>
      <c r="H5983" s="318">
        <v>40780</v>
      </c>
      <c r="I5983" s="318">
        <v>50040</v>
      </c>
      <c r="J5983" s="315"/>
      <c r="K5983" s="315">
        <v>4226</v>
      </c>
      <c r="L5983" s="315" t="s">
        <v>3696</v>
      </c>
      <c r="M5983" s="315" t="s">
        <v>1296</v>
      </c>
      <c r="N5983" s="315" t="s">
        <v>755</v>
      </c>
      <c r="O5983" s="315"/>
      <c r="P5983" s="315"/>
      <c r="Q5983" s="315"/>
    </row>
    <row r="5984" spans="1:17">
      <c r="A5984" s="315" t="s">
        <v>755</v>
      </c>
      <c r="B5984" s="315" t="s">
        <v>2095</v>
      </c>
      <c r="C5984" s="315" t="s">
        <v>2098</v>
      </c>
      <c r="D5984" s="316">
        <v>9.6</v>
      </c>
      <c r="E5984" s="317">
        <v>9387.52</v>
      </c>
      <c r="F5984" s="317">
        <v>3745.6299999999997</v>
      </c>
      <c r="G5984" s="318">
        <v>40721</v>
      </c>
      <c r="H5984" s="318">
        <v>41162</v>
      </c>
      <c r="I5984" s="318">
        <v>50405</v>
      </c>
      <c r="J5984" s="315"/>
      <c r="K5984" s="315">
        <v>9604</v>
      </c>
      <c r="L5984" s="315" t="s">
        <v>2318</v>
      </c>
      <c r="M5984" s="315" t="s">
        <v>770</v>
      </c>
      <c r="N5984" s="315" t="s">
        <v>755</v>
      </c>
      <c r="O5984" s="315"/>
      <c r="P5984" s="315"/>
      <c r="Q5984" s="315"/>
    </row>
    <row r="5985" spans="1:17">
      <c r="A5985" s="315" t="s">
        <v>755</v>
      </c>
      <c r="B5985" s="315" t="s">
        <v>2095</v>
      </c>
      <c r="C5985" s="315" t="s">
        <v>2098</v>
      </c>
      <c r="D5985" s="316">
        <v>9.6</v>
      </c>
      <c r="E5985" s="317">
        <v>8171</v>
      </c>
      <c r="F5985" s="317">
        <v>3946.59</v>
      </c>
      <c r="G5985" s="318">
        <v>40761</v>
      </c>
      <c r="H5985" s="318">
        <v>40885</v>
      </c>
      <c r="I5985" s="318">
        <v>50040</v>
      </c>
      <c r="J5985" s="315"/>
      <c r="K5985" s="315">
        <v>4133</v>
      </c>
      <c r="L5985" s="315" t="s">
        <v>2418</v>
      </c>
      <c r="M5985" s="315" t="s">
        <v>1484</v>
      </c>
      <c r="N5985" s="315" t="s">
        <v>755</v>
      </c>
      <c r="O5985" s="315"/>
      <c r="P5985" s="315"/>
      <c r="Q5985" s="315"/>
    </row>
    <row r="5986" spans="1:17">
      <c r="A5986" s="315" t="s">
        <v>755</v>
      </c>
      <c r="B5986" s="315" t="s">
        <v>2095</v>
      </c>
      <c r="C5986" s="315" t="s">
        <v>2096</v>
      </c>
      <c r="D5986" s="316">
        <v>9.6</v>
      </c>
      <c r="E5986" s="317">
        <v>8933</v>
      </c>
      <c r="F5986" s="317">
        <v>4359.3</v>
      </c>
      <c r="G5986" s="318">
        <v>40758</v>
      </c>
      <c r="H5986" s="318">
        <v>41166</v>
      </c>
      <c r="I5986" s="318">
        <v>50405</v>
      </c>
      <c r="J5986" s="315"/>
      <c r="K5986" s="315">
        <v>7013</v>
      </c>
      <c r="L5986" s="315" t="s">
        <v>2069</v>
      </c>
      <c r="M5986" s="315" t="s">
        <v>966</v>
      </c>
      <c r="N5986" s="315" t="s">
        <v>755</v>
      </c>
      <c r="O5986" s="315"/>
      <c r="P5986" s="315"/>
      <c r="Q5986" s="315"/>
    </row>
    <row r="5987" spans="1:17">
      <c r="A5987" s="315" t="s">
        <v>755</v>
      </c>
      <c r="B5987" s="315" t="s">
        <v>2095</v>
      </c>
      <c r="C5987" s="315" t="s">
        <v>2096</v>
      </c>
      <c r="D5987" s="316">
        <v>9.6</v>
      </c>
      <c r="E5987" s="317">
        <v>8407</v>
      </c>
      <c r="F5987" s="317">
        <v>4102.6100000000006</v>
      </c>
      <c r="G5987" s="318">
        <v>40758</v>
      </c>
      <c r="H5987" s="318">
        <v>41166</v>
      </c>
      <c r="I5987" s="318">
        <v>50405</v>
      </c>
      <c r="J5987" s="315"/>
      <c r="K5987" s="315">
        <v>7013</v>
      </c>
      <c r="L5987" s="315" t="s">
        <v>2069</v>
      </c>
      <c r="M5987" s="315" t="s">
        <v>966</v>
      </c>
      <c r="N5987" s="315" t="s">
        <v>755</v>
      </c>
      <c r="O5987" s="315"/>
      <c r="P5987" s="315"/>
      <c r="Q5987" s="315"/>
    </row>
    <row r="5988" spans="1:17">
      <c r="A5988" s="315" t="s">
        <v>755</v>
      </c>
      <c r="B5988" s="315" t="s">
        <v>2095</v>
      </c>
      <c r="C5988" s="315" t="s">
        <v>2096</v>
      </c>
      <c r="D5988" s="316">
        <v>9.6</v>
      </c>
      <c r="E5988" s="317">
        <v>10147</v>
      </c>
      <c r="F5988" s="317">
        <v>6007.0300000000007</v>
      </c>
      <c r="G5988" s="318">
        <v>40777</v>
      </c>
      <c r="H5988" s="318">
        <v>40893</v>
      </c>
      <c r="I5988" s="318">
        <v>50040</v>
      </c>
      <c r="J5988" s="315"/>
      <c r="K5988" s="315">
        <v>4539</v>
      </c>
      <c r="L5988" s="315" t="s">
        <v>2663</v>
      </c>
      <c r="M5988" s="315" t="s">
        <v>764</v>
      </c>
      <c r="N5988" s="315" t="s">
        <v>755</v>
      </c>
      <c r="O5988" s="315"/>
      <c r="P5988" s="315"/>
      <c r="Q5988" s="315"/>
    </row>
    <row r="5989" spans="1:17">
      <c r="A5989" s="315" t="s">
        <v>755</v>
      </c>
      <c r="B5989" s="315" t="s">
        <v>2095</v>
      </c>
      <c r="C5989" s="315" t="s">
        <v>2098</v>
      </c>
      <c r="D5989" s="316">
        <v>9.6</v>
      </c>
      <c r="E5989" s="317">
        <v>5641</v>
      </c>
      <c r="F5989" s="317">
        <v>2724.61</v>
      </c>
      <c r="G5989" s="318">
        <v>40778</v>
      </c>
      <c r="H5989" s="318">
        <v>40900</v>
      </c>
      <c r="I5989" s="318">
        <v>50040</v>
      </c>
      <c r="J5989" s="315"/>
      <c r="K5989" s="315">
        <v>5107</v>
      </c>
      <c r="L5989" s="315" t="s">
        <v>4051</v>
      </c>
      <c r="M5989" s="315" t="s">
        <v>776</v>
      </c>
      <c r="N5989" s="315" t="s">
        <v>755</v>
      </c>
      <c r="O5989" s="315"/>
      <c r="P5989" s="315"/>
      <c r="Q5989" s="315"/>
    </row>
    <row r="5990" spans="1:17">
      <c r="A5990" s="315" t="s">
        <v>755</v>
      </c>
      <c r="B5990" s="315" t="s">
        <v>2095</v>
      </c>
      <c r="C5990" s="315" t="s">
        <v>2098</v>
      </c>
      <c r="D5990" s="316">
        <v>9.6</v>
      </c>
      <c r="E5990" s="317">
        <v>9215.9499999999989</v>
      </c>
      <c r="F5990" s="317">
        <v>4451.29</v>
      </c>
      <c r="G5990" s="318">
        <v>40795</v>
      </c>
      <c r="H5990" s="318">
        <v>40884</v>
      </c>
      <c r="I5990" s="318">
        <v>50040</v>
      </c>
      <c r="J5990" s="315"/>
      <c r="K5990" s="315">
        <v>4203</v>
      </c>
      <c r="L5990" s="315" t="s">
        <v>3509</v>
      </c>
      <c r="M5990" s="315" t="s">
        <v>1484</v>
      </c>
      <c r="N5990" s="315" t="s">
        <v>755</v>
      </c>
      <c r="O5990" s="315"/>
      <c r="P5990" s="315"/>
      <c r="Q5990" s="315"/>
    </row>
    <row r="5991" spans="1:17">
      <c r="A5991" s="315" t="s">
        <v>755</v>
      </c>
      <c r="B5991" s="315" t="s">
        <v>2095</v>
      </c>
      <c r="C5991" s="315" t="s">
        <v>2098</v>
      </c>
      <c r="D5991" s="316">
        <v>9.6</v>
      </c>
      <c r="E5991" s="317">
        <v>10103</v>
      </c>
      <c r="F5991" s="317">
        <v>4485.7299999999996</v>
      </c>
      <c r="G5991" s="318">
        <v>40793</v>
      </c>
      <c r="H5991" s="318">
        <v>40963</v>
      </c>
      <c r="I5991" s="318">
        <v>50405</v>
      </c>
      <c r="J5991" s="315"/>
      <c r="K5991" s="315">
        <v>4912</v>
      </c>
      <c r="L5991" s="315" t="s">
        <v>2777</v>
      </c>
      <c r="M5991" s="315" t="s">
        <v>764</v>
      </c>
      <c r="N5991" s="315" t="s">
        <v>755</v>
      </c>
      <c r="O5991" s="315"/>
      <c r="P5991" s="315"/>
      <c r="Q5991" s="315"/>
    </row>
    <row r="5992" spans="1:17">
      <c r="A5992" s="315" t="s">
        <v>755</v>
      </c>
      <c r="B5992" s="315" t="s">
        <v>2095</v>
      </c>
      <c r="C5992" s="315" t="s">
        <v>2098</v>
      </c>
      <c r="D5992" s="316">
        <v>9.6</v>
      </c>
      <c r="E5992" s="317">
        <v>4153</v>
      </c>
      <c r="F5992" s="317">
        <v>2005.9</v>
      </c>
      <c r="G5992" s="318">
        <v>40809</v>
      </c>
      <c r="H5992" s="318">
        <v>40898</v>
      </c>
      <c r="I5992" s="318">
        <v>50040</v>
      </c>
      <c r="J5992" s="315"/>
      <c r="K5992" s="315">
        <v>9413</v>
      </c>
      <c r="L5992" s="315" t="s">
        <v>3524</v>
      </c>
      <c r="M5992" s="315" t="s">
        <v>1024</v>
      </c>
      <c r="N5992" s="315" t="s">
        <v>755</v>
      </c>
      <c r="O5992" s="315"/>
      <c r="P5992" s="315"/>
      <c r="Q5992" s="315"/>
    </row>
    <row r="5993" spans="1:17">
      <c r="A5993" s="315" t="s">
        <v>755</v>
      </c>
      <c r="B5993" s="315" t="s">
        <v>2095</v>
      </c>
      <c r="C5993" s="315" t="s">
        <v>2096</v>
      </c>
      <c r="D5993" s="316">
        <v>9.6</v>
      </c>
      <c r="E5993" s="317">
        <v>3702.07</v>
      </c>
      <c r="F5993" s="317">
        <v>2191.63</v>
      </c>
      <c r="G5993" s="318">
        <v>40823</v>
      </c>
      <c r="H5993" s="318">
        <v>40886</v>
      </c>
      <c r="I5993" s="318">
        <v>50040</v>
      </c>
      <c r="J5993" s="315"/>
      <c r="K5993" s="315">
        <v>4059</v>
      </c>
      <c r="L5993" s="315" t="s">
        <v>2059</v>
      </c>
      <c r="M5993" s="315" t="s">
        <v>2060</v>
      </c>
      <c r="N5993" s="315" t="s">
        <v>755</v>
      </c>
      <c r="O5993" s="315"/>
      <c r="P5993" s="315"/>
      <c r="Q5993" s="315"/>
    </row>
    <row r="5994" spans="1:17">
      <c r="A5994" s="315" t="s">
        <v>755</v>
      </c>
      <c r="B5994" s="315" t="s">
        <v>2095</v>
      </c>
      <c r="C5994" s="315" t="s">
        <v>2098</v>
      </c>
      <c r="D5994" s="316">
        <v>9.6</v>
      </c>
      <c r="E5994" s="317">
        <v>5086.08</v>
      </c>
      <c r="F5994" s="317">
        <v>2456.5700000000002</v>
      </c>
      <c r="G5994" s="318">
        <v>40821</v>
      </c>
      <c r="H5994" s="318">
        <v>40898</v>
      </c>
      <c r="I5994" s="318">
        <v>50040</v>
      </c>
      <c r="J5994" s="315"/>
      <c r="K5994" s="315">
        <v>4146</v>
      </c>
      <c r="L5994" s="315" t="s">
        <v>3321</v>
      </c>
      <c r="M5994" s="315" t="s">
        <v>1296</v>
      </c>
      <c r="N5994" s="315" t="s">
        <v>755</v>
      </c>
      <c r="O5994" s="315"/>
      <c r="P5994" s="315"/>
      <c r="Q5994" s="315"/>
    </row>
    <row r="5995" spans="1:17">
      <c r="A5995" s="315" t="s">
        <v>755</v>
      </c>
      <c r="B5995" s="315" t="s">
        <v>2095</v>
      </c>
      <c r="C5995" s="315" t="s">
        <v>2098</v>
      </c>
      <c r="D5995" s="316">
        <v>9.6</v>
      </c>
      <c r="E5995" s="317">
        <v>8263</v>
      </c>
      <c r="F5995" s="317">
        <v>247.89</v>
      </c>
      <c r="G5995" s="318">
        <v>40834</v>
      </c>
      <c r="H5995" s="318">
        <v>40875</v>
      </c>
      <c r="I5995" s="318">
        <v>50040</v>
      </c>
      <c r="J5995" s="315"/>
      <c r="K5995" s="315">
        <v>3415</v>
      </c>
      <c r="L5995" s="315" t="s">
        <v>2724</v>
      </c>
      <c r="M5995" s="315" t="s">
        <v>764</v>
      </c>
      <c r="N5995" s="315" t="s">
        <v>755</v>
      </c>
      <c r="O5995" s="315"/>
      <c r="P5995" s="315"/>
      <c r="Q5995" s="315"/>
    </row>
    <row r="5996" spans="1:17">
      <c r="A5996" s="315" t="s">
        <v>755</v>
      </c>
      <c r="B5996" s="315" t="s">
        <v>2095</v>
      </c>
      <c r="C5996" s="315" t="s">
        <v>2096</v>
      </c>
      <c r="D5996" s="316">
        <v>9.6</v>
      </c>
      <c r="E5996" s="317">
        <v>3461</v>
      </c>
      <c r="F5996" s="317">
        <v>2048.91</v>
      </c>
      <c r="G5996" s="318">
        <v>40830</v>
      </c>
      <c r="H5996" s="318">
        <v>40830</v>
      </c>
      <c r="I5996" s="318">
        <v>50040</v>
      </c>
      <c r="J5996" s="315"/>
      <c r="K5996" s="315">
        <v>8544</v>
      </c>
      <c r="L5996" s="315" t="s">
        <v>4052</v>
      </c>
      <c r="M5996" s="315" t="s">
        <v>784</v>
      </c>
      <c r="N5996" s="315" t="s">
        <v>755</v>
      </c>
      <c r="O5996" s="315"/>
      <c r="P5996" s="315"/>
      <c r="Q5996" s="315"/>
    </row>
    <row r="5997" spans="1:17">
      <c r="A5997" s="315" t="s">
        <v>755</v>
      </c>
      <c r="B5997" s="315" t="s">
        <v>2095</v>
      </c>
      <c r="C5997" s="315" t="s">
        <v>2098</v>
      </c>
      <c r="D5997" s="316">
        <v>9.6</v>
      </c>
      <c r="E5997" s="317">
        <v>6266.24</v>
      </c>
      <c r="F5997" s="317">
        <v>3026.6000000000004</v>
      </c>
      <c r="G5997" s="318">
        <v>40841</v>
      </c>
      <c r="H5997" s="318">
        <v>40886</v>
      </c>
      <c r="I5997" s="318">
        <v>50040</v>
      </c>
      <c r="J5997" s="315"/>
      <c r="K5997" s="315">
        <v>9450</v>
      </c>
      <c r="L5997" s="315" t="s">
        <v>2741</v>
      </c>
      <c r="M5997" s="315" t="s">
        <v>770</v>
      </c>
      <c r="N5997" s="315" t="s">
        <v>755</v>
      </c>
      <c r="O5997" s="315"/>
      <c r="P5997" s="315"/>
      <c r="Q5997" s="315"/>
    </row>
    <row r="5998" spans="1:17">
      <c r="A5998" s="315" t="s">
        <v>750</v>
      </c>
      <c r="B5998" s="315" t="s">
        <v>2095</v>
      </c>
      <c r="C5998" s="315" t="s">
        <v>2098</v>
      </c>
      <c r="D5998" s="316">
        <v>9.6</v>
      </c>
      <c r="E5998" s="317">
        <v>4662</v>
      </c>
      <c r="F5998" s="317">
        <v>1722.35</v>
      </c>
      <c r="G5998" s="318">
        <v>40850</v>
      </c>
      <c r="H5998" s="318">
        <v>41148</v>
      </c>
      <c r="I5998" s="318">
        <v>50405</v>
      </c>
      <c r="J5998" s="315"/>
      <c r="K5998" s="315">
        <v>9445</v>
      </c>
      <c r="L5998" s="315" t="s">
        <v>2536</v>
      </c>
      <c r="M5998" s="315" t="s">
        <v>770</v>
      </c>
      <c r="N5998" s="315" t="s">
        <v>750</v>
      </c>
      <c r="O5998" s="315"/>
      <c r="P5998" s="315"/>
      <c r="Q5998" s="315"/>
    </row>
    <row r="5999" spans="1:17">
      <c r="A5999" s="315" t="s">
        <v>755</v>
      </c>
      <c r="B5999" s="315" t="s">
        <v>2095</v>
      </c>
      <c r="C5999" s="315" t="s">
        <v>2098</v>
      </c>
      <c r="D5999" s="316">
        <v>9.6199999999999992</v>
      </c>
      <c r="E5999" s="317">
        <v>8714</v>
      </c>
      <c r="F5999" s="317">
        <v>4208.8600000000006</v>
      </c>
      <c r="G5999" s="318">
        <v>40720</v>
      </c>
      <c r="H5999" s="318">
        <v>40791</v>
      </c>
      <c r="I5999" s="318">
        <v>50040</v>
      </c>
      <c r="J5999" s="315"/>
      <c r="K5999" s="315">
        <v>3784</v>
      </c>
      <c r="L5999" s="315" t="s">
        <v>4053</v>
      </c>
      <c r="M5999" s="315" t="s">
        <v>764</v>
      </c>
      <c r="N5999" s="315" t="s">
        <v>755</v>
      </c>
      <c r="O5999" s="315"/>
      <c r="P5999" s="315"/>
      <c r="Q5999" s="315"/>
    </row>
    <row r="6000" spans="1:17">
      <c r="A6000" s="315" t="s">
        <v>755</v>
      </c>
      <c r="B6000" s="315" t="s">
        <v>2095</v>
      </c>
      <c r="C6000" s="315" t="s">
        <v>2098</v>
      </c>
      <c r="D6000" s="316">
        <v>9.6300000000000008</v>
      </c>
      <c r="E6000" s="317">
        <v>6080</v>
      </c>
      <c r="F6000" s="317">
        <v>2609.1899999999996</v>
      </c>
      <c r="G6000" s="318">
        <v>39570</v>
      </c>
      <c r="H6000" s="318">
        <v>40753</v>
      </c>
      <c r="I6000" s="318">
        <v>50040</v>
      </c>
      <c r="J6000" s="315"/>
      <c r="K6000" s="315">
        <v>4425</v>
      </c>
      <c r="L6000" s="315" t="s">
        <v>3477</v>
      </c>
      <c r="M6000" s="315" t="s">
        <v>1484</v>
      </c>
      <c r="N6000" s="315" t="s">
        <v>755</v>
      </c>
      <c r="O6000" s="315"/>
      <c r="P6000" s="315"/>
      <c r="Q6000" s="315"/>
    </row>
    <row r="6001" spans="1:17">
      <c r="A6001" s="315" t="s">
        <v>755</v>
      </c>
      <c r="B6001" s="315" t="s">
        <v>2095</v>
      </c>
      <c r="C6001" s="315" t="s">
        <v>2098</v>
      </c>
      <c r="D6001" s="316">
        <v>9.6300000000000008</v>
      </c>
      <c r="E6001" s="317">
        <v>10710</v>
      </c>
      <c r="F6001" s="317">
        <v>3555.72</v>
      </c>
      <c r="G6001" s="318">
        <v>40710</v>
      </c>
      <c r="H6001" s="318">
        <v>41587</v>
      </c>
      <c r="I6001" s="318">
        <v>50770</v>
      </c>
      <c r="J6001" s="315"/>
      <c r="K6001" s="315">
        <v>3942</v>
      </c>
      <c r="L6001" s="315" t="s">
        <v>3297</v>
      </c>
      <c r="M6001" s="315" t="s">
        <v>754</v>
      </c>
      <c r="N6001" s="315" t="s">
        <v>755</v>
      </c>
      <c r="O6001" s="315"/>
      <c r="P6001" s="315"/>
      <c r="Q6001" s="315"/>
    </row>
    <row r="6002" spans="1:17">
      <c r="A6002" s="315" t="s">
        <v>755</v>
      </c>
      <c r="B6002" s="315" t="s">
        <v>2095</v>
      </c>
      <c r="C6002" s="315" t="s">
        <v>2098</v>
      </c>
      <c r="D6002" s="316">
        <v>9.6300000000000008</v>
      </c>
      <c r="E6002" s="317">
        <v>10256</v>
      </c>
      <c r="F6002" s="317">
        <v>4953.6499999999996</v>
      </c>
      <c r="G6002" s="318">
        <v>40756</v>
      </c>
      <c r="H6002" s="318">
        <v>40753</v>
      </c>
      <c r="I6002" s="318">
        <v>50040</v>
      </c>
      <c r="J6002" s="315"/>
      <c r="K6002" s="315">
        <v>6373</v>
      </c>
      <c r="L6002" s="315" t="s">
        <v>3871</v>
      </c>
      <c r="M6002" s="315" t="s">
        <v>1290</v>
      </c>
      <c r="N6002" s="315" t="s">
        <v>755</v>
      </c>
      <c r="O6002" s="315"/>
      <c r="P6002" s="315"/>
      <c r="Q6002" s="315"/>
    </row>
    <row r="6003" spans="1:17">
      <c r="A6003" s="315" t="s">
        <v>755</v>
      </c>
      <c r="B6003" s="315" t="s">
        <v>2095</v>
      </c>
      <c r="C6003" s="315" t="s">
        <v>2098</v>
      </c>
      <c r="D6003" s="316">
        <v>9.64</v>
      </c>
      <c r="E6003" s="317">
        <v>7790</v>
      </c>
      <c r="F6003" s="317">
        <v>3754.7799999999997</v>
      </c>
      <c r="G6003" s="318">
        <v>39705</v>
      </c>
      <c r="H6003" s="318">
        <v>39318</v>
      </c>
      <c r="I6003" s="318">
        <v>48579</v>
      </c>
      <c r="J6003" s="315"/>
      <c r="K6003" s="315">
        <v>2544</v>
      </c>
      <c r="L6003" s="315" t="s">
        <v>2626</v>
      </c>
      <c r="M6003" s="315" t="s">
        <v>1296</v>
      </c>
      <c r="N6003" s="315" t="s">
        <v>755</v>
      </c>
      <c r="O6003" s="315"/>
      <c r="P6003" s="315"/>
      <c r="Q6003" s="315"/>
    </row>
    <row r="6004" spans="1:17">
      <c r="A6004" s="315" t="s">
        <v>755</v>
      </c>
      <c r="B6004" s="315" t="s">
        <v>2095</v>
      </c>
      <c r="C6004" s="315" t="s">
        <v>2098</v>
      </c>
      <c r="D6004" s="316">
        <v>9.64</v>
      </c>
      <c r="E6004" s="317">
        <v>11653.949999999997</v>
      </c>
      <c r="F6004" s="317">
        <v>5628.85</v>
      </c>
      <c r="G6004" s="318">
        <v>40759</v>
      </c>
      <c r="H6004" s="318">
        <v>40777</v>
      </c>
      <c r="I6004" s="318">
        <v>50040</v>
      </c>
      <c r="J6004" s="315"/>
      <c r="K6004" s="315">
        <v>9476</v>
      </c>
      <c r="L6004" s="315" t="s">
        <v>2945</v>
      </c>
      <c r="M6004" s="315" t="s">
        <v>770</v>
      </c>
      <c r="N6004" s="315" t="s">
        <v>755</v>
      </c>
      <c r="O6004" s="315"/>
      <c r="P6004" s="315"/>
      <c r="Q6004" s="315"/>
    </row>
    <row r="6005" spans="1:17">
      <c r="A6005" s="315" t="s">
        <v>755</v>
      </c>
      <c r="B6005" s="315" t="s">
        <v>2095</v>
      </c>
      <c r="C6005" s="315" t="s">
        <v>2098</v>
      </c>
      <c r="D6005" s="316">
        <v>9.64</v>
      </c>
      <c r="E6005" s="317">
        <v>8940.74</v>
      </c>
      <c r="F6005" s="317">
        <v>4318.38</v>
      </c>
      <c r="G6005" s="318">
        <v>40780</v>
      </c>
      <c r="H6005" s="318">
        <v>40772</v>
      </c>
      <c r="I6005" s="318">
        <v>50040</v>
      </c>
      <c r="J6005" s="315"/>
      <c r="K6005" s="315">
        <v>4126</v>
      </c>
      <c r="L6005" s="315" t="s">
        <v>4054</v>
      </c>
      <c r="M6005" s="315" t="s">
        <v>2060</v>
      </c>
      <c r="N6005" s="315" t="s">
        <v>755</v>
      </c>
      <c r="O6005" s="315"/>
      <c r="P6005" s="315"/>
      <c r="Q6005" s="315"/>
    </row>
    <row r="6006" spans="1:17">
      <c r="A6006" s="315" t="s">
        <v>755</v>
      </c>
      <c r="B6006" s="315" t="s">
        <v>2095</v>
      </c>
      <c r="C6006" s="315" t="s">
        <v>2098</v>
      </c>
      <c r="D6006" s="316">
        <v>9.66</v>
      </c>
      <c r="E6006" s="317">
        <v>5437</v>
      </c>
      <c r="F6006" s="317">
        <v>2626.0699999999997</v>
      </c>
      <c r="G6006" s="318">
        <v>40514</v>
      </c>
      <c r="H6006" s="318">
        <v>40599</v>
      </c>
      <c r="I6006" s="318">
        <v>50040</v>
      </c>
      <c r="J6006" s="315"/>
      <c r="K6006" s="315">
        <v>4628</v>
      </c>
      <c r="L6006" s="315" t="s">
        <v>3331</v>
      </c>
      <c r="M6006" s="315" t="s">
        <v>1296</v>
      </c>
      <c r="N6006" s="315" t="s">
        <v>755</v>
      </c>
      <c r="O6006" s="315"/>
      <c r="P6006" s="315"/>
      <c r="Q6006" s="315"/>
    </row>
    <row r="6007" spans="1:17">
      <c r="A6007" s="315" t="s">
        <v>755</v>
      </c>
      <c r="B6007" s="315" t="s">
        <v>2095</v>
      </c>
      <c r="C6007" s="315" t="s">
        <v>2096</v>
      </c>
      <c r="D6007" s="316">
        <v>9.66</v>
      </c>
      <c r="E6007" s="317">
        <v>7915</v>
      </c>
      <c r="F6007" s="317">
        <v>2168.71</v>
      </c>
      <c r="G6007" s="318">
        <v>40714</v>
      </c>
      <c r="H6007" s="318">
        <v>42242</v>
      </c>
      <c r="I6007" s="318">
        <v>49674</v>
      </c>
      <c r="J6007" s="315"/>
      <c r="K6007" s="315">
        <v>3852</v>
      </c>
      <c r="L6007" s="315" t="s">
        <v>2636</v>
      </c>
      <c r="M6007" s="315" t="s">
        <v>764</v>
      </c>
      <c r="N6007" s="315" t="s">
        <v>755</v>
      </c>
      <c r="O6007" s="315"/>
      <c r="P6007" s="315"/>
      <c r="Q6007" s="315"/>
    </row>
    <row r="6008" spans="1:17">
      <c r="A6008" s="315" t="s">
        <v>755</v>
      </c>
      <c r="B6008" s="315" t="s">
        <v>2095</v>
      </c>
      <c r="C6008" s="315" t="s">
        <v>2098</v>
      </c>
      <c r="D6008" s="316">
        <v>9.66</v>
      </c>
      <c r="E6008" s="317">
        <v>12627.77</v>
      </c>
      <c r="F6008" s="317">
        <v>6099.2099999999991</v>
      </c>
      <c r="G6008" s="318">
        <v>40774</v>
      </c>
      <c r="H6008" s="318">
        <v>40792</v>
      </c>
      <c r="I6008" s="318">
        <v>50040</v>
      </c>
      <c r="J6008" s="315"/>
      <c r="K6008" s="315">
        <v>9450</v>
      </c>
      <c r="L6008" s="315" t="s">
        <v>1087</v>
      </c>
      <c r="M6008" s="315" t="s">
        <v>770</v>
      </c>
      <c r="N6008" s="315" t="s">
        <v>755</v>
      </c>
      <c r="O6008" s="315"/>
      <c r="P6008" s="315"/>
      <c r="Q6008" s="315"/>
    </row>
    <row r="6009" spans="1:17">
      <c r="A6009" s="315" t="s">
        <v>750</v>
      </c>
      <c r="B6009" s="315" t="s">
        <v>2095</v>
      </c>
      <c r="C6009" s="315" t="s">
        <v>2098</v>
      </c>
      <c r="D6009" s="316">
        <v>9.66</v>
      </c>
      <c r="E6009" s="317">
        <v>4852.9400000000005</v>
      </c>
      <c r="F6009" s="317">
        <v>2343.9599999999996</v>
      </c>
      <c r="G6009" s="318">
        <v>40801</v>
      </c>
      <c r="H6009" s="318">
        <v>40884</v>
      </c>
      <c r="I6009" s="318">
        <v>50040</v>
      </c>
      <c r="J6009" s="315"/>
      <c r="K6009" s="315">
        <v>9205</v>
      </c>
      <c r="L6009" s="315" t="s">
        <v>2698</v>
      </c>
      <c r="M6009" s="315" t="s">
        <v>770</v>
      </c>
      <c r="N6009" s="315" t="s">
        <v>750</v>
      </c>
      <c r="O6009" s="315"/>
      <c r="P6009" s="315"/>
      <c r="Q6009" s="315"/>
    </row>
    <row r="6010" spans="1:17">
      <c r="A6010" s="315" t="s">
        <v>750</v>
      </c>
      <c r="B6010" s="315" t="s">
        <v>2095</v>
      </c>
      <c r="C6010" s="315" t="s">
        <v>2098</v>
      </c>
      <c r="D6010" s="316">
        <v>9.66</v>
      </c>
      <c r="E6010" s="317">
        <v>3818</v>
      </c>
      <c r="F6010" s="317">
        <v>1844.1</v>
      </c>
      <c r="G6010" s="318">
        <v>40815</v>
      </c>
      <c r="H6010" s="318">
        <v>40837</v>
      </c>
      <c r="I6010" s="318">
        <v>50040</v>
      </c>
      <c r="J6010" s="315"/>
      <c r="K6010" s="315">
        <v>9413</v>
      </c>
      <c r="L6010" s="315" t="s">
        <v>3524</v>
      </c>
      <c r="M6010" s="315" t="s">
        <v>1024</v>
      </c>
      <c r="N6010" s="315" t="s">
        <v>750</v>
      </c>
      <c r="O6010" s="315"/>
      <c r="P6010" s="315"/>
      <c r="Q6010" s="315"/>
    </row>
    <row r="6011" spans="1:17">
      <c r="A6011" s="315" t="s">
        <v>755</v>
      </c>
      <c r="B6011" s="315" t="s">
        <v>2095</v>
      </c>
      <c r="C6011" s="315" t="s">
        <v>2098</v>
      </c>
      <c r="D6011" s="316">
        <v>9.66</v>
      </c>
      <c r="E6011" s="317">
        <v>5046</v>
      </c>
      <c r="F6011" s="317">
        <v>2437.2200000000003</v>
      </c>
      <c r="G6011" s="318">
        <v>40850</v>
      </c>
      <c r="H6011" s="318">
        <v>40898</v>
      </c>
      <c r="I6011" s="318">
        <v>50040</v>
      </c>
      <c r="J6011" s="315"/>
      <c r="K6011" s="315">
        <v>4314</v>
      </c>
      <c r="L6011" s="315" t="s">
        <v>2705</v>
      </c>
      <c r="M6011" s="315" t="s">
        <v>776</v>
      </c>
      <c r="N6011" s="315" t="s">
        <v>755</v>
      </c>
      <c r="O6011" s="315"/>
      <c r="P6011" s="315"/>
      <c r="Q6011" s="315"/>
    </row>
    <row r="6012" spans="1:17">
      <c r="A6012" s="315" t="s">
        <v>755</v>
      </c>
      <c r="B6012" s="315" t="s">
        <v>2095</v>
      </c>
      <c r="C6012" s="315" t="s">
        <v>2098</v>
      </c>
      <c r="D6012" s="316">
        <v>9.68</v>
      </c>
      <c r="E6012" s="317">
        <v>10253</v>
      </c>
      <c r="F6012" s="317">
        <v>6305.63</v>
      </c>
      <c r="G6012" s="318">
        <v>40436</v>
      </c>
      <c r="H6012" s="318">
        <v>40478</v>
      </c>
      <c r="I6012" s="318">
        <v>49674</v>
      </c>
      <c r="J6012" s="315"/>
      <c r="K6012" s="315">
        <v>9243</v>
      </c>
      <c r="L6012" s="315" t="s">
        <v>3543</v>
      </c>
      <c r="M6012" s="315" t="s">
        <v>770</v>
      </c>
      <c r="N6012" s="315" t="s">
        <v>755</v>
      </c>
      <c r="O6012" s="315"/>
      <c r="P6012" s="315"/>
      <c r="Q6012" s="315"/>
    </row>
    <row r="6013" spans="1:17">
      <c r="A6013" s="315" t="s">
        <v>755</v>
      </c>
      <c r="B6013" s="315" t="s">
        <v>2095</v>
      </c>
      <c r="C6013" s="315" t="s">
        <v>2098</v>
      </c>
      <c r="D6013" s="316">
        <v>9.68</v>
      </c>
      <c r="E6013" s="317">
        <v>8323</v>
      </c>
      <c r="F6013" s="317">
        <v>5118.66</v>
      </c>
      <c r="G6013" s="318">
        <v>40436</v>
      </c>
      <c r="H6013" s="318">
        <v>40473</v>
      </c>
      <c r="I6013" s="318">
        <v>49674</v>
      </c>
      <c r="J6013" s="315"/>
      <c r="K6013" s="315">
        <v>3052</v>
      </c>
      <c r="L6013" s="315" t="s">
        <v>2216</v>
      </c>
      <c r="M6013" s="315" t="s">
        <v>764</v>
      </c>
      <c r="N6013" s="315" t="s">
        <v>755</v>
      </c>
      <c r="O6013" s="315"/>
      <c r="P6013" s="315"/>
      <c r="Q6013" s="315"/>
    </row>
    <row r="6014" spans="1:17">
      <c r="A6014" s="315" t="s">
        <v>755</v>
      </c>
      <c r="B6014" s="315" t="s">
        <v>2095</v>
      </c>
      <c r="C6014" s="315" t="s">
        <v>2098</v>
      </c>
      <c r="D6014" s="316">
        <v>9.68</v>
      </c>
      <c r="E6014" s="317">
        <v>8203</v>
      </c>
      <c r="F6014" s="317">
        <v>5044.8500000000004</v>
      </c>
      <c r="G6014" s="318">
        <v>40465</v>
      </c>
      <c r="H6014" s="318">
        <v>40373</v>
      </c>
      <c r="I6014" s="318">
        <v>49674</v>
      </c>
      <c r="J6014" s="315"/>
      <c r="K6014" s="315">
        <v>3507</v>
      </c>
      <c r="L6014" s="315" t="s">
        <v>3690</v>
      </c>
      <c r="M6014" s="315" t="s">
        <v>764</v>
      </c>
      <c r="N6014" s="315" t="s">
        <v>755</v>
      </c>
      <c r="O6014" s="315"/>
      <c r="P6014" s="315"/>
      <c r="Q6014" s="315"/>
    </row>
    <row r="6015" spans="1:17">
      <c r="A6015" s="315" t="s">
        <v>755</v>
      </c>
      <c r="B6015" s="315" t="s">
        <v>2095</v>
      </c>
      <c r="C6015" s="315" t="s">
        <v>2098</v>
      </c>
      <c r="D6015" s="316">
        <v>9.69</v>
      </c>
      <c r="E6015" s="317">
        <v>9577</v>
      </c>
      <c r="F6015" s="317">
        <v>4625.68</v>
      </c>
      <c r="G6015" s="318">
        <v>40644</v>
      </c>
      <c r="H6015" s="318">
        <v>40725</v>
      </c>
      <c r="I6015" s="318">
        <v>50040</v>
      </c>
      <c r="J6015" s="315"/>
      <c r="K6015" s="315">
        <v>4950</v>
      </c>
      <c r="L6015" s="315" t="s">
        <v>2266</v>
      </c>
      <c r="M6015" s="315" t="s">
        <v>764</v>
      </c>
      <c r="N6015" s="315" t="s">
        <v>755</v>
      </c>
      <c r="O6015" s="315"/>
      <c r="P6015" s="315"/>
      <c r="Q6015" s="315"/>
    </row>
    <row r="6016" spans="1:17">
      <c r="A6016" s="315" t="s">
        <v>755</v>
      </c>
      <c r="B6016" s="315" t="s">
        <v>2095</v>
      </c>
      <c r="C6016" s="315" t="s">
        <v>2098</v>
      </c>
      <c r="D6016" s="316">
        <v>9.69</v>
      </c>
      <c r="E6016" s="317">
        <v>7646.75</v>
      </c>
      <c r="F6016" s="317">
        <v>3693.3800000000006</v>
      </c>
      <c r="G6016" s="318">
        <v>40725</v>
      </c>
      <c r="H6016" s="318">
        <v>40758</v>
      </c>
      <c r="I6016" s="318">
        <v>50040</v>
      </c>
      <c r="J6016" s="315"/>
      <c r="K6016" s="315">
        <v>4144</v>
      </c>
      <c r="L6016" s="315" t="s">
        <v>2133</v>
      </c>
      <c r="M6016" s="315" t="s">
        <v>1484</v>
      </c>
      <c r="N6016" s="315" t="s">
        <v>755</v>
      </c>
      <c r="O6016" s="315"/>
      <c r="P6016" s="315"/>
      <c r="Q6016" s="315"/>
    </row>
    <row r="6017" spans="1:17">
      <c r="A6017" s="315" t="s">
        <v>755</v>
      </c>
      <c r="B6017" s="315" t="s">
        <v>2095</v>
      </c>
      <c r="C6017" s="315" t="s">
        <v>2098</v>
      </c>
      <c r="D6017" s="316">
        <v>9.69</v>
      </c>
      <c r="E6017" s="317">
        <v>10102</v>
      </c>
      <c r="F6017" s="317">
        <v>4879.2599999999993</v>
      </c>
      <c r="G6017" s="318">
        <v>40728</v>
      </c>
      <c r="H6017" s="318">
        <v>40738</v>
      </c>
      <c r="I6017" s="318">
        <v>50040</v>
      </c>
      <c r="J6017" s="315"/>
      <c r="K6017" s="315">
        <v>9445</v>
      </c>
      <c r="L6017" s="315" t="s">
        <v>2536</v>
      </c>
      <c r="M6017" s="315" t="s">
        <v>770</v>
      </c>
      <c r="N6017" s="315" t="s">
        <v>755</v>
      </c>
      <c r="O6017" s="315"/>
      <c r="P6017" s="315"/>
      <c r="Q6017" s="315"/>
    </row>
    <row r="6018" spans="1:17">
      <c r="A6018" s="315" t="s">
        <v>755</v>
      </c>
      <c r="B6018" s="315" t="s">
        <v>2095</v>
      </c>
      <c r="C6018" s="315" t="s">
        <v>2098</v>
      </c>
      <c r="D6018" s="316">
        <v>9.6999999999999993</v>
      </c>
      <c r="E6018" s="317">
        <v>10032</v>
      </c>
      <c r="F6018" s="317">
        <v>6169.7</v>
      </c>
      <c r="G6018" s="318">
        <v>39573</v>
      </c>
      <c r="H6018" s="318">
        <v>40354</v>
      </c>
      <c r="I6018" s="318">
        <v>49674</v>
      </c>
      <c r="J6018" s="315"/>
      <c r="K6018" s="315">
        <v>4922</v>
      </c>
      <c r="L6018" s="315" t="s">
        <v>3240</v>
      </c>
      <c r="M6018" s="315" t="s">
        <v>764</v>
      </c>
      <c r="N6018" s="315" t="s">
        <v>755</v>
      </c>
      <c r="O6018" s="315"/>
      <c r="P6018" s="315"/>
      <c r="Q6018" s="315"/>
    </row>
    <row r="6019" spans="1:17">
      <c r="A6019" s="315" t="s">
        <v>750</v>
      </c>
      <c r="B6019" s="315" t="s">
        <v>2095</v>
      </c>
      <c r="C6019" s="315" t="s">
        <v>2098</v>
      </c>
      <c r="D6019" s="316">
        <v>9.6999999999999993</v>
      </c>
      <c r="E6019" s="317">
        <v>10731.330000000002</v>
      </c>
      <c r="F6019" s="317">
        <v>8048.51</v>
      </c>
      <c r="G6019" s="318">
        <v>39570</v>
      </c>
      <c r="H6019" s="318">
        <v>39758</v>
      </c>
      <c r="I6019" s="318">
        <v>48944</v>
      </c>
      <c r="J6019" s="315"/>
      <c r="K6019" s="315">
        <v>7503</v>
      </c>
      <c r="L6019" s="315" t="s">
        <v>4055</v>
      </c>
      <c r="M6019" s="315" t="s">
        <v>966</v>
      </c>
      <c r="N6019" s="315" t="s">
        <v>750</v>
      </c>
      <c r="O6019" s="315"/>
      <c r="P6019" s="315"/>
      <c r="Q6019" s="315"/>
    </row>
    <row r="6020" spans="1:17">
      <c r="A6020" s="315" t="s">
        <v>750</v>
      </c>
      <c r="B6020" s="315" t="s">
        <v>2095</v>
      </c>
      <c r="C6020" s="315" t="s">
        <v>2098</v>
      </c>
      <c r="D6020" s="316">
        <v>9.6999999999999993</v>
      </c>
      <c r="E6020" s="317">
        <v>11848.83</v>
      </c>
      <c r="F6020" s="317">
        <v>8886.6400000000012</v>
      </c>
      <c r="G6020" s="318">
        <v>39570</v>
      </c>
      <c r="H6020" s="318">
        <v>39758</v>
      </c>
      <c r="I6020" s="318">
        <v>48944</v>
      </c>
      <c r="J6020" s="315"/>
      <c r="K6020" s="315">
        <v>7503</v>
      </c>
      <c r="L6020" s="315" t="s">
        <v>4055</v>
      </c>
      <c r="M6020" s="315" t="s">
        <v>966</v>
      </c>
      <c r="N6020" s="315" t="s">
        <v>750</v>
      </c>
      <c r="O6020" s="315"/>
      <c r="P6020" s="315"/>
      <c r="Q6020" s="315"/>
    </row>
    <row r="6021" spans="1:17">
      <c r="A6021" s="315" t="s">
        <v>755</v>
      </c>
      <c r="B6021" s="315" t="s">
        <v>2095</v>
      </c>
      <c r="C6021" s="315" t="s">
        <v>2098</v>
      </c>
      <c r="D6021" s="316">
        <v>9.6999999999999993</v>
      </c>
      <c r="E6021" s="317">
        <v>8343</v>
      </c>
      <c r="F6021" s="317">
        <v>6257.25</v>
      </c>
      <c r="G6021" s="318">
        <v>39569</v>
      </c>
      <c r="H6021" s="318">
        <v>40163</v>
      </c>
      <c r="I6021" s="318">
        <v>49309</v>
      </c>
      <c r="J6021" s="315"/>
      <c r="K6021" s="315">
        <v>4332</v>
      </c>
      <c r="L6021" s="315" t="s">
        <v>3212</v>
      </c>
      <c r="M6021" s="315" t="s">
        <v>776</v>
      </c>
      <c r="N6021" s="315" t="s">
        <v>755</v>
      </c>
      <c r="O6021" s="315"/>
      <c r="P6021" s="315"/>
      <c r="Q6021" s="315"/>
    </row>
    <row r="6022" spans="1:17">
      <c r="A6022" s="315" t="s">
        <v>755</v>
      </c>
      <c r="B6022" s="315" t="s">
        <v>2095</v>
      </c>
      <c r="C6022" s="315" t="s">
        <v>2098</v>
      </c>
      <c r="D6022" s="316">
        <v>9.6999999999999993</v>
      </c>
      <c r="E6022" s="317">
        <v>10941</v>
      </c>
      <c r="F6022" s="317">
        <v>8205.75</v>
      </c>
      <c r="G6022" s="318">
        <v>39569</v>
      </c>
      <c r="H6022" s="318">
        <v>39034</v>
      </c>
      <c r="I6022" s="318">
        <v>48183</v>
      </c>
      <c r="J6022" s="315"/>
      <c r="K6022" s="315">
        <v>1564</v>
      </c>
      <c r="L6022" s="315" t="s">
        <v>2585</v>
      </c>
      <c r="M6022" s="315" t="s">
        <v>761</v>
      </c>
      <c r="N6022" s="315" t="s">
        <v>755</v>
      </c>
      <c r="O6022" s="315"/>
      <c r="P6022" s="315"/>
      <c r="Q6022" s="315"/>
    </row>
    <row r="6023" spans="1:17">
      <c r="A6023" s="315" t="s">
        <v>750</v>
      </c>
      <c r="B6023" s="315" t="s">
        <v>2095</v>
      </c>
      <c r="C6023" s="315" t="s">
        <v>2098</v>
      </c>
      <c r="D6023" s="316">
        <v>9.6999999999999993</v>
      </c>
      <c r="E6023" s="317">
        <v>8146</v>
      </c>
      <c r="F6023" s="317">
        <v>6109.5</v>
      </c>
      <c r="G6023" s="318">
        <v>39573</v>
      </c>
      <c r="H6023" s="318">
        <v>40044</v>
      </c>
      <c r="I6023" s="318">
        <v>49309</v>
      </c>
      <c r="J6023" s="315"/>
      <c r="K6023" s="315">
        <v>1774</v>
      </c>
      <c r="L6023" s="315" t="s">
        <v>2393</v>
      </c>
      <c r="M6023" s="315" t="s">
        <v>761</v>
      </c>
      <c r="N6023" s="315" t="s">
        <v>750</v>
      </c>
      <c r="O6023" s="315"/>
      <c r="P6023" s="315"/>
      <c r="Q6023" s="315"/>
    </row>
    <row r="6024" spans="1:17">
      <c r="A6024" s="315" t="s">
        <v>755</v>
      </c>
      <c r="B6024" s="315" t="s">
        <v>2095</v>
      </c>
      <c r="C6024" s="315" t="s">
        <v>2098</v>
      </c>
      <c r="D6024" s="316">
        <v>9.6999999999999993</v>
      </c>
      <c r="E6024" s="317">
        <v>10700.020000000002</v>
      </c>
      <c r="F6024" s="317">
        <v>8025.02</v>
      </c>
      <c r="G6024" s="318">
        <v>39570</v>
      </c>
      <c r="H6024" s="318">
        <v>40049</v>
      </c>
      <c r="I6024" s="318">
        <v>49309</v>
      </c>
      <c r="J6024" s="315"/>
      <c r="K6024" s="315">
        <v>1187</v>
      </c>
      <c r="L6024" s="315" t="s">
        <v>4056</v>
      </c>
      <c r="M6024" s="315" t="s">
        <v>766</v>
      </c>
      <c r="N6024" s="315" t="s">
        <v>755</v>
      </c>
      <c r="O6024" s="315"/>
      <c r="P6024" s="315"/>
      <c r="Q6024" s="315"/>
    </row>
    <row r="6025" spans="1:17">
      <c r="A6025" s="315" t="s">
        <v>755</v>
      </c>
      <c r="B6025" s="315" t="s">
        <v>2095</v>
      </c>
      <c r="C6025" s="315" t="s">
        <v>2096</v>
      </c>
      <c r="D6025" s="316">
        <v>9.6999999999999993</v>
      </c>
      <c r="E6025" s="317">
        <v>10453.99</v>
      </c>
      <c r="F6025" s="317">
        <v>9408.59</v>
      </c>
      <c r="G6025" s="318">
        <v>39570</v>
      </c>
      <c r="H6025" s="318">
        <v>40109</v>
      </c>
      <c r="I6025" s="318">
        <v>49309</v>
      </c>
      <c r="J6025" s="315"/>
      <c r="K6025" s="315">
        <v>1443</v>
      </c>
      <c r="L6025" s="315" t="s">
        <v>2924</v>
      </c>
      <c r="M6025" s="315" t="s">
        <v>766</v>
      </c>
      <c r="N6025" s="315" t="s">
        <v>755</v>
      </c>
      <c r="O6025" s="315"/>
      <c r="P6025" s="315"/>
      <c r="Q6025" s="315"/>
    </row>
    <row r="6026" spans="1:17">
      <c r="A6026" s="315" t="s">
        <v>750</v>
      </c>
      <c r="B6026" s="315" t="s">
        <v>2095</v>
      </c>
      <c r="C6026" s="315" t="s">
        <v>2096</v>
      </c>
      <c r="D6026" s="316">
        <v>9.6999999999999993</v>
      </c>
      <c r="E6026" s="317">
        <v>10016</v>
      </c>
      <c r="F6026" s="317">
        <v>5929.4699999999993</v>
      </c>
      <c r="G6026" s="318">
        <v>39570</v>
      </c>
      <c r="H6026" s="318">
        <v>40715</v>
      </c>
      <c r="I6026" s="318">
        <v>50040</v>
      </c>
      <c r="J6026" s="315"/>
      <c r="K6026" s="315">
        <v>1429</v>
      </c>
      <c r="L6026" s="315" t="s">
        <v>3323</v>
      </c>
      <c r="M6026" s="315" t="s">
        <v>766</v>
      </c>
      <c r="N6026" s="315" t="s">
        <v>750</v>
      </c>
      <c r="O6026" s="315"/>
      <c r="P6026" s="315"/>
      <c r="Q6026" s="315"/>
    </row>
    <row r="6027" spans="1:17">
      <c r="A6027" s="315" t="s">
        <v>750</v>
      </c>
      <c r="B6027" s="315" t="s">
        <v>2095</v>
      </c>
      <c r="C6027" s="315" t="s">
        <v>2096</v>
      </c>
      <c r="D6027" s="316">
        <v>9.6999999999999993</v>
      </c>
      <c r="E6027" s="317">
        <v>11746.839999999998</v>
      </c>
      <c r="F6027" s="317">
        <v>5927.7800000000007</v>
      </c>
      <c r="G6027" s="318">
        <v>39570</v>
      </c>
      <c r="H6027" s="318">
        <v>41177</v>
      </c>
      <c r="I6027" s="318">
        <v>50405</v>
      </c>
      <c r="J6027" s="315"/>
      <c r="K6027" s="315">
        <v>1175</v>
      </c>
      <c r="L6027" s="315" t="s">
        <v>2221</v>
      </c>
      <c r="M6027" s="315" t="s">
        <v>766</v>
      </c>
      <c r="N6027" s="315" t="s">
        <v>750</v>
      </c>
      <c r="O6027" s="315"/>
      <c r="P6027" s="315"/>
      <c r="Q6027" s="315"/>
    </row>
    <row r="6028" spans="1:17">
      <c r="A6028" s="315" t="s">
        <v>755</v>
      </c>
      <c r="B6028" s="315" t="s">
        <v>2095</v>
      </c>
      <c r="C6028" s="315" t="s">
        <v>2098</v>
      </c>
      <c r="D6028" s="316">
        <v>9.6999999999999993</v>
      </c>
      <c r="E6028" s="317">
        <v>9028</v>
      </c>
      <c r="F6028" s="317">
        <v>6771</v>
      </c>
      <c r="G6028" s="318">
        <v>39569</v>
      </c>
      <c r="H6028" s="318">
        <v>40004</v>
      </c>
      <c r="I6028" s="318">
        <v>49279</v>
      </c>
      <c r="J6028" s="315"/>
      <c r="K6028" s="315">
        <v>4612</v>
      </c>
      <c r="L6028" s="315" t="s">
        <v>3610</v>
      </c>
      <c r="M6028" s="315" t="s">
        <v>1296</v>
      </c>
      <c r="N6028" s="315" t="s">
        <v>755</v>
      </c>
      <c r="O6028" s="315"/>
      <c r="P6028" s="315"/>
      <c r="Q6028" s="315"/>
    </row>
    <row r="6029" spans="1:17">
      <c r="A6029" s="315" t="s">
        <v>755</v>
      </c>
      <c r="B6029" s="315" t="s">
        <v>2095</v>
      </c>
      <c r="C6029" s="315" t="s">
        <v>2098</v>
      </c>
      <c r="D6029" s="316">
        <v>9.6999999999999993</v>
      </c>
      <c r="E6029" s="317">
        <v>10536</v>
      </c>
      <c r="F6029" s="317">
        <v>6827.3300000000008</v>
      </c>
      <c r="G6029" s="318">
        <v>39570</v>
      </c>
      <c r="H6029" s="318">
        <v>40151</v>
      </c>
      <c r="I6029" s="318">
        <v>49309</v>
      </c>
      <c r="J6029" s="315"/>
      <c r="K6029" s="315">
        <v>8274</v>
      </c>
      <c r="L6029" s="315" t="s">
        <v>2898</v>
      </c>
      <c r="M6029" s="315" t="s">
        <v>792</v>
      </c>
      <c r="N6029" s="315" t="s">
        <v>755</v>
      </c>
      <c r="O6029" s="315"/>
      <c r="P6029" s="315"/>
      <c r="Q6029" s="315"/>
    </row>
    <row r="6030" spans="1:17">
      <c r="A6030" s="315" t="s">
        <v>755</v>
      </c>
      <c r="B6030" s="315" t="s">
        <v>2095</v>
      </c>
      <c r="C6030" s="315" t="s">
        <v>2098</v>
      </c>
      <c r="D6030" s="316">
        <v>9.6999999999999993</v>
      </c>
      <c r="E6030" s="317">
        <v>9682</v>
      </c>
      <c r="F6030" s="317">
        <v>4676.41</v>
      </c>
      <c r="G6030" s="318">
        <v>39570</v>
      </c>
      <c r="H6030" s="318">
        <v>40693</v>
      </c>
      <c r="I6030" s="318">
        <v>50040</v>
      </c>
      <c r="J6030" s="315"/>
      <c r="K6030" s="315">
        <v>6372</v>
      </c>
      <c r="L6030" s="315" t="s">
        <v>2245</v>
      </c>
      <c r="M6030" s="315" t="s">
        <v>1290</v>
      </c>
      <c r="N6030" s="315" t="s">
        <v>755</v>
      </c>
      <c r="O6030" s="315"/>
      <c r="P6030" s="315"/>
      <c r="Q6030" s="315"/>
    </row>
    <row r="6031" spans="1:17">
      <c r="A6031" s="315" t="s">
        <v>755</v>
      </c>
      <c r="B6031" s="315" t="s">
        <v>2095</v>
      </c>
      <c r="C6031" s="315" t="s">
        <v>2096</v>
      </c>
      <c r="D6031" s="316">
        <v>9.6999999999999993</v>
      </c>
      <c r="E6031" s="317">
        <v>9614</v>
      </c>
      <c r="F6031" s="317">
        <v>8652.6</v>
      </c>
      <c r="G6031" s="318">
        <v>39570</v>
      </c>
      <c r="H6031" s="318">
        <v>39746</v>
      </c>
      <c r="I6031" s="318">
        <v>48944</v>
      </c>
      <c r="J6031" s="315"/>
      <c r="K6031" s="315">
        <v>1475</v>
      </c>
      <c r="L6031" s="315" t="s">
        <v>3738</v>
      </c>
      <c r="M6031" s="315" t="s">
        <v>761</v>
      </c>
      <c r="N6031" s="315" t="s">
        <v>755</v>
      </c>
      <c r="O6031" s="315"/>
      <c r="P6031" s="315"/>
      <c r="Q6031" s="315"/>
    </row>
    <row r="6032" spans="1:17">
      <c r="A6032" s="315" t="s">
        <v>755</v>
      </c>
      <c r="B6032" s="315" t="s">
        <v>2095</v>
      </c>
      <c r="C6032" s="315" t="s">
        <v>2098</v>
      </c>
      <c r="D6032" s="316">
        <v>9.6999999999999993</v>
      </c>
      <c r="E6032" s="317">
        <v>9789</v>
      </c>
      <c r="F6032" s="317">
        <v>7341.75</v>
      </c>
      <c r="G6032" s="318">
        <v>39574</v>
      </c>
      <c r="H6032" s="318">
        <v>40061</v>
      </c>
      <c r="I6032" s="318">
        <v>49309</v>
      </c>
      <c r="J6032" s="315"/>
      <c r="K6032" s="315">
        <v>5313</v>
      </c>
      <c r="L6032" s="315" t="s">
        <v>1903</v>
      </c>
      <c r="M6032" s="315" t="s">
        <v>776</v>
      </c>
      <c r="N6032" s="315" t="s">
        <v>755</v>
      </c>
      <c r="O6032" s="315"/>
      <c r="P6032" s="315"/>
      <c r="Q6032" s="315"/>
    </row>
    <row r="6033" spans="1:17">
      <c r="A6033" s="315" t="s">
        <v>755</v>
      </c>
      <c r="B6033" s="315" t="s">
        <v>2095</v>
      </c>
      <c r="C6033" s="315" t="s">
        <v>2098</v>
      </c>
      <c r="D6033" s="316">
        <v>9.6999999999999993</v>
      </c>
      <c r="E6033" s="317">
        <v>11409</v>
      </c>
      <c r="F6033" s="317">
        <v>5658.8600000000006</v>
      </c>
      <c r="G6033" s="318">
        <v>39577</v>
      </c>
      <c r="H6033" s="318">
        <v>39583</v>
      </c>
      <c r="I6033" s="318">
        <v>48944</v>
      </c>
      <c r="J6033" s="315"/>
      <c r="K6033" s="315">
        <v>6287</v>
      </c>
      <c r="L6033" s="315" t="s">
        <v>3209</v>
      </c>
      <c r="M6033" s="315" t="s">
        <v>788</v>
      </c>
      <c r="N6033" s="315" t="s">
        <v>755</v>
      </c>
      <c r="O6033" s="315"/>
      <c r="P6033" s="315"/>
      <c r="Q6033" s="315"/>
    </row>
    <row r="6034" spans="1:17">
      <c r="A6034" s="315" t="s">
        <v>755</v>
      </c>
      <c r="B6034" s="315" t="s">
        <v>2095</v>
      </c>
      <c r="C6034" s="315" t="s">
        <v>2098</v>
      </c>
      <c r="D6034" s="316">
        <v>9.6999999999999993</v>
      </c>
      <c r="E6034" s="317">
        <v>9990.58</v>
      </c>
      <c r="F6034" s="317">
        <v>3986.24</v>
      </c>
      <c r="G6034" s="318">
        <v>39591</v>
      </c>
      <c r="H6034" s="318">
        <v>41162</v>
      </c>
      <c r="I6034" s="318">
        <v>50405</v>
      </c>
      <c r="J6034" s="315"/>
      <c r="K6034" s="315">
        <v>7031</v>
      </c>
      <c r="L6034" s="315" t="s">
        <v>4057</v>
      </c>
      <c r="M6034" s="315" t="s">
        <v>966</v>
      </c>
      <c r="N6034" s="315" t="s">
        <v>755</v>
      </c>
      <c r="O6034" s="315"/>
      <c r="P6034" s="315"/>
      <c r="Q6034" s="315"/>
    </row>
    <row r="6035" spans="1:17">
      <c r="A6035" s="315" t="s">
        <v>755</v>
      </c>
      <c r="B6035" s="315" t="s">
        <v>2095</v>
      </c>
      <c r="C6035" s="315" t="s">
        <v>2098</v>
      </c>
      <c r="D6035" s="316">
        <v>9.6999999999999993</v>
      </c>
      <c r="E6035" s="317">
        <v>11069</v>
      </c>
      <c r="F6035" s="317">
        <v>6807.4400000000005</v>
      </c>
      <c r="G6035" s="318">
        <v>39570</v>
      </c>
      <c r="H6035" s="318">
        <v>40317</v>
      </c>
      <c r="I6035" s="318">
        <v>49674</v>
      </c>
      <c r="J6035" s="315"/>
      <c r="K6035" s="315">
        <v>8581</v>
      </c>
      <c r="L6035" s="315" t="s">
        <v>4058</v>
      </c>
      <c r="M6035" s="315" t="s">
        <v>792</v>
      </c>
      <c r="N6035" s="315" t="s">
        <v>755</v>
      </c>
      <c r="O6035" s="315"/>
      <c r="P6035" s="315"/>
      <c r="Q6035" s="315"/>
    </row>
    <row r="6036" spans="1:17">
      <c r="A6036" s="315" t="s">
        <v>755</v>
      </c>
      <c r="B6036" s="315" t="s">
        <v>2095</v>
      </c>
      <c r="C6036" s="315" t="s">
        <v>2096</v>
      </c>
      <c r="D6036" s="316">
        <v>9.6999999999999993</v>
      </c>
      <c r="E6036" s="317">
        <v>8001</v>
      </c>
      <c r="F6036" s="317">
        <v>4360.5600000000004</v>
      </c>
      <c r="G6036" s="318">
        <v>39570</v>
      </c>
      <c r="H6036" s="318">
        <v>41096</v>
      </c>
      <c r="I6036" s="318">
        <v>50405</v>
      </c>
      <c r="J6036" s="315"/>
      <c r="K6036" s="315">
        <v>1066</v>
      </c>
      <c r="L6036" s="315" t="s">
        <v>2194</v>
      </c>
      <c r="M6036" s="315" t="s">
        <v>766</v>
      </c>
      <c r="N6036" s="315" t="s">
        <v>755</v>
      </c>
      <c r="O6036" s="315"/>
      <c r="P6036" s="315"/>
      <c r="Q6036" s="315"/>
    </row>
    <row r="6037" spans="1:17">
      <c r="A6037" s="315" t="s">
        <v>755</v>
      </c>
      <c r="B6037" s="319" t="s">
        <v>2095</v>
      </c>
      <c r="C6037" s="319" t="s">
        <v>2098</v>
      </c>
      <c r="D6037" s="320">
        <v>9.6999999999999993</v>
      </c>
      <c r="E6037" s="317">
        <v>9920</v>
      </c>
      <c r="F6037" s="317">
        <v>7440</v>
      </c>
      <c r="G6037" s="321">
        <v>39570</v>
      </c>
      <c r="H6037" s="321">
        <v>39695</v>
      </c>
      <c r="I6037" s="321">
        <v>48914</v>
      </c>
      <c r="J6037" s="319"/>
      <c r="K6037" s="322">
        <v>9242</v>
      </c>
      <c r="L6037" s="319" t="s">
        <v>3447</v>
      </c>
      <c r="M6037" s="319" t="s">
        <v>770</v>
      </c>
      <c r="N6037" s="315" t="s">
        <v>755</v>
      </c>
      <c r="O6037" s="319"/>
      <c r="P6037" s="319"/>
      <c r="Q6037" s="319"/>
    </row>
    <row r="6038" spans="1:17">
      <c r="A6038" s="315" t="s">
        <v>750</v>
      </c>
      <c r="B6038" s="315" t="s">
        <v>2095</v>
      </c>
      <c r="C6038" s="315" t="s">
        <v>2098</v>
      </c>
      <c r="D6038" s="316">
        <v>9.6999999999999993</v>
      </c>
      <c r="E6038" s="317">
        <v>10012</v>
      </c>
      <c r="F6038" s="317">
        <v>6952.77</v>
      </c>
      <c r="G6038" s="318">
        <v>39570</v>
      </c>
      <c r="H6038" s="318">
        <v>39953</v>
      </c>
      <c r="I6038" s="318">
        <v>49279</v>
      </c>
      <c r="J6038" s="315"/>
      <c r="K6038" s="315">
        <v>6463</v>
      </c>
      <c r="L6038" s="315" t="s">
        <v>2145</v>
      </c>
      <c r="M6038" s="315" t="s">
        <v>1365</v>
      </c>
      <c r="N6038" s="315" t="s">
        <v>750</v>
      </c>
      <c r="O6038" s="315"/>
      <c r="P6038" s="315"/>
      <c r="Q6038" s="315"/>
    </row>
    <row r="6039" spans="1:17">
      <c r="A6039" s="315" t="s">
        <v>750</v>
      </c>
      <c r="B6039" s="315" t="s">
        <v>2095</v>
      </c>
      <c r="C6039" s="315" t="s">
        <v>2098</v>
      </c>
      <c r="D6039" s="316">
        <v>9.6999999999999993</v>
      </c>
      <c r="E6039" s="317">
        <v>9748</v>
      </c>
      <c r="F6039" s="317">
        <v>5595.3499999999995</v>
      </c>
      <c r="G6039" s="318">
        <v>39570</v>
      </c>
      <c r="H6039" s="318">
        <v>40169</v>
      </c>
      <c r="I6039" s="318">
        <v>49309</v>
      </c>
      <c r="J6039" s="315"/>
      <c r="K6039" s="315">
        <v>4623</v>
      </c>
      <c r="L6039" s="315" t="s">
        <v>2846</v>
      </c>
      <c r="M6039" s="315" t="s">
        <v>1296</v>
      </c>
      <c r="N6039" s="315" t="s">
        <v>750</v>
      </c>
      <c r="O6039" s="315"/>
      <c r="P6039" s="315"/>
      <c r="Q6039" s="315"/>
    </row>
    <row r="6040" spans="1:17">
      <c r="A6040" s="315" t="s">
        <v>755</v>
      </c>
      <c r="B6040" s="315" t="s">
        <v>2095</v>
      </c>
      <c r="C6040" s="315" t="s">
        <v>2098</v>
      </c>
      <c r="D6040" s="316">
        <v>9.6999999999999993</v>
      </c>
      <c r="E6040" s="317">
        <v>12980</v>
      </c>
      <c r="F6040" s="317">
        <v>6269.34</v>
      </c>
      <c r="G6040" s="318">
        <v>39570</v>
      </c>
      <c r="H6040" s="318">
        <v>40890</v>
      </c>
      <c r="I6040" s="318">
        <v>50040</v>
      </c>
      <c r="J6040" s="315"/>
      <c r="K6040" s="315">
        <v>1950</v>
      </c>
      <c r="L6040" s="315" t="s">
        <v>1622</v>
      </c>
      <c r="M6040" s="315" t="s">
        <v>754</v>
      </c>
      <c r="N6040" s="315" t="s">
        <v>755</v>
      </c>
      <c r="O6040" s="315"/>
      <c r="P6040" s="315"/>
      <c r="Q6040" s="315"/>
    </row>
    <row r="6041" spans="1:17">
      <c r="A6041" s="315" t="s">
        <v>755</v>
      </c>
      <c r="B6041" s="319" t="s">
        <v>2095</v>
      </c>
      <c r="C6041" s="319" t="s">
        <v>2098</v>
      </c>
      <c r="D6041" s="320">
        <v>9.6999999999999993</v>
      </c>
      <c r="E6041" s="317">
        <v>8843.23</v>
      </c>
      <c r="F6041" s="317">
        <v>6632.4399999999987</v>
      </c>
      <c r="G6041" s="321">
        <v>39589</v>
      </c>
      <c r="H6041" s="321">
        <v>39581</v>
      </c>
      <c r="I6041" s="321">
        <v>48914</v>
      </c>
      <c r="J6041" s="319"/>
      <c r="K6041" s="322">
        <v>4153</v>
      </c>
      <c r="L6041" s="319" t="s">
        <v>2209</v>
      </c>
      <c r="M6041" s="319" t="s">
        <v>1484</v>
      </c>
      <c r="N6041" s="315" t="s">
        <v>755</v>
      </c>
      <c r="O6041" s="319"/>
      <c r="P6041" s="319"/>
      <c r="Q6041" s="319"/>
    </row>
    <row r="6042" spans="1:17">
      <c r="A6042" s="315" t="s">
        <v>755</v>
      </c>
      <c r="B6042" s="315" t="s">
        <v>2095</v>
      </c>
      <c r="C6042" s="315" t="s">
        <v>2098</v>
      </c>
      <c r="D6042" s="316">
        <v>9.6999999999999993</v>
      </c>
      <c r="E6042" s="317">
        <v>7060</v>
      </c>
      <c r="F6042" s="317">
        <v>5295</v>
      </c>
      <c r="G6042" s="318">
        <v>39623</v>
      </c>
      <c r="H6042" s="318">
        <v>40030</v>
      </c>
      <c r="I6042" s="318">
        <v>49309</v>
      </c>
      <c r="J6042" s="315"/>
      <c r="K6042" s="315">
        <v>6354</v>
      </c>
      <c r="L6042" s="315" t="s">
        <v>3912</v>
      </c>
      <c r="M6042" s="315" t="s">
        <v>788</v>
      </c>
      <c r="N6042" s="315" t="s">
        <v>755</v>
      </c>
      <c r="O6042" s="315"/>
      <c r="P6042" s="315"/>
      <c r="Q6042" s="315"/>
    </row>
    <row r="6043" spans="1:17">
      <c r="A6043" s="315" t="s">
        <v>750</v>
      </c>
      <c r="B6043" s="315" t="s">
        <v>2095</v>
      </c>
      <c r="C6043" s="315" t="s">
        <v>2096</v>
      </c>
      <c r="D6043" s="316">
        <v>9.6999999999999993</v>
      </c>
      <c r="E6043" s="317">
        <v>10417</v>
      </c>
      <c r="F6043" s="317">
        <v>7687.74</v>
      </c>
      <c r="G6043" s="318">
        <v>39628</v>
      </c>
      <c r="H6043" s="318">
        <v>40262</v>
      </c>
      <c r="I6043" s="318">
        <v>49674</v>
      </c>
      <c r="J6043" s="315"/>
      <c r="K6043" s="315">
        <v>1618</v>
      </c>
      <c r="L6043" s="315" t="s">
        <v>2366</v>
      </c>
      <c r="M6043" s="315" t="s">
        <v>761</v>
      </c>
      <c r="N6043" s="315" t="s">
        <v>750</v>
      </c>
      <c r="O6043" s="315"/>
      <c r="P6043" s="315"/>
      <c r="Q6043" s="315"/>
    </row>
    <row r="6044" spans="1:17">
      <c r="A6044" s="315" t="s">
        <v>755</v>
      </c>
      <c r="B6044" s="315" t="s">
        <v>2095</v>
      </c>
      <c r="C6044" s="315" t="s">
        <v>2098</v>
      </c>
      <c r="D6044" s="316">
        <v>9.6999999999999993</v>
      </c>
      <c r="E6044" s="317">
        <v>9693</v>
      </c>
      <c r="F6044" s="317">
        <v>7269.75</v>
      </c>
      <c r="G6044" s="318">
        <v>39657</v>
      </c>
      <c r="H6044" s="318">
        <v>39227</v>
      </c>
      <c r="I6044" s="318">
        <v>48579</v>
      </c>
      <c r="J6044" s="315"/>
      <c r="K6044" s="315">
        <v>8200</v>
      </c>
      <c r="L6044" s="315" t="s">
        <v>318</v>
      </c>
      <c r="M6044" s="315" t="s">
        <v>1051</v>
      </c>
      <c r="N6044" s="315" t="s">
        <v>755</v>
      </c>
      <c r="O6044" s="315"/>
      <c r="P6044" s="315"/>
      <c r="Q6044" s="315"/>
    </row>
    <row r="6045" spans="1:17">
      <c r="A6045" s="315" t="s">
        <v>755</v>
      </c>
      <c r="B6045" s="315" t="s">
        <v>2095</v>
      </c>
      <c r="C6045" s="315" t="s">
        <v>2098</v>
      </c>
      <c r="D6045" s="316">
        <v>9.6999999999999993</v>
      </c>
      <c r="E6045" s="317">
        <v>10488</v>
      </c>
      <c r="F6045" s="317">
        <v>7866</v>
      </c>
      <c r="G6045" s="318">
        <v>39665</v>
      </c>
      <c r="H6045" s="318">
        <v>39085</v>
      </c>
      <c r="I6045" s="318">
        <v>48579</v>
      </c>
      <c r="J6045" s="315"/>
      <c r="K6045" s="315">
        <v>3032</v>
      </c>
      <c r="L6045" s="315" t="s">
        <v>3388</v>
      </c>
      <c r="M6045" s="315" t="s">
        <v>764</v>
      </c>
      <c r="N6045" s="315" t="s">
        <v>755</v>
      </c>
      <c r="O6045" s="315"/>
      <c r="P6045" s="315"/>
      <c r="Q6045" s="315"/>
    </row>
    <row r="6046" spans="1:17">
      <c r="A6046" s="315" t="s">
        <v>755</v>
      </c>
      <c r="B6046" s="315" t="s">
        <v>2095</v>
      </c>
      <c r="C6046" s="315" t="s">
        <v>2098</v>
      </c>
      <c r="D6046" s="316">
        <v>9.6999999999999993</v>
      </c>
      <c r="E6046" s="317">
        <v>8294</v>
      </c>
      <c r="F6046" s="317">
        <v>3898.18</v>
      </c>
      <c r="G6046" s="318">
        <v>39666</v>
      </c>
      <c r="H6046" s="318">
        <v>39993</v>
      </c>
      <c r="I6046" s="318">
        <v>49309</v>
      </c>
      <c r="J6046" s="315"/>
      <c r="K6046" s="315">
        <v>3600</v>
      </c>
      <c r="L6046" s="315" t="s">
        <v>2197</v>
      </c>
      <c r="M6046" s="315" t="s">
        <v>764</v>
      </c>
      <c r="N6046" s="315" t="s">
        <v>755</v>
      </c>
      <c r="O6046" s="315"/>
      <c r="P6046" s="315"/>
      <c r="Q6046" s="315"/>
    </row>
    <row r="6047" spans="1:17">
      <c r="A6047" s="315" t="s">
        <v>755</v>
      </c>
      <c r="B6047" s="315" t="s">
        <v>2095</v>
      </c>
      <c r="C6047" s="315" t="s">
        <v>2098</v>
      </c>
      <c r="D6047" s="316">
        <v>9.6999999999999993</v>
      </c>
      <c r="E6047" s="317">
        <v>5505</v>
      </c>
      <c r="F6047" s="317">
        <v>3822.92</v>
      </c>
      <c r="G6047" s="318">
        <v>39671</v>
      </c>
      <c r="H6047" s="318">
        <v>39135</v>
      </c>
      <c r="I6047" s="318">
        <v>48579</v>
      </c>
      <c r="J6047" s="315"/>
      <c r="K6047" s="315">
        <v>3053</v>
      </c>
      <c r="L6047" s="315" t="s">
        <v>2264</v>
      </c>
      <c r="M6047" s="315" t="s">
        <v>764</v>
      </c>
      <c r="N6047" s="315" t="s">
        <v>755</v>
      </c>
      <c r="O6047" s="315"/>
      <c r="P6047" s="315"/>
      <c r="Q6047" s="315"/>
    </row>
    <row r="6048" spans="1:17">
      <c r="A6048" s="315" t="s">
        <v>755</v>
      </c>
      <c r="B6048" s="315" t="s">
        <v>2095</v>
      </c>
      <c r="C6048" s="315" t="s">
        <v>2096</v>
      </c>
      <c r="D6048" s="316">
        <v>9.6999999999999993</v>
      </c>
      <c r="E6048" s="317">
        <v>7813.99</v>
      </c>
      <c r="F6048" s="317">
        <v>7032.5899999999992</v>
      </c>
      <c r="G6048" s="318">
        <v>39827</v>
      </c>
      <c r="H6048" s="318">
        <v>39762</v>
      </c>
      <c r="I6048" s="318">
        <v>48944</v>
      </c>
      <c r="J6048" s="315"/>
      <c r="K6048" s="315">
        <v>8634</v>
      </c>
      <c r="L6048" s="315" t="s">
        <v>2302</v>
      </c>
      <c r="M6048" s="315" t="s">
        <v>784</v>
      </c>
      <c r="N6048" s="315" t="s">
        <v>755</v>
      </c>
      <c r="O6048" s="315"/>
      <c r="P6048" s="315"/>
      <c r="Q6048" s="315"/>
    </row>
    <row r="6049" spans="1:17">
      <c r="A6049" s="315" t="s">
        <v>755</v>
      </c>
      <c r="B6049" s="315" t="s">
        <v>2095</v>
      </c>
      <c r="C6049" s="315" t="s">
        <v>2098</v>
      </c>
      <c r="D6049" s="316">
        <v>9.6999999999999993</v>
      </c>
      <c r="E6049" s="317">
        <v>9950.01</v>
      </c>
      <c r="F6049" s="317">
        <v>4805.8599999999997</v>
      </c>
      <c r="G6049" s="318">
        <v>39881</v>
      </c>
      <c r="H6049" s="318">
        <v>40833</v>
      </c>
      <c r="I6049" s="318">
        <v>50040</v>
      </c>
      <c r="J6049" s="315"/>
      <c r="K6049" s="315">
        <v>8494</v>
      </c>
      <c r="L6049" s="315" t="s">
        <v>2296</v>
      </c>
      <c r="M6049" s="315" t="s">
        <v>784</v>
      </c>
      <c r="N6049" s="315" t="s">
        <v>755</v>
      </c>
      <c r="O6049" s="315"/>
      <c r="P6049" s="315"/>
      <c r="Q6049" s="315"/>
    </row>
    <row r="6050" spans="1:17">
      <c r="A6050" s="315" t="s">
        <v>755</v>
      </c>
      <c r="B6050" s="315" t="s">
        <v>2095</v>
      </c>
      <c r="C6050" s="315" t="s">
        <v>2098</v>
      </c>
      <c r="D6050" s="316">
        <v>9.6999999999999993</v>
      </c>
      <c r="E6050" s="317">
        <v>11829</v>
      </c>
      <c r="F6050" s="317">
        <v>4719.78</v>
      </c>
      <c r="G6050" s="318">
        <v>39902</v>
      </c>
      <c r="H6050" s="318">
        <v>41264</v>
      </c>
      <c r="I6050" s="318">
        <v>50405</v>
      </c>
      <c r="J6050" s="315"/>
      <c r="K6050" s="315">
        <v>2533</v>
      </c>
      <c r="L6050" s="315" t="s">
        <v>4059</v>
      </c>
      <c r="M6050" s="315" t="s">
        <v>764</v>
      </c>
      <c r="N6050" s="315" t="s">
        <v>755</v>
      </c>
      <c r="O6050" s="315"/>
      <c r="P6050" s="315"/>
      <c r="Q6050" s="315"/>
    </row>
    <row r="6051" spans="1:17">
      <c r="A6051" s="315" t="s">
        <v>755</v>
      </c>
      <c r="B6051" s="315" t="s">
        <v>2095</v>
      </c>
      <c r="C6051" s="315" t="s">
        <v>2098</v>
      </c>
      <c r="D6051" s="316">
        <v>9.6999999999999993</v>
      </c>
      <c r="E6051" s="317">
        <v>7683</v>
      </c>
      <c r="F6051" s="317">
        <v>5335.42</v>
      </c>
      <c r="G6051" s="318">
        <v>39967</v>
      </c>
      <c r="H6051" s="318">
        <v>39023</v>
      </c>
      <c r="I6051" s="318">
        <v>48213</v>
      </c>
      <c r="J6051" s="315"/>
      <c r="K6051" s="315">
        <v>1922</v>
      </c>
      <c r="L6051" s="315" t="s">
        <v>2985</v>
      </c>
      <c r="M6051" s="315" t="s">
        <v>754</v>
      </c>
      <c r="N6051" s="315" t="s">
        <v>755</v>
      </c>
      <c r="O6051" s="315"/>
      <c r="P6051" s="315"/>
      <c r="Q6051" s="315"/>
    </row>
    <row r="6052" spans="1:17">
      <c r="A6052" s="315" t="s">
        <v>750</v>
      </c>
      <c r="B6052" s="315" t="s">
        <v>2095</v>
      </c>
      <c r="C6052" s="315" t="s">
        <v>2098</v>
      </c>
      <c r="D6052" s="316">
        <v>9.6999999999999993</v>
      </c>
      <c r="E6052" s="317">
        <v>5458</v>
      </c>
      <c r="F6052" s="317">
        <v>3356.68</v>
      </c>
      <c r="G6052" s="318">
        <v>40011</v>
      </c>
      <c r="H6052" s="318">
        <v>40360</v>
      </c>
      <c r="I6052" s="318">
        <v>49674</v>
      </c>
      <c r="J6052" s="315"/>
      <c r="K6052" s="315">
        <v>8957</v>
      </c>
      <c r="L6052" s="315" t="s">
        <v>2226</v>
      </c>
      <c r="M6052" s="315" t="s">
        <v>776</v>
      </c>
      <c r="N6052" s="315" t="s">
        <v>750</v>
      </c>
      <c r="O6052" s="315"/>
      <c r="P6052" s="315"/>
      <c r="Q6052" s="315"/>
    </row>
    <row r="6053" spans="1:17">
      <c r="A6053" s="315" t="s">
        <v>755</v>
      </c>
      <c r="B6053" s="315" t="s">
        <v>2095</v>
      </c>
      <c r="C6053" s="315" t="s">
        <v>2098</v>
      </c>
      <c r="D6053" s="316">
        <v>9.6999999999999993</v>
      </c>
      <c r="E6053" s="317">
        <v>2887</v>
      </c>
      <c r="F6053" s="317">
        <v>1775.52</v>
      </c>
      <c r="G6053" s="318">
        <v>40148</v>
      </c>
      <c r="H6053" s="318">
        <v>40254</v>
      </c>
      <c r="I6053" s="318">
        <v>49674</v>
      </c>
      <c r="J6053" s="315"/>
      <c r="K6053" s="315">
        <v>1222</v>
      </c>
      <c r="L6053" s="315" t="s">
        <v>4060</v>
      </c>
      <c r="M6053" s="315" t="s">
        <v>1827</v>
      </c>
      <c r="N6053" s="315" t="s">
        <v>755</v>
      </c>
      <c r="O6053" s="315"/>
      <c r="P6053" s="315"/>
      <c r="Q6053" s="315"/>
    </row>
    <row r="6054" spans="1:17">
      <c r="A6054" s="315" t="s">
        <v>755</v>
      </c>
      <c r="B6054" s="315" t="s">
        <v>2095</v>
      </c>
      <c r="C6054" s="315" t="s">
        <v>2098</v>
      </c>
      <c r="D6054" s="316">
        <v>9.6999999999999993</v>
      </c>
      <c r="E6054" s="317">
        <v>10474</v>
      </c>
      <c r="F6054" s="317">
        <v>6441.51</v>
      </c>
      <c r="G6054" s="318">
        <v>40158</v>
      </c>
      <c r="H6054" s="318">
        <v>40290</v>
      </c>
      <c r="I6054" s="318">
        <v>49674</v>
      </c>
      <c r="J6054" s="315"/>
      <c r="K6054" s="315">
        <v>1418</v>
      </c>
      <c r="L6054" s="315" t="s">
        <v>2447</v>
      </c>
      <c r="M6054" s="315" t="s">
        <v>766</v>
      </c>
      <c r="N6054" s="315" t="s">
        <v>755</v>
      </c>
      <c r="O6054" s="315"/>
      <c r="P6054" s="315"/>
      <c r="Q6054" s="315"/>
    </row>
    <row r="6055" spans="1:17">
      <c r="A6055" s="315" t="s">
        <v>750</v>
      </c>
      <c r="B6055" s="315" t="s">
        <v>2095</v>
      </c>
      <c r="C6055" s="315" t="s">
        <v>2098</v>
      </c>
      <c r="D6055" s="316">
        <v>9.6999999999999993</v>
      </c>
      <c r="E6055" s="317">
        <v>9646</v>
      </c>
      <c r="F6055" s="317">
        <v>5932.29</v>
      </c>
      <c r="G6055" s="318">
        <v>40164</v>
      </c>
      <c r="H6055" s="318">
        <v>40347</v>
      </c>
      <c r="I6055" s="318">
        <v>49674</v>
      </c>
      <c r="J6055" s="315"/>
      <c r="K6055" s="315">
        <v>1290</v>
      </c>
      <c r="L6055" s="315" t="s">
        <v>3303</v>
      </c>
      <c r="M6055" s="315" t="s">
        <v>1827</v>
      </c>
      <c r="N6055" s="315" t="s">
        <v>750</v>
      </c>
      <c r="O6055" s="315"/>
      <c r="P6055" s="315"/>
      <c r="Q6055" s="315"/>
    </row>
    <row r="6056" spans="1:17">
      <c r="A6056" s="315" t="s">
        <v>755</v>
      </c>
      <c r="B6056" s="315" t="s">
        <v>2095</v>
      </c>
      <c r="C6056" s="315" t="s">
        <v>2098</v>
      </c>
      <c r="D6056" s="316">
        <v>9.6999999999999993</v>
      </c>
      <c r="E6056" s="317">
        <v>7429</v>
      </c>
      <c r="F6056" s="317">
        <v>5571.75</v>
      </c>
      <c r="G6056" s="318">
        <v>40189</v>
      </c>
      <c r="H6056" s="318">
        <v>40150</v>
      </c>
      <c r="I6056" s="318">
        <v>49309</v>
      </c>
      <c r="J6056" s="315"/>
      <c r="K6056" s="315">
        <v>6622</v>
      </c>
      <c r="L6056" s="315" t="s">
        <v>3728</v>
      </c>
      <c r="M6056" s="315" t="s">
        <v>811</v>
      </c>
      <c r="N6056" s="315" t="s">
        <v>755</v>
      </c>
      <c r="O6056" s="315"/>
      <c r="P6056" s="315"/>
      <c r="Q6056" s="315"/>
    </row>
    <row r="6057" spans="1:17">
      <c r="A6057" s="315" t="s">
        <v>755</v>
      </c>
      <c r="B6057" s="315" t="s">
        <v>2095</v>
      </c>
      <c r="C6057" s="315" t="s">
        <v>2098</v>
      </c>
      <c r="D6057" s="316">
        <v>9.6999999999999993</v>
      </c>
      <c r="E6057" s="317">
        <v>10714</v>
      </c>
      <c r="F6057" s="317">
        <v>6589.12</v>
      </c>
      <c r="G6057" s="318">
        <v>40287</v>
      </c>
      <c r="H6057" s="318">
        <v>40330</v>
      </c>
      <c r="I6057" s="318">
        <v>49674</v>
      </c>
      <c r="J6057" s="315"/>
      <c r="K6057" s="315">
        <v>3510</v>
      </c>
      <c r="L6057" s="315" t="s">
        <v>2486</v>
      </c>
      <c r="M6057" s="315" t="s">
        <v>764</v>
      </c>
      <c r="N6057" s="315" t="s">
        <v>755</v>
      </c>
      <c r="O6057" s="315"/>
      <c r="P6057" s="315"/>
      <c r="Q6057" s="315"/>
    </row>
    <row r="6058" spans="1:17">
      <c r="A6058" s="315" t="s">
        <v>755</v>
      </c>
      <c r="B6058" s="315" t="s">
        <v>2095</v>
      </c>
      <c r="C6058" s="315" t="s">
        <v>2098</v>
      </c>
      <c r="D6058" s="316">
        <v>9.6999999999999993</v>
      </c>
      <c r="E6058" s="317">
        <v>10180.01</v>
      </c>
      <c r="F6058" s="317">
        <v>6260.7199999999993</v>
      </c>
      <c r="G6058" s="318">
        <v>40291</v>
      </c>
      <c r="H6058" s="318">
        <v>40493</v>
      </c>
      <c r="I6058" s="318">
        <v>49674</v>
      </c>
      <c r="J6058" s="315"/>
      <c r="K6058" s="315">
        <v>8486</v>
      </c>
      <c r="L6058" s="315" t="s">
        <v>4061</v>
      </c>
      <c r="M6058" s="315" t="s">
        <v>784</v>
      </c>
      <c r="N6058" s="315" t="s">
        <v>755</v>
      </c>
      <c r="O6058" s="315"/>
      <c r="P6058" s="315"/>
      <c r="Q6058" s="315"/>
    </row>
    <row r="6059" spans="1:17">
      <c r="A6059" s="315" t="s">
        <v>755</v>
      </c>
      <c r="B6059" s="315" t="s">
        <v>2095</v>
      </c>
      <c r="C6059" s="315" t="s">
        <v>2098</v>
      </c>
      <c r="D6059" s="316">
        <v>9.6999999999999993</v>
      </c>
      <c r="E6059" s="317">
        <v>7931</v>
      </c>
      <c r="F6059" s="317">
        <v>4877.57</v>
      </c>
      <c r="G6059" s="318">
        <v>40301</v>
      </c>
      <c r="H6059" s="318">
        <v>40306</v>
      </c>
      <c r="I6059" s="318">
        <v>49674</v>
      </c>
      <c r="J6059" s="315"/>
      <c r="K6059" s="315">
        <v>5332</v>
      </c>
      <c r="L6059" s="315" t="s">
        <v>4062</v>
      </c>
      <c r="M6059" s="315" t="s">
        <v>776</v>
      </c>
      <c r="N6059" s="315" t="s">
        <v>755</v>
      </c>
      <c r="O6059" s="315"/>
      <c r="P6059" s="315"/>
      <c r="Q6059" s="315"/>
    </row>
    <row r="6060" spans="1:17">
      <c r="A6060" s="315" t="s">
        <v>755</v>
      </c>
      <c r="B6060" s="315" t="s">
        <v>2095</v>
      </c>
      <c r="C6060" s="315" t="s">
        <v>2098</v>
      </c>
      <c r="D6060" s="316">
        <v>9.6999999999999993</v>
      </c>
      <c r="E6060" s="317">
        <v>9423.01</v>
      </c>
      <c r="F6060" s="317">
        <v>5795.1500000000005</v>
      </c>
      <c r="G6060" s="318">
        <v>40298</v>
      </c>
      <c r="H6060" s="318">
        <v>40421</v>
      </c>
      <c r="I6060" s="318">
        <v>49674</v>
      </c>
      <c r="J6060" s="315"/>
      <c r="K6060" s="315">
        <v>8165</v>
      </c>
      <c r="L6060" s="315" t="s">
        <v>4063</v>
      </c>
      <c r="M6060" s="315" t="s">
        <v>784</v>
      </c>
      <c r="N6060" s="315" t="s">
        <v>755</v>
      </c>
      <c r="O6060" s="315"/>
      <c r="P6060" s="315"/>
      <c r="Q6060" s="315"/>
    </row>
    <row r="6061" spans="1:17">
      <c r="A6061" s="315" t="s">
        <v>755</v>
      </c>
      <c r="B6061" s="315" t="s">
        <v>2095</v>
      </c>
      <c r="C6061" s="315" t="s">
        <v>2142</v>
      </c>
      <c r="D6061" s="316">
        <v>9.6999999999999993</v>
      </c>
      <c r="E6061" s="317">
        <v>2304</v>
      </c>
      <c r="F6061" s="317">
        <v>1168.1300000000001</v>
      </c>
      <c r="G6061" s="318">
        <v>40358</v>
      </c>
      <c r="H6061" s="318">
        <v>40491</v>
      </c>
      <c r="I6061" s="318">
        <v>49674</v>
      </c>
      <c r="J6061" s="315"/>
      <c r="K6061" s="315">
        <v>2028</v>
      </c>
      <c r="L6061" s="315" t="s">
        <v>2676</v>
      </c>
      <c r="M6061" s="315" t="s">
        <v>758</v>
      </c>
      <c r="N6061" s="315" t="s">
        <v>755</v>
      </c>
      <c r="O6061" s="315"/>
      <c r="P6061" s="315"/>
      <c r="Q6061" s="315"/>
    </row>
    <row r="6062" spans="1:17">
      <c r="A6062" s="315" t="s">
        <v>755</v>
      </c>
      <c r="B6062" s="315" t="s">
        <v>2095</v>
      </c>
      <c r="C6062" s="315" t="s">
        <v>2096</v>
      </c>
      <c r="D6062" s="316">
        <v>9.6999999999999993</v>
      </c>
      <c r="E6062" s="317">
        <v>7584</v>
      </c>
      <c r="F6062" s="317">
        <v>5596.99</v>
      </c>
      <c r="G6062" s="318">
        <v>40347</v>
      </c>
      <c r="H6062" s="318">
        <v>40466</v>
      </c>
      <c r="I6062" s="318">
        <v>49674</v>
      </c>
      <c r="J6062" s="315"/>
      <c r="K6062" s="315">
        <v>1223</v>
      </c>
      <c r="L6062" s="315" t="s">
        <v>3350</v>
      </c>
      <c r="M6062" s="315" t="s">
        <v>1827</v>
      </c>
      <c r="N6062" s="315" t="s">
        <v>755</v>
      </c>
      <c r="O6062" s="315"/>
      <c r="P6062" s="315"/>
      <c r="Q6062" s="315"/>
    </row>
    <row r="6063" spans="1:17">
      <c r="A6063" s="315" t="s">
        <v>755</v>
      </c>
      <c r="B6063" s="315" t="s">
        <v>2095</v>
      </c>
      <c r="C6063" s="315" t="s">
        <v>2098</v>
      </c>
      <c r="D6063" s="316">
        <v>9.6999999999999993</v>
      </c>
      <c r="E6063" s="317">
        <v>9724</v>
      </c>
      <c r="F6063" s="317">
        <v>5980.2699999999995</v>
      </c>
      <c r="G6063" s="318">
        <v>40359</v>
      </c>
      <c r="H6063" s="318">
        <v>40452</v>
      </c>
      <c r="I6063" s="318">
        <v>49674</v>
      </c>
      <c r="J6063" s="315"/>
      <c r="K6063" s="315">
        <v>3612</v>
      </c>
      <c r="L6063" s="315" t="s">
        <v>2278</v>
      </c>
      <c r="M6063" s="315" t="s">
        <v>764</v>
      </c>
      <c r="N6063" s="315" t="s">
        <v>755</v>
      </c>
      <c r="O6063" s="315"/>
      <c r="P6063" s="315"/>
      <c r="Q6063" s="315"/>
    </row>
    <row r="6064" spans="1:17">
      <c r="A6064" s="315" t="s">
        <v>750</v>
      </c>
      <c r="B6064" s="315" t="s">
        <v>2095</v>
      </c>
      <c r="C6064" s="315" t="s">
        <v>2096</v>
      </c>
      <c r="D6064" s="316">
        <v>9.6999999999999993</v>
      </c>
      <c r="E6064" s="317">
        <v>9397.7300000000014</v>
      </c>
      <c r="F6064" s="317">
        <v>5151.33</v>
      </c>
      <c r="G6064" s="318">
        <v>40399</v>
      </c>
      <c r="H6064" s="318">
        <v>40851</v>
      </c>
      <c r="I6064" s="318">
        <v>50040</v>
      </c>
      <c r="J6064" s="315"/>
      <c r="K6064" s="315">
        <v>7078</v>
      </c>
      <c r="L6064" s="315" t="s">
        <v>3897</v>
      </c>
      <c r="M6064" s="315" t="s">
        <v>966</v>
      </c>
      <c r="N6064" s="315" t="s">
        <v>750</v>
      </c>
      <c r="O6064" s="315"/>
      <c r="P6064" s="315"/>
      <c r="Q6064" s="315"/>
    </row>
    <row r="6065" spans="1:17">
      <c r="A6065" s="315" t="s">
        <v>755</v>
      </c>
      <c r="B6065" s="315" t="s">
        <v>2095</v>
      </c>
      <c r="C6065" s="315" t="s">
        <v>2098</v>
      </c>
      <c r="D6065" s="316">
        <v>9.6999999999999993</v>
      </c>
      <c r="E6065" s="317">
        <v>9086</v>
      </c>
      <c r="F6065" s="317">
        <v>5587.9100000000008</v>
      </c>
      <c r="G6065" s="318">
        <v>40399</v>
      </c>
      <c r="H6065" s="318">
        <v>40532</v>
      </c>
      <c r="I6065" s="318">
        <v>49674</v>
      </c>
      <c r="J6065" s="315"/>
      <c r="K6065" s="315">
        <v>5312</v>
      </c>
      <c r="L6065" s="315" t="s">
        <v>3567</v>
      </c>
      <c r="M6065" s="315" t="s">
        <v>776</v>
      </c>
      <c r="N6065" s="315" t="s">
        <v>755</v>
      </c>
      <c r="O6065" s="315"/>
      <c r="P6065" s="315"/>
      <c r="Q6065" s="315"/>
    </row>
    <row r="6066" spans="1:17">
      <c r="A6066" s="315" t="s">
        <v>750</v>
      </c>
      <c r="B6066" s="315" t="s">
        <v>2095</v>
      </c>
      <c r="C6066" s="315" t="s">
        <v>2142</v>
      </c>
      <c r="D6066" s="316">
        <v>9.6999999999999993</v>
      </c>
      <c r="E6066" s="317">
        <v>13339</v>
      </c>
      <c r="F6066" s="317">
        <v>5535.7000000000007</v>
      </c>
      <c r="G6066" s="318">
        <v>40402</v>
      </c>
      <c r="H6066" s="318">
        <v>40533</v>
      </c>
      <c r="I6066" s="318">
        <v>49674</v>
      </c>
      <c r="J6066" s="315"/>
      <c r="K6066" s="315">
        <v>3968</v>
      </c>
      <c r="L6066" s="315" t="s">
        <v>2747</v>
      </c>
      <c r="M6066" s="315" t="s">
        <v>754</v>
      </c>
      <c r="N6066" s="315" t="s">
        <v>750</v>
      </c>
      <c r="O6066" s="315"/>
      <c r="P6066" s="315"/>
      <c r="Q6066" s="315"/>
    </row>
    <row r="6067" spans="1:17">
      <c r="A6067" s="315" t="s">
        <v>755</v>
      </c>
      <c r="B6067" s="315" t="s">
        <v>2095</v>
      </c>
      <c r="C6067" s="315" t="s">
        <v>2098</v>
      </c>
      <c r="D6067" s="316">
        <v>9.6999999999999993</v>
      </c>
      <c r="E6067" s="317">
        <v>10323</v>
      </c>
      <c r="F6067" s="317">
        <v>6348.6500000000005</v>
      </c>
      <c r="G6067" s="318">
        <v>40430</v>
      </c>
      <c r="H6067" s="318">
        <v>40480</v>
      </c>
      <c r="I6067" s="318">
        <v>49674</v>
      </c>
      <c r="J6067" s="315"/>
      <c r="K6067" s="315">
        <v>1867</v>
      </c>
      <c r="L6067" s="315" t="s">
        <v>3398</v>
      </c>
      <c r="M6067" s="315" t="s">
        <v>766</v>
      </c>
      <c r="N6067" s="315" t="s">
        <v>755</v>
      </c>
      <c r="O6067" s="315"/>
      <c r="P6067" s="315"/>
      <c r="Q6067" s="315"/>
    </row>
    <row r="6068" spans="1:17">
      <c r="A6068" s="315" t="s">
        <v>755</v>
      </c>
      <c r="B6068" s="315" t="s">
        <v>2095</v>
      </c>
      <c r="C6068" s="315" t="s">
        <v>2098</v>
      </c>
      <c r="D6068" s="316">
        <v>9.6999999999999993</v>
      </c>
      <c r="E6068" s="317">
        <v>10276</v>
      </c>
      <c r="F6068" s="317">
        <v>5851.65</v>
      </c>
      <c r="G6068" s="318">
        <v>40446</v>
      </c>
      <c r="H6068" s="318">
        <v>40498</v>
      </c>
      <c r="I6068" s="318">
        <v>49674</v>
      </c>
      <c r="J6068" s="315"/>
      <c r="K6068" s="315">
        <v>1218</v>
      </c>
      <c r="L6068" s="315" t="s">
        <v>4064</v>
      </c>
      <c r="M6068" s="315" t="s">
        <v>1827</v>
      </c>
      <c r="N6068" s="315" t="s">
        <v>755</v>
      </c>
      <c r="O6068" s="315"/>
      <c r="P6068" s="315"/>
      <c r="Q6068" s="315"/>
    </row>
    <row r="6069" spans="1:17">
      <c r="A6069" s="315" t="s">
        <v>755</v>
      </c>
      <c r="B6069" s="315" t="s">
        <v>2095</v>
      </c>
      <c r="C6069" s="315" t="s">
        <v>2098</v>
      </c>
      <c r="D6069" s="316">
        <v>9.6999999999999993</v>
      </c>
      <c r="E6069" s="317">
        <v>9773</v>
      </c>
      <c r="F6069" s="317">
        <v>4720.3600000000006</v>
      </c>
      <c r="G6069" s="318">
        <v>40509</v>
      </c>
      <c r="H6069" s="318">
        <v>40599</v>
      </c>
      <c r="I6069" s="318">
        <v>50040</v>
      </c>
      <c r="J6069" s="315"/>
      <c r="K6069" s="315">
        <v>3373</v>
      </c>
      <c r="L6069" s="315" t="s">
        <v>4065</v>
      </c>
      <c r="M6069" s="315" t="s">
        <v>764</v>
      </c>
      <c r="N6069" s="315" t="s">
        <v>755</v>
      </c>
      <c r="O6069" s="315"/>
      <c r="P6069" s="315"/>
      <c r="Q6069" s="315"/>
    </row>
    <row r="6070" spans="1:17">
      <c r="A6070" s="315" t="s">
        <v>755</v>
      </c>
      <c r="B6070" s="315" t="s">
        <v>2095</v>
      </c>
      <c r="C6070" s="315" t="s">
        <v>2098</v>
      </c>
      <c r="D6070" s="316">
        <v>9.6999999999999993</v>
      </c>
      <c r="E6070" s="317">
        <v>8996.2199999999993</v>
      </c>
      <c r="F6070" s="317">
        <v>4345.17</v>
      </c>
      <c r="G6070" s="318">
        <v>40522</v>
      </c>
      <c r="H6070" s="318">
        <v>40878</v>
      </c>
      <c r="I6070" s="318">
        <v>50040</v>
      </c>
      <c r="J6070" s="315"/>
      <c r="K6070" s="315">
        <v>4624</v>
      </c>
      <c r="L6070" s="315" t="s">
        <v>4066</v>
      </c>
      <c r="M6070" s="315" t="s">
        <v>1296</v>
      </c>
      <c r="N6070" s="315" t="s">
        <v>755</v>
      </c>
      <c r="O6070" s="315"/>
      <c r="P6070" s="315"/>
      <c r="Q6070" s="315"/>
    </row>
    <row r="6071" spans="1:17">
      <c r="A6071" s="315" t="s">
        <v>750</v>
      </c>
      <c r="B6071" s="315" t="s">
        <v>2095</v>
      </c>
      <c r="C6071" s="315" t="s">
        <v>2098</v>
      </c>
      <c r="D6071" s="316">
        <v>9.6999999999999993</v>
      </c>
      <c r="E6071" s="317">
        <v>9115</v>
      </c>
      <c r="F6071" s="317">
        <v>5605.73</v>
      </c>
      <c r="G6071" s="318">
        <v>40513</v>
      </c>
      <c r="H6071" s="318">
        <v>40532</v>
      </c>
      <c r="I6071" s="318">
        <v>49674</v>
      </c>
      <c r="J6071" s="315"/>
      <c r="K6071" s="315">
        <v>1232</v>
      </c>
      <c r="L6071" s="315" t="s">
        <v>2384</v>
      </c>
      <c r="M6071" s="315" t="s">
        <v>1827</v>
      </c>
      <c r="N6071" s="315" t="s">
        <v>750</v>
      </c>
      <c r="O6071" s="315"/>
      <c r="P6071" s="315"/>
      <c r="Q6071" s="315"/>
    </row>
    <row r="6072" spans="1:17">
      <c r="A6072" s="315" t="s">
        <v>750</v>
      </c>
      <c r="B6072" s="315" t="s">
        <v>2095</v>
      </c>
      <c r="C6072" s="315" t="s">
        <v>2098</v>
      </c>
      <c r="D6072" s="316">
        <v>9.6999999999999993</v>
      </c>
      <c r="E6072" s="317">
        <v>9729</v>
      </c>
      <c r="F6072" s="317">
        <v>5983.34</v>
      </c>
      <c r="G6072" s="318">
        <v>40513</v>
      </c>
      <c r="H6072" s="318">
        <v>40528</v>
      </c>
      <c r="I6072" s="318">
        <v>49674</v>
      </c>
      <c r="J6072" s="315"/>
      <c r="K6072" s="315">
        <v>1232</v>
      </c>
      <c r="L6072" s="315" t="s">
        <v>2384</v>
      </c>
      <c r="M6072" s="315" t="s">
        <v>1827</v>
      </c>
      <c r="N6072" s="315" t="s">
        <v>750</v>
      </c>
      <c r="O6072" s="315"/>
      <c r="P6072" s="315"/>
      <c r="Q6072" s="315"/>
    </row>
    <row r="6073" spans="1:17">
      <c r="A6073" s="315" t="s">
        <v>750</v>
      </c>
      <c r="B6073" s="315" t="s">
        <v>2095</v>
      </c>
      <c r="C6073" s="315" t="s">
        <v>2098</v>
      </c>
      <c r="D6073" s="316">
        <v>9.6999999999999993</v>
      </c>
      <c r="E6073" s="317">
        <v>9202</v>
      </c>
      <c r="F6073" s="317">
        <v>4115.34</v>
      </c>
      <c r="G6073" s="318">
        <v>40591</v>
      </c>
      <c r="H6073" s="318">
        <v>40770</v>
      </c>
      <c r="I6073" s="318">
        <v>50040</v>
      </c>
      <c r="J6073" s="315"/>
      <c r="K6073" s="315">
        <v>8953</v>
      </c>
      <c r="L6073" s="315" t="s">
        <v>1796</v>
      </c>
      <c r="M6073" s="315" t="s">
        <v>784</v>
      </c>
      <c r="N6073" s="315" t="s">
        <v>750</v>
      </c>
      <c r="O6073" s="315"/>
      <c r="P6073" s="315"/>
      <c r="Q6073" s="315"/>
    </row>
    <row r="6074" spans="1:17">
      <c r="A6074" s="315" t="s">
        <v>755</v>
      </c>
      <c r="B6074" s="315" t="s">
        <v>2095</v>
      </c>
      <c r="C6074" s="315" t="s">
        <v>2098</v>
      </c>
      <c r="D6074" s="316">
        <v>9.6999999999999993</v>
      </c>
      <c r="E6074" s="317">
        <v>9221</v>
      </c>
      <c r="F6074" s="317">
        <v>4453.75</v>
      </c>
      <c r="G6074" s="318">
        <v>40591</v>
      </c>
      <c r="H6074" s="318">
        <v>40822</v>
      </c>
      <c r="I6074" s="318">
        <v>50040</v>
      </c>
      <c r="J6074" s="315"/>
      <c r="K6074" s="315">
        <v>1957</v>
      </c>
      <c r="L6074" s="315" t="s">
        <v>2312</v>
      </c>
      <c r="M6074" s="315" t="s">
        <v>754</v>
      </c>
      <c r="N6074" s="315" t="s">
        <v>755</v>
      </c>
      <c r="O6074" s="315"/>
      <c r="P6074" s="315"/>
      <c r="Q6074" s="315"/>
    </row>
    <row r="6075" spans="1:17">
      <c r="A6075" s="315" t="s">
        <v>755</v>
      </c>
      <c r="B6075" s="315" t="s">
        <v>2095</v>
      </c>
      <c r="C6075" s="315" t="s">
        <v>2098</v>
      </c>
      <c r="D6075" s="316">
        <v>9.6999999999999993</v>
      </c>
      <c r="E6075" s="317">
        <v>7569</v>
      </c>
      <c r="F6075" s="317">
        <v>3655.83</v>
      </c>
      <c r="G6075" s="318">
        <v>40595</v>
      </c>
      <c r="H6075" s="318">
        <v>40693</v>
      </c>
      <c r="I6075" s="318">
        <v>50040</v>
      </c>
      <c r="J6075" s="315"/>
      <c r="K6075" s="315">
        <v>7013</v>
      </c>
      <c r="L6075" s="315" t="s">
        <v>3599</v>
      </c>
      <c r="M6075" s="315" t="s">
        <v>966</v>
      </c>
      <c r="N6075" s="315" t="s">
        <v>755</v>
      </c>
      <c r="O6075" s="315"/>
      <c r="P6075" s="315"/>
      <c r="Q6075" s="315"/>
    </row>
    <row r="6076" spans="1:17">
      <c r="A6076" s="315" t="s">
        <v>750</v>
      </c>
      <c r="B6076" s="315" t="s">
        <v>2095</v>
      </c>
      <c r="C6076" s="315" t="s">
        <v>2098</v>
      </c>
      <c r="D6076" s="316">
        <v>9.6999999999999993</v>
      </c>
      <c r="E6076" s="317">
        <v>9698</v>
      </c>
      <c r="F6076" s="317">
        <v>4684.1400000000003</v>
      </c>
      <c r="G6076" s="318">
        <v>40595</v>
      </c>
      <c r="H6076" s="318">
        <v>40682</v>
      </c>
      <c r="I6076" s="318">
        <v>50040</v>
      </c>
      <c r="J6076" s="315"/>
      <c r="K6076" s="315">
        <v>1213</v>
      </c>
      <c r="L6076" s="315" t="s">
        <v>4067</v>
      </c>
      <c r="M6076" s="315" t="s">
        <v>1827</v>
      </c>
      <c r="N6076" s="315" t="s">
        <v>750</v>
      </c>
      <c r="O6076" s="315"/>
      <c r="P6076" s="315"/>
      <c r="Q6076" s="315"/>
    </row>
    <row r="6077" spans="1:17">
      <c r="A6077" s="315" t="s">
        <v>750</v>
      </c>
      <c r="B6077" s="315" t="s">
        <v>2095</v>
      </c>
      <c r="C6077" s="315" t="s">
        <v>2098</v>
      </c>
      <c r="D6077" s="316">
        <v>9.6999999999999993</v>
      </c>
      <c r="E6077" s="317">
        <v>9272</v>
      </c>
      <c r="F6077" s="317">
        <v>4478.38</v>
      </c>
      <c r="G6077" s="318">
        <v>40595</v>
      </c>
      <c r="H6077" s="318">
        <v>40682</v>
      </c>
      <c r="I6077" s="318">
        <v>50040</v>
      </c>
      <c r="J6077" s="315"/>
      <c r="K6077" s="315">
        <v>1213</v>
      </c>
      <c r="L6077" s="315" t="s">
        <v>4067</v>
      </c>
      <c r="M6077" s="315" t="s">
        <v>1827</v>
      </c>
      <c r="N6077" s="315" t="s">
        <v>750</v>
      </c>
      <c r="O6077" s="315"/>
      <c r="P6077" s="315"/>
      <c r="Q6077" s="315"/>
    </row>
    <row r="6078" spans="1:17">
      <c r="A6078" s="315" t="s">
        <v>750</v>
      </c>
      <c r="B6078" s="315" t="s">
        <v>2095</v>
      </c>
      <c r="C6078" s="315" t="s">
        <v>2098</v>
      </c>
      <c r="D6078" s="316">
        <v>9.6999999999999993</v>
      </c>
      <c r="E6078" s="317">
        <v>9673</v>
      </c>
      <c r="F6078" s="317">
        <v>4672.05</v>
      </c>
      <c r="G6078" s="318">
        <v>40595</v>
      </c>
      <c r="H6078" s="318">
        <v>40682</v>
      </c>
      <c r="I6078" s="318">
        <v>50040</v>
      </c>
      <c r="J6078" s="315"/>
      <c r="K6078" s="315">
        <v>1213</v>
      </c>
      <c r="L6078" s="315" t="s">
        <v>4067</v>
      </c>
      <c r="M6078" s="315" t="s">
        <v>1827</v>
      </c>
      <c r="N6078" s="315" t="s">
        <v>750</v>
      </c>
      <c r="O6078" s="315"/>
      <c r="P6078" s="315"/>
      <c r="Q6078" s="315"/>
    </row>
    <row r="6079" spans="1:17">
      <c r="A6079" s="315" t="s">
        <v>755</v>
      </c>
      <c r="B6079" s="315" t="s">
        <v>2095</v>
      </c>
      <c r="C6079" s="315" t="s">
        <v>2096</v>
      </c>
      <c r="D6079" s="316">
        <v>9.6999999999999993</v>
      </c>
      <c r="E6079" s="317">
        <v>8129</v>
      </c>
      <c r="F6079" s="317">
        <v>4812.37</v>
      </c>
      <c r="G6079" s="318">
        <v>40623</v>
      </c>
      <c r="H6079" s="318">
        <v>40738</v>
      </c>
      <c r="I6079" s="318">
        <v>50040</v>
      </c>
      <c r="J6079" s="315"/>
      <c r="K6079" s="315">
        <v>7530</v>
      </c>
      <c r="L6079" s="315" t="s">
        <v>1119</v>
      </c>
      <c r="M6079" s="315" t="s">
        <v>966</v>
      </c>
      <c r="N6079" s="315" t="s">
        <v>755</v>
      </c>
      <c r="O6079" s="315"/>
      <c r="P6079" s="315"/>
      <c r="Q6079" s="315"/>
    </row>
    <row r="6080" spans="1:17">
      <c r="A6080" s="315" t="s">
        <v>755</v>
      </c>
      <c r="B6080" s="315" t="s">
        <v>2095</v>
      </c>
      <c r="C6080" s="315" t="s">
        <v>2098</v>
      </c>
      <c r="D6080" s="316">
        <v>9.6999999999999993</v>
      </c>
      <c r="E6080" s="317">
        <v>9257</v>
      </c>
      <c r="F6080" s="317">
        <v>4471.1399999999994</v>
      </c>
      <c r="G6080" s="318">
        <v>40667</v>
      </c>
      <c r="H6080" s="318">
        <v>40683</v>
      </c>
      <c r="I6080" s="318">
        <v>50040</v>
      </c>
      <c r="J6080" s="315"/>
      <c r="K6080" s="315">
        <v>9404</v>
      </c>
      <c r="L6080" s="315" t="s">
        <v>2355</v>
      </c>
      <c r="M6080" s="315" t="s">
        <v>770</v>
      </c>
      <c r="N6080" s="315" t="s">
        <v>755</v>
      </c>
      <c r="O6080" s="315"/>
      <c r="P6080" s="315"/>
      <c r="Q6080" s="315"/>
    </row>
    <row r="6081" spans="1:17">
      <c r="A6081" s="315" t="s">
        <v>755</v>
      </c>
      <c r="B6081" s="315" t="s">
        <v>2095</v>
      </c>
      <c r="C6081" s="315" t="s">
        <v>2098</v>
      </c>
      <c r="D6081" s="316">
        <v>9.6999999999999993</v>
      </c>
      <c r="E6081" s="317">
        <v>6618</v>
      </c>
      <c r="F6081" s="317">
        <v>2971.4800000000005</v>
      </c>
      <c r="G6081" s="318">
        <v>40679</v>
      </c>
      <c r="H6081" s="318">
        <v>40723</v>
      </c>
      <c r="I6081" s="318">
        <v>50040</v>
      </c>
      <c r="J6081" s="315"/>
      <c r="K6081" s="315">
        <v>2108</v>
      </c>
      <c r="L6081" s="315" t="s">
        <v>2478</v>
      </c>
      <c r="M6081" s="315" t="s">
        <v>758</v>
      </c>
      <c r="N6081" s="315" t="s">
        <v>755</v>
      </c>
      <c r="O6081" s="315"/>
      <c r="P6081" s="315"/>
      <c r="Q6081" s="315"/>
    </row>
    <row r="6082" spans="1:17">
      <c r="A6082" s="315" t="s">
        <v>755</v>
      </c>
      <c r="B6082" s="315" t="s">
        <v>2095</v>
      </c>
      <c r="C6082" s="315" t="s">
        <v>2098</v>
      </c>
      <c r="D6082" s="316">
        <v>9.6999999999999993</v>
      </c>
      <c r="E6082" s="317">
        <v>11925</v>
      </c>
      <c r="F6082" s="317">
        <v>5759.77</v>
      </c>
      <c r="G6082" s="318">
        <v>40693</v>
      </c>
      <c r="H6082" s="318">
        <v>40786</v>
      </c>
      <c r="I6082" s="318">
        <v>50040</v>
      </c>
      <c r="J6082" s="315"/>
      <c r="K6082" s="315">
        <v>7412</v>
      </c>
      <c r="L6082" s="315" t="s">
        <v>3680</v>
      </c>
      <c r="M6082" s="315" t="s">
        <v>966</v>
      </c>
      <c r="N6082" s="315" t="s">
        <v>755</v>
      </c>
      <c r="O6082" s="315"/>
      <c r="P6082" s="315"/>
      <c r="Q6082" s="315"/>
    </row>
    <row r="6083" spans="1:17">
      <c r="A6083" s="315" t="s">
        <v>755</v>
      </c>
      <c r="B6083" s="315" t="s">
        <v>2095</v>
      </c>
      <c r="C6083" s="315" t="s">
        <v>2098</v>
      </c>
      <c r="D6083" s="316">
        <v>9.6999999999999993</v>
      </c>
      <c r="E6083" s="317">
        <v>10360</v>
      </c>
      <c r="F6083" s="317">
        <v>5003.88</v>
      </c>
      <c r="G6083" s="318">
        <v>40701</v>
      </c>
      <c r="H6083" s="318">
        <v>40795</v>
      </c>
      <c r="I6083" s="318">
        <v>50040</v>
      </c>
      <c r="J6083" s="315"/>
      <c r="K6083" s="315">
        <v>9437</v>
      </c>
      <c r="L6083" s="315" t="s">
        <v>2689</v>
      </c>
      <c r="M6083" s="315" t="s">
        <v>770</v>
      </c>
      <c r="N6083" s="315" t="s">
        <v>755</v>
      </c>
      <c r="O6083" s="315"/>
      <c r="P6083" s="315"/>
      <c r="Q6083" s="315"/>
    </row>
    <row r="6084" spans="1:17">
      <c r="A6084" s="315" t="s">
        <v>750</v>
      </c>
      <c r="B6084" s="315" t="s">
        <v>2095</v>
      </c>
      <c r="C6084" s="315" t="s">
        <v>2098</v>
      </c>
      <c r="D6084" s="316">
        <v>9.6999999999999993</v>
      </c>
      <c r="E6084" s="317">
        <v>10255</v>
      </c>
      <c r="F6084" s="317">
        <v>4586.28</v>
      </c>
      <c r="G6084" s="318">
        <v>40699</v>
      </c>
      <c r="H6084" s="318">
        <v>40714</v>
      </c>
      <c r="I6084" s="318">
        <v>50040</v>
      </c>
      <c r="J6084" s="315"/>
      <c r="K6084" s="315">
        <v>3032</v>
      </c>
      <c r="L6084" s="315" t="s">
        <v>3388</v>
      </c>
      <c r="M6084" s="315" t="s">
        <v>764</v>
      </c>
      <c r="N6084" s="315" t="s">
        <v>750</v>
      </c>
      <c r="O6084" s="315"/>
      <c r="P6084" s="315"/>
      <c r="Q6084" s="315"/>
    </row>
    <row r="6085" spans="1:17">
      <c r="A6085" s="315" t="s">
        <v>755</v>
      </c>
      <c r="B6085" s="315" t="s">
        <v>2095</v>
      </c>
      <c r="C6085" s="315" t="s">
        <v>2096</v>
      </c>
      <c r="D6085" s="316">
        <v>9.7200000000000006</v>
      </c>
      <c r="E6085" s="317">
        <v>4238</v>
      </c>
      <c r="F6085" s="317">
        <v>2283.77</v>
      </c>
      <c r="G6085" s="318">
        <v>39570</v>
      </c>
      <c r="H6085" s="318">
        <v>39764</v>
      </c>
      <c r="I6085" s="318">
        <v>48944</v>
      </c>
      <c r="J6085" s="315"/>
      <c r="K6085" s="315">
        <v>6503</v>
      </c>
      <c r="L6085" s="315" t="s">
        <v>2106</v>
      </c>
      <c r="M6085" s="315" t="s">
        <v>811</v>
      </c>
      <c r="N6085" s="315" t="s">
        <v>755</v>
      </c>
      <c r="O6085" s="315"/>
      <c r="P6085" s="315"/>
      <c r="Q6085" s="315"/>
    </row>
    <row r="6086" spans="1:17">
      <c r="A6086" s="315" t="s">
        <v>755</v>
      </c>
      <c r="B6086" s="315" t="s">
        <v>2095</v>
      </c>
      <c r="C6086" s="315" t="s">
        <v>2098</v>
      </c>
      <c r="D6086" s="316">
        <v>9.7200000000000006</v>
      </c>
      <c r="E6086" s="317">
        <v>9717</v>
      </c>
      <c r="F6086" s="317">
        <v>2915.1</v>
      </c>
      <c r="G6086" s="318">
        <v>39662</v>
      </c>
      <c r="H6086" s="318">
        <v>41621</v>
      </c>
      <c r="I6086" s="318">
        <v>50770</v>
      </c>
      <c r="J6086" s="315"/>
      <c r="K6086" s="315">
        <v>1616</v>
      </c>
      <c r="L6086" s="315" t="s">
        <v>2364</v>
      </c>
      <c r="M6086" s="315" t="s">
        <v>761</v>
      </c>
      <c r="N6086" s="315" t="s">
        <v>755</v>
      </c>
      <c r="O6086" s="315"/>
      <c r="P6086" s="315"/>
      <c r="Q6086" s="315"/>
    </row>
    <row r="6087" spans="1:17">
      <c r="A6087" s="315" t="s">
        <v>755</v>
      </c>
      <c r="B6087" s="315" t="s">
        <v>2095</v>
      </c>
      <c r="C6087" s="315" t="s">
        <v>2096</v>
      </c>
      <c r="D6087" s="316">
        <v>9.7200000000000006</v>
      </c>
      <c r="E6087" s="317">
        <v>6716.38</v>
      </c>
      <c r="F6087" s="317">
        <v>5621.57</v>
      </c>
      <c r="G6087" s="318">
        <v>39595</v>
      </c>
      <c r="H6087" s="318">
        <v>39959</v>
      </c>
      <c r="I6087" s="318">
        <v>49309</v>
      </c>
      <c r="J6087" s="315"/>
      <c r="K6087" s="315">
        <v>4814</v>
      </c>
      <c r="L6087" s="315" t="s">
        <v>3776</v>
      </c>
      <c r="M6087" s="315" t="s">
        <v>776</v>
      </c>
      <c r="N6087" s="315" t="s">
        <v>755</v>
      </c>
      <c r="O6087" s="315"/>
      <c r="P6087" s="315"/>
      <c r="Q6087" s="315"/>
    </row>
    <row r="6088" spans="1:17">
      <c r="A6088" s="315" t="s">
        <v>755</v>
      </c>
      <c r="B6088" s="315" t="s">
        <v>2095</v>
      </c>
      <c r="C6088" s="315" t="s">
        <v>2098</v>
      </c>
      <c r="D6088" s="316">
        <v>9.7200000000000006</v>
      </c>
      <c r="E6088" s="317">
        <v>10202.36</v>
      </c>
      <c r="F6088" s="317">
        <v>4562.74</v>
      </c>
      <c r="G6088" s="318">
        <v>40577</v>
      </c>
      <c r="H6088" s="318">
        <v>40773</v>
      </c>
      <c r="I6088" s="318">
        <v>50040</v>
      </c>
      <c r="J6088" s="315"/>
      <c r="K6088" s="315">
        <v>1180</v>
      </c>
      <c r="L6088" s="315" t="s">
        <v>1332</v>
      </c>
      <c r="M6088" s="315" t="s">
        <v>766</v>
      </c>
      <c r="N6088" s="315" t="s">
        <v>755</v>
      </c>
      <c r="O6088" s="315"/>
      <c r="P6088" s="315"/>
      <c r="Q6088" s="315"/>
    </row>
    <row r="6089" spans="1:17">
      <c r="A6089" s="315" t="s">
        <v>755</v>
      </c>
      <c r="B6089" s="315" t="s">
        <v>2095</v>
      </c>
      <c r="C6089" s="315" t="s">
        <v>2098</v>
      </c>
      <c r="D6089" s="316">
        <v>9.7200000000000006</v>
      </c>
      <c r="E6089" s="317">
        <v>4815</v>
      </c>
      <c r="F6089" s="317">
        <v>2961.2400000000002</v>
      </c>
      <c r="G6089" s="318">
        <v>40721</v>
      </c>
      <c r="H6089" s="318">
        <v>40339</v>
      </c>
      <c r="I6089" s="318">
        <v>49674</v>
      </c>
      <c r="J6089" s="315"/>
      <c r="K6089" s="315">
        <v>5107</v>
      </c>
      <c r="L6089" s="315" t="s">
        <v>4068</v>
      </c>
      <c r="M6089" s="315" t="s">
        <v>776</v>
      </c>
      <c r="N6089" s="315" t="s">
        <v>755</v>
      </c>
      <c r="O6089" s="315"/>
      <c r="P6089" s="315"/>
      <c r="Q6089" s="315"/>
    </row>
    <row r="6090" spans="1:17">
      <c r="A6090" s="315" t="s">
        <v>755</v>
      </c>
      <c r="B6090" s="315" t="s">
        <v>2095</v>
      </c>
      <c r="C6090" s="315" t="s">
        <v>2098</v>
      </c>
      <c r="D6090" s="316">
        <v>9.75</v>
      </c>
      <c r="E6090" s="317">
        <v>8737</v>
      </c>
      <c r="F6090" s="317">
        <v>4219.97</v>
      </c>
      <c r="G6090" s="318">
        <v>40709</v>
      </c>
      <c r="H6090" s="318">
        <v>40808</v>
      </c>
      <c r="I6090" s="318">
        <v>50040</v>
      </c>
      <c r="J6090" s="315"/>
      <c r="K6090" s="315">
        <v>9523</v>
      </c>
      <c r="L6090" s="315" t="s">
        <v>4020</v>
      </c>
      <c r="M6090" s="315" t="s">
        <v>770</v>
      </c>
      <c r="N6090" s="315" t="s">
        <v>755</v>
      </c>
      <c r="O6090" s="315"/>
      <c r="P6090" s="315"/>
      <c r="Q6090" s="315"/>
    </row>
    <row r="6091" spans="1:17">
      <c r="A6091" s="315" t="s">
        <v>755</v>
      </c>
      <c r="B6091" s="315" t="s">
        <v>2095</v>
      </c>
      <c r="C6091" s="315" t="s">
        <v>2098</v>
      </c>
      <c r="D6091" s="316">
        <v>9.75</v>
      </c>
      <c r="E6091" s="317">
        <v>9712</v>
      </c>
      <c r="F6091" s="317">
        <v>4690.8999999999996</v>
      </c>
      <c r="G6091" s="318">
        <v>40715</v>
      </c>
      <c r="H6091" s="318">
        <v>40786</v>
      </c>
      <c r="I6091" s="318">
        <v>50040</v>
      </c>
      <c r="J6091" s="315"/>
      <c r="K6091" s="315">
        <v>4417</v>
      </c>
      <c r="L6091" s="315" t="s">
        <v>2450</v>
      </c>
      <c r="M6091" s="315" t="s">
        <v>1484</v>
      </c>
      <c r="N6091" s="315" t="s">
        <v>755</v>
      </c>
      <c r="O6091" s="315"/>
      <c r="P6091" s="315"/>
      <c r="Q6091" s="315"/>
    </row>
    <row r="6092" spans="1:17">
      <c r="A6092" s="315" t="s">
        <v>755</v>
      </c>
      <c r="B6092" s="315" t="s">
        <v>2095</v>
      </c>
      <c r="C6092" s="315" t="s">
        <v>2098</v>
      </c>
      <c r="D6092" s="316">
        <v>9.75</v>
      </c>
      <c r="E6092" s="317">
        <v>10341</v>
      </c>
      <c r="F6092" s="317">
        <v>4994.7</v>
      </c>
      <c r="G6092" s="318">
        <v>40752</v>
      </c>
      <c r="H6092" s="318">
        <v>40879</v>
      </c>
      <c r="I6092" s="318">
        <v>50040</v>
      </c>
      <c r="J6092" s="315"/>
      <c r="K6092" s="315">
        <v>4446</v>
      </c>
      <c r="L6092" s="315" t="s">
        <v>2443</v>
      </c>
      <c r="M6092" s="315" t="s">
        <v>1484</v>
      </c>
      <c r="N6092" s="315" t="s">
        <v>755</v>
      </c>
      <c r="O6092" s="315"/>
      <c r="P6092" s="315"/>
      <c r="Q6092" s="315"/>
    </row>
    <row r="6093" spans="1:17">
      <c r="A6093" s="315" t="s">
        <v>755</v>
      </c>
      <c r="B6093" s="315" t="s">
        <v>2095</v>
      </c>
      <c r="C6093" s="315" t="s">
        <v>2098</v>
      </c>
      <c r="D6093" s="316">
        <v>9.75</v>
      </c>
      <c r="E6093" s="317">
        <v>10885.309999999998</v>
      </c>
      <c r="F6093" s="317">
        <v>5257.619999999999</v>
      </c>
      <c r="G6093" s="318">
        <v>40786</v>
      </c>
      <c r="H6093" s="318">
        <v>40830</v>
      </c>
      <c r="I6093" s="318">
        <v>50040</v>
      </c>
      <c r="J6093" s="315"/>
      <c r="K6093" s="315">
        <v>9450</v>
      </c>
      <c r="L6093" s="315" t="s">
        <v>1087</v>
      </c>
      <c r="M6093" s="315" t="s">
        <v>770</v>
      </c>
      <c r="N6093" s="315" t="s">
        <v>755</v>
      </c>
      <c r="O6093" s="315"/>
      <c r="P6093" s="315"/>
      <c r="Q6093" s="315"/>
    </row>
    <row r="6094" spans="1:17">
      <c r="A6094" s="315" t="s">
        <v>755</v>
      </c>
      <c r="B6094" s="315" t="s">
        <v>2095</v>
      </c>
      <c r="C6094" s="315" t="s">
        <v>2098</v>
      </c>
      <c r="D6094" s="316">
        <v>9.75</v>
      </c>
      <c r="E6094" s="317">
        <v>9736.92</v>
      </c>
      <c r="F6094" s="317">
        <v>4702.93</v>
      </c>
      <c r="G6094" s="318">
        <v>40763</v>
      </c>
      <c r="H6094" s="318">
        <v>40865</v>
      </c>
      <c r="I6094" s="318">
        <v>50040</v>
      </c>
      <c r="J6094" s="315"/>
      <c r="K6094" s="315">
        <v>7138</v>
      </c>
      <c r="L6094" s="315" t="s">
        <v>4069</v>
      </c>
      <c r="M6094" s="315" t="s">
        <v>966</v>
      </c>
      <c r="N6094" s="315" t="s">
        <v>755</v>
      </c>
      <c r="O6094" s="315"/>
      <c r="P6094" s="315"/>
      <c r="Q6094" s="315"/>
    </row>
    <row r="6095" spans="1:17">
      <c r="A6095" s="315" t="s">
        <v>755</v>
      </c>
      <c r="B6095" s="315" t="s">
        <v>2095</v>
      </c>
      <c r="C6095" s="315" t="s">
        <v>2098</v>
      </c>
      <c r="D6095" s="316">
        <v>9.75</v>
      </c>
      <c r="E6095" s="317">
        <v>10132</v>
      </c>
      <c r="F6095" s="317">
        <v>4893.76</v>
      </c>
      <c r="G6095" s="318">
        <v>40753</v>
      </c>
      <c r="H6095" s="318">
        <v>40851</v>
      </c>
      <c r="I6095" s="318">
        <v>50040</v>
      </c>
      <c r="J6095" s="315"/>
      <c r="K6095" s="315">
        <v>3178</v>
      </c>
      <c r="L6095" s="315" t="s">
        <v>1816</v>
      </c>
      <c r="M6095" s="315" t="s">
        <v>761</v>
      </c>
      <c r="N6095" s="315" t="s">
        <v>755</v>
      </c>
      <c r="O6095" s="315"/>
      <c r="P6095" s="315"/>
      <c r="Q6095" s="315"/>
    </row>
    <row r="6096" spans="1:17">
      <c r="A6096" s="315" t="s">
        <v>755</v>
      </c>
      <c r="B6096" s="315" t="s">
        <v>2095</v>
      </c>
      <c r="C6096" s="315" t="s">
        <v>2098</v>
      </c>
      <c r="D6096" s="316">
        <v>9.75</v>
      </c>
      <c r="E6096" s="317">
        <v>7913</v>
      </c>
      <c r="F6096" s="317">
        <v>3821.98</v>
      </c>
      <c r="G6096" s="318">
        <v>40758</v>
      </c>
      <c r="H6096" s="318">
        <v>40857</v>
      </c>
      <c r="I6096" s="318">
        <v>50040</v>
      </c>
      <c r="J6096" s="315"/>
      <c r="K6096" s="315">
        <v>4417</v>
      </c>
      <c r="L6096" s="315" t="s">
        <v>2450</v>
      </c>
      <c r="M6096" s="315" t="s">
        <v>1484</v>
      </c>
      <c r="N6096" s="315" t="s">
        <v>755</v>
      </c>
      <c r="O6096" s="315"/>
      <c r="P6096" s="315"/>
      <c r="Q6096" s="315"/>
    </row>
    <row r="6097" spans="1:17">
      <c r="A6097" s="315" t="s">
        <v>755</v>
      </c>
      <c r="B6097" s="315" t="s">
        <v>2095</v>
      </c>
      <c r="C6097" s="315" t="s">
        <v>2098</v>
      </c>
      <c r="D6097" s="316">
        <v>9.75</v>
      </c>
      <c r="E6097" s="317">
        <v>10223.799999999999</v>
      </c>
      <c r="F6097" s="317">
        <v>4938.0999999999995</v>
      </c>
      <c r="G6097" s="318">
        <v>40801</v>
      </c>
      <c r="H6097" s="318">
        <v>40834</v>
      </c>
      <c r="I6097" s="318">
        <v>50040</v>
      </c>
      <c r="J6097" s="315"/>
      <c r="K6097" s="315">
        <v>9476</v>
      </c>
      <c r="L6097" s="315" t="s">
        <v>3318</v>
      </c>
      <c r="M6097" s="315" t="s">
        <v>770</v>
      </c>
      <c r="N6097" s="315" t="s">
        <v>755</v>
      </c>
      <c r="O6097" s="315"/>
      <c r="P6097" s="315"/>
      <c r="Q6097" s="315"/>
    </row>
    <row r="6098" spans="1:17">
      <c r="A6098" s="315" t="s">
        <v>755</v>
      </c>
      <c r="B6098" s="315" t="s">
        <v>2095</v>
      </c>
      <c r="C6098" s="315" t="s">
        <v>2098</v>
      </c>
      <c r="D6098" s="316">
        <v>9.75</v>
      </c>
      <c r="E6098" s="317">
        <v>4198</v>
      </c>
      <c r="F6098" s="317">
        <v>1675.0100000000002</v>
      </c>
      <c r="G6098" s="318">
        <v>40813</v>
      </c>
      <c r="H6098" s="318">
        <v>40990</v>
      </c>
      <c r="I6098" s="318">
        <v>50405</v>
      </c>
      <c r="J6098" s="315"/>
      <c r="K6098" s="315">
        <v>4802</v>
      </c>
      <c r="L6098" s="315" t="s">
        <v>2719</v>
      </c>
      <c r="M6098" s="315" t="s">
        <v>776</v>
      </c>
      <c r="N6098" s="315" t="s">
        <v>755</v>
      </c>
      <c r="O6098" s="315"/>
      <c r="P6098" s="315"/>
      <c r="Q6098" s="315"/>
    </row>
    <row r="6099" spans="1:17">
      <c r="A6099" s="315" t="s">
        <v>755</v>
      </c>
      <c r="B6099" s="315" t="s">
        <v>2095</v>
      </c>
      <c r="C6099" s="315" t="s">
        <v>2098</v>
      </c>
      <c r="D6099" s="316">
        <v>9.75</v>
      </c>
      <c r="E6099" s="317">
        <v>4377</v>
      </c>
      <c r="F6099" s="317">
        <v>2114.09</v>
      </c>
      <c r="G6099" s="318">
        <v>40820</v>
      </c>
      <c r="H6099" s="318">
        <v>40875</v>
      </c>
      <c r="I6099" s="318">
        <v>50040</v>
      </c>
      <c r="J6099" s="315"/>
      <c r="K6099" s="315">
        <v>9220</v>
      </c>
      <c r="L6099" s="315" t="s">
        <v>1478</v>
      </c>
      <c r="M6099" s="315" t="s">
        <v>792</v>
      </c>
      <c r="N6099" s="315" t="s">
        <v>755</v>
      </c>
      <c r="O6099" s="315"/>
      <c r="P6099" s="315"/>
      <c r="Q6099" s="315"/>
    </row>
    <row r="6100" spans="1:17">
      <c r="A6100" s="315" t="s">
        <v>755</v>
      </c>
      <c r="B6100" s="315" t="s">
        <v>2095</v>
      </c>
      <c r="C6100" s="315" t="s">
        <v>2142</v>
      </c>
      <c r="D6100" s="316">
        <v>9.76</v>
      </c>
      <c r="E6100" s="317">
        <v>12130.060000000001</v>
      </c>
      <c r="F6100" s="317">
        <v>2838.4399999999996</v>
      </c>
      <c r="G6100" s="318">
        <v>40507</v>
      </c>
      <c r="H6100" s="318">
        <v>42277</v>
      </c>
      <c r="I6100" s="318">
        <v>49674</v>
      </c>
      <c r="J6100" s="315"/>
      <c r="K6100" s="315">
        <v>7524</v>
      </c>
      <c r="L6100" s="315" t="s">
        <v>1142</v>
      </c>
      <c r="M6100" s="315" t="s">
        <v>966</v>
      </c>
      <c r="N6100" s="315" t="s">
        <v>755</v>
      </c>
      <c r="O6100" s="315"/>
      <c r="P6100" s="315"/>
      <c r="Q6100" s="315"/>
    </row>
    <row r="6101" spans="1:17">
      <c r="A6101" s="315" t="s">
        <v>755</v>
      </c>
      <c r="B6101" s="315" t="s">
        <v>2095</v>
      </c>
      <c r="C6101" s="315" t="s">
        <v>2098</v>
      </c>
      <c r="D6101" s="316">
        <v>9.76</v>
      </c>
      <c r="E6101" s="317">
        <v>8028.9500000000007</v>
      </c>
      <c r="F6101" s="317">
        <v>3877.9799999999996</v>
      </c>
      <c r="G6101" s="318">
        <v>40711</v>
      </c>
      <c r="H6101" s="318">
        <v>40845</v>
      </c>
      <c r="I6101" s="318">
        <v>50040</v>
      </c>
      <c r="J6101" s="315"/>
      <c r="K6101" s="315">
        <v>4514</v>
      </c>
      <c r="L6101" s="315" t="s">
        <v>2781</v>
      </c>
      <c r="M6101" s="315" t="s">
        <v>1296</v>
      </c>
      <c r="N6101" s="315" t="s">
        <v>755</v>
      </c>
      <c r="O6101" s="315"/>
      <c r="P6101" s="315"/>
      <c r="Q6101" s="315"/>
    </row>
    <row r="6102" spans="1:17">
      <c r="A6102" s="315" t="s">
        <v>755</v>
      </c>
      <c r="B6102" s="315" t="s">
        <v>2095</v>
      </c>
      <c r="C6102" s="315" t="s">
        <v>2098</v>
      </c>
      <c r="D6102" s="316">
        <v>9.76</v>
      </c>
      <c r="E6102" s="317">
        <v>7407</v>
      </c>
      <c r="F6102" s="317">
        <v>3577.5800000000004</v>
      </c>
      <c r="G6102" s="318">
        <v>40771</v>
      </c>
      <c r="H6102" s="318">
        <v>40760</v>
      </c>
      <c r="I6102" s="318">
        <v>50040</v>
      </c>
      <c r="J6102" s="315"/>
      <c r="K6102" s="315">
        <v>2556</v>
      </c>
      <c r="L6102" s="315" t="s">
        <v>4070</v>
      </c>
      <c r="M6102" s="315" t="s">
        <v>764</v>
      </c>
      <c r="N6102" s="315" t="s">
        <v>755</v>
      </c>
      <c r="O6102" s="315"/>
      <c r="P6102" s="315"/>
      <c r="Q6102" s="315"/>
    </row>
    <row r="6103" spans="1:17">
      <c r="A6103" s="315" t="s">
        <v>755</v>
      </c>
      <c r="B6103" s="315" t="s">
        <v>2095</v>
      </c>
      <c r="C6103" s="315" t="s">
        <v>2096</v>
      </c>
      <c r="D6103" s="316">
        <v>9.76</v>
      </c>
      <c r="E6103" s="317">
        <v>9360</v>
      </c>
      <c r="F6103" s="317">
        <v>5541.12</v>
      </c>
      <c r="G6103" s="318">
        <v>40799</v>
      </c>
      <c r="H6103" s="318">
        <v>40899</v>
      </c>
      <c r="I6103" s="318">
        <v>50040</v>
      </c>
      <c r="J6103" s="315"/>
      <c r="K6103" s="315">
        <v>1882</v>
      </c>
      <c r="L6103" s="315" t="s">
        <v>2334</v>
      </c>
      <c r="M6103" s="315" t="s">
        <v>766</v>
      </c>
      <c r="N6103" s="315" t="s">
        <v>755</v>
      </c>
      <c r="O6103" s="315"/>
      <c r="P6103" s="315"/>
      <c r="Q6103" s="315"/>
    </row>
    <row r="6104" spans="1:17">
      <c r="A6104" s="315" t="s">
        <v>755</v>
      </c>
      <c r="B6104" s="315" t="s">
        <v>2095</v>
      </c>
      <c r="C6104" s="315" t="s">
        <v>2098</v>
      </c>
      <c r="D6104" s="316">
        <v>9.76</v>
      </c>
      <c r="E6104" s="317">
        <v>5827</v>
      </c>
      <c r="F6104" s="317">
        <v>2814.44</v>
      </c>
      <c r="G6104" s="318">
        <v>40852</v>
      </c>
      <c r="H6104" s="318">
        <v>40848</v>
      </c>
      <c r="I6104" s="318">
        <v>50040</v>
      </c>
      <c r="J6104" s="315"/>
      <c r="K6104" s="315">
        <v>7013</v>
      </c>
      <c r="L6104" s="315" t="s">
        <v>3599</v>
      </c>
      <c r="M6104" s="315" t="s">
        <v>966</v>
      </c>
      <c r="N6104" s="315" t="s">
        <v>755</v>
      </c>
      <c r="O6104" s="315"/>
      <c r="P6104" s="315"/>
      <c r="Q6104" s="315"/>
    </row>
    <row r="6105" spans="1:17">
      <c r="A6105" s="315" t="s">
        <v>755</v>
      </c>
      <c r="B6105" s="315" t="s">
        <v>2095</v>
      </c>
      <c r="C6105" s="315" t="s">
        <v>2096</v>
      </c>
      <c r="D6105" s="316">
        <v>9.8000000000000007</v>
      </c>
      <c r="E6105" s="317">
        <v>8049</v>
      </c>
      <c r="F6105" s="317">
        <v>7244.1</v>
      </c>
      <c r="G6105" s="318">
        <v>39569</v>
      </c>
      <c r="H6105" s="318">
        <v>40165</v>
      </c>
      <c r="I6105" s="318">
        <v>49309</v>
      </c>
      <c r="J6105" s="315"/>
      <c r="K6105" s="315">
        <v>1814</v>
      </c>
      <c r="L6105" s="315" t="s">
        <v>2350</v>
      </c>
      <c r="M6105" s="315" t="s">
        <v>766</v>
      </c>
      <c r="N6105" s="315" t="s">
        <v>755</v>
      </c>
      <c r="O6105" s="315"/>
      <c r="P6105" s="315"/>
      <c r="Q6105" s="315"/>
    </row>
    <row r="6106" spans="1:17">
      <c r="A6106" s="315" t="s">
        <v>755</v>
      </c>
      <c r="B6106" s="315" t="s">
        <v>2095</v>
      </c>
      <c r="C6106" s="315" t="s">
        <v>2098</v>
      </c>
      <c r="D6106" s="316">
        <v>9.8000000000000007</v>
      </c>
      <c r="E6106" s="317">
        <v>9753</v>
      </c>
      <c r="F6106" s="317">
        <v>7314.75</v>
      </c>
      <c r="G6106" s="318">
        <v>39569</v>
      </c>
      <c r="H6106" s="318">
        <v>39814</v>
      </c>
      <c r="I6106" s="318">
        <v>49309</v>
      </c>
      <c r="J6106" s="315"/>
      <c r="K6106" s="315">
        <v>9413</v>
      </c>
      <c r="L6106" s="315" t="s">
        <v>3524</v>
      </c>
      <c r="M6106" s="315" t="s">
        <v>1024</v>
      </c>
      <c r="N6106" s="315" t="s">
        <v>755</v>
      </c>
      <c r="O6106" s="315"/>
      <c r="P6106" s="315"/>
      <c r="Q6106" s="315"/>
    </row>
    <row r="6107" spans="1:17">
      <c r="A6107" s="315" t="s">
        <v>755</v>
      </c>
      <c r="B6107" s="315" t="s">
        <v>2095</v>
      </c>
      <c r="C6107" s="315" t="s">
        <v>2098</v>
      </c>
      <c r="D6107" s="316">
        <v>9.8000000000000007</v>
      </c>
      <c r="E6107" s="317">
        <v>8392</v>
      </c>
      <c r="F6107" s="317">
        <v>6294</v>
      </c>
      <c r="G6107" s="318">
        <v>39569</v>
      </c>
      <c r="H6107" s="318">
        <v>39814</v>
      </c>
      <c r="I6107" s="318">
        <v>49309</v>
      </c>
      <c r="J6107" s="315"/>
      <c r="K6107" s="315">
        <v>9413</v>
      </c>
      <c r="L6107" s="315" t="s">
        <v>3524</v>
      </c>
      <c r="M6107" s="315" t="s">
        <v>1024</v>
      </c>
      <c r="N6107" s="315" t="s">
        <v>755</v>
      </c>
      <c r="O6107" s="315"/>
      <c r="P6107" s="315"/>
      <c r="Q6107" s="315"/>
    </row>
    <row r="6108" spans="1:17">
      <c r="A6108" s="315" t="s">
        <v>755</v>
      </c>
      <c r="B6108" s="315" t="s">
        <v>2095</v>
      </c>
      <c r="C6108" s="315" t="s">
        <v>2098</v>
      </c>
      <c r="D6108" s="316">
        <v>9.8000000000000007</v>
      </c>
      <c r="E6108" s="317">
        <v>11011</v>
      </c>
      <c r="F6108" s="317">
        <v>4888.8899999999994</v>
      </c>
      <c r="G6108" s="318">
        <v>39570</v>
      </c>
      <c r="H6108" s="318">
        <v>41052</v>
      </c>
      <c r="I6108" s="318">
        <v>50405</v>
      </c>
      <c r="J6108" s="315"/>
      <c r="K6108" s="315">
        <v>3825</v>
      </c>
      <c r="L6108" s="315" t="s">
        <v>4071</v>
      </c>
      <c r="M6108" s="315" t="s">
        <v>764</v>
      </c>
      <c r="N6108" s="315" t="s">
        <v>755</v>
      </c>
      <c r="O6108" s="315"/>
      <c r="P6108" s="315"/>
      <c r="Q6108" s="315"/>
    </row>
    <row r="6109" spans="1:17">
      <c r="A6109" s="315" t="s">
        <v>755</v>
      </c>
      <c r="B6109" s="315" t="s">
        <v>2095</v>
      </c>
      <c r="C6109" s="315" t="s">
        <v>2098</v>
      </c>
      <c r="D6109" s="316">
        <v>9.8000000000000007</v>
      </c>
      <c r="E6109" s="317">
        <v>9401</v>
      </c>
      <c r="F6109" s="317">
        <v>4813.2999999999993</v>
      </c>
      <c r="G6109" s="318">
        <v>39569</v>
      </c>
      <c r="H6109" s="318">
        <v>38896</v>
      </c>
      <c r="I6109" s="318">
        <v>48213</v>
      </c>
      <c r="J6109" s="315"/>
      <c r="K6109" s="315">
        <v>4419</v>
      </c>
      <c r="L6109" s="315" t="s">
        <v>3592</v>
      </c>
      <c r="M6109" s="315" t="s">
        <v>1484</v>
      </c>
      <c r="N6109" s="315" t="s">
        <v>755</v>
      </c>
      <c r="O6109" s="315"/>
      <c r="P6109" s="315"/>
      <c r="Q6109" s="315"/>
    </row>
    <row r="6110" spans="1:17">
      <c r="A6110" s="315" t="s">
        <v>755</v>
      </c>
      <c r="B6110" s="315" t="s">
        <v>2095</v>
      </c>
      <c r="C6110" s="315" t="s">
        <v>2098</v>
      </c>
      <c r="D6110" s="316">
        <v>9.8000000000000007</v>
      </c>
      <c r="E6110" s="317">
        <v>9297</v>
      </c>
      <c r="F6110" s="317">
        <v>3802.48</v>
      </c>
      <c r="G6110" s="318">
        <v>39570</v>
      </c>
      <c r="H6110" s="318">
        <v>41625</v>
      </c>
      <c r="I6110" s="318">
        <v>50770</v>
      </c>
      <c r="J6110" s="315"/>
      <c r="K6110" s="315">
        <v>8580</v>
      </c>
      <c r="L6110" s="315" t="s">
        <v>4072</v>
      </c>
      <c r="M6110" s="315" t="s">
        <v>792</v>
      </c>
      <c r="N6110" s="315" t="s">
        <v>755</v>
      </c>
      <c r="O6110" s="315"/>
      <c r="P6110" s="315"/>
      <c r="Q6110" s="315"/>
    </row>
    <row r="6111" spans="1:17">
      <c r="A6111" s="315" t="s">
        <v>755</v>
      </c>
      <c r="B6111" s="315" t="s">
        <v>2095</v>
      </c>
      <c r="C6111" s="315" t="s">
        <v>2096</v>
      </c>
      <c r="D6111" s="316">
        <v>9.8000000000000007</v>
      </c>
      <c r="E6111" s="317">
        <v>9116</v>
      </c>
      <c r="F6111" s="317">
        <v>8204.4</v>
      </c>
      <c r="G6111" s="318">
        <v>39570</v>
      </c>
      <c r="H6111" s="318">
        <v>39631</v>
      </c>
      <c r="I6111" s="318">
        <v>48944</v>
      </c>
      <c r="J6111" s="315"/>
      <c r="K6111" s="315">
        <v>5242</v>
      </c>
      <c r="L6111" s="315" t="s">
        <v>2806</v>
      </c>
      <c r="M6111" s="315" t="s">
        <v>776</v>
      </c>
      <c r="N6111" s="315" t="s">
        <v>755</v>
      </c>
      <c r="O6111" s="315"/>
      <c r="P6111" s="315"/>
      <c r="Q6111" s="315"/>
    </row>
    <row r="6112" spans="1:17">
      <c r="A6112" s="315" t="s">
        <v>755</v>
      </c>
      <c r="B6112" s="315" t="s">
        <v>2095</v>
      </c>
      <c r="C6112" s="315" t="s">
        <v>2098</v>
      </c>
      <c r="D6112" s="316">
        <v>9.8000000000000007</v>
      </c>
      <c r="E6112" s="317">
        <v>10199</v>
      </c>
      <c r="F6112" s="317">
        <v>4926.1099999999997</v>
      </c>
      <c r="G6112" s="318">
        <v>39570</v>
      </c>
      <c r="H6112" s="318">
        <v>40875</v>
      </c>
      <c r="I6112" s="318">
        <v>50040</v>
      </c>
      <c r="J6112" s="315"/>
      <c r="K6112" s="315">
        <v>1541</v>
      </c>
      <c r="L6112" s="315" t="s">
        <v>4039</v>
      </c>
      <c r="M6112" s="315" t="s">
        <v>761</v>
      </c>
      <c r="N6112" s="315" t="s">
        <v>755</v>
      </c>
      <c r="O6112" s="315"/>
      <c r="P6112" s="315"/>
      <c r="Q6112" s="315"/>
    </row>
    <row r="6113" spans="1:17">
      <c r="A6113" s="315" t="s">
        <v>755</v>
      </c>
      <c r="B6113" s="315" t="s">
        <v>2095</v>
      </c>
      <c r="C6113" s="315" t="s">
        <v>2098</v>
      </c>
      <c r="D6113" s="316">
        <v>9.8000000000000007</v>
      </c>
      <c r="E6113" s="317">
        <v>10793.99</v>
      </c>
      <c r="F6113" s="317">
        <v>5213.5</v>
      </c>
      <c r="G6113" s="318">
        <v>39570</v>
      </c>
      <c r="H6113" s="318">
        <v>40812</v>
      </c>
      <c r="I6113" s="318">
        <v>50040</v>
      </c>
      <c r="J6113" s="315"/>
      <c r="K6113" s="315">
        <v>8444</v>
      </c>
      <c r="L6113" s="315" t="s">
        <v>4073</v>
      </c>
      <c r="M6113" s="315" t="s">
        <v>784</v>
      </c>
      <c r="N6113" s="315" t="s">
        <v>755</v>
      </c>
      <c r="O6113" s="315"/>
      <c r="P6113" s="315"/>
      <c r="Q6113" s="315"/>
    </row>
    <row r="6114" spans="1:17">
      <c r="A6114" s="315" t="s">
        <v>750</v>
      </c>
      <c r="B6114" s="315" t="s">
        <v>2095</v>
      </c>
      <c r="C6114" s="315" t="s">
        <v>2096</v>
      </c>
      <c r="D6114" s="316">
        <v>9.8000000000000007</v>
      </c>
      <c r="E6114" s="317">
        <v>7665</v>
      </c>
      <c r="F6114" s="317">
        <v>6387.5</v>
      </c>
      <c r="G6114" s="318">
        <v>39570</v>
      </c>
      <c r="H6114" s="318">
        <v>39626</v>
      </c>
      <c r="I6114" s="318">
        <v>48914</v>
      </c>
      <c r="J6114" s="315"/>
      <c r="K6114" s="315">
        <v>1163</v>
      </c>
      <c r="L6114" s="315" t="s">
        <v>2902</v>
      </c>
      <c r="M6114" s="315" t="s">
        <v>766</v>
      </c>
      <c r="N6114" s="315" t="s">
        <v>750</v>
      </c>
      <c r="O6114" s="315"/>
      <c r="P6114" s="315"/>
      <c r="Q6114" s="315"/>
    </row>
    <row r="6115" spans="1:17">
      <c r="A6115" s="315" t="s">
        <v>750</v>
      </c>
      <c r="B6115" s="315" t="s">
        <v>2095</v>
      </c>
      <c r="C6115" s="315" t="s">
        <v>2096</v>
      </c>
      <c r="D6115" s="316">
        <v>9.8000000000000007</v>
      </c>
      <c r="E6115" s="317">
        <v>10705.759999999998</v>
      </c>
      <c r="F6115" s="317">
        <v>9635.19</v>
      </c>
      <c r="G6115" s="318">
        <v>39570</v>
      </c>
      <c r="H6115" s="318">
        <v>40163</v>
      </c>
      <c r="I6115" s="318">
        <v>49309</v>
      </c>
      <c r="J6115" s="315"/>
      <c r="K6115" s="315">
        <v>1814</v>
      </c>
      <c r="L6115" s="315" t="s">
        <v>2350</v>
      </c>
      <c r="M6115" s="315" t="s">
        <v>766</v>
      </c>
      <c r="N6115" s="315" t="s">
        <v>750</v>
      </c>
      <c r="O6115" s="315"/>
      <c r="P6115" s="315"/>
      <c r="Q6115" s="315"/>
    </row>
    <row r="6116" spans="1:17">
      <c r="A6116" s="315" t="s">
        <v>755</v>
      </c>
      <c r="B6116" s="315" t="s">
        <v>2095</v>
      </c>
      <c r="C6116" s="315" t="s">
        <v>2096</v>
      </c>
      <c r="D6116" s="316">
        <v>9.8000000000000007</v>
      </c>
      <c r="E6116" s="317">
        <v>8950</v>
      </c>
      <c r="F6116" s="317">
        <v>4367.6000000000004</v>
      </c>
      <c r="G6116" s="318">
        <v>39577</v>
      </c>
      <c r="H6116" s="318">
        <v>41075</v>
      </c>
      <c r="I6116" s="318">
        <v>50405</v>
      </c>
      <c r="J6116" s="315"/>
      <c r="K6116" s="315">
        <v>1806</v>
      </c>
      <c r="L6116" s="315" t="s">
        <v>4074</v>
      </c>
      <c r="M6116" s="315" t="s">
        <v>766</v>
      </c>
      <c r="N6116" s="315" t="s">
        <v>755</v>
      </c>
      <c r="O6116" s="315"/>
      <c r="P6116" s="315"/>
      <c r="Q6116" s="315"/>
    </row>
    <row r="6117" spans="1:17">
      <c r="A6117" s="315" t="s">
        <v>755</v>
      </c>
      <c r="B6117" s="315" t="s">
        <v>2095</v>
      </c>
      <c r="C6117" s="315" t="s">
        <v>2098</v>
      </c>
      <c r="D6117" s="316">
        <v>9.8000000000000007</v>
      </c>
      <c r="E6117" s="317">
        <v>9553</v>
      </c>
      <c r="F6117" s="317">
        <v>7164.75</v>
      </c>
      <c r="G6117" s="318">
        <v>39569</v>
      </c>
      <c r="H6117" s="318">
        <v>39687</v>
      </c>
      <c r="I6117" s="318">
        <v>48914</v>
      </c>
      <c r="J6117" s="315"/>
      <c r="K6117" s="315">
        <v>9113</v>
      </c>
      <c r="L6117" s="315" t="s">
        <v>2940</v>
      </c>
      <c r="M6117" s="315" t="s">
        <v>770</v>
      </c>
      <c r="N6117" s="315" t="s">
        <v>755</v>
      </c>
      <c r="O6117" s="315"/>
      <c r="P6117" s="315"/>
      <c r="Q6117" s="315"/>
    </row>
    <row r="6118" spans="1:17">
      <c r="A6118" s="315" t="s">
        <v>755</v>
      </c>
      <c r="B6118" s="315" t="s">
        <v>2095</v>
      </c>
      <c r="C6118" s="315" t="s">
        <v>2096</v>
      </c>
      <c r="D6118" s="316">
        <v>9.8000000000000007</v>
      </c>
      <c r="E6118" s="317">
        <v>8775</v>
      </c>
      <c r="F6118" s="317">
        <v>7897.5</v>
      </c>
      <c r="G6118" s="318">
        <v>39570</v>
      </c>
      <c r="H6118" s="318">
        <v>40009</v>
      </c>
      <c r="I6118" s="318">
        <v>49309</v>
      </c>
      <c r="J6118" s="315"/>
      <c r="K6118" s="315">
        <v>9642</v>
      </c>
      <c r="L6118" s="315" t="s">
        <v>3375</v>
      </c>
      <c r="M6118" s="315" t="s">
        <v>770</v>
      </c>
      <c r="N6118" s="315" t="s">
        <v>755</v>
      </c>
      <c r="O6118" s="315"/>
      <c r="P6118" s="315"/>
      <c r="Q6118" s="315"/>
    </row>
    <row r="6119" spans="1:17">
      <c r="A6119" s="315" t="s">
        <v>755</v>
      </c>
      <c r="B6119" s="315" t="s">
        <v>2095</v>
      </c>
      <c r="C6119" s="315" t="s">
        <v>2098</v>
      </c>
      <c r="D6119" s="316">
        <v>9.8000000000000007</v>
      </c>
      <c r="E6119" s="317">
        <v>9283</v>
      </c>
      <c r="F6119" s="317">
        <v>6962.25</v>
      </c>
      <c r="G6119" s="318">
        <v>39570</v>
      </c>
      <c r="H6119" s="318">
        <v>39478</v>
      </c>
      <c r="I6119" s="318">
        <v>48914</v>
      </c>
      <c r="J6119" s="315"/>
      <c r="K6119" s="315">
        <v>3755</v>
      </c>
      <c r="L6119" s="315" t="s">
        <v>4075</v>
      </c>
      <c r="M6119" s="315" t="s">
        <v>764</v>
      </c>
      <c r="N6119" s="315" t="s">
        <v>755</v>
      </c>
      <c r="O6119" s="315"/>
      <c r="P6119" s="315"/>
      <c r="Q6119" s="315"/>
    </row>
    <row r="6120" spans="1:17">
      <c r="A6120" s="315" t="s">
        <v>755</v>
      </c>
      <c r="B6120" s="315" t="s">
        <v>2095</v>
      </c>
      <c r="C6120" s="315" t="s">
        <v>2098</v>
      </c>
      <c r="D6120" s="316">
        <v>9.8000000000000007</v>
      </c>
      <c r="E6120" s="317">
        <v>10475.58</v>
      </c>
      <c r="F6120" s="317">
        <v>4179.75</v>
      </c>
      <c r="G6120" s="318">
        <v>39636</v>
      </c>
      <c r="H6120" s="318">
        <v>40997</v>
      </c>
      <c r="I6120" s="318">
        <v>50405</v>
      </c>
      <c r="J6120" s="315"/>
      <c r="K6120" s="315">
        <v>4704</v>
      </c>
      <c r="L6120" s="315" t="s">
        <v>2130</v>
      </c>
      <c r="M6120" s="315" t="s">
        <v>764</v>
      </c>
      <c r="N6120" s="315" t="s">
        <v>755</v>
      </c>
      <c r="O6120" s="315"/>
      <c r="P6120" s="315"/>
      <c r="Q6120" s="315"/>
    </row>
    <row r="6121" spans="1:17">
      <c r="A6121" s="315" t="s">
        <v>755</v>
      </c>
      <c r="B6121" s="315" t="s">
        <v>2095</v>
      </c>
      <c r="C6121" s="315" t="s">
        <v>2098</v>
      </c>
      <c r="D6121" s="316">
        <v>9.8000000000000007</v>
      </c>
      <c r="E6121" s="317">
        <v>10278</v>
      </c>
      <c r="F6121" s="317">
        <v>4100.92</v>
      </c>
      <c r="G6121" s="318">
        <v>39596</v>
      </c>
      <c r="H6121" s="318">
        <v>41164</v>
      </c>
      <c r="I6121" s="318">
        <v>50405</v>
      </c>
      <c r="J6121" s="315"/>
      <c r="K6121" s="315">
        <v>6826</v>
      </c>
      <c r="L6121" s="315" t="s">
        <v>3901</v>
      </c>
      <c r="M6121" s="315" t="s">
        <v>811</v>
      </c>
      <c r="N6121" s="315" t="s">
        <v>755</v>
      </c>
      <c r="O6121" s="315"/>
      <c r="P6121" s="315"/>
      <c r="Q6121" s="315"/>
    </row>
    <row r="6122" spans="1:17">
      <c r="A6122" s="315" t="s">
        <v>755</v>
      </c>
      <c r="B6122" s="315" t="s">
        <v>2095</v>
      </c>
      <c r="C6122" s="315" t="s">
        <v>2096</v>
      </c>
      <c r="D6122" s="316">
        <v>9.8000000000000007</v>
      </c>
      <c r="E6122" s="317">
        <v>10466</v>
      </c>
      <c r="F6122" s="317">
        <v>6195.87</v>
      </c>
      <c r="G6122" s="318">
        <v>39570</v>
      </c>
      <c r="H6122" s="318">
        <v>40897</v>
      </c>
      <c r="I6122" s="318">
        <v>50040</v>
      </c>
      <c r="J6122" s="315"/>
      <c r="K6122" s="315">
        <v>1623</v>
      </c>
      <c r="L6122" s="315" t="s">
        <v>4076</v>
      </c>
      <c r="M6122" s="315" t="s">
        <v>761</v>
      </c>
      <c r="N6122" s="315" t="s">
        <v>755</v>
      </c>
      <c r="O6122" s="315"/>
      <c r="P6122" s="315"/>
      <c r="Q6122" s="315"/>
    </row>
    <row r="6123" spans="1:17">
      <c r="A6123" s="315" t="s">
        <v>755</v>
      </c>
      <c r="B6123" s="315" t="s">
        <v>2095</v>
      </c>
      <c r="C6123" s="315" t="s">
        <v>2096</v>
      </c>
      <c r="D6123" s="316">
        <v>9.8000000000000007</v>
      </c>
      <c r="E6123" s="317">
        <v>7823</v>
      </c>
      <c r="F6123" s="317">
        <v>7040.7</v>
      </c>
      <c r="G6123" s="318">
        <v>39570</v>
      </c>
      <c r="H6123" s="318">
        <v>39429</v>
      </c>
      <c r="I6123" s="318">
        <v>48549</v>
      </c>
      <c r="J6123" s="315"/>
      <c r="K6123" s="315">
        <v>3363</v>
      </c>
      <c r="L6123" s="315" t="s">
        <v>4077</v>
      </c>
      <c r="M6123" s="315" t="s">
        <v>764</v>
      </c>
      <c r="N6123" s="315" t="s">
        <v>755</v>
      </c>
      <c r="O6123" s="315"/>
      <c r="P6123" s="315"/>
      <c r="Q6123" s="315"/>
    </row>
    <row r="6124" spans="1:17">
      <c r="A6124" s="315" t="s">
        <v>755</v>
      </c>
      <c r="B6124" s="315" t="s">
        <v>2095</v>
      </c>
      <c r="C6124" s="315" t="s">
        <v>2098</v>
      </c>
      <c r="D6124" s="316">
        <v>9.8000000000000007</v>
      </c>
      <c r="E6124" s="317">
        <v>7809</v>
      </c>
      <c r="F6124" s="317">
        <v>3756.13</v>
      </c>
      <c r="G6124" s="318">
        <v>39598</v>
      </c>
      <c r="H6124" s="318">
        <v>40336</v>
      </c>
      <c r="I6124" s="318">
        <v>49674</v>
      </c>
      <c r="J6124" s="315"/>
      <c r="K6124" s="315">
        <v>8280</v>
      </c>
      <c r="L6124" s="315" t="s">
        <v>2943</v>
      </c>
      <c r="M6124" s="315" t="s">
        <v>792</v>
      </c>
      <c r="N6124" s="315" t="s">
        <v>755</v>
      </c>
      <c r="O6124" s="315"/>
      <c r="P6124" s="315"/>
      <c r="Q6124" s="315"/>
    </row>
    <row r="6125" spans="1:17">
      <c r="A6125" s="315" t="s">
        <v>755</v>
      </c>
      <c r="B6125" s="315" t="s">
        <v>2095</v>
      </c>
      <c r="C6125" s="315" t="s">
        <v>2096</v>
      </c>
      <c r="D6125" s="316">
        <v>9.8000000000000007</v>
      </c>
      <c r="E6125" s="317">
        <v>9602.7800000000007</v>
      </c>
      <c r="F6125" s="317">
        <v>4686.16</v>
      </c>
      <c r="G6125" s="318">
        <v>39603</v>
      </c>
      <c r="H6125" s="318">
        <v>41171</v>
      </c>
      <c r="I6125" s="318">
        <v>50405</v>
      </c>
      <c r="J6125" s="315"/>
      <c r="K6125" s="315">
        <v>4558</v>
      </c>
      <c r="L6125" s="315" t="s">
        <v>4078</v>
      </c>
      <c r="M6125" s="315" t="s">
        <v>1296</v>
      </c>
      <c r="N6125" s="315" t="s">
        <v>755</v>
      </c>
      <c r="O6125" s="315"/>
      <c r="P6125" s="315"/>
      <c r="Q6125" s="315"/>
    </row>
    <row r="6126" spans="1:17">
      <c r="A6126" s="315" t="s">
        <v>755</v>
      </c>
      <c r="B6126" s="315" t="s">
        <v>2095</v>
      </c>
      <c r="C6126" s="315" t="s">
        <v>2096</v>
      </c>
      <c r="D6126" s="316">
        <v>9.8000000000000007</v>
      </c>
      <c r="E6126" s="317">
        <v>8768</v>
      </c>
      <c r="F6126" s="317">
        <v>7891.2000000000007</v>
      </c>
      <c r="G6126" s="318">
        <v>39581</v>
      </c>
      <c r="H6126" s="318">
        <v>40134</v>
      </c>
      <c r="I6126" s="318">
        <v>49309</v>
      </c>
      <c r="J6126" s="315"/>
      <c r="K6126" s="315">
        <v>3254</v>
      </c>
      <c r="L6126" s="315" t="s">
        <v>2931</v>
      </c>
      <c r="M6126" s="315" t="s">
        <v>1296</v>
      </c>
      <c r="N6126" s="315" t="s">
        <v>755</v>
      </c>
      <c r="O6126" s="315"/>
      <c r="P6126" s="315"/>
      <c r="Q6126" s="315"/>
    </row>
    <row r="6127" spans="1:17">
      <c r="A6127" s="315" t="s">
        <v>755</v>
      </c>
      <c r="B6127" s="315" t="s">
        <v>2095</v>
      </c>
      <c r="C6127" s="315" t="s">
        <v>2142</v>
      </c>
      <c r="D6127" s="316">
        <v>9.8000000000000007</v>
      </c>
      <c r="E6127" s="317">
        <v>7627</v>
      </c>
      <c r="F6127" s="317">
        <v>4309.26</v>
      </c>
      <c r="G6127" s="318">
        <v>39570</v>
      </c>
      <c r="H6127" s="318">
        <v>39562</v>
      </c>
      <c r="I6127" s="318">
        <v>48944</v>
      </c>
      <c r="J6127" s="315"/>
      <c r="K6127" s="315">
        <v>6600</v>
      </c>
      <c r="L6127" s="315" t="s">
        <v>2314</v>
      </c>
      <c r="M6127" s="315" t="s">
        <v>811</v>
      </c>
      <c r="N6127" s="315" t="s">
        <v>755</v>
      </c>
      <c r="O6127" s="315"/>
      <c r="P6127" s="315"/>
      <c r="Q6127" s="315"/>
    </row>
    <row r="6128" spans="1:17">
      <c r="A6128" s="315" t="s">
        <v>755</v>
      </c>
      <c r="B6128" s="315" t="s">
        <v>2095</v>
      </c>
      <c r="C6128" s="315" t="s">
        <v>2098</v>
      </c>
      <c r="D6128" s="316">
        <v>9.8000000000000007</v>
      </c>
      <c r="E6128" s="317">
        <v>9749</v>
      </c>
      <c r="F6128" s="317">
        <v>4357.8099999999995</v>
      </c>
      <c r="G6128" s="318">
        <v>39666</v>
      </c>
      <c r="H6128" s="318">
        <v>39692</v>
      </c>
      <c r="I6128" s="318">
        <v>48944</v>
      </c>
      <c r="J6128" s="315"/>
      <c r="K6128" s="315">
        <v>5070</v>
      </c>
      <c r="L6128" s="315" t="s">
        <v>3121</v>
      </c>
      <c r="M6128" s="315" t="s">
        <v>776</v>
      </c>
      <c r="N6128" s="315" t="s">
        <v>755</v>
      </c>
      <c r="O6128" s="315"/>
      <c r="P6128" s="315"/>
      <c r="Q6128" s="315"/>
    </row>
    <row r="6129" spans="1:17">
      <c r="A6129" s="315" t="s">
        <v>755</v>
      </c>
      <c r="B6129" s="315" t="s">
        <v>2095</v>
      </c>
      <c r="C6129" s="315" t="s">
        <v>2098</v>
      </c>
      <c r="D6129" s="316">
        <v>9.8000000000000007</v>
      </c>
      <c r="E6129" s="317">
        <v>11520</v>
      </c>
      <c r="F6129" s="317">
        <v>4227.84</v>
      </c>
      <c r="G6129" s="318">
        <v>39703</v>
      </c>
      <c r="H6129" s="318">
        <v>41435</v>
      </c>
      <c r="I6129" s="318">
        <v>50770</v>
      </c>
      <c r="J6129" s="315"/>
      <c r="K6129" s="315">
        <v>2017</v>
      </c>
      <c r="L6129" s="315" t="s">
        <v>2298</v>
      </c>
      <c r="M6129" s="315" t="s">
        <v>758</v>
      </c>
      <c r="N6129" s="315" t="s">
        <v>755</v>
      </c>
      <c r="O6129" s="315"/>
      <c r="P6129" s="315"/>
      <c r="Q6129" s="315"/>
    </row>
    <row r="6130" spans="1:17">
      <c r="A6130" s="315" t="s">
        <v>755</v>
      </c>
      <c r="B6130" s="315" t="s">
        <v>2095</v>
      </c>
      <c r="C6130" s="315" t="s">
        <v>2098</v>
      </c>
      <c r="D6130" s="316">
        <v>9.8000000000000007</v>
      </c>
      <c r="E6130" s="317">
        <v>10947</v>
      </c>
      <c r="F6130" s="317">
        <v>8210.25</v>
      </c>
      <c r="G6130" s="318">
        <v>39798</v>
      </c>
      <c r="H6130" s="318">
        <v>39986</v>
      </c>
      <c r="I6130" s="318">
        <v>49309</v>
      </c>
      <c r="J6130" s="315"/>
      <c r="K6130" s="315">
        <v>3225</v>
      </c>
      <c r="L6130" s="315" t="s">
        <v>3651</v>
      </c>
      <c r="M6130" s="315" t="s">
        <v>764</v>
      </c>
      <c r="N6130" s="315" t="s">
        <v>755</v>
      </c>
      <c r="O6130" s="315"/>
      <c r="P6130" s="315"/>
      <c r="Q6130" s="315"/>
    </row>
    <row r="6131" spans="1:17">
      <c r="A6131" s="315" t="s">
        <v>755</v>
      </c>
      <c r="B6131" s="315" t="s">
        <v>2095</v>
      </c>
      <c r="C6131" s="315" t="s">
        <v>2098</v>
      </c>
      <c r="D6131" s="316">
        <v>9.8000000000000007</v>
      </c>
      <c r="E6131" s="317">
        <v>11658</v>
      </c>
      <c r="F6131" s="317">
        <v>4278.5</v>
      </c>
      <c r="G6131" s="318">
        <v>39862</v>
      </c>
      <c r="H6131" s="318">
        <v>41386</v>
      </c>
      <c r="I6131" s="318">
        <v>50770</v>
      </c>
      <c r="J6131" s="315"/>
      <c r="K6131" s="315">
        <v>6515</v>
      </c>
      <c r="L6131" s="315" t="s">
        <v>4079</v>
      </c>
      <c r="M6131" s="315" t="s">
        <v>811</v>
      </c>
      <c r="N6131" s="315" t="s">
        <v>755</v>
      </c>
      <c r="O6131" s="315"/>
      <c r="P6131" s="315"/>
      <c r="Q6131" s="315"/>
    </row>
    <row r="6132" spans="1:17">
      <c r="A6132" s="315" t="s">
        <v>750</v>
      </c>
      <c r="B6132" s="315" t="s">
        <v>2095</v>
      </c>
      <c r="C6132" s="315" t="s">
        <v>2098</v>
      </c>
      <c r="D6132" s="316">
        <v>9.8000000000000007</v>
      </c>
      <c r="E6132" s="317">
        <v>9639</v>
      </c>
      <c r="F6132" s="317">
        <v>3845.96</v>
      </c>
      <c r="G6132" s="318">
        <v>39909</v>
      </c>
      <c r="H6132" s="318">
        <v>41130</v>
      </c>
      <c r="I6132" s="318">
        <v>50405</v>
      </c>
      <c r="J6132" s="315"/>
      <c r="K6132" s="315">
        <v>4710</v>
      </c>
      <c r="L6132" s="315" t="s">
        <v>2888</v>
      </c>
      <c r="M6132" s="315" t="s">
        <v>1296</v>
      </c>
      <c r="N6132" s="315" t="s">
        <v>750</v>
      </c>
      <c r="O6132" s="315"/>
      <c r="P6132" s="315"/>
      <c r="Q6132" s="315"/>
    </row>
    <row r="6133" spans="1:17">
      <c r="A6133" s="315" t="s">
        <v>755</v>
      </c>
      <c r="B6133" s="315" t="s">
        <v>2095</v>
      </c>
      <c r="C6133" s="315" t="s">
        <v>2098</v>
      </c>
      <c r="D6133" s="316">
        <v>9.8000000000000007</v>
      </c>
      <c r="E6133" s="317">
        <v>10555</v>
      </c>
      <c r="F6133" s="317">
        <v>4211.4399999999996</v>
      </c>
      <c r="G6133" s="318">
        <v>39906</v>
      </c>
      <c r="H6133" s="318">
        <v>40990</v>
      </c>
      <c r="I6133" s="318">
        <v>50405</v>
      </c>
      <c r="J6133" s="315"/>
      <c r="K6133" s="315">
        <v>1807</v>
      </c>
      <c r="L6133" s="315" t="s">
        <v>2202</v>
      </c>
      <c r="M6133" s="315" t="s">
        <v>766</v>
      </c>
      <c r="N6133" s="315" t="s">
        <v>755</v>
      </c>
      <c r="O6133" s="315"/>
      <c r="P6133" s="315"/>
      <c r="Q6133" s="315"/>
    </row>
    <row r="6134" spans="1:17">
      <c r="A6134" s="315" t="s">
        <v>755</v>
      </c>
      <c r="B6134" s="315" t="s">
        <v>2095</v>
      </c>
      <c r="C6134" s="315" t="s">
        <v>2096</v>
      </c>
      <c r="D6134" s="316">
        <v>9.8000000000000007</v>
      </c>
      <c r="E6134" s="317">
        <v>9040</v>
      </c>
      <c r="F6134" s="317">
        <v>8136</v>
      </c>
      <c r="G6134" s="318">
        <v>39967</v>
      </c>
      <c r="H6134" s="318">
        <v>40028</v>
      </c>
      <c r="I6134" s="318">
        <v>49309</v>
      </c>
      <c r="J6134" s="315"/>
      <c r="K6134" s="315">
        <v>3457</v>
      </c>
      <c r="L6134" s="315" t="s">
        <v>4080</v>
      </c>
      <c r="M6134" s="315" t="s">
        <v>764</v>
      </c>
      <c r="N6134" s="315" t="s">
        <v>755</v>
      </c>
      <c r="O6134" s="315"/>
      <c r="P6134" s="315"/>
      <c r="Q6134" s="315"/>
    </row>
    <row r="6135" spans="1:17">
      <c r="A6135" s="315" t="s">
        <v>755</v>
      </c>
      <c r="B6135" s="315" t="s">
        <v>2095</v>
      </c>
      <c r="C6135" s="315" t="s">
        <v>2098</v>
      </c>
      <c r="D6135" s="316">
        <v>9.8000000000000007</v>
      </c>
      <c r="E6135" s="317">
        <v>10496</v>
      </c>
      <c r="F6135" s="317">
        <v>6455.0500000000011</v>
      </c>
      <c r="G6135" s="318">
        <v>40007</v>
      </c>
      <c r="H6135" s="318">
        <v>40471</v>
      </c>
      <c r="I6135" s="318">
        <v>49674</v>
      </c>
      <c r="J6135" s="315"/>
      <c r="K6135" s="315">
        <v>8452</v>
      </c>
      <c r="L6135" s="315" t="s">
        <v>4081</v>
      </c>
      <c r="M6135" s="315" t="s">
        <v>784</v>
      </c>
      <c r="N6135" s="315" t="s">
        <v>755</v>
      </c>
      <c r="O6135" s="315"/>
      <c r="P6135" s="315"/>
      <c r="Q6135" s="315"/>
    </row>
    <row r="6136" spans="1:17">
      <c r="A6136" s="315" t="s">
        <v>755</v>
      </c>
      <c r="B6136" s="315" t="s">
        <v>2095</v>
      </c>
      <c r="C6136" s="315" t="s">
        <v>2096</v>
      </c>
      <c r="D6136" s="316">
        <v>9.8000000000000007</v>
      </c>
      <c r="E6136" s="317">
        <v>8946</v>
      </c>
      <c r="F6136" s="317">
        <v>4016.76</v>
      </c>
      <c r="G6136" s="318">
        <v>40004</v>
      </c>
      <c r="H6136" s="318">
        <v>41617</v>
      </c>
      <c r="I6136" s="318">
        <v>50770</v>
      </c>
      <c r="J6136" s="315"/>
      <c r="K6136" s="315">
        <v>1588</v>
      </c>
      <c r="L6136" s="315" t="s">
        <v>3076</v>
      </c>
      <c r="M6136" s="315" t="s">
        <v>766</v>
      </c>
      <c r="N6136" s="315" t="s">
        <v>755</v>
      </c>
      <c r="O6136" s="315"/>
      <c r="P6136" s="315"/>
      <c r="Q6136" s="315"/>
    </row>
    <row r="6137" spans="1:17">
      <c r="A6137" s="315" t="s">
        <v>755</v>
      </c>
      <c r="B6137" s="315" t="s">
        <v>2095</v>
      </c>
      <c r="C6137" s="315" t="s">
        <v>2096</v>
      </c>
      <c r="D6137" s="316">
        <v>9.8000000000000007</v>
      </c>
      <c r="E6137" s="317">
        <v>7826.54</v>
      </c>
      <c r="F6137" s="317">
        <v>5775.9900000000007</v>
      </c>
      <c r="G6137" s="318">
        <v>40144</v>
      </c>
      <c r="H6137" s="318">
        <v>40323</v>
      </c>
      <c r="I6137" s="318">
        <v>49674</v>
      </c>
      <c r="J6137" s="315"/>
      <c r="K6137" s="315">
        <v>5053</v>
      </c>
      <c r="L6137" s="315" t="s">
        <v>3222</v>
      </c>
      <c r="M6137" s="315" t="s">
        <v>776</v>
      </c>
      <c r="N6137" s="315" t="s">
        <v>755</v>
      </c>
      <c r="O6137" s="315"/>
      <c r="P6137" s="315"/>
      <c r="Q6137" s="315"/>
    </row>
    <row r="6138" spans="1:17">
      <c r="A6138" s="315" t="s">
        <v>755</v>
      </c>
      <c r="B6138" s="315" t="s">
        <v>2095</v>
      </c>
      <c r="C6138" s="315" t="s">
        <v>2096</v>
      </c>
      <c r="D6138" s="316">
        <v>9.8000000000000007</v>
      </c>
      <c r="E6138" s="317">
        <v>9043</v>
      </c>
      <c r="F6138" s="317">
        <v>6179.3799999999992</v>
      </c>
      <c r="G6138" s="318">
        <v>40162</v>
      </c>
      <c r="H6138" s="318">
        <v>40332</v>
      </c>
      <c r="I6138" s="318">
        <v>49674</v>
      </c>
      <c r="J6138" s="315"/>
      <c r="K6138" s="315">
        <v>8737</v>
      </c>
      <c r="L6138" s="315" t="s">
        <v>2416</v>
      </c>
      <c r="M6138" s="315" t="s">
        <v>770</v>
      </c>
      <c r="N6138" s="315" t="s">
        <v>755</v>
      </c>
      <c r="O6138" s="315"/>
      <c r="P6138" s="315"/>
      <c r="Q6138" s="315"/>
    </row>
    <row r="6139" spans="1:17">
      <c r="A6139" s="315" t="s">
        <v>755</v>
      </c>
      <c r="B6139" s="315" t="s">
        <v>2095</v>
      </c>
      <c r="C6139" s="315" t="s">
        <v>2098</v>
      </c>
      <c r="D6139" s="316">
        <v>9.8000000000000007</v>
      </c>
      <c r="E6139" s="317">
        <v>9064</v>
      </c>
      <c r="F6139" s="317">
        <v>3009.25</v>
      </c>
      <c r="G6139" s="318">
        <v>40184</v>
      </c>
      <c r="H6139" s="318">
        <v>41628</v>
      </c>
      <c r="I6139" s="318">
        <v>50770</v>
      </c>
      <c r="J6139" s="315"/>
      <c r="K6139" s="315">
        <v>3860</v>
      </c>
      <c r="L6139" s="315" t="s">
        <v>1062</v>
      </c>
      <c r="M6139" s="315" t="s">
        <v>764</v>
      </c>
      <c r="N6139" s="315" t="s">
        <v>755</v>
      </c>
      <c r="O6139" s="315"/>
      <c r="P6139" s="315"/>
      <c r="Q6139" s="315"/>
    </row>
    <row r="6140" spans="1:17">
      <c r="A6140" s="315" t="s">
        <v>755</v>
      </c>
      <c r="B6140" s="315" t="s">
        <v>2095</v>
      </c>
      <c r="C6140" s="315" t="s">
        <v>2098</v>
      </c>
      <c r="D6140" s="316">
        <v>9.8000000000000007</v>
      </c>
      <c r="E6140" s="317">
        <v>9331</v>
      </c>
      <c r="F6140" s="317">
        <v>3097.9</v>
      </c>
      <c r="G6140" s="318">
        <v>40155</v>
      </c>
      <c r="H6140" s="318">
        <v>41628</v>
      </c>
      <c r="I6140" s="318">
        <v>50770</v>
      </c>
      <c r="J6140" s="315"/>
      <c r="K6140" s="315">
        <v>5046</v>
      </c>
      <c r="L6140" s="315" t="s">
        <v>2798</v>
      </c>
      <c r="M6140" s="315" t="s">
        <v>776</v>
      </c>
      <c r="N6140" s="315" t="s">
        <v>755</v>
      </c>
      <c r="O6140" s="315"/>
      <c r="P6140" s="315"/>
      <c r="Q6140" s="315"/>
    </row>
    <row r="6141" spans="1:17">
      <c r="A6141" s="315" t="s">
        <v>755</v>
      </c>
      <c r="B6141" s="315" t="s">
        <v>2095</v>
      </c>
      <c r="C6141" s="315" t="s">
        <v>2098</v>
      </c>
      <c r="D6141" s="316">
        <v>9.8000000000000007</v>
      </c>
      <c r="E6141" s="317">
        <v>10190</v>
      </c>
      <c r="F6141" s="317">
        <v>7642.5</v>
      </c>
      <c r="G6141" s="318">
        <v>40149</v>
      </c>
      <c r="H6141" s="318">
        <v>40108</v>
      </c>
      <c r="I6141" s="318">
        <v>49309</v>
      </c>
      <c r="J6141" s="315"/>
      <c r="K6141" s="315">
        <v>5464</v>
      </c>
      <c r="L6141" s="315" t="s">
        <v>4082</v>
      </c>
      <c r="M6141" s="315" t="s">
        <v>776</v>
      </c>
      <c r="N6141" s="315" t="s">
        <v>755</v>
      </c>
      <c r="O6141" s="315"/>
      <c r="P6141" s="315"/>
      <c r="Q6141" s="315"/>
    </row>
    <row r="6142" spans="1:17">
      <c r="A6142" s="315" t="s">
        <v>755</v>
      </c>
      <c r="B6142" s="315" t="s">
        <v>2095</v>
      </c>
      <c r="C6142" s="315" t="s">
        <v>2098</v>
      </c>
      <c r="D6142" s="316">
        <v>9.8000000000000007</v>
      </c>
      <c r="E6142" s="317">
        <v>11216</v>
      </c>
      <c r="F6142" s="317">
        <v>6897.8499999999995</v>
      </c>
      <c r="G6142" s="318">
        <v>40164</v>
      </c>
      <c r="H6142" s="318">
        <v>40262</v>
      </c>
      <c r="I6142" s="318">
        <v>49674</v>
      </c>
      <c r="J6142" s="315"/>
      <c r="K6142" s="315">
        <v>6854</v>
      </c>
      <c r="L6142" s="315" t="s">
        <v>4083</v>
      </c>
      <c r="M6142" s="315" t="s">
        <v>811</v>
      </c>
      <c r="N6142" s="315" t="s">
        <v>755</v>
      </c>
      <c r="O6142" s="315"/>
      <c r="P6142" s="315"/>
      <c r="Q6142" s="315"/>
    </row>
    <row r="6143" spans="1:17">
      <c r="A6143" s="315" t="s">
        <v>755</v>
      </c>
      <c r="B6143" s="315" t="s">
        <v>2095</v>
      </c>
      <c r="C6143" s="315" t="s">
        <v>2098</v>
      </c>
      <c r="D6143" s="316">
        <v>9.8000000000000007</v>
      </c>
      <c r="E6143" s="317">
        <v>9426</v>
      </c>
      <c r="F6143" s="317">
        <v>3760.9700000000003</v>
      </c>
      <c r="G6143" s="318">
        <v>40203</v>
      </c>
      <c r="H6143" s="318">
        <v>41139</v>
      </c>
      <c r="I6143" s="318">
        <v>50405</v>
      </c>
      <c r="J6143" s="315"/>
      <c r="K6143" s="315">
        <v>6951</v>
      </c>
      <c r="L6143" s="315" t="s">
        <v>4084</v>
      </c>
      <c r="M6143" s="315" t="s">
        <v>811</v>
      </c>
      <c r="N6143" s="315" t="s">
        <v>755</v>
      </c>
      <c r="O6143" s="315"/>
      <c r="P6143" s="315"/>
      <c r="Q6143" s="315"/>
    </row>
    <row r="6144" spans="1:17">
      <c r="A6144" s="315" t="s">
        <v>755</v>
      </c>
      <c r="B6144" s="315" t="s">
        <v>2095</v>
      </c>
      <c r="C6144" s="315" t="s">
        <v>2098</v>
      </c>
      <c r="D6144" s="316">
        <v>9.8000000000000007</v>
      </c>
      <c r="E6144" s="317">
        <v>5825</v>
      </c>
      <c r="F6144" s="317">
        <v>1933.8999999999999</v>
      </c>
      <c r="G6144" s="318">
        <v>40268</v>
      </c>
      <c r="H6144" s="318">
        <v>41453</v>
      </c>
      <c r="I6144" s="318">
        <v>50770</v>
      </c>
      <c r="J6144" s="315"/>
      <c r="K6144" s="315">
        <v>1752</v>
      </c>
      <c r="L6144" s="315" t="s">
        <v>3978</v>
      </c>
      <c r="M6144" s="315" t="s">
        <v>761</v>
      </c>
      <c r="N6144" s="315" t="s">
        <v>755</v>
      </c>
      <c r="O6144" s="315"/>
      <c r="P6144" s="315"/>
      <c r="Q6144" s="315"/>
    </row>
    <row r="6145" spans="1:17">
      <c r="A6145" s="315" t="s">
        <v>750</v>
      </c>
      <c r="B6145" s="315" t="s">
        <v>2095</v>
      </c>
      <c r="C6145" s="315" t="s">
        <v>2098</v>
      </c>
      <c r="D6145" s="316">
        <v>9.8000000000000007</v>
      </c>
      <c r="E6145" s="317">
        <v>6689</v>
      </c>
      <c r="F6145" s="317">
        <v>3809.02</v>
      </c>
      <c r="G6145" s="318">
        <v>40344</v>
      </c>
      <c r="H6145" s="318">
        <v>40252</v>
      </c>
      <c r="I6145" s="318">
        <v>49674</v>
      </c>
      <c r="J6145" s="315"/>
      <c r="K6145" s="315">
        <v>5722</v>
      </c>
      <c r="L6145" s="315" t="s">
        <v>3294</v>
      </c>
      <c r="M6145" s="315" t="s">
        <v>776</v>
      </c>
      <c r="N6145" s="315" t="s">
        <v>750</v>
      </c>
      <c r="O6145" s="315"/>
      <c r="P6145" s="315"/>
      <c r="Q6145" s="315"/>
    </row>
    <row r="6146" spans="1:17">
      <c r="A6146" s="315" t="s">
        <v>755</v>
      </c>
      <c r="B6146" s="315" t="s">
        <v>2095</v>
      </c>
      <c r="C6146" s="315" t="s">
        <v>2098</v>
      </c>
      <c r="D6146" s="316">
        <v>9.8000000000000007</v>
      </c>
      <c r="E6146" s="317">
        <v>9632</v>
      </c>
      <c r="F6146" s="317">
        <v>3843.17</v>
      </c>
      <c r="G6146" s="318">
        <v>40396</v>
      </c>
      <c r="H6146" s="318">
        <v>41109</v>
      </c>
      <c r="I6146" s="318">
        <v>50405</v>
      </c>
      <c r="J6146" s="315"/>
      <c r="K6146" s="315">
        <v>3855</v>
      </c>
      <c r="L6146" s="315" t="s">
        <v>2834</v>
      </c>
      <c r="M6146" s="315" t="s">
        <v>764</v>
      </c>
      <c r="N6146" s="315" t="s">
        <v>755</v>
      </c>
      <c r="O6146" s="315"/>
      <c r="P6146" s="315"/>
      <c r="Q6146" s="315"/>
    </row>
    <row r="6147" spans="1:17">
      <c r="A6147" s="315" t="s">
        <v>755</v>
      </c>
      <c r="B6147" s="315" t="s">
        <v>2095</v>
      </c>
      <c r="C6147" s="315" t="s">
        <v>2096</v>
      </c>
      <c r="D6147" s="316">
        <v>9.8000000000000007</v>
      </c>
      <c r="E6147" s="317">
        <v>9441</v>
      </c>
      <c r="F6147" s="317">
        <v>6967.45</v>
      </c>
      <c r="G6147" s="318">
        <v>40415</v>
      </c>
      <c r="H6147" s="318">
        <v>40524</v>
      </c>
      <c r="I6147" s="318">
        <v>49674</v>
      </c>
      <c r="J6147" s="315"/>
      <c r="K6147" s="315">
        <v>6208</v>
      </c>
      <c r="L6147" s="315" t="s">
        <v>1469</v>
      </c>
      <c r="M6147" s="315" t="s">
        <v>788</v>
      </c>
      <c r="N6147" s="315" t="s">
        <v>755</v>
      </c>
      <c r="O6147" s="315"/>
      <c r="P6147" s="315"/>
      <c r="Q6147" s="315"/>
    </row>
    <row r="6148" spans="1:17">
      <c r="A6148" s="315" t="s">
        <v>755</v>
      </c>
      <c r="B6148" s="315" t="s">
        <v>2095</v>
      </c>
      <c r="C6148" s="315" t="s">
        <v>2096</v>
      </c>
      <c r="D6148" s="316">
        <v>9.8000000000000007</v>
      </c>
      <c r="E6148" s="317">
        <v>10010</v>
      </c>
      <c r="F6148" s="317">
        <v>5925.93</v>
      </c>
      <c r="G6148" s="318">
        <v>40507</v>
      </c>
      <c r="H6148" s="318">
        <v>40842</v>
      </c>
      <c r="I6148" s="318">
        <v>50040</v>
      </c>
      <c r="J6148" s="315"/>
      <c r="K6148" s="315">
        <v>4628</v>
      </c>
      <c r="L6148" s="315" t="s">
        <v>3331</v>
      </c>
      <c r="M6148" s="315" t="s">
        <v>1296</v>
      </c>
      <c r="N6148" s="315" t="s">
        <v>755</v>
      </c>
      <c r="O6148" s="315"/>
      <c r="P6148" s="315"/>
      <c r="Q6148" s="315"/>
    </row>
    <row r="6149" spans="1:17">
      <c r="A6149" s="315" t="s">
        <v>750</v>
      </c>
      <c r="B6149" s="315" t="s">
        <v>2095</v>
      </c>
      <c r="C6149" s="315" t="s">
        <v>2098</v>
      </c>
      <c r="D6149" s="316">
        <v>9.8000000000000007</v>
      </c>
      <c r="E6149" s="317">
        <v>12101</v>
      </c>
      <c r="F6149" s="317">
        <v>5844.79</v>
      </c>
      <c r="G6149" s="318">
        <v>40520</v>
      </c>
      <c r="H6149" s="318">
        <v>40544</v>
      </c>
      <c r="I6149" s="318">
        <v>50040</v>
      </c>
      <c r="J6149" s="315"/>
      <c r="K6149" s="315">
        <v>1907</v>
      </c>
      <c r="L6149" s="315" t="s">
        <v>2211</v>
      </c>
      <c r="M6149" s="315" t="s">
        <v>754</v>
      </c>
      <c r="N6149" s="315" t="s">
        <v>750</v>
      </c>
      <c r="O6149" s="315"/>
      <c r="P6149" s="315"/>
      <c r="Q6149" s="315"/>
    </row>
    <row r="6150" spans="1:17">
      <c r="A6150" s="315" t="s">
        <v>755</v>
      </c>
      <c r="B6150" s="315" t="s">
        <v>2095</v>
      </c>
      <c r="C6150" s="315" t="s">
        <v>2096</v>
      </c>
      <c r="D6150" s="316">
        <v>9.8000000000000007</v>
      </c>
      <c r="E6150" s="317">
        <v>8794.99</v>
      </c>
      <c r="F6150" s="317">
        <v>5206.6400000000003</v>
      </c>
      <c r="G6150" s="318">
        <v>40575</v>
      </c>
      <c r="H6150" s="318">
        <v>40886</v>
      </c>
      <c r="I6150" s="318">
        <v>50040</v>
      </c>
      <c r="J6150" s="315"/>
      <c r="K6150" s="315">
        <v>8617</v>
      </c>
      <c r="L6150" s="315" t="s">
        <v>2347</v>
      </c>
      <c r="M6150" s="315" t="s">
        <v>784</v>
      </c>
      <c r="N6150" s="315" t="s">
        <v>755</v>
      </c>
      <c r="O6150" s="315"/>
      <c r="P6150" s="315"/>
      <c r="Q6150" s="315"/>
    </row>
    <row r="6151" spans="1:17">
      <c r="A6151" s="315" t="s">
        <v>755</v>
      </c>
      <c r="B6151" s="315" t="s">
        <v>2095</v>
      </c>
      <c r="C6151" s="315" t="s">
        <v>2096</v>
      </c>
      <c r="D6151" s="316">
        <v>9.8000000000000007</v>
      </c>
      <c r="E6151" s="317">
        <v>9659</v>
      </c>
      <c r="F6151" s="317">
        <v>5718.1399999999994</v>
      </c>
      <c r="G6151" s="318">
        <v>40602</v>
      </c>
      <c r="H6151" s="318">
        <v>40693</v>
      </c>
      <c r="I6151" s="318">
        <v>50040</v>
      </c>
      <c r="J6151" s="315"/>
      <c r="K6151" s="315">
        <v>3033</v>
      </c>
      <c r="L6151" s="315" t="s">
        <v>3265</v>
      </c>
      <c r="M6151" s="315" t="s">
        <v>764</v>
      </c>
      <c r="N6151" s="315" t="s">
        <v>755</v>
      </c>
      <c r="O6151" s="315"/>
      <c r="P6151" s="315"/>
      <c r="Q6151" s="315"/>
    </row>
    <row r="6152" spans="1:17">
      <c r="A6152" s="315" t="s">
        <v>755</v>
      </c>
      <c r="B6152" s="315" t="s">
        <v>2095</v>
      </c>
      <c r="C6152" s="315" t="s">
        <v>2096</v>
      </c>
      <c r="D6152" s="316">
        <v>9.8000000000000007</v>
      </c>
      <c r="E6152" s="317">
        <v>8207.7900000000009</v>
      </c>
      <c r="F6152" s="317">
        <v>4859.0199999999995</v>
      </c>
      <c r="G6152" s="318">
        <v>40633</v>
      </c>
      <c r="H6152" s="318">
        <v>40806</v>
      </c>
      <c r="I6152" s="318">
        <v>50040</v>
      </c>
      <c r="J6152" s="315"/>
      <c r="K6152" s="315">
        <v>1454</v>
      </c>
      <c r="L6152" s="315" t="s">
        <v>4085</v>
      </c>
      <c r="M6152" s="315" t="s">
        <v>766</v>
      </c>
      <c r="N6152" s="315" t="s">
        <v>755</v>
      </c>
      <c r="O6152" s="315"/>
      <c r="P6152" s="315"/>
      <c r="Q6152" s="315"/>
    </row>
    <row r="6153" spans="1:17">
      <c r="A6153" s="315" t="s">
        <v>755</v>
      </c>
      <c r="B6153" s="315" t="s">
        <v>2095</v>
      </c>
      <c r="C6153" s="315" t="s">
        <v>2096</v>
      </c>
      <c r="D6153" s="316">
        <v>9.8000000000000007</v>
      </c>
      <c r="E6153" s="317">
        <v>8436</v>
      </c>
      <c r="F6153" s="317">
        <v>4327.66</v>
      </c>
      <c r="G6153" s="318">
        <v>40652</v>
      </c>
      <c r="H6153" s="318">
        <v>40716</v>
      </c>
      <c r="I6153" s="318">
        <v>50040</v>
      </c>
      <c r="J6153" s="315"/>
      <c r="K6153" s="315">
        <v>1037</v>
      </c>
      <c r="L6153" s="315" t="s">
        <v>3467</v>
      </c>
      <c r="M6153" s="315" t="s">
        <v>766</v>
      </c>
      <c r="N6153" s="315" t="s">
        <v>755</v>
      </c>
      <c r="O6153" s="315"/>
      <c r="P6153" s="315"/>
      <c r="Q6153" s="315"/>
    </row>
    <row r="6154" spans="1:17">
      <c r="A6154" s="315" t="s">
        <v>755</v>
      </c>
      <c r="B6154" s="315" t="s">
        <v>2095</v>
      </c>
      <c r="C6154" s="315" t="s">
        <v>2098</v>
      </c>
      <c r="D6154" s="316">
        <v>9.8000000000000007</v>
      </c>
      <c r="E6154" s="317">
        <v>9157.73</v>
      </c>
      <c r="F6154" s="317">
        <v>3653.9299999999994</v>
      </c>
      <c r="G6154" s="318">
        <v>40667</v>
      </c>
      <c r="H6154" s="318">
        <v>41045</v>
      </c>
      <c r="I6154" s="318">
        <v>50405</v>
      </c>
      <c r="J6154" s="315"/>
      <c r="K6154" s="315">
        <v>5053</v>
      </c>
      <c r="L6154" s="315" t="s">
        <v>3222</v>
      </c>
      <c r="M6154" s="315" t="s">
        <v>776</v>
      </c>
      <c r="N6154" s="315" t="s">
        <v>755</v>
      </c>
      <c r="O6154" s="315"/>
      <c r="P6154" s="315"/>
      <c r="Q6154" s="315"/>
    </row>
    <row r="6155" spans="1:17">
      <c r="A6155" s="315" t="s">
        <v>755</v>
      </c>
      <c r="B6155" s="315" t="s">
        <v>2095</v>
      </c>
      <c r="C6155" s="315" t="s">
        <v>2098</v>
      </c>
      <c r="D6155" s="316">
        <v>9.8000000000000007</v>
      </c>
      <c r="E6155" s="317">
        <v>9537</v>
      </c>
      <c r="F6155" s="317">
        <v>4606.3700000000008</v>
      </c>
      <c r="G6155" s="318">
        <v>40676</v>
      </c>
      <c r="H6155" s="318">
        <v>40766</v>
      </c>
      <c r="I6155" s="318">
        <v>50040</v>
      </c>
      <c r="J6155" s="315"/>
      <c r="K6155" s="315">
        <v>9524</v>
      </c>
      <c r="L6155" s="315" t="s">
        <v>2263</v>
      </c>
      <c r="M6155" s="315" t="s">
        <v>770</v>
      </c>
      <c r="N6155" s="315" t="s">
        <v>755</v>
      </c>
      <c r="O6155" s="315"/>
      <c r="P6155" s="315"/>
      <c r="Q6155" s="315"/>
    </row>
    <row r="6156" spans="1:17">
      <c r="A6156" s="315" t="s">
        <v>755</v>
      </c>
      <c r="B6156" s="319" t="s">
        <v>2095</v>
      </c>
      <c r="C6156" s="319" t="s">
        <v>2098</v>
      </c>
      <c r="D6156" s="320">
        <v>9.8000000000000007</v>
      </c>
      <c r="E6156" s="317">
        <v>10486</v>
      </c>
      <c r="F6156" s="317">
        <v>4697.7300000000005</v>
      </c>
      <c r="G6156" s="321">
        <v>40679</v>
      </c>
      <c r="H6156" s="321">
        <v>40779</v>
      </c>
      <c r="I6156" s="321">
        <v>50040</v>
      </c>
      <c r="J6156" s="319"/>
      <c r="K6156" s="322">
        <v>5745</v>
      </c>
      <c r="L6156" s="319" t="s">
        <v>2960</v>
      </c>
      <c r="M6156" s="319" t="s">
        <v>776</v>
      </c>
      <c r="N6156" s="315" t="s">
        <v>755</v>
      </c>
      <c r="O6156" s="319"/>
      <c r="P6156" s="319"/>
      <c r="Q6156" s="319"/>
    </row>
    <row r="6157" spans="1:17">
      <c r="A6157" s="315" t="s">
        <v>755</v>
      </c>
      <c r="B6157" s="315" t="s">
        <v>2095</v>
      </c>
      <c r="C6157" s="315" t="s">
        <v>2098</v>
      </c>
      <c r="D6157" s="316">
        <v>9.8000000000000007</v>
      </c>
      <c r="E6157" s="317">
        <v>10893</v>
      </c>
      <c r="F6157" s="317">
        <v>4346.3099999999995</v>
      </c>
      <c r="G6157" s="318">
        <v>40697</v>
      </c>
      <c r="H6157" s="318">
        <v>40982</v>
      </c>
      <c r="I6157" s="318">
        <v>50405</v>
      </c>
      <c r="J6157" s="315"/>
      <c r="K6157" s="315">
        <v>8707</v>
      </c>
      <c r="L6157" s="315" t="s">
        <v>2356</v>
      </c>
      <c r="M6157" s="315" t="s">
        <v>784</v>
      </c>
      <c r="N6157" s="315" t="s">
        <v>755</v>
      </c>
      <c r="O6157" s="315"/>
      <c r="P6157" s="315"/>
      <c r="Q6157" s="315"/>
    </row>
    <row r="6158" spans="1:17">
      <c r="A6158" s="315" t="s">
        <v>755</v>
      </c>
      <c r="B6158" s="315" t="s">
        <v>2095</v>
      </c>
      <c r="C6158" s="315" t="s">
        <v>2098</v>
      </c>
      <c r="D6158" s="316">
        <v>9.8000000000000007</v>
      </c>
      <c r="E6158" s="317">
        <v>9973</v>
      </c>
      <c r="F6158" s="317">
        <v>4816.96</v>
      </c>
      <c r="G6158" s="318">
        <v>40786</v>
      </c>
      <c r="H6158" s="318">
        <v>40876</v>
      </c>
      <c r="I6158" s="318">
        <v>50040</v>
      </c>
      <c r="J6158" s="315"/>
      <c r="K6158" s="315">
        <v>4634</v>
      </c>
      <c r="L6158" s="315" t="s">
        <v>2847</v>
      </c>
      <c r="M6158" s="315" t="s">
        <v>1296</v>
      </c>
      <c r="N6158" s="315" t="s">
        <v>755</v>
      </c>
      <c r="O6158" s="315"/>
      <c r="P6158" s="315"/>
      <c r="Q6158" s="315"/>
    </row>
    <row r="6159" spans="1:17">
      <c r="A6159" s="315" t="s">
        <v>755</v>
      </c>
      <c r="B6159" s="315" t="s">
        <v>2095</v>
      </c>
      <c r="C6159" s="315" t="s">
        <v>2098</v>
      </c>
      <c r="D6159" s="316">
        <v>9.8000000000000007</v>
      </c>
      <c r="E6159" s="317">
        <v>10313</v>
      </c>
      <c r="F6159" s="317">
        <v>4981.18</v>
      </c>
      <c r="G6159" s="318">
        <v>40805</v>
      </c>
      <c r="H6159" s="318">
        <v>40876</v>
      </c>
      <c r="I6159" s="318">
        <v>50040</v>
      </c>
      <c r="J6159" s="315"/>
      <c r="K6159" s="315">
        <v>4634</v>
      </c>
      <c r="L6159" s="315" t="s">
        <v>2847</v>
      </c>
      <c r="M6159" s="315" t="s">
        <v>1296</v>
      </c>
      <c r="N6159" s="315" t="s">
        <v>755</v>
      </c>
      <c r="O6159" s="315"/>
      <c r="P6159" s="315"/>
      <c r="Q6159" s="315"/>
    </row>
    <row r="6160" spans="1:17">
      <c r="A6160" s="315" t="s">
        <v>750</v>
      </c>
      <c r="B6160" s="315" t="s">
        <v>2095</v>
      </c>
      <c r="C6160" s="315" t="s">
        <v>2098</v>
      </c>
      <c r="D6160" s="316">
        <v>9.8000000000000007</v>
      </c>
      <c r="E6160" s="317">
        <v>4874</v>
      </c>
      <c r="F6160" s="317">
        <v>1800.67</v>
      </c>
      <c r="G6160" s="318">
        <v>40844</v>
      </c>
      <c r="H6160" s="318">
        <v>41178</v>
      </c>
      <c r="I6160" s="318">
        <v>50405</v>
      </c>
      <c r="J6160" s="315"/>
      <c r="K6160" s="315">
        <v>9437</v>
      </c>
      <c r="L6160" s="315" t="s">
        <v>2689</v>
      </c>
      <c r="M6160" s="315" t="s">
        <v>770</v>
      </c>
      <c r="N6160" s="315" t="s">
        <v>750</v>
      </c>
      <c r="O6160" s="315"/>
      <c r="P6160" s="315"/>
      <c r="Q6160" s="315"/>
    </row>
    <row r="6161" spans="1:17">
      <c r="A6161" s="315" t="s">
        <v>755</v>
      </c>
      <c r="B6161" s="315" t="s">
        <v>2095</v>
      </c>
      <c r="C6161" s="315" t="s">
        <v>2098</v>
      </c>
      <c r="D6161" s="316">
        <v>9.81</v>
      </c>
      <c r="E6161" s="317">
        <v>9540.66</v>
      </c>
      <c r="F6161" s="317">
        <v>3806.7400000000002</v>
      </c>
      <c r="G6161" s="318">
        <v>40736</v>
      </c>
      <c r="H6161" s="318">
        <v>41131</v>
      </c>
      <c r="I6161" s="318">
        <v>50405</v>
      </c>
      <c r="J6161" s="315"/>
      <c r="K6161" s="315">
        <v>5018</v>
      </c>
      <c r="L6161" s="315" t="s">
        <v>3150</v>
      </c>
      <c r="M6161" s="315" t="s">
        <v>776</v>
      </c>
      <c r="N6161" s="315" t="s">
        <v>755</v>
      </c>
      <c r="O6161" s="315"/>
      <c r="P6161" s="315"/>
      <c r="Q6161" s="315"/>
    </row>
    <row r="6162" spans="1:17">
      <c r="A6162" s="315" t="s">
        <v>755</v>
      </c>
      <c r="B6162" s="315" t="s">
        <v>2095</v>
      </c>
      <c r="C6162" s="315" t="s">
        <v>2098</v>
      </c>
      <c r="D6162" s="316">
        <v>9.81</v>
      </c>
      <c r="E6162" s="317">
        <v>8530</v>
      </c>
      <c r="F6162" s="317">
        <v>4119.9900000000007</v>
      </c>
      <c r="G6162" s="318">
        <v>40775</v>
      </c>
      <c r="H6162" s="318">
        <v>40777</v>
      </c>
      <c r="I6162" s="318">
        <v>50040</v>
      </c>
      <c r="J6162" s="315"/>
      <c r="K6162" s="315">
        <v>3315</v>
      </c>
      <c r="L6162" s="315" t="s">
        <v>4086</v>
      </c>
      <c r="M6162" s="315" t="s">
        <v>764</v>
      </c>
      <c r="N6162" s="315" t="s">
        <v>755</v>
      </c>
      <c r="O6162" s="315"/>
      <c r="P6162" s="315"/>
      <c r="Q6162" s="315"/>
    </row>
    <row r="6163" spans="1:17">
      <c r="A6163" s="315" t="s">
        <v>755</v>
      </c>
      <c r="B6163" s="315" t="s">
        <v>2095</v>
      </c>
      <c r="C6163" s="315" t="s">
        <v>2098</v>
      </c>
      <c r="D6163" s="316">
        <v>9.81</v>
      </c>
      <c r="E6163" s="317">
        <v>6510.75</v>
      </c>
      <c r="F6163" s="317">
        <v>3144.69</v>
      </c>
      <c r="G6163" s="318">
        <v>40807</v>
      </c>
      <c r="H6163" s="318">
        <v>40898</v>
      </c>
      <c r="I6163" s="318">
        <v>50040</v>
      </c>
      <c r="J6163" s="315"/>
      <c r="K6163" s="315">
        <v>4204</v>
      </c>
      <c r="L6163" s="315" t="s">
        <v>3678</v>
      </c>
      <c r="M6163" s="315" t="s">
        <v>1296</v>
      </c>
      <c r="N6163" s="315" t="s">
        <v>755</v>
      </c>
      <c r="O6163" s="315"/>
      <c r="P6163" s="315"/>
      <c r="Q6163" s="315"/>
    </row>
    <row r="6164" spans="1:17">
      <c r="A6164" s="315" t="s">
        <v>755</v>
      </c>
      <c r="B6164" s="315" t="s">
        <v>2095</v>
      </c>
      <c r="C6164" s="315" t="s">
        <v>2098</v>
      </c>
      <c r="D6164" s="316">
        <v>9.81</v>
      </c>
      <c r="E6164" s="317">
        <v>2337</v>
      </c>
      <c r="F6164" s="317">
        <v>1037.6299999999999</v>
      </c>
      <c r="G6164" s="318">
        <v>40829</v>
      </c>
      <c r="H6164" s="318">
        <v>40966</v>
      </c>
      <c r="I6164" s="318">
        <v>50405</v>
      </c>
      <c r="J6164" s="315"/>
      <c r="K6164" s="315">
        <v>5245</v>
      </c>
      <c r="L6164" s="315" t="s">
        <v>2956</v>
      </c>
      <c r="M6164" s="315" t="s">
        <v>776</v>
      </c>
      <c r="N6164" s="315" t="s">
        <v>755</v>
      </c>
      <c r="O6164" s="315"/>
      <c r="P6164" s="315"/>
      <c r="Q6164" s="315"/>
    </row>
    <row r="6165" spans="1:17">
      <c r="A6165" s="315" t="s">
        <v>755</v>
      </c>
      <c r="B6165" s="315" t="s">
        <v>2095</v>
      </c>
      <c r="C6165" s="315" t="s">
        <v>2098</v>
      </c>
      <c r="D6165" s="316">
        <v>9.81</v>
      </c>
      <c r="E6165" s="317">
        <v>4221</v>
      </c>
      <c r="F6165" s="317">
        <v>1684.18</v>
      </c>
      <c r="G6165" s="318">
        <v>40847</v>
      </c>
      <c r="H6165" s="318">
        <v>40980</v>
      </c>
      <c r="I6165" s="318">
        <v>50405</v>
      </c>
      <c r="J6165" s="315"/>
      <c r="K6165" s="315">
        <v>6017</v>
      </c>
      <c r="L6165" s="315" t="s">
        <v>849</v>
      </c>
      <c r="M6165" s="315" t="s">
        <v>788</v>
      </c>
      <c r="N6165" s="315" t="s">
        <v>755</v>
      </c>
      <c r="O6165" s="315"/>
      <c r="P6165" s="315"/>
      <c r="Q6165" s="315"/>
    </row>
    <row r="6166" spans="1:17">
      <c r="A6166" s="315" t="s">
        <v>755</v>
      </c>
      <c r="B6166" s="315" t="s">
        <v>2095</v>
      </c>
      <c r="C6166" s="315" t="s">
        <v>2098</v>
      </c>
      <c r="D6166" s="316">
        <v>9.84</v>
      </c>
      <c r="E6166" s="317">
        <v>8285</v>
      </c>
      <c r="F6166" s="317">
        <v>2990.8900000000003</v>
      </c>
      <c r="G6166" s="318">
        <v>40441</v>
      </c>
      <c r="H6166" s="318">
        <v>41271</v>
      </c>
      <c r="I6166" s="318">
        <v>50405</v>
      </c>
      <c r="J6166" s="315"/>
      <c r="K6166" s="315">
        <v>6596</v>
      </c>
      <c r="L6166" s="315" t="s">
        <v>3068</v>
      </c>
      <c r="M6166" s="315" t="s">
        <v>811</v>
      </c>
      <c r="N6166" s="315" t="s">
        <v>755</v>
      </c>
      <c r="O6166" s="315"/>
      <c r="P6166" s="315"/>
      <c r="Q6166" s="315"/>
    </row>
    <row r="6167" spans="1:17">
      <c r="A6167" s="315" t="s">
        <v>755</v>
      </c>
      <c r="B6167" s="315" t="s">
        <v>2095</v>
      </c>
      <c r="C6167" s="315" t="s">
        <v>2096</v>
      </c>
      <c r="D6167" s="316">
        <v>9.84</v>
      </c>
      <c r="E6167" s="317">
        <v>11633</v>
      </c>
      <c r="F6167" s="317">
        <v>5676.91</v>
      </c>
      <c r="G6167" s="318">
        <v>40623</v>
      </c>
      <c r="H6167" s="318">
        <v>41180</v>
      </c>
      <c r="I6167" s="318">
        <v>50405</v>
      </c>
      <c r="J6167" s="315"/>
      <c r="K6167" s="315">
        <v>3512</v>
      </c>
      <c r="L6167" s="315" t="s">
        <v>4087</v>
      </c>
      <c r="M6167" s="315" t="s">
        <v>764</v>
      </c>
      <c r="N6167" s="315" t="s">
        <v>755</v>
      </c>
      <c r="O6167" s="315"/>
      <c r="P6167" s="315"/>
      <c r="Q6167" s="315"/>
    </row>
    <row r="6168" spans="1:17">
      <c r="A6168" s="315" t="s">
        <v>755</v>
      </c>
      <c r="B6168" s="315" t="s">
        <v>2095</v>
      </c>
      <c r="C6168" s="315" t="s">
        <v>2096</v>
      </c>
      <c r="D6168" s="316">
        <v>9.84</v>
      </c>
      <c r="E6168" s="317">
        <v>9324</v>
      </c>
      <c r="F6168" s="317">
        <v>4372.95</v>
      </c>
      <c r="G6168" s="318">
        <v>40691</v>
      </c>
      <c r="H6168" s="318">
        <v>40820</v>
      </c>
      <c r="I6168" s="318">
        <v>50040</v>
      </c>
      <c r="J6168" s="315"/>
      <c r="K6168" s="315">
        <v>3074</v>
      </c>
      <c r="L6168" s="315" t="s">
        <v>3208</v>
      </c>
      <c r="M6168" s="315" t="s">
        <v>764</v>
      </c>
      <c r="N6168" s="315" t="s">
        <v>755</v>
      </c>
      <c r="O6168" s="315"/>
      <c r="P6168" s="315"/>
      <c r="Q6168" s="315"/>
    </row>
    <row r="6169" spans="1:17">
      <c r="A6169" s="315" t="s">
        <v>755</v>
      </c>
      <c r="B6169" s="315" t="s">
        <v>2095</v>
      </c>
      <c r="C6169" s="315" t="s">
        <v>2098</v>
      </c>
      <c r="D6169" s="316">
        <v>9.84</v>
      </c>
      <c r="E6169" s="317">
        <v>10439</v>
      </c>
      <c r="F6169" s="317">
        <v>5042.0400000000009</v>
      </c>
      <c r="G6169" s="318">
        <v>40739</v>
      </c>
      <c r="H6169" s="318">
        <v>40868</v>
      </c>
      <c r="I6169" s="318">
        <v>50040</v>
      </c>
      <c r="J6169" s="315"/>
      <c r="K6169" s="315">
        <v>5234</v>
      </c>
      <c r="L6169" s="315" t="s">
        <v>778</v>
      </c>
      <c r="M6169" s="315" t="s">
        <v>776</v>
      </c>
      <c r="N6169" s="315" t="s">
        <v>755</v>
      </c>
      <c r="O6169" s="315"/>
      <c r="P6169" s="315"/>
      <c r="Q6169" s="315"/>
    </row>
    <row r="6170" spans="1:17">
      <c r="A6170" s="315" t="s">
        <v>755</v>
      </c>
      <c r="B6170" s="315" t="s">
        <v>2095</v>
      </c>
      <c r="C6170" s="315" t="s">
        <v>2098</v>
      </c>
      <c r="D6170" s="316">
        <v>9.84</v>
      </c>
      <c r="E6170" s="317">
        <v>7138</v>
      </c>
      <c r="F6170" s="317">
        <v>3447.6499999999996</v>
      </c>
      <c r="G6170" s="318">
        <v>40761</v>
      </c>
      <c r="H6170" s="318">
        <v>40907</v>
      </c>
      <c r="I6170" s="318">
        <v>50040</v>
      </c>
      <c r="J6170" s="315"/>
      <c r="K6170" s="315">
        <v>4435</v>
      </c>
      <c r="L6170" s="315" t="s">
        <v>2342</v>
      </c>
      <c r="M6170" s="315" t="s">
        <v>1484</v>
      </c>
      <c r="N6170" s="315" t="s">
        <v>755</v>
      </c>
      <c r="O6170" s="315"/>
      <c r="P6170" s="315"/>
      <c r="Q6170" s="315"/>
    </row>
    <row r="6171" spans="1:17">
      <c r="A6171" s="315" t="s">
        <v>755</v>
      </c>
      <c r="B6171" s="315" t="s">
        <v>2095</v>
      </c>
      <c r="C6171" s="315" t="s">
        <v>2098</v>
      </c>
      <c r="D6171" s="316">
        <v>9.84</v>
      </c>
      <c r="E6171" s="317">
        <v>11165</v>
      </c>
      <c r="F6171" s="317">
        <v>5392.69</v>
      </c>
      <c r="G6171" s="318">
        <v>40806</v>
      </c>
      <c r="H6171" s="318">
        <v>40892</v>
      </c>
      <c r="I6171" s="318">
        <v>50040</v>
      </c>
      <c r="J6171" s="315"/>
      <c r="K6171" s="315">
        <v>9475</v>
      </c>
      <c r="L6171" s="315" t="s">
        <v>2207</v>
      </c>
      <c r="M6171" s="315" t="s">
        <v>770</v>
      </c>
      <c r="N6171" s="315" t="s">
        <v>755</v>
      </c>
      <c r="O6171" s="315"/>
      <c r="P6171" s="315"/>
      <c r="Q6171" s="315"/>
    </row>
    <row r="6172" spans="1:17">
      <c r="A6172" s="315" t="s">
        <v>755</v>
      </c>
      <c r="B6172" s="315" t="s">
        <v>2095</v>
      </c>
      <c r="C6172" s="315" t="s">
        <v>2098</v>
      </c>
      <c r="D6172" s="316">
        <v>9.84</v>
      </c>
      <c r="E6172" s="317">
        <v>4077</v>
      </c>
      <c r="F6172" s="317">
        <v>1626.73</v>
      </c>
      <c r="G6172" s="318">
        <v>40820</v>
      </c>
      <c r="H6172" s="318">
        <v>41180</v>
      </c>
      <c r="I6172" s="318">
        <v>50405</v>
      </c>
      <c r="J6172" s="315"/>
      <c r="K6172" s="315">
        <v>6988</v>
      </c>
      <c r="L6172" s="315" t="s">
        <v>4088</v>
      </c>
      <c r="M6172" s="315" t="s">
        <v>811</v>
      </c>
      <c r="N6172" s="315" t="s">
        <v>755</v>
      </c>
      <c r="O6172" s="315"/>
      <c r="P6172" s="315"/>
      <c r="Q6172" s="315"/>
    </row>
    <row r="6173" spans="1:17">
      <c r="A6173" s="315" t="s">
        <v>755</v>
      </c>
      <c r="B6173" s="315" t="s">
        <v>2095</v>
      </c>
      <c r="C6173" s="315" t="s">
        <v>2098</v>
      </c>
      <c r="D6173" s="316">
        <v>9.84</v>
      </c>
      <c r="E6173" s="317">
        <v>4962</v>
      </c>
      <c r="F6173" s="317">
        <v>2203.13</v>
      </c>
      <c r="G6173" s="318">
        <v>40833</v>
      </c>
      <c r="H6173" s="318">
        <v>40963</v>
      </c>
      <c r="I6173" s="318">
        <v>50405</v>
      </c>
      <c r="J6173" s="315"/>
      <c r="K6173" s="315">
        <v>4565</v>
      </c>
      <c r="L6173" s="315" t="s">
        <v>3551</v>
      </c>
      <c r="M6173" s="315" t="s">
        <v>1296</v>
      </c>
      <c r="N6173" s="315" t="s">
        <v>755</v>
      </c>
      <c r="O6173" s="315"/>
      <c r="P6173" s="315"/>
      <c r="Q6173" s="315"/>
    </row>
    <row r="6174" spans="1:17">
      <c r="A6174" s="315" t="s">
        <v>755</v>
      </c>
      <c r="B6174" s="315" t="s">
        <v>2095</v>
      </c>
      <c r="C6174" s="315" t="s">
        <v>2098</v>
      </c>
      <c r="D6174" s="316">
        <v>9.84</v>
      </c>
      <c r="E6174" s="317">
        <v>4633</v>
      </c>
      <c r="F6174" s="317">
        <v>1848.5700000000002</v>
      </c>
      <c r="G6174" s="318">
        <v>40840</v>
      </c>
      <c r="H6174" s="318">
        <v>40990</v>
      </c>
      <c r="I6174" s="318">
        <v>50405</v>
      </c>
      <c r="J6174" s="315"/>
      <c r="K6174" s="315">
        <v>9436</v>
      </c>
      <c r="L6174" s="315" t="s">
        <v>3167</v>
      </c>
      <c r="M6174" s="315" t="s">
        <v>770</v>
      </c>
      <c r="N6174" s="315" t="s">
        <v>755</v>
      </c>
      <c r="O6174" s="315"/>
      <c r="P6174" s="315"/>
      <c r="Q6174" s="315"/>
    </row>
    <row r="6175" spans="1:17">
      <c r="A6175" s="315" t="s">
        <v>750</v>
      </c>
      <c r="B6175" s="315" t="s">
        <v>2095</v>
      </c>
      <c r="C6175" s="315" t="s">
        <v>2098</v>
      </c>
      <c r="D6175" s="316">
        <v>9.86</v>
      </c>
      <c r="E6175" s="317">
        <v>8616</v>
      </c>
      <c r="F6175" s="317">
        <v>1627.47</v>
      </c>
      <c r="G6175" s="318">
        <v>40749</v>
      </c>
      <c r="H6175" s="318">
        <v>42452</v>
      </c>
      <c r="I6175" s="318">
        <v>50040</v>
      </c>
      <c r="J6175" s="315"/>
      <c r="K6175" s="315">
        <v>8732</v>
      </c>
      <c r="L6175" s="315" t="s">
        <v>4089</v>
      </c>
      <c r="M6175" s="315" t="s">
        <v>770</v>
      </c>
      <c r="N6175" s="315" t="s">
        <v>750</v>
      </c>
      <c r="O6175" s="315"/>
      <c r="P6175" s="315"/>
      <c r="Q6175" s="315"/>
    </row>
    <row r="6176" spans="1:17">
      <c r="A6176" s="315" t="s">
        <v>755</v>
      </c>
      <c r="B6176" s="315" t="s">
        <v>2095</v>
      </c>
      <c r="C6176" s="315" t="s">
        <v>2096</v>
      </c>
      <c r="D6176" s="316">
        <v>9.8699999999999992</v>
      </c>
      <c r="E6176" s="317">
        <v>8833.44</v>
      </c>
      <c r="F6176" s="317">
        <v>5229.3899999999994</v>
      </c>
      <c r="G6176" s="318">
        <v>40794</v>
      </c>
      <c r="H6176" s="318">
        <v>40861</v>
      </c>
      <c r="I6176" s="318">
        <v>50040</v>
      </c>
      <c r="J6176" s="315"/>
      <c r="K6176" s="315">
        <v>4450</v>
      </c>
      <c r="L6176" s="315" t="s">
        <v>1483</v>
      </c>
      <c r="M6176" s="315" t="s">
        <v>1484</v>
      </c>
      <c r="N6176" s="315" t="s">
        <v>755</v>
      </c>
      <c r="O6176" s="315"/>
      <c r="P6176" s="315"/>
      <c r="Q6176" s="315"/>
    </row>
    <row r="6177" spans="1:17">
      <c r="A6177" s="315" t="s">
        <v>755</v>
      </c>
      <c r="B6177" s="315" t="s">
        <v>2095</v>
      </c>
      <c r="C6177" s="315" t="s">
        <v>2098</v>
      </c>
      <c r="D6177" s="316">
        <v>9.8699999999999992</v>
      </c>
      <c r="E6177" s="317">
        <v>7729</v>
      </c>
      <c r="F6177" s="317">
        <v>3733.1099999999997</v>
      </c>
      <c r="G6177" s="318">
        <v>40724</v>
      </c>
      <c r="H6177" s="318">
        <v>40823</v>
      </c>
      <c r="I6177" s="318">
        <v>50040</v>
      </c>
      <c r="J6177" s="315"/>
      <c r="K6177" s="315">
        <v>4493</v>
      </c>
      <c r="L6177" s="315" t="s">
        <v>3880</v>
      </c>
      <c r="M6177" s="315" t="s">
        <v>1484</v>
      </c>
      <c r="N6177" s="315" t="s">
        <v>755</v>
      </c>
      <c r="O6177" s="315"/>
      <c r="P6177" s="315"/>
      <c r="Q6177" s="315"/>
    </row>
    <row r="6178" spans="1:17">
      <c r="A6178" s="315" t="s">
        <v>755</v>
      </c>
      <c r="B6178" s="315" t="s">
        <v>2095</v>
      </c>
      <c r="C6178" s="315" t="s">
        <v>2098</v>
      </c>
      <c r="D6178" s="316">
        <v>9.8699999999999992</v>
      </c>
      <c r="E6178" s="317">
        <v>10307</v>
      </c>
      <c r="F6178" s="317">
        <v>4112.4900000000007</v>
      </c>
      <c r="G6178" s="318">
        <v>40765</v>
      </c>
      <c r="H6178" s="318">
        <v>41103</v>
      </c>
      <c r="I6178" s="318">
        <v>50405</v>
      </c>
      <c r="J6178" s="315"/>
      <c r="K6178" s="315">
        <v>9436</v>
      </c>
      <c r="L6178" s="315" t="s">
        <v>3167</v>
      </c>
      <c r="M6178" s="315" t="s">
        <v>770</v>
      </c>
      <c r="N6178" s="315" t="s">
        <v>755</v>
      </c>
      <c r="O6178" s="315"/>
      <c r="P6178" s="315"/>
      <c r="Q6178" s="315"/>
    </row>
    <row r="6179" spans="1:17">
      <c r="A6179" s="315" t="s">
        <v>755</v>
      </c>
      <c r="B6179" s="315" t="s">
        <v>2095</v>
      </c>
      <c r="C6179" s="315" t="s">
        <v>2098</v>
      </c>
      <c r="D6179" s="316">
        <v>9.8699999999999992</v>
      </c>
      <c r="E6179" s="317">
        <v>10389</v>
      </c>
      <c r="F6179" s="317">
        <v>5017.8899999999994</v>
      </c>
      <c r="G6179" s="318">
        <v>40739</v>
      </c>
      <c r="H6179" s="318">
        <v>40855</v>
      </c>
      <c r="I6179" s="318">
        <v>50040</v>
      </c>
      <c r="J6179" s="315"/>
      <c r="K6179" s="315">
        <v>5105</v>
      </c>
      <c r="L6179" s="315" t="s">
        <v>3481</v>
      </c>
      <c r="M6179" s="315" t="s">
        <v>776</v>
      </c>
      <c r="N6179" s="315" t="s">
        <v>755</v>
      </c>
      <c r="O6179" s="315"/>
      <c r="P6179" s="315"/>
      <c r="Q6179" s="315"/>
    </row>
    <row r="6180" spans="1:17">
      <c r="A6180" s="315" t="s">
        <v>755</v>
      </c>
      <c r="B6180" s="315" t="s">
        <v>2095</v>
      </c>
      <c r="C6180" s="315" t="s">
        <v>2098</v>
      </c>
      <c r="D6180" s="316">
        <v>9.8699999999999992</v>
      </c>
      <c r="E6180" s="317">
        <v>9698</v>
      </c>
      <c r="F6180" s="317">
        <v>4684.13</v>
      </c>
      <c r="G6180" s="318">
        <v>40757</v>
      </c>
      <c r="H6180" s="318">
        <v>40779</v>
      </c>
      <c r="I6180" s="318">
        <v>50040</v>
      </c>
      <c r="J6180" s="315"/>
      <c r="K6180" s="315">
        <v>4554</v>
      </c>
      <c r="L6180" s="315" t="s">
        <v>2975</v>
      </c>
      <c r="M6180" s="315" t="s">
        <v>1296</v>
      </c>
      <c r="N6180" s="315" t="s">
        <v>755</v>
      </c>
      <c r="O6180" s="315"/>
      <c r="P6180" s="315"/>
      <c r="Q6180" s="315"/>
    </row>
    <row r="6181" spans="1:17">
      <c r="A6181" s="315" t="s">
        <v>755</v>
      </c>
      <c r="B6181" s="315" t="s">
        <v>2095</v>
      </c>
      <c r="C6181" s="315" t="s">
        <v>2098</v>
      </c>
      <c r="D6181" s="316">
        <v>9.8699999999999992</v>
      </c>
      <c r="E6181" s="317">
        <v>5087</v>
      </c>
      <c r="F6181" s="317">
        <v>2029.71</v>
      </c>
      <c r="G6181" s="318">
        <v>40816</v>
      </c>
      <c r="H6181" s="318">
        <v>40976</v>
      </c>
      <c r="I6181" s="318">
        <v>50405</v>
      </c>
      <c r="J6181" s="315"/>
      <c r="K6181" s="315">
        <v>4304</v>
      </c>
      <c r="L6181" s="315" t="s">
        <v>3220</v>
      </c>
      <c r="M6181" s="315" t="s">
        <v>1484</v>
      </c>
      <c r="N6181" s="315" t="s">
        <v>755</v>
      </c>
      <c r="O6181" s="315"/>
      <c r="P6181" s="315"/>
      <c r="Q6181" s="315"/>
    </row>
    <row r="6182" spans="1:17">
      <c r="A6182" s="315" t="s">
        <v>755</v>
      </c>
      <c r="B6182" s="315" t="s">
        <v>2095</v>
      </c>
      <c r="C6182" s="315" t="s">
        <v>2098</v>
      </c>
      <c r="D6182" s="316">
        <v>9.8699999999999992</v>
      </c>
      <c r="E6182" s="317">
        <v>5207.08</v>
      </c>
      <c r="F6182" s="317">
        <v>2311.9500000000003</v>
      </c>
      <c r="G6182" s="318">
        <v>40854</v>
      </c>
      <c r="H6182" s="318">
        <v>40931</v>
      </c>
      <c r="I6182" s="318">
        <v>50405</v>
      </c>
      <c r="J6182" s="315"/>
      <c r="K6182" s="315">
        <v>9470</v>
      </c>
      <c r="L6182" s="315" t="s">
        <v>919</v>
      </c>
      <c r="M6182" s="315" t="s">
        <v>770</v>
      </c>
      <c r="N6182" s="315" t="s">
        <v>755</v>
      </c>
      <c r="O6182" s="315"/>
      <c r="P6182" s="315"/>
      <c r="Q6182" s="315"/>
    </row>
    <row r="6183" spans="1:17">
      <c r="A6183" s="315" t="s">
        <v>755</v>
      </c>
      <c r="B6183" s="315" t="s">
        <v>2095</v>
      </c>
      <c r="C6183" s="315" t="s">
        <v>2098</v>
      </c>
      <c r="D6183" s="316">
        <v>9.8699999999999992</v>
      </c>
      <c r="E6183" s="317">
        <v>4886</v>
      </c>
      <c r="F6183" s="317">
        <v>1949.52</v>
      </c>
      <c r="G6183" s="318">
        <v>40851</v>
      </c>
      <c r="H6183" s="318">
        <v>41019</v>
      </c>
      <c r="I6183" s="318">
        <v>50405</v>
      </c>
      <c r="J6183" s="315"/>
      <c r="K6183" s="315">
        <v>5322</v>
      </c>
      <c r="L6183" s="315" t="s">
        <v>4090</v>
      </c>
      <c r="M6183" s="315" t="s">
        <v>776</v>
      </c>
      <c r="N6183" s="315" t="s">
        <v>755</v>
      </c>
      <c r="O6183" s="315"/>
      <c r="P6183" s="315"/>
      <c r="Q6183" s="315"/>
    </row>
    <row r="6184" spans="1:17">
      <c r="A6184" s="315" t="s">
        <v>755</v>
      </c>
      <c r="B6184" s="315" t="s">
        <v>2095</v>
      </c>
      <c r="C6184" s="315" t="s">
        <v>2098</v>
      </c>
      <c r="D6184" s="316">
        <v>9.8800000000000008</v>
      </c>
      <c r="E6184" s="317">
        <v>9414.98</v>
      </c>
      <c r="F6184" s="317">
        <v>4547.4399999999996</v>
      </c>
      <c r="G6184" s="318">
        <v>40709</v>
      </c>
      <c r="H6184" s="318">
        <v>40780</v>
      </c>
      <c r="I6184" s="318">
        <v>50040</v>
      </c>
      <c r="J6184" s="315"/>
      <c r="K6184" s="315">
        <v>2545</v>
      </c>
      <c r="L6184" s="315" t="s">
        <v>2697</v>
      </c>
      <c r="M6184" s="315" t="s">
        <v>1296</v>
      </c>
      <c r="N6184" s="315" t="s">
        <v>755</v>
      </c>
      <c r="O6184" s="315"/>
      <c r="P6184" s="315"/>
      <c r="Q6184" s="315"/>
    </row>
    <row r="6185" spans="1:17">
      <c r="A6185" s="315" t="s">
        <v>755</v>
      </c>
      <c r="B6185" s="315" t="s">
        <v>2095</v>
      </c>
      <c r="C6185" s="315" t="s">
        <v>2098</v>
      </c>
      <c r="D6185" s="316">
        <v>9.8800000000000008</v>
      </c>
      <c r="E6185" s="317">
        <v>9349.0299999999988</v>
      </c>
      <c r="F6185" s="317">
        <v>4515.58</v>
      </c>
      <c r="G6185" s="318">
        <v>40717</v>
      </c>
      <c r="H6185" s="318">
        <v>40779</v>
      </c>
      <c r="I6185" s="318">
        <v>50040</v>
      </c>
      <c r="J6185" s="315"/>
      <c r="K6185" s="315">
        <v>9512</v>
      </c>
      <c r="L6185" s="315" t="s">
        <v>2983</v>
      </c>
      <c r="M6185" s="315" t="s">
        <v>770</v>
      </c>
      <c r="N6185" s="315" t="s">
        <v>755</v>
      </c>
      <c r="O6185" s="315"/>
      <c r="P6185" s="315"/>
      <c r="Q6185" s="315"/>
    </row>
    <row r="6186" spans="1:17">
      <c r="A6186" s="315" t="s">
        <v>755</v>
      </c>
      <c r="B6186" s="315" t="s">
        <v>2095</v>
      </c>
      <c r="C6186" s="315" t="s">
        <v>2098</v>
      </c>
      <c r="D6186" s="316">
        <v>9.8800000000000008</v>
      </c>
      <c r="E6186" s="317">
        <v>9258</v>
      </c>
      <c r="F6186" s="317">
        <v>4471.62</v>
      </c>
      <c r="G6186" s="318">
        <v>40729</v>
      </c>
      <c r="H6186" s="318">
        <v>40746</v>
      </c>
      <c r="I6186" s="318">
        <v>50040</v>
      </c>
      <c r="J6186" s="315"/>
      <c r="K6186" s="315">
        <v>9443</v>
      </c>
      <c r="L6186" s="315" t="s">
        <v>2464</v>
      </c>
      <c r="M6186" s="315" t="s">
        <v>770</v>
      </c>
      <c r="N6186" s="315" t="s">
        <v>755</v>
      </c>
      <c r="O6186" s="315"/>
      <c r="P6186" s="315"/>
      <c r="Q6186" s="315"/>
    </row>
    <row r="6187" spans="1:17">
      <c r="A6187" s="315" t="s">
        <v>755</v>
      </c>
      <c r="B6187" s="315" t="s">
        <v>2095</v>
      </c>
      <c r="C6187" s="315" t="s">
        <v>2098</v>
      </c>
      <c r="D6187" s="316">
        <v>9.8800000000000008</v>
      </c>
      <c r="E6187" s="317">
        <v>8736</v>
      </c>
      <c r="F6187" s="317">
        <v>4219.49</v>
      </c>
      <c r="G6187" s="318">
        <v>40752</v>
      </c>
      <c r="H6187" s="318">
        <v>40864</v>
      </c>
      <c r="I6187" s="318">
        <v>50040</v>
      </c>
      <c r="J6187" s="315"/>
      <c r="K6187" s="315">
        <v>4453</v>
      </c>
      <c r="L6187" s="315" t="s">
        <v>4091</v>
      </c>
      <c r="M6187" s="315" t="s">
        <v>1484</v>
      </c>
      <c r="N6187" s="315" t="s">
        <v>755</v>
      </c>
      <c r="O6187" s="315"/>
      <c r="P6187" s="315"/>
      <c r="Q6187" s="315"/>
    </row>
    <row r="6188" spans="1:17">
      <c r="A6188" s="315" t="s">
        <v>755</v>
      </c>
      <c r="B6188" s="315" t="s">
        <v>2095</v>
      </c>
      <c r="C6188" s="315" t="s">
        <v>2098</v>
      </c>
      <c r="D6188" s="316">
        <v>9.8800000000000008</v>
      </c>
      <c r="E6188" s="317">
        <v>11529</v>
      </c>
      <c r="F6188" s="317">
        <v>5568.5099999999993</v>
      </c>
      <c r="G6188" s="318">
        <v>40750</v>
      </c>
      <c r="H6188" s="318">
        <v>40868</v>
      </c>
      <c r="I6188" s="318">
        <v>50040</v>
      </c>
      <c r="J6188" s="315"/>
      <c r="K6188" s="315">
        <v>9464</v>
      </c>
      <c r="L6188" s="315" t="s">
        <v>4092</v>
      </c>
      <c r="M6188" s="315" t="s">
        <v>770</v>
      </c>
      <c r="N6188" s="315" t="s">
        <v>755</v>
      </c>
      <c r="O6188" s="315"/>
      <c r="P6188" s="315"/>
      <c r="Q6188" s="315"/>
    </row>
    <row r="6189" spans="1:17">
      <c r="A6189" s="315" t="s">
        <v>755</v>
      </c>
      <c r="B6189" s="315" t="s">
        <v>2095</v>
      </c>
      <c r="C6189" s="315" t="s">
        <v>2098</v>
      </c>
      <c r="D6189" s="316">
        <v>9.8800000000000008</v>
      </c>
      <c r="E6189" s="317">
        <v>9811.7099999999991</v>
      </c>
      <c r="F6189" s="317">
        <v>4739.0599999999995</v>
      </c>
      <c r="G6189" s="318">
        <v>40757</v>
      </c>
      <c r="H6189" s="318">
        <v>40799</v>
      </c>
      <c r="I6189" s="318">
        <v>50040</v>
      </c>
      <c r="J6189" s="315"/>
      <c r="K6189" s="315">
        <v>4142</v>
      </c>
      <c r="L6189" s="315" t="s">
        <v>3086</v>
      </c>
      <c r="M6189" s="315" t="s">
        <v>1484</v>
      </c>
      <c r="N6189" s="315" t="s">
        <v>755</v>
      </c>
      <c r="O6189" s="315"/>
      <c r="P6189" s="315"/>
      <c r="Q6189" s="315"/>
    </row>
    <row r="6190" spans="1:17">
      <c r="A6190" s="315" t="s">
        <v>755</v>
      </c>
      <c r="B6190" s="315" t="s">
        <v>2095</v>
      </c>
      <c r="C6190" s="315" t="s">
        <v>2098</v>
      </c>
      <c r="D6190" s="316">
        <v>9.8800000000000008</v>
      </c>
      <c r="E6190" s="317">
        <v>9428.5800000000017</v>
      </c>
      <c r="F6190" s="317">
        <v>4554</v>
      </c>
      <c r="G6190" s="318">
        <v>40774</v>
      </c>
      <c r="H6190" s="318">
        <v>40878</v>
      </c>
      <c r="I6190" s="318">
        <v>50040</v>
      </c>
      <c r="J6190" s="315"/>
      <c r="K6190" s="315">
        <v>4562</v>
      </c>
      <c r="L6190" s="315" t="s">
        <v>2528</v>
      </c>
      <c r="M6190" s="315" t="s">
        <v>1296</v>
      </c>
      <c r="N6190" s="315" t="s">
        <v>755</v>
      </c>
      <c r="O6190" s="315"/>
      <c r="P6190" s="315"/>
      <c r="Q6190" s="315"/>
    </row>
    <row r="6191" spans="1:17">
      <c r="A6191" s="315" t="s">
        <v>755</v>
      </c>
      <c r="B6191" s="315" t="s">
        <v>2095</v>
      </c>
      <c r="C6191" s="315" t="s">
        <v>2098</v>
      </c>
      <c r="D6191" s="316">
        <v>9.8800000000000008</v>
      </c>
      <c r="E6191" s="317">
        <v>11161</v>
      </c>
      <c r="F6191" s="317">
        <v>5390.76</v>
      </c>
      <c r="G6191" s="318">
        <v>40766</v>
      </c>
      <c r="H6191" s="318">
        <v>40862</v>
      </c>
      <c r="I6191" s="318">
        <v>50040</v>
      </c>
      <c r="J6191" s="315"/>
      <c r="K6191" s="315">
        <v>3922</v>
      </c>
      <c r="L6191" s="315" t="s">
        <v>4093</v>
      </c>
      <c r="M6191" s="315" t="s">
        <v>754</v>
      </c>
      <c r="N6191" s="315" t="s">
        <v>755</v>
      </c>
      <c r="O6191" s="315"/>
      <c r="P6191" s="315"/>
      <c r="Q6191" s="315"/>
    </row>
    <row r="6192" spans="1:17">
      <c r="A6192" s="315" t="s">
        <v>755</v>
      </c>
      <c r="B6192" s="315" t="s">
        <v>2095</v>
      </c>
      <c r="C6192" s="315" t="s">
        <v>2096</v>
      </c>
      <c r="D6192" s="316">
        <v>9.8800000000000008</v>
      </c>
      <c r="E6192" s="317">
        <v>10172</v>
      </c>
      <c r="F6192" s="317">
        <v>5543.75</v>
      </c>
      <c r="G6192" s="318">
        <v>40800</v>
      </c>
      <c r="H6192" s="318">
        <v>40953</v>
      </c>
      <c r="I6192" s="318">
        <v>50405</v>
      </c>
      <c r="J6192" s="315"/>
      <c r="K6192" s="315">
        <v>1286</v>
      </c>
      <c r="L6192" s="315" t="s">
        <v>2688</v>
      </c>
      <c r="M6192" s="315" t="s">
        <v>1827</v>
      </c>
      <c r="N6192" s="315" t="s">
        <v>755</v>
      </c>
      <c r="O6192" s="315"/>
      <c r="P6192" s="315"/>
      <c r="Q6192" s="315"/>
    </row>
    <row r="6193" spans="1:17">
      <c r="A6193" s="315" t="s">
        <v>755</v>
      </c>
      <c r="B6193" s="315" t="s">
        <v>2095</v>
      </c>
      <c r="C6193" s="315" t="s">
        <v>2096</v>
      </c>
      <c r="D6193" s="316">
        <v>9.8800000000000008</v>
      </c>
      <c r="E6193" s="317">
        <v>5107</v>
      </c>
      <c r="F6193" s="317">
        <v>3023.34</v>
      </c>
      <c r="G6193" s="318">
        <v>40822</v>
      </c>
      <c r="H6193" s="318">
        <v>40900</v>
      </c>
      <c r="I6193" s="318">
        <v>50040</v>
      </c>
      <c r="J6193" s="315"/>
      <c r="K6193" s="315">
        <v>3306</v>
      </c>
      <c r="L6193" s="315" t="s">
        <v>4094</v>
      </c>
      <c r="M6193" s="315" t="s">
        <v>764</v>
      </c>
      <c r="N6193" s="315" t="s">
        <v>755</v>
      </c>
      <c r="O6193" s="315"/>
      <c r="P6193" s="315"/>
      <c r="Q6193" s="315"/>
    </row>
    <row r="6194" spans="1:17">
      <c r="A6194" s="315" t="s">
        <v>755</v>
      </c>
      <c r="B6194" s="315" t="s">
        <v>2095</v>
      </c>
      <c r="C6194" s="315" t="s">
        <v>2098</v>
      </c>
      <c r="D6194" s="316">
        <v>9.8800000000000008</v>
      </c>
      <c r="E6194" s="317">
        <v>4321.04</v>
      </c>
      <c r="F6194" s="317">
        <v>2087.0600000000004</v>
      </c>
      <c r="G6194" s="318">
        <v>40850</v>
      </c>
      <c r="H6194" s="318">
        <v>40886</v>
      </c>
      <c r="I6194" s="318">
        <v>50040</v>
      </c>
      <c r="J6194" s="315"/>
      <c r="K6194" s="315">
        <v>4143</v>
      </c>
      <c r="L6194" s="315" t="s">
        <v>3057</v>
      </c>
      <c r="M6194" s="315" t="s">
        <v>1296</v>
      </c>
      <c r="N6194" s="315" t="s">
        <v>755</v>
      </c>
      <c r="O6194" s="315"/>
      <c r="P6194" s="315"/>
      <c r="Q6194" s="315"/>
    </row>
    <row r="6195" spans="1:17">
      <c r="A6195" s="315" t="s">
        <v>755</v>
      </c>
      <c r="B6195" s="315" t="s">
        <v>2095</v>
      </c>
      <c r="C6195" s="315" t="s">
        <v>2098</v>
      </c>
      <c r="D6195" s="316">
        <v>9.89</v>
      </c>
      <c r="E6195" s="317">
        <v>10628.68</v>
      </c>
      <c r="F6195" s="317">
        <v>5133.6500000000005</v>
      </c>
      <c r="G6195" s="318">
        <v>40747</v>
      </c>
      <c r="H6195" s="318">
        <v>40866</v>
      </c>
      <c r="I6195" s="318">
        <v>50040</v>
      </c>
      <c r="J6195" s="315"/>
      <c r="K6195" s="315">
        <v>9450</v>
      </c>
      <c r="L6195" s="315" t="s">
        <v>1087</v>
      </c>
      <c r="M6195" s="315" t="s">
        <v>770</v>
      </c>
      <c r="N6195" s="315" t="s">
        <v>755</v>
      </c>
      <c r="O6195" s="315"/>
      <c r="P6195" s="315"/>
      <c r="Q6195" s="315"/>
    </row>
    <row r="6196" spans="1:17">
      <c r="A6196" s="315" t="s">
        <v>755</v>
      </c>
      <c r="B6196" s="315" t="s">
        <v>2095</v>
      </c>
      <c r="C6196" s="315" t="s">
        <v>2098</v>
      </c>
      <c r="D6196" s="316">
        <v>9.89</v>
      </c>
      <c r="E6196" s="317">
        <v>10700</v>
      </c>
      <c r="F6196" s="317">
        <v>5168.1099999999997</v>
      </c>
      <c r="G6196" s="318">
        <v>40752</v>
      </c>
      <c r="H6196" s="318">
        <v>40807</v>
      </c>
      <c r="I6196" s="318">
        <v>50040</v>
      </c>
      <c r="J6196" s="315"/>
      <c r="K6196" s="315">
        <v>4416</v>
      </c>
      <c r="L6196" s="315" t="s">
        <v>2420</v>
      </c>
      <c r="M6196" s="315" t="s">
        <v>1484</v>
      </c>
      <c r="N6196" s="315" t="s">
        <v>755</v>
      </c>
      <c r="O6196" s="315"/>
      <c r="P6196" s="315"/>
      <c r="Q6196" s="315"/>
    </row>
    <row r="6197" spans="1:17">
      <c r="A6197" s="315" t="s">
        <v>755</v>
      </c>
      <c r="B6197" s="315" t="s">
        <v>2095</v>
      </c>
      <c r="C6197" s="315" t="s">
        <v>2098</v>
      </c>
      <c r="D6197" s="316">
        <v>9.89</v>
      </c>
      <c r="E6197" s="317">
        <v>5448.7000000000007</v>
      </c>
      <c r="F6197" s="317">
        <v>2436.79</v>
      </c>
      <c r="G6197" s="318">
        <v>40843</v>
      </c>
      <c r="H6197" s="318">
        <v>40883</v>
      </c>
      <c r="I6197" s="318">
        <v>50040</v>
      </c>
      <c r="J6197" s="315"/>
      <c r="K6197" s="315">
        <v>9450</v>
      </c>
      <c r="L6197" s="315" t="s">
        <v>1087</v>
      </c>
      <c r="M6197" s="315" t="s">
        <v>770</v>
      </c>
      <c r="N6197" s="315" t="s">
        <v>755</v>
      </c>
      <c r="O6197" s="315"/>
      <c r="P6197" s="315"/>
      <c r="Q6197" s="315"/>
    </row>
    <row r="6198" spans="1:17">
      <c r="A6198" s="315" t="s">
        <v>755</v>
      </c>
      <c r="B6198" s="315" t="s">
        <v>2095</v>
      </c>
      <c r="C6198" s="315" t="s">
        <v>2096</v>
      </c>
      <c r="D6198" s="316">
        <v>9.89</v>
      </c>
      <c r="E6198" s="317">
        <v>4903.01</v>
      </c>
      <c r="F6198" s="317">
        <v>1931.79</v>
      </c>
      <c r="G6198" s="318">
        <v>40844</v>
      </c>
      <c r="H6198" s="318">
        <v>41625</v>
      </c>
      <c r="I6198" s="318">
        <v>50770</v>
      </c>
      <c r="J6198" s="315"/>
      <c r="K6198" s="315">
        <v>8113</v>
      </c>
      <c r="L6198" s="315" t="s">
        <v>4095</v>
      </c>
      <c r="M6198" s="315" t="s">
        <v>784</v>
      </c>
      <c r="N6198" s="315" t="s">
        <v>755</v>
      </c>
      <c r="O6198" s="315"/>
      <c r="P6198" s="315"/>
      <c r="Q6198" s="315"/>
    </row>
    <row r="6199" spans="1:17">
      <c r="A6199" s="315" t="s">
        <v>750</v>
      </c>
      <c r="B6199" s="315" t="s">
        <v>2095</v>
      </c>
      <c r="C6199" s="315" t="s">
        <v>2098</v>
      </c>
      <c r="D6199" s="316">
        <v>9.9</v>
      </c>
      <c r="E6199" s="317">
        <v>9667</v>
      </c>
      <c r="F6199" s="317">
        <v>4323.32</v>
      </c>
      <c r="G6199" s="318">
        <v>39569</v>
      </c>
      <c r="H6199" s="318">
        <v>40882</v>
      </c>
      <c r="I6199" s="318">
        <v>50040</v>
      </c>
      <c r="J6199" s="315"/>
      <c r="K6199" s="315">
        <v>1617</v>
      </c>
      <c r="L6199" s="315" t="s">
        <v>4096</v>
      </c>
      <c r="M6199" s="315" t="s">
        <v>761</v>
      </c>
      <c r="N6199" s="315" t="s">
        <v>750</v>
      </c>
      <c r="O6199" s="315"/>
      <c r="P6199" s="315"/>
      <c r="Q6199" s="315"/>
    </row>
    <row r="6200" spans="1:17">
      <c r="A6200" s="315" t="s">
        <v>755</v>
      </c>
      <c r="B6200" s="315" t="s">
        <v>2095</v>
      </c>
      <c r="C6200" s="315" t="s">
        <v>2098</v>
      </c>
      <c r="D6200" s="316">
        <v>9.9</v>
      </c>
      <c r="E6200" s="317">
        <v>10099</v>
      </c>
      <c r="F6200" s="317">
        <v>5665.5399999999991</v>
      </c>
      <c r="G6200" s="318">
        <v>39570</v>
      </c>
      <c r="H6200" s="318">
        <v>40086</v>
      </c>
      <c r="I6200" s="318">
        <v>49309</v>
      </c>
      <c r="J6200" s="315"/>
      <c r="K6200" s="315">
        <v>5617</v>
      </c>
      <c r="L6200" s="315" t="s">
        <v>3632</v>
      </c>
      <c r="M6200" s="315" t="s">
        <v>776</v>
      </c>
      <c r="N6200" s="315" t="s">
        <v>755</v>
      </c>
      <c r="O6200" s="315"/>
      <c r="P6200" s="315"/>
      <c r="Q6200" s="315"/>
    </row>
    <row r="6201" spans="1:17">
      <c r="A6201" s="315" t="s">
        <v>755</v>
      </c>
      <c r="B6201" s="315" t="s">
        <v>2095</v>
      </c>
      <c r="C6201" s="315" t="s">
        <v>2098</v>
      </c>
      <c r="D6201" s="316">
        <v>9.9</v>
      </c>
      <c r="E6201" s="317">
        <v>8758</v>
      </c>
      <c r="F6201" s="317">
        <v>5386.2000000000007</v>
      </c>
      <c r="G6201" s="318">
        <v>39569</v>
      </c>
      <c r="H6201" s="318">
        <v>40290</v>
      </c>
      <c r="I6201" s="318">
        <v>49674</v>
      </c>
      <c r="J6201" s="315"/>
      <c r="K6201" s="315">
        <v>9052</v>
      </c>
      <c r="L6201" s="315" t="s">
        <v>2501</v>
      </c>
      <c r="M6201" s="315" t="s">
        <v>781</v>
      </c>
      <c r="N6201" s="315" t="s">
        <v>755</v>
      </c>
      <c r="O6201" s="315"/>
      <c r="P6201" s="315"/>
      <c r="Q6201" s="315"/>
    </row>
    <row r="6202" spans="1:17">
      <c r="A6202" s="315" t="s">
        <v>750</v>
      </c>
      <c r="B6202" s="315" t="s">
        <v>2095</v>
      </c>
      <c r="C6202" s="315" t="s">
        <v>2098</v>
      </c>
      <c r="D6202" s="316">
        <v>9.9</v>
      </c>
      <c r="E6202" s="317">
        <v>9069.2900000000027</v>
      </c>
      <c r="F6202" s="317">
        <v>6298.12</v>
      </c>
      <c r="G6202" s="318">
        <v>39570</v>
      </c>
      <c r="H6202" s="318">
        <v>39912</v>
      </c>
      <c r="I6202" s="318">
        <v>49279</v>
      </c>
      <c r="J6202" s="315"/>
      <c r="K6202" s="315">
        <v>9450</v>
      </c>
      <c r="L6202" s="315" t="s">
        <v>1087</v>
      </c>
      <c r="M6202" s="315" t="s">
        <v>770</v>
      </c>
      <c r="N6202" s="315" t="s">
        <v>750</v>
      </c>
      <c r="O6202" s="315"/>
      <c r="P6202" s="315"/>
      <c r="Q6202" s="315"/>
    </row>
    <row r="6203" spans="1:17">
      <c r="A6203" s="315" t="s">
        <v>755</v>
      </c>
      <c r="B6203" s="315" t="s">
        <v>2095</v>
      </c>
      <c r="C6203" s="315" t="s">
        <v>2096</v>
      </c>
      <c r="D6203" s="316">
        <v>9.9</v>
      </c>
      <c r="E6203" s="317">
        <v>9577</v>
      </c>
      <c r="F6203" s="317">
        <v>5669.59</v>
      </c>
      <c r="G6203" s="318">
        <v>39570</v>
      </c>
      <c r="H6203" s="318">
        <v>40597</v>
      </c>
      <c r="I6203" s="318">
        <v>50040</v>
      </c>
      <c r="J6203" s="315"/>
      <c r="K6203" s="315">
        <v>5082</v>
      </c>
      <c r="L6203" s="315" t="s">
        <v>1737</v>
      </c>
      <c r="M6203" s="315" t="s">
        <v>776</v>
      </c>
      <c r="N6203" s="315" t="s">
        <v>755</v>
      </c>
      <c r="O6203" s="315"/>
      <c r="P6203" s="315"/>
      <c r="Q6203" s="315"/>
    </row>
    <row r="6204" spans="1:17">
      <c r="A6204" s="315" t="s">
        <v>755</v>
      </c>
      <c r="B6204" s="315" t="s">
        <v>2095</v>
      </c>
      <c r="C6204" s="315" t="s">
        <v>2098</v>
      </c>
      <c r="D6204" s="316">
        <v>9.9</v>
      </c>
      <c r="E6204" s="317">
        <v>9747</v>
      </c>
      <c r="F6204" s="317">
        <v>7310.25</v>
      </c>
      <c r="G6204" s="318">
        <v>39570</v>
      </c>
      <c r="H6204" s="318">
        <v>39590</v>
      </c>
      <c r="I6204" s="318">
        <v>48914</v>
      </c>
      <c r="J6204" s="315"/>
      <c r="K6204" s="315">
        <v>8222</v>
      </c>
      <c r="L6204" s="315" t="s">
        <v>1990</v>
      </c>
      <c r="M6204" s="315" t="s">
        <v>1051</v>
      </c>
      <c r="N6204" s="315" t="s">
        <v>755</v>
      </c>
      <c r="O6204" s="315"/>
      <c r="P6204" s="315"/>
      <c r="Q6204" s="315"/>
    </row>
    <row r="6205" spans="1:17">
      <c r="A6205" s="315" t="s">
        <v>755</v>
      </c>
      <c r="B6205" s="315" t="s">
        <v>2095</v>
      </c>
      <c r="C6205" s="315" t="s">
        <v>2096</v>
      </c>
      <c r="D6205" s="316">
        <v>9.9</v>
      </c>
      <c r="E6205" s="317">
        <v>9586</v>
      </c>
      <c r="F6205" s="317">
        <v>7074.47</v>
      </c>
      <c r="G6205" s="318">
        <v>39570</v>
      </c>
      <c r="H6205" s="318">
        <v>40330</v>
      </c>
      <c r="I6205" s="318">
        <v>49674</v>
      </c>
      <c r="J6205" s="315"/>
      <c r="K6205" s="315">
        <v>2067</v>
      </c>
      <c r="L6205" s="315" t="s">
        <v>2280</v>
      </c>
      <c r="M6205" s="315" t="s">
        <v>758</v>
      </c>
      <c r="N6205" s="315" t="s">
        <v>755</v>
      </c>
      <c r="O6205" s="315"/>
      <c r="P6205" s="315"/>
      <c r="Q6205" s="315"/>
    </row>
    <row r="6206" spans="1:17">
      <c r="A6206" s="315" t="s">
        <v>755</v>
      </c>
      <c r="B6206" s="319" t="s">
        <v>2095</v>
      </c>
      <c r="C6206" s="315" t="s">
        <v>2096</v>
      </c>
      <c r="D6206" s="320">
        <v>9.9</v>
      </c>
      <c r="E6206" s="317">
        <v>7865</v>
      </c>
      <c r="F6206" s="317">
        <v>6158.29</v>
      </c>
      <c r="G6206" s="321">
        <v>39570</v>
      </c>
      <c r="H6206" s="321">
        <v>39744</v>
      </c>
      <c r="I6206" s="321">
        <v>48944</v>
      </c>
      <c r="J6206" s="319"/>
      <c r="K6206" s="322">
        <v>5082</v>
      </c>
      <c r="L6206" s="319" t="s">
        <v>1737</v>
      </c>
      <c r="M6206" s="319" t="s">
        <v>776</v>
      </c>
      <c r="N6206" s="315" t="s">
        <v>755</v>
      </c>
      <c r="O6206" s="319"/>
      <c r="P6206" s="319"/>
      <c r="Q6206" s="319"/>
    </row>
    <row r="6207" spans="1:17">
      <c r="A6207" s="315" t="s">
        <v>755</v>
      </c>
      <c r="B6207" s="315" t="s">
        <v>2095</v>
      </c>
      <c r="C6207" s="315" t="s">
        <v>2098</v>
      </c>
      <c r="D6207" s="316">
        <v>9.9</v>
      </c>
      <c r="E6207" s="317">
        <v>8577</v>
      </c>
      <c r="F6207" s="317">
        <v>5557.9</v>
      </c>
      <c r="G6207" s="318">
        <v>39570</v>
      </c>
      <c r="H6207" s="318">
        <v>40151</v>
      </c>
      <c r="I6207" s="318">
        <v>49309</v>
      </c>
      <c r="J6207" s="315"/>
      <c r="K6207" s="315">
        <v>8274</v>
      </c>
      <c r="L6207" s="315" t="s">
        <v>2898</v>
      </c>
      <c r="M6207" s="315" t="s">
        <v>792</v>
      </c>
      <c r="N6207" s="315" t="s">
        <v>755</v>
      </c>
      <c r="O6207" s="315"/>
      <c r="P6207" s="315"/>
      <c r="Q6207" s="315"/>
    </row>
    <row r="6208" spans="1:17">
      <c r="A6208" s="315" t="s">
        <v>755</v>
      </c>
      <c r="B6208" s="315" t="s">
        <v>2095</v>
      </c>
      <c r="C6208" s="315" t="s">
        <v>2096</v>
      </c>
      <c r="D6208" s="316">
        <v>9.9</v>
      </c>
      <c r="E6208" s="317">
        <v>11157</v>
      </c>
      <c r="F6208" s="317">
        <v>9297.5</v>
      </c>
      <c r="G6208" s="318">
        <v>39570</v>
      </c>
      <c r="H6208" s="318">
        <v>40043</v>
      </c>
      <c r="I6208" s="318">
        <v>49309</v>
      </c>
      <c r="J6208" s="315"/>
      <c r="K6208" s="315">
        <v>3452</v>
      </c>
      <c r="L6208" s="315" t="s">
        <v>4097</v>
      </c>
      <c r="M6208" s="315" t="s">
        <v>764</v>
      </c>
      <c r="N6208" s="315" t="s">
        <v>755</v>
      </c>
      <c r="O6208" s="315"/>
      <c r="P6208" s="315"/>
      <c r="Q6208" s="315"/>
    </row>
    <row r="6209" spans="1:17">
      <c r="A6209" s="315" t="s">
        <v>755</v>
      </c>
      <c r="B6209" s="315" t="s">
        <v>2095</v>
      </c>
      <c r="C6209" s="315" t="s">
        <v>2096</v>
      </c>
      <c r="D6209" s="316">
        <v>9.9</v>
      </c>
      <c r="E6209" s="317">
        <v>10638</v>
      </c>
      <c r="F6209" s="317">
        <v>6297.6900000000005</v>
      </c>
      <c r="G6209" s="318">
        <v>39570</v>
      </c>
      <c r="H6209" s="318">
        <v>40885</v>
      </c>
      <c r="I6209" s="318">
        <v>50040</v>
      </c>
      <c r="J6209" s="315"/>
      <c r="K6209" s="315">
        <v>3033</v>
      </c>
      <c r="L6209" s="315" t="s">
        <v>3265</v>
      </c>
      <c r="M6209" s="315" t="s">
        <v>764</v>
      </c>
      <c r="N6209" s="315" t="s">
        <v>755</v>
      </c>
      <c r="O6209" s="315"/>
      <c r="P6209" s="315"/>
      <c r="Q6209" s="315"/>
    </row>
    <row r="6210" spans="1:17">
      <c r="A6210" s="315" t="s">
        <v>755</v>
      </c>
      <c r="B6210" s="315" t="s">
        <v>2095</v>
      </c>
      <c r="C6210" s="315" t="s">
        <v>2098</v>
      </c>
      <c r="D6210" s="316">
        <v>9.9</v>
      </c>
      <c r="E6210" s="317">
        <v>10418</v>
      </c>
      <c r="F6210" s="317">
        <v>6750.869999999999</v>
      </c>
      <c r="G6210" s="318">
        <v>39570</v>
      </c>
      <c r="H6210" s="318">
        <v>40151</v>
      </c>
      <c r="I6210" s="318">
        <v>49309</v>
      </c>
      <c r="J6210" s="315"/>
      <c r="K6210" s="315">
        <v>8274</v>
      </c>
      <c r="L6210" s="315" t="s">
        <v>2898</v>
      </c>
      <c r="M6210" s="315" t="s">
        <v>792</v>
      </c>
      <c r="N6210" s="315" t="s">
        <v>755</v>
      </c>
      <c r="O6210" s="315"/>
      <c r="P6210" s="315"/>
      <c r="Q6210" s="315"/>
    </row>
    <row r="6211" spans="1:17">
      <c r="A6211" s="315" t="s">
        <v>755</v>
      </c>
      <c r="B6211" s="315" t="s">
        <v>2095</v>
      </c>
      <c r="C6211" s="315" t="s">
        <v>2098</v>
      </c>
      <c r="D6211" s="316">
        <v>9.9</v>
      </c>
      <c r="E6211" s="317">
        <v>10487</v>
      </c>
      <c r="F6211" s="317">
        <v>6795.58</v>
      </c>
      <c r="G6211" s="318">
        <v>39570</v>
      </c>
      <c r="H6211" s="318">
        <v>40151</v>
      </c>
      <c r="I6211" s="318">
        <v>49309</v>
      </c>
      <c r="J6211" s="315"/>
      <c r="K6211" s="315">
        <v>8274</v>
      </c>
      <c r="L6211" s="315" t="s">
        <v>2898</v>
      </c>
      <c r="M6211" s="315" t="s">
        <v>792</v>
      </c>
      <c r="N6211" s="315" t="s">
        <v>755</v>
      </c>
      <c r="O6211" s="315"/>
      <c r="P6211" s="315"/>
      <c r="Q6211" s="315"/>
    </row>
    <row r="6212" spans="1:17">
      <c r="A6212" s="315" t="s">
        <v>755</v>
      </c>
      <c r="B6212" s="315" t="s">
        <v>2095</v>
      </c>
      <c r="C6212" s="315" t="s">
        <v>2098</v>
      </c>
      <c r="D6212" s="316">
        <v>9.9</v>
      </c>
      <c r="E6212" s="317">
        <v>10405</v>
      </c>
      <c r="F6212" s="317">
        <v>6742.45</v>
      </c>
      <c r="G6212" s="318">
        <v>39570</v>
      </c>
      <c r="H6212" s="318">
        <v>40151</v>
      </c>
      <c r="I6212" s="318">
        <v>49309</v>
      </c>
      <c r="J6212" s="315"/>
      <c r="K6212" s="315">
        <v>8274</v>
      </c>
      <c r="L6212" s="315" t="s">
        <v>2898</v>
      </c>
      <c r="M6212" s="315" t="s">
        <v>792</v>
      </c>
      <c r="N6212" s="315" t="s">
        <v>755</v>
      </c>
      <c r="O6212" s="315"/>
      <c r="P6212" s="315"/>
      <c r="Q6212" s="315"/>
    </row>
    <row r="6213" spans="1:17">
      <c r="A6213" s="315" t="s">
        <v>755</v>
      </c>
      <c r="B6213" s="315" t="s">
        <v>2095</v>
      </c>
      <c r="C6213" s="315" t="s">
        <v>2098</v>
      </c>
      <c r="D6213" s="316">
        <v>9.9</v>
      </c>
      <c r="E6213" s="317">
        <v>10576</v>
      </c>
      <c r="F6213" s="317">
        <v>6853.24</v>
      </c>
      <c r="G6213" s="318">
        <v>39570</v>
      </c>
      <c r="H6213" s="318">
        <v>40151</v>
      </c>
      <c r="I6213" s="318">
        <v>49309</v>
      </c>
      <c r="J6213" s="315"/>
      <c r="K6213" s="315">
        <v>8274</v>
      </c>
      <c r="L6213" s="315" t="s">
        <v>2898</v>
      </c>
      <c r="M6213" s="315" t="s">
        <v>792</v>
      </c>
      <c r="N6213" s="315" t="s">
        <v>755</v>
      </c>
      <c r="O6213" s="315"/>
      <c r="P6213" s="315"/>
      <c r="Q6213" s="315"/>
    </row>
    <row r="6214" spans="1:17">
      <c r="A6214" s="315" t="s">
        <v>755</v>
      </c>
      <c r="B6214" s="315" t="s">
        <v>2095</v>
      </c>
      <c r="C6214" s="315" t="s">
        <v>2098</v>
      </c>
      <c r="D6214" s="316">
        <v>9.9</v>
      </c>
      <c r="E6214" s="317">
        <v>10567</v>
      </c>
      <c r="F6214" s="317">
        <v>7925.25</v>
      </c>
      <c r="G6214" s="318">
        <v>39570</v>
      </c>
      <c r="H6214" s="318">
        <v>40151</v>
      </c>
      <c r="I6214" s="318">
        <v>49309</v>
      </c>
      <c r="J6214" s="315"/>
      <c r="K6214" s="315">
        <v>8274</v>
      </c>
      <c r="L6214" s="315" t="s">
        <v>2898</v>
      </c>
      <c r="M6214" s="315" t="s">
        <v>792</v>
      </c>
      <c r="N6214" s="315" t="s">
        <v>755</v>
      </c>
      <c r="O6214" s="315"/>
      <c r="P6214" s="315"/>
      <c r="Q6214" s="315"/>
    </row>
    <row r="6215" spans="1:17">
      <c r="A6215" s="315" t="s">
        <v>755</v>
      </c>
      <c r="B6215" s="315" t="s">
        <v>2095</v>
      </c>
      <c r="C6215" s="315" t="s">
        <v>2098</v>
      </c>
      <c r="D6215" s="316">
        <v>9.9</v>
      </c>
      <c r="E6215" s="317">
        <v>11952.4</v>
      </c>
      <c r="F6215" s="317">
        <v>7350.72</v>
      </c>
      <c r="G6215" s="318">
        <v>39574</v>
      </c>
      <c r="H6215" s="318">
        <v>40505</v>
      </c>
      <c r="I6215" s="318">
        <v>49674</v>
      </c>
      <c r="J6215" s="315"/>
      <c r="K6215" s="315">
        <v>7242</v>
      </c>
      <c r="L6215" s="315" t="s">
        <v>3869</v>
      </c>
      <c r="M6215" s="315" t="s">
        <v>966</v>
      </c>
      <c r="N6215" s="315" t="s">
        <v>755</v>
      </c>
      <c r="O6215" s="315"/>
      <c r="P6215" s="315"/>
      <c r="Q6215" s="315"/>
    </row>
    <row r="6216" spans="1:17">
      <c r="A6216" s="315" t="s">
        <v>755</v>
      </c>
      <c r="B6216" s="315" t="s">
        <v>2095</v>
      </c>
      <c r="C6216" s="315" t="s">
        <v>2096</v>
      </c>
      <c r="D6216" s="316">
        <v>9.9</v>
      </c>
      <c r="E6216" s="317">
        <v>11729.189999999999</v>
      </c>
      <c r="F6216" s="317">
        <v>8656.14</v>
      </c>
      <c r="G6216" s="318">
        <v>39573</v>
      </c>
      <c r="H6216" s="318">
        <v>40413</v>
      </c>
      <c r="I6216" s="318">
        <v>49674</v>
      </c>
      <c r="J6216" s="315"/>
      <c r="K6216" s="315">
        <v>7306</v>
      </c>
      <c r="L6216" s="315" t="s">
        <v>4098</v>
      </c>
      <c r="M6216" s="315" t="s">
        <v>966</v>
      </c>
      <c r="N6216" s="315" t="s">
        <v>755</v>
      </c>
      <c r="O6216" s="315"/>
      <c r="P6216" s="315"/>
      <c r="Q6216" s="315"/>
    </row>
    <row r="6217" spans="1:17">
      <c r="A6217" s="315" t="s">
        <v>755</v>
      </c>
      <c r="B6217" s="315" t="s">
        <v>2095</v>
      </c>
      <c r="C6217" s="315" t="s">
        <v>2098</v>
      </c>
      <c r="D6217" s="316">
        <v>9.9</v>
      </c>
      <c r="E6217" s="317">
        <v>11211.599999999999</v>
      </c>
      <c r="F6217" s="317">
        <v>8408.7200000000012</v>
      </c>
      <c r="G6217" s="318">
        <v>39582</v>
      </c>
      <c r="H6217" s="318">
        <v>39703</v>
      </c>
      <c r="I6217" s="318">
        <v>48944</v>
      </c>
      <c r="J6217" s="315"/>
      <c r="K6217" s="315">
        <v>1169</v>
      </c>
      <c r="L6217" s="315" t="s">
        <v>3619</v>
      </c>
      <c r="M6217" s="315" t="s">
        <v>766</v>
      </c>
      <c r="N6217" s="315" t="s">
        <v>755</v>
      </c>
      <c r="O6217" s="315"/>
      <c r="P6217" s="315"/>
      <c r="Q6217" s="315"/>
    </row>
    <row r="6218" spans="1:17">
      <c r="A6218" s="315" t="s">
        <v>755</v>
      </c>
      <c r="B6218" s="315" t="s">
        <v>2095</v>
      </c>
      <c r="C6218" s="315" t="s">
        <v>2096</v>
      </c>
      <c r="D6218" s="316">
        <v>9.9</v>
      </c>
      <c r="E6218" s="317">
        <v>12299</v>
      </c>
      <c r="F6218" s="317">
        <v>6001.9000000000005</v>
      </c>
      <c r="G6218" s="318">
        <v>39594</v>
      </c>
      <c r="H6218" s="318">
        <v>41016</v>
      </c>
      <c r="I6218" s="318">
        <v>50405</v>
      </c>
      <c r="J6218" s="315"/>
      <c r="K6218" s="315">
        <v>3952</v>
      </c>
      <c r="L6218" s="315" t="s">
        <v>790</v>
      </c>
      <c r="M6218" s="315" t="s">
        <v>754</v>
      </c>
      <c r="N6218" s="315" t="s">
        <v>755</v>
      </c>
      <c r="O6218" s="315"/>
      <c r="P6218" s="315"/>
      <c r="Q6218" s="315"/>
    </row>
    <row r="6219" spans="1:17">
      <c r="A6219" s="315" t="s">
        <v>755</v>
      </c>
      <c r="B6219" s="315" t="s">
        <v>2095</v>
      </c>
      <c r="C6219" s="315" t="s">
        <v>2098</v>
      </c>
      <c r="D6219" s="316">
        <v>9.9</v>
      </c>
      <c r="E6219" s="317">
        <v>11946</v>
      </c>
      <c r="F6219" s="317">
        <v>5769.91</v>
      </c>
      <c r="G6219" s="318">
        <v>39570</v>
      </c>
      <c r="H6219" s="318">
        <v>40694</v>
      </c>
      <c r="I6219" s="318">
        <v>50040</v>
      </c>
      <c r="J6219" s="315"/>
      <c r="K6219" s="315">
        <v>8873</v>
      </c>
      <c r="L6219" s="315" t="s">
        <v>2532</v>
      </c>
      <c r="M6219" s="315" t="s">
        <v>770</v>
      </c>
      <c r="N6219" s="315" t="s">
        <v>755</v>
      </c>
      <c r="O6219" s="315"/>
      <c r="P6219" s="315"/>
      <c r="Q6219" s="315"/>
    </row>
    <row r="6220" spans="1:17">
      <c r="A6220" s="315" t="s">
        <v>755</v>
      </c>
      <c r="B6220" s="315" t="s">
        <v>2095</v>
      </c>
      <c r="C6220" s="315" t="s">
        <v>2098</v>
      </c>
      <c r="D6220" s="316">
        <v>9.9</v>
      </c>
      <c r="E6220" s="317">
        <v>10418</v>
      </c>
      <c r="F6220" s="317">
        <v>7813.5</v>
      </c>
      <c r="G6220" s="318">
        <v>39570</v>
      </c>
      <c r="H6220" s="318">
        <v>39593</v>
      </c>
      <c r="I6220" s="318">
        <v>48944</v>
      </c>
      <c r="J6220" s="315"/>
      <c r="K6220" s="315">
        <v>9108</v>
      </c>
      <c r="L6220" s="315" t="s">
        <v>3354</v>
      </c>
      <c r="M6220" s="315" t="s">
        <v>1024</v>
      </c>
      <c r="N6220" s="315" t="s">
        <v>755</v>
      </c>
      <c r="O6220" s="315"/>
      <c r="P6220" s="315"/>
      <c r="Q6220" s="315"/>
    </row>
    <row r="6221" spans="1:17">
      <c r="A6221" s="315" t="s">
        <v>755</v>
      </c>
      <c r="B6221" s="315" t="s">
        <v>2095</v>
      </c>
      <c r="C6221" s="315" t="s">
        <v>2096</v>
      </c>
      <c r="D6221" s="316">
        <v>9.9</v>
      </c>
      <c r="E6221" s="317">
        <v>5955</v>
      </c>
      <c r="F6221" s="317">
        <v>3245.48</v>
      </c>
      <c r="G6221" s="318">
        <v>39570</v>
      </c>
      <c r="H6221" s="318">
        <v>41093</v>
      </c>
      <c r="I6221" s="318">
        <v>50405</v>
      </c>
      <c r="J6221" s="315"/>
      <c r="K6221" s="315">
        <v>5620</v>
      </c>
      <c r="L6221" s="315" t="s">
        <v>2359</v>
      </c>
      <c r="M6221" s="315" t="s">
        <v>776</v>
      </c>
      <c r="N6221" s="315" t="s">
        <v>755</v>
      </c>
      <c r="O6221" s="315"/>
      <c r="P6221" s="315"/>
      <c r="Q6221" s="315"/>
    </row>
    <row r="6222" spans="1:17">
      <c r="A6222" s="315" t="s">
        <v>755</v>
      </c>
      <c r="B6222" s="315" t="s">
        <v>2095</v>
      </c>
      <c r="C6222" s="315" t="s">
        <v>2096</v>
      </c>
      <c r="D6222" s="316">
        <v>9.9</v>
      </c>
      <c r="E6222" s="317">
        <v>10143</v>
      </c>
      <c r="F6222" s="317">
        <v>4949.7800000000007</v>
      </c>
      <c r="G6222" s="318">
        <v>39598</v>
      </c>
      <c r="H6222" s="318">
        <v>41180</v>
      </c>
      <c r="I6222" s="318">
        <v>50405</v>
      </c>
      <c r="J6222" s="315"/>
      <c r="K6222" s="315">
        <v>2363</v>
      </c>
      <c r="L6222" s="315" t="s">
        <v>4099</v>
      </c>
      <c r="M6222" s="315" t="s">
        <v>1431</v>
      </c>
      <c r="N6222" s="315" t="s">
        <v>755</v>
      </c>
      <c r="O6222" s="315"/>
      <c r="P6222" s="315"/>
      <c r="Q6222" s="315"/>
    </row>
    <row r="6223" spans="1:17">
      <c r="A6223" s="315" t="s">
        <v>755</v>
      </c>
      <c r="B6223" s="315" t="s">
        <v>2095</v>
      </c>
      <c r="C6223" s="315" t="s">
        <v>2098</v>
      </c>
      <c r="D6223" s="316">
        <v>9.9</v>
      </c>
      <c r="E6223" s="317">
        <v>9091.01</v>
      </c>
      <c r="F6223" s="317">
        <v>6818.26</v>
      </c>
      <c r="G6223" s="318">
        <v>39570</v>
      </c>
      <c r="H6223" s="318">
        <v>40070</v>
      </c>
      <c r="I6223" s="318">
        <v>49309</v>
      </c>
      <c r="J6223" s="315"/>
      <c r="K6223" s="315">
        <v>8335</v>
      </c>
      <c r="L6223" s="315" t="s">
        <v>2425</v>
      </c>
      <c r="M6223" s="315" t="s">
        <v>784</v>
      </c>
      <c r="N6223" s="315" t="s">
        <v>755</v>
      </c>
      <c r="O6223" s="315"/>
      <c r="P6223" s="315"/>
      <c r="Q6223" s="315"/>
    </row>
    <row r="6224" spans="1:17">
      <c r="A6224" s="315" t="s">
        <v>755</v>
      </c>
      <c r="B6224" s="315" t="s">
        <v>2095</v>
      </c>
      <c r="C6224" s="315" t="s">
        <v>2096</v>
      </c>
      <c r="D6224" s="316">
        <v>9.9</v>
      </c>
      <c r="E6224" s="317">
        <v>10086</v>
      </c>
      <c r="F6224" s="317">
        <v>9077.4</v>
      </c>
      <c r="G6224" s="318">
        <v>39569</v>
      </c>
      <c r="H6224" s="318">
        <v>40150</v>
      </c>
      <c r="I6224" s="318">
        <v>49309</v>
      </c>
      <c r="J6224" s="315"/>
      <c r="K6224" s="315">
        <v>1346</v>
      </c>
      <c r="L6224" s="315" t="s">
        <v>3090</v>
      </c>
      <c r="M6224" s="315" t="s">
        <v>766</v>
      </c>
      <c r="N6224" s="315" t="s">
        <v>755</v>
      </c>
      <c r="O6224" s="315"/>
      <c r="P6224" s="315"/>
      <c r="Q6224" s="315"/>
    </row>
    <row r="6225" spans="1:17">
      <c r="A6225" s="315" t="s">
        <v>755</v>
      </c>
      <c r="B6225" s="315" t="s">
        <v>2095</v>
      </c>
      <c r="C6225" s="315" t="s">
        <v>2098</v>
      </c>
      <c r="D6225" s="316">
        <v>9.9</v>
      </c>
      <c r="E6225" s="317">
        <v>10247</v>
      </c>
      <c r="F6225" s="317">
        <v>7685.25</v>
      </c>
      <c r="G6225" s="318">
        <v>39573</v>
      </c>
      <c r="H6225" s="318">
        <v>40171</v>
      </c>
      <c r="I6225" s="318">
        <v>49309</v>
      </c>
      <c r="J6225" s="315"/>
      <c r="K6225" s="315">
        <v>3775</v>
      </c>
      <c r="L6225" s="315" t="s">
        <v>2321</v>
      </c>
      <c r="M6225" s="315" t="s">
        <v>764</v>
      </c>
      <c r="N6225" s="315" t="s">
        <v>755</v>
      </c>
      <c r="O6225" s="315"/>
      <c r="P6225" s="315"/>
      <c r="Q6225" s="315"/>
    </row>
    <row r="6226" spans="1:17">
      <c r="A6226" s="315" t="s">
        <v>755</v>
      </c>
      <c r="B6226" s="315" t="s">
        <v>2095</v>
      </c>
      <c r="C6226" s="315" t="s">
        <v>2098</v>
      </c>
      <c r="D6226" s="316">
        <v>9.9</v>
      </c>
      <c r="E6226" s="317">
        <v>10001</v>
      </c>
      <c r="F6226" s="317">
        <v>7500.75</v>
      </c>
      <c r="G6226" s="318">
        <v>39587</v>
      </c>
      <c r="H6226" s="318">
        <v>39672</v>
      </c>
      <c r="I6226" s="318">
        <v>48944</v>
      </c>
      <c r="J6226" s="315"/>
      <c r="K6226" s="315">
        <v>6026</v>
      </c>
      <c r="L6226" s="315" t="s">
        <v>3356</v>
      </c>
      <c r="M6226" s="315" t="s">
        <v>788</v>
      </c>
      <c r="N6226" s="315" t="s">
        <v>755</v>
      </c>
      <c r="O6226" s="315"/>
      <c r="P6226" s="315"/>
      <c r="Q6226" s="315"/>
    </row>
    <row r="6227" spans="1:17">
      <c r="A6227" s="315" t="s">
        <v>755</v>
      </c>
      <c r="B6227" s="315" t="s">
        <v>2095</v>
      </c>
      <c r="C6227" s="315" t="s">
        <v>2096</v>
      </c>
      <c r="D6227" s="316">
        <v>9.9</v>
      </c>
      <c r="E6227" s="317">
        <v>5601</v>
      </c>
      <c r="F6227" s="317">
        <v>5040.9000000000005</v>
      </c>
      <c r="G6227" s="318">
        <v>39570</v>
      </c>
      <c r="H6227" s="318">
        <v>39777</v>
      </c>
      <c r="I6227" s="318">
        <v>48914</v>
      </c>
      <c r="J6227" s="315"/>
      <c r="K6227" s="315">
        <v>5742</v>
      </c>
      <c r="L6227" s="315" t="s">
        <v>896</v>
      </c>
      <c r="M6227" s="315" t="s">
        <v>776</v>
      </c>
      <c r="N6227" s="315" t="s">
        <v>755</v>
      </c>
      <c r="O6227" s="315"/>
      <c r="P6227" s="315"/>
      <c r="Q6227" s="315"/>
    </row>
    <row r="6228" spans="1:17">
      <c r="A6228" s="315" t="s">
        <v>755</v>
      </c>
      <c r="B6228" s="315" t="s">
        <v>2095</v>
      </c>
      <c r="C6228" s="315" t="s">
        <v>2096</v>
      </c>
      <c r="D6228" s="316">
        <v>9.9</v>
      </c>
      <c r="E6228" s="317">
        <v>9579</v>
      </c>
      <c r="F6228" s="317">
        <v>8621.0999999999985</v>
      </c>
      <c r="G6228" s="318">
        <v>39575</v>
      </c>
      <c r="H6228" s="318">
        <v>39413</v>
      </c>
      <c r="I6228" s="318">
        <v>48549</v>
      </c>
      <c r="J6228" s="315"/>
      <c r="K6228" s="315">
        <v>1376</v>
      </c>
      <c r="L6228" s="315" t="s">
        <v>4100</v>
      </c>
      <c r="M6228" s="315" t="s">
        <v>766</v>
      </c>
      <c r="N6228" s="315" t="s">
        <v>755</v>
      </c>
      <c r="O6228" s="315"/>
      <c r="P6228" s="315"/>
      <c r="Q6228" s="315"/>
    </row>
    <row r="6229" spans="1:17">
      <c r="A6229" s="315" t="s">
        <v>755</v>
      </c>
      <c r="B6229" s="315" t="s">
        <v>2095</v>
      </c>
      <c r="C6229" s="315" t="s">
        <v>2098</v>
      </c>
      <c r="D6229" s="316">
        <v>9.9</v>
      </c>
      <c r="E6229" s="317">
        <v>10848</v>
      </c>
      <c r="F6229" s="317">
        <v>8136</v>
      </c>
      <c r="G6229" s="318">
        <v>39575</v>
      </c>
      <c r="H6229" s="318">
        <v>39427</v>
      </c>
      <c r="I6229" s="318">
        <v>48579</v>
      </c>
      <c r="J6229" s="315"/>
      <c r="K6229" s="315">
        <v>6716</v>
      </c>
      <c r="L6229" s="315" t="s">
        <v>4101</v>
      </c>
      <c r="M6229" s="315" t="s">
        <v>811</v>
      </c>
      <c r="N6229" s="315" t="s">
        <v>755</v>
      </c>
      <c r="O6229" s="315"/>
      <c r="P6229" s="315"/>
      <c r="Q6229" s="315"/>
    </row>
    <row r="6230" spans="1:17">
      <c r="A6230" s="315" t="s">
        <v>755</v>
      </c>
      <c r="B6230" s="315" t="s">
        <v>2095</v>
      </c>
      <c r="C6230" s="315" t="s">
        <v>2098</v>
      </c>
      <c r="D6230" s="316">
        <v>9.9</v>
      </c>
      <c r="E6230" s="317">
        <v>10647</v>
      </c>
      <c r="F6230" s="317">
        <v>4727.2699999999995</v>
      </c>
      <c r="G6230" s="318">
        <v>39575</v>
      </c>
      <c r="H6230" s="318">
        <v>40966</v>
      </c>
      <c r="I6230" s="318">
        <v>50405</v>
      </c>
      <c r="J6230" s="315"/>
      <c r="K6230" s="315">
        <v>6563</v>
      </c>
      <c r="L6230" s="315" t="s">
        <v>4102</v>
      </c>
      <c r="M6230" s="315" t="s">
        <v>966</v>
      </c>
      <c r="N6230" s="315" t="s">
        <v>755</v>
      </c>
      <c r="O6230" s="315"/>
      <c r="P6230" s="315"/>
      <c r="Q6230" s="315"/>
    </row>
    <row r="6231" spans="1:17">
      <c r="A6231" s="315" t="s">
        <v>755</v>
      </c>
      <c r="B6231" s="315" t="s">
        <v>2095</v>
      </c>
      <c r="C6231" s="315" t="s">
        <v>2098</v>
      </c>
      <c r="D6231" s="316">
        <v>9.9</v>
      </c>
      <c r="E6231" s="317">
        <v>11776</v>
      </c>
      <c r="F6231" s="317">
        <v>4698.63</v>
      </c>
      <c r="G6231" s="318">
        <v>39603</v>
      </c>
      <c r="H6231" s="318">
        <v>41173</v>
      </c>
      <c r="I6231" s="318">
        <v>50405</v>
      </c>
      <c r="J6231" s="315"/>
      <c r="K6231" s="315">
        <v>6513</v>
      </c>
      <c r="L6231" s="315" t="s">
        <v>3206</v>
      </c>
      <c r="M6231" s="315" t="s">
        <v>811</v>
      </c>
      <c r="N6231" s="315" t="s">
        <v>755</v>
      </c>
      <c r="O6231" s="315"/>
      <c r="P6231" s="315"/>
      <c r="Q6231" s="315"/>
    </row>
    <row r="6232" spans="1:17">
      <c r="A6232" s="315" t="s">
        <v>755</v>
      </c>
      <c r="B6232" s="315" t="s">
        <v>2095</v>
      </c>
      <c r="C6232" s="315" t="s">
        <v>2098</v>
      </c>
      <c r="D6232" s="316">
        <v>9.9</v>
      </c>
      <c r="E6232" s="317">
        <v>8539.51</v>
      </c>
      <c r="F6232" s="317">
        <v>6404.6399999999994</v>
      </c>
      <c r="G6232" s="318">
        <v>39651</v>
      </c>
      <c r="H6232" s="318">
        <v>39953</v>
      </c>
      <c r="I6232" s="318">
        <v>49309</v>
      </c>
      <c r="J6232" s="315"/>
      <c r="K6232" s="315">
        <v>9200</v>
      </c>
      <c r="L6232" s="315" t="s">
        <v>959</v>
      </c>
      <c r="M6232" s="315" t="s">
        <v>770</v>
      </c>
      <c r="N6232" s="315" t="s">
        <v>755</v>
      </c>
      <c r="O6232" s="315"/>
      <c r="P6232" s="315"/>
      <c r="Q6232" s="315"/>
    </row>
    <row r="6233" spans="1:17">
      <c r="A6233" s="315" t="s">
        <v>755</v>
      </c>
      <c r="B6233" s="315" t="s">
        <v>2095</v>
      </c>
      <c r="C6233" s="315" t="s">
        <v>2098</v>
      </c>
      <c r="D6233" s="316">
        <v>9.9</v>
      </c>
      <c r="E6233" s="317">
        <v>10568.789999999999</v>
      </c>
      <c r="F6233" s="317">
        <v>6499.82</v>
      </c>
      <c r="G6233" s="318">
        <v>39708</v>
      </c>
      <c r="H6233" s="318">
        <v>40260</v>
      </c>
      <c r="I6233" s="318">
        <v>49674</v>
      </c>
      <c r="J6233" s="315"/>
      <c r="K6233" s="315">
        <v>9204</v>
      </c>
      <c r="L6233" s="315" t="s">
        <v>3211</v>
      </c>
      <c r="M6233" s="315" t="s">
        <v>770</v>
      </c>
      <c r="N6233" s="315" t="s">
        <v>755</v>
      </c>
      <c r="O6233" s="315"/>
      <c r="P6233" s="315"/>
      <c r="Q6233" s="315"/>
    </row>
    <row r="6234" spans="1:17">
      <c r="A6234" s="315" t="s">
        <v>755</v>
      </c>
      <c r="B6234" s="315" t="s">
        <v>2095</v>
      </c>
      <c r="C6234" s="315" t="s">
        <v>2098</v>
      </c>
      <c r="D6234" s="316">
        <v>9.9</v>
      </c>
      <c r="E6234" s="317">
        <v>10077.24</v>
      </c>
      <c r="F6234" s="317">
        <v>4867.2999999999993</v>
      </c>
      <c r="G6234" s="318">
        <v>39893</v>
      </c>
      <c r="H6234" s="318">
        <v>40766</v>
      </c>
      <c r="I6234" s="318">
        <v>50040</v>
      </c>
      <c r="J6234" s="315"/>
      <c r="K6234" s="315">
        <v>7249</v>
      </c>
      <c r="L6234" s="315" t="s">
        <v>2816</v>
      </c>
      <c r="M6234" s="315" t="s">
        <v>966</v>
      </c>
      <c r="N6234" s="315" t="s">
        <v>755</v>
      </c>
      <c r="O6234" s="315"/>
      <c r="P6234" s="315"/>
      <c r="Q6234" s="315"/>
    </row>
    <row r="6235" spans="1:17">
      <c r="A6235" s="315" t="s">
        <v>750</v>
      </c>
      <c r="B6235" s="315" t="s">
        <v>2095</v>
      </c>
      <c r="C6235" s="315" t="s">
        <v>2096</v>
      </c>
      <c r="D6235" s="316">
        <v>9.9</v>
      </c>
      <c r="E6235" s="317">
        <v>8473.6200000000008</v>
      </c>
      <c r="F6235" s="317">
        <v>7061.3799999999992</v>
      </c>
      <c r="G6235" s="318">
        <v>39820</v>
      </c>
      <c r="H6235" s="318">
        <v>39982</v>
      </c>
      <c r="I6235" s="318">
        <v>49309</v>
      </c>
      <c r="J6235" s="315"/>
      <c r="K6235" s="315">
        <v>4057</v>
      </c>
      <c r="L6235" s="315" t="s">
        <v>2059</v>
      </c>
      <c r="M6235" s="315" t="s">
        <v>2060</v>
      </c>
      <c r="N6235" s="315" t="s">
        <v>750</v>
      </c>
      <c r="O6235" s="315"/>
      <c r="P6235" s="315"/>
      <c r="Q6235" s="315"/>
    </row>
    <row r="6236" spans="1:17">
      <c r="A6236" s="315" t="s">
        <v>755</v>
      </c>
      <c r="B6236" s="315" t="s">
        <v>2095</v>
      </c>
      <c r="C6236" s="315" t="s">
        <v>2096</v>
      </c>
      <c r="D6236" s="316">
        <v>9.9</v>
      </c>
      <c r="E6236" s="317">
        <v>10685</v>
      </c>
      <c r="F6236" s="317">
        <v>9616.5</v>
      </c>
      <c r="G6236" s="318">
        <v>39850</v>
      </c>
      <c r="H6236" s="318">
        <v>40100</v>
      </c>
      <c r="I6236" s="318">
        <v>49309</v>
      </c>
      <c r="J6236" s="315"/>
      <c r="K6236" s="315">
        <v>8635</v>
      </c>
      <c r="L6236" s="315" t="s">
        <v>2186</v>
      </c>
      <c r="M6236" s="315" t="s">
        <v>784</v>
      </c>
      <c r="N6236" s="315" t="s">
        <v>755</v>
      </c>
      <c r="O6236" s="315"/>
      <c r="P6236" s="315"/>
      <c r="Q6236" s="315"/>
    </row>
    <row r="6237" spans="1:17">
      <c r="A6237" s="315" t="s">
        <v>755</v>
      </c>
      <c r="B6237" s="315" t="s">
        <v>2095</v>
      </c>
      <c r="C6237" s="315" t="s">
        <v>2098</v>
      </c>
      <c r="D6237" s="316">
        <v>9.9</v>
      </c>
      <c r="E6237" s="317">
        <v>10246</v>
      </c>
      <c r="F6237" s="317">
        <v>4088.1600000000003</v>
      </c>
      <c r="G6237" s="318">
        <v>39963</v>
      </c>
      <c r="H6237" s="318">
        <v>41053</v>
      </c>
      <c r="I6237" s="318">
        <v>50405</v>
      </c>
      <c r="J6237" s="315"/>
      <c r="K6237" s="315">
        <v>3238</v>
      </c>
      <c r="L6237" s="315" t="s">
        <v>3491</v>
      </c>
      <c r="M6237" s="315" t="s">
        <v>764</v>
      </c>
      <c r="N6237" s="315" t="s">
        <v>755</v>
      </c>
      <c r="O6237" s="315"/>
      <c r="P6237" s="315"/>
      <c r="Q6237" s="315"/>
    </row>
    <row r="6238" spans="1:17">
      <c r="A6238" s="315" t="s">
        <v>755</v>
      </c>
      <c r="B6238" s="315" t="s">
        <v>2095</v>
      </c>
      <c r="C6238" s="315" t="s">
        <v>2098</v>
      </c>
      <c r="D6238" s="316">
        <v>9.9</v>
      </c>
      <c r="E6238" s="317">
        <v>11126</v>
      </c>
      <c r="F6238" s="317">
        <v>4939.9400000000005</v>
      </c>
      <c r="G6238" s="318">
        <v>39979</v>
      </c>
      <c r="H6238" s="318">
        <v>40962</v>
      </c>
      <c r="I6238" s="318">
        <v>50405</v>
      </c>
      <c r="J6238" s="315"/>
      <c r="K6238" s="315">
        <v>6517</v>
      </c>
      <c r="L6238" s="315" t="s">
        <v>2301</v>
      </c>
      <c r="M6238" s="315" t="s">
        <v>811</v>
      </c>
      <c r="N6238" s="315" t="s">
        <v>755</v>
      </c>
      <c r="O6238" s="315"/>
      <c r="P6238" s="315"/>
      <c r="Q6238" s="315"/>
    </row>
    <row r="6239" spans="1:17">
      <c r="A6239" s="315" t="s">
        <v>750</v>
      </c>
      <c r="B6239" s="315" t="s">
        <v>2095</v>
      </c>
      <c r="C6239" s="315" t="s">
        <v>2098</v>
      </c>
      <c r="D6239" s="316">
        <v>9.9</v>
      </c>
      <c r="E6239" s="317">
        <v>11027</v>
      </c>
      <c r="F6239" s="317">
        <v>4073.87</v>
      </c>
      <c r="G6239" s="318">
        <v>39961</v>
      </c>
      <c r="H6239" s="318">
        <v>41261</v>
      </c>
      <c r="I6239" s="318">
        <v>50405</v>
      </c>
      <c r="J6239" s="315"/>
      <c r="K6239" s="315">
        <v>1131</v>
      </c>
      <c r="L6239" s="315" t="s">
        <v>4103</v>
      </c>
      <c r="M6239" s="315" t="s">
        <v>766</v>
      </c>
      <c r="N6239" s="315" t="s">
        <v>750</v>
      </c>
      <c r="O6239" s="315"/>
      <c r="P6239" s="315"/>
      <c r="Q6239" s="315"/>
    </row>
    <row r="6240" spans="1:17">
      <c r="A6240" s="315" t="s">
        <v>755</v>
      </c>
      <c r="B6240" s="315" t="s">
        <v>2095</v>
      </c>
      <c r="C6240" s="315" t="s">
        <v>2098</v>
      </c>
      <c r="D6240" s="316">
        <v>9.9</v>
      </c>
      <c r="E6240" s="317">
        <v>9095.01</v>
      </c>
      <c r="F6240" s="317">
        <v>3437.91</v>
      </c>
      <c r="G6240" s="318">
        <v>39991</v>
      </c>
      <c r="H6240" s="318">
        <v>40851</v>
      </c>
      <c r="I6240" s="318">
        <v>50040</v>
      </c>
      <c r="J6240" s="315"/>
      <c r="K6240" s="315">
        <v>8824</v>
      </c>
      <c r="L6240" s="315" t="s">
        <v>3604</v>
      </c>
      <c r="M6240" s="315" t="s">
        <v>784</v>
      </c>
      <c r="N6240" s="315" t="s">
        <v>755</v>
      </c>
      <c r="O6240" s="315"/>
      <c r="P6240" s="315"/>
      <c r="Q6240" s="315"/>
    </row>
    <row r="6241" spans="1:17">
      <c r="A6241" s="315" t="s">
        <v>755</v>
      </c>
      <c r="B6241" s="315" t="s">
        <v>2095</v>
      </c>
      <c r="C6241" s="315" t="s">
        <v>2098</v>
      </c>
      <c r="D6241" s="316">
        <v>9.9</v>
      </c>
      <c r="E6241" s="317">
        <v>9905</v>
      </c>
      <c r="F6241" s="317">
        <v>6091.59</v>
      </c>
      <c r="G6241" s="318">
        <v>39993</v>
      </c>
      <c r="H6241" s="318">
        <v>40283</v>
      </c>
      <c r="I6241" s="318">
        <v>49674</v>
      </c>
      <c r="J6241" s="315"/>
      <c r="K6241" s="315">
        <v>4806</v>
      </c>
      <c r="L6241" s="315" t="s">
        <v>3263</v>
      </c>
      <c r="M6241" s="315" t="s">
        <v>788</v>
      </c>
      <c r="N6241" s="315" t="s">
        <v>755</v>
      </c>
      <c r="O6241" s="315"/>
      <c r="P6241" s="315"/>
      <c r="Q6241" s="315"/>
    </row>
    <row r="6242" spans="1:17">
      <c r="A6242" s="315" t="s">
        <v>755</v>
      </c>
      <c r="B6242" s="315" t="s">
        <v>2095</v>
      </c>
      <c r="C6242" s="315" t="s">
        <v>2098</v>
      </c>
      <c r="D6242" s="316">
        <v>9.9</v>
      </c>
      <c r="E6242" s="317">
        <v>8865</v>
      </c>
      <c r="F6242" s="317">
        <v>4308.3799999999992</v>
      </c>
      <c r="G6242" s="318">
        <v>40065</v>
      </c>
      <c r="H6242" s="318">
        <v>40214</v>
      </c>
      <c r="I6242" s="318">
        <v>49674</v>
      </c>
      <c r="J6242" s="315"/>
      <c r="K6242" s="315">
        <v>1294</v>
      </c>
      <c r="L6242" s="315" t="s">
        <v>2670</v>
      </c>
      <c r="M6242" s="315" t="s">
        <v>1827</v>
      </c>
      <c r="N6242" s="315" t="s">
        <v>755</v>
      </c>
      <c r="O6242" s="315"/>
      <c r="P6242" s="315"/>
      <c r="Q6242" s="315"/>
    </row>
    <row r="6243" spans="1:17">
      <c r="A6243" s="315" t="s">
        <v>755</v>
      </c>
      <c r="B6243" s="315" t="s">
        <v>2095</v>
      </c>
      <c r="C6243" s="315" t="s">
        <v>2096</v>
      </c>
      <c r="D6243" s="316">
        <v>9.9</v>
      </c>
      <c r="E6243" s="317">
        <v>11026</v>
      </c>
      <c r="F6243" s="317">
        <v>6527.39</v>
      </c>
      <c r="G6243" s="318">
        <v>40075</v>
      </c>
      <c r="H6243" s="318">
        <v>40848</v>
      </c>
      <c r="I6243" s="318">
        <v>50040</v>
      </c>
      <c r="J6243" s="315"/>
      <c r="K6243" s="315">
        <v>1716</v>
      </c>
      <c r="L6243" s="315" t="s">
        <v>3688</v>
      </c>
      <c r="M6243" s="315" t="s">
        <v>761</v>
      </c>
      <c r="N6243" s="315" t="s">
        <v>755</v>
      </c>
      <c r="O6243" s="315"/>
      <c r="P6243" s="315"/>
      <c r="Q6243" s="315"/>
    </row>
    <row r="6244" spans="1:17">
      <c r="A6244" s="315" t="s">
        <v>755</v>
      </c>
      <c r="B6244" s="315" t="s">
        <v>2095</v>
      </c>
      <c r="C6244" s="315" t="s">
        <v>2098</v>
      </c>
      <c r="D6244" s="316">
        <v>9.9</v>
      </c>
      <c r="E6244" s="317">
        <v>11729</v>
      </c>
      <c r="F6244" s="317">
        <v>8796.75</v>
      </c>
      <c r="G6244" s="318">
        <v>40085</v>
      </c>
      <c r="H6244" s="318">
        <v>40137</v>
      </c>
      <c r="I6244" s="318">
        <v>49309</v>
      </c>
      <c r="J6244" s="315"/>
      <c r="K6244" s="315">
        <v>3115</v>
      </c>
      <c r="L6244" s="315" t="s">
        <v>2433</v>
      </c>
      <c r="M6244" s="315" t="s">
        <v>764</v>
      </c>
      <c r="N6244" s="315" t="s">
        <v>755</v>
      </c>
      <c r="O6244" s="315"/>
      <c r="P6244" s="315"/>
      <c r="Q6244" s="315"/>
    </row>
    <row r="6245" spans="1:17">
      <c r="A6245" s="315" t="s">
        <v>755</v>
      </c>
      <c r="B6245" s="315" t="s">
        <v>2095</v>
      </c>
      <c r="C6245" s="315" t="s">
        <v>2142</v>
      </c>
      <c r="D6245" s="316">
        <v>9.9</v>
      </c>
      <c r="E6245" s="317">
        <v>12771.36</v>
      </c>
      <c r="F6245" s="317">
        <v>3576</v>
      </c>
      <c r="G6245" s="318">
        <v>40106</v>
      </c>
      <c r="H6245" s="318">
        <v>41954</v>
      </c>
      <c r="I6245" s="318">
        <v>51135</v>
      </c>
      <c r="J6245" s="315"/>
      <c r="K6245" s="315">
        <v>1854</v>
      </c>
      <c r="L6245" s="315" t="s">
        <v>2653</v>
      </c>
      <c r="M6245" s="315" t="s">
        <v>766</v>
      </c>
      <c r="N6245" s="315" t="s">
        <v>755</v>
      </c>
      <c r="O6245" s="315"/>
      <c r="P6245" s="315"/>
      <c r="Q6245" s="315"/>
    </row>
    <row r="6246" spans="1:17">
      <c r="A6246" s="315" t="s">
        <v>755</v>
      </c>
      <c r="B6246" s="315" t="s">
        <v>2095</v>
      </c>
      <c r="C6246" s="315" t="s">
        <v>2098</v>
      </c>
      <c r="D6246" s="316">
        <v>9.9</v>
      </c>
      <c r="E6246" s="317">
        <v>8465</v>
      </c>
      <c r="F6246" s="317">
        <v>2810.38</v>
      </c>
      <c r="G6246" s="318">
        <v>40128</v>
      </c>
      <c r="H6246" s="318">
        <v>41480</v>
      </c>
      <c r="I6246" s="318">
        <v>50770</v>
      </c>
      <c r="J6246" s="315"/>
      <c r="K6246" s="315">
        <v>9425</v>
      </c>
      <c r="L6246" s="315" t="s">
        <v>2290</v>
      </c>
      <c r="M6246" s="315" t="s">
        <v>770</v>
      </c>
      <c r="N6246" s="315" t="s">
        <v>755</v>
      </c>
      <c r="O6246" s="315"/>
      <c r="P6246" s="315"/>
      <c r="Q6246" s="315"/>
    </row>
    <row r="6247" spans="1:17">
      <c r="A6247" s="315" t="s">
        <v>755</v>
      </c>
      <c r="B6247" s="315" t="s">
        <v>2095</v>
      </c>
      <c r="C6247" s="315" t="s">
        <v>2096</v>
      </c>
      <c r="D6247" s="316">
        <v>9.9</v>
      </c>
      <c r="E6247" s="317">
        <v>13417</v>
      </c>
      <c r="F6247" s="317">
        <v>6547.4900000000007</v>
      </c>
      <c r="G6247" s="318">
        <v>40140</v>
      </c>
      <c r="H6247" s="318">
        <v>41103</v>
      </c>
      <c r="I6247" s="318">
        <v>50405</v>
      </c>
      <c r="J6247" s="315"/>
      <c r="K6247" s="315">
        <v>8896</v>
      </c>
      <c r="L6247" s="315" t="s">
        <v>4104</v>
      </c>
      <c r="M6247" s="315" t="s">
        <v>770</v>
      </c>
      <c r="N6247" s="315" t="s">
        <v>755</v>
      </c>
      <c r="O6247" s="315"/>
      <c r="P6247" s="315"/>
      <c r="Q6247" s="315"/>
    </row>
    <row r="6248" spans="1:17">
      <c r="A6248" s="315" t="s">
        <v>755</v>
      </c>
      <c r="B6248" s="315" t="s">
        <v>2095</v>
      </c>
      <c r="C6248" s="315" t="s">
        <v>2098</v>
      </c>
      <c r="D6248" s="316">
        <v>9.9</v>
      </c>
      <c r="E6248" s="317">
        <v>9012</v>
      </c>
      <c r="F6248" s="317">
        <v>4352.79</v>
      </c>
      <c r="G6248" s="318">
        <v>40142</v>
      </c>
      <c r="H6248" s="318">
        <v>40634</v>
      </c>
      <c r="I6248" s="318">
        <v>50040</v>
      </c>
      <c r="J6248" s="315"/>
      <c r="K6248" s="315">
        <v>9650</v>
      </c>
      <c r="L6248" s="315" t="s">
        <v>1926</v>
      </c>
      <c r="M6248" s="315" t="s">
        <v>770</v>
      </c>
      <c r="N6248" s="315" t="s">
        <v>755</v>
      </c>
      <c r="O6248" s="315"/>
      <c r="P6248" s="315"/>
      <c r="Q6248" s="315"/>
    </row>
    <row r="6249" spans="1:17">
      <c r="A6249" s="315" t="s">
        <v>755</v>
      </c>
      <c r="B6249" s="315" t="s">
        <v>2095</v>
      </c>
      <c r="C6249" s="315" t="s">
        <v>2096</v>
      </c>
      <c r="D6249" s="316">
        <v>9.9</v>
      </c>
      <c r="E6249" s="317">
        <v>11245</v>
      </c>
      <c r="F6249" s="317">
        <v>4430.53</v>
      </c>
      <c r="G6249" s="318">
        <v>40148</v>
      </c>
      <c r="H6249" s="318">
        <v>41483</v>
      </c>
      <c r="I6249" s="318">
        <v>50770</v>
      </c>
      <c r="J6249" s="315"/>
      <c r="K6249" s="315">
        <v>3672</v>
      </c>
      <c r="L6249" s="315" t="s">
        <v>2311</v>
      </c>
      <c r="M6249" s="315" t="s">
        <v>764</v>
      </c>
      <c r="N6249" s="315" t="s">
        <v>755</v>
      </c>
      <c r="O6249" s="315"/>
      <c r="P6249" s="315"/>
      <c r="Q6249" s="315"/>
    </row>
    <row r="6250" spans="1:17">
      <c r="A6250" s="315" t="s">
        <v>755</v>
      </c>
      <c r="B6250" s="315" t="s">
        <v>2095</v>
      </c>
      <c r="C6250" s="315" t="s">
        <v>2098</v>
      </c>
      <c r="D6250" s="316">
        <v>9.9</v>
      </c>
      <c r="E6250" s="317">
        <v>9328</v>
      </c>
      <c r="F6250" s="317">
        <v>5736.72</v>
      </c>
      <c r="G6250" s="318">
        <v>40164</v>
      </c>
      <c r="H6250" s="318">
        <v>40294</v>
      </c>
      <c r="I6250" s="318">
        <v>49674</v>
      </c>
      <c r="J6250" s="315"/>
      <c r="K6250" s="315">
        <v>5512</v>
      </c>
      <c r="L6250" s="315" t="s">
        <v>3177</v>
      </c>
      <c r="M6250" s="315" t="s">
        <v>776</v>
      </c>
      <c r="N6250" s="315" t="s">
        <v>755</v>
      </c>
      <c r="O6250" s="315"/>
      <c r="P6250" s="315"/>
      <c r="Q6250" s="315"/>
    </row>
    <row r="6251" spans="1:17">
      <c r="A6251" s="315" t="s">
        <v>755</v>
      </c>
      <c r="B6251" s="315" t="s">
        <v>2095</v>
      </c>
      <c r="C6251" s="315" t="s">
        <v>2096</v>
      </c>
      <c r="D6251" s="316">
        <v>9.9</v>
      </c>
      <c r="E6251" s="317">
        <v>10087</v>
      </c>
      <c r="F6251" s="317">
        <v>3974.27</v>
      </c>
      <c r="G6251" s="318">
        <v>40170</v>
      </c>
      <c r="H6251" s="318">
        <v>41543</v>
      </c>
      <c r="I6251" s="318">
        <v>50770</v>
      </c>
      <c r="J6251" s="315"/>
      <c r="K6251" s="315">
        <v>8934</v>
      </c>
      <c r="L6251" s="315" t="s">
        <v>3881</v>
      </c>
      <c r="M6251" s="315" t="s">
        <v>784</v>
      </c>
      <c r="N6251" s="315" t="s">
        <v>755</v>
      </c>
      <c r="O6251" s="315"/>
      <c r="P6251" s="315"/>
      <c r="Q6251" s="315"/>
    </row>
    <row r="6252" spans="1:17">
      <c r="A6252" s="315" t="s">
        <v>755</v>
      </c>
      <c r="B6252" s="315" t="s">
        <v>2095</v>
      </c>
      <c r="C6252" s="315" t="s">
        <v>2096</v>
      </c>
      <c r="D6252" s="316">
        <v>9.9</v>
      </c>
      <c r="E6252" s="317">
        <v>9747.35</v>
      </c>
      <c r="F6252" s="317">
        <v>7193.55</v>
      </c>
      <c r="G6252" s="318">
        <v>40165</v>
      </c>
      <c r="H6252" s="318">
        <v>40450</v>
      </c>
      <c r="I6252" s="318">
        <v>49674</v>
      </c>
      <c r="J6252" s="315"/>
      <c r="K6252" s="315">
        <v>3653</v>
      </c>
      <c r="L6252" s="315" t="s">
        <v>2500</v>
      </c>
      <c r="M6252" s="315" t="s">
        <v>764</v>
      </c>
      <c r="N6252" s="315" t="s">
        <v>755</v>
      </c>
      <c r="O6252" s="315"/>
      <c r="P6252" s="315"/>
      <c r="Q6252" s="315"/>
    </row>
    <row r="6253" spans="1:17">
      <c r="A6253" s="315" t="s">
        <v>750</v>
      </c>
      <c r="B6253" s="315" t="s">
        <v>2095</v>
      </c>
      <c r="C6253" s="315" t="s">
        <v>2098</v>
      </c>
      <c r="D6253" s="316">
        <v>9.9</v>
      </c>
      <c r="E6253" s="317">
        <v>11365</v>
      </c>
      <c r="F6253" s="317">
        <v>6471.75</v>
      </c>
      <c r="G6253" s="318">
        <v>40233</v>
      </c>
      <c r="H6253" s="318">
        <v>40532</v>
      </c>
      <c r="I6253" s="318">
        <v>49674</v>
      </c>
      <c r="J6253" s="315"/>
      <c r="K6253" s="315">
        <v>1224</v>
      </c>
      <c r="L6253" s="315" t="s">
        <v>4105</v>
      </c>
      <c r="M6253" s="315" t="s">
        <v>1827</v>
      </c>
      <c r="N6253" s="315" t="s">
        <v>750</v>
      </c>
      <c r="O6253" s="315"/>
      <c r="P6253" s="315"/>
      <c r="Q6253" s="315"/>
    </row>
    <row r="6254" spans="1:17">
      <c r="A6254" s="315" t="s">
        <v>755</v>
      </c>
      <c r="B6254" s="315" t="s">
        <v>2095</v>
      </c>
      <c r="C6254" s="315" t="s">
        <v>2098</v>
      </c>
      <c r="D6254" s="316">
        <v>9.9</v>
      </c>
      <c r="E6254" s="317">
        <v>10351</v>
      </c>
      <c r="F6254" s="317">
        <v>6365.869999999999</v>
      </c>
      <c r="G6254" s="318">
        <v>40309</v>
      </c>
      <c r="H6254" s="318">
        <v>40316</v>
      </c>
      <c r="I6254" s="318">
        <v>49674</v>
      </c>
      <c r="J6254" s="315"/>
      <c r="K6254" s="315">
        <v>3110</v>
      </c>
      <c r="L6254" s="315" t="s">
        <v>2198</v>
      </c>
      <c r="M6254" s="315" t="s">
        <v>764</v>
      </c>
      <c r="N6254" s="315" t="s">
        <v>755</v>
      </c>
      <c r="O6254" s="315"/>
      <c r="P6254" s="315"/>
      <c r="Q6254" s="315"/>
    </row>
    <row r="6255" spans="1:17">
      <c r="A6255" s="315" t="s">
        <v>755</v>
      </c>
      <c r="B6255" s="315" t="s">
        <v>2095</v>
      </c>
      <c r="C6255" s="315" t="s">
        <v>2098</v>
      </c>
      <c r="D6255" s="316">
        <v>9.9</v>
      </c>
      <c r="E6255" s="317">
        <v>10685</v>
      </c>
      <c r="F6255" s="317">
        <v>8013.75</v>
      </c>
      <c r="G6255" s="318">
        <v>40283</v>
      </c>
      <c r="H6255" s="318">
        <v>40150</v>
      </c>
      <c r="I6255" s="318">
        <v>49309</v>
      </c>
      <c r="J6255" s="315"/>
      <c r="K6255" s="315">
        <v>5025</v>
      </c>
      <c r="L6255" s="315" t="s">
        <v>4106</v>
      </c>
      <c r="M6255" s="315" t="s">
        <v>776</v>
      </c>
      <c r="N6255" s="315" t="s">
        <v>755</v>
      </c>
      <c r="O6255" s="315"/>
      <c r="P6255" s="315"/>
      <c r="Q6255" s="315"/>
    </row>
    <row r="6256" spans="1:17">
      <c r="A6256" s="315" t="s">
        <v>750</v>
      </c>
      <c r="B6256" s="315" t="s">
        <v>2095</v>
      </c>
      <c r="C6256" s="315" t="s">
        <v>2096</v>
      </c>
      <c r="D6256" s="316">
        <v>9.9</v>
      </c>
      <c r="E6256" s="317">
        <v>8670.41</v>
      </c>
      <c r="F6256" s="317">
        <v>6069.28</v>
      </c>
      <c r="G6256" s="318">
        <v>40296</v>
      </c>
      <c r="H6256" s="318">
        <v>40483</v>
      </c>
      <c r="I6256" s="318">
        <v>49674</v>
      </c>
      <c r="J6256" s="315"/>
      <c r="K6256" s="315">
        <v>4102</v>
      </c>
      <c r="L6256" s="315" t="s">
        <v>2471</v>
      </c>
      <c r="M6256" s="315" t="s">
        <v>1484</v>
      </c>
      <c r="N6256" s="315" t="s">
        <v>750</v>
      </c>
      <c r="O6256" s="315"/>
      <c r="P6256" s="315"/>
      <c r="Q6256" s="315"/>
    </row>
    <row r="6257" spans="1:17">
      <c r="A6257" s="315" t="s">
        <v>755</v>
      </c>
      <c r="B6257" s="315" t="s">
        <v>2095</v>
      </c>
      <c r="C6257" s="315" t="s">
        <v>2098</v>
      </c>
      <c r="D6257" s="316">
        <v>9.9</v>
      </c>
      <c r="E6257" s="317">
        <v>11329</v>
      </c>
      <c r="F6257" s="317">
        <v>6967.3499999999995</v>
      </c>
      <c r="G6257" s="318">
        <v>40318</v>
      </c>
      <c r="H6257" s="318">
        <v>40441</v>
      </c>
      <c r="I6257" s="318">
        <v>49674</v>
      </c>
      <c r="J6257" s="315"/>
      <c r="K6257" s="315">
        <v>3303</v>
      </c>
      <c r="L6257" s="315" t="s">
        <v>2441</v>
      </c>
      <c r="M6257" s="315" t="s">
        <v>764</v>
      </c>
      <c r="N6257" s="315" t="s">
        <v>755</v>
      </c>
      <c r="O6257" s="315"/>
      <c r="P6257" s="315"/>
      <c r="Q6257" s="315"/>
    </row>
    <row r="6258" spans="1:17">
      <c r="A6258" s="315" t="s">
        <v>755</v>
      </c>
      <c r="B6258" s="315" t="s">
        <v>2095</v>
      </c>
      <c r="C6258" s="315" t="s">
        <v>2096</v>
      </c>
      <c r="D6258" s="316">
        <v>9.9</v>
      </c>
      <c r="E6258" s="317">
        <v>10976</v>
      </c>
      <c r="F6258" s="317">
        <v>8100.29</v>
      </c>
      <c r="G6258" s="318">
        <v>40319</v>
      </c>
      <c r="H6258" s="318">
        <v>40413</v>
      </c>
      <c r="I6258" s="318">
        <v>49674</v>
      </c>
      <c r="J6258" s="315"/>
      <c r="K6258" s="315">
        <v>3043</v>
      </c>
      <c r="L6258" s="315" t="s">
        <v>2848</v>
      </c>
      <c r="M6258" s="315" t="s">
        <v>764</v>
      </c>
      <c r="N6258" s="315" t="s">
        <v>755</v>
      </c>
      <c r="O6258" s="315"/>
      <c r="P6258" s="315"/>
      <c r="Q6258" s="315"/>
    </row>
    <row r="6259" spans="1:17">
      <c r="A6259" s="315" t="s">
        <v>750</v>
      </c>
      <c r="B6259" s="315" t="s">
        <v>2095</v>
      </c>
      <c r="C6259" s="315" t="s">
        <v>2098</v>
      </c>
      <c r="D6259" s="316">
        <v>9.9</v>
      </c>
      <c r="E6259" s="317">
        <v>10184</v>
      </c>
      <c r="F6259" s="317">
        <v>5799.23</v>
      </c>
      <c r="G6259" s="318">
        <v>40339</v>
      </c>
      <c r="H6259" s="318">
        <v>40526</v>
      </c>
      <c r="I6259" s="318">
        <v>49674</v>
      </c>
      <c r="J6259" s="315"/>
      <c r="K6259" s="315">
        <v>1202</v>
      </c>
      <c r="L6259" s="315" t="s">
        <v>2127</v>
      </c>
      <c r="M6259" s="315" t="s">
        <v>1827</v>
      </c>
      <c r="N6259" s="315" t="s">
        <v>750</v>
      </c>
      <c r="O6259" s="315"/>
      <c r="P6259" s="315"/>
      <c r="Q6259" s="315"/>
    </row>
    <row r="6260" spans="1:17">
      <c r="A6260" s="315" t="s">
        <v>750</v>
      </c>
      <c r="B6260" s="315" t="s">
        <v>2095</v>
      </c>
      <c r="C6260" s="315" t="s">
        <v>2098</v>
      </c>
      <c r="D6260" s="316">
        <v>9.9</v>
      </c>
      <c r="E6260" s="317">
        <v>11542</v>
      </c>
      <c r="F6260" s="317">
        <v>6572.54</v>
      </c>
      <c r="G6260" s="318">
        <v>40339</v>
      </c>
      <c r="H6260" s="318">
        <v>40532</v>
      </c>
      <c r="I6260" s="318">
        <v>49674</v>
      </c>
      <c r="J6260" s="315"/>
      <c r="K6260" s="315">
        <v>1224</v>
      </c>
      <c r="L6260" s="315" t="s">
        <v>4105</v>
      </c>
      <c r="M6260" s="315" t="s">
        <v>1827</v>
      </c>
      <c r="N6260" s="315" t="s">
        <v>750</v>
      </c>
      <c r="O6260" s="315"/>
      <c r="P6260" s="315"/>
      <c r="Q6260" s="315"/>
    </row>
    <row r="6261" spans="1:17">
      <c r="A6261" s="315" t="s">
        <v>750</v>
      </c>
      <c r="B6261" s="315" t="s">
        <v>2095</v>
      </c>
      <c r="C6261" s="315" t="s">
        <v>2098</v>
      </c>
      <c r="D6261" s="316">
        <v>9.9</v>
      </c>
      <c r="E6261" s="317">
        <v>11109</v>
      </c>
      <c r="F6261" s="317">
        <v>6325.97</v>
      </c>
      <c r="G6261" s="318">
        <v>40339</v>
      </c>
      <c r="H6261" s="318">
        <v>40532</v>
      </c>
      <c r="I6261" s="318">
        <v>49674</v>
      </c>
      <c r="J6261" s="315"/>
      <c r="K6261" s="315">
        <v>1224</v>
      </c>
      <c r="L6261" s="315" t="s">
        <v>4105</v>
      </c>
      <c r="M6261" s="315" t="s">
        <v>1827</v>
      </c>
      <c r="N6261" s="315" t="s">
        <v>750</v>
      </c>
      <c r="O6261" s="315"/>
      <c r="P6261" s="315"/>
      <c r="Q6261" s="315"/>
    </row>
    <row r="6262" spans="1:17">
      <c r="A6262" s="315" t="s">
        <v>750</v>
      </c>
      <c r="B6262" s="315" t="s">
        <v>2095</v>
      </c>
      <c r="C6262" s="315" t="s">
        <v>2098</v>
      </c>
      <c r="D6262" s="316">
        <v>9.9</v>
      </c>
      <c r="E6262" s="317">
        <v>11430</v>
      </c>
      <c r="F6262" s="317">
        <v>6508.76</v>
      </c>
      <c r="G6262" s="318">
        <v>40339</v>
      </c>
      <c r="H6262" s="318">
        <v>40532</v>
      </c>
      <c r="I6262" s="318">
        <v>49674</v>
      </c>
      <c r="J6262" s="315"/>
      <c r="K6262" s="315">
        <v>1224</v>
      </c>
      <c r="L6262" s="315" t="s">
        <v>4105</v>
      </c>
      <c r="M6262" s="315" t="s">
        <v>1827</v>
      </c>
      <c r="N6262" s="315" t="s">
        <v>750</v>
      </c>
      <c r="O6262" s="315"/>
      <c r="P6262" s="315"/>
      <c r="Q6262" s="315"/>
    </row>
    <row r="6263" spans="1:17">
      <c r="A6263" s="315" t="s">
        <v>750</v>
      </c>
      <c r="B6263" s="315" t="s">
        <v>2095</v>
      </c>
      <c r="C6263" s="315" t="s">
        <v>2098</v>
      </c>
      <c r="D6263" s="316">
        <v>9.9</v>
      </c>
      <c r="E6263" s="317">
        <v>11581</v>
      </c>
      <c r="F6263" s="317">
        <v>6594.75</v>
      </c>
      <c r="G6263" s="318">
        <v>40339</v>
      </c>
      <c r="H6263" s="318">
        <v>40532</v>
      </c>
      <c r="I6263" s="318">
        <v>49674</v>
      </c>
      <c r="J6263" s="315"/>
      <c r="K6263" s="315">
        <v>1224</v>
      </c>
      <c r="L6263" s="315" t="s">
        <v>310</v>
      </c>
      <c r="M6263" s="315" t="s">
        <v>1827</v>
      </c>
      <c r="N6263" s="315" t="s">
        <v>750</v>
      </c>
      <c r="O6263" s="315"/>
      <c r="P6263" s="315"/>
      <c r="Q6263" s="315"/>
    </row>
    <row r="6264" spans="1:17">
      <c r="A6264" s="315" t="s">
        <v>755</v>
      </c>
      <c r="B6264" s="315" t="s">
        <v>2095</v>
      </c>
      <c r="C6264" s="315" t="s">
        <v>2098</v>
      </c>
      <c r="D6264" s="316">
        <v>9.9</v>
      </c>
      <c r="E6264" s="317">
        <v>9579.75</v>
      </c>
      <c r="F6264" s="317">
        <v>5455.13</v>
      </c>
      <c r="G6264" s="318">
        <v>40346</v>
      </c>
      <c r="H6264" s="318">
        <v>40326</v>
      </c>
      <c r="I6264" s="318">
        <v>49674</v>
      </c>
      <c r="J6264" s="315"/>
      <c r="K6264" s="315">
        <v>2054</v>
      </c>
      <c r="L6264" s="315" t="s">
        <v>3115</v>
      </c>
      <c r="M6264" s="315" t="s">
        <v>758</v>
      </c>
      <c r="N6264" s="315" t="s">
        <v>755</v>
      </c>
      <c r="O6264" s="315"/>
      <c r="P6264" s="315"/>
      <c r="Q6264" s="315"/>
    </row>
    <row r="6265" spans="1:17">
      <c r="A6265" s="315" t="s">
        <v>755</v>
      </c>
      <c r="B6265" s="315" t="s">
        <v>2095</v>
      </c>
      <c r="C6265" s="315" t="s">
        <v>2098</v>
      </c>
      <c r="D6265" s="316">
        <v>9.9</v>
      </c>
      <c r="E6265" s="317">
        <v>10183</v>
      </c>
      <c r="F6265" s="317">
        <v>4918.380000000001</v>
      </c>
      <c r="G6265" s="318">
        <v>40386</v>
      </c>
      <c r="H6265" s="318">
        <v>40638</v>
      </c>
      <c r="I6265" s="318">
        <v>50040</v>
      </c>
      <c r="J6265" s="315"/>
      <c r="K6265" s="315">
        <v>4416</v>
      </c>
      <c r="L6265" s="315" t="s">
        <v>2420</v>
      </c>
      <c r="M6265" s="315" t="s">
        <v>1484</v>
      </c>
      <c r="N6265" s="315" t="s">
        <v>755</v>
      </c>
      <c r="O6265" s="315"/>
      <c r="P6265" s="315"/>
      <c r="Q6265" s="315"/>
    </row>
    <row r="6266" spans="1:17">
      <c r="A6266" s="315" t="s">
        <v>755</v>
      </c>
      <c r="B6266" s="315" t="s">
        <v>2095</v>
      </c>
      <c r="C6266" s="315" t="s">
        <v>2098</v>
      </c>
      <c r="D6266" s="316">
        <v>9.9</v>
      </c>
      <c r="E6266" s="317">
        <v>10708</v>
      </c>
      <c r="F6266" s="317">
        <v>6585.4299999999994</v>
      </c>
      <c r="G6266" s="318">
        <v>40386</v>
      </c>
      <c r="H6266" s="318">
        <v>40463</v>
      </c>
      <c r="I6266" s="318">
        <v>49674</v>
      </c>
      <c r="J6266" s="315"/>
      <c r="K6266" s="315">
        <v>5443</v>
      </c>
      <c r="L6266" s="315" t="s">
        <v>3611</v>
      </c>
      <c r="M6266" s="315" t="s">
        <v>776</v>
      </c>
      <c r="N6266" s="315" t="s">
        <v>755</v>
      </c>
      <c r="O6266" s="315"/>
      <c r="P6266" s="315"/>
      <c r="Q6266" s="315"/>
    </row>
    <row r="6267" spans="1:17">
      <c r="A6267" s="315" t="s">
        <v>755</v>
      </c>
      <c r="B6267" s="315" t="s">
        <v>2095</v>
      </c>
      <c r="C6267" s="315" t="s">
        <v>2098</v>
      </c>
      <c r="D6267" s="316">
        <v>9.9</v>
      </c>
      <c r="E6267" s="317">
        <v>7732</v>
      </c>
      <c r="F6267" s="317">
        <v>4755.1900000000005</v>
      </c>
      <c r="G6267" s="318">
        <v>40420</v>
      </c>
      <c r="H6267" s="318">
        <v>40510</v>
      </c>
      <c r="I6267" s="318">
        <v>49674</v>
      </c>
      <c r="J6267" s="315"/>
      <c r="K6267" s="315">
        <v>6110</v>
      </c>
      <c r="L6267" s="315" t="s">
        <v>787</v>
      </c>
      <c r="M6267" s="315" t="s">
        <v>788</v>
      </c>
      <c r="N6267" s="315" t="s">
        <v>755</v>
      </c>
      <c r="O6267" s="315"/>
      <c r="P6267" s="315"/>
      <c r="Q6267" s="315"/>
    </row>
    <row r="6268" spans="1:17">
      <c r="A6268" s="315" t="s">
        <v>750</v>
      </c>
      <c r="B6268" s="315" t="s">
        <v>2095</v>
      </c>
      <c r="C6268" s="315" t="s">
        <v>2096</v>
      </c>
      <c r="D6268" s="316">
        <v>9.9</v>
      </c>
      <c r="E6268" s="317">
        <v>10713.749999999998</v>
      </c>
      <c r="F6268" s="317">
        <v>7321.0499999999984</v>
      </c>
      <c r="G6268" s="318">
        <v>40438</v>
      </c>
      <c r="H6268" s="318">
        <v>40505</v>
      </c>
      <c r="I6268" s="318">
        <v>49674</v>
      </c>
      <c r="J6268" s="315"/>
      <c r="K6268" s="315">
        <v>1454</v>
      </c>
      <c r="L6268" s="315" t="s">
        <v>3122</v>
      </c>
      <c r="M6268" s="315" t="s">
        <v>766</v>
      </c>
      <c r="N6268" s="315" t="s">
        <v>750</v>
      </c>
      <c r="O6268" s="315"/>
      <c r="P6268" s="315"/>
      <c r="Q6268" s="315"/>
    </row>
    <row r="6269" spans="1:17">
      <c r="A6269" s="315" t="s">
        <v>755</v>
      </c>
      <c r="B6269" s="315" t="s">
        <v>2095</v>
      </c>
      <c r="C6269" s="315" t="s">
        <v>2098</v>
      </c>
      <c r="D6269" s="316">
        <v>9.9</v>
      </c>
      <c r="E6269" s="317">
        <v>11395</v>
      </c>
      <c r="F6269" s="317">
        <v>7007.93</v>
      </c>
      <c r="G6269" s="318">
        <v>40443</v>
      </c>
      <c r="H6269" s="318">
        <v>40484</v>
      </c>
      <c r="I6269" s="318">
        <v>49674</v>
      </c>
      <c r="J6269" s="315"/>
      <c r="K6269" s="315">
        <v>1585</v>
      </c>
      <c r="L6269" s="315" t="s">
        <v>3387</v>
      </c>
      <c r="M6269" s="315" t="s">
        <v>766</v>
      </c>
      <c r="N6269" s="315" t="s">
        <v>755</v>
      </c>
      <c r="O6269" s="315"/>
      <c r="P6269" s="315"/>
      <c r="Q6269" s="315"/>
    </row>
    <row r="6270" spans="1:17">
      <c r="A6270" s="315" t="s">
        <v>750</v>
      </c>
      <c r="B6270" s="315" t="s">
        <v>2095</v>
      </c>
      <c r="C6270" s="315" t="s">
        <v>2098</v>
      </c>
      <c r="D6270" s="316">
        <v>9.9</v>
      </c>
      <c r="E6270" s="317">
        <v>9771</v>
      </c>
      <c r="F6270" s="317">
        <v>4369.8099999999995</v>
      </c>
      <c r="G6270" s="318">
        <v>40479</v>
      </c>
      <c r="H6270" s="318">
        <v>40569</v>
      </c>
      <c r="I6270" s="318">
        <v>50040</v>
      </c>
      <c r="J6270" s="315"/>
      <c r="K6270" s="315">
        <v>3322</v>
      </c>
      <c r="L6270" s="315" t="s">
        <v>2790</v>
      </c>
      <c r="M6270" s="315" t="s">
        <v>764</v>
      </c>
      <c r="N6270" s="315" t="s">
        <v>750</v>
      </c>
      <c r="O6270" s="315"/>
      <c r="P6270" s="315"/>
      <c r="Q6270" s="315"/>
    </row>
    <row r="6271" spans="1:17">
      <c r="A6271" s="315" t="s">
        <v>750</v>
      </c>
      <c r="B6271" s="315" t="s">
        <v>2095</v>
      </c>
      <c r="C6271" s="315" t="s">
        <v>2098</v>
      </c>
      <c r="D6271" s="316">
        <v>9.9</v>
      </c>
      <c r="E6271" s="317">
        <v>10289</v>
      </c>
      <c r="F6271" s="317">
        <v>6327.7500000000009</v>
      </c>
      <c r="G6271" s="318">
        <v>40486</v>
      </c>
      <c r="H6271" s="318">
        <v>40532</v>
      </c>
      <c r="I6271" s="318">
        <v>49674</v>
      </c>
      <c r="J6271" s="315"/>
      <c r="K6271" s="315">
        <v>6147</v>
      </c>
      <c r="L6271" s="315" t="s">
        <v>3028</v>
      </c>
      <c r="M6271" s="315" t="s">
        <v>788</v>
      </c>
      <c r="N6271" s="315" t="s">
        <v>750</v>
      </c>
      <c r="O6271" s="315"/>
      <c r="P6271" s="315"/>
      <c r="Q6271" s="315"/>
    </row>
    <row r="6272" spans="1:17">
      <c r="A6272" s="315" t="s">
        <v>755</v>
      </c>
      <c r="B6272" s="315" t="s">
        <v>2095</v>
      </c>
      <c r="C6272" s="315" t="s">
        <v>2096</v>
      </c>
      <c r="D6272" s="316">
        <v>9.9</v>
      </c>
      <c r="E6272" s="317">
        <v>10849</v>
      </c>
      <c r="F6272" s="317">
        <v>5474.7300000000005</v>
      </c>
      <c r="G6272" s="318">
        <v>40515</v>
      </c>
      <c r="H6272" s="318">
        <v>40961</v>
      </c>
      <c r="I6272" s="318">
        <v>50405</v>
      </c>
      <c r="J6272" s="315"/>
      <c r="K6272" s="315">
        <v>4500</v>
      </c>
      <c r="L6272" s="315" t="s">
        <v>320</v>
      </c>
      <c r="M6272" s="315" t="s">
        <v>1296</v>
      </c>
      <c r="N6272" s="315" t="s">
        <v>755</v>
      </c>
      <c r="O6272" s="315"/>
      <c r="P6272" s="315"/>
      <c r="Q6272" s="315"/>
    </row>
    <row r="6273" spans="1:17">
      <c r="A6273" s="315" t="s">
        <v>755</v>
      </c>
      <c r="B6273" s="315" t="s">
        <v>2095</v>
      </c>
      <c r="C6273" s="315" t="s">
        <v>2098</v>
      </c>
      <c r="D6273" s="316">
        <v>9.9</v>
      </c>
      <c r="E6273" s="317">
        <v>10531.01</v>
      </c>
      <c r="F6273" s="317">
        <v>5086.4800000000005</v>
      </c>
      <c r="G6273" s="318">
        <v>40534</v>
      </c>
      <c r="H6273" s="318">
        <v>40732</v>
      </c>
      <c r="I6273" s="318">
        <v>50040</v>
      </c>
      <c r="J6273" s="315"/>
      <c r="K6273" s="315">
        <v>8175</v>
      </c>
      <c r="L6273" s="315" t="s">
        <v>4107</v>
      </c>
      <c r="M6273" s="315" t="s">
        <v>784</v>
      </c>
      <c r="N6273" s="315" t="s">
        <v>755</v>
      </c>
      <c r="O6273" s="315"/>
      <c r="P6273" s="315"/>
      <c r="Q6273" s="315"/>
    </row>
    <row r="6274" spans="1:17">
      <c r="A6274" s="315" t="s">
        <v>755</v>
      </c>
      <c r="B6274" s="315" t="s">
        <v>2095</v>
      </c>
      <c r="C6274" s="315" t="s">
        <v>2098</v>
      </c>
      <c r="D6274" s="316">
        <v>9.9</v>
      </c>
      <c r="E6274" s="317">
        <v>11172</v>
      </c>
      <c r="F6274" s="317">
        <v>5396.08</v>
      </c>
      <c r="G6274" s="318">
        <v>40528</v>
      </c>
      <c r="H6274" s="318">
        <v>40662</v>
      </c>
      <c r="I6274" s="318">
        <v>50040</v>
      </c>
      <c r="J6274" s="315"/>
      <c r="K6274" s="315">
        <v>4466</v>
      </c>
      <c r="L6274" s="315" t="s">
        <v>1639</v>
      </c>
      <c r="M6274" s="315" t="s">
        <v>1484</v>
      </c>
      <c r="N6274" s="315" t="s">
        <v>755</v>
      </c>
      <c r="O6274" s="315"/>
      <c r="P6274" s="315"/>
      <c r="Q6274" s="315"/>
    </row>
    <row r="6275" spans="1:17">
      <c r="A6275" s="315" t="s">
        <v>755</v>
      </c>
      <c r="B6275" s="315" t="s">
        <v>2095</v>
      </c>
      <c r="C6275" s="315" t="s">
        <v>2098</v>
      </c>
      <c r="D6275" s="316">
        <v>9.9</v>
      </c>
      <c r="E6275" s="317">
        <v>11611</v>
      </c>
      <c r="F6275" s="317">
        <v>5608.11</v>
      </c>
      <c r="G6275" s="318">
        <v>40540</v>
      </c>
      <c r="H6275" s="318">
        <v>40627</v>
      </c>
      <c r="I6275" s="318">
        <v>50040</v>
      </c>
      <c r="J6275" s="315"/>
      <c r="K6275" s="315">
        <v>3232</v>
      </c>
      <c r="L6275" s="315" t="s">
        <v>3128</v>
      </c>
      <c r="M6275" s="315" t="s">
        <v>764</v>
      </c>
      <c r="N6275" s="315" t="s">
        <v>755</v>
      </c>
      <c r="O6275" s="315"/>
      <c r="P6275" s="315"/>
      <c r="Q6275" s="315"/>
    </row>
    <row r="6276" spans="1:17">
      <c r="A6276" s="315" t="s">
        <v>755</v>
      </c>
      <c r="B6276" s="315" t="s">
        <v>2095</v>
      </c>
      <c r="C6276" s="315" t="s">
        <v>2096</v>
      </c>
      <c r="D6276" s="316">
        <v>9.9</v>
      </c>
      <c r="E6276" s="317">
        <v>10077</v>
      </c>
      <c r="F6276" s="317">
        <v>4312.96</v>
      </c>
      <c r="G6276" s="318">
        <v>40540</v>
      </c>
      <c r="H6276" s="318">
        <v>41207</v>
      </c>
      <c r="I6276" s="318">
        <v>50405</v>
      </c>
      <c r="J6276" s="315"/>
      <c r="K6276" s="315">
        <v>8261</v>
      </c>
      <c r="L6276" s="315" t="s">
        <v>4108</v>
      </c>
      <c r="M6276" s="315" t="s">
        <v>1051</v>
      </c>
      <c r="N6276" s="315" t="s">
        <v>755</v>
      </c>
      <c r="O6276" s="315"/>
      <c r="P6276" s="315"/>
      <c r="Q6276" s="315"/>
    </row>
    <row r="6277" spans="1:17">
      <c r="A6277" s="315" t="s">
        <v>755</v>
      </c>
      <c r="B6277" s="315" t="s">
        <v>2095</v>
      </c>
      <c r="C6277" s="315" t="s">
        <v>2096</v>
      </c>
      <c r="D6277" s="316">
        <v>9.9</v>
      </c>
      <c r="E6277" s="317">
        <v>10430</v>
      </c>
      <c r="F6277" s="317">
        <v>6174.5599999999995</v>
      </c>
      <c r="G6277" s="318">
        <v>40595</v>
      </c>
      <c r="H6277" s="318">
        <v>40648</v>
      </c>
      <c r="I6277" s="318">
        <v>50040</v>
      </c>
      <c r="J6277" s="315"/>
      <c r="K6277" s="315">
        <v>3775</v>
      </c>
      <c r="L6277" s="315" t="s">
        <v>3961</v>
      </c>
      <c r="M6277" s="315" t="s">
        <v>764</v>
      </c>
      <c r="N6277" s="315" t="s">
        <v>755</v>
      </c>
      <c r="O6277" s="315"/>
      <c r="P6277" s="315"/>
      <c r="Q6277" s="315"/>
    </row>
    <row r="6278" spans="1:17">
      <c r="A6278" s="315" t="s">
        <v>755</v>
      </c>
      <c r="B6278" s="315" t="s">
        <v>2095</v>
      </c>
      <c r="C6278" s="315" t="s">
        <v>2098</v>
      </c>
      <c r="D6278" s="316">
        <v>9.9</v>
      </c>
      <c r="E6278" s="317">
        <v>8967</v>
      </c>
      <c r="F6278" s="317">
        <v>4331.0599999999995</v>
      </c>
      <c r="G6278" s="318">
        <v>40599</v>
      </c>
      <c r="H6278" s="318">
        <v>40821</v>
      </c>
      <c r="I6278" s="318">
        <v>50040</v>
      </c>
      <c r="J6278" s="315"/>
      <c r="K6278" s="315">
        <v>6919</v>
      </c>
      <c r="L6278" s="315" t="s">
        <v>3230</v>
      </c>
      <c r="M6278" s="315" t="s">
        <v>811</v>
      </c>
      <c r="N6278" s="315" t="s">
        <v>755</v>
      </c>
      <c r="O6278" s="315"/>
      <c r="P6278" s="315"/>
      <c r="Q6278" s="315"/>
    </row>
    <row r="6279" spans="1:17">
      <c r="A6279" s="315" t="s">
        <v>755</v>
      </c>
      <c r="B6279" s="315" t="s">
        <v>2095</v>
      </c>
      <c r="C6279" s="315" t="s">
        <v>2098</v>
      </c>
      <c r="D6279" s="316">
        <v>9.9</v>
      </c>
      <c r="E6279" s="317">
        <v>10714</v>
      </c>
      <c r="F6279" s="317">
        <v>5174.87</v>
      </c>
      <c r="G6279" s="318">
        <v>40632</v>
      </c>
      <c r="H6279" s="318">
        <v>40716</v>
      </c>
      <c r="I6279" s="318">
        <v>50040</v>
      </c>
      <c r="J6279" s="315"/>
      <c r="K6279" s="315">
        <v>4410</v>
      </c>
      <c r="L6279" s="315" t="s">
        <v>2428</v>
      </c>
      <c r="M6279" s="315" t="s">
        <v>1484</v>
      </c>
      <c r="N6279" s="315" t="s">
        <v>755</v>
      </c>
      <c r="O6279" s="315"/>
      <c r="P6279" s="315"/>
      <c r="Q6279" s="315"/>
    </row>
    <row r="6280" spans="1:17">
      <c r="A6280" s="315" t="s">
        <v>755</v>
      </c>
      <c r="B6280" s="315" t="s">
        <v>2095</v>
      </c>
      <c r="C6280" s="315" t="s">
        <v>2098</v>
      </c>
      <c r="D6280" s="316">
        <v>9.9</v>
      </c>
      <c r="E6280" s="317">
        <v>11884</v>
      </c>
      <c r="F6280" s="317">
        <v>5739.97</v>
      </c>
      <c r="G6280" s="318">
        <v>40633</v>
      </c>
      <c r="H6280" s="318">
        <v>40724</v>
      </c>
      <c r="I6280" s="318">
        <v>50040</v>
      </c>
      <c r="J6280" s="315"/>
      <c r="K6280" s="315">
        <v>3232</v>
      </c>
      <c r="L6280" s="315" t="s">
        <v>3128</v>
      </c>
      <c r="M6280" s="315" t="s">
        <v>764</v>
      </c>
      <c r="N6280" s="315" t="s">
        <v>755</v>
      </c>
      <c r="O6280" s="315"/>
      <c r="P6280" s="315"/>
      <c r="Q6280" s="315"/>
    </row>
    <row r="6281" spans="1:17">
      <c r="A6281" s="315" t="s">
        <v>755</v>
      </c>
      <c r="B6281" s="315" t="s">
        <v>2095</v>
      </c>
      <c r="C6281" s="315" t="s">
        <v>2098</v>
      </c>
      <c r="D6281" s="316">
        <v>9.9</v>
      </c>
      <c r="E6281" s="317">
        <v>8936</v>
      </c>
      <c r="F6281" s="317">
        <v>4316.09</v>
      </c>
      <c r="G6281" s="318">
        <v>40665</v>
      </c>
      <c r="H6281" s="318">
        <v>40843</v>
      </c>
      <c r="I6281" s="318">
        <v>50040</v>
      </c>
      <c r="J6281" s="315"/>
      <c r="K6281" s="315">
        <v>6345</v>
      </c>
      <c r="L6281" s="315" t="s">
        <v>4109</v>
      </c>
      <c r="M6281" s="315" t="s">
        <v>1712</v>
      </c>
      <c r="N6281" s="315" t="s">
        <v>755</v>
      </c>
      <c r="O6281" s="315"/>
      <c r="P6281" s="315"/>
      <c r="Q6281" s="315"/>
    </row>
    <row r="6282" spans="1:17">
      <c r="A6282" s="315" t="s">
        <v>755</v>
      </c>
      <c r="B6282" s="315" t="s">
        <v>2095</v>
      </c>
      <c r="C6282" s="315" t="s">
        <v>2098</v>
      </c>
      <c r="D6282" s="316">
        <v>9.9</v>
      </c>
      <c r="E6282" s="317">
        <v>10631.22</v>
      </c>
      <c r="F6282" s="317">
        <v>5134.88</v>
      </c>
      <c r="G6282" s="318">
        <v>40667</v>
      </c>
      <c r="H6282" s="318">
        <v>40877</v>
      </c>
      <c r="I6282" s="318">
        <v>50040</v>
      </c>
      <c r="J6282" s="315"/>
      <c r="K6282" s="315">
        <v>5053</v>
      </c>
      <c r="L6282" s="315" t="s">
        <v>3222</v>
      </c>
      <c r="M6282" s="315" t="s">
        <v>776</v>
      </c>
      <c r="N6282" s="315" t="s">
        <v>755</v>
      </c>
      <c r="O6282" s="315"/>
      <c r="P6282" s="315"/>
      <c r="Q6282" s="315"/>
    </row>
    <row r="6283" spans="1:17">
      <c r="A6283" s="315" t="s">
        <v>755</v>
      </c>
      <c r="B6283" s="315" t="s">
        <v>2095</v>
      </c>
      <c r="C6283" s="315" t="s">
        <v>2098</v>
      </c>
      <c r="D6283" s="316">
        <v>9.9</v>
      </c>
      <c r="E6283" s="317">
        <v>14690</v>
      </c>
      <c r="F6283" s="317">
        <v>7095.27</v>
      </c>
      <c r="G6283" s="318">
        <v>40667</v>
      </c>
      <c r="H6283" s="318">
        <v>40865</v>
      </c>
      <c r="I6283" s="318">
        <v>50040</v>
      </c>
      <c r="J6283" s="315"/>
      <c r="K6283" s="315">
        <v>4441</v>
      </c>
      <c r="L6283" s="315" t="s">
        <v>2487</v>
      </c>
      <c r="M6283" s="315" t="s">
        <v>1484</v>
      </c>
      <c r="N6283" s="315" t="s">
        <v>755</v>
      </c>
      <c r="O6283" s="315"/>
      <c r="P6283" s="315"/>
      <c r="Q6283" s="315"/>
    </row>
    <row r="6284" spans="1:17">
      <c r="A6284" s="315" t="s">
        <v>755</v>
      </c>
      <c r="B6284" s="315" t="s">
        <v>2095</v>
      </c>
      <c r="C6284" s="315" t="s">
        <v>2098</v>
      </c>
      <c r="D6284" s="316">
        <v>9.9</v>
      </c>
      <c r="E6284" s="317">
        <v>12378.899999999998</v>
      </c>
      <c r="F6284" s="317">
        <v>5979.0099999999993</v>
      </c>
      <c r="G6284" s="318">
        <v>40687</v>
      </c>
      <c r="H6284" s="318">
        <v>40865</v>
      </c>
      <c r="I6284" s="318">
        <v>50040</v>
      </c>
      <c r="J6284" s="315"/>
      <c r="K6284" s="315">
        <v>9450</v>
      </c>
      <c r="L6284" s="315" t="s">
        <v>1087</v>
      </c>
      <c r="M6284" s="315" t="s">
        <v>770</v>
      </c>
      <c r="N6284" s="315" t="s">
        <v>755</v>
      </c>
      <c r="O6284" s="315"/>
      <c r="P6284" s="315"/>
      <c r="Q6284" s="315"/>
    </row>
    <row r="6285" spans="1:17">
      <c r="A6285" s="315" t="s">
        <v>755</v>
      </c>
      <c r="B6285" s="315" t="s">
        <v>2095</v>
      </c>
      <c r="C6285" s="315" t="s">
        <v>2098</v>
      </c>
      <c r="D6285" s="316">
        <v>9.9</v>
      </c>
      <c r="E6285" s="317">
        <v>9218</v>
      </c>
      <c r="F6285" s="317">
        <v>4452.3099999999995</v>
      </c>
      <c r="G6285" s="318">
        <v>40688</v>
      </c>
      <c r="H6285" s="318">
        <v>40800</v>
      </c>
      <c r="I6285" s="318">
        <v>50040</v>
      </c>
      <c r="J6285" s="315"/>
      <c r="K6285" s="315">
        <v>1792</v>
      </c>
      <c r="L6285" s="315" t="s">
        <v>2232</v>
      </c>
      <c r="M6285" s="315" t="s">
        <v>761</v>
      </c>
      <c r="N6285" s="315" t="s">
        <v>755</v>
      </c>
      <c r="O6285" s="315"/>
      <c r="P6285" s="315"/>
      <c r="Q6285" s="315"/>
    </row>
    <row r="6286" spans="1:17">
      <c r="A6286" s="315" t="s">
        <v>755</v>
      </c>
      <c r="B6286" s="315" t="s">
        <v>2095</v>
      </c>
      <c r="C6286" s="315" t="s">
        <v>2096</v>
      </c>
      <c r="D6286" s="316">
        <v>9.9</v>
      </c>
      <c r="E6286" s="317">
        <v>7647</v>
      </c>
      <c r="F6286" s="317">
        <v>4527.01</v>
      </c>
      <c r="G6286" s="318">
        <v>40697</v>
      </c>
      <c r="H6286" s="318">
        <v>40857</v>
      </c>
      <c r="I6286" s="318">
        <v>50040</v>
      </c>
      <c r="J6286" s="315"/>
      <c r="K6286" s="315">
        <v>9063</v>
      </c>
      <c r="L6286" s="315" t="s">
        <v>3212</v>
      </c>
      <c r="M6286" s="315" t="s">
        <v>781</v>
      </c>
      <c r="N6286" s="315" t="s">
        <v>755</v>
      </c>
      <c r="O6286" s="315"/>
      <c r="P6286" s="315"/>
      <c r="Q6286" s="315"/>
    </row>
    <row r="6287" spans="1:17">
      <c r="A6287" s="315" t="s">
        <v>755</v>
      </c>
      <c r="B6287" s="315" t="s">
        <v>2095</v>
      </c>
      <c r="C6287" s="315" t="s">
        <v>2098</v>
      </c>
      <c r="D6287" s="316">
        <v>9.9</v>
      </c>
      <c r="E6287" s="317">
        <v>9423</v>
      </c>
      <c r="F6287" s="317">
        <v>4551.3099999999995</v>
      </c>
      <c r="G6287" s="318">
        <v>40700</v>
      </c>
      <c r="H6287" s="318">
        <v>40733</v>
      </c>
      <c r="I6287" s="318">
        <v>50040</v>
      </c>
      <c r="J6287" s="315"/>
      <c r="K6287" s="315">
        <v>9437</v>
      </c>
      <c r="L6287" s="315" t="s">
        <v>2689</v>
      </c>
      <c r="M6287" s="315" t="s">
        <v>770</v>
      </c>
      <c r="N6287" s="315" t="s">
        <v>755</v>
      </c>
      <c r="O6287" s="315"/>
      <c r="P6287" s="315"/>
      <c r="Q6287" s="315"/>
    </row>
    <row r="6288" spans="1:17">
      <c r="A6288" s="315" t="s">
        <v>750</v>
      </c>
      <c r="B6288" s="315" t="s">
        <v>2095</v>
      </c>
      <c r="C6288" s="315" t="s">
        <v>2096</v>
      </c>
      <c r="D6288" s="316">
        <v>9.9</v>
      </c>
      <c r="E6288" s="317">
        <v>3698</v>
      </c>
      <c r="F6288" s="317">
        <v>2189.2199999999998</v>
      </c>
      <c r="G6288" s="318">
        <v>40702</v>
      </c>
      <c r="H6288" s="318">
        <v>40908</v>
      </c>
      <c r="I6288" s="318">
        <v>50040</v>
      </c>
      <c r="J6288" s="315"/>
      <c r="K6288" s="315">
        <v>5707</v>
      </c>
      <c r="L6288" s="315" t="s">
        <v>1164</v>
      </c>
      <c r="M6288" s="315" t="s">
        <v>776</v>
      </c>
      <c r="N6288" s="315" t="s">
        <v>750</v>
      </c>
      <c r="O6288" s="315"/>
      <c r="P6288" s="315"/>
      <c r="Q6288" s="315"/>
    </row>
    <row r="6289" spans="1:17">
      <c r="A6289" s="315" t="s">
        <v>755</v>
      </c>
      <c r="B6289" s="315" t="s">
        <v>2095</v>
      </c>
      <c r="C6289" s="315" t="s">
        <v>2098</v>
      </c>
      <c r="D6289" s="316">
        <v>9.9</v>
      </c>
      <c r="E6289" s="317">
        <v>10854</v>
      </c>
      <c r="F6289" s="317">
        <v>4854.1500000000005</v>
      </c>
      <c r="G6289" s="318">
        <v>40717</v>
      </c>
      <c r="H6289" s="318">
        <v>40843</v>
      </c>
      <c r="I6289" s="318">
        <v>50040</v>
      </c>
      <c r="J6289" s="315"/>
      <c r="K6289" s="315">
        <v>4460</v>
      </c>
      <c r="L6289" s="315" t="s">
        <v>2217</v>
      </c>
      <c r="M6289" s="315" t="s">
        <v>1484</v>
      </c>
      <c r="N6289" s="315" t="s">
        <v>755</v>
      </c>
      <c r="O6289" s="315"/>
      <c r="P6289" s="315"/>
      <c r="Q6289" s="315"/>
    </row>
    <row r="6290" spans="1:17">
      <c r="A6290" s="315" t="s">
        <v>755</v>
      </c>
      <c r="B6290" s="315" t="s">
        <v>2095</v>
      </c>
      <c r="C6290" s="315" t="s">
        <v>2098</v>
      </c>
      <c r="D6290" s="316">
        <v>9.9</v>
      </c>
      <c r="E6290" s="317">
        <v>11373</v>
      </c>
      <c r="F6290" s="317">
        <v>5493.16</v>
      </c>
      <c r="G6290" s="318">
        <v>40717</v>
      </c>
      <c r="H6290" s="318">
        <v>40742</v>
      </c>
      <c r="I6290" s="318">
        <v>50040</v>
      </c>
      <c r="J6290" s="315"/>
      <c r="K6290" s="315">
        <v>2575</v>
      </c>
      <c r="L6290" s="315" t="s">
        <v>838</v>
      </c>
      <c r="M6290" s="315" t="s">
        <v>764</v>
      </c>
      <c r="N6290" s="315" t="s">
        <v>755</v>
      </c>
      <c r="O6290" s="315"/>
      <c r="P6290" s="315"/>
      <c r="Q6290" s="315"/>
    </row>
    <row r="6291" spans="1:17">
      <c r="A6291" s="315" t="s">
        <v>755</v>
      </c>
      <c r="B6291" s="315" t="s">
        <v>2095</v>
      </c>
      <c r="C6291" s="315" t="s">
        <v>2098</v>
      </c>
      <c r="D6291" s="316">
        <v>9.9</v>
      </c>
      <c r="E6291" s="317">
        <v>11688</v>
      </c>
      <c r="F6291" s="317">
        <v>5645.3099999999995</v>
      </c>
      <c r="G6291" s="318">
        <v>40752</v>
      </c>
      <c r="H6291" s="318">
        <v>40864</v>
      </c>
      <c r="I6291" s="318">
        <v>50040</v>
      </c>
      <c r="J6291" s="315"/>
      <c r="K6291" s="315">
        <v>4466</v>
      </c>
      <c r="L6291" s="315" t="s">
        <v>1639</v>
      </c>
      <c r="M6291" s="315" t="s">
        <v>1484</v>
      </c>
      <c r="N6291" s="315" t="s">
        <v>755</v>
      </c>
      <c r="O6291" s="315"/>
      <c r="P6291" s="315"/>
      <c r="Q6291" s="315"/>
    </row>
    <row r="6292" spans="1:17">
      <c r="A6292" s="315" t="s">
        <v>755</v>
      </c>
      <c r="B6292" s="315" t="s">
        <v>2095</v>
      </c>
      <c r="C6292" s="315" t="s">
        <v>2098</v>
      </c>
      <c r="D6292" s="316">
        <v>9.9</v>
      </c>
      <c r="E6292" s="317">
        <v>10945</v>
      </c>
      <c r="F6292" s="317">
        <v>5286.4299999999994</v>
      </c>
      <c r="G6292" s="318">
        <v>40806</v>
      </c>
      <c r="H6292" s="318">
        <v>40883</v>
      </c>
      <c r="I6292" s="318">
        <v>50040</v>
      </c>
      <c r="J6292" s="315"/>
      <c r="K6292" s="315">
        <v>9436</v>
      </c>
      <c r="L6292" s="315" t="s">
        <v>3167</v>
      </c>
      <c r="M6292" s="315" t="s">
        <v>770</v>
      </c>
      <c r="N6292" s="315" t="s">
        <v>755</v>
      </c>
      <c r="O6292" s="315"/>
      <c r="P6292" s="315"/>
      <c r="Q6292" s="315"/>
    </row>
    <row r="6293" spans="1:17">
      <c r="A6293" s="315" t="s">
        <v>755</v>
      </c>
      <c r="B6293" s="315" t="s">
        <v>2095</v>
      </c>
      <c r="C6293" s="315" t="s">
        <v>2096</v>
      </c>
      <c r="D6293" s="316">
        <v>9.92</v>
      </c>
      <c r="E6293" s="317">
        <v>8988</v>
      </c>
      <c r="F6293" s="317">
        <v>5320.9</v>
      </c>
      <c r="G6293" s="318">
        <v>40624</v>
      </c>
      <c r="H6293" s="318">
        <v>40690</v>
      </c>
      <c r="I6293" s="318">
        <v>50040</v>
      </c>
      <c r="J6293" s="315"/>
      <c r="K6293" s="315">
        <v>3506</v>
      </c>
      <c r="L6293" s="315" t="s">
        <v>2275</v>
      </c>
      <c r="M6293" s="315" t="s">
        <v>764</v>
      </c>
      <c r="N6293" s="315" t="s">
        <v>755</v>
      </c>
      <c r="O6293" s="315"/>
      <c r="P6293" s="315"/>
      <c r="Q6293" s="315"/>
    </row>
    <row r="6294" spans="1:17">
      <c r="A6294" s="315" t="s">
        <v>755</v>
      </c>
      <c r="B6294" s="315" t="s">
        <v>2095</v>
      </c>
      <c r="C6294" s="315" t="s">
        <v>2098</v>
      </c>
      <c r="D6294" s="316">
        <v>9.92</v>
      </c>
      <c r="E6294" s="317">
        <v>8025.130000000001</v>
      </c>
      <c r="F6294" s="317">
        <v>3876.1400000000008</v>
      </c>
      <c r="G6294" s="318">
        <v>40748</v>
      </c>
      <c r="H6294" s="318">
        <v>40780</v>
      </c>
      <c r="I6294" s="318">
        <v>50040</v>
      </c>
      <c r="J6294" s="315"/>
      <c r="K6294" s="315">
        <v>4153</v>
      </c>
      <c r="L6294" s="315" t="s">
        <v>2209</v>
      </c>
      <c r="M6294" s="315" t="s">
        <v>1484</v>
      </c>
      <c r="N6294" s="315" t="s">
        <v>755</v>
      </c>
      <c r="O6294" s="315"/>
      <c r="P6294" s="315"/>
      <c r="Q6294" s="315"/>
    </row>
    <row r="6295" spans="1:17">
      <c r="A6295" s="315" t="s">
        <v>755</v>
      </c>
      <c r="B6295" s="315" t="s">
        <v>2095</v>
      </c>
      <c r="C6295" s="315" t="s">
        <v>2096</v>
      </c>
      <c r="D6295" s="316">
        <v>9.92</v>
      </c>
      <c r="E6295" s="317">
        <v>18430.559999999994</v>
      </c>
      <c r="F6295" s="317">
        <v>10910.880000000001</v>
      </c>
      <c r="G6295" s="318">
        <v>40745</v>
      </c>
      <c r="H6295" s="318">
        <v>40892</v>
      </c>
      <c r="I6295" s="318">
        <v>50040</v>
      </c>
      <c r="J6295" s="315"/>
      <c r="K6295" s="315">
        <v>8880</v>
      </c>
      <c r="L6295" s="315" t="s">
        <v>2400</v>
      </c>
      <c r="M6295" s="315" t="s">
        <v>770</v>
      </c>
      <c r="N6295" s="315" t="s">
        <v>755</v>
      </c>
      <c r="O6295" s="315"/>
      <c r="P6295" s="315"/>
      <c r="Q6295" s="315"/>
    </row>
    <row r="6296" spans="1:17">
      <c r="A6296" s="315" t="s">
        <v>755</v>
      </c>
      <c r="B6296" s="315" t="s">
        <v>2095</v>
      </c>
      <c r="C6296" s="315" t="s">
        <v>2096</v>
      </c>
      <c r="D6296" s="316">
        <v>9.92</v>
      </c>
      <c r="E6296" s="317">
        <v>7045</v>
      </c>
      <c r="F6296" s="317">
        <v>4170.6399999999994</v>
      </c>
      <c r="G6296" s="318">
        <v>40785</v>
      </c>
      <c r="H6296" s="318">
        <v>40849</v>
      </c>
      <c r="I6296" s="318">
        <v>50040</v>
      </c>
      <c r="J6296" s="315"/>
      <c r="K6296" s="315">
        <v>1885</v>
      </c>
      <c r="L6296" s="315" t="s">
        <v>4110</v>
      </c>
      <c r="M6296" s="315" t="s">
        <v>766</v>
      </c>
      <c r="N6296" s="315" t="s">
        <v>755</v>
      </c>
      <c r="O6296" s="315"/>
      <c r="P6296" s="315"/>
      <c r="Q6296" s="315"/>
    </row>
    <row r="6297" spans="1:17">
      <c r="A6297" s="315" t="s">
        <v>755</v>
      </c>
      <c r="B6297" s="315" t="s">
        <v>2095</v>
      </c>
      <c r="C6297" s="315" t="s">
        <v>2096</v>
      </c>
      <c r="D6297" s="316">
        <v>9.92</v>
      </c>
      <c r="E6297" s="317">
        <v>5590.62</v>
      </c>
      <c r="F6297" s="317">
        <v>3309.6400000000003</v>
      </c>
      <c r="G6297" s="318">
        <v>40814</v>
      </c>
      <c r="H6297" s="318">
        <v>40876</v>
      </c>
      <c r="I6297" s="318">
        <v>50040</v>
      </c>
      <c r="J6297" s="315"/>
      <c r="K6297" s="315">
        <v>8880</v>
      </c>
      <c r="L6297" s="315" t="s">
        <v>2400</v>
      </c>
      <c r="M6297" s="315" t="s">
        <v>770</v>
      </c>
      <c r="N6297" s="315" t="s">
        <v>755</v>
      </c>
      <c r="O6297" s="315"/>
      <c r="P6297" s="315"/>
      <c r="Q6297" s="315"/>
    </row>
    <row r="6298" spans="1:17">
      <c r="A6298" s="315" t="s">
        <v>755</v>
      </c>
      <c r="B6298" s="315" t="s">
        <v>2095</v>
      </c>
      <c r="C6298" s="315" t="s">
        <v>2096</v>
      </c>
      <c r="D6298" s="316">
        <v>9.92</v>
      </c>
      <c r="E6298" s="317">
        <v>4657</v>
      </c>
      <c r="F6298" s="317">
        <v>1993.19</v>
      </c>
      <c r="G6298" s="318">
        <v>40849</v>
      </c>
      <c r="H6298" s="318">
        <v>41215</v>
      </c>
      <c r="I6298" s="318">
        <v>50405</v>
      </c>
      <c r="J6298" s="315"/>
      <c r="K6298" s="315">
        <v>4922</v>
      </c>
      <c r="L6298" s="315" t="s">
        <v>3240</v>
      </c>
      <c r="M6298" s="315" t="s">
        <v>764</v>
      </c>
      <c r="N6298" s="315" t="s">
        <v>755</v>
      </c>
      <c r="O6298" s="315"/>
      <c r="P6298" s="315"/>
      <c r="Q6298" s="315"/>
    </row>
    <row r="6299" spans="1:17">
      <c r="A6299" s="315" t="s">
        <v>755</v>
      </c>
      <c r="B6299" s="315" t="s">
        <v>2095</v>
      </c>
      <c r="C6299" s="315" t="s">
        <v>2098</v>
      </c>
      <c r="D6299" s="316">
        <v>9.94</v>
      </c>
      <c r="E6299" s="317">
        <v>3043</v>
      </c>
      <c r="F6299" s="317">
        <v>2049.4299999999998</v>
      </c>
      <c r="G6299" s="318">
        <v>40004</v>
      </c>
      <c r="H6299" s="318">
        <v>40141</v>
      </c>
      <c r="I6299" s="318">
        <v>49309</v>
      </c>
      <c r="J6299" s="315"/>
      <c r="K6299" s="315">
        <v>5235</v>
      </c>
      <c r="L6299" s="315" t="s">
        <v>3405</v>
      </c>
      <c r="M6299" s="315" t="s">
        <v>776</v>
      </c>
      <c r="N6299" s="315" t="s">
        <v>755</v>
      </c>
      <c r="O6299" s="315"/>
      <c r="P6299" s="315"/>
      <c r="Q6299" s="315"/>
    </row>
    <row r="6300" spans="1:17">
      <c r="A6300" s="315" t="s">
        <v>755</v>
      </c>
      <c r="B6300" s="315" t="s">
        <v>2095</v>
      </c>
      <c r="C6300" s="315" t="s">
        <v>2098</v>
      </c>
      <c r="D6300" s="316">
        <v>9.9499999999999993</v>
      </c>
      <c r="E6300" s="317">
        <v>9303.99</v>
      </c>
      <c r="F6300" s="317">
        <v>4493.82</v>
      </c>
      <c r="G6300" s="318">
        <v>40724</v>
      </c>
      <c r="H6300" s="318">
        <v>40898</v>
      </c>
      <c r="I6300" s="318">
        <v>50040</v>
      </c>
      <c r="J6300" s="315"/>
      <c r="K6300" s="315">
        <v>8475</v>
      </c>
      <c r="L6300" s="315" t="s">
        <v>4111</v>
      </c>
      <c r="M6300" s="315" t="s">
        <v>784</v>
      </c>
      <c r="N6300" s="315" t="s">
        <v>755</v>
      </c>
      <c r="O6300" s="315"/>
      <c r="P6300" s="315"/>
      <c r="Q6300" s="315"/>
    </row>
    <row r="6301" spans="1:17">
      <c r="A6301" s="315" t="s">
        <v>755</v>
      </c>
      <c r="B6301" s="315" t="s">
        <v>2095</v>
      </c>
      <c r="C6301" s="315" t="s">
        <v>2098</v>
      </c>
      <c r="D6301" s="316">
        <v>9.9499999999999993</v>
      </c>
      <c r="E6301" s="317">
        <v>10284.120000000001</v>
      </c>
      <c r="F6301" s="317">
        <v>4566.1500000000005</v>
      </c>
      <c r="G6301" s="318">
        <v>40788</v>
      </c>
      <c r="H6301" s="318">
        <v>40934</v>
      </c>
      <c r="I6301" s="318">
        <v>50405</v>
      </c>
      <c r="J6301" s="315"/>
      <c r="K6301" s="315">
        <v>4514</v>
      </c>
      <c r="L6301" s="315" t="s">
        <v>2781</v>
      </c>
      <c r="M6301" s="315" t="s">
        <v>1296</v>
      </c>
      <c r="N6301" s="315" t="s">
        <v>755</v>
      </c>
      <c r="O6301" s="315"/>
      <c r="P6301" s="315"/>
      <c r="Q6301" s="315"/>
    </row>
    <row r="6302" spans="1:17">
      <c r="A6302" s="315" t="s">
        <v>755</v>
      </c>
      <c r="B6302" s="315" t="s">
        <v>2095</v>
      </c>
      <c r="C6302" s="315" t="s">
        <v>2098</v>
      </c>
      <c r="D6302" s="316">
        <v>9.9499999999999993</v>
      </c>
      <c r="E6302" s="317">
        <v>5058</v>
      </c>
      <c r="F6302" s="317">
        <v>2018.14</v>
      </c>
      <c r="G6302" s="318">
        <v>40847</v>
      </c>
      <c r="H6302" s="318">
        <v>40989</v>
      </c>
      <c r="I6302" s="318">
        <v>50405</v>
      </c>
      <c r="J6302" s="315"/>
      <c r="K6302" s="315">
        <v>3264</v>
      </c>
      <c r="L6302" s="315" t="s">
        <v>1635</v>
      </c>
      <c r="M6302" s="315" t="s">
        <v>764</v>
      </c>
      <c r="N6302" s="315" t="s">
        <v>755</v>
      </c>
      <c r="O6302" s="315"/>
      <c r="P6302" s="315"/>
      <c r="Q6302" s="315"/>
    </row>
    <row r="6303" spans="1:17">
      <c r="A6303" s="315" t="s">
        <v>755</v>
      </c>
      <c r="B6303" s="315" t="s">
        <v>2095</v>
      </c>
      <c r="C6303" s="315" t="s">
        <v>2098</v>
      </c>
      <c r="D6303" s="316">
        <v>9.9499999999999993</v>
      </c>
      <c r="E6303" s="317">
        <v>5336</v>
      </c>
      <c r="F6303" s="317">
        <v>2577.29</v>
      </c>
      <c r="G6303" s="318">
        <v>40848</v>
      </c>
      <c r="H6303" s="318">
        <v>40898</v>
      </c>
      <c r="I6303" s="318">
        <v>50040</v>
      </c>
      <c r="J6303" s="315"/>
      <c r="K6303" s="315">
        <v>3303</v>
      </c>
      <c r="L6303" s="315" t="s">
        <v>2441</v>
      </c>
      <c r="M6303" s="315" t="s">
        <v>764</v>
      </c>
      <c r="N6303" s="315" t="s">
        <v>755</v>
      </c>
      <c r="O6303" s="315"/>
      <c r="P6303" s="315"/>
      <c r="Q6303" s="315"/>
    </row>
    <row r="6304" spans="1:17">
      <c r="A6304" s="315" t="s">
        <v>755</v>
      </c>
      <c r="B6304" s="315" t="s">
        <v>2095</v>
      </c>
      <c r="C6304" s="315" t="s">
        <v>2096</v>
      </c>
      <c r="D6304" s="316">
        <v>9.9700000000000006</v>
      </c>
      <c r="E6304" s="317">
        <v>6851.42</v>
      </c>
      <c r="F6304" s="317">
        <v>3343.5</v>
      </c>
      <c r="G6304" s="318">
        <v>40704</v>
      </c>
      <c r="H6304" s="318">
        <v>41177</v>
      </c>
      <c r="I6304" s="318">
        <v>50405</v>
      </c>
      <c r="J6304" s="315"/>
      <c r="K6304" s="315">
        <v>8916</v>
      </c>
      <c r="L6304" s="315" t="s">
        <v>4112</v>
      </c>
      <c r="M6304" s="315" t="s">
        <v>776</v>
      </c>
      <c r="N6304" s="315" t="s">
        <v>755</v>
      </c>
      <c r="O6304" s="315"/>
      <c r="P6304" s="315"/>
      <c r="Q6304" s="315"/>
    </row>
    <row r="6305" spans="1:17">
      <c r="A6305" s="315" t="s">
        <v>755</v>
      </c>
      <c r="B6305" s="315" t="s">
        <v>2095</v>
      </c>
      <c r="C6305" s="315" t="s">
        <v>2096</v>
      </c>
      <c r="D6305" s="316">
        <v>9.98</v>
      </c>
      <c r="E6305" s="317">
        <v>10380.790000000001</v>
      </c>
      <c r="F6305" s="317">
        <v>5065.83</v>
      </c>
      <c r="G6305" s="318">
        <v>40625</v>
      </c>
      <c r="H6305" s="318">
        <v>41176</v>
      </c>
      <c r="I6305" s="318">
        <v>50405</v>
      </c>
      <c r="J6305" s="315"/>
      <c r="K6305" s="315">
        <v>1896</v>
      </c>
      <c r="L6305" s="315" t="s">
        <v>2725</v>
      </c>
      <c r="M6305" s="315" t="s">
        <v>754</v>
      </c>
      <c r="N6305" s="315" t="s">
        <v>755</v>
      </c>
      <c r="O6305" s="315"/>
      <c r="P6305" s="315"/>
      <c r="Q6305" s="315"/>
    </row>
    <row r="6306" spans="1:17">
      <c r="A6306" s="315" t="s">
        <v>755</v>
      </c>
      <c r="B6306" s="315" t="s">
        <v>2095</v>
      </c>
      <c r="C6306" s="315" t="s">
        <v>2096</v>
      </c>
      <c r="D6306" s="316">
        <v>9.98</v>
      </c>
      <c r="E6306" s="317">
        <v>8984</v>
      </c>
      <c r="F6306" s="317">
        <v>5318.52</v>
      </c>
      <c r="G6306" s="318">
        <v>40686</v>
      </c>
      <c r="H6306" s="318">
        <v>40791</v>
      </c>
      <c r="I6306" s="318">
        <v>50040</v>
      </c>
      <c r="J6306" s="315"/>
      <c r="K6306" s="315">
        <v>3775</v>
      </c>
      <c r="L6306" s="315" t="s">
        <v>2321</v>
      </c>
      <c r="M6306" s="315" t="s">
        <v>764</v>
      </c>
      <c r="N6306" s="315" t="s">
        <v>755</v>
      </c>
      <c r="O6306" s="315"/>
      <c r="P6306" s="315"/>
      <c r="Q6306" s="315"/>
    </row>
    <row r="6307" spans="1:17">
      <c r="A6307" s="315" t="s">
        <v>755</v>
      </c>
      <c r="B6307" s="315" t="s">
        <v>2095</v>
      </c>
      <c r="C6307" s="315" t="s">
        <v>2098</v>
      </c>
      <c r="D6307" s="316">
        <v>9.98</v>
      </c>
      <c r="E6307" s="317">
        <v>9717</v>
      </c>
      <c r="F6307" s="317">
        <v>4693.3100000000004</v>
      </c>
      <c r="G6307" s="318">
        <v>40798</v>
      </c>
      <c r="H6307" s="318">
        <v>40857</v>
      </c>
      <c r="I6307" s="318">
        <v>50040</v>
      </c>
      <c r="J6307" s="315"/>
      <c r="K6307" s="315">
        <v>3652</v>
      </c>
      <c r="L6307" s="315" t="s">
        <v>2326</v>
      </c>
      <c r="M6307" s="315" t="s">
        <v>764</v>
      </c>
      <c r="N6307" s="315" t="s">
        <v>755</v>
      </c>
      <c r="O6307" s="315"/>
      <c r="P6307" s="315"/>
      <c r="Q6307" s="315"/>
    </row>
    <row r="6308" spans="1:17">
      <c r="A6308" s="315" t="s">
        <v>755</v>
      </c>
      <c r="B6308" s="315" t="s">
        <v>2095</v>
      </c>
      <c r="C6308" s="315" t="s">
        <v>2096</v>
      </c>
      <c r="D6308" s="316">
        <v>9.99</v>
      </c>
      <c r="E6308" s="317">
        <v>10326</v>
      </c>
      <c r="F6308" s="317">
        <v>5214.6499999999996</v>
      </c>
      <c r="G6308" s="318">
        <v>39570</v>
      </c>
      <c r="H6308" s="318">
        <v>39611</v>
      </c>
      <c r="I6308" s="318">
        <v>48944</v>
      </c>
      <c r="J6308" s="315"/>
      <c r="K6308" s="315">
        <v>1568</v>
      </c>
      <c r="L6308" s="315" t="s">
        <v>2118</v>
      </c>
      <c r="M6308" s="315" t="s">
        <v>761</v>
      </c>
      <c r="N6308" s="315" t="s">
        <v>755</v>
      </c>
      <c r="O6308" s="315"/>
      <c r="P6308" s="315"/>
      <c r="Q6308" s="315"/>
    </row>
    <row r="6309" spans="1:17">
      <c r="A6309" s="315" t="s">
        <v>755</v>
      </c>
      <c r="B6309" s="315" t="s">
        <v>2095</v>
      </c>
      <c r="C6309" s="315" t="s">
        <v>2098</v>
      </c>
      <c r="D6309" s="316">
        <v>9.99</v>
      </c>
      <c r="E6309" s="317">
        <v>10492.86</v>
      </c>
      <c r="F6309" s="317">
        <v>3483.63</v>
      </c>
      <c r="G6309" s="318">
        <v>40108</v>
      </c>
      <c r="H6309" s="318">
        <v>41323</v>
      </c>
      <c r="I6309" s="318">
        <v>50770</v>
      </c>
      <c r="J6309" s="315"/>
      <c r="K6309" s="315">
        <v>4512</v>
      </c>
      <c r="L6309" s="315" t="s">
        <v>2357</v>
      </c>
      <c r="M6309" s="315" t="s">
        <v>1296</v>
      </c>
      <c r="N6309" s="315" t="s">
        <v>755</v>
      </c>
      <c r="O6309" s="315"/>
      <c r="P6309" s="315"/>
      <c r="Q6309" s="315"/>
    </row>
    <row r="6310" spans="1:17">
      <c r="A6310" s="315" t="s">
        <v>755</v>
      </c>
      <c r="B6310" s="315" t="s">
        <v>2095</v>
      </c>
      <c r="C6310" s="315" t="s">
        <v>2098</v>
      </c>
      <c r="D6310" s="316">
        <v>9.99</v>
      </c>
      <c r="E6310" s="317">
        <v>10095.01</v>
      </c>
      <c r="F6310" s="317">
        <v>2362.23</v>
      </c>
      <c r="G6310" s="318">
        <v>40563</v>
      </c>
      <c r="H6310" s="318">
        <v>42270</v>
      </c>
      <c r="I6310" s="318">
        <v>49674</v>
      </c>
      <c r="J6310" s="315"/>
      <c r="K6310" s="315">
        <v>8353</v>
      </c>
      <c r="L6310" s="315" t="s">
        <v>3466</v>
      </c>
      <c r="M6310" s="315" t="s">
        <v>784</v>
      </c>
      <c r="N6310" s="315" t="s">
        <v>755</v>
      </c>
      <c r="O6310" s="315"/>
      <c r="P6310" s="315"/>
      <c r="Q6310" s="315"/>
    </row>
    <row r="6311" spans="1:17">
      <c r="A6311" s="315" t="s">
        <v>755</v>
      </c>
      <c r="B6311" s="315" t="s">
        <v>2095</v>
      </c>
      <c r="C6311" s="315" t="s">
        <v>2098</v>
      </c>
      <c r="D6311" s="316">
        <v>9.99</v>
      </c>
      <c r="E6311" s="317">
        <v>10015</v>
      </c>
      <c r="F6311" s="317">
        <v>4837.25</v>
      </c>
      <c r="G6311" s="318">
        <v>40624</v>
      </c>
      <c r="H6311" s="318">
        <v>40829</v>
      </c>
      <c r="I6311" s="318">
        <v>50040</v>
      </c>
      <c r="J6311" s="315"/>
      <c r="K6311" s="315">
        <v>3775</v>
      </c>
      <c r="L6311" s="315" t="s">
        <v>2321</v>
      </c>
      <c r="M6311" s="315" t="s">
        <v>764</v>
      </c>
      <c r="N6311" s="315" t="s">
        <v>755</v>
      </c>
      <c r="O6311" s="315"/>
      <c r="P6311" s="315"/>
      <c r="Q6311" s="315"/>
    </row>
    <row r="6312" spans="1:17">
      <c r="A6312" s="315" t="s">
        <v>755</v>
      </c>
      <c r="B6312" s="315" t="s">
        <v>2095</v>
      </c>
      <c r="C6312" s="315" t="s">
        <v>2098</v>
      </c>
      <c r="D6312" s="316">
        <v>9.99</v>
      </c>
      <c r="E6312" s="317">
        <v>9755</v>
      </c>
      <c r="F6312" s="317">
        <v>4711.66</v>
      </c>
      <c r="G6312" s="318">
        <v>40715</v>
      </c>
      <c r="H6312" s="318">
        <v>40815</v>
      </c>
      <c r="I6312" s="318">
        <v>50040</v>
      </c>
      <c r="J6312" s="315"/>
      <c r="K6312" s="315">
        <v>3775</v>
      </c>
      <c r="L6312" s="315" t="s">
        <v>2321</v>
      </c>
      <c r="M6312" s="315" t="s">
        <v>764</v>
      </c>
      <c r="N6312" s="315" t="s">
        <v>755</v>
      </c>
      <c r="O6312" s="315"/>
      <c r="P6312" s="315"/>
      <c r="Q6312" s="315"/>
    </row>
    <row r="6313" spans="1:17">
      <c r="A6313" s="315" t="s">
        <v>755</v>
      </c>
      <c r="B6313" s="315" t="s">
        <v>2095</v>
      </c>
      <c r="C6313" s="315" t="s">
        <v>2096</v>
      </c>
      <c r="D6313" s="316">
        <v>9.99</v>
      </c>
      <c r="E6313" s="317">
        <v>10796</v>
      </c>
      <c r="F6313" s="317">
        <v>6391.23</v>
      </c>
      <c r="G6313" s="318">
        <v>40738</v>
      </c>
      <c r="H6313" s="318">
        <v>40826</v>
      </c>
      <c r="I6313" s="318">
        <v>50040</v>
      </c>
      <c r="J6313" s="315"/>
      <c r="K6313" s="315">
        <v>3464</v>
      </c>
      <c r="L6313" s="315" t="s">
        <v>3439</v>
      </c>
      <c r="M6313" s="315" t="s">
        <v>764</v>
      </c>
      <c r="N6313" s="315" t="s">
        <v>755</v>
      </c>
      <c r="O6313" s="315"/>
      <c r="P6313" s="315"/>
      <c r="Q6313" s="315"/>
    </row>
    <row r="6314" spans="1:17">
      <c r="A6314" s="315" t="s">
        <v>755</v>
      </c>
      <c r="B6314" s="319" t="s">
        <v>2095</v>
      </c>
      <c r="C6314" s="319" t="s">
        <v>2098</v>
      </c>
      <c r="D6314" s="320">
        <v>9.99</v>
      </c>
      <c r="E6314" s="317">
        <v>12535</v>
      </c>
      <c r="F6314" s="317">
        <v>5565.54</v>
      </c>
      <c r="G6314" s="321">
        <v>40735</v>
      </c>
      <c r="H6314" s="321">
        <v>40927</v>
      </c>
      <c r="I6314" s="321">
        <v>50405</v>
      </c>
      <c r="J6314" s="319"/>
      <c r="K6314" s="322">
        <v>3020</v>
      </c>
      <c r="L6314" s="319" t="s">
        <v>4113</v>
      </c>
      <c r="M6314" s="319" t="s">
        <v>764</v>
      </c>
      <c r="N6314" s="315" t="s">
        <v>755</v>
      </c>
      <c r="O6314" s="319"/>
      <c r="P6314" s="319"/>
      <c r="Q6314" s="319"/>
    </row>
    <row r="6315" spans="1:17">
      <c r="A6315" s="315" t="s">
        <v>755</v>
      </c>
      <c r="B6315" s="315" t="s">
        <v>2095</v>
      </c>
      <c r="C6315" s="315" t="s">
        <v>2098</v>
      </c>
      <c r="D6315" s="316">
        <v>9.99</v>
      </c>
      <c r="E6315" s="317">
        <v>12175</v>
      </c>
      <c r="F6315" s="317">
        <v>5880.5199999999995</v>
      </c>
      <c r="G6315" s="318">
        <v>40798</v>
      </c>
      <c r="H6315" s="318">
        <v>40886</v>
      </c>
      <c r="I6315" s="318">
        <v>50040</v>
      </c>
      <c r="J6315" s="315"/>
      <c r="K6315" s="315">
        <v>3504</v>
      </c>
      <c r="L6315" s="315" t="s">
        <v>3182</v>
      </c>
      <c r="M6315" s="315" t="s">
        <v>764</v>
      </c>
      <c r="N6315" s="315" t="s">
        <v>755</v>
      </c>
      <c r="O6315" s="315"/>
      <c r="P6315" s="315"/>
      <c r="Q6315" s="315"/>
    </row>
    <row r="6316" spans="1:17">
      <c r="A6316" s="315" t="s">
        <v>755</v>
      </c>
      <c r="B6316" s="315" t="s">
        <v>2095</v>
      </c>
      <c r="C6316" s="315" t="s">
        <v>2098</v>
      </c>
      <c r="D6316" s="316">
        <v>9.99</v>
      </c>
      <c r="E6316" s="317">
        <v>5488</v>
      </c>
      <c r="F6316" s="317">
        <v>2650.7</v>
      </c>
      <c r="G6316" s="318">
        <v>40810</v>
      </c>
      <c r="H6316" s="318">
        <v>40856</v>
      </c>
      <c r="I6316" s="318">
        <v>50040</v>
      </c>
      <c r="J6316" s="315"/>
      <c r="K6316" s="315">
        <v>9523</v>
      </c>
      <c r="L6316" s="315" t="s">
        <v>4020</v>
      </c>
      <c r="M6316" s="315" t="s">
        <v>770</v>
      </c>
      <c r="N6316" s="315" t="s">
        <v>755</v>
      </c>
      <c r="O6316" s="315"/>
      <c r="P6316" s="315"/>
      <c r="Q6316" s="315"/>
    </row>
    <row r="6317" spans="1:17">
      <c r="A6317" s="315" t="s">
        <v>755</v>
      </c>
      <c r="B6317" s="315" t="s">
        <v>2095</v>
      </c>
      <c r="C6317" s="315" t="s">
        <v>2098</v>
      </c>
      <c r="D6317" s="316">
        <v>10</v>
      </c>
      <c r="E6317" s="317">
        <v>10417</v>
      </c>
      <c r="F6317" s="317">
        <v>7812.75</v>
      </c>
      <c r="G6317" s="318">
        <v>39569</v>
      </c>
      <c r="H6317" s="318">
        <v>39366</v>
      </c>
      <c r="I6317" s="318">
        <v>48579</v>
      </c>
      <c r="J6317" s="315"/>
      <c r="K6317" s="315">
        <v>8330</v>
      </c>
      <c r="L6317" s="315" t="s">
        <v>3383</v>
      </c>
      <c r="M6317" s="315" t="s">
        <v>784</v>
      </c>
      <c r="N6317" s="315" t="s">
        <v>755</v>
      </c>
      <c r="O6317" s="315"/>
      <c r="P6317" s="315"/>
      <c r="Q6317" s="315"/>
    </row>
    <row r="6318" spans="1:17">
      <c r="A6318" s="315" t="s">
        <v>755</v>
      </c>
      <c r="B6318" s="315" t="s">
        <v>2095</v>
      </c>
      <c r="C6318" s="315" t="s">
        <v>2096</v>
      </c>
      <c r="D6318" s="316">
        <v>10</v>
      </c>
      <c r="E6318" s="317">
        <v>8576</v>
      </c>
      <c r="F6318" s="317">
        <v>7718.4</v>
      </c>
      <c r="G6318" s="318">
        <v>39569</v>
      </c>
      <c r="H6318" s="318">
        <v>39983</v>
      </c>
      <c r="I6318" s="318">
        <v>49279</v>
      </c>
      <c r="J6318" s="315"/>
      <c r="K6318" s="315">
        <v>2740</v>
      </c>
      <c r="L6318" s="315" t="s">
        <v>2430</v>
      </c>
      <c r="M6318" s="315" t="s">
        <v>764</v>
      </c>
      <c r="N6318" s="315" t="s">
        <v>755</v>
      </c>
      <c r="O6318" s="315"/>
      <c r="P6318" s="315"/>
      <c r="Q6318" s="315"/>
    </row>
    <row r="6319" spans="1:17">
      <c r="A6319" s="315" t="s">
        <v>755</v>
      </c>
      <c r="B6319" s="315" t="s">
        <v>2095</v>
      </c>
      <c r="C6319" s="315" t="s">
        <v>2098</v>
      </c>
      <c r="D6319" s="316">
        <v>10</v>
      </c>
      <c r="E6319" s="317">
        <v>10548</v>
      </c>
      <c r="F6319" s="317">
        <v>7911</v>
      </c>
      <c r="G6319" s="318">
        <v>39570</v>
      </c>
      <c r="H6319" s="318">
        <v>39598</v>
      </c>
      <c r="I6319" s="318">
        <v>48944</v>
      </c>
      <c r="J6319" s="315"/>
      <c r="K6319" s="315">
        <v>1642</v>
      </c>
      <c r="L6319" s="315" t="s">
        <v>2353</v>
      </c>
      <c r="M6319" s="315" t="s">
        <v>761</v>
      </c>
      <c r="N6319" s="315" t="s">
        <v>755</v>
      </c>
      <c r="O6319" s="315"/>
      <c r="P6319" s="315"/>
      <c r="Q6319" s="315"/>
    </row>
    <row r="6320" spans="1:17">
      <c r="A6320" s="315" t="s">
        <v>755</v>
      </c>
      <c r="B6320" s="315" t="s">
        <v>2095</v>
      </c>
      <c r="C6320" s="315" t="s">
        <v>2098</v>
      </c>
      <c r="D6320" s="316">
        <v>10</v>
      </c>
      <c r="E6320" s="317">
        <v>9658.2099999999991</v>
      </c>
      <c r="F6320" s="317">
        <v>7243.67</v>
      </c>
      <c r="G6320" s="318">
        <v>39569</v>
      </c>
      <c r="H6320" s="318">
        <v>39623</v>
      </c>
      <c r="I6320" s="318">
        <v>48914</v>
      </c>
      <c r="J6320" s="315"/>
      <c r="K6320" s="315">
        <v>8306</v>
      </c>
      <c r="L6320" s="315" t="s">
        <v>4019</v>
      </c>
      <c r="M6320" s="315" t="s">
        <v>784</v>
      </c>
      <c r="N6320" s="315" t="s">
        <v>755</v>
      </c>
      <c r="O6320" s="315"/>
      <c r="P6320" s="315"/>
      <c r="Q6320" s="315"/>
    </row>
    <row r="6321" spans="1:17">
      <c r="A6321" s="315" t="s">
        <v>755</v>
      </c>
      <c r="B6321" s="315" t="s">
        <v>2095</v>
      </c>
      <c r="C6321" s="315" t="s">
        <v>2096</v>
      </c>
      <c r="D6321" s="316">
        <v>10</v>
      </c>
      <c r="E6321" s="317">
        <v>11140</v>
      </c>
      <c r="F6321" s="317">
        <v>10026</v>
      </c>
      <c r="G6321" s="318">
        <v>39570</v>
      </c>
      <c r="H6321" s="318">
        <v>39688</v>
      </c>
      <c r="I6321" s="318">
        <v>48914</v>
      </c>
      <c r="J6321" s="315"/>
      <c r="K6321" s="315">
        <v>8700</v>
      </c>
      <c r="L6321" s="315" t="s">
        <v>1170</v>
      </c>
      <c r="M6321" s="315" t="s">
        <v>784</v>
      </c>
      <c r="N6321" s="315" t="s">
        <v>755</v>
      </c>
      <c r="O6321" s="315"/>
      <c r="P6321" s="315"/>
      <c r="Q6321" s="315"/>
    </row>
    <row r="6322" spans="1:17">
      <c r="A6322" s="315" t="s">
        <v>750</v>
      </c>
      <c r="B6322" s="315" t="s">
        <v>2095</v>
      </c>
      <c r="C6322" s="315" t="s">
        <v>2098</v>
      </c>
      <c r="D6322" s="316">
        <v>10</v>
      </c>
      <c r="E6322" s="317">
        <v>9166</v>
      </c>
      <c r="F6322" s="317">
        <v>6365.2799999999988</v>
      </c>
      <c r="G6322" s="318">
        <v>39570</v>
      </c>
      <c r="H6322" s="318">
        <v>39597</v>
      </c>
      <c r="I6322" s="318">
        <v>48914</v>
      </c>
      <c r="J6322" s="315"/>
      <c r="K6322" s="315">
        <v>2800</v>
      </c>
      <c r="L6322" s="315" t="s">
        <v>2655</v>
      </c>
      <c r="M6322" s="315" t="s">
        <v>1431</v>
      </c>
      <c r="N6322" s="315" t="s">
        <v>750</v>
      </c>
      <c r="O6322" s="315"/>
      <c r="P6322" s="315"/>
      <c r="Q6322" s="315"/>
    </row>
    <row r="6323" spans="1:17">
      <c r="A6323" s="315" t="s">
        <v>755</v>
      </c>
      <c r="B6323" s="315" t="s">
        <v>2095</v>
      </c>
      <c r="C6323" s="315" t="s">
        <v>2098</v>
      </c>
      <c r="D6323" s="316">
        <v>10</v>
      </c>
      <c r="E6323" s="317">
        <v>11175</v>
      </c>
      <c r="F6323" s="317">
        <v>8381.25</v>
      </c>
      <c r="G6323" s="318">
        <v>39582</v>
      </c>
      <c r="H6323" s="318">
        <v>40164</v>
      </c>
      <c r="I6323" s="318">
        <v>49309</v>
      </c>
      <c r="J6323" s="315"/>
      <c r="K6323" s="315">
        <v>3937</v>
      </c>
      <c r="L6323" s="315" t="s">
        <v>3896</v>
      </c>
      <c r="M6323" s="315" t="s">
        <v>754</v>
      </c>
      <c r="N6323" s="315" t="s">
        <v>755</v>
      </c>
      <c r="O6323" s="315"/>
      <c r="P6323" s="315"/>
      <c r="Q6323" s="315"/>
    </row>
    <row r="6324" spans="1:17">
      <c r="A6324" s="315" t="s">
        <v>750</v>
      </c>
      <c r="B6324" s="315" t="s">
        <v>2095</v>
      </c>
      <c r="C6324" s="315" t="s">
        <v>2098</v>
      </c>
      <c r="D6324" s="316">
        <v>10</v>
      </c>
      <c r="E6324" s="317">
        <v>10159</v>
      </c>
      <c r="F6324" s="317">
        <v>7619.25</v>
      </c>
      <c r="G6324" s="318">
        <v>39594</v>
      </c>
      <c r="H6324" s="318">
        <v>39997</v>
      </c>
      <c r="I6324" s="318">
        <v>49309</v>
      </c>
      <c r="J6324" s="315"/>
      <c r="K6324" s="315">
        <v>9428</v>
      </c>
      <c r="L6324" s="315" t="s">
        <v>2375</v>
      </c>
      <c r="M6324" s="315" t="s">
        <v>781</v>
      </c>
      <c r="N6324" s="315" t="s">
        <v>750</v>
      </c>
      <c r="O6324" s="315"/>
      <c r="P6324" s="315"/>
      <c r="Q6324" s="315"/>
    </row>
    <row r="6325" spans="1:17">
      <c r="A6325" s="315" t="s">
        <v>755</v>
      </c>
      <c r="B6325" s="315" t="s">
        <v>2095</v>
      </c>
      <c r="C6325" s="315" t="s">
        <v>2098</v>
      </c>
      <c r="D6325" s="316">
        <v>10</v>
      </c>
      <c r="E6325" s="317">
        <v>11418</v>
      </c>
      <c r="F6325" s="317">
        <v>8563.5</v>
      </c>
      <c r="G6325" s="318">
        <v>39570</v>
      </c>
      <c r="H6325" s="318">
        <v>39765</v>
      </c>
      <c r="I6325" s="318">
        <v>48944</v>
      </c>
      <c r="J6325" s="315"/>
      <c r="K6325" s="315">
        <v>7543</v>
      </c>
      <c r="L6325" s="315" t="s">
        <v>4114</v>
      </c>
      <c r="M6325" s="315" t="s">
        <v>966</v>
      </c>
      <c r="N6325" s="315" t="s">
        <v>755</v>
      </c>
      <c r="O6325" s="315"/>
      <c r="P6325" s="315"/>
      <c r="Q6325" s="315"/>
    </row>
    <row r="6326" spans="1:17">
      <c r="A6326" s="315" t="s">
        <v>750</v>
      </c>
      <c r="B6326" s="315" t="s">
        <v>2095</v>
      </c>
      <c r="C6326" s="315" t="s">
        <v>2098</v>
      </c>
      <c r="D6326" s="316">
        <v>10</v>
      </c>
      <c r="E6326" s="317">
        <v>8599.4700000000012</v>
      </c>
      <c r="F6326" s="317">
        <v>3845.8599999999997</v>
      </c>
      <c r="G6326" s="318">
        <v>39570</v>
      </c>
      <c r="H6326" s="318">
        <v>40805</v>
      </c>
      <c r="I6326" s="318">
        <v>50040</v>
      </c>
      <c r="J6326" s="315"/>
      <c r="K6326" s="315">
        <v>9205</v>
      </c>
      <c r="L6326" s="315" t="s">
        <v>2698</v>
      </c>
      <c r="M6326" s="315" t="s">
        <v>770</v>
      </c>
      <c r="N6326" s="315" t="s">
        <v>750</v>
      </c>
      <c r="O6326" s="315"/>
      <c r="P6326" s="315"/>
      <c r="Q6326" s="315"/>
    </row>
    <row r="6327" spans="1:17">
      <c r="A6327" s="315" t="s">
        <v>755</v>
      </c>
      <c r="B6327" s="315" t="s">
        <v>2095</v>
      </c>
      <c r="C6327" s="315" t="s">
        <v>2096</v>
      </c>
      <c r="D6327" s="316">
        <v>10</v>
      </c>
      <c r="E6327" s="317">
        <v>8247</v>
      </c>
      <c r="F6327" s="317">
        <v>7422.2999999999993</v>
      </c>
      <c r="G6327" s="318">
        <v>39569</v>
      </c>
      <c r="H6327" s="318">
        <v>40159</v>
      </c>
      <c r="I6327" s="318">
        <v>49309</v>
      </c>
      <c r="J6327" s="315"/>
      <c r="K6327" s="315">
        <v>1677</v>
      </c>
      <c r="L6327" s="315" t="s">
        <v>4115</v>
      </c>
      <c r="M6327" s="315" t="s">
        <v>761</v>
      </c>
      <c r="N6327" s="315" t="s">
        <v>755</v>
      </c>
      <c r="O6327" s="315"/>
      <c r="P6327" s="315"/>
      <c r="Q6327" s="315"/>
    </row>
    <row r="6328" spans="1:17">
      <c r="A6328" s="315" t="s">
        <v>755</v>
      </c>
      <c r="B6328" s="315" t="s">
        <v>2095</v>
      </c>
      <c r="C6328" s="315" t="s">
        <v>2096</v>
      </c>
      <c r="D6328" s="316">
        <v>10</v>
      </c>
      <c r="E6328" s="317">
        <v>7838</v>
      </c>
      <c r="F6328" s="317">
        <v>7054.2</v>
      </c>
      <c r="G6328" s="318">
        <v>39569</v>
      </c>
      <c r="H6328" s="318">
        <v>39904</v>
      </c>
      <c r="I6328" s="318">
        <v>49279</v>
      </c>
      <c r="J6328" s="315"/>
      <c r="K6328" s="315">
        <v>2300</v>
      </c>
      <c r="L6328" s="315" t="s">
        <v>1516</v>
      </c>
      <c r="M6328" s="315" t="s">
        <v>758</v>
      </c>
      <c r="N6328" s="315" t="s">
        <v>755</v>
      </c>
      <c r="O6328" s="315"/>
      <c r="P6328" s="315"/>
      <c r="Q6328" s="315"/>
    </row>
    <row r="6329" spans="1:17">
      <c r="A6329" s="315" t="s">
        <v>755</v>
      </c>
      <c r="B6329" s="315" t="s">
        <v>2095</v>
      </c>
      <c r="C6329" s="315" t="s">
        <v>2098</v>
      </c>
      <c r="D6329" s="316">
        <v>10</v>
      </c>
      <c r="E6329" s="317">
        <v>10005</v>
      </c>
      <c r="F6329" s="317">
        <v>4832.42</v>
      </c>
      <c r="G6329" s="318">
        <v>39570</v>
      </c>
      <c r="H6329" s="318">
        <v>40883</v>
      </c>
      <c r="I6329" s="318">
        <v>50040</v>
      </c>
      <c r="J6329" s="315"/>
      <c r="K6329" s="315">
        <v>6517</v>
      </c>
      <c r="L6329" s="315" t="s">
        <v>2301</v>
      </c>
      <c r="M6329" s="315" t="s">
        <v>811</v>
      </c>
      <c r="N6329" s="315" t="s">
        <v>755</v>
      </c>
      <c r="O6329" s="315"/>
      <c r="P6329" s="315"/>
      <c r="Q6329" s="315"/>
    </row>
    <row r="6330" spans="1:17">
      <c r="A6330" s="315" t="s">
        <v>755</v>
      </c>
      <c r="B6330" s="315" t="s">
        <v>2095</v>
      </c>
      <c r="C6330" s="315" t="s">
        <v>2096</v>
      </c>
      <c r="D6330" s="316">
        <v>10</v>
      </c>
      <c r="E6330" s="317">
        <v>9339.69</v>
      </c>
      <c r="F6330" s="317">
        <v>8405.73</v>
      </c>
      <c r="G6330" s="318">
        <v>39569</v>
      </c>
      <c r="H6330" s="318">
        <v>39890</v>
      </c>
      <c r="I6330" s="318">
        <v>49279</v>
      </c>
      <c r="J6330" s="315"/>
      <c r="K6330" s="315">
        <v>1521</v>
      </c>
      <c r="L6330" s="315" t="s">
        <v>4116</v>
      </c>
      <c r="M6330" s="315" t="s">
        <v>766</v>
      </c>
      <c r="N6330" s="315" t="s">
        <v>755</v>
      </c>
      <c r="O6330" s="315"/>
      <c r="P6330" s="315"/>
      <c r="Q6330" s="315"/>
    </row>
    <row r="6331" spans="1:17">
      <c r="A6331" s="315" t="s">
        <v>755</v>
      </c>
      <c r="B6331" s="315" t="s">
        <v>2095</v>
      </c>
      <c r="C6331" s="315" t="s">
        <v>2096</v>
      </c>
      <c r="D6331" s="316">
        <v>10</v>
      </c>
      <c r="E6331" s="317">
        <v>10978.470000000001</v>
      </c>
      <c r="F6331" s="317">
        <v>5357.49</v>
      </c>
      <c r="G6331" s="318">
        <v>39583</v>
      </c>
      <c r="H6331" s="318">
        <v>41249</v>
      </c>
      <c r="I6331" s="318">
        <v>50405</v>
      </c>
      <c r="J6331" s="315"/>
      <c r="K6331" s="315">
        <v>1820</v>
      </c>
      <c r="L6331" s="315" t="s">
        <v>2373</v>
      </c>
      <c r="M6331" s="315" t="s">
        <v>766</v>
      </c>
      <c r="N6331" s="315" t="s">
        <v>755</v>
      </c>
      <c r="O6331" s="315"/>
      <c r="P6331" s="315"/>
      <c r="Q6331" s="315"/>
    </row>
    <row r="6332" spans="1:17">
      <c r="A6332" s="315" t="s">
        <v>755</v>
      </c>
      <c r="B6332" s="315" t="s">
        <v>2095</v>
      </c>
      <c r="C6332" s="315" t="s">
        <v>2098</v>
      </c>
      <c r="D6332" s="316">
        <v>10</v>
      </c>
      <c r="E6332" s="317">
        <v>9982</v>
      </c>
      <c r="F6332" s="317">
        <v>5190.6400000000003</v>
      </c>
      <c r="G6332" s="318">
        <v>39602</v>
      </c>
      <c r="H6332" s="318">
        <v>40053</v>
      </c>
      <c r="I6332" s="318">
        <v>49309</v>
      </c>
      <c r="J6332" s="315"/>
      <c r="K6332" s="315">
        <v>3533</v>
      </c>
      <c r="L6332" s="315" t="s">
        <v>3143</v>
      </c>
      <c r="M6332" s="315" t="s">
        <v>764</v>
      </c>
      <c r="N6332" s="315" t="s">
        <v>755</v>
      </c>
      <c r="O6332" s="315"/>
      <c r="P6332" s="315"/>
      <c r="Q6332" s="315"/>
    </row>
    <row r="6333" spans="1:17">
      <c r="A6333" s="315" t="s">
        <v>755</v>
      </c>
      <c r="B6333" s="315" t="s">
        <v>2095</v>
      </c>
      <c r="C6333" s="315" t="s">
        <v>2098</v>
      </c>
      <c r="D6333" s="316">
        <v>10</v>
      </c>
      <c r="E6333" s="317">
        <v>9617</v>
      </c>
      <c r="F6333" s="317">
        <v>7212.75</v>
      </c>
      <c r="G6333" s="318">
        <v>39570</v>
      </c>
      <c r="H6333" s="318">
        <v>39545</v>
      </c>
      <c r="I6333" s="318">
        <v>48914</v>
      </c>
      <c r="J6333" s="315"/>
      <c r="K6333" s="315">
        <v>1802</v>
      </c>
      <c r="L6333" s="315" t="s">
        <v>2706</v>
      </c>
      <c r="M6333" s="315" t="s">
        <v>766</v>
      </c>
      <c r="N6333" s="315" t="s">
        <v>755</v>
      </c>
      <c r="O6333" s="315"/>
      <c r="P6333" s="315"/>
      <c r="Q6333" s="315"/>
    </row>
    <row r="6334" spans="1:17">
      <c r="A6334" s="315" t="s">
        <v>755</v>
      </c>
      <c r="B6334" s="315" t="s">
        <v>2095</v>
      </c>
      <c r="C6334" s="315" t="s">
        <v>2096</v>
      </c>
      <c r="D6334" s="316">
        <v>10</v>
      </c>
      <c r="E6334" s="317">
        <v>9370.6999999999989</v>
      </c>
      <c r="F6334" s="317">
        <v>8433.630000000001</v>
      </c>
      <c r="G6334" s="318">
        <v>39696</v>
      </c>
      <c r="H6334" s="318">
        <v>40014</v>
      </c>
      <c r="I6334" s="318">
        <v>49309</v>
      </c>
      <c r="J6334" s="315"/>
      <c r="K6334" s="315">
        <v>1450</v>
      </c>
      <c r="L6334" s="315" t="s">
        <v>773</v>
      </c>
      <c r="M6334" s="315" t="s">
        <v>766</v>
      </c>
      <c r="N6334" s="315" t="s">
        <v>755</v>
      </c>
      <c r="O6334" s="315"/>
      <c r="P6334" s="315"/>
      <c r="Q6334" s="315"/>
    </row>
    <row r="6335" spans="1:17">
      <c r="A6335" s="315" t="s">
        <v>755</v>
      </c>
      <c r="B6335" s="315" t="s">
        <v>2095</v>
      </c>
      <c r="C6335" s="315" t="s">
        <v>2098</v>
      </c>
      <c r="D6335" s="316">
        <v>10</v>
      </c>
      <c r="E6335" s="317">
        <v>10715</v>
      </c>
      <c r="F6335" s="317">
        <v>4275.29</v>
      </c>
      <c r="G6335" s="318">
        <v>39804</v>
      </c>
      <c r="H6335" s="318">
        <v>41054</v>
      </c>
      <c r="I6335" s="318">
        <v>50405</v>
      </c>
      <c r="J6335" s="315"/>
      <c r="K6335" s="315">
        <v>6464</v>
      </c>
      <c r="L6335" s="315" t="s">
        <v>3876</v>
      </c>
      <c r="M6335" s="315" t="s">
        <v>1365</v>
      </c>
      <c r="N6335" s="315" t="s">
        <v>755</v>
      </c>
      <c r="O6335" s="315"/>
      <c r="P6335" s="315"/>
      <c r="Q6335" s="315"/>
    </row>
    <row r="6336" spans="1:17">
      <c r="A6336" s="315" t="s">
        <v>750</v>
      </c>
      <c r="B6336" s="315" t="s">
        <v>2095</v>
      </c>
      <c r="C6336" s="315" t="s">
        <v>2098</v>
      </c>
      <c r="D6336" s="316">
        <v>10</v>
      </c>
      <c r="E6336" s="317">
        <v>3210</v>
      </c>
      <c r="F6336" s="317">
        <v>850.06</v>
      </c>
      <c r="G6336" s="318">
        <v>39834</v>
      </c>
      <c r="H6336" s="318">
        <v>42426</v>
      </c>
      <c r="I6336" s="318">
        <v>51866</v>
      </c>
      <c r="J6336" s="315"/>
      <c r="K6336" s="315">
        <v>2105</v>
      </c>
      <c r="L6336" s="315" t="s">
        <v>4117</v>
      </c>
      <c r="M6336" s="315" t="s">
        <v>758</v>
      </c>
      <c r="N6336" s="315" t="s">
        <v>750</v>
      </c>
      <c r="O6336" s="315"/>
      <c r="P6336" s="315"/>
      <c r="Q6336" s="315"/>
    </row>
    <row r="6337" spans="1:17">
      <c r="A6337" s="315" t="s">
        <v>755</v>
      </c>
      <c r="B6337" s="315" t="s">
        <v>2095</v>
      </c>
      <c r="C6337" s="315" t="s">
        <v>2098</v>
      </c>
      <c r="D6337" s="316">
        <v>10</v>
      </c>
      <c r="E6337" s="317">
        <v>8740</v>
      </c>
      <c r="F6337" s="317">
        <v>3487.27</v>
      </c>
      <c r="G6337" s="318">
        <v>39849</v>
      </c>
      <c r="H6337" s="318">
        <v>41242</v>
      </c>
      <c r="I6337" s="318">
        <v>50405</v>
      </c>
      <c r="J6337" s="315"/>
      <c r="K6337" s="315">
        <v>3210</v>
      </c>
      <c r="L6337" s="315" t="s">
        <v>828</v>
      </c>
      <c r="M6337" s="315" t="s">
        <v>761</v>
      </c>
      <c r="N6337" s="315" t="s">
        <v>755</v>
      </c>
      <c r="O6337" s="315"/>
      <c r="P6337" s="315"/>
      <c r="Q6337" s="315"/>
    </row>
    <row r="6338" spans="1:17">
      <c r="A6338" s="315" t="s">
        <v>755</v>
      </c>
      <c r="B6338" s="315" t="s">
        <v>2095</v>
      </c>
      <c r="C6338" s="315" t="s">
        <v>2098</v>
      </c>
      <c r="D6338" s="316">
        <v>10</v>
      </c>
      <c r="E6338" s="317">
        <v>9087</v>
      </c>
      <c r="F6338" s="317">
        <v>4389.03</v>
      </c>
      <c r="G6338" s="318">
        <v>39976</v>
      </c>
      <c r="H6338" s="318">
        <v>40801</v>
      </c>
      <c r="I6338" s="318">
        <v>50040</v>
      </c>
      <c r="J6338" s="315"/>
      <c r="K6338" s="315">
        <v>6060</v>
      </c>
      <c r="L6338" s="315" t="s">
        <v>4118</v>
      </c>
      <c r="M6338" s="315" t="s">
        <v>1017</v>
      </c>
      <c r="N6338" s="315" t="s">
        <v>755</v>
      </c>
      <c r="O6338" s="315"/>
      <c r="P6338" s="315"/>
      <c r="Q6338" s="315"/>
    </row>
    <row r="6339" spans="1:17">
      <c r="A6339" s="315" t="s">
        <v>750</v>
      </c>
      <c r="B6339" s="315" t="s">
        <v>2095</v>
      </c>
      <c r="C6339" s="315" t="s">
        <v>2096</v>
      </c>
      <c r="D6339" s="316">
        <v>10</v>
      </c>
      <c r="E6339" s="317">
        <v>6114.46</v>
      </c>
      <c r="F6339" s="317">
        <v>5503.0099999999993</v>
      </c>
      <c r="G6339" s="318">
        <v>40163</v>
      </c>
      <c r="H6339" s="318">
        <v>40168</v>
      </c>
      <c r="I6339" s="318">
        <v>49309</v>
      </c>
      <c r="J6339" s="315"/>
      <c r="K6339" s="315">
        <v>1800</v>
      </c>
      <c r="L6339" s="315" t="s">
        <v>3101</v>
      </c>
      <c r="M6339" s="315" t="s">
        <v>766</v>
      </c>
      <c r="N6339" s="315" t="s">
        <v>750</v>
      </c>
      <c r="O6339" s="315"/>
      <c r="P6339" s="315"/>
      <c r="Q6339" s="315"/>
    </row>
    <row r="6340" spans="1:17">
      <c r="A6340" s="315" t="s">
        <v>750</v>
      </c>
      <c r="B6340" s="315" t="s">
        <v>2095</v>
      </c>
      <c r="C6340" s="315" t="s">
        <v>2096</v>
      </c>
      <c r="D6340" s="316">
        <v>10</v>
      </c>
      <c r="E6340" s="317">
        <v>9484.6200000000008</v>
      </c>
      <c r="F6340" s="317">
        <v>8536.16</v>
      </c>
      <c r="G6340" s="318">
        <v>40163</v>
      </c>
      <c r="H6340" s="318">
        <v>40168</v>
      </c>
      <c r="I6340" s="318">
        <v>49309</v>
      </c>
      <c r="J6340" s="315"/>
      <c r="K6340" s="315">
        <v>1800</v>
      </c>
      <c r="L6340" s="315" t="s">
        <v>3101</v>
      </c>
      <c r="M6340" s="315" t="s">
        <v>766</v>
      </c>
      <c r="N6340" s="315" t="s">
        <v>750</v>
      </c>
      <c r="O6340" s="315"/>
      <c r="P6340" s="315"/>
      <c r="Q6340" s="315"/>
    </row>
    <row r="6341" spans="1:17">
      <c r="A6341" s="315" t="s">
        <v>750</v>
      </c>
      <c r="B6341" s="315" t="s">
        <v>2095</v>
      </c>
      <c r="C6341" s="315" t="s">
        <v>2098</v>
      </c>
      <c r="D6341" s="316">
        <v>10</v>
      </c>
      <c r="E6341" s="317">
        <v>10347.75</v>
      </c>
      <c r="F6341" s="317">
        <v>3425.11</v>
      </c>
      <c r="G6341" s="318">
        <v>40155</v>
      </c>
      <c r="H6341" s="318">
        <v>41506</v>
      </c>
      <c r="I6341" s="318">
        <v>50770</v>
      </c>
      <c r="J6341" s="315"/>
      <c r="K6341" s="315">
        <v>9056</v>
      </c>
      <c r="L6341" s="315" t="s">
        <v>2345</v>
      </c>
      <c r="M6341" s="315" t="s">
        <v>781</v>
      </c>
      <c r="N6341" s="315" t="s">
        <v>750</v>
      </c>
      <c r="O6341" s="315"/>
      <c r="P6341" s="315"/>
      <c r="Q6341" s="315"/>
    </row>
    <row r="6342" spans="1:17">
      <c r="A6342" s="315" t="s">
        <v>755</v>
      </c>
      <c r="B6342" s="315" t="s">
        <v>2095</v>
      </c>
      <c r="C6342" s="315" t="s">
        <v>2098</v>
      </c>
      <c r="D6342" s="316">
        <v>10</v>
      </c>
      <c r="E6342" s="317">
        <v>9871.99</v>
      </c>
      <c r="F6342" s="317">
        <v>3938.93</v>
      </c>
      <c r="G6342" s="318">
        <v>40154</v>
      </c>
      <c r="H6342" s="318">
        <v>41145</v>
      </c>
      <c r="I6342" s="318">
        <v>50405</v>
      </c>
      <c r="J6342" s="315"/>
      <c r="K6342" s="315">
        <v>8442</v>
      </c>
      <c r="L6342" s="315" t="s">
        <v>4119</v>
      </c>
      <c r="M6342" s="315" t="s">
        <v>784</v>
      </c>
      <c r="N6342" s="315" t="s">
        <v>755</v>
      </c>
      <c r="O6342" s="315"/>
      <c r="P6342" s="315"/>
      <c r="Q6342" s="315"/>
    </row>
    <row r="6343" spans="1:17">
      <c r="A6343" s="315" t="s">
        <v>755</v>
      </c>
      <c r="B6343" s="315" t="s">
        <v>2095</v>
      </c>
      <c r="C6343" s="315" t="s">
        <v>2098</v>
      </c>
      <c r="D6343" s="316">
        <v>10</v>
      </c>
      <c r="E6343" s="317">
        <v>9686</v>
      </c>
      <c r="F6343" s="317">
        <v>2963.9199999999996</v>
      </c>
      <c r="G6343" s="318">
        <v>40175</v>
      </c>
      <c r="H6343" s="318">
        <v>41991</v>
      </c>
      <c r="I6343" s="318">
        <v>51135</v>
      </c>
      <c r="J6343" s="315"/>
      <c r="K6343" s="315">
        <v>1653</v>
      </c>
      <c r="L6343" s="315" t="s">
        <v>4120</v>
      </c>
      <c r="M6343" s="315" t="s">
        <v>761</v>
      </c>
      <c r="N6343" s="315" t="s">
        <v>755</v>
      </c>
      <c r="O6343" s="315"/>
      <c r="P6343" s="315"/>
      <c r="Q6343" s="315"/>
    </row>
    <row r="6344" spans="1:17">
      <c r="A6344" s="315" t="s">
        <v>755</v>
      </c>
      <c r="B6344" s="315" t="s">
        <v>2095</v>
      </c>
      <c r="C6344" s="315" t="s">
        <v>2098</v>
      </c>
      <c r="D6344" s="316">
        <v>10</v>
      </c>
      <c r="E6344" s="317">
        <v>8678</v>
      </c>
      <c r="F6344" s="317">
        <v>6508.5</v>
      </c>
      <c r="G6344" s="318">
        <v>40169</v>
      </c>
      <c r="H6344" s="318">
        <v>40130</v>
      </c>
      <c r="I6344" s="318">
        <v>49309</v>
      </c>
      <c r="J6344" s="315"/>
      <c r="K6344" s="315">
        <v>6064</v>
      </c>
      <c r="L6344" s="315" t="s">
        <v>2840</v>
      </c>
      <c r="M6344" s="315" t="s">
        <v>1017</v>
      </c>
      <c r="N6344" s="315" t="s">
        <v>755</v>
      </c>
      <c r="O6344" s="315"/>
      <c r="P6344" s="315"/>
      <c r="Q6344" s="315"/>
    </row>
    <row r="6345" spans="1:17">
      <c r="A6345" s="315" t="s">
        <v>755</v>
      </c>
      <c r="B6345" s="315" t="s">
        <v>2095</v>
      </c>
      <c r="C6345" s="315" t="s">
        <v>2098</v>
      </c>
      <c r="D6345" s="316">
        <v>10</v>
      </c>
      <c r="E6345" s="317">
        <v>8626</v>
      </c>
      <c r="F6345" s="317">
        <v>4278.5</v>
      </c>
      <c r="G6345" s="318">
        <v>40224</v>
      </c>
      <c r="H6345" s="318">
        <v>40330</v>
      </c>
      <c r="I6345" s="318">
        <v>49674</v>
      </c>
      <c r="J6345" s="315"/>
      <c r="K6345" s="315">
        <v>8330</v>
      </c>
      <c r="L6345" s="315" t="s">
        <v>2550</v>
      </c>
      <c r="M6345" s="315" t="s">
        <v>784</v>
      </c>
      <c r="N6345" s="315" t="s">
        <v>755</v>
      </c>
      <c r="O6345" s="315"/>
      <c r="P6345" s="315"/>
      <c r="Q6345" s="315"/>
    </row>
    <row r="6346" spans="1:17">
      <c r="A6346" s="315" t="s">
        <v>755</v>
      </c>
      <c r="B6346" s="315" t="s">
        <v>2095</v>
      </c>
      <c r="C6346" s="315" t="s">
        <v>2098</v>
      </c>
      <c r="D6346" s="316">
        <v>10</v>
      </c>
      <c r="E6346" s="317">
        <v>10219</v>
      </c>
      <c r="F6346" s="317">
        <v>6284.6900000000005</v>
      </c>
      <c r="G6346" s="318">
        <v>40238</v>
      </c>
      <c r="H6346" s="318">
        <v>40540</v>
      </c>
      <c r="I6346" s="318">
        <v>49674</v>
      </c>
      <c r="J6346" s="315"/>
      <c r="K6346" s="315">
        <v>3775</v>
      </c>
      <c r="L6346" s="315" t="s">
        <v>2321</v>
      </c>
      <c r="M6346" s="315" t="s">
        <v>764</v>
      </c>
      <c r="N6346" s="315" t="s">
        <v>755</v>
      </c>
      <c r="O6346" s="315"/>
      <c r="P6346" s="315"/>
      <c r="Q6346" s="315"/>
    </row>
    <row r="6347" spans="1:17">
      <c r="A6347" s="315" t="s">
        <v>755</v>
      </c>
      <c r="B6347" s="315" t="s">
        <v>2095</v>
      </c>
      <c r="C6347" s="315" t="s">
        <v>2098</v>
      </c>
      <c r="D6347" s="316">
        <v>10</v>
      </c>
      <c r="E6347" s="317">
        <v>9441</v>
      </c>
      <c r="F6347" s="317">
        <v>4012.4399999999996</v>
      </c>
      <c r="G6347" s="318">
        <v>40276</v>
      </c>
      <c r="H6347" s="318">
        <v>40308</v>
      </c>
      <c r="I6347" s="318">
        <v>49674</v>
      </c>
      <c r="J6347" s="315"/>
      <c r="K6347" s="315">
        <v>5703</v>
      </c>
      <c r="L6347" s="315" t="s">
        <v>2485</v>
      </c>
      <c r="M6347" s="315" t="s">
        <v>776</v>
      </c>
      <c r="N6347" s="315" t="s">
        <v>755</v>
      </c>
      <c r="O6347" s="315"/>
      <c r="P6347" s="315"/>
      <c r="Q6347" s="315"/>
    </row>
    <row r="6348" spans="1:17">
      <c r="A6348" s="315" t="s">
        <v>755</v>
      </c>
      <c r="B6348" s="315" t="s">
        <v>2095</v>
      </c>
      <c r="C6348" s="315" t="s">
        <v>2098</v>
      </c>
      <c r="D6348" s="316">
        <v>10</v>
      </c>
      <c r="E6348" s="317">
        <v>7664</v>
      </c>
      <c r="F6348" s="317">
        <v>3057.95</v>
      </c>
      <c r="G6348" s="318">
        <v>40284</v>
      </c>
      <c r="H6348" s="318">
        <v>41158</v>
      </c>
      <c r="I6348" s="318">
        <v>50405</v>
      </c>
      <c r="J6348" s="315"/>
      <c r="K6348" s="315">
        <v>9122</v>
      </c>
      <c r="L6348" s="315" t="s">
        <v>4121</v>
      </c>
      <c r="M6348" s="315" t="s">
        <v>770</v>
      </c>
      <c r="N6348" s="315" t="s">
        <v>755</v>
      </c>
      <c r="O6348" s="315"/>
      <c r="P6348" s="315"/>
      <c r="Q6348" s="315"/>
    </row>
    <row r="6349" spans="1:17">
      <c r="A6349" s="315" t="s">
        <v>755</v>
      </c>
      <c r="B6349" s="315" t="s">
        <v>2095</v>
      </c>
      <c r="C6349" s="315" t="s">
        <v>2098</v>
      </c>
      <c r="D6349" s="316">
        <v>10</v>
      </c>
      <c r="E6349" s="317">
        <v>9781</v>
      </c>
      <c r="F6349" s="317">
        <v>3902.6299999999997</v>
      </c>
      <c r="G6349" s="318">
        <v>40317</v>
      </c>
      <c r="H6349" s="318">
        <v>41169</v>
      </c>
      <c r="I6349" s="318">
        <v>50405</v>
      </c>
      <c r="J6349" s="315"/>
      <c r="K6349" s="315">
        <v>3628</v>
      </c>
      <c r="L6349" s="315" t="s">
        <v>4122</v>
      </c>
      <c r="M6349" s="315" t="s">
        <v>764</v>
      </c>
      <c r="N6349" s="315" t="s">
        <v>755</v>
      </c>
      <c r="O6349" s="315"/>
      <c r="P6349" s="315"/>
      <c r="Q6349" s="315"/>
    </row>
    <row r="6350" spans="1:17">
      <c r="A6350" s="315" t="s">
        <v>755</v>
      </c>
      <c r="B6350" s="315" t="s">
        <v>2095</v>
      </c>
      <c r="C6350" s="315" t="s">
        <v>2098</v>
      </c>
      <c r="D6350" s="316">
        <v>10</v>
      </c>
      <c r="E6350" s="317">
        <v>9403</v>
      </c>
      <c r="F6350" s="317">
        <v>5782.85</v>
      </c>
      <c r="G6350" s="318">
        <v>40392</v>
      </c>
      <c r="H6350" s="318">
        <v>40445</v>
      </c>
      <c r="I6350" s="318">
        <v>49674</v>
      </c>
      <c r="J6350" s="315"/>
      <c r="K6350" s="315">
        <v>4500</v>
      </c>
      <c r="L6350" s="315" t="s">
        <v>320</v>
      </c>
      <c r="M6350" s="315" t="s">
        <v>1296</v>
      </c>
      <c r="N6350" s="315" t="s">
        <v>755</v>
      </c>
      <c r="O6350" s="315"/>
      <c r="P6350" s="315"/>
      <c r="Q6350" s="315"/>
    </row>
    <row r="6351" spans="1:17">
      <c r="A6351" s="315" t="s">
        <v>755</v>
      </c>
      <c r="B6351" s="315" t="s">
        <v>2095</v>
      </c>
      <c r="C6351" s="315" t="s">
        <v>2098</v>
      </c>
      <c r="D6351" s="316">
        <v>10</v>
      </c>
      <c r="E6351" s="317">
        <v>10232</v>
      </c>
      <c r="F6351" s="317">
        <v>4942.0599999999995</v>
      </c>
      <c r="G6351" s="318">
        <v>40504</v>
      </c>
      <c r="H6351" s="318">
        <v>40662</v>
      </c>
      <c r="I6351" s="318">
        <v>50040</v>
      </c>
      <c r="J6351" s="315"/>
      <c r="K6351" s="315">
        <v>9030</v>
      </c>
      <c r="L6351" s="315" t="s">
        <v>3449</v>
      </c>
      <c r="M6351" s="315" t="s">
        <v>770</v>
      </c>
      <c r="N6351" s="315" t="s">
        <v>755</v>
      </c>
      <c r="O6351" s="315"/>
      <c r="P6351" s="315"/>
      <c r="Q6351" s="315"/>
    </row>
    <row r="6352" spans="1:17">
      <c r="A6352" s="315" t="s">
        <v>755</v>
      </c>
      <c r="B6352" s="315" t="s">
        <v>2095</v>
      </c>
      <c r="C6352" s="315" t="s">
        <v>2098</v>
      </c>
      <c r="D6352" s="316">
        <v>10</v>
      </c>
      <c r="E6352" s="317">
        <v>9317.0799999999981</v>
      </c>
      <c r="F6352" s="317">
        <v>3363.4500000000003</v>
      </c>
      <c r="G6352" s="318">
        <v>40532</v>
      </c>
      <c r="H6352" s="318">
        <v>41247</v>
      </c>
      <c r="I6352" s="318">
        <v>50405</v>
      </c>
      <c r="J6352" s="315"/>
      <c r="K6352" s="315">
        <v>4118</v>
      </c>
      <c r="L6352" s="315" t="s">
        <v>2395</v>
      </c>
      <c r="M6352" s="315" t="s">
        <v>1296</v>
      </c>
      <c r="N6352" s="315" t="s">
        <v>755</v>
      </c>
      <c r="O6352" s="315"/>
      <c r="P6352" s="315"/>
      <c r="Q6352" s="315"/>
    </row>
    <row r="6353" spans="1:17">
      <c r="A6353" s="315" t="s">
        <v>755</v>
      </c>
      <c r="B6353" s="315" t="s">
        <v>2095</v>
      </c>
      <c r="C6353" s="315" t="s">
        <v>2096</v>
      </c>
      <c r="D6353" s="316">
        <v>10</v>
      </c>
      <c r="E6353" s="317">
        <v>12417.56</v>
      </c>
      <c r="F6353" s="317">
        <v>6059.7700000000013</v>
      </c>
      <c r="G6353" s="318">
        <v>40543</v>
      </c>
      <c r="H6353" s="318">
        <v>41054</v>
      </c>
      <c r="I6353" s="318">
        <v>50405</v>
      </c>
      <c r="J6353" s="315"/>
      <c r="K6353" s="315">
        <v>1814</v>
      </c>
      <c r="L6353" s="315" t="s">
        <v>2350</v>
      </c>
      <c r="M6353" s="315" t="s">
        <v>766</v>
      </c>
      <c r="N6353" s="315" t="s">
        <v>755</v>
      </c>
      <c r="O6353" s="315"/>
      <c r="P6353" s="315"/>
      <c r="Q6353" s="315"/>
    </row>
    <row r="6354" spans="1:17">
      <c r="A6354" s="315" t="s">
        <v>755</v>
      </c>
      <c r="B6354" s="315" t="s">
        <v>2095</v>
      </c>
      <c r="C6354" s="315" t="s">
        <v>2096</v>
      </c>
      <c r="D6354" s="316">
        <v>10</v>
      </c>
      <c r="E6354" s="317">
        <v>11612</v>
      </c>
      <c r="F6354" s="317">
        <v>3530.0499999999997</v>
      </c>
      <c r="G6354" s="318">
        <v>40569</v>
      </c>
      <c r="H6354" s="318">
        <v>42093</v>
      </c>
      <c r="I6354" s="318">
        <v>49674</v>
      </c>
      <c r="J6354" s="315"/>
      <c r="K6354" s="315">
        <v>3313</v>
      </c>
      <c r="L6354" s="315" t="s">
        <v>4123</v>
      </c>
      <c r="M6354" s="315" t="s">
        <v>764</v>
      </c>
      <c r="N6354" s="315" t="s">
        <v>755</v>
      </c>
      <c r="O6354" s="315"/>
      <c r="P6354" s="315"/>
      <c r="Q6354" s="315"/>
    </row>
    <row r="6355" spans="1:17">
      <c r="A6355" s="315" t="s">
        <v>755</v>
      </c>
      <c r="B6355" s="315" t="s">
        <v>2095</v>
      </c>
      <c r="C6355" s="315" t="s">
        <v>2098</v>
      </c>
      <c r="D6355" s="316">
        <v>10</v>
      </c>
      <c r="E6355" s="317">
        <v>8718</v>
      </c>
      <c r="F6355" s="317">
        <v>4210.79</v>
      </c>
      <c r="G6355" s="318">
        <v>40582</v>
      </c>
      <c r="H6355" s="318">
        <v>40689</v>
      </c>
      <c r="I6355" s="318">
        <v>50040</v>
      </c>
      <c r="J6355" s="315"/>
      <c r="K6355" s="315">
        <v>6253</v>
      </c>
      <c r="L6355" s="315" t="s">
        <v>3984</v>
      </c>
      <c r="M6355" s="315" t="s">
        <v>788</v>
      </c>
      <c r="N6355" s="315" t="s">
        <v>755</v>
      </c>
      <c r="O6355" s="315"/>
      <c r="P6355" s="315"/>
      <c r="Q6355" s="315"/>
    </row>
    <row r="6356" spans="1:17">
      <c r="A6356" s="315" t="s">
        <v>755</v>
      </c>
      <c r="B6356" s="315" t="s">
        <v>2095</v>
      </c>
      <c r="C6356" s="315" t="s">
        <v>2098</v>
      </c>
      <c r="D6356" s="316">
        <v>10</v>
      </c>
      <c r="E6356" s="317">
        <v>9443.14</v>
      </c>
      <c r="F6356" s="317">
        <v>4561.04</v>
      </c>
      <c r="G6356" s="318">
        <v>40604</v>
      </c>
      <c r="H6356" s="318">
        <v>40687</v>
      </c>
      <c r="I6356" s="318">
        <v>50040</v>
      </c>
      <c r="J6356" s="315"/>
      <c r="K6356" s="315">
        <v>9604</v>
      </c>
      <c r="L6356" s="315" t="s">
        <v>2318</v>
      </c>
      <c r="M6356" s="315" t="s">
        <v>770</v>
      </c>
      <c r="N6356" s="315" t="s">
        <v>755</v>
      </c>
      <c r="O6356" s="315"/>
      <c r="P6356" s="315"/>
      <c r="Q6356" s="315"/>
    </row>
    <row r="6357" spans="1:17">
      <c r="A6357" s="315" t="s">
        <v>755</v>
      </c>
      <c r="B6357" s="319" t="s">
        <v>2095</v>
      </c>
      <c r="C6357" s="319" t="s">
        <v>2098</v>
      </c>
      <c r="D6357" s="320">
        <v>10</v>
      </c>
      <c r="E6357" s="317">
        <v>7201.2800000000007</v>
      </c>
      <c r="F6357" s="317">
        <v>2873.3199999999997</v>
      </c>
      <c r="G6357" s="321">
        <v>40604</v>
      </c>
      <c r="H6357" s="321">
        <v>41114</v>
      </c>
      <c r="I6357" s="321">
        <v>50405</v>
      </c>
      <c r="J6357" s="319"/>
      <c r="K6357" s="322">
        <v>4562</v>
      </c>
      <c r="L6357" s="319" t="s">
        <v>2528</v>
      </c>
      <c r="M6357" s="319" t="s">
        <v>1296</v>
      </c>
      <c r="N6357" s="315" t="s">
        <v>755</v>
      </c>
      <c r="O6357" s="319"/>
      <c r="P6357" s="319"/>
      <c r="Q6357" s="319"/>
    </row>
    <row r="6358" spans="1:17">
      <c r="A6358" s="315" t="s">
        <v>755</v>
      </c>
      <c r="B6358" s="315" t="s">
        <v>2095</v>
      </c>
      <c r="C6358" s="315" t="s">
        <v>2098</v>
      </c>
      <c r="D6358" s="316">
        <v>10</v>
      </c>
      <c r="E6358" s="317">
        <v>11605</v>
      </c>
      <c r="F6358" s="317">
        <v>5605.21</v>
      </c>
      <c r="G6358" s="318">
        <v>40659</v>
      </c>
      <c r="H6358" s="318">
        <v>40709</v>
      </c>
      <c r="I6358" s="318">
        <v>50040</v>
      </c>
      <c r="J6358" s="315"/>
      <c r="K6358" s="315">
        <v>4573</v>
      </c>
      <c r="L6358" s="315" t="s">
        <v>2577</v>
      </c>
      <c r="M6358" s="315" t="s">
        <v>1296</v>
      </c>
      <c r="N6358" s="315" t="s">
        <v>755</v>
      </c>
      <c r="O6358" s="315"/>
      <c r="P6358" s="315"/>
      <c r="Q6358" s="315"/>
    </row>
    <row r="6359" spans="1:17">
      <c r="A6359" s="315" t="s">
        <v>755</v>
      </c>
      <c r="B6359" s="315" t="s">
        <v>2095</v>
      </c>
      <c r="C6359" s="315" t="s">
        <v>2096</v>
      </c>
      <c r="D6359" s="316">
        <v>10</v>
      </c>
      <c r="E6359" s="317">
        <v>9870.56</v>
      </c>
      <c r="F6359" s="317">
        <v>5843.369999999999</v>
      </c>
      <c r="G6359" s="318">
        <v>40658</v>
      </c>
      <c r="H6359" s="318">
        <v>40744</v>
      </c>
      <c r="I6359" s="318">
        <v>50040</v>
      </c>
      <c r="J6359" s="315"/>
      <c r="K6359" s="315">
        <v>3006</v>
      </c>
      <c r="L6359" s="315" t="s">
        <v>308</v>
      </c>
      <c r="M6359" s="315" t="s">
        <v>764</v>
      </c>
      <c r="N6359" s="315" t="s">
        <v>755</v>
      </c>
      <c r="O6359" s="315"/>
      <c r="P6359" s="315"/>
      <c r="Q6359" s="315"/>
    </row>
    <row r="6360" spans="1:17">
      <c r="A6360" s="315" t="s">
        <v>755</v>
      </c>
      <c r="B6360" s="315" t="s">
        <v>2095</v>
      </c>
      <c r="C6360" s="315" t="s">
        <v>2098</v>
      </c>
      <c r="D6360" s="316">
        <v>10</v>
      </c>
      <c r="E6360" s="317">
        <v>10728</v>
      </c>
      <c r="F6360" s="317">
        <v>5181.6299999999992</v>
      </c>
      <c r="G6360" s="318">
        <v>40676</v>
      </c>
      <c r="H6360" s="318">
        <v>40732</v>
      </c>
      <c r="I6360" s="318">
        <v>50040</v>
      </c>
      <c r="J6360" s="315"/>
      <c r="K6360" s="315">
        <v>8152</v>
      </c>
      <c r="L6360" s="315" t="s">
        <v>3146</v>
      </c>
      <c r="M6360" s="315" t="s">
        <v>784</v>
      </c>
      <c r="N6360" s="315" t="s">
        <v>755</v>
      </c>
      <c r="O6360" s="315"/>
      <c r="P6360" s="315"/>
      <c r="Q6360" s="315"/>
    </row>
    <row r="6361" spans="1:17">
      <c r="A6361" s="315" t="s">
        <v>755</v>
      </c>
      <c r="B6361" s="315" t="s">
        <v>2095</v>
      </c>
      <c r="C6361" s="315" t="s">
        <v>2098</v>
      </c>
      <c r="D6361" s="316">
        <v>10</v>
      </c>
      <c r="E6361" s="317">
        <v>7897</v>
      </c>
      <c r="F6361" s="317">
        <v>3814.2400000000002</v>
      </c>
      <c r="G6361" s="318">
        <v>40676</v>
      </c>
      <c r="H6361" s="318">
        <v>40747</v>
      </c>
      <c r="I6361" s="318">
        <v>50040</v>
      </c>
      <c r="J6361" s="315"/>
      <c r="K6361" s="315">
        <v>3775</v>
      </c>
      <c r="L6361" s="315" t="s">
        <v>2321</v>
      </c>
      <c r="M6361" s="315" t="s">
        <v>764</v>
      </c>
      <c r="N6361" s="315" t="s">
        <v>755</v>
      </c>
      <c r="O6361" s="315"/>
      <c r="P6361" s="315"/>
      <c r="Q6361" s="315"/>
    </row>
    <row r="6362" spans="1:17">
      <c r="A6362" s="315" t="s">
        <v>755</v>
      </c>
      <c r="B6362" s="315" t="s">
        <v>2095</v>
      </c>
      <c r="C6362" s="315" t="s">
        <v>2098</v>
      </c>
      <c r="D6362" s="316">
        <v>10</v>
      </c>
      <c r="E6362" s="317">
        <v>11768.529999999999</v>
      </c>
      <c r="F6362" s="317">
        <v>5684.1999999999989</v>
      </c>
      <c r="G6362" s="318">
        <v>40683</v>
      </c>
      <c r="H6362" s="318">
        <v>40750</v>
      </c>
      <c r="I6362" s="318">
        <v>50040</v>
      </c>
      <c r="J6362" s="315"/>
      <c r="K6362" s="315">
        <v>4105</v>
      </c>
      <c r="L6362" s="315" t="s">
        <v>3190</v>
      </c>
      <c r="M6362" s="315" t="s">
        <v>1484</v>
      </c>
      <c r="N6362" s="315" t="s">
        <v>755</v>
      </c>
      <c r="O6362" s="315"/>
      <c r="P6362" s="315"/>
      <c r="Q6362" s="315"/>
    </row>
    <row r="6363" spans="1:17">
      <c r="A6363" s="315" t="s">
        <v>755</v>
      </c>
      <c r="B6363" s="315" t="s">
        <v>2095</v>
      </c>
      <c r="C6363" s="315" t="s">
        <v>2096</v>
      </c>
      <c r="D6363" s="316">
        <v>10</v>
      </c>
      <c r="E6363" s="317">
        <v>8807</v>
      </c>
      <c r="F6363" s="317">
        <v>3469.96</v>
      </c>
      <c r="G6363" s="318">
        <v>40700</v>
      </c>
      <c r="H6363" s="318">
        <v>41626</v>
      </c>
      <c r="I6363" s="318">
        <v>50770</v>
      </c>
      <c r="J6363" s="315"/>
      <c r="K6363" s="315">
        <v>3900</v>
      </c>
      <c r="L6363" s="315" t="s">
        <v>4124</v>
      </c>
      <c r="M6363" s="315" t="s">
        <v>754</v>
      </c>
      <c r="N6363" s="315" t="s">
        <v>755</v>
      </c>
      <c r="O6363" s="315"/>
      <c r="P6363" s="315"/>
      <c r="Q6363" s="315"/>
    </row>
    <row r="6364" spans="1:17">
      <c r="A6364" s="315" t="s">
        <v>755</v>
      </c>
      <c r="B6364" s="315" t="s">
        <v>2095</v>
      </c>
      <c r="C6364" s="315" t="s">
        <v>2098</v>
      </c>
      <c r="D6364" s="316">
        <v>10</v>
      </c>
      <c r="E6364" s="317">
        <v>10426.81</v>
      </c>
      <c r="F6364" s="317">
        <v>5036.1499999999996</v>
      </c>
      <c r="G6364" s="318">
        <v>40702</v>
      </c>
      <c r="H6364" s="318">
        <v>40834</v>
      </c>
      <c r="I6364" s="318">
        <v>50040</v>
      </c>
      <c r="J6364" s="315"/>
      <c r="K6364" s="315">
        <v>4577</v>
      </c>
      <c r="L6364" s="315" t="s">
        <v>3184</v>
      </c>
      <c r="M6364" s="315" t="s">
        <v>1296</v>
      </c>
      <c r="N6364" s="315" t="s">
        <v>755</v>
      </c>
      <c r="O6364" s="315"/>
      <c r="P6364" s="315"/>
      <c r="Q6364" s="315"/>
    </row>
    <row r="6365" spans="1:17">
      <c r="A6365" s="315" t="s">
        <v>755</v>
      </c>
      <c r="B6365" s="315" t="s">
        <v>2095</v>
      </c>
      <c r="C6365" s="315" t="s">
        <v>2098</v>
      </c>
      <c r="D6365" s="316">
        <v>10</v>
      </c>
      <c r="E6365" s="317">
        <v>8793</v>
      </c>
      <c r="F6365" s="317">
        <v>4247.01</v>
      </c>
      <c r="G6365" s="318">
        <v>40703</v>
      </c>
      <c r="H6365" s="318">
        <v>40816</v>
      </c>
      <c r="I6365" s="318">
        <v>50040</v>
      </c>
      <c r="J6365" s="315"/>
      <c r="K6365" s="315">
        <v>6005</v>
      </c>
      <c r="L6365" s="315" t="s">
        <v>314</v>
      </c>
      <c r="M6365" s="315" t="s">
        <v>788</v>
      </c>
      <c r="N6365" s="315" t="s">
        <v>755</v>
      </c>
      <c r="O6365" s="315"/>
      <c r="P6365" s="315"/>
      <c r="Q6365" s="315"/>
    </row>
    <row r="6366" spans="1:17">
      <c r="A6366" s="315" t="s">
        <v>755</v>
      </c>
      <c r="B6366" s="315" t="s">
        <v>2095</v>
      </c>
      <c r="C6366" s="315" t="s">
        <v>2098</v>
      </c>
      <c r="D6366" s="316">
        <v>10</v>
      </c>
      <c r="E6366" s="317">
        <v>9786</v>
      </c>
      <c r="F6366" s="317">
        <v>4726.6500000000005</v>
      </c>
      <c r="G6366" s="318">
        <v>40710</v>
      </c>
      <c r="H6366" s="318">
        <v>40856</v>
      </c>
      <c r="I6366" s="318">
        <v>50040</v>
      </c>
      <c r="J6366" s="315"/>
      <c r="K6366" s="315">
        <v>4571</v>
      </c>
      <c r="L6366" s="315" t="s">
        <v>3726</v>
      </c>
      <c r="M6366" s="315" t="s">
        <v>1296</v>
      </c>
      <c r="N6366" s="315" t="s">
        <v>755</v>
      </c>
      <c r="O6366" s="315"/>
      <c r="P6366" s="315"/>
      <c r="Q6366" s="315"/>
    </row>
    <row r="6367" spans="1:17">
      <c r="A6367" s="315" t="s">
        <v>755</v>
      </c>
      <c r="B6367" s="315" t="s">
        <v>2095</v>
      </c>
      <c r="C6367" s="315" t="s">
        <v>2098</v>
      </c>
      <c r="D6367" s="316">
        <v>10</v>
      </c>
      <c r="E6367" s="317">
        <v>9410</v>
      </c>
      <c r="F6367" s="317">
        <v>4545.03</v>
      </c>
      <c r="G6367" s="318">
        <v>40724</v>
      </c>
      <c r="H6367" s="318">
        <v>40846</v>
      </c>
      <c r="I6367" s="318">
        <v>50040</v>
      </c>
      <c r="J6367" s="315"/>
      <c r="K6367" s="315">
        <v>3971</v>
      </c>
      <c r="L6367" s="315" t="s">
        <v>4125</v>
      </c>
      <c r="M6367" s="315" t="s">
        <v>754</v>
      </c>
      <c r="N6367" s="315" t="s">
        <v>755</v>
      </c>
      <c r="O6367" s="315"/>
      <c r="P6367" s="315"/>
      <c r="Q6367" s="315"/>
    </row>
    <row r="6368" spans="1:17">
      <c r="A6368" s="315" t="s">
        <v>755</v>
      </c>
      <c r="B6368" s="315" t="s">
        <v>2095</v>
      </c>
      <c r="C6368" s="315" t="s">
        <v>2098</v>
      </c>
      <c r="D6368" s="316">
        <v>10</v>
      </c>
      <c r="E6368" s="317">
        <v>8785.01</v>
      </c>
      <c r="F6368" s="317">
        <v>4243.1499999999996</v>
      </c>
      <c r="G6368" s="318">
        <v>40738</v>
      </c>
      <c r="H6368" s="318">
        <v>40889</v>
      </c>
      <c r="I6368" s="318">
        <v>50040</v>
      </c>
      <c r="J6368" s="315"/>
      <c r="K6368" s="315">
        <v>8180</v>
      </c>
      <c r="L6368" s="315" t="s">
        <v>2765</v>
      </c>
      <c r="M6368" s="315" t="s">
        <v>784</v>
      </c>
      <c r="N6368" s="315" t="s">
        <v>755</v>
      </c>
      <c r="O6368" s="315"/>
      <c r="P6368" s="315"/>
      <c r="Q6368" s="315"/>
    </row>
    <row r="6369" spans="1:17">
      <c r="A6369" s="315" t="s">
        <v>755</v>
      </c>
      <c r="B6369" s="315" t="s">
        <v>2095</v>
      </c>
      <c r="C6369" s="315" t="s">
        <v>2096</v>
      </c>
      <c r="D6369" s="316">
        <v>10</v>
      </c>
      <c r="E6369" s="317">
        <v>10437</v>
      </c>
      <c r="F6369" s="317">
        <v>6178.71</v>
      </c>
      <c r="G6369" s="318">
        <v>40771</v>
      </c>
      <c r="H6369" s="318">
        <v>40816</v>
      </c>
      <c r="I6369" s="318">
        <v>50040</v>
      </c>
      <c r="J6369" s="315"/>
      <c r="K6369" s="315">
        <v>1937</v>
      </c>
      <c r="L6369" s="315" t="s">
        <v>2339</v>
      </c>
      <c r="M6369" s="315" t="s">
        <v>754</v>
      </c>
      <c r="N6369" s="315" t="s">
        <v>755</v>
      </c>
      <c r="O6369" s="315"/>
      <c r="P6369" s="315"/>
      <c r="Q6369" s="315"/>
    </row>
    <row r="6370" spans="1:17">
      <c r="A6370" s="315" t="s">
        <v>755</v>
      </c>
      <c r="B6370" s="315" t="s">
        <v>2095</v>
      </c>
      <c r="C6370" s="315" t="s">
        <v>2098</v>
      </c>
      <c r="D6370" s="316">
        <v>10</v>
      </c>
      <c r="E6370" s="317">
        <v>1425</v>
      </c>
      <c r="F6370" s="317">
        <v>688.29</v>
      </c>
      <c r="G6370" s="318">
        <v>40786</v>
      </c>
      <c r="H6370" s="318">
        <v>40878</v>
      </c>
      <c r="I6370" s="318">
        <v>50040</v>
      </c>
      <c r="J6370" s="315"/>
      <c r="K6370" s="315">
        <v>8193</v>
      </c>
      <c r="L6370" s="315" t="s">
        <v>4126</v>
      </c>
      <c r="M6370" s="315" t="s">
        <v>784</v>
      </c>
      <c r="N6370" s="315" t="s">
        <v>755</v>
      </c>
      <c r="O6370" s="315"/>
      <c r="P6370" s="315"/>
      <c r="Q6370" s="315"/>
    </row>
    <row r="6371" spans="1:17">
      <c r="A6371" s="315" t="s">
        <v>755</v>
      </c>
      <c r="B6371" s="315" t="s">
        <v>2095</v>
      </c>
      <c r="C6371" s="315" t="s">
        <v>2098</v>
      </c>
      <c r="D6371" s="316">
        <v>10</v>
      </c>
      <c r="E6371" s="317">
        <v>10597</v>
      </c>
      <c r="F6371" s="317">
        <v>5118.3600000000006</v>
      </c>
      <c r="G6371" s="318">
        <v>40791</v>
      </c>
      <c r="H6371" s="318">
        <v>40778</v>
      </c>
      <c r="I6371" s="318">
        <v>50040</v>
      </c>
      <c r="J6371" s="315"/>
      <c r="K6371" s="315">
        <v>4652</v>
      </c>
      <c r="L6371" s="315" t="s">
        <v>3550</v>
      </c>
      <c r="M6371" s="315" t="s">
        <v>1296</v>
      </c>
      <c r="N6371" s="315" t="s">
        <v>755</v>
      </c>
      <c r="O6371" s="315"/>
      <c r="P6371" s="315"/>
      <c r="Q6371" s="315"/>
    </row>
    <row r="6372" spans="1:17">
      <c r="A6372" s="315" t="s">
        <v>755</v>
      </c>
      <c r="B6372" s="315" t="s">
        <v>2095</v>
      </c>
      <c r="C6372" s="315" t="s">
        <v>2098</v>
      </c>
      <c r="D6372" s="316">
        <v>10</v>
      </c>
      <c r="E6372" s="317">
        <v>3858</v>
      </c>
      <c r="F6372" s="317">
        <v>1863.4099999999999</v>
      </c>
      <c r="G6372" s="318">
        <v>40843</v>
      </c>
      <c r="H6372" s="318">
        <v>40891</v>
      </c>
      <c r="I6372" s="318">
        <v>50040</v>
      </c>
      <c r="J6372" s="315"/>
      <c r="K6372" s="315">
        <v>3504</v>
      </c>
      <c r="L6372" s="315" t="s">
        <v>3182</v>
      </c>
      <c r="M6372" s="315" t="s">
        <v>764</v>
      </c>
      <c r="N6372" s="315" t="s">
        <v>755</v>
      </c>
      <c r="O6372" s="315"/>
      <c r="P6372" s="315"/>
      <c r="Q6372" s="315"/>
    </row>
    <row r="6373" spans="1:17">
      <c r="A6373" s="315" t="s">
        <v>755</v>
      </c>
      <c r="B6373" s="315" t="s">
        <v>2095</v>
      </c>
      <c r="C6373" s="315" t="s">
        <v>2098</v>
      </c>
      <c r="D6373" s="316">
        <v>10</v>
      </c>
      <c r="E6373" s="317">
        <v>10171</v>
      </c>
      <c r="F6373" s="317">
        <v>4912.59</v>
      </c>
      <c r="G6373" s="318">
        <v>40795</v>
      </c>
      <c r="H6373" s="318">
        <v>40907</v>
      </c>
      <c r="I6373" s="318">
        <v>50040</v>
      </c>
      <c r="J6373" s="315"/>
      <c r="K6373" s="315">
        <v>4556</v>
      </c>
      <c r="L6373" s="315" t="s">
        <v>2242</v>
      </c>
      <c r="M6373" s="315" t="s">
        <v>1296</v>
      </c>
      <c r="N6373" s="315" t="s">
        <v>755</v>
      </c>
      <c r="O6373" s="315"/>
      <c r="P6373" s="315"/>
      <c r="Q6373" s="315"/>
    </row>
    <row r="6374" spans="1:17">
      <c r="A6374" s="315" t="s">
        <v>755</v>
      </c>
      <c r="B6374" s="315" t="s">
        <v>2095</v>
      </c>
      <c r="C6374" s="315" t="s">
        <v>2098</v>
      </c>
      <c r="D6374" s="316">
        <v>10</v>
      </c>
      <c r="E6374" s="317">
        <v>2995</v>
      </c>
      <c r="F6374" s="317">
        <v>1081.19</v>
      </c>
      <c r="G6374" s="318">
        <v>40841</v>
      </c>
      <c r="H6374" s="318">
        <v>41241</v>
      </c>
      <c r="I6374" s="318">
        <v>50405</v>
      </c>
      <c r="J6374" s="315"/>
      <c r="K6374" s="315">
        <v>9642</v>
      </c>
      <c r="L6374" s="315" t="s">
        <v>3375</v>
      </c>
      <c r="M6374" s="315" t="s">
        <v>770</v>
      </c>
      <c r="N6374" s="315" t="s">
        <v>755</v>
      </c>
      <c r="O6374" s="315"/>
      <c r="P6374" s="315"/>
      <c r="Q6374" s="315"/>
    </row>
    <row r="6375" spans="1:17">
      <c r="A6375" s="315" t="s">
        <v>755</v>
      </c>
      <c r="B6375" s="315" t="s">
        <v>2095</v>
      </c>
      <c r="C6375" s="315" t="s">
        <v>2098</v>
      </c>
      <c r="D6375" s="316">
        <v>10</v>
      </c>
      <c r="E6375" s="317">
        <v>3821</v>
      </c>
      <c r="F6375" s="317">
        <v>1524.58</v>
      </c>
      <c r="G6375" s="318">
        <v>40843</v>
      </c>
      <c r="H6375" s="318">
        <v>41024</v>
      </c>
      <c r="I6375" s="318">
        <v>50405</v>
      </c>
      <c r="J6375" s="315"/>
      <c r="K6375" s="315">
        <v>9642</v>
      </c>
      <c r="L6375" s="315" t="s">
        <v>3375</v>
      </c>
      <c r="M6375" s="315" t="s">
        <v>770</v>
      </c>
      <c r="N6375" s="315" t="s">
        <v>755</v>
      </c>
      <c r="O6375" s="315"/>
      <c r="P6375" s="315"/>
      <c r="Q6375" s="315"/>
    </row>
    <row r="6376" spans="1:17">
      <c r="A6376" s="315" t="s">
        <v>755</v>
      </c>
      <c r="B6376" s="315" t="s">
        <v>2095</v>
      </c>
      <c r="C6376" s="315" t="s">
        <v>2098</v>
      </c>
      <c r="D6376" s="316">
        <v>10</v>
      </c>
      <c r="E6376" s="317">
        <v>4707</v>
      </c>
      <c r="F6376" s="317">
        <v>2273.48</v>
      </c>
      <c r="G6376" s="318">
        <v>40854</v>
      </c>
      <c r="H6376" s="318">
        <v>40837</v>
      </c>
      <c r="I6376" s="318">
        <v>50040</v>
      </c>
      <c r="J6376" s="315"/>
      <c r="K6376" s="315">
        <v>9037</v>
      </c>
      <c r="L6376" s="315" t="s">
        <v>3727</v>
      </c>
      <c r="M6376" s="315" t="s">
        <v>781</v>
      </c>
      <c r="N6376" s="315" t="s">
        <v>755</v>
      </c>
      <c r="O6376" s="315"/>
      <c r="P6376" s="315"/>
      <c r="Q6376" s="315"/>
    </row>
    <row r="6377" spans="1:17">
      <c r="A6377" s="315" t="s">
        <v>755</v>
      </c>
      <c r="B6377" s="315" t="s">
        <v>2095</v>
      </c>
      <c r="C6377" s="315" t="s">
        <v>2098</v>
      </c>
      <c r="D6377" s="316">
        <v>10</v>
      </c>
      <c r="E6377" s="317">
        <v>1181</v>
      </c>
      <c r="F6377" s="317">
        <v>471.22</v>
      </c>
      <c r="G6377" s="318">
        <v>40855</v>
      </c>
      <c r="H6377" s="318">
        <v>41018</v>
      </c>
      <c r="I6377" s="318">
        <v>50405</v>
      </c>
      <c r="J6377" s="315"/>
      <c r="K6377" s="315">
        <v>6216</v>
      </c>
      <c r="L6377" s="315" t="s">
        <v>1566</v>
      </c>
      <c r="M6377" s="315" t="s">
        <v>788</v>
      </c>
      <c r="N6377" s="315" t="s">
        <v>755</v>
      </c>
      <c r="O6377" s="315"/>
      <c r="P6377" s="315"/>
      <c r="Q6377" s="315"/>
    </row>
    <row r="6378" spans="1:17">
      <c r="A6378" s="315" t="s">
        <v>755</v>
      </c>
      <c r="B6378" s="315" t="s">
        <v>2095</v>
      </c>
      <c r="C6378" s="315" t="s">
        <v>2098</v>
      </c>
      <c r="D6378" s="316">
        <v>10.039999999999999</v>
      </c>
      <c r="E6378" s="317">
        <v>7193</v>
      </c>
      <c r="F6378" s="317">
        <v>2467.1999999999998</v>
      </c>
      <c r="G6378" s="318">
        <v>40675</v>
      </c>
      <c r="H6378" s="318">
        <v>39692</v>
      </c>
      <c r="I6378" s="318">
        <v>48944</v>
      </c>
      <c r="J6378" s="315"/>
      <c r="K6378" s="315">
        <v>3600</v>
      </c>
      <c r="L6378" s="315" t="s">
        <v>2197</v>
      </c>
      <c r="M6378" s="315" t="s">
        <v>764</v>
      </c>
      <c r="N6378" s="315" t="s">
        <v>755</v>
      </c>
      <c r="O6378" s="315"/>
      <c r="P6378" s="315"/>
      <c r="Q6378" s="315"/>
    </row>
    <row r="6379" spans="1:17">
      <c r="A6379" s="315" t="s">
        <v>755</v>
      </c>
      <c r="B6379" s="315" t="s">
        <v>2095</v>
      </c>
      <c r="C6379" s="315" t="s">
        <v>2096</v>
      </c>
      <c r="D6379" s="316">
        <v>10.050000000000001</v>
      </c>
      <c r="E6379" s="317">
        <v>10512</v>
      </c>
      <c r="F6379" s="317">
        <v>4141.7299999999996</v>
      </c>
      <c r="G6379" s="318">
        <v>40456</v>
      </c>
      <c r="H6379" s="318">
        <v>41457</v>
      </c>
      <c r="I6379" s="318">
        <v>50770</v>
      </c>
      <c r="J6379" s="315"/>
      <c r="K6379" s="315">
        <v>5728</v>
      </c>
      <c r="L6379" s="315" t="s">
        <v>2998</v>
      </c>
      <c r="M6379" s="315" t="s">
        <v>776</v>
      </c>
      <c r="N6379" s="315" t="s">
        <v>755</v>
      </c>
      <c r="O6379" s="315"/>
      <c r="P6379" s="315"/>
      <c r="Q6379" s="315"/>
    </row>
    <row r="6380" spans="1:17">
      <c r="A6380" s="315" t="s">
        <v>755</v>
      </c>
      <c r="B6380" s="315" t="s">
        <v>2095</v>
      </c>
      <c r="C6380" s="315" t="s">
        <v>2098</v>
      </c>
      <c r="D6380" s="316">
        <v>10.07</v>
      </c>
      <c r="E6380" s="317">
        <v>3405</v>
      </c>
      <c r="F6380" s="317">
        <v>878.49</v>
      </c>
      <c r="G6380" s="318">
        <v>40200</v>
      </c>
      <c r="H6380" s="318">
        <v>42585</v>
      </c>
      <c r="I6380" s="318">
        <v>51866</v>
      </c>
      <c r="J6380" s="315"/>
      <c r="K6380" s="315">
        <v>6182</v>
      </c>
      <c r="L6380" s="315" t="s">
        <v>1381</v>
      </c>
      <c r="M6380" s="315" t="s">
        <v>788</v>
      </c>
      <c r="N6380" s="315" t="s">
        <v>755</v>
      </c>
      <c r="O6380" s="315"/>
      <c r="P6380" s="315"/>
      <c r="Q6380" s="315"/>
    </row>
    <row r="6381" spans="1:17">
      <c r="A6381" s="315" t="s">
        <v>755</v>
      </c>
      <c r="B6381" s="315" t="s">
        <v>2095</v>
      </c>
      <c r="C6381" s="315" t="s">
        <v>2098</v>
      </c>
      <c r="D6381" s="316">
        <v>10.07</v>
      </c>
      <c r="E6381" s="317">
        <v>5145</v>
      </c>
      <c r="F6381" s="317">
        <v>2546.7799999999997</v>
      </c>
      <c r="G6381" s="318">
        <v>40810</v>
      </c>
      <c r="H6381" s="318">
        <v>40864</v>
      </c>
      <c r="I6381" s="318">
        <v>50040</v>
      </c>
      <c r="J6381" s="315"/>
      <c r="K6381" s="315">
        <v>4623</v>
      </c>
      <c r="L6381" s="315" t="s">
        <v>2846</v>
      </c>
      <c r="M6381" s="315" t="s">
        <v>1296</v>
      </c>
      <c r="N6381" s="315" t="s">
        <v>755</v>
      </c>
      <c r="O6381" s="315"/>
      <c r="P6381" s="315"/>
      <c r="Q6381" s="315"/>
    </row>
    <row r="6382" spans="1:17">
      <c r="A6382" s="315" t="s">
        <v>755</v>
      </c>
      <c r="B6382" s="315" t="s">
        <v>2095</v>
      </c>
      <c r="C6382" s="315" t="s">
        <v>2096</v>
      </c>
      <c r="D6382" s="316">
        <v>10.08</v>
      </c>
      <c r="E6382" s="317">
        <v>6143</v>
      </c>
      <c r="F6382" s="317">
        <v>4585.6200000000008</v>
      </c>
      <c r="G6382" s="318">
        <v>39570</v>
      </c>
      <c r="H6382" s="318">
        <v>40022</v>
      </c>
      <c r="I6382" s="318">
        <v>49309</v>
      </c>
      <c r="J6382" s="315"/>
      <c r="K6382" s="315">
        <v>8413</v>
      </c>
      <c r="L6382" s="315" t="s">
        <v>2399</v>
      </c>
      <c r="M6382" s="315" t="s">
        <v>784</v>
      </c>
      <c r="N6382" s="315" t="s">
        <v>755</v>
      </c>
      <c r="O6382" s="315"/>
      <c r="P6382" s="315"/>
      <c r="Q6382" s="315"/>
    </row>
    <row r="6383" spans="1:17">
      <c r="A6383" s="315" t="s">
        <v>750</v>
      </c>
      <c r="B6383" s="315" t="s">
        <v>2095</v>
      </c>
      <c r="C6383" s="315" t="s">
        <v>2098</v>
      </c>
      <c r="D6383" s="316">
        <v>10.08</v>
      </c>
      <c r="E6383" s="317">
        <v>8498</v>
      </c>
      <c r="F6383" s="317">
        <v>5893.53</v>
      </c>
      <c r="G6383" s="318">
        <v>40060</v>
      </c>
      <c r="H6383" s="318">
        <v>39993</v>
      </c>
      <c r="I6383" s="318">
        <v>49309</v>
      </c>
      <c r="J6383" s="315"/>
      <c r="K6383" s="315">
        <v>1659</v>
      </c>
      <c r="L6383" s="315" t="s">
        <v>3262</v>
      </c>
      <c r="M6383" s="315" t="s">
        <v>766</v>
      </c>
      <c r="N6383" s="315" t="s">
        <v>750</v>
      </c>
      <c r="O6383" s="315"/>
      <c r="P6383" s="315"/>
      <c r="Q6383" s="315"/>
    </row>
    <row r="6384" spans="1:17">
      <c r="A6384" s="315" t="s">
        <v>755</v>
      </c>
      <c r="B6384" s="315" t="s">
        <v>2095</v>
      </c>
      <c r="C6384" s="315" t="s">
        <v>2098</v>
      </c>
      <c r="D6384" s="316">
        <v>10.08</v>
      </c>
      <c r="E6384" s="317">
        <v>7514</v>
      </c>
      <c r="F6384" s="317">
        <v>3629.2599999999998</v>
      </c>
      <c r="G6384" s="318">
        <v>40633</v>
      </c>
      <c r="H6384" s="318">
        <v>40758</v>
      </c>
      <c r="I6384" s="318">
        <v>50040</v>
      </c>
      <c r="J6384" s="315"/>
      <c r="K6384" s="315">
        <v>6652</v>
      </c>
      <c r="L6384" s="315" t="s">
        <v>2590</v>
      </c>
      <c r="M6384" s="315" t="s">
        <v>811</v>
      </c>
      <c r="N6384" s="315" t="s">
        <v>755</v>
      </c>
      <c r="O6384" s="315"/>
      <c r="P6384" s="315"/>
      <c r="Q6384" s="315"/>
    </row>
    <row r="6385" spans="1:17">
      <c r="A6385" s="315" t="s">
        <v>755</v>
      </c>
      <c r="B6385" s="315" t="s">
        <v>2095</v>
      </c>
      <c r="C6385" s="315" t="s">
        <v>2098</v>
      </c>
      <c r="D6385" s="316">
        <v>10.08</v>
      </c>
      <c r="E6385" s="317">
        <v>9478</v>
      </c>
      <c r="F6385" s="317">
        <v>4577.88</v>
      </c>
      <c r="G6385" s="318">
        <v>40739</v>
      </c>
      <c r="H6385" s="318">
        <v>40855</v>
      </c>
      <c r="I6385" s="318">
        <v>50040</v>
      </c>
      <c r="J6385" s="315"/>
      <c r="K6385" s="315">
        <v>5454</v>
      </c>
      <c r="L6385" s="315" t="s">
        <v>3974</v>
      </c>
      <c r="M6385" s="315" t="s">
        <v>776</v>
      </c>
      <c r="N6385" s="315" t="s">
        <v>755</v>
      </c>
      <c r="O6385" s="315"/>
      <c r="P6385" s="315"/>
      <c r="Q6385" s="315"/>
    </row>
    <row r="6386" spans="1:17">
      <c r="A6386" s="315" t="s">
        <v>755</v>
      </c>
      <c r="B6386" s="315" t="s">
        <v>2095</v>
      </c>
      <c r="C6386" s="315" t="s">
        <v>2098</v>
      </c>
      <c r="D6386" s="316">
        <v>10.08</v>
      </c>
      <c r="E6386" s="317">
        <v>10605</v>
      </c>
      <c r="F6386" s="317">
        <v>5122.2099999999991</v>
      </c>
      <c r="G6386" s="318">
        <v>40737</v>
      </c>
      <c r="H6386" s="318">
        <v>40851</v>
      </c>
      <c r="I6386" s="318">
        <v>50040</v>
      </c>
      <c r="J6386" s="315"/>
      <c r="K6386" s="315">
        <v>9030</v>
      </c>
      <c r="L6386" s="315" t="s">
        <v>3449</v>
      </c>
      <c r="M6386" s="315" t="s">
        <v>770</v>
      </c>
      <c r="N6386" s="315" t="s">
        <v>755</v>
      </c>
      <c r="O6386" s="315"/>
      <c r="P6386" s="315"/>
      <c r="Q6386" s="315"/>
    </row>
    <row r="6387" spans="1:17">
      <c r="A6387" s="315" t="s">
        <v>755</v>
      </c>
      <c r="B6387" s="315" t="s">
        <v>2095</v>
      </c>
      <c r="C6387" s="315" t="s">
        <v>2098</v>
      </c>
      <c r="D6387" s="316">
        <v>10.08</v>
      </c>
      <c r="E6387" s="317">
        <v>8682.2999999999993</v>
      </c>
      <c r="F6387" s="317">
        <v>4193.55</v>
      </c>
      <c r="G6387" s="318">
        <v>40773</v>
      </c>
      <c r="H6387" s="318">
        <v>40862</v>
      </c>
      <c r="I6387" s="318">
        <v>50040</v>
      </c>
      <c r="J6387" s="315"/>
      <c r="K6387" s="315">
        <v>4132</v>
      </c>
      <c r="L6387" s="315" t="s">
        <v>2422</v>
      </c>
      <c r="M6387" s="315" t="s">
        <v>1484</v>
      </c>
      <c r="N6387" s="315" t="s">
        <v>755</v>
      </c>
      <c r="O6387" s="315"/>
      <c r="P6387" s="315"/>
      <c r="Q6387" s="315"/>
    </row>
    <row r="6388" spans="1:17">
      <c r="A6388" s="315" t="s">
        <v>755</v>
      </c>
      <c r="B6388" s="315" t="s">
        <v>2095</v>
      </c>
      <c r="C6388" s="315" t="s">
        <v>2098</v>
      </c>
      <c r="D6388" s="316">
        <v>10.08</v>
      </c>
      <c r="E6388" s="317">
        <v>3428</v>
      </c>
      <c r="F6388" s="317">
        <v>1367.7700000000002</v>
      </c>
      <c r="G6388" s="318">
        <v>40836</v>
      </c>
      <c r="H6388" s="318">
        <v>40970</v>
      </c>
      <c r="I6388" s="318">
        <v>50405</v>
      </c>
      <c r="J6388" s="315"/>
      <c r="K6388" s="315">
        <v>1564</v>
      </c>
      <c r="L6388" s="315" t="s">
        <v>2585</v>
      </c>
      <c r="M6388" s="315" t="s">
        <v>761</v>
      </c>
      <c r="N6388" s="315" t="s">
        <v>755</v>
      </c>
      <c r="O6388" s="315"/>
      <c r="P6388" s="315"/>
      <c r="Q6388" s="315"/>
    </row>
    <row r="6389" spans="1:17">
      <c r="A6389" s="315" t="s">
        <v>755</v>
      </c>
      <c r="B6389" s="315" t="s">
        <v>2095</v>
      </c>
      <c r="C6389" s="315" t="s">
        <v>2098</v>
      </c>
      <c r="D6389" s="316">
        <v>10.08</v>
      </c>
      <c r="E6389" s="317">
        <v>4386</v>
      </c>
      <c r="F6389" s="317">
        <v>2118.44</v>
      </c>
      <c r="G6389" s="318">
        <v>40835</v>
      </c>
      <c r="H6389" s="318">
        <v>40877</v>
      </c>
      <c r="I6389" s="318">
        <v>50040</v>
      </c>
      <c r="J6389" s="315"/>
      <c r="K6389" s="315">
        <v>3254</v>
      </c>
      <c r="L6389" s="315" t="s">
        <v>2931</v>
      </c>
      <c r="M6389" s="315" t="s">
        <v>1296</v>
      </c>
      <c r="N6389" s="315" t="s">
        <v>755</v>
      </c>
      <c r="O6389" s="315"/>
      <c r="P6389" s="315"/>
      <c r="Q6389" s="315"/>
    </row>
    <row r="6390" spans="1:17">
      <c r="A6390" s="315" t="s">
        <v>755</v>
      </c>
      <c r="B6390" s="315" t="s">
        <v>2095</v>
      </c>
      <c r="C6390" s="315" t="s">
        <v>2098</v>
      </c>
      <c r="D6390" s="316">
        <v>10.08</v>
      </c>
      <c r="E6390" s="317">
        <v>3729</v>
      </c>
      <c r="F6390" s="317">
        <v>1801.1000000000001</v>
      </c>
      <c r="G6390" s="318">
        <v>40840</v>
      </c>
      <c r="H6390" s="318">
        <v>40897</v>
      </c>
      <c r="I6390" s="318">
        <v>50040</v>
      </c>
      <c r="J6390" s="315"/>
      <c r="K6390" s="315">
        <v>5273</v>
      </c>
      <c r="L6390" s="315" t="s">
        <v>4127</v>
      </c>
      <c r="M6390" s="315" t="s">
        <v>776</v>
      </c>
      <c r="N6390" s="315" t="s">
        <v>755</v>
      </c>
      <c r="O6390" s="315"/>
      <c r="P6390" s="315"/>
      <c r="Q6390" s="315"/>
    </row>
    <row r="6391" spans="1:17">
      <c r="A6391" s="315" t="s">
        <v>755</v>
      </c>
      <c r="B6391" s="315" t="s">
        <v>2095</v>
      </c>
      <c r="C6391" s="315" t="s">
        <v>2098</v>
      </c>
      <c r="D6391" s="316">
        <v>10.1</v>
      </c>
      <c r="E6391" s="317">
        <v>9651</v>
      </c>
      <c r="F6391" s="317">
        <v>7228.5999999999995</v>
      </c>
      <c r="G6391" s="318">
        <v>39570</v>
      </c>
      <c r="H6391" s="318">
        <v>39784</v>
      </c>
      <c r="I6391" s="318">
        <v>48944</v>
      </c>
      <c r="J6391" s="315"/>
      <c r="K6391" s="315">
        <v>8594</v>
      </c>
      <c r="L6391" s="315" t="s">
        <v>3035</v>
      </c>
      <c r="M6391" s="315" t="s">
        <v>792</v>
      </c>
      <c r="N6391" s="315" t="s">
        <v>755</v>
      </c>
      <c r="O6391" s="315"/>
      <c r="P6391" s="315"/>
      <c r="Q6391" s="315"/>
    </row>
    <row r="6392" spans="1:17">
      <c r="A6392" s="315" t="s">
        <v>755</v>
      </c>
      <c r="B6392" s="315" t="s">
        <v>2095</v>
      </c>
      <c r="C6392" s="315" t="s">
        <v>2098</v>
      </c>
      <c r="D6392" s="316">
        <v>10.1</v>
      </c>
      <c r="E6392" s="317">
        <v>11144</v>
      </c>
      <c r="F6392" s="317">
        <v>8346.86</v>
      </c>
      <c r="G6392" s="318">
        <v>39570</v>
      </c>
      <c r="H6392" s="318">
        <v>40009</v>
      </c>
      <c r="I6392" s="318">
        <v>49309</v>
      </c>
      <c r="J6392" s="315"/>
      <c r="K6392" s="315">
        <v>6315</v>
      </c>
      <c r="L6392" s="315" t="s">
        <v>3271</v>
      </c>
      <c r="M6392" s="315" t="s">
        <v>1712</v>
      </c>
      <c r="N6392" s="315" t="s">
        <v>755</v>
      </c>
      <c r="O6392" s="315"/>
      <c r="P6392" s="315"/>
      <c r="Q6392" s="315"/>
    </row>
    <row r="6393" spans="1:17">
      <c r="A6393" s="315" t="s">
        <v>755</v>
      </c>
      <c r="B6393" s="315" t="s">
        <v>2095</v>
      </c>
      <c r="C6393" s="315" t="s">
        <v>2098</v>
      </c>
      <c r="D6393" s="316">
        <v>10.1</v>
      </c>
      <c r="E6393" s="317">
        <v>10841</v>
      </c>
      <c r="F6393" s="317">
        <v>5236.21</v>
      </c>
      <c r="G6393" s="318">
        <v>39570</v>
      </c>
      <c r="H6393" s="318">
        <v>40886</v>
      </c>
      <c r="I6393" s="318">
        <v>50040</v>
      </c>
      <c r="J6393" s="315"/>
      <c r="K6393" s="315">
        <v>9216</v>
      </c>
      <c r="L6393" s="315" t="s">
        <v>4128</v>
      </c>
      <c r="M6393" s="315" t="s">
        <v>792</v>
      </c>
      <c r="N6393" s="315" t="s">
        <v>755</v>
      </c>
      <c r="O6393" s="315"/>
      <c r="P6393" s="315"/>
      <c r="Q6393" s="315"/>
    </row>
    <row r="6394" spans="1:17">
      <c r="A6394" s="315" t="s">
        <v>755</v>
      </c>
      <c r="B6394" s="315" t="s">
        <v>2095</v>
      </c>
      <c r="C6394" s="315" t="s">
        <v>2098</v>
      </c>
      <c r="D6394" s="316">
        <v>10.1</v>
      </c>
      <c r="E6394" s="317">
        <v>10272</v>
      </c>
      <c r="F6394" s="317">
        <v>7693.7300000000005</v>
      </c>
      <c r="G6394" s="318">
        <v>39570</v>
      </c>
      <c r="H6394" s="318">
        <v>39814</v>
      </c>
      <c r="I6394" s="318">
        <v>49279</v>
      </c>
      <c r="J6394" s="315"/>
      <c r="K6394" s="315">
        <v>8259</v>
      </c>
      <c r="L6394" s="315" t="s">
        <v>4129</v>
      </c>
      <c r="M6394" s="315" t="s">
        <v>792</v>
      </c>
      <c r="N6394" s="315" t="s">
        <v>755</v>
      </c>
      <c r="O6394" s="315"/>
      <c r="P6394" s="315"/>
      <c r="Q6394" s="315"/>
    </row>
    <row r="6395" spans="1:17">
      <c r="A6395" s="315" t="s">
        <v>755</v>
      </c>
      <c r="B6395" s="315" t="s">
        <v>2095</v>
      </c>
      <c r="C6395" s="315" t="s">
        <v>2098</v>
      </c>
      <c r="D6395" s="316">
        <v>10.1</v>
      </c>
      <c r="E6395" s="317">
        <v>7761</v>
      </c>
      <c r="F6395" s="317">
        <v>3748.57</v>
      </c>
      <c r="G6395" s="318">
        <v>39570</v>
      </c>
      <c r="H6395" s="318">
        <v>40858</v>
      </c>
      <c r="I6395" s="318">
        <v>50040</v>
      </c>
      <c r="J6395" s="315"/>
      <c r="K6395" s="315">
        <v>8463</v>
      </c>
      <c r="L6395" s="315" t="s">
        <v>769</v>
      </c>
      <c r="M6395" s="315" t="s">
        <v>784</v>
      </c>
      <c r="N6395" s="315" t="s">
        <v>755</v>
      </c>
      <c r="O6395" s="315"/>
      <c r="P6395" s="315"/>
      <c r="Q6395" s="315"/>
    </row>
    <row r="6396" spans="1:17">
      <c r="A6396" s="315" t="s">
        <v>750</v>
      </c>
      <c r="B6396" s="315" t="s">
        <v>2095</v>
      </c>
      <c r="C6396" s="315" t="s">
        <v>2098</v>
      </c>
      <c r="D6396" s="316">
        <v>10.1</v>
      </c>
      <c r="E6396" s="317">
        <v>11411</v>
      </c>
      <c r="F6396" s="317">
        <v>7913.72</v>
      </c>
      <c r="G6396" s="318">
        <v>39570</v>
      </c>
      <c r="H6396" s="318">
        <v>39934</v>
      </c>
      <c r="I6396" s="318">
        <v>49279</v>
      </c>
      <c r="J6396" s="315"/>
      <c r="K6396" s="315">
        <v>3613</v>
      </c>
      <c r="L6396" s="315" t="s">
        <v>2278</v>
      </c>
      <c r="M6396" s="315" t="s">
        <v>764</v>
      </c>
      <c r="N6396" s="315" t="s">
        <v>750</v>
      </c>
      <c r="O6396" s="315"/>
      <c r="P6396" s="315"/>
      <c r="Q6396" s="315"/>
    </row>
    <row r="6397" spans="1:17">
      <c r="A6397" s="315" t="s">
        <v>755</v>
      </c>
      <c r="B6397" s="315" t="s">
        <v>2095</v>
      </c>
      <c r="C6397" s="315" t="s">
        <v>2098</v>
      </c>
      <c r="D6397" s="316">
        <v>10.1</v>
      </c>
      <c r="E6397" s="317">
        <v>10636.01</v>
      </c>
      <c r="F6397" s="317">
        <v>5137.1999999999989</v>
      </c>
      <c r="G6397" s="318">
        <v>39570</v>
      </c>
      <c r="H6397" s="318">
        <v>40863</v>
      </c>
      <c r="I6397" s="318">
        <v>50040</v>
      </c>
      <c r="J6397" s="315"/>
      <c r="K6397" s="315">
        <v>8193</v>
      </c>
      <c r="L6397" s="315" t="s">
        <v>4126</v>
      </c>
      <c r="M6397" s="315" t="s">
        <v>784</v>
      </c>
      <c r="N6397" s="315" t="s">
        <v>755</v>
      </c>
      <c r="O6397" s="315"/>
      <c r="P6397" s="315"/>
      <c r="Q6397" s="315"/>
    </row>
    <row r="6398" spans="1:17">
      <c r="A6398" s="315" t="s">
        <v>755</v>
      </c>
      <c r="B6398" s="315" t="s">
        <v>2095</v>
      </c>
      <c r="C6398" s="315" t="s">
        <v>2096</v>
      </c>
      <c r="D6398" s="316">
        <v>10.1</v>
      </c>
      <c r="E6398" s="317">
        <v>8617</v>
      </c>
      <c r="F6398" s="317">
        <v>7738.07</v>
      </c>
      <c r="G6398" s="318">
        <v>39576</v>
      </c>
      <c r="H6398" s="318">
        <v>39673</v>
      </c>
      <c r="I6398" s="318">
        <v>48944</v>
      </c>
      <c r="J6398" s="315"/>
      <c r="K6398" s="315">
        <v>7550</v>
      </c>
      <c r="L6398" s="315" t="s">
        <v>1010</v>
      </c>
      <c r="M6398" s="315" t="s">
        <v>966</v>
      </c>
      <c r="N6398" s="315" t="s">
        <v>755</v>
      </c>
      <c r="O6398" s="315"/>
      <c r="P6398" s="315"/>
      <c r="Q6398" s="315"/>
    </row>
    <row r="6399" spans="1:17">
      <c r="A6399" s="315" t="s">
        <v>755</v>
      </c>
      <c r="B6399" s="315" t="s">
        <v>2095</v>
      </c>
      <c r="C6399" s="315" t="s">
        <v>2096</v>
      </c>
      <c r="D6399" s="316">
        <v>10.1</v>
      </c>
      <c r="E6399" s="317">
        <v>11818</v>
      </c>
      <c r="F6399" s="317">
        <v>10612.57</v>
      </c>
      <c r="G6399" s="318">
        <v>39570</v>
      </c>
      <c r="H6399" s="318">
        <v>40039</v>
      </c>
      <c r="I6399" s="318">
        <v>49309</v>
      </c>
      <c r="J6399" s="315"/>
      <c r="K6399" s="315">
        <v>3634</v>
      </c>
      <c r="L6399" s="315" t="s">
        <v>2199</v>
      </c>
      <c r="M6399" s="315" t="s">
        <v>764</v>
      </c>
      <c r="N6399" s="315" t="s">
        <v>755</v>
      </c>
      <c r="O6399" s="315"/>
      <c r="P6399" s="315"/>
      <c r="Q6399" s="315"/>
    </row>
    <row r="6400" spans="1:17">
      <c r="A6400" s="315" t="s">
        <v>755</v>
      </c>
      <c r="B6400" s="315" t="s">
        <v>2095</v>
      </c>
      <c r="C6400" s="315" t="s">
        <v>2142</v>
      </c>
      <c r="D6400" s="316">
        <v>10.1</v>
      </c>
      <c r="E6400" s="317">
        <v>12326</v>
      </c>
      <c r="F6400" s="317">
        <v>7999.58</v>
      </c>
      <c r="G6400" s="318">
        <v>39570</v>
      </c>
      <c r="H6400" s="318">
        <v>38898</v>
      </c>
      <c r="I6400" s="318">
        <v>48183</v>
      </c>
      <c r="J6400" s="315"/>
      <c r="K6400" s="315">
        <v>1670</v>
      </c>
      <c r="L6400" s="315" t="s">
        <v>2657</v>
      </c>
      <c r="M6400" s="315" t="s">
        <v>761</v>
      </c>
      <c r="N6400" s="315" t="s">
        <v>755</v>
      </c>
      <c r="O6400" s="315"/>
      <c r="P6400" s="315"/>
      <c r="Q6400" s="315"/>
    </row>
    <row r="6401" spans="1:17">
      <c r="A6401" s="315" t="s">
        <v>755</v>
      </c>
      <c r="B6401" s="315" t="s">
        <v>2095</v>
      </c>
      <c r="C6401" s="315" t="s">
        <v>2098</v>
      </c>
      <c r="D6401" s="316">
        <v>10.1</v>
      </c>
      <c r="E6401" s="317">
        <v>10058</v>
      </c>
      <c r="F6401" s="317">
        <v>7533.45</v>
      </c>
      <c r="G6401" s="318">
        <v>39570</v>
      </c>
      <c r="H6401" s="318">
        <v>39703</v>
      </c>
      <c r="I6401" s="318">
        <v>48944</v>
      </c>
      <c r="J6401" s="315"/>
      <c r="K6401" s="315">
        <v>3047</v>
      </c>
      <c r="L6401" s="315" t="s">
        <v>2359</v>
      </c>
      <c r="M6401" s="315" t="s">
        <v>764</v>
      </c>
      <c r="N6401" s="315" t="s">
        <v>755</v>
      </c>
      <c r="O6401" s="315"/>
      <c r="P6401" s="315"/>
      <c r="Q6401" s="315"/>
    </row>
    <row r="6402" spans="1:17">
      <c r="A6402" s="315" t="s">
        <v>750</v>
      </c>
      <c r="B6402" s="315" t="s">
        <v>2095</v>
      </c>
      <c r="C6402" s="315" t="s">
        <v>2098</v>
      </c>
      <c r="D6402" s="316">
        <v>10.1</v>
      </c>
      <c r="E6402" s="317">
        <v>11929.01</v>
      </c>
      <c r="F6402" s="317">
        <v>4904.1499999999996</v>
      </c>
      <c r="G6402" s="318">
        <v>39570</v>
      </c>
      <c r="H6402" s="318">
        <v>41163</v>
      </c>
      <c r="I6402" s="318">
        <v>50405</v>
      </c>
      <c r="J6402" s="315"/>
      <c r="K6402" s="315">
        <v>8421</v>
      </c>
      <c r="L6402" s="315" t="s">
        <v>2933</v>
      </c>
      <c r="M6402" s="315" t="s">
        <v>784</v>
      </c>
      <c r="N6402" s="315" t="s">
        <v>750</v>
      </c>
      <c r="O6402" s="315"/>
      <c r="P6402" s="315"/>
      <c r="Q6402" s="315"/>
    </row>
    <row r="6403" spans="1:17">
      <c r="A6403" s="315" t="s">
        <v>755</v>
      </c>
      <c r="B6403" s="315" t="s">
        <v>2095</v>
      </c>
      <c r="C6403" s="315" t="s">
        <v>2096</v>
      </c>
      <c r="D6403" s="316">
        <v>10.1</v>
      </c>
      <c r="E6403" s="317">
        <v>10245.93</v>
      </c>
      <c r="F6403" s="317">
        <v>9200.8499999999985</v>
      </c>
      <c r="G6403" s="318">
        <v>39575</v>
      </c>
      <c r="H6403" s="318">
        <v>39426</v>
      </c>
      <c r="I6403" s="318">
        <v>48549</v>
      </c>
      <c r="J6403" s="315"/>
      <c r="K6403" s="315">
        <v>1429</v>
      </c>
      <c r="L6403" s="315" t="s">
        <v>3323</v>
      </c>
      <c r="M6403" s="315" t="s">
        <v>766</v>
      </c>
      <c r="N6403" s="315" t="s">
        <v>755</v>
      </c>
      <c r="O6403" s="315"/>
      <c r="P6403" s="315"/>
      <c r="Q6403" s="315"/>
    </row>
    <row r="6404" spans="1:17">
      <c r="A6404" s="315" t="s">
        <v>755</v>
      </c>
      <c r="B6404" s="315" t="s">
        <v>2095</v>
      </c>
      <c r="C6404" s="315" t="s">
        <v>2098</v>
      </c>
      <c r="D6404" s="316">
        <v>10.1</v>
      </c>
      <c r="E6404" s="317">
        <v>12298</v>
      </c>
      <c r="F6404" s="317">
        <v>4906.8999999999996</v>
      </c>
      <c r="G6404" s="318">
        <v>39603</v>
      </c>
      <c r="H6404" s="318">
        <v>41151</v>
      </c>
      <c r="I6404" s="318">
        <v>50405</v>
      </c>
      <c r="J6404" s="315"/>
      <c r="K6404" s="315">
        <v>3150</v>
      </c>
      <c r="L6404" s="315" t="s">
        <v>2675</v>
      </c>
      <c r="M6404" s="315" t="s">
        <v>764</v>
      </c>
      <c r="N6404" s="315" t="s">
        <v>755</v>
      </c>
      <c r="O6404" s="315"/>
      <c r="P6404" s="315"/>
      <c r="Q6404" s="315"/>
    </row>
    <row r="6405" spans="1:17">
      <c r="A6405" s="315" t="s">
        <v>755</v>
      </c>
      <c r="B6405" s="315" t="s">
        <v>2095</v>
      </c>
      <c r="C6405" s="315" t="s">
        <v>2098</v>
      </c>
      <c r="D6405" s="316">
        <v>10.1</v>
      </c>
      <c r="E6405" s="317">
        <v>10780</v>
      </c>
      <c r="F6405" s="317">
        <v>4301.2099999999991</v>
      </c>
      <c r="G6405" s="318">
        <v>39631</v>
      </c>
      <c r="H6405" s="318">
        <v>41087</v>
      </c>
      <c r="I6405" s="318">
        <v>50405</v>
      </c>
      <c r="J6405" s="315"/>
      <c r="K6405" s="315">
        <v>9245</v>
      </c>
      <c r="L6405" s="315" t="s">
        <v>2768</v>
      </c>
      <c r="M6405" s="315" t="s">
        <v>770</v>
      </c>
      <c r="N6405" s="315" t="s">
        <v>755</v>
      </c>
      <c r="O6405" s="315"/>
      <c r="P6405" s="315"/>
      <c r="Q6405" s="315"/>
    </row>
    <row r="6406" spans="1:17">
      <c r="A6406" s="315" t="s">
        <v>755</v>
      </c>
      <c r="B6406" s="315" t="s">
        <v>2095</v>
      </c>
      <c r="C6406" s="315" t="s">
        <v>2098</v>
      </c>
      <c r="D6406" s="316">
        <v>10.1</v>
      </c>
      <c r="E6406" s="317">
        <v>10663</v>
      </c>
      <c r="F6406" s="317">
        <v>7986.6</v>
      </c>
      <c r="G6406" s="318">
        <v>39674</v>
      </c>
      <c r="H6406" s="318">
        <v>39427</v>
      </c>
      <c r="I6406" s="318">
        <v>48579</v>
      </c>
      <c r="J6406" s="315"/>
      <c r="K6406" s="315">
        <v>3367</v>
      </c>
      <c r="L6406" s="315" t="s">
        <v>4130</v>
      </c>
      <c r="M6406" s="315" t="s">
        <v>764</v>
      </c>
      <c r="N6406" s="315" t="s">
        <v>755</v>
      </c>
      <c r="O6406" s="315"/>
      <c r="P6406" s="315"/>
      <c r="Q6406" s="315"/>
    </row>
    <row r="6407" spans="1:17">
      <c r="A6407" s="315" t="s">
        <v>755</v>
      </c>
      <c r="B6407" s="315" t="s">
        <v>2095</v>
      </c>
      <c r="C6407" s="315" t="s">
        <v>2098</v>
      </c>
      <c r="D6407" s="316">
        <v>10.1</v>
      </c>
      <c r="E6407" s="317">
        <v>9207</v>
      </c>
      <c r="F6407" s="317">
        <v>3378.9800000000005</v>
      </c>
      <c r="G6407" s="318">
        <v>39685</v>
      </c>
      <c r="H6407" s="318">
        <v>41515</v>
      </c>
      <c r="I6407" s="318">
        <v>50770</v>
      </c>
      <c r="J6407" s="315"/>
      <c r="K6407" s="315">
        <v>6340</v>
      </c>
      <c r="L6407" s="315" t="s">
        <v>1867</v>
      </c>
      <c r="M6407" s="315" t="s">
        <v>1712</v>
      </c>
      <c r="N6407" s="315" t="s">
        <v>755</v>
      </c>
      <c r="O6407" s="315"/>
      <c r="P6407" s="315"/>
      <c r="Q6407" s="315"/>
    </row>
    <row r="6408" spans="1:17">
      <c r="A6408" s="315" t="s">
        <v>755</v>
      </c>
      <c r="B6408" s="315" t="s">
        <v>2095</v>
      </c>
      <c r="C6408" s="315" t="s">
        <v>2096</v>
      </c>
      <c r="D6408" s="316">
        <v>10.1</v>
      </c>
      <c r="E6408" s="317">
        <v>7582.01</v>
      </c>
      <c r="F6408" s="317">
        <v>4488.55</v>
      </c>
      <c r="G6408" s="318">
        <v>39819</v>
      </c>
      <c r="H6408" s="318">
        <v>40801</v>
      </c>
      <c r="I6408" s="318">
        <v>50040</v>
      </c>
      <c r="J6408" s="315"/>
      <c r="K6408" s="315">
        <v>8915</v>
      </c>
      <c r="L6408" s="315" t="s">
        <v>4131</v>
      </c>
      <c r="M6408" s="315" t="s">
        <v>784</v>
      </c>
      <c r="N6408" s="315" t="s">
        <v>755</v>
      </c>
      <c r="O6408" s="315"/>
      <c r="P6408" s="315"/>
      <c r="Q6408" s="315"/>
    </row>
    <row r="6409" spans="1:17">
      <c r="A6409" s="315" t="s">
        <v>755</v>
      </c>
      <c r="B6409" s="315" t="s">
        <v>2095</v>
      </c>
      <c r="C6409" s="315" t="s">
        <v>2098</v>
      </c>
      <c r="D6409" s="316">
        <v>10.1</v>
      </c>
      <c r="E6409" s="317">
        <v>10341</v>
      </c>
      <c r="F6409" s="317">
        <v>7745.41</v>
      </c>
      <c r="G6409" s="318">
        <v>39892</v>
      </c>
      <c r="H6409" s="318">
        <v>40151</v>
      </c>
      <c r="I6409" s="318">
        <v>49309</v>
      </c>
      <c r="J6409" s="315"/>
      <c r="K6409" s="315">
        <v>5213</v>
      </c>
      <c r="L6409" s="315" t="s">
        <v>2097</v>
      </c>
      <c r="M6409" s="315" t="s">
        <v>776</v>
      </c>
      <c r="N6409" s="315" t="s">
        <v>755</v>
      </c>
      <c r="O6409" s="315"/>
      <c r="P6409" s="315"/>
      <c r="Q6409" s="315"/>
    </row>
    <row r="6410" spans="1:17">
      <c r="A6410" s="315" t="s">
        <v>755</v>
      </c>
      <c r="B6410" s="315" t="s">
        <v>2095</v>
      </c>
      <c r="C6410" s="315" t="s">
        <v>2098</v>
      </c>
      <c r="D6410" s="316">
        <v>10.1</v>
      </c>
      <c r="E6410" s="317">
        <v>10051</v>
      </c>
      <c r="F6410" s="317">
        <v>6171.31</v>
      </c>
      <c r="G6410" s="318">
        <v>39968</v>
      </c>
      <c r="H6410" s="318">
        <v>40269</v>
      </c>
      <c r="I6410" s="318">
        <v>49674</v>
      </c>
      <c r="J6410" s="315"/>
      <c r="K6410" s="315">
        <v>6024</v>
      </c>
      <c r="L6410" s="315" t="s">
        <v>1218</v>
      </c>
      <c r="M6410" s="315" t="s">
        <v>788</v>
      </c>
      <c r="N6410" s="315" t="s">
        <v>755</v>
      </c>
      <c r="O6410" s="315"/>
      <c r="P6410" s="315"/>
      <c r="Q6410" s="315"/>
    </row>
    <row r="6411" spans="1:17">
      <c r="A6411" s="315" t="s">
        <v>755</v>
      </c>
      <c r="B6411" s="315" t="s">
        <v>2095</v>
      </c>
      <c r="C6411" s="315" t="s">
        <v>2098</v>
      </c>
      <c r="D6411" s="316">
        <v>10.1</v>
      </c>
      <c r="E6411" s="317">
        <v>8504</v>
      </c>
      <c r="F6411" s="317">
        <v>3979.87</v>
      </c>
      <c r="G6411" s="318">
        <v>39986</v>
      </c>
      <c r="H6411" s="318">
        <v>40121</v>
      </c>
      <c r="I6411" s="318">
        <v>49309</v>
      </c>
      <c r="J6411" s="315"/>
      <c r="K6411" s="315">
        <v>4654</v>
      </c>
      <c r="L6411" s="315" t="s">
        <v>2730</v>
      </c>
      <c r="M6411" s="315" t="s">
        <v>1296</v>
      </c>
      <c r="N6411" s="315" t="s">
        <v>755</v>
      </c>
      <c r="O6411" s="315"/>
      <c r="P6411" s="315"/>
      <c r="Q6411" s="315"/>
    </row>
    <row r="6412" spans="1:17">
      <c r="A6412" s="315" t="s">
        <v>755</v>
      </c>
      <c r="B6412" s="315" t="s">
        <v>2095</v>
      </c>
      <c r="C6412" s="315" t="s">
        <v>2098</v>
      </c>
      <c r="D6412" s="316">
        <v>10.1</v>
      </c>
      <c r="E6412" s="317">
        <v>9239</v>
      </c>
      <c r="F6412" s="317">
        <v>3686.36</v>
      </c>
      <c r="G6412" s="318">
        <v>39983</v>
      </c>
      <c r="H6412" s="318">
        <v>41050</v>
      </c>
      <c r="I6412" s="318">
        <v>50405</v>
      </c>
      <c r="J6412" s="315"/>
      <c r="K6412" s="315">
        <v>6014</v>
      </c>
      <c r="L6412" s="315" t="s">
        <v>4132</v>
      </c>
      <c r="M6412" s="315" t="s">
        <v>788</v>
      </c>
      <c r="N6412" s="315" t="s">
        <v>755</v>
      </c>
      <c r="O6412" s="315"/>
      <c r="P6412" s="315"/>
      <c r="Q6412" s="315"/>
    </row>
    <row r="6413" spans="1:17">
      <c r="A6413" s="315" t="s">
        <v>755</v>
      </c>
      <c r="B6413" s="315" t="s">
        <v>2095</v>
      </c>
      <c r="C6413" s="315" t="s">
        <v>2098</v>
      </c>
      <c r="D6413" s="316">
        <v>10.1</v>
      </c>
      <c r="E6413" s="317">
        <v>5959</v>
      </c>
      <c r="F6413" s="317">
        <v>3051.0200000000004</v>
      </c>
      <c r="G6413" s="318">
        <v>39995</v>
      </c>
      <c r="H6413" s="318">
        <v>40240</v>
      </c>
      <c r="I6413" s="318">
        <v>49674</v>
      </c>
      <c r="J6413" s="315"/>
      <c r="K6413" s="315">
        <v>6003</v>
      </c>
      <c r="L6413" s="315" t="s">
        <v>314</v>
      </c>
      <c r="M6413" s="315" t="s">
        <v>788</v>
      </c>
      <c r="N6413" s="315" t="s">
        <v>755</v>
      </c>
      <c r="O6413" s="315"/>
      <c r="P6413" s="315"/>
      <c r="Q6413" s="315"/>
    </row>
    <row r="6414" spans="1:17">
      <c r="A6414" s="315" t="s">
        <v>755</v>
      </c>
      <c r="B6414" s="315" t="s">
        <v>2095</v>
      </c>
      <c r="C6414" s="315" t="s">
        <v>2098</v>
      </c>
      <c r="D6414" s="316">
        <v>10.1</v>
      </c>
      <c r="E6414" s="317">
        <v>7783</v>
      </c>
      <c r="F6414" s="317">
        <v>5829.4599999999991</v>
      </c>
      <c r="G6414" s="318">
        <v>40004</v>
      </c>
      <c r="H6414" s="318">
        <v>40021</v>
      </c>
      <c r="I6414" s="318">
        <v>49309</v>
      </c>
      <c r="J6414" s="315"/>
      <c r="K6414" s="315">
        <v>5610</v>
      </c>
      <c r="L6414" s="315" t="s">
        <v>2432</v>
      </c>
      <c r="M6414" s="315" t="s">
        <v>776</v>
      </c>
      <c r="N6414" s="315" t="s">
        <v>755</v>
      </c>
      <c r="O6414" s="315"/>
      <c r="P6414" s="315"/>
      <c r="Q6414" s="315"/>
    </row>
    <row r="6415" spans="1:17">
      <c r="A6415" s="315" t="s">
        <v>750</v>
      </c>
      <c r="B6415" s="315" t="s">
        <v>2095</v>
      </c>
      <c r="C6415" s="315" t="s">
        <v>2098</v>
      </c>
      <c r="D6415" s="316">
        <v>10.1</v>
      </c>
      <c r="E6415" s="317">
        <v>9107</v>
      </c>
      <c r="F6415" s="317">
        <v>5591.7</v>
      </c>
      <c r="G6415" s="318">
        <v>40011</v>
      </c>
      <c r="H6415" s="318">
        <v>40360</v>
      </c>
      <c r="I6415" s="318">
        <v>49674</v>
      </c>
      <c r="J6415" s="315"/>
      <c r="K6415" s="315">
        <v>5212</v>
      </c>
      <c r="L6415" s="315" t="s">
        <v>4133</v>
      </c>
      <c r="M6415" s="315" t="s">
        <v>776</v>
      </c>
      <c r="N6415" s="315" t="s">
        <v>750</v>
      </c>
      <c r="O6415" s="315"/>
      <c r="P6415" s="315"/>
      <c r="Q6415" s="315"/>
    </row>
    <row r="6416" spans="1:17">
      <c r="A6416" s="315" t="s">
        <v>755</v>
      </c>
      <c r="B6416" s="315" t="s">
        <v>2095</v>
      </c>
      <c r="C6416" s="315" t="s">
        <v>2098</v>
      </c>
      <c r="D6416" s="316">
        <v>10.1</v>
      </c>
      <c r="E6416" s="317">
        <v>10423</v>
      </c>
      <c r="F6416" s="317">
        <v>7806.84</v>
      </c>
      <c r="G6416" s="318">
        <v>40028</v>
      </c>
      <c r="H6416" s="318">
        <v>40115</v>
      </c>
      <c r="I6416" s="318">
        <v>49309</v>
      </c>
      <c r="J6416" s="315"/>
      <c r="K6416" s="315">
        <v>5606</v>
      </c>
      <c r="L6416" s="315" t="s">
        <v>3242</v>
      </c>
      <c r="M6416" s="315" t="s">
        <v>776</v>
      </c>
      <c r="N6416" s="315" t="s">
        <v>755</v>
      </c>
      <c r="O6416" s="315"/>
      <c r="P6416" s="315"/>
      <c r="Q6416" s="315"/>
    </row>
    <row r="6417" spans="1:17">
      <c r="A6417" s="315" t="s">
        <v>755</v>
      </c>
      <c r="B6417" s="315" t="s">
        <v>2095</v>
      </c>
      <c r="C6417" s="315" t="s">
        <v>2096</v>
      </c>
      <c r="D6417" s="316">
        <v>10.1</v>
      </c>
      <c r="E6417" s="317">
        <v>9705</v>
      </c>
      <c r="F6417" s="317">
        <v>8715.08</v>
      </c>
      <c r="G6417" s="318">
        <v>40066</v>
      </c>
      <c r="H6417" s="318">
        <v>40162</v>
      </c>
      <c r="I6417" s="318">
        <v>49309</v>
      </c>
      <c r="J6417" s="315"/>
      <c r="K6417" s="315">
        <v>3280</v>
      </c>
      <c r="L6417" s="315" t="s">
        <v>3480</v>
      </c>
      <c r="M6417" s="315" t="s">
        <v>761</v>
      </c>
      <c r="N6417" s="315" t="s">
        <v>755</v>
      </c>
      <c r="O6417" s="315"/>
      <c r="P6417" s="315"/>
      <c r="Q6417" s="315"/>
    </row>
    <row r="6418" spans="1:17">
      <c r="A6418" s="315" t="s">
        <v>755</v>
      </c>
      <c r="B6418" s="315" t="s">
        <v>2095</v>
      </c>
      <c r="C6418" s="315" t="s">
        <v>2098</v>
      </c>
      <c r="D6418" s="316">
        <v>10.1</v>
      </c>
      <c r="E6418" s="317">
        <v>10899</v>
      </c>
      <c r="F6418" s="317">
        <v>8163.35</v>
      </c>
      <c r="G6418" s="318">
        <v>40085</v>
      </c>
      <c r="H6418" s="318">
        <v>40162</v>
      </c>
      <c r="I6418" s="318">
        <v>49309</v>
      </c>
      <c r="J6418" s="315"/>
      <c r="K6418" s="315">
        <v>4813</v>
      </c>
      <c r="L6418" s="315" t="s">
        <v>3989</v>
      </c>
      <c r="M6418" s="315" t="s">
        <v>776</v>
      </c>
      <c r="N6418" s="315" t="s">
        <v>755</v>
      </c>
      <c r="O6418" s="315"/>
      <c r="P6418" s="315"/>
      <c r="Q6418" s="315"/>
    </row>
    <row r="6419" spans="1:17">
      <c r="A6419" s="315" t="s">
        <v>755</v>
      </c>
      <c r="B6419" s="315" t="s">
        <v>2095</v>
      </c>
      <c r="C6419" s="315" t="s">
        <v>2098</v>
      </c>
      <c r="D6419" s="316">
        <v>10.1</v>
      </c>
      <c r="E6419" s="317">
        <v>8153</v>
      </c>
      <c r="F6419" s="317">
        <v>5005.95</v>
      </c>
      <c r="G6419" s="318">
        <v>40113</v>
      </c>
      <c r="H6419" s="318">
        <v>40379</v>
      </c>
      <c r="I6419" s="318">
        <v>49674</v>
      </c>
      <c r="J6419" s="315"/>
      <c r="K6419" s="315">
        <v>8917</v>
      </c>
      <c r="L6419" s="315" t="s">
        <v>2710</v>
      </c>
      <c r="M6419" s="315" t="s">
        <v>776</v>
      </c>
      <c r="N6419" s="315" t="s">
        <v>755</v>
      </c>
      <c r="O6419" s="315"/>
      <c r="P6419" s="315"/>
      <c r="Q6419" s="315"/>
    </row>
    <row r="6420" spans="1:17">
      <c r="A6420" s="315" t="s">
        <v>755</v>
      </c>
      <c r="B6420" s="315" t="s">
        <v>2095</v>
      </c>
      <c r="C6420" s="315" t="s">
        <v>2098</v>
      </c>
      <c r="D6420" s="316">
        <v>10.1</v>
      </c>
      <c r="E6420" s="317">
        <v>8325.33</v>
      </c>
      <c r="F6420" s="317">
        <v>6235.6600000000008</v>
      </c>
      <c r="G6420" s="318">
        <v>40177</v>
      </c>
      <c r="H6420" s="318">
        <v>40106</v>
      </c>
      <c r="I6420" s="318">
        <v>49309</v>
      </c>
      <c r="J6420" s="315"/>
      <c r="K6420" s="315">
        <v>9470</v>
      </c>
      <c r="L6420" s="315" t="s">
        <v>919</v>
      </c>
      <c r="M6420" s="315" t="s">
        <v>770</v>
      </c>
      <c r="N6420" s="315" t="s">
        <v>755</v>
      </c>
      <c r="O6420" s="315"/>
      <c r="P6420" s="315"/>
      <c r="Q6420" s="315"/>
    </row>
    <row r="6421" spans="1:17">
      <c r="A6421" s="315" t="s">
        <v>755</v>
      </c>
      <c r="B6421" s="315" t="s">
        <v>2095</v>
      </c>
      <c r="C6421" s="315" t="s">
        <v>2098</v>
      </c>
      <c r="D6421" s="316">
        <v>10.1</v>
      </c>
      <c r="E6421" s="317">
        <v>11312</v>
      </c>
      <c r="F6421" s="317">
        <v>3755.59</v>
      </c>
      <c r="G6421" s="318">
        <v>40175</v>
      </c>
      <c r="H6421" s="318">
        <v>41630</v>
      </c>
      <c r="I6421" s="318">
        <v>50770</v>
      </c>
      <c r="J6421" s="315"/>
      <c r="K6421" s="315">
        <v>3773</v>
      </c>
      <c r="L6421" s="315" t="s">
        <v>3053</v>
      </c>
      <c r="M6421" s="315" t="s">
        <v>764</v>
      </c>
      <c r="N6421" s="315" t="s">
        <v>755</v>
      </c>
      <c r="O6421" s="315"/>
      <c r="P6421" s="315"/>
      <c r="Q6421" s="315"/>
    </row>
    <row r="6422" spans="1:17">
      <c r="A6422" s="315" t="s">
        <v>750</v>
      </c>
      <c r="B6422" s="315" t="s">
        <v>2095</v>
      </c>
      <c r="C6422" s="315" t="s">
        <v>2098</v>
      </c>
      <c r="D6422" s="316">
        <v>10.1</v>
      </c>
      <c r="E6422" s="317">
        <v>10019</v>
      </c>
      <c r="F6422" s="317">
        <v>6151.6699999999992</v>
      </c>
      <c r="G6422" s="318">
        <v>40242</v>
      </c>
      <c r="H6422" s="318">
        <v>40423</v>
      </c>
      <c r="I6422" s="318">
        <v>49674</v>
      </c>
      <c r="J6422" s="315"/>
      <c r="K6422" s="315">
        <v>1227</v>
      </c>
      <c r="L6422" s="315" t="s">
        <v>2973</v>
      </c>
      <c r="M6422" s="315" t="s">
        <v>1827</v>
      </c>
      <c r="N6422" s="315" t="s">
        <v>750</v>
      </c>
      <c r="O6422" s="315"/>
      <c r="P6422" s="315"/>
      <c r="Q6422" s="315"/>
    </row>
    <row r="6423" spans="1:17">
      <c r="A6423" s="315" t="s">
        <v>750</v>
      </c>
      <c r="B6423" s="315" t="s">
        <v>2095</v>
      </c>
      <c r="C6423" s="315" t="s">
        <v>2098</v>
      </c>
      <c r="D6423" s="316">
        <v>10.1</v>
      </c>
      <c r="E6423" s="317">
        <v>9979</v>
      </c>
      <c r="F6423" s="317">
        <v>6127.1</v>
      </c>
      <c r="G6423" s="318">
        <v>40242</v>
      </c>
      <c r="H6423" s="318">
        <v>40423</v>
      </c>
      <c r="I6423" s="318">
        <v>49674</v>
      </c>
      <c r="J6423" s="315"/>
      <c r="K6423" s="315">
        <v>1227</v>
      </c>
      <c r="L6423" s="315" t="s">
        <v>2973</v>
      </c>
      <c r="M6423" s="315" t="s">
        <v>1827</v>
      </c>
      <c r="N6423" s="315" t="s">
        <v>750</v>
      </c>
      <c r="O6423" s="315"/>
      <c r="P6423" s="315"/>
      <c r="Q6423" s="315"/>
    </row>
    <row r="6424" spans="1:17">
      <c r="A6424" s="315" t="s">
        <v>750</v>
      </c>
      <c r="B6424" s="315" t="s">
        <v>2095</v>
      </c>
      <c r="C6424" s="315" t="s">
        <v>2098</v>
      </c>
      <c r="D6424" s="316">
        <v>10.1</v>
      </c>
      <c r="E6424" s="317">
        <v>10027</v>
      </c>
      <c r="F6424" s="317">
        <v>6156.58</v>
      </c>
      <c r="G6424" s="318">
        <v>40242</v>
      </c>
      <c r="H6424" s="318">
        <v>40423</v>
      </c>
      <c r="I6424" s="318">
        <v>49674</v>
      </c>
      <c r="J6424" s="315"/>
      <c r="K6424" s="315">
        <v>1227</v>
      </c>
      <c r="L6424" s="315" t="s">
        <v>2973</v>
      </c>
      <c r="M6424" s="315" t="s">
        <v>1827</v>
      </c>
      <c r="N6424" s="315" t="s">
        <v>750</v>
      </c>
      <c r="O6424" s="315"/>
      <c r="P6424" s="315"/>
      <c r="Q6424" s="315"/>
    </row>
    <row r="6425" spans="1:17">
      <c r="A6425" s="315" t="s">
        <v>750</v>
      </c>
      <c r="B6425" s="315" t="s">
        <v>2095</v>
      </c>
      <c r="C6425" s="315" t="s">
        <v>2098</v>
      </c>
      <c r="D6425" s="316">
        <v>10.1</v>
      </c>
      <c r="E6425" s="317">
        <v>9957</v>
      </c>
      <c r="F6425" s="317">
        <v>6113.6</v>
      </c>
      <c r="G6425" s="318">
        <v>40256</v>
      </c>
      <c r="H6425" s="318">
        <v>40260</v>
      </c>
      <c r="I6425" s="318">
        <v>49674</v>
      </c>
      <c r="J6425" s="315"/>
      <c r="K6425" s="315">
        <v>1212</v>
      </c>
      <c r="L6425" s="315" t="s">
        <v>4134</v>
      </c>
      <c r="M6425" s="315" t="s">
        <v>1827</v>
      </c>
      <c r="N6425" s="315" t="s">
        <v>750</v>
      </c>
      <c r="O6425" s="315"/>
      <c r="P6425" s="315"/>
      <c r="Q6425" s="315"/>
    </row>
    <row r="6426" spans="1:17">
      <c r="A6426" s="315" t="s">
        <v>750</v>
      </c>
      <c r="B6426" s="315" t="s">
        <v>2095</v>
      </c>
      <c r="C6426" s="315" t="s">
        <v>2098</v>
      </c>
      <c r="D6426" s="316">
        <v>10.1</v>
      </c>
      <c r="E6426" s="317">
        <v>9793</v>
      </c>
      <c r="F6426" s="317">
        <v>6012.9</v>
      </c>
      <c r="G6426" s="318">
        <v>40256</v>
      </c>
      <c r="H6426" s="318">
        <v>40260</v>
      </c>
      <c r="I6426" s="318">
        <v>49674</v>
      </c>
      <c r="J6426" s="315"/>
      <c r="K6426" s="315">
        <v>1212</v>
      </c>
      <c r="L6426" s="315" t="s">
        <v>4134</v>
      </c>
      <c r="M6426" s="315" t="s">
        <v>1827</v>
      </c>
      <c r="N6426" s="315" t="s">
        <v>750</v>
      </c>
      <c r="O6426" s="315"/>
      <c r="P6426" s="315"/>
      <c r="Q6426" s="315"/>
    </row>
    <row r="6427" spans="1:17">
      <c r="A6427" s="315" t="s">
        <v>755</v>
      </c>
      <c r="B6427" s="315" t="s">
        <v>2095</v>
      </c>
      <c r="C6427" s="315" t="s">
        <v>2096</v>
      </c>
      <c r="D6427" s="316">
        <v>10.1</v>
      </c>
      <c r="E6427" s="317">
        <v>7684</v>
      </c>
      <c r="F6427" s="317">
        <v>5663.1100000000006</v>
      </c>
      <c r="G6427" s="318">
        <v>40262</v>
      </c>
      <c r="H6427" s="318">
        <v>40376</v>
      </c>
      <c r="I6427" s="318">
        <v>49674</v>
      </c>
      <c r="J6427" s="315"/>
      <c r="K6427" s="315">
        <v>1223</v>
      </c>
      <c r="L6427" s="315" t="s">
        <v>3350</v>
      </c>
      <c r="M6427" s="315" t="s">
        <v>1827</v>
      </c>
      <c r="N6427" s="315" t="s">
        <v>755</v>
      </c>
      <c r="O6427" s="315"/>
      <c r="P6427" s="315"/>
      <c r="Q6427" s="315"/>
    </row>
    <row r="6428" spans="1:17">
      <c r="A6428" s="315" t="s">
        <v>755</v>
      </c>
      <c r="B6428" s="315" t="s">
        <v>2095</v>
      </c>
      <c r="C6428" s="315" t="s">
        <v>2098</v>
      </c>
      <c r="D6428" s="316">
        <v>10.1</v>
      </c>
      <c r="E6428" s="317">
        <v>8770.52</v>
      </c>
      <c r="F6428" s="317">
        <v>5385.0900000000011</v>
      </c>
      <c r="G6428" s="318">
        <v>40305</v>
      </c>
      <c r="H6428" s="318">
        <v>40319</v>
      </c>
      <c r="I6428" s="318">
        <v>49674</v>
      </c>
      <c r="J6428" s="315"/>
      <c r="K6428" s="315">
        <v>4058</v>
      </c>
      <c r="L6428" s="315" t="s">
        <v>2059</v>
      </c>
      <c r="M6428" s="315" t="s">
        <v>2060</v>
      </c>
      <c r="N6428" s="315" t="s">
        <v>755</v>
      </c>
      <c r="O6428" s="315"/>
      <c r="P6428" s="315"/>
      <c r="Q6428" s="315"/>
    </row>
    <row r="6429" spans="1:17">
      <c r="A6429" s="315" t="s">
        <v>755</v>
      </c>
      <c r="B6429" s="315" t="s">
        <v>2095</v>
      </c>
      <c r="C6429" s="315" t="s">
        <v>2098</v>
      </c>
      <c r="D6429" s="316">
        <v>10.1</v>
      </c>
      <c r="E6429" s="317">
        <v>10505</v>
      </c>
      <c r="F6429" s="317">
        <v>6450.0800000000008</v>
      </c>
      <c r="G6429" s="318">
        <v>40312</v>
      </c>
      <c r="H6429" s="318">
        <v>40186</v>
      </c>
      <c r="I6429" s="318">
        <v>49674</v>
      </c>
      <c r="J6429" s="315"/>
      <c r="K6429" s="315">
        <v>5612</v>
      </c>
      <c r="L6429" s="315" t="s">
        <v>3378</v>
      </c>
      <c r="M6429" s="315" t="s">
        <v>776</v>
      </c>
      <c r="N6429" s="315" t="s">
        <v>755</v>
      </c>
      <c r="O6429" s="315"/>
      <c r="P6429" s="315"/>
      <c r="Q6429" s="315"/>
    </row>
    <row r="6430" spans="1:17">
      <c r="A6430" s="315" t="s">
        <v>755</v>
      </c>
      <c r="B6430" s="315" t="s">
        <v>2095</v>
      </c>
      <c r="C6430" s="315" t="s">
        <v>2098</v>
      </c>
      <c r="D6430" s="316">
        <v>10.1</v>
      </c>
      <c r="E6430" s="317">
        <v>9957</v>
      </c>
      <c r="F6430" s="317">
        <v>6113.59</v>
      </c>
      <c r="G6430" s="318">
        <v>40331</v>
      </c>
      <c r="H6430" s="318">
        <v>40444</v>
      </c>
      <c r="I6430" s="318">
        <v>49674</v>
      </c>
      <c r="J6430" s="315"/>
      <c r="K6430" s="315">
        <v>4922</v>
      </c>
      <c r="L6430" s="315" t="s">
        <v>3240</v>
      </c>
      <c r="M6430" s="315" t="s">
        <v>764</v>
      </c>
      <c r="N6430" s="315" t="s">
        <v>755</v>
      </c>
      <c r="O6430" s="315"/>
      <c r="P6430" s="315"/>
      <c r="Q6430" s="315"/>
    </row>
    <row r="6431" spans="1:17">
      <c r="A6431" s="315" t="s">
        <v>755</v>
      </c>
      <c r="B6431" s="315" t="s">
        <v>2095</v>
      </c>
      <c r="C6431" s="315" t="s">
        <v>2098</v>
      </c>
      <c r="D6431" s="316">
        <v>10.1</v>
      </c>
      <c r="E6431" s="317">
        <v>10357</v>
      </c>
      <c r="F6431" s="317">
        <v>6359.2</v>
      </c>
      <c r="G6431" s="318">
        <v>40337</v>
      </c>
      <c r="H6431" s="318">
        <v>40291</v>
      </c>
      <c r="I6431" s="318">
        <v>49674</v>
      </c>
      <c r="J6431" s="315"/>
      <c r="K6431" s="315">
        <v>5423</v>
      </c>
      <c r="L6431" s="315" t="s">
        <v>2559</v>
      </c>
      <c r="M6431" s="315" t="s">
        <v>776</v>
      </c>
      <c r="N6431" s="315" t="s">
        <v>755</v>
      </c>
      <c r="O6431" s="315"/>
      <c r="P6431" s="315"/>
      <c r="Q6431" s="315"/>
    </row>
    <row r="6432" spans="1:17">
      <c r="A6432" s="315" t="s">
        <v>755</v>
      </c>
      <c r="B6432" s="315" t="s">
        <v>2095</v>
      </c>
      <c r="C6432" s="315" t="s">
        <v>2098</v>
      </c>
      <c r="D6432" s="316">
        <v>10.1</v>
      </c>
      <c r="E6432" s="317">
        <v>9634</v>
      </c>
      <c r="F6432" s="317">
        <v>5915.2800000000007</v>
      </c>
      <c r="G6432" s="318">
        <v>40358</v>
      </c>
      <c r="H6432" s="318">
        <v>40340</v>
      </c>
      <c r="I6432" s="318">
        <v>49674</v>
      </c>
      <c r="J6432" s="315"/>
      <c r="K6432" s="315">
        <v>3234</v>
      </c>
      <c r="L6432" s="315" t="s">
        <v>3574</v>
      </c>
      <c r="M6432" s="315" t="s">
        <v>764</v>
      </c>
      <c r="N6432" s="315" t="s">
        <v>755</v>
      </c>
      <c r="O6432" s="315"/>
      <c r="P6432" s="315"/>
      <c r="Q6432" s="315"/>
    </row>
    <row r="6433" spans="1:17">
      <c r="A6433" s="315" t="s">
        <v>755</v>
      </c>
      <c r="B6433" s="315" t="s">
        <v>2095</v>
      </c>
      <c r="C6433" s="315" t="s">
        <v>2098</v>
      </c>
      <c r="D6433" s="316">
        <v>10.1</v>
      </c>
      <c r="E6433" s="317">
        <v>10084</v>
      </c>
      <c r="F6433" s="317">
        <v>4870.5800000000008</v>
      </c>
      <c r="G6433" s="318">
        <v>40382</v>
      </c>
      <c r="H6433" s="318">
        <v>40816</v>
      </c>
      <c r="I6433" s="318">
        <v>50040</v>
      </c>
      <c r="J6433" s="315"/>
      <c r="K6433" s="315">
        <v>9436</v>
      </c>
      <c r="L6433" s="315" t="s">
        <v>3167</v>
      </c>
      <c r="M6433" s="315" t="s">
        <v>770</v>
      </c>
      <c r="N6433" s="315" t="s">
        <v>755</v>
      </c>
      <c r="O6433" s="315"/>
      <c r="P6433" s="315"/>
      <c r="Q6433" s="315"/>
    </row>
    <row r="6434" spans="1:17">
      <c r="A6434" s="315" t="s">
        <v>755</v>
      </c>
      <c r="B6434" s="315" t="s">
        <v>2095</v>
      </c>
      <c r="C6434" s="315" t="s">
        <v>2098</v>
      </c>
      <c r="D6434" s="316">
        <v>10.1</v>
      </c>
      <c r="E6434" s="317">
        <v>9715</v>
      </c>
      <c r="F6434" s="317">
        <v>5965.01</v>
      </c>
      <c r="G6434" s="318">
        <v>40386</v>
      </c>
      <c r="H6434" s="318">
        <v>40351</v>
      </c>
      <c r="I6434" s="318">
        <v>49674</v>
      </c>
      <c r="J6434" s="315"/>
      <c r="K6434" s="315">
        <v>5106</v>
      </c>
      <c r="L6434" s="315" t="s">
        <v>2435</v>
      </c>
      <c r="M6434" s="315" t="s">
        <v>776</v>
      </c>
      <c r="N6434" s="315" t="s">
        <v>755</v>
      </c>
      <c r="O6434" s="315"/>
      <c r="P6434" s="315"/>
      <c r="Q6434" s="315"/>
    </row>
    <row r="6435" spans="1:17">
      <c r="A6435" s="315" t="s">
        <v>755</v>
      </c>
      <c r="B6435" s="315" t="s">
        <v>2095</v>
      </c>
      <c r="C6435" s="315" t="s">
        <v>2096</v>
      </c>
      <c r="D6435" s="316">
        <v>10.1</v>
      </c>
      <c r="E6435" s="317">
        <v>11038</v>
      </c>
      <c r="F6435" s="317">
        <v>8135</v>
      </c>
      <c r="G6435" s="318">
        <v>40401</v>
      </c>
      <c r="H6435" s="318">
        <v>40535</v>
      </c>
      <c r="I6435" s="318">
        <v>49674</v>
      </c>
      <c r="J6435" s="315"/>
      <c r="K6435" s="315">
        <v>3714</v>
      </c>
      <c r="L6435" s="315" t="s">
        <v>4135</v>
      </c>
      <c r="M6435" s="315" t="s">
        <v>764</v>
      </c>
      <c r="N6435" s="315" t="s">
        <v>755</v>
      </c>
      <c r="O6435" s="315"/>
      <c r="P6435" s="315"/>
      <c r="Q6435" s="315"/>
    </row>
    <row r="6436" spans="1:17">
      <c r="A6436" s="315" t="s">
        <v>750</v>
      </c>
      <c r="B6436" s="315" t="s">
        <v>2095</v>
      </c>
      <c r="C6436" s="315" t="s">
        <v>2098</v>
      </c>
      <c r="D6436" s="316">
        <v>10.1</v>
      </c>
      <c r="E6436" s="317">
        <v>6088</v>
      </c>
      <c r="F6436" s="317">
        <v>2722.7</v>
      </c>
      <c r="G6436" s="318">
        <v>40613</v>
      </c>
      <c r="H6436" s="318">
        <v>40651</v>
      </c>
      <c r="I6436" s="318">
        <v>50040</v>
      </c>
      <c r="J6436" s="315"/>
      <c r="K6436" s="315">
        <v>5413</v>
      </c>
      <c r="L6436" s="315" t="s">
        <v>907</v>
      </c>
      <c r="M6436" s="315" t="s">
        <v>776</v>
      </c>
      <c r="N6436" s="315" t="s">
        <v>750</v>
      </c>
      <c r="O6436" s="315"/>
      <c r="P6436" s="315"/>
      <c r="Q6436" s="315"/>
    </row>
    <row r="6437" spans="1:17">
      <c r="A6437" s="315" t="s">
        <v>750</v>
      </c>
      <c r="B6437" s="315" t="s">
        <v>2095</v>
      </c>
      <c r="C6437" s="315" t="s">
        <v>2098</v>
      </c>
      <c r="D6437" s="316">
        <v>10.1</v>
      </c>
      <c r="E6437" s="317">
        <v>10567</v>
      </c>
      <c r="F6437" s="317">
        <v>4344.21</v>
      </c>
      <c r="G6437" s="318">
        <v>40613</v>
      </c>
      <c r="H6437" s="318">
        <v>40968</v>
      </c>
      <c r="I6437" s="318">
        <v>50405</v>
      </c>
      <c r="J6437" s="315"/>
      <c r="K6437" s="315">
        <v>1227</v>
      </c>
      <c r="L6437" s="315" t="s">
        <v>4136</v>
      </c>
      <c r="M6437" s="315" t="s">
        <v>1827</v>
      </c>
      <c r="N6437" s="315" t="s">
        <v>750</v>
      </c>
      <c r="O6437" s="315"/>
      <c r="P6437" s="315"/>
      <c r="Q6437" s="315"/>
    </row>
    <row r="6438" spans="1:17">
      <c r="A6438" s="315" t="s">
        <v>755</v>
      </c>
      <c r="B6438" s="315" t="s">
        <v>2095</v>
      </c>
      <c r="C6438" s="315" t="s">
        <v>2096</v>
      </c>
      <c r="D6438" s="316">
        <v>10.1</v>
      </c>
      <c r="E6438" s="317">
        <v>10677</v>
      </c>
      <c r="F6438" s="317">
        <v>6310.11</v>
      </c>
      <c r="G6438" s="318">
        <v>40627</v>
      </c>
      <c r="H6438" s="318">
        <v>40667</v>
      </c>
      <c r="I6438" s="318">
        <v>50040</v>
      </c>
      <c r="J6438" s="315"/>
      <c r="K6438" s="315">
        <v>6045</v>
      </c>
      <c r="L6438" s="315" t="s">
        <v>2922</v>
      </c>
      <c r="M6438" s="315" t="s">
        <v>788</v>
      </c>
      <c r="N6438" s="315" t="s">
        <v>755</v>
      </c>
      <c r="O6438" s="315"/>
      <c r="P6438" s="315"/>
      <c r="Q6438" s="315"/>
    </row>
    <row r="6439" spans="1:17">
      <c r="A6439" s="315" t="s">
        <v>755</v>
      </c>
      <c r="B6439" s="315" t="s">
        <v>2095</v>
      </c>
      <c r="C6439" s="315" t="s">
        <v>2098</v>
      </c>
      <c r="D6439" s="316">
        <v>10.1</v>
      </c>
      <c r="E6439" s="317">
        <v>9189</v>
      </c>
      <c r="F6439" s="317">
        <v>4438.2800000000007</v>
      </c>
      <c r="G6439" s="318">
        <v>40648</v>
      </c>
      <c r="H6439" s="318">
        <v>40745</v>
      </c>
      <c r="I6439" s="318">
        <v>50040</v>
      </c>
      <c r="J6439" s="315"/>
      <c r="K6439" s="315">
        <v>9225</v>
      </c>
      <c r="L6439" s="315" t="s">
        <v>4137</v>
      </c>
      <c r="M6439" s="315" t="s">
        <v>792</v>
      </c>
      <c r="N6439" s="315" t="s">
        <v>755</v>
      </c>
      <c r="O6439" s="315"/>
      <c r="P6439" s="315"/>
      <c r="Q6439" s="315"/>
    </row>
    <row r="6440" spans="1:17">
      <c r="A6440" s="315" t="s">
        <v>755</v>
      </c>
      <c r="B6440" s="315" t="s">
        <v>2095</v>
      </c>
      <c r="C6440" s="315" t="s">
        <v>2096</v>
      </c>
      <c r="D6440" s="316">
        <v>10.1</v>
      </c>
      <c r="E6440" s="317">
        <v>7675</v>
      </c>
      <c r="F6440" s="317">
        <v>4543.6100000000006</v>
      </c>
      <c r="G6440" s="318">
        <v>40672</v>
      </c>
      <c r="H6440" s="318">
        <v>40835</v>
      </c>
      <c r="I6440" s="318">
        <v>50040</v>
      </c>
      <c r="J6440" s="315"/>
      <c r="K6440" s="315">
        <v>9247</v>
      </c>
      <c r="L6440" s="315" t="s">
        <v>3441</v>
      </c>
      <c r="M6440" s="315" t="s">
        <v>770</v>
      </c>
      <c r="N6440" s="315" t="s">
        <v>755</v>
      </c>
      <c r="O6440" s="315"/>
      <c r="P6440" s="315"/>
      <c r="Q6440" s="315"/>
    </row>
    <row r="6441" spans="1:17">
      <c r="A6441" s="315" t="s">
        <v>755</v>
      </c>
      <c r="B6441" s="315" t="s">
        <v>2095</v>
      </c>
      <c r="C6441" s="315" t="s">
        <v>2098</v>
      </c>
      <c r="D6441" s="316">
        <v>10.1</v>
      </c>
      <c r="E6441" s="317">
        <v>7848.99</v>
      </c>
      <c r="F6441" s="317">
        <v>3510.2499999999995</v>
      </c>
      <c r="G6441" s="318">
        <v>40688</v>
      </c>
      <c r="H6441" s="318">
        <v>40837</v>
      </c>
      <c r="I6441" s="318">
        <v>50040</v>
      </c>
      <c r="J6441" s="315"/>
      <c r="K6441" s="315">
        <v>8451</v>
      </c>
      <c r="L6441" s="315" t="s">
        <v>3095</v>
      </c>
      <c r="M6441" s="315" t="s">
        <v>784</v>
      </c>
      <c r="N6441" s="315" t="s">
        <v>755</v>
      </c>
      <c r="O6441" s="315"/>
      <c r="P6441" s="315"/>
      <c r="Q6441" s="315"/>
    </row>
    <row r="6442" spans="1:17">
      <c r="A6442" s="315" t="s">
        <v>755</v>
      </c>
      <c r="B6442" s="315" t="s">
        <v>2095</v>
      </c>
      <c r="C6442" s="315" t="s">
        <v>2098</v>
      </c>
      <c r="D6442" s="316">
        <v>10.119999999999999</v>
      </c>
      <c r="E6442" s="317">
        <v>10415</v>
      </c>
      <c r="F6442" s="317">
        <v>3843.13</v>
      </c>
      <c r="G6442" s="318">
        <v>40778</v>
      </c>
      <c r="H6442" s="318">
        <v>40863</v>
      </c>
      <c r="I6442" s="318">
        <v>50040</v>
      </c>
      <c r="J6442" s="315"/>
      <c r="K6442" s="315">
        <v>6850</v>
      </c>
      <c r="L6442" s="315" t="s">
        <v>3025</v>
      </c>
      <c r="M6442" s="315" t="s">
        <v>811</v>
      </c>
      <c r="N6442" s="315" t="s">
        <v>755</v>
      </c>
      <c r="O6442" s="315"/>
      <c r="P6442" s="315"/>
      <c r="Q6442" s="315"/>
    </row>
    <row r="6443" spans="1:17">
      <c r="A6443" s="315" t="s">
        <v>755</v>
      </c>
      <c r="B6443" s="315" t="s">
        <v>2095</v>
      </c>
      <c r="C6443" s="315" t="s">
        <v>2098</v>
      </c>
      <c r="D6443" s="316">
        <v>10.119999999999999</v>
      </c>
      <c r="E6443" s="317">
        <v>10227</v>
      </c>
      <c r="F6443" s="317">
        <v>4939.6499999999996</v>
      </c>
      <c r="G6443" s="318">
        <v>40793</v>
      </c>
      <c r="H6443" s="318">
        <v>40808</v>
      </c>
      <c r="I6443" s="318">
        <v>50040</v>
      </c>
      <c r="J6443" s="315"/>
      <c r="K6443" s="315">
        <v>6152</v>
      </c>
      <c r="L6443" s="315" t="s">
        <v>4138</v>
      </c>
      <c r="M6443" s="315" t="s">
        <v>788</v>
      </c>
      <c r="N6443" s="315" t="s">
        <v>755</v>
      </c>
      <c r="O6443" s="315"/>
      <c r="P6443" s="315"/>
      <c r="Q6443" s="315"/>
    </row>
    <row r="6444" spans="1:17">
      <c r="A6444" s="315" t="s">
        <v>755</v>
      </c>
      <c r="B6444" s="315" t="s">
        <v>2095</v>
      </c>
      <c r="C6444" s="315" t="s">
        <v>2098</v>
      </c>
      <c r="D6444" s="316">
        <v>10.130000000000001</v>
      </c>
      <c r="E6444" s="317">
        <v>11580</v>
      </c>
      <c r="F6444" s="317">
        <v>5593.14</v>
      </c>
      <c r="G6444" s="318">
        <v>40703</v>
      </c>
      <c r="H6444" s="318">
        <v>40844</v>
      </c>
      <c r="I6444" s="318">
        <v>50040</v>
      </c>
      <c r="J6444" s="315"/>
      <c r="K6444" s="315">
        <v>4500</v>
      </c>
      <c r="L6444" s="315" t="s">
        <v>320</v>
      </c>
      <c r="M6444" s="315" t="s">
        <v>1296</v>
      </c>
      <c r="N6444" s="315" t="s">
        <v>755</v>
      </c>
      <c r="O6444" s="315"/>
      <c r="P6444" s="315"/>
      <c r="Q6444" s="315"/>
    </row>
    <row r="6445" spans="1:17">
      <c r="A6445" s="315" t="s">
        <v>755</v>
      </c>
      <c r="B6445" s="315" t="s">
        <v>2095</v>
      </c>
      <c r="C6445" s="315" t="s">
        <v>2098</v>
      </c>
      <c r="D6445" s="316">
        <v>10.130000000000001</v>
      </c>
      <c r="E6445" s="317">
        <v>10936</v>
      </c>
      <c r="F6445" s="317">
        <v>5282.1</v>
      </c>
      <c r="G6445" s="318">
        <v>40717</v>
      </c>
      <c r="H6445" s="318">
        <v>40837</v>
      </c>
      <c r="I6445" s="318">
        <v>50040</v>
      </c>
      <c r="J6445" s="315"/>
      <c r="K6445" s="315">
        <v>4460</v>
      </c>
      <c r="L6445" s="315" t="s">
        <v>2217</v>
      </c>
      <c r="M6445" s="315" t="s">
        <v>1484</v>
      </c>
      <c r="N6445" s="315" t="s">
        <v>755</v>
      </c>
      <c r="O6445" s="315"/>
      <c r="P6445" s="315"/>
      <c r="Q6445" s="315"/>
    </row>
    <row r="6446" spans="1:17">
      <c r="A6446" s="315" t="s">
        <v>755</v>
      </c>
      <c r="B6446" s="315" t="s">
        <v>2095</v>
      </c>
      <c r="C6446" s="315" t="s">
        <v>2098</v>
      </c>
      <c r="D6446" s="316">
        <v>10.130000000000001</v>
      </c>
      <c r="E6446" s="317">
        <v>11271</v>
      </c>
      <c r="F6446" s="317">
        <v>5443.9</v>
      </c>
      <c r="G6446" s="318">
        <v>40786</v>
      </c>
      <c r="H6446" s="318">
        <v>40866</v>
      </c>
      <c r="I6446" s="318">
        <v>50040</v>
      </c>
      <c r="J6446" s="315"/>
      <c r="K6446" s="315">
        <v>3856</v>
      </c>
      <c r="L6446" s="315" t="s">
        <v>4139</v>
      </c>
      <c r="M6446" s="315" t="s">
        <v>764</v>
      </c>
      <c r="N6446" s="315" t="s">
        <v>755</v>
      </c>
      <c r="O6446" s="315"/>
      <c r="P6446" s="315"/>
      <c r="Q6446" s="315"/>
    </row>
    <row r="6447" spans="1:17">
      <c r="A6447" s="315" t="s">
        <v>755</v>
      </c>
      <c r="B6447" s="315" t="s">
        <v>2095</v>
      </c>
      <c r="C6447" s="315" t="s">
        <v>2098</v>
      </c>
      <c r="D6447" s="316">
        <v>10.130000000000001</v>
      </c>
      <c r="E6447" s="317">
        <v>5738.07</v>
      </c>
      <c r="F6447" s="317">
        <v>2771.5</v>
      </c>
      <c r="G6447" s="318">
        <v>40847</v>
      </c>
      <c r="H6447" s="318">
        <v>40881</v>
      </c>
      <c r="I6447" s="318">
        <v>50040</v>
      </c>
      <c r="J6447" s="315"/>
      <c r="K6447" s="315">
        <v>1272</v>
      </c>
      <c r="L6447" s="315" t="s">
        <v>3423</v>
      </c>
      <c r="M6447" s="315" t="s">
        <v>766</v>
      </c>
      <c r="N6447" s="315" t="s">
        <v>755</v>
      </c>
      <c r="O6447" s="315"/>
      <c r="P6447" s="315"/>
      <c r="Q6447" s="315"/>
    </row>
    <row r="6448" spans="1:17">
      <c r="A6448" s="315" t="s">
        <v>755</v>
      </c>
      <c r="B6448" s="315" t="s">
        <v>2095</v>
      </c>
      <c r="C6448" s="315" t="s">
        <v>2098</v>
      </c>
      <c r="D6448" s="316">
        <v>10.14</v>
      </c>
      <c r="E6448" s="317">
        <v>11024</v>
      </c>
      <c r="F6448" s="317">
        <v>4398.57</v>
      </c>
      <c r="G6448" s="318">
        <v>40724</v>
      </c>
      <c r="H6448" s="318">
        <v>41052</v>
      </c>
      <c r="I6448" s="318">
        <v>50405</v>
      </c>
      <c r="J6448" s="315"/>
      <c r="K6448" s="315">
        <v>3158</v>
      </c>
      <c r="L6448" s="315" t="s">
        <v>2116</v>
      </c>
      <c r="M6448" s="315" t="s">
        <v>764</v>
      </c>
      <c r="N6448" s="315" t="s">
        <v>755</v>
      </c>
      <c r="O6448" s="315"/>
      <c r="P6448" s="315"/>
      <c r="Q6448" s="315"/>
    </row>
    <row r="6449" spans="1:17">
      <c r="A6449" s="315" t="s">
        <v>755</v>
      </c>
      <c r="B6449" s="315" t="s">
        <v>2095</v>
      </c>
      <c r="C6449" s="315" t="s">
        <v>2098</v>
      </c>
      <c r="D6449" s="316">
        <v>10.14</v>
      </c>
      <c r="E6449" s="317">
        <v>10694.669999999998</v>
      </c>
      <c r="F6449" s="317">
        <v>2823.39</v>
      </c>
      <c r="G6449" s="318">
        <v>40777</v>
      </c>
      <c r="H6449" s="318">
        <v>42083</v>
      </c>
      <c r="I6449" s="318">
        <v>49674</v>
      </c>
      <c r="J6449" s="315"/>
      <c r="K6449" s="315">
        <v>4577</v>
      </c>
      <c r="L6449" s="315" t="s">
        <v>3184</v>
      </c>
      <c r="M6449" s="315" t="s">
        <v>1296</v>
      </c>
      <c r="N6449" s="315" t="s">
        <v>755</v>
      </c>
      <c r="O6449" s="315"/>
      <c r="P6449" s="315"/>
      <c r="Q6449" s="315"/>
    </row>
    <row r="6450" spans="1:17">
      <c r="A6450" s="315" t="s">
        <v>755</v>
      </c>
      <c r="B6450" s="315" t="s">
        <v>2095</v>
      </c>
      <c r="C6450" s="315" t="s">
        <v>2098</v>
      </c>
      <c r="D6450" s="316">
        <v>10.15</v>
      </c>
      <c r="E6450" s="317">
        <v>9503</v>
      </c>
      <c r="F6450" s="317">
        <v>3145.48</v>
      </c>
      <c r="G6450" s="318">
        <v>40527</v>
      </c>
      <c r="H6450" s="318">
        <v>41620</v>
      </c>
      <c r="I6450" s="318">
        <v>50770</v>
      </c>
      <c r="J6450" s="315"/>
      <c r="K6450" s="315">
        <v>8753</v>
      </c>
      <c r="L6450" s="315" t="s">
        <v>2201</v>
      </c>
      <c r="M6450" s="315" t="s">
        <v>1705</v>
      </c>
      <c r="N6450" s="315" t="s">
        <v>755</v>
      </c>
      <c r="O6450" s="315"/>
      <c r="P6450" s="315"/>
      <c r="Q6450" s="315"/>
    </row>
    <row r="6451" spans="1:17">
      <c r="A6451" s="315" t="s">
        <v>755</v>
      </c>
      <c r="B6451" s="315" t="s">
        <v>2095</v>
      </c>
      <c r="C6451" s="315" t="s">
        <v>2098</v>
      </c>
      <c r="D6451" s="316">
        <v>10.18</v>
      </c>
      <c r="E6451" s="317">
        <v>9756</v>
      </c>
      <c r="F6451" s="317">
        <v>4712.16</v>
      </c>
      <c r="G6451" s="318">
        <v>40536</v>
      </c>
      <c r="H6451" s="318">
        <v>40730</v>
      </c>
      <c r="I6451" s="318">
        <v>50040</v>
      </c>
      <c r="J6451" s="315"/>
      <c r="K6451" s="315">
        <v>6340</v>
      </c>
      <c r="L6451" s="315" t="s">
        <v>1867</v>
      </c>
      <c r="M6451" s="315" t="s">
        <v>1712</v>
      </c>
      <c r="N6451" s="315" t="s">
        <v>755</v>
      </c>
      <c r="O6451" s="315"/>
      <c r="P6451" s="315"/>
      <c r="Q6451" s="315"/>
    </row>
    <row r="6452" spans="1:17">
      <c r="A6452" s="315" t="s">
        <v>755</v>
      </c>
      <c r="B6452" s="315" t="s">
        <v>2095</v>
      </c>
      <c r="C6452" s="315" t="s">
        <v>2098</v>
      </c>
      <c r="D6452" s="316">
        <v>10.18</v>
      </c>
      <c r="E6452" s="317">
        <v>10553.89</v>
      </c>
      <c r="F6452" s="317">
        <v>5097.54</v>
      </c>
      <c r="G6452" s="318">
        <v>40662</v>
      </c>
      <c r="H6452" s="318">
        <v>40689</v>
      </c>
      <c r="I6452" s="318">
        <v>50040</v>
      </c>
      <c r="J6452" s="315"/>
      <c r="K6452" s="315">
        <v>2544</v>
      </c>
      <c r="L6452" s="315" t="s">
        <v>2626</v>
      </c>
      <c r="M6452" s="315" t="s">
        <v>1296</v>
      </c>
      <c r="N6452" s="315" t="s">
        <v>755</v>
      </c>
      <c r="O6452" s="315"/>
      <c r="P6452" s="315"/>
      <c r="Q6452" s="315"/>
    </row>
    <row r="6453" spans="1:17">
      <c r="A6453" s="315" t="s">
        <v>755</v>
      </c>
      <c r="B6453" s="315" t="s">
        <v>2095</v>
      </c>
      <c r="C6453" s="315" t="s">
        <v>2096</v>
      </c>
      <c r="D6453" s="316">
        <v>10.18</v>
      </c>
      <c r="E6453" s="317">
        <v>9612</v>
      </c>
      <c r="F6453" s="317">
        <v>3777.52</v>
      </c>
      <c r="G6453" s="318">
        <v>40653</v>
      </c>
      <c r="H6453" s="318">
        <v>41456</v>
      </c>
      <c r="I6453" s="318">
        <v>50770</v>
      </c>
      <c r="J6453" s="315"/>
      <c r="K6453" s="315">
        <v>8620</v>
      </c>
      <c r="L6453" s="315" t="s">
        <v>2385</v>
      </c>
      <c r="M6453" s="315" t="s">
        <v>784</v>
      </c>
      <c r="N6453" s="315" t="s">
        <v>755</v>
      </c>
      <c r="O6453" s="315"/>
      <c r="P6453" s="315"/>
      <c r="Q6453" s="315"/>
    </row>
    <row r="6454" spans="1:17">
      <c r="A6454" s="315" t="s">
        <v>755</v>
      </c>
      <c r="B6454" s="315" t="s">
        <v>2095</v>
      </c>
      <c r="C6454" s="315" t="s">
        <v>2096</v>
      </c>
      <c r="D6454" s="316">
        <v>10.18</v>
      </c>
      <c r="E6454" s="317">
        <v>7066.4400000000005</v>
      </c>
      <c r="F6454" s="317">
        <v>2148.2000000000003</v>
      </c>
      <c r="G6454" s="318">
        <v>40805</v>
      </c>
      <c r="H6454" s="318">
        <v>42081</v>
      </c>
      <c r="I6454" s="318">
        <v>49674</v>
      </c>
      <c r="J6454" s="315"/>
      <c r="K6454" s="315">
        <v>8725</v>
      </c>
      <c r="L6454" s="315" t="s">
        <v>2541</v>
      </c>
      <c r="M6454" s="315" t="s">
        <v>770</v>
      </c>
      <c r="N6454" s="315" t="s">
        <v>755</v>
      </c>
      <c r="O6454" s="315"/>
      <c r="P6454" s="315"/>
      <c r="Q6454" s="315"/>
    </row>
    <row r="6455" spans="1:17">
      <c r="A6455" s="315" t="s">
        <v>750</v>
      </c>
      <c r="B6455" s="315" t="s">
        <v>2095</v>
      </c>
      <c r="C6455" s="315" t="s">
        <v>2098</v>
      </c>
      <c r="D6455" s="316">
        <v>10.199999999999999</v>
      </c>
      <c r="E6455" s="317">
        <v>9849</v>
      </c>
      <c r="F6455" s="317">
        <v>6821.34</v>
      </c>
      <c r="G6455" s="318">
        <v>39570</v>
      </c>
      <c r="H6455" s="318">
        <v>39253</v>
      </c>
      <c r="I6455" s="318">
        <v>48579</v>
      </c>
      <c r="J6455" s="315"/>
      <c r="K6455" s="315">
        <v>3624</v>
      </c>
      <c r="L6455" s="315" t="s">
        <v>2569</v>
      </c>
      <c r="M6455" s="315" t="s">
        <v>764</v>
      </c>
      <c r="N6455" s="315" t="s">
        <v>750</v>
      </c>
      <c r="O6455" s="315"/>
      <c r="P6455" s="315"/>
      <c r="Q6455" s="315"/>
    </row>
    <row r="6456" spans="1:17">
      <c r="A6456" s="315" t="s">
        <v>755</v>
      </c>
      <c r="B6456" s="315" t="s">
        <v>2095</v>
      </c>
      <c r="C6456" s="315" t="s">
        <v>2098</v>
      </c>
      <c r="D6456" s="316">
        <v>10.199999999999999</v>
      </c>
      <c r="E6456" s="317">
        <v>1333</v>
      </c>
      <c r="F6456" s="317">
        <v>781.14</v>
      </c>
      <c r="G6456" s="318">
        <v>39570</v>
      </c>
      <c r="H6456" s="318">
        <v>39566</v>
      </c>
      <c r="I6456" s="318">
        <v>48944</v>
      </c>
      <c r="J6456" s="315"/>
      <c r="K6456" s="315">
        <v>5745</v>
      </c>
      <c r="L6456" s="315" t="s">
        <v>2960</v>
      </c>
      <c r="M6456" s="315" t="s">
        <v>776</v>
      </c>
      <c r="N6456" s="315" t="s">
        <v>755</v>
      </c>
      <c r="O6456" s="315"/>
      <c r="P6456" s="315"/>
      <c r="Q6456" s="315"/>
    </row>
    <row r="6457" spans="1:17">
      <c r="A6457" s="315" t="s">
        <v>755</v>
      </c>
      <c r="B6457" s="315" t="s">
        <v>2095</v>
      </c>
      <c r="C6457" s="315" t="s">
        <v>2096</v>
      </c>
      <c r="D6457" s="316">
        <v>10.199999999999999</v>
      </c>
      <c r="E6457" s="317">
        <v>10076</v>
      </c>
      <c r="F6457" s="317">
        <v>9038.17</v>
      </c>
      <c r="G6457" s="318">
        <v>39597</v>
      </c>
      <c r="H6457" s="318">
        <v>39559</v>
      </c>
      <c r="I6457" s="318">
        <v>48914</v>
      </c>
      <c r="J6457" s="315"/>
      <c r="K6457" s="315">
        <v>4922</v>
      </c>
      <c r="L6457" s="315" t="s">
        <v>3240</v>
      </c>
      <c r="M6457" s="315" t="s">
        <v>764</v>
      </c>
      <c r="N6457" s="315" t="s">
        <v>755</v>
      </c>
      <c r="O6457" s="315"/>
      <c r="P6457" s="315"/>
      <c r="Q6457" s="315"/>
    </row>
    <row r="6458" spans="1:17">
      <c r="A6458" s="315" t="s">
        <v>755</v>
      </c>
      <c r="B6458" s="315" t="s">
        <v>2095</v>
      </c>
      <c r="C6458" s="315" t="s">
        <v>2098</v>
      </c>
      <c r="D6458" s="316">
        <v>10.199999999999999</v>
      </c>
      <c r="E6458" s="317">
        <v>10831.069999999998</v>
      </c>
      <c r="F6458" s="317">
        <v>8101.65</v>
      </c>
      <c r="G6458" s="318">
        <v>39570</v>
      </c>
      <c r="H6458" s="318">
        <v>39654</v>
      </c>
      <c r="I6458" s="318">
        <v>48944</v>
      </c>
      <c r="J6458" s="315"/>
      <c r="K6458" s="315">
        <v>9125</v>
      </c>
      <c r="L6458" s="315" t="s">
        <v>4140</v>
      </c>
      <c r="M6458" s="315" t="s">
        <v>770</v>
      </c>
      <c r="N6458" s="315" t="s">
        <v>755</v>
      </c>
      <c r="O6458" s="315"/>
      <c r="P6458" s="315"/>
      <c r="Q6458" s="315"/>
    </row>
    <row r="6459" spans="1:17">
      <c r="A6459" s="315" t="s">
        <v>755</v>
      </c>
      <c r="B6459" s="315" t="s">
        <v>2095</v>
      </c>
      <c r="C6459" s="315" t="s">
        <v>2098</v>
      </c>
      <c r="D6459" s="316">
        <v>10.199999999999999</v>
      </c>
      <c r="E6459" s="317">
        <v>9297</v>
      </c>
      <c r="F6459" s="317">
        <v>6954.15</v>
      </c>
      <c r="G6459" s="318">
        <v>39570</v>
      </c>
      <c r="H6459" s="318">
        <v>39797</v>
      </c>
      <c r="I6459" s="318">
        <v>48914</v>
      </c>
      <c r="J6459" s="315"/>
      <c r="K6459" s="315">
        <v>3628</v>
      </c>
      <c r="L6459" s="315" t="s">
        <v>2593</v>
      </c>
      <c r="M6459" s="315" t="s">
        <v>764</v>
      </c>
      <c r="N6459" s="315" t="s">
        <v>755</v>
      </c>
      <c r="O6459" s="315"/>
      <c r="P6459" s="315"/>
      <c r="Q6459" s="315"/>
    </row>
    <row r="6460" spans="1:17">
      <c r="A6460" s="315" t="s">
        <v>755</v>
      </c>
      <c r="B6460" s="315" t="s">
        <v>2095</v>
      </c>
      <c r="C6460" s="315" t="s">
        <v>2096</v>
      </c>
      <c r="D6460" s="316">
        <v>10.199999999999999</v>
      </c>
      <c r="E6460" s="317">
        <v>9266</v>
      </c>
      <c r="F6460" s="317">
        <v>8311.6</v>
      </c>
      <c r="G6460" s="318">
        <v>39581</v>
      </c>
      <c r="H6460" s="318">
        <v>39408</v>
      </c>
      <c r="I6460" s="318">
        <v>48579</v>
      </c>
      <c r="J6460" s="315"/>
      <c r="K6460" s="315">
        <v>3778</v>
      </c>
      <c r="L6460" s="315" t="s">
        <v>4141</v>
      </c>
      <c r="M6460" s="315" t="s">
        <v>764</v>
      </c>
      <c r="N6460" s="315" t="s">
        <v>755</v>
      </c>
      <c r="O6460" s="315"/>
      <c r="P6460" s="315"/>
      <c r="Q6460" s="315"/>
    </row>
    <row r="6461" spans="1:17">
      <c r="A6461" s="315" t="s">
        <v>750</v>
      </c>
      <c r="B6461" s="315" t="s">
        <v>2095</v>
      </c>
      <c r="C6461" s="315" t="s">
        <v>2098</v>
      </c>
      <c r="D6461" s="316">
        <v>10.199999999999999</v>
      </c>
      <c r="E6461" s="317">
        <v>10927</v>
      </c>
      <c r="F6461" s="317">
        <v>4348.9399999999996</v>
      </c>
      <c r="G6461" s="318">
        <v>39610</v>
      </c>
      <c r="H6461" s="318">
        <v>41267</v>
      </c>
      <c r="I6461" s="318">
        <v>50405</v>
      </c>
      <c r="J6461" s="315"/>
      <c r="K6461" s="315">
        <v>4713</v>
      </c>
      <c r="L6461" s="315" t="s">
        <v>3958</v>
      </c>
      <c r="M6461" s="315" t="s">
        <v>1296</v>
      </c>
      <c r="N6461" s="315" t="s">
        <v>750</v>
      </c>
      <c r="O6461" s="315"/>
      <c r="P6461" s="315"/>
      <c r="Q6461" s="315"/>
    </row>
    <row r="6462" spans="1:17">
      <c r="A6462" s="315" t="s">
        <v>755</v>
      </c>
      <c r="B6462" s="315" t="s">
        <v>2095</v>
      </c>
      <c r="C6462" s="315" t="s">
        <v>2098</v>
      </c>
      <c r="D6462" s="316">
        <v>10.199999999999999</v>
      </c>
      <c r="E6462" s="317">
        <v>9830.0799999999981</v>
      </c>
      <c r="F6462" s="317">
        <v>7362.7400000000007</v>
      </c>
      <c r="G6462" s="318">
        <v>39648</v>
      </c>
      <c r="H6462" s="318">
        <v>39757</v>
      </c>
      <c r="I6462" s="318">
        <v>48944</v>
      </c>
      <c r="J6462" s="315"/>
      <c r="K6462" s="315">
        <v>4562</v>
      </c>
      <c r="L6462" s="315" t="s">
        <v>2528</v>
      </c>
      <c r="M6462" s="315" t="s">
        <v>1296</v>
      </c>
      <c r="N6462" s="315" t="s">
        <v>755</v>
      </c>
      <c r="O6462" s="315"/>
      <c r="P6462" s="315"/>
      <c r="Q6462" s="315"/>
    </row>
    <row r="6463" spans="1:17">
      <c r="A6463" s="315" t="s">
        <v>755</v>
      </c>
      <c r="B6463" s="315" t="s">
        <v>2095</v>
      </c>
      <c r="C6463" s="315" t="s">
        <v>2098</v>
      </c>
      <c r="D6463" s="316">
        <v>10.199999999999999</v>
      </c>
      <c r="E6463" s="317">
        <v>8698</v>
      </c>
      <c r="F6463" s="317">
        <v>3461.8</v>
      </c>
      <c r="G6463" s="318">
        <v>39678</v>
      </c>
      <c r="H6463" s="318">
        <v>41019</v>
      </c>
      <c r="I6463" s="318">
        <v>50405</v>
      </c>
      <c r="J6463" s="315"/>
      <c r="K6463" s="315">
        <v>3427</v>
      </c>
      <c r="L6463" s="315" t="s">
        <v>1544</v>
      </c>
      <c r="M6463" s="315" t="s">
        <v>764</v>
      </c>
      <c r="N6463" s="315" t="s">
        <v>755</v>
      </c>
      <c r="O6463" s="315"/>
      <c r="P6463" s="315"/>
      <c r="Q6463" s="315"/>
    </row>
    <row r="6464" spans="1:17">
      <c r="A6464" s="315" t="s">
        <v>755</v>
      </c>
      <c r="B6464" s="315" t="s">
        <v>2095</v>
      </c>
      <c r="C6464" s="315" t="s">
        <v>2098</v>
      </c>
      <c r="D6464" s="316">
        <v>10.199999999999999</v>
      </c>
      <c r="E6464" s="317">
        <v>10255</v>
      </c>
      <c r="F6464" s="317">
        <v>7670.74</v>
      </c>
      <c r="G6464" s="318">
        <v>39786</v>
      </c>
      <c r="H6464" s="318">
        <v>39970</v>
      </c>
      <c r="I6464" s="318">
        <v>49309</v>
      </c>
      <c r="J6464" s="315"/>
      <c r="K6464" s="315">
        <v>6017</v>
      </c>
      <c r="L6464" s="315" t="s">
        <v>849</v>
      </c>
      <c r="M6464" s="315" t="s">
        <v>788</v>
      </c>
      <c r="N6464" s="315" t="s">
        <v>755</v>
      </c>
      <c r="O6464" s="315"/>
      <c r="P6464" s="315"/>
      <c r="Q6464" s="315"/>
    </row>
    <row r="6465" spans="1:17">
      <c r="A6465" s="315" t="s">
        <v>755</v>
      </c>
      <c r="B6465" s="319" t="s">
        <v>2095</v>
      </c>
      <c r="C6465" s="319" t="s">
        <v>2098</v>
      </c>
      <c r="D6465" s="320">
        <v>10.199999999999999</v>
      </c>
      <c r="E6465" s="317">
        <v>9819.99</v>
      </c>
      <c r="F6465" s="317">
        <v>7345.36</v>
      </c>
      <c r="G6465" s="321">
        <v>39846</v>
      </c>
      <c r="H6465" s="321">
        <v>39990</v>
      </c>
      <c r="I6465" s="321">
        <v>49309</v>
      </c>
      <c r="J6465" s="319"/>
      <c r="K6465" s="322">
        <v>9212</v>
      </c>
      <c r="L6465" s="319" t="s">
        <v>3337</v>
      </c>
      <c r="M6465" s="319" t="s">
        <v>770</v>
      </c>
      <c r="N6465" s="315" t="s">
        <v>755</v>
      </c>
      <c r="O6465" s="319"/>
      <c r="P6465" s="319"/>
      <c r="Q6465" s="319"/>
    </row>
    <row r="6466" spans="1:17">
      <c r="A6466" s="315" t="s">
        <v>755</v>
      </c>
      <c r="B6466" s="315" t="s">
        <v>2095</v>
      </c>
      <c r="C6466" s="315" t="s">
        <v>2096</v>
      </c>
      <c r="D6466" s="316">
        <v>10.199999999999999</v>
      </c>
      <c r="E6466" s="317">
        <v>10057.209999999997</v>
      </c>
      <c r="F6466" s="317">
        <v>8353.07</v>
      </c>
      <c r="G6466" s="318">
        <v>39904</v>
      </c>
      <c r="H6466" s="318">
        <v>40105</v>
      </c>
      <c r="I6466" s="318">
        <v>49309</v>
      </c>
      <c r="J6466" s="315"/>
      <c r="K6466" s="315">
        <v>3270</v>
      </c>
      <c r="L6466" s="315" t="s">
        <v>1909</v>
      </c>
      <c r="M6466" s="315" t="s">
        <v>764</v>
      </c>
      <c r="N6466" s="315" t="s">
        <v>755</v>
      </c>
      <c r="O6466" s="315"/>
      <c r="P6466" s="315"/>
      <c r="Q6466" s="315"/>
    </row>
    <row r="6467" spans="1:17">
      <c r="A6467" s="315" t="s">
        <v>755</v>
      </c>
      <c r="B6467" s="315" t="s">
        <v>2095</v>
      </c>
      <c r="C6467" s="315" t="s">
        <v>2098</v>
      </c>
      <c r="D6467" s="316">
        <v>10.199999999999999</v>
      </c>
      <c r="E6467" s="317">
        <v>11669</v>
      </c>
      <c r="F6467" s="317">
        <v>3862.44</v>
      </c>
      <c r="G6467" s="318">
        <v>40123</v>
      </c>
      <c r="H6467" s="318">
        <v>41611</v>
      </c>
      <c r="I6467" s="318">
        <v>50770</v>
      </c>
      <c r="J6467" s="315"/>
      <c r="K6467" s="315">
        <v>5076</v>
      </c>
      <c r="L6467" s="315" t="s">
        <v>4030</v>
      </c>
      <c r="M6467" s="315" t="s">
        <v>776</v>
      </c>
      <c r="N6467" s="315" t="s">
        <v>755</v>
      </c>
      <c r="O6467" s="315"/>
      <c r="P6467" s="315"/>
      <c r="Q6467" s="315"/>
    </row>
    <row r="6468" spans="1:17">
      <c r="A6468" s="315" t="s">
        <v>755</v>
      </c>
      <c r="B6468" s="315" t="s">
        <v>2095</v>
      </c>
      <c r="C6468" s="315" t="s">
        <v>2096</v>
      </c>
      <c r="D6468" s="316">
        <v>10.199999999999999</v>
      </c>
      <c r="E6468" s="317">
        <v>9909</v>
      </c>
      <c r="F6468" s="317">
        <v>7283.1200000000008</v>
      </c>
      <c r="G6468" s="318">
        <v>40136</v>
      </c>
      <c r="H6468" s="318">
        <v>40285</v>
      </c>
      <c r="I6468" s="318">
        <v>49674</v>
      </c>
      <c r="J6468" s="315"/>
      <c r="K6468" s="315">
        <v>1222</v>
      </c>
      <c r="L6468" s="315" t="s">
        <v>2376</v>
      </c>
      <c r="M6468" s="315" t="s">
        <v>1827</v>
      </c>
      <c r="N6468" s="315" t="s">
        <v>755</v>
      </c>
      <c r="O6468" s="315"/>
      <c r="P6468" s="315"/>
      <c r="Q6468" s="315"/>
    </row>
    <row r="6469" spans="1:17">
      <c r="A6469" s="315" t="s">
        <v>755</v>
      </c>
      <c r="B6469" s="315" t="s">
        <v>2095</v>
      </c>
      <c r="C6469" s="315" t="s">
        <v>2098</v>
      </c>
      <c r="D6469" s="316">
        <v>10.199999999999999</v>
      </c>
      <c r="E6469" s="317">
        <v>8990</v>
      </c>
      <c r="F6469" s="317">
        <v>6724.5099999999993</v>
      </c>
      <c r="G6469" s="318">
        <v>40158</v>
      </c>
      <c r="H6469" s="318">
        <v>40143</v>
      </c>
      <c r="I6469" s="318">
        <v>49309</v>
      </c>
      <c r="J6469" s="315"/>
      <c r="K6469" s="315">
        <v>5412</v>
      </c>
      <c r="L6469" s="315" t="s">
        <v>2934</v>
      </c>
      <c r="M6469" s="315" t="s">
        <v>776</v>
      </c>
      <c r="N6469" s="315" t="s">
        <v>755</v>
      </c>
      <c r="O6469" s="315"/>
      <c r="P6469" s="315"/>
      <c r="Q6469" s="315"/>
    </row>
    <row r="6470" spans="1:17">
      <c r="A6470" s="315" t="s">
        <v>750</v>
      </c>
      <c r="B6470" s="315" t="s">
        <v>2095</v>
      </c>
      <c r="C6470" s="315" t="s">
        <v>2096</v>
      </c>
      <c r="D6470" s="316">
        <v>10.199999999999999</v>
      </c>
      <c r="E6470" s="317">
        <v>11098</v>
      </c>
      <c r="F6470" s="317">
        <v>6073.08</v>
      </c>
      <c r="G6470" s="318">
        <v>40255</v>
      </c>
      <c r="H6470" s="318">
        <v>40786</v>
      </c>
      <c r="I6470" s="318">
        <v>50040</v>
      </c>
      <c r="J6470" s="315"/>
      <c r="K6470" s="315">
        <v>8717</v>
      </c>
      <c r="L6470" s="315" t="s">
        <v>769</v>
      </c>
      <c r="M6470" s="315" t="s">
        <v>770</v>
      </c>
      <c r="N6470" s="315" t="s">
        <v>750</v>
      </c>
      <c r="O6470" s="315"/>
      <c r="P6470" s="315"/>
      <c r="Q6470" s="315"/>
    </row>
    <row r="6471" spans="1:17">
      <c r="A6471" s="315" t="s">
        <v>755</v>
      </c>
      <c r="B6471" s="315" t="s">
        <v>2095</v>
      </c>
      <c r="C6471" s="315" t="s">
        <v>2098</v>
      </c>
      <c r="D6471" s="316">
        <v>10.199999999999999</v>
      </c>
      <c r="E6471" s="317">
        <v>11255</v>
      </c>
      <c r="F6471" s="317">
        <v>5436.17</v>
      </c>
      <c r="G6471" s="318">
        <v>40275</v>
      </c>
      <c r="H6471" s="318">
        <v>40859</v>
      </c>
      <c r="I6471" s="318">
        <v>50040</v>
      </c>
      <c r="J6471" s="315"/>
      <c r="K6471" s="315">
        <v>6315</v>
      </c>
      <c r="L6471" s="315" t="s">
        <v>3271</v>
      </c>
      <c r="M6471" s="315" t="s">
        <v>1712</v>
      </c>
      <c r="N6471" s="315" t="s">
        <v>755</v>
      </c>
      <c r="O6471" s="315"/>
      <c r="P6471" s="315"/>
      <c r="Q6471" s="315"/>
    </row>
    <row r="6472" spans="1:17">
      <c r="A6472" s="315" t="s">
        <v>750</v>
      </c>
      <c r="B6472" s="315" t="s">
        <v>2095</v>
      </c>
      <c r="C6472" s="315" t="s">
        <v>2098</v>
      </c>
      <c r="D6472" s="316">
        <v>10.199999999999999</v>
      </c>
      <c r="E6472" s="317">
        <v>11285</v>
      </c>
      <c r="F6472" s="317">
        <v>6405.2900000000009</v>
      </c>
      <c r="G6472" s="318">
        <v>40291</v>
      </c>
      <c r="H6472" s="318">
        <v>40374</v>
      </c>
      <c r="I6472" s="318">
        <v>49674</v>
      </c>
      <c r="J6472" s="315"/>
      <c r="K6472" s="315">
        <v>6513</v>
      </c>
      <c r="L6472" s="315" t="s">
        <v>3206</v>
      </c>
      <c r="M6472" s="315" t="s">
        <v>811</v>
      </c>
      <c r="N6472" s="315" t="s">
        <v>750</v>
      </c>
      <c r="O6472" s="315"/>
      <c r="P6472" s="315"/>
      <c r="Q6472" s="315"/>
    </row>
    <row r="6473" spans="1:17">
      <c r="A6473" s="315" t="s">
        <v>755</v>
      </c>
      <c r="B6473" s="315" t="s">
        <v>2095</v>
      </c>
      <c r="C6473" s="315" t="s">
        <v>2096</v>
      </c>
      <c r="D6473" s="316">
        <v>10.199999999999999</v>
      </c>
      <c r="E6473" s="317">
        <v>8824</v>
      </c>
      <c r="F6473" s="317">
        <v>5214.9900000000007</v>
      </c>
      <c r="G6473" s="318">
        <v>40406</v>
      </c>
      <c r="H6473" s="318">
        <v>40746</v>
      </c>
      <c r="I6473" s="318">
        <v>50040</v>
      </c>
      <c r="J6473" s="315"/>
      <c r="K6473" s="315">
        <v>9642</v>
      </c>
      <c r="L6473" s="315" t="s">
        <v>3375</v>
      </c>
      <c r="M6473" s="315" t="s">
        <v>770</v>
      </c>
      <c r="N6473" s="315" t="s">
        <v>755</v>
      </c>
      <c r="O6473" s="315"/>
      <c r="P6473" s="315"/>
      <c r="Q6473" s="315"/>
    </row>
    <row r="6474" spans="1:17">
      <c r="A6474" s="315" t="s">
        <v>755</v>
      </c>
      <c r="B6474" s="315" t="s">
        <v>2095</v>
      </c>
      <c r="C6474" s="315" t="s">
        <v>2098</v>
      </c>
      <c r="D6474" s="316">
        <v>10.199999999999999</v>
      </c>
      <c r="E6474" s="317">
        <v>9960</v>
      </c>
      <c r="F6474" s="317">
        <v>7460.0399999999991</v>
      </c>
      <c r="G6474" s="318">
        <v>40528</v>
      </c>
      <c r="H6474" s="318">
        <v>39512</v>
      </c>
      <c r="I6474" s="318">
        <v>48944</v>
      </c>
      <c r="J6474" s="315"/>
      <c r="K6474" s="315">
        <v>8203</v>
      </c>
      <c r="L6474" s="315" t="s">
        <v>318</v>
      </c>
      <c r="M6474" s="315" t="s">
        <v>1051</v>
      </c>
      <c r="N6474" s="315" t="s">
        <v>755</v>
      </c>
      <c r="O6474" s="315"/>
      <c r="P6474" s="315"/>
      <c r="Q6474" s="315"/>
    </row>
    <row r="6475" spans="1:17">
      <c r="A6475" s="315" t="s">
        <v>755</v>
      </c>
      <c r="B6475" s="315" t="s">
        <v>2095</v>
      </c>
      <c r="C6475" s="315" t="s">
        <v>2098</v>
      </c>
      <c r="D6475" s="316">
        <v>10.199999999999999</v>
      </c>
      <c r="E6475" s="317">
        <v>8914</v>
      </c>
      <c r="F6475" s="317">
        <v>5473.1999999999989</v>
      </c>
      <c r="G6475" s="318">
        <v>40506</v>
      </c>
      <c r="H6475" s="318">
        <v>40543</v>
      </c>
      <c r="I6475" s="318">
        <v>49674</v>
      </c>
      <c r="J6475" s="315"/>
      <c r="K6475" s="315">
        <v>4633</v>
      </c>
      <c r="L6475" s="315" t="s">
        <v>4142</v>
      </c>
      <c r="M6475" s="315" t="s">
        <v>1296</v>
      </c>
      <c r="N6475" s="315" t="s">
        <v>755</v>
      </c>
      <c r="O6475" s="315"/>
      <c r="P6475" s="315"/>
      <c r="Q6475" s="315"/>
    </row>
    <row r="6476" spans="1:17">
      <c r="A6476" s="315" t="s">
        <v>755</v>
      </c>
      <c r="B6476" s="315" t="s">
        <v>2095</v>
      </c>
      <c r="C6476" s="315" t="s">
        <v>2098</v>
      </c>
      <c r="D6476" s="316">
        <v>10.199999999999999</v>
      </c>
      <c r="E6476" s="317">
        <v>10578.3</v>
      </c>
      <c r="F6476" s="317">
        <v>5109.32</v>
      </c>
      <c r="G6476" s="318">
        <v>40569</v>
      </c>
      <c r="H6476" s="318">
        <v>40710</v>
      </c>
      <c r="I6476" s="318">
        <v>50040</v>
      </c>
      <c r="J6476" s="315"/>
      <c r="K6476" s="315">
        <v>2545</v>
      </c>
      <c r="L6476" s="315" t="s">
        <v>2697</v>
      </c>
      <c r="M6476" s="315" t="s">
        <v>1296</v>
      </c>
      <c r="N6476" s="315" t="s">
        <v>755</v>
      </c>
      <c r="O6476" s="315"/>
      <c r="P6476" s="315"/>
      <c r="Q6476" s="315"/>
    </row>
    <row r="6477" spans="1:17">
      <c r="A6477" s="315" t="s">
        <v>755</v>
      </c>
      <c r="B6477" s="315" t="s">
        <v>2095</v>
      </c>
      <c r="C6477" s="315" t="s">
        <v>2098</v>
      </c>
      <c r="D6477" s="316">
        <v>10.199999999999999</v>
      </c>
      <c r="E6477" s="317">
        <v>10267.700000000001</v>
      </c>
      <c r="F6477" s="317">
        <v>4959.3</v>
      </c>
      <c r="G6477" s="318">
        <v>40654</v>
      </c>
      <c r="H6477" s="318">
        <v>40816</v>
      </c>
      <c r="I6477" s="318">
        <v>50040</v>
      </c>
      <c r="J6477" s="315"/>
      <c r="K6477" s="315">
        <v>4543</v>
      </c>
      <c r="L6477" s="315" t="s">
        <v>2981</v>
      </c>
      <c r="M6477" s="315" t="s">
        <v>1296</v>
      </c>
      <c r="N6477" s="315" t="s">
        <v>755</v>
      </c>
      <c r="O6477" s="315"/>
      <c r="P6477" s="315"/>
      <c r="Q6477" s="315"/>
    </row>
    <row r="6478" spans="1:17">
      <c r="A6478" s="315" t="s">
        <v>755</v>
      </c>
      <c r="B6478" s="315" t="s">
        <v>2095</v>
      </c>
      <c r="C6478" s="315" t="s">
        <v>2098</v>
      </c>
      <c r="D6478" s="316">
        <v>10.199999999999999</v>
      </c>
      <c r="E6478" s="317">
        <v>10989</v>
      </c>
      <c r="F6478" s="317">
        <v>5307.69</v>
      </c>
      <c r="G6478" s="318">
        <v>40778</v>
      </c>
      <c r="H6478" s="318">
        <v>40871</v>
      </c>
      <c r="I6478" s="318">
        <v>50040</v>
      </c>
      <c r="J6478" s="315"/>
      <c r="K6478" s="315">
        <v>4623</v>
      </c>
      <c r="L6478" s="315" t="s">
        <v>2846</v>
      </c>
      <c r="M6478" s="315" t="s">
        <v>1296</v>
      </c>
      <c r="N6478" s="315" t="s">
        <v>755</v>
      </c>
      <c r="O6478" s="315"/>
      <c r="P6478" s="315"/>
      <c r="Q6478" s="315"/>
    </row>
    <row r="6479" spans="1:17">
      <c r="A6479" s="315" t="s">
        <v>755</v>
      </c>
      <c r="B6479" s="315" t="s">
        <v>2095</v>
      </c>
      <c r="C6479" s="315" t="s">
        <v>2098</v>
      </c>
      <c r="D6479" s="316">
        <v>10.199999999999999</v>
      </c>
      <c r="E6479" s="317">
        <v>10522</v>
      </c>
      <c r="F6479" s="317">
        <v>5082.13</v>
      </c>
      <c r="G6479" s="318">
        <v>40767</v>
      </c>
      <c r="H6479" s="318">
        <v>40892</v>
      </c>
      <c r="I6479" s="318">
        <v>50040</v>
      </c>
      <c r="J6479" s="315"/>
      <c r="K6479" s="315">
        <v>4573</v>
      </c>
      <c r="L6479" s="315" t="s">
        <v>2577</v>
      </c>
      <c r="M6479" s="315" t="s">
        <v>1296</v>
      </c>
      <c r="N6479" s="315" t="s">
        <v>755</v>
      </c>
      <c r="O6479" s="315"/>
      <c r="P6479" s="315"/>
      <c r="Q6479" s="315"/>
    </row>
    <row r="6480" spans="1:17">
      <c r="A6480" s="315" t="s">
        <v>755</v>
      </c>
      <c r="B6480" s="315" t="s">
        <v>2095</v>
      </c>
      <c r="C6480" s="315" t="s">
        <v>2098</v>
      </c>
      <c r="D6480" s="316">
        <v>10.199999999999999</v>
      </c>
      <c r="E6480" s="317">
        <v>3772</v>
      </c>
      <c r="F6480" s="317">
        <v>1248.53</v>
      </c>
      <c r="G6480" s="318">
        <v>40850</v>
      </c>
      <c r="H6480" s="318">
        <v>41628</v>
      </c>
      <c r="I6480" s="318">
        <v>50770</v>
      </c>
      <c r="J6480" s="315"/>
      <c r="K6480" s="315">
        <v>9325</v>
      </c>
      <c r="L6480" s="315" t="s">
        <v>791</v>
      </c>
      <c r="M6480" s="315" t="s">
        <v>792</v>
      </c>
      <c r="N6480" s="315" t="s">
        <v>755</v>
      </c>
      <c r="O6480" s="315"/>
      <c r="P6480" s="315"/>
      <c r="Q6480" s="315"/>
    </row>
    <row r="6481" spans="1:17">
      <c r="A6481" s="315" t="s">
        <v>755</v>
      </c>
      <c r="B6481" s="315" t="s">
        <v>2095</v>
      </c>
      <c r="C6481" s="315" t="s">
        <v>2098</v>
      </c>
      <c r="D6481" s="316">
        <v>10.220000000000001</v>
      </c>
      <c r="E6481" s="317">
        <v>12298</v>
      </c>
      <c r="F6481" s="317">
        <v>6259.68</v>
      </c>
      <c r="G6481" s="318">
        <v>39576</v>
      </c>
      <c r="H6481" s="318">
        <v>40036</v>
      </c>
      <c r="I6481" s="318">
        <v>49309</v>
      </c>
      <c r="J6481" s="315"/>
      <c r="K6481" s="315">
        <v>9473</v>
      </c>
      <c r="L6481" s="315" t="s">
        <v>2104</v>
      </c>
      <c r="M6481" s="315" t="s">
        <v>770</v>
      </c>
      <c r="N6481" s="315" t="s">
        <v>755</v>
      </c>
      <c r="O6481" s="315"/>
      <c r="P6481" s="315"/>
      <c r="Q6481" s="315"/>
    </row>
    <row r="6482" spans="1:17">
      <c r="A6482" s="315" t="s">
        <v>755</v>
      </c>
      <c r="B6482" s="315" t="s">
        <v>2095</v>
      </c>
      <c r="C6482" s="315" t="s">
        <v>2096</v>
      </c>
      <c r="D6482" s="316">
        <v>10.24</v>
      </c>
      <c r="E6482" s="317">
        <v>10867</v>
      </c>
      <c r="F6482" s="317">
        <v>6422.4000000000005</v>
      </c>
      <c r="G6482" s="318">
        <v>40628</v>
      </c>
      <c r="H6482" s="318">
        <v>40892</v>
      </c>
      <c r="I6482" s="318">
        <v>50040</v>
      </c>
      <c r="J6482" s="315"/>
      <c r="K6482" s="315">
        <v>3233</v>
      </c>
      <c r="L6482" s="315" t="s">
        <v>3941</v>
      </c>
      <c r="M6482" s="315" t="s">
        <v>764</v>
      </c>
      <c r="N6482" s="315" t="s">
        <v>755</v>
      </c>
      <c r="O6482" s="315"/>
      <c r="P6482" s="315"/>
      <c r="Q6482" s="315"/>
    </row>
    <row r="6483" spans="1:17">
      <c r="A6483" s="315" t="s">
        <v>750</v>
      </c>
      <c r="B6483" s="315" t="s">
        <v>2095</v>
      </c>
      <c r="C6483" s="315" t="s">
        <v>2096</v>
      </c>
      <c r="D6483" s="316">
        <v>10.25</v>
      </c>
      <c r="E6483" s="317">
        <v>13199</v>
      </c>
      <c r="F6483" s="317">
        <v>7222.7800000000007</v>
      </c>
      <c r="G6483" s="318">
        <v>40506</v>
      </c>
      <c r="H6483" s="318">
        <v>40907</v>
      </c>
      <c r="I6483" s="318">
        <v>50040</v>
      </c>
      <c r="J6483" s="315"/>
      <c r="K6483" s="315">
        <v>7537</v>
      </c>
      <c r="L6483" s="315" t="s">
        <v>3843</v>
      </c>
      <c r="M6483" s="315" t="s">
        <v>966</v>
      </c>
      <c r="N6483" s="315" t="s">
        <v>750</v>
      </c>
      <c r="O6483" s="315"/>
      <c r="P6483" s="315"/>
      <c r="Q6483" s="315"/>
    </row>
    <row r="6484" spans="1:17">
      <c r="A6484" s="315" t="s">
        <v>755</v>
      </c>
      <c r="B6484" s="315" t="s">
        <v>2095</v>
      </c>
      <c r="C6484" s="315" t="s">
        <v>2096</v>
      </c>
      <c r="D6484" s="316">
        <v>10.25</v>
      </c>
      <c r="E6484" s="317">
        <v>22821.870000000003</v>
      </c>
      <c r="F6484" s="317">
        <v>11114.25</v>
      </c>
      <c r="G6484" s="318">
        <v>40694</v>
      </c>
      <c r="H6484" s="318">
        <v>41016</v>
      </c>
      <c r="I6484" s="318">
        <v>50405</v>
      </c>
      <c r="J6484" s="315"/>
      <c r="K6484" s="315">
        <v>4542</v>
      </c>
      <c r="L6484" s="315" t="s">
        <v>2682</v>
      </c>
      <c r="M6484" s="315" t="s">
        <v>1296</v>
      </c>
      <c r="N6484" s="315" t="s">
        <v>755</v>
      </c>
      <c r="O6484" s="315"/>
      <c r="P6484" s="315"/>
      <c r="Q6484" s="315"/>
    </row>
    <row r="6485" spans="1:17">
      <c r="A6485" s="315" t="s">
        <v>755</v>
      </c>
      <c r="B6485" s="315" t="s">
        <v>2095</v>
      </c>
      <c r="C6485" s="315" t="s">
        <v>2096</v>
      </c>
      <c r="D6485" s="316">
        <v>10.25</v>
      </c>
      <c r="E6485" s="317">
        <v>9360.33</v>
      </c>
      <c r="F6485" s="317">
        <v>4558.4799999999996</v>
      </c>
      <c r="G6485" s="318">
        <v>40742</v>
      </c>
      <c r="H6485" s="318">
        <v>41178</v>
      </c>
      <c r="I6485" s="318">
        <v>50405</v>
      </c>
      <c r="J6485" s="315"/>
      <c r="K6485" s="315">
        <v>4542</v>
      </c>
      <c r="L6485" s="315" t="s">
        <v>2682</v>
      </c>
      <c r="M6485" s="315" t="s">
        <v>1296</v>
      </c>
      <c r="N6485" s="315" t="s">
        <v>755</v>
      </c>
      <c r="O6485" s="315"/>
      <c r="P6485" s="315"/>
      <c r="Q6485" s="315"/>
    </row>
    <row r="6486" spans="1:17">
      <c r="A6486" s="315" t="s">
        <v>755</v>
      </c>
      <c r="B6486" s="315" t="s">
        <v>2095</v>
      </c>
      <c r="C6486" s="315" t="s">
        <v>2096</v>
      </c>
      <c r="D6486" s="316">
        <v>10.26</v>
      </c>
      <c r="E6486" s="317">
        <v>9579</v>
      </c>
      <c r="F6486" s="317">
        <v>5661.1900000000005</v>
      </c>
      <c r="G6486" s="318">
        <v>40731</v>
      </c>
      <c r="H6486" s="318">
        <v>40869</v>
      </c>
      <c r="I6486" s="318">
        <v>50040</v>
      </c>
      <c r="J6486" s="315"/>
      <c r="K6486" s="315">
        <v>4922</v>
      </c>
      <c r="L6486" s="315" t="s">
        <v>3240</v>
      </c>
      <c r="M6486" s="315" t="s">
        <v>764</v>
      </c>
      <c r="N6486" s="315" t="s">
        <v>755</v>
      </c>
      <c r="O6486" s="315"/>
      <c r="P6486" s="315"/>
      <c r="Q6486" s="315"/>
    </row>
    <row r="6487" spans="1:17">
      <c r="A6487" s="315" t="s">
        <v>755</v>
      </c>
      <c r="B6487" s="315" t="s">
        <v>2095</v>
      </c>
      <c r="C6487" s="315" t="s">
        <v>2098</v>
      </c>
      <c r="D6487" s="316">
        <v>10.26</v>
      </c>
      <c r="E6487" s="317">
        <v>11220</v>
      </c>
      <c r="F6487" s="317">
        <v>5017.84</v>
      </c>
      <c r="G6487" s="318">
        <v>40739</v>
      </c>
      <c r="H6487" s="318">
        <v>40791</v>
      </c>
      <c r="I6487" s="318">
        <v>50040</v>
      </c>
      <c r="J6487" s="315"/>
      <c r="K6487" s="315">
        <v>4466</v>
      </c>
      <c r="L6487" s="315" t="s">
        <v>1639</v>
      </c>
      <c r="M6487" s="315" t="s">
        <v>1484</v>
      </c>
      <c r="N6487" s="315" t="s">
        <v>755</v>
      </c>
      <c r="O6487" s="315"/>
      <c r="P6487" s="315"/>
      <c r="Q6487" s="315"/>
    </row>
    <row r="6488" spans="1:17">
      <c r="A6488" s="315" t="s">
        <v>755</v>
      </c>
      <c r="B6488" s="315" t="s">
        <v>2095</v>
      </c>
      <c r="C6488" s="315" t="s">
        <v>2098</v>
      </c>
      <c r="D6488" s="316">
        <v>10.26</v>
      </c>
      <c r="E6488" s="317">
        <v>7674</v>
      </c>
      <c r="F6488" s="317">
        <v>3706.56</v>
      </c>
      <c r="G6488" s="318">
        <v>40786</v>
      </c>
      <c r="H6488" s="318">
        <v>40899</v>
      </c>
      <c r="I6488" s="318">
        <v>50040</v>
      </c>
      <c r="J6488" s="315"/>
      <c r="K6488" s="315">
        <v>3932</v>
      </c>
      <c r="L6488" s="315" t="s">
        <v>2683</v>
      </c>
      <c r="M6488" s="315" t="s">
        <v>754</v>
      </c>
      <c r="N6488" s="315" t="s">
        <v>755</v>
      </c>
      <c r="O6488" s="315"/>
      <c r="P6488" s="315"/>
      <c r="Q6488" s="315"/>
    </row>
    <row r="6489" spans="1:17">
      <c r="A6489" s="315" t="s">
        <v>755</v>
      </c>
      <c r="B6489" s="315" t="s">
        <v>2095</v>
      </c>
      <c r="C6489" s="315" t="s">
        <v>2098</v>
      </c>
      <c r="D6489" s="316">
        <v>10.26</v>
      </c>
      <c r="E6489" s="317">
        <v>5324.3200000000006</v>
      </c>
      <c r="F6489" s="317">
        <v>2571.66</v>
      </c>
      <c r="G6489" s="318">
        <v>40850</v>
      </c>
      <c r="H6489" s="318">
        <v>40900</v>
      </c>
      <c r="I6489" s="318">
        <v>50040</v>
      </c>
      <c r="J6489" s="315"/>
      <c r="K6489" s="315">
        <v>4153</v>
      </c>
      <c r="L6489" s="315" t="s">
        <v>2209</v>
      </c>
      <c r="M6489" s="315" t="s">
        <v>1484</v>
      </c>
      <c r="N6489" s="315" t="s">
        <v>755</v>
      </c>
      <c r="O6489" s="315"/>
      <c r="P6489" s="315"/>
      <c r="Q6489" s="315"/>
    </row>
    <row r="6490" spans="1:17">
      <c r="A6490" s="315" t="s">
        <v>755</v>
      </c>
      <c r="B6490" s="315" t="s">
        <v>2095</v>
      </c>
      <c r="C6490" s="315" t="s">
        <v>2096</v>
      </c>
      <c r="D6490" s="316">
        <v>10.28</v>
      </c>
      <c r="E6490" s="317">
        <v>8225</v>
      </c>
      <c r="F6490" s="317">
        <v>4145.3999999999996</v>
      </c>
      <c r="G6490" s="318">
        <v>40396</v>
      </c>
      <c r="H6490" s="318">
        <v>40478</v>
      </c>
      <c r="I6490" s="318">
        <v>49674</v>
      </c>
      <c r="J6490" s="315"/>
      <c r="K6490" s="315">
        <v>1452</v>
      </c>
      <c r="L6490" s="315" t="s">
        <v>4005</v>
      </c>
      <c r="M6490" s="315" t="s">
        <v>766</v>
      </c>
      <c r="N6490" s="315" t="s">
        <v>755</v>
      </c>
      <c r="O6490" s="315"/>
      <c r="P6490" s="315"/>
      <c r="Q6490" s="315"/>
    </row>
    <row r="6491" spans="1:17">
      <c r="A6491" s="315" t="s">
        <v>755</v>
      </c>
      <c r="B6491" s="315" t="s">
        <v>2095</v>
      </c>
      <c r="C6491" s="315" t="s">
        <v>2098</v>
      </c>
      <c r="D6491" s="316">
        <v>10.29</v>
      </c>
      <c r="E6491" s="317">
        <v>9708</v>
      </c>
      <c r="F6491" s="317">
        <v>3863.7799999999997</v>
      </c>
      <c r="G6491" s="318">
        <v>40466</v>
      </c>
      <c r="H6491" s="318">
        <v>41022</v>
      </c>
      <c r="I6491" s="318">
        <v>50405</v>
      </c>
      <c r="J6491" s="315"/>
      <c r="K6491" s="315">
        <v>4710</v>
      </c>
      <c r="L6491" s="315" t="s">
        <v>2888</v>
      </c>
      <c r="M6491" s="315" t="s">
        <v>1296</v>
      </c>
      <c r="N6491" s="315" t="s">
        <v>755</v>
      </c>
      <c r="O6491" s="315"/>
      <c r="P6491" s="315"/>
      <c r="Q6491" s="315"/>
    </row>
    <row r="6492" spans="1:17">
      <c r="A6492" s="315" t="s">
        <v>755</v>
      </c>
      <c r="B6492" s="315" t="s">
        <v>2095</v>
      </c>
      <c r="C6492" s="315" t="s">
        <v>2096</v>
      </c>
      <c r="D6492" s="316">
        <v>10.29</v>
      </c>
      <c r="E6492" s="317">
        <v>11085</v>
      </c>
      <c r="F6492" s="317">
        <v>6551.2400000000007</v>
      </c>
      <c r="G6492" s="318">
        <v>40689</v>
      </c>
      <c r="H6492" s="318">
        <v>40868</v>
      </c>
      <c r="I6492" s="318">
        <v>50040</v>
      </c>
      <c r="J6492" s="315"/>
      <c r="K6492" s="315">
        <v>5463</v>
      </c>
      <c r="L6492" s="315" t="s">
        <v>3165</v>
      </c>
      <c r="M6492" s="315" t="s">
        <v>776</v>
      </c>
      <c r="N6492" s="315" t="s">
        <v>755</v>
      </c>
      <c r="O6492" s="315"/>
      <c r="P6492" s="315"/>
      <c r="Q6492" s="315"/>
    </row>
    <row r="6493" spans="1:17">
      <c r="A6493" s="315" t="s">
        <v>755</v>
      </c>
      <c r="B6493" s="315" t="s">
        <v>2095</v>
      </c>
      <c r="C6493" s="315" t="s">
        <v>2098</v>
      </c>
      <c r="D6493" s="316">
        <v>10.29</v>
      </c>
      <c r="E6493" s="317">
        <v>20392</v>
      </c>
      <c r="F6493" s="317">
        <v>9849.33</v>
      </c>
      <c r="G6493" s="318">
        <v>40781</v>
      </c>
      <c r="H6493" s="318">
        <v>40851</v>
      </c>
      <c r="I6493" s="318">
        <v>50040</v>
      </c>
      <c r="J6493" s="315"/>
      <c r="K6493" s="315">
        <v>8180</v>
      </c>
      <c r="L6493" s="315" t="s">
        <v>2765</v>
      </c>
      <c r="M6493" s="315" t="s">
        <v>784</v>
      </c>
      <c r="N6493" s="315" t="s">
        <v>755</v>
      </c>
      <c r="O6493" s="315"/>
      <c r="P6493" s="315"/>
      <c r="Q6493" s="315"/>
    </row>
    <row r="6494" spans="1:17">
      <c r="A6494" s="315" t="s">
        <v>755</v>
      </c>
      <c r="B6494" s="315" t="s">
        <v>2095</v>
      </c>
      <c r="C6494" s="315" t="s">
        <v>2098</v>
      </c>
      <c r="D6494" s="316">
        <v>10.29</v>
      </c>
      <c r="E6494" s="317">
        <v>10068</v>
      </c>
      <c r="F6494" s="317">
        <v>3614.42</v>
      </c>
      <c r="G6494" s="318">
        <v>40772</v>
      </c>
      <c r="H6494" s="318">
        <v>41235</v>
      </c>
      <c r="I6494" s="318">
        <v>50405</v>
      </c>
      <c r="J6494" s="315"/>
      <c r="K6494" s="315">
        <v>3624</v>
      </c>
      <c r="L6494" s="315" t="s">
        <v>3593</v>
      </c>
      <c r="M6494" s="315" t="s">
        <v>764</v>
      </c>
      <c r="N6494" s="315" t="s">
        <v>755</v>
      </c>
      <c r="O6494" s="315"/>
      <c r="P6494" s="315"/>
      <c r="Q6494" s="315"/>
    </row>
    <row r="6495" spans="1:17">
      <c r="A6495" s="315" t="s">
        <v>755</v>
      </c>
      <c r="B6495" s="315" t="s">
        <v>2095</v>
      </c>
      <c r="C6495" s="315" t="s">
        <v>2098</v>
      </c>
      <c r="D6495" s="316">
        <v>10.3</v>
      </c>
      <c r="E6495" s="317">
        <v>8405</v>
      </c>
      <c r="F6495" s="317">
        <v>4034.3999999999996</v>
      </c>
      <c r="G6495" s="318">
        <v>39569</v>
      </c>
      <c r="H6495" s="318">
        <v>40891</v>
      </c>
      <c r="I6495" s="318">
        <v>50040</v>
      </c>
      <c r="J6495" s="315"/>
      <c r="K6495" s="315">
        <v>3315</v>
      </c>
      <c r="L6495" s="315" t="s">
        <v>2148</v>
      </c>
      <c r="M6495" s="315" t="s">
        <v>764</v>
      </c>
      <c r="N6495" s="315" t="s">
        <v>755</v>
      </c>
      <c r="O6495" s="315"/>
      <c r="P6495" s="315"/>
      <c r="Q6495" s="315"/>
    </row>
    <row r="6496" spans="1:17">
      <c r="A6496" s="315" t="s">
        <v>750</v>
      </c>
      <c r="B6496" s="315" t="s">
        <v>2095</v>
      </c>
      <c r="C6496" s="315" t="s">
        <v>2096</v>
      </c>
      <c r="D6496" s="316">
        <v>10.3</v>
      </c>
      <c r="E6496" s="317">
        <v>9887.7999999999993</v>
      </c>
      <c r="F6496" s="317">
        <v>8849.5800000000017</v>
      </c>
      <c r="G6496" s="318">
        <v>39569</v>
      </c>
      <c r="H6496" s="318">
        <v>39981</v>
      </c>
      <c r="I6496" s="318">
        <v>49279</v>
      </c>
      <c r="J6496" s="315"/>
      <c r="K6496" s="315">
        <v>1400</v>
      </c>
      <c r="L6496" s="315" t="s">
        <v>4143</v>
      </c>
      <c r="M6496" s="315" t="s">
        <v>766</v>
      </c>
      <c r="N6496" s="315" t="s">
        <v>750</v>
      </c>
      <c r="O6496" s="315"/>
      <c r="P6496" s="315"/>
      <c r="Q6496" s="315"/>
    </row>
    <row r="6497" spans="1:17">
      <c r="A6497" s="315" t="s">
        <v>755</v>
      </c>
      <c r="B6497" s="315" t="s">
        <v>2095</v>
      </c>
      <c r="C6497" s="315" t="s">
        <v>2096</v>
      </c>
      <c r="D6497" s="316">
        <v>10.3</v>
      </c>
      <c r="E6497" s="317">
        <v>11582</v>
      </c>
      <c r="F6497" s="317">
        <v>10365.91</v>
      </c>
      <c r="G6497" s="318">
        <v>39569</v>
      </c>
      <c r="H6497" s="318">
        <v>40113</v>
      </c>
      <c r="I6497" s="318">
        <v>49309</v>
      </c>
      <c r="J6497" s="315"/>
      <c r="K6497" s="315">
        <v>1143</v>
      </c>
      <c r="L6497" s="315" t="s">
        <v>4144</v>
      </c>
      <c r="M6497" s="315" t="s">
        <v>766</v>
      </c>
      <c r="N6497" s="315" t="s">
        <v>755</v>
      </c>
      <c r="O6497" s="315"/>
      <c r="P6497" s="315"/>
      <c r="Q6497" s="315"/>
    </row>
    <row r="6498" spans="1:17">
      <c r="A6498" s="315" t="s">
        <v>755</v>
      </c>
      <c r="B6498" s="315" t="s">
        <v>2095</v>
      </c>
      <c r="C6498" s="315" t="s">
        <v>2096</v>
      </c>
      <c r="D6498" s="316">
        <v>10.3</v>
      </c>
      <c r="E6498" s="317">
        <v>10411</v>
      </c>
      <c r="F6498" s="317">
        <v>9317.8599999999988</v>
      </c>
      <c r="G6498" s="318">
        <v>39623</v>
      </c>
      <c r="H6498" s="318">
        <v>40126</v>
      </c>
      <c r="I6498" s="318">
        <v>49309</v>
      </c>
      <c r="J6498" s="315"/>
      <c r="K6498" s="315">
        <v>3454</v>
      </c>
      <c r="L6498" s="315" t="s">
        <v>3825</v>
      </c>
      <c r="M6498" s="315" t="s">
        <v>764</v>
      </c>
      <c r="N6498" s="315" t="s">
        <v>755</v>
      </c>
      <c r="O6498" s="315"/>
      <c r="P6498" s="315"/>
      <c r="Q6498" s="315"/>
    </row>
    <row r="6499" spans="1:17">
      <c r="A6499" s="315" t="s">
        <v>750</v>
      </c>
      <c r="B6499" s="315" t="s">
        <v>2095</v>
      </c>
      <c r="C6499" s="315" t="s">
        <v>2098</v>
      </c>
      <c r="D6499" s="316">
        <v>10.3</v>
      </c>
      <c r="E6499" s="317">
        <v>9933</v>
      </c>
      <c r="F6499" s="317">
        <v>4410.25</v>
      </c>
      <c r="G6499" s="318">
        <v>39570</v>
      </c>
      <c r="H6499" s="318">
        <v>41179</v>
      </c>
      <c r="I6499" s="318">
        <v>50405</v>
      </c>
      <c r="J6499" s="315"/>
      <c r="K6499" s="315">
        <v>8240</v>
      </c>
      <c r="L6499" s="315" t="s">
        <v>1250</v>
      </c>
      <c r="M6499" s="315" t="s">
        <v>1051</v>
      </c>
      <c r="N6499" s="315" t="s">
        <v>750</v>
      </c>
      <c r="O6499" s="315"/>
      <c r="P6499" s="315"/>
      <c r="Q6499" s="315"/>
    </row>
    <row r="6500" spans="1:17">
      <c r="A6500" s="315" t="s">
        <v>755</v>
      </c>
      <c r="B6500" s="315" t="s">
        <v>2095</v>
      </c>
      <c r="C6500" s="315" t="s">
        <v>2098</v>
      </c>
      <c r="D6500" s="316">
        <v>10.3</v>
      </c>
      <c r="E6500" s="317">
        <v>8803.7999999999993</v>
      </c>
      <c r="F6500" s="317">
        <v>3908.88</v>
      </c>
      <c r="G6500" s="318">
        <v>39570</v>
      </c>
      <c r="H6500" s="318">
        <v>41051</v>
      </c>
      <c r="I6500" s="318">
        <v>50405</v>
      </c>
      <c r="J6500" s="315"/>
      <c r="K6500" s="315">
        <v>1124</v>
      </c>
      <c r="L6500" s="315" t="s">
        <v>1882</v>
      </c>
      <c r="M6500" s="315" t="s">
        <v>766</v>
      </c>
      <c r="N6500" s="315" t="s">
        <v>755</v>
      </c>
      <c r="O6500" s="315"/>
      <c r="P6500" s="315"/>
      <c r="Q6500" s="315"/>
    </row>
    <row r="6501" spans="1:17">
      <c r="A6501" s="315" t="s">
        <v>755</v>
      </c>
      <c r="B6501" s="315" t="s">
        <v>2095</v>
      </c>
      <c r="C6501" s="315" t="s">
        <v>2098</v>
      </c>
      <c r="D6501" s="316">
        <v>10.3</v>
      </c>
      <c r="E6501" s="317">
        <v>12030</v>
      </c>
      <c r="F6501" s="317">
        <v>8320.75</v>
      </c>
      <c r="G6501" s="318">
        <v>39570</v>
      </c>
      <c r="H6501" s="318">
        <v>39420</v>
      </c>
      <c r="I6501" s="318">
        <v>48549</v>
      </c>
      <c r="J6501" s="315"/>
      <c r="K6501" s="315">
        <v>8200</v>
      </c>
      <c r="L6501" s="315" t="s">
        <v>318</v>
      </c>
      <c r="M6501" s="315" t="s">
        <v>1051</v>
      </c>
      <c r="N6501" s="315" t="s">
        <v>755</v>
      </c>
      <c r="O6501" s="315"/>
      <c r="P6501" s="315"/>
      <c r="Q6501" s="315"/>
    </row>
    <row r="6502" spans="1:17">
      <c r="A6502" s="315" t="s">
        <v>755</v>
      </c>
      <c r="B6502" s="315" t="s">
        <v>2095</v>
      </c>
      <c r="C6502" s="315" t="s">
        <v>2098</v>
      </c>
      <c r="D6502" s="316">
        <v>10.3</v>
      </c>
      <c r="E6502" s="317">
        <v>11550.1</v>
      </c>
      <c r="F6502" s="317">
        <v>8627.9499999999989</v>
      </c>
      <c r="G6502" s="318">
        <v>39569</v>
      </c>
      <c r="H6502" s="318">
        <v>39556</v>
      </c>
      <c r="I6502" s="318">
        <v>48914</v>
      </c>
      <c r="J6502" s="315"/>
      <c r="K6502" s="315">
        <v>9477</v>
      </c>
      <c r="L6502" s="315" t="s">
        <v>4145</v>
      </c>
      <c r="M6502" s="315" t="s">
        <v>770</v>
      </c>
      <c r="N6502" s="315" t="s">
        <v>755</v>
      </c>
      <c r="O6502" s="315"/>
      <c r="P6502" s="315"/>
      <c r="Q6502" s="315"/>
    </row>
    <row r="6503" spans="1:17">
      <c r="A6503" s="315" t="s">
        <v>750</v>
      </c>
      <c r="B6503" s="315" t="s">
        <v>2095</v>
      </c>
      <c r="C6503" s="315" t="s">
        <v>2098</v>
      </c>
      <c r="D6503" s="316">
        <v>10.3</v>
      </c>
      <c r="E6503" s="317">
        <v>11886.09</v>
      </c>
      <c r="F6503" s="317">
        <v>7286.1800000000012</v>
      </c>
      <c r="G6503" s="318">
        <v>39570</v>
      </c>
      <c r="H6503" s="318">
        <v>40367</v>
      </c>
      <c r="I6503" s="318">
        <v>49674</v>
      </c>
      <c r="J6503" s="315"/>
      <c r="K6503" s="315">
        <v>4413</v>
      </c>
      <c r="L6503" s="315" t="s">
        <v>3446</v>
      </c>
      <c r="M6503" s="315" t="s">
        <v>1296</v>
      </c>
      <c r="N6503" s="315" t="s">
        <v>750</v>
      </c>
      <c r="O6503" s="315"/>
      <c r="P6503" s="315"/>
      <c r="Q6503" s="315"/>
    </row>
    <row r="6504" spans="1:17">
      <c r="A6504" s="315" t="s">
        <v>750</v>
      </c>
      <c r="B6504" s="315" t="s">
        <v>2095</v>
      </c>
      <c r="C6504" s="315" t="s">
        <v>2098</v>
      </c>
      <c r="D6504" s="316">
        <v>10.3</v>
      </c>
      <c r="E6504" s="317">
        <v>10760</v>
      </c>
      <c r="F6504" s="317">
        <v>7442.33</v>
      </c>
      <c r="G6504" s="318">
        <v>39570</v>
      </c>
      <c r="H6504" s="318">
        <v>40098</v>
      </c>
      <c r="I6504" s="318">
        <v>49309</v>
      </c>
      <c r="J6504" s="315"/>
      <c r="K6504" s="315">
        <v>8421</v>
      </c>
      <c r="L6504" s="315" t="s">
        <v>2933</v>
      </c>
      <c r="M6504" s="315" t="s">
        <v>784</v>
      </c>
      <c r="N6504" s="315" t="s">
        <v>750</v>
      </c>
      <c r="O6504" s="315"/>
      <c r="P6504" s="315"/>
      <c r="Q6504" s="315"/>
    </row>
    <row r="6505" spans="1:17">
      <c r="A6505" s="315" t="s">
        <v>755</v>
      </c>
      <c r="B6505" s="315" t="s">
        <v>2095</v>
      </c>
      <c r="C6505" s="315" t="s">
        <v>2098</v>
      </c>
      <c r="D6505" s="316">
        <v>10.3</v>
      </c>
      <c r="E6505" s="317">
        <v>8167</v>
      </c>
      <c r="F6505" s="317">
        <v>6100.7499999999991</v>
      </c>
      <c r="G6505" s="318">
        <v>39570</v>
      </c>
      <c r="H6505" s="318">
        <v>39968</v>
      </c>
      <c r="I6505" s="318">
        <v>49309</v>
      </c>
      <c r="J6505" s="315"/>
      <c r="K6505" s="315">
        <v>2052</v>
      </c>
      <c r="L6505" s="315" t="s">
        <v>4146</v>
      </c>
      <c r="M6505" s="315" t="s">
        <v>758</v>
      </c>
      <c r="N6505" s="315" t="s">
        <v>755</v>
      </c>
      <c r="O6505" s="315"/>
      <c r="P6505" s="315"/>
      <c r="Q6505" s="315"/>
    </row>
    <row r="6506" spans="1:17">
      <c r="A6506" s="315" t="s">
        <v>755</v>
      </c>
      <c r="B6506" s="315" t="s">
        <v>2095</v>
      </c>
      <c r="C6506" s="315" t="s">
        <v>2096</v>
      </c>
      <c r="D6506" s="316">
        <v>10.3</v>
      </c>
      <c r="E6506" s="317">
        <v>10415</v>
      </c>
      <c r="F6506" s="317">
        <v>5072.12</v>
      </c>
      <c r="G6506" s="318">
        <v>39707</v>
      </c>
      <c r="H6506" s="318">
        <v>41038</v>
      </c>
      <c r="I6506" s="318">
        <v>50405</v>
      </c>
      <c r="J6506" s="315"/>
      <c r="K6506" s="315">
        <v>8872</v>
      </c>
      <c r="L6506" s="315" t="s">
        <v>3533</v>
      </c>
      <c r="M6506" s="315" t="s">
        <v>770</v>
      </c>
      <c r="N6506" s="315" t="s">
        <v>755</v>
      </c>
      <c r="O6506" s="315"/>
      <c r="P6506" s="315"/>
      <c r="Q6506" s="315"/>
    </row>
    <row r="6507" spans="1:17">
      <c r="A6507" s="315" t="s">
        <v>755</v>
      </c>
      <c r="B6507" s="315" t="s">
        <v>2095</v>
      </c>
      <c r="C6507" s="315" t="s">
        <v>2098</v>
      </c>
      <c r="D6507" s="316">
        <v>10.3</v>
      </c>
      <c r="E6507" s="317">
        <v>9591</v>
      </c>
      <c r="F6507" s="317">
        <v>7164.48</v>
      </c>
      <c r="G6507" s="318">
        <v>39926</v>
      </c>
      <c r="H6507" s="318">
        <v>40032</v>
      </c>
      <c r="I6507" s="318">
        <v>49309</v>
      </c>
      <c r="J6507" s="315"/>
      <c r="K6507" s="315">
        <v>8955</v>
      </c>
      <c r="L6507" s="315" t="s">
        <v>3384</v>
      </c>
      <c r="M6507" s="315" t="s">
        <v>784</v>
      </c>
      <c r="N6507" s="315" t="s">
        <v>755</v>
      </c>
      <c r="O6507" s="315"/>
      <c r="P6507" s="315"/>
      <c r="Q6507" s="315"/>
    </row>
    <row r="6508" spans="1:17">
      <c r="A6508" s="315" t="s">
        <v>755</v>
      </c>
      <c r="B6508" s="315" t="s">
        <v>2095</v>
      </c>
      <c r="C6508" s="315" t="s">
        <v>2096</v>
      </c>
      <c r="D6508" s="316">
        <v>10.3</v>
      </c>
      <c r="E6508" s="317">
        <v>9237</v>
      </c>
      <c r="F6508" s="317">
        <v>6336.58</v>
      </c>
      <c r="G6508" s="318">
        <v>39940</v>
      </c>
      <c r="H6508" s="318">
        <v>40000</v>
      </c>
      <c r="I6508" s="318">
        <v>49309</v>
      </c>
      <c r="J6508" s="315"/>
      <c r="K6508" s="315">
        <v>5619</v>
      </c>
      <c r="L6508" s="315" t="s">
        <v>4147</v>
      </c>
      <c r="M6508" s="315" t="s">
        <v>776</v>
      </c>
      <c r="N6508" s="315" t="s">
        <v>755</v>
      </c>
      <c r="O6508" s="315"/>
      <c r="P6508" s="315"/>
      <c r="Q6508" s="315"/>
    </row>
    <row r="6509" spans="1:17">
      <c r="A6509" s="315" t="s">
        <v>755</v>
      </c>
      <c r="B6509" s="315" t="s">
        <v>2095</v>
      </c>
      <c r="C6509" s="315" t="s">
        <v>2096</v>
      </c>
      <c r="D6509" s="316">
        <v>10.3</v>
      </c>
      <c r="E6509" s="317">
        <v>11690.82</v>
      </c>
      <c r="F6509" s="317">
        <v>10463.289999999999</v>
      </c>
      <c r="G6509" s="318">
        <v>39996</v>
      </c>
      <c r="H6509" s="318">
        <v>40161</v>
      </c>
      <c r="I6509" s="318">
        <v>49309</v>
      </c>
      <c r="J6509" s="315"/>
      <c r="K6509" s="315">
        <v>1183</v>
      </c>
      <c r="L6509" s="315" t="s">
        <v>2521</v>
      </c>
      <c r="M6509" s="315" t="s">
        <v>766</v>
      </c>
      <c r="N6509" s="315" t="s">
        <v>755</v>
      </c>
      <c r="O6509" s="315"/>
      <c r="P6509" s="315"/>
      <c r="Q6509" s="315"/>
    </row>
    <row r="6510" spans="1:17">
      <c r="A6510" s="315" t="s">
        <v>755</v>
      </c>
      <c r="B6510" s="315" t="s">
        <v>2095</v>
      </c>
      <c r="C6510" s="315" t="s">
        <v>2098</v>
      </c>
      <c r="D6510" s="316">
        <v>10.3</v>
      </c>
      <c r="E6510" s="317">
        <v>13667</v>
      </c>
      <c r="F6510" s="317">
        <v>6601.17</v>
      </c>
      <c r="G6510" s="318">
        <v>40014</v>
      </c>
      <c r="H6510" s="318">
        <v>40899</v>
      </c>
      <c r="I6510" s="318">
        <v>50040</v>
      </c>
      <c r="J6510" s="315"/>
      <c r="K6510" s="315">
        <v>3960</v>
      </c>
      <c r="L6510" s="315" t="s">
        <v>2465</v>
      </c>
      <c r="M6510" s="315" t="s">
        <v>754</v>
      </c>
      <c r="N6510" s="315" t="s">
        <v>755</v>
      </c>
      <c r="O6510" s="315"/>
      <c r="P6510" s="315"/>
      <c r="Q6510" s="315"/>
    </row>
    <row r="6511" spans="1:17">
      <c r="A6511" s="315" t="s">
        <v>755</v>
      </c>
      <c r="B6511" s="315" t="s">
        <v>2095</v>
      </c>
      <c r="C6511" s="315" t="s">
        <v>2098</v>
      </c>
      <c r="D6511" s="316">
        <v>10.3</v>
      </c>
      <c r="E6511" s="317">
        <v>10858.27</v>
      </c>
      <c r="F6511" s="317">
        <v>6656.1000000000013</v>
      </c>
      <c r="G6511" s="318">
        <v>40142</v>
      </c>
      <c r="H6511" s="318">
        <v>40259</v>
      </c>
      <c r="I6511" s="318">
        <v>49674</v>
      </c>
      <c r="J6511" s="315"/>
      <c r="K6511" s="315">
        <v>1318</v>
      </c>
      <c r="L6511" s="315" t="s">
        <v>4148</v>
      </c>
      <c r="M6511" s="315" t="s">
        <v>766</v>
      </c>
      <c r="N6511" s="315" t="s">
        <v>755</v>
      </c>
      <c r="O6511" s="315"/>
      <c r="P6511" s="315"/>
      <c r="Q6511" s="315"/>
    </row>
    <row r="6512" spans="1:17">
      <c r="A6512" s="315" t="s">
        <v>755</v>
      </c>
      <c r="B6512" s="315" t="s">
        <v>2095</v>
      </c>
      <c r="C6512" s="315" t="s">
        <v>2098</v>
      </c>
      <c r="D6512" s="316">
        <v>10.3</v>
      </c>
      <c r="E6512" s="317">
        <v>11641</v>
      </c>
      <c r="F6512" s="317">
        <v>7135.93</v>
      </c>
      <c r="G6512" s="318">
        <v>40318</v>
      </c>
      <c r="H6512" s="318">
        <v>40419</v>
      </c>
      <c r="I6512" s="318">
        <v>49674</v>
      </c>
      <c r="J6512" s="315"/>
      <c r="K6512" s="315">
        <v>3550</v>
      </c>
      <c r="L6512" s="315" t="s">
        <v>3482</v>
      </c>
      <c r="M6512" s="315" t="s">
        <v>764</v>
      </c>
      <c r="N6512" s="315" t="s">
        <v>755</v>
      </c>
      <c r="O6512" s="315"/>
      <c r="P6512" s="315"/>
      <c r="Q6512" s="315"/>
    </row>
    <row r="6513" spans="1:17">
      <c r="A6513" s="315" t="s">
        <v>755</v>
      </c>
      <c r="B6513" s="315" t="s">
        <v>2095</v>
      </c>
      <c r="C6513" s="315" t="s">
        <v>2098</v>
      </c>
      <c r="D6513" s="316">
        <v>10.3</v>
      </c>
      <c r="E6513" s="317">
        <v>8286</v>
      </c>
      <c r="F6513" s="317">
        <v>5079.33</v>
      </c>
      <c r="G6513" s="318">
        <v>40354</v>
      </c>
      <c r="H6513" s="318">
        <v>40380</v>
      </c>
      <c r="I6513" s="318">
        <v>49674</v>
      </c>
      <c r="J6513" s="315"/>
      <c r="K6513" s="315">
        <v>9475</v>
      </c>
      <c r="L6513" s="315" t="s">
        <v>2207</v>
      </c>
      <c r="M6513" s="315" t="s">
        <v>770</v>
      </c>
      <c r="N6513" s="315" t="s">
        <v>755</v>
      </c>
      <c r="O6513" s="315"/>
      <c r="P6513" s="315"/>
      <c r="Q6513" s="315"/>
    </row>
    <row r="6514" spans="1:17">
      <c r="A6514" s="315" t="s">
        <v>755</v>
      </c>
      <c r="B6514" s="315" t="s">
        <v>2095</v>
      </c>
      <c r="C6514" s="315" t="s">
        <v>2098</v>
      </c>
      <c r="D6514" s="316">
        <v>10.3</v>
      </c>
      <c r="E6514" s="317">
        <v>8476</v>
      </c>
      <c r="F6514" s="317">
        <v>3373.45</v>
      </c>
      <c r="G6514" s="318">
        <v>40366</v>
      </c>
      <c r="H6514" s="318">
        <v>41038</v>
      </c>
      <c r="I6514" s="318">
        <v>50405</v>
      </c>
      <c r="J6514" s="315"/>
      <c r="K6514" s="315">
        <v>8906</v>
      </c>
      <c r="L6514" s="315" t="s">
        <v>2877</v>
      </c>
      <c r="M6514" s="315" t="s">
        <v>784</v>
      </c>
      <c r="N6514" s="315" t="s">
        <v>755</v>
      </c>
      <c r="O6514" s="315"/>
      <c r="P6514" s="315"/>
      <c r="Q6514" s="315"/>
    </row>
    <row r="6515" spans="1:17">
      <c r="A6515" s="315" t="s">
        <v>755</v>
      </c>
      <c r="B6515" s="315" t="s">
        <v>2095</v>
      </c>
      <c r="C6515" s="315" t="s">
        <v>2098</v>
      </c>
      <c r="D6515" s="316">
        <v>10.3</v>
      </c>
      <c r="E6515" s="317">
        <v>10055</v>
      </c>
      <c r="F6515" s="317">
        <v>6153.67</v>
      </c>
      <c r="G6515" s="318">
        <v>40435</v>
      </c>
      <c r="H6515" s="318">
        <v>40470</v>
      </c>
      <c r="I6515" s="318">
        <v>49674</v>
      </c>
      <c r="J6515" s="315"/>
      <c r="K6515" s="315">
        <v>4600</v>
      </c>
      <c r="L6515" s="315" t="s">
        <v>2139</v>
      </c>
      <c r="M6515" s="315" t="s">
        <v>1296</v>
      </c>
      <c r="N6515" s="315" t="s">
        <v>755</v>
      </c>
      <c r="O6515" s="315"/>
      <c r="P6515" s="315"/>
      <c r="Q6515" s="315"/>
    </row>
    <row r="6516" spans="1:17">
      <c r="A6516" s="315" t="s">
        <v>755</v>
      </c>
      <c r="B6516" s="315" t="s">
        <v>2095</v>
      </c>
      <c r="C6516" s="315" t="s">
        <v>2098</v>
      </c>
      <c r="D6516" s="316">
        <v>10.3</v>
      </c>
      <c r="E6516" s="317">
        <v>11046.36</v>
      </c>
      <c r="F6516" s="317">
        <v>4940.16</v>
      </c>
      <c r="G6516" s="318">
        <v>40434</v>
      </c>
      <c r="H6516" s="318">
        <v>40841</v>
      </c>
      <c r="I6516" s="318">
        <v>50040</v>
      </c>
      <c r="J6516" s="315"/>
      <c r="K6516" s="315">
        <v>9470</v>
      </c>
      <c r="L6516" s="315" t="s">
        <v>919</v>
      </c>
      <c r="M6516" s="315" t="s">
        <v>770</v>
      </c>
      <c r="N6516" s="315" t="s">
        <v>755</v>
      </c>
      <c r="O6516" s="315"/>
      <c r="P6516" s="315"/>
      <c r="Q6516" s="315"/>
    </row>
    <row r="6517" spans="1:17">
      <c r="A6517" s="315" t="s">
        <v>755</v>
      </c>
      <c r="B6517" s="315" t="s">
        <v>2095</v>
      </c>
      <c r="C6517" s="315" t="s">
        <v>2098</v>
      </c>
      <c r="D6517" s="316">
        <v>10.3</v>
      </c>
      <c r="E6517" s="317">
        <v>9689.02</v>
      </c>
      <c r="F6517" s="317">
        <v>5929.6900000000005</v>
      </c>
      <c r="G6517" s="318">
        <v>40470</v>
      </c>
      <c r="H6517" s="318">
        <v>40533</v>
      </c>
      <c r="I6517" s="318">
        <v>49674</v>
      </c>
      <c r="J6517" s="315"/>
      <c r="K6517" s="315">
        <v>5053</v>
      </c>
      <c r="L6517" s="315" t="s">
        <v>3699</v>
      </c>
      <c r="M6517" s="315" t="s">
        <v>776</v>
      </c>
      <c r="N6517" s="315" t="s">
        <v>755</v>
      </c>
      <c r="O6517" s="315"/>
      <c r="P6517" s="315"/>
      <c r="Q6517" s="315"/>
    </row>
    <row r="6518" spans="1:17">
      <c r="A6518" s="315" t="s">
        <v>750</v>
      </c>
      <c r="B6518" s="315" t="s">
        <v>2095</v>
      </c>
      <c r="C6518" s="315" t="s">
        <v>2098</v>
      </c>
      <c r="D6518" s="316">
        <v>10.3</v>
      </c>
      <c r="E6518" s="317">
        <v>12332</v>
      </c>
      <c r="F6518" s="317">
        <v>5956.36</v>
      </c>
      <c r="G6518" s="318">
        <v>40576</v>
      </c>
      <c r="H6518" s="318">
        <v>40673</v>
      </c>
      <c r="I6518" s="318">
        <v>50040</v>
      </c>
      <c r="J6518" s="315"/>
      <c r="K6518" s="315">
        <v>1233</v>
      </c>
      <c r="L6518" s="315" t="s">
        <v>2490</v>
      </c>
      <c r="M6518" s="315" t="s">
        <v>1827</v>
      </c>
      <c r="N6518" s="315" t="s">
        <v>750</v>
      </c>
      <c r="O6518" s="315"/>
      <c r="P6518" s="315"/>
      <c r="Q6518" s="315"/>
    </row>
    <row r="6519" spans="1:17">
      <c r="A6519" s="315" t="s">
        <v>755</v>
      </c>
      <c r="B6519" s="315" t="s">
        <v>2095</v>
      </c>
      <c r="C6519" s="315" t="s">
        <v>2098</v>
      </c>
      <c r="D6519" s="316">
        <v>10.3</v>
      </c>
      <c r="E6519" s="317">
        <v>11369</v>
      </c>
      <c r="F6519" s="317">
        <v>5084.4699999999993</v>
      </c>
      <c r="G6519" s="318">
        <v>40645</v>
      </c>
      <c r="H6519" s="318">
        <v>40791</v>
      </c>
      <c r="I6519" s="318">
        <v>50040</v>
      </c>
      <c r="J6519" s="315"/>
      <c r="K6519" s="315">
        <v>4466</v>
      </c>
      <c r="L6519" s="315" t="s">
        <v>1639</v>
      </c>
      <c r="M6519" s="315" t="s">
        <v>1484</v>
      </c>
      <c r="N6519" s="315" t="s">
        <v>755</v>
      </c>
      <c r="O6519" s="315"/>
      <c r="P6519" s="315"/>
      <c r="Q6519" s="315"/>
    </row>
    <row r="6520" spans="1:17">
      <c r="A6520" s="315" t="s">
        <v>755</v>
      </c>
      <c r="B6520" s="315" t="s">
        <v>2095</v>
      </c>
      <c r="C6520" s="315" t="s">
        <v>2098</v>
      </c>
      <c r="D6520" s="316">
        <v>10.3</v>
      </c>
      <c r="E6520" s="317">
        <v>11399</v>
      </c>
      <c r="F6520" s="317">
        <v>4696.3899999999994</v>
      </c>
      <c r="G6520" s="318">
        <v>40652</v>
      </c>
      <c r="H6520" s="318">
        <v>40760</v>
      </c>
      <c r="I6520" s="318">
        <v>50040</v>
      </c>
      <c r="J6520" s="315"/>
      <c r="K6520" s="315">
        <v>6828</v>
      </c>
      <c r="L6520" s="315" t="s">
        <v>3290</v>
      </c>
      <c r="M6520" s="315" t="s">
        <v>811</v>
      </c>
      <c r="N6520" s="315" t="s">
        <v>755</v>
      </c>
      <c r="O6520" s="315"/>
      <c r="P6520" s="315"/>
      <c r="Q6520" s="315"/>
    </row>
    <row r="6521" spans="1:17">
      <c r="A6521" s="315" t="s">
        <v>750</v>
      </c>
      <c r="B6521" s="315" t="s">
        <v>2095</v>
      </c>
      <c r="C6521" s="315" t="s">
        <v>2098</v>
      </c>
      <c r="D6521" s="316">
        <v>10.3</v>
      </c>
      <c r="E6521" s="317">
        <v>8315</v>
      </c>
      <c r="F6521" s="317">
        <v>3718.66</v>
      </c>
      <c r="G6521" s="318">
        <v>40673</v>
      </c>
      <c r="H6521" s="318">
        <v>40770</v>
      </c>
      <c r="I6521" s="318">
        <v>50040</v>
      </c>
      <c r="J6521" s="315"/>
      <c r="K6521" s="315">
        <v>8882</v>
      </c>
      <c r="L6521" s="315" t="s">
        <v>3400</v>
      </c>
      <c r="M6521" s="315" t="s">
        <v>770</v>
      </c>
      <c r="N6521" s="315" t="s">
        <v>750</v>
      </c>
      <c r="O6521" s="315"/>
      <c r="P6521" s="315"/>
      <c r="Q6521" s="315"/>
    </row>
    <row r="6522" spans="1:17">
      <c r="A6522" s="315" t="s">
        <v>755</v>
      </c>
      <c r="B6522" s="315" t="s">
        <v>2095</v>
      </c>
      <c r="C6522" s="315" t="s">
        <v>2098</v>
      </c>
      <c r="D6522" s="316">
        <v>10.3</v>
      </c>
      <c r="E6522" s="317">
        <v>9557</v>
      </c>
      <c r="F6522" s="317">
        <v>4616.03</v>
      </c>
      <c r="G6522" s="318">
        <v>40686</v>
      </c>
      <c r="H6522" s="318">
        <v>40781</v>
      </c>
      <c r="I6522" s="318">
        <v>50040</v>
      </c>
      <c r="J6522" s="315"/>
      <c r="K6522" s="315">
        <v>4566</v>
      </c>
      <c r="L6522" s="315" t="s">
        <v>3340</v>
      </c>
      <c r="M6522" s="315" t="s">
        <v>1296</v>
      </c>
      <c r="N6522" s="315" t="s">
        <v>755</v>
      </c>
      <c r="O6522" s="315"/>
      <c r="P6522" s="315"/>
      <c r="Q6522" s="315"/>
    </row>
    <row r="6523" spans="1:17">
      <c r="A6523" s="315" t="s">
        <v>755</v>
      </c>
      <c r="B6523" s="315" t="s">
        <v>2095</v>
      </c>
      <c r="C6523" s="315" t="s">
        <v>2098</v>
      </c>
      <c r="D6523" s="316">
        <v>10.32</v>
      </c>
      <c r="E6523" s="317">
        <v>9691</v>
      </c>
      <c r="F6523" s="317">
        <v>4680.76</v>
      </c>
      <c r="G6523" s="318">
        <v>40683</v>
      </c>
      <c r="H6523" s="318">
        <v>40736</v>
      </c>
      <c r="I6523" s="318">
        <v>50040</v>
      </c>
      <c r="J6523" s="315"/>
      <c r="K6523" s="315">
        <v>2720</v>
      </c>
      <c r="L6523" s="315" t="s">
        <v>2504</v>
      </c>
      <c r="M6523" s="315" t="s">
        <v>764</v>
      </c>
      <c r="N6523" s="315" t="s">
        <v>755</v>
      </c>
      <c r="O6523" s="315"/>
      <c r="P6523" s="315"/>
      <c r="Q6523" s="315"/>
    </row>
    <row r="6524" spans="1:17">
      <c r="A6524" s="315" t="s">
        <v>755</v>
      </c>
      <c r="B6524" s="315" t="s">
        <v>2095</v>
      </c>
      <c r="C6524" s="315" t="s">
        <v>2098</v>
      </c>
      <c r="D6524" s="316">
        <v>10.32</v>
      </c>
      <c r="E6524" s="317">
        <v>10717</v>
      </c>
      <c r="F6524" s="317">
        <v>5176.32</v>
      </c>
      <c r="G6524" s="318">
        <v>40711</v>
      </c>
      <c r="H6524" s="318">
        <v>40887</v>
      </c>
      <c r="I6524" s="318">
        <v>50040</v>
      </c>
      <c r="J6524" s="315"/>
      <c r="K6524" s="315">
        <v>3280</v>
      </c>
      <c r="L6524" s="315" t="s">
        <v>3480</v>
      </c>
      <c r="M6524" s="315" t="s">
        <v>761</v>
      </c>
      <c r="N6524" s="315" t="s">
        <v>755</v>
      </c>
      <c r="O6524" s="315"/>
      <c r="P6524" s="315"/>
      <c r="Q6524" s="315"/>
    </row>
    <row r="6525" spans="1:17">
      <c r="A6525" s="315" t="s">
        <v>750</v>
      </c>
      <c r="B6525" s="315" t="s">
        <v>2095</v>
      </c>
      <c r="C6525" s="315" t="s">
        <v>2098</v>
      </c>
      <c r="D6525" s="316">
        <v>10.32</v>
      </c>
      <c r="E6525" s="317">
        <v>7227</v>
      </c>
      <c r="F6525" s="317">
        <v>2496</v>
      </c>
      <c r="G6525" s="318">
        <v>40766</v>
      </c>
      <c r="H6525" s="318">
        <v>41101</v>
      </c>
      <c r="I6525" s="318">
        <v>50405</v>
      </c>
      <c r="J6525" s="315"/>
      <c r="K6525" s="315">
        <v>6232</v>
      </c>
      <c r="L6525" s="315" t="s">
        <v>2268</v>
      </c>
      <c r="M6525" s="315" t="s">
        <v>788</v>
      </c>
      <c r="N6525" s="315" t="s">
        <v>750</v>
      </c>
      <c r="O6525" s="315"/>
      <c r="P6525" s="315"/>
      <c r="Q6525" s="315"/>
    </row>
    <row r="6526" spans="1:17">
      <c r="A6526" s="315" t="s">
        <v>755</v>
      </c>
      <c r="B6526" s="315" t="s">
        <v>2095</v>
      </c>
      <c r="C6526" s="315" t="s">
        <v>2098</v>
      </c>
      <c r="D6526" s="316">
        <v>10.32</v>
      </c>
      <c r="E6526" s="317">
        <v>5816</v>
      </c>
      <c r="F6526" s="317">
        <v>1919.28</v>
      </c>
      <c r="G6526" s="318">
        <v>40819</v>
      </c>
      <c r="H6526" s="318">
        <v>41411</v>
      </c>
      <c r="I6526" s="318">
        <v>50770</v>
      </c>
      <c r="J6526" s="315"/>
      <c r="K6526" s="315">
        <v>7014</v>
      </c>
      <c r="L6526" s="315" t="s">
        <v>2165</v>
      </c>
      <c r="M6526" s="315" t="s">
        <v>966</v>
      </c>
      <c r="N6526" s="315" t="s">
        <v>755</v>
      </c>
      <c r="O6526" s="315"/>
      <c r="P6526" s="315"/>
      <c r="Q6526" s="315"/>
    </row>
    <row r="6527" spans="1:17">
      <c r="A6527" s="315" t="s">
        <v>755</v>
      </c>
      <c r="B6527" s="315" t="s">
        <v>2095</v>
      </c>
      <c r="C6527" s="315" t="s">
        <v>2098</v>
      </c>
      <c r="D6527" s="316">
        <v>10.34</v>
      </c>
      <c r="E6527" s="317">
        <v>10967.41</v>
      </c>
      <c r="F6527" s="317">
        <v>5286.3</v>
      </c>
      <c r="G6527" s="318">
        <v>40630</v>
      </c>
      <c r="H6527" s="318">
        <v>40693</v>
      </c>
      <c r="I6527" s="318">
        <v>50040</v>
      </c>
      <c r="J6527" s="315"/>
      <c r="K6527" s="315">
        <v>7163</v>
      </c>
      <c r="L6527" s="315" t="s">
        <v>4149</v>
      </c>
      <c r="M6527" s="315" t="s">
        <v>966</v>
      </c>
      <c r="N6527" s="315" t="s">
        <v>755</v>
      </c>
      <c r="O6527" s="315"/>
      <c r="P6527" s="315"/>
      <c r="Q6527" s="315"/>
    </row>
    <row r="6528" spans="1:17">
      <c r="A6528" s="315" t="s">
        <v>755</v>
      </c>
      <c r="B6528" s="315" t="s">
        <v>2095</v>
      </c>
      <c r="C6528" s="315" t="s">
        <v>2098</v>
      </c>
      <c r="D6528" s="316">
        <v>10.34</v>
      </c>
      <c r="E6528" s="317">
        <v>11058</v>
      </c>
      <c r="F6528" s="317">
        <v>5329.9599999999991</v>
      </c>
      <c r="G6528" s="318">
        <v>40721</v>
      </c>
      <c r="H6528" s="318">
        <v>40822</v>
      </c>
      <c r="I6528" s="318">
        <v>50040</v>
      </c>
      <c r="J6528" s="315"/>
      <c r="K6528" s="315">
        <v>6212</v>
      </c>
      <c r="L6528" s="315" t="s">
        <v>4150</v>
      </c>
      <c r="M6528" s="315" t="s">
        <v>788</v>
      </c>
      <c r="N6528" s="315" t="s">
        <v>755</v>
      </c>
      <c r="O6528" s="315"/>
      <c r="P6528" s="315"/>
      <c r="Q6528" s="315"/>
    </row>
    <row r="6529" spans="1:17">
      <c r="A6529" s="315" t="s">
        <v>755</v>
      </c>
      <c r="B6529" s="315" t="s">
        <v>2095</v>
      </c>
      <c r="C6529" s="315" t="s">
        <v>2098</v>
      </c>
      <c r="D6529" s="316">
        <v>10.34</v>
      </c>
      <c r="E6529" s="317">
        <v>10229</v>
      </c>
      <c r="F6529" s="317">
        <v>2700.45</v>
      </c>
      <c r="G6529" s="318">
        <v>40725</v>
      </c>
      <c r="H6529" s="318">
        <v>41905</v>
      </c>
      <c r="I6529" s="318">
        <v>49309</v>
      </c>
      <c r="J6529" s="315"/>
      <c r="K6529" s="315">
        <v>9465</v>
      </c>
      <c r="L6529" s="315" t="s">
        <v>3348</v>
      </c>
      <c r="M6529" s="315" t="s">
        <v>770</v>
      </c>
      <c r="N6529" s="315" t="s">
        <v>755</v>
      </c>
      <c r="O6529" s="315"/>
      <c r="P6529" s="315"/>
      <c r="Q6529" s="315"/>
    </row>
    <row r="6530" spans="1:17">
      <c r="A6530" s="315" t="s">
        <v>755</v>
      </c>
      <c r="B6530" s="315" t="s">
        <v>2095</v>
      </c>
      <c r="C6530" s="315" t="s">
        <v>2098</v>
      </c>
      <c r="D6530" s="316">
        <v>10.34</v>
      </c>
      <c r="E6530" s="317">
        <v>4688</v>
      </c>
      <c r="F6530" s="317">
        <v>2259.62</v>
      </c>
      <c r="G6530" s="318">
        <v>40853</v>
      </c>
      <c r="H6530" s="318">
        <v>40883</v>
      </c>
      <c r="I6530" s="318">
        <v>50040</v>
      </c>
      <c r="J6530" s="315"/>
      <c r="K6530" s="315">
        <v>4565</v>
      </c>
      <c r="L6530" s="315" t="s">
        <v>3551</v>
      </c>
      <c r="M6530" s="315" t="s">
        <v>1296</v>
      </c>
      <c r="N6530" s="315" t="s">
        <v>755</v>
      </c>
      <c r="O6530" s="315"/>
      <c r="P6530" s="315"/>
      <c r="Q6530" s="315"/>
    </row>
    <row r="6531" spans="1:17">
      <c r="A6531" s="315" t="s">
        <v>755</v>
      </c>
      <c r="B6531" s="315" t="s">
        <v>2095</v>
      </c>
      <c r="C6531" s="315" t="s">
        <v>2098</v>
      </c>
      <c r="D6531" s="316">
        <v>10.35</v>
      </c>
      <c r="E6531" s="317">
        <v>8355</v>
      </c>
      <c r="F6531" s="317">
        <v>2757.1500000000005</v>
      </c>
      <c r="G6531" s="318">
        <v>40530</v>
      </c>
      <c r="H6531" s="318">
        <v>41619</v>
      </c>
      <c r="I6531" s="318">
        <v>50770</v>
      </c>
      <c r="J6531" s="315"/>
      <c r="K6531" s="315">
        <v>3065</v>
      </c>
      <c r="L6531" s="315" t="s">
        <v>2325</v>
      </c>
      <c r="M6531" s="315" t="s">
        <v>764</v>
      </c>
      <c r="N6531" s="315" t="s">
        <v>755</v>
      </c>
      <c r="O6531" s="315"/>
      <c r="P6531" s="315"/>
      <c r="Q6531" s="315"/>
    </row>
    <row r="6532" spans="1:17">
      <c r="A6532" s="315" t="s">
        <v>755</v>
      </c>
      <c r="B6532" s="315" t="s">
        <v>2095</v>
      </c>
      <c r="C6532" s="315" t="s">
        <v>2098</v>
      </c>
      <c r="D6532" s="316">
        <v>10.35</v>
      </c>
      <c r="E6532" s="317">
        <v>10806</v>
      </c>
      <c r="F6532" s="317">
        <v>5208.49</v>
      </c>
      <c r="G6532" s="318">
        <v>40794</v>
      </c>
      <c r="H6532" s="318">
        <v>40814</v>
      </c>
      <c r="I6532" s="318">
        <v>50040</v>
      </c>
      <c r="J6532" s="315"/>
      <c r="K6532" s="315">
        <v>9437</v>
      </c>
      <c r="L6532" s="315" t="s">
        <v>2689</v>
      </c>
      <c r="M6532" s="315" t="s">
        <v>770</v>
      </c>
      <c r="N6532" s="315" t="s">
        <v>755</v>
      </c>
      <c r="O6532" s="315"/>
      <c r="P6532" s="315"/>
      <c r="Q6532" s="315"/>
    </row>
    <row r="6533" spans="1:17">
      <c r="A6533" s="315" t="s">
        <v>755</v>
      </c>
      <c r="B6533" s="315" t="s">
        <v>2095</v>
      </c>
      <c r="C6533" s="315" t="s">
        <v>2096</v>
      </c>
      <c r="D6533" s="316">
        <v>10.4</v>
      </c>
      <c r="E6533" s="317">
        <v>9720</v>
      </c>
      <c r="F6533" s="317">
        <v>8689.68</v>
      </c>
      <c r="G6533" s="318">
        <v>39569</v>
      </c>
      <c r="H6533" s="318">
        <v>39896</v>
      </c>
      <c r="I6533" s="318">
        <v>49279</v>
      </c>
      <c r="J6533" s="315"/>
      <c r="K6533" s="315">
        <v>5063</v>
      </c>
      <c r="L6533" s="315" t="s">
        <v>3330</v>
      </c>
      <c r="M6533" s="315" t="s">
        <v>776</v>
      </c>
      <c r="N6533" s="315" t="s">
        <v>755</v>
      </c>
      <c r="O6533" s="315"/>
      <c r="P6533" s="315"/>
      <c r="Q6533" s="315"/>
    </row>
    <row r="6534" spans="1:17">
      <c r="A6534" s="315" t="s">
        <v>755</v>
      </c>
      <c r="B6534" s="315" t="s">
        <v>2095</v>
      </c>
      <c r="C6534" s="315" t="s">
        <v>2098</v>
      </c>
      <c r="D6534" s="316">
        <v>10.4</v>
      </c>
      <c r="E6534" s="317">
        <v>11314</v>
      </c>
      <c r="F6534" s="317">
        <v>5012.0999999999995</v>
      </c>
      <c r="G6534" s="318">
        <v>39570</v>
      </c>
      <c r="H6534" s="318">
        <v>40998</v>
      </c>
      <c r="I6534" s="318">
        <v>50405</v>
      </c>
      <c r="J6534" s="315"/>
      <c r="K6534" s="315">
        <v>6010</v>
      </c>
      <c r="L6534" s="315" t="s">
        <v>2282</v>
      </c>
      <c r="M6534" s="315" t="s">
        <v>788</v>
      </c>
      <c r="N6534" s="315" t="s">
        <v>755</v>
      </c>
      <c r="O6534" s="315"/>
      <c r="P6534" s="315"/>
      <c r="Q6534" s="315"/>
    </row>
    <row r="6535" spans="1:17">
      <c r="A6535" s="315" t="s">
        <v>755</v>
      </c>
      <c r="B6535" s="315" t="s">
        <v>2095</v>
      </c>
      <c r="C6535" s="315" t="s">
        <v>2096</v>
      </c>
      <c r="D6535" s="316">
        <v>10.4</v>
      </c>
      <c r="E6535" s="317">
        <v>9094</v>
      </c>
      <c r="F6535" s="317">
        <v>8130.0300000000007</v>
      </c>
      <c r="G6535" s="318">
        <v>39570</v>
      </c>
      <c r="H6535" s="318">
        <v>39821</v>
      </c>
      <c r="I6535" s="318">
        <v>49309</v>
      </c>
      <c r="J6535" s="315"/>
      <c r="K6535" s="315">
        <v>6145</v>
      </c>
      <c r="L6535" s="315" t="s">
        <v>4151</v>
      </c>
      <c r="M6535" s="315" t="s">
        <v>788</v>
      </c>
      <c r="N6535" s="315" t="s">
        <v>755</v>
      </c>
      <c r="O6535" s="315"/>
      <c r="P6535" s="315"/>
      <c r="Q6535" s="315"/>
    </row>
    <row r="6536" spans="1:17">
      <c r="A6536" s="315" t="s">
        <v>750</v>
      </c>
      <c r="B6536" s="315" t="s">
        <v>2095</v>
      </c>
      <c r="C6536" s="315" t="s">
        <v>2098</v>
      </c>
      <c r="D6536" s="316">
        <v>10.4</v>
      </c>
      <c r="E6536" s="317">
        <v>11118</v>
      </c>
      <c r="F6536" s="317">
        <v>8294.0300000000007</v>
      </c>
      <c r="G6536" s="318">
        <v>39587</v>
      </c>
      <c r="H6536" s="318">
        <v>39559</v>
      </c>
      <c r="I6536" s="318">
        <v>48914</v>
      </c>
      <c r="J6536" s="315"/>
      <c r="K6536" s="315">
        <v>8512</v>
      </c>
      <c r="L6536" s="315" t="s">
        <v>4152</v>
      </c>
      <c r="M6536" s="315" t="s">
        <v>792</v>
      </c>
      <c r="N6536" s="315" t="s">
        <v>750</v>
      </c>
      <c r="O6536" s="315"/>
      <c r="P6536" s="315"/>
      <c r="Q6536" s="315"/>
    </row>
    <row r="6537" spans="1:17">
      <c r="A6537" s="315" t="s">
        <v>750</v>
      </c>
      <c r="B6537" s="315" t="s">
        <v>2095</v>
      </c>
      <c r="C6537" s="315" t="s">
        <v>2098</v>
      </c>
      <c r="D6537" s="316">
        <v>10.4</v>
      </c>
      <c r="E6537" s="317">
        <v>9852</v>
      </c>
      <c r="F6537" s="317">
        <v>7349.59</v>
      </c>
      <c r="G6537" s="318">
        <v>39588</v>
      </c>
      <c r="H6537" s="318">
        <v>39744</v>
      </c>
      <c r="I6537" s="318">
        <v>48914</v>
      </c>
      <c r="J6537" s="315"/>
      <c r="K6537" s="315">
        <v>8700</v>
      </c>
      <c r="L6537" s="315" t="s">
        <v>1170</v>
      </c>
      <c r="M6537" s="315" t="s">
        <v>784</v>
      </c>
      <c r="N6537" s="315" t="s">
        <v>750</v>
      </c>
      <c r="O6537" s="315"/>
      <c r="P6537" s="315"/>
      <c r="Q6537" s="315"/>
    </row>
    <row r="6538" spans="1:17">
      <c r="A6538" s="315" t="s">
        <v>750</v>
      </c>
      <c r="B6538" s="315" t="s">
        <v>2095</v>
      </c>
      <c r="C6538" s="315" t="s">
        <v>2096</v>
      </c>
      <c r="D6538" s="316">
        <v>10.4</v>
      </c>
      <c r="E6538" s="317">
        <v>10440</v>
      </c>
      <c r="F6538" s="317">
        <v>9333.36</v>
      </c>
      <c r="G6538" s="318">
        <v>39742</v>
      </c>
      <c r="H6538" s="318">
        <v>39832</v>
      </c>
      <c r="I6538" s="318">
        <v>49309</v>
      </c>
      <c r="J6538" s="315"/>
      <c r="K6538" s="315">
        <v>1742</v>
      </c>
      <c r="L6538" s="315" t="s">
        <v>936</v>
      </c>
      <c r="M6538" s="315" t="s">
        <v>761</v>
      </c>
      <c r="N6538" s="315" t="s">
        <v>750</v>
      </c>
      <c r="O6538" s="315"/>
      <c r="P6538" s="315"/>
      <c r="Q6538" s="315"/>
    </row>
    <row r="6539" spans="1:17">
      <c r="A6539" s="315" t="s">
        <v>755</v>
      </c>
      <c r="B6539" s="315" t="s">
        <v>2095</v>
      </c>
      <c r="C6539" s="315" t="s">
        <v>2096</v>
      </c>
      <c r="D6539" s="316">
        <v>10.4</v>
      </c>
      <c r="E6539" s="317">
        <v>10504</v>
      </c>
      <c r="F6539" s="317">
        <v>5104.95</v>
      </c>
      <c r="G6539" s="318">
        <v>39899</v>
      </c>
      <c r="H6539" s="318">
        <v>41107</v>
      </c>
      <c r="I6539" s="318">
        <v>50405</v>
      </c>
      <c r="J6539" s="315"/>
      <c r="K6539" s="315">
        <v>8484</v>
      </c>
      <c r="L6539" s="315" t="s">
        <v>3347</v>
      </c>
      <c r="M6539" s="315" t="s">
        <v>784</v>
      </c>
      <c r="N6539" s="315" t="s">
        <v>755</v>
      </c>
      <c r="O6539" s="315"/>
      <c r="P6539" s="315"/>
      <c r="Q6539" s="315"/>
    </row>
    <row r="6540" spans="1:17">
      <c r="A6540" s="315" t="s">
        <v>750</v>
      </c>
      <c r="B6540" s="315" t="s">
        <v>2095</v>
      </c>
      <c r="C6540" s="315" t="s">
        <v>2096</v>
      </c>
      <c r="D6540" s="316">
        <v>10.4</v>
      </c>
      <c r="E6540" s="317">
        <v>5277</v>
      </c>
      <c r="F6540" s="317">
        <v>4717.6400000000003</v>
      </c>
      <c r="G6540" s="318">
        <v>39904</v>
      </c>
      <c r="H6540" s="318">
        <v>40067</v>
      </c>
      <c r="I6540" s="318">
        <v>49309</v>
      </c>
      <c r="J6540" s="315"/>
      <c r="K6540" s="315">
        <v>5603</v>
      </c>
      <c r="L6540" s="315" t="s">
        <v>2963</v>
      </c>
      <c r="M6540" s="315" t="s">
        <v>776</v>
      </c>
      <c r="N6540" s="315" t="s">
        <v>750</v>
      </c>
      <c r="O6540" s="315"/>
      <c r="P6540" s="315"/>
      <c r="Q6540" s="315"/>
    </row>
    <row r="6541" spans="1:17">
      <c r="A6541" s="315" t="s">
        <v>755</v>
      </c>
      <c r="B6541" s="315" t="s">
        <v>2095</v>
      </c>
      <c r="C6541" s="315" t="s">
        <v>2096</v>
      </c>
      <c r="D6541" s="316">
        <v>10.4</v>
      </c>
      <c r="E6541" s="317">
        <v>9457</v>
      </c>
      <c r="F6541" s="317">
        <v>8454.5600000000013</v>
      </c>
      <c r="G6541" s="318">
        <v>39960</v>
      </c>
      <c r="H6541" s="318">
        <v>40164</v>
      </c>
      <c r="I6541" s="318">
        <v>49309</v>
      </c>
      <c r="J6541" s="315"/>
      <c r="K6541" s="315">
        <v>6204</v>
      </c>
      <c r="L6541" s="315" t="s">
        <v>977</v>
      </c>
      <c r="M6541" s="315" t="s">
        <v>788</v>
      </c>
      <c r="N6541" s="315" t="s">
        <v>755</v>
      </c>
      <c r="O6541" s="315"/>
      <c r="P6541" s="315"/>
      <c r="Q6541" s="315"/>
    </row>
    <row r="6542" spans="1:17">
      <c r="A6542" s="315" t="s">
        <v>755</v>
      </c>
      <c r="B6542" s="315" t="s">
        <v>2095</v>
      </c>
      <c r="C6542" s="315" t="s">
        <v>2098</v>
      </c>
      <c r="D6542" s="316">
        <v>10.4</v>
      </c>
      <c r="E6542" s="317">
        <v>11076.660000000002</v>
      </c>
      <c r="F6542" s="317">
        <v>8263.19</v>
      </c>
      <c r="G6542" s="318">
        <v>39990</v>
      </c>
      <c r="H6542" s="318">
        <v>40137</v>
      </c>
      <c r="I6542" s="318">
        <v>49309</v>
      </c>
      <c r="J6542" s="315"/>
      <c r="K6542" s="315">
        <v>4101</v>
      </c>
      <c r="L6542" s="315" t="s">
        <v>2313</v>
      </c>
      <c r="M6542" s="315" t="s">
        <v>1484</v>
      </c>
      <c r="N6542" s="315" t="s">
        <v>755</v>
      </c>
      <c r="O6542" s="315"/>
      <c r="P6542" s="315"/>
      <c r="Q6542" s="315"/>
    </row>
    <row r="6543" spans="1:17">
      <c r="A6543" s="315" t="s">
        <v>755</v>
      </c>
      <c r="B6543" s="315" t="s">
        <v>2095</v>
      </c>
      <c r="C6543" s="315" t="s">
        <v>2098</v>
      </c>
      <c r="D6543" s="316">
        <v>10.4</v>
      </c>
      <c r="E6543" s="317">
        <v>8749</v>
      </c>
      <c r="F6543" s="317">
        <v>3482.1</v>
      </c>
      <c r="G6543" s="318">
        <v>39982</v>
      </c>
      <c r="H6543" s="318">
        <v>41095</v>
      </c>
      <c r="I6543" s="318">
        <v>50405</v>
      </c>
      <c r="J6543" s="315"/>
      <c r="K6543" s="315">
        <v>3114</v>
      </c>
      <c r="L6543" s="315" t="s">
        <v>2642</v>
      </c>
      <c r="M6543" s="315" t="s">
        <v>764</v>
      </c>
      <c r="N6543" s="315" t="s">
        <v>755</v>
      </c>
      <c r="O6543" s="315"/>
      <c r="P6543" s="315"/>
      <c r="Q6543" s="315"/>
    </row>
    <row r="6544" spans="1:17">
      <c r="A6544" s="315" t="s">
        <v>755</v>
      </c>
      <c r="B6544" s="315" t="s">
        <v>2095</v>
      </c>
      <c r="C6544" s="315" t="s">
        <v>2096</v>
      </c>
      <c r="D6544" s="316">
        <v>10.4</v>
      </c>
      <c r="E6544" s="317">
        <v>11329</v>
      </c>
      <c r="F6544" s="317">
        <v>8304.15</v>
      </c>
      <c r="G6544" s="318">
        <v>40044</v>
      </c>
      <c r="H6544" s="318">
        <v>40224</v>
      </c>
      <c r="I6544" s="318">
        <v>49674</v>
      </c>
      <c r="J6544" s="315"/>
      <c r="K6544" s="315">
        <v>5444</v>
      </c>
      <c r="L6544" s="315" t="s">
        <v>3527</v>
      </c>
      <c r="M6544" s="315" t="s">
        <v>776</v>
      </c>
      <c r="N6544" s="315" t="s">
        <v>755</v>
      </c>
      <c r="O6544" s="315"/>
      <c r="P6544" s="315"/>
      <c r="Q6544" s="315"/>
    </row>
    <row r="6545" spans="1:17">
      <c r="A6545" s="315" t="s">
        <v>750</v>
      </c>
      <c r="B6545" s="315" t="s">
        <v>2095</v>
      </c>
      <c r="C6545" s="315" t="s">
        <v>2098</v>
      </c>
      <c r="D6545" s="316">
        <v>10.4</v>
      </c>
      <c r="E6545" s="317">
        <v>13496</v>
      </c>
      <c r="F6545" s="317">
        <v>8259.5500000000011</v>
      </c>
      <c r="G6545" s="318">
        <v>40052</v>
      </c>
      <c r="H6545" s="318">
        <v>40288</v>
      </c>
      <c r="I6545" s="318">
        <v>49674</v>
      </c>
      <c r="J6545" s="315"/>
      <c r="K6545" s="315">
        <v>5417</v>
      </c>
      <c r="L6545" s="315" t="s">
        <v>3484</v>
      </c>
      <c r="M6545" s="315" t="s">
        <v>776</v>
      </c>
      <c r="N6545" s="315" t="s">
        <v>750</v>
      </c>
      <c r="O6545" s="315"/>
      <c r="P6545" s="315"/>
      <c r="Q6545" s="315"/>
    </row>
    <row r="6546" spans="1:17">
      <c r="A6546" s="315" t="s">
        <v>755</v>
      </c>
      <c r="B6546" s="315" t="s">
        <v>2095</v>
      </c>
      <c r="C6546" s="315" t="s">
        <v>2096</v>
      </c>
      <c r="D6546" s="316">
        <v>10.4</v>
      </c>
      <c r="E6546" s="317">
        <v>9425</v>
      </c>
      <c r="F6546" s="317">
        <v>5560.75</v>
      </c>
      <c r="G6546" s="318">
        <v>40248</v>
      </c>
      <c r="H6546" s="318">
        <v>40585</v>
      </c>
      <c r="I6546" s="318">
        <v>50040</v>
      </c>
      <c r="J6546" s="315"/>
      <c r="K6546" s="315">
        <v>3202</v>
      </c>
      <c r="L6546" s="315" t="s">
        <v>2511</v>
      </c>
      <c r="M6546" s="315" t="s">
        <v>764</v>
      </c>
      <c r="N6546" s="315" t="s">
        <v>755</v>
      </c>
      <c r="O6546" s="315"/>
      <c r="P6546" s="315"/>
      <c r="Q6546" s="315"/>
    </row>
    <row r="6547" spans="1:17">
      <c r="A6547" s="315" t="s">
        <v>750</v>
      </c>
      <c r="B6547" s="315" t="s">
        <v>2095</v>
      </c>
      <c r="C6547" s="315" t="s">
        <v>2098</v>
      </c>
      <c r="D6547" s="316">
        <v>10.4</v>
      </c>
      <c r="E6547" s="317">
        <v>9596</v>
      </c>
      <c r="F6547" s="317">
        <v>5437.7300000000005</v>
      </c>
      <c r="G6547" s="318">
        <v>40291</v>
      </c>
      <c r="H6547" s="318">
        <v>40291</v>
      </c>
      <c r="I6547" s="318">
        <v>49674</v>
      </c>
      <c r="J6547" s="315"/>
      <c r="K6547" s="315">
        <v>5080</v>
      </c>
      <c r="L6547" s="315" t="s">
        <v>2899</v>
      </c>
      <c r="M6547" s="315" t="s">
        <v>776</v>
      </c>
      <c r="N6547" s="315" t="s">
        <v>750</v>
      </c>
      <c r="O6547" s="315"/>
      <c r="P6547" s="315"/>
      <c r="Q6547" s="315"/>
    </row>
    <row r="6548" spans="1:17">
      <c r="A6548" s="315" t="s">
        <v>755</v>
      </c>
      <c r="B6548" s="315" t="s">
        <v>2095</v>
      </c>
      <c r="C6548" s="315" t="s">
        <v>2098</v>
      </c>
      <c r="D6548" s="316">
        <v>10.4</v>
      </c>
      <c r="E6548" s="317">
        <v>8564</v>
      </c>
      <c r="F6548" s="317">
        <v>5241.16</v>
      </c>
      <c r="G6548" s="318">
        <v>40340</v>
      </c>
      <c r="H6548" s="318">
        <v>40399</v>
      </c>
      <c r="I6548" s="318">
        <v>49674</v>
      </c>
      <c r="J6548" s="315"/>
      <c r="K6548" s="315">
        <v>4612</v>
      </c>
      <c r="L6548" s="315" t="s">
        <v>4153</v>
      </c>
      <c r="M6548" s="315" t="s">
        <v>1296</v>
      </c>
      <c r="N6548" s="315" t="s">
        <v>755</v>
      </c>
      <c r="O6548" s="315"/>
      <c r="P6548" s="315"/>
      <c r="Q6548" s="315"/>
    </row>
    <row r="6549" spans="1:17">
      <c r="A6549" s="315" t="s">
        <v>755</v>
      </c>
      <c r="B6549" s="315" t="s">
        <v>2095</v>
      </c>
      <c r="C6549" s="315" t="s">
        <v>2096</v>
      </c>
      <c r="D6549" s="316">
        <v>10.4</v>
      </c>
      <c r="E6549" s="317">
        <v>12808.63</v>
      </c>
      <c r="F6549" s="317">
        <v>4611.1100000000006</v>
      </c>
      <c r="G6549" s="318">
        <v>40346</v>
      </c>
      <c r="H6549" s="318">
        <v>41894</v>
      </c>
      <c r="I6549" s="318">
        <v>51135</v>
      </c>
      <c r="J6549" s="315"/>
      <c r="K6549" s="315">
        <v>1407</v>
      </c>
      <c r="L6549" s="315" t="s">
        <v>2107</v>
      </c>
      <c r="M6549" s="315" t="s">
        <v>766</v>
      </c>
      <c r="N6549" s="315" t="s">
        <v>755</v>
      </c>
      <c r="O6549" s="315"/>
      <c r="P6549" s="315"/>
      <c r="Q6549" s="315"/>
    </row>
    <row r="6550" spans="1:17">
      <c r="A6550" s="315" t="s">
        <v>755</v>
      </c>
      <c r="B6550" s="315" t="s">
        <v>2095</v>
      </c>
      <c r="C6550" s="315" t="s">
        <v>2098</v>
      </c>
      <c r="D6550" s="316">
        <v>10.4</v>
      </c>
      <c r="E6550" s="317">
        <v>12259</v>
      </c>
      <c r="F6550" s="317">
        <v>5908.84</v>
      </c>
      <c r="G6550" s="318">
        <v>40499</v>
      </c>
      <c r="H6550" s="318">
        <v>40591</v>
      </c>
      <c r="I6550" s="318">
        <v>50040</v>
      </c>
      <c r="J6550" s="315"/>
      <c r="K6550" s="315">
        <v>3942</v>
      </c>
      <c r="L6550" s="315" t="s">
        <v>3911</v>
      </c>
      <c r="M6550" s="315" t="s">
        <v>754</v>
      </c>
      <c r="N6550" s="315" t="s">
        <v>755</v>
      </c>
      <c r="O6550" s="315"/>
      <c r="P6550" s="315"/>
      <c r="Q6550" s="315"/>
    </row>
    <row r="6551" spans="1:17">
      <c r="A6551" s="315" t="s">
        <v>755</v>
      </c>
      <c r="B6551" s="315" t="s">
        <v>2095</v>
      </c>
      <c r="C6551" s="315" t="s">
        <v>2096</v>
      </c>
      <c r="D6551" s="316">
        <v>10.4</v>
      </c>
      <c r="E6551" s="317">
        <v>10783</v>
      </c>
      <c r="F6551" s="317">
        <v>6361.97</v>
      </c>
      <c r="G6551" s="318">
        <v>40515</v>
      </c>
      <c r="H6551" s="318">
        <v>40897</v>
      </c>
      <c r="I6551" s="318">
        <v>50040</v>
      </c>
      <c r="J6551" s="315"/>
      <c r="K6551" s="315">
        <v>3294</v>
      </c>
      <c r="L6551" s="315" t="s">
        <v>4154</v>
      </c>
      <c r="M6551" s="315" t="s">
        <v>764</v>
      </c>
      <c r="N6551" s="315" t="s">
        <v>755</v>
      </c>
      <c r="O6551" s="315"/>
      <c r="P6551" s="315"/>
      <c r="Q6551" s="315"/>
    </row>
    <row r="6552" spans="1:17">
      <c r="A6552" s="315" t="s">
        <v>755</v>
      </c>
      <c r="B6552" s="315" t="s">
        <v>2095</v>
      </c>
      <c r="C6552" s="315" t="s">
        <v>2098</v>
      </c>
      <c r="D6552" s="316">
        <v>10.4</v>
      </c>
      <c r="E6552" s="317">
        <v>9418.64</v>
      </c>
      <c r="F6552" s="317">
        <v>4539.7800000000007</v>
      </c>
      <c r="G6552" s="318">
        <v>40633</v>
      </c>
      <c r="H6552" s="318">
        <v>40689</v>
      </c>
      <c r="I6552" s="318">
        <v>50040</v>
      </c>
      <c r="J6552" s="315"/>
      <c r="K6552" s="315">
        <v>4512</v>
      </c>
      <c r="L6552" s="315" t="s">
        <v>2357</v>
      </c>
      <c r="M6552" s="315" t="s">
        <v>1296</v>
      </c>
      <c r="N6552" s="315" t="s">
        <v>755</v>
      </c>
      <c r="O6552" s="315"/>
      <c r="P6552" s="315"/>
      <c r="Q6552" s="315"/>
    </row>
    <row r="6553" spans="1:17">
      <c r="A6553" s="315" t="s">
        <v>755</v>
      </c>
      <c r="B6553" s="315" t="s">
        <v>2095</v>
      </c>
      <c r="C6553" s="315" t="s">
        <v>2096</v>
      </c>
      <c r="D6553" s="316">
        <v>10.4</v>
      </c>
      <c r="E6553" s="317">
        <v>10659</v>
      </c>
      <c r="F6553" s="317">
        <v>6288.8099999999995</v>
      </c>
      <c r="G6553" s="318">
        <v>40645</v>
      </c>
      <c r="H6553" s="318">
        <v>40900</v>
      </c>
      <c r="I6553" s="318">
        <v>50040</v>
      </c>
      <c r="J6553" s="315"/>
      <c r="K6553" s="315">
        <v>5210</v>
      </c>
      <c r="L6553" s="315" t="s">
        <v>1348</v>
      </c>
      <c r="M6553" s="315" t="s">
        <v>776</v>
      </c>
      <c r="N6553" s="315" t="s">
        <v>755</v>
      </c>
      <c r="O6553" s="315"/>
      <c r="P6553" s="315"/>
      <c r="Q6553" s="315"/>
    </row>
    <row r="6554" spans="1:17">
      <c r="A6554" s="315" t="s">
        <v>755</v>
      </c>
      <c r="B6554" s="315" t="s">
        <v>2095</v>
      </c>
      <c r="C6554" s="315" t="s">
        <v>2096</v>
      </c>
      <c r="D6554" s="316">
        <v>10.4</v>
      </c>
      <c r="E6554" s="317">
        <v>7287</v>
      </c>
      <c r="F6554" s="317">
        <v>4299.33</v>
      </c>
      <c r="G6554" s="318">
        <v>40675</v>
      </c>
      <c r="H6554" s="318">
        <v>40787</v>
      </c>
      <c r="I6554" s="318">
        <v>50040</v>
      </c>
      <c r="J6554" s="315"/>
      <c r="K6554" s="315">
        <v>4652</v>
      </c>
      <c r="L6554" s="315" t="s">
        <v>3550</v>
      </c>
      <c r="M6554" s="315" t="s">
        <v>1296</v>
      </c>
      <c r="N6554" s="315" t="s">
        <v>755</v>
      </c>
      <c r="O6554" s="315"/>
      <c r="P6554" s="315"/>
      <c r="Q6554" s="315"/>
    </row>
    <row r="6555" spans="1:17">
      <c r="A6555" s="315" t="s">
        <v>755</v>
      </c>
      <c r="B6555" s="315" t="s">
        <v>2095</v>
      </c>
      <c r="C6555" s="315" t="s">
        <v>2098</v>
      </c>
      <c r="D6555" s="316">
        <v>10.4</v>
      </c>
      <c r="E6555" s="317">
        <v>8591.68</v>
      </c>
      <c r="F6555" s="317">
        <v>2852.43</v>
      </c>
      <c r="G6555" s="318">
        <v>40725</v>
      </c>
      <c r="H6555" s="318">
        <v>41467</v>
      </c>
      <c r="I6555" s="318">
        <v>50770</v>
      </c>
      <c r="J6555" s="315"/>
      <c r="K6555" s="315">
        <v>4565</v>
      </c>
      <c r="L6555" s="315" t="s">
        <v>3551</v>
      </c>
      <c r="M6555" s="315" t="s">
        <v>1296</v>
      </c>
      <c r="N6555" s="315" t="s">
        <v>755</v>
      </c>
      <c r="O6555" s="315"/>
      <c r="P6555" s="315"/>
      <c r="Q6555" s="315"/>
    </row>
    <row r="6556" spans="1:17">
      <c r="A6556" s="315" t="s">
        <v>755</v>
      </c>
      <c r="B6556" s="315" t="s">
        <v>2095</v>
      </c>
      <c r="C6556" s="315" t="s">
        <v>2096</v>
      </c>
      <c r="D6556" s="316">
        <v>10.4</v>
      </c>
      <c r="E6556" s="317">
        <v>11874</v>
      </c>
      <c r="F6556" s="317">
        <v>7005.66</v>
      </c>
      <c r="G6556" s="318">
        <v>40786</v>
      </c>
      <c r="H6556" s="318">
        <v>40855</v>
      </c>
      <c r="I6556" s="318">
        <v>50040</v>
      </c>
      <c r="J6556" s="315"/>
      <c r="K6556" s="315">
        <v>8840</v>
      </c>
      <c r="L6556" s="315" t="s">
        <v>2810</v>
      </c>
      <c r="M6556" s="315" t="s">
        <v>1388</v>
      </c>
      <c r="N6556" s="315" t="s">
        <v>755</v>
      </c>
      <c r="O6556" s="315"/>
      <c r="P6556" s="315"/>
      <c r="Q6556" s="315"/>
    </row>
    <row r="6557" spans="1:17">
      <c r="A6557" s="315" t="s">
        <v>755</v>
      </c>
      <c r="B6557" s="315" t="s">
        <v>2095</v>
      </c>
      <c r="C6557" s="315" t="s">
        <v>2098</v>
      </c>
      <c r="D6557" s="316">
        <v>10.4</v>
      </c>
      <c r="E6557" s="317">
        <v>10853.27</v>
      </c>
      <c r="F6557" s="317">
        <v>5231.26</v>
      </c>
      <c r="G6557" s="318">
        <v>40791</v>
      </c>
      <c r="H6557" s="318">
        <v>40858</v>
      </c>
      <c r="I6557" s="318">
        <v>50040</v>
      </c>
      <c r="J6557" s="315"/>
      <c r="K6557" s="315">
        <v>2545</v>
      </c>
      <c r="L6557" s="315" t="s">
        <v>2697</v>
      </c>
      <c r="M6557" s="315" t="s">
        <v>1296</v>
      </c>
      <c r="N6557" s="315" t="s">
        <v>755</v>
      </c>
      <c r="O6557" s="315"/>
      <c r="P6557" s="315"/>
      <c r="Q6557" s="315"/>
    </row>
    <row r="6558" spans="1:17">
      <c r="A6558" s="315" t="s">
        <v>755</v>
      </c>
      <c r="B6558" s="315" t="s">
        <v>2095</v>
      </c>
      <c r="C6558" s="315" t="s">
        <v>2096</v>
      </c>
      <c r="D6558" s="316">
        <v>10.42</v>
      </c>
      <c r="E6558" s="317">
        <v>11465</v>
      </c>
      <c r="F6558" s="317">
        <v>4780.9000000000005</v>
      </c>
      <c r="G6558" s="318">
        <v>40674</v>
      </c>
      <c r="H6558" s="318">
        <v>40836</v>
      </c>
      <c r="I6558" s="318">
        <v>50040</v>
      </c>
      <c r="J6558" s="315"/>
      <c r="K6558" s="315">
        <v>1428</v>
      </c>
      <c r="L6558" s="315" t="s">
        <v>4155</v>
      </c>
      <c r="M6558" s="315" t="s">
        <v>766</v>
      </c>
      <c r="N6558" s="315" t="s">
        <v>755</v>
      </c>
      <c r="O6558" s="315"/>
      <c r="P6558" s="315"/>
      <c r="Q6558" s="315"/>
    </row>
    <row r="6559" spans="1:17">
      <c r="A6559" s="315" t="s">
        <v>755</v>
      </c>
      <c r="B6559" s="315" t="s">
        <v>2095</v>
      </c>
      <c r="C6559" s="315" t="s">
        <v>2098</v>
      </c>
      <c r="D6559" s="316">
        <v>10.44</v>
      </c>
      <c r="E6559" s="317">
        <v>549</v>
      </c>
      <c r="F6559" s="317">
        <v>107.06</v>
      </c>
      <c r="G6559" s="318">
        <v>40816</v>
      </c>
      <c r="H6559" s="318">
        <v>42643</v>
      </c>
      <c r="I6559" s="318">
        <v>50040</v>
      </c>
      <c r="J6559" s="315"/>
      <c r="K6559" s="315">
        <v>6472</v>
      </c>
      <c r="L6559" s="315" t="s">
        <v>2461</v>
      </c>
      <c r="M6559" s="315" t="s">
        <v>1365</v>
      </c>
      <c r="N6559" s="315" t="s">
        <v>755</v>
      </c>
      <c r="O6559" s="315"/>
      <c r="P6559" s="315"/>
      <c r="Q6559" s="315"/>
    </row>
    <row r="6560" spans="1:17">
      <c r="A6560" s="315" t="s">
        <v>755</v>
      </c>
      <c r="B6560" s="315" t="s">
        <v>2095</v>
      </c>
      <c r="C6560" s="315" t="s">
        <v>2098</v>
      </c>
      <c r="D6560" s="316">
        <v>10.44</v>
      </c>
      <c r="E6560" s="317">
        <v>4164.08</v>
      </c>
      <c r="F6560" s="317">
        <v>849.47</v>
      </c>
      <c r="G6560" s="318">
        <v>40816</v>
      </c>
      <c r="H6560" s="318">
        <v>42412</v>
      </c>
      <c r="I6560" s="318">
        <v>50040</v>
      </c>
      <c r="J6560" s="315"/>
      <c r="K6560" s="315">
        <v>7137</v>
      </c>
      <c r="L6560" s="315" t="s">
        <v>4156</v>
      </c>
      <c r="M6560" s="315" t="s">
        <v>966</v>
      </c>
      <c r="N6560" s="315" t="s">
        <v>755</v>
      </c>
      <c r="O6560" s="315"/>
      <c r="P6560" s="315"/>
      <c r="Q6560" s="315"/>
    </row>
    <row r="6561" spans="1:17">
      <c r="A6561" s="315" t="s">
        <v>755</v>
      </c>
      <c r="B6561" s="315" t="s">
        <v>2095</v>
      </c>
      <c r="C6561" s="315" t="s">
        <v>2096</v>
      </c>
      <c r="D6561" s="316">
        <v>10.46</v>
      </c>
      <c r="E6561" s="317">
        <v>10365</v>
      </c>
      <c r="F6561" s="317">
        <v>4052.72</v>
      </c>
      <c r="G6561" s="318">
        <v>40532</v>
      </c>
      <c r="H6561" s="318">
        <v>41620</v>
      </c>
      <c r="I6561" s="318">
        <v>50770</v>
      </c>
      <c r="J6561" s="315"/>
      <c r="K6561" s="315">
        <v>4539</v>
      </c>
      <c r="L6561" s="315" t="s">
        <v>3253</v>
      </c>
      <c r="M6561" s="315" t="s">
        <v>764</v>
      </c>
      <c r="N6561" s="315" t="s">
        <v>755</v>
      </c>
      <c r="O6561" s="315"/>
      <c r="P6561" s="315"/>
      <c r="Q6561" s="315"/>
    </row>
    <row r="6562" spans="1:17">
      <c r="A6562" s="315" t="s">
        <v>755</v>
      </c>
      <c r="B6562" s="315" t="s">
        <v>2095</v>
      </c>
      <c r="C6562" s="315" t="s">
        <v>2098</v>
      </c>
      <c r="D6562" s="316">
        <v>10.46</v>
      </c>
      <c r="E6562" s="317">
        <v>11389</v>
      </c>
      <c r="F6562" s="317">
        <v>5489.5</v>
      </c>
      <c r="G6562" s="318">
        <v>40715</v>
      </c>
      <c r="H6562" s="318">
        <v>40794</v>
      </c>
      <c r="I6562" s="318">
        <v>50040</v>
      </c>
      <c r="J6562" s="315"/>
      <c r="K6562" s="315">
        <v>3465</v>
      </c>
      <c r="L6562" s="315" t="s">
        <v>786</v>
      </c>
      <c r="M6562" s="315" t="s">
        <v>764</v>
      </c>
      <c r="N6562" s="315" t="s">
        <v>755</v>
      </c>
      <c r="O6562" s="315"/>
      <c r="P6562" s="315"/>
      <c r="Q6562" s="315"/>
    </row>
    <row r="6563" spans="1:17">
      <c r="A6563" s="315" t="s">
        <v>755</v>
      </c>
      <c r="B6563" s="315" t="s">
        <v>2095</v>
      </c>
      <c r="C6563" s="315" t="s">
        <v>2098</v>
      </c>
      <c r="D6563" s="316">
        <v>10.46</v>
      </c>
      <c r="E6563" s="317">
        <v>10449.270000000002</v>
      </c>
      <c r="F6563" s="317">
        <v>5036.55</v>
      </c>
      <c r="G6563" s="318">
        <v>40736</v>
      </c>
      <c r="H6563" s="318">
        <v>40899</v>
      </c>
      <c r="I6563" s="318">
        <v>50040</v>
      </c>
      <c r="J6563" s="315"/>
      <c r="K6563" s="315">
        <v>4562</v>
      </c>
      <c r="L6563" s="315" t="s">
        <v>2528</v>
      </c>
      <c r="M6563" s="315" t="s">
        <v>1296</v>
      </c>
      <c r="N6563" s="315" t="s">
        <v>755</v>
      </c>
      <c r="O6563" s="315"/>
      <c r="P6563" s="315"/>
      <c r="Q6563" s="315"/>
    </row>
    <row r="6564" spans="1:17">
      <c r="A6564" s="315" t="s">
        <v>750</v>
      </c>
      <c r="B6564" s="315" t="s">
        <v>2095</v>
      </c>
      <c r="C6564" s="315" t="s">
        <v>2096</v>
      </c>
      <c r="D6564" s="316">
        <v>10.46</v>
      </c>
      <c r="E6564" s="317">
        <v>5397.6900000000005</v>
      </c>
      <c r="F6564" s="317">
        <v>2713.83</v>
      </c>
      <c r="G6564" s="318">
        <v>40808</v>
      </c>
      <c r="H6564" s="318">
        <v>40949</v>
      </c>
      <c r="I6564" s="318">
        <v>50405</v>
      </c>
      <c r="J6564" s="315"/>
      <c r="K6564" s="315">
        <v>7151</v>
      </c>
      <c r="L6564" s="315" t="s">
        <v>3993</v>
      </c>
      <c r="M6564" s="315" t="s">
        <v>966</v>
      </c>
      <c r="N6564" s="315" t="s">
        <v>750</v>
      </c>
      <c r="O6564" s="315"/>
      <c r="P6564" s="315"/>
      <c r="Q6564" s="315"/>
    </row>
    <row r="6565" spans="1:17">
      <c r="A6565" s="315" t="s">
        <v>755</v>
      </c>
      <c r="B6565" s="315" t="s">
        <v>2095</v>
      </c>
      <c r="C6565" s="315" t="s">
        <v>2142</v>
      </c>
      <c r="D6565" s="316">
        <v>10.47</v>
      </c>
      <c r="E6565" s="317">
        <v>10827.55</v>
      </c>
      <c r="F6565" s="317">
        <v>4601.71</v>
      </c>
      <c r="G6565" s="318">
        <v>40633</v>
      </c>
      <c r="H6565" s="318">
        <v>40893</v>
      </c>
      <c r="I6565" s="318">
        <v>50040</v>
      </c>
      <c r="J6565" s="315"/>
      <c r="K6565" s="315">
        <v>1182</v>
      </c>
      <c r="L6565" s="315" t="s">
        <v>4157</v>
      </c>
      <c r="M6565" s="315" t="s">
        <v>766</v>
      </c>
      <c r="N6565" s="315" t="s">
        <v>755</v>
      </c>
      <c r="O6565" s="315"/>
      <c r="P6565" s="315"/>
      <c r="Q6565" s="315"/>
    </row>
    <row r="6566" spans="1:17">
      <c r="A6566" s="315" t="s">
        <v>755</v>
      </c>
      <c r="B6566" s="315" t="s">
        <v>2095</v>
      </c>
      <c r="C6566" s="315" t="s">
        <v>2098</v>
      </c>
      <c r="D6566" s="316">
        <v>10.47</v>
      </c>
      <c r="E6566" s="317">
        <v>10986</v>
      </c>
      <c r="F6566" s="317">
        <v>5295.25</v>
      </c>
      <c r="G6566" s="318">
        <v>40773</v>
      </c>
      <c r="H6566" s="318">
        <v>40900</v>
      </c>
      <c r="I6566" s="318">
        <v>50040</v>
      </c>
      <c r="J6566" s="315"/>
      <c r="K6566" s="315">
        <v>8832</v>
      </c>
      <c r="L6566" s="315" t="s">
        <v>2570</v>
      </c>
      <c r="M6566" s="315" t="s">
        <v>1388</v>
      </c>
      <c r="N6566" s="315" t="s">
        <v>755</v>
      </c>
      <c r="O6566" s="315"/>
      <c r="P6566" s="315"/>
      <c r="Q6566" s="315"/>
    </row>
    <row r="6567" spans="1:17">
      <c r="A6567" s="315" t="s">
        <v>755</v>
      </c>
      <c r="B6567" s="315" t="s">
        <v>2095</v>
      </c>
      <c r="C6567" s="315" t="s">
        <v>2096</v>
      </c>
      <c r="D6567" s="316">
        <v>10.5</v>
      </c>
      <c r="E6567" s="317">
        <v>12633</v>
      </c>
      <c r="F6567" s="317">
        <v>11268.63</v>
      </c>
      <c r="G6567" s="318">
        <v>39570</v>
      </c>
      <c r="H6567" s="318">
        <v>40014</v>
      </c>
      <c r="I6567" s="318">
        <v>49309</v>
      </c>
      <c r="J6567" s="315"/>
      <c r="K6567" s="315">
        <v>8725</v>
      </c>
      <c r="L6567" s="315" t="s">
        <v>3725</v>
      </c>
      <c r="M6567" s="315" t="s">
        <v>770</v>
      </c>
      <c r="N6567" s="315" t="s">
        <v>755</v>
      </c>
      <c r="O6567" s="315"/>
      <c r="P6567" s="315"/>
      <c r="Q6567" s="315"/>
    </row>
    <row r="6568" spans="1:17">
      <c r="A6568" s="315" t="s">
        <v>750</v>
      </c>
      <c r="B6568" s="315" t="s">
        <v>2095</v>
      </c>
      <c r="C6568" s="315" t="s">
        <v>2096</v>
      </c>
      <c r="D6568" s="316">
        <v>10.5</v>
      </c>
      <c r="E6568" s="317">
        <v>9185</v>
      </c>
      <c r="F6568" s="317">
        <v>8193.0300000000007</v>
      </c>
      <c r="G6568" s="318">
        <v>39569</v>
      </c>
      <c r="H6568" s="318">
        <v>38847</v>
      </c>
      <c r="I6568" s="318">
        <v>48183</v>
      </c>
      <c r="J6568" s="315"/>
      <c r="K6568" s="315">
        <v>3098</v>
      </c>
      <c r="L6568" s="315" t="s">
        <v>3472</v>
      </c>
      <c r="M6568" s="315" t="s">
        <v>764</v>
      </c>
      <c r="N6568" s="315" t="s">
        <v>750</v>
      </c>
      <c r="O6568" s="315"/>
      <c r="P6568" s="315"/>
      <c r="Q6568" s="315"/>
    </row>
    <row r="6569" spans="1:17">
      <c r="A6569" s="315" t="s">
        <v>755</v>
      </c>
      <c r="B6569" s="315" t="s">
        <v>2095</v>
      </c>
      <c r="C6569" s="315" t="s">
        <v>2096</v>
      </c>
      <c r="D6569" s="316">
        <v>10.5</v>
      </c>
      <c r="E6569" s="317">
        <v>11380.02</v>
      </c>
      <c r="F6569" s="317">
        <v>10150.969999999999</v>
      </c>
      <c r="G6569" s="318">
        <v>39570</v>
      </c>
      <c r="H6569" s="318">
        <v>40114</v>
      </c>
      <c r="I6569" s="318">
        <v>49309</v>
      </c>
      <c r="J6569" s="315"/>
      <c r="K6569" s="315">
        <v>4579</v>
      </c>
      <c r="L6569" s="315" t="s">
        <v>4158</v>
      </c>
      <c r="M6569" s="315" t="s">
        <v>1296</v>
      </c>
      <c r="N6569" s="315" t="s">
        <v>755</v>
      </c>
      <c r="O6569" s="315"/>
      <c r="P6569" s="315"/>
      <c r="Q6569" s="315"/>
    </row>
    <row r="6570" spans="1:17">
      <c r="A6570" s="315" t="s">
        <v>755</v>
      </c>
      <c r="B6570" s="315" t="s">
        <v>2095</v>
      </c>
      <c r="C6570" s="315" t="s">
        <v>2098</v>
      </c>
      <c r="D6570" s="316">
        <v>10.5</v>
      </c>
      <c r="E6570" s="317">
        <v>11261</v>
      </c>
      <c r="F6570" s="317">
        <v>6880.48</v>
      </c>
      <c r="G6570" s="318">
        <v>39570</v>
      </c>
      <c r="H6570" s="318">
        <v>40421</v>
      </c>
      <c r="I6570" s="318">
        <v>49674</v>
      </c>
      <c r="J6570" s="315"/>
      <c r="K6570" s="315">
        <v>8512</v>
      </c>
      <c r="L6570" s="315" t="s">
        <v>4159</v>
      </c>
      <c r="M6570" s="315" t="s">
        <v>792</v>
      </c>
      <c r="N6570" s="315" t="s">
        <v>755</v>
      </c>
      <c r="O6570" s="315"/>
      <c r="P6570" s="315"/>
      <c r="Q6570" s="315"/>
    </row>
    <row r="6571" spans="1:17">
      <c r="A6571" s="315" t="s">
        <v>755</v>
      </c>
      <c r="B6571" s="315" t="s">
        <v>2095</v>
      </c>
      <c r="C6571" s="315" t="s">
        <v>2098</v>
      </c>
      <c r="D6571" s="316">
        <v>10.5</v>
      </c>
      <c r="E6571" s="317">
        <v>11683</v>
      </c>
      <c r="F6571" s="317">
        <v>8703.84</v>
      </c>
      <c r="G6571" s="318">
        <v>39570</v>
      </c>
      <c r="H6571" s="318">
        <v>40070</v>
      </c>
      <c r="I6571" s="318">
        <v>49309</v>
      </c>
      <c r="J6571" s="315"/>
      <c r="K6571" s="315">
        <v>3714</v>
      </c>
      <c r="L6571" s="315" t="s">
        <v>1076</v>
      </c>
      <c r="M6571" s="315" t="s">
        <v>764</v>
      </c>
      <c r="N6571" s="315" t="s">
        <v>755</v>
      </c>
      <c r="O6571" s="315"/>
      <c r="P6571" s="315"/>
      <c r="Q6571" s="315"/>
    </row>
    <row r="6572" spans="1:17">
      <c r="A6572" s="315" t="s">
        <v>755</v>
      </c>
      <c r="B6572" s="315" t="s">
        <v>2095</v>
      </c>
      <c r="C6572" s="315" t="s">
        <v>2096</v>
      </c>
      <c r="D6572" s="316">
        <v>10.5</v>
      </c>
      <c r="E6572" s="317">
        <v>6589.95</v>
      </c>
      <c r="F6572" s="317">
        <v>4823.8399999999992</v>
      </c>
      <c r="G6572" s="318">
        <v>39570</v>
      </c>
      <c r="H6572" s="318">
        <v>40329</v>
      </c>
      <c r="I6572" s="318">
        <v>49674</v>
      </c>
      <c r="J6572" s="315"/>
      <c r="K6572" s="315">
        <v>5035</v>
      </c>
      <c r="L6572" s="315" t="s">
        <v>2401</v>
      </c>
      <c r="M6572" s="315" t="s">
        <v>776</v>
      </c>
      <c r="N6572" s="315" t="s">
        <v>755</v>
      </c>
      <c r="O6572" s="315"/>
      <c r="P6572" s="315"/>
      <c r="Q6572" s="315"/>
    </row>
    <row r="6573" spans="1:17">
      <c r="A6573" s="315" t="s">
        <v>755</v>
      </c>
      <c r="B6573" s="315" t="s">
        <v>2095</v>
      </c>
      <c r="C6573" s="315" t="s">
        <v>2098</v>
      </c>
      <c r="D6573" s="316">
        <v>10.5</v>
      </c>
      <c r="E6573" s="317">
        <v>11012</v>
      </c>
      <c r="F6573" s="317">
        <v>8203.9599999999991</v>
      </c>
      <c r="G6573" s="318">
        <v>39570</v>
      </c>
      <c r="H6573" s="318">
        <v>39640</v>
      </c>
      <c r="I6573" s="318">
        <v>48914</v>
      </c>
      <c r="J6573" s="315"/>
      <c r="K6573" s="315">
        <v>5334</v>
      </c>
      <c r="L6573" s="315" t="s">
        <v>4160</v>
      </c>
      <c r="M6573" s="315" t="s">
        <v>776</v>
      </c>
      <c r="N6573" s="315" t="s">
        <v>755</v>
      </c>
      <c r="O6573" s="315"/>
      <c r="P6573" s="315"/>
      <c r="Q6573" s="315"/>
    </row>
    <row r="6574" spans="1:17">
      <c r="A6574" s="315" t="s">
        <v>755</v>
      </c>
      <c r="B6574" s="315" t="s">
        <v>2095</v>
      </c>
      <c r="C6574" s="315" t="s">
        <v>2096</v>
      </c>
      <c r="D6574" s="316">
        <v>10.5</v>
      </c>
      <c r="E6574" s="317">
        <v>10958.89</v>
      </c>
      <c r="F6574" s="317">
        <v>5950.6699999999992</v>
      </c>
      <c r="G6574" s="318">
        <v>39596</v>
      </c>
      <c r="H6574" s="318">
        <v>39724</v>
      </c>
      <c r="I6574" s="318">
        <v>48944</v>
      </c>
      <c r="J6574" s="315"/>
      <c r="K6574" s="315">
        <v>1374</v>
      </c>
      <c r="L6574" s="315" t="s">
        <v>4161</v>
      </c>
      <c r="M6574" s="315" t="s">
        <v>766</v>
      </c>
      <c r="N6574" s="315" t="s">
        <v>755</v>
      </c>
      <c r="O6574" s="315"/>
      <c r="P6574" s="315"/>
      <c r="Q6574" s="315"/>
    </row>
    <row r="6575" spans="1:17">
      <c r="A6575" s="315" t="s">
        <v>750</v>
      </c>
      <c r="B6575" s="315" t="s">
        <v>2095</v>
      </c>
      <c r="C6575" s="315" t="s">
        <v>2098</v>
      </c>
      <c r="D6575" s="316">
        <v>10.5</v>
      </c>
      <c r="E6575" s="317">
        <v>11088</v>
      </c>
      <c r="F6575" s="317">
        <v>7648.68</v>
      </c>
      <c r="G6575" s="318">
        <v>39595</v>
      </c>
      <c r="H6575" s="318">
        <v>39505</v>
      </c>
      <c r="I6575" s="318">
        <v>48914</v>
      </c>
      <c r="J6575" s="315"/>
      <c r="K6575" s="315">
        <v>6850</v>
      </c>
      <c r="L6575" s="315" t="s">
        <v>4162</v>
      </c>
      <c r="M6575" s="315" t="s">
        <v>811</v>
      </c>
      <c r="N6575" s="315" t="s">
        <v>750</v>
      </c>
      <c r="O6575" s="315"/>
      <c r="P6575" s="315"/>
      <c r="Q6575" s="315"/>
    </row>
    <row r="6576" spans="1:17">
      <c r="A6576" s="315" t="s">
        <v>755</v>
      </c>
      <c r="B6576" s="315" t="s">
        <v>2095</v>
      </c>
      <c r="C6576" s="315" t="s">
        <v>2098</v>
      </c>
      <c r="D6576" s="316">
        <v>10.5</v>
      </c>
      <c r="E6576" s="317">
        <v>11374.01</v>
      </c>
      <c r="F6576" s="317">
        <v>6312.58</v>
      </c>
      <c r="G6576" s="318">
        <v>39582</v>
      </c>
      <c r="H6576" s="318">
        <v>39666</v>
      </c>
      <c r="I6576" s="318">
        <v>48944</v>
      </c>
      <c r="J6576" s="315"/>
      <c r="K6576" s="315">
        <v>8162</v>
      </c>
      <c r="L6576" s="315" t="s">
        <v>3743</v>
      </c>
      <c r="M6576" s="315" t="s">
        <v>784</v>
      </c>
      <c r="N6576" s="315" t="s">
        <v>755</v>
      </c>
      <c r="O6576" s="315"/>
      <c r="P6576" s="315"/>
      <c r="Q6576" s="315"/>
    </row>
    <row r="6577" spans="1:17">
      <c r="A6577" s="315" t="s">
        <v>755</v>
      </c>
      <c r="B6577" s="315" t="s">
        <v>2095</v>
      </c>
      <c r="C6577" s="315" t="s">
        <v>2098</v>
      </c>
      <c r="D6577" s="316">
        <v>10.5</v>
      </c>
      <c r="E6577" s="317">
        <v>10347.11</v>
      </c>
      <c r="F6577" s="317">
        <v>3787.05</v>
      </c>
      <c r="G6577" s="318">
        <v>39738</v>
      </c>
      <c r="H6577" s="318">
        <v>41289</v>
      </c>
      <c r="I6577" s="318">
        <v>50770</v>
      </c>
      <c r="J6577" s="315"/>
      <c r="K6577" s="315">
        <v>7302</v>
      </c>
      <c r="L6577" s="315" t="s">
        <v>1192</v>
      </c>
      <c r="M6577" s="315" t="s">
        <v>966</v>
      </c>
      <c r="N6577" s="315" t="s">
        <v>755</v>
      </c>
      <c r="O6577" s="315"/>
      <c r="P6577" s="315"/>
      <c r="Q6577" s="315"/>
    </row>
    <row r="6578" spans="1:17">
      <c r="A6578" s="315" t="s">
        <v>755</v>
      </c>
      <c r="B6578" s="315" t="s">
        <v>2095</v>
      </c>
      <c r="C6578" s="315" t="s">
        <v>2096</v>
      </c>
      <c r="D6578" s="316">
        <v>10.5</v>
      </c>
      <c r="E6578" s="317">
        <v>10901</v>
      </c>
      <c r="F6578" s="317">
        <v>5297.89</v>
      </c>
      <c r="G6578" s="318">
        <v>39770</v>
      </c>
      <c r="H6578" s="318">
        <v>41141</v>
      </c>
      <c r="I6578" s="318">
        <v>50405</v>
      </c>
      <c r="J6578" s="315"/>
      <c r="K6578" s="315">
        <v>6377</v>
      </c>
      <c r="L6578" s="315" t="s">
        <v>4163</v>
      </c>
      <c r="M6578" s="315" t="s">
        <v>1365</v>
      </c>
      <c r="N6578" s="315" t="s">
        <v>755</v>
      </c>
      <c r="O6578" s="315"/>
      <c r="P6578" s="315"/>
      <c r="Q6578" s="315"/>
    </row>
    <row r="6579" spans="1:17">
      <c r="A6579" s="315" t="s">
        <v>755</v>
      </c>
      <c r="B6579" s="315" t="s">
        <v>2095</v>
      </c>
      <c r="C6579" s="315" t="s">
        <v>2098</v>
      </c>
      <c r="D6579" s="316">
        <v>10.5</v>
      </c>
      <c r="E6579" s="317">
        <v>9231</v>
      </c>
      <c r="F6579" s="317">
        <v>6877.1</v>
      </c>
      <c r="G6579" s="318">
        <v>40051</v>
      </c>
      <c r="H6579" s="318">
        <v>39965</v>
      </c>
      <c r="I6579" s="318">
        <v>49309</v>
      </c>
      <c r="J6579" s="315"/>
      <c r="K6579" s="315">
        <v>8722</v>
      </c>
      <c r="L6579" s="315" t="s">
        <v>2175</v>
      </c>
      <c r="M6579" s="315" t="s">
        <v>770</v>
      </c>
      <c r="N6579" s="315" t="s">
        <v>755</v>
      </c>
      <c r="O6579" s="315"/>
      <c r="P6579" s="315"/>
      <c r="Q6579" s="315"/>
    </row>
    <row r="6580" spans="1:17">
      <c r="A6580" s="315" t="s">
        <v>750</v>
      </c>
      <c r="B6580" s="315" t="s">
        <v>2095</v>
      </c>
      <c r="C6580" s="315" t="s">
        <v>2096</v>
      </c>
      <c r="D6580" s="316">
        <v>10.5</v>
      </c>
      <c r="E6580" s="317">
        <v>12354</v>
      </c>
      <c r="F6580" s="317">
        <v>6211.32</v>
      </c>
      <c r="G6580" s="318">
        <v>39926</v>
      </c>
      <c r="H6580" s="318">
        <v>40931</v>
      </c>
      <c r="I6580" s="318">
        <v>50405</v>
      </c>
      <c r="J6580" s="315"/>
      <c r="K6580" s="315">
        <v>3960</v>
      </c>
      <c r="L6580" s="315" t="s">
        <v>2465</v>
      </c>
      <c r="M6580" s="315" t="s">
        <v>754</v>
      </c>
      <c r="N6580" s="315" t="s">
        <v>750</v>
      </c>
      <c r="O6580" s="315"/>
      <c r="P6580" s="315"/>
      <c r="Q6580" s="315"/>
    </row>
    <row r="6581" spans="1:17">
      <c r="A6581" s="315" t="s">
        <v>750</v>
      </c>
      <c r="B6581" s="315" t="s">
        <v>2095</v>
      </c>
      <c r="C6581" s="315" t="s">
        <v>2096</v>
      </c>
      <c r="D6581" s="316">
        <v>10.5</v>
      </c>
      <c r="E6581" s="317">
        <v>9219</v>
      </c>
      <c r="F6581" s="317">
        <v>8223.34</v>
      </c>
      <c r="G6581" s="318">
        <v>40018</v>
      </c>
      <c r="H6581" s="318">
        <v>40100</v>
      </c>
      <c r="I6581" s="318">
        <v>49309</v>
      </c>
      <c r="J6581" s="315"/>
      <c r="K6581" s="315">
        <v>6106</v>
      </c>
      <c r="L6581" s="315" t="s">
        <v>4164</v>
      </c>
      <c r="M6581" s="315" t="s">
        <v>788</v>
      </c>
      <c r="N6581" s="315" t="s">
        <v>750</v>
      </c>
      <c r="O6581" s="315"/>
      <c r="P6581" s="315"/>
      <c r="Q6581" s="315"/>
    </row>
    <row r="6582" spans="1:17">
      <c r="A6582" s="315" t="s">
        <v>755</v>
      </c>
      <c r="B6582" s="315" t="s">
        <v>2095</v>
      </c>
      <c r="C6582" s="315" t="s">
        <v>2096</v>
      </c>
      <c r="D6582" s="316">
        <v>10.5</v>
      </c>
      <c r="E6582" s="317">
        <v>11287</v>
      </c>
      <c r="F6582" s="317">
        <v>10068</v>
      </c>
      <c r="G6582" s="318">
        <v>39969</v>
      </c>
      <c r="H6582" s="318">
        <v>40077</v>
      </c>
      <c r="I6582" s="318">
        <v>49309</v>
      </c>
      <c r="J6582" s="315"/>
      <c r="K6582" s="315">
        <v>3125</v>
      </c>
      <c r="L6582" s="315" t="s">
        <v>4165</v>
      </c>
      <c r="M6582" s="315" t="s">
        <v>764</v>
      </c>
      <c r="N6582" s="315" t="s">
        <v>755</v>
      </c>
      <c r="O6582" s="315"/>
      <c r="P6582" s="315"/>
      <c r="Q6582" s="315"/>
    </row>
    <row r="6583" spans="1:17">
      <c r="A6583" s="315" t="s">
        <v>755</v>
      </c>
      <c r="B6583" s="315" t="s">
        <v>2095</v>
      </c>
      <c r="C6583" s="315" t="s">
        <v>2098</v>
      </c>
      <c r="D6583" s="316">
        <v>10.5</v>
      </c>
      <c r="E6583" s="317">
        <v>8160</v>
      </c>
      <c r="F6583" s="317">
        <v>3720.95</v>
      </c>
      <c r="G6583" s="318">
        <v>40053</v>
      </c>
      <c r="H6583" s="318">
        <v>40690</v>
      </c>
      <c r="I6583" s="318">
        <v>50040</v>
      </c>
      <c r="J6583" s="315"/>
      <c r="K6583" s="315">
        <v>4435</v>
      </c>
      <c r="L6583" s="315" t="s">
        <v>2342</v>
      </c>
      <c r="M6583" s="315" t="s">
        <v>1484</v>
      </c>
      <c r="N6583" s="315" t="s">
        <v>755</v>
      </c>
      <c r="O6583" s="315"/>
      <c r="P6583" s="315"/>
      <c r="Q6583" s="315"/>
    </row>
    <row r="6584" spans="1:17">
      <c r="A6584" s="315" t="s">
        <v>755</v>
      </c>
      <c r="B6584" s="315" t="s">
        <v>2095</v>
      </c>
      <c r="C6584" s="315" t="s">
        <v>2098</v>
      </c>
      <c r="D6584" s="316">
        <v>10.5</v>
      </c>
      <c r="E6584" s="317">
        <v>8070</v>
      </c>
      <c r="F6584" s="317">
        <v>4930.7700000000004</v>
      </c>
      <c r="G6584" s="318">
        <v>40086</v>
      </c>
      <c r="H6584" s="318">
        <v>40337</v>
      </c>
      <c r="I6584" s="318">
        <v>49674</v>
      </c>
      <c r="J6584" s="315"/>
      <c r="K6584" s="315">
        <v>8967</v>
      </c>
      <c r="L6584" s="315" t="s">
        <v>3201</v>
      </c>
      <c r="M6584" s="315" t="s">
        <v>776</v>
      </c>
      <c r="N6584" s="315" t="s">
        <v>755</v>
      </c>
      <c r="O6584" s="315"/>
      <c r="P6584" s="315"/>
      <c r="Q6584" s="315"/>
    </row>
    <row r="6585" spans="1:17">
      <c r="A6585" s="315" t="s">
        <v>750</v>
      </c>
      <c r="B6585" s="315" t="s">
        <v>2095</v>
      </c>
      <c r="C6585" s="315" t="s">
        <v>2098</v>
      </c>
      <c r="D6585" s="316">
        <v>10.5</v>
      </c>
      <c r="E6585" s="317">
        <v>9307</v>
      </c>
      <c r="F6585" s="317">
        <v>4383.5999999999995</v>
      </c>
      <c r="G6585" s="318">
        <v>40088</v>
      </c>
      <c r="H6585" s="318">
        <v>40123</v>
      </c>
      <c r="I6585" s="318">
        <v>49309</v>
      </c>
      <c r="J6585" s="315"/>
      <c r="K6585" s="315">
        <v>5044</v>
      </c>
      <c r="L6585" s="315" t="s">
        <v>4166</v>
      </c>
      <c r="M6585" s="315" t="s">
        <v>776</v>
      </c>
      <c r="N6585" s="315" t="s">
        <v>750</v>
      </c>
      <c r="O6585" s="315"/>
      <c r="P6585" s="315"/>
      <c r="Q6585" s="315"/>
    </row>
    <row r="6586" spans="1:17">
      <c r="A6586" s="315" t="s">
        <v>755</v>
      </c>
      <c r="B6586" s="315" t="s">
        <v>2095</v>
      </c>
      <c r="C6586" s="315" t="s">
        <v>2098</v>
      </c>
      <c r="D6586" s="316">
        <v>10.5</v>
      </c>
      <c r="E6586" s="317">
        <v>10361</v>
      </c>
      <c r="F6586" s="317">
        <v>4631.3600000000006</v>
      </c>
      <c r="G6586" s="318">
        <v>40108</v>
      </c>
      <c r="H6586" s="318">
        <v>39969</v>
      </c>
      <c r="I6586" s="318">
        <v>49309</v>
      </c>
      <c r="J6586" s="315"/>
      <c r="K6586" s="315">
        <v>7320</v>
      </c>
      <c r="L6586" s="315" t="s">
        <v>1236</v>
      </c>
      <c r="M6586" s="315" t="s">
        <v>770</v>
      </c>
      <c r="N6586" s="315" t="s">
        <v>755</v>
      </c>
      <c r="O6586" s="315"/>
      <c r="P6586" s="315"/>
      <c r="Q6586" s="315"/>
    </row>
    <row r="6587" spans="1:17">
      <c r="A6587" s="315" t="s">
        <v>755</v>
      </c>
      <c r="B6587" s="315" t="s">
        <v>2095</v>
      </c>
      <c r="C6587" s="315" t="s">
        <v>2096</v>
      </c>
      <c r="D6587" s="316">
        <v>10.5</v>
      </c>
      <c r="E6587" s="317">
        <v>9619</v>
      </c>
      <c r="F6587" s="317">
        <v>3462.84</v>
      </c>
      <c r="G6587" s="318">
        <v>40323</v>
      </c>
      <c r="H6587" s="318">
        <v>41850</v>
      </c>
      <c r="I6587" s="318">
        <v>51135</v>
      </c>
      <c r="J6587" s="315"/>
      <c r="K6587" s="315">
        <v>6826</v>
      </c>
      <c r="L6587" s="315" t="s">
        <v>3087</v>
      </c>
      <c r="M6587" s="315" t="s">
        <v>811</v>
      </c>
      <c r="N6587" s="315" t="s">
        <v>755</v>
      </c>
      <c r="O6587" s="315"/>
      <c r="P6587" s="315"/>
      <c r="Q6587" s="315"/>
    </row>
    <row r="6588" spans="1:17">
      <c r="A6588" s="315" t="s">
        <v>755</v>
      </c>
      <c r="B6588" s="315" t="s">
        <v>2095</v>
      </c>
      <c r="C6588" s="315" t="s">
        <v>2098</v>
      </c>
      <c r="D6588" s="316">
        <v>10.5</v>
      </c>
      <c r="E6588" s="317">
        <v>8789</v>
      </c>
      <c r="F6588" s="317">
        <v>4086.9</v>
      </c>
      <c r="G6588" s="318">
        <v>40343</v>
      </c>
      <c r="H6588" s="318">
        <v>40533</v>
      </c>
      <c r="I6588" s="318">
        <v>49674</v>
      </c>
      <c r="J6588" s="315"/>
      <c r="K6588" s="315">
        <v>1246</v>
      </c>
      <c r="L6588" s="315" t="s">
        <v>2124</v>
      </c>
      <c r="M6588" s="315" t="s">
        <v>1827</v>
      </c>
      <c r="N6588" s="315" t="s">
        <v>755</v>
      </c>
      <c r="O6588" s="315"/>
      <c r="P6588" s="315"/>
      <c r="Q6588" s="315"/>
    </row>
    <row r="6589" spans="1:17">
      <c r="A6589" s="315" t="s">
        <v>755</v>
      </c>
      <c r="B6589" s="315" t="s">
        <v>2095</v>
      </c>
      <c r="C6589" s="315" t="s">
        <v>2096</v>
      </c>
      <c r="D6589" s="316">
        <v>10.5</v>
      </c>
      <c r="E6589" s="317">
        <v>8548</v>
      </c>
      <c r="F6589" s="317">
        <v>5043.32</v>
      </c>
      <c r="G6589" s="318">
        <v>40351</v>
      </c>
      <c r="H6589" s="318">
        <v>40654</v>
      </c>
      <c r="I6589" s="318">
        <v>50040</v>
      </c>
      <c r="J6589" s="315"/>
      <c r="K6589" s="315">
        <v>2610</v>
      </c>
      <c r="L6589" s="315" t="s">
        <v>3493</v>
      </c>
      <c r="M6589" s="315" t="s">
        <v>764</v>
      </c>
      <c r="N6589" s="315" t="s">
        <v>755</v>
      </c>
      <c r="O6589" s="315"/>
      <c r="P6589" s="315"/>
      <c r="Q6589" s="315"/>
    </row>
    <row r="6590" spans="1:17">
      <c r="A6590" s="315" t="s">
        <v>755</v>
      </c>
      <c r="B6590" s="315" t="s">
        <v>2095</v>
      </c>
      <c r="C6590" s="315" t="s">
        <v>2096</v>
      </c>
      <c r="D6590" s="316">
        <v>10.5</v>
      </c>
      <c r="E6590" s="317">
        <v>9725</v>
      </c>
      <c r="F6590" s="317">
        <v>3802.4700000000003</v>
      </c>
      <c r="G6590" s="318">
        <v>40617</v>
      </c>
      <c r="H6590" s="318">
        <v>41381</v>
      </c>
      <c r="I6590" s="318">
        <v>50770</v>
      </c>
      <c r="J6590" s="315"/>
      <c r="K6590" s="315">
        <v>6052</v>
      </c>
      <c r="L6590" s="315" t="s">
        <v>3818</v>
      </c>
      <c r="M6590" s="315" t="s">
        <v>1290</v>
      </c>
      <c r="N6590" s="315" t="s">
        <v>755</v>
      </c>
      <c r="O6590" s="315"/>
      <c r="P6590" s="315"/>
      <c r="Q6590" s="315"/>
    </row>
    <row r="6591" spans="1:17">
      <c r="A6591" s="315" t="s">
        <v>750</v>
      </c>
      <c r="B6591" s="315" t="s">
        <v>2095</v>
      </c>
      <c r="C6591" s="315" t="s">
        <v>2098</v>
      </c>
      <c r="D6591" s="316">
        <v>10.5</v>
      </c>
      <c r="E6591" s="317">
        <v>10706.99</v>
      </c>
      <c r="F6591" s="317">
        <v>5160.7699999999995</v>
      </c>
      <c r="G6591" s="318">
        <v>40681</v>
      </c>
      <c r="H6591" s="318">
        <v>40774</v>
      </c>
      <c r="I6591" s="318">
        <v>50040</v>
      </c>
      <c r="J6591" s="315"/>
      <c r="K6591" s="315">
        <v>8122</v>
      </c>
      <c r="L6591" s="315" t="s">
        <v>4167</v>
      </c>
      <c r="M6591" s="315" t="s">
        <v>784</v>
      </c>
      <c r="N6591" s="315" t="s">
        <v>750</v>
      </c>
      <c r="O6591" s="315"/>
      <c r="P6591" s="315"/>
      <c r="Q6591" s="315"/>
    </row>
    <row r="6592" spans="1:17">
      <c r="A6592" s="315" t="s">
        <v>755</v>
      </c>
      <c r="B6592" s="315" t="s">
        <v>2095</v>
      </c>
      <c r="C6592" s="315" t="s">
        <v>2098</v>
      </c>
      <c r="D6592" s="316">
        <v>10.5</v>
      </c>
      <c r="E6592" s="317">
        <v>10296</v>
      </c>
      <c r="F6592" s="317">
        <v>3685.96</v>
      </c>
      <c r="G6592" s="318">
        <v>40705</v>
      </c>
      <c r="H6592" s="318">
        <v>41253</v>
      </c>
      <c r="I6592" s="318">
        <v>50405</v>
      </c>
      <c r="J6592" s="315"/>
      <c r="K6592" s="315">
        <v>4924</v>
      </c>
      <c r="L6592" s="315" t="s">
        <v>4168</v>
      </c>
      <c r="M6592" s="315" t="s">
        <v>764</v>
      </c>
      <c r="N6592" s="315" t="s">
        <v>755</v>
      </c>
      <c r="O6592" s="315"/>
      <c r="P6592" s="315"/>
      <c r="Q6592" s="315"/>
    </row>
    <row r="6593" spans="1:17">
      <c r="A6593" s="315" t="s">
        <v>755</v>
      </c>
      <c r="B6593" s="315" t="s">
        <v>2095</v>
      </c>
      <c r="C6593" s="315" t="s">
        <v>2098</v>
      </c>
      <c r="D6593" s="316">
        <v>10.5</v>
      </c>
      <c r="E6593" s="317">
        <v>10790</v>
      </c>
      <c r="F6593" s="317">
        <v>5438.1500000000005</v>
      </c>
      <c r="G6593" s="318">
        <v>40759</v>
      </c>
      <c r="H6593" s="318">
        <v>40247</v>
      </c>
      <c r="I6593" s="318">
        <v>49674</v>
      </c>
      <c r="J6593" s="315"/>
      <c r="K6593" s="315">
        <v>4436</v>
      </c>
      <c r="L6593" s="315" t="s">
        <v>3022</v>
      </c>
      <c r="M6593" s="315" t="s">
        <v>1484</v>
      </c>
      <c r="N6593" s="315" t="s">
        <v>755</v>
      </c>
      <c r="O6593" s="315"/>
      <c r="P6593" s="315"/>
      <c r="Q6593" s="315"/>
    </row>
    <row r="6594" spans="1:17">
      <c r="A6594" s="315" t="s">
        <v>755</v>
      </c>
      <c r="B6594" s="315" t="s">
        <v>2095</v>
      </c>
      <c r="C6594" s="315" t="s">
        <v>2098</v>
      </c>
      <c r="D6594" s="316">
        <v>10.5</v>
      </c>
      <c r="E6594" s="317">
        <v>1644</v>
      </c>
      <c r="F6594" s="317">
        <v>729.94</v>
      </c>
      <c r="G6594" s="318">
        <v>40765</v>
      </c>
      <c r="H6594" s="318">
        <v>40967</v>
      </c>
      <c r="I6594" s="318">
        <v>50405</v>
      </c>
      <c r="J6594" s="315"/>
      <c r="K6594" s="315">
        <v>6242</v>
      </c>
      <c r="L6594" s="315" t="s">
        <v>1872</v>
      </c>
      <c r="M6594" s="315" t="s">
        <v>788</v>
      </c>
      <c r="N6594" s="315" t="s">
        <v>755</v>
      </c>
      <c r="O6594" s="315"/>
      <c r="P6594" s="315"/>
      <c r="Q6594" s="315"/>
    </row>
    <row r="6595" spans="1:17">
      <c r="A6595" s="315" t="s">
        <v>755</v>
      </c>
      <c r="B6595" s="315" t="s">
        <v>2095</v>
      </c>
      <c r="C6595" s="315" t="s">
        <v>2098</v>
      </c>
      <c r="D6595" s="316">
        <v>10.56</v>
      </c>
      <c r="E6595" s="317">
        <v>12975</v>
      </c>
      <c r="F6595" s="317">
        <v>6253.95</v>
      </c>
      <c r="G6595" s="318">
        <v>40539</v>
      </c>
      <c r="H6595" s="318">
        <v>40724</v>
      </c>
      <c r="I6595" s="318">
        <v>50040</v>
      </c>
      <c r="J6595" s="315"/>
      <c r="K6595" s="315">
        <v>3232</v>
      </c>
      <c r="L6595" s="315" t="s">
        <v>3128</v>
      </c>
      <c r="M6595" s="315" t="s">
        <v>764</v>
      </c>
      <c r="N6595" s="315" t="s">
        <v>755</v>
      </c>
      <c r="O6595" s="315"/>
      <c r="P6595" s="315"/>
      <c r="Q6595" s="315"/>
    </row>
    <row r="6596" spans="1:17">
      <c r="A6596" s="315" t="s">
        <v>755</v>
      </c>
      <c r="B6596" s="315" t="s">
        <v>2095</v>
      </c>
      <c r="C6596" s="315" t="s">
        <v>2096</v>
      </c>
      <c r="D6596" s="316">
        <v>10.56</v>
      </c>
      <c r="E6596" s="317">
        <v>9531</v>
      </c>
      <c r="F6596" s="317">
        <v>5613.75</v>
      </c>
      <c r="G6596" s="318">
        <v>40708</v>
      </c>
      <c r="H6596" s="318">
        <v>40822</v>
      </c>
      <c r="I6596" s="318">
        <v>50040</v>
      </c>
      <c r="J6596" s="315"/>
      <c r="K6596" s="315">
        <v>4310</v>
      </c>
      <c r="L6596" s="315" t="s">
        <v>2666</v>
      </c>
      <c r="M6596" s="315" t="s">
        <v>776</v>
      </c>
      <c r="N6596" s="315" t="s">
        <v>755</v>
      </c>
      <c r="O6596" s="315"/>
      <c r="P6596" s="315"/>
      <c r="Q6596" s="315"/>
    </row>
    <row r="6597" spans="1:17">
      <c r="A6597" s="315" t="s">
        <v>755</v>
      </c>
      <c r="B6597" s="315" t="s">
        <v>2095</v>
      </c>
      <c r="C6597" s="315" t="s">
        <v>2098</v>
      </c>
      <c r="D6597" s="316">
        <v>10.56</v>
      </c>
      <c r="E6597" s="317">
        <v>11307</v>
      </c>
      <c r="F6597" s="317">
        <v>5020.3099999999995</v>
      </c>
      <c r="G6597" s="318">
        <v>40728</v>
      </c>
      <c r="H6597" s="318">
        <v>40926</v>
      </c>
      <c r="I6597" s="318">
        <v>50405</v>
      </c>
      <c r="J6597" s="315"/>
      <c r="K6597" s="315">
        <v>1484</v>
      </c>
      <c r="L6597" s="315" t="s">
        <v>4169</v>
      </c>
      <c r="M6597" s="315" t="s">
        <v>761</v>
      </c>
      <c r="N6597" s="315" t="s">
        <v>755</v>
      </c>
      <c r="O6597" s="315"/>
      <c r="P6597" s="315"/>
      <c r="Q6597" s="315"/>
    </row>
    <row r="6598" spans="1:17">
      <c r="A6598" s="315" t="s">
        <v>755</v>
      </c>
      <c r="B6598" s="315" t="s">
        <v>2095</v>
      </c>
      <c r="C6598" s="315" t="s">
        <v>2098</v>
      </c>
      <c r="D6598" s="316">
        <v>10.56</v>
      </c>
      <c r="E6598" s="317">
        <v>13207</v>
      </c>
      <c r="F6598" s="317">
        <v>5243.18</v>
      </c>
      <c r="G6598" s="318">
        <v>40806</v>
      </c>
      <c r="H6598" s="318">
        <v>40977</v>
      </c>
      <c r="I6598" s="318">
        <v>50405</v>
      </c>
      <c r="J6598" s="315"/>
      <c r="K6598" s="315">
        <v>6986</v>
      </c>
      <c r="L6598" s="315" t="s">
        <v>4170</v>
      </c>
      <c r="M6598" s="315" t="s">
        <v>811</v>
      </c>
      <c r="N6598" s="315" t="s">
        <v>755</v>
      </c>
      <c r="O6598" s="315"/>
      <c r="P6598" s="315"/>
      <c r="Q6598" s="315"/>
    </row>
    <row r="6599" spans="1:17">
      <c r="A6599" s="315" t="s">
        <v>755</v>
      </c>
      <c r="B6599" s="315" t="s">
        <v>2095</v>
      </c>
      <c r="C6599" s="315" t="s">
        <v>2096</v>
      </c>
      <c r="D6599" s="316">
        <v>10.56</v>
      </c>
      <c r="E6599" s="317">
        <v>11879</v>
      </c>
      <c r="F6599" s="317">
        <v>4644.6900000000005</v>
      </c>
      <c r="G6599" s="318">
        <v>40792</v>
      </c>
      <c r="H6599" s="318">
        <v>41416</v>
      </c>
      <c r="I6599" s="318">
        <v>50770</v>
      </c>
      <c r="J6599" s="315"/>
      <c r="K6599" s="315">
        <v>3043</v>
      </c>
      <c r="L6599" s="315" t="s">
        <v>2848</v>
      </c>
      <c r="M6599" s="315" t="s">
        <v>764</v>
      </c>
      <c r="N6599" s="315" t="s">
        <v>755</v>
      </c>
      <c r="O6599" s="315"/>
      <c r="P6599" s="315"/>
      <c r="Q6599" s="315"/>
    </row>
    <row r="6600" spans="1:17">
      <c r="A6600" s="315" t="s">
        <v>750</v>
      </c>
      <c r="B6600" s="315" t="s">
        <v>2095</v>
      </c>
      <c r="C6600" s="315" t="s">
        <v>2096</v>
      </c>
      <c r="D6600" s="316">
        <v>10.56</v>
      </c>
      <c r="E6600" s="317">
        <v>4447.0199999999995</v>
      </c>
      <c r="F6600" s="317">
        <v>2619.3000000000002</v>
      </c>
      <c r="G6600" s="318">
        <v>40814</v>
      </c>
      <c r="H6600" s="318">
        <v>40875</v>
      </c>
      <c r="I6600" s="318">
        <v>50040</v>
      </c>
      <c r="J6600" s="315"/>
      <c r="K6600" s="315">
        <v>8881</v>
      </c>
      <c r="L6600" s="315" t="s">
        <v>2101</v>
      </c>
      <c r="M6600" s="315" t="s">
        <v>770</v>
      </c>
      <c r="N6600" s="315" t="s">
        <v>750</v>
      </c>
      <c r="O6600" s="315"/>
      <c r="P6600" s="315"/>
      <c r="Q6600" s="315"/>
    </row>
    <row r="6601" spans="1:17">
      <c r="A6601" s="315" t="s">
        <v>755</v>
      </c>
      <c r="B6601" s="315" t="s">
        <v>2095</v>
      </c>
      <c r="C6601" s="315" t="s">
        <v>2096</v>
      </c>
      <c r="D6601" s="316">
        <v>10.56</v>
      </c>
      <c r="E6601" s="317">
        <v>4908</v>
      </c>
      <c r="F6601" s="317">
        <v>2660.1400000000003</v>
      </c>
      <c r="G6601" s="318">
        <v>40822</v>
      </c>
      <c r="H6601" s="318">
        <v>40961</v>
      </c>
      <c r="I6601" s="318">
        <v>50405</v>
      </c>
      <c r="J6601" s="315"/>
      <c r="K6601" s="315">
        <v>8617</v>
      </c>
      <c r="L6601" s="315" t="s">
        <v>2347</v>
      </c>
      <c r="M6601" s="315" t="s">
        <v>784</v>
      </c>
      <c r="N6601" s="315" t="s">
        <v>755</v>
      </c>
      <c r="O6601" s="315"/>
      <c r="P6601" s="315"/>
      <c r="Q6601" s="315"/>
    </row>
    <row r="6602" spans="1:17">
      <c r="A6602" s="315" t="s">
        <v>755</v>
      </c>
      <c r="B6602" s="315" t="s">
        <v>2095</v>
      </c>
      <c r="C6602" s="315" t="s">
        <v>2098</v>
      </c>
      <c r="D6602" s="316">
        <v>10.56</v>
      </c>
      <c r="E6602" s="317">
        <v>4425</v>
      </c>
      <c r="F6602" s="317">
        <v>1756.73</v>
      </c>
      <c r="G6602" s="318">
        <v>40843</v>
      </c>
      <c r="H6602" s="318">
        <v>41179</v>
      </c>
      <c r="I6602" s="318">
        <v>50405</v>
      </c>
      <c r="J6602" s="315"/>
      <c r="K6602" s="315">
        <v>8912</v>
      </c>
      <c r="L6602" s="315" t="s">
        <v>2964</v>
      </c>
      <c r="M6602" s="315" t="s">
        <v>784</v>
      </c>
      <c r="N6602" s="315" t="s">
        <v>755</v>
      </c>
      <c r="O6602" s="315"/>
      <c r="P6602" s="315"/>
      <c r="Q6602" s="315"/>
    </row>
    <row r="6603" spans="1:17">
      <c r="A6603" s="315" t="s">
        <v>755</v>
      </c>
      <c r="B6603" s="315" t="s">
        <v>2095</v>
      </c>
      <c r="C6603" s="315" t="s">
        <v>2098</v>
      </c>
      <c r="D6603" s="316">
        <v>10.56</v>
      </c>
      <c r="E6603" s="317">
        <v>3802</v>
      </c>
      <c r="F6603" s="317">
        <v>1832.56</v>
      </c>
      <c r="G6603" s="318">
        <v>40847</v>
      </c>
      <c r="H6603" s="318">
        <v>40899</v>
      </c>
      <c r="I6603" s="318">
        <v>50040</v>
      </c>
      <c r="J6603" s="315"/>
      <c r="K6603" s="315">
        <v>8603</v>
      </c>
      <c r="L6603" s="315" t="s">
        <v>4171</v>
      </c>
      <c r="M6603" s="315" t="s">
        <v>784</v>
      </c>
      <c r="N6603" s="315" t="s">
        <v>755</v>
      </c>
      <c r="O6603" s="315"/>
      <c r="P6603" s="315"/>
      <c r="Q6603" s="315"/>
    </row>
    <row r="6604" spans="1:17">
      <c r="A6604" s="315" t="s">
        <v>755</v>
      </c>
      <c r="B6604" s="315" t="s">
        <v>2095</v>
      </c>
      <c r="C6604" s="315" t="s">
        <v>2098</v>
      </c>
      <c r="D6604" s="316">
        <v>10.58</v>
      </c>
      <c r="E6604" s="317">
        <v>11866</v>
      </c>
      <c r="F6604" s="317">
        <v>5719.4000000000005</v>
      </c>
      <c r="G6604" s="318">
        <v>40752</v>
      </c>
      <c r="H6604" s="318">
        <v>40850</v>
      </c>
      <c r="I6604" s="318">
        <v>50040</v>
      </c>
      <c r="J6604" s="315"/>
      <c r="K6604" s="315">
        <v>5105</v>
      </c>
      <c r="L6604" s="315" t="s">
        <v>3481</v>
      </c>
      <c r="M6604" s="315" t="s">
        <v>776</v>
      </c>
      <c r="N6604" s="315" t="s">
        <v>755</v>
      </c>
      <c r="O6604" s="315"/>
      <c r="P6604" s="315"/>
      <c r="Q6604" s="315"/>
    </row>
    <row r="6605" spans="1:17">
      <c r="A6605" s="315" t="s">
        <v>750</v>
      </c>
      <c r="B6605" s="315" t="s">
        <v>2095</v>
      </c>
      <c r="C6605" s="315" t="s">
        <v>2098</v>
      </c>
      <c r="D6605" s="316">
        <v>10.6</v>
      </c>
      <c r="E6605" s="317">
        <v>11212</v>
      </c>
      <c r="F6605" s="317">
        <v>5003.88</v>
      </c>
      <c r="G6605" s="318">
        <v>39570</v>
      </c>
      <c r="H6605" s="318">
        <v>40701</v>
      </c>
      <c r="I6605" s="318">
        <v>50040</v>
      </c>
      <c r="J6605" s="315"/>
      <c r="K6605" s="315">
        <v>9507</v>
      </c>
      <c r="L6605" s="315" t="s">
        <v>3966</v>
      </c>
      <c r="M6605" s="315" t="s">
        <v>792</v>
      </c>
      <c r="N6605" s="315" t="s">
        <v>750</v>
      </c>
      <c r="O6605" s="315"/>
      <c r="P6605" s="315"/>
      <c r="Q6605" s="315"/>
    </row>
    <row r="6606" spans="1:17">
      <c r="A6606" s="315" t="s">
        <v>755</v>
      </c>
      <c r="B6606" s="315" t="s">
        <v>2095</v>
      </c>
      <c r="C6606" s="315" t="s">
        <v>2098</v>
      </c>
      <c r="D6606" s="316">
        <v>10.6</v>
      </c>
      <c r="E6606" s="317">
        <v>11195</v>
      </c>
      <c r="F6606" s="317">
        <v>8340.2900000000009</v>
      </c>
      <c r="G6606" s="318">
        <v>39570</v>
      </c>
      <c r="H6606" s="318">
        <v>39804</v>
      </c>
      <c r="I6606" s="318">
        <v>48944</v>
      </c>
      <c r="J6606" s="315"/>
      <c r="K6606" s="315">
        <v>8598</v>
      </c>
      <c r="L6606" s="315" t="s">
        <v>2906</v>
      </c>
      <c r="M6606" s="315" t="s">
        <v>792</v>
      </c>
      <c r="N6606" s="315" t="s">
        <v>755</v>
      </c>
      <c r="O6606" s="315"/>
      <c r="P6606" s="315"/>
      <c r="Q6606" s="315"/>
    </row>
    <row r="6607" spans="1:17">
      <c r="A6607" s="315" t="s">
        <v>755</v>
      </c>
      <c r="B6607" s="315" t="s">
        <v>2095</v>
      </c>
      <c r="C6607" s="315" t="s">
        <v>2096</v>
      </c>
      <c r="D6607" s="316">
        <v>10.6</v>
      </c>
      <c r="E6607" s="317">
        <v>12337</v>
      </c>
      <c r="F6607" s="317">
        <v>10992.27</v>
      </c>
      <c r="G6607" s="318">
        <v>39569</v>
      </c>
      <c r="H6607" s="318">
        <v>40017</v>
      </c>
      <c r="I6607" s="318">
        <v>49309</v>
      </c>
      <c r="J6607" s="315"/>
      <c r="K6607" s="315">
        <v>6939</v>
      </c>
      <c r="L6607" s="315" t="s">
        <v>4172</v>
      </c>
      <c r="M6607" s="315" t="s">
        <v>811</v>
      </c>
      <c r="N6607" s="315" t="s">
        <v>755</v>
      </c>
      <c r="O6607" s="315"/>
      <c r="P6607" s="315"/>
      <c r="Q6607" s="315"/>
    </row>
    <row r="6608" spans="1:17">
      <c r="A6608" s="315" t="s">
        <v>755</v>
      </c>
      <c r="B6608" s="315" t="s">
        <v>2095</v>
      </c>
      <c r="C6608" s="315" t="s">
        <v>2098</v>
      </c>
      <c r="D6608" s="316">
        <v>10.6</v>
      </c>
      <c r="E6608" s="317">
        <v>9823</v>
      </c>
      <c r="F6608" s="317">
        <v>7308.3099999999995</v>
      </c>
      <c r="G6608" s="318">
        <v>39570</v>
      </c>
      <c r="H6608" s="318">
        <v>39885</v>
      </c>
      <c r="I6608" s="318">
        <v>49309</v>
      </c>
      <c r="J6608" s="315"/>
      <c r="K6608" s="315">
        <v>8570</v>
      </c>
      <c r="L6608" s="315" t="s">
        <v>3135</v>
      </c>
      <c r="M6608" s="315" t="s">
        <v>792</v>
      </c>
      <c r="N6608" s="315" t="s">
        <v>755</v>
      </c>
      <c r="O6608" s="315"/>
      <c r="P6608" s="315"/>
      <c r="Q6608" s="315"/>
    </row>
    <row r="6609" spans="1:17">
      <c r="A6609" s="315" t="s">
        <v>750</v>
      </c>
      <c r="B6609" s="315" t="s">
        <v>2095</v>
      </c>
      <c r="C6609" s="315" t="s">
        <v>2098</v>
      </c>
      <c r="D6609" s="316">
        <v>10.6</v>
      </c>
      <c r="E6609" s="317">
        <v>9282</v>
      </c>
      <c r="F6609" s="317">
        <v>6905.8099999999995</v>
      </c>
      <c r="G6609" s="318">
        <v>39570</v>
      </c>
      <c r="H6609" s="318">
        <v>39363</v>
      </c>
      <c r="I6609" s="318">
        <v>48549</v>
      </c>
      <c r="J6609" s="315"/>
      <c r="K6609" s="315">
        <v>8355</v>
      </c>
      <c r="L6609" s="315" t="s">
        <v>3741</v>
      </c>
      <c r="M6609" s="315" t="s">
        <v>792</v>
      </c>
      <c r="N6609" s="315" t="s">
        <v>750</v>
      </c>
      <c r="O6609" s="315"/>
      <c r="P6609" s="315"/>
      <c r="Q6609" s="315"/>
    </row>
    <row r="6610" spans="1:17">
      <c r="A6610" s="315" t="s">
        <v>755</v>
      </c>
      <c r="B6610" s="315" t="s">
        <v>2095</v>
      </c>
      <c r="C6610" s="315" t="s">
        <v>2098</v>
      </c>
      <c r="D6610" s="316">
        <v>10.6</v>
      </c>
      <c r="E6610" s="317">
        <v>12014.820000000002</v>
      </c>
      <c r="F6610" s="317">
        <v>8939.0300000000007</v>
      </c>
      <c r="G6610" s="318">
        <v>39570</v>
      </c>
      <c r="H6610" s="318">
        <v>39692</v>
      </c>
      <c r="I6610" s="318">
        <v>48914</v>
      </c>
      <c r="J6610" s="315"/>
      <c r="K6610" s="315">
        <v>8585</v>
      </c>
      <c r="L6610" s="315" t="s">
        <v>4173</v>
      </c>
      <c r="M6610" s="315" t="s">
        <v>792</v>
      </c>
      <c r="N6610" s="315" t="s">
        <v>755</v>
      </c>
      <c r="O6610" s="315"/>
      <c r="P6610" s="315"/>
      <c r="Q6610" s="315"/>
    </row>
    <row r="6611" spans="1:17">
      <c r="A6611" s="315" t="s">
        <v>755</v>
      </c>
      <c r="B6611" s="315" t="s">
        <v>2095</v>
      </c>
      <c r="C6611" s="315" t="s">
        <v>2098</v>
      </c>
      <c r="D6611" s="316">
        <v>10.6</v>
      </c>
      <c r="E6611" s="317">
        <v>11399</v>
      </c>
      <c r="F6611" s="317">
        <v>8492.27</v>
      </c>
      <c r="G6611" s="318">
        <v>39570</v>
      </c>
      <c r="H6611" s="318">
        <v>39927</v>
      </c>
      <c r="I6611" s="318">
        <v>49279</v>
      </c>
      <c r="J6611" s="315"/>
      <c r="K6611" s="315">
        <v>8357</v>
      </c>
      <c r="L6611" s="315" t="s">
        <v>3754</v>
      </c>
      <c r="M6611" s="315" t="s">
        <v>792</v>
      </c>
      <c r="N6611" s="315" t="s">
        <v>755</v>
      </c>
      <c r="O6611" s="315"/>
      <c r="P6611" s="315"/>
      <c r="Q6611" s="315"/>
    </row>
    <row r="6612" spans="1:17">
      <c r="A6612" s="315" t="s">
        <v>755</v>
      </c>
      <c r="B6612" s="315" t="s">
        <v>2095</v>
      </c>
      <c r="C6612" s="315" t="s">
        <v>2096</v>
      </c>
      <c r="D6612" s="316">
        <v>10.6</v>
      </c>
      <c r="E6612" s="317">
        <v>6777</v>
      </c>
      <c r="F6612" s="317">
        <v>4953.99</v>
      </c>
      <c r="G6612" s="318">
        <v>39570</v>
      </c>
      <c r="H6612" s="318">
        <v>40490</v>
      </c>
      <c r="I6612" s="318">
        <v>49674</v>
      </c>
      <c r="J6612" s="315"/>
      <c r="K6612" s="315">
        <v>6944</v>
      </c>
      <c r="L6612" s="315" t="s">
        <v>2534</v>
      </c>
      <c r="M6612" s="315" t="s">
        <v>811</v>
      </c>
      <c r="N6612" s="315" t="s">
        <v>755</v>
      </c>
      <c r="O6612" s="315"/>
      <c r="P6612" s="315"/>
      <c r="Q6612" s="315"/>
    </row>
    <row r="6613" spans="1:17">
      <c r="A6613" s="315" t="s">
        <v>755</v>
      </c>
      <c r="B6613" s="315" t="s">
        <v>2095</v>
      </c>
      <c r="C6613" s="315" t="s">
        <v>2098</v>
      </c>
      <c r="D6613" s="316">
        <v>10.6</v>
      </c>
      <c r="E6613" s="317">
        <v>9540</v>
      </c>
      <c r="F6613" s="317">
        <v>7097.7699999999995</v>
      </c>
      <c r="G6613" s="318">
        <v>39583</v>
      </c>
      <c r="H6613" s="318">
        <v>39367</v>
      </c>
      <c r="I6613" s="318">
        <v>48549</v>
      </c>
      <c r="J6613" s="315"/>
      <c r="K6613" s="315">
        <v>8265</v>
      </c>
      <c r="L6613" s="315" t="s">
        <v>4174</v>
      </c>
      <c r="M6613" s="315" t="s">
        <v>792</v>
      </c>
      <c r="N6613" s="315" t="s">
        <v>755</v>
      </c>
      <c r="O6613" s="315"/>
      <c r="P6613" s="315"/>
      <c r="Q6613" s="315"/>
    </row>
    <row r="6614" spans="1:17">
      <c r="A6614" s="315" t="s">
        <v>750</v>
      </c>
      <c r="B6614" s="315" t="s">
        <v>2095</v>
      </c>
      <c r="C6614" s="315" t="s">
        <v>2098</v>
      </c>
      <c r="D6614" s="316">
        <v>10.6</v>
      </c>
      <c r="E6614" s="317">
        <v>11121</v>
      </c>
      <c r="F6614" s="317">
        <v>7661.15</v>
      </c>
      <c r="G6614" s="318">
        <v>39591</v>
      </c>
      <c r="H6614" s="318">
        <v>39374</v>
      </c>
      <c r="I6614" s="318">
        <v>48549</v>
      </c>
      <c r="J6614" s="315"/>
      <c r="K6614" s="315">
        <v>8200</v>
      </c>
      <c r="L6614" s="315" t="s">
        <v>318</v>
      </c>
      <c r="M6614" s="315" t="s">
        <v>1051</v>
      </c>
      <c r="N6614" s="315" t="s">
        <v>750</v>
      </c>
      <c r="O6614" s="315"/>
      <c r="P6614" s="315"/>
      <c r="Q6614" s="315"/>
    </row>
    <row r="6615" spans="1:17">
      <c r="A6615" s="315" t="s">
        <v>755</v>
      </c>
      <c r="B6615" s="315" t="s">
        <v>2095</v>
      </c>
      <c r="C6615" s="315" t="s">
        <v>2098</v>
      </c>
      <c r="D6615" s="316">
        <v>10.6</v>
      </c>
      <c r="E6615" s="317">
        <v>9363</v>
      </c>
      <c r="F6615" s="317">
        <v>4512.96</v>
      </c>
      <c r="G6615" s="318">
        <v>39570</v>
      </c>
      <c r="H6615" s="318">
        <v>40892</v>
      </c>
      <c r="I6615" s="318">
        <v>50040</v>
      </c>
      <c r="J6615" s="315"/>
      <c r="K6615" s="315">
        <v>5200</v>
      </c>
      <c r="L6615" s="315" t="s">
        <v>2267</v>
      </c>
      <c r="M6615" s="315" t="s">
        <v>776</v>
      </c>
      <c r="N6615" s="315" t="s">
        <v>755</v>
      </c>
      <c r="O6615" s="315"/>
      <c r="P6615" s="315"/>
      <c r="Q6615" s="315"/>
    </row>
    <row r="6616" spans="1:17">
      <c r="A6616" s="315" t="s">
        <v>755</v>
      </c>
      <c r="B6616" s="315" t="s">
        <v>2095</v>
      </c>
      <c r="C6616" s="315" t="s">
        <v>2098</v>
      </c>
      <c r="D6616" s="316">
        <v>10.6</v>
      </c>
      <c r="E6616" s="317">
        <v>9916</v>
      </c>
      <c r="F6616" s="317">
        <v>7377.51</v>
      </c>
      <c r="G6616" s="318">
        <v>39570</v>
      </c>
      <c r="H6616" s="318">
        <v>39965</v>
      </c>
      <c r="I6616" s="318">
        <v>49279</v>
      </c>
      <c r="J6616" s="315"/>
      <c r="K6616" s="315">
        <v>8967</v>
      </c>
      <c r="L6616" s="315" t="s">
        <v>3201</v>
      </c>
      <c r="M6616" s="315" t="s">
        <v>776</v>
      </c>
      <c r="N6616" s="315" t="s">
        <v>755</v>
      </c>
      <c r="O6616" s="315"/>
      <c r="P6616" s="315"/>
      <c r="Q6616" s="315"/>
    </row>
    <row r="6617" spans="1:17">
      <c r="A6617" s="315" t="s">
        <v>750</v>
      </c>
      <c r="B6617" s="315" t="s">
        <v>2095</v>
      </c>
      <c r="C6617" s="315" t="s">
        <v>2098</v>
      </c>
      <c r="D6617" s="316">
        <v>10.6</v>
      </c>
      <c r="E6617" s="317">
        <v>9223</v>
      </c>
      <c r="F6617" s="317">
        <v>6353.6200000000008</v>
      </c>
      <c r="G6617" s="318">
        <v>39570</v>
      </c>
      <c r="H6617" s="318">
        <v>40032</v>
      </c>
      <c r="I6617" s="318">
        <v>49309</v>
      </c>
      <c r="J6617" s="315"/>
      <c r="K6617" s="315">
        <v>1400</v>
      </c>
      <c r="L6617" s="315" t="s">
        <v>2762</v>
      </c>
      <c r="M6617" s="315" t="s">
        <v>766</v>
      </c>
      <c r="N6617" s="315" t="s">
        <v>750</v>
      </c>
      <c r="O6617" s="315"/>
      <c r="P6617" s="315"/>
      <c r="Q6617" s="315"/>
    </row>
    <row r="6618" spans="1:17">
      <c r="A6618" s="315" t="s">
        <v>750</v>
      </c>
      <c r="B6618" s="315" t="s">
        <v>2095</v>
      </c>
      <c r="C6618" s="315" t="s">
        <v>2098</v>
      </c>
      <c r="D6618" s="316">
        <v>10.6</v>
      </c>
      <c r="E6618" s="317">
        <v>8750</v>
      </c>
      <c r="F6618" s="317">
        <v>3473.76</v>
      </c>
      <c r="G6618" s="318">
        <v>39650</v>
      </c>
      <c r="H6618" s="318">
        <v>41060</v>
      </c>
      <c r="I6618" s="318">
        <v>50405</v>
      </c>
      <c r="J6618" s="315"/>
      <c r="K6618" s="315">
        <v>6162</v>
      </c>
      <c r="L6618" s="315" t="s">
        <v>4175</v>
      </c>
      <c r="M6618" s="315" t="s">
        <v>788</v>
      </c>
      <c r="N6618" s="315" t="s">
        <v>750</v>
      </c>
      <c r="O6618" s="315"/>
      <c r="P6618" s="315"/>
      <c r="Q6618" s="315"/>
    </row>
    <row r="6619" spans="1:17">
      <c r="A6619" s="315" t="s">
        <v>750</v>
      </c>
      <c r="B6619" s="315" t="s">
        <v>2095</v>
      </c>
      <c r="C6619" s="315" t="s">
        <v>2096</v>
      </c>
      <c r="D6619" s="316">
        <v>10.6</v>
      </c>
      <c r="E6619" s="317">
        <v>9406</v>
      </c>
      <c r="F6619" s="317">
        <v>7092.13</v>
      </c>
      <c r="G6619" s="318">
        <v>39573</v>
      </c>
      <c r="H6619" s="318">
        <v>40632</v>
      </c>
      <c r="I6619" s="318">
        <v>50040</v>
      </c>
      <c r="J6619" s="315"/>
      <c r="K6619" s="315">
        <v>1090</v>
      </c>
      <c r="L6619" s="315" t="s">
        <v>3671</v>
      </c>
      <c r="M6619" s="315" t="s">
        <v>766</v>
      </c>
      <c r="N6619" s="315" t="s">
        <v>750</v>
      </c>
      <c r="O6619" s="315"/>
      <c r="P6619" s="315"/>
      <c r="Q6619" s="315"/>
    </row>
    <row r="6620" spans="1:17">
      <c r="A6620" s="315" t="s">
        <v>755</v>
      </c>
      <c r="B6620" s="315" t="s">
        <v>2095</v>
      </c>
      <c r="C6620" s="315" t="s">
        <v>2096</v>
      </c>
      <c r="D6620" s="316">
        <v>10.6</v>
      </c>
      <c r="E6620" s="317">
        <v>9769</v>
      </c>
      <c r="F6620" s="317">
        <v>8704.18</v>
      </c>
      <c r="G6620" s="318">
        <v>39793</v>
      </c>
      <c r="H6620" s="318">
        <v>40157</v>
      </c>
      <c r="I6620" s="318">
        <v>49309</v>
      </c>
      <c r="J6620" s="315"/>
      <c r="K6620" s="315">
        <v>9103</v>
      </c>
      <c r="L6620" s="315" t="s">
        <v>2755</v>
      </c>
      <c r="M6620" s="315" t="s">
        <v>781</v>
      </c>
      <c r="N6620" s="315" t="s">
        <v>755</v>
      </c>
      <c r="O6620" s="315"/>
      <c r="P6620" s="315"/>
      <c r="Q6620" s="315"/>
    </row>
    <row r="6621" spans="1:17">
      <c r="A6621" s="315" t="s">
        <v>755</v>
      </c>
      <c r="B6621" s="315" t="s">
        <v>2095</v>
      </c>
      <c r="C6621" s="315" t="s">
        <v>2096</v>
      </c>
      <c r="D6621" s="316">
        <v>10.6</v>
      </c>
      <c r="E6621" s="317">
        <v>11261</v>
      </c>
      <c r="F6621" s="317">
        <v>5461.6</v>
      </c>
      <c r="G6621" s="318">
        <v>39853</v>
      </c>
      <c r="H6621" s="318">
        <v>41106</v>
      </c>
      <c r="I6621" s="318">
        <v>50405</v>
      </c>
      <c r="J6621" s="315"/>
      <c r="K6621" s="315">
        <v>3232</v>
      </c>
      <c r="L6621" s="315" t="s">
        <v>3128</v>
      </c>
      <c r="M6621" s="315" t="s">
        <v>764</v>
      </c>
      <c r="N6621" s="315" t="s">
        <v>755</v>
      </c>
      <c r="O6621" s="315"/>
      <c r="P6621" s="315"/>
      <c r="Q6621" s="315"/>
    </row>
    <row r="6622" spans="1:17">
      <c r="A6622" s="315" t="s">
        <v>755</v>
      </c>
      <c r="B6622" s="315" t="s">
        <v>2095</v>
      </c>
      <c r="C6622" s="315" t="s">
        <v>2096</v>
      </c>
      <c r="D6622" s="316">
        <v>10.6</v>
      </c>
      <c r="E6622" s="317">
        <v>11245</v>
      </c>
      <c r="F6622" s="317">
        <v>8220.1</v>
      </c>
      <c r="G6622" s="318">
        <v>40064</v>
      </c>
      <c r="H6622" s="318">
        <v>40511</v>
      </c>
      <c r="I6622" s="318">
        <v>49674</v>
      </c>
      <c r="J6622" s="315"/>
      <c r="K6622" s="315">
        <v>3052</v>
      </c>
      <c r="L6622" s="315" t="s">
        <v>2216</v>
      </c>
      <c r="M6622" s="315" t="s">
        <v>764</v>
      </c>
      <c r="N6622" s="315" t="s">
        <v>755</v>
      </c>
      <c r="O6622" s="315"/>
      <c r="P6622" s="315"/>
      <c r="Q6622" s="315"/>
    </row>
    <row r="6623" spans="1:17">
      <c r="A6623" s="315" t="s">
        <v>750</v>
      </c>
      <c r="B6623" s="315" t="s">
        <v>2095</v>
      </c>
      <c r="C6623" s="315" t="s">
        <v>2096</v>
      </c>
      <c r="D6623" s="316">
        <v>10.6</v>
      </c>
      <c r="E6623" s="317">
        <v>10637</v>
      </c>
      <c r="F6623" s="317">
        <v>4284.37</v>
      </c>
      <c r="G6623" s="318">
        <v>40054</v>
      </c>
      <c r="H6623" s="318">
        <v>40323</v>
      </c>
      <c r="I6623" s="318">
        <v>49674</v>
      </c>
      <c r="J6623" s="315"/>
      <c r="K6623" s="315">
        <v>1714</v>
      </c>
      <c r="L6623" s="315" t="s">
        <v>1030</v>
      </c>
      <c r="M6623" s="315" t="s">
        <v>761</v>
      </c>
      <c r="N6623" s="315" t="s">
        <v>750</v>
      </c>
      <c r="O6623" s="315"/>
      <c r="P6623" s="315"/>
      <c r="Q6623" s="315"/>
    </row>
    <row r="6624" spans="1:17">
      <c r="A6624" s="315" t="s">
        <v>755</v>
      </c>
      <c r="B6624" s="315" t="s">
        <v>2095</v>
      </c>
      <c r="C6624" s="315" t="s">
        <v>2098</v>
      </c>
      <c r="D6624" s="316">
        <v>10.6</v>
      </c>
      <c r="E6624" s="317">
        <v>9171</v>
      </c>
      <c r="F6624" s="317">
        <v>4567.1500000000005</v>
      </c>
      <c r="G6624" s="318">
        <v>40087</v>
      </c>
      <c r="H6624" s="318">
        <v>40081</v>
      </c>
      <c r="I6624" s="318">
        <v>49309</v>
      </c>
      <c r="J6624" s="315"/>
      <c r="K6624" s="315">
        <v>5604</v>
      </c>
      <c r="L6624" s="315" t="s">
        <v>4176</v>
      </c>
      <c r="M6624" s="315" t="s">
        <v>776</v>
      </c>
      <c r="N6624" s="315" t="s">
        <v>755</v>
      </c>
      <c r="O6624" s="315"/>
      <c r="P6624" s="315"/>
      <c r="Q6624" s="315"/>
    </row>
    <row r="6625" spans="1:17">
      <c r="A6625" s="315" t="s">
        <v>755</v>
      </c>
      <c r="B6625" s="315" t="s">
        <v>2095</v>
      </c>
      <c r="C6625" s="315" t="s">
        <v>2098</v>
      </c>
      <c r="D6625" s="316">
        <v>10.6</v>
      </c>
      <c r="E6625" s="317">
        <v>10502</v>
      </c>
      <c r="F6625" s="317">
        <v>7813.49</v>
      </c>
      <c r="G6625" s="318">
        <v>40100</v>
      </c>
      <c r="H6625" s="318">
        <v>40094</v>
      </c>
      <c r="I6625" s="318">
        <v>49309</v>
      </c>
      <c r="J6625" s="315"/>
      <c r="K6625" s="315">
        <v>5027</v>
      </c>
      <c r="L6625" s="315" t="s">
        <v>2123</v>
      </c>
      <c r="M6625" s="315" t="s">
        <v>776</v>
      </c>
      <c r="N6625" s="315" t="s">
        <v>755</v>
      </c>
      <c r="O6625" s="315"/>
      <c r="P6625" s="315"/>
      <c r="Q6625" s="315"/>
    </row>
    <row r="6626" spans="1:17">
      <c r="A6626" s="315" t="s">
        <v>755</v>
      </c>
      <c r="B6626" s="315" t="s">
        <v>2095</v>
      </c>
      <c r="C6626" s="315" t="s">
        <v>2098</v>
      </c>
      <c r="D6626" s="316">
        <v>10.6</v>
      </c>
      <c r="E6626" s="317">
        <v>10887.12</v>
      </c>
      <c r="F6626" s="317">
        <v>8100.01</v>
      </c>
      <c r="G6626" s="318">
        <v>40121</v>
      </c>
      <c r="H6626" s="318">
        <v>40147</v>
      </c>
      <c r="I6626" s="318">
        <v>49309</v>
      </c>
      <c r="J6626" s="315"/>
      <c r="K6626" s="315">
        <v>1028</v>
      </c>
      <c r="L6626" s="315" t="s">
        <v>4177</v>
      </c>
      <c r="M6626" s="315" t="s">
        <v>766</v>
      </c>
      <c r="N6626" s="315" t="s">
        <v>755</v>
      </c>
      <c r="O6626" s="315"/>
      <c r="P6626" s="315"/>
      <c r="Q6626" s="315"/>
    </row>
    <row r="6627" spans="1:17">
      <c r="A6627" s="315" t="s">
        <v>755</v>
      </c>
      <c r="B6627" s="315" t="s">
        <v>2095</v>
      </c>
      <c r="C6627" s="315" t="s">
        <v>2098</v>
      </c>
      <c r="D6627" s="316">
        <v>10.6</v>
      </c>
      <c r="E6627" s="317">
        <v>12432</v>
      </c>
      <c r="F6627" s="317">
        <v>4090.13</v>
      </c>
      <c r="G6627" s="318">
        <v>40134</v>
      </c>
      <c r="H6627" s="318">
        <v>41436</v>
      </c>
      <c r="I6627" s="318">
        <v>50770</v>
      </c>
      <c r="J6627" s="315"/>
      <c r="K6627" s="315">
        <v>2525</v>
      </c>
      <c r="L6627" s="315" t="s">
        <v>2284</v>
      </c>
      <c r="M6627" s="315" t="s">
        <v>758</v>
      </c>
      <c r="N6627" s="315" t="s">
        <v>755</v>
      </c>
      <c r="O6627" s="315"/>
      <c r="P6627" s="315"/>
      <c r="Q6627" s="315"/>
    </row>
    <row r="6628" spans="1:17">
      <c r="A6628" s="315" t="s">
        <v>755</v>
      </c>
      <c r="B6628" s="315" t="s">
        <v>2095</v>
      </c>
      <c r="C6628" s="315" t="s">
        <v>2096</v>
      </c>
      <c r="D6628" s="316">
        <v>10.6</v>
      </c>
      <c r="E6628" s="317">
        <v>9152</v>
      </c>
      <c r="F6628" s="317">
        <v>8154.43</v>
      </c>
      <c r="G6628" s="318">
        <v>40154</v>
      </c>
      <c r="H6628" s="318">
        <v>40124</v>
      </c>
      <c r="I6628" s="318">
        <v>49309</v>
      </c>
      <c r="J6628" s="315"/>
      <c r="K6628" s="315">
        <v>5406</v>
      </c>
      <c r="L6628" s="315" t="s">
        <v>4178</v>
      </c>
      <c r="M6628" s="315" t="s">
        <v>776</v>
      </c>
      <c r="N6628" s="315" t="s">
        <v>755</v>
      </c>
      <c r="O6628" s="315"/>
      <c r="P6628" s="315"/>
      <c r="Q6628" s="315"/>
    </row>
    <row r="6629" spans="1:17">
      <c r="A6629" s="315" t="s">
        <v>755</v>
      </c>
      <c r="B6629" s="315" t="s">
        <v>2095</v>
      </c>
      <c r="C6629" s="315" t="s">
        <v>2098</v>
      </c>
      <c r="D6629" s="316">
        <v>10.6</v>
      </c>
      <c r="E6629" s="317">
        <v>10459</v>
      </c>
      <c r="F6629" s="317">
        <v>4309.1100000000006</v>
      </c>
      <c r="G6629" s="318">
        <v>40361</v>
      </c>
      <c r="H6629" s="318">
        <v>40506</v>
      </c>
      <c r="I6629" s="318">
        <v>49674</v>
      </c>
      <c r="J6629" s="315"/>
      <c r="K6629" s="315">
        <v>6208</v>
      </c>
      <c r="L6629" s="315" t="s">
        <v>1469</v>
      </c>
      <c r="M6629" s="315" t="s">
        <v>788</v>
      </c>
      <c r="N6629" s="315" t="s">
        <v>755</v>
      </c>
      <c r="O6629" s="315"/>
      <c r="P6629" s="315"/>
      <c r="Q6629" s="315"/>
    </row>
    <row r="6630" spans="1:17">
      <c r="A6630" s="315" t="s">
        <v>755</v>
      </c>
      <c r="B6630" s="315" t="s">
        <v>2095</v>
      </c>
      <c r="C6630" s="315" t="s">
        <v>2098</v>
      </c>
      <c r="D6630" s="316">
        <v>10.6</v>
      </c>
      <c r="E6630" s="317">
        <v>10585</v>
      </c>
      <c r="F6630" s="317">
        <v>6456.8499999999995</v>
      </c>
      <c r="G6630" s="318">
        <v>40372</v>
      </c>
      <c r="H6630" s="318">
        <v>40313</v>
      </c>
      <c r="I6630" s="318">
        <v>49674</v>
      </c>
      <c r="J6630" s="315"/>
      <c r="K6630" s="315">
        <v>5078</v>
      </c>
      <c r="L6630" s="315" t="s">
        <v>4179</v>
      </c>
      <c r="M6630" s="315" t="s">
        <v>776</v>
      </c>
      <c r="N6630" s="315" t="s">
        <v>755</v>
      </c>
      <c r="O6630" s="315"/>
      <c r="P6630" s="315"/>
      <c r="Q6630" s="315"/>
    </row>
    <row r="6631" spans="1:17">
      <c r="A6631" s="315" t="s">
        <v>755</v>
      </c>
      <c r="B6631" s="315" t="s">
        <v>2095</v>
      </c>
      <c r="C6631" s="315" t="s">
        <v>2098</v>
      </c>
      <c r="D6631" s="316">
        <v>10.6</v>
      </c>
      <c r="E6631" s="317">
        <v>8947</v>
      </c>
      <c r="F6631" s="317">
        <v>4607.72</v>
      </c>
      <c r="G6631" s="318">
        <v>40436</v>
      </c>
      <c r="H6631" s="318">
        <v>40533</v>
      </c>
      <c r="I6631" s="318">
        <v>49674</v>
      </c>
      <c r="J6631" s="315"/>
      <c r="K6631" s="315">
        <v>9527</v>
      </c>
      <c r="L6631" s="315" t="s">
        <v>2240</v>
      </c>
      <c r="M6631" s="315" t="s">
        <v>770</v>
      </c>
      <c r="N6631" s="315" t="s">
        <v>755</v>
      </c>
      <c r="O6631" s="315"/>
      <c r="P6631" s="315"/>
      <c r="Q6631" s="315"/>
    </row>
    <row r="6632" spans="1:17">
      <c r="A6632" s="315" t="s">
        <v>755</v>
      </c>
      <c r="B6632" s="319" t="s">
        <v>2095</v>
      </c>
      <c r="C6632" s="319" t="s">
        <v>2098</v>
      </c>
      <c r="D6632" s="320">
        <v>10.6</v>
      </c>
      <c r="E6632" s="317">
        <v>9890</v>
      </c>
      <c r="F6632" s="317">
        <v>4766.9800000000005</v>
      </c>
      <c r="G6632" s="321">
        <v>40528</v>
      </c>
      <c r="H6632" s="321">
        <v>40865</v>
      </c>
      <c r="I6632" s="321">
        <v>50040</v>
      </c>
      <c r="J6632" s="319"/>
      <c r="K6632" s="322">
        <v>8468</v>
      </c>
      <c r="L6632" s="319" t="s">
        <v>4180</v>
      </c>
      <c r="M6632" s="319" t="s">
        <v>784</v>
      </c>
      <c r="N6632" s="315" t="s">
        <v>755</v>
      </c>
      <c r="O6632" s="319"/>
      <c r="P6632" s="319"/>
      <c r="Q6632" s="319"/>
    </row>
    <row r="6633" spans="1:17">
      <c r="A6633" s="315" t="s">
        <v>755</v>
      </c>
      <c r="B6633" s="315" t="s">
        <v>2095</v>
      </c>
      <c r="C6633" s="315" t="s">
        <v>2098</v>
      </c>
      <c r="D6633" s="316">
        <v>10.6</v>
      </c>
      <c r="E6633" s="317">
        <v>9934</v>
      </c>
      <c r="F6633" s="317">
        <v>4788.1900000000005</v>
      </c>
      <c r="G6633" s="318">
        <v>40547</v>
      </c>
      <c r="H6633" s="318">
        <v>40899</v>
      </c>
      <c r="I6633" s="318">
        <v>50040</v>
      </c>
      <c r="J6633" s="315"/>
      <c r="K6633" s="315">
        <v>9034</v>
      </c>
      <c r="L6633" s="315" t="s">
        <v>3548</v>
      </c>
      <c r="M6633" s="315" t="s">
        <v>770</v>
      </c>
      <c r="N6633" s="315" t="s">
        <v>755</v>
      </c>
      <c r="O6633" s="315"/>
      <c r="P6633" s="315"/>
      <c r="Q6633" s="315"/>
    </row>
    <row r="6634" spans="1:17">
      <c r="A6634" s="315" t="s">
        <v>755</v>
      </c>
      <c r="B6634" s="315" t="s">
        <v>2095</v>
      </c>
      <c r="C6634" s="315" t="s">
        <v>2098</v>
      </c>
      <c r="D6634" s="316">
        <v>10.6</v>
      </c>
      <c r="E6634" s="317">
        <v>11744.48</v>
      </c>
      <c r="F6634" s="317">
        <v>5660.84</v>
      </c>
      <c r="G6634" s="318">
        <v>40574</v>
      </c>
      <c r="H6634" s="318">
        <v>40619</v>
      </c>
      <c r="I6634" s="318">
        <v>50040</v>
      </c>
      <c r="J6634" s="315"/>
      <c r="K6634" s="315">
        <v>4950</v>
      </c>
      <c r="L6634" s="315" t="s">
        <v>2266</v>
      </c>
      <c r="M6634" s="315" t="s">
        <v>764</v>
      </c>
      <c r="N6634" s="315" t="s">
        <v>755</v>
      </c>
      <c r="O6634" s="315"/>
      <c r="P6634" s="315"/>
      <c r="Q6634" s="315"/>
    </row>
    <row r="6635" spans="1:17">
      <c r="A6635" s="315" t="s">
        <v>755</v>
      </c>
      <c r="B6635" s="315" t="s">
        <v>2095</v>
      </c>
      <c r="C6635" s="315" t="s">
        <v>2096</v>
      </c>
      <c r="D6635" s="316">
        <v>10.6</v>
      </c>
      <c r="E6635" s="317">
        <v>12543</v>
      </c>
      <c r="F6635" s="317">
        <v>7387.829999999999</v>
      </c>
      <c r="G6635" s="318">
        <v>40571</v>
      </c>
      <c r="H6635" s="318">
        <v>40659</v>
      </c>
      <c r="I6635" s="318">
        <v>50040</v>
      </c>
      <c r="J6635" s="315"/>
      <c r="K6635" s="315">
        <v>3537</v>
      </c>
      <c r="L6635" s="315" t="s">
        <v>3300</v>
      </c>
      <c r="M6635" s="315" t="s">
        <v>764</v>
      </c>
      <c r="N6635" s="315" t="s">
        <v>755</v>
      </c>
      <c r="O6635" s="315"/>
      <c r="P6635" s="315"/>
      <c r="Q6635" s="315"/>
    </row>
    <row r="6636" spans="1:17">
      <c r="A6636" s="315" t="s">
        <v>750</v>
      </c>
      <c r="B6636" s="315" t="s">
        <v>2095</v>
      </c>
      <c r="C6636" s="315" t="s">
        <v>2096</v>
      </c>
      <c r="D6636" s="316">
        <v>10.6</v>
      </c>
      <c r="E6636" s="317">
        <v>11195.79</v>
      </c>
      <c r="F6636" s="317">
        <v>4053.29</v>
      </c>
      <c r="G6636" s="318">
        <v>40575</v>
      </c>
      <c r="H6636" s="318">
        <v>41508</v>
      </c>
      <c r="I6636" s="318">
        <v>50770</v>
      </c>
      <c r="J6636" s="315"/>
      <c r="K6636" s="315">
        <v>2545</v>
      </c>
      <c r="L6636" s="315" t="s">
        <v>2697</v>
      </c>
      <c r="M6636" s="315" t="s">
        <v>1296</v>
      </c>
      <c r="N6636" s="315" t="s">
        <v>750</v>
      </c>
      <c r="O6636" s="315"/>
      <c r="P6636" s="315"/>
      <c r="Q6636" s="315"/>
    </row>
    <row r="6637" spans="1:17">
      <c r="A6637" s="315" t="s">
        <v>755</v>
      </c>
      <c r="B6637" s="315" t="s">
        <v>2095</v>
      </c>
      <c r="C6637" s="315" t="s">
        <v>2098</v>
      </c>
      <c r="D6637" s="316">
        <v>10.6</v>
      </c>
      <c r="E6637" s="317">
        <v>8359.15</v>
      </c>
      <c r="F6637" s="317">
        <v>2206.81</v>
      </c>
      <c r="G6637" s="318">
        <v>40648</v>
      </c>
      <c r="H6637" s="318">
        <v>41949</v>
      </c>
      <c r="I6637" s="318">
        <v>49309</v>
      </c>
      <c r="J6637" s="315"/>
      <c r="K6637" s="315">
        <v>9643</v>
      </c>
      <c r="L6637" s="315" t="s">
        <v>3790</v>
      </c>
      <c r="M6637" s="315" t="s">
        <v>770</v>
      </c>
      <c r="N6637" s="315" t="s">
        <v>755</v>
      </c>
      <c r="O6637" s="315"/>
      <c r="P6637" s="315"/>
      <c r="Q6637" s="315"/>
    </row>
    <row r="6638" spans="1:17">
      <c r="A6638" s="315" t="s">
        <v>755</v>
      </c>
      <c r="B6638" s="315" t="s">
        <v>2095</v>
      </c>
      <c r="C6638" s="315" t="s">
        <v>2096</v>
      </c>
      <c r="D6638" s="316">
        <v>10.6</v>
      </c>
      <c r="E6638" s="317">
        <v>10846</v>
      </c>
      <c r="F6638" s="317">
        <v>6388.2999999999993</v>
      </c>
      <c r="G6638" s="318">
        <v>40652</v>
      </c>
      <c r="H6638" s="318">
        <v>40724</v>
      </c>
      <c r="I6638" s="318">
        <v>50040</v>
      </c>
      <c r="J6638" s="315"/>
      <c r="K6638" s="315">
        <v>8608</v>
      </c>
      <c r="L6638" s="315" t="s">
        <v>798</v>
      </c>
      <c r="M6638" s="315" t="s">
        <v>784</v>
      </c>
      <c r="N6638" s="315" t="s">
        <v>755</v>
      </c>
      <c r="O6638" s="315"/>
      <c r="P6638" s="315"/>
      <c r="Q6638" s="315"/>
    </row>
    <row r="6639" spans="1:17">
      <c r="A6639" s="315" t="s">
        <v>755</v>
      </c>
      <c r="B6639" s="315" t="s">
        <v>2095</v>
      </c>
      <c r="C6639" s="315" t="s">
        <v>2098</v>
      </c>
      <c r="D6639" s="316">
        <v>10.6</v>
      </c>
      <c r="E6639" s="317">
        <v>9088</v>
      </c>
      <c r="F6639" s="317">
        <v>4380.42</v>
      </c>
      <c r="G6639" s="318">
        <v>40666</v>
      </c>
      <c r="H6639" s="318">
        <v>40695</v>
      </c>
      <c r="I6639" s="318">
        <v>50040</v>
      </c>
      <c r="J6639" s="315"/>
      <c r="K6639" s="315">
        <v>7323</v>
      </c>
      <c r="L6639" s="315" t="s">
        <v>2556</v>
      </c>
      <c r="M6639" s="315" t="s">
        <v>770</v>
      </c>
      <c r="N6639" s="315" t="s">
        <v>755</v>
      </c>
      <c r="O6639" s="315"/>
      <c r="P6639" s="315"/>
      <c r="Q6639" s="315"/>
    </row>
    <row r="6640" spans="1:17">
      <c r="A6640" s="315" t="s">
        <v>750</v>
      </c>
      <c r="B6640" s="315" t="s">
        <v>2095</v>
      </c>
      <c r="C6640" s="315" t="s">
        <v>2098</v>
      </c>
      <c r="D6640" s="316">
        <v>10.6</v>
      </c>
      <c r="E6640" s="317">
        <v>10591</v>
      </c>
      <c r="F6640" s="317">
        <v>4726.7300000000005</v>
      </c>
      <c r="G6640" s="318">
        <v>40680</v>
      </c>
      <c r="H6640" s="318">
        <v>40900</v>
      </c>
      <c r="I6640" s="318">
        <v>50040</v>
      </c>
      <c r="J6640" s="315"/>
      <c r="K6640" s="315">
        <v>5236</v>
      </c>
      <c r="L6640" s="315" t="s">
        <v>2849</v>
      </c>
      <c r="M6640" s="315" t="s">
        <v>776</v>
      </c>
      <c r="N6640" s="315" t="s">
        <v>750</v>
      </c>
      <c r="O6640" s="315"/>
      <c r="P6640" s="315"/>
      <c r="Q6640" s="315"/>
    </row>
    <row r="6641" spans="1:17">
      <c r="A6641" s="315" t="s">
        <v>755</v>
      </c>
      <c r="B6641" s="315" t="s">
        <v>2095</v>
      </c>
      <c r="C6641" s="315" t="s">
        <v>2096</v>
      </c>
      <c r="D6641" s="316">
        <v>10.6</v>
      </c>
      <c r="E6641" s="317">
        <v>9819</v>
      </c>
      <c r="F6641" s="317">
        <v>5783.3899999999994</v>
      </c>
      <c r="G6641" s="318">
        <v>40680</v>
      </c>
      <c r="H6641" s="318">
        <v>40858</v>
      </c>
      <c r="I6641" s="318">
        <v>50040</v>
      </c>
      <c r="J6641" s="315"/>
      <c r="K6641" s="315">
        <v>9642</v>
      </c>
      <c r="L6641" s="315" t="s">
        <v>3375</v>
      </c>
      <c r="M6641" s="315" t="s">
        <v>770</v>
      </c>
      <c r="N6641" s="315" t="s">
        <v>755</v>
      </c>
      <c r="O6641" s="315"/>
      <c r="P6641" s="315"/>
      <c r="Q6641" s="315"/>
    </row>
    <row r="6642" spans="1:17">
      <c r="A6642" s="315" t="s">
        <v>755</v>
      </c>
      <c r="B6642" s="315" t="s">
        <v>2095</v>
      </c>
      <c r="C6642" s="315" t="s">
        <v>2098</v>
      </c>
      <c r="D6642" s="316">
        <v>10.6</v>
      </c>
      <c r="E6642" s="317">
        <v>9903</v>
      </c>
      <c r="F6642" s="317">
        <v>4071.24</v>
      </c>
      <c r="G6642" s="318">
        <v>40690</v>
      </c>
      <c r="H6642" s="318">
        <v>40967</v>
      </c>
      <c r="I6642" s="318">
        <v>50405</v>
      </c>
      <c r="J6642" s="315"/>
      <c r="K6642" s="315">
        <v>3262</v>
      </c>
      <c r="L6642" s="315" t="s">
        <v>1320</v>
      </c>
      <c r="M6642" s="315" t="s">
        <v>764</v>
      </c>
      <c r="N6642" s="315" t="s">
        <v>755</v>
      </c>
      <c r="O6642" s="315"/>
      <c r="P6642" s="315"/>
      <c r="Q6642" s="315"/>
    </row>
    <row r="6643" spans="1:17">
      <c r="A6643" s="315" t="s">
        <v>755</v>
      </c>
      <c r="B6643" s="315" t="s">
        <v>2095</v>
      </c>
      <c r="C6643" s="315" t="s">
        <v>2098</v>
      </c>
      <c r="D6643" s="316">
        <v>10.6</v>
      </c>
      <c r="E6643" s="317">
        <v>6154.81</v>
      </c>
      <c r="F6643" s="317">
        <v>2746.85</v>
      </c>
      <c r="G6643" s="318">
        <v>40778</v>
      </c>
      <c r="H6643" s="318">
        <v>40836</v>
      </c>
      <c r="I6643" s="318">
        <v>50040</v>
      </c>
      <c r="J6643" s="315"/>
      <c r="K6643" s="315">
        <v>4704</v>
      </c>
      <c r="L6643" s="315" t="s">
        <v>2130</v>
      </c>
      <c r="M6643" s="315" t="s">
        <v>764</v>
      </c>
      <c r="N6643" s="315" t="s">
        <v>755</v>
      </c>
      <c r="O6643" s="315"/>
      <c r="P6643" s="315"/>
      <c r="Q6643" s="315"/>
    </row>
    <row r="6644" spans="1:17">
      <c r="A6644" s="315" t="s">
        <v>755</v>
      </c>
      <c r="B6644" s="315" t="s">
        <v>2095</v>
      </c>
      <c r="C6644" s="315" t="s">
        <v>2098</v>
      </c>
      <c r="D6644" s="316">
        <v>10.64</v>
      </c>
      <c r="E6644" s="317">
        <v>10651.73</v>
      </c>
      <c r="F6644" s="317">
        <v>5134.13</v>
      </c>
      <c r="G6644" s="318">
        <v>40802</v>
      </c>
      <c r="H6644" s="318">
        <v>40846</v>
      </c>
      <c r="I6644" s="318">
        <v>50040</v>
      </c>
      <c r="J6644" s="315"/>
      <c r="K6644" s="315">
        <v>9450</v>
      </c>
      <c r="L6644" s="315" t="s">
        <v>2741</v>
      </c>
      <c r="M6644" s="315" t="s">
        <v>770</v>
      </c>
      <c r="N6644" s="315" t="s">
        <v>755</v>
      </c>
      <c r="O6644" s="315"/>
      <c r="P6644" s="315"/>
      <c r="Q6644" s="315"/>
    </row>
    <row r="6645" spans="1:17">
      <c r="A6645" s="315" t="s">
        <v>755</v>
      </c>
      <c r="B6645" s="315" t="s">
        <v>2095</v>
      </c>
      <c r="C6645" s="315" t="s">
        <v>2096</v>
      </c>
      <c r="D6645" s="316">
        <v>10.64</v>
      </c>
      <c r="E6645" s="317">
        <v>5624</v>
      </c>
      <c r="F6645" s="317">
        <v>3312.54</v>
      </c>
      <c r="G6645" s="318">
        <v>40848</v>
      </c>
      <c r="H6645" s="318">
        <v>40884</v>
      </c>
      <c r="I6645" s="318">
        <v>50040</v>
      </c>
      <c r="J6645" s="315"/>
      <c r="K6645" s="315">
        <v>4539</v>
      </c>
      <c r="L6645" s="315" t="s">
        <v>3253</v>
      </c>
      <c r="M6645" s="315" t="s">
        <v>764</v>
      </c>
      <c r="N6645" s="315" t="s">
        <v>755</v>
      </c>
      <c r="O6645" s="315"/>
      <c r="P6645" s="315"/>
      <c r="Q6645" s="315"/>
    </row>
    <row r="6646" spans="1:17">
      <c r="A6646" s="315" t="s">
        <v>755</v>
      </c>
      <c r="B6646" s="315" t="s">
        <v>2095</v>
      </c>
      <c r="C6646" s="315" t="s">
        <v>2096</v>
      </c>
      <c r="D6646" s="316">
        <v>10.65</v>
      </c>
      <c r="E6646" s="317">
        <v>10738</v>
      </c>
      <c r="F6646" s="317">
        <v>4713.9799999999996</v>
      </c>
      <c r="G6646" s="318">
        <v>40736</v>
      </c>
      <c r="H6646" s="318">
        <v>40983</v>
      </c>
      <c r="I6646" s="318">
        <v>50405</v>
      </c>
      <c r="J6646" s="315"/>
      <c r="K6646" s="315">
        <v>1674</v>
      </c>
      <c r="L6646" s="315" t="s">
        <v>4181</v>
      </c>
      <c r="M6646" s="315" t="s">
        <v>761</v>
      </c>
      <c r="N6646" s="315" t="s">
        <v>755</v>
      </c>
      <c r="O6646" s="315"/>
      <c r="P6646" s="315"/>
      <c r="Q6646" s="315"/>
    </row>
    <row r="6647" spans="1:17">
      <c r="A6647" s="315" t="s">
        <v>755</v>
      </c>
      <c r="B6647" s="315" t="s">
        <v>2095</v>
      </c>
      <c r="C6647" s="315" t="s">
        <v>2098</v>
      </c>
      <c r="D6647" s="316">
        <v>10.66</v>
      </c>
      <c r="E6647" s="317">
        <v>10043</v>
      </c>
      <c r="F6647" s="317">
        <v>2048.77</v>
      </c>
      <c r="G6647" s="318">
        <v>40732</v>
      </c>
      <c r="H6647" s="318">
        <v>42326</v>
      </c>
      <c r="I6647" s="318">
        <v>49674</v>
      </c>
      <c r="J6647" s="315"/>
      <c r="K6647" s="315">
        <v>5064</v>
      </c>
      <c r="L6647" s="315" t="s">
        <v>2193</v>
      </c>
      <c r="M6647" s="315" t="s">
        <v>776</v>
      </c>
      <c r="N6647" s="315" t="s">
        <v>755</v>
      </c>
      <c r="O6647" s="315"/>
      <c r="P6647" s="315"/>
      <c r="Q6647" s="315"/>
    </row>
    <row r="6648" spans="1:17">
      <c r="A6648" s="315" t="s">
        <v>750</v>
      </c>
      <c r="B6648" s="315" t="s">
        <v>2095</v>
      </c>
      <c r="C6648" s="315" t="s">
        <v>2098</v>
      </c>
      <c r="D6648" s="316">
        <v>10.66</v>
      </c>
      <c r="E6648" s="317">
        <v>9689</v>
      </c>
      <c r="F6648" s="317">
        <v>3561.61</v>
      </c>
      <c r="G6648" s="318">
        <v>40796</v>
      </c>
      <c r="H6648" s="318">
        <v>41058</v>
      </c>
      <c r="I6648" s="318">
        <v>50405</v>
      </c>
      <c r="J6648" s="315"/>
      <c r="K6648" s="315">
        <v>4625</v>
      </c>
      <c r="L6648" s="315" t="s">
        <v>4182</v>
      </c>
      <c r="M6648" s="315" t="s">
        <v>1296</v>
      </c>
      <c r="N6648" s="315" t="s">
        <v>750</v>
      </c>
      <c r="O6648" s="315"/>
      <c r="P6648" s="315"/>
      <c r="Q6648" s="315"/>
    </row>
    <row r="6649" spans="1:17">
      <c r="A6649" s="315" t="s">
        <v>755</v>
      </c>
      <c r="B6649" s="315" t="s">
        <v>2095</v>
      </c>
      <c r="C6649" s="315" t="s">
        <v>2098</v>
      </c>
      <c r="D6649" s="316">
        <v>10.68</v>
      </c>
      <c r="E6649" s="317">
        <v>3304</v>
      </c>
      <c r="F6649" s="317">
        <v>1463.67</v>
      </c>
      <c r="G6649" s="318">
        <v>40844</v>
      </c>
      <c r="H6649" s="318">
        <v>40966</v>
      </c>
      <c r="I6649" s="318">
        <v>50405</v>
      </c>
      <c r="J6649" s="315"/>
      <c r="K6649" s="315">
        <v>4533</v>
      </c>
      <c r="L6649" s="315" t="s">
        <v>2977</v>
      </c>
      <c r="M6649" s="315" t="s">
        <v>1296</v>
      </c>
      <c r="N6649" s="315" t="s">
        <v>755</v>
      </c>
      <c r="O6649" s="315"/>
      <c r="P6649" s="315"/>
      <c r="Q6649" s="315"/>
    </row>
    <row r="6650" spans="1:17">
      <c r="A6650" s="315" t="s">
        <v>755</v>
      </c>
      <c r="B6650" s="315" t="s">
        <v>2095</v>
      </c>
      <c r="C6650" s="315" t="s">
        <v>2098</v>
      </c>
      <c r="D6650" s="316">
        <v>10.7</v>
      </c>
      <c r="E6650" s="317">
        <v>11263</v>
      </c>
      <c r="F6650" s="317">
        <v>8368.41</v>
      </c>
      <c r="G6650" s="318">
        <v>39570</v>
      </c>
      <c r="H6650" s="318">
        <v>39903</v>
      </c>
      <c r="I6650" s="318">
        <v>49309</v>
      </c>
      <c r="J6650" s="315"/>
      <c r="K6650" s="315">
        <v>5707</v>
      </c>
      <c r="L6650" s="315" t="s">
        <v>1164</v>
      </c>
      <c r="M6650" s="315" t="s">
        <v>776</v>
      </c>
      <c r="N6650" s="315" t="s">
        <v>755</v>
      </c>
      <c r="O6650" s="315"/>
      <c r="P6650" s="315"/>
      <c r="Q6650" s="315"/>
    </row>
    <row r="6651" spans="1:17">
      <c r="A6651" s="315" t="s">
        <v>755</v>
      </c>
      <c r="B6651" s="315" t="s">
        <v>2095</v>
      </c>
      <c r="C6651" s="315" t="s">
        <v>2096</v>
      </c>
      <c r="D6651" s="316">
        <v>10.7</v>
      </c>
      <c r="E6651" s="317">
        <v>11015</v>
      </c>
      <c r="F6651" s="317">
        <v>7049.5999999999995</v>
      </c>
      <c r="G6651" s="318">
        <v>39570</v>
      </c>
      <c r="H6651" s="318">
        <v>40457</v>
      </c>
      <c r="I6651" s="318">
        <v>49674</v>
      </c>
      <c r="J6651" s="315"/>
      <c r="K6651" s="315">
        <v>8264</v>
      </c>
      <c r="L6651" s="315" t="s">
        <v>2660</v>
      </c>
      <c r="M6651" s="315" t="s">
        <v>792</v>
      </c>
      <c r="N6651" s="315" t="s">
        <v>755</v>
      </c>
      <c r="O6651" s="315"/>
      <c r="P6651" s="315"/>
      <c r="Q6651" s="315"/>
    </row>
    <row r="6652" spans="1:17">
      <c r="A6652" s="315" t="s">
        <v>755</v>
      </c>
      <c r="B6652" s="315" t="s">
        <v>2095</v>
      </c>
      <c r="C6652" s="315" t="s">
        <v>2096</v>
      </c>
      <c r="D6652" s="316">
        <v>10.7</v>
      </c>
      <c r="E6652" s="317">
        <v>15047</v>
      </c>
      <c r="F6652" s="317">
        <v>13391.829999999998</v>
      </c>
      <c r="G6652" s="318">
        <v>39570</v>
      </c>
      <c r="H6652" s="318">
        <v>39799</v>
      </c>
      <c r="I6652" s="318">
        <v>48944</v>
      </c>
      <c r="J6652" s="315"/>
      <c r="K6652" s="315">
        <v>1966</v>
      </c>
      <c r="L6652" s="315" t="s">
        <v>3291</v>
      </c>
      <c r="M6652" s="315" t="s">
        <v>754</v>
      </c>
      <c r="N6652" s="315" t="s">
        <v>755</v>
      </c>
      <c r="O6652" s="315"/>
      <c r="P6652" s="315"/>
      <c r="Q6652" s="315"/>
    </row>
    <row r="6653" spans="1:17">
      <c r="A6653" s="315" t="s">
        <v>755</v>
      </c>
      <c r="B6653" s="315" t="s">
        <v>2095</v>
      </c>
      <c r="C6653" s="315" t="s">
        <v>2098</v>
      </c>
      <c r="D6653" s="316">
        <v>10.7</v>
      </c>
      <c r="E6653" s="317">
        <v>9624</v>
      </c>
      <c r="F6653" s="317">
        <v>7160.25</v>
      </c>
      <c r="G6653" s="318">
        <v>39569</v>
      </c>
      <c r="H6653" s="318">
        <v>39802</v>
      </c>
      <c r="I6653" s="318">
        <v>48914</v>
      </c>
      <c r="J6653" s="315"/>
      <c r="K6653" s="315">
        <v>8240</v>
      </c>
      <c r="L6653" s="315" t="s">
        <v>1250</v>
      </c>
      <c r="M6653" s="315" t="s">
        <v>1051</v>
      </c>
      <c r="N6653" s="315" t="s">
        <v>755</v>
      </c>
      <c r="O6653" s="315"/>
      <c r="P6653" s="315"/>
      <c r="Q6653" s="315"/>
    </row>
    <row r="6654" spans="1:17">
      <c r="A6654" s="315" t="s">
        <v>755</v>
      </c>
      <c r="B6654" s="315" t="s">
        <v>2095</v>
      </c>
      <c r="C6654" s="315" t="s">
        <v>2098</v>
      </c>
      <c r="D6654" s="316">
        <v>10.7</v>
      </c>
      <c r="E6654" s="317">
        <v>7096</v>
      </c>
      <c r="F6654" s="317">
        <v>4058.91</v>
      </c>
      <c r="G6654" s="318">
        <v>39668</v>
      </c>
      <c r="H6654" s="318">
        <v>39670</v>
      </c>
      <c r="I6654" s="318">
        <v>48944</v>
      </c>
      <c r="J6654" s="315"/>
      <c r="K6654" s="315">
        <v>3072</v>
      </c>
      <c r="L6654" s="315" t="s">
        <v>2915</v>
      </c>
      <c r="M6654" s="315" t="s">
        <v>764</v>
      </c>
      <c r="N6654" s="315" t="s">
        <v>755</v>
      </c>
      <c r="O6654" s="315"/>
      <c r="P6654" s="315"/>
      <c r="Q6654" s="315"/>
    </row>
    <row r="6655" spans="1:17">
      <c r="A6655" s="315" t="s">
        <v>755</v>
      </c>
      <c r="B6655" s="315" t="s">
        <v>2095</v>
      </c>
      <c r="C6655" s="315" t="s">
        <v>2098</v>
      </c>
      <c r="D6655" s="316">
        <v>10.7</v>
      </c>
      <c r="E6655" s="317">
        <v>11252</v>
      </c>
      <c r="F6655" s="317">
        <v>5254.6900000000005</v>
      </c>
      <c r="G6655" s="318">
        <v>39744</v>
      </c>
      <c r="H6655" s="318">
        <v>40512</v>
      </c>
      <c r="I6655" s="318">
        <v>49674</v>
      </c>
      <c r="J6655" s="315"/>
      <c r="K6655" s="315">
        <v>3800</v>
      </c>
      <c r="L6655" s="315" t="s">
        <v>3569</v>
      </c>
      <c r="M6655" s="315" t="s">
        <v>764</v>
      </c>
      <c r="N6655" s="315" t="s">
        <v>755</v>
      </c>
      <c r="O6655" s="315"/>
      <c r="P6655" s="315"/>
      <c r="Q6655" s="315"/>
    </row>
    <row r="6656" spans="1:17">
      <c r="A6656" s="315" t="s">
        <v>755</v>
      </c>
      <c r="B6656" s="315" t="s">
        <v>2095</v>
      </c>
      <c r="C6656" s="315" t="s">
        <v>2098</v>
      </c>
      <c r="D6656" s="316">
        <v>10.7</v>
      </c>
      <c r="E6656" s="317">
        <v>9759</v>
      </c>
      <c r="F6656" s="317">
        <v>6392.16</v>
      </c>
      <c r="G6656" s="318">
        <v>39799</v>
      </c>
      <c r="H6656" s="318">
        <v>39941</v>
      </c>
      <c r="I6656" s="318">
        <v>49309</v>
      </c>
      <c r="J6656" s="315"/>
      <c r="K6656" s="315">
        <v>1725</v>
      </c>
      <c r="L6656" s="315" t="s">
        <v>4183</v>
      </c>
      <c r="M6656" s="315" t="s">
        <v>761</v>
      </c>
      <c r="N6656" s="315" t="s">
        <v>755</v>
      </c>
      <c r="O6656" s="315"/>
      <c r="P6656" s="315"/>
      <c r="Q6656" s="315"/>
    </row>
    <row r="6657" spans="1:17">
      <c r="A6657" s="315" t="s">
        <v>750</v>
      </c>
      <c r="B6657" s="315" t="s">
        <v>2095</v>
      </c>
      <c r="C6657" s="315" t="s">
        <v>2098</v>
      </c>
      <c r="D6657" s="316">
        <v>10.7</v>
      </c>
      <c r="E6657" s="317">
        <v>10673</v>
      </c>
      <c r="F6657" s="317">
        <v>3895.6500000000005</v>
      </c>
      <c r="G6657" s="318">
        <v>39834</v>
      </c>
      <c r="H6657" s="318">
        <v>41536</v>
      </c>
      <c r="I6657" s="318">
        <v>50770</v>
      </c>
      <c r="J6657" s="315"/>
      <c r="K6657" s="315">
        <v>3627</v>
      </c>
      <c r="L6657" s="315" t="s">
        <v>2740</v>
      </c>
      <c r="M6657" s="315" t="s">
        <v>764</v>
      </c>
      <c r="N6657" s="315" t="s">
        <v>750</v>
      </c>
      <c r="O6657" s="315"/>
      <c r="P6657" s="315"/>
      <c r="Q6657" s="315"/>
    </row>
    <row r="6658" spans="1:17">
      <c r="A6658" s="315" t="s">
        <v>755</v>
      </c>
      <c r="B6658" s="315" t="s">
        <v>2095</v>
      </c>
      <c r="C6658" s="315" t="s">
        <v>2098</v>
      </c>
      <c r="D6658" s="316">
        <v>10.7</v>
      </c>
      <c r="E6658" s="317">
        <v>9855.16</v>
      </c>
      <c r="F6658" s="317">
        <v>7322.3899999999994</v>
      </c>
      <c r="G6658" s="318">
        <v>39891</v>
      </c>
      <c r="H6658" s="318">
        <v>40046</v>
      </c>
      <c r="I6658" s="318">
        <v>49309</v>
      </c>
      <c r="J6658" s="315"/>
      <c r="K6658" s="315">
        <v>9200</v>
      </c>
      <c r="L6658" s="315" t="s">
        <v>959</v>
      </c>
      <c r="M6658" s="315" t="s">
        <v>770</v>
      </c>
      <c r="N6658" s="315" t="s">
        <v>755</v>
      </c>
      <c r="O6658" s="315"/>
      <c r="P6658" s="315"/>
      <c r="Q6658" s="315"/>
    </row>
    <row r="6659" spans="1:17">
      <c r="A6659" s="315" t="s">
        <v>750</v>
      </c>
      <c r="B6659" s="315" t="s">
        <v>2095</v>
      </c>
      <c r="C6659" s="315" t="s">
        <v>2098</v>
      </c>
      <c r="D6659" s="316">
        <v>10.7</v>
      </c>
      <c r="E6659" s="317">
        <v>9199</v>
      </c>
      <c r="F6659" s="317">
        <v>5195.74</v>
      </c>
      <c r="G6659" s="318">
        <v>39968</v>
      </c>
      <c r="H6659" s="318">
        <v>40471</v>
      </c>
      <c r="I6659" s="318">
        <v>49674</v>
      </c>
      <c r="J6659" s="315"/>
      <c r="K6659" s="315">
        <v>6214</v>
      </c>
      <c r="L6659" s="315" t="s">
        <v>2723</v>
      </c>
      <c r="M6659" s="315" t="s">
        <v>788</v>
      </c>
      <c r="N6659" s="315" t="s">
        <v>750</v>
      </c>
      <c r="O6659" s="315"/>
      <c r="P6659" s="315"/>
      <c r="Q6659" s="315"/>
    </row>
    <row r="6660" spans="1:17">
      <c r="A6660" s="315" t="s">
        <v>755</v>
      </c>
      <c r="B6660" s="315" t="s">
        <v>2095</v>
      </c>
      <c r="C6660" s="315" t="s">
        <v>2098</v>
      </c>
      <c r="D6660" s="316">
        <v>10.7</v>
      </c>
      <c r="E6660" s="317">
        <v>9481</v>
      </c>
      <c r="F6660" s="317">
        <v>5356.78</v>
      </c>
      <c r="G6660" s="318">
        <v>40360</v>
      </c>
      <c r="H6660" s="318">
        <v>40459</v>
      </c>
      <c r="I6660" s="318">
        <v>49674</v>
      </c>
      <c r="J6660" s="315"/>
      <c r="K6660" s="315">
        <v>5430</v>
      </c>
      <c r="L6660" s="315" t="s">
        <v>2233</v>
      </c>
      <c r="M6660" s="315" t="s">
        <v>776</v>
      </c>
      <c r="N6660" s="315" t="s">
        <v>755</v>
      </c>
      <c r="O6660" s="315"/>
      <c r="P6660" s="315"/>
      <c r="Q6660" s="315"/>
    </row>
    <row r="6661" spans="1:17">
      <c r="A6661" s="315" t="s">
        <v>755</v>
      </c>
      <c r="B6661" s="315" t="s">
        <v>2095</v>
      </c>
      <c r="C6661" s="315" t="s">
        <v>2098</v>
      </c>
      <c r="D6661" s="316">
        <v>10.7</v>
      </c>
      <c r="E6661" s="317">
        <v>11731</v>
      </c>
      <c r="F6661" s="317">
        <v>5384.52</v>
      </c>
      <c r="G6661" s="318">
        <v>40432</v>
      </c>
      <c r="H6661" s="318">
        <v>40512</v>
      </c>
      <c r="I6661" s="318">
        <v>49674</v>
      </c>
      <c r="J6661" s="315"/>
      <c r="K6661" s="315">
        <v>1971</v>
      </c>
      <c r="L6661" s="315" t="s">
        <v>2099</v>
      </c>
      <c r="M6661" s="315" t="s">
        <v>754</v>
      </c>
      <c r="N6661" s="315" t="s">
        <v>755</v>
      </c>
      <c r="O6661" s="315"/>
      <c r="P6661" s="315"/>
      <c r="Q6661" s="315"/>
    </row>
    <row r="6662" spans="1:17">
      <c r="A6662" s="315" t="s">
        <v>755</v>
      </c>
      <c r="B6662" s="315" t="s">
        <v>2095</v>
      </c>
      <c r="C6662" s="315" t="s">
        <v>2098</v>
      </c>
      <c r="D6662" s="316">
        <v>10.7</v>
      </c>
      <c r="E6662" s="317">
        <v>10707</v>
      </c>
      <c r="F6662" s="317">
        <v>5160.78</v>
      </c>
      <c r="G6662" s="318">
        <v>40700</v>
      </c>
      <c r="H6662" s="318">
        <v>40868</v>
      </c>
      <c r="I6662" s="318">
        <v>50040</v>
      </c>
      <c r="J6662" s="315"/>
      <c r="K6662" s="315">
        <v>8887</v>
      </c>
      <c r="L6662" s="315" t="s">
        <v>2950</v>
      </c>
      <c r="M6662" s="315" t="s">
        <v>770</v>
      </c>
      <c r="N6662" s="315" t="s">
        <v>755</v>
      </c>
      <c r="O6662" s="315"/>
      <c r="P6662" s="315"/>
      <c r="Q6662" s="315"/>
    </row>
    <row r="6663" spans="1:17">
      <c r="A6663" s="315" t="s">
        <v>755</v>
      </c>
      <c r="B6663" s="315" t="s">
        <v>2095</v>
      </c>
      <c r="C6663" s="315" t="s">
        <v>2098</v>
      </c>
      <c r="D6663" s="316">
        <v>10.7</v>
      </c>
      <c r="E6663" s="317">
        <v>8162</v>
      </c>
      <c r="F6663" s="317">
        <v>3934.08</v>
      </c>
      <c r="G6663" s="318">
        <v>40697</v>
      </c>
      <c r="H6663" s="318">
        <v>40766</v>
      </c>
      <c r="I6663" s="318">
        <v>50040</v>
      </c>
      <c r="J6663" s="315"/>
      <c r="K6663" s="315">
        <v>8484</v>
      </c>
      <c r="L6663" s="315" t="s">
        <v>3347</v>
      </c>
      <c r="M6663" s="315" t="s">
        <v>784</v>
      </c>
      <c r="N6663" s="315" t="s">
        <v>755</v>
      </c>
      <c r="O6663" s="315"/>
      <c r="P6663" s="315"/>
      <c r="Q6663" s="315"/>
    </row>
    <row r="6664" spans="1:17">
      <c r="A6664" s="315" t="s">
        <v>755</v>
      </c>
      <c r="B6664" s="315" t="s">
        <v>2095</v>
      </c>
      <c r="C6664" s="315" t="s">
        <v>2098</v>
      </c>
      <c r="D6664" s="316">
        <v>10.71</v>
      </c>
      <c r="E6664" s="317">
        <v>9751.119999999999</v>
      </c>
      <c r="F6664" s="317">
        <v>4700.0499999999993</v>
      </c>
      <c r="G6664" s="318">
        <v>40728</v>
      </c>
      <c r="H6664" s="318">
        <v>40878</v>
      </c>
      <c r="I6664" s="318">
        <v>50040</v>
      </c>
      <c r="J6664" s="315"/>
      <c r="K6664" s="315">
        <v>4624</v>
      </c>
      <c r="L6664" s="315" t="s">
        <v>4066</v>
      </c>
      <c r="M6664" s="315" t="s">
        <v>1296</v>
      </c>
      <c r="N6664" s="315" t="s">
        <v>755</v>
      </c>
      <c r="O6664" s="315"/>
      <c r="P6664" s="315"/>
      <c r="Q6664" s="315"/>
    </row>
    <row r="6665" spans="1:17">
      <c r="A6665" s="315" t="s">
        <v>755</v>
      </c>
      <c r="B6665" s="315" t="s">
        <v>2095</v>
      </c>
      <c r="C6665" s="315" t="s">
        <v>2098</v>
      </c>
      <c r="D6665" s="316">
        <v>10.71</v>
      </c>
      <c r="E6665" s="317">
        <v>10217.439999999999</v>
      </c>
      <c r="F6665" s="317">
        <v>4924.7999999999993</v>
      </c>
      <c r="G6665" s="318">
        <v>40728</v>
      </c>
      <c r="H6665" s="318">
        <v>40809</v>
      </c>
      <c r="I6665" s="318">
        <v>50040</v>
      </c>
      <c r="J6665" s="315"/>
      <c r="K6665" s="315">
        <v>5000</v>
      </c>
      <c r="L6665" s="315" t="s">
        <v>1801</v>
      </c>
      <c r="M6665" s="315" t="s">
        <v>776</v>
      </c>
      <c r="N6665" s="315" t="s">
        <v>755</v>
      </c>
      <c r="O6665" s="315"/>
      <c r="P6665" s="315"/>
      <c r="Q6665" s="315"/>
    </row>
    <row r="6666" spans="1:17">
      <c r="A6666" s="315" t="s">
        <v>755</v>
      </c>
      <c r="B6666" s="315" t="s">
        <v>2095</v>
      </c>
      <c r="C6666" s="315" t="s">
        <v>2098</v>
      </c>
      <c r="D6666" s="316">
        <v>10.75</v>
      </c>
      <c r="E6666" s="317">
        <v>10508</v>
      </c>
      <c r="F6666" s="317">
        <v>7807.44</v>
      </c>
      <c r="G6666" s="318">
        <v>39981</v>
      </c>
      <c r="H6666" s="318">
        <v>39931</v>
      </c>
      <c r="I6666" s="318">
        <v>49309</v>
      </c>
      <c r="J6666" s="315"/>
      <c r="K6666" s="315">
        <v>1009</v>
      </c>
      <c r="L6666" s="315" t="s">
        <v>4184</v>
      </c>
      <c r="M6666" s="315" t="s">
        <v>766</v>
      </c>
      <c r="N6666" s="315" t="s">
        <v>755</v>
      </c>
      <c r="O6666" s="315"/>
      <c r="P6666" s="315"/>
      <c r="Q6666" s="315"/>
    </row>
    <row r="6667" spans="1:17">
      <c r="A6667" s="315" t="s">
        <v>755</v>
      </c>
      <c r="B6667" s="315" t="s">
        <v>2095</v>
      </c>
      <c r="C6667" s="315" t="s">
        <v>2098</v>
      </c>
      <c r="D6667" s="316">
        <v>10.78</v>
      </c>
      <c r="E6667" s="317">
        <v>10042</v>
      </c>
      <c r="F6667" s="317">
        <v>5041.08</v>
      </c>
      <c r="G6667" s="318">
        <v>39570</v>
      </c>
      <c r="H6667" s="318">
        <v>40046</v>
      </c>
      <c r="I6667" s="318">
        <v>49309</v>
      </c>
      <c r="J6667" s="315"/>
      <c r="K6667" s="315">
        <v>3780</v>
      </c>
      <c r="L6667" s="315" t="s">
        <v>2137</v>
      </c>
      <c r="M6667" s="315" t="s">
        <v>764</v>
      </c>
      <c r="N6667" s="315" t="s">
        <v>755</v>
      </c>
      <c r="O6667" s="315"/>
      <c r="P6667" s="315"/>
      <c r="Q6667" s="315"/>
    </row>
    <row r="6668" spans="1:17">
      <c r="A6668" s="315" t="s">
        <v>755</v>
      </c>
      <c r="B6668" s="315" t="s">
        <v>2095</v>
      </c>
      <c r="C6668" s="315" t="s">
        <v>2098</v>
      </c>
      <c r="D6668" s="316">
        <v>10.8</v>
      </c>
      <c r="E6668" s="317">
        <v>11733.19</v>
      </c>
      <c r="F6668" s="317">
        <v>7145.5199999999995</v>
      </c>
      <c r="G6668" s="318">
        <v>39570</v>
      </c>
      <c r="H6668" s="318">
        <v>40254</v>
      </c>
      <c r="I6668" s="318">
        <v>49674</v>
      </c>
      <c r="J6668" s="315"/>
      <c r="K6668" s="315">
        <v>9500</v>
      </c>
      <c r="L6668" s="315" t="s">
        <v>2832</v>
      </c>
      <c r="M6668" s="315" t="s">
        <v>770</v>
      </c>
      <c r="N6668" s="315" t="s">
        <v>755</v>
      </c>
      <c r="O6668" s="315"/>
      <c r="P6668" s="315"/>
      <c r="Q6668" s="315"/>
    </row>
    <row r="6669" spans="1:17">
      <c r="A6669" s="315" t="s">
        <v>755</v>
      </c>
      <c r="B6669" s="315" t="s">
        <v>2095</v>
      </c>
      <c r="C6669" s="315" t="s">
        <v>2096</v>
      </c>
      <c r="D6669" s="316">
        <v>10.8</v>
      </c>
      <c r="E6669" s="317">
        <v>10182</v>
      </c>
      <c r="F6669" s="317">
        <v>5987.02</v>
      </c>
      <c r="G6669" s="318">
        <v>39569</v>
      </c>
      <c r="H6669" s="318">
        <v>40799</v>
      </c>
      <c r="I6669" s="318">
        <v>50040</v>
      </c>
      <c r="J6669" s="315"/>
      <c r="K6669" s="315">
        <v>1052</v>
      </c>
      <c r="L6669" s="315" t="s">
        <v>2150</v>
      </c>
      <c r="M6669" s="315" t="s">
        <v>766</v>
      </c>
      <c r="N6669" s="315" t="s">
        <v>755</v>
      </c>
      <c r="O6669" s="315"/>
      <c r="P6669" s="315"/>
      <c r="Q6669" s="315"/>
    </row>
    <row r="6670" spans="1:17">
      <c r="A6670" s="315" t="s">
        <v>750</v>
      </c>
      <c r="B6670" s="315" t="s">
        <v>2095</v>
      </c>
      <c r="C6670" s="315" t="s">
        <v>2098</v>
      </c>
      <c r="D6670" s="316">
        <v>10.8</v>
      </c>
      <c r="E6670" s="317">
        <v>11114</v>
      </c>
      <c r="F6670" s="317">
        <v>7646.02</v>
      </c>
      <c r="G6670" s="318">
        <v>39569</v>
      </c>
      <c r="H6670" s="318">
        <v>40082</v>
      </c>
      <c r="I6670" s="318">
        <v>49309</v>
      </c>
      <c r="J6670" s="315"/>
      <c r="K6670" s="315">
        <v>8620</v>
      </c>
      <c r="L6670" s="315" t="s">
        <v>2385</v>
      </c>
      <c r="M6670" s="315" t="s">
        <v>784</v>
      </c>
      <c r="N6670" s="315" t="s">
        <v>750</v>
      </c>
      <c r="O6670" s="315"/>
      <c r="P6670" s="315"/>
      <c r="Q6670" s="315"/>
    </row>
    <row r="6671" spans="1:17">
      <c r="A6671" s="315" t="s">
        <v>755</v>
      </c>
      <c r="B6671" s="315" t="s">
        <v>2095</v>
      </c>
      <c r="C6671" s="315" t="s">
        <v>2096</v>
      </c>
      <c r="D6671" s="316">
        <v>10.8</v>
      </c>
      <c r="E6671" s="317">
        <v>11147</v>
      </c>
      <c r="F6671" s="317">
        <v>9898.5499999999993</v>
      </c>
      <c r="G6671" s="318">
        <v>39570</v>
      </c>
      <c r="H6671" s="318">
        <v>40115</v>
      </c>
      <c r="I6671" s="318">
        <v>49309</v>
      </c>
      <c r="J6671" s="315"/>
      <c r="K6671" s="315">
        <v>6264</v>
      </c>
      <c r="L6671" s="315" t="s">
        <v>4185</v>
      </c>
      <c r="M6671" s="315" t="s">
        <v>788</v>
      </c>
      <c r="N6671" s="315" t="s">
        <v>755</v>
      </c>
      <c r="O6671" s="315"/>
      <c r="P6671" s="315"/>
      <c r="Q6671" s="315"/>
    </row>
    <row r="6672" spans="1:17">
      <c r="A6672" s="315" t="s">
        <v>755</v>
      </c>
      <c r="B6672" s="315" t="s">
        <v>2095</v>
      </c>
      <c r="C6672" s="315" t="s">
        <v>2098</v>
      </c>
      <c r="D6672" s="316">
        <v>10.8</v>
      </c>
      <c r="E6672" s="317">
        <v>12611</v>
      </c>
      <c r="F6672" s="317">
        <v>8905.98</v>
      </c>
      <c r="G6672" s="318">
        <v>39577</v>
      </c>
      <c r="H6672" s="318">
        <v>39331</v>
      </c>
      <c r="I6672" s="318">
        <v>48579</v>
      </c>
      <c r="J6672" s="315"/>
      <c r="K6672" s="315">
        <v>8240</v>
      </c>
      <c r="L6672" s="315" t="s">
        <v>1250</v>
      </c>
      <c r="M6672" s="315" t="s">
        <v>1051</v>
      </c>
      <c r="N6672" s="315" t="s">
        <v>755</v>
      </c>
      <c r="O6672" s="315"/>
      <c r="P6672" s="315"/>
      <c r="Q6672" s="315"/>
    </row>
    <row r="6673" spans="1:17">
      <c r="A6673" s="315" t="s">
        <v>755</v>
      </c>
      <c r="B6673" s="315" t="s">
        <v>2095</v>
      </c>
      <c r="C6673" s="315" t="s">
        <v>2098</v>
      </c>
      <c r="D6673" s="316">
        <v>10.8</v>
      </c>
      <c r="E6673" s="317">
        <v>9710</v>
      </c>
      <c r="F6673" s="317">
        <v>4680.2299999999996</v>
      </c>
      <c r="G6673" s="318">
        <v>39570</v>
      </c>
      <c r="H6673" s="318">
        <v>40871</v>
      </c>
      <c r="I6673" s="318">
        <v>50040</v>
      </c>
      <c r="J6673" s="315"/>
      <c r="K6673" s="315">
        <v>6063</v>
      </c>
      <c r="L6673" s="315" t="s">
        <v>4093</v>
      </c>
      <c r="M6673" s="315" t="s">
        <v>1017</v>
      </c>
      <c r="N6673" s="315" t="s">
        <v>755</v>
      </c>
      <c r="O6673" s="315"/>
      <c r="P6673" s="315"/>
      <c r="Q6673" s="315"/>
    </row>
    <row r="6674" spans="1:17">
      <c r="A6674" s="315" t="s">
        <v>755</v>
      </c>
      <c r="B6674" s="315" t="s">
        <v>2095</v>
      </c>
      <c r="C6674" s="315" t="s">
        <v>2098</v>
      </c>
      <c r="D6674" s="316">
        <v>10.8</v>
      </c>
      <c r="E6674" s="317">
        <v>12548</v>
      </c>
      <c r="F6674" s="317">
        <v>9323.16</v>
      </c>
      <c r="G6674" s="318">
        <v>39570</v>
      </c>
      <c r="H6674" s="318">
        <v>39426</v>
      </c>
      <c r="I6674" s="318">
        <v>48549</v>
      </c>
      <c r="J6674" s="315"/>
      <c r="K6674" s="315">
        <v>8263</v>
      </c>
      <c r="L6674" s="315" t="s">
        <v>4186</v>
      </c>
      <c r="M6674" s="315" t="s">
        <v>1051</v>
      </c>
      <c r="N6674" s="315" t="s">
        <v>755</v>
      </c>
      <c r="O6674" s="315"/>
      <c r="P6674" s="315"/>
      <c r="Q6674" s="315"/>
    </row>
    <row r="6675" spans="1:17">
      <c r="A6675" s="315" t="s">
        <v>755</v>
      </c>
      <c r="B6675" s="315" t="s">
        <v>2095</v>
      </c>
      <c r="C6675" s="315" t="s">
        <v>2098</v>
      </c>
      <c r="D6675" s="316">
        <v>10.8</v>
      </c>
      <c r="E6675" s="317">
        <v>10417</v>
      </c>
      <c r="F6675" s="317">
        <v>6437.72</v>
      </c>
      <c r="G6675" s="318">
        <v>39595</v>
      </c>
      <c r="H6675" s="318">
        <v>39274</v>
      </c>
      <c r="I6675" s="318">
        <v>48579</v>
      </c>
      <c r="J6675" s="315"/>
      <c r="K6675" s="315">
        <v>5610</v>
      </c>
      <c r="L6675" s="315" t="s">
        <v>2432</v>
      </c>
      <c r="M6675" s="315" t="s">
        <v>776</v>
      </c>
      <c r="N6675" s="315" t="s">
        <v>755</v>
      </c>
      <c r="O6675" s="315"/>
      <c r="P6675" s="315"/>
      <c r="Q6675" s="315"/>
    </row>
    <row r="6676" spans="1:17">
      <c r="A6676" s="315" t="s">
        <v>755</v>
      </c>
      <c r="B6676" s="315" t="s">
        <v>2095</v>
      </c>
      <c r="C6676" s="315" t="s">
        <v>2096</v>
      </c>
      <c r="D6676" s="316">
        <v>10.8</v>
      </c>
      <c r="E6676" s="317">
        <v>11587.520000000002</v>
      </c>
      <c r="F6676" s="317">
        <v>10428.779999999999</v>
      </c>
      <c r="G6676" s="318">
        <v>39569</v>
      </c>
      <c r="H6676" s="318">
        <v>39899</v>
      </c>
      <c r="I6676" s="318">
        <v>49309</v>
      </c>
      <c r="J6676" s="315"/>
      <c r="K6676" s="315">
        <v>3013</v>
      </c>
      <c r="L6676" s="315" t="s">
        <v>308</v>
      </c>
      <c r="M6676" s="315" t="s">
        <v>764</v>
      </c>
      <c r="N6676" s="315" t="s">
        <v>755</v>
      </c>
      <c r="O6676" s="315"/>
      <c r="P6676" s="315"/>
      <c r="Q6676" s="315"/>
    </row>
    <row r="6677" spans="1:17">
      <c r="A6677" s="315" t="s">
        <v>755</v>
      </c>
      <c r="B6677" s="315" t="s">
        <v>2095</v>
      </c>
      <c r="C6677" s="315" t="s">
        <v>2096</v>
      </c>
      <c r="D6677" s="316">
        <v>10.8</v>
      </c>
      <c r="E6677" s="317">
        <v>11337.809999999998</v>
      </c>
      <c r="F6677" s="317">
        <v>10067.949999999997</v>
      </c>
      <c r="G6677" s="318">
        <v>39569</v>
      </c>
      <c r="H6677" s="318">
        <v>39182</v>
      </c>
      <c r="I6677" s="318">
        <v>48579</v>
      </c>
      <c r="J6677" s="315"/>
      <c r="K6677" s="315">
        <v>3013</v>
      </c>
      <c r="L6677" s="315" t="s">
        <v>308</v>
      </c>
      <c r="M6677" s="315" t="s">
        <v>764</v>
      </c>
      <c r="N6677" s="315" t="s">
        <v>755</v>
      </c>
      <c r="O6677" s="315"/>
      <c r="P6677" s="315"/>
      <c r="Q6677" s="315"/>
    </row>
    <row r="6678" spans="1:17">
      <c r="A6678" s="315" t="s">
        <v>755</v>
      </c>
      <c r="B6678" s="315" t="s">
        <v>2095</v>
      </c>
      <c r="C6678" s="315" t="s">
        <v>2098</v>
      </c>
      <c r="D6678" s="316">
        <v>10.8</v>
      </c>
      <c r="E6678" s="317">
        <v>11362</v>
      </c>
      <c r="F6678" s="317">
        <v>8441.9700000000012</v>
      </c>
      <c r="G6678" s="318">
        <v>39570</v>
      </c>
      <c r="H6678" s="318">
        <v>39353</v>
      </c>
      <c r="I6678" s="318">
        <v>48579</v>
      </c>
      <c r="J6678" s="315"/>
      <c r="K6678" s="315">
        <v>8203</v>
      </c>
      <c r="L6678" s="315" t="s">
        <v>318</v>
      </c>
      <c r="M6678" s="315" t="s">
        <v>1051</v>
      </c>
      <c r="N6678" s="315" t="s">
        <v>755</v>
      </c>
      <c r="O6678" s="315"/>
      <c r="P6678" s="315"/>
      <c r="Q6678" s="315"/>
    </row>
    <row r="6679" spans="1:17">
      <c r="A6679" s="315" t="s">
        <v>755</v>
      </c>
      <c r="B6679" s="315" t="s">
        <v>2095</v>
      </c>
      <c r="C6679" s="315" t="s">
        <v>2098</v>
      </c>
      <c r="D6679" s="316">
        <v>10.8</v>
      </c>
      <c r="E6679" s="317">
        <v>5841</v>
      </c>
      <c r="F6679" s="317">
        <v>4339.8700000000008</v>
      </c>
      <c r="G6679" s="318">
        <v>39570</v>
      </c>
      <c r="H6679" s="318">
        <v>39434</v>
      </c>
      <c r="I6679" s="318">
        <v>48549</v>
      </c>
      <c r="J6679" s="315"/>
      <c r="K6679" s="315">
        <v>8262</v>
      </c>
      <c r="L6679" s="315" t="s">
        <v>2767</v>
      </c>
      <c r="M6679" s="315" t="s">
        <v>1051</v>
      </c>
      <c r="N6679" s="315" t="s">
        <v>755</v>
      </c>
      <c r="O6679" s="315"/>
      <c r="P6679" s="315"/>
      <c r="Q6679" s="315"/>
    </row>
    <row r="6680" spans="1:17">
      <c r="A6680" s="315" t="s">
        <v>755</v>
      </c>
      <c r="B6680" s="315" t="s">
        <v>2095</v>
      </c>
      <c r="C6680" s="315" t="s">
        <v>2098</v>
      </c>
      <c r="D6680" s="316">
        <v>10.8</v>
      </c>
      <c r="E6680" s="317">
        <v>11569</v>
      </c>
      <c r="F6680" s="317">
        <v>8595.76</v>
      </c>
      <c r="G6680" s="318">
        <v>39595</v>
      </c>
      <c r="H6680" s="318">
        <v>40168</v>
      </c>
      <c r="I6680" s="318">
        <v>49309</v>
      </c>
      <c r="J6680" s="315"/>
      <c r="K6680" s="315">
        <v>3422</v>
      </c>
      <c r="L6680" s="315" t="s">
        <v>3544</v>
      </c>
      <c r="M6680" s="315" t="s">
        <v>764</v>
      </c>
      <c r="N6680" s="315" t="s">
        <v>755</v>
      </c>
      <c r="O6680" s="315"/>
      <c r="P6680" s="315"/>
      <c r="Q6680" s="315"/>
    </row>
    <row r="6681" spans="1:17">
      <c r="A6681" s="315" t="s">
        <v>755</v>
      </c>
      <c r="B6681" s="315" t="s">
        <v>2095</v>
      </c>
      <c r="C6681" s="315" t="s">
        <v>2098</v>
      </c>
      <c r="D6681" s="316">
        <v>10.8</v>
      </c>
      <c r="E6681" s="317">
        <v>12130</v>
      </c>
      <c r="F6681" s="317">
        <v>5373.59</v>
      </c>
      <c r="G6681" s="318">
        <v>39583</v>
      </c>
      <c r="H6681" s="318">
        <v>40967</v>
      </c>
      <c r="I6681" s="318">
        <v>50405</v>
      </c>
      <c r="J6681" s="315"/>
      <c r="K6681" s="315">
        <v>8536</v>
      </c>
      <c r="L6681" s="315" t="s">
        <v>3654</v>
      </c>
      <c r="M6681" s="315" t="s">
        <v>792</v>
      </c>
      <c r="N6681" s="315" t="s">
        <v>755</v>
      </c>
      <c r="O6681" s="315"/>
      <c r="P6681" s="315"/>
      <c r="Q6681" s="315"/>
    </row>
    <row r="6682" spans="1:17">
      <c r="A6682" s="315" t="s">
        <v>755</v>
      </c>
      <c r="B6682" s="315" t="s">
        <v>2095</v>
      </c>
      <c r="C6682" s="315" t="s">
        <v>2096</v>
      </c>
      <c r="D6682" s="316">
        <v>10.8</v>
      </c>
      <c r="E6682" s="317">
        <v>9541</v>
      </c>
      <c r="F6682" s="317">
        <v>8472.41</v>
      </c>
      <c r="G6682" s="318">
        <v>39575</v>
      </c>
      <c r="H6682" s="318">
        <v>40030</v>
      </c>
      <c r="I6682" s="318">
        <v>49309</v>
      </c>
      <c r="J6682" s="315"/>
      <c r="K6682" s="315">
        <v>6283</v>
      </c>
      <c r="L6682" s="315" t="s">
        <v>3470</v>
      </c>
      <c r="M6682" s="315" t="s">
        <v>788</v>
      </c>
      <c r="N6682" s="315" t="s">
        <v>755</v>
      </c>
      <c r="O6682" s="315"/>
      <c r="P6682" s="315"/>
      <c r="Q6682" s="315"/>
    </row>
    <row r="6683" spans="1:17">
      <c r="A6683" s="315" t="s">
        <v>750</v>
      </c>
      <c r="B6683" s="315" t="s">
        <v>2095</v>
      </c>
      <c r="C6683" s="315" t="s">
        <v>2096</v>
      </c>
      <c r="D6683" s="316">
        <v>10.8</v>
      </c>
      <c r="E6683" s="317">
        <v>9829</v>
      </c>
      <c r="F6683" s="317">
        <v>6625.4699999999993</v>
      </c>
      <c r="G6683" s="318">
        <v>39583</v>
      </c>
      <c r="H6683" s="318">
        <v>40210</v>
      </c>
      <c r="I6683" s="318">
        <v>49674</v>
      </c>
      <c r="J6683" s="315"/>
      <c r="K6683" s="315">
        <v>6855</v>
      </c>
      <c r="L6683" s="315" t="s">
        <v>4187</v>
      </c>
      <c r="M6683" s="315" t="s">
        <v>811</v>
      </c>
      <c r="N6683" s="315" t="s">
        <v>750</v>
      </c>
      <c r="O6683" s="315"/>
      <c r="P6683" s="315"/>
      <c r="Q6683" s="315"/>
    </row>
    <row r="6684" spans="1:17">
      <c r="A6684" s="315" t="s">
        <v>750</v>
      </c>
      <c r="B6684" s="315" t="s">
        <v>2095</v>
      </c>
      <c r="C6684" s="315" t="s">
        <v>2098</v>
      </c>
      <c r="D6684" s="316">
        <v>10.8</v>
      </c>
      <c r="E6684" s="317">
        <v>9963</v>
      </c>
      <c r="F6684" s="317">
        <v>7402.5</v>
      </c>
      <c r="G6684" s="318">
        <v>39643</v>
      </c>
      <c r="H6684" s="318">
        <v>40102</v>
      </c>
      <c r="I6684" s="318">
        <v>49309</v>
      </c>
      <c r="J6684" s="315"/>
      <c r="K6684" s="315">
        <v>6205</v>
      </c>
      <c r="L6684" s="315" t="s">
        <v>3302</v>
      </c>
      <c r="M6684" s="315" t="s">
        <v>788</v>
      </c>
      <c r="N6684" s="315" t="s">
        <v>750</v>
      </c>
      <c r="O6684" s="315"/>
      <c r="P6684" s="315"/>
      <c r="Q6684" s="315"/>
    </row>
    <row r="6685" spans="1:17">
      <c r="A6685" s="315" t="s">
        <v>755</v>
      </c>
      <c r="B6685" s="315" t="s">
        <v>2095</v>
      </c>
      <c r="C6685" s="315" t="s">
        <v>2096</v>
      </c>
      <c r="D6685" s="316">
        <v>10.8</v>
      </c>
      <c r="E6685" s="317">
        <v>10183</v>
      </c>
      <c r="F6685" s="317">
        <v>8084.3399999999992</v>
      </c>
      <c r="G6685" s="318">
        <v>39869</v>
      </c>
      <c r="H6685" s="318">
        <v>40052</v>
      </c>
      <c r="I6685" s="318">
        <v>49309</v>
      </c>
      <c r="J6685" s="315"/>
      <c r="K6685" s="315">
        <v>3663</v>
      </c>
      <c r="L6685" s="315" t="s">
        <v>2631</v>
      </c>
      <c r="M6685" s="315" t="s">
        <v>764</v>
      </c>
      <c r="N6685" s="315" t="s">
        <v>755</v>
      </c>
      <c r="O6685" s="315"/>
      <c r="P6685" s="315"/>
      <c r="Q6685" s="315"/>
    </row>
    <row r="6686" spans="1:17">
      <c r="A6686" s="315" t="s">
        <v>755</v>
      </c>
      <c r="B6686" s="315" t="s">
        <v>2095</v>
      </c>
      <c r="C6686" s="315" t="s">
        <v>2096</v>
      </c>
      <c r="D6686" s="316">
        <v>10.8</v>
      </c>
      <c r="E6686" s="317">
        <v>8927.5999999999985</v>
      </c>
      <c r="F6686" s="317">
        <v>5249.42</v>
      </c>
      <c r="G6686" s="318">
        <v>39889</v>
      </c>
      <c r="H6686" s="318">
        <v>40739</v>
      </c>
      <c r="I6686" s="318">
        <v>50040</v>
      </c>
      <c r="J6686" s="315"/>
      <c r="K6686" s="315">
        <v>4584</v>
      </c>
      <c r="L6686" s="315" t="s">
        <v>2957</v>
      </c>
      <c r="M6686" s="315" t="s">
        <v>1296</v>
      </c>
      <c r="N6686" s="315" t="s">
        <v>755</v>
      </c>
      <c r="O6686" s="315"/>
      <c r="P6686" s="315"/>
      <c r="Q6686" s="315"/>
    </row>
    <row r="6687" spans="1:17">
      <c r="A6687" s="315" t="s">
        <v>755</v>
      </c>
      <c r="B6687" s="315" t="s">
        <v>2095</v>
      </c>
      <c r="C6687" s="315" t="s">
        <v>2098</v>
      </c>
      <c r="D6687" s="316">
        <v>10.8</v>
      </c>
      <c r="E6687" s="317">
        <v>11009.41</v>
      </c>
      <c r="F6687" s="317">
        <v>8180</v>
      </c>
      <c r="G6687" s="318">
        <v>40009</v>
      </c>
      <c r="H6687" s="318">
        <v>40079</v>
      </c>
      <c r="I6687" s="318">
        <v>49309</v>
      </c>
      <c r="J6687" s="315"/>
      <c r="K6687" s="315">
        <v>5024</v>
      </c>
      <c r="L6687" s="315" t="s">
        <v>2610</v>
      </c>
      <c r="M6687" s="315" t="s">
        <v>776</v>
      </c>
      <c r="N6687" s="315" t="s">
        <v>755</v>
      </c>
      <c r="O6687" s="315"/>
      <c r="P6687" s="315"/>
      <c r="Q6687" s="315"/>
    </row>
    <row r="6688" spans="1:17">
      <c r="A6688" s="315" t="s">
        <v>755</v>
      </c>
      <c r="B6688" s="315" t="s">
        <v>2095</v>
      </c>
      <c r="C6688" s="315" t="s">
        <v>2098</v>
      </c>
      <c r="D6688" s="316">
        <v>10.8</v>
      </c>
      <c r="E6688" s="317">
        <v>8201</v>
      </c>
      <c r="F6688" s="317">
        <v>2689.9300000000003</v>
      </c>
      <c r="G6688" s="318">
        <v>40087</v>
      </c>
      <c r="H6688" s="318">
        <v>41494</v>
      </c>
      <c r="I6688" s="318">
        <v>50770</v>
      </c>
      <c r="J6688" s="315"/>
      <c r="K6688" s="315">
        <v>3225</v>
      </c>
      <c r="L6688" s="315" t="s">
        <v>3651</v>
      </c>
      <c r="M6688" s="315" t="s">
        <v>764</v>
      </c>
      <c r="N6688" s="315" t="s">
        <v>755</v>
      </c>
      <c r="O6688" s="315"/>
      <c r="P6688" s="315"/>
      <c r="Q6688" s="315"/>
    </row>
    <row r="6689" spans="1:17">
      <c r="A6689" s="315" t="s">
        <v>755</v>
      </c>
      <c r="B6689" s="315" t="s">
        <v>2095</v>
      </c>
      <c r="C6689" s="315" t="s">
        <v>2096</v>
      </c>
      <c r="D6689" s="316">
        <v>10.8</v>
      </c>
      <c r="E6689" s="317">
        <v>10673</v>
      </c>
      <c r="F6689" s="317">
        <v>7769.9400000000005</v>
      </c>
      <c r="G6689" s="318">
        <v>40206</v>
      </c>
      <c r="H6689" s="318">
        <v>40294</v>
      </c>
      <c r="I6689" s="318">
        <v>49674</v>
      </c>
      <c r="J6689" s="315"/>
      <c r="K6689" s="315">
        <v>4654</v>
      </c>
      <c r="L6689" s="315" t="s">
        <v>2730</v>
      </c>
      <c r="M6689" s="315" t="s">
        <v>1296</v>
      </c>
      <c r="N6689" s="315" t="s">
        <v>755</v>
      </c>
      <c r="O6689" s="315"/>
      <c r="P6689" s="315"/>
      <c r="Q6689" s="315"/>
    </row>
    <row r="6690" spans="1:17">
      <c r="A6690" s="315" t="s">
        <v>750</v>
      </c>
      <c r="B6690" s="315" t="s">
        <v>2095</v>
      </c>
      <c r="C6690" s="315" t="s">
        <v>2098</v>
      </c>
      <c r="D6690" s="316">
        <v>10.8</v>
      </c>
      <c r="E6690" s="317">
        <v>10451.689999999999</v>
      </c>
      <c r="F6690" s="317">
        <v>5893.61</v>
      </c>
      <c r="G6690" s="318">
        <v>40164</v>
      </c>
      <c r="H6690" s="318">
        <v>40399</v>
      </c>
      <c r="I6690" s="318">
        <v>49674</v>
      </c>
      <c r="J6690" s="315"/>
      <c r="K6690" s="315">
        <v>6244</v>
      </c>
      <c r="L6690" s="315" t="s">
        <v>4013</v>
      </c>
      <c r="M6690" s="315" t="s">
        <v>788</v>
      </c>
      <c r="N6690" s="315" t="s">
        <v>750</v>
      </c>
      <c r="O6690" s="315"/>
      <c r="P6690" s="315"/>
      <c r="Q6690" s="315"/>
    </row>
    <row r="6691" spans="1:17">
      <c r="A6691" s="315" t="s">
        <v>750</v>
      </c>
      <c r="B6691" s="315" t="s">
        <v>2095</v>
      </c>
      <c r="C6691" s="315" t="s">
        <v>2098</v>
      </c>
      <c r="D6691" s="316">
        <v>10.8</v>
      </c>
      <c r="E6691" s="317">
        <v>12620</v>
      </c>
      <c r="F6691" s="317">
        <v>3832.73</v>
      </c>
      <c r="G6691" s="318">
        <v>40232</v>
      </c>
      <c r="H6691" s="318">
        <v>41626</v>
      </c>
      <c r="I6691" s="318">
        <v>50770</v>
      </c>
      <c r="J6691" s="315"/>
      <c r="K6691" s="315">
        <v>1188</v>
      </c>
      <c r="L6691" s="315" t="s">
        <v>3089</v>
      </c>
      <c r="M6691" s="315" t="s">
        <v>766</v>
      </c>
      <c r="N6691" s="315" t="s">
        <v>750</v>
      </c>
      <c r="O6691" s="315"/>
      <c r="P6691" s="315"/>
      <c r="Q6691" s="315"/>
    </row>
    <row r="6692" spans="1:17">
      <c r="A6692" s="315" t="s">
        <v>755</v>
      </c>
      <c r="B6692" s="315" t="s">
        <v>2095</v>
      </c>
      <c r="C6692" s="315" t="s">
        <v>2098</v>
      </c>
      <c r="D6692" s="316">
        <v>10.8</v>
      </c>
      <c r="E6692" s="317">
        <v>8023.8700000000008</v>
      </c>
      <c r="F6692" s="317">
        <v>3841.04</v>
      </c>
      <c r="G6692" s="318">
        <v>40259</v>
      </c>
      <c r="H6692" s="318">
        <v>40226</v>
      </c>
      <c r="I6692" s="318">
        <v>49674</v>
      </c>
      <c r="J6692" s="315"/>
      <c r="K6692" s="315">
        <v>1072</v>
      </c>
      <c r="L6692" s="315" t="s">
        <v>3859</v>
      </c>
      <c r="M6692" s="315" t="s">
        <v>766</v>
      </c>
      <c r="N6692" s="315" t="s">
        <v>755</v>
      </c>
      <c r="O6692" s="315"/>
      <c r="P6692" s="315"/>
      <c r="Q6692" s="315"/>
    </row>
    <row r="6693" spans="1:17">
      <c r="A6693" s="315" t="s">
        <v>755</v>
      </c>
      <c r="B6693" s="315" t="s">
        <v>2095</v>
      </c>
      <c r="C6693" s="315" t="s">
        <v>2096</v>
      </c>
      <c r="D6693" s="316">
        <v>10.8</v>
      </c>
      <c r="E6693" s="317">
        <v>11793.140000000001</v>
      </c>
      <c r="F6693" s="317">
        <v>8585.42</v>
      </c>
      <c r="G6693" s="318">
        <v>40315</v>
      </c>
      <c r="H6693" s="318">
        <v>40401</v>
      </c>
      <c r="I6693" s="318">
        <v>49674</v>
      </c>
      <c r="J6693" s="315"/>
      <c r="K6693" s="315">
        <v>4115</v>
      </c>
      <c r="L6693" s="315" t="s">
        <v>4188</v>
      </c>
      <c r="M6693" s="315" t="s">
        <v>1296</v>
      </c>
      <c r="N6693" s="315" t="s">
        <v>755</v>
      </c>
      <c r="O6693" s="315"/>
      <c r="P6693" s="315"/>
      <c r="Q6693" s="315"/>
    </row>
    <row r="6694" spans="1:17">
      <c r="A6694" s="315" t="s">
        <v>755</v>
      </c>
      <c r="B6694" s="315" t="s">
        <v>2095</v>
      </c>
      <c r="C6694" s="315" t="s">
        <v>2096</v>
      </c>
      <c r="D6694" s="316">
        <v>10.8</v>
      </c>
      <c r="E6694" s="317">
        <v>10349</v>
      </c>
      <c r="F6694" s="317">
        <v>7534.07</v>
      </c>
      <c r="G6694" s="318">
        <v>40340</v>
      </c>
      <c r="H6694" s="318">
        <v>40522</v>
      </c>
      <c r="I6694" s="318">
        <v>49674</v>
      </c>
      <c r="J6694" s="315"/>
      <c r="K6694" s="315">
        <v>8317</v>
      </c>
      <c r="L6694" s="315" t="s">
        <v>1836</v>
      </c>
      <c r="M6694" s="315" t="s">
        <v>784</v>
      </c>
      <c r="N6694" s="315" t="s">
        <v>755</v>
      </c>
      <c r="O6694" s="315"/>
      <c r="P6694" s="315"/>
      <c r="Q6694" s="315"/>
    </row>
    <row r="6695" spans="1:17">
      <c r="A6695" s="315" t="s">
        <v>755</v>
      </c>
      <c r="B6695" s="315" t="s">
        <v>2095</v>
      </c>
      <c r="C6695" s="315" t="s">
        <v>2096</v>
      </c>
      <c r="D6695" s="316">
        <v>10.8</v>
      </c>
      <c r="E6695" s="317">
        <v>9340</v>
      </c>
      <c r="F6695" s="317">
        <v>5491.92</v>
      </c>
      <c r="G6695" s="318">
        <v>40373</v>
      </c>
      <c r="H6695" s="318">
        <v>40873</v>
      </c>
      <c r="I6695" s="318">
        <v>50040</v>
      </c>
      <c r="J6695" s="315"/>
      <c r="K6695" s="315">
        <v>8753</v>
      </c>
      <c r="L6695" s="315" t="s">
        <v>2201</v>
      </c>
      <c r="M6695" s="315" t="s">
        <v>1705</v>
      </c>
      <c r="N6695" s="315" t="s">
        <v>755</v>
      </c>
      <c r="O6695" s="315"/>
      <c r="P6695" s="315"/>
      <c r="Q6695" s="315"/>
    </row>
    <row r="6696" spans="1:17">
      <c r="A6696" s="315" t="s">
        <v>755</v>
      </c>
      <c r="B6696" s="315" t="s">
        <v>2095</v>
      </c>
      <c r="C6696" s="315" t="s">
        <v>2096</v>
      </c>
      <c r="D6696" s="316">
        <v>10.8</v>
      </c>
      <c r="E6696" s="317">
        <v>11012</v>
      </c>
      <c r="F6696" s="317">
        <v>8016.7400000000007</v>
      </c>
      <c r="G6696" s="318">
        <v>40376</v>
      </c>
      <c r="H6696" s="318">
        <v>40502</v>
      </c>
      <c r="I6696" s="318">
        <v>49674</v>
      </c>
      <c r="J6696" s="315"/>
      <c r="K6696" s="315">
        <v>8730</v>
      </c>
      <c r="L6696" s="315" t="s">
        <v>2219</v>
      </c>
      <c r="M6696" s="315" t="s">
        <v>770</v>
      </c>
      <c r="N6696" s="315" t="s">
        <v>755</v>
      </c>
      <c r="O6696" s="315"/>
      <c r="P6696" s="315"/>
      <c r="Q6696" s="315"/>
    </row>
    <row r="6697" spans="1:17">
      <c r="A6697" s="315" t="s">
        <v>750</v>
      </c>
      <c r="B6697" s="315" t="s">
        <v>2095</v>
      </c>
      <c r="C6697" s="315" t="s">
        <v>2098</v>
      </c>
      <c r="D6697" s="316">
        <v>10.8</v>
      </c>
      <c r="E6697" s="317">
        <v>10845.11</v>
      </c>
      <c r="F6697" s="317">
        <v>6115.4099999999989</v>
      </c>
      <c r="G6697" s="318">
        <v>40396</v>
      </c>
      <c r="H6697" s="318">
        <v>40382</v>
      </c>
      <c r="I6697" s="318">
        <v>49674</v>
      </c>
      <c r="J6697" s="315"/>
      <c r="K6697" s="315">
        <v>5212</v>
      </c>
      <c r="L6697" s="315" t="s">
        <v>2102</v>
      </c>
      <c r="M6697" s="315" t="s">
        <v>776</v>
      </c>
      <c r="N6697" s="315" t="s">
        <v>750</v>
      </c>
      <c r="O6697" s="315"/>
      <c r="P6697" s="315"/>
      <c r="Q6697" s="315"/>
    </row>
    <row r="6698" spans="1:17">
      <c r="A6698" s="315" t="s">
        <v>755</v>
      </c>
      <c r="B6698" s="315" t="s">
        <v>2095</v>
      </c>
      <c r="C6698" s="315" t="s">
        <v>2098</v>
      </c>
      <c r="D6698" s="316">
        <v>10.8</v>
      </c>
      <c r="E6698" s="317">
        <v>10141</v>
      </c>
      <c r="F6698" s="317">
        <v>5476.14</v>
      </c>
      <c r="G6698" s="318">
        <v>40427</v>
      </c>
      <c r="H6698" s="318">
        <v>40487</v>
      </c>
      <c r="I6698" s="318">
        <v>49674</v>
      </c>
      <c r="J6698" s="315"/>
      <c r="K6698" s="315">
        <v>8370</v>
      </c>
      <c r="L6698" s="315" t="s">
        <v>4189</v>
      </c>
      <c r="M6698" s="315" t="s">
        <v>792</v>
      </c>
      <c r="N6698" s="315" t="s">
        <v>755</v>
      </c>
      <c r="O6698" s="315"/>
      <c r="P6698" s="315"/>
      <c r="Q6698" s="315"/>
    </row>
    <row r="6699" spans="1:17">
      <c r="A6699" s="315" t="s">
        <v>755</v>
      </c>
      <c r="B6699" s="315" t="s">
        <v>2095</v>
      </c>
      <c r="C6699" s="315" t="s">
        <v>2096</v>
      </c>
      <c r="D6699" s="316">
        <v>10.8</v>
      </c>
      <c r="E6699" s="317">
        <v>10873.09</v>
      </c>
      <c r="F6699" s="317">
        <v>7915.6100000000006</v>
      </c>
      <c r="G6699" s="318">
        <v>40428</v>
      </c>
      <c r="H6699" s="318">
        <v>40506</v>
      </c>
      <c r="I6699" s="318">
        <v>49674</v>
      </c>
      <c r="J6699" s="315"/>
      <c r="K6699" s="315">
        <v>7252</v>
      </c>
      <c r="L6699" s="315" t="s">
        <v>4190</v>
      </c>
      <c r="M6699" s="315" t="s">
        <v>966</v>
      </c>
      <c r="N6699" s="315" t="s">
        <v>755</v>
      </c>
      <c r="O6699" s="315"/>
      <c r="P6699" s="315"/>
      <c r="Q6699" s="315"/>
    </row>
    <row r="6700" spans="1:17">
      <c r="A6700" s="315" t="s">
        <v>755</v>
      </c>
      <c r="B6700" s="315" t="s">
        <v>2095</v>
      </c>
      <c r="C6700" s="315" t="s">
        <v>2098</v>
      </c>
      <c r="D6700" s="316">
        <v>10.8</v>
      </c>
      <c r="E6700" s="317">
        <v>13367.11</v>
      </c>
      <c r="F6700" s="317">
        <v>8140.57</v>
      </c>
      <c r="G6700" s="318">
        <v>40441</v>
      </c>
      <c r="H6700" s="318">
        <v>40521</v>
      </c>
      <c r="I6700" s="318">
        <v>49674</v>
      </c>
      <c r="J6700" s="315"/>
      <c r="K6700" s="315">
        <v>7205</v>
      </c>
      <c r="L6700" s="315" t="s">
        <v>3033</v>
      </c>
      <c r="M6700" s="315" t="s">
        <v>966</v>
      </c>
      <c r="N6700" s="315" t="s">
        <v>755</v>
      </c>
      <c r="O6700" s="315"/>
      <c r="P6700" s="315"/>
      <c r="Q6700" s="315"/>
    </row>
    <row r="6701" spans="1:17">
      <c r="A6701" s="315" t="s">
        <v>755</v>
      </c>
      <c r="B6701" s="315" t="s">
        <v>2095</v>
      </c>
      <c r="C6701" s="315" t="s">
        <v>2098</v>
      </c>
      <c r="D6701" s="316">
        <v>10.8</v>
      </c>
      <c r="E6701" s="317">
        <v>9014</v>
      </c>
      <c r="F6701" s="317">
        <v>6697.4</v>
      </c>
      <c r="G6701" s="318">
        <v>40511</v>
      </c>
      <c r="H6701" s="318">
        <v>40114</v>
      </c>
      <c r="I6701" s="318">
        <v>49309</v>
      </c>
      <c r="J6701" s="315"/>
      <c r="K6701" s="315">
        <v>5610</v>
      </c>
      <c r="L6701" s="315" t="s">
        <v>2432</v>
      </c>
      <c r="M6701" s="315" t="s">
        <v>776</v>
      </c>
      <c r="N6701" s="315" t="s">
        <v>755</v>
      </c>
      <c r="O6701" s="315"/>
      <c r="P6701" s="315"/>
      <c r="Q6701" s="315"/>
    </row>
    <row r="6702" spans="1:17">
      <c r="A6702" s="315" t="s">
        <v>750</v>
      </c>
      <c r="B6702" s="315" t="s">
        <v>2095</v>
      </c>
      <c r="C6702" s="315" t="s">
        <v>2098</v>
      </c>
      <c r="D6702" s="316">
        <v>10.8</v>
      </c>
      <c r="E6702" s="317">
        <v>10117</v>
      </c>
      <c r="F6702" s="317">
        <v>4515.1799999999994</v>
      </c>
      <c r="G6702" s="318">
        <v>40557</v>
      </c>
      <c r="H6702" s="318">
        <v>40618</v>
      </c>
      <c r="I6702" s="318">
        <v>50040</v>
      </c>
      <c r="J6702" s="315"/>
      <c r="K6702" s="315">
        <v>8156</v>
      </c>
      <c r="L6702" s="315" t="s">
        <v>3487</v>
      </c>
      <c r="M6702" s="315" t="s">
        <v>784</v>
      </c>
      <c r="N6702" s="315" t="s">
        <v>750</v>
      </c>
      <c r="O6702" s="315"/>
      <c r="P6702" s="315"/>
      <c r="Q6702" s="315"/>
    </row>
    <row r="6703" spans="1:17">
      <c r="A6703" s="315" t="s">
        <v>755</v>
      </c>
      <c r="B6703" s="315" t="s">
        <v>2095</v>
      </c>
      <c r="C6703" s="315" t="s">
        <v>2098</v>
      </c>
      <c r="D6703" s="316">
        <v>10.8</v>
      </c>
      <c r="E6703" s="317">
        <v>11616.429999999998</v>
      </c>
      <c r="F6703" s="317">
        <v>5599.11</v>
      </c>
      <c r="G6703" s="318">
        <v>40567</v>
      </c>
      <c r="H6703" s="318">
        <v>40648</v>
      </c>
      <c r="I6703" s="318">
        <v>50040</v>
      </c>
      <c r="J6703" s="315"/>
      <c r="K6703" s="315">
        <v>8880</v>
      </c>
      <c r="L6703" s="315" t="s">
        <v>2400</v>
      </c>
      <c r="M6703" s="315" t="s">
        <v>770</v>
      </c>
      <c r="N6703" s="315" t="s">
        <v>755</v>
      </c>
      <c r="O6703" s="315"/>
      <c r="P6703" s="315"/>
      <c r="Q6703" s="315"/>
    </row>
    <row r="6704" spans="1:17">
      <c r="A6704" s="315" t="s">
        <v>755</v>
      </c>
      <c r="B6704" s="315" t="s">
        <v>2095</v>
      </c>
      <c r="C6704" s="315" t="s">
        <v>2098</v>
      </c>
      <c r="D6704" s="316">
        <v>10.8</v>
      </c>
      <c r="E6704" s="317">
        <v>10085</v>
      </c>
      <c r="F6704" s="317">
        <v>4860.97</v>
      </c>
      <c r="G6704" s="318">
        <v>40590</v>
      </c>
      <c r="H6704" s="318">
        <v>40771</v>
      </c>
      <c r="I6704" s="318">
        <v>50040</v>
      </c>
      <c r="J6704" s="315"/>
      <c r="K6704" s="315">
        <v>4494</v>
      </c>
      <c r="L6704" s="315" t="s">
        <v>3404</v>
      </c>
      <c r="M6704" s="315" t="s">
        <v>1484</v>
      </c>
      <c r="N6704" s="315" t="s">
        <v>755</v>
      </c>
      <c r="O6704" s="315"/>
      <c r="P6704" s="315"/>
      <c r="Q6704" s="315"/>
    </row>
    <row r="6705" spans="1:17">
      <c r="A6705" s="315" t="s">
        <v>755</v>
      </c>
      <c r="B6705" s="315" t="s">
        <v>2095</v>
      </c>
      <c r="C6705" s="315" t="s">
        <v>2098</v>
      </c>
      <c r="D6705" s="316">
        <v>10.8</v>
      </c>
      <c r="E6705" s="317">
        <v>11459.98</v>
      </c>
      <c r="F6705" s="317">
        <v>3025.4300000000003</v>
      </c>
      <c r="G6705" s="318">
        <v>40613</v>
      </c>
      <c r="H6705" s="318">
        <v>41851</v>
      </c>
      <c r="I6705" s="318">
        <v>49309</v>
      </c>
      <c r="J6705" s="315"/>
      <c r="K6705" s="315">
        <v>9056</v>
      </c>
      <c r="L6705" s="315" t="s">
        <v>2345</v>
      </c>
      <c r="M6705" s="315" t="s">
        <v>781</v>
      </c>
      <c r="N6705" s="315" t="s">
        <v>755</v>
      </c>
      <c r="O6705" s="315"/>
      <c r="P6705" s="315"/>
      <c r="Q6705" s="315"/>
    </row>
    <row r="6706" spans="1:17">
      <c r="A6706" s="315" t="s">
        <v>755</v>
      </c>
      <c r="B6706" s="315" t="s">
        <v>2095</v>
      </c>
      <c r="C6706" s="315" t="s">
        <v>2098</v>
      </c>
      <c r="D6706" s="316">
        <v>10.8</v>
      </c>
      <c r="E6706" s="317">
        <v>10932</v>
      </c>
      <c r="F6706" s="317">
        <v>6657.59</v>
      </c>
      <c r="G6706" s="318">
        <v>40645</v>
      </c>
      <c r="H6706" s="318">
        <v>40271</v>
      </c>
      <c r="I6706" s="318">
        <v>49674</v>
      </c>
      <c r="J6706" s="315"/>
      <c r="K6706" s="315">
        <v>5044</v>
      </c>
      <c r="L6706" s="315" t="s">
        <v>4166</v>
      </c>
      <c r="M6706" s="315" t="s">
        <v>776</v>
      </c>
      <c r="N6706" s="315" t="s">
        <v>755</v>
      </c>
      <c r="O6706" s="315"/>
      <c r="P6706" s="315"/>
      <c r="Q6706" s="315"/>
    </row>
    <row r="6707" spans="1:17">
      <c r="A6707" s="315" t="s">
        <v>755</v>
      </c>
      <c r="B6707" s="315" t="s">
        <v>2095</v>
      </c>
      <c r="C6707" s="315" t="s">
        <v>2098</v>
      </c>
      <c r="D6707" s="316">
        <v>10.8</v>
      </c>
      <c r="E6707" s="317">
        <v>8578</v>
      </c>
      <c r="F6707" s="317">
        <v>2264.6000000000004</v>
      </c>
      <c r="G6707" s="318">
        <v>40651</v>
      </c>
      <c r="H6707" s="318">
        <v>41831</v>
      </c>
      <c r="I6707" s="318">
        <v>49309</v>
      </c>
      <c r="J6707" s="315"/>
      <c r="K6707" s="315">
        <v>6048</v>
      </c>
      <c r="L6707" s="315" t="s">
        <v>3566</v>
      </c>
      <c r="M6707" s="315" t="s">
        <v>788</v>
      </c>
      <c r="N6707" s="315" t="s">
        <v>755</v>
      </c>
      <c r="O6707" s="315"/>
      <c r="P6707" s="315"/>
      <c r="Q6707" s="315"/>
    </row>
    <row r="6708" spans="1:17">
      <c r="A6708" s="315" t="s">
        <v>755</v>
      </c>
      <c r="B6708" s="315" t="s">
        <v>2095</v>
      </c>
      <c r="C6708" s="315" t="s">
        <v>2096</v>
      </c>
      <c r="D6708" s="316">
        <v>10.8</v>
      </c>
      <c r="E6708" s="317">
        <v>12465.98</v>
      </c>
      <c r="F6708" s="317">
        <v>3508.9399999999996</v>
      </c>
      <c r="G6708" s="318">
        <v>40676</v>
      </c>
      <c r="H6708" s="318">
        <v>41992</v>
      </c>
      <c r="I6708" s="318">
        <v>49309</v>
      </c>
      <c r="J6708" s="315"/>
      <c r="K6708" s="315">
        <v>7240</v>
      </c>
      <c r="L6708" s="315" t="s">
        <v>2185</v>
      </c>
      <c r="M6708" s="315" t="s">
        <v>966</v>
      </c>
      <c r="N6708" s="315" t="s">
        <v>755</v>
      </c>
      <c r="O6708" s="315"/>
      <c r="P6708" s="315"/>
      <c r="Q6708" s="315"/>
    </row>
    <row r="6709" spans="1:17">
      <c r="A6709" s="315" t="s">
        <v>755</v>
      </c>
      <c r="B6709" s="315" t="s">
        <v>2095</v>
      </c>
      <c r="C6709" s="315" t="s">
        <v>2098</v>
      </c>
      <c r="D6709" s="316">
        <v>10.8</v>
      </c>
      <c r="E6709" s="317">
        <v>10801</v>
      </c>
      <c r="F6709" s="317">
        <v>2851.4700000000003</v>
      </c>
      <c r="G6709" s="318">
        <v>40665</v>
      </c>
      <c r="H6709" s="318">
        <v>41898</v>
      </c>
      <c r="I6709" s="318">
        <v>49309</v>
      </c>
      <c r="J6709" s="315"/>
      <c r="K6709" s="315">
        <v>8330</v>
      </c>
      <c r="L6709" s="315" t="s">
        <v>2550</v>
      </c>
      <c r="M6709" s="315" t="s">
        <v>784</v>
      </c>
      <c r="N6709" s="315" t="s">
        <v>755</v>
      </c>
      <c r="O6709" s="315"/>
      <c r="P6709" s="315"/>
      <c r="Q6709" s="315"/>
    </row>
    <row r="6710" spans="1:17">
      <c r="A6710" s="315" t="s">
        <v>750</v>
      </c>
      <c r="B6710" s="315" t="s">
        <v>2095</v>
      </c>
      <c r="C6710" s="315" t="s">
        <v>2098</v>
      </c>
      <c r="D6710" s="316">
        <v>10.8</v>
      </c>
      <c r="E6710" s="317">
        <v>12255.69</v>
      </c>
      <c r="F6710" s="317">
        <v>5907.24</v>
      </c>
      <c r="G6710" s="318">
        <v>40672</v>
      </c>
      <c r="H6710" s="318">
        <v>40760</v>
      </c>
      <c r="I6710" s="318">
        <v>50040</v>
      </c>
      <c r="J6710" s="315"/>
      <c r="K6710" s="315">
        <v>4512</v>
      </c>
      <c r="L6710" s="315" t="s">
        <v>2357</v>
      </c>
      <c r="M6710" s="315" t="s">
        <v>1296</v>
      </c>
      <c r="N6710" s="315" t="s">
        <v>750</v>
      </c>
      <c r="O6710" s="315"/>
      <c r="P6710" s="315"/>
      <c r="Q6710" s="315"/>
    </row>
    <row r="6711" spans="1:17">
      <c r="A6711" s="315" t="s">
        <v>755</v>
      </c>
      <c r="B6711" s="315" t="s">
        <v>2095</v>
      </c>
      <c r="C6711" s="315" t="s">
        <v>2098</v>
      </c>
      <c r="D6711" s="316">
        <v>10.8</v>
      </c>
      <c r="E6711" s="317">
        <v>10683</v>
      </c>
      <c r="F6711" s="317">
        <v>5149.2000000000007</v>
      </c>
      <c r="G6711" s="318">
        <v>40675</v>
      </c>
      <c r="H6711" s="318">
        <v>40828</v>
      </c>
      <c r="I6711" s="318">
        <v>50040</v>
      </c>
      <c r="J6711" s="315"/>
      <c r="K6711" s="315">
        <v>4554</v>
      </c>
      <c r="L6711" s="315" t="s">
        <v>2975</v>
      </c>
      <c r="M6711" s="315" t="s">
        <v>1296</v>
      </c>
      <c r="N6711" s="315" t="s">
        <v>755</v>
      </c>
      <c r="O6711" s="315"/>
      <c r="P6711" s="315"/>
      <c r="Q6711" s="315"/>
    </row>
    <row r="6712" spans="1:17">
      <c r="A6712" s="315" t="s">
        <v>755</v>
      </c>
      <c r="B6712" s="315" t="s">
        <v>2095</v>
      </c>
      <c r="C6712" s="315" t="s">
        <v>2096</v>
      </c>
      <c r="D6712" s="316">
        <v>10.8</v>
      </c>
      <c r="E6712" s="317">
        <v>9443</v>
      </c>
      <c r="F6712" s="317">
        <v>5552.49</v>
      </c>
      <c r="G6712" s="318">
        <v>40679</v>
      </c>
      <c r="H6712" s="318">
        <v>40779</v>
      </c>
      <c r="I6712" s="318">
        <v>50040</v>
      </c>
      <c r="J6712" s="315"/>
      <c r="K6712" s="315">
        <v>4573</v>
      </c>
      <c r="L6712" s="315" t="s">
        <v>2577</v>
      </c>
      <c r="M6712" s="315" t="s">
        <v>1296</v>
      </c>
      <c r="N6712" s="315" t="s">
        <v>755</v>
      </c>
      <c r="O6712" s="315"/>
      <c r="P6712" s="315"/>
      <c r="Q6712" s="315"/>
    </row>
    <row r="6713" spans="1:17">
      <c r="A6713" s="315" t="s">
        <v>755</v>
      </c>
      <c r="B6713" s="315" t="s">
        <v>2095</v>
      </c>
      <c r="C6713" s="315" t="s">
        <v>2098</v>
      </c>
      <c r="D6713" s="316">
        <v>10.8</v>
      </c>
      <c r="E6713" s="317">
        <v>9630</v>
      </c>
      <c r="F6713" s="317">
        <v>3977.1899999999996</v>
      </c>
      <c r="G6713" s="318">
        <v>40694</v>
      </c>
      <c r="H6713" s="318">
        <v>40700</v>
      </c>
      <c r="I6713" s="318">
        <v>50040</v>
      </c>
      <c r="J6713" s="315"/>
      <c r="K6713" s="315">
        <v>3202</v>
      </c>
      <c r="L6713" s="315" t="s">
        <v>2511</v>
      </c>
      <c r="M6713" s="315" t="s">
        <v>764</v>
      </c>
      <c r="N6713" s="315" t="s">
        <v>755</v>
      </c>
      <c r="O6713" s="315"/>
      <c r="P6713" s="315"/>
      <c r="Q6713" s="315"/>
    </row>
    <row r="6714" spans="1:17">
      <c r="A6714" s="315" t="s">
        <v>755</v>
      </c>
      <c r="B6714" s="315" t="s">
        <v>2095</v>
      </c>
      <c r="C6714" s="315" t="s">
        <v>2142</v>
      </c>
      <c r="D6714" s="316">
        <v>10.8</v>
      </c>
      <c r="E6714" s="317">
        <v>7650.57</v>
      </c>
      <c r="F6714" s="317">
        <v>3251.49</v>
      </c>
      <c r="G6714" s="318">
        <v>40697</v>
      </c>
      <c r="H6714" s="318">
        <v>40697</v>
      </c>
      <c r="I6714" s="318">
        <v>50040</v>
      </c>
      <c r="J6714" s="315"/>
      <c r="K6714" s="315">
        <v>4716</v>
      </c>
      <c r="L6714" s="315" t="s">
        <v>4191</v>
      </c>
      <c r="M6714" s="315" t="s">
        <v>1296</v>
      </c>
      <c r="N6714" s="315" t="s">
        <v>755</v>
      </c>
      <c r="O6714" s="315"/>
      <c r="P6714" s="315"/>
      <c r="Q6714" s="315"/>
    </row>
    <row r="6715" spans="1:17">
      <c r="A6715" s="315" t="s">
        <v>750</v>
      </c>
      <c r="B6715" s="315" t="s">
        <v>2095</v>
      </c>
      <c r="C6715" s="315" t="s">
        <v>2098</v>
      </c>
      <c r="D6715" s="316">
        <v>10.8</v>
      </c>
      <c r="E6715" s="317">
        <v>10744</v>
      </c>
      <c r="F6715" s="317">
        <v>4795.01</v>
      </c>
      <c r="G6715" s="318">
        <v>40724</v>
      </c>
      <c r="H6715" s="318">
        <v>40843</v>
      </c>
      <c r="I6715" s="318">
        <v>50040</v>
      </c>
      <c r="J6715" s="315"/>
      <c r="K6715" s="315">
        <v>4573</v>
      </c>
      <c r="L6715" s="315" t="s">
        <v>2577</v>
      </c>
      <c r="M6715" s="315" t="s">
        <v>1296</v>
      </c>
      <c r="N6715" s="315" t="s">
        <v>750</v>
      </c>
      <c r="O6715" s="315"/>
      <c r="P6715" s="315"/>
      <c r="Q6715" s="315"/>
    </row>
    <row r="6716" spans="1:17">
      <c r="A6716" s="315" t="s">
        <v>755</v>
      </c>
      <c r="B6716" s="315" t="s">
        <v>2095</v>
      </c>
      <c r="C6716" s="315" t="s">
        <v>2098</v>
      </c>
      <c r="D6716" s="316">
        <v>10.8</v>
      </c>
      <c r="E6716" s="317">
        <v>10300</v>
      </c>
      <c r="F6716" s="317">
        <v>4964.59</v>
      </c>
      <c r="G6716" s="318">
        <v>40728</v>
      </c>
      <c r="H6716" s="318">
        <v>40844</v>
      </c>
      <c r="I6716" s="318">
        <v>50040</v>
      </c>
      <c r="J6716" s="315"/>
      <c r="K6716" s="315">
        <v>4573</v>
      </c>
      <c r="L6716" s="315" t="s">
        <v>2577</v>
      </c>
      <c r="M6716" s="315" t="s">
        <v>1296</v>
      </c>
      <c r="N6716" s="315" t="s">
        <v>755</v>
      </c>
      <c r="O6716" s="315"/>
      <c r="P6716" s="315"/>
      <c r="Q6716" s="315"/>
    </row>
    <row r="6717" spans="1:17">
      <c r="A6717" s="315" t="s">
        <v>755</v>
      </c>
      <c r="B6717" s="315" t="s">
        <v>2095</v>
      </c>
      <c r="C6717" s="315" t="s">
        <v>2098</v>
      </c>
      <c r="D6717" s="316">
        <v>10.8</v>
      </c>
      <c r="E6717" s="317">
        <v>10952</v>
      </c>
      <c r="F6717" s="317">
        <v>4347.93</v>
      </c>
      <c r="G6717" s="318">
        <v>40732</v>
      </c>
      <c r="H6717" s="318">
        <v>41173</v>
      </c>
      <c r="I6717" s="318">
        <v>50405</v>
      </c>
      <c r="J6717" s="315"/>
      <c r="K6717" s="315">
        <v>3082</v>
      </c>
      <c r="L6717" s="315" t="s">
        <v>4192</v>
      </c>
      <c r="M6717" s="315" t="s">
        <v>764</v>
      </c>
      <c r="N6717" s="315" t="s">
        <v>755</v>
      </c>
      <c r="O6717" s="315"/>
      <c r="P6717" s="315"/>
      <c r="Q6717" s="315"/>
    </row>
    <row r="6718" spans="1:17">
      <c r="A6718" s="315" t="s">
        <v>755</v>
      </c>
      <c r="B6718" s="315" t="s">
        <v>2095</v>
      </c>
      <c r="C6718" s="315" t="s">
        <v>2098</v>
      </c>
      <c r="D6718" s="316">
        <v>10.8</v>
      </c>
      <c r="E6718" s="317">
        <v>10431.66</v>
      </c>
      <c r="F6718" s="317">
        <v>5028.0600000000004</v>
      </c>
      <c r="G6718" s="318">
        <v>40759</v>
      </c>
      <c r="H6718" s="318">
        <v>40862</v>
      </c>
      <c r="I6718" s="318">
        <v>50040</v>
      </c>
      <c r="J6718" s="315"/>
      <c r="K6718" s="315">
        <v>2544</v>
      </c>
      <c r="L6718" s="315" t="s">
        <v>2626</v>
      </c>
      <c r="M6718" s="315" t="s">
        <v>1296</v>
      </c>
      <c r="N6718" s="315" t="s">
        <v>755</v>
      </c>
      <c r="O6718" s="315"/>
      <c r="P6718" s="315"/>
      <c r="Q6718" s="315"/>
    </row>
    <row r="6719" spans="1:17">
      <c r="A6719" s="315" t="s">
        <v>755</v>
      </c>
      <c r="B6719" s="315" t="s">
        <v>2095</v>
      </c>
      <c r="C6719" s="315" t="s">
        <v>2098</v>
      </c>
      <c r="D6719" s="316">
        <v>10.8</v>
      </c>
      <c r="E6719" s="317">
        <v>10165.290000000001</v>
      </c>
      <c r="F6719" s="317">
        <v>4899.67</v>
      </c>
      <c r="G6719" s="318">
        <v>40773</v>
      </c>
      <c r="H6719" s="318">
        <v>40863</v>
      </c>
      <c r="I6719" s="318">
        <v>50040</v>
      </c>
      <c r="J6719" s="315"/>
      <c r="K6719" s="315">
        <v>4512</v>
      </c>
      <c r="L6719" s="315" t="s">
        <v>2357</v>
      </c>
      <c r="M6719" s="315" t="s">
        <v>1296</v>
      </c>
      <c r="N6719" s="315" t="s">
        <v>755</v>
      </c>
      <c r="O6719" s="315"/>
      <c r="P6719" s="315"/>
      <c r="Q6719" s="315"/>
    </row>
    <row r="6720" spans="1:17">
      <c r="A6720" s="315" t="s">
        <v>755</v>
      </c>
      <c r="B6720" s="315" t="s">
        <v>2095</v>
      </c>
      <c r="C6720" s="315" t="s">
        <v>2098</v>
      </c>
      <c r="D6720" s="316">
        <v>10.8</v>
      </c>
      <c r="E6720" s="317">
        <v>9733</v>
      </c>
      <c r="F6720" s="317">
        <v>4691.2999999999993</v>
      </c>
      <c r="G6720" s="318">
        <v>40784</v>
      </c>
      <c r="H6720" s="318">
        <v>40781</v>
      </c>
      <c r="I6720" s="318">
        <v>50040</v>
      </c>
      <c r="J6720" s="315"/>
      <c r="K6720" s="315">
        <v>9436</v>
      </c>
      <c r="L6720" s="315" t="s">
        <v>3167</v>
      </c>
      <c r="M6720" s="315" t="s">
        <v>770</v>
      </c>
      <c r="N6720" s="315" t="s">
        <v>755</v>
      </c>
      <c r="O6720" s="315"/>
      <c r="P6720" s="315"/>
      <c r="Q6720" s="315"/>
    </row>
    <row r="6721" spans="1:17">
      <c r="A6721" s="315" t="s">
        <v>755</v>
      </c>
      <c r="B6721" s="315" t="s">
        <v>2095</v>
      </c>
      <c r="C6721" s="315" t="s">
        <v>2096</v>
      </c>
      <c r="D6721" s="316">
        <v>10.8</v>
      </c>
      <c r="E6721" s="317">
        <v>7781</v>
      </c>
      <c r="F6721" s="317">
        <v>4575.2300000000005</v>
      </c>
      <c r="G6721" s="318">
        <v>40796</v>
      </c>
      <c r="H6721" s="318">
        <v>40890</v>
      </c>
      <c r="I6721" s="318">
        <v>50040</v>
      </c>
      <c r="J6721" s="315"/>
      <c r="K6721" s="315">
        <v>9055</v>
      </c>
      <c r="L6721" s="315" t="s">
        <v>4193</v>
      </c>
      <c r="M6721" s="315" t="s">
        <v>781</v>
      </c>
      <c r="N6721" s="315" t="s">
        <v>755</v>
      </c>
      <c r="O6721" s="315"/>
      <c r="P6721" s="315"/>
      <c r="Q6721" s="315"/>
    </row>
    <row r="6722" spans="1:17">
      <c r="A6722" s="315" t="s">
        <v>755</v>
      </c>
      <c r="B6722" s="319" t="s">
        <v>2095</v>
      </c>
      <c r="C6722" s="319" t="s">
        <v>2098</v>
      </c>
      <c r="D6722" s="320">
        <v>10.8</v>
      </c>
      <c r="E6722" s="317">
        <v>8718.74</v>
      </c>
      <c r="F6722" s="317">
        <v>4202.42</v>
      </c>
      <c r="G6722" s="321">
        <v>40802</v>
      </c>
      <c r="H6722" s="321">
        <v>40850</v>
      </c>
      <c r="I6722" s="321">
        <v>50040</v>
      </c>
      <c r="J6722" s="319"/>
      <c r="K6722" s="322">
        <v>4142</v>
      </c>
      <c r="L6722" s="319" t="s">
        <v>3086</v>
      </c>
      <c r="M6722" s="319" t="s">
        <v>1484</v>
      </c>
      <c r="N6722" s="315" t="s">
        <v>755</v>
      </c>
      <c r="O6722" s="319"/>
      <c r="P6722" s="319"/>
      <c r="Q6722" s="319"/>
    </row>
    <row r="6723" spans="1:17">
      <c r="A6723" s="315" t="s">
        <v>755</v>
      </c>
      <c r="B6723" s="315" t="s">
        <v>2095</v>
      </c>
      <c r="C6723" s="315" t="s">
        <v>2098</v>
      </c>
      <c r="D6723" s="316">
        <v>10.82</v>
      </c>
      <c r="E6723" s="317">
        <v>9278</v>
      </c>
      <c r="F6723" s="317">
        <v>4471.99</v>
      </c>
      <c r="G6723" s="318">
        <v>40745</v>
      </c>
      <c r="H6723" s="318">
        <v>40893</v>
      </c>
      <c r="I6723" s="318">
        <v>50040</v>
      </c>
      <c r="J6723" s="315"/>
      <c r="K6723" s="315">
        <v>4417</v>
      </c>
      <c r="L6723" s="315" t="s">
        <v>2450</v>
      </c>
      <c r="M6723" s="315" t="s">
        <v>1484</v>
      </c>
      <c r="N6723" s="315" t="s">
        <v>755</v>
      </c>
      <c r="O6723" s="315"/>
      <c r="P6723" s="315"/>
      <c r="Q6723" s="315"/>
    </row>
    <row r="6724" spans="1:17">
      <c r="A6724" s="315" t="s">
        <v>755</v>
      </c>
      <c r="B6724" s="315" t="s">
        <v>2095</v>
      </c>
      <c r="C6724" s="315" t="s">
        <v>2098</v>
      </c>
      <c r="D6724" s="316">
        <v>10.83</v>
      </c>
      <c r="E6724" s="317">
        <v>13761</v>
      </c>
      <c r="F6724" s="317">
        <v>6632.7900000000009</v>
      </c>
      <c r="G6724" s="318">
        <v>40744</v>
      </c>
      <c r="H6724" s="318">
        <v>40854</v>
      </c>
      <c r="I6724" s="318">
        <v>50040</v>
      </c>
      <c r="J6724" s="315"/>
      <c r="K6724" s="315">
        <v>3428</v>
      </c>
      <c r="L6724" s="315" t="s">
        <v>4194</v>
      </c>
      <c r="M6724" s="315" t="s">
        <v>764</v>
      </c>
      <c r="N6724" s="315" t="s">
        <v>755</v>
      </c>
      <c r="O6724" s="315"/>
      <c r="P6724" s="315"/>
      <c r="Q6724" s="315"/>
    </row>
    <row r="6725" spans="1:17">
      <c r="A6725" s="315" t="s">
        <v>755</v>
      </c>
      <c r="B6725" s="315" t="s">
        <v>2095</v>
      </c>
      <c r="C6725" s="315" t="s">
        <v>2096</v>
      </c>
      <c r="D6725" s="316">
        <v>10.83</v>
      </c>
      <c r="E6725" s="317">
        <v>11349</v>
      </c>
      <c r="F6725" s="317">
        <v>6673.2100000000009</v>
      </c>
      <c r="G6725" s="318">
        <v>40735</v>
      </c>
      <c r="H6725" s="318">
        <v>40816</v>
      </c>
      <c r="I6725" s="318">
        <v>50040</v>
      </c>
      <c r="J6725" s="315"/>
      <c r="K6725" s="315">
        <v>4539</v>
      </c>
      <c r="L6725" s="315" t="s">
        <v>3253</v>
      </c>
      <c r="M6725" s="315" t="s">
        <v>764</v>
      </c>
      <c r="N6725" s="315" t="s">
        <v>755</v>
      </c>
      <c r="O6725" s="315"/>
      <c r="P6725" s="315"/>
      <c r="Q6725" s="315"/>
    </row>
    <row r="6726" spans="1:17">
      <c r="A6726" s="315" t="s">
        <v>755</v>
      </c>
      <c r="B6726" s="315" t="s">
        <v>2095</v>
      </c>
      <c r="C6726" s="315" t="s">
        <v>2096</v>
      </c>
      <c r="D6726" s="316">
        <v>10.83</v>
      </c>
      <c r="E6726" s="317">
        <v>7633</v>
      </c>
      <c r="F6726" s="317">
        <v>4488.21</v>
      </c>
      <c r="G6726" s="318">
        <v>40799</v>
      </c>
      <c r="H6726" s="318">
        <v>40899</v>
      </c>
      <c r="I6726" s="318">
        <v>50040</v>
      </c>
      <c r="J6726" s="315"/>
      <c r="K6726" s="315">
        <v>4628</v>
      </c>
      <c r="L6726" s="315" t="s">
        <v>3331</v>
      </c>
      <c r="M6726" s="315" t="s">
        <v>1296</v>
      </c>
      <c r="N6726" s="315" t="s">
        <v>755</v>
      </c>
      <c r="O6726" s="315"/>
      <c r="P6726" s="315"/>
      <c r="Q6726" s="315"/>
    </row>
    <row r="6727" spans="1:17">
      <c r="A6727" s="315" t="s">
        <v>755</v>
      </c>
      <c r="B6727" s="315" t="s">
        <v>2095</v>
      </c>
      <c r="C6727" s="315" t="s">
        <v>2098</v>
      </c>
      <c r="D6727" s="316">
        <v>10.83</v>
      </c>
      <c r="E6727" s="317">
        <v>4843</v>
      </c>
      <c r="F6727" s="317">
        <v>2334.33</v>
      </c>
      <c r="G6727" s="318">
        <v>40813</v>
      </c>
      <c r="H6727" s="318">
        <v>40858</v>
      </c>
      <c r="I6727" s="318">
        <v>50040</v>
      </c>
      <c r="J6727" s="315"/>
      <c r="K6727" s="315">
        <v>3428</v>
      </c>
      <c r="L6727" s="315" t="s">
        <v>3100</v>
      </c>
      <c r="M6727" s="315" t="s">
        <v>764</v>
      </c>
      <c r="N6727" s="315" t="s">
        <v>755</v>
      </c>
      <c r="O6727" s="315"/>
      <c r="P6727" s="315"/>
      <c r="Q6727" s="315"/>
    </row>
    <row r="6728" spans="1:17">
      <c r="A6728" s="315" t="s">
        <v>755</v>
      </c>
      <c r="B6728" s="315" t="s">
        <v>2095</v>
      </c>
      <c r="C6728" s="315" t="s">
        <v>2098</v>
      </c>
      <c r="D6728" s="316">
        <v>10.83</v>
      </c>
      <c r="E6728" s="317">
        <v>5616</v>
      </c>
      <c r="F6728" s="317">
        <v>2016.14</v>
      </c>
      <c r="G6728" s="318">
        <v>40815</v>
      </c>
      <c r="H6728" s="318">
        <v>41012</v>
      </c>
      <c r="I6728" s="318">
        <v>50405</v>
      </c>
      <c r="J6728" s="315"/>
      <c r="K6728" s="315">
        <v>4852</v>
      </c>
      <c r="L6728" s="315" t="s">
        <v>2187</v>
      </c>
      <c r="M6728" s="315" t="s">
        <v>776</v>
      </c>
      <c r="N6728" s="315" t="s">
        <v>755</v>
      </c>
      <c r="O6728" s="315"/>
      <c r="P6728" s="315"/>
      <c r="Q6728" s="315"/>
    </row>
    <row r="6729" spans="1:17">
      <c r="A6729" s="315" t="s">
        <v>755</v>
      </c>
      <c r="B6729" s="315" t="s">
        <v>2095</v>
      </c>
      <c r="C6729" s="315" t="s">
        <v>2098</v>
      </c>
      <c r="D6729" s="316">
        <v>10.84</v>
      </c>
      <c r="E6729" s="317">
        <v>9360</v>
      </c>
      <c r="F6729" s="317">
        <v>4867.2</v>
      </c>
      <c r="G6729" s="318">
        <v>39713</v>
      </c>
      <c r="H6729" s="318">
        <v>40343</v>
      </c>
      <c r="I6729" s="318">
        <v>49674</v>
      </c>
      <c r="J6729" s="315"/>
      <c r="K6729" s="315">
        <v>9445</v>
      </c>
      <c r="L6729" s="315" t="s">
        <v>2536</v>
      </c>
      <c r="M6729" s="315" t="s">
        <v>770</v>
      </c>
      <c r="N6729" s="315" t="s">
        <v>755</v>
      </c>
      <c r="O6729" s="315"/>
      <c r="P6729" s="315"/>
      <c r="Q6729" s="315"/>
    </row>
    <row r="6730" spans="1:17">
      <c r="A6730" s="315" t="s">
        <v>755</v>
      </c>
      <c r="B6730" s="315" t="s">
        <v>2095</v>
      </c>
      <c r="C6730" s="315" t="s">
        <v>2098</v>
      </c>
      <c r="D6730" s="316">
        <v>10.86</v>
      </c>
      <c r="E6730" s="317">
        <v>10033</v>
      </c>
      <c r="F6730" s="317">
        <v>2648.72</v>
      </c>
      <c r="G6730" s="318">
        <v>40680</v>
      </c>
      <c r="H6730" s="318">
        <v>41808</v>
      </c>
      <c r="I6730" s="318">
        <v>49309</v>
      </c>
      <c r="J6730" s="315"/>
      <c r="K6730" s="315">
        <v>9479</v>
      </c>
      <c r="L6730" s="315" t="s">
        <v>919</v>
      </c>
      <c r="M6730" s="315" t="s">
        <v>770</v>
      </c>
      <c r="N6730" s="315" t="s">
        <v>755</v>
      </c>
      <c r="O6730" s="315"/>
      <c r="P6730" s="315"/>
      <c r="Q6730" s="315"/>
    </row>
    <row r="6731" spans="1:17">
      <c r="A6731" s="315" t="s">
        <v>755</v>
      </c>
      <c r="B6731" s="315" t="s">
        <v>2095</v>
      </c>
      <c r="C6731" s="315" t="s">
        <v>2098</v>
      </c>
      <c r="D6731" s="316">
        <v>10.9</v>
      </c>
      <c r="E6731" s="317">
        <v>11577</v>
      </c>
      <c r="F6731" s="317">
        <v>8590.119999999999</v>
      </c>
      <c r="G6731" s="318">
        <v>39570</v>
      </c>
      <c r="H6731" s="318">
        <v>39654</v>
      </c>
      <c r="I6731" s="318">
        <v>48914</v>
      </c>
      <c r="J6731" s="315"/>
      <c r="K6731" s="315">
        <v>9508</v>
      </c>
      <c r="L6731" s="315" t="s">
        <v>4195</v>
      </c>
      <c r="M6731" s="315" t="s">
        <v>792</v>
      </c>
      <c r="N6731" s="315" t="s">
        <v>755</v>
      </c>
      <c r="O6731" s="315"/>
      <c r="P6731" s="315"/>
      <c r="Q6731" s="315"/>
    </row>
    <row r="6732" spans="1:17">
      <c r="A6732" s="315" t="s">
        <v>755</v>
      </c>
      <c r="B6732" s="315" t="s">
        <v>2095</v>
      </c>
      <c r="C6732" s="315" t="s">
        <v>2098</v>
      </c>
      <c r="D6732" s="316">
        <v>10.9</v>
      </c>
      <c r="E6732" s="317">
        <v>11353</v>
      </c>
      <c r="F6732" s="317">
        <v>8423.92</v>
      </c>
      <c r="G6732" s="318">
        <v>39570</v>
      </c>
      <c r="H6732" s="318">
        <v>39598</v>
      </c>
      <c r="I6732" s="318">
        <v>48914</v>
      </c>
      <c r="J6732" s="315"/>
      <c r="K6732" s="315">
        <v>8261</v>
      </c>
      <c r="L6732" s="315" t="s">
        <v>4108</v>
      </c>
      <c r="M6732" s="315" t="s">
        <v>1051</v>
      </c>
      <c r="N6732" s="315" t="s">
        <v>755</v>
      </c>
      <c r="O6732" s="315"/>
      <c r="P6732" s="315"/>
      <c r="Q6732" s="315"/>
    </row>
    <row r="6733" spans="1:17">
      <c r="A6733" s="315" t="s">
        <v>755</v>
      </c>
      <c r="B6733" s="315" t="s">
        <v>2095</v>
      </c>
      <c r="C6733" s="315" t="s">
        <v>2096</v>
      </c>
      <c r="D6733" s="316">
        <v>10.9</v>
      </c>
      <c r="E6733" s="317">
        <v>9549</v>
      </c>
      <c r="F6733" s="317">
        <v>7008.97</v>
      </c>
      <c r="G6733" s="318">
        <v>39570</v>
      </c>
      <c r="H6733" s="318">
        <v>39892</v>
      </c>
      <c r="I6733" s="318">
        <v>49309</v>
      </c>
      <c r="J6733" s="315"/>
      <c r="K6733" s="315">
        <v>2742</v>
      </c>
      <c r="L6733" s="315" t="s">
        <v>4196</v>
      </c>
      <c r="M6733" s="315" t="s">
        <v>764</v>
      </c>
      <c r="N6733" s="315" t="s">
        <v>755</v>
      </c>
      <c r="O6733" s="315"/>
      <c r="P6733" s="315"/>
      <c r="Q6733" s="315"/>
    </row>
    <row r="6734" spans="1:17">
      <c r="A6734" s="315" t="s">
        <v>755</v>
      </c>
      <c r="B6734" s="315" t="s">
        <v>2095</v>
      </c>
      <c r="C6734" s="315" t="s">
        <v>2098</v>
      </c>
      <c r="D6734" s="316">
        <v>10.9</v>
      </c>
      <c r="E6734" s="317">
        <v>11584</v>
      </c>
      <c r="F6734" s="317">
        <v>8595.33</v>
      </c>
      <c r="G6734" s="318">
        <v>39570</v>
      </c>
      <c r="H6734" s="318">
        <v>40114</v>
      </c>
      <c r="I6734" s="318">
        <v>49309</v>
      </c>
      <c r="J6734" s="315"/>
      <c r="K6734" s="315">
        <v>9114</v>
      </c>
      <c r="L6734" s="315" t="s">
        <v>4197</v>
      </c>
      <c r="M6734" s="315" t="s">
        <v>770</v>
      </c>
      <c r="N6734" s="315" t="s">
        <v>755</v>
      </c>
      <c r="O6734" s="315"/>
      <c r="P6734" s="315"/>
      <c r="Q6734" s="315"/>
    </row>
    <row r="6735" spans="1:17">
      <c r="A6735" s="315" t="s">
        <v>750</v>
      </c>
      <c r="B6735" s="315" t="s">
        <v>2095</v>
      </c>
      <c r="C6735" s="315" t="s">
        <v>2098</v>
      </c>
      <c r="D6735" s="316">
        <v>10.9</v>
      </c>
      <c r="E6735" s="317">
        <v>9171.51</v>
      </c>
      <c r="F6735" s="317">
        <v>6301.18</v>
      </c>
      <c r="G6735" s="318">
        <v>39570</v>
      </c>
      <c r="H6735" s="318">
        <v>39264</v>
      </c>
      <c r="I6735" s="318">
        <v>48579</v>
      </c>
      <c r="J6735" s="315"/>
      <c r="K6735" s="315">
        <v>8752</v>
      </c>
      <c r="L6735" s="315" t="s">
        <v>3016</v>
      </c>
      <c r="M6735" s="315" t="s">
        <v>1705</v>
      </c>
      <c r="N6735" s="315" t="s">
        <v>750</v>
      </c>
      <c r="O6735" s="315"/>
      <c r="P6735" s="315"/>
      <c r="Q6735" s="315"/>
    </row>
    <row r="6736" spans="1:17">
      <c r="A6736" s="315" t="s">
        <v>755</v>
      </c>
      <c r="B6736" s="315" t="s">
        <v>2095</v>
      </c>
      <c r="C6736" s="315" t="s">
        <v>2098</v>
      </c>
      <c r="D6736" s="316">
        <v>10.9</v>
      </c>
      <c r="E6736" s="317">
        <v>11678</v>
      </c>
      <c r="F6736" s="317">
        <v>8023.2099999999991</v>
      </c>
      <c r="G6736" s="318">
        <v>39570</v>
      </c>
      <c r="H6736" s="318">
        <v>39511</v>
      </c>
      <c r="I6736" s="318">
        <v>48914</v>
      </c>
      <c r="J6736" s="315"/>
      <c r="K6736" s="315">
        <v>8261</v>
      </c>
      <c r="L6736" s="315" t="s">
        <v>4108</v>
      </c>
      <c r="M6736" s="315" t="s">
        <v>1051</v>
      </c>
      <c r="N6736" s="315" t="s">
        <v>755</v>
      </c>
      <c r="O6736" s="315"/>
      <c r="P6736" s="315"/>
      <c r="Q6736" s="315"/>
    </row>
    <row r="6737" spans="1:17">
      <c r="A6737" s="315" t="s">
        <v>755</v>
      </c>
      <c r="B6737" s="315" t="s">
        <v>2095</v>
      </c>
      <c r="C6737" s="315" t="s">
        <v>2098</v>
      </c>
      <c r="D6737" s="316">
        <v>10.9</v>
      </c>
      <c r="E6737" s="317">
        <v>7116</v>
      </c>
      <c r="F6737" s="317">
        <v>5280.07</v>
      </c>
      <c r="G6737" s="318">
        <v>39570</v>
      </c>
      <c r="H6737" s="318">
        <v>39518</v>
      </c>
      <c r="I6737" s="318">
        <v>48914</v>
      </c>
      <c r="J6737" s="315"/>
      <c r="K6737" s="315">
        <v>8200</v>
      </c>
      <c r="L6737" s="315" t="s">
        <v>318</v>
      </c>
      <c r="M6737" s="315" t="s">
        <v>1051</v>
      </c>
      <c r="N6737" s="315" t="s">
        <v>755</v>
      </c>
      <c r="O6737" s="315"/>
      <c r="P6737" s="315"/>
      <c r="Q6737" s="315"/>
    </row>
    <row r="6738" spans="1:17">
      <c r="A6738" s="315" t="s">
        <v>755</v>
      </c>
      <c r="B6738" s="315" t="s">
        <v>2095</v>
      </c>
      <c r="C6738" s="315" t="s">
        <v>2098</v>
      </c>
      <c r="D6738" s="316">
        <v>10.9</v>
      </c>
      <c r="E6738" s="317">
        <v>8609.4599999999991</v>
      </c>
      <c r="F6738" s="317">
        <v>6388.2300000000005</v>
      </c>
      <c r="G6738" s="318">
        <v>39570</v>
      </c>
      <c r="H6738" s="318">
        <v>39359</v>
      </c>
      <c r="I6738" s="318">
        <v>48549</v>
      </c>
      <c r="J6738" s="315"/>
      <c r="K6738" s="315">
        <v>4123</v>
      </c>
      <c r="L6738" s="315" t="s">
        <v>2299</v>
      </c>
      <c r="M6738" s="315" t="s">
        <v>1484</v>
      </c>
      <c r="N6738" s="315" t="s">
        <v>755</v>
      </c>
      <c r="O6738" s="315"/>
      <c r="P6738" s="315"/>
      <c r="Q6738" s="315"/>
    </row>
    <row r="6739" spans="1:17">
      <c r="A6739" s="315" t="s">
        <v>750</v>
      </c>
      <c r="B6739" s="315" t="s">
        <v>2095</v>
      </c>
      <c r="C6739" s="315" t="s">
        <v>2098</v>
      </c>
      <c r="D6739" s="316">
        <v>10.9</v>
      </c>
      <c r="E6739" s="317">
        <v>8610</v>
      </c>
      <c r="F6739" s="317">
        <v>5915.4000000000005</v>
      </c>
      <c r="G6739" s="318">
        <v>39570</v>
      </c>
      <c r="H6739" s="318">
        <v>39521</v>
      </c>
      <c r="I6739" s="318">
        <v>48914</v>
      </c>
      <c r="J6739" s="315"/>
      <c r="K6739" s="315">
        <v>8280</v>
      </c>
      <c r="L6739" s="315" t="s">
        <v>2943</v>
      </c>
      <c r="M6739" s="315" t="s">
        <v>792</v>
      </c>
      <c r="N6739" s="315" t="s">
        <v>750</v>
      </c>
      <c r="O6739" s="315"/>
      <c r="P6739" s="315"/>
      <c r="Q6739" s="315"/>
    </row>
    <row r="6740" spans="1:17">
      <c r="A6740" s="315" t="s">
        <v>755</v>
      </c>
      <c r="B6740" s="315" t="s">
        <v>2095</v>
      </c>
      <c r="C6740" s="315" t="s">
        <v>2098</v>
      </c>
      <c r="D6740" s="316">
        <v>10.9</v>
      </c>
      <c r="E6740" s="317">
        <v>7231</v>
      </c>
      <c r="F6740" s="317">
        <v>5365.39</v>
      </c>
      <c r="G6740" s="318">
        <v>39671</v>
      </c>
      <c r="H6740" s="318">
        <v>39518</v>
      </c>
      <c r="I6740" s="318">
        <v>48944</v>
      </c>
      <c r="J6740" s="315"/>
      <c r="K6740" s="315">
        <v>3074</v>
      </c>
      <c r="L6740" s="315" t="s">
        <v>3208</v>
      </c>
      <c r="M6740" s="315" t="s">
        <v>764</v>
      </c>
      <c r="N6740" s="315" t="s">
        <v>755</v>
      </c>
      <c r="O6740" s="315"/>
      <c r="P6740" s="315"/>
      <c r="Q6740" s="315"/>
    </row>
    <row r="6741" spans="1:17">
      <c r="A6741" s="315" t="s">
        <v>755</v>
      </c>
      <c r="B6741" s="315" t="s">
        <v>2095</v>
      </c>
      <c r="C6741" s="315" t="s">
        <v>2096</v>
      </c>
      <c r="D6741" s="316">
        <v>10.9</v>
      </c>
      <c r="E6741" s="317">
        <v>7974</v>
      </c>
      <c r="F6741" s="317">
        <v>4688.72</v>
      </c>
      <c r="G6741" s="318">
        <v>40263</v>
      </c>
      <c r="H6741" s="318">
        <v>40802</v>
      </c>
      <c r="I6741" s="318">
        <v>50040</v>
      </c>
      <c r="J6741" s="315"/>
      <c r="K6741" s="315">
        <v>6900</v>
      </c>
      <c r="L6741" s="315" t="s">
        <v>4198</v>
      </c>
      <c r="M6741" s="315" t="s">
        <v>811</v>
      </c>
      <c r="N6741" s="315" t="s">
        <v>755</v>
      </c>
      <c r="O6741" s="315"/>
      <c r="P6741" s="315"/>
      <c r="Q6741" s="315"/>
    </row>
    <row r="6742" spans="1:17">
      <c r="A6742" s="315" t="s">
        <v>755</v>
      </c>
      <c r="B6742" s="315" t="s">
        <v>2095</v>
      </c>
      <c r="C6742" s="315" t="s">
        <v>2098</v>
      </c>
      <c r="D6742" s="316">
        <v>10.9</v>
      </c>
      <c r="E6742" s="317">
        <v>10870</v>
      </c>
      <c r="F6742" s="317">
        <v>5152.38</v>
      </c>
      <c r="G6742" s="318">
        <v>40378</v>
      </c>
      <c r="H6742" s="318">
        <v>40408</v>
      </c>
      <c r="I6742" s="318">
        <v>49674</v>
      </c>
      <c r="J6742" s="315"/>
      <c r="K6742" s="315">
        <v>2952</v>
      </c>
      <c r="L6742" s="315" t="s">
        <v>4199</v>
      </c>
      <c r="M6742" s="315" t="s">
        <v>1431</v>
      </c>
      <c r="N6742" s="315" t="s">
        <v>755</v>
      </c>
      <c r="O6742" s="315"/>
      <c r="P6742" s="315"/>
      <c r="Q6742" s="315"/>
    </row>
    <row r="6743" spans="1:17">
      <c r="A6743" s="315" t="s">
        <v>755</v>
      </c>
      <c r="B6743" s="315" t="s">
        <v>2095</v>
      </c>
      <c r="C6743" s="315" t="s">
        <v>2098</v>
      </c>
      <c r="D6743" s="316">
        <v>10.9</v>
      </c>
      <c r="E6743" s="317">
        <v>14500</v>
      </c>
      <c r="F6743" s="317">
        <v>5147.5</v>
      </c>
      <c r="G6743" s="318">
        <v>40672</v>
      </c>
      <c r="H6743" s="318">
        <v>40758</v>
      </c>
      <c r="I6743" s="318">
        <v>50040</v>
      </c>
      <c r="J6743" s="315"/>
      <c r="K6743" s="315">
        <v>3971</v>
      </c>
      <c r="L6743" s="315" t="s">
        <v>2651</v>
      </c>
      <c r="M6743" s="315" t="s">
        <v>754</v>
      </c>
      <c r="N6743" s="315" t="s">
        <v>755</v>
      </c>
      <c r="O6743" s="315"/>
      <c r="P6743" s="315"/>
      <c r="Q6743" s="315"/>
    </row>
    <row r="6744" spans="1:17">
      <c r="A6744" s="315" t="s">
        <v>755</v>
      </c>
      <c r="B6744" s="315" t="s">
        <v>2095</v>
      </c>
      <c r="C6744" s="315" t="s">
        <v>2098</v>
      </c>
      <c r="D6744" s="316">
        <v>10.92</v>
      </c>
      <c r="E6744" s="317">
        <v>9645</v>
      </c>
      <c r="F6744" s="317">
        <v>5864.16</v>
      </c>
      <c r="G6744" s="318">
        <v>40450</v>
      </c>
      <c r="H6744" s="318">
        <v>40179</v>
      </c>
      <c r="I6744" s="318">
        <v>49674</v>
      </c>
      <c r="J6744" s="315"/>
      <c r="K6744" s="315">
        <v>5442</v>
      </c>
      <c r="L6744" s="315" t="s">
        <v>2687</v>
      </c>
      <c r="M6744" s="315" t="s">
        <v>776</v>
      </c>
      <c r="N6744" s="315" t="s">
        <v>755</v>
      </c>
      <c r="O6744" s="315"/>
      <c r="P6744" s="315"/>
      <c r="Q6744" s="315"/>
    </row>
    <row r="6745" spans="1:17">
      <c r="A6745" s="315" t="s">
        <v>755</v>
      </c>
      <c r="B6745" s="315" t="s">
        <v>2095</v>
      </c>
      <c r="C6745" s="315" t="s">
        <v>2098</v>
      </c>
      <c r="D6745" s="316">
        <v>10.92</v>
      </c>
      <c r="E6745" s="317">
        <v>7748</v>
      </c>
      <c r="F6745" s="317">
        <v>3432.3699999999994</v>
      </c>
      <c r="G6745" s="318">
        <v>40771</v>
      </c>
      <c r="H6745" s="318">
        <v>40968</v>
      </c>
      <c r="I6745" s="318">
        <v>50405</v>
      </c>
      <c r="J6745" s="315"/>
      <c r="K6745" s="315">
        <v>5037</v>
      </c>
      <c r="L6745" s="315" t="s">
        <v>2971</v>
      </c>
      <c r="M6745" s="315" t="s">
        <v>776</v>
      </c>
      <c r="N6745" s="315" t="s">
        <v>755</v>
      </c>
      <c r="O6745" s="315"/>
      <c r="P6745" s="315"/>
      <c r="Q6745" s="315"/>
    </row>
    <row r="6746" spans="1:17">
      <c r="A6746" s="315" t="s">
        <v>755</v>
      </c>
      <c r="B6746" s="315" t="s">
        <v>2095</v>
      </c>
      <c r="C6746" s="315" t="s">
        <v>2096</v>
      </c>
      <c r="D6746" s="316">
        <v>10.92</v>
      </c>
      <c r="E6746" s="317">
        <v>8925</v>
      </c>
      <c r="F6746" s="317">
        <v>4496.03</v>
      </c>
      <c r="G6746" s="318">
        <v>40784</v>
      </c>
      <c r="H6746" s="318">
        <v>40725</v>
      </c>
      <c r="I6746" s="318">
        <v>50040</v>
      </c>
      <c r="J6746" s="315"/>
      <c r="K6746" s="315">
        <v>8832</v>
      </c>
      <c r="L6746" s="315" t="s">
        <v>2570</v>
      </c>
      <c r="M6746" s="315" t="s">
        <v>1388</v>
      </c>
      <c r="N6746" s="315" t="s">
        <v>755</v>
      </c>
      <c r="O6746" s="315"/>
      <c r="P6746" s="315"/>
      <c r="Q6746" s="315"/>
    </row>
    <row r="6747" spans="1:17">
      <c r="A6747" s="315" t="s">
        <v>755</v>
      </c>
      <c r="B6747" s="315" t="s">
        <v>2095</v>
      </c>
      <c r="C6747" s="315" t="s">
        <v>2098</v>
      </c>
      <c r="D6747" s="316">
        <v>10.92</v>
      </c>
      <c r="E6747" s="317">
        <v>2710</v>
      </c>
      <c r="F6747" s="317">
        <v>886.17</v>
      </c>
      <c r="G6747" s="318">
        <v>40815</v>
      </c>
      <c r="H6747" s="318">
        <v>41458</v>
      </c>
      <c r="I6747" s="318">
        <v>50770</v>
      </c>
      <c r="J6747" s="315"/>
      <c r="K6747" s="315">
        <v>9050</v>
      </c>
      <c r="L6747" s="315" t="s">
        <v>4200</v>
      </c>
      <c r="M6747" s="315" t="s">
        <v>1024</v>
      </c>
      <c r="N6747" s="315" t="s">
        <v>755</v>
      </c>
      <c r="O6747" s="315"/>
      <c r="P6747" s="315"/>
      <c r="Q6747" s="315"/>
    </row>
    <row r="6748" spans="1:17">
      <c r="A6748" s="315" t="s">
        <v>755</v>
      </c>
      <c r="B6748" s="315" t="s">
        <v>2095</v>
      </c>
      <c r="C6748" s="315" t="s">
        <v>2098</v>
      </c>
      <c r="D6748" s="316">
        <v>11</v>
      </c>
      <c r="E6748" s="317">
        <v>11176</v>
      </c>
      <c r="F6748" s="317">
        <v>4939.79</v>
      </c>
      <c r="G6748" s="318">
        <v>39570</v>
      </c>
      <c r="H6748" s="318">
        <v>40792</v>
      </c>
      <c r="I6748" s="318">
        <v>50040</v>
      </c>
      <c r="J6748" s="315"/>
      <c r="K6748" s="315">
        <v>4936</v>
      </c>
      <c r="L6748" s="315" t="s">
        <v>4201</v>
      </c>
      <c r="M6748" s="315" t="s">
        <v>764</v>
      </c>
      <c r="N6748" s="315" t="s">
        <v>755</v>
      </c>
      <c r="O6748" s="315"/>
      <c r="P6748" s="315"/>
      <c r="Q6748" s="315"/>
    </row>
    <row r="6749" spans="1:17">
      <c r="A6749" s="315" t="s">
        <v>750</v>
      </c>
      <c r="B6749" s="315" t="s">
        <v>2095</v>
      </c>
      <c r="C6749" s="315" t="s">
        <v>2098</v>
      </c>
      <c r="D6749" s="316">
        <v>11</v>
      </c>
      <c r="E6749" s="317">
        <v>9703.3799999999974</v>
      </c>
      <c r="F6749" s="317">
        <v>6657.5899999999992</v>
      </c>
      <c r="G6749" s="318">
        <v>39569</v>
      </c>
      <c r="H6749" s="318">
        <v>39738</v>
      </c>
      <c r="I6749" s="318">
        <v>48944</v>
      </c>
      <c r="J6749" s="315"/>
      <c r="K6749" s="315">
        <v>8783</v>
      </c>
      <c r="L6749" s="315" t="s">
        <v>2114</v>
      </c>
      <c r="M6749" s="315" t="s">
        <v>1705</v>
      </c>
      <c r="N6749" s="315" t="s">
        <v>750</v>
      </c>
      <c r="O6749" s="315"/>
      <c r="P6749" s="315"/>
      <c r="Q6749" s="315"/>
    </row>
    <row r="6750" spans="1:17">
      <c r="A6750" s="315" t="s">
        <v>750</v>
      </c>
      <c r="B6750" s="315" t="s">
        <v>2095</v>
      </c>
      <c r="C6750" s="315" t="s">
        <v>2098</v>
      </c>
      <c r="D6750" s="316">
        <v>11</v>
      </c>
      <c r="E6750" s="317">
        <v>11527</v>
      </c>
      <c r="F6750" s="317">
        <v>5106.4699999999993</v>
      </c>
      <c r="G6750" s="318">
        <v>39570</v>
      </c>
      <c r="H6750" s="318">
        <v>41179</v>
      </c>
      <c r="I6750" s="318">
        <v>50405</v>
      </c>
      <c r="J6750" s="315"/>
      <c r="K6750" s="315">
        <v>8240</v>
      </c>
      <c r="L6750" s="315" t="s">
        <v>1250</v>
      </c>
      <c r="M6750" s="315" t="s">
        <v>1051</v>
      </c>
      <c r="N6750" s="315" t="s">
        <v>750</v>
      </c>
      <c r="O6750" s="315"/>
      <c r="P6750" s="315"/>
      <c r="Q6750" s="315"/>
    </row>
    <row r="6751" spans="1:17">
      <c r="A6751" s="315" t="s">
        <v>755</v>
      </c>
      <c r="B6751" s="315" t="s">
        <v>2095</v>
      </c>
      <c r="C6751" s="315" t="s">
        <v>2098</v>
      </c>
      <c r="D6751" s="316">
        <v>11</v>
      </c>
      <c r="E6751" s="317">
        <v>10851</v>
      </c>
      <c r="F6751" s="317">
        <v>8040.59</v>
      </c>
      <c r="G6751" s="318">
        <v>39570</v>
      </c>
      <c r="H6751" s="318">
        <v>39616</v>
      </c>
      <c r="I6751" s="318">
        <v>48914</v>
      </c>
      <c r="J6751" s="315"/>
      <c r="K6751" s="315">
        <v>8260</v>
      </c>
      <c r="L6751" s="315" t="s">
        <v>1050</v>
      </c>
      <c r="M6751" s="315" t="s">
        <v>1051</v>
      </c>
      <c r="N6751" s="315" t="s">
        <v>755</v>
      </c>
      <c r="O6751" s="315"/>
      <c r="P6751" s="315"/>
      <c r="Q6751" s="315"/>
    </row>
    <row r="6752" spans="1:17">
      <c r="A6752" s="315" t="s">
        <v>755</v>
      </c>
      <c r="B6752" s="315" t="s">
        <v>2095</v>
      </c>
      <c r="C6752" s="315" t="s">
        <v>2098</v>
      </c>
      <c r="D6752" s="316">
        <v>11</v>
      </c>
      <c r="E6752" s="317">
        <v>11925</v>
      </c>
      <c r="F6752" s="317">
        <v>8836.42</v>
      </c>
      <c r="G6752" s="318">
        <v>39587</v>
      </c>
      <c r="H6752" s="318">
        <v>39566</v>
      </c>
      <c r="I6752" s="318">
        <v>48914</v>
      </c>
      <c r="J6752" s="315"/>
      <c r="K6752" s="315">
        <v>8512</v>
      </c>
      <c r="L6752" s="315" t="s">
        <v>4159</v>
      </c>
      <c r="M6752" s="315" t="s">
        <v>792</v>
      </c>
      <c r="N6752" s="315" t="s">
        <v>755</v>
      </c>
      <c r="O6752" s="315"/>
      <c r="P6752" s="315"/>
      <c r="Q6752" s="315"/>
    </row>
    <row r="6753" spans="1:17">
      <c r="A6753" s="315" t="s">
        <v>755</v>
      </c>
      <c r="B6753" s="315" t="s">
        <v>2095</v>
      </c>
      <c r="C6753" s="315" t="s">
        <v>2098</v>
      </c>
      <c r="D6753" s="316">
        <v>11</v>
      </c>
      <c r="E6753" s="317">
        <v>10160</v>
      </c>
      <c r="F6753" s="317">
        <v>7528.5599999999995</v>
      </c>
      <c r="G6753" s="318">
        <v>39570</v>
      </c>
      <c r="H6753" s="318">
        <v>39355</v>
      </c>
      <c r="I6753" s="318">
        <v>48549</v>
      </c>
      <c r="J6753" s="315"/>
      <c r="K6753" s="315">
        <v>8704</v>
      </c>
      <c r="L6753" s="315" t="s">
        <v>3475</v>
      </c>
      <c r="M6753" s="315" t="s">
        <v>784</v>
      </c>
      <c r="N6753" s="315" t="s">
        <v>755</v>
      </c>
      <c r="O6753" s="315"/>
      <c r="P6753" s="315"/>
      <c r="Q6753" s="315"/>
    </row>
    <row r="6754" spans="1:17">
      <c r="A6754" s="315" t="s">
        <v>755</v>
      </c>
      <c r="B6754" s="315" t="s">
        <v>2095</v>
      </c>
      <c r="C6754" s="315" t="s">
        <v>2096</v>
      </c>
      <c r="D6754" s="316">
        <v>11</v>
      </c>
      <c r="E6754" s="317">
        <v>12520</v>
      </c>
      <c r="F6754" s="317">
        <v>11092.72</v>
      </c>
      <c r="G6754" s="318">
        <v>39570</v>
      </c>
      <c r="H6754" s="318">
        <v>39493</v>
      </c>
      <c r="I6754" s="318">
        <v>48914</v>
      </c>
      <c r="J6754" s="315"/>
      <c r="K6754" s="315">
        <v>6949</v>
      </c>
      <c r="L6754" s="315" t="s">
        <v>2153</v>
      </c>
      <c r="M6754" s="315" t="s">
        <v>811</v>
      </c>
      <c r="N6754" s="315" t="s">
        <v>755</v>
      </c>
      <c r="O6754" s="315"/>
      <c r="P6754" s="315"/>
      <c r="Q6754" s="315"/>
    </row>
    <row r="6755" spans="1:17">
      <c r="A6755" s="315" t="s">
        <v>755</v>
      </c>
      <c r="B6755" s="315" t="s">
        <v>2095</v>
      </c>
      <c r="C6755" s="315" t="s">
        <v>2098</v>
      </c>
      <c r="D6755" s="316">
        <v>11</v>
      </c>
      <c r="E6755" s="317">
        <v>9195</v>
      </c>
      <c r="F6755" s="317">
        <v>6813.5</v>
      </c>
      <c r="G6755" s="318">
        <v>39597</v>
      </c>
      <c r="H6755" s="318">
        <v>39464</v>
      </c>
      <c r="I6755" s="318">
        <v>48914</v>
      </c>
      <c r="J6755" s="315"/>
      <c r="K6755" s="315">
        <v>6030</v>
      </c>
      <c r="L6755" s="315" t="s">
        <v>2286</v>
      </c>
      <c r="M6755" s="315" t="s">
        <v>788</v>
      </c>
      <c r="N6755" s="315" t="s">
        <v>755</v>
      </c>
      <c r="O6755" s="315"/>
      <c r="P6755" s="315"/>
      <c r="Q6755" s="315"/>
    </row>
    <row r="6756" spans="1:17">
      <c r="A6756" s="315" t="s">
        <v>750</v>
      </c>
      <c r="B6756" s="315" t="s">
        <v>2095</v>
      </c>
      <c r="C6756" s="315" t="s">
        <v>2096</v>
      </c>
      <c r="D6756" s="316">
        <v>11</v>
      </c>
      <c r="E6756" s="317">
        <v>8084</v>
      </c>
      <c r="F6756" s="317">
        <v>7162.43</v>
      </c>
      <c r="G6756" s="318">
        <v>39603</v>
      </c>
      <c r="H6756" s="318">
        <v>39787</v>
      </c>
      <c r="I6756" s="318">
        <v>48914</v>
      </c>
      <c r="J6756" s="315"/>
      <c r="K6756" s="315">
        <v>6370</v>
      </c>
      <c r="L6756" s="315" t="s">
        <v>1289</v>
      </c>
      <c r="M6756" s="315" t="s">
        <v>1290</v>
      </c>
      <c r="N6756" s="315" t="s">
        <v>750</v>
      </c>
      <c r="O6756" s="315"/>
      <c r="P6756" s="315"/>
      <c r="Q6756" s="315"/>
    </row>
    <row r="6757" spans="1:17">
      <c r="A6757" s="315" t="s">
        <v>755</v>
      </c>
      <c r="B6757" s="315" t="s">
        <v>2095</v>
      </c>
      <c r="C6757" s="315" t="s">
        <v>2096</v>
      </c>
      <c r="D6757" s="316">
        <v>11</v>
      </c>
      <c r="E6757" s="317">
        <v>12157</v>
      </c>
      <c r="F6757" s="317">
        <v>5883.99</v>
      </c>
      <c r="G6757" s="318">
        <v>39591</v>
      </c>
      <c r="H6757" s="318">
        <v>41121</v>
      </c>
      <c r="I6757" s="318">
        <v>50405</v>
      </c>
      <c r="J6757" s="315"/>
      <c r="K6757" s="315">
        <v>8124</v>
      </c>
      <c r="L6757" s="315" t="s">
        <v>4202</v>
      </c>
      <c r="M6757" s="315" t="s">
        <v>784</v>
      </c>
      <c r="N6757" s="315" t="s">
        <v>755</v>
      </c>
      <c r="O6757" s="315"/>
      <c r="P6757" s="315"/>
      <c r="Q6757" s="315"/>
    </row>
    <row r="6758" spans="1:17">
      <c r="A6758" s="315" t="s">
        <v>755</v>
      </c>
      <c r="B6758" s="315" t="s">
        <v>2095</v>
      </c>
      <c r="C6758" s="315" t="s">
        <v>2098</v>
      </c>
      <c r="D6758" s="316">
        <v>11</v>
      </c>
      <c r="E6758" s="317">
        <v>11865</v>
      </c>
      <c r="F6758" s="317">
        <v>8791.9699999999993</v>
      </c>
      <c r="G6758" s="318">
        <v>39863</v>
      </c>
      <c r="H6758" s="318">
        <v>39891</v>
      </c>
      <c r="I6758" s="318">
        <v>49309</v>
      </c>
      <c r="J6758" s="315"/>
      <c r="K6758" s="315">
        <v>5724</v>
      </c>
      <c r="L6758" s="315" t="s">
        <v>2992</v>
      </c>
      <c r="M6758" s="315" t="s">
        <v>776</v>
      </c>
      <c r="N6758" s="315" t="s">
        <v>755</v>
      </c>
      <c r="O6758" s="315"/>
      <c r="P6758" s="315"/>
      <c r="Q6758" s="315"/>
    </row>
    <row r="6759" spans="1:17">
      <c r="A6759" s="315" t="s">
        <v>755</v>
      </c>
      <c r="B6759" s="315" t="s">
        <v>2095</v>
      </c>
      <c r="C6759" s="315" t="s">
        <v>2098</v>
      </c>
      <c r="D6759" s="316">
        <v>11</v>
      </c>
      <c r="E6759" s="317">
        <v>11344</v>
      </c>
      <c r="F6759" s="317">
        <v>5252.27</v>
      </c>
      <c r="G6759" s="318">
        <v>39799</v>
      </c>
      <c r="H6759" s="318">
        <v>39997</v>
      </c>
      <c r="I6759" s="318">
        <v>49309</v>
      </c>
      <c r="J6759" s="315"/>
      <c r="K6759" s="315">
        <v>3706</v>
      </c>
      <c r="L6759" s="315" t="s">
        <v>2704</v>
      </c>
      <c r="M6759" s="315" t="s">
        <v>764</v>
      </c>
      <c r="N6759" s="315" t="s">
        <v>755</v>
      </c>
      <c r="O6759" s="315"/>
      <c r="P6759" s="315"/>
      <c r="Q6759" s="315"/>
    </row>
    <row r="6760" spans="1:17">
      <c r="A6760" s="315" t="s">
        <v>755</v>
      </c>
      <c r="B6760" s="315" t="s">
        <v>2095</v>
      </c>
      <c r="C6760" s="315" t="s">
        <v>2096</v>
      </c>
      <c r="D6760" s="316">
        <v>11</v>
      </c>
      <c r="E6760" s="317">
        <v>10269</v>
      </c>
      <c r="F6760" s="317">
        <v>9088.1</v>
      </c>
      <c r="G6760" s="318">
        <v>39889</v>
      </c>
      <c r="H6760" s="318">
        <v>39947</v>
      </c>
      <c r="I6760" s="318">
        <v>49309</v>
      </c>
      <c r="J6760" s="315"/>
      <c r="K6760" s="315">
        <v>8810</v>
      </c>
      <c r="L6760" s="315" t="s">
        <v>1099</v>
      </c>
      <c r="M6760" s="315" t="s">
        <v>784</v>
      </c>
      <c r="N6760" s="315" t="s">
        <v>755</v>
      </c>
      <c r="O6760" s="315"/>
      <c r="P6760" s="315"/>
      <c r="Q6760" s="315"/>
    </row>
    <row r="6761" spans="1:17">
      <c r="A6761" s="315" t="s">
        <v>755</v>
      </c>
      <c r="B6761" s="315" t="s">
        <v>2095</v>
      </c>
      <c r="C6761" s="315" t="s">
        <v>2098</v>
      </c>
      <c r="D6761" s="316">
        <v>11</v>
      </c>
      <c r="E6761" s="317">
        <v>9449</v>
      </c>
      <c r="F6761" s="317">
        <v>7001.71</v>
      </c>
      <c r="G6761" s="318">
        <v>39898</v>
      </c>
      <c r="H6761" s="318">
        <v>40137</v>
      </c>
      <c r="I6761" s="318">
        <v>49309</v>
      </c>
      <c r="J6761" s="315"/>
      <c r="K6761" s="315">
        <v>3616</v>
      </c>
      <c r="L6761" s="315" t="s">
        <v>3656</v>
      </c>
      <c r="M6761" s="315" t="s">
        <v>764</v>
      </c>
      <c r="N6761" s="315" t="s">
        <v>755</v>
      </c>
      <c r="O6761" s="315"/>
      <c r="P6761" s="315"/>
      <c r="Q6761" s="315"/>
    </row>
    <row r="6762" spans="1:17">
      <c r="A6762" s="315" t="s">
        <v>755</v>
      </c>
      <c r="B6762" s="315" t="s">
        <v>2095</v>
      </c>
      <c r="C6762" s="315" t="s">
        <v>2098</v>
      </c>
      <c r="D6762" s="316">
        <v>11</v>
      </c>
      <c r="E6762" s="317">
        <v>9813</v>
      </c>
      <c r="F6762" s="317">
        <v>4729.8599999999997</v>
      </c>
      <c r="G6762" s="318">
        <v>40108</v>
      </c>
      <c r="H6762" s="318">
        <v>40886</v>
      </c>
      <c r="I6762" s="318">
        <v>50040</v>
      </c>
      <c r="J6762" s="315"/>
      <c r="K6762" s="315">
        <v>8868</v>
      </c>
      <c r="L6762" s="315" t="s">
        <v>2362</v>
      </c>
      <c r="M6762" s="315" t="s">
        <v>1705</v>
      </c>
      <c r="N6762" s="315" t="s">
        <v>755</v>
      </c>
      <c r="O6762" s="315"/>
      <c r="P6762" s="315"/>
      <c r="Q6762" s="315"/>
    </row>
    <row r="6763" spans="1:17">
      <c r="A6763" s="315" t="s">
        <v>755</v>
      </c>
      <c r="B6763" s="315" t="s">
        <v>2095</v>
      </c>
      <c r="C6763" s="315" t="s">
        <v>2098</v>
      </c>
      <c r="D6763" s="316">
        <v>11</v>
      </c>
      <c r="E6763" s="317">
        <v>11033</v>
      </c>
      <c r="F6763" s="317">
        <v>3607.79</v>
      </c>
      <c r="G6763" s="318">
        <v>40252</v>
      </c>
      <c r="H6763" s="318">
        <v>41334</v>
      </c>
      <c r="I6763" s="318">
        <v>50770</v>
      </c>
      <c r="J6763" s="315"/>
      <c r="K6763" s="315">
        <v>8610</v>
      </c>
      <c r="L6763" s="315" t="s">
        <v>1370</v>
      </c>
      <c r="M6763" s="315" t="s">
        <v>784</v>
      </c>
      <c r="N6763" s="315" t="s">
        <v>755</v>
      </c>
      <c r="O6763" s="315"/>
      <c r="P6763" s="315"/>
      <c r="Q6763" s="315"/>
    </row>
    <row r="6764" spans="1:17">
      <c r="A6764" s="315" t="s">
        <v>755</v>
      </c>
      <c r="B6764" s="315" t="s">
        <v>2095</v>
      </c>
      <c r="C6764" s="315" t="s">
        <v>2098</v>
      </c>
      <c r="D6764" s="316">
        <v>11</v>
      </c>
      <c r="E6764" s="317">
        <v>12354</v>
      </c>
      <c r="F6764" s="317">
        <v>4039.7599999999998</v>
      </c>
      <c r="G6764" s="318">
        <v>40301</v>
      </c>
      <c r="H6764" s="318">
        <v>41486</v>
      </c>
      <c r="I6764" s="318">
        <v>50770</v>
      </c>
      <c r="J6764" s="315"/>
      <c r="K6764" s="315">
        <v>7433</v>
      </c>
      <c r="L6764" s="315" t="s">
        <v>4203</v>
      </c>
      <c r="M6764" s="315" t="s">
        <v>966</v>
      </c>
      <c r="N6764" s="315" t="s">
        <v>755</v>
      </c>
      <c r="O6764" s="315"/>
      <c r="P6764" s="315"/>
      <c r="Q6764" s="315"/>
    </row>
    <row r="6765" spans="1:17">
      <c r="A6765" s="315" t="s">
        <v>755</v>
      </c>
      <c r="B6765" s="315" t="s">
        <v>2095</v>
      </c>
      <c r="C6765" s="315" t="s">
        <v>2098</v>
      </c>
      <c r="D6765" s="316">
        <v>11</v>
      </c>
      <c r="E6765" s="317">
        <v>7798.99</v>
      </c>
      <c r="F6765" s="317">
        <v>2339.6999999999998</v>
      </c>
      <c r="G6765" s="318">
        <v>40368</v>
      </c>
      <c r="H6765" s="318">
        <v>41730</v>
      </c>
      <c r="I6765" s="318">
        <v>51135</v>
      </c>
      <c r="J6765" s="315"/>
      <c r="K6765" s="315">
        <v>8180</v>
      </c>
      <c r="L6765" s="315" t="s">
        <v>2765</v>
      </c>
      <c r="M6765" s="315" t="s">
        <v>784</v>
      </c>
      <c r="N6765" s="315" t="s">
        <v>755</v>
      </c>
      <c r="O6765" s="315"/>
      <c r="P6765" s="315"/>
      <c r="Q6765" s="315"/>
    </row>
    <row r="6766" spans="1:17">
      <c r="A6766" s="315" t="s">
        <v>750</v>
      </c>
      <c r="B6766" s="315" t="s">
        <v>2095</v>
      </c>
      <c r="C6766" s="315" t="s">
        <v>2098</v>
      </c>
      <c r="D6766" s="316">
        <v>11</v>
      </c>
      <c r="E6766" s="317">
        <v>11209</v>
      </c>
      <c r="F6766" s="317">
        <v>6310.24</v>
      </c>
      <c r="G6766" s="318">
        <v>40392</v>
      </c>
      <c r="H6766" s="318">
        <v>40528</v>
      </c>
      <c r="I6766" s="318">
        <v>49674</v>
      </c>
      <c r="J6766" s="315"/>
      <c r="K6766" s="315">
        <v>8335</v>
      </c>
      <c r="L6766" s="315" t="s">
        <v>2425</v>
      </c>
      <c r="M6766" s="315" t="s">
        <v>784</v>
      </c>
      <c r="N6766" s="315" t="s">
        <v>750</v>
      </c>
      <c r="O6766" s="315"/>
      <c r="P6766" s="315"/>
      <c r="Q6766" s="315"/>
    </row>
    <row r="6767" spans="1:17">
      <c r="A6767" s="315" t="s">
        <v>750</v>
      </c>
      <c r="B6767" s="315" t="s">
        <v>2095</v>
      </c>
      <c r="C6767" s="315" t="s">
        <v>2096</v>
      </c>
      <c r="D6767" s="316">
        <v>11</v>
      </c>
      <c r="E6767" s="317">
        <v>11139.72</v>
      </c>
      <c r="F6767" s="317">
        <v>7488.37</v>
      </c>
      <c r="G6767" s="318">
        <v>40438</v>
      </c>
      <c r="H6767" s="318">
        <v>40505</v>
      </c>
      <c r="I6767" s="318">
        <v>49674</v>
      </c>
      <c r="J6767" s="315"/>
      <c r="K6767" s="315">
        <v>1454</v>
      </c>
      <c r="L6767" s="315" t="s">
        <v>3122</v>
      </c>
      <c r="M6767" s="315" t="s">
        <v>766</v>
      </c>
      <c r="N6767" s="315" t="s">
        <v>750</v>
      </c>
      <c r="O6767" s="315"/>
      <c r="P6767" s="315"/>
      <c r="Q6767" s="315"/>
    </row>
    <row r="6768" spans="1:17">
      <c r="A6768" s="315" t="s">
        <v>755</v>
      </c>
      <c r="B6768" s="315" t="s">
        <v>2095</v>
      </c>
      <c r="C6768" s="315" t="s">
        <v>2096</v>
      </c>
      <c r="D6768" s="316">
        <v>11</v>
      </c>
      <c r="E6768" s="317">
        <v>11227</v>
      </c>
      <c r="F6768" s="317">
        <v>6590.25</v>
      </c>
      <c r="G6768" s="318">
        <v>40681</v>
      </c>
      <c r="H6768" s="318">
        <v>40820</v>
      </c>
      <c r="I6768" s="318">
        <v>50040</v>
      </c>
      <c r="J6768" s="315"/>
      <c r="K6768" s="315">
        <v>5636</v>
      </c>
      <c r="L6768" s="315" t="s">
        <v>3094</v>
      </c>
      <c r="M6768" s="315" t="s">
        <v>776</v>
      </c>
      <c r="N6768" s="315" t="s">
        <v>755</v>
      </c>
      <c r="O6768" s="315"/>
      <c r="P6768" s="315"/>
      <c r="Q6768" s="315"/>
    </row>
    <row r="6769" spans="1:17">
      <c r="A6769" s="315" t="s">
        <v>755</v>
      </c>
      <c r="B6769" s="315" t="s">
        <v>2095</v>
      </c>
      <c r="C6769" s="315" t="s">
        <v>2098</v>
      </c>
      <c r="D6769" s="316">
        <v>11</v>
      </c>
      <c r="E6769" s="317">
        <v>10885</v>
      </c>
      <c r="F6769" s="317">
        <v>5246.57</v>
      </c>
      <c r="G6769" s="318">
        <v>40699</v>
      </c>
      <c r="H6769" s="318">
        <v>40758</v>
      </c>
      <c r="I6769" s="318">
        <v>50040</v>
      </c>
      <c r="J6769" s="315"/>
      <c r="K6769" s="315">
        <v>2610</v>
      </c>
      <c r="L6769" s="315" t="s">
        <v>3493</v>
      </c>
      <c r="M6769" s="315" t="s">
        <v>764</v>
      </c>
      <c r="N6769" s="315" t="s">
        <v>755</v>
      </c>
      <c r="O6769" s="315"/>
      <c r="P6769" s="315"/>
      <c r="Q6769" s="315"/>
    </row>
    <row r="6770" spans="1:17">
      <c r="A6770" s="315" t="s">
        <v>755</v>
      </c>
      <c r="B6770" s="315" t="s">
        <v>2095</v>
      </c>
      <c r="C6770" s="315" t="s">
        <v>2096</v>
      </c>
      <c r="D6770" s="316">
        <v>11.02</v>
      </c>
      <c r="E6770" s="317">
        <v>5143.9999999999991</v>
      </c>
      <c r="F6770" s="317">
        <v>3019.53</v>
      </c>
      <c r="G6770" s="318">
        <v>40823</v>
      </c>
      <c r="H6770" s="318">
        <v>40893</v>
      </c>
      <c r="I6770" s="318">
        <v>50040</v>
      </c>
      <c r="J6770" s="315"/>
      <c r="K6770" s="315">
        <v>6174</v>
      </c>
      <c r="L6770" s="315" t="s">
        <v>2480</v>
      </c>
      <c r="M6770" s="315" t="s">
        <v>788</v>
      </c>
      <c r="N6770" s="315" t="s">
        <v>755</v>
      </c>
      <c r="O6770" s="315"/>
      <c r="P6770" s="315"/>
      <c r="Q6770" s="315"/>
    </row>
    <row r="6771" spans="1:17">
      <c r="A6771" s="315" t="s">
        <v>755</v>
      </c>
      <c r="B6771" s="315" t="s">
        <v>2095</v>
      </c>
      <c r="C6771" s="315" t="s">
        <v>2098</v>
      </c>
      <c r="D6771" s="316">
        <v>11.03</v>
      </c>
      <c r="E6771" s="317">
        <v>10114</v>
      </c>
      <c r="F6771" s="317">
        <v>4005.14</v>
      </c>
      <c r="G6771" s="318">
        <v>40781</v>
      </c>
      <c r="H6771" s="318">
        <v>41044</v>
      </c>
      <c r="I6771" s="318">
        <v>50405</v>
      </c>
      <c r="J6771" s="315"/>
      <c r="K6771" s="315">
        <v>8753</v>
      </c>
      <c r="L6771" s="315" t="s">
        <v>2201</v>
      </c>
      <c r="M6771" s="315" t="s">
        <v>1705</v>
      </c>
      <c r="N6771" s="315" t="s">
        <v>755</v>
      </c>
      <c r="O6771" s="315"/>
      <c r="P6771" s="315"/>
      <c r="Q6771" s="315"/>
    </row>
    <row r="6772" spans="1:17">
      <c r="A6772" s="315" t="s">
        <v>755</v>
      </c>
      <c r="B6772" s="315" t="s">
        <v>2095</v>
      </c>
      <c r="C6772" s="315" t="s">
        <v>2096</v>
      </c>
      <c r="D6772" s="316">
        <v>11.03</v>
      </c>
      <c r="E6772" s="317">
        <v>6559.53</v>
      </c>
      <c r="F6772" s="317">
        <v>3168.25</v>
      </c>
      <c r="G6772" s="318">
        <v>40835</v>
      </c>
      <c r="H6772" s="318">
        <v>41052</v>
      </c>
      <c r="I6772" s="318">
        <v>50405</v>
      </c>
      <c r="J6772" s="315"/>
      <c r="K6772" s="315">
        <v>4106</v>
      </c>
      <c r="L6772" s="315" t="s">
        <v>3571</v>
      </c>
      <c r="M6772" s="315" t="s">
        <v>1484</v>
      </c>
      <c r="N6772" s="315" t="s">
        <v>755</v>
      </c>
      <c r="O6772" s="315"/>
      <c r="P6772" s="315"/>
      <c r="Q6772" s="315"/>
    </row>
    <row r="6773" spans="1:17">
      <c r="A6773" s="315" t="s">
        <v>755</v>
      </c>
      <c r="B6773" s="315" t="s">
        <v>2095</v>
      </c>
      <c r="C6773" s="315" t="s">
        <v>2098</v>
      </c>
      <c r="D6773" s="316">
        <v>11.04</v>
      </c>
      <c r="E6773" s="317">
        <v>11073</v>
      </c>
      <c r="F6773" s="317">
        <v>6721.3099999999995</v>
      </c>
      <c r="G6773" s="318">
        <v>40474</v>
      </c>
      <c r="H6773" s="318">
        <v>40473</v>
      </c>
      <c r="I6773" s="318">
        <v>49674</v>
      </c>
      <c r="J6773" s="315"/>
      <c r="K6773" s="315">
        <v>4802</v>
      </c>
      <c r="L6773" s="315" t="s">
        <v>2719</v>
      </c>
      <c r="M6773" s="315" t="s">
        <v>776</v>
      </c>
      <c r="N6773" s="315" t="s">
        <v>755</v>
      </c>
      <c r="O6773" s="315"/>
      <c r="P6773" s="315"/>
      <c r="Q6773" s="315"/>
    </row>
    <row r="6774" spans="1:17">
      <c r="A6774" s="315" t="s">
        <v>750</v>
      </c>
      <c r="B6774" s="315" t="s">
        <v>2095</v>
      </c>
      <c r="C6774" s="315" t="s">
        <v>2098</v>
      </c>
      <c r="D6774" s="316">
        <v>11.04</v>
      </c>
      <c r="E6774" s="317">
        <v>9225</v>
      </c>
      <c r="F6774" s="317">
        <v>4437.2199999999993</v>
      </c>
      <c r="G6774" s="318">
        <v>40518</v>
      </c>
      <c r="H6774" s="318">
        <v>40609</v>
      </c>
      <c r="I6774" s="318">
        <v>50040</v>
      </c>
      <c r="J6774" s="315"/>
      <c r="K6774" s="315">
        <v>5611</v>
      </c>
      <c r="L6774" s="315" t="s">
        <v>2819</v>
      </c>
      <c r="M6774" s="315" t="s">
        <v>776</v>
      </c>
      <c r="N6774" s="315" t="s">
        <v>750</v>
      </c>
      <c r="O6774" s="315"/>
      <c r="P6774" s="315"/>
      <c r="Q6774" s="315"/>
    </row>
    <row r="6775" spans="1:17">
      <c r="A6775" s="315" t="s">
        <v>755</v>
      </c>
      <c r="B6775" s="315" t="s">
        <v>2095</v>
      </c>
      <c r="C6775" s="315" t="s">
        <v>2096</v>
      </c>
      <c r="D6775" s="316">
        <v>11.04</v>
      </c>
      <c r="E6775" s="317">
        <v>13339</v>
      </c>
      <c r="F6775" s="317">
        <v>4055.0499999999997</v>
      </c>
      <c r="G6775" s="318">
        <v>40590</v>
      </c>
      <c r="H6775" s="318">
        <v>41957</v>
      </c>
      <c r="I6775" s="318">
        <v>49309</v>
      </c>
      <c r="J6775" s="315"/>
      <c r="K6775" s="315">
        <v>7014</v>
      </c>
      <c r="L6775" s="315" t="s">
        <v>2165</v>
      </c>
      <c r="M6775" s="315" t="s">
        <v>966</v>
      </c>
      <c r="N6775" s="315" t="s">
        <v>755</v>
      </c>
      <c r="O6775" s="315"/>
      <c r="P6775" s="315"/>
      <c r="Q6775" s="315"/>
    </row>
    <row r="6776" spans="1:17">
      <c r="A6776" s="315" t="s">
        <v>755</v>
      </c>
      <c r="B6776" s="315" t="s">
        <v>2095</v>
      </c>
      <c r="C6776" s="315" t="s">
        <v>2098</v>
      </c>
      <c r="D6776" s="316">
        <v>11.04</v>
      </c>
      <c r="E6776" s="317">
        <v>11660</v>
      </c>
      <c r="F6776" s="317">
        <v>5608.46</v>
      </c>
      <c r="G6776" s="318">
        <v>40770</v>
      </c>
      <c r="H6776" s="318">
        <v>40814</v>
      </c>
      <c r="I6776" s="318">
        <v>50040</v>
      </c>
      <c r="J6776" s="315"/>
      <c r="K6776" s="315">
        <v>9437</v>
      </c>
      <c r="L6776" s="315" t="s">
        <v>2689</v>
      </c>
      <c r="M6776" s="315" t="s">
        <v>770</v>
      </c>
      <c r="N6776" s="315" t="s">
        <v>755</v>
      </c>
      <c r="O6776" s="315"/>
      <c r="P6776" s="315"/>
      <c r="Q6776" s="315"/>
    </row>
    <row r="6777" spans="1:17">
      <c r="A6777" s="315" t="s">
        <v>755</v>
      </c>
      <c r="B6777" s="315" t="s">
        <v>2095</v>
      </c>
      <c r="C6777" s="315" t="s">
        <v>2096</v>
      </c>
      <c r="D6777" s="316">
        <v>11.04</v>
      </c>
      <c r="E6777" s="317">
        <v>12003</v>
      </c>
      <c r="F6777" s="317">
        <v>7045.76</v>
      </c>
      <c r="G6777" s="318">
        <v>40774</v>
      </c>
      <c r="H6777" s="318">
        <v>40856</v>
      </c>
      <c r="I6777" s="318">
        <v>50040</v>
      </c>
      <c r="J6777" s="315"/>
      <c r="K6777" s="315">
        <v>8722</v>
      </c>
      <c r="L6777" s="315" t="s">
        <v>2175</v>
      </c>
      <c r="M6777" s="315" t="s">
        <v>770</v>
      </c>
      <c r="N6777" s="315" t="s">
        <v>755</v>
      </c>
      <c r="O6777" s="315"/>
      <c r="P6777" s="315"/>
      <c r="Q6777" s="315"/>
    </row>
    <row r="6778" spans="1:17">
      <c r="A6778" s="315" t="s">
        <v>755</v>
      </c>
      <c r="B6778" s="315" t="s">
        <v>2095</v>
      </c>
      <c r="C6778" s="315" t="s">
        <v>2096</v>
      </c>
      <c r="D6778" s="316">
        <v>11.04</v>
      </c>
      <c r="E6778" s="317">
        <v>5787.95</v>
      </c>
      <c r="F6778" s="317">
        <v>3397.5299999999997</v>
      </c>
      <c r="G6778" s="318">
        <v>40815</v>
      </c>
      <c r="H6778" s="318">
        <v>40883</v>
      </c>
      <c r="I6778" s="318">
        <v>50040</v>
      </c>
      <c r="J6778" s="315"/>
      <c r="K6778" s="315">
        <v>8730</v>
      </c>
      <c r="L6778" s="315" t="s">
        <v>2219</v>
      </c>
      <c r="M6778" s="315" t="s">
        <v>770</v>
      </c>
      <c r="N6778" s="315" t="s">
        <v>755</v>
      </c>
      <c r="O6778" s="315"/>
      <c r="P6778" s="315"/>
      <c r="Q6778" s="315"/>
    </row>
    <row r="6779" spans="1:17">
      <c r="A6779" s="315" t="s">
        <v>755</v>
      </c>
      <c r="B6779" s="315" t="s">
        <v>2095</v>
      </c>
      <c r="C6779" s="315" t="s">
        <v>2096</v>
      </c>
      <c r="D6779" s="316">
        <v>11.04</v>
      </c>
      <c r="E6779" s="317">
        <v>5188.01</v>
      </c>
      <c r="F6779" s="317">
        <v>2505.81</v>
      </c>
      <c r="G6779" s="318">
        <v>40848</v>
      </c>
      <c r="H6779" s="318">
        <v>41110</v>
      </c>
      <c r="I6779" s="318">
        <v>50405</v>
      </c>
      <c r="J6779" s="315"/>
      <c r="K6779" s="315">
        <v>8910</v>
      </c>
      <c r="L6779" s="315" t="s">
        <v>3026</v>
      </c>
      <c r="M6779" s="315" t="s">
        <v>784</v>
      </c>
      <c r="N6779" s="315" t="s">
        <v>755</v>
      </c>
      <c r="O6779" s="315"/>
      <c r="P6779" s="315"/>
      <c r="Q6779" s="315"/>
    </row>
    <row r="6780" spans="1:17">
      <c r="A6780" s="315" t="s">
        <v>755</v>
      </c>
      <c r="B6780" s="315" t="s">
        <v>2095</v>
      </c>
      <c r="C6780" s="315" t="s">
        <v>2098</v>
      </c>
      <c r="D6780" s="316">
        <v>11.05</v>
      </c>
      <c r="E6780" s="317">
        <v>9172</v>
      </c>
      <c r="F6780" s="317">
        <v>4411.74</v>
      </c>
      <c r="G6780" s="318">
        <v>40536</v>
      </c>
      <c r="H6780" s="318">
        <v>40672</v>
      </c>
      <c r="I6780" s="318">
        <v>50040</v>
      </c>
      <c r="J6780" s="315"/>
      <c r="K6780" s="315">
        <v>6010</v>
      </c>
      <c r="L6780" s="315" t="s">
        <v>2282</v>
      </c>
      <c r="M6780" s="315" t="s">
        <v>788</v>
      </c>
      <c r="N6780" s="315" t="s">
        <v>755</v>
      </c>
      <c r="O6780" s="315"/>
      <c r="P6780" s="315"/>
      <c r="Q6780" s="315"/>
    </row>
    <row r="6781" spans="1:17">
      <c r="A6781" s="315" t="s">
        <v>755</v>
      </c>
      <c r="B6781" s="315" t="s">
        <v>2095</v>
      </c>
      <c r="C6781" s="315" t="s">
        <v>2098</v>
      </c>
      <c r="D6781" s="316">
        <v>11.05</v>
      </c>
      <c r="E6781" s="317">
        <v>10939</v>
      </c>
      <c r="F6781" s="317">
        <v>5261.6500000000005</v>
      </c>
      <c r="G6781" s="318">
        <v>40800</v>
      </c>
      <c r="H6781" s="318">
        <v>40815</v>
      </c>
      <c r="I6781" s="318">
        <v>50040</v>
      </c>
      <c r="J6781" s="315"/>
      <c r="K6781" s="315">
        <v>8967</v>
      </c>
      <c r="L6781" s="315" t="s">
        <v>3201</v>
      </c>
      <c r="M6781" s="315" t="s">
        <v>776</v>
      </c>
      <c r="N6781" s="315" t="s">
        <v>755</v>
      </c>
      <c r="O6781" s="315"/>
      <c r="P6781" s="315"/>
      <c r="Q6781" s="315"/>
    </row>
    <row r="6782" spans="1:17">
      <c r="A6782" s="315" t="s">
        <v>755</v>
      </c>
      <c r="B6782" s="315" t="s">
        <v>2095</v>
      </c>
      <c r="C6782" s="315" t="s">
        <v>2098</v>
      </c>
      <c r="D6782" s="316">
        <v>11.06</v>
      </c>
      <c r="E6782" s="317">
        <v>11274</v>
      </c>
      <c r="F6782" s="317">
        <v>5005.6499999999996</v>
      </c>
      <c r="G6782" s="318">
        <v>40085</v>
      </c>
      <c r="H6782" s="318">
        <v>40323</v>
      </c>
      <c r="I6782" s="318">
        <v>49674</v>
      </c>
      <c r="J6782" s="315"/>
      <c r="K6782" s="315">
        <v>2052</v>
      </c>
      <c r="L6782" s="315" t="s">
        <v>4146</v>
      </c>
      <c r="M6782" s="315" t="s">
        <v>758</v>
      </c>
      <c r="N6782" s="315" t="s">
        <v>755</v>
      </c>
      <c r="O6782" s="315"/>
      <c r="P6782" s="315"/>
      <c r="Q6782" s="315"/>
    </row>
    <row r="6783" spans="1:17">
      <c r="A6783" s="315" t="s">
        <v>755</v>
      </c>
      <c r="B6783" s="315" t="s">
        <v>2095</v>
      </c>
      <c r="C6783" s="315" t="s">
        <v>2098</v>
      </c>
      <c r="D6783" s="316">
        <v>11.07</v>
      </c>
      <c r="E6783" s="317">
        <v>8411.57</v>
      </c>
      <c r="F6783" s="317">
        <v>3330.9799999999996</v>
      </c>
      <c r="G6783" s="318">
        <v>40715</v>
      </c>
      <c r="H6783" s="318">
        <v>41141</v>
      </c>
      <c r="I6783" s="318">
        <v>50405</v>
      </c>
      <c r="J6783" s="315"/>
      <c r="K6783" s="315">
        <v>4523</v>
      </c>
      <c r="L6783" s="315" t="s">
        <v>3801</v>
      </c>
      <c r="M6783" s="315" t="s">
        <v>1296</v>
      </c>
      <c r="N6783" s="315" t="s">
        <v>755</v>
      </c>
      <c r="O6783" s="315"/>
      <c r="P6783" s="315"/>
      <c r="Q6783" s="315"/>
    </row>
    <row r="6784" spans="1:17">
      <c r="A6784" s="315" t="s">
        <v>755</v>
      </c>
      <c r="B6784" s="315" t="s">
        <v>2095</v>
      </c>
      <c r="C6784" s="315" t="s">
        <v>2098</v>
      </c>
      <c r="D6784" s="316">
        <v>11.07</v>
      </c>
      <c r="E6784" s="317">
        <v>8818</v>
      </c>
      <c r="F6784" s="317">
        <v>3491.92</v>
      </c>
      <c r="G6784" s="318">
        <v>40756</v>
      </c>
      <c r="H6784" s="318">
        <v>41037</v>
      </c>
      <c r="I6784" s="318">
        <v>50405</v>
      </c>
      <c r="J6784" s="315"/>
      <c r="K6784" s="315">
        <v>3900</v>
      </c>
      <c r="L6784" s="315" t="s">
        <v>4124</v>
      </c>
      <c r="M6784" s="315" t="s">
        <v>754</v>
      </c>
      <c r="N6784" s="315" t="s">
        <v>755</v>
      </c>
      <c r="O6784" s="315"/>
      <c r="P6784" s="315"/>
      <c r="Q6784" s="315"/>
    </row>
    <row r="6785" spans="1:17">
      <c r="A6785" s="315" t="s">
        <v>755</v>
      </c>
      <c r="B6785" s="315" t="s">
        <v>2095</v>
      </c>
      <c r="C6785" s="315" t="s">
        <v>2096</v>
      </c>
      <c r="D6785" s="316">
        <v>11.1</v>
      </c>
      <c r="E6785" s="317">
        <v>8873</v>
      </c>
      <c r="F6785" s="317">
        <v>7843.7200000000012</v>
      </c>
      <c r="G6785" s="318">
        <v>39570</v>
      </c>
      <c r="H6785" s="318">
        <v>39737</v>
      </c>
      <c r="I6785" s="318">
        <v>48944</v>
      </c>
      <c r="J6785" s="315"/>
      <c r="K6785" s="315">
        <v>8600</v>
      </c>
      <c r="L6785" s="315" t="s">
        <v>1806</v>
      </c>
      <c r="M6785" s="315" t="s">
        <v>784</v>
      </c>
      <c r="N6785" s="315" t="s">
        <v>755</v>
      </c>
      <c r="O6785" s="315"/>
      <c r="P6785" s="315"/>
      <c r="Q6785" s="315"/>
    </row>
    <row r="6786" spans="1:17">
      <c r="A6786" s="315" t="s">
        <v>750</v>
      </c>
      <c r="B6786" s="315" t="s">
        <v>2095</v>
      </c>
      <c r="C6786" s="315" t="s">
        <v>2098</v>
      </c>
      <c r="D6786" s="316">
        <v>11.1</v>
      </c>
      <c r="E6786" s="317">
        <v>10441.76</v>
      </c>
      <c r="F6786" s="317">
        <v>7154.5199999999986</v>
      </c>
      <c r="G6786" s="318">
        <v>39570</v>
      </c>
      <c r="H6786" s="318">
        <v>40114</v>
      </c>
      <c r="I6786" s="318">
        <v>49279</v>
      </c>
      <c r="J6786" s="315"/>
      <c r="K6786" s="315">
        <v>6332</v>
      </c>
      <c r="L6786" s="315" t="s">
        <v>4204</v>
      </c>
      <c r="M6786" s="315" t="s">
        <v>1712</v>
      </c>
      <c r="N6786" s="315" t="s">
        <v>750</v>
      </c>
      <c r="O6786" s="315"/>
      <c r="P6786" s="315"/>
      <c r="Q6786" s="315"/>
    </row>
    <row r="6787" spans="1:17">
      <c r="A6787" s="315" t="s">
        <v>755</v>
      </c>
      <c r="B6787" s="319" t="s">
        <v>2095</v>
      </c>
      <c r="C6787" s="319" t="s">
        <v>2098</v>
      </c>
      <c r="D6787" s="320">
        <v>11.1</v>
      </c>
      <c r="E6787" s="317">
        <v>11100</v>
      </c>
      <c r="F6787" s="317">
        <v>7525.79</v>
      </c>
      <c r="G6787" s="321">
        <v>39598</v>
      </c>
      <c r="H6787" s="321">
        <v>39626</v>
      </c>
      <c r="I6787" s="321">
        <v>48944</v>
      </c>
      <c r="J6787" s="319"/>
      <c r="K6787" s="322">
        <v>8897</v>
      </c>
      <c r="L6787" s="319" t="s">
        <v>4104</v>
      </c>
      <c r="M6787" s="319" t="s">
        <v>770</v>
      </c>
      <c r="N6787" s="315" t="s">
        <v>755</v>
      </c>
      <c r="O6787" s="319"/>
      <c r="P6787" s="319"/>
      <c r="Q6787" s="319"/>
    </row>
    <row r="6788" spans="1:17">
      <c r="A6788" s="315" t="s">
        <v>755</v>
      </c>
      <c r="B6788" s="315" t="s">
        <v>2095</v>
      </c>
      <c r="C6788" s="315" t="s">
        <v>2098</v>
      </c>
      <c r="D6788" s="316">
        <v>11.1</v>
      </c>
      <c r="E6788" s="317">
        <v>9803</v>
      </c>
      <c r="F6788" s="317">
        <v>4715.26</v>
      </c>
      <c r="G6788" s="318">
        <v>39707</v>
      </c>
      <c r="H6788" s="318">
        <v>40787</v>
      </c>
      <c r="I6788" s="318">
        <v>50040</v>
      </c>
      <c r="J6788" s="315"/>
      <c r="K6788" s="315">
        <v>3625</v>
      </c>
      <c r="L6788" s="315" t="s">
        <v>2596</v>
      </c>
      <c r="M6788" s="315" t="s">
        <v>764</v>
      </c>
      <c r="N6788" s="315" t="s">
        <v>755</v>
      </c>
      <c r="O6788" s="315"/>
      <c r="P6788" s="315"/>
      <c r="Q6788" s="315"/>
    </row>
    <row r="6789" spans="1:17">
      <c r="A6789" s="315" t="s">
        <v>750</v>
      </c>
      <c r="B6789" s="315" t="s">
        <v>2095</v>
      </c>
      <c r="C6789" s="315" t="s">
        <v>2098</v>
      </c>
      <c r="D6789" s="316">
        <v>11.1</v>
      </c>
      <c r="E6789" s="317">
        <v>10397</v>
      </c>
      <c r="F6789" s="317">
        <v>5843.5000000000009</v>
      </c>
      <c r="G6789" s="318">
        <v>40519</v>
      </c>
      <c r="H6789" s="318">
        <v>40533</v>
      </c>
      <c r="I6789" s="318">
        <v>49674</v>
      </c>
      <c r="J6789" s="315"/>
      <c r="K6789" s="315">
        <v>4142</v>
      </c>
      <c r="L6789" s="315" t="s">
        <v>3086</v>
      </c>
      <c r="M6789" s="315" t="s">
        <v>1484</v>
      </c>
      <c r="N6789" s="315" t="s">
        <v>750</v>
      </c>
      <c r="O6789" s="315"/>
      <c r="P6789" s="315"/>
      <c r="Q6789" s="315"/>
    </row>
    <row r="6790" spans="1:17">
      <c r="A6790" s="315" t="s">
        <v>755</v>
      </c>
      <c r="B6790" s="315" t="s">
        <v>2095</v>
      </c>
      <c r="C6790" s="315" t="s">
        <v>2096</v>
      </c>
      <c r="D6790" s="316">
        <v>11.1</v>
      </c>
      <c r="E6790" s="317">
        <v>8394</v>
      </c>
      <c r="F6790" s="317">
        <v>4927.28</v>
      </c>
      <c r="G6790" s="318">
        <v>40583</v>
      </c>
      <c r="H6790" s="318">
        <v>40688</v>
      </c>
      <c r="I6790" s="318">
        <v>50040</v>
      </c>
      <c r="J6790" s="315"/>
      <c r="K6790" s="315">
        <v>6010</v>
      </c>
      <c r="L6790" s="315" t="s">
        <v>2282</v>
      </c>
      <c r="M6790" s="315" t="s">
        <v>788</v>
      </c>
      <c r="N6790" s="315" t="s">
        <v>755</v>
      </c>
      <c r="O6790" s="315"/>
      <c r="P6790" s="315"/>
      <c r="Q6790" s="315"/>
    </row>
    <row r="6791" spans="1:17">
      <c r="A6791" s="315" t="s">
        <v>755</v>
      </c>
      <c r="B6791" s="315" t="s">
        <v>2095</v>
      </c>
      <c r="C6791" s="315" t="s">
        <v>2096</v>
      </c>
      <c r="D6791" s="316">
        <v>11.1</v>
      </c>
      <c r="E6791" s="317">
        <v>9848</v>
      </c>
      <c r="F6791" s="317">
        <v>5780.78</v>
      </c>
      <c r="G6791" s="318">
        <v>40687</v>
      </c>
      <c r="H6791" s="318">
        <v>40779</v>
      </c>
      <c r="I6791" s="318">
        <v>50040</v>
      </c>
      <c r="J6791" s="315"/>
      <c r="K6791" s="315">
        <v>5102</v>
      </c>
      <c r="L6791" s="315" t="s">
        <v>971</v>
      </c>
      <c r="M6791" s="315" t="s">
        <v>776</v>
      </c>
      <c r="N6791" s="315" t="s">
        <v>755</v>
      </c>
      <c r="O6791" s="315"/>
      <c r="P6791" s="315"/>
      <c r="Q6791" s="315"/>
    </row>
    <row r="6792" spans="1:17">
      <c r="A6792" s="315" t="s">
        <v>755</v>
      </c>
      <c r="B6792" s="315" t="s">
        <v>2095</v>
      </c>
      <c r="C6792" s="315" t="s">
        <v>2096</v>
      </c>
      <c r="D6792" s="316">
        <v>11.1</v>
      </c>
      <c r="E6792" s="317">
        <v>9488</v>
      </c>
      <c r="F6792" s="317">
        <v>4582.7</v>
      </c>
      <c r="G6792" s="318">
        <v>40708</v>
      </c>
      <c r="H6792" s="318">
        <v>41055</v>
      </c>
      <c r="I6792" s="318">
        <v>50405</v>
      </c>
      <c r="J6792" s="315"/>
      <c r="K6792" s="315">
        <v>6333</v>
      </c>
      <c r="L6792" s="315" t="s">
        <v>3258</v>
      </c>
      <c r="M6792" s="315" t="s">
        <v>1712</v>
      </c>
      <c r="N6792" s="315" t="s">
        <v>755</v>
      </c>
      <c r="O6792" s="315"/>
      <c r="P6792" s="315"/>
      <c r="Q6792" s="315"/>
    </row>
    <row r="6793" spans="1:17">
      <c r="A6793" s="315" t="s">
        <v>755</v>
      </c>
      <c r="B6793" s="315" t="s">
        <v>2095</v>
      </c>
      <c r="C6793" s="315" t="s">
        <v>2098</v>
      </c>
      <c r="D6793" s="316">
        <v>11.1</v>
      </c>
      <c r="E6793" s="317">
        <v>7183.01</v>
      </c>
      <c r="F6793" s="317">
        <v>2341.67</v>
      </c>
      <c r="G6793" s="318">
        <v>40708</v>
      </c>
      <c r="H6793" s="318">
        <v>41466</v>
      </c>
      <c r="I6793" s="318">
        <v>50770</v>
      </c>
      <c r="J6793" s="315"/>
      <c r="K6793" s="315">
        <v>8180</v>
      </c>
      <c r="L6793" s="315" t="s">
        <v>2765</v>
      </c>
      <c r="M6793" s="315" t="s">
        <v>784</v>
      </c>
      <c r="N6793" s="315" t="s">
        <v>755</v>
      </c>
      <c r="O6793" s="315"/>
      <c r="P6793" s="315"/>
      <c r="Q6793" s="315"/>
    </row>
    <row r="6794" spans="1:17">
      <c r="A6794" s="315" t="s">
        <v>755</v>
      </c>
      <c r="B6794" s="315" t="s">
        <v>2095</v>
      </c>
      <c r="C6794" s="315" t="s">
        <v>2098</v>
      </c>
      <c r="D6794" s="316">
        <v>11.13</v>
      </c>
      <c r="E6794" s="317">
        <v>10259</v>
      </c>
      <c r="F6794" s="317">
        <v>4934.58</v>
      </c>
      <c r="G6794" s="318">
        <v>40668</v>
      </c>
      <c r="H6794" s="318">
        <v>40878</v>
      </c>
      <c r="I6794" s="318">
        <v>50040</v>
      </c>
      <c r="J6794" s="315"/>
      <c r="K6794" s="315">
        <v>5107</v>
      </c>
      <c r="L6794" s="315" t="s">
        <v>4051</v>
      </c>
      <c r="M6794" s="315" t="s">
        <v>776</v>
      </c>
      <c r="N6794" s="315" t="s">
        <v>755</v>
      </c>
      <c r="O6794" s="315"/>
      <c r="P6794" s="315"/>
      <c r="Q6794" s="315"/>
    </row>
    <row r="6795" spans="1:17">
      <c r="A6795" s="315" t="s">
        <v>755</v>
      </c>
      <c r="B6795" s="315" t="s">
        <v>2095</v>
      </c>
      <c r="C6795" s="315" t="s">
        <v>2098</v>
      </c>
      <c r="D6795" s="316">
        <v>11.13</v>
      </c>
      <c r="E6795" s="317">
        <v>10371</v>
      </c>
      <c r="F6795" s="317">
        <v>4988.4500000000007</v>
      </c>
      <c r="G6795" s="318">
        <v>40728</v>
      </c>
      <c r="H6795" s="318">
        <v>40875</v>
      </c>
      <c r="I6795" s="318">
        <v>50040</v>
      </c>
      <c r="J6795" s="315"/>
      <c r="K6795" s="315">
        <v>6110</v>
      </c>
      <c r="L6795" s="315" t="s">
        <v>787</v>
      </c>
      <c r="M6795" s="315" t="s">
        <v>788</v>
      </c>
      <c r="N6795" s="315" t="s">
        <v>755</v>
      </c>
      <c r="O6795" s="315"/>
      <c r="P6795" s="315"/>
      <c r="Q6795" s="315"/>
    </row>
    <row r="6796" spans="1:17">
      <c r="A6796" s="315" t="s">
        <v>755</v>
      </c>
      <c r="B6796" s="315" t="s">
        <v>2095</v>
      </c>
      <c r="C6796" s="315" t="s">
        <v>2096</v>
      </c>
      <c r="D6796" s="316">
        <v>11.18</v>
      </c>
      <c r="E6796" s="317">
        <v>6653</v>
      </c>
      <c r="F6796" s="317">
        <v>3905.3100000000004</v>
      </c>
      <c r="G6796" s="318">
        <v>40805</v>
      </c>
      <c r="H6796" s="318">
        <v>40887</v>
      </c>
      <c r="I6796" s="318">
        <v>50040</v>
      </c>
      <c r="J6796" s="315"/>
      <c r="K6796" s="315">
        <v>1796</v>
      </c>
      <c r="L6796" s="315" t="s">
        <v>2310</v>
      </c>
      <c r="M6796" s="315" t="s">
        <v>761</v>
      </c>
      <c r="N6796" s="315" t="s">
        <v>755</v>
      </c>
      <c r="O6796" s="315"/>
      <c r="P6796" s="315"/>
      <c r="Q6796" s="315"/>
    </row>
    <row r="6797" spans="1:17">
      <c r="A6797" s="315" t="s">
        <v>755</v>
      </c>
      <c r="B6797" s="315" t="s">
        <v>2095</v>
      </c>
      <c r="C6797" s="315" t="s">
        <v>2096</v>
      </c>
      <c r="D6797" s="316">
        <v>11.2</v>
      </c>
      <c r="E6797" s="317">
        <v>10795</v>
      </c>
      <c r="F6797" s="317">
        <v>6898</v>
      </c>
      <c r="G6797" s="318">
        <v>39569</v>
      </c>
      <c r="H6797" s="318">
        <v>39456</v>
      </c>
      <c r="I6797" s="318">
        <v>48944</v>
      </c>
      <c r="J6797" s="315"/>
      <c r="K6797" s="315">
        <v>3263</v>
      </c>
      <c r="L6797" s="315" t="s">
        <v>3009</v>
      </c>
      <c r="M6797" s="315" t="s">
        <v>764</v>
      </c>
      <c r="N6797" s="315" t="s">
        <v>755</v>
      </c>
      <c r="O6797" s="315"/>
      <c r="P6797" s="315"/>
      <c r="Q6797" s="315"/>
    </row>
    <row r="6798" spans="1:17">
      <c r="A6798" s="315" t="s">
        <v>755</v>
      </c>
      <c r="B6798" s="315" t="s">
        <v>2095</v>
      </c>
      <c r="C6798" s="315" t="s">
        <v>2096</v>
      </c>
      <c r="D6798" s="316">
        <v>11.2</v>
      </c>
      <c r="E6798" s="317">
        <v>12835.82</v>
      </c>
      <c r="F6798" s="317">
        <v>11334.019999999999</v>
      </c>
      <c r="G6798" s="318">
        <v>39570</v>
      </c>
      <c r="H6798" s="318">
        <v>39976</v>
      </c>
      <c r="I6798" s="318">
        <v>49309</v>
      </c>
      <c r="J6798" s="315"/>
      <c r="K6798" s="315">
        <v>9479</v>
      </c>
      <c r="L6798" s="315" t="s">
        <v>4205</v>
      </c>
      <c r="M6798" s="315" t="s">
        <v>770</v>
      </c>
      <c r="N6798" s="315" t="s">
        <v>755</v>
      </c>
      <c r="O6798" s="315"/>
      <c r="P6798" s="315"/>
      <c r="Q6798" s="315"/>
    </row>
    <row r="6799" spans="1:17">
      <c r="A6799" s="315" t="s">
        <v>755</v>
      </c>
      <c r="B6799" s="315" t="s">
        <v>2095</v>
      </c>
      <c r="C6799" s="315" t="s">
        <v>2096</v>
      </c>
      <c r="D6799" s="316">
        <v>11.2</v>
      </c>
      <c r="E6799" s="317">
        <v>8542</v>
      </c>
      <c r="F6799" s="317">
        <v>3587.6400000000003</v>
      </c>
      <c r="G6799" s="318">
        <v>39569</v>
      </c>
      <c r="H6799" s="318">
        <v>42334</v>
      </c>
      <c r="I6799" s="318">
        <v>51501</v>
      </c>
      <c r="J6799" s="315"/>
      <c r="K6799" s="315">
        <v>8463</v>
      </c>
      <c r="L6799" s="315" t="s">
        <v>769</v>
      </c>
      <c r="M6799" s="315" t="s">
        <v>784</v>
      </c>
      <c r="N6799" s="315" t="s">
        <v>755</v>
      </c>
      <c r="O6799" s="315"/>
      <c r="P6799" s="315"/>
      <c r="Q6799" s="315"/>
    </row>
    <row r="6800" spans="1:17">
      <c r="A6800" s="315" t="s">
        <v>750</v>
      </c>
      <c r="B6800" s="315" t="s">
        <v>2095</v>
      </c>
      <c r="C6800" s="315" t="s">
        <v>2098</v>
      </c>
      <c r="D6800" s="316">
        <v>11.2</v>
      </c>
      <c r="E6800" s="317">
        <v>11640</v>
      </c>
      <c r="F6800" s="317">
        <v>7964.79</v>
      </c>
      <c r="G6800" s="318">
        <v>39570</v>
      </c>
      <c r="H6800" s="318">
        <v>39587</v>
      </c>
      <c r="I6800" s="318">
        <v>48914</v>
      </c>
      <c r="J6800" s="315"/>
      <c r="K6800" s="315">
        <v>8505</v>
      </c>
      <c r="L6800" s="315" t="s">
        <v>4206</v>
      </c>
      <c r="M6800" s="315" t="s">
        <v>792</v>
      </c>
      <c r="N6800" s="315" t="s">
        <v>750</v>
      </c>
      <c r="O6800" s="315"/>
      <c r="P6800" s="315"/>
      <c r="Q6800" s="315"/>
    </row>
    <row r="6801" spans="1:17">
      <c r="A6801" s="315" t="s">
        <v>755</v>
      </c>
      <c r="B6801" s="315" t="s">
        <v>2095</v>
      </c>
      <c r="C6801" s="315" t="s">
        <v>2098</v>
      </c>
      <c r="D6801" s="316">
        <v>11.2</v>
      </c>
      <c r="E6801" s="317">
        <v>9505</v>
      </c>
      <c r="F6801" s="317">
        <v>5978.65</v>
      </c>
      <c r="G6801" s="318">
        <v>39570</v>
      </c>
      <c r="H6801" s="318">
        <v>39750</v>
      </c>
      <c r="I6801" s="318">
        <v>48944</v>
      </c>
      <c r="J6801" s="315"/>
      <c r="K6801" s="315">
        <v>6315</v>
      </c>
      <c r="L6801" s="315" t="s">
        <v>3271</v>
      </c>
      <c r="M6801" s="315" t="s">
        <v>1712</v>
      </c>
      <c r="N6801" s="315" t="s">
        <v>755</v>
      </c>
      <c r="O6801" s="315"/>
      <c r="P6801" s="315"/>
      <c r="Q6801" s="315"/>
    </row>
    <row r="6802" spans="1:17">
      <c r="A6802" s="315" t="s">
        <v>755</v>
      </c>
      <c r="B6802" s="315" t="s">
        <v>2095</v>
      </c>
      <c r="C6802" s="315" t="s">
        <v>2098</v>
      </c>
      <c r="D6802" s="316">
        <v>11.2</v>
      </c>
      <c r="E6802" s="317">
        <v>10770</v>
      </c>
      <c r="F6802" s="317">
        <v>7959.0300000000007</v>
      </c>
      <c r="G6802" s="318">
        <v>39569</v>
      </c>
      <c r="H6802" s="318">
        <v>39986</v>
      </c>
      <c r="I6802" s="318">
        <v>49279</v>
      </c>
      <c r="J6802" s="315"/>
      <c r="K6802" s="315">
        <v>4624</v>
      </c>
      <c r="L6802" s="315" t="s">
        <v>4066</v>
      </c>
      <c r="M6802" s="315" t="s">
        <v>1296</v>
      </c>
      <c r="N6802" s="315" t="s">
        <v>755</v>
      </c>
      <c r="O6802" s="315"/>
      <c r="P6802" s="315"/>
      <c r="Q6802" s="315"/>
    </row>
    <row r="6803" spans="1:17">
      <c r="A6803" s="315" t="s">
        <v>755</v>
      </c>
      <c r="B6803" s="315" t="s">
        <v>2095</v>
      </c>
      <c r="C6803" s="315" t="s">
        <v>2096</v>
      </c>
      <c r="D6803" s="316">
        <v>11.2</v>
      </c>
      <c r="E6803" s="317">
        <v>11248</v>
      </c>
      <c r="F6803" s="317">
        <v>9931.99</v>
      </c>
      <c r="G6803" s="318">
        <v>39570</v>
      </c>
      <c r="H6803" s="318">
        <v>40170</v>
      </c>
      <c r="I6803" s="318">
        <v>49309</v>
      </c>
      <c r="J6803" s="315"/>
      <c r="K6803" s="315">
        <v>2732</v>
      </c>
      <c r="L6803" s="315" t="s">
        <v>4207</v>
      </c>
      <c r="M6803" s="315" t="s">
        <v>764</v>
      </c>
      <c r="N6803" s="315" t="s">
        <v>755</v>
      </c>
      <c r="O6803" s="315"/>
      <c r="P6803" s="315"/>
      <c r="Q6803" s="315"/>
    </row>
    <row r="6804" spans="1:17">
      <c r="A6804" s="315" t="s">
        <v>755</v>
      </c>
      <c r="B6804" s="315" t="s">
        <v>2095</v>
      </c>
      <c r="C6804" s="315" t="s">
        <v>2098</v>
      </c>
      <c r="D6804" s="316">
        <v>11.2</v>
      </c>
      <c r="E6804" s="317">
        <v>9255</v>
      </c>
      <c r="F6804" s="317">
        <v>4174</v>
      </c>
      <c r="G6804" s="318">
        <v>39597</v>
      </c>
      <c r="H6804" s="318">
        <v>39302</v>
      </c>
      <c r="I6804" s="318">
        <v>48579</v>
      </c>
      <c r="J6804" s="315"/>
      <c r="K6804" s="315">
        <v>6036</v>
      </c>
      <c r="L6804" s="315" t="s">
        <v>4208</v>
      </c>
      <c r="M6804" s="315" t="s">
        <v>788</v>
      </c>
      <c r="N6804" s="315" t="s">
        <v>755</v>
      </c>
      <c r="O6804" s="315"/>
      <c r="P6804" s="315"/>
      <c r="Q6804" s="315"/>
    </row>
    <row r="6805" spans="1:17">
      <c r="A6805" s="315" t="s">
        <v>755</v>
      </c>
      <c r="B6805" s="315" t="s">
        <v>2095</v>
      </c>
      <c r="C6805" s="315" t="s">
        <v>2098</v>
      </c>
      <c r="D6805" s="316">
        <v>11.2</v>
      </c>
      <c r="E6805" s="317">
        <v>11561</v>
      </c>
      <c r="F6805" s="317">
        <v>8543.58</v>
      </c>
      <c r="G6805" s="318">
        <v>39675</v>
      </c>
      <c r="H6805" s="318">
        <v>39364</v>
      </c>
      <c r="I6805" s="318">
        <v>48549</v>
      </c>
      <c r="J6805" s="315"/>
      <c r="K6805" s="315">
        <v>8241</v>
      </c>
      <c r="L6805" s="315" t="s">
        <v>2897</v>
      </c>
      <c r="M6805" s="315" t="s">
        <v>1051</v>
      </c>
      <c r="N6805" s="315" t="s">
        <v>755</v>
      </c>
      <c r="O6805" s="315"/>
      <c r="P6805" s="315"/>
      <c r="Q6805" s="315"/>
    </row>
    <row r="6806" spans="1:17">
      <c r="A6806" s="315" t="s">
        <v>755</v>
      </c>
      <c r="B6806" s="315" t="s">
        <v>2095</v>
      </c>
      <c r="C6806" s="315" t="s">
        <v>2098</v>
      </c>
      <c r="D6806" s="316">
        <v>11.2</v>
      </c>
      <c r="E6806" s="317">
        <v>10540</v>
      </c>
      <c r="F6806" s="317">
        <v>3436.0299999999997</v>
      </c>
      <c r="G6806" s="318">
        <v>40268</v>
      </c>
      <c r="H6806" s="318">
        <v>41537</v>
      </c>
      <c r="I6806" s="318">
        <v>50770</v>
      </c>
      <c r="J6806" s="315"/>
      <c r="K6806" s="315">
        <v>9642</v>
      </c>
      <c r="L6806" s="315" t="s">
        <v>3375</v>
      </c>
      <c r="M6806" s="315" t="s">
        <v>770</v>
      </c>
      <c r="N6806" s="315" t="s">
        <v>755</v>
      </c>
      <c r="O6806" s="315"/>
      <c r="P6806" s="315"/>
      <c r="Q6806" s="315"/>
    </row>
    <row r="6807" spans="1:17">
      <c r="A6807" s="315" t="s">
        <v>755</v>
      </c>
      <c r="B6807" s="315" t="s">
        <v>2095</v>
      </c>
      <c r="C6807" s="315" t="s">
        <v>2098</v>
      </c>
      <c r="D6807" s="316">
        <v>11.2</v>
      </c>
      <c r="E6807" s="317">
        <v>9616</v>
      </c>
      <c r="F6807" s="317">
        <v>5336.9000000000005</v>
      </c>
      <c r="G6807" s="318">
        <v>40407</v>
      </c>
      <c r="H6807" s="318">
        <v>40485</v>
      </c>
      <c r="I6807" s="318">
        <v>49674</v>
      </c>
      <c r="J6807" s="315"/>
      <c r="K6807" s="315">
        <v>4614</v>
      </c>
      <c r="L6807" s="315" t="s">
        <v>2969</v>
      </c>
      <c r="M6807" s="315" t="s">
        <v>1296</v>
      </c>
      <c r="N6807" s="315" t="s">
        <v>755</v>
      </c>
      <c r="O6807" s="315"/>
      <c r="P6807" s="315"/>
      <c r="Q6807" s="315"/>
    </row>
    <row r="6808" spans="1:17">
      <c r="A6808" s="315" t="s">
        <v>755</v>
      </c>
      <c r="B6808" s="315" t="s">
        <v>2095</v>
      </c>
      <c r="C6808" s="315" t="s">
        <v>2096</v>
      </c>
      <c r="D6808" s="316">
        <v>11.2</v>
      </c>
      <c r="E6808" s="317">
        <v>11186</v>
      </c>
      <c r="F6808" s="317">
        <v>6566.1799999999994</v>
      </c>
      <c r="G6808" s="318">
        <v>40501</v>
      </c>
      <c r="H6808" s="318">
        <v>40754</v>
      </c>
      <c r="I6808" s="318">
        <v>50040</v>
      </c>
      <c r="J6808" s="315"/>
      <c r="K6808" s="315">
        <v>3054</v>
      </c>
      <c r="L6808" s="315" t="s">
        <v>1068</v>
      </c>
      <c r="M6808" s="315" t="s">
        <v>764</v>
      </c>
      <c r="N6808" s="315" t="s">
        <v>755</v>
      </c>
      <c r="O6808" s="315"/>
      <c r="P6808" s="315"/>
      <c r="Q6808" s="315"/>
    </row>
    <row r="6809" spans="1:17">
      <c r="A6809" s="315" t="s">
        <v>755</v>
      </c>
      <c r="B6809" s="315" t="s">
        <v>2095</v>
      </c>
      <c r="C6809" s="315" t="s">
        <v>2096</v>
      </c>
      <c r="D6809" s="316">
        <v>11.2</v>
      </c>
      <c r="E6809" s="317">
        <v>12900</v>
      </c>
      <c r="F6809" s="317">
        <v>6230.7099999999991</v>
      </c>
      <c r="G6809" s="318">
        <v>40519</v>
      </c>
      <c r="H6809" s="318">
        <v>40989</v>
      </c>
      <c r="I6809" s="318">
        <v>50405</v>
      </c>
      <c r="J6809" s="315"/>
      <c r="K6809" s="315">
        <v>3044</v>
      </c>
      <c r="L6809" s="315" t="s">
        <v>2152</v>
      </c>
      <c r="M6809" s="315" t="s">
        <v>764</v>
      </c>
      <c r="N6809" s="315" t="s">
        <v>755</v>
      </c>
      <c r="O6809" s="315"/>
      <c r="P6809" s="315"/>
      <c r="Q6809" s="315"/>
    </row>
    <row r="6810" spans="1:17">
      <c r="A6810" s="315" t="s">
        <v>755</v>
      </c>
      <c r="B6810" s="315" t="s">
        <v>2095</v>
      </c>
      <c r="C6810" s="315" t="s">
        <v>2096</v>
      </c>
      <c r="D6810" s="316">
        <v>11.2</v>
      </c>
      <c r="E6810" s="317">
        <v>10317.630000000001</v>
      </c>
      <c r="F6810" s="317">
        <v>6056.45</v>
      </c>
      <c r="G6810" s="318">
        <v>40582</v>
      </c>
      <c r="H6810" s="318">
        <v>40710</v>
      </c>
      <c r="I6810" s="318">
        <v>50040</v>
      </c>
      <c r="J6810" s="315"/>
      <c r="K6810" s="315">
        <v>7136</v>
      </c>
      <c r="L6810" s="315" t="s">
        <v>3930</v>
      </c>
      <c r="M6810" s="315" t="s">
        <v>966</v>
      </c>
      <c r="N6810" s="315" t="s">
        <v>755</v>
      </c>
      <c r="O6810" s="315"/>
      <c r="P6810" s="315"/>
      <c r="Q6810" s="315"/>
    </row>
    <row r="6811" spans="1:17">
      <c r="A6811" s="315" t="s">
        <v>755</v>
      </c>
      <c r="B6811" s="315" t="s">
        <v>2095</v>
      </c>
      <c r="C6811" s="315" t="s">
        <v>2098</v>
      </c>
      <c r="D6811" s="316">
        <v>11.2</v>
      </c>
      <c r="E6811" s="317">
        <v>9965</v>
      </c>
      <c r="F6811" s="317">
        <v>4793.16</v>
      </c>
      <c r="G6811" s="318">
        <v>40641</v>
      </c>
      <c r="H6811" s="318">
        <v>40872</v>
      </c>
      <c r="I6811" s="318">
        <v>50040</v>
      </c>
      <c r="J6811" s="315"/>
      <c r="K6811" s="315">
        <v>6460</v>
      </c>
      <c r="L6811" s="315" t="s">
        <v>1364</v>
      </c>
      <c r="M6811" s="315" t="s">
        <v>1365</v>
      </c>
      <c r="N6811" s="315" t="s">
        <v>755</v>
      </c>
      <c r="O6811" s="315"/>
      <c r="P6811" s="315"/>
      <c r="Q6811" s="315"/>
    </row>
    <row r="6812" spans="1:17">
      <c r="A6812" s="315" t="s">
        <v>755</v>
      </c>
      <c r="B6812" s="315" t="s">
        <v>2095</v>
      </c>
      <c r="C6812" s="315" t="s">
        <v>2096</v>
      </c>
      <c r="D6812" s="316">
        <v>11.2</v>
      </c>
      <c r="E6812" s="317">
        <v>8586</v>
      </c>
      <c r="F6812" s="317">
        <v>1923.26</v>
      </c>
      <c r="G6812" s="318">
        <v>40694</v>
      </c>
      <c r="H6812" s="318">
        <v>42636</v>
      </c>
      <c r="I6812" s="318">
        <v>50040</v>
      </c>
      <c r="J6812" s="315"/>
      <c r="K6812" s="315">
        <v>3984</v>
      </c>
      <c r="L6812" s="315" t="s">
        <v>4209</v>
      </c>
      <c r="M6812" s="315" t="s">
        <v>754</v>
      </c>
      <c r="N6812" s="315" t="s">
        <v>755</v>
      </c>
      <c r="O6812" s="315"/>
      <c r="P6812" s="315"/>
      <c r="Q6812" s="315"/>
    </row>
    <row r="6813" spans="1:17">
      <c r="A6813" s="315" t="s">
        <v>755</v>
      </c>
      <c r="B6813" s="315" t="s">
        <v>2095</v>
      </c>
      <c r="C6813" s="315" t="s">
        <v>2096</v>
      </c>
      <c r="D6813" s="316">
        <v>11.2</v>
      </c>
      <c r="E6813" s="317">
        <v>13848</v>
      </c>
      <c r="F6813" s="317">
        <v>8128.76</v>
      </c>
      <c r="G6813" s="318">
        <v>40690</v>
      </c>
      <c r="H6813" s="318">
        <v>40764</v>
      </c>
      <c r="I6813" s="318">
        <v>50040</v>
      </c>
      <c r="J6813" s="315"/>
      <c r="K6813" s="315">
        <v>3283</v>
      </c>
      <c r="L6813" s="315" t="s">
        <v>2493</v>
      </c>
      <c r="M6813" s="315" t="s">
        <v>764</v>
      </c>
      <c r="N6813" s="315" t="s">
        <v>755</v>
      </c>
      <c r="O6813" s="315"/>
      <c r="P6813" s="315"/>
      <c r="Q6813" s="315"/>
    </row>
    <row r="6814" spans="1:17">
      <c r="A6814" s="315" t="s">
        <v>755</v>
      </c>
      <c r="B6814" s="315" t="s">
        <v>2095</v>
      </c>
      <c r="C6814" s="315" t="s">
        <v>2096</v>
      </c>
      <c r="D6814" s="316">
        <v>11.2</v>
      </c>
      <c r="E6814" s="317">
        <v>11075</v>
      </c>
      <c r="F6814" s="317">
        <v>6501.02</v>
      </c>
      <c r="G6814" s="318">
        <v>40721</v>
      </c>
      <c r="H6814" s="318">
        <v>40828</v>
      </c>
      <c r="I6814" s="318">
        <v>50040</v>
      </c>
      <c r="J6814" s="315"/>
      <c r="K6814" s="315">
        <v>4628</v>
      </c>
      <c r="L6814" s="315" t="s">
        <v>3331</v>
      </c>
      <c r="M6814" s="315" t="s">
        <v>1296</v>
      </c>
      <c r="N6814" s="315" t="s">
        <v>755</v>
      </c>
      <c r="O6814" s="315"/>
      <c r="P6814" s="315"/>
      <c r="Q6814" s="315"/>
    </row>
    <row r="6815" spans="1:17">
      <c r="A6815" s="315" t="s">
        <v>755</v>
      </c>
      <c r="B6815" s="315" t="s">
        <v>2095</v>
      </c>
      <c r="C6815" s="315" t="s">
        <v>2098</v>
      </c>
      <c r="D6815" s="316">
        <v>11.2</v>
      </c>
      <c r="E6815" s="317">
        <v>11603.15</v>
      </c>
      <c r="F6815" s="317">
        <v>5581.0999999999995</v>
      </c>
      <c r="G6815" s="318">
        <v>40767</v>
      </c>
      <c r="H6815" s="318">
        <v>40806</v>
      </c>
      <c r="I6815" s="318">
        <v>50040</v>
      </c>
      <c r="J6815" s="315"/>
      <c r="K6815" s="315">
        <v>4106</v>
      </c>
      <c r="L6815" s="315" t="s">
        <v>3571</v>
      </c>
      <c r="M6815" s="315" t="s">
        <v>1484</v>
      </c>
      <c r="N6815" s="315" t="s">
        <v>755</v>
      </c>
      <c r="O6815" s="315"/>
      <c r="P6815" s="315"/>
      <c r="Q6815" s="315"/>
    </row>
    <row r="6816" spans="1:17">
      <c r="A6816" s="315" t="s">
        <v>755</v>
      </c>
      <c r="B6816" s="315" t="s">
        <v>2095</v>
      </c>
      <c r="C6816" s="315" t="s">
        <v>2096</v>
      </c>
      <c r="D6816" s="316">
        <v>11.2</v>
      </c>
      <c r="E6816" s="317">
        <v>11842</v>
      </c>
      <c r="F6816" s="317">
        <v>5719.7</v>
      </c>
      <c r="G6816" s="318">
        <v>40778</v>
      </c>
      <c r="H6816" s="318">
        <v>41173</v>
      </c>
      <c r="I6816" s="318">
        <v>50405</v>
      </c>
      <c r="J6816" s="315"/>
      <c r="K6816" s="315">
        <v>9056</v>
      </c>
      <c r="L6816" s="315" t="s">
        <v>2345</v>
      </c>
      <c r="M6816" s="315" t="s">
        <v>781</v>
      </c>
      <c r="N6816" s="315" t="s">
        <v>755</v>
      </c>
      <c r="O6816" s="315"/>
      <c r="P6816" s="315"/>
      <c r="Q6816" s="315"/>
    </row>
    <row r="6817" spans="1:17">
      <c r="A6817" s="315" t="s">
        <v>755</v>
      </c>
      <c r="B6817" s="315" t="s">
        <v>2095</v>
      </c>
      <c r="C6817" s="315" t="s">
        <v>2096</v>
      </c>
      <c r="D6817" s="316">
        <v>11.2</v>
      </c>
      <c r="E6817" s="317">
        <v>7043</v>
      </c>
      <c r="F6817" s="317">
        <v>4134.24</v>
      </c>
      <c r="G6817" s="318">
        <v>40808</v>
      </c>
      <c r="H6817" s="318">
        <v>40897</v>
      </c>
      <c r="I6817" s="318">
        <v>50040</v>
      </c>
      <c r="J6817" s="315"/>
      <c r="K6817" s="315">
        <v>3116</v>
      </c>
      <c r="L6817" s="315" t="s">
        <v>3972</v>
      </c>
      <c r="M6817" s="315" t="s">
        <v>764</v>
      </c>
      <c r="N6817" s="315" t="s">
        <v>755</v>
      </c>
      <c r="O6817" s="315"/>
      <c r="P6817" s="315"/>
      <c r="Q6817" s="315"/>
    </row>
    <row r="6818" spans="1:17">
      <c r="A6818" s="315" t="s">
        <v>755</v>
      </c>
      <c r="B6818" s="315" t="s">
        <v>2095</v>
      </c>
      <c r="C6818" s="315" t="s">
        <v>2098</v>
      </c>
      <c r="D6818" s="316">
        <v>11.23</v>
      </c>
      <c r="E6818" s="317">
        <v>8031</v>
      </c>
      <c r="F6818" s="317">
        <v>3565.7599999999998</v>
      </c>
      <c r="G6818" s="318">
        <v>40598</v>
      </c>
      <c r="H6818" s="318">
        <v>40606</v>
      </c>
      <c r="I6818" s="318">
        <v>50040</v>
      </c>
      <c r="J6818" s="315"/>
      <c r="K6818" s="315">
        <v>4410</v>
      </c>
      <c r="L6818" s="315" t="s">
        <v>2428</v>
      </c>
      <c r="M6818" s="315" t="s">
        <v>1484</v>
      </c>
      <c r="N6818" s="315" t="s">
        <v>755</v>
      </c>
      <c r="O6818" s="315"/>
      <c r="P6818" s="315"/>
      <c r="Q6818" s="315"/>
    </row>
    <row r="6819" spans="1:17">
      <c r="A6819" s="315" t="s">
        <v>755</v>
      </c>
      <c r="B6819" s="315" t="s">
        <v>2095</v>
      </c>
      <c r="C6819" s="315" t="s">
        <v>2098</v>
      </c>
      <c r="D6819" s="316">
        <v>11.25</v>
      </c>
      <c r="E6819" s="317">
        <v>7865</v>
      </c>
      <c r="F6819" s="317">
        <v>3554.98</v>
      </c>
      <c r="G6819" s="318">
        <v>39721</v>
      </c>
      <c r="H6819" s="318">
        <v>40344</v>
      </c>
      <c r="I6819" s="318">
        <v>49674</v>
      </c>
      <c r="J6819" s="315"/>
      <c r="K6819" s="315">
        <v>8630</v>
      </c>
      <c r="L6819" s="315" t="s">
        <v>1044</v>
      </c>
      <c r="M6819" s="315" t="s">
        <v>784</v>
      </c>
      <c r="N6819" s="315" t="s">
        <v>755</v>
      </c>
      <c r="O6819" s="315"/>
      <c r="P6819" s="315"/>
      <c r="Q6819" s="315"/>
    </row>
    <row r="6820" spans="1:17">
      <c r="A6820" s="315" t="s">
        <v>750</v>
      </c>
      <c r="B6820" s="315" t="s">
        <v>2095</v>
      </c>
      <c r="C6820" s="315" t="s">
        <v>2096</v>
      </c>
      <c r="D6820" s="316">
        <v>11.25</v>
      </c>
      <c r="E6820" s="317">
        <v>3739</v>
      </c>
      <c r="F6820" s="317">
        <v>2028.75</v>
      </c>
      <c r="G6820" s="318">
        <v>40821</v>
      </c>
      <c r="H6820" s="318">
        <v>40886</v>
      </c>
      <c r="I6820" s="318">
        <v>50040</v>
      </c>
      <c r="J6820" s="315"/>
      <c r="K6820" s="315">
        <v>8908</v>
      </c>
      <c r="L6820" s="315" t="s">
        <v>3572</v>
      </c>
      <c r="M6820" s="315" t="s">
        <v>784</v>
      </c>
      <c r="N6820" s="315" t="s">
        <v>750</v>
      </c>
      <c r="O6820" s="315"/>
      <c r="P6820" s="315"/>
      <c r="Q6820" s="315"/>
    </row>
    <row r="6821" spans="1:17">
      <c r="A6821" s="315" t="s">
        <v>750</v>
      </c>
      <c r="B6821" s="315" t="s">
        <v>2095</v>
      </c>
      <c r="C6821" s="315" t="s">
        <v>2098</v>
      </c>
      <c r="D6821" s="316">
        <v>11.27</v>
      </c>
      <c r="E6821" s="317">
        <v>4840</v>
      </c>
      <c r="F6821" s="317">
        <v>1774.6599999999999</v>
      </c>
      <c r="G6821" s="318">
        <v>40834</v>
      </c>
      <c r="H6821" s="318">
        <v>41015</v>
      </c>
      <c r="I6821" s="318">
        <v>50405</v>
      </c>
      <c r="J6821" s="315"/>
      <c r="K6821" s="315">
        <v>3063</v>
      </c>
      <c r="L6821" s="315" t="s">
        <v>1856</v>
      </c>
      <c r="M6821" s="315" t="s">
        <v>764</v>
      </c>
      <c r="N6821" s="315" t="s">
        <v>750</v>
      </c>
      <c r="O6821" s="315"/>
      <c r="P6821" s="315"/>
      <c r="Q6821" s="315"/>
    </row>
    <row r="6822" spans="1:17">
      <c r="A6822" s="315" t="s">
        <v>755</v>
      </c>
      <c r="B6822" s="315" t="s">
        <v>2095</v>
      </c>
      <c r="C6822" s="315" t="s">
        <v>2098</v>
      </c>
      <c r="D6822" s="316">
        <v>11.27</v>
      </c>
      <c r="E6822" s="317">
        <v>6405</v>
      </c>
      <c r="F6822" s="317">
        <v>2837.41</v>
      </c>
      <c r="G6822" s="318">
        <v>40846</v>
      </c>
      <c r="H6822" s="318">
        <v>40949</v>
      </c>
      <c r="I6822" s="318">
        <v>50405</v>
      </c>
      <c r="J6822" s="315"/>
      <c r="K6822" s="315">
        <v>3510</v>
      </c>
      <c r="L6822" s="315" t="s">
        <v>2486</v>
      </c>
      <c r="M6822" s="315" t="s">
        <v>764</v>
      </c>
      <c r="N6822" s="315" t="s">
        <v>755</v>
      </c>
      <c r="O6822" s="315"/>
      <c r="P6822" s="315"/>
      <c r="Q6822" s="315"/>
    </row>
    <row r="6823" spans="1:17">
      <c r="A6823" s="315" t="s">
        <v>755</v>
      </c>
      <c r="B6823" s="315" t="s">
        <v>2095</v>
      </c>
      <c r="C6823" s="315" t="s">
        <v>2098</v>
      </c>
      <c r="D6823" s="316">
        <v>11.28</v>
      </c>
      <c r="E6823" s="317">
        <v>11131.65</v>
      </c>
      <c r="F6823" s="317">
        <v>4931.3200000000006</v>
      </c>
      <c r="G6823" s="318">
        <v>40758</v>
      </c>
      <c r="H6823" s="318">
        <v>40914</v>
      </c>
      <c r="I6823" s="318">
        <v>50405</v>
      </c>
      <c r="J6823" s="315"/>
      <c r="K6823" s="315">
        <v>4108</v>
      </c>
      <c r="L6823" s="315" t="s">
        <v>4210</v>
      </c>
      <c r="M6823" s="315" t="s">
        <v>1296</v>
      </c>
      <c r="N6823" s="315" t="s">
        <v>755</v>
      </c>
      <c r="O6823" s="315"/>
      <c r="P6823" s="315"/>
      <c r="Q6823" s="315"/>
    </row>
    <row r="6824" spans="1:17">
      <c r="A6824" s="315" t="s">
        <v>755</v>
      </c>
      <c r="B6824" s="315" t="s">
        <v>2095</v>
      </c>
      <c r="C6824" s="315" t="s">
        <v>2098</v>
      </c>
      <c r="D6824" s="316">
        <v>11.28</v>
      </c>
      <c r="E6824" s="317">
        <v>12465</v>
      </c>
      <c r="F6824" s="317">
        <v>5995.66</v>
      </c>
      <c r="G6824" s="318">
        <v>40796</v>
      </c>
      <c r="H6824" s="318">
        <v>40851</v>
      </c>
      <c r="I6824" s="318">
        <v>50040</v>
      </c>
      <c r="J6824" s="315"/>
      <c r="K6824" s="315">
        <v>3550</v>
      </c>
      <c r="L6824" s="315" t="s">
        <v>3482</v>
      </c>
      <c r="M6824" s="315" t="s">
        <v>764</v>
      </c>
      <c r="N6824" s="315" t="s">
        <v>755</v>
      </c>
      <c r="O6824" s="315"/>
      <c r="P6824" s="315"/>
      <c r="Q6824" s="315"/>
    </row>
    <row r="6825" spans="1:17">
      <c r="A6825" s="315" t="s">
        <v>755</v>
      </c>
      <c r="B6825" s="315" t="s">
        <v>2095</v>
      </c>
      <c r="C6825" s="315" t="s">
        <v>2098</v>
      </c>
      <c r="D6825" s="316">
        <v>11.28</v>
      </c>
      <c r="E6825" s="317">
        <v>6635</v>
      </c>
      <c r="F6825" s="317">
        <v>3191.44</v>
      </c>
      <c r="G6825" s="318">
        <v>40808</v>
      </c>
      <c r="H6825" s="318">
        <v>40905</v>
      </c>
      <c r="I6825" s="318">
        <v>50040</v>
      </c>
      <c r="J6825" s="315"/>
      <c r="K6825" s="315">
        <v>4717</v>
      </c>
      <c r="L6825" s="315" t="s">
        <v>2674</v>
      </c>
      <c r="M6825" s="315" t="s">
        <v>1296</v>
      </c>
      <c r="N6825" s="315" t="s">
        <v>755</v>
      </c>
      <c r="O6825" s="315"/>
      <c r="P6825" s="315"/>
      <c r="Q6825" s="315"/>
    </row>
    <row r="6826" spans="1:17">
      <c r="A6826" s="315" t="s">
        <v>755</v>
      </c>
      <c r="B6826" s="315" t="s">
        <v>2095</v>
      </c>
      <c r="C6826" s="315" t="s">
        <v>2098</v>
      </c>
      <c r="D6826" s="316">
        <v>11.28</v>
      </c>
      <c r="E6826" s="317">
        <v>1013</v>
      </c>
      <c r="F6826" s="317">
        <v>197.54</v>
      </c>
      <c r="G6826" s="318">
        <v>40844</v>
      </c>
      <c r="H6826" s="318">
        <v>42641</v>
      </c>
      <c r="I6826" s="318">
        <v>50040</v>
      </c>
      <c r="J6826" s="315"/>
      <c r="K6826" s="315">
        <v>3268</v>
      </c>
      <c r="L6826" s="315" t="s">
        <v>4211</v>
      </c>
      <c r="M6826" s="315" t="s">
        <v>764</v>
      </c>
      <c r="N6826" s="315" t="s">
        <v>755</v>
      </c>
      <c r="O6826" s="315"/>
      <c r="P6826" s="315"/>
      <c r="Q6826" s="315"/>
    </row>
    <row r="6827" spans="1:17">
      <c r="A6827" s="315" t="s">
        <v>750</v>
      </c>
      <c r="B6827" s="315" t="s">
        <v>2095</v>
      </c>
      <c r="C6827" s="315" t="s">
        <v>2098</v>
      </c>
      <c r="D6827" s="316">
        <v>11.3</v>
      </c>
      <c r="E6827" s="317">
        <v>11390</v>
      </c>
      <c r="F6827" s="317">
        <v>7232.6600000000008</v>
      </c>
      <c r="G6827" s="318">
        <v>39570</v>
      </c>
      <c r="H6827" s="318">
        <v>40030</v>
      </c>
      <c r="I6827" s="318">
        <v>49309</v>
      </c>
      <c r="J6827" s="315"/>
      <c r="K6827" s="315">
        <v>5623</v>
      </c>
      <c r="L6827" s="315" t="s">
        <v>3962</v>
      </c>
      <c r="M6827" s="315" t="s">
        <v>776</v>
      </c>
      <c r="N6827" s="315" t="s">
        <v>750</v>
      </c>
      <c r="O6827" s="315"/>
      <c r="P6827" s="315"/>
      <c r="Q6827" s="315"/>
    </row>
    <row r="6828" spans="1:17">
      <c r="A6828" s="315" t="s">
        <v>755</v>
      </c>
      <c r="B6828" s="315" t="s">
        <v>2095</v>
      </c>
      <c r="C6828" s="315" t="s">
        <v>2098</v>
      </c>
      <c r="D6828" s="316">
        <v>11.3</v>
      </c>
      <c r="E6828" s="317">
        <v>11910</v>
      </c>
      <c r="F6828" s="317">
        <v>7217.46</v>
      </c>
      <c r="G6828" s="318">
        <v>39570</v>
      </c>
      <c r="H6828" s="318">
        <v>40262</v>
      </c>
      <c r="I6828" s="318">
        <v>49674</v>
      </c>
      <c r="J6828" s="315"/>
      <c r="K6828" s="315">
        <v>6064</v>
      </c>
      <c r="L6828" s="315" t="s">
        <v>2840</v>
      </c>
      <c r="M6828" s="315" t="s">
        <v>1017</v>
      </c>
      <c r="N6828" s="315" t="s">
        <v>755</v>
      </c>
      <c r="O6828" s="315"/>
      <c r="P6828" s="315"/>
      <c r="Q6828" s="315"/>
    </row>
    <row r="6829" spans="1:17">
      <c r="A6829" s="315" t="s">
        <v>755</v>
      </c>
      <c r="B6829" s="315" t="s">
        <v>2095</v>
      </c>
      <c r="C6829" s="315" t="s">
        <v>2098</v>
      </c>
      <c r="D6829" s="316">
        <v>11.3</v>
      </c>
      <c r="E6829" s="317">
        <v>15672</v>
      </c>
      <c r="F6829" s="317">
        <v>7538.23</v>
      </c>
      <c r="G6829" s="318">
        <v>39570</v>
      </c>
      <c r="H6829" s="318">
        <v>40743</v>
      </c>
      <c r="I6829" s="318">
        <v>50040</v>
      </c>
      <c r="J6829" s="315"/>
      <c r="K6829" s="315">
        <v>1568</v>
      </c>
      <c r="L6829" s="315" t="s">
        <v>2118</v>
      </c>
      <c r="M6829" s="315" t="s">
        <v>761</v>
      </c>
      <c r="N6829" s="315" t="s">
        <v>755</v>
      </c>
      <c r="O6829" s="315"/>
      <c r="P6829" s="315"/>
      <c r="Q6829" s="315"/>
    </row>
    <row r="6830" spans="1:17">
      <c r="A6830" s="315" t="s">
        <v>750</v>
      </c>
      <c r="B6830" s="315" t="s">
        <v>2095</v>
      </c>
      <c r="C6830" s="315" t="s">
        <v>2098</v>
      </c>
      <c r="D6830" s="316">
        <v>11.3</v>
      </c>
      <c r="E6830" s="317">
        <v>8440</v>
      </c>
      <c r="F6830" s="317">
        <v>5275.02</v>
      </c>
      <c r="G6830" s="318">
        <v>39570</v>
      </c>
      <c r="H6830" s="318">
        <v>40750</v>
      </c>
      <c r="I6830" s="318">
        <v>50040</v>
      </c>
      <c r="J6830" s="315"/>
      <c r="K6830" s="315">
        <v>6440</v>
      </c>
      <c r="L6830" s="315" t="s">
        <v>2483</v>
      </c>
      <c r="M6830" s="315" t="s">
        <v>1388</v>
      </c>
      <c r="N6830" s="315" t="s">
        <v>750</v>
      </c>
      <c r="O6830" s="315"/>
      <c r="P6830" s="315"/>
      <c r="Q6830" s="315"/>
    </row>
    <row r="6831" spans="1:17">
      <c r="A6831" s="315" t="s">
        <v>755</v>
      </c>
      <c r="B6831" s="315" t="s">
        <v>2095</v>
      </c>
      <c r="C6831" s="315" t="s">
        <v>2098</v>
      </c>
      <c r="D6831" s="316">
        <v>11.3</v>
      </c>
      <c r="E6831" s="317">
        <v>11803</v>
      </c>
      <c r="F6831" s="317">
        <v>7058.1900000000005</v>
      </c>
      <c r="G6831" s="318">
        <v>39570</v>
      </c>
      <c r="H6831" s="318">
        <v>38891</v>
      </c>
      <c r="I6831" s="318">
        <v>48213</v>
      </c>
      <c r="J6831" s="315"/>
      <c r="K6831" s="315">
        <v>1816</v>
      </c>
      <c r="L6831" s="315" t="s">
        <v>4212</v>
      </c>
      <c r="M6831" s="315" t="s">
        <v>766</v>
      </c>
      <c r="N6831" s="315" t="s">
        <v>755</v>
      </c>
      <c r="O6831" s="315"/>
      <c r="P6831" s="315"/>
      <c r="Q6831" s="315"/>
    </row>
    <row r="6832" spans="1:17">
      <c r="A6832" s="315" t="s">
        <v>750</v>
      </c>
      <c r="B6832" s="315" t="s">
        <v>2095</v>
      </c>
      <c r="C6832" s="315" t="s">
        <v>2098</v>
      </c>
      <c r="D6832" s="316">
        <v>11.3</v>
      </c>
      <c r="E6832" s="317">
        <v>7406</v>
      </c>
      <c r="F6832" s="317">
        <v>2925.38</v>
      </c>
      <c r="G6832" s="318">
        <v>39617</v>
      </c>
      <c r="H6832" s="318">
        <v>41150</v>
      </c>
      <c r="I6832" s="318">
        <v>50405</v>
      </c>
      <c r="J6832" s="315"/>
      <c r="K6832" s="315">
        <v>3110</v>
      </c>
      <c r="L6832" s="315" t="s">
        <v>2198</v>
      </c>
      <c r="M6832" s="315" t="s">
        <v>764</v>
      </c>
      <c r="N6832" s="315" t="s">
        <v>750</v>
      </c>
      <c r="O6832" s="315"/>
      <c r="P6832" s="315"/>
      <c r="Q6832" s="315"/>
    </row>
    <row r="6833" spans="1:17">
      <c r="A6833" s="315" t="s">
        <v>755</v>
      </c>
      <c r="B6833" s="315" t="s">
        <v>2095</v>
      </c>
      <c r="C6833" s="315" t="s">
        <v>2098</v>
      </c>
      <c r="D6833" s="316">
        <v>11.3</v>
      </c>
      <c r="E6833" s="317">
        <v>10720</v>
      </c>
      <c r="F6833" s="317">
        <v>7911.3600000000006</v>
      </c>
      <c r="G6833" s="318">
        <v>39937</v>
      </c>
      <c r="H6833" s="318">
        <v>39990</v>
      </c>
      <c r="I6833" s="318">
        <v>49309</v>
      </c>
      <c r="J6833" s="315"/>
      <c r="K6833" s="315">
        <v>5028</v>
      </c>
      <c r="L6833" s="315" t="s">
        <v>2491</v>
      </c>
      <c r="M6833" s="315" t="s">
        <v>776</v>
      </c>
      <c r="N6833" s="315" t="s">
        <v>755</v>
      </c>
      <c r="O6833" s="315"/>
      <c r="P6833" s="315"/>
      <c r="Q6833" s="315"/>
    </row>
    <row r="6834" spans="1:17">
      <c r="A6834" s="315" t="s">
        <v>755</v>
      </c>
      <c r="B6834" s="315" t="s">
        <v>2095</v>
      </c>
      <c r="C6834" s="315" t="s">
        <v>2098</v>
      </c>
      <c r="D6834" s="316">
        <v>11.3</v>
      </c>
      <c r="E6834" s="317">
        <v>11567.449999999999</v>
      </c>
      <c r="F6834" s="317">
        <v>8536.77</v>
      </c>
      <c r="G6834" s="318">
        <v>40002</v>
      </c>
      <c r="H6834" s="318">
        <v>40008</v>
      </c>
      <c r="I6834" s="318">
        <v>49309</v>
      </c>
      <c r="J6834" s="315"/>
      <c r="K6834" s="315">
        <v>5024</v>
      </c>
      <c r="L6834" s="315" t="s">
        <v>2610</v>
      </c>
      <c r="M6834" s="315" t="s">
        <v>776</v>
      </c>
      <c r="N6834" s="315" t="s">
        <v>755</v>
      </c>
      <c r="O6834" s="315"/>
      <c r="P6834" s="315"/>
      <c r="Q6834" s="315"/>
    </row>
    <row r="6835" spans="1:17">
      <c r="A6835" s="315" t="s">
        <v>755</v>
      </c>
      <c r="B6835" s="315" t="s">
        <v>2095</v>
      </c>
      <c r="C6835" s="315" t="s">
        <v>2096</v>
      </c>
      <c r="D6835" s="316">
        <v>11.3</v>
      </c>
      <c r="E6835" s="317">
        <v>9224.9</v>
      </c>
      <c r="F6835" s="317">
        <v>4446.3999999999996</v>
      </c>
      <c r="G6835" s="318">
        <v>40357</v>
      </c>
      <c r="H6835" s="318">
        <v>41111</v>
      </c>
      <c r="I6835" s="318">
        <v>50405</v>
      </c>
      <c r="J6835" s="315"/>
      <c r="K6835" s="315">
        <v>8404</v>
      </c>
      <c r="L6835" s="315" t="s">
        <v>2085</v>
      </c>
      <c r="M6835" s="315" t="s">
        <v>784</v>
      </c>
      <c r="N6835" s="315" t="s">
        <v>755</v>
      </c>
      <c r="O6835" s="315"/>
      <c r="P6835" s="315"/>
      <c r="Q6835" s="315"/>
    </row>
    <row r="6836" spans="1:17">
      <c r="A6836" s="315" t="s">
        <v>750</v>
      </c>
      <c r="B6836" s="315" t="s">
        <v>2095</v>
      </c>
      <c r="C6836" s="315" t="s">
        <v>2098</v>
      </c>
      <c r="D6836" s="316">
        <v>11.3</v>
      </c>
      <c r="E6836" s="317">
        <v>8007</v>
      </c>
      <c r="F6836" s="317">
        <v>4492.8200000000006</v>
      </c>
      <c r="G6836" s="318">
        <v>40393</v>
      </c>
      <c r="H6836" s="318">
        <v>40443</v>
      </c>
      <c r="I6836" s="318">
        <v>49674</v>
      </c>
      <c r="J6836" s="315"/>
      <c r="K6836" s="315">
        <v>1860</v>
      </c>
      <c r="L6836" s="315" t="s">
        <v>1057</v>
      </c>
      <c r="M6836" s="315" t="s">
        <v>766</v>
      </c>
      <c r="N6836" s="315" t="s">
        <v>750</v>
      </c>
      <c r="O6836" s="315"/>
      <c r="P6836" s="315"/>
      <c r="Q6836" s="315"/>
    </row>
    <row r="6837" spans="1:17">
      <c r="A6837" s="315" t="s">
        <v>755</v>
      </c>
      <c r="B6837" s="315" t="s">
        <v>2095</v>
      </c>
      <c r="C6837" s="315" t="s">
        <v>2098</v>
      </c>
      <c r="D6837" s="316">
        <v>11.3</v>
      </c>
      <c r="E6837" s="317">
        <v>10240</v>
      </c>
      <c r="F6837" s="317">
        <v>4044.8099999999995</v>
      </c>
      <c r="G6837" s="318">
        <v>40620</v>
      </c>
      <c r="H6837" s="318">
        <v>40982</v>
      </c>
      <c r="I6837" s="318">
        <v>50405</v>
      </c>
      <c r="J6837" s="315"/>
      <c r="K6837" s="315">
        <v>4437</v>
      </c>
      <c r="L6837" s="315" t="s">
        <v>2297</v>
      </c>
      <c r="M6837" s="315" t="s">
        <v>1484</v>
      </c>
      <c r="N6837" s="315" t="s">
        <v>755</v>
      </c>
      <c r="O6837" s="315"/>
      <c r="P6837" s="315"/>
      <c r="Q6837" s="315"/>
    </row>
    <row r="6838" spans="1:17">
      <c r="A6838" s="315" t="s">
        <v>755</v>
      </c>
      <c r="B6838" s="315" t="s">
        <v>2095</v>
      </c>
      <c r="C6838" s="315" t="s">
        <v>2098</v>
      </c>
      <c r="D6838" s="316">
        <v>11.3</v>
      </c>
      <c r="E6838" s="317">
        <v>8001</v>
      </c>
      <c r="F6838" s="317">
        <v>3320.42</v>
      </c>
      <c r="G6838" s="318">
        <v>40617</v>
      </c>
      <c r="H6838" s="318">
        <v>40775</v>
      </c>
      <c r="I6838" s="318">
        <v>50040</v>
      </c>
      <c r="J6838" s="315"/>
      <c r="K6838" s="315">
        <v>3053</v>
      </c>
      <c r="L6838" s="315" t="s">
        <v>2264</v>
      </c>
      <c r="M6838" s="315" t="s">
        <v>764</v>
      </c>
      <c r="N6838" s="315" t="s">
        <v>755</v>
      </c>
      <c r="O6838" s="315"/>
      <c r="P6838" s="315"/>
      <c r="Q6838" s="315"/>
    </row>
    <row r="6839" spans="1:17">
      <c r="A6839" s="315" t="s">
        <v>750</v>
      </c>
      <c r="B6839" s="315" t="s">
        <v>2095</v>
      </c>
      <c r="C6839" s="315" t="s">
        <v>2098</v>
      </c>
      <c r="D6839" s="316">
        <v>11.3</v>
      </c>
      <c r="E6839" s="317">
        <v>9437</v>
      </c>
      <c r="F6839" s="317">
        <v>4539.2000000000007</v>
      </c>
      <c r="G6839" s="318">
        <v>40633</v>
      </c>
      <c r="H6839" s="318">
        <v>40674</v>
      </c>
      <c r="I6839" s="318">
        <v>50040</v>
      </c>
      <c r="J6839" s="315"/>
      <c r="K6839" s="315">
        <v>2074</v>
      </c>
      <c r="L6839" s="315" t="s">
        <v>2523</v>
      </c>
      <c r="M6839" s="315" t="s">
        <v>758</v>
      </c>
      <c r="N6839" s="315" t="s">
        <v>750</v>
      </c>
      <c r="O6839" s="315"/>
      <c r="P6839" s="315"/>
      <c r="Q6839" s="315"/>
    </row>
    <row r="6840" spans="1:17">
      <c r="A6840" s="315" t="s">
        <v>750</v>
      </c>
      <c r="B6840" s="315" t="s">
        <v>2095</v>
      </c>
      <c r="C6840" s="315" t="s">
        <v>2098</v>
      </c>
      <c r="D6840" s="316">
        <v>11.3</v>
      </c>
      <c r="E6840" s="317">
        <v>12328</v>
      </c>
      <c r="F6840" s="317">
        <v>5929.7699999999986</v>
      </c>
      <c r="G6840" s="318">
        <v>40633</v>
      </c>
      <c r="H6840" s="318">
        <v>40700</v>
      </c>
      <c r="I6840" s="318">
        <v>50040</v>
      </c>
      <c r="J6840" s="315"/>
      <c r="K6840" s="315">
        <v>2074</v>
      </c>
      <c r="L6840" s="315" t="s">
        <v>2523</v>
      </c>
      <c r="M6840" s="315" t="s">
        <v>758</v>
      </c>
      <c r="N6840" s="315" t="s">
        <v>750</v>
      </c>
      <c r="O6840" s="315"/>
      <c r="P6840" s="315"/>
      <c r="Q6840" s="315"/>
    </row>
    <row r="6841" spans="1:17">
      <c r="A6841" s="315" t="s">
        <v>750</v>
      </c>
      <c r="B6841" s="315" t="s">
        <v>2095</v>
      </c>
      <c r="C6841" s="315" t="s">
        <v>2098</v>
      </c>
      <c r="D6841" s="316">
        <v>11.3</v>
      </c>
      <c r="E6841" s="317">
        <v>10665</v>
      </c>
      <c r="F6841" s="317">
        <v>5129.87</v>
      </c>
      <c r="G6841" s="318">
        <v>40633</v>
      </c>
      <c r="H6841" s="318">
        <v>40714</v>
      </c>
      <c r="I6841" s="318">
        <v>50040</v>
      </c>
      <c r="J6841" s="315"/>
      <c r="K6841" s="315">
        <v>2074</v>
      </c>
      <c r="L6841" s="315" t="s">
        <v>2523</v>
      </c>
      <c r="M6841" s="315" t="s">
        <v>758</v>
      </c>
      <c r="N6841" s="315" t="s">
        <v>750</v>
      </c>
      <c r="O6841" s="315"/>
      <c r="P6841" s="315"/>
      <c r="Q6841" s="315"/>
    </row>
    <row r="6842" spans="1:17">
      <c r="A6842" s="315" t="s">
        <v>755</v>
      </c>
      <c r="B6842" s="315" t="s">
        <v>2095</v>
      </c>
      <c r="C6842" s="315" t="s">
        <v>2098</v>
      </c>
      <c r="D6842" s="316">
        <v>11.3</v>
      </c>
      <c r="E6842" s="317">
        <v>12547</v>
      </c>
      <c r="F6842" s="317">
        <v>6035.11</v>
      </c>
      <c r="G6842" s="318">
        <v>40652</v>
      </c>
      <c r="H6842" s="318">
        <v>40766</v>
      </c>
      <c r="I6842" s="318">
        <v>50040</v>
      </c>
      <c r="J6842" s="315"/>
      <c r="K6842" s="315">
        <v>4654</v>
      </c>
      <c r="L6842" s="315" t="s">
        <v>2730</v>
      </c>
      <c r="M6842" s="315" t="s">
        <v>1296</v>
      </c>
      <c r="N6842" s="315" t="s">
        <v>755</v>
      </c>
      <c r="O6842" s="315"/>
      <c r="P6842" s="315"/>
      <c r="Q6842" s="315"/>
    </row>
    <row r="6843" spans="1:17">
      <c r="A6843" s="315" t="s">
        <v>755</v>
      </c>
      <c r="B6843" s="315" t="s">
        <v>2095</v>
      </c>
      <c r="C6843" s="315" t="s">
        <v>2096</v>
      </c>
      <c r="D6843" s="316">
        <v>11.34</v>
      </c>
      <c r="E6843" s="317">
        <v>9687</v>
      </c>
      <c r="F6843" s="317">
        <v>5676.58</v>
      </c>
      <c r="G6843" s="318">
        <v>40716</v>
      </c>
      <c r="H6843" s="318">
        <v>40767</v>
      </c>
      <c r="I6843" s="318">
        <v>50040</v>
      </c>
      <c r="J6843" s="315"/>
      <c r="K6843" s="315">
        <v>7012</v>
      </c>
      <c r="L6843" s="315" t="s">
        <v>2691</v>
      </c>
      <c r="M6843" s="315" t="s">
        <v>966</v>
      </c>
      <c r="N6843" s="315" t="s">
        <v>755</v>
      </c>
      <c r="O6843" s="315"/>
      <c r="P6843" s="315"/>
      <c r="Q6843" s="315"/>
    </row>
    <row r="6844" spans="1:17">
      <c r="A6844" s="315" t="s">
        <v>755</v>
      </c>
      <c r="B6844" s="315" t="s">
        <v>2095</v>
      </c>
      <c r="C6844" s="315" t="s">
        <v>2098</v>
      </c>
      <c r="D6844" s="316">
        <v>11.34</v>
      </c>
      <c r="E6844" s="317">
        <v>8522.8499999999985</v>
      </c>
      <c r="F6844" s="317">
        <v>2250.0299999999997</v>
      </c>
      <c r="G6844" s="318">
        <v>40739</v>
      </c>
      <c r="H6844" s="318">
        <v>41929</v>
      </c>
      <c r="I6844" s="318">
        <v>49309</v>
      </c>
      <c r="J6844" s="315"/>
      <c r="K6844" s="315">
        <v>4577</v>
      </c>
      <c r="L6844" s="315" t="s">
        <v>3184</v>
      </c>
      <c r="M6844" s="315" t="s">
        <v>1296</v>
      </c>
      <c r="N6844" s="315" t="s">
        <v>755</v>
      </c>
      <c r="O6844" s="315"/>
      <c r="P6844" s="315"/>
      <c r="Q6844" s="315"/>
    </row>
    <row r="6845" spans="1:17">
      <c r="A6845" s="315" t="s">
        <v>750</v>
      </c>
      <c r="B6845" s="315" t="s">
        <v>2095</v>
      </c>
      <c r="C6845" s="315" t="s">
        <v>2098</v>
      </c>
      <c r="D6845" s="316">
        <v>11.34</v>
      </c>
      <c r="E6845" s="317">
        <v>14134</v>
      </c>
      <c r="F6845" s="317">
        <v>5169.3799999999992</v>
      </c>
      <c r="G6845" s="318">
        <v>40791</v>
      </c>
      <c r="H6845" s="318">
        <v>41170</v>
      </c>
      <c r="I6845" s="318">
        <v>50405</v>
      </c>
      <c r="J6845" s="315"/>
      <c r="K6845" s="315">
        <v>3997</v>
      </c>
      <c r="L6845" s="315" t="s">
        <v>2277</v>
      </c>
      <c r="M6845" s="315" t="s">
        <v>754</v>
      </c>
      <c r="N6845" s="315" t="s">
        <v>750</v>
      </c>
      <c r="O6845" s="315"/>
      <c r="P6845" s="315"/>
      <c r="Q6845" s="315"/>
    </row>
    <row r="6846" spans="1:17">
      <c r="A6846" s="315" t="s">
        <v>755</v>
      </c>
      <c r="B6846" s="315" t="s">
        <v>2095</v>
      </c>
      <c r="C6846" s="315" t="s">
        <v>2098</v>
      </c>
      <c r="D6846" s="316">
        <v>11.34</v>
      </c>
      <c r="E6846" s="317">
        <v>13155</v>
      </c>
      <c r="F6846" s="317">
        <v>3078.27</v>
      </c>
      <c r="G6846" s="318">
        <v>40806</v>
      </c>
      <c r="H6846" s="318">
        <v>42156</v>
      </c>
      <c r="I6846" s="318">
        <v>49674</v>
      </c>
      <c r="J6846" s="315"/>
      <c r="K6846" s="315">
        <v>8477</v>
      </c>
      <c r="L6846" s="315" t="s">
        <v>2986</v>
      </c>
      <c r="M6846" s="315" t="s">
        <v>784</v>
      </c>
      <c r="N6846" s="315" t="s">
        <v>755</v>
      </c>
      <c r="O6846" s="315"/>
      <c r="P6846" s="315"/>
      <c r="Q6846" s="315"/>
    </row>
    <row r="6847" spans="1:17">
      <c r="A6847" s="315" t="s">
        <v>755</v>
      </c>
      <c r="B6847" s="315" t="s">
        <v>2095</v>
      </c>
      <c r="C6847" s="315" t="s">
        <v>2098</v>
      </c>
      <c r="D6847" s="316">
        <v>11.34</v>
      </c>
      <c r="E6847" s="317">
        <v>6009</v>
      </c>
      <c r="F6847" s="317">
        <v>1406.1</v>
      </c>
      <c r="G6847" s="318">
        <v>40843</v>
      </c>
      <c r="H6847" s="318">
        <v>42195</v>
      </c>
      <c r="I6847" s="318">
        <v>49674</v>
      </c>
      <c r="J6847" s="315"/>
      <c r="K6847" s="315">
        <v>3961</v>
      </c>
      <c r="L6847" s="315" t="s">
        <v>2954</v>
      </c>
      <c r="M6847" s="315" t="s">
        <v>754</v>
      </c>
      <c r="N6847" s="315" t="s">
        <v>755</v>
      </c>
      <c r="O6847" s="315"/>
      <c r="P6847" s="315"/>
      <c r="Q6847" s="315"/>
    </row>
    <row r="6848" spans="1:17">
      <c r="A6848" s="315" t="s">
        <v>755</v>
      </c>
      <c r="B6848" s="315" t="s">
        <v>2095</v>
      </c>
      <c r="C6848" s="315" t="s">
        <v>2098</v>
      </c>
      <c r="D6848" s="316">
        <v>11.35</v>
      </c>
      <c r="E6848" s="317">
        <v>4444</v>
      </c>
      <c r="F6848" s="317">
        <v>1380.36</v>
      </c>
      <c r="G6848" s="318">
        <v>39570</v>
      </c>
      <c r="H6848" s="318">
        <v>40158</v>
      </c>
      <c r="I6848" s="318">
        <v>49309</v>
      </c>
      <c r="J6848" s="315"/>
      <c r="K6848" s="315">
        <v>5611</v>
      </c>
      <c r="L6848" s="315" t="s">
        <v>2819</v>
      </c>
      <c r="M6848" s="315" t="s">
        <v>776</v>
      </c>
      <c r="N6848" s="315" t="s">
        <v>755</v>
      </c>
      <c r="O6848" s="315"/>
      <c r="P6848" s="315"/>
      <c r="Q6848" s="315"/>
    </row>
    <row r="6849" spans="1:17">
      <c r="A6849" s="315" t="s">
        <v>755</v>
      </c>
      <c r="B6849" s="315" t="s">
        <v>2095</v>
      </c>
      <c r="C6849" s="315" t="s">
        <v>2096</v>
      </c>
      <c r="D6849" s="316">
        <v>11.35</v>
      </c>
      <c r="E6849" s="317">
        <v>7913</v>
      </c>
      <c r="F6849" s="317">
        <v>426.45000000000005</v>
      </c>
      <c r="G6849" s="318">
        <v>40722</v>
      </c>
      <c r="H6849" s="318">
        <v>42272</v>
      </c>
      <c r="I6849" s="318">
        <v>49674</v>
      </c>
      <c r="J6849" s="315"/>
      <c r="K6849" s="315">
        <v>3715</v>
      </c>
      <c r="L6849" s="315" t="s">
        <v>2300</v>
      </c>
      <c r="M6849" s="315" t="s">
        <v>764</v>
      </c>
      <c r="N6849" s="315" t="s">
        <v>755</v>
      </c>
      <c r="O6849" s="315"/>
      <c r="P6849" s="315"/>
      <c r="Q6849" s="315"/>
    </row>
    <row r="6850" spans="1:17">
      <c r="A6850" s="315" t="s">
        <v>755</v>
      </c>
      <c r="B6850" s="315" t="s">
        <v>2095</v>
      </c>
      <c r="C6850" s="315" t="s">
        <v>2098</v>
      </c>
      <c r="D6850" s="316">
        <v>11.4</v>
      </c>
      <c r="E6850" s="317">
        <v>12379.54</v>
      </c>
      <c r="F6850" s="317">
        <v>6561.1600000000017</v>
      </c>
      <c r="G6850" s="318">
        <v>39570</v>
      </c>
      <c r="H6850" s="318">
        <v>39948</v>
      </c>
      <c r="I6850" s="318">
        <v>49309</v>
      </c>
      <c r="J6850" s="315"/>
      <c r="K6850" s="315">
        <v>5024</v>
      </c>
      <c r="L6850" s="315" t="s">
        <v>2610</v>
      </c>
      <c r="M6850" s="315" t="s">
        <v>776</v>
      </c>
      <c r="N6850" s="315" t="s">
        <v>755</v>
      </c>
      <c r="O6850" s="315"/>
      <c r="P6850" s="315"/>
      <c r="Q6850" s="315"/>
    </row>
    <row r="6851" spans="1:17">
      <c r="A6851" s="315" t="s">
        <v>750</v>
      </c>
      <c r="B6851" s="315" t="s">
        <v>2095</v>
      </c>
      <c r="C6851" s="315" t="s">
        <v>2098</v>
      </c>
      <c r="D6851" s="316">
        <v>11.4</v>
      </c>
      <c r="E6851" s="317">
        <v>7599</v>
      </c>
      <c r="F6851" s="317">
        <v>3384.3700000000003</v>
      </c>
      <c r="G6851" s="318">
        <v>39569</v>
      </c>
      <c r="H6851" s="318">
        <v>40753</v>
      </c>
      <c r="I6851" s="318">
        <v>50040</v>
      </c>
      <c r="J6851" s="315"/>
      <c r="K6851" s="315">
        <v>1032</v>
      </c>
      <c r="L6851" s="315" t="s">
        <v>2512</v>
      </c>
      <c r="M6851" s="315" t="s">
        <v>766</v>
      </c>
      <c r="N6851" s="315" t="s">
        <v>750</v>
      </c>
      <c r="O6851" s="315"/>
      <c r="P6851" s="315"/>
      <c r="Q6851" s="315"/>
    </row>
    <row r="6852" spans="1:17">
      <c r="A6852" s="315" t="s">
        <v>755</v>
      </c>
      <c r="B6852" s="315" t="s">
        <v>2095</v>
      </c>
      <c r="C6852" s="315" t="s">
        <v>2098</v>
      </c>
      <c r="D6852" s="316">
        <v>11.4</v>
      </c>
      <c r="E6852" s="317">
        <v>10968</v>
      </c>
      <c r="F6852" s="317">
        <v>8094.3899999999994</v>
      </c>
      <c r="G6852" s="318">
        <v>39570</v>
      </c>
      <c r="H6852" s="318">
        <v>39644</v>
      </c>
      <c r="I6852" s="318">
        <v>48914</v>
      </c>
      <c r="J6852" s="315"/>
      <c r="K6852" s="315">
        <v>6210</v>
      </c>
      <c r="L6852" s="315" t="s">
        <v>2903</v>
      </c>
      <c r="M6852" s="315" t="s">
        <v>788</v>
      </c>
      <c r="N6852" s="315" t="s">
        <v>755</v>
      </c>
      <c r="O6852" s="315"/>
      <c r="P6852" s="315"/>
      <c r="Q6852" s="315"/>
    </row>
    <row r="6853" spans="1:17">
      <c r="A6853" s="315" t="s">
        <v>755</v>
      </c>
      <c r="B6853" s="315" t="s">
        <v>2095</v>
      </c>
      <c r="C6853" s="315" t="s">
        <v>2098</v>
      </c>
      <c r="D6853" s="316">
        <v>11.4</v>
      </c>
      <c r="E6853" s="317">
        <v>11633</v>
      </c>
      <c r="F6853" s="317">
        <v>8596.7900000000009</v>
      </c>
      <c r="G6853" s="318">
        <v>39570</v>
      </c>
      <c r="H6853" s="318">
        <v>39691</v>
      </c>
      <c r="I6853" s="318">
        <v>48914</v>
      </c>
      <c r="J6853" s="315"/>
      <c r="K6853" s="315">
        <v>8700</v>
      </c>
      <c r="L6853" s="315" t="s">
        <v>1170</v>
      </c>
      <c r="M6853" s="315" t="s">
        <v>784</v>
      </c>
      <c r="N6853" s="315" t="s">
        <v>755</v>
      </c>
      <c r="O6853" s="315"/>
      <c r="P6853" s="315"/>
      <c r="Q6853" s="315"/>
    </row>
    <row r="6854" spans="1:17">
      <c r="A6854" s="315" t="s">
        <v>755</v>
      </c>
      <c r="B6854" s="315" t="s">
        <v>2095</v>
      </c>
      <c r="C6854" s="315" t="s">
        <v>2098</v>
      </c>
      <c r="D6854" s="316">
        <v>11.4</v>
      </c>
      <c r="E6854" s="317">
        <v>12146</v>
      </c>
      <c r="F6854" s="317">
        <v>5842.2300000000005</v>
      </c>
      <c r="G6854" s="318">
        <v>39570</v>
      </c>
      <c r="H6854" s="318">
        <v>40904</v>
      </c>
      <c r="I6854" s="318">
        <v>50040</v>
      </c>
      <c r="J6854" s="315"/>
      <c r="K6854" s="315">
        <v>6418</v>
      </c>
      <c r="L6854" s="315" t="s">
        <v>4213</v>
      </c>
      <c r="M6854" s="315" t="s">
        <v>1388</v>
      </c>
      <c r="N6854" s="315" t="s">
        <v>755</v>
      </c>
      <c r="O6854" s="315"/>
      <c r="P6854" s="315"/>
      <c r="Q6854" s="315"/>
    </row>
    <row r="6855" spans="1:17">
      <c r="A6855" s="315" t="s">
        <v>755</v>
      </c>
      <c r="B6855" s="315" t="s">
        <v>2095</v>
      </c>
      <c r="C6855" s="315" t="s">
        <v>2098</v>
      </c>
      <c r="D6855" s="316">
        <v>11.4</v>
      </c>
      <c r="E6855" s="317">
        <v>9920</v>
      </c>
      <c r="F6855" s="317">
        <v>6735.68</v>
      </c>
      <c r="G6855" s="318">
        <v>39665</v>
      </c>
      <c r="H6855" s="318">
        <v>39277</v>
      </c>
      <c r="I6855" s="318">
        <v>48579</v>
      </c>
      <c r="J6855" s="315"/>
      <c r="K6855" s="315">
        <v>3422</v>
      </c>
      <c r="L6855" s="315" t="s">
        <v>793</v>
      </c>
      <c r="M6855" s="315" t="s">
        <v>764</v>
      </c>
      <c r="N6855" s="315" t="s">
        <v>755</v>
      </c>
      <c r="O6855" s="315"/>
      <c r="P6855" s="315"/>
      <c r="Q6855" s="315"/>
    </row>
    <row r="6856" spans="1:17">
      <c r="A6856" s="315" t="s">
        <v>755</v>
      </c>
      <c r="B6856" s="315" t="s">
        <v>2095</v>
      </c>
      <c r="C6856" s="315" t="s">
        <v>2098</v>
      </c>
      <c r="D6856" s="316">
        <v>11.4</v>
      </c>
      <c r="E6856" s="317">
        <v>11647</v>
      </c>
      <c r="F6856" s="317">
        <v>6137.9699999999993</v>
      </c>
      <c r="G6856" s="318">
        <v>39780</v>
      </c>
      <c r="H6856" s="318">
        <v>40070</v>
      </c>
      <c r="I6856" s="318">
        <v>49309</v>
      </c>
      <c r="J6856" s="315"/>
      <c r="K6856" s="315">
        <v>8460</v>
      </c>
      <c r="L6856" s="315" t="s">
        <v>1655</v>
      </c>
      <c r="M6856" s="315" t="s">
        <v>784</v>
      </c>
      <c r="N6856" s="315" t="s">
        <v>755</v>
      </c>
      <c r="O6856" s="315"/>
      <c r="P6856" s="315"/>
      <c r="Q6856" s="315"/>
    </row>
    <row r="6857" spans="1:17">
      <c r="A6857" s="315" t="s">
        <v>755</v>
      </c>
      <c r="B6857" s="315" t="s">
        <v>2095</v>
      </c>
      <c r="C6857" s="315" t="s">
        <v>2098</v>
      </c>
      <c r="D6857" s="316">
        <v>11.4</v>
      </c>
      <c r="E6857" s="317">
        <v>10418</v>
      </c>
      <c r="F6857" s="317">
        <v>7118.97</v>
      </c>
      <c r="G6857" s="318">
        <v>39845</v>
      </c>
      <c r="H6857" s="318">
        <v>39660</v>
      </c>
      <c r="I6857" s="318">
        <v>48944</v>
      </c>
      <c r="J6857" s="315"/>
      <c r="K6857" s="315">
        <v>2723</v>
      </c>
      <c r="L6857" s="315" t="s">
        <v>4214</v>
      </c>
      <c r="M6857" s="315" t="s">
        <v>764</v>
      </c>
      <c r="N6857" s="315" t="s">
        <v>755</v>
      </c>
      <c r="O6857" s="315"/>
      <c r="P6857" s="315"/>
      <c r="Q6857" s="315"/>
    </row>
    <row r="6858" spans="1:17">
      <c r="A6858" s="315" t="s">
        <v>755</v>
      </c>
      <c r="B6858" s="315" t="s">
        <v>2095</v>
      </c>
      <c r="C6858" s="315" t="s">
        <v>2096</v>
      </c>
      <c r="D6858" s="316">
        <v>11.4</v>
      </c>
      <c r="E6858" s="317">
        <v>10679</v>
      </c>
      <c r="F6858" s="317">
        <v>6482.1600000000008</v>
      </c>
      <c r="G6858" s="318">
        <v>39972</v>
      </c>
      <c r="H6858" s="318">
        <v>40086</v>
      </c>
      <c r="I6858" s="318">
        <v>49309</v>
      </c>
      <c r="J6858" s="315"/>
      <c r="K6858" s="315">
        <v>4814</v>
      </c>
      <c r="L6858" s="315" t="s">
        <v>3776</v>
      </c>
      <c r="M6858" s="315" t="s">
        <v>776</v>
      </c>
      <c r="N6858" s="315" t="s">
        <v>755</v>
      </c>
      <c r="O6858" s="315"/>
      <c r="P6858" s="315"/>
      <c r="Q6858" s="315"/>
    </row>
    <row r="6859" spans="1:17">
      <c r="A6859" s="315" t="s">
        <v>755</v>
      </c>
      <c r="B6859" s="315" t="s">
        <v>2095</v>
      </c>
      <c r="C6859" s="315" t="s">
        <v>2098</v>
      </c>
      <c r="D6859" s="316">
        <v>11.4</v>
      </c>
      <c r="E6859" s="317">
        <v>12533</v>
      </c>
      <c r="F6859" s="317">
        <v>4073.23</v>
      </c>
      <c r="G6859" s="318">
        <v>40791</v>
      </c>
      <c r="H6859" s="318">
        <v>41565</v>
      </c>
      <c r="I6859" s="318">
        <v>50770</v>
      </c>
      <c r="J6859" s="315"/>
      <c r="K6859" s="315">
        <v>1723</v>
      </c>
      <c r="L6859" s="315" t="s">
        <v>1159</v>
      </c>
      <c r="M6859" s="315" t="s">
        <v>761</v>
      </c>
      <c r="N6859" s="315" t="s">
        <v>755</v>
      </c>
      <c r="O6859" s="315"/>
      <c r="P6859" s="315"/>
      <c r="Q6859" s="315"/>
    </row>
    <row r="6860" spans="1:17">
      <c r="A6860" s="315" t="s">
        <v>755</v>
      </c>
      <c r="B6860" s="315" t="s">
        <v>2095</v>
      </c>
      <c r="C6860" s="315" t="s">
        <v>2098</v>
      </c>
      <c r="D6860" s="316">
        <v>11.4</v>
      </c>
      <c r="E6860" s="317">
        <v>8246</v>
      </c>
      <c r="F6860" s="317">
        <v>3257.18</v>
      </c>
      <c r="G6860" s="318">
        <v>40013</v>
      </c>
      <c r="H6860" s="318">
        <v>41032</v>
      </c>
      <c r="I6860" s="318">
        <v>50405</v>
      </c>
      <c r="J6860" s="315"/>
      <c r="K6860" s="315">
        <v>2722</v>
      </c>
      <c r="L6860" s="315" t="s">
        <v>3401</v>
      </c>
      <c r="M6860" s="315" t="s">
        <v>764</v>
      </c>
      <c r="N6860" s="315" t="s">
        <v>755</v>
      </c>
      <c r="O6860" s="315"/>
      <c r="P6860" s="315"/>
      <c r="Q6860" s="315"/>
    </row>
    <row r="6861" spans="1:17">
      <c r="A6861" s="315" t="s">
        <v>755</v>
      </c>
      <c r="B6861" s="315" t="s">
        <v>2095</v>
      </c>
      <c r="C6861" s="315" t="s">
        <v>2096</v>
      </c>
      <c r="D6861" s="316">
        <v>11.4</v>
      </c>
      <c r="E6861" s="317">
        <v>10900</v>
      </c>
      <c r="F6861" s="317">
        <v>5253.79</v>
      </c>
      <c r="G6861" s="318">
        <v>40102</v>
      </c>
      <c r="H6861" s="318">
        <v>41061</v>
      </c>
      <c r="I6861" s="318">
        <v>50405</v>
      </c>
      <c r="J6861" s="315"/>
      <c r="K6861" s="315">
        <v>6204</v>
      </c>
      <c r="L6861" s="315" t="s">
        <v>977</v>
      </c>
      <c r="M6861" s="315" t="s">
        <v>788</v>
      </c>
      <c r="N6861" s="315" t="s">
        <v>755</v>
      </c>
      <c r="O6861" s="315"/>
      <c r="P6861" s="315"/>
      <c r="Q6861" s="315"/>
    </row>
    <row r="6862" spans="1:17">
      <c r="A6862" s="315" t="s">
        <v>750</v>
      </c>
      <c r="B6862" s="315" t="s">
        <v>2095</v>
      </c>
      <c r="C6862" s="315" t="s">
        <v>2098</v>
      </c>
      <c r="D6862" s="316">
        <v>11.4</v>
      </c>
      <c r="E6862" s="317">
        <v>8598</v>
      </c>
      <c r="F6862" s="317">
        <v>3829.2999999999997</v>
      </c>
      <c r="G6862" s="318">
        <v>40106</v>
      </c>
      <c r="H6862" s="318">
        <v>40893</v>
      </c>
      <c r="I6862" s="318">
        <v>50040</v>
      </c>
      <c r="J6862" s="315"/>
      <c r="K6862" s="315">
        <v>3510</v>
      </c>
      <c r="L6862" s="315" t="s">
        <v>2486</v>
      </c>
      <c r="M6862" s="315" t="s">
        <v>764</v>
      </c>
      <c r="N6862" s="315" t="s">
        <v>750</v>
      </c>
      <c r="O6862" s="315"/>
      <c r="P6862" s="315"/>
      <c r="Q6862" s="315"/>
    </row>
    <row r="6863" spans="1:17">
      <c r="A6863" s="315" t="s">
        <v>755</v>
      </c>
      <c r="B6863" s="315" t="s">
        <v>2095</v>
      </c>
      <c r="C6863" s="315" t="s">
        <v>2098</v>
      </c>
      <c r="D6863" s="316">
        <v>11.4</v>
      </c>
      <c r="E6863" s="317">
        <v>11371</v>
      </c>
      <c r="F6863" s="317">
        <v>4491.5600000000004</v>
      </c>
      <c r="G6863" s="318">
        <v>40211</v>
      </c>
      <c r="H6863" s="318">
        <v>41143</v>
      </c>
      <c r="I6863" s="318">
        <v>50405</v>
      </c>
      <c r="J6863" s="315"/>
      <c r="K6863" s="315">
        <v>3700</v>
      </c>
      <c r="L6863" s="315" t="s">
        <v>1972</v>
      </c>
      <c r="M6863" s="315" t="s">
        <v>764</v>
      </c>
      <c r="N6863" s="315" t="s">
        <v>755</v>
      </c>
      <c r="O6863" s="315"/>
      <c r="P6863" s="315"/>
      <c r="Q6863" s="315"/>
    </row>
    <row r="6864" spans="1:17">
      <c r="A6864" s="315" t="s">
        <v>755</v>
      </c>
      <c r="B6864" s="315" t="s">
        <v>2095</v>
      </c>
      <c r="C6864" s="315" t="s">
        <v>2098</v>
      </c>
      <c r="D6864" s="316">
        <v>11.4</v>
      </c>
      <c r="E6864" s="317">
        <v>11250</v>
      </c>
      <c r="F6864" s="317">
        <v>6806.26</v>
      </c>
      <c r="G6864" s="318">
        <v>40337</v>
      </c>
      <c r="H6864" s="318">
        <v>40410</v>
      </c>
      <c r="I6864" s="318">
        <v>49674</v>
      </c>
      <c r="J6864" s="315"/>
      <c r="K6864" s="315">
        <v>6130</v>
      </c>
      <c r="L6864" s="315" t="s">
        <v>2228</v>
      </c>
      <c r="M6864" s="315" t="s">
        <v>788</v>
      </c>
      <c r="N6864" s="315" t="s">
        <v>755</v>
      </c>
      <c r="O6864" s="315"/>
      <c r="P6864" s="315"/>
      <c r="Q6864" s="315"/>
    </row>
    <row r="6865" spans="1:17">
      <c r="A6865" s="315" t="s">
        <v>755</v>
      </c>
      <c r="B6865" s="315" t="s">
        <v>2095</v>
      </c>
      <c r="C6865" s="315" t="s">
        <v>2096</v>
      </c>
      <c r="D6865" s="316">
        <v>11.4</v>
      </c>
      <c r="E6865" s="317">
        <v>11355</v>
      </c>
      <c r="F6865" s="317">
        <v>6654.0300000000007</v>
      </c>
      <c r="G6865" s="318">
        <v>40585</v>
      </c>
      <c r="H6865" s="318">
        <v>40714</v>
      </c>
      <c r="I6865" s="318">
        <v>50040</v>
      </c>
      <c r="J6865" s="315"/>
      <c r="K6865" s="315">
        <v>3652</v>
      </c>
      <c r="L6865" s="315" t="s">
        <v>2326</v>
      </c>
      <c r="M6865" s="315" t="s">
        <v>764</v>
      </c>
      <c r="N6865" s="315" t="s">
        <v>755</v>
      </c>
      <c r="O6865" s="315"/>
      <c r="P6865" s="315"/>
      <c r="Q6865" s="315"/>
    </row>
    <row r="6866" spans="1:17">
      <c r="A6866" s="315" t="s">
        <v>755</v>
      </c>
      <c r="B6866" s="315" t="s">
        <v>2095</v>
      </c>
      <c r="C6866" s="315" t="s">
        <v>2098</v>
      </c>
      <c r="D6866" s="316">
        <v>11.4</v>
      </c>
      <c r="E6866" s="317">
        <v>9596</v>
      </c>
      <c r="F6866" s="317">
        <v>3531.33</v>
      </c>
      <c r="G6866" s="318">
        <v>40627</v>
      </c>
      <c r="H6866" s="318">
        <v>40991</v>
      </c>
      <c r="I6866" s="318">
        <v>50405</v>
      </c>
      <c r="J6866" s="315"/>
      <c r="K6866" s="315">
        <v>6048</v>
      </c>
      <c r="L6866" s="315" t="s">
        <v>3566</v>
      </c>
      <c r="M6866" s="315" t="s">
        <v>788</v>
      </c>
      <c r="N6866" s="315" t="s">
        <v>755</v>
      </c>
      <c r="O6866" s="315"/>
      <c r="P6866" s="315"/>
      <c r="Q6866" s="315"/>
    </row>
    <row r="6867" spans="1:17">
      <c r="A6867" s="315" t="s">
        <v>755</v>
      </c>
      <c r="B6867" s="315" t="s">
        <v>2095</v>
      </c>
      <c r="C6867" s="315" t="s">
        <v>2098</v>
      </c>
      <c r="D6867" s="316">
        <v>11.4</v>
      </c>
      <c r="E6867" s="317">
        <v>10084</v>
      </c>
      <c r="F6867" s="317">
        <v>4850.3999999999996</v>
      </c>
      <c r="G6867" s="318">
        <v>40694</v>
      </c>
      <c r="H6867" s="318">
        <v>40730</v>
      </c>
      <c r="I6867" s="318">
        <v>50040</v>
      </c>
      <c r="J6867" s="315"/>
      <c r="K6867" s="315">
        <v>2738</v>
      </c>
      <c r="L6867" s="315" t="s">
        <v>4215</v>
      </c>
      <c r="M6867" s="315" t="s">
        <v>764</v>
      </c>
      <c r="N6867" s="315" t="s">
        <v>755</v>
      </c>
      <c r="O6867" s="315"/>
      <c r="P6867" s="315"/>
      <c r="Q6867" s="315"/>
    </row>
    <row r="6868" spans="1:17">
      <c r="A6868" s="315" t="s">
        <v>755</v>
      </c>
      <c r="B6868" s="315" t="s">
        <v>2095</v>
      </c>
      <c r="C6868" s="315" t="s">
        <v>2096</v>
      </c>
      <c r="D6868" s="316">
        <v>11.4</v>
      </c>
      <c r="E6868" s="317">
        <v>12233</v>
      </c>
      <c r="F6868" s="317">
        <v>7168.5399999999991</v>
      </c>
      <c r="G6868" s="318">
        <v>40770</v>
      </c>
      <c r="H6868" s="318">
        <v>40862</v>
      </c>
      <c r="I6868" s="318">
        <v>50040</v>
      </c>
      <c r="J6868" s="315"/>
      <c r="K6868" s="315">
        <v>3775</v>
      </c>
      <c r="L6868" s="315" t="s">
        <v>3961</v>
      </c>
      <c r="M6868" s="315" t="s">
        <v>764</v>
      </c>
      <c r="N6868" s="315" t="s">
        <v>755</v>
      </c>
      <c r="O6868" s="315"/>
      <c r="P6868" s="315"/>
      <c r="Q6868" s="315"/>
    </row>
    <row r="6869" spans="1:17">
      <c r="A6869" s="315" t="s">
        <v>755</v>
      </c>
      <c r="B6869" s="315" t="s">
        <v>2095</v>
      </c>
      <c r="C6869" s="315" t="s">
        <v>2098</v>
      </c>
      <c r="D6869" s="316">
        <v>11.4</v>
      </c>
      <c r="E6869" s="317">
        <v>12687</v>
      </c>
      <c r="F6869" s="317">
        <v>6102.4500000000007</v>
      </c>
      <c r="G6869" s="318">
        <v>40778</v>
      </c>
      <c r="H6869" s="318">
        <v>40829</v>
      </c>
      <c r="I6869" s="318">
        <v>50040</v>
      </c>
      <c r="J6869" s="315"/>
      <c r="K6869" s="315">
        <v>2720</v>
      </c>
      <c r="L6869" s="315" t="s">
        <v>2504</v>
      </c>
      <c r="M6869" s="315" t="s">
        <v>764</v>
      </c>
      <c r="N6869" s="315" t="s">
        <v>755</v>
      </c>
      <c r="O6869" s="315"/>
      <c r="P6869" s="315"/>
      <c r="Q6869" s="315"/>
    </row>
    <row r="6870" spans="1:17">
      <c r="A6870" s="315" t="s">
        <v>755</v>
      </c>
      <c r="B6870" s="315" t="s">
        <v>2095</v>
      </c>
      <c r="C6870" s="315" t="s">
        <v>2098</v>
      </c>
      <c r="D6870" s="316">
        <v>11.4</v>
      </c>
      <c r="E6870" s="317">
        <v>12246</v>
      </c>
      <c r="F6870" s="317">
        <v>5890.32</v>
      </c>
      <c r="G6870" s="318">
        <v>40781</v>
      </c>
      <c r="H6870" s="318">
        <v>40893</v>
      </c>
      <c r="I6870" s="318">
        <v>50040</v>
      </c>
      <c r="J6870" s="315"/>
      <c r="K6870" s="315">
        <v>3428</v>
      </c>
      <c r="L6870" s="315" t="s">
        <v>4216</v>
      </c>
      <c r="M6870" s="315" t="s">
        <v>764</v>
      </c>
      <c r="N6870" s="315" t="s">
        <v>755</v>
      </c>
      <c r="O6870" s="315"/>
      <c r="P6870" s="315"/>
      <c r="Q6870" s="315"/>
    </row>
    <row r="6871" spans="1:17">
      <c r="A6871" s="315" t="s">
        <v>755</v>
      </c>
      <c r="B6871" s="315" t="s">
        <v>2095</v>
      </c>
      <c r="C6871" s="315" t="s">
        <v>2098</v>
      </c>
      <c r="D6871" s="316">
        <v>11.4</v>
      </c>
      <c r="E6871" s="317">
        <v>4672</v>
      </c>
      <c r="F6871" s="317">
        <v>2247.23</v>
      </c>
      <c r="G6871" s="318">
        <v>40812</v>
      </c>
      <c r="H6871" s="318">
        <v>40851</v>
      </c>
      <c r="I6871" s="318">
        <v>50040</v>
      </c>
      <c r="J6871" s="315"/>
      <c r="K6871" s="315">
        <v>1965</v>
      </c>
      <c r="L6871" s="315" t="s">
        <v>2346</v>
      </c>
      <c r="M6871" s="315" t="s">
        <v>754</v>
      </c>
      <c r="N6871" s="315" t="s">
        <v>755</v>
      </c>
      <c r="O6871" s="315"/>
      <c r="P6871" s="315"/>
      <c r="Q6871" s="315"/>
    </row>
    <row r="6872" spans="1:17">
      <c r="A6872" s="315" t="s">
        <v>755</v>
      </c>
      <c r="B6872" s="315" t="s">
        <v>2095</v>
      </c>
      <c r="C6872" s="315" t="s">
        <v>2098</v>
      </c>
      <c r="D6872" s="316">
        <v>11.43</v>
      </c>
      <c r="E6872" s="317">
        <v>11610</v>
      </c>
      <c r="F6872" s="317">
        <v>5584.42</v>
      </c>
      <c r="G6872" s="318">
        <v>40778</v>
      </c>
      <c r="H6872" s="318">
        <v>40883</v>
      </c>
      <c r="I6872" s="318">
        <v>50040</v>
      </c>
      <c r="J6872" s="315"/>
      <c r="K6872" s="315">
        <v>7016</v>
      </c>
      <c r="L6872" s="315" t="s">
        <v>4217</v>
      </c>
      <c r="M6872" s="315" t="s">
        <v>966</v>
      </c>
      <c r="N6872" s="315" t="s">
        <v>755</v>
      </c>
      <c r="O6872" s="315"/>
      <c r="P6872" s="315"/>
      <c r="Q6872" s="315"/>
    </row>
    <row r="6873" spans="1:17">
      <c r="A6873" s="315" t="s">
        <v>755</v>
      </c>
      <c r="B6873" s="315" t="s">
        <v>2095</v>
      </c>
      <c r="C6873" s="315" t="s">
        <v>2098</v>
      </c>
      <c r="D6873" s="316">
        <v>11.44</v>
      </c>
      <c r="E6873" s="317">
        <v>7697</v>
      </c>
      <c r="F6873" s="317">
        <v>2032</v>
      </c>
      <c r="G6873" s="318">
        <v>40606</v>
      </c>
      <c r="H6873" s="318">
        <v>41992</v>
      </c>
      <c r="I6873" s="318">
        <v>49309</v>
      </c>
      <c r="J6873" s="315"/>
      <c r="K6873" s="315">
        <v>6197</v>
      </c>
      <c r="L6873" s="315" t="s">
        <v>3826</v>
      </c>
      <c r="M6873" s="315" t="s">
        <v>764</v>
      </c>
      <c r="N6873" s="315" t="s">
        <v>755</v>
      </c>
      <c r="O6873" s="315"/>
      <c r="P6873" s="315"/>
      <c r="Q6873" s="315"/>
    </row>
    <row r="6874" spans="1:17">
      <c r="A6874" s="315" t="s">
        <v>755</v>
      </c>
      <c r="B6874" s="315" t="s">
        <v>2095</v>
      </c>
      <c r="C6874" s="315" t="s">
        <v>2098</v>
      </c>
      <c r="D6874" s="316">
        <v>11.44</v>
      </c>
      <c r="E6874" s="317">
        <v>10514</v>
      </c>
      <c r="F6874" s="317">
        <v>4153.04</v>
      </c>
      <c r="G6874" s="318">
        <v>40799</v>
      </c>
      <c r="H6874" s="318">
        <v>41179</v>
      </c>
      <c r="I6874" s="318">
        <v>50405</v>
      </c>
      <c r="J6874" s="315"/>
      <c r="K6874" s="315">
        <v>6221</v>
      </c>
      <c r="L6874" s="315" t="s">
        <v>1273</v>
      </c>
      <c r="M6874" s="315" t="s">
        <v>788</v>
      </c>
      <c r="N6874" s="315" t="s">
        <v>755</v>
      </c>
      <c r="O6874" s="315"/>
      <c r="P6874" s="315"/>
      <c r="Q6874" s="315"/>
    </row>
    <row r="6875" spans="1:17">
      <c r="A6875" s="315" t="s">
        <v>755</v>
      </c>
      <c r="B6875" s="315" t="s">
        <v>2095</v>
      </c>
      <c r="C6875" s="315" t="s">
        <v>2098</v>
      </c>
      <c r="D6875" s="316">
        <v>11.45</v>
      </c>
      <c r="E6875" s="317">
        <v>8668</v>
      </c>
      <c r="F6875" s="317">
        <v>3865.9300000000003</v>
      </c>
      <c r="G6875" s="318">
        <v>40745</v>
      </c>
      <c r="H6875" s="318">
        <v>40756</v>
      </c>
      <c r="I6875" s="318">
        <v>50040</v>
      </c>
      <c r="J6875" s="315"/>
      <c r="K6875" s="315">
        <v>8713</v>
      </c>
      <c r="L6875" s="315" t="s">
        <v>2224</v>
      </c>
      <c r="M6875" s="315" t="s">
        <v>784</v>
      </c>
      <c r="N6875" s="315" t="s">
        <v>755</v>
      </c>
      <c r="O6875" s="315"/>
      <c r="P6875" s="315"/>
      <c r="Q6875" s="315"/>
    </row>
    <row r="6876" spans="1:17">
      <c r="A6876" s="315" t="s">
        <v>755</v>
      </c>
      <c r="B6876" s="315" t="s">
        <v>2095</v>
      </c>
      <c r="C6876" s="315" t="s">
        <v>2098</v>
      </c>
      <c r="D6876" s="316">
        <v>11.48</v>
      </c>
      <c r="E6876" s="317">
        <v>11735</v>
      </c>
      <c r="F6876" s="317">
        <v>5644.5400000000009</v>
      </c>
      <c r="G6876" s="318">
        <v>40728</v>
      </c>
      <c r="H6876" s="318">
        <v>40709</v>
      </c>
      <c r="I6876" s="318">
        <v>50040</v>
      </c>
      <c r="J6876" s="315"/>
      <c r="K6876" s="315">
        <v>4573</v>
      </c>
      <c r="L6876" s="315" t="s">
        <v>2577</v>
      </c>
      <c r="M6876" s="315" t="s">
        <v>1296</v>
      </c>
      <c r="N6876" s="315" t="s">
        <v>755</v>
      </c>
      <c r="O6876" s="315"/>
      <c r="P6876" s="315"/>
      <c r="Q6876" s="315"/>
    </row>
    <row r="6877" spans="1:17">
      <c r="A6877" s="315" t="s">
        <v>755</v>
      </c>
      <c r="B6877" s="315" t="s">
        <v>2095</v>
      </c>
      <c r="C6877" s="315" t="s">
        <v>2096</v>
      </c>
      <c r="D6877" s="316">
        <v>11.48</v>
      </c>
      <c r="E6877" s="317">
        <v>10319.84</v>
      </c>
      <c r="F6877" s="317">
        <v>5562.39</v>
      </c>
      <c r="G6877" s="318">
        <v>40767</v>
      </c>
      <c r="H6877" s="318">
        <v>40968</v>
      </c>
      <c r="I6877" s="318">
        <v>50405</v>
      </c>
      <c r="J6877" s="315"/>
      <c r="K6877" s="315">
        <v>2545</v>
      </c>
      <c r="L6877" s="315" t="s">
        <v>2697</v>
      </c>
      <c r="M6877" s="315" t="s">
        <v>1296</v>
      </c>
      <c r="N6877" s="315" t="s">
        <v>755</v>
      </c>
      <c r="O6877" s="315"/>
      <c r="P6877" s="315"/>
      <c r="Q6877" s="315"/>
    </row>
    <row r="6878" spans="1:17">
      <c r="A6878" s="315" t="s">
        <v>755</v>
      </c>
      <c r="B6878" s="315" t="s">
        <v>2095</v>
      </c>
      <c r="C6878" s="315" t="s">
        <v>2096</v>
      </c>
      <c r="D6878" s="316">
        <v>11.5</v>
      </c>
      <c r="E6878" s="317">
        <v>11598.279999999999</v>
      </c>
      <c r="F6878" s="317">
        <v>10194.9</v>
      </c>
      <c r="G6878" s="318">
        <v>39569</v>
      </c>
      <c r="H6878" s="318">
        <v>39843</v>
      </c>
      <c r="I6878" s="318">
        <v>49309</v>
      </c>
      <c r="J6878" s="315"/>
      <c r="K6878" s="315">
        <v>1814</v>
      </c>
      <c r="L6878" s="315" t="s">
        <v>2350</v>
      </c>
      <c r="M6878" s="315" t="s">
        <v>766</v>
      </c>
      <c r="N6878" s="315" t="s">
        <v>755</v>
      </c>
      <c r="O6878" s="315"/>
      <c r="P6878" s="315"/>
      <c r="Q6878" s="315"/>
    </row>
    <row r="6879" spans="1:17">
      <c r="A6879" s="315" t="s">
        <v>750</v>
      </c>
      <c r="B6879" s="315" t="s">
        <v>2095</v>
      </c>
      <c r="C6879" s="315" t="s">
        <v>2098</v>
      </c>
      <c r="D6879" s="316">
        <v>11.5</v>
      </c>
      <c r="E6879" s="317">
        <v>11322.429999999998</v>
      </c>
      <c r="F6879" s="317">
        <v>8344.6299999999992</v>
      </c>
      <c r="G6879" s="318">
        <v>39573</v>
      </c>
      <c r="H6879" s="318">
        <v>39777</v>
      </c>
      <c r="I6879" s="318">
        <v>48944</v>
      </c>
      <c r="J6879" s="315"/>
      <c r="K6879" s="315">
        <v>8590</v>
      </c>
      <c r="L6879" s="315" t="s">
        <v>2387</v>
      </c>
      <c r="M6879" s="315" t="s">
        <v>792</v>
      </c>
      <c r="N6879" s="315" t="s">
        <v>750</v>
      </c>
      <c r="O6879" s="315"/>
      <c r="P6879" s="315"/>
      <c r="Q6879" s="315"/>
    </row>
    <row r="6880" spans="1:17">
      <c r="A6880" s="315" t="s">
        <v>755</v>
      </c>
      <c r="B6880" s="315" t="s">
        <v>2095</v>
      </c>
      <c r="C6880" s="315" t="s">
        <v>2098</v>
      </c>
      <c r="D6880" s="316">
        <v>11.5</v>
      </c>
      <c r="E6880" s="317">
        <v>9692.92</v>
      </c>
      <c r="F6880" s="317">
        <v>7143.6799999999994</v>
      </c>
      <c r="G6880" s="318">
        <v>39570</v>
      </c>
      <c r="H6880" s="318">
        <v>39462</v>
      </c>
      <c r="I6880" s="318">
        <v>48914</v>
      </c>
      <c r="J6880" s="315"/>
      <c r="K6880" s="315">
        <v>9535</v>
      </c>
      <c r="L6880" s="315" t="s">
        <v>3029</v>
      </c>
      <c r="M6880" s="315" t="s">
        <v>792</v>
      </c>
      <c r="N6880" s="315" t="s">
        <v>755</v>
      </c>
      <c r="O6880" s="315"/>
      <c r="P6880" s="315"/>
      <c r="Q6880" s="315"/>
    </row>
    <row r="6881" spans="1:17">
      <c r="A6881" s="315" t="s">
        <v>750</v>
      </c>
      <c r="B6881" s="315" t="s">
        <v>2095</v>
      </c>
      <c r="C6881" s="315" t="s">
        <v>2098</v>
      </c>
      <c r="D6881" s="316">
        <v>11.5</v>
      </c>
      <c r="E6881" s="317">
        <v>8866</v>
      </c>
      <c r="F6881" s="317">
        <v>6050.2300000000005</v>
      </c>
      <c r="G6881" s="318">
        <v>39570</v>
      </c>
      <c r="H6881" s="318">
        <v>40169</v>
      </c>
      <c r="I6881" s="318">
        <v>49309</v>
      </c>
      <c r="J6881" s="315"/>
      <c r="K6881" s="315">
        <v>8604</v>
      </c>
      <c r="L6881" s="315" t="s">
        <v>3806</v>
      </c>
      <c r="M6881" s="315" t="s">
        <v>784</v>
      </c>
      <c r="N6881" s="315" t="s">
        <v>750</v>
      </c>
      <c r="O6881" s="315"/>
      <c r="P6881" s="315"/>
      <c r="Q6881" s="315"/>
    </row>
    <row r="6882" spans="1:17">
      <c r="A6882" s="315" t="s">
        <v>755</v>
      </c>
      <c r="B6882" s="315" t="s">
        <v>2095</v>
      </c>
      <c r="C6882" s="315" t="s">
        <v>2098</v>
      </c>
      <c r="D6882" s="316">
        <v>11.5</v>
      </c>
      <c r="E6882" s="317">
        <v>10147</v>
      </c>
      <c r="F6882" s="317">
        <v>7478.35</v>
      </c>
      <c r="G6882" s="318">
        <v>39570</v>
      </c>
      <c r="H6882" s="318">
        <v>39226</v>
      </c>
      <c r="I6882" s="318">
        <v>48579</v>
      </c>
      <c r="J6882" s="315"/>
      <c r="K6882" s="315">
        <v>5706</v>
      </c>
      <c r="L6882" s="315" t="s">
        <v>2793</v>
      </c>
      <c r="M6882" s="315" t="s">
        <v>776</v>
      </c>
      <c r="N6882" s="315" t="s">
        <v>755</v>
      </c>
      <c r="O6882" s="315"/>
      <c r="P6882" s="315"/>
      <c r="Q6882" s="315"/>
    </row>
    <row r="6883" spans="1:17">
      <c r="A6883" s="315" t="s">
        <v>755</v>
      </c>
      <c r="B6883" s="315" t="s">
        <v>2095</v>
      </c>
      <c r="C6883" s="315" t="s">
        <v>2096</v>
      </c>
      <c r="D6883" s="316">
        <v>11.5</v>
      </c>
      <c r="E6883" s="317">
        <v>18873</v>
      </c>
      <c r="F6883" s="317">
        <v>16589.37</v>
      </c>
      <c r="G6883" s="318">
        <v>39584</v>
      </c>
      <c r="H6883" s="318">
        <v>39933</v>
      </c>
      <c r="I6883" s="318">
        <v>49309</v>
      </c>
      <c r="J6883" s="315"/>
      <c r="K6883" s="315">
        <v>3770</v>
      </c>
      <c r="L6883" s="315" t="s">
        <v>872</v>
      </c>
      <c r="M6883" s="315" t="s">
        <v>764</v>
      </c>
      <c r="N6883" s="315" t="s">
        <v>755</v>
      </c>
      <c r="O6883" s="315"/>
      <c r="P6883" s="315"/>
      <c r="Q6883" s="315"/>
    </row>
    <row r="6884" spans="1:17">
      <c r="A6884" s="315" t="s">
        <v>755</v>
      </c>
      <c r="B6884" s="315" t="s">
        <v>2095</v>
      </c>
      <c r="C6884" s="315" t="s">
        <v>2098</v>
      </c>
      <c r="D6884" s="316">
        <v>11.5</v>
      </c>
      <c r="E6884" s="317">
        <v>11355</v>
      </c>
      <c r="F6884" s="317">
        <v>7766.82</v>
      </c>
      <c r="G6884" s="318">
        <v>39647</v>
      </c>
      <c r="H6884" s="318">
        <v>39556</v>
      </c>
      <c r="I6884" s="318">
        <v>48944</v>
      </c>
      <c r="J6884" s="315"/>
      <c r="K6884" s="315">
        <v>5305</v>
      </c>
      <c r="L6884" s="315" t="s">
        <v>3695</v>
      </c>
      <c r="M6884" s="315" t="s">
        <v>776</v>
      </c>
      <c r="N6884" s="315" t="s">
        <v>755</v>
      </c>
      <c r="O6884" s="315"/>
      <c r="P6884" s="315"/>
      <c r="Q6884" s="315"/>
    </row>
    <row r="6885" spans="1:17">
      <c r="A6885" s="315" t="s">
        <v>755</v>
      </c>
      <c r="B6885" s="315" t="s">
        <v>2095</v>
      </c>
      <c r="C6885" s="315" t="s">
        <v>2098</v>
      </c>
      <c r="D6885" s="316">
        <v>11.5</v>
      </c>
      <c r="E6885" s="317">
        <v>10853</v>
      </c>
      <c r="F6885" s="317">
        <v>7998.67</v>
      </c>
      <c r="G6885" s="318">
        <v>39662</v>
      </c>
      <c r="H6885" s="318">
        <v>39785</v>
      </c>
      <c r="I6885" s="318">
        <v>48944</v>
      </c>
      <c r="J6885" s="315"/>
      <c r="K6885" s="315">
        <v>2720</v>
      </c>
      <c r="L6885" s="315" t="s">
        <v>2504</v>
      </c>
      <c r="M6885" s="315" t="s">
        <v>764</v>
      </c>
      <c r="N6885" s="315" t="s">
        <v>755</v>
      </c>
      <c r="O6885" s="315"/>
      <c r="P6885" s="315"/>
      <c r="Q6885" s="315"/>
    </row>
    <row r="6886" spans="1:17">
      <c r="A6886" s="315" t="s">
        <v>755</v>
      </c>
      <c r="B6886" s="315" t="s">
        <v>2095</v>
      </c>
      <c r="C6886" s="315" t="s">
        <v>2098</v>
      </c>
      <c r="D6886" s="316">
        <v>11.5</v>
      </c>
      <c r="E6886" s="317">
        <v>12017</v>
      </c>
      <c r="F6886" s="317">
        <v>7835.09</v>
      </c>
      <c r="G6886" s="318">
        <v>39884</v>
      </c>
      <c r="H6886" s="318">
        <v>40119</v>
      </c>
      <c r="I6886" s="318">
        <v>49309</v>
      </c>
      <c r="J6886" s="315"/>
      <c r="K6886" s="315">
        <v>5625</v>
      </c>
      <c r="L6886" s="315" t="s">
        <v>2807</v>
      </c>
      <c r="M6886" s="315" t="s">
        <v>776</v>
      </c>
      <c r="N6886" s="315" t="s">
        <v>755</v>
      </c>
      <c r="O6886" s="315"/>
      <c r="P6886" s="315"/>
      <c r="Q6886" s="315"/>
    </row>
    <row r="6887" spans="1:17">
      <c r="A6887" s="315" t="s">
        <v>755</v>
      </c>
      <c r="B6887" s="315" t="s">
        <v>2095</v>
      </c>
      <c r="C6887" s="315" t="s">
        <v>2096</v>
      </c>
      <c r="D6887" s="316">
        <v>11.5</v>
      </c>
      <c r="E6887" s="317">
        <v>11404</v>
      </c>
      <c r="F6887" s="317">
        <v>6671.3499999999995</v>
      </c>
      <c r="G6887" s="318">
        <v>39897</v>
      </c>
      <c r="H6887" s="318">
        <v>40875</v>
      </c>
      <c r="I6887" s="318">
        <v>50040</v>
      </c>
      <c r="J6887" s="315"/>
      <c r="K6887" s="315">
        <v>8602</v>
      </c>
      <c r="L6887" s="315" t="s">
        <v>4218</v>
      </c>
      <c r="M6887" s="315" t="s">
        <v>784</v>
      </c>
      <c r="N6887" s="315" t="s">
        <v>755</v>
      </c>
      <c r="O6887" s="315"/>
      <c r="P6887" s="315"/>
      <c r="Q6887" s="315"/>
    </row>
    <row r="6888" spans="1:17">
      <c r="A6888" s="315" t="s">
        <v>750</v>
      </c>
      <c r="B6888" s="315" t="s">
        <v>2095</v>
      </c>
      <c r="C6888" s="315" t="s">
        <v>2098</v>
      </c>
      <c r="D6888" s="316">
        <v>11.5</v>
      </c>
      <c r="E6888" s="317">
        <v>11488</v>
      </c>
      <c r="F6888" s="317">
        <v>4537.7700000000004</v>
      </c>
      <c r="G6888" s="318">
        <v>39897</v>
      </c>
      <c r="H6888" s="318">
        <v>41263</v>
      </c>
      <c r="I6888" s="318">
        <v>50405</v>
      </c>
      <c r="J6888" s="315"/>
      <c r="K6888" s="315">
        <v>8308</v>
      </c>
      <c r="L6888" s="315" t="s">
        <v>2351</v>
      </c>
      <c r="M6888" s="315" t="s">
        <v>784</v>
      </c>
      <c r="N6888" s="315" t="s">
        <v>750</v>
      </c>
      <c r="O6888" s="315"/>
      <c r="P6888" s="315"/>
      <c r="Q6888" s="315"/>
    </row>
    <row r="6889" spans="1:17">
      <c r="A6889" s="315" t="s">
        <v>755</v>
      </c>
      <c r="B6889" s="315" t="s">
        <v>2095</v>
      </c>
      <c r="C6889" s="315" t="s">
        <v>2098</v>
      </c>
      <c r="D6889" s="316">
        <v>11.5</v>
      </c>
      <c r="E6889" s="317">
        <v>12953</v>
      </c>
      <c r="F6889" s="317">
        <v>5116.45</v>
      </c>
      <c r="G6889" s="318">
        <v>39946</v>
      </c>
      <c r="H6889" s="318">
        <v>41045</v>
      </c>
      <c r="I6889" s="318">
        <v>50405</v>
      </c>
      <c r="J6889" s="315"/>
      <c r="K6889" s="315">
        <v>1964</v>
      </c>
      <c r="L6889" s="315" t="s">
        <v>2932</v>
      </c>
      <c r="M6889" s="315" t="s">
        <v>754</v>
      </c>
      <c r="N6889" s="315" t="s">
        <v>755</v>
      </c>
      <c r="O6889" s="315"/>
      <c r="P6889" s="315"/>
      <c r="Q6889" s="315"/>
    </row>
    <row r="6890" spans="1:17">
      <c r="A6890" s="315" t="s">
        <v>755</v>
      </c>
      <c r="B6890" s="315" t="s">
        <v>2095</v>
      </c>
      <c r="C6890" s="315" t="s">
        <v>2096</v>
      </c>
      <c r="D6890" s="316">
        <v>11.5</v>
      </c>
      <c r="E6890" s="317">
        <v>8092</v>
      </c>
      <c r="F6890" s="317">
        <v>7112.87</v>
      </c>
      <c r="G6890" s="318">
        <v>39942</v>
      </c>
      <c r="H6890" s="318">
        <v>40102</v>
      </c>
      <c r="I6890" s="318">
        <v>49309</v>
      </c>
      <c r="J6890" s="315"/>
      <c r="K6890" s="315">
        <v>6614</v>
      </c>
      <c r="L6890" s="315" t="s">
        <v>2605</v>
      </c>
      <c r="M6890" s="315" t="s">
        <v>811</v>
      </c>
      <c r="N6890" s="315" t="s">
        <v>755</v>
      </c>
      <c r="O6890" s="315"/>
      <c r="P6890" s="315"/>
      <c r="Q6890" s="315"/>
    </row>
    <row r="6891" spans="1:17">
      <c r="A6891" s="315" t="s">
        <v>750</v>
      </c>
      <c r="B6891" s="315" t="s">
        <v>2095</v>
      </c>
      <c r="C6891" s="315" t="s">
        <v>2098</v>
      </c>
      <c r="D6891" s="316">
        <v>11.5</v>
      </c>
      <c r="E6891" s="317">
        <v>10224</v>
      </c>
      <c r="F6891" s="317">
        <v>7535.0800000000008</v>
      </c>
      <c r="G6891" s="318">
        <v>39994</v>
      </c>
      <c r="H6891" s="318">
        <v>40092</v>
      </c>
      <c r="I6891" s="318">
        <v>49309</v>
      </c>
      <c r="J6891" s="315"/>
      <c r="K6891" s="315">
        <v>6900</v>
      </c>
      <c r="L6891" s="315" t="s">
        <v>3102</v>
      </c>
      <c r="M6891" s="315" t="s">
        <v>811</v>
      </c>
      <c r="N6891" s="315" t="s">
        <v>750</v>
      </c>
      <c r="O6891" s="315"/>
      <c r="P6891" s="315"/>
      <c r="Q6891" s="315"/>
    </row>
    <row r="6892" spans="1:17">
      <c r="A6892" s="315" t="s">
        <v>755</v>
      </c>
      <c r="B6892" s="315" t="s">
        <v>2095</v>
      </c>
      <c r="C6892" s="315" t="s">
        <v>2096</v>
      </c>
      <c r="D6892" s="316">
        <v>11.5</v>
      </c>
      <c r="E6892" s="317">
        <v>14910</v>
      </c>
      <c r="F6892" s="317">
        <v>10750.1</v>
      </c>
      <c r="G6892" s="318">
        <v>40317</v>
      </c>
      <c r="H6892" s="318">
        <v>40434</v>
      </c>
      <c r="I6892" s="318">
        <v>49674</v>
      </c>
      <c r="J6892" s="315"/>
      <c r="K6892" s="315">
        <v>1971</v>
      </c>
      <c r="L6892" s="315" t="s">
        <v>2099</v>
      </c>
      <c r="M6892" s="315" t="s">
        <v>754</v>
      </c>
      <c r="N6892" s="315" t="s">
        <v>755</v>
      </c>
      <c r="O6892" s="315"/>
      <c r="P6892" s="315"/>
      <c r="Q6892" s="315"/>
    </row>
    <row r="6893" spans="1:17">
      <c r="A6893" s="315" t="s">
        <v>755</v>
      </c>
      <c r="B6893" s="315" t="s">
        <v>2095</v>
      </c>
      <c r="C6893" s="315" t="s">
        <v>2098</v>
      </c>
      <c r="D6893" s="316">
        <v>11.5</v>
      </c>
      <c r="E6893" s="317">
        <v>12526</v>
      </c>
      <c r="F6893" s="317">
        <v>6025.0099999999993</v>
      </c>
      <c r="G6893" s="318">
        <v>40676</v>
      </c>
      <c r="H6893" s="318">
        <v>40605</v>
      </c>
      <c r="I6893" s="318">
        <v>50040</v>
      </c>
      <c r="J6893" s="315"/>
      <c r="K6893" s="315">
        <v>7324</v>
      </c>
      <c r="L6893" s="315" t="s">
        <v>3358</v>
      </c>
      <c r="M6893" s="315" t="s">
        <v>770</v>
      </c>
      <c r="N6893" s="315" t="s">
        <v>755</v>
      </c>
      <c r="O6893" s="315"/>
      <c r="P6893" s="315"/>
      <c r="Q6893" s="315"/>
    </row>
    <row r="6894" spans="1:17">
      <c r="A6894" s="315" t="s">
        <v>755</v>
      </c>
      <c r="B6894" s="315" t="s">
        <v>2095</v>
      </c>
      <c r="C6894" s="315" t="s">
        <v>2098</v>
      </c>
      <c r="D6894" s="316">
        <v>11.5</v>
      </c>
      <c r="E6894" s="317">
        <v>11901</v>
      </c>
      <c r="F6894" s="317">
        <v>3855.9200000000005</v>
      </c>
      <c r="G6894" s="318">
        <v>40687</v>
      </c>
      <c r="H6894" s="318">
        <v>41456</v>
      </c>
      <c r="I6894" s="318">
        <v>50770</v>
      </c>
      <c r="J6894" s="315"/>
      <c r="K6894" s="315">
        <v>8872</v>
      </c>
      <c r="L6894" s="315" t="s">
        <v>3533</v>
      </c>
      <c r="M6894" s="315" t="s">
        <v>770</v>
      </c>
      <c r="N6894" s="315" t="s">
        <v>755</v>
      </c>
      <c r="O6894" s="315"/>
      <c r="P6894" s="315"/>
      <c r="Q6894" s="315"/>
    </row>
    <row r="6895" spans="1:17">
      <c r="A6895" s="315" t="s">
        <v>755</v>
      </c>
      <c r="B6895" s="315" t="s">
        <v>2095</v>
      </c>
      <c r="C6895" s="315" t="s">
        <v>2096</v>
      </c>
      <c r="D6895" s="316">
        <v>11.5</v>
      </c>
      <c r="E6895" s="317">
        <v>7520</v>
      </c>
      <c r="F6895" s="317">
        <v>4399.21</v>
      </c>
      <c r="G6895" s="318">
        <v>40805</v>
      </c>
      <c r="H6895" s="318">
        <v>40898</v>
      </c>
      <c r="I6895" s="318">
        <v>50040</v>
      </c>
      <c r="J6895" s="315"/>
      <c r="K6895" s="315">
        <v>3206</v>
      </c>
      <c r="L6895" s="315" t="s">
        <v>2231</v>
      </c>
      <c r="M6895" s="315" t="s">
        <v>764</v>
      </c>
      <c r="N6895" s="315" t="s">
        <v>755</v>
      </c>
      <c r="O6895" s="315"/>
      <c r="P6895" s="315"/>
      <c r="Q6895" s="315"/>
    </row>
    <row r="6896" spans="1:17">
      <c r="A6896" s="315" t="s">
        <v>755</v>
      </c>
      <c r="B6896" s="315" t="s">
        <v>2095</v>
      </c>
      <c r="C6896" s="315" t="s">
        <v>2096</v>
      </c>
      <c r="D6896" s="316">
        <v>11.5</v>
      </c>
      <c r="E6896" s="317">
        <v>4907</v>
      </c>
      <c r="F6896" s="317">
        <v>2644.87</v>
      </c>
      <c r="G6896" s="318">
        <v>40842</v>
      </c>
      <c r="H6896" s="318">
        <v>40968</v>
      </c>
      <c r="I6896" s="318">
        <v>50405</v>
      </c>
      <c r="J6896" s="315"/>
      <c r="K6896" s="315">
        <v>8608</v>
      </c>
      <c r="L6896" s="315" t="s">
        <v>798</v>
      </c>
      <c r="M6896" s="315" t="s">
        <v>784</v>
      </c>
      <c r="N6896" s="315" t="s">
        <v>755</v>
      </c>
      <c r="O6896" s="315"/>
      <c r="P6896" s="315"/>
      <c r="Q6896" s="315"/>
    </row>
    <row r="6897" spans="1:17">
      <c r="A6897" s="315" t="s">
        <v>755</v>
      </c>
      <c r="B6897" s="315" t="s">
        <v>2095</v>
      </c>
      <c r="C6897" s="315" t="s">
        <v>2098</v>
      </c>
      <c r="D6897" s="316">
        <v>11.5</v>
      </c>
      <c r="E6897" s="317">
        <v>5843</v>
      </c>
      <c r="F6897" s="317">
        <v>2810.49</v>
      </c>
      <c r="G6897" s="318">
        <v>40854</v>
      </c>
      <c r="H6897" s="318">
        <v>40873</v>
      </c>
      <c r="I6897" s="318">
        <v>50040</v>
      </c>
      <c r="J6897" s="315"/>
      <c r="K6897" s="315">
        <v>3111</v>
      </c>
      <c r="L6897" s="315" t="s">
        <v>2192</v>
      </c>
      <c r="M6897" s="315" t="s">
        <v>764</v>
      </c>
      <c r="N6897" s="315" t="s">
        <v>755</v>
      </c>
      <c r="O6897" s="315"/>
      <c r="P6897" s="315"/>
      <c r="Q6897" s="315"/>
    </row>
    <row r="6898" spans="1:17">
      <c r="A6898" s="315" t="s">
        <v>755</v>
      </c>
      <c r="B6898" s="315" t="s">
        <v>2095</v>
      </c>
      <c r="C6898" s="315" t="s">
        <v>2096</v>
      </c>
      <c r="D6898" s="316">
        <v>11.52</v>
      </c>
      <c r="E6898" s="317">
        <v>9853</v>
      </c>
      <c r="F6898" s="317">
        <v>5764.02</v>
      </c>
      <c r="G6898" s="318">
        <v>40728</v>
      </c>
      <c r="H6898" s="318">
        <v>40844</v>
      </c>
      <c r="I6898" s="318">
        <v>50040</v>
      </c>
      <c r="J6898" s="315"/>
      <c r="K6898" s="315">
        <v>3067</v>
      </c>
      <c r="L6898" s="315" t="s">
        <v>2611</v>
      </c>
      <c r="M6898" s="315" t="s">
        <v>764</v>
      </c>
      <c r="N6898" s="315" t="s">
        <v>755</v>
      </c>
      <c r="O6898" s="315"/>
      <c r="P6898" s="315"/>
      <c r="Q6898" s="315"/>
    </row>
    <row r="6899" spans="1:17">
      <c r="A6899" s="315" t="s">
        <v>750</v>
      </c>
      <c r="B6899" s="315" t="s">
        <v>2095</v>
      </c>
      <c r="C6899" s="315" t="s">
        <v>2096</v>
      </c>
      <c r="D6899" s="316">
        <v>11.52</v>
      </c>
      <c r="E6899" s="317">
        <v>11387</v>
      </c>
      <c r="F6899" s="317">
        <v>6661.41</v>
      </c>
      <c r="G6899" s="318">
        <v>40794</v>
      </c>
      <c r="H6899" s="318">
        <v>40899</v>
      </c>
      <c r="I6899" s="318">
        <v>50040</v>
      </c>
      <c r="J6899" s="315"/>
      <c r="K6899" s="315">
        <v>3780</v>
      </c>
      <c r="L6899" s="315" t="s">
        <v>2137</v>
      </c>
      <c r="M6899" s="315" t="s">
        <v>764</v>
      </c>
      <c r="N6899" s="315" t="s">
        <v>750</v>
      </c>
      <c r="O6899" s="315"/>
      <c r="P6899" s="315"/>
      <c r="Q6899" s="315"/>
    </row>
    <row r="6900" spans="1:17">
      <c r="A6900" s="315" t="s">
        <v>755</v>
      </c>
      <c r="B6900" s="315" t="s">
        <v>2095</v>
      </c>
      <c r="C6900" s="315" t="s">
        <v>2098</v>
      </c>
      <c r="D6900" s="316">
        <v>11.52</v>
      </c>
      <c r="E6900" s="317">
        <v>6191</v>
      </c>
      <c r="F6900" s="317">
        <v>2977.87</v>
      </c>
      <c r="G6900" s="318">
        <v>40850</v>
      </c>
      <c r="H6900" s="318">
        <v>40877</v>
      </c>
      <c r="I6900" s="318">
        <v>50040</v>
      </c>
      <c r="J6900" s="315"/>
      <c r="K6900" s="315">
        <v>3110</v>
      </c>
      <c r="L6900" s="315" t="s">
        <v>2198</v>
      </c>
      <c r="M6900" s="315" t="s">
        <v>764</v>
      </c>
      <c r="N6900" s="315" t="s">
        <v>755</v>
      </c>
      <c r="O6900" s="315"/>
      <c r="P6900" s="315"/>
      <c r="Q6900" s="315"/>
    </row>
    <row r="6901" spans="1:17">
      <c r="A6901" s="315" t="s">
        <v>755</v>
      </c>
      <c r="B6901" s="315" t="s">
        <v>2095</v>
      </c>
      <c r="C6901" s="315" t="s">
        <v>2096</v>
      </c>
      <c r="D6901" s="316">
        <v>11.54</v>
      </c>
      <c r="E6901" s="317">
        <v>11516.01</v>
      </c>
      <c r="F6901" s="317">
        <v>3155.3900000000003</v>
      </c>
      <c r="G6901" s="318">
        <v>40728</v>
      </c>
      <c r="H6901" s="318">
        <v>42250</v>
      </c>
      <c r="I6901" s="318">
        <v>49674</v>
      </c>
      <c r="J6901" s="315"/>
      <c r="K6901" s="315">
        <v>8484</v>
      </c>
      <c r="L6901" s="315" t="s">
        <v>3260</v>
      </c>
      <c r="M6901" s="315" t="s">
        <v>784</v>
      </c>
      <c r="N6901" s="315" t="s">
        <v>755</v>
      </c>
      <c r="O6901" s="315"/>
      <c r="P6901" s="315"/>
      <c r="Q6901" s="315"/>
    </row>
    <row r="6902" spans="1:17">
      <c r="A6902" s="315" t="s">
        <v>755</v>
      </c>
      <c r="B6902" s="315" t="s">
        <v>2095</v>
      </c>
      <c r="C6902" s="315" t="s">
        <v>2096</v>
      </c>
      <c r="D6902" s="316">
        <v>11.6</v>
      </c>
      <c r="E6902" s="317">
        <v>13546</v>
      </c>
      <c r="F6902" s="317">
        <v>11893.39</v>
      </c>
      <c r="G6902" s="318">
        <v>39570</v>
      </c>
      <c r="H6902" s="318">
        <v>39562</v>
      </c>
      <c r="I6902" s="318">
        <v>48944</v>
      </c>
      <c r="J6902" s="315"/>
      <c r="K6902" s="315">
        <v>6965</v>
      </c>
      <c r="L6902" s="315" t="s">
        <v>4219</v>
      </c>
      <c r="M6902" s="315" t="s">
        <v>811</v>
      </c>
      <c r="N6902" s="315" t="s">
        <v>755</v>
      </c>
      <c r="O6902" s="315"/>
      <c r="P6902" s="315"/>
      <c r="Q6902" s="315"/>
    </row>
    <row r="6903" spans="1:17">
      <c r="A6903" s="315" t="s">
        <v>750</v>
      </c>
      <c r="B6903" s="315" t="s">
        <v>2095</v>
      </c>
      <c r="C6903" s="315" t="s">
        <v>2098</v>
      </c>
      <c r="D6903" s="316">
        <v>11.6</v>
      </c>
      <c r="E6903" s="317">
        <v>11140</v>
      </c>
      <c r="F6903" s="317">
        <v>7591.6900000000005</v>
      </c>
      <c r="G6903" s="318">
        <v>39570</v>
      </c>
      <c r="H6903" s="318">
        <v>39458</v>
      </c>
      <c r="I6903" s="318">
        <v>48944</v>
      </c>
      <c r="J6903" s="315"/>
      <c r="K6903" s="315">
        <v>3800</v>
      </c>
      <c r="L6903" s="315" t="s">
        <v>1451</v>
      </c>
      <c r="M6903" s="315" t="s">
        <v>764</v>
      </c>
      <c r="N6903" s="315" t="s">
        <v>750</v>
      </c>
      <c r="O6903" s="315"/>
      <c r="P6903" s="315"/>
      <c r="Q6903" s="315"/>
    </row>
    <row r="6904" spans="1:17">
      <c r="A6904" s="315" t="s">
        <v>750</v>
      </c>
      <c r="B6904" s="315" t="s">
        <v>2095</v>
      </c>
      <c r="C6904" s="315" t="s">
        <v>2098</v>
      </c>
      <c r="D6904" s="316">
        <v>11.6</v>
      </c>
      <c r="E6904" s="317">
        <v>11945</v>
      </c>
      <c r="F6904" s="317">
        <v>8140.29</v>
      </c>
      <c r="G6904" s="318">
        <v>39569</v>
      </c>
      <c r="H6904" s="318">
        <v>40135</v>
      </c>
      <c r="I6904" s="318">
        <v>49279</v>
      </c>
      <c r="J6904" s="315"/>
      <c r="K6904" s="315">
        <v>4912</v>
      </c>
      <c r="L6904" s="315" t="s">
        <v>2777</v>
      </c>
      <c r="M6904" s="315" t="s">
        <v>764</v>
      </c>
      <c r="N6904" s="315" t="s">
        <v>750</v>
      </c>
      <c r="O6904" s="315"/>
      <c r="P6904" s="315"/>
      <c r="Q6904" s="315"/>
    </row>
    <row r="6905" spans="1:17">
      <c r="A6905" s="315" t="s">
        <v>755</v>
      </c>
      <c r="B6905" s="315" t="s">
        <v>2095</v>
      </c>
      <c r="C6905" s="315" t="s">
        <v>2098</v>
      </c>
      <c r="D6905" s="316">
        <v>11.6</v>
      </c>
      <c r="E6905" s="317">
        <v>10832</v>
      </c>
      <c r="F6905" s="317">
        <v>7972.3499999999995</v>
      </c>
      <c r="G6905" s="318">
        <v>39570</v>
      </c>
      <c r="H6905" s="318">
        <v>40028</v>
      </c>
      <c r="I6905" s="318">
        <v>49309</v>
      </c>
      <c r="J6905" s="315"/>
      <c r="K6905" s="315">
        <v>8360</v>
      </c>
      <c r="L6905" s="315" t="s">
        <v>3390</v>
      </c>
      <c r="M6905" s="315" t="s">
        <v>792</v>
      </c>
      <c r="N6905" s="315" t="s">
        <v>755</v>
      </c>
      <c r="O6905" s="315"/>
      <c r="P6905" s="315"/>
      <c r="Q6905" s="315"/>
    </row>
    <row r="6906" spans="1:17">
      <c r="A6906" s="315" t="s">
        <v>750</v>
      </c>
      <c r="B6906" s="315" t="s">
        <v>2095</v>
      </c>
      <c r="C6906" s="315" t="s">
        <v>2098</v>
      </c>
      <c r="D6906" s="316">
        <v>11.6</v>
      </c>
      <c r="E6906" s="317">
        <v>12066</v>
      </c>
      <c r="F6906" s="317">
        <v>8222.7400000000016</v>
      </c>
      <c r="G6906" s="318">
        <v>39569</v>
      </c>
      <c r="H6906" s="318">
        <v>40136</v>
      </c>
      <c r="I6906" s="318">
        <v>49309</v>
      </c>
      <c r="J6906" s="315"/>
      <c r="K6906" s="315">
        <v>4912</v>
      </c>
      <c r="L6906" s="315" t="s">
        <v>2777</v>
      </c>
      <c r="M6906" s="315" t="s">
        <v>764</v>
      </c>
      <c r="N6906" s="315" t="s">
        <v>750</v>
      </c>
      <c r="O6906" s="315"/>
      <c r="P6906" s="315"/>
      <c r="Q6906" s="315"/>
    </row>
    <row r="6907" spans="1:17">
      <c r="A6907" s="315" t="s">
        <v>750</v>
      </c>
      <c r="B6907" s="315" t="s">
        <v>2095</v>
      </c>
      <c r="C6907" s="315" t="s">
        <v>2098</v>
      </c>
      <c r="D6907" s="316">
        <v>11.6</v>
      </c>
      <c r="E6907" s="317">
        <v>13398</v>
      </c>
      <c r="F6907" s="317">
        <v>6444.44</v>
      </c>
      <c r="G6907" s="318">
        <v>39570</v>
      </c>
      <c r="H6907" s="318">
        <v>40858</v>
      </c>
      <c r="I6907" s="318">
        <v>50040</v>
      </c>
      <c r="J6907" s="315"/>
      <c r="K6907" s="315">
        <v>7084</v>
      </c>
      <c r="L6907" s="315" t="s">
        <v>3868</v>
      </c>
      <c r="M6907" s="315" t="s">
        <v>966</v>
      </c>
      <c r="N6907" s="315" t="s">
        <v>750</v>
      </c>
      <c r="O6907" s="315"/>
      <c r="P6907" s="315"/>
      <c r="Q6907" s="315"/>
    </row>
    <row r="6908" spans="1:17">
      <c r="A6908" s="315" t="s">
        <v>750</v>
      </c>
      <c r="B6908" s="315" t="s">
        <v>2095</v>
      </c>
      <c r="C6908" s="315" t="s">
        <v>2096</v>
      </c>
      <c r="D6908" s="316">
        <v>11.6</v>
      </c>
      <c r="E6908" s="317">
        <v>7174</v>
      </c>
      <c r="F6908" s="317">
        <v>3885.92</v>
      </c>
      <c r="G6908" s="318">
        <v>39570</v>
      </c>
      <c r="H6908" s="318">
        <v>40890</v>
      </c>
      <c r="I6908" s="318">
        <v>50040</v>
      </c>
      <c r="J6908" s="315"/>
      <c r="K6908" s="315">
        <v>8267</v>
      </c>
      <c r="L6908" s="315" t="s">
        <v>796</v>
      </c>
      <c r="M6908" s="315" t="s">
        <v>792</v>
      </c>
      <c r="N6908" s="315" t="s">
        <v>750</v>
      </c>
      <c r="O6908" s="315"/>
      <c r="P6908" s="315"/>
      <c r="Q6908" s="315"/>
    </row>
    <row r="6909" spans="1:17">
      <c r="A6909" s="315" t="s">
        <v>750</v>
      </c>
      <c r="B6909" s="315" t="s">
        <v>2095</v>
      </c>
      <c r="C6909" s="315" t="s">
        <v>2098</v>
      </c>
      <c r="D6909" s="316">
        <v>11.6</v>
      </c>
      <c r="E6909" s="317">
        <v>11038</v>
      </c>
      <c r="F6909" s="317">
        <v>4783.1500000000005</v>
      </c>
      <c r="G6909" s="318">
        <v>39582</v>
      </c>
      <c r="H6909" s="318">
        <v>39660</v>
      </c>
      <c r="I6909" s="318">
        <v>48944</v>
      </c>
      <c r="J6909" s="315"/>
      <c r="K6909" s="315">
        <v>1617</v>
      </c>
      <c r="L6909" s="315" t="s">
        <v>2552</v>
      </c>
      <c r="M6909" s="315" t="s">
        <v>761</v>
      </c>
      <c r="N6909" s="315" t="s">
        <v>750</v>
      </c>
      <c r="O6909" s="315"/>
      <c r="P6909" s="315"/>
      <c r="Q6909" s="315"/>
    </row>
    <row r="6910" spans="1:17">
      <c r="A6910" s="315" t="s">
        <v>755</v>
      </c>
      <c r="B6910" s="315" t="s">
        <v>2095</v>
      </c>
      <c r="C6910" s="315" t="s">
        <v>2096</v>
      </c>
      <c r="D6910" s="316">
        <v>11.6</v>
      </c>
      <c r="E6910" s="317">
        <v>10132.01</v>
      </c>
      <c r="F6910" s="317">
        <v>8236.9599999999991</v>
      </c>
      <c r="G6910" s="318">
        <v>39892</v>
      </c>
      <c r="H6910" s="318">
        <v>40015</v>
      </c>
      <c r="I6910" s="318">
        <v>49309</v>
      </c>
      <c r="J6910" s="315"/>
      <c r="K6910" s="315">
        <v>8494</v>
      </c>
      <c r="L6910" s="315" t="s">
        <v>2296</v>
      </c>
      <c r="M6910" s="315" t="s">
        <v>784</v>
      </c>
      <c r="N6910" s="315" t="s">
        <v>755</v>
      </c>
      <c r="O6910" s="315"/>
      <c r="P6910" s="315"/>
      <c r="Q6910" s="315"/>
    </row>
    <row r="6911" spans="1:17">
      <c r="A6911" s="315" t="s">
        <v>755</v>
      </c>
      <c r="B6911" s="315" t="s">
        <v>2095</v>
      </c>
      <c r="C6911" s="315" t="s">
        <v>2096</v>
      </c>
      <c r="D6911" s="316">
        <v>11.6</v>
      </c>
      <c r="E6911" s="317">
        <v>11505</v>
      </c>
      <c r="F6911" s="317">
        <v>10101.390000000001</v>
      </c>
      <c r="G6911" s="318">
        <v>40044</v>
      </c>
      <c r="H6911" s="318">
        <v>40107</v>
      </c>
      <c r="I6911" s="318">
        <v>49309</v>
      </c>
      <c r="J6911" s="315"/>
      <c r="K6911" s="315">
        <v>8634</v>
      </c>
      <c r="L6911" s="315" t="s">
        <v>2302</v>
      </c>
      <c r="M6911" s="315" t="s">
        <v>784</v>
      </c>
      <c r="N6911" s="315" t="s">
        <v>755</v>
      </c>
      <c r="O6911" s="315"/>
      <c r="P6911" s="315"/>
      <c r="Q6911" s="315"/>
    </row>
    <row r="6912" spans="1:17">
      <c r="A6912" s="315" t="s">
        <v>750</v>
      </c>
      <c r="B6912" s="315" t="s">
        <v>2095</v>
      </c>
      <c r="C6912" s="315" t="s">
        <v>2098</v>
      </c>
      <c r="D6912" s="316">
        <v>11.6</v>
      </c>
      <c r="E6912" s="317">
        <v>9293</v>
      </c>
      <c r="F6912" s="317">
        <v>3441.86</v>
      </c>
      <c r="G6912" s="318">
        <v>40129</v>
      </c>
      <c r="H6912" s="318">
        <v>40898</v>
      </c>
      <c r="I6912" s="318">
        <v>50040</v>
      </c>
      <c r="J6912" s="315"/>
      <c r="K6912" s="315">
        <v>8494</v>
      </c>
      <c r="L6912" s="315" t="s">
        <v>2296</v>
      </c>
      <c r="M6912" s="315" t="s">
        <v>784</v>
      </c>
      <c r="N6912" s="315" t="s">
        <v>750</v>
      </c>
      <c r="O6912" s="315"/>
      <c r="P6912" s="315"/>
      <c r="Q6912" s="315"/>
    </row>
    <row r="6913" spans="1:17">
      <c r="A6913" s="315" t="s">
        <v>755</v>
      </c>
      <c r="B6913" s="315" t="s">
        <v>2095</v>
      </c>
      <c r="C6913" s="315" t="s">
        <v>2096</v>
      </c>
      <c r="D6913" s="316">
        <v>11.6</v>
      </c>
      <c r="E6913" s="317">
        <v>12724</v>
      </c>
      <c r="F6913" s="317">
        <v>9161.2800000000007</v>
      </c>
      <c r="G6913" s="318">
        <v>40232</v>
      </c>
      <c r="H6913" s="318">
        <v>40262</v>
      </c>
      <c r="I6913" s="318">
        <v>49674</v>
      </c>
      <c r="J6913" s="315"/>
      <c r="K6913" s="315">
        <v>8872</v>
      </c>
      <c r="L6913" s="315" t="s">
        <v>3533</v>
      </c>
      <c r="M6913" s="315" t="s">
        <v>770</v>
      </c>
      <c r="N6913" s="315" t="s">
        <v>755</v>
      </c>
      <c r="O6913" s="315"/>
      <c r="P6913" s="315"/>
      <c r="Q6913" s="315"/>
    </row>
    <row r="6914" spans="1:17">
      <c r="A6914" s="315" t="s">
        <v>750</v>
      </c>
      <c r="B6914" s="315" t="s">
        <v>2095</v>
      </c>
      <c r="C6914" s="315" t="s">
        <v>2096</v>
      </c>
      <c r="D6914" s="316">
        <v>11.6</v>
      </c>
      <c r="E6914" s="317">
        <v>11351.809999999998</v>
      </c>
      <c r="F6914" s="317">
        <v>8173.32</v>
      </c>
      <c r="G6914" s="318">
        <v>40317</v>
      </c>
      <c r="H6914" s="318">
        <v>40360</v>
      </c>
      <c r="I6914" s="318">
        <v>49674</v>
      </c>
      <c r="J6914" s="315"/>
      <c r="K6914" s="315">
        <v>5000</v>
      </c>
      <c r="L6914" s="315" t="s">
        <v>1801</v>
      </c>
      <c r="M6914" s="315" t="s">
        <v>776</v>
      </c>
      <c r="N6914" s="315" t="s">
        <v>750</v>
      </c>
      <c r="O6914" s="315"/>
      <c r="P6914" s="315"/>
      <c r="Q6914" s="315"/>
    </row>
    <row r="6915" spans="1:17">
      <c r="A6915" s="315" t="s">
        <v>750</v>
      </c>
      <c r="B6915" s="315" t="s">
        <v>2095</v>
      </c>
      <c r="C6915" s="315" t="s">
        <v>2096</v>
      </c>
      <c r="D6915" s="316">
        <v>11.6</v>
      </c>
      <c r="E6915" s="317">
        <v>11922</v>
      </c>
      <c r="F6915" s="317">
        <v>6457.76</v>
      </c>
      <c r="G6915" s="318">
        <v>40504</v>
      </c>
      <c r="H6915" s="318">
        <v>40896</v>
      </c>
      <c r="I6915" s="318">
        <v>50040</v>
      </c>
      <c r="J6915" s="315"/>
      <c r="K6915" s="315">
        <v>5722</v>
      </c>
      <c r="L6915" s="315" t="s">
        <v>3294</v>
      </c>
      <c r="M6915" s="315" t="s">
        <v>776</v>
      </c>
      <c r="N6915" s="315" t="s">
        <v>750</v>
      </c>
      <c r="O6915" s="315"/>
      <c r="P6915" s="315"/>
      <c r="Q6915" s="315"/>
    </row>
    <row r="6916" spans="1:17">
      <c r="A6916" s="315" t="s">
        <v>755</v>
      </c>
      <c r="B6916" s="315" t="s">
        <v>2095</v>
      </c>
      <c r="C6916" s="315" t="s">
        <v>2098</v>
      </c>
      <c r="D6916" s="316">
        <v>11.66</v>
      </c>
      <c r="E6916" s="317">
        <v>12169</v>
      </c>
      <c r="F6916" s="317">
        <v>5901.98</v>
      </c>
      <c r="G6916" s="318">
        <v>40655</v>
      </c>
      <c r="H6916" s="318">
        <v>40737</v>
      </c>
      <c r="I6916" s="318">
        <v>50040</v>
      </c>
      <c r="J6916" s="315"/>
      <c r="K6916" s="315">
        <v>6883</v>
      </c>
      <c r="L6916" s="315" t="s">
        <v>4031</v>
      </c>
      <c r="M6916" s="315" t="s">
        <v>811</v>
      </c>
      <c r="N6916" s="315" t="s">
        <v>755</v>
      </c>
      <c r="O6916" s="315"/>
      <c r="P6916" s="315"/>
      <c r="Q6916" s="315"/>
    </row>
    <row r="6917" spans="1:17">
      <c r="A6917" s="315" t="s">
        <v>755</v>
      </c>
      <c r="B6917" s="315" t="s">
        <v>2095</v>
      </c>
      <c r="C6917" s="315" t="s">
        <v>2098</v>
      </c>
      <c r="D6917" s="316">
        <v>11.66</v>
      </c>
      <c r="E6917" s="317">
        <v>11015</v>
      </c>
      <c r="F6917" s="317">
        <v>2247.06</v>
      </c>
      <c r="G6917" s="318">
        <v>40711</v>
      </c>
      <c r="H6917" s="318">
        <v>42446</v>
      </c>
      <c r="I6917" s="318">
        <v>50040</v>
      </c>
      <c r="J6917" s="315"/>
      <c r="K6917" s="315">
        <v>3860</v>
      </c>
      <c r="L6917" s="315" t="s">
        <v>1062</v>
      </c>
      <c r="M6917" s="315" t="s">
        <v>764</v>
      </c>
      <c r="N6917" s="315" t="s">
        <v>755</v>
      </c>
      <c r="O6917" s="315"/>
      <c r="P6917" s="315"/>
      <c r="Q6917" s="315"/>
    </row>
    <row r="6918" spans="1:17">
      <c r="A6918" s="315" t="s">
        <v>755</v>
      </c>
      <c r="B6918" s="315" t="s">
        <v>2095</v>
      </c>
      <c r="C6918" s="315" t="s">
        <v>2098</v>
      </c>
      <c r="D6918" s="316">
        <v>11.66</v>
      </c>
      <c r="E6918" s="317">
        <v>10229</v>
      </c>
      <c r="F6918" s="317">
        <v>4040.46</v>
      </c>
      <c r="G6918" s="318">
        <v>40717</v>
      </c>
      <c r="H6918" s="318">
        <v>41075</v>
      </c>
      <c r="I6918" s="318">
        <v>50405</v>
      </c>
      <c r="J6918" s="315"/>
      <c r="K6918" s="315">
        <v>8707</v>
      </c>
      <c r="L6918" s="315" t="s">
        <v>3585</v>
      </c>
      <c r="M6918" s="315" t="s">
        <v>784</v>
      </c>
      <c r="N6918" s="315" t="s">
        <v>755</v>
      </c>
      <c r="O6918" s="315"/>
      <c r="P6918" s="315"/>
      <c r="Q6918" s="315"/>
    </row>
    <row r="6919" spans="1:17">
      <c r="A6919" s="315" t="s">
        <v>750</v>
      </c>
      <c r="B6919" s="315" t="s">
        <v>2095</v>
      </c>
      <c r="C6919" s="315" t="s">
        <v>2098</v>
      </c>
      <c r="D6919" s="316">
        <v>11.7</v>
      </c>
      <c r="E6919" s="317">
        <v>12288</v>
      </c>
      <c r="F6919" s="317">
        <v>8374.0400000000009</v>
      </c>
      <c r="G6919" s="318">
        <v>39570</v>
      </c>
      <c r="H6919" s="318">
        <v>39400</v>
      </c>
      <c r="I6919" s="318">
        <v>48549</v>
      </c>
      <c r="J6919" s="315"/>
      <c r="K6919" s="315">
        <v>9507</v>
      </c>
      <c r="L6919" s="315" t="s">
        <v>3966</v>
      </c>
      <c r="M6919" s="315" t="s">
        <v>792</v>
      </c>
      <c r="N6919" s="315" t="s">
        <v>750</v>
      </c>
      <c r="O6919" s="315"/>
      <c r="P6919" s="315"/>
      <c r="Q6919" s="315"/>
    </row>
    <row r="6920" spans="1:17">
      <c r="A6920" s="315" t="s">
        <v>755</v>
      </c>
      <c r="B6920" s="315" t="s">
        <v>2095</v>
      </c>
      <c r="C6920" s="315" t="s">
        <v>2096</v>
      </c>
      <c r="D6920" s="316">
        <v>11.7</v>
      </c>
      <c r="E6920" s="317">
        <v>10102</v>
      </c>
      <c r="F6920" s="317">
        <v>8859.4699999999993</v>
      </c>
      <c r="G6920" s="318">
        <v>39570</v>
      </c>
      <c r="H6920" s="318">
        <v>39600</v>
      </c>
      <c r="I6920" s="318">
        <v>48914</v>
      </c>
      <c r="J6920" s="315"/>
      <c r="K6920" s="315">
        <v>1814</v>
      </c>
      <c r="L6920" s="315" t="s">
        <v>2350</v>
      </c>
      <c r="M6920" s="315" t="s">
        <v>766</v>
      </c>
      <c r="N6920" s="315" t="s">
        <v>755</v>
      </c>
      <c r="O6920" s="315"/>
      <c r="P6920" s="315"/>
      <c r="Q6920" s="315"/>
    </row>
    <row r="6921" spans="1:17">
      <c r="A6921" s="315" t="s">
        <v>755</v>
      </c>
      <c r="B6921" s="315" t="s">
        <v>2095</v>
      </c>
      <c r="C6921" s="315" t="s">
        <v>2098</v>
      </c>
      <c r="D6921" s="316">
        <v>11.7</v>
      </c>
      <c r="E6921" s="317">
        <v>10313</v>
      </c>
      <c r="F6921" s="317">
        <v>7580.07</v>
      </c>
      <c r="G6921" s="318">
        <v>39570</v>
      </c>
      <c r="H6921" s="318">
        <v>39540</v>
      </c>
      <c r="I6921" s="318">
        <v>48944</v>
      </c>
      <c r="J6921" s="315"/>
      <c r="K6921" s="315">
        <v>5272</v>
      </c>
      <c r="L6921" s="315" t="s">
        <v>2617</v>
      </c>
      <c r="M6921" s="315" t="s">
        <v>776</v>
      </c>
      <c r="N6921" s="315" t="s">
        <v>755</v>
      </c>
      <c r="O6921" s="315"/>
      <c r="P6921" s="315"/>
      <c r="Q6921" s="315"/>
    </row>
    <row r="6922" spans="1:17">
      <c r="A6922" s="315" t="s">
        <v>750</v>
      </c>
      <c r="B6922" s="315" t="s">
        <v>2095</v>
      </c>
      <c r="C6922" s="315" t="s">
        <v>2098</v>
      </c>
      <c r="D6922" s="316">
        <v>11.7</v>
      </c>
      <c r="E6922" s="317">
        <v>12603</v>
      </c>
      <c r="F6922" s="317">
        <v>9263.2200000000012</v>
      </c>
      <c r="G6922" s="318">
        <v>39570</v>
      </c>
      <c r="H6922" s="318">
        <v>39583</v>
      </c>
      <c r="I6922" s="318">
        <v>48914</v>
      </c>
      <c r="J6922" s="315"/>
      <c r="K6922" s="315">
        <v>1890</v>
      </c>
      <c r="L6922" s="315" t="s">
        <v>3682</v>
      </c>
      <c r="M6922" s="315" t="s">
        <v>754</v>
      </c>
      <c r="N6922" s="315" t="s">
        <v>750</v>
      </c>
      <c r="O6922" s="315"/>
      <c r="P6922" s="315"/>
      <c r="Q6922" s="315"/>
    </row>
    <row r="6923" spans="1:17">
      <c r="A6923" s="315" t="s">
        <v>755</v>
      </c>
      <c r="B6923" s="315" t="s">
        <v>2095</v>
      </c>
      <c r="C6923" s="315" t="s">
        <v>2098</v>
      </c>
      <c r="D6923" s="316">
        <v>11.7</v>
      </c>
      <c r="E6923" s="317">
        <v>11069.99</v>
      </c>
      <c r="F6923" s="317">
        <v>7416.8899999999994</v>
      </c>
      <c r="G6923" s="318">
        <v>39573</v>
      </c>
      <c r="H6923" s="318">
        <v>39539</v>
      </c>
      <c r="I6923" s="318">
        <v>48944</v>
      </c>
      <c r="J6923" s="315"/>
      <c r="K6923" s="315">
        <v>8192</v>
      </c>
      <c r="L6923" s="315" t="s">
        <v>4220</v>
      </c>
      <c r="M6923" s="315" t="s">
        <v>784</v>
      </c>
      <c r="N6923" s="315" t="s">
        <v>755</v>
      </c>
      <c r="O6923" s="315"/>
      <c r="P6923" s="315"/>
      <c r="Q6923" s="315"/>
    </row>
    <row r="6924" spans="1:17">
      <c r="A6924" s="315" t="s">
        <v>755</v>
      </c>
      <c r="B6924" s="315" t="s">
        <v>2095</v>
      </c>
      <c r="C6924" s="315" t="s">
        <v>2098</v>
      </c>
      <c r="D6924" s="316">
        <v>11.7</v>
      </c>
      <c r="E6924" s="317">
        <v>11181</v>
      </c>
      <c r="F6924" s="317">
        <v>4405.3099999999995</v>
      </c>
      <c r="G6924" s="318">
        <v>39657</v>
      </c>
      <c r="H6924" s="318">
        <v>41212</v>
      </c>
      <c r="I6924" s="318">
        <v>50405</v>
      </c>
      <c r="J6924" s="315"/>
      <c r="K6924" s="315">
        <v>6710</v>
      </c>
      <c r="L6924" s="315" t="s">
        <v>4221</v>
      </c>
      <c r="M6924" s="315" t="s">
        <v>811</v>
      </c>
      <c r="N6924" s="315" t="s">
        <v>755</v>
      </c>
      <c r="O6924" s="315"/>
      <c r="P6924" s="315"/>
      <c r="Q6924" s="315"/>
    </row>
    <row r="6925" spans="1:17">
      <c r="A6925" s="315" t="s">
        <v>755</v>
      </c>
      <c r="B6925" s="315" t="s">
        <v>2095</v>
      </c>
      <c r="C6925" s="315" t="s">
        <v>2096</v>
      </c>
      <c r="D6925" s="316">
        <v>11.7</v>
      </c>
      <c r="E6925" s="317">
        <v>10838</v>
      </c>
      <c r="F6925" s="317">
        <v>9504.92</v>
      </c>
      <c r="G6925" s="318">
        <v>39751</v>
      </c>
      <c r="H6925" s="318">
        <v>39804</v>
      </c>
      <c r="I6925" s="318">
        <v>48944</v>
      </c>
      <c r="J6925" s="315"/>
      <c r="K6925" s="315">
        <v>1723</v>
      </c>
      <c r="L6925" s="315" t="s">
        <v>1159</v>
      </c>
      <c r="M6925" s="315" t="s">
        <v>761</v>
      </c>
      <c r="N6925" s="315" t="s">
        <v>755</v>
      </c>
      <c r="O6925" s="315"/>
      <c r="P6925" s="315"/>
      <c r="Q6925" s="315"/>
    </row>
    <row r="6926" spans="1:17">
      <c r="A6926" s="315" t="s">
        <v>750</v>
      </c>
      <c r="B6926" s="315" t="s">
        <v>2095</v>
      </c>
      <c r="C6926" s="315" t="s">
        <v>2098</v>
      </c>
      <c r="D6926" s="316">
        <v>11.7</v>
      </c>
      <c r="E6926" s="317">
        <v>11140</v>
      </c>
      <c r="F6926" s="317">
        <v>6717.42</v>
      </c>
      <c r="G6926" s="318">
        <v>39961</v>
      </c>
      <c r="H6926" s="318">
        <v>40407</v>
      </c>
      <c r="I6926" s="318">
        <v>49674</v>
      </c>
      <c r="J6926" s="315"/>
      <c r="K6926" s="315">
        <v>8762</v>
      </c>
      <c r="L6926" s="315" t="s">
        <v>2834</v>
      </c>
      <c r="M6926" s="315" t="s">
        <v>1705</v>
      </c>
      <c r="N6926" s="315" t="s">
        <v>750</v>
      </c>
      <c r="O6926" s="315"/>
      <c r="P6926" s="315"/>
      <c r="Q6926" s="315"/>
    </row>
    <row r="6927" spans="1:17">
      <c r="A6927" s="315" t="s">
        <v>755</v>
      </c>
      <c r="B6927" s="315" t="s">
        <v>2095</v>
      </c>
      <c r="C6927" s="315" t="s">
        <v>2096</v>
      </c>
      <c r="D6927" s="316">
        <v>11.7</v>
      </c>
      <c r="E6927" s="317">
        <v>11505</v>
      </c>
      <c r="F6927" s="317">
        <v>8272.11</v>
      </c>
      <c r="G6927" s="318">
        <v>40000</v>
      </c>
      <c r="H6927" s="318">
        <v>40353</v>
      </c>
      <c r="I6927" s="318">
        <v>49674</v>
      </c>
      <c r="J6927" s="315"/>
      <c r="K6927" s="315">
        <v>6162</v>
      </c>
      <c r="L6927" s="315" t="s">
        <v>4175</v>
      </c>
      <c r="M6927" s="315" t="s">
        <v>788</v>
      </c>
      <c r="N6927" s="315" t="s">
        <v>755</v>
      </c>
      <c r="O6927" s="315"/>
      <c r="P6927" s="315"/>
      <c r="Q6927" s="315"/>
    </row>
    <row r="6928" spans="1:17">
      <c r="A6928" s="315" t="s">
        <v>755</v>
      </c>
      <c r="B6928" s="315" t="s">
        <v>2095</v>
      </c>
      <c r="C6928" s="315" t="s">
        <v>2096</v>
      </c>
      <c r="D6928" s="316">
        <v>11.7</v>
      </c>
      <c r="E6928" s="317">
        <v>9701</v>
      </c>
      <c r="F6928" s="317">
        <v>5675.1</v>
      </c>
      <c r="G6928" s="318">
        <v>40511</v>
      </c>
      <c r="H6928" s="318">
        <v>40666</v>
      </c>
      <c r="I6928" s="318">
        <v>50040</v>
      </c>
      <c r="J6928" s="315"/>
      <c r="K6928" s="315">
        <v>2552</v>
      </c>
      <c r="L6928" s="315" t="s">
        <v>2533</v>
      </c>
      <c r="M6928" s="315" t="s">
        <v>764</v>
      </c>
      <c r="N6928" s="315" t="s">
        <v>755</v>
      </c>
      <c r="O6928" s="315"/>
      <c r="P6928" s="315"/>
      <c r="Q6928" s="315"/>
    </row>
    <row r="6929" spans="1:17">
      <c r="A6929" s="315" t="s">
        <v>755</v>
      </c>
      <c r="B6929" s="315" t="s">
        <v>2095</v>
      </c>
      <c r="C6929" s="315" t="s">
        <v>2098</v>
      </c>
      <c r="D6929" s="316">
        <v>11.7</v>
      </c>
      <c r="E6929" s="317">
        <v>9859.92</v>
      </c>
      <c r="F6929" s="317">
        <v>4742.6100000000006</v>
      </c>
      <c r="G6929" s="318">
        <v>40653</v>
      </c>
      <c r="H6929" s="318">
        <v>40695</v>
      </c>
      <c r="I6929" s="318">
        <v>50040</v>
      </c>
      <c r="J6929" s="315"/>
      <c r="K6929" s="315">
        <v>4104</v>
      </c>
      <c r="L6929" s="315" t="s">
        <v>2313</v>
      </c>
      <c r="M6929" s="315" t="s">
        <v>1484</v>
      </c>
      <c r="N6929" s="315" t="s">
        <v>755</v>
      </c>
      <c r="O6929" s="315"/>
      <c r="P6929" s="315"/>
      <c r="Q6929" s="315"/>
    </row>
    <row r="6930" spans="1:17">
      <c r="A6930" s="315" t="s">
        <v>755</v>
      </c>
      <c r="B6930" s="315" t="s">
        <v>2095</v>
      </c>
      <c r="C6930" s="315" t="s">
        <v>2098</v>
      </c>
      <c r="D6930" s="316">
        <v>11.7</v>
      </c>
      <c r="E6930" s="317">
        <v>12159.689999999999</v>
      </c>
      <c r="F6930" s="317">
        <v>2480.5700000000002</v>
      </c>
      <c r="G6930" s="318">
        <v>40729</v>
      </c>
      <c r="H6930" s="318">
        <v>42451</v>
      </c>
      <c r="I6930" s="318">
        <v>50040</v>
      </c>
      <c r="J6930" s="315"/>
      <c r="K6930" s="315">
        <v>7235</v>
      </c>
      <c r="L6930" s="315" t="s">
        <v>3935</v>
      </c>
      <c r="M6930" s="315" t="s">
        <v>966</v>
      </c>
      <c r="N6930" s="315" t="s">
        <v>755</v>
      </c>
      <c r="O6930" s="315"/>
      <c r="P6930" s="315"/>
      <c r="Q6930" s="315"/>
    </row>
    <row r="6931" spans="1:17">
      <c r="A6931" s="315" t="s">
        <v>755</v>
      </c>
      <c r="B6931" s="315" t="s">
        <v>2095</v>
      </c>
      <c r="C6931" s="315" t="s">
        <v>2098</v>
      </c>
      <c r="D6931" s="316">
        <v>11.7</v>
      </c>
      <c r="E6931" s="317">
        <v>13392</v>
      </c>
      <c r="F6931" s="317">
        <v>3535.5</v>
      </c>
      <c r="G6931" s="318">
        <v>40766</v>
      </c>
      <c r="H6931" s="318">
        <v>42087</v>
      </c>
      <c r="I6931" s="318">
        <v>49674</v>
      </c>
      <c r="J6931" s="315"/>
      <c r="K6931" s="315">
        <v>5503</v>
      </c>
      <c r="L6931" s="315" t="s">
        <v>3189</v>
      </c>
      <c r="M6931" s="315" t="s">
        <v>776</v>
      </c>
      <c r="N6931" s="315" t="s">
        <v>755</v>
      </c>
      <c r="O6931" s="315"/>
      <c r="P6931" s="315"/>
      <c r="Q6931" s="315"/>
    </row>
    <row r="6932" spans="1:17">
      <c r="A6932" s="315" t="s">
        <v>755</v>
      </c>
      <c r="B6932" s="315" t="s">
        <v>2095</v>
      </c>
      <c r="C6932" s="315" t="s">
        <v>2096</v>
      </c>
      <c r="D6932" s="316">
        <v>11.7</v>
      </c>
      <c r="E6932" s="317">
        <v>9577</v>
      </c>
      <c r="F6932" s="317">
        <v>5602.5599999999995</v>
      </c>
      <c r="G6932" s="318">
        <v>40753</v>
      </c>
      <c r="H6932" s="318">
        <v>40826</v>
      </c>
      <c r="I6932" s="318">
        <v>50040</v>
      </c>
      <c r="J6932" s="315"/>
      <c r="K6932" s="315">
        <v>8904</v>
      </c>
      <c r="L6932" s="315" t="s">
        <v>3209</v>
      </c>
      <c r="M6932" s="315" t="s">
        <v>784</v>
      </c>
      <c r="N6932" s="315" t="s">
        <v>755</v>
      </c>
      <c r="O6932" s="315"/>
      <c r="P6932" s="315"/>
      <c r="Q6932" s="315"/>
    </row>
    <row r="6933" spans="1:17">
      <c r="A6933" s="315" t="s">
        <v>755</v>
      </c>
      <c r="B6933" s="315" t="s">
        <v>2095</v>
      </c>
      <c r="C6933" s="315" t="s">
        <v>2096</v>
      </c>
      <c r="D6933" s="316">
        <v>11.7</v>
      </c>
      <c r="E6933" s="317">
        <v>7138</v>
      </c>
      <c r="F6933" s="317">
        <v>3179.05</v>
      </c>
      <c r="G6933" s="318">
        <v>40816</v>
      </c>
      <c r="H6933" s="318">
        <v>41149</v>
      </c>
      <c r="I6933" s="318">
        <v>50405</v>
      </c>
      <c r="J6933" s="315"/>
      <c r="K6933" s="315">
        <v>3775</v>
      </c>
      <c r="L6933" s="315" t="s">
        <v>2321</v>
      </c>
      <c r="M6933" s="315" t="s">
        <v>764</v>
      </c>
      <c r="N6933" s="315" t="s">
        <v>755</v>
      </c>
      <c r="O6933" s="315"/>
      <c r="P6933" s="315"/>
      <c r="Q6933" s="315"/>
    </row>
    <row r="6934" spans="1:17">
      <c r="A6934" s="315" t="s">
        <v>755</v>
      </c>
      <c r="B6934" s="315" t="s">
        <v>2095</v>
      </c>
      <c r="C6934" s="315" t="s">
        <v>2098</v>
      </c>
      <c r="D6934" s="316">
        <v>11.73</v>
      </c>
      <c r="E6934" s="317">
        <v>10183</v>
      </c>
      <c r="F6934" s="317">
        <v>4898.03</v>
      </c>
      <c r="G6934" s="318">
        <v>40774</v>
      </c>
      <c r="H6934" s="318">
        <v>40809</v>
      </c>
      <c r="I6934" s="318">
        <v>50040</v>
      </c>
      <c r="J6934" s="315"/>
      <c r="K6934" s="315">
        <v>3225</v>
      </c>
      <c r="L6934" s="315" t="s">
        <v>3651</v>
      </c>
      <c r="M6934" s="315" t="s">
        <v>764</v>
      </c>
      <c r="N6934" s="315" t="s">
        <v>755</v>
      </c>
      <c r="O6934" s="315"/>
      <c r="P6934" s="315"/>
      <c r="Q6934" s="315"/>
    </row>
    <row r="6935" spans="1:17">
      <c r="A6935" s="315" t="s">
        <v>755</v>
      </c>
      <c r="B6935" s="315" t="s">
        <v>2095</v>
      </c>
      <c r="C6935" s="315" t="s">
        <v>2098</v>
      </c>
      <c r="D6935" s="316">
        <v>11.73</v>
      </c>
      <c r="E6935" s="317">
        <v>6079</v>
      </c>
      <c r="F6935" s="317">
        <v>2924</v>
      </c>
      <c r="G6935" s="318">
        <v>40815</v>
      </c>
      <c r="H6935" s="318">
        <v>40891</v>
      </c>
      <c r="I6935" s="318">
        <v>50040</v>
      </c>
      <c r="J6935" s="315"/>
      <c r="K6935" s="315">
        <v>4573</v>
      </c>
      <c r="L6935" s="315" t="s">
        <v>2577</v>
      </c>
      <c r="M6935" s="315" t="s">
        <v>1296</v>
      </c>
      <c r="N6935" s="315" t="s">
        <v>755</v>
      </c>
      <c r="O6935" s="315"/>
      <c r="P6935" s="315"/>
      <c r="Q6935" s="315"/>
    </row>
    <row r="6936" spans="1:17">
      <c r="A6936" s="315" t="s">
        <v>755</v>
      </c>
      <c r="B6936" s="315" t="s">
        <v>2095</v>
      </c>
      <c r="C6936" s="315" t="s">
        <v>2098</v>
      </c>
      <c r="D6936" s="316">
        <v>11.75</v>
      </c>
      <c r="E6936" s="317">
        <v>12249</v>
      </c>
      <c r="F6936" s="317">
        <v>5891.77</v>
      </c>
      <c r="G6936" s="318">
        <v>40786</v>
      </c>
      <c r="H6936" s="318">
        <v>40892</v>
      </c>
      <c r="I6936" s="318">
        <v>50040</v>
      </c>
      <c r="J6936" s="315"/>
      <c r="K6936" s="315">
        <v>5063</v>
      </c>
      <c r="L6936" s="315" t="s">
        <v>3330</v>
      </c>
      <c r="M6936" s="315" t="s">
        <v>776</v>
      </c>
      <c r="N6936" s="315" t="s">
        <v>755</v>
      </c>
      <c r="O6936" s="315"/>
      <c r="P6936" s="315"/>
      <c r="Q6936" s="315"/>
    </row>
    <row r="6937" spans="1:17">
      <c r="A6937" s="315" t="s">
        <v>755</v>
      </c>
      <c r="B6937" s="315" t="s">
        <v>2095</v>
      </c>
      <c r="C6937" s="315" t="s">
        <v>2098</v>
      </c>
      <c r="D6937" s="316">
        <v>11.75</v>
      </c>
      <c r="E6937" s="317">
        <v>12538</v>
      </c>
      <c r="F6937" s="317">
        <v>6030.7900000000009</v>
      </c>
      <c r="G6937" s="318">
        <v>40801</v>
      </c>
      <c r="H6937" s="318">
        <v>40824</v>
      </c>
      <c r="I6937" s="318">
        <v>50040</v>
      </c>
      <c r="J6937" s="315"/>
      <c r="K6937" s="315">
        <v>4914</v>
      </c>
      <c r="L6937" s="315" t="s">
        <v>791</v>
      </c>
      <c r="M6937" s="315" t="s">
        <v>764</v>
      </c>
      <c r="N6937" s="315" t="s">
        <v>755</v>
      </c>
      <c r="O6937" s="315"/>
      <c r="P6937" s="315"/>
      <c r="Q6937" s="315"/>
    </row>
    <row r="6938" spans="1:17">
      <c r="A6938" s="315" t="s">
        <v>755</v>
      </c>
      <c r="B6938" s="315" t="s">
        <v>2095</v>
      </c>
      <c r="C6938" s="315" t="s">
        <v>2098</v>
      </c>
      <c r="D6938" s="316">
        <v>11.77</v>
      </c>
      <c r="E6938" s="317">
        <v>11910.01</v>
      </c>
      <c r="F6938" s="317">
        <v>4692.54</v>
      </c>
      <c r="G6938" s="318">
        <v>40801</v>
      </c>
      <c r="H6938" s="318">
        <v>41012</v>
      </c>
      <c r="I6938" s="318">
        <v>50405</v>
      </c>
      <c r="J6938" s="315"/>
      <c r="K6938" s="315">
        <v>8634</v>
      </c>
      <c r="L6938" s="315" t="s">
        <v>2302</v>
      </c>
      <c r="M6938" s="315" t="s">
        <v>784</v>
      </c>
      <c r="N6938" s="315" t="s">
        <v>755</v>
      </c>
      <c r="O6938" s="315"/>
      <c r="P6938" s="315"/>
      <c r="Q6938" s="315"/>
    </row>
    <row r="6939" spans="1:17">
      <c r="A6939" s="315" t="s">
        <v>755</v>
      </c>
      <c r="B6939" s="315" t="s">
        <v>2095</v>
      </c>
      <c r="C6939" s="315" t="s">
        <v>2096</v>
      </c>
      <c r="D6939" s="316">
        <v>11.78</v>
      </c>
      <c r="E6939" s="317">
        <v>8334</v>
      </c>
      <c r="F6939" s="317">
        <v>4867.0599999999995</v>
      </c>
      <c r="G6939" s="318">
        <v>40743</v>
      </c>
      <c r="H6939" s="318">
        <v>40886</v>
      </c>
      <c r="I6939" s="318">
        <v>50040</v>
      </c>
      <c r="J6939" s="315"/>
      <c r="K6939" s="315">
        <v>9642</v>
      </c>
      <c r="L6939" s="315" t="s">
        <v>3375</v>
      </c>
      <c r="M6939" s="315" t="s">
        <v>770</v>
      </c>
      <c r="N6939" s="315" t="s">
        <v>755</v>
      </c>
      <c r="O6939" s="315"/>
      <c r="P6939" s="315"/>
      <c r="Q6939" s="315"/>
    </row>
    <row r="6940" spans="1:17">
      <c r="A6940" s="315" t="s">
        <v>755</v>
      </c>
      <c r="B6940" s="315" t="s">
        <v>2095</v>
      </c>
      <c r="C6940" s="315" t="s">
        <v>2096</v>
      </c>
      <c r="D6940" s="316">
        <v>11.8</v>
      </c>
      <c r="E6940" s="317">
        <v>12012</v>
      </c>
      <c r="F6940" s="317">
        <v>7459.45</v>
      </c>
      <c r="G6940" s="318">
        <v>39570</v>
      </c>
      <c r="H6940" s="318">
        <v>39639</v>
      </c>
      <c r="I6940" s="318">
        <v>48944</v>
      </c>
      <c r="J6940" s="315"/>
      <c r="K6940" s="315">
        <v>5704</v>
      </c>
      <c r="L6940" s="315" t="s">
        <v>2156</v>
      </c>
      <c r="M6940" s="315" t="s">
        <v>776</v>
      </c>
      <c r="N6940" s="315" t="s">
        <v>755</v>
      </c>
      <c r="O6940" s="315"/>
      <c r="P6940" s="315"/>
      <c r="Q6940" s="315"/>
    </row>
    <row r="6941" spans="1:17">
      <c r="A6941" s="315" t="s">
        <v>750</v>
      </c>
      <c r="B6941" s="315" t="s">
        <v>2095</v>
      </c>
      <c r="C6941" s="315" t="s">
        <v>2098</v>
      </c>
      <c r="D6941" s="316">
        <v>11.8</v>
      </c>
      <c r="E6941" s="317">
        <v>10095</v>
      </c>
      <c r="F6941" s="317">
        <v>4972.7199999999993</v>
      </c>
      <c r="G6941" s="318">
        <v>39570</v>
      </c>
      <c r="H6941" s="318">
        <v>39330</v>
      </c>
      <c r="I6941" s="318">
        <v>48579</v>
      </c>
      <c r="J6941" s="315"/>
      <c r="K6941" s="315">
        <v>6017</v>
      </c>
      <c r="L6941" s="315" t="s">
        <v>849</v>
      </c>
      <c r="M6941" s="315" t="s">
        <v>788</v>
      </c>
      <c r="N6941" s="315" t="s">
        <v>750</v>
      </c>
      <c r="O6941" s="315"/>
      <c r="P6941" s="315"/>
      <c r="Q6941" s="315"/>
    </row>
    <row r="6942" spans="1:17">
      <c r="A6942" s="315" t="s">
        <v>755</v>
      </c>
      <c r="B6942" s="315" t="s">
        <v>2095</v>
      </c>
      <c r="C6942" s="315" t="s">
        <v>2098</v>
      </c>
      <c r="D6942" s="316">
        <v>11.8</v>
      </c>
      <c r="E6942" s="317">
        <v>9922</v>
      </c>
      <c r="F6942" s="317">
        <v>7292.6799999999994</v>
      </c>
      <c r="G6942" s="318">
        <v>39570</v>
      </c>
      <c r="H6942" s="318">
        <v>39398</v>
      </c>
      <c r="I6942" s="318">
        <v>48579</v>
      </c>
      <c r="J6942" s="315"/>
      <c r="K6942" s="315">
        <v>2720</v>
      </c>
      <c r="L6942" s="315" t="s">
        <v>2504</v>
      </c>
      <c r="M6942" s="315" t="s">
        <v>764</v>
      </c>
      <c r="N6942" s="315" t="s">
        <v>755</v>
      </c>
      <c r="O6942" s="315"/>
      <c r="P6942" s="315"/>
      <c r="Q6942" s="315"/>
    </row>
    <row r="6943" spans="1:17">
      <c r="A6943" s="315" t="s">
        <v>750</v>
      </c>
      <c r="B6943" s="315" t="s">
        <v>2095</v>
      </c>
      <c r="C6943" s="315" t="s">
        <v>2098</v>
      </c>
      <c r="D6943" s="316">
        <v>11.8</v>
      </c>
      <c r="E6943" s="317">
        <v>12736</v>
      </c>
      <c r="F6943" s="317">
        <v>5629.31</v>
      </c>
      <c r="G6943" s="318">
        <v>39570</v>
      </c>
      <c r="H6943" s="318">
        <v>41179</v>
      </c>
      <c r="I6943" s="318">
        <v>50405</v>
      </c>
      <c r="J6943" s="315"/>
      <c r="K6943" s="315">
        <v>8240</v>
      </c>
      <c r="L6943" s="315" t="s">
        <v>1250</v>
      </c>
      <c r="M6943" s="315" t="s">
        <v>1051</v>
      </c>
      <c r="N6943" s="315" t="s">
        <v>750</v>
      </c>
      <c r="O6943" s="315"/>
      <c r="P6943" s="315"/>
      <c r="Q6943" s="315"/>
    </row>
    <row r="6944" spans="1:17">
      <c r="A6944" s="315" t="s">
        <v>750</v>
      </c>
      <c r="B6944" s="315" t="s">
        <v>2095</v>
      </c>
      <c r="C6944" s="315" t="s">
        <v>2098</v>
      </c>
      <c r="D6944" s="316">
        <v>11.8</v>
      </c>
      <c r="E6944" s="317">
        <v>11568</v>
      </c>
      <c r="F6944" s="317">
        <v>5564.21</v>
      </c>
      <c r="G6944" s="318">
        <v>39570</v>
      </c>
      <c r="H6944" s="318">
        <v>40808</v>
      </c>
      <c r="I6944" s="318">
        <v>50040</v>
      </c>
      <c r="J6944" s="315"/>
      <c r="K6944" s="315">
        <v>9240</v>
      </c>
      <c r="L6944" s="315" t="s">
        <v>4222</v>
      </c>
      <c r="M6944" s="315" t="s">
        <v>770</v>
      </c>
      <c r="N6944" s="315" t="s">
        <v>750</v>
      </c>
      <c r="O6944" s="315"/>
      <c r="P6944" s="315"/>
      <c r="Q6944" s="315"/>
    </row>
    <row r="6945" spans="1:17">
      <c r="A6945" s="315" t="s">
        <v>755</v>
      </c>
      <c r="B6945" s="315" t="s">
        <v>2095</v>
      </c>
      <c r="C6945" s="315" t="s">
        <v>2096</v>
      </c>
      <c r="D6945" s="316">
        <v>11.8</v>
      </c>
      <c r="E6945" s="317">
        <v>11031</v>
      </c>
      <c r="F6945" s="317">
        <v>6442.11</v>
      </c>
      <c r="G6945" s="318">
        <v>39569</v>
      </c>
      <c r="H6945" s="318">
        <v>40851</v>
      </c>
      <c r="I6945" s="318">
        <v>50040</v>
      </c>
      <c r="J6945" s="315"/>
      <c r="K6945" s="315">
        <v>9057</v>
      </c>
      <c r="L6945" s="315" t="s">
        <v>3707</v>
      </c>
      <c r="M6945" s="315" t="s">
        <v>1024</v>
      </c>
      <c r="N6945" s="315" t="s">
        <v>755</v>
      </c>
      <c r="O6945" s="315"/>
      <c r="P6945" s="315"/>
      <c r="Q6945" s="315"/>
    </row>
    <row r="6946" spans="1:17">
      <c r="A6946" s="315" t="s">
        <v>755</v>
      </c>
      <c r="B6946" s="315" t="s">
        <v>2095</v>
      </c>
      <c r="C6946" s="315" t="s">
        <v>2098</v>
      </c>
      <c r="D6946" s="316">
        <v>11.8</v>
      </c>
      <c r="E6946" s="317">
        <v>11874</v>
      </c>
      <c r="F6946" s="317">
        <v>8727.39</v>
      </c>
      <c r="G6946" s="318">
        <v>39597</v>
      </c>
      <c r="H6946" s="318">
        <v>39517</v>
      </c>
      <c r="I6946" s="318">
        <v>48914</v>
      </c>
      <c r="J6946" s="315"/>
      <c r="K6946" s="315">
        <v>6340</v>
      </c>
      <c r="L6946" s="315" t="s">
        <v>1867</v>
      </c>
      <c r="M6946" s="315" t="s">
        <v>1712</v>
      </c>
      <c r="N6946" s="315" t="s">
        <v>755</v>
      </c>
      <c r="O6946" s="315"/>
      <c r="P6946" s="315"/>
      <c r="Q6946" s="315"/>
    </row>
    <row r="6947" spans="1:17">
      <c r="A6947" s="315" t="s">
        <v>750</v>
      </c>
      <c r="B6947" s="315" t="s">
        <v>2095</v>
      </c>
      <c r="C6947" s="315" t="s">
        <v>2098</v>
      </c>
      <c r="D6947" s="316">
        <v>11.8</v>
      </c>
      <c r="E6947" s="317">
        <v>14401</v>
      </c>
      <c r="F6947" s="317">
        <v>4840.32</v>
      </c>
      <c r="G6947" s="318">
        <v>39595</v>
      </c>
      <c r="H6947" s="318">
        <v>41625</v>
      </c>
      <c r="I6947" s="318">
        <v>50770</v>
      </c>
      <c r="J6947" s="315"/>
      <c r="K6947" s="315">
        <v>1018</v>
      </c>
      <c r="L6947" s="315" t="s">
        <v>2075</v>
      </c>
      <c r="M6947" s="315" t="s">
        <v>766</v>
      </c>
      <c r="N6947" s="315" t="s">
        <v>750</v>
      </c>
      <c r="O6947" s="315"/>
      <c r="P6947" s="315"/>
      <c r="Q6947" s="315"/>
    </row>
    <row r="6948" spans="1:17">
      <c r="A6948" s="315" t="s">
        <v>755</v>
      </c>
      <c r="B6948" s="315" t="s">
        <v>2095</v>
      </c>
      <c r="C6948" s="315" t="s">
        <v>2098</v>
      </c>
      <c r="D6948" s="316">
        <v>11.8</v>
      </c>
      <c r="E6948" s="317">
        <v>12774</v>
      </c>
      <c r="F6948" s="317">
        <v>5032.9500000000007</v>
      </c>
      <c r="G6948" s="318">
        <v>39699</v>
      </c>
      <c r="H6948" s="318">
        <v>41177</v>
      </c>
      <c r="I6948" s="318">
        <v>50405</v>
      </c>
      <c r="J6948" s="315"/>
      <c r="K6948" s="315">
        <v>5034</v>
      </c>
      <c r="L6948" s="315" t="s">
        <v>2360</v>
      </c>
      <c r="M6948" s="315" t="s">
        <v>776</v>
      </c>
      <c r="N6948" s="315" t="s">
        <v>755</v>
      </c>
      <c r="O6948" s="315"/>
      <c r="P6948" s="315"/>
      <c r="Q6948" s="315"/>
    </row>
    <row r="6949" spans="1:17">
      <c r="A6949" s="315" t="s">
        <v>755</v>
      </c>
      <c r="B6949" s="315" t="s">
        <v>2095</v>
      </c>
      <c r="C6949" s="315" t="s">
        <v>2098</v>
      </c>
      <c r="D6949" s="316">
        <v>11.8</v>
      </c>
      <c r="E6949" s="317">
        <v>10626</v>
      </c>
      <c r="F6949" s="317">
        <v>4186.6399999999994</v>
      </c>
      <c r="G6949" s="318">
        <v>39868</v>
      </c>
      <c r="H6949" s="318">
        <v>40982</v>
      </c>
      <c r="I6949" s="318">
        <v>50405</v>
      </c>
      <c r="J6949" s="315"/>
      <c r="K6949" s="315">
        <v>3144</v>
      </c>
      <c r="L6949" s="315" t="s">
        <v>1727</v>
      </c>
      <c r="M6949" s="315" t="s">
        <v>764</v>
      </c>
      <c r="N6949" s="315" t="s">
        <v>755</v>
      </c>
      <c r="O6949" s="315"/>
      <c r="P6949" s="315"/>
      <c r="Q6949" s="315"/>
    </row>
    <row r="6950" spans="1:17">
      <c r="A6950" s="315" t="s">
        <v>755</v>
      </c>
      <c r="B6950" s="315" t="s">
        <v>2095</v>
      </c>
      <c r="C6950" s="315" t="s">
        <v>2098</v>
      </c>
      <c r="D6950" s="316">
        <v>11.8</v>
      </c>
      <c r="E6950" s="317">
        <v>12544</v>
      </c>
      <c r="F6950" s="317">
        <v>7564.04</v>
      </c>
      <c r="G6950" s="318">
        <v>40501</v>
      </c>
      <c r="H6950" s="318">
        <v>40513</v>
      </c>
      <c r="I6950" s="318">
        <v>49674</v>
      </c>
      <c r="J6950" s="315"/>
      <c r="K6950" s="315">
        <v>3114</v>
      </c>
      <c r="L6950" s="315" t="s">
        <v>2642</v>
      </c>
      <c r="M6950" s="315" t="s">
        <v>764</v>
      </c>
      <c r="N6950" s="315" t="s">
        <v>755</v>
      </c>
      <c r="O6950" s="315"/>
      <c r="P6950" s="315"/>
      <c r="Q6950" s="315"/>
    </row>
    <row r="6951" spans="1:17">
      <c r="A6951" s="315" t="s">
        <v>755</v>
      </c>
      <c r="B6951" s="315" t="s">
        <v>2095</v>
      </c>
      <c r="C6951" s="315" t="s">
        <v>2098</v>
      </c>
      <c r="D6951" s="316">
        <v>11.8</v>
      </c>
      <c r="E6951" s="317">
        <v>12344</v>
      </c>
      <c r="F6951" s="317">
        <v>5937.46</v>
      </c>
      <c r="G6951" s="318">
        <v>40618</v>
      </c>
      <c r="H6951" s="318">
        <v>40725</v>
      </c>
      <c r="I6951" s="318">
        <v>50040</v>
      </c>
      <c r="J6951" s="315"/>
      <c r="K6951" s="315">
        <v>3400</v>
      </c>
      <c r="L6951" s="315" t="s">
        <v>2253</v>
      </c>
      <c r="M6951" s="315" t="s">
        <v>764</v>
      </c>
      <c r="N6951" s="315" t="s">
        <v>755</v>
      </c>
      <c r="O6951" s="315"/>
      <c r="P6951" s="315"/>
      <c r="Q6951" s="315"/>
    </row>
    <row r="6952" spans="1:17">
      <c r="A6952" s="315" t="s">
        <v>755</v>
      </c>
      <c r="B6952" s="315" t="s">
        <v>2095</v>
      </c>
      <c r="C6952" s="315" t="s">
        <v>2096</v>
      </c>
      <c r="D6952" s="316">
        <v>11.8</v>
      </c>
      <c r="E6952" s="317">
        <v>11151</v>
      </c>
      <c r="F6952" s="317">
        <v>6523.35</v>
      </c>
      <c r="G6952" s="318">
        <v>40656</v>
      </c>
      <c r="H6952" s="318">
        <v>40892</v>
      </c>
      <c r="I6952" s="318">
        <v>50040</v>
      </c>
      <c r="J6952" s="315"/>
      <c r="K6952" s="315">
        <v>6170</v>
      </c>
      <c r="L6952" s="315" t="s">
        <v>3192</v>
      </c>
      <c r="M6952" s="315" t="s">
        <v>788</v>
      </c>
      <c r="N6952" s="315" t="s">
        <v>755</v>
      </c>
      <c r="O6952" s="315"/>
      <c r="P6952" s="315"/>
      <c r="Q6952" s="315"/>
    </row>
    <row r="6953" spans="1:17">
      <c r="A6953" s="315" t="s">
        <v>755</v>
      </c>
      <c r="B6953" s="315" t="s">
        <v>2095</v>
      </c>
      <c r="C6953" s="315" t="s">
        <v>2098</v>
      </c>
      <c r="D6953" s="316">
        <v>11.8</v>
      </c>
      <c r="E6953" s="317">
        <v>4099</v>
      </c>
      <c r="F6953" s="317">
        <v>1323.98</v>
      </c>
      <c r="G6953" s="318">
        <v>40847</v>
      </c>
      <c r="H6953" s="318">
        <v>41337</v>
      </c>
      <c r="I6953" s="318">
        <v>50770</v>
      </c>
      <c r="J6953" s="315"/>
      <c r="K6953" s="315">
        <v>3971</v>
      </c>
      <c r="L6953" s="315" t="s">
        <v>4223</v>
      </c>
      <c r="M6953" s="315" t="s">
        <v>754</v>
      </c>
      <c r="N6953" s="315" t="s">
        <v>755</v>
      </c>
      <c r="O6953" s="315"/>
      <c r="P6953" s="315"/>
      <c r="Q6953" s="315"/>
    </row>
    <row r="6954" spans="1:17">
      <c r="A6954" s="315" t="s">
        <v>755</v>
      </c>
      <c r="B6954" s="315" t="s">
        <v>2095</v>
      </c>
      <c r="C6954" s="315" t="s">
        <v>2096</v>
      </c>
      <c r="D6954" s="316">
        <v>11.8</v>
      </c>
      <c r="E6954" s="317">
        <v>5533</v>
      </c>
      <c r="F6954" s="317">
        <v>2932.49</v>
      </c>
      <c r="G6954" s="318">
        <v>40855</v>
      </c>
      <c r="H6954" s="318">
        <v>40899</v>
      </c>
      <c r="I6954" s="318">
        <v>50040</v>
      </c>
      <c r="J6954" s="315"/>
      <c r="K6954" s="315">
        <v>9444</v>
      </c>
      <c r="L6954" s="315" t="s">
        <v>3379</v>
      </c>
      <c r="M6954" s="315" t="s">
        <v>770</v>
      </c>
      <c r="N6954" s="315" t="s">
        <v>755</v>
      </c>
      <c r="O6954" s="315"/>
      <c r="P6954" s="315"/>
      <c r="Q6954" s="315"/>
    </row>
    <row r="6955" spans="1:17">
      <c r="A6955" s="315" t="s">
        <v>755</v>
      </c>
      <c r="B6955" s="315" t="s">
        <v>2095</v>
      </c>
      <c r="C6955" s="315" t="s">
        <v>2098</v>
      </c>
      <c r="D6955" s="316">
        <v>11.83</v>
      </c>
      <c r="E6955" s="317">
        <v>11548</v>
      </c>
      <c r="F6955" s="317">
        <v>4157.2800000000007</v>
      </c>
      <c r="G6955" s="318">
        <v>40590</v>
      </c>
      <c r="H6955" s="318">
        <v>40675</v>
      </c>
      <c r="I6955" s="318">
        <v>50040</v>
      </c>
      <c r="J6955" s="315"/>
      <c r="K6955" s="315">
        <v>9032</v>
      </c>
      <c r="L6955" s="315" t="s">
        <v>3017</v>
      </c>
      <c r="M6955" s="315" t="s">
        <v>770</v>
      </c>
      <c r="N6955" s="315" t="s">
        <v>755</v>
      </c>
      <c r="O6955" s="315"/>
      <c r="P6955" s="315"/>
      <c r="Q6955" s="315"/>
    </row>
    <row r="6956" spans="1:17">
      <c r="A6956" s="315" t="s">
        <v>755</v>
      </c>
      <c r="B6956" s="315" t="s">
        <v>2095</v>
      </c>
      <c r="C6956" s="315" t="s">
        <v>2096</v>
      </c>
      <c r="D6956" s="316">
        <v>11.84</v>
      </c>
      <c r="E6956" s="317">
        <v>12046.01</v>
      </c>
      <c r="F6956" s="317">
        <v>6998.7300000000005</v>
      </c>
      <c r="G6956" s="318">
        <v>39570</v>
      </c>
      <c r="H6956" s="318">
        <v>40266</v>
      </c>
      <c r="I6956" s="318">
        <v>49674</v>
      </c>
      <c r="J6956" s="315"/>
      <c r="K6956" s="315">
        <v>8635</v>
      </c>
      <c r="L6956" s="315" t="s">
        <v>2186</v>
      </c>
      <c r="M6956" s="315" t="s">
        <v>784</v>
      </c>
      <c r="N6956" s="315" t="s">
        <v>755</v>
      </c>
      <c r="O6956" s="315"/>
      <c r="P6956" s="315"/>
      <c r="Q6956" s="315"/>
    </row>
    <row r="6957" spans="1:17">
      <c r="A6957" s="315" t="s">
        <v>750</v>
      </c>
      <c r="B6957" s="315" t="s">
        <v>2095</v>
      </c>
      <c r="C6957" s="315" t="s">
        <v>2098</v>
      </c>
      <c r="D6957" s="316">
        <v>11.88</v>
      </c>
      <c r="E6957" s="317">
        <v>6225</v>
      </c>
      <c r="F6957" s="317">
        <v>1175.83</v>
      </c>
      <c r="G6957" s="318">
        <v>40821</v>
      </c>
      <c r="H6957" s="318">
        <v>42460</v>
      </c>
      <c r="I6957" s="318">
        <v>50040</v>
      </c>
      <c r="J6957" s="315"/>
      <c r="K6957" s="315">
        <v>6300</v>
      </c>
      <c r="L6957" s="315" t="s">
        <v>327</v>
      </c>
      <c r="M6957" s="315" t="s">
        <v>1712</v>
      </c>
      <c r="N6957" s="315" t="s">
        <v>750</v>
      </c>
      <c r="O6957" s="315"/>
      <c r="P6957" s="315"/>
      <c r="Q6957" s="315"/>
    </row>
    <row r="6958" spans="1:17">
      <c r="A6958" s="315" t="s">
        <v>755</v>
      </c>
      <c r="B6958" s="315" t="s">
        <v>2095</v>
      </c>
      <c r="C6958" s="315" t="s">
        <v>2098</v>
      </c>
      <c r="D6958" s="316">
        <v>11.9</v>
      </c>
      <c r="E6958" s="317">
        <v>11705</v>
      </c>
      <c r="F6958" s="317">
        <v>5360.9000000000005</v>
      </c>
      <c r="G6958" s="318">
        <v>39587</v>
      </c>
      <c r="H6958" s="318">
        <v>38904</v>
      </c>
      <c r="I6958" s="318">
        <v>48213</v>
      </c>
      <c r="J6958" s="315"/>
      <c r="K6958" s="315">
        <v>6147</v>
      </c>
      <c r="L6958" s="315" t="s">
        <v>3028</v>
      </c>
      <c r="M6958" s="315" t="s">
        <v>788</v>
      </c>
      <c r="N6958" s="315" t="s">
        <v>755</v>
      </c>
      <c r="O6958" s="315"/>
      <c r="P6958" s="315"/>
      <c r="Q6958" s="315"/>
    </row>
    <row r="6959" spans="1:17">
      <c r="A6959" s="315" t="s">
        <v>755</v>
      </c>
      <c r="B6959" s="315" t="s">
        <v>2095</v>
      </c>
      <c r="C6959" s="315" t="s">
        <v>2098</v>
      </c>
      <c r="D6959" s="316">
        <v>11.9</v>
      </c>
      <c r="E6959" s="317">
        <v>10521</v>
      </c>
      <c r="F6959" s="317">
        <v>5670.83</v>
      </c>
      <c r="G6959" s="318">
        <v>39657</v>
      </c>
      <c r="H6959" s="318">
        <v>40016</v>
      </c>
      <c r="I6959" s="318">
        <v>49309</v>
      </c>
      <c r="J6959" s="315"/>
      <c r="K6959" s="315">
        <v>1967</v>
      </c>
      <c r="L6959" s="315" t="s">
        <v>2135</v>
      </c>
      <c r="M6959" s="315" t="s">
        <v>754</v>
      </c>
      <c r="N6959" s="315" t="s">
        <v>755</v>
      </c>
      <c r="O6959" s="315"/>
      <c r="P6959" s="315"/>
      <c r="Q6959" s="315"/>
    </row>
    <row r="6960" spans="1:17">
      <c r="A6960" s="315" t="s">
        <v>755</v>
      </c>
      <c r="B6960" s="315" t="s">
        <v>2095</v>
      </c>
      <c r="C6960" s="315" t="s">
        <v>2098</v>
      </c>
      <c r="D6960" s="316">
        <v>11.9</v>
      </c>
      <c r="E6960" s="317">
        <v>6643</v>
      </c>
      <c r="F6960" s="317">
        <v>4875.96</v>
      </c>
      <c r="G6960" s="318">
        <v>39784</v>
      </c>
      <c r="H6960" s="318">
        <v>40018</v>
      </c>
      <c r="I6960" s="318">
        <v>49309</v>
      </c>
      <c r="J6960" s="315"/>
      <c r="K6960" s="315">
        <v>8553</v>
      </c>
      <c r="L6960" s="315" t="s">
        <v>4224</v>
      </c>
      <c r="M6960" s="315" t="s">
        <v>792</v>
      </c>
      <c r="N6960" s="315" t="s">
        <v>755</v>
      </c>
      <c r="O6960" s="315"/>
      <c r="P6960" s="315"/>
      <c r="Q6960" s="315"/>
    </row>
    <row r="6961" spans="1:17">
      <c r="A6961" s="315" t="s">
        <v>755</v>
      </c>
      <c r="B6961" s="315" t="s">
        <v>2095</v>
      </c>
      <c r="C6961" s="315" t="s">
        <v>2096</v>
      </c>
      <c r="D6961" s="316">
        <v>11.9</v>
      </c>
      <c r="E6961" s="317">
        <v>13229</v>
      </c>
      <c r="F6961" s="317">
        <v>9485.2000000000007</v>
      </c>
      <c r="G6961" s="318">
        <v>39825</v>
      </c>
      <c r="H6961" s="318">
        <v>40333</v>
      </c>
      <c r="I6961" s="318">
        <v>49674</v>
      </c>
      <c r="J6961" s="315"/>
      <c r="K6961" s="315">
        <v>7149</v>
      </c>
      <c r="L6961" s="315" t="s">
        <v>4225</v>
      </c>
      <c r="M6961" s="315" t="s">
        <v>966</v>
      </c>
      <c r="N6961" s="315" t="s">
        <v>755</v>
      </c>
      <c r="O6961" s="315"/>
      <c r="P6961" s="315"/>
      <c r="Q6961" s="315"/>
    </row>
    <row r="6962" spans="1:17">
      <c r="A6962" s="315" t="s">
        <v>755</v>
      </c>
      <c r="B6962" s="315" t="s">
        <v>2095</v>
      </c>
      <c r="C6962" s="315" t="s">
        <v>2098</v>
      </c>
      <c r="D6962" s="316">
        <v>11.9</v>
      </c>
      <c r="E6962" s="317">
        <v>7762</v>
      </c>
      <c r="F6962" s="317">
        <v>3058.23</v>
      </c>
      <c r="G6962" s="318">
        <v>39980</v>
      </c>
      <c r="H6962" s="318">
        <v>41129</v>
      </c>
      <c r="I6962" s="318">
        <v>50405</v>
      </c>
      <c r="J6962" s="315"/>
      <c r="K6962" s="315">
        <v>4500</v>
      </c>
      <c r="L6962" s="315" t="s">
        <v>320</v>
      </c>
      <c r="M6962" s="315" t="s">
        <v>1296</v>
      </c>
      <c r="N6962" s="315" t="s">
        <v>755</v>
      </c>
      <c r="O6962" s="315"/>
      <c r="P6962" s="315"/>
      <c r="Q6962" s="315"/>
    </row>
    <row r="6963" spans="1:17">
      <c r="A6963" s="315" t="s">
        <v>755</v>
      </c>
      <c r="B6963" s="315" t="s">
        <v>2095</v>
      </c>
      <c r="C6963" s="315" t="s">
        <v>2096</v>
      </c>
      <c r="D6963" s="316">
        <v>11.9</v>
      </c>
      <c r="E6963" s="317">
        <v>11023.91</v>
      </c>
      <c r="F6963" s="317">
        <v>7904.130000000001</v>
      </c>
      <c r="G6963" s="318">
        <v>40087</v>
      </c>
      <c r="H6963" s="318">
        <v>40225</v>
      </c>
      <c r="I6963" s="318">
        <v>49674</v>
      </c>
      <c r="J6963" s="315"/>
      <c r="K6963" s="315">
        <v>7206</v>
      </c>
      <c r="L6963" s="315" t="s">
        <v>3814</v>
      </c>
      <c r="M6963" s="315" t="s">
        <v>966</v>
      </c>
      <c r="N6963" s="315" t="s">
        <v>755</v>
      </c>
      <c r="O6963" s="315"/>
      <c r="P6963" s="315"/>
      <c r="Q6963" s="315"/>
    </row>
    <row r="6964" spans="1:17">
      <c r="A6964" s="315" t="s">
        <v>755</v>
      </c>
      <c r="B6964" s="315" t="s">
        <v>2095</v>
      </c>
      <c r="C6964" s="315" t="s">
        <v>2098</v>
      </c>
      <c r="D6964" s="316">
        <v>11.9</v>
      </c>
      <c r="E6964" s="317">
        <v>10264</v>
      </c>
      <c r="F6964" s="317">
        <v>6178.9400000000005</v>
      </c>
      <c r="G6964" s="318">
        <v>40312</v>
      </c>
      <c r="H6964" s="318">
        <v>40504</v>
      </c>
      <c r="I6964" s="318">
        <v>49674</v>
      </c>
      <c r="J6964" s="315"/>
      <c r="K6964" s="315">
        <v>5080</v>
      </c>
      <c r="L6964" s="315" t="s">
        <v>2899</v>
      </c>
      <c r="M6964" s="315" t="s">
        <v>776</v>
      </c>
      <c r="N6964" s="315" t="s">
        <v>755</v>
      </c>
      <c r="O6964" s="315"/>
      <c r="P6964" s="315"/>
      <c r="Q6964" s="315"/>
    </row>
    <row r="6965" spans="1:17">
      <c r="A6965" s="315" t="s">
        <v>755</v>
      </c>
      <c r="B6965" s="315" t="s">
        <v>2095</v>
      </c>
      <c r="C6965" s="315" t="s">
        <v>2098</v>
      </c>
      <c r="D6965" s="316">
        <v>11.9</v>
      </c>
      <c r="E6965" s="317">
        <v>13091.01</v>
      </c>
      <c r="F6965" s="317">
        <v>7880.7899999999991</v>
      </c>
      <c r="G6965" s="318">
        <v>40382</v>
      </c>
      <c r="H6965" s="318">
        <v>40385</v>
      </c>
      <c r="I6965" s="318">
        <v>49674</v>
      </c>
      <c r="J6965" s="315"/>
      <c r="K6965" s="315">
        <v>8307</v>
      </c>
      <c r="L6965" s="315" t="s">
        <v>4226</v>
      </c>
      <c r="M6965" s="315" t="s">
        <v>784</v>
      </c>
      <c r="N6965" s="315" t="s">
        <v>755</v>
      </c>
      <c r="O6965" s="315"/>
      <c r="P6965" s="315"/>
      <c r="Q6965" s="315"/>
    </row>
    <row r="6966" spans="1:17">
      <c r="A6966" s="315" t="s">
        <v>755</v>
      </c>
      <c r="B6966" s="315" t="s">
        <v>2095</v>
      </c>
      <c r="C6966" s="315" t="s">
        <v>2098</v>
      </c>
      <c r="D6966" s="316">
        <v>11.92</v>
      </c>
      <c r="E6966" s="317">
        <v>5927</v>
      </c>
      <c r="F6966" s="317">
        <v>2862.75</v>
      </c>
      <c r="G6966" s="318">
        <v>40700</v>
      </c>
      <c r="H6966" s="318">
        <v>40726</v>
      </c>
      <c r="I6966" s="318">
        <v>50040</v>
      </c>
      <c r="J6966" s="315"/>
      <c r="K6966" s="315">
        <v>9437</v>
      </c>
      <c r="L6966" s="315" t="s">
        <v>2689</v>
      </c>
      <c r="M6966" s="315" t="s">
        <v>770</v>
      </c>
      <c r="N6966" s="315" t="s">
        <v>755</v>
      </c>
      <c r="O6966" s="315"/>
      <c r="P6966" s="315"/>
      <c r="Q6966" s="315"/>
    </row>
    <row r="6967" spans="1:17">
      <c r="A6967" s="315" t="s">
        <v>755</v>
      </c>
      <c r="B6967" s="315" t="s">
        <v>2095</v>
      </c>
      <c r="C6967" s="315" t="s">
        <v>2098</v>
      </c>
      <c r="D6967" s="316">
        <v>11.93</v>
      </c>
      <c r="E6967" s="317">
        <v>13068</v>
      </c>
      <c r="F6967" s="317">
        <v>4207.8899999999994</v>
      </c>
      <c r="G6967" s="318">
        <v>40429</v>
      </c>
      <c r="H6967" s="318">
        <v>41614</v>
      </c>
      <c r="I6967" s="318">
        <v>50770</v>
      </c>
      <c r="J6967" s="315"/>
      <c r="K6967" s="315">
        <v>5734</v>
      </c>
      <c r="L6967" s="315" t="s">
        <v>2209</v>
      </c>
      <c r="M6967" s="315" t="s">
        <v>776</v>
      </c>
      <c r="N6967" s="315" t="s">
        <v>755</v>
      </c>
      <c r="O6967" s="315"/>
      <c r="P6967" s="315"/>
      <c r="Q6967" s="315"/>
    </row>
    <row r="6968" spans="1:17">
      <c r="A6968" s="315" t="s">
        <v>755</v>
      </c>
      <c r="B6968" s="315" t="s">
        <v>2095</v>
      </c>
      <c r="C6968" s="315" t="s">
        <v>2098</v>
      </c>
      <c r="D6968" s="316">
        <v>12</v>
      </c>
      <c r="E6968" s="317">
        <v>11686</v>
      </c>
      <c r="F6968" s="317">
        <v>8565.85</v>
      </c>
      <c r="G6968" s="318">
        <v>39570</v>
      </c>
      <c r="H6968" s="318">
        <v>40038</v>
      </c>
      <c r="I6968" s="318">
        <v>49279</v>
      </c>
      <c r="J6968" s="315"/>
      <c r="K6968" s="315">
        <v>4242</v>
      </c>
      <c r="L6968" s="315" t="s">
        <v>2203</v>
      </c>
      <c r="M6968" s="315" t="s">
        <v>1484</v>
      </c>
      <c r="N6968" s="315" t="s">
        <v>755</v>
      </c>
      <c r="O6968" s="315"/>
      <c r="P6968" s="315"/>
      <c r="Q6968" s="315"/>
    </row>
    <row r="6969" spans="1:17">
      <c r="A6969" s="315" t="s">
        <v>755</v>
      </c>
      <c r="B6969" s="315" t="s">
        <v>2095</v>
      </c>
      <c r="C6969" s="315" t="s">
        <v>2096</v>
      </c>
      <c r="D6969" s="316">
        <v>12</v>
      </c>
      <c r="E6969" s="317">
        <v>13716</v>
      </c>
      <c r="F6969" s="317">
        <v>11974.07</v>
      </c>
      <c r="G6969" s="318">
        <v>39570</v>
      </c>
      <c r="H6969" s="318">
        <v>39751</v>
      </c>
      <c r="I6969" s="318">
        <v>48914</v>
      </c>
      <c r="J6969" s="315"/>
      <c r="K6969" s="315">
        <v>3065</v>
      </c>
      <c r="L6969" s="315" t="s">
        <v>2325</v>
      </c>
      <c r="M6969" s="315" t="s">
        <v>764</v>
      </c>
      <c r="N6969" s="315" t="s">
        <v>755</v>
      </c>
      <c r="O6969" s="315"/>
      <c r="P6969" s="315"/>
      <c r="Q6969" s="315"/>
    </row>
    <row r="6970" spans="1:17">
      <c r="A6970" s="315" t="s">
        <v>755</v>
      </c>
      <c r="B6970" s="315" t="s">
        <v>2095</v>
      </c>
      <c r="C6970" s="315" t="s">
        <v>2098</v>
      </c>
      <c r="D6970" s="316">
        <v>12</v>
      </c>
      <c r="E6970" s="317">
        <v>8787</v>
      </c>
      <c r="F6970" s="317">
        <v>6440.89</v>
      </c>
      <c r="G6970" s="318">
        <v>39570</v>
      </c>
      <c r="H6970" s="318">
        <v>39400</v>
      </c>
      <c r="I6970" s="318">
        <v>48579</v>
      </c>
      <c r="J6970" s="315"/>
      <c r="K6970" s="315">
        <v>9463</v>
      </c>
      <c r="L6970" s="315" t="s">
        <v>2547</v>
      </c>
      <c r="M6970" s="315" t="s">
        <v>770</v>
      </c>
      <c r="N6970" s="315" t="s">
        <v>755</v>
      </c>
      <c r="O6970" s="315"/>
      <c r="P6970" s="315"/>
      <c r="Q6970" s="315"/>
    </row>
    <row r="6971" spans="1:17">
      <c r="A6971" s="315" t="s">
        <v>750</v>
      </c>
      <c r="B6971" s="315" t="s">
        <v>2095</v>
      </c>
      <c r="C6971" s="315" t="s">
        <v>2098</v>
      </c>
      <c r="D6971" s="316">
        <v>12</v>
      </c>
      <c r="E6971" s="317">
        <v>7025.41</v>
      </c>
      <c r="F6971" s="317">
        <v>5149.6200000000008</v>
      </c>
      <c r="G6971" s="318">
        <v>39573</v>
      </c>
      <c r="H6971" s="318">
        <v>39685</v>
      </c>
      <c r="I6971" s="318">
        <v>48914</v>
      </c>
      <c r="J6971" s="315"/>
      <c r="K6971" s="315">
        <v>8752</v>
      </c>
      <c r="L6971" s="315" t="s">
        <v>3016</v>
      </c>
      <c r="M6971" s="315" t="s">
        <v>1705</v>
      </c>
      <c r="N6971" s="315" t="s">
        <v>750</v>
      </c>
      <c r="O6971" s="315"/>
      <c r="P6971" s="315"/>
      <c r="Q6971" s="315"/>
    </row>
    <row r="6972" spans="1:17">
      <c r="A6972" s="315" t="s">
        <v>750</v>
      </c>
      <c r="B6972" s="315" t="s">
        <v>2095</v>
      </c>
      <c r="C6972" s="315" t="s">
        <v>2098</v>
      </c>
      <c r="D6972" s="316">
        <v>12</v>
      </c>
      <c r="E6972" s="317">
        <v>12880</v>
      </c>
      <c r="F6972" s="317">
        <v>5271.26</v>
      </c>
      <c r="G6972" s="318">
        <v>39570</v>
      </c>
      <c r="H6972" s="318">
        <v>41180</v>
      </c>
      <c r="I6972" s="318">
        <v>50405</v>
      </c>
      <c r="J6972" s="315"/>
      <c r="K6972" s="315">
        <v>1008</v>
      </c>
      <c r="L6972" s="315" t="s">
        <v>2390</v>
      </c>
      <c r="M6972" s="315" t="s">
        <v>766</v>
      </c>
      <c r="N6972" s="315" t="s">
        <v>750</v>
      </c>
      <c r="O6972" s="315"/>
      <c r="P6972" s="315"/>
      <c r="Q6972" s="315"/>
    </row>
    <row r="6973" spans="1:17">
      <c r="A6973" s="315" t="s">
        <v>755</v>
      </c>
      <c r="B6973" s="315" t="s">
        <v>2095</v>
      </c>
      <c r="C6973" s="315" t="s">
        <v>2098</v>
      </c>
      <c r="D6973" s="316">
        <v>12</v>
      </c>
      <c r="E6973" s="317">
        <v>14330.220000000001</v>
      </c>
      <c r="F6973" s="317">
        <v>8612.4700000000012</v>
      </c>
      <c r="G6973" s="318">
        <v>39570</v>
      </c>
      <c r="H6973" s="318">
        <v>40343</v>
      </c>
      <c r="I6973" s="318">
        <v>49674</v>
      </c>
      <c r="J6973" s="315"/>
      <c r="K6973" s="315">
        <v>7226</v>
      </c>
      <c r="L6973" s="315" t="s">
        <v>4227</v>
      </c>
      <c r="M6973" s="315" t="s">
        <v>966</v>
      </c>
      <c r="N6973" s="315" t="s">
        <v>755</v>
      </c>
      <c r="O6973" s="315"/>
      <c r="P6973" s="315"/>
      <c r="Q6973" s="315"/>
    </row>
    <row r="6974" spans="1:17">
      <c r="A6974" s="315" t="s">
        <v>750</v>
      </c>
      <c r="B6974" s="315" t="s">
        <v>2095</v>
      </c>
      <c r="C6974" s="315" t="s">
        <v>2098</v>
      </c>
      <c r="D6974" s="316">
        <v>12</v>
      </c>
      <c r="E6974" s="317">
        <v>13533</v>
      </c>
      <c r="F6974" s="317">
        <v>5995.12</v>
      </c>
      <c r="G6974" s="318">
        <v>39674</v>
      </c>
      <c r="H6974" s="318">
        <v>40028</v>
      </c>
      <c r="I6974" s="318">
        <v>49309</v>
      </c>
      <c r="J6974" s="315"/>
      <c r="K6974" s="315">
        <v>3624</v>
      </c>
      <c r="L6974" s="315" t="s">
        <v>2569</v>
      </c>
      <c r="M6974" s="315" t="s">
        <v>764</v>
      </c>
      <c r="N6974" s="315" t="s">
        <v>750</v>
      </c>
      <c r="O6974" s="315"/>
      <c r="P6974" s="315"/>
      <c r="Q6974" s="315"/>
    </row>
    <row r="6975" spans="1:17">
      <c r="A6975" s="315" t="s">
        <v>755</v>
      </c>
      <c r="B6975" s="315" t="s">
        <v>2095</v>
      </c>
      <c r="C6975" s="315" t="s">
        <v>2098</v>
      </c>
      <c r="D6975" s="316">
        <v>12</v>
      </c>
      <c r="E6975" s="317">
        <v>10080</v>
      </c>
      <c r="F6975" s="317">
        <v>7388.6299999999992</v>
      </c>
      <c r="G6975" s="318">
        <v>39731</v>
      </c>
      <c r="H6975" s="318">
        <v>39735</v>
      </c>
      <c r="I6975" s="318">
        <v>48944</v>
      </c>
      <c r="J6975" s="315"/>
      <c r="K6975" s="315">
        <v>3855</v>
      </c>
      <c r="L6975" s="315" t="s">
        <v>2834</v>
      </c>
      <c r="M6975" s="315" t="s">
        <v>764</v>
      </c>
      <c r="N6975" s="315" t="s">
        <v>755</v>
      </c>
      <c r="O6975" s="315"/>
      <c r="P6975" s="315"/>
      <c r="Q6975" s="315"/>
    </row>
    <row r="6976" spans="1:17">
      <c r="A6976" s="315" t="s">
        <v>755</v>
      </c>
      <c r="B6976" s="315" t="s">
        <v>2095</v>
      </c>
      <c r="C6976" s="315" t="s">
        <v>2098</v>
      </c>
      <c r="D6976" s="316">
        <v>12</v>
      </c>
      <c r="E6976" s="317">
        <v>12304.050000000001</v>
      </c>
      <c r="F6976" s="317">
        <v>9018.880000000001</v>
      </c>
      <c r="G6976" s="318">
        <v>39805</v>
      </c>
      <c r="H6976" s="318">
        <v>39342</v>
      </c>
      <c r="I6976" s="318">
        <v>48549</v>
      </c>
      <c r="J6976" s="315"/>
      <c r="K6976" s="315">
        <v>8400</v>
      </c>
      <c r="L6976" s="315" t="s">
        <v>2085</v>
      </c>
      <c r="M6976" s="315" t="s">
        <v>784</v>
      </c>
      <c r="N6976" s="315" t="s">
        <v>755</v>
      </c>
      <c r="O6976" s="315"/>
      <c r="P6976" s="315"/>
      <c r="Q6976" s="315"/>
    </row>
    <row r="6977" spans="1:17">
      <c r="A6977" s="315" t="s">
        <v>755</v>
      </c>
      <c r="B6977" s="315" t="s">
        <v>2095</v>
      </c>
      <c r="C6977" s="315" t="s">
        <v>2098</v>
      </c>
      <c r="D6977" s="316">
        <v>12</v>
      </c>
      <c r="E6977" s="317">
        <v>11434</v>
      </c>
      <c r="F6977" s="317">
        <v>7249.15</v>
      </c>
      <c r="G6977" s="318">
        <v>39818</v>
      </c>
      <c r="H6977" s="318">
        <v>39971</v>
      </c>
      <c r="I6977" s="318">
        <v>49309</v>
      </c>
      <c r="J6977" s="315"/>
      <c r="K6977" s="315">
        <v>4654</v>
      </c>
      <c r="L6977" s="315" t="s">
        <v>2730</v>
      </c>
      <c r="M6977" s="315" t="s">
        <v>1296</v>
      </c>
      <c r="N6977" s="315" t="s">
        <v>755</v>
      </c>
      <c r="O6977" s="315"/>
      <c r="P6977" s="315"/>
      <c r="Q6977" s="315"/>
    </row>
    <row r="6978" spans="1:17">
      <c r="A6978" s="315" t="s">
        <v>755</v>
      </c>
      <c r="B6978" s="315" t="s">
        <v>2095</v>
      </c>
      <c r="C6978" s="315" t="s">
        <v>2096</v>
      </c>
      <c r="D6978" s="316">
        <v>12</v>
      </c>
      <c r="E6978" s="317">
        <v>11925</v>
      </c>
      <c r="F6978" s="317">
        <v>8538.2999999999993</v>
      </c>
      <c r="G6978" s="318">
        <v>40168</v>
      </c>
      <c r="H6978" s="318">
        <v>40341</v>
      </c>
      <c r="I6978" s="318">
        <v>49674</v>
      </c>
      <c r="J6978" s="315"/>
      <c r="K6978" s="315">
        <v>8450</v>
      </c>
      <c r="L6978" s="315" t="s">
        <v>816</v>
      </c>
      <c r="M6978" s="315" t="s">
        <v>784</v>
      </c>
      <c r="N6978" s="315" t="s">
        <v>755</v>
      </c>
      <c r="O6978" s="315"/>
      <c r="P6978" s="315"/>
      <c r="Q6978" s="315"/>
    </row>
    <row r="6979" spans="1:17">
      <c r="A6979" s="315" t="s">
        <v>755</v>
      </c>
      <c r="B6979" s="315" t="s">
        <v>2095</v>
      </c>
      <c r="C6979" s="315" t="s">
        <v>2096</v>
      </c>
      <c r="D6979" s="316">
        <v>12</v>
      </c>
      <c r="E6979" s="317">
        <v>10506</v>
      </c>
      <c r="F6979" s="317">
        <v>4034.3</v>
      </c>
      <c r="G6979" s="318">
        <v>40200</v>
      </c>
      <c r="H6979" s="318">
        <v>41415</v>
      </c>
      <c r="I6979" s="318">
        <v>50770</v>
      </c>
      <c r="J6979" s="315"/>
      <c r="K6979" s="315">
        <v>1032</v>
      </c>
      <c r="L6979" s="315" t="s">
        <v>4228</v>
      </c>
      <c r="M6979" s="315" t="s">
        <v>766</v>
      </c>
      <c r="N6979" s="315" t="s">
        <v>755</v>
      </c>
      <c r="O6979" s="315"/>
      <c r="P6979" s="315"/>
      <c r="Q6979" s="315"/>
    </row>
    <row r="6980" spans="1:17">
      <c r="A6980" s="315" t="s">
        <v>750</v>
      </c>
      <c r="B6980" s="315" t="s">
        <v>2095</v>
      </c>
      <c r="C6980" s="315" t="s">
        <v>2098</v>
      </c>
      <c r="D6980" s="316">
        <v>12</v>
      </c>
      <c r="E6980" s="317">
        <v>13469</v>
      </c>
      <c r="F6980" s="317">
        <v>7495.25</v>
      </c>
      <c r="G6980" s="318">
        <v>40233</v>
      </c>
      <c r="H6980" s="318">
        <v>40526</v>
      </c>
      <c r="I6980" s="318">
        <v>49674</v>
      </c>
      <c r="J6980" s="315"/>
      <c r="K6980" s="315">
        <v>1202</v>
      </c>
      <c r="L6980" s="315" t="s">
        <v>2127</v>
      </c>
      <c r="M6980" s="315" t="s">
        <v>1827</v>
      </c>
      <c r="N6980" s="315" t="s">
        <v>750</v>
      </c>
      <c r="O6980" s="315"/>
      <c r="P6980" s="315"/>
      <c r="Q6980" s="315"/>
    </row>
    <row r="6981" spans="1:17">
      <c r="A6981" s="315" t="s">
        <v>755</v>
      </c>
      <c r="B6981" s="315" t="s">
        <v>2095</v>
      </c>
      <c r="C6981" s="315" t="s">
        <v>2098</v>
      </c>
      <c r="D6981" s="316">
        <v>12</v>
      </c>
      <c r="E6981" s="317">
        <v>12846.55</v>
      </c>
      <c r="F6981" s="317">
        <v>5061.5300000000007</v>
      </c>
      <c r="G6981" s="318">
        <v>40241</v>
      </c>
      <c r="H6981" s="318">
        <v>41171</v>
      </c>
      <c r="I6981" s="318">
        <v>50405</v>
      </c>
      <c r="J6981" s="315"/>
      <c r="K6981" s="315">
        <v>9604</v>
      </c>
      <c r="L6981" s="315" t="s">
        <v>2318</v>
      </c>
      <c r="M6981" s="315" t="s">
        <v>770</v>
      </c>
      <c r="N6981" s="315" t="s">
        <v>755</v>
      </c>
      <c r="O6981" s="315"/>
      <c r="P6981" s="315"/>
      <c r="Q6981" s="315"/>
    </row>
    <row r="6982" spans="1:17">
      <c r="A6982" s="315" t="s">
        <v>750</v>
      </c>
      <c r="B6982" s="315" t="s">
        <v>2095</v>
      </c>
      <c r="C6982" s="315" t="s">
        <v>2096</v>
      </c>
      <c r="D6982" s="316">
        <v>12</v>
      </c>
      <c r="E6982" s="317">
        <v>9803.7900000000009</v>
      </c>
      <c r="F6982" s="317">
        <v>7019.52</v>
      </c>
      <c r="G6982" s="318">
        <v>40295</v>
      </c>
      <c r="H6982" s="318">
        <v>40295</v>
      </c>
      <c r="I6982" s="318">
        <v>49674</v>
      </c>
      <c r="J6982" s="315"/>
      <c r="K6982" s="315">
        <v>4054</v>
      </c>
      <c r="L6982" s="315" t="s">
        <v>2059</v>
      </c>
      <c r="M6982" s="315" t="s">
        <v>2060</v>
      </c>
      <c r="N6982" s="315" t="s">
        <v>750</v>
      </c>
      <c r="O6982" s="315"/>
      <c r="P6982" s="315"/>
      <c r="Q6982" s="315"/>
    </row>
    <row r="6983" spans="1:17">
      <c r="A6983" s="315" t="s">
        <v>755</v>
      </c>
      <c r="B6983" s="315" t="s">
        <v>2095</v>
      </c>
      <c r="C6983" s="315" t="s">
        <v>2096</v>
      </c>
      <c r="D6983" s="316">
        <v>12</v>
      </c>
      <c r="E6983" s="317">
        <v>8761</v>
      </c>
      <c r="F6983" s="317">
        <v>5116.4299999999994</v>
      </c>
      <c r="G6983" s="318">
        <v>40444</v>
      </c>
      <c r="H6983" s="318">
        <v>40787</v>
      </c>
      <c r="I6983" s="318">
        <v>50040</v>
      </c>
      <c r="J6983" s="315"/>
      <c r="K6983" s="315">
        <v>9650</v>
      </c>
      <c r="L6983" s="315" t="s">
        <v>1926</v>
      </c>
      <c r="M6983" s="315" t="s">
        <v>770</v>
      </c>
      <c r="N6983" s="315" t="s">
        <v>755</v>
      </c>
      <c r="O6983" s="315"/>
      <c r="P6983" s="315"/>
      <c r="Q6983" s="315"/>
    </row>
    <row r="6984" spans="1:17">
      <c r="A6984" s="315" t="s">
        <v>755</v>
      </c>
      <c r="B6984" s="315" t="s">
        <v>2095</v>
      </c>
      <c r="C6984" s="315" t="s">
        <v>2098</v>
      </c>
      <c r="D6984" s="316">
        <v>12</v>
      </c>
      <c r="E6984" s="317">
        <v>11013.29</v>
      </c>
      <c r="F6984" s="317">
        <v>5319.41</v>
      </c>
      <c r="G6984" s="318">
        <v>40484</v>
      </c>
      <c r="H6984" s="318">
        <v>40631</v>
      </c>
      <c r="I6984" s="318">
        <v>50040</v>
      </c>
      <c r="J6984" s="315"/>
      <c r="K6984" s="315">
        <v>4583</v>
      </c>
      <c r="L6984" s="315" t="s">
        <v>4229</v>
      </c>
      <c r="M6984" s="315" t="s">
        <v>1296</v>
      </c>
      <c r="N6984" s="315" t="s">
        <v>755</v>
      </c>
      <c r="O6984" s="315"/>
      <c r="P6984" s="315"/>
      <c r="Q6984" s="315"/>
    </row>
    <row r="6985" spans="1:17">
      <c r="A6985" s="315" t="s">
        <v>755</v>
      </c>
      <c r="B6985" s="315" t="s">
        <v>2095</v>
      </c>
      <c r="C6985" s="315" t="s">
        <v>2098</v>
      </c>
      <c r="D6985" s="316">
        <v>12</v>
      </c>
      <c r="E6985" s="317">
        <v>12869</v>
      </c>
      <c r="F6985" s="317">
        <v>3397.4100000000003</v>
      </c>
      <c r="G6985" s="318">
        <v>40497</v>
      </c>
      <c r="H6985" s="318">
        <v>41793</v>
      </c>
      <c r="I6985" s="318">
        <v>49309</v>
      </c>
      <c r="J6985" s="315"/>
      <c r="K6985" s="315">
        <v>9642</v>
      </c>
      <c r="L6985" s="315" t="s">
        <v>3375</v>
      </c>
      <c r="M6985" s="315" t="s">
        <v>770</v>
      </c>
      <c r="N6985" s="315" t="s">
        <v>755</v>
      </c>
      <c r="O6985" s="315"/>
      <c r="P6985" s="315"/>
      <c r="Q6985" s="315"/>
    </row>
    <row r="6986" spans="1:17">
      <c r="A6986" s="315" t="s">
        <v>755</v>
      </c>
      <c r="B6986" s="315" t="s">
        <v>2095</v>
      </c>
      <c r="C6986" s="315" t="s">
        <v>2098</v>
      </c>
      <c r="D6986" s="316">
        <v>12</v>
      </c>
      <c r="E6986" s="317">
        <v>11328</v>
      </c>
      <c r="F6986" s="317">
        <v>2990.6000000000004</v>
      </c>
      <c r="G6986" s="318">
        <v>40542</v>
      </c>
      <c r="H6986" s="318">
        <v>41976</v>
      </c>
      <c r="I6986" s="318">
        <v>49309</v>
      </c>
      <c r="J6986" s="315"/>
      <c r="K6986" s="315">
        <v>3096</v>
      </c>
      <c r="L6986" s="315" t="s">
        <v>763</v>
      </c>
      <c r="M6986" s="315" t="s">
        <v>764</v>
      </c>
      <c r="N6986" s="315" t="s">
        <v>755</v>
      </c>
      <c r="O6986" s="315"/>
      <c r="P6986" s="315"/>
      <c r="Q6986" s="315"/>
    </row>
    <row r="6987" spans="1:17">
      <c r="A6987" s="315" t="s">
        <v>755</v>
      </c>
      <c r="B6987" s="315" t="s">
        <v>2095</v>
      </c>
      <c r="C6987" s="315" t="s">
        <v>2098</v>
      </c>
      <c r="D6987" s="316">
        <v>12</v>
      </c>
      <c r="E6987" s="317">
        <v>10732</v>
      </c>
      <c r="F6987" s="317">
        <v>4228.41</v>
      </c>
      <c r="G6987" s="318">
        <v>40645</v>
      </c>
      <c r="H6987" s="318">
        <v>41178</v>
      </c>
      <c r="I6987" s="318">
        <v>50405</v>
      </c>
      <c r="J6987" s="315"/>
      <c r="K6987" s="315">
        <v>5064</v>
      </c>
      <c r="L6987" s="315" t="s">
        <v>2193</v>
      </c>
      <c r="M6987" s="315" t="s">
        <v>776</v>
      </c>
      <c r="N6987" s="315" t="s">
        <v>755</v>
      </c>
      <c r="O6987" s="315"/>
      <c r="P6987" s="315"/>
      <c r="Q6987" s="315"/>
    </row>
    <row r="6988" spans="1:17">
      <c r="A6988" s="315" t="s">
        <v>750</v>
      </c>
      <c r="B6988" s="315" t="s">
        <v>2095</v>
      </c>
      <c r="C6988" s="315" t="s">
        <v>2098</v>
      </c>
      <c r="D6988" s="316">
        <v>12</v>
      </c>
      <c r="E6988" s="317">
        <v>12404</v>
      </c>
      <c r="F6988" s="317">
        <v>5512.8899999999994</v>
      </c>
      <c r="G6988" s="318">
        <v>40659</v>
      </c>
      <c r="H6988" s="318">
        <v>40877</v>
      </c>
      <c r="I6988" s="318">
        <v>50040</v>
      </c>
      <c r="J6988" s="315"/>
      <c r="K6988" s="315">
        <v>5504</v>
      </c>
      <c r="L6988" s="315" t="s">
        <v>3666</v>
      </c>
      <c r="M6988" s="315" t="s">
        <v>776</v>
      </c>
      <c r="N6988" s="315" t="s">
        <v>750</v>
      </c>
      <c r="O6988" s="315"/>
      <c r="P6988" s="315"/>
      <c r="Q6988" s="315"/>
    </row>
    <row r="6989" spans="1:17">
      <c r="A6989" s="315" t="s">
        <v>755</v>
      </c>
      <c r="B6989" s="315" t="s">
        <v>2095</v>
      </c>
      <c r="C6989" s="315" t="s">
        <v>2096</v>
      </c>
      <c r="D6989" s="316">
        <v>12</v>
      </c>
      <c r="E6989" s="317">
        <v>10820.74</v>
      </c>
      <c r="F6989" s="317">
        <v>4155.16</v>
      </c>
      <c r="G6989" s="318">
        <v>40666</v>
      </c>
      <c r="H6989" s="318">
        <v>41402</v>
      </c>
      <c r="I6989" s="318">
        <v>50770</v>
      </c>
      <c r="J6989" s="315"/>
      <c r="K6989" s="315">
        <v>5042</v>
      </c>
      <c r="L6989" s="315" t="s">
        <v>2622</v>
      </c>
      <c r="M6989" s="315" t="s">
        <v>776</v>
      </c>
      <c r="N6989" s="315" t="s">
        <v>755</v>
      </c>
      <c r="O6989" s="315"/>
      <c r="P6989" s="315"/>
      <c r="Q6989" s="315"/>
    </row>
    <row r="6990" spans="1:17">
      <c r="A6990" s="315" t="s">
        <v>755</v>
      </c>
      <c r="B6990" s="315" t="s">
        <v>2095</v>
      </c>
      <c r="C6990" s="315" t="s">
        <v>2096</v>
      </c>
      <c r="D6990" s="316">
        <v>12</v>
      </c>
      <c r="E6990" s="317">
        <v>10847.630000000001</v>
      </c>
      <c r="F6990" s="317">
        <v>6335.02</v>
      </c>
      <c r="G6990" s="318">
        <v>40701</v>
      </c>
      <c r="H6990" s="318">
        <v>40817</v>
      </c>
      <c r="I6990" s="318">
        <v>50040</v>
      </c>
      <c r="J6990" s="315"/>
      <c r="K6990" s="315">
        <v>9500</v>
      </c>
      <c r="L6990" s="315" t="s">
        <v>2832</v>
      </c>
      <c r="M6990" s="315" t="s">
        <v>770</v>
      </c>
      <c r="N6990" s="315" t="s">
        <v>755</v>
      </c>
      <c r="O6990" s="315"/>
      <c r="P6990" s="315"/>
      <c r="Q6990" s="315"/>
    </row>
    <row r="6991" spans="1:17">
      <c r="A6991" s="315" t="s">
        <v>755</v>
      </c>
      <c r="B6991" s="315" t="s">
        <v>2095</v>
      </c>
      <c r="C6991" s="315" t="s">
        <v>2098</v>
      </c>
      <c r="D6991" s="316">
        <v>12</v>
      </c>
      <c r="E6991" s="317">
        <v>10167.5</v>
      </c>
      <c r="F6991" s="317">
        <v>3558.639999999999</v>
      </c>
      <c r="G6991" s="318">
        <v>40708</v>
      </c>
      <c r="H6991" s="318">
        <v>41255</v>
      </c>
      <c r="I6991" s="318">
        <v>50405</v>
      </c>
      <c r="J6991" s="315"/>
      <c r="K6991" s="315">
        <v>4229</v>
      </c>
      <c r="L6991" s="315" t="s">
        <v>4230</v>
      </c>
      <c r="M6991" s="315" t="s">
        <v>1296</v>
      </c>
      <c r="N6991" s="315" t="s">
        <v>755</v>
      </c>
      <c r="O6991" s="315"/>
      <c r="P6991" s="315"/>
      <c r="Q6991" s="315"/>
    </row>
    <row r="6992" spans="1:17">
      <c r="A6992" s="315" t="s">
        <v>755</v>
      </c>
      <c r="B6992" s="315" t="s">
        <v>2095</v>
      </c>
      <c r="C6992" s="315" t="s">
        <v>2096</v>
      </c>
      <c r="D6992" s="316">
        <v>12</v>
      </c>
      <c r="E6992" s="317">
        <v>11651.99</v>
      </c>
      <c r="F6992" s="317">
        <v>6804.7599999999993</v>
      </c>
      <c r="G6992" s="318">
        <v>40725</v>
      </c>
      <c r="H6992" s="318">
        <v>40885</v>
      </c>
      <c r="I6992" s="318">
        <v>50040</v>
      </c>
      <c r="J6992" s="315"/>
      <c r="K6992" s="315">
        <v>8442</v>
      </c>
      <c r="L6992" s="315" t="s">
        <v>4119</v>
      </c>
      <c r="M6992" s="315" t="s">
        <v>784</v>
      </c>
      <c r="N6992" s="315" t="s">
        <v>755</v>
      </c>
      <c r="O6992" s="315"/>
      <c r="P6992" s="315"/>
      <c r="Q6992" s="315"/>
    </row>
    <row r="6993" spans="1:17">
      <c r="A6993" s="315" t="s">
        <v>755</v>
      </c>
      <c r="B6993" s="315" t="s">
        <v>2095</v>
      </c>
      <c r="C6993" s="315" t="s">
        <v>2098</v>
      </c>
      <c r="D6993" s="316">
        <v>12</v>
      </c>
      <c r="E6993" s="317">
        <v>13213</v>
      </c>
      <c r="F6993" s="317">
        <v>5840.1399999999994</v>
      </c>
      <c r="G6993" s="318">
        <v>40784</v>
      </c>
      <c r="H6993" s="318">
        <v>40963</v>
      </c>
      <c r="I6993" s="318">
        <v>50405</v>
      </c>
      <c r="J6993" s="315"/>
      <c r="K6993" s="315">
        <v>4447</v>
      </c>
      <c r="L6993" s="315" t="s">
        <v>2694</v>
      </c>
      <c r="M6993" s="315" t="s">
        <v>1484</v>
      </c>
      <c r="N6993" s="315" t="s">
        <v>755</v>
      </c>
      <c r="O6993" s="315"/>
      <c r="P6993" s="315"/>
      <c r="Q6993" s="315"/>
    </row>
    <row r="6994" spans="1:17">
      <c r="A6994" s="315" t="s">
        <v>755</v>
      </c>
      <c r="B6994" s="315" t="s">
        <v>2095</v>
      </c>
      <c r="C6994" s="315" t="s">
        <v>2098</v>
      </c>
      <c r="D6994" s="316">
        <v>12</v>
      </c>
      <c r="E6994" s="317">
        <v>8007</v>
      </c>
      <c r="F6994" s="317">
        <v>3154.75</v>
      </c>
      <c r="G6994" s="318">
        <v>40787</v>
      </c>
      <c r="H6994" s="318">
        <v>41149</v>
      </c>
      <c r="I6994" s="318">
        <v>50405</v>
      </c>
      <c r="J6994" s="315"/>
      <c r="K6994" s="315">
        <v>5417</v>
      </c>
      <c r="L6994" s="315" t="s">
        <v>3484</v>
      </c>
      <c r="M6994" s="315" t="s">
        <v>776</v>
      </c>
      <c r="N6994" s="315" t="s">
        <v>755</v>
      </c>
      <c r="O6994" s="315"/>
      <c r="P6994" s="315"/>
      <c r="Q6994" s="315"/>
    </row>
    <row r="6995" spans="1:17">
      <c r="A6995" s="315" t="s">
        <v>755</v>
      </c>
      <c r="B6995" s="315" t="s">
        <v>2095</v>
      </c>
      <c r="C6995" s="315" t="s">
        <v>2096</v>
      </c>
      <c r="D6995" s="316">
        <v>12</v>
      </c>
      <c r="E6995" s="317">
        <v>6340</v>
      </c>
      <c r="F6995" s="317">
        <v>3702.56</v>
      </c>
      <c r="G6995" s="318">
        <v>40844</v>
      </c>
      <c r="H6995" s="318">
        <v>40898</v>
      </c>
      <c r="I6995" s="318">
        <v>50040</v>
      </c>
      <c r="J6995" s="315"/>
      <c r="K6995" s="315">
        <v>3308</v>
      </c>
      <c r="L6995" s="315" t="s">
        <v>2442</v>
      </c>
      <c r="M6995" s="315" t="s">
        <v>764</v>
      </c>
      <c r="N6995" s="315" t="s">
        <v>755</v>
      </c>
      <c r="O6995" s="315"/>
      <c r="P6995" s="315"/>
      <c r="Q6995" s="315"/>
    </row>
    <row r="6996" spans="1:17">
      <c r="A6996" s="315" t="s">
        <v>750</v>
      </c>
      <c r="B6996" s="315" t="s">
        <v>2095</v>
      </c>
      <c r="C6996" s="315" t="s">
        <v>2098</v>
      </c>
      <c r="D6996" s="316">
        <v>12.04</v>
      </c>
      <c r="E6996" s="317">
        <v>6917</v>
      </c>
      <c r="F6996" s="317">
        <v>2830.8500000000004</v>
      </c>
      <c r="G6996" s="318">
        <v>40834</v>
      </c>
      <c r="H6996" s="318">
        <v>40966</v>
      </c>
      <c r="I6996" s="318">
        <v>50405</v>
      </c>
      <c r="J6996" s="315"/>
      <c r="K6996" s="315">
        <v>3432</v>
      </c>
      <c r="L6996" s="315" t="s">
        <v>2996</v>
      </c>
      <c r="M6996" s="315" t="s">
        <v>764</v>
      </c>
      <c r="N6996" s="315" t="s">
        <v>750</v>
      </c>
      <c r="O6996" s="315"/>
      <c r="P6996" s="315"/>
      <c r="Q6996" s="315"/>
    </row>
    <row r="6997" spans="1:17">
      <c r="A6997" s="315" t="s">
        <v>755</v>
      </c>
      <c r="B6997" s="315" t="s">
        <v>2095</v>
      </c>
      <c r="C6997" s="315" t="s">
        <v>2098</v>
      </c>
      <c r="D6997" s="316">
        <v>12.09</v>
      </c>
      <c r="E6997" s="317">
        <v>2898.01</v>
      </c>
      <c r="F6997" s="317">
        <v>1141.81</v>
      </c>
      <c r="G6997" s="318">
        <v>40840</v>
      </c>
      <c r="H6997" s="318">
        <v>41156</v>
      </c>
      <c r="I6997" s="318">
        <v>50405</v>
      </c>
      <c r="J6997" s="315"/>
      <c r="K6997" s="315">
        <v>8494</v>
      </c>
      <c r="L6997" s="315" t="s">
        <v>2296</v>
      </c>
      <c r="M6997" s="315" t="s">
        <v>784</v>
      </c>
      <c r="N6997" s="315" t="s">
        <v>755</v>
      </c>
      <c r="O6997" s="315"/>
      <c r="P6997" s="315"/>
      <c r="Q6997" s="315"/>
    </row>
    <row r="6998" spans="1:17">
      <c r="A6998" s="315" t="s">
        <v>750</v>
      </c>
      <c r="B6998" s="315" t="s">
        <v>2095</v>
      </c>
      <c r="C6998" s="315" t="s">
        <v>2098</v>
      </c>
      <c r="D6998" s="316">
        <v>12.1</v>
      </c>
      <c r="E6998" s="317">
        <v>10740</v>
      </c>
      <c r="F6998" s="317">
        <v>4395.4500000000007</v>
      </c>
      <c r="G6998" s="318">
        <v>39569</v>
      </c>
      <c r="H6998" s="318">
        <v>41017</v>
      </c>
      <c r="I6998" s="318">
        <v>50405</v>
      </c>
      <c r="J6998" s="315"/>
      <c r="K6998" s="315">
        <v>8607</v>
      </c>
      <c r="L6998" s="315" t="s">
        <v>4231</v>
      </c>
      <c r="M6998" s="315" t="s">
        <v>784</v>
      </c>
      <c r="N6998" s="315" t="s">
        <v>750</v>
      </c>
      <c r="O6998" s="315"/>
      <c r="P6998" s="315"/>
      <c r="Q6998" s="315"/>
    </row>
    <row r="6999" spans="1:17">
      <c r="A6999" s="315" t="s">
        <v>755</v>
      </c>
      <c r="B6999" s="315" t="s">
        <v>2095</v>
      </c>
      <c r="C6999" s="315" t="s">
        <v>2096</v>
      </c>
      <c r="D6999" s="316">
        <v>12.1</v>
      </c>
      <c r="E6999" s="317">
        <v>8181</v>
      </c>
      <c r="F6999" s="317">
        <v>5170.3900000000003</v>
      </c>
      <c r="G6999" s="318">
        <v>39597</v>
      </c>
      <c r="H6999" s="318">
        <v>39722</v>
      </c>
      <c r="I6999" s="318">
        <v>48944</v>
      </c>
      <c r="J6999" s="315"/>
      <c r="K6999" s="315">
        <v>2067</v>
      </c>
      <c r="L6999" s="315" t="s">
        <v>2280</v>
      </c>
      <c r="M6999" s="315" t="s">
        <v>758</v>
      </c>
      <c r="N6999" s="315" t="s">
        <v>755</v>
      </c>
      <c r="O6999" s="315"/>
      <c r="P6999" s="315"/>
      <c r="Q6999" s="315"/>
    </row>
    <row r="7000" spans="1:17">
      <c r="A7000" s="315" t="s">
        <v>755</v>
      </c>
      <c r="B7000" s="315" t="s">
        <v>2095</v>
      </c>
      <c r="C7000" s="315" t="s">
        <v>2096</v>
      </c>
      <c r="D7000" s="316">
        <v>12.1</v>
      </c>
      <c r="E7000" s="317">
        <v>10162</v>
      </c>
      <c r="F7000" s="317">
        <v>6615.47</v>
      </c>
      <c r="G7000" s="318">
        <v>39570</v>
      </c>
      <c r="H7000" s="318">
        <v>39033</v>
      </c>
      <c r="I7000" s="318">
        <v>48213</v>
      </c>
      <c r="J7000" s="315"/>
      <c r="K7000" s="315">
        <v>8753</v>
      </c>
      <c r="L7000" s="315" t="s">
        <v>2201</v>
      </c>
      <c r="M7000" s="315" t="s">
        <v>1705</v>
      </c>
      <c r="N7000" s="315" t="s">
        <v>755</v>
      </c>
      <c r="O7000" s="315"/>
      <c r="P7000" s="315"/>
      <c r="Q7000" s="315"/>
    </row>
    <row r="7001" spans="1:17">
      <c r="A7001" s="315" t="s">
        <v>755</v>
      </c>
      <c r="B7001" s="315" t="s">
        <v>2095</v>
      </c>
      <c r="C7001" s="315" t="s">
        <v>2098</v>
      </c>
      <c r="D7001" s="316">
        <v>12.1</v>
      </c>
      <c r="E7001" s="317">
        <v>8394</v>
      </c>
      <c r="F7001" s="317">
        <v>6152.8099999999995</v>
      </c>
      <c r="G7001" s="318">
        <v>39708</v>
      </c>
      <c r="H7001" s="318">
        <v>38847</v>
      </c>
      <c r="I7001" s="318">
        <v>48183</v>
      </c>
      <c r="J7001" s="315"/>
      <c r="K7001" s="315">
        <v>3439</v>
      </c>
      <c r="L7001" s="315" t="s">
        <v>4232</v>
      </c>
      <c r="M7001" s="315" t="s">
        <v>764</v>
      </c>
      <c r="N7001" s="315" t="s">
        <v>755</v>
      </c>
      <c r="O7001" s="315"/>
      <c r="P7001" s="315"/>
      <c r="Q7001" s="315"/>
    </row>
    <row r="7002" spans="1:17">
      <c r="A7002" s="315" t="s">
        <v>755</v>
      </c>
      <c r="B7002" s="315" t="s">
        <v>2095</v>
      </c>
      <c r="C7002" s="315" t="s">
        <v>2098</v>
      </c>
      <c r="D7002" s="316">
        <v>12.1</v>
      </c>
      <c r="E7002" s="317">
        <v>10752</v>
      </c>
      <c r="F7002" s="317">
        <v>4419.0700000000006</v>
      </c>
      <c r="G7002" s="318">
        <v>40000</v>
      </c>
      <c r="H7002" s="318">
        <v>40099</v>
      </c>
      <c r="I7002" s="318">
        <v>49309</v>
      </c>
      <c r="J7002" s="315"/>
      <c r="K7002" s="315">
        <v>5415</v>
      </c>
      <c r="L7002" s="315" t="s">
        <v>3292</v>
      </c>
      <c r="M7002" s="315" t="s">
        <v>776</v>
      </c>
      <c r="N7002" s="315" t="s">
        <v>755</v>
      </c>
      <c r="O7002" s="315"/>
      <c r="P7002" s="315"/>
      <c r="Q7002" s="315"/>
    </row>
    <row r="7003" spans="1:17">
      <c r="A7003" s="315" t="s">
        <v>755</v>
      </c>
      <c r="B7003" s="315" t="s">
        <v>2095</v>
      </c>
      <c r="C7003" s="315" t="s">
        <v>2098</v>
      </c>
      <c r="D7003" s="316">
        <v>12.1</v>
      </c>
      <c r="E7003" s="317">
        <v>1967</v>
      </c>
      <c r="F7003" s="317">
        <v>383.57</v>
      </c>
      <c r="G7003" s="318">
        <v>40455</v>
      </c>
      <c r="H7003" s="318">
        <v>42613</v>
      </c>
      <c r="I7003" s="318">
        <v>50040</v>
      </c>
      <c r="J7003" s="315"/>
      <c r="K7003" s="315">
        <v>9402</v>
      </c>
      <c r="L7003" s="315" t="s">
        <v>1213</v>
      </c>
      <c r="M7003" s="315" t="s">
        <v>770</v>
      </c>
      <c r="N7003" s="315" t="s">
        <v>755</v>
      </c>
      <c r="O7003" s="315"/>
      <c r="P7003" s="315"/>
      <c r="Q7003" s="315"/>
    </row>
    <row r="7004" spans="1:17">
      <c r="A7004" s="315" t="s">
        <v>755</v>
      </c>
      <c r="B7004" s="315" t="s">
        <v>2095</v>
      </c>
      <c r="C7004" s="315" t="s">
        <v>2096</v>
      </c>
      <c r="D7004" s="316">
        <v>12.1</v>
      </c>
      <c r="E7004" s="317">
        <v>11801</v>
      </c>
      <c r="F7004" s="317">
        <v>6879.99</v>
      </c>
      <c r="G7004" s="318">
        <v>40674</v>
      </c>
      <c r="H7004" s="318">
        <v>40800</v>
      </c>
      <c r="I7004" s="318">
        <v>50040</v>
      </c>
      <c r="J7004" s="315"/>
      <c r="K7004" s="315">
        <v>3018</v>
      </c>
      <c r="L7004" s="315" t="s">
        <v>308</v>
      </c>
      <c r="M7004" s="315" t="s">
        <v>764</v>
      </c>
      <c r="N7004" s="315" t="s">
        <v>755</v>
      </c>
      <c r="O7004" s="315"/>
      <c r="P7004" s="315"/>
      <c r="Q7004" s="315"/>
    </row>
    <row r="7005" spans="1:17">
      <c r="A7005" s="315" t="s">
        <v>755</v>
      </c>
      <c r="B7005" s="315" t="s">
        <v>2095</v>
      </c>
      <c r="C7005" s="315" t="s">
        <v>2098</v>
      </c>
      <c r="D7005" s="316">
        <v>12.1</v>
      </c>
      <c r="E7005" s="317">
        <v>6338.69</v>
      </c>
      <c r="F7005" s="317">
        <v>2497.44</v>
      </c>
      <c r="G7005" s="318">
        <v>40829</v>
      </c>
      <c r="H7005" s="318">
        <v>41039</v>
      </c>
      <c r="I7005" s="318">
        <v>50405</v>
      </c>
      <c r="J7005" s="315"/>
      <c r="K7005" s="315">
        <v>7213</v>
      </c>
      <c r="L7005" s="315" t="s">
        <v>4233</v>
      </c>
      <c r="M7005" s="315" t="s">
        <v>966</v>
      </c>
      <c r="N7005" s="315" t="s">
        <v>755</v>
      </c>
      <c r="O7005" s="315"/>
      <c r="P7005" s="315"/>
      <c r="Q7005" s="315"/>
    </row>
    <row r="7006" spans="1:17">
      <c r="A7006" s="315" t="s">
        <v>755</v>
      </c>
      <c r="B7006" s="315" t="s">
        <v>2095</v>
      </c>
      <c r="C7006" s="315" t="s">
        <v>2096</v>
      </c>
      <c r="D7006" s="316">
        <v>12.12</v>
      </c>
      <c r="E7006" s="317">
        <v>11030</v>
      </c>
      <c r="F7006" s="317">
        <v>6401.4</v>
      </c>
      <c r="G7006" s="318">
        <v>39570</v>
      </c>
      <c r="H7006" s="318">
        <v>40892</v>
      </c>
      <c r="I7006" s="318">
        <v>50040</v>
      </c>
      <c r="J7006" s="315"/>
      <c r="K7006" s="315">
        <v>3272</v>
      </c>
      <c r="L7006" s="315" t="s">
        <v>3351</v>
      </c>
      <c r="M7006" s="315" t="s">
        <v>764</v>
      </c>
      <c r="N7006" s="315" t="s">
        <v>755</v>
      </c>
      <c r="O7006" s="315"/>
      <c r="P7006" s="315"/>
      <c r="Q7006" s="315"/>
    </row>
    <row r="7007" spans="1:17">
      <c r="A7007" s="315" t="s">
        <v>755</v>
      </c>
      <c r="B7007" s="315" t="s">
        <v>2095</v>
      </c>
      <c r="C7007" s="315" t="s">
        <v>2096</v>
      </c>
      <c r="D7007" s="316">
        <v>12.16</v>
      </c>
      <c r="E7007" s="317">
        <v>12382.47</v>
      </c>
      <c r="F7007" s="317">
        <v>5931.2</v>
      </c>
      <c r="G7007" s="318">
        <v>40535</v>
      </c>
      <c r="H7007" s="318">
        <v>41078</v>
      </c>
      <c r="I7007" s="318">
        <v>50405</v>
      </c>
      <c r="J7007" s="315"/>
      <c r="K7007" s="315">
        <v>4114</v>
      </c>
      <c r="L7007" s="315" t="s">
        <v>3946</v>
      </c>
      <c r="M7007" s="315" t="s">
        <v>1296</v>
      </c>
      <c r="N7007" s="315" t="s">
        <v>755</v>
      </c>
      <c r="O7007" s="315"/>
      <c r="P7007" s="315"/>
      <c r="Q7007" s="315"/>
    </row>
    <row r="7008" spans="1:17">
      <c r="A7008" s="315" t="s">
        <v>755</v>
      </c>
      <c r="B7008" s="315" t="s">
        <v>2095</v>
      </c>
      <c r="C7008" s="315" t="s">
        <v>2098</v>
      </c>
      <c r="D7008" s="316">
        <v>12.16</v>
      </c>
      <c r="E7008" s="317">
        <v>8603</v>
      </c>
      <c r="F7008" s="317">
        <v>2761.5699999999997</v>
      </c>
      <c r="G7008" s="318">
        <v>40689</v>
      </c>
      <c r="H7008" s="318">
        <v>41635</v>
      </c>
      <c r="I7008" s="318">
        <v>50770</v>
      </c>
      <c r="J7008" s="315"/>
      <c r="K7008" s="315">
        <v>5200</v>
      </c>
      <c r="L7008" s="315" t="s">
        <v>2267</v>
      </c>
      <c r="M7008" s="315" t="s">
        <v>776</v>
      </c>
      <c r="N7008" s="315" t="s">
        <v>755</v>
      </c>
      <c r="O7008" s="315"/>
      <c r="P7008" s="315"/>
      <c r="Q7008" s="315"/>
    </row>
    <row r="7009" spans="1:17">
      <c r="A7009" s="315" t="s">
        <v>755</v>
      </c>
      <c r="B7009" s="315" t="s">
        <v>2095</v>
      </c>
      <c r="C7009" s="315" t="s">
        <v>2096</v>
      </c>
      <c r="D7009" s="316">
        <v>12.16</v>
      </c>
      <c r="E7009" s="317">
        <v>11068</v>
      </c>
      <c r="F7009" s="317">
        <v>6452.6400000000012</v>
      </c>
      <c r="G7009" s="318">
        <v>40712</v>
      </c>
      <c r="H7009" s="318">
        <v>40819</v>
      </c>
      <c r="I7009" s="318">
        <v>50040</v>
      </c>
      <c r="J7009" s="315"/>
      <c r="K7009" s="315">
        <v>9403</v>
      </c>
      <c r="L7009" s="315" t="s">
        <v>3193</v>
      </c>
      <c r="M7009" s="315" t="s">
        <v>770</v>
      </c>
      <c r="N7009" s="315" t="s">
        <v>755</v>
      </c>
      <c r="O7009" s="315"/>
      <c r="P7009" s="315"/>
      <c r="Q7009" s="315"/>
    </row>
    <row r="7010" spans="1:17">
      <c r="A7010" s="315" t="s">
        <v>755</v>
      </c>
      <c r="B7010" s="315" t="s">
        <v>2095</v>
      </c>
      <c r="C7010" s="315" t="s">
        <v>2098</v>
      </c>
      <c r="D7010" s="316">
        <v>12.16</v>
      </c>
      <c r="E7010" s="317">
        <v>3465.2299999999996</v>
      </c>
      <c r="F7010" s="317">
        <v>1663.32</v>
      </c>
      <c r="G7010" s="318">
        <v>40850</v>
      </c>
      <c r="H7010" s="318">
        <v>40905</v>
      </c>
      <c r="I7010" s="318">
        <v>50040</v>
      </c>
      <c r="J7010" s="315"/>
      <c r="K7010" s="315">
        <v>4057</v>
      </c>
      <c r="L7010" s="315" t="s">
        <v>2059</v>
      </c>
      <c r="M7010" s="315" t="s">
        <v>2060</v>
      </c>
      <c r="N7010" s="315" t="s">
        <v>755</v>
      </c>
      <c r="O7010" s="315"/>
      <c r="P7010" s="315"/>
      <c r="Q7010" s="315"/>
    </row>
    <row r="7011" spans="1:17">
      <c r="A7011" s="315" t="s">
        <v>755</v>
      </c>
      <c r="B7011" s="315" t="s">
        <v>2095</v>
      </c>
      <c r="C7011" s="315" t="s">
        <v>2098</v>
      </c>
      <c r="D7011" s="316">
        <v>12.2</v>
      </c>
      <c r="E7011" s="317">
        <v>11288</v>
      </c>
      <c r="F7011" s="317">
        <v>5418.24</v>
      </c>
      <c r="G7011" s="318">
        <v>39570</v>
      </c>
      <c r="H7011" s="318">
        <v>40849</v>
      </c>
      <c r="I7011" s="318">
        <v>50040</v>
      </c>
      <c r="J7011" s="315"/>
      <c r="K7011" s="315">
        <v>8240</v>
      </c>
      <c r="L7011" s="315" t="s">
        <v>1250</v>
      </c>
      <c r="M7011" s="315" t="s">
        <v>1051</v>
      </c>
      <c r="N7011" s="315" t="s">
        <v>755</v>
      </c>
      <c r="O7011" s="315"/>
      <c r="P7011" s="315"/>
      <c r="Q7011" s="315"/>
    </row>
    <row r="7012" spans="1:17">
      <c r="A7012" s="315" t="s">
        <v>755</v>
      </c>
      <c r="B7012" s="315" t="s">
        <v>2095</v>
      </c>
      <c r="C7012" s="315" t="s">
        <v>2098</v>
      </c>
      <c r="D7012" s="316">
        <v>12.2</v>
      </c>
      <c r="E7012" s="317">
        <v>9645</v>
      </c>
      <c r="F7012" s="317">
        <v>4484.93</v>
      </c>
      <c r="G7012" s="318">
        <v>39570</v>
      </c>
      <c r="H7012" s="318">
        <v>39788</v>
      </c>
      <c r="I7012" s="318">
        <v>48944</v>
      </c>
      <c r="J7012" s="315"/>
      <c r="K7012" s="315">
        <v>4900</v>
      </c>
      <c r="L7012" s="315" t="s">
        <v>2377</v>
      </c>
      <c r="M7012" s="315" t="s">
        <v>764</v>
      </c>
      <c r="N7012" s="315" t="s">
        <v>755</v>
      </c>
      <c r="O7012" s="315"/>
      <c r="P7012" s="315"/>
      <c r="Q7012" s="315"/>
    </row>
    <row r="7013" spans="1:17">
      <c r="A7013" s="315" t="s">
        <v>755</v>
      </c>
      <c r="B7013" s="315" t="s">
        <v>2095</v>
      </c>
      <c r="C7013" s="315" t="s">
        <v>2096</v>
      </c>
      <c r="D7013" s="316">
        <v>12.2</v>
      </c>
      <c r="E7013" s="317">
        <v>13844</v>
      </c>
      <c r="F7013" s="317">
        <v>12058.130000000001</v>
      </c>
      <c r="G7013" s="318">
        <v>39570</v>
      </c>
      <c r="H7013" s="318">
        <v>39758</v>
      </c>
      <c r="I7013" s="318">
        <v>48944</v>
      </c>
      <c r="J7013" s="315"/>
      <c r="K7013" s="315">
        <v>1628</v>
      </c>
      <c r="L7013" s="315" t="s">
        <v>2938</v>
      </c>
      <c r="M7013" s="315" t="s">
        <v>761</v>
      </c>
      <c r="N7013" s="315" t="s">
        <v>755</v>
      </c>
      <c r="O7013" s="315"/>
      <c r="P7013" s="315"/>
      <c r="Q7013" s="315"/>
    </row>
    <row r="7014" spans="1:17">
      <c r="A7014" s="315" t="s">
        <v>755</v>
      </c>
      <c r="B7014" s="315" t="s">
        <v>2095</v>
      </c>
      <c r="C7014" s="315" t="s">
        <v>2096</v>
      </c>
      <c r="D7014" s="316">
        <v>12.2</v>
      </c>
      <c r="E7014" s="317">
        <v>12393</v>
      </c>
      <c r="F7014" s="317">
        <v>6655.04</v>
      </c>
      <c r="G7014" s="318">
        <v>39570</v>
      </c>
      <c r="H7014" s="318">
        <v>41052</v>
      </c>
      <c r="I7014" s="318">
        <v>50405</v>
      </c>
      <c r="J7014" s="315"/>
      <c r="K7014" s="315">
        <v>9055</v>
      </c>
      <c r="L7014" s="315" t="s">
        <v>780</v>
      </c>
      <c r="M7014" s="315" t="s">
        <v>781</v>
      </c>
      <c r="N7014" s="315" t="s">
        <v>755</v>
      </c>
      <c r="O7014" s="315"/>
      <c r="P7014" s="315"/>
      <c r="Q7014" s="315"/>
    </row>
    <row r="7015" spans="1:17">
      <c r="A7015" s="315" t="s">
        <v>755</v>
      </c>
      <c r="B7015" s="315" t="s">
        <v>2095</v>
      </c>
      <c r="C7015" s="315" t="s">
        <v>2096</v>
      </c>
      <c r="D7015" s="316">
        <v>12.2</v>
      </c>
      <c r="E7015" s="317">
        <v>12695</v>
      </c>
      <c r="F7015" s="317">
        <v>6080.9100000000008</v>
      </c>
      <c r="G7015" s="318">
        <v>39753</v>
      </c>
      <c r="H7015" s="318">
        <v>41177</v>
      </c>
      <c r="I7015" s="318">
        <v>50405</v>
      </c>
      <c r="J7015" s="315"/>
      <c r="K7015" s="315">
        <v>2013</v>
      </c>
      <c r="L7015" s="315" t="s">
        <v>2410</v>
      </c>
      <c r="M7015" s="315" t="s">
        <v>758</v>
      </c>
      <c r="N7015" s="315" t="s">
        <v>755</v>
      </c>
      <c r="O7015" s="315"/>
      <c r="P7015" s="315"/>
      <c r="Q7015" s="315"/>
    </row>
    <row r="7016" spans="1:17">
      <c r="A7016" s="315" t="s">
        <v>755</v>
      </c>
      <c r="B7016" s="315" t="s">
        <v>2095</v>
      </c>
      <c r="C7016" s="315" t="s">
        <v>2098</v>
      </c>
      <c r="D7016" s="316">
        <v>12.2</v>
      </c>
      <c r="E7016" s="317">
        <v>11906</v>
      </c>
      <c r="F7016" s="317">
        <v>6360.9100000000008</v>
      </c>
      <c r="G7016" s="318">
        <v>39994</v>
      </c>
      <c r="H7016" s="318">
        <v>40117</v>
      </c>
      <c r="I7016" s="318">
        <v>49309</v>
      </c>
      <c r="J7016" s="315"/>
      <c r="K7016" s="315">
        <v>9633</v>
      </c>
      <c r="L7016" s="315" t="s">
        <v>4234</v>
      </c>
      <c r="M7016" s="315" t="s">
        <v>770</v>
      </c>
      <c r="N7016" s="315" t="s">
        <v>755</v>
      </c>
      <c r="O7016" s="315"/>
      <c r="P7016" s="315"/>
      <c r="Q7016" s="315"/>
    </row>
    <row r="7017" spans="1:17">
      <c r="A7017" s="315" t="s">
        <v>755</v>
      </c>
      <c r="B7017" s="315" t="s">
        <v>2095</v>
      </c>
      <c r="C7017" s="315" t="s">
        <v>2098</v>
      </c>
      <c r="D7017" s="316">
        <v>12.2</v>
      </c>
      <c r="E7017" s="317">
        <v>13533</v>
      </c>
      <c r="F7017" s="317">
        <v>4344.09</v>
      </c>
      <c r="G7017" s="318">
        <v>40253</v>
      </c>
      <c r="H7017" s="318">
        <v>41506</v>
      </c>
      <c r="I7017" s="318">
        <v>50770</v>
      </c>
      <c r="J7017" s="315"/>
      <c r="K7017" s="315">
        <v>2800</v>
      </c>
      <c r="L7017" s="315" t="s">
        <v>2655</v>
      </c>
      <c r="M7017" s="315" t="s">
        <v>1431</v>
      </c>
      <c r="N7017" s="315" t="s">
        <v>755</v>
      </c>
      <c r="O7017" s="315"/>
      <c r="P7017" s="315"/>
      <c r="Q7017" s="315"/>
    </row>
    <row r="7018" spans="1:17">
      <c r="A7018" s="315" t="s">
        <v>750</v>
      </c>
      <c r="B7018" s="315" t="s">
        <v>2095</v>
      </c>
      <c r="C7018" s="315" t="s">
        <v>2098</v>
      </c>
      <c r="D7018" s="316">
        <v>12.2</v>
      </c>
      <c r="E7018" s="317">
        <v>10776.27</v>
      </c>
      <c r="F7018" s="317">
        <v>5986.8200000000015</v>
      </c>
      <c r="G7018" s="318">
        <v>40402</v>
      </c>
      <c r="H7018" s="318">
        <v>40532</v>
      </c>
      <c r="I7018" s="318">
        <v>49674</v>
      </c>
      <c r="J7018" s="315"/>
      <c r="K7018" s="315">
        <v>4052</v>
      </c>
      <c r="L7018" s="315" t="s">
        <v>2059</v>
      </c>
      <c r="M7018" s="315" t="s">
        <v>2060</v>
      </c>
      <c r="N7018" s="315" t="s">
        <v>750</v>
      </c>
      <c r="O7018" s="315"/>
      <c r="P7018" s="315"/>
      <c r="Q7018" s="315"/>
    </row>
    <row r="7019" spans="1:17">
      <c r="A7019" s="315" t="s">
        <v>750</v>
      </c>
      <c r="B7019" s="315" t="s">
        <v>2095</v>
      </c>
      <c r="C7019" s="315" t="s">
        <v>2096</v>
      </c>
      <c r="D7019" s="316">
        <v>12.2</v>
      </c>
      <c r="E7019" s="317">
        <v>12098</v>
      </c>
      <c r="F7019" s="317">
        <v>7053.1299999999992</v>
      </c>
      <c r="G7019" s="318">
        <v>40444</v>
      </c>
      <c r="H7019" s="318">
        <v>40737</v>
      </c>
      <c r="I7019" s="318">
        <v>50040</v>
      </c>
      <c r="J7019" s="315"/>
      <c r="K7019" s="315">
        <v>9466</v>
      </c>
      <c r="L7019" s="315" t="s">
        <v>3019</v>
      </c>
      <c r="M7019" s="315" t="s">
        <v>770</v>
      </c>
      <c r="N7019" s="315" t="s">
        <v>750</v>
      </c>
      <c r="O7019" s="315"/>
      <c r="P7019" s="315"/>
      <c r="Q7019" s="315"/>
    </row>
    <row r="7020" spans="1:17">
      <c r="A7020" s="315" t="s">
        <v>755</v>
      </c>
      <c r="B7020" s="315" t="s">
        <v>2095</v>
      </c>
      <c r="C7020" s="315" t="s">
        <v>2096</v>
      </c>
      <c r="D7020" s="316">
        <v>12.2</v>
      </c>
      <c r="E7020" s="317">
        <v>9595</v>
      </c>
      <c r="F7020" s="317">
        <v>5593.88</v>
      </c>
      <c r="G7020" s="318">
        <v>40536</v>
      </c>
      <c r="H7020" s="318">
        <v>40730</v>
      </c>
      <c r="I7020" s="318">
        <v>50040</v>
      </c>
      <c r="J7020" s="315"/>
      <c r="K7020" s="315">
        <v>9630</v>
      </c>
      <c r="L7020" s="315" t="s">
        <v>3605</v>
      </c>
      <c r="M7020" s="315" t="s">
        <v>770</v>
      </c>
      <c r="N7020" s="315" t="s">
        <v>755</v>
      </c>
      <c r="O7020" s="315"/>
      <c r="P7020" s="315"/>
      <c r="Q7020" s="315"/>
    </row>
    <row r="7021" spans="1:17">
      <c r="A7021" s="315" t="s">
        <v>750</v>
      </c>
      <c r="B7021" s="315" t="s">
        <v>2095</v>
      </c>
      <c r="C7021" s="315" t="s">
        <v>2098</v>
      </c>
      <c r="D7021" s="316">
        <v>12.2</v>
      </c>
      <c r="E7021" s="317">
        <v>12922.070000000002</v>
      </c>
      <c r="F7021" s="317">
        <v>5743.130000000001</v>
      </c>
      <c r="G7021" s="318">
        <v>40623</v>
      </c>
      <c r="H7021" s="318">
        <v>40678</v>
      </c>
      <c r="I7021" s="318">
        <v>50040</v>
      </c>
      <c r="J7021" s="315"/>
      <c r="K7021" s="315">
        <v>3303</v>
      </c>
      <c r="L7021" s="315" t="s">
        <v>2441</v>
      </c>
      <c r="M7021" s="315" t="s">
        <v>764</v>
      </c>
      <c r="N7021" s="315" t="s">
        <v>750</v>
      </c>
      <c r="O7021" s="315"/>
      <c r="P7021" s="315"/>
      <c r="Q7021" s="315"/>
    </row>
    <row r="7022" spans="1:17">
      <c r="A7022" s="315" t="s">
        <v>755</v>
      </c>
      <c r="B7022" s="315" t="s">
        <v>2095</v>
      </c>
      <c r="C7022" s="315" t="s">
        <v>2098</v>
      </c>
      <c r="D7022" s="316">
        <v>12.2</v>
      </c>
      <c r="E7022" s="317">
        <v>22199.45</v>
      </c>
      <c r="F7022" s="317">
        <v>5194.68</v>
      </c>
      <c r="G7022" s="318">
        <v>40633</v>
      </c>
      <c r="H7022" s="318">
        <v>42194</v>
      </c>
      <c r="I7022" s="318">
        <v>49674</v>
      </c>
      <c r="J7022" s="315"/>
      <c r="K7022" s="315">
        <v>7215</v>
      </c>
      <c r="L7022" s="315" t="s">
        <v>3309</v>
      </c>
      <c r="M7022" s="315" t="s">
        <v>966</v>
      </c>
      <c r="N7022" s="315" t="s">
        <v>755</v>
      </c>
      <c r="O7022" s="315"/>
      <c r="P7022" s="315"/>
      <c r="Q7022" s="315"/>
    </row>
    <row r="7023" spans="1:17">
      <c r="A7023" s="315" t="s">
        <v>755</v>
      </c>
      <c r="B7023" s="315" t="s">
        <v>2095</v>
      </c>
      <c r="C7023" s="315" t="s">
        <v>2098</v>
      </c>
      <c r="D7023" s="316">
        <v>12.2</v>
      </c>
      <c r="E7023" s="317">
        <v>12742</v>
      </c>
      <c r="F7023" s="317">
        <v>6116.16</v>
      </c>
      <c r="G7023" s="318">
        <v>40669</v>
      </c>
      <c r="H7023" s="318">
        <v>40819</v>
      </c>
      <c r="I7023" s="318">
        <v>50040</v>
      </c>
      <c r="J7023" s="315"/>
      <c r="K7023" s="315">
        <v>2710</v>
      </c>
      <c r="L7023" s="315" t="s">
        <v>2852</v>
      </c>
      <c r="M7023" s="315" t="s">
        <v>764</v>
      </c>
      <c r="N7023" s="315" t="s">
        <v>755</v>
      </c>
      <c r="O7023" s="315"/>
      <c r="P7023" s="315"/>
      <c r="Q7023" s="315"/>
    </row>
    <row r="7024" spans="1:17">
      <c r="A7024" s="315" t="s">
        <v>755</v>
      </c>
      <c r="B7024" s="315" t="s">
        <v>2095</v>
      </c>
      <c r="C7024" s="315" t="s">
        <v>2098</v>
      </c>
      <c r="D7024" s="316">
        <v>12.2</v>
      </c>
      <c r="E7024" s="317">
        <v>12585</v>
      </c>
      <c r="F7024" s="317">
        <v>6040.8</v>
      </c>
      <c r="G7024" s="318">
        <v>40669</v>
      </c>
      <c r="H7024" s="318">
        <v>40848</v>
      </c>
      <c r="I7024" s="318">
        <v>50040</v>
      </c>
      <c r="J7024" s="315"/>
      <c r="K7024" s="315">
        <v>2710</v>
      </c>
      <c r="L7024" s="315" t="s">
        <v>2852</v>
      </c>
      <c r="M7024" s="315" t="s">
        <v>764</v>
      </c>
      <c r="N7024" s="315" t="s">
        <v>755</v>
      </c>
      <c r="O7024" s="315"/>
      <c r="P7024" s="315"/>
      <c r="Q7024" s="315"/>
    </row>
    <row r="7025" spans="1:17">
      <c r="A7025" s="315" t="s">
        <v>755</v>
      </c>
      <c r="B7025" s="315" t="s">
        <v>2095</v>
      </c>
      <c r="C7025" s="315" t="s">
        <v>2096</v>
      </c>
      <c r="D7025" s="316">
        <v>12.2</v>
      </c>
      <c r="E7025" s="317">
        <v>12205</v>
      </c>
      <c r="F7025" s="317">
        <v>5846.2</v>
      </c>
      <c r="G7025" s="318">
        <v>40703</v>
      </c>
      <c r="H7025" s="318">
        <v>41061</v>
      </c>
      <c r="I7025" s="318">
        <v>50405</v>
      </c>
      <c r="J7025" s="315"/>
      <c r="K7025" s="315">
        <v>9466</v>
      </c>
      <c r="L7025" s="315" t="s">
        <v>3019</v>
      </c>
      <c r="M7025" s="315" t="s">
        <v>770</v>
      </c>
      <c r="N7025" s="315" t="s">
        <v>755</v>
      </c>
      <c r="O7025" s="315"/>
      <c r="P7025" s="315"/>
      <c r="Q7025" s="315"/>
    </row>
    <row r="7026" spans="1:17">
      <c r="A7026" s="315" t="s">
        <v>755</v>
      </c>
      <c r="B7026" s="315" t="s">
        <v>2095</v>
      </c>
      <c r="C7026" s="315" t="s">
        <v>2096</v>
      </c>
      <c r="D7026" s="316">
        <v>12.21</v>
      </c>
      <c r="E7026" s="317">
        <v>11977</v>
      </c>
      <c r="F7026" s="317">
        <v>3281.7000000000003</v>
      </c>
      <c r="G7026" s="318">
        <v>40541</v>
      </c>
      <c r="H7026" s="318">
        <v>42269</v>
      </c>
      <c r="I7026" s="318">
        <v>49674</v>
      </c>
      <c r="J7026" s="315"/>
      <c r="K7026" s="315">
        <v>5420</v>
      </c>
      <c r="L7026" s="315" t="s">
        <v>3191</v>
      </c>
      <c r="M7026" s="315" t="s">
        <v>776</v>
      </c>
      <c r="N7026" s="315" t="s">
        <v>755</v>
      </c>
      <c r="O7026" s="315"/>
      <c r="P7026" s="315"/>
      <c r="Q7026" s="315"/>
    </row>
    <row r="7027" spans="1:17">
      <c r="A7027" s="315" t="s">
        <v>755</v>
      </c>
      <c r="B7027" s="315" t="s">
        <v>2095</v>
      </c>
      <c r="C7027" s="315" t="s">
        <v>2098</v>
      </c>
      <c r="D7027" s="316">
        <v>12.21</v>
      </c>
      <c r="E7027" s="317">
        <v>9141</v>
      </c>
      <c r="F7027" s="317">
        <v>4387.68</v>
      </c>
      <c r="G7027" s="318">
        <v>40583</v>
      </c>
      <c r="H7027" s="318">
        <v>40729</v>
      </c>
      <c r="I7027" s="318">
        <v>50040</v>
      </c>
      <c r="J7027" s="315"/>
      <c r="K7027" s="315">
        <v>4617</v>
      </c>
      <c r="L7027" s="315" t="s">
        <v>1295</v>
      </c>
      <c r="M7027" s="315" t="s">
        <v>1296</v>
      </c>
      <c r="N7027" s="315" t="s">
        <v>755</v>
      </c>
      <c r="O7027" s="315"/>
      <c r="P7027" s="315"/>
      <c r="Q7027" s="315"/>
    </row>
    <row r="7028" spans="1:17">
      <c r="A7028" s="315" t="s">
        <v>755</v>
      </c>
      <c r="B7028" s="315" t="s">
        <v>2095</v>
      </c>
      <c r="C7028" s="315" t="s">
        <v>2098</v>
      </c>
      <c r="D7028" s="316">
        <v>12.22</v>
      </c>
      <c r="E7028" s="317">
        <v>9923</v>
      </c>
      <c r="F7028" s="317">
        <v>3144.4699999999993</v>
      </c>
      <c r="G7028" s="318">
        <v>40690</v>
      </c>
      <c r="H7028" s="318">
        <v>40787</v>
      </c>
      <c r="I7028" s="318">
        <v>50040</v>
      </c>
      <c r="J7028" s="315"/>
      <c r="K7028" s="315">
        <v>2534</v>
      </c>
      <c r="L7028" s="315" t="s">
        <v>2398</v>
      </c>
      <c r="M7028" s="315" t="s">
        <v>764</v>
      </c>
      <c r="N7028" s="315" t="s">
        <v>755</v>
      </c>
      <c r="O7028" s="315"/>
      <c r="P7028" s="315"/>
      <c r="Q7028" s="315"/>
    </row>
    <row r="7029" spans="1:17">
      <c r="A7029" s="315" t="s">
        <v>755</v>
      </c>
      <c r="B7029" s="315" t="s">
        <v>2095</v>
      </c>
      <c r="C7029" s="315" t="s">
        <v>2098</v>
      </c>
      <c r="D7029" s="316">
        <v>12.22</v>
      </c>
      <c r="E7029" s="317">
        <v>10761</v>
      </c>
      <c r="F7029" s="317">
        <v>5165.28</v>
      </c>
      <c r="G7029" s="318">
        <v>40802</v>
      </c>
      <c r="H7029" s="318">
        <v>40865</v>
      </c>
      <c r="I7029" s="318">
        <v>50040</v>
      </c>
      <c r="J7029" s="315"/>
      <c r="K7029" s="315">
        <v>5330</v>
      </c>
      <c r="L7029" s="315" t="s">
        <v>1187</v>
      </c>
      <c r="M7029" s="315" t="s">
        <v>776</v>
      </c>
      <c r="N7029" s="315" t="s">
        <v>755</v>
      </c>
      <c r="O7029" s="315"/>
      <c r="P7029" s="315"/>
      <c r="Q7029" s="315"/>
    </row>
    <row r="7030" spans="1:17">
      <c r="A7030" s="315" t="s">
        <v>755</v>
      </c>
      <c r="B7030" s="315" t="s">
        <v>2095</v>
      </c>
      <c r="C7030" s="315" t="s">
        <v>2098</v>
      </c>
      <c r="D7030" s="316">
        <v>12.24</v>
      </c>
      <c r="E7030" s="317">
        <v>11431</v>
      </c>
      <c r="F7030" s="317">
        <v>4492.38</v>
      </c>
      <c r="G7030" s="318">
        <v>40760</v>
      </c>
      <c r="H7030" s="318">
        <v>41107</v>
      </c>
      <c r="I7030" s="318">
        <v>50405</v>
      </c>
      <c r="J7030" s="315"/>
      <c r="K7030" s="315">
        <v>4467</v>
      </c>
      <c r="L7030" s="315" t="s">
        <v>2684</v>
      </c>
      <c r="M7030" s="315" t="s">
        <v>1484</v>
      </c>
      <c r="N7030" s="315" t="s">
        <v>755</v>
      </c>
      <c r="O7030" s="315"/>
      <c r="P7030" s="315"/>
      <c r="Q7030" s="315"/>
    </row>
    <row r="7031" spans="1:17">
      <c r="A7031" s="315" t="s">
        <v>755</v>
      </c>
      <c r="B7031" s="315" t="s">
        <v>2095</v>
      </c>
      <c r="C7031" s="315" t="s">
        <v>2098</v>
      </c>
      <c r="D7031" s="316">
        <v>12.25</v>
      </c>
      <c r="E7031" s="317">
        <v>10371</v>
      </c>
      <c r="F7031" s="317">
        <v>4978.08</v>
      </c>
      <c r="G7031" s="318">
        <v>40739</v>
      </c>
      <c r="H7031" s="318">
        <v>40802</v>
      </c>
      <c r="I7031" s="318">
        <v>50040</v>
      </c>
      <c r="J7031" s="315"/>
      <c r="K7031" s="315">
        <v>4492</v>
      </c>
      <c r="L7031" s="315" t="s">
        <v>4235</v>
      </c>
      <c r="M7031" s="315" t="s">
        <v>1484</v>
      </c>
      <c r="N7031" s="315" t="s">
        <v>755</v>
      </c>
      <c r="O7031" s="315"/>
      <c r="P7031" s="315"/>
      <c r="Q7031" s="315"/>
    </row>
    <row r="7032" spans="1:17">
      <c r="A7032" s="315" t="s">
        <v>755</v>
      </c>
      <c r="B7032" s="315" t="s">
        <v>2095</v>
      </c>
      <c r="C7032" s="315" t="s">
        <v>2098</v>
      </c>
      <c r="D7032" s="316">
        <v>12.29</v>
      </c>
      <c r="E7032" s="317">
        <v>5853</v>
      </c>
      <c r="F7032" s="317">
        <v>2587.0300000000002</v>
      </c>
      <c r="G7032" s="318">
        <v>40848</v>
      </c>
      <c r="H7032" s="318">
        <v>40968</v>
      </c>
      <c r="I7032" s="318">
        <v>50405</v>
      </c>
      <c r="J7032" s="315"/>
      <c r="K7032" s="315">
        <v>3503</v>
      </c>
      <c r="L7032" s="315" t="s">
        <v>2715</v>
      </c>
      <c r="M7032" s="315" t="s">
        <v>764</v>
      </c>
      <c r="N7032" s="315" t="s">
        <v>755</v>
      </c>
      <c r="O7032" s="315"/>
      <c r="P7032" s="315"/>
      <c r="Q7032" s="315"/>
    </row>
    <row r="7033" spans="1:17">
      <c r="A7033" s="315" t="s">
        <v>755</v>
      </c>
      <c r="B7033" s="315" t="s">
        <v>2095</v>
      </c>
      <c r="C7033" s="315" t="s">
        <v>2098</v>
      </c>
      <c r="D7033" s="316">
        <v>12.3</v>
      </c>
      <c r="E7033" s="317">
        <v>10614</v>
      </c>
      <c r="F7033" s="317">
        <v>7184.1100000000006</v>
      </c>
      <c r="G7033" s="318">
        <v>39570</v>
      </c>
      <c r="H7033" s="318">
        <v>39989</v>
      </c>
      <c r="I7033" s="318">
        <v>49309</v>
      </c>
      <c r="J7033" s="315"/>
      <c r="K7033" s="315">
        <v>6370</v>
      </c>
      <c r="L7033" s="315" t="s">
        <v>1289</v>
      </c>
      <c r="M7033" s="315" t="s">
        <v>1290</v>
      </c>
      <c r="N7033" s="315" t="s">
        <v>755</v>
      </c>
      <c r="O7033" s="315"/>
      <c r="P7033" s="315"/>
      <c r="Q7033" s="315"/>
    </row>
    <row r="7034" spans="1:17">
      <c r="A7034" s="315" t="s">
        <v>755</v>
      </c>
      <c r="B7034" s="315" t="s">
        <v>2095</v>
      </c>
      <c r="C7034" s="315" t="s">
        <v>2098</v>
      </c>
      <c r="D7034" s="316">
        <v>12.3</v>
      </c>
      <c r="E7034" s="317">
        <v>9967</v>
      </c>
      <c r="F7034" s="317">
        <v>6746.18</v>
      </c>
      <c r="G7034" s="318">
        <v>39570</v>
      </c>
      <c r="H7034" s="318">
        <v>39632</v>
      </c>
      <c r="I7034" s="318">
        <v>48914</v>
      </c>
      <c r="J7034" s="315"/>
      <c r="K7034" s="315">
        <v>4934</v>
      </c>
      <c r="L7034" s="315" t="s">
        <v>1717</v>
      </c>
      <c r="M7034" s="315" t="s">
        <v>764</v>
      </c>
      <c r="N7034" s="315" t="s">
        <v>755</v>
      </c>
      <c r="O7034" s="315"/>
      <c r="P7034" s="315"/>
      <c r="Q7034" s="315"/>
    </row>
    <row r="7035" spans="1:17">
      <c r="A7035" s="315" t="s">
        <v>755</v>
      </c>
      <c r="B7035" s="315" t="s">
        <v>2095</v>
      </c>
      <c r="C7035" s="315" t="s">
        <v>2098</v>
      </c>
      <c r="D7035" s="316">
        <v>12.3</v>
      </c>
      <c r="E7035" s="317">
        <v>12957</v>
      </c>
      <c r="F7035" s="317">
        <v>5092.1000000000004</v>
      </c>
      <c r="G7035" s="318">
        <v>39715</v>
      </c>
      <c r="H7035" s="318">
        <v>41093</v>
      </c>
      <c r="I7035" s="318">
        <v>50405</v>
      </c>
      <c r="J7035" s="315"/>
      <c r="K7035" s="315">
        <v>3652</v>
      </c>
      <c r="L7035" s="315" t="s">
        <v>2326</v>
      </c>
      <c r="M7035" s="315" t="s">
        <v>764</v>
      </c>
      <c r="N7035" s="315" t="s">
        <v>755</v>
      </c>
      <c r="O7035" s="315"/>
      <c r="P7035" s="315"/>
      <c r="Q7035" s="315"/>
    </row>
    <row r="7036" spans="1:17">
      <c r="A7036" s="315" t="s">
        <v>755</v>
      </c>
      <c r="B7036" s="315" t="s">
        <v>2095</v>
      </c>
      <c r="C7036" s="315" t="s">
        <v>2096</v>
      </c>
      <c r="D7036" s="316">
        <v>12.3</v>
      </c>
      <c r="E7036" s="317">
        <v>13031</v>
      </c>
      <c r="F7036" s="317">
        <v>5746.67</v>
      </c>
      <c r="G7036" s="318">
        <v>39990</v>
      </c>
      <c r="H7036" s="318">
        <v>41354</v>
      </c>
      <c r="I7036" s="318">
        <v>50770</v>
      </c>
      <c r="J7036" s="315"/>
      <c r="K7036" s="315">
        <v>3612</v>
      </c>
      <c r="L7036" s="315" t="s">
        <v>2278</v>
      </c>
      <c r="M7036" s="315" t="s">
        <v>764</v>
      </c>
      <c r="N7036" s="315" t="s">
        <v>755</v>
      </c>
      <c r="O7036" s="315"/>
      <c r="P7036" s="315"/>
      <c r="Q7036" s="315"/>
    </row>
    <row r="7037" spans="1:17">
      <c r="A7037" s="315" t="s">
        <v>750</v>
      </c>
      <c r="B7037" s="315" t="s">
        <v>2095</v>
      </c>
      <c r="C7037" s="315" t="s">
        <v>2096</v>
      </c>
      <c r="D7037" s="316">
        <v>12.3</v>
      </c>
      <c r="E7037" s="317">
        <v>10538.439999999999</v>
      </c>
      <c r="F7037" s="317">
        <v>7524.45</v>
      </c>
      <c r="G7037" s="318">
        <v>40295</v>
      </c>
      <c r="H7037" s="318">
        <v>40295</v>
      </c>
      <c r="I7037" s="318">
        <v>49674</v>
      </c>
      <c r="J7037" s="315"/>
      <c r="K7037" s="315">
        <v>4054</v>
      </c>
      <c r="L7037" s="315" t="s">
        <v>2059</v>
      </c>
      <c r="M7037" s="315" t="s">
        <v>2060</v>
      </c>
      <c r="N7037" s="315" t="s">
        <v>750</v>
      </c>
      <c r="O7037" s="315"/>
      <c r="P7037" s="315"/>
      <c r="Q7037" s="315"/>
    </row>
    <row r="7038" spans="1:17">
      <c r="A7038" s="315" t="s">
        <v>755</v>
      </c>
      <c r="B7038" s="315" t="s">
        <v>2095</v>
      </c>
      <c r="C7038" s="315" t="s">
        <v>2098</v>
      </c>
      <c r="D7038" s="316">
        <v>12.3</v>
      </c>
      <c r="E7038" s="317">
        <v>11951</v>
      </c>
      <c r="F7038" s="317">
        <v>5736.48</v>
      </c>
      <c r="G7038" s="318">
        <v>40644</v>
      </c>
      <c r="H7038" s="318">
        <v>40684</v>
      </c>
      <c r="I7038" s="318">
        <v>50040</v>
      </c>
      <c r="J7038" s="315"/>
      <c r="K7038" s="315">
        <v>3270</v>
      </c>
      <c r="L7038" s="315" t="s">
        <v>1909</v>
      </c>
      <c r="M7038" s="315" t="s">
        <v>764</v>
      </c>
      <c r="N7038" s="315" t="s">
        <v>755</v>
      </c>
      <c r="O7038" s="315"/>
      <c r="P7038" s="315"/>
      <c r="Q7038" s="315"/>
    </row>
    <row r="7039" spans="1:17">
      <c r="A7039" s="315" t="s">
        <v>755</v>
      </c>
      <c r="B7039" s="315" t="s">
        <v>2095</v>
      </c>
      <c r="C7039" s="315" t="s">
        <v>2098</v>
      </c>
      <c r="D7039" s="316">
        <v>12.32</v>
      </c>
      <c r="E7039" s="317">
        <v>13393</v>
      </c>
      <c r="F7039" s="317">
        <v>3950.94</v>
      </c>
      <c r="G7039" s="318">
        <v>40324</v>
      </c>
      <c r="H7039" s="318">
        <v>41939</v>
      </c>
      <c r="I7039" s="318">
        <v>51135</v>
      </c>
      <c r="J7039" s="315"/>
      <c r="K7039" s="315">
        <v>8586</v>
      </c>
      <c r="L7039" s="315" t="s">
        <v>4236</v>
      </c>
      <c r="M7039" s="315" t="s">
        <v>792</v>
      </c>
      <c r="N7039" s="315" t="s">
        <v>755</v>
      </c>
      <c r="O7039" s="315"/>
      <c r="P7039" s="315"/>
      <c r="Q7039" s="315"/>
    </row>
    <row r="7040" spans="1:17">
      <c r="A7040" s="315" t="s">
        <v>755</v>
      </c>
      <c r="B7040" s="315" t="s">
        <v>2095</v>
      </c>
      <c r="C7040" s="315" t="s">
        <v>2096</v>
      </c>
      <c r="D7040" s="316">
        <v>12.32</v>
      </c>
      <c r="E7040" s="317">
        <v>3096.99</v>
      </c>
      <c r="F7040" s="317">
        <v>1659.9899999999998</v>
      </c>
      <c r="G7040" s="318">
        <v>40816</v>
      </c>
      <c r="H7040" s="318">
        <v>40968</v>
      </c>
      <c r="I7040" s="318">
        <v>50405</v>
      </c>
      <c r="J7040" s="315"/>
      <c r="K7040" s="315">
        <v>8132</v>
      </c>
      <c r="L7040" s="315" t="s">
        <v>4237</v>
      </c>
      <c r="M7040" s="315" t="s">
        <v>784</v>
      </c>
      <c r="N7040" s="315" t="s">
        <v>755</v>
      </c>
      <c r="O7040" s="315"/>
      <c r="P7040" s="315"/>
      <c r="Q7040" s="315"/>
    </row>
    <row r="7041" spans="1:17">
      <c r="A7041" s="315" t="s">
        <v>755</v>
      </c>
      <c r="B7041" s="315" t="s">
        <v>2095</v>
      </c>
      <c r="C7041" s="315" t="s">
        <v>2096</v>
      </c>
      <c r="D7041" s="316">
        <v>12.33</v>
      </c>
      <c r="E7041" s="317">
        <v>13523</v>
      </c>
      <c r="F7041" s="317">
        <v>7883.91</v>
      </c>
      <c r="G7041" s="318">
        <v>40784</v>
      </c>
      <c r="H7041" s="318">
        <v>40892</v>
      </c>
      <c r="I7041" s="318">
        <v>50040</v>
      </c>
      <c r="J7041" s="315"/>
      <c r="K7041" s="315">
        <v>3234</v>
      </c>
      <c r="L7041" s="315" t="s">
        <v>3574</v>
      </c>
      <c r="M7041" s="315" t="s">
        <v>764</v>
      </c>
      <c r="N7041" s="315" t="s">
        <v>755</v>
      </c>
      <c r="O7041" s="315"/>
      <c r="P7041" s="315"/>
      <c r="Q7041" s="315"/>
    </row>
    <row r="7042" spans="1:17">
      <c r="A7042" s="315" t="s">
        <v>755</v>
      </c>
      <c r="B7042" s="315" t="s">
        <v>2095</v>
      </c>
      <c r="C7042" s="315" t="s">
        <v>2098</v>
      </c>
      <c r="D7042" s="316">
        <v>12.35</v>
      </c>
      <c r="E7042" s="317">
        <v>12305</v>
      </c>
      <c r="F7042" s="317">
        <v>5561.85</v>
      </c>
      <c r="G7042" s="318">
        <v>39648</v>
      </c>
      <c r="H7042" s="318">
        <v>39714</v>
      </c>
      <c r="I7042" s="318">
        <v>48944</v>
      </c>
      <c r="J7042" s="315"/>
      <c r="K7042" s="315">
        <v>4512</v>
      </c>
      <c r="L7042" s="315" t="s">
        <v>2357</v>
      </c>
      <c r="M7042" s="315" t="s">
        <v>1296</v>
      </c>
      <c r="N7042" s="315" t="s">
        <v>755</v>
      </c>
      <c r="O7042" s="315"/>
      <c r="P7042" s="315"/>
      <c r="Q7042" s="315"/>
    </row>
    <row r="7043" spans="1:17">
      <c r="A7043" s="315" t="s">
        <v>755</v>
      </c>
      <c r="B7043" s="315" t="s">
        <v>2095</v>
      </c>
      <c r="C7043" s="315" t="s">
        <v>2096</v>
      </c>
      <c r="D7043" s="316">
        <v>12.4</v>
      </c>
      <c r="E7043" s="317">
        <v>13353</v>
      </c>
      <c r="F7043" s="317">
        <v>9574.11</v>
      </c>
      <c r="G7043" s="318">
        <v>39570</v>
      </c>
      <c r="H7043" s="318">
        <v>40088</v>
      </c>
      <c r="I7043" s="318">
        <v>49309</v>
      </c>
      <c r="J7043" s="315"/>
      <c r="K7043" s="315">
        <v>8896</v>
      </c>
      <c r="L7043" s="315" t="s">
        <v>4104</v>
      </c>
      <c r="M7043" s="315" t="s">
        <v>770</v>
      </c>
      <c r="N7043" s="315" t="s">
        <v>755</v>
      </c>
      <c r="O7043" s="315"/>
      <c r="P7043" s="315"/>
      <c r="Q7043" s="315"/>
    </row>
    <row r="7044" spans="1:17">
      <c r="A7044" s="315" t="s">
        <v>755</v>
      </c>
      <c r="B7044" s="315" t="s">
        <v>2095</v>
      </c>
      <c r="C7044" s="315" t="s">
        <v>2098</v>
      </c>
      <c r="D7044" s="316">
        <v>12.4</v>
      </c>
      <c r="E7044" s="317">
        <v>8317</v>
      </c>
      <c r="F7044" s="317">
        <v>1458.8400000000004</v>
      </c>
      <c r="G7044" s="318">
        <v>39570</v>
      </c>
      <c r="H7044" s="318">
        <v>38883</v>
      </c>
      <c r="I7044" s="318">
        <v>48213</v>
      </c>
      <c r="J7044" s="315"/>
      <c r="K7044" s="315">
        <v>2520</v>
      </c>
      <c r="L7044" s="315" t="s">
        <v>4238</v>
      </c>
      <c r="M7044" s="315" t="s">
        <v>764</v>
      </c>
      <c r="N7044" s="315" t="s">
        <v>755</v>
      </c>
      <c r="O7044" s="315"/>
      <c r="P7044" s="315"/>
      <c r="Q7044" s="315"/>
    </row>
    <row r="7045" spans="1:17">
      <c r="A7045" s="315" t="s">
        <v>755</v>
      </c>
      <c r="B7045" s="315" t="s">
        <v>2095</v>
      </c>
      <c r="C7045" s="315" t="s">
        <v>2098</v>
      </c>
      <c r="D7045" s="316">
        <v>12.4</v>
      </c>
      <c r="E7045" s="317">
        <v>12598.88</v>
      </c>
      <c r="F7045" s="317">
        <v>9209.7999999999993</v>
      </c>
      <c r="G7045" s="318">
        <v>39569</v>
      </c>
      <c r="H7045" s="318">
        <v>39618</v>
      </c>
      <c r="I7045" s="318">
        <v>48914</v>
      </c>
      <c r="J7045" s="315"/>
      <c r="K7045" s="315">
        <v>9100</v>
      </c>
      <c r="L7045" s="315" t="s">
        <v>2837</v>
      </c>
      <c r="M7045" s="315" t="s">
        <v>781</v>
      </c>
      <c r="N7045" s="315" t="s">
        <v>755</v>
      </c>
      <c r="O7045" s="315"/>
      <c r="P7045" s="315"/>
      <c r="Q7045" s="315"/>
    </row>
    <row r="7046" spans="1:17">
      <c r="A7046" s="315" t="s">
        <v>755</v>
      </c>
      <c r="B7046" s="315" t="s">
        <v>2095</v>
      </c>
      <c r="C7046" s="315" t="s">
        <v>2098</v>
      </c>
      <c r="D7046" s="316">
        <v>12.4</v>
      </c>
      <c r="E7046" s="317">
        <v>8712</v>
      </c>
      <c r="F7046" s="317">
        <v>6385.9000000000005</v>
      </c>
      <c r="G7046" s="318">
        <v>39570</v>
      </c>
      <c r="H7046" s="318">
        <v>39630</v>
      </c>
      <c r="I7046" s="318">
        <v>48914</v>
      </c>
      <c r="J7046" s="315"/>
      <c r="K7046" s="315">
        <v>3212</v>
      </c>
      <c r="L7046" s="315" t="s">
        <v>760</v>
      </c>
      <c r="M7046" s="315" t="s">
        <v>761</v>
      </c>
      <c r="N7046" s="315" t="s">
        <v>755</v>
      </c>
      <c r="O7046" s="315"/>
      <c r="P7046" s="315"/>
      <c r="Q7046" s="315"/>
    </row>
    <row r="7047" spans="1:17">
      <c r="A7047" s="315" t="s">
        <v>755</v>
      </c>
      <c r="B7047" s="315" t="s">
        <v>2095</v>
      </c>
      <c r="C7047" s="315" t="s">
        <v>2098</v>
      </c>
      <c r="D7047" s="316">
        <v>12.4</v>
      </c>
      <c r="E7047" s="317">
        <v>11652.93</v>
      </c>
      <c r="F7047" s="317">
        <v>8739.7199999999993</v>
      </c>
      <c r="G7047" s="318">
        <v>39671</v>
      </c>
      <c r="H7047" s="318">
        <v>39127</v>
      </c>
      <c r="I7047" s="318">
        <v>48549</v>
      </c>
      <c r="J7047" s="315"/>
      <c r="K7047" s="315">
        <v>4226</v>
      </c>
      <c r="L7047" s="315" t="s">
        <v>3696</v>
      </c>
      <c r="M7047" s="315" t="s">
        <v>1296</v>
      </c>
      <c r="N7047" s="315" t="s">
        <v>755</v>
      </c>
      <c r="O7047" s="315"/>
      <c r="P7047" s="315"/>
      <c r="Q7047" s="315"/>
    </row>
    <row r="7048" spans="1:17">
      <c r="A7048" s="315" t="s">
        <v>755</v>
      </c>
      <c r="B7048" s="315" t="s">
        <v>2095</v>
      </c>
      <c r="C7048" s="315" t="s">
        <v>2098</v>
      </c>
      <c r="D7048" s="316">
        <v>12.4</v>
      </c>
      <c r="E7048" s="317">
        <v>11656</v>
      </c>
      <c r="F7048" s="317">
        <v>4895.5199999999995</v>
      </c>
      <c r="G7048" s="318">
        <v>39734</v>
      </c>
      <c r="H7048" s="318">
        <v>40683</v>
      </c>
      <c r="I7048" s="318">
        <v>50040</v>
      </c>
      <c r="J7048" s="315"/>
      <c r="K7048" s="315">
        <v>6030</v>
      </c>
      <c r="L7048" s="315" t="s">
        <v>2286</v>
      </c>
      <c r="M7048" s="315" t="s">
        <v>788</v>
      </c>
      <c r="N7048" s="315" t="s">
        <v>755</v>
      </c>
      <c r="O7048" s="315"/>
      <c r="P7048" s="315"/>
      <c r="Q7048" s="315"/>
    </row>
    <row r="7049" spans="1:17">
      <c r="A7049" s="315" t="s">
        <v>755</v>
      </c>
      <c r="B7049" s="315" t="s">
        <v>2095</v>
      </c>
      <c r="C7049" s="315" t="s">
        <v>2098</v>
      </c>
      <c r="D7049" s="316">
        <v>12.4</v>
      </c>
      <c r="E7049" s="317">
        <v>13180.149999999998</v>
      </c>
      <c r="F7049" s="317">
        <v>7894.9100000000008</v>
      </c>
      <c r="G7049" s="318">
        <v>40441</v>
      </c>
      <c r="H7049" s="318">
        <v>40501</v>
      </c>
      <c r="I7049" s="318">
        <v>49674</v>
      </c>
      <c r="J7049" s="315"/>
      <c r="K7049" s="315">
        <v>5042</v>
      </c>
      <c r="L7049" s="315" t="s">
        <v>2622</v>
      </c>
      <c r="M7049" s="315" t="s">
        <v>776</v>
      </c>
      <c r="N7049" s="315" t="s">
        <v>755</v>
      </c>
      <c r="O7049" s="315"/>
      <c r="P7049" s="315"/>
      <c r="Q7049" s="315"/>
    </row>
    <row r="7050" spans="1:17">
      <c r="A7050" s="315" t="s">
        <v>755</v>
      </c>
      <c r="B7050" s="315" t="s">
        <v>2095</v>
      </c>
      <c r="C7050" s="315" t="s">
        <v>2098</v>
      </c>
      <c r="D7050" s="316">
        <v>12.4</v>
      </c>
      <c r="E7050" s="317">
        <v>9844</v>
      </c>
      <c r="F7050" s="317">
        <v>3150.08</v>
      </c>
      <c r="G7050" s="318">
        <v>40645</v>
      </c>
      <c r="H7050" s="318">
        <v>41394</v>
      </c>
      <c r="I7050" s="318">
        <v>50770</v>
      </c>
      <c r="J7050" s="315"/>
      <c r="K7050" s="315">
        <v>9650</v>
      </c>
      <c r="L7050" s="315" t="s">
        <v>1926</v>
      </c>
      <c r="M7050" s="315" t="s">
        <v>770</v>
      </c>
      <c r="N7050" s="315" t="s">
        <v>755</v>
      </c>
      <c r="O7050" s="315"/>
      <c r="P7050" s="315"/>
      <c r="Q7050" s="315"/>
    </row>
    <row r="7051" spans="1:17">
      <c r="A7051" s="315" t="s">
        <v>755</v>
      </c>
      <c r="B7051" s="315" t="s">
        <v>2095</v>
      </c>
      <c r="C7051" s="315" t="s">
        <v>2098</v>
      </c>
      <c r="D7051" s="316">
        <v>12.46</v>
      </c>
      <c r="E7051" s="317">
        <v>13041</v>
      </c>
      <c r="F7051" s="317">
        <v>6259.68</v>
      </c>
      <c r="G7051" s="318">
        <v>40763</v>
      </c>
      <c r="H7051" s="318">
        <v>40878</v>
      </c>
      <c r="I7051" s="318">
        <v>50040</v>
      </c>
      <c r="J7051" s="315"/>
      <c r="K7051" s="315">
        <v>7550</v>
      </c>
      <c r="L7051" s="315" t="s">
        <v>1010</v>
      </c>
      <c r="M7051" s="315" t="s">
        <v>966</v>
      </c>
      <c r="N7051" s="315" t="s">
        <v>755</v>
      </c>
      <c r="O7051" s="315"/>
      <c r="P7051" s="315"/>
      <c r="Q7051" s="315"/>
    </row>
    <row r="7052" spans="1:17">
      <c r="A7052" s="315" t="s">
        <v>755</v>
      </c>
      <c r="B7052" s="315" t="s">
        <v>2095</v>
      </c>
      <c r="C7052" s="315" t="s">
        <v>2098</v>
      </c>
      <c r="D7052" s="316">
        <v>12.46</v>
      </c>
      <c r="E7052" s="317">
        <v>13268</v>
      </c>
      <c r="F7052" s="317">
        <v>6368.6399999999994</v>
      </c>
      <c r="G7052" s="318">
        <v>40801</v>
      </c>
      <c r="H7052" s="318">
        <v>40820</v>
      </c>
      <c r="I7052" s="318">
        <v>50040</v>
      </c>
      <c r="J7052" s="315"/>
      <c r="K7052" s="315">
        <v>4914</v>
      </c>
      <c r="L7052" s="315" t="s">
        <v>791</v>
      </c>
      <c r="M7052" s="315" t="s">
        <v>764</v>
      </c>
      <c r="N7052" s="315" t="s">
        <v>755</v>
      </c>
      <c r="O7052" s="315"/>
      <c r="P7052" s="315"/>
      <c r="Q7052" s="315"/>
    </row>
    <row r="7053" spans="1:17">
      <c r="A7053" s="315" t="s">
        <v>755</v>
      </c>
      <c r="B7053" s="315" t="s">
        <v>2095</v>
      </c>
      <c r="C7053" s="315" t="s">
        <v>2098</v>
      </c>
      <c r="D7053" s="316">
        <v>12.48</v>
      </c>
      <c r="E7053" s="317">
        <v>7191.03</v>
      </c>
      <c r="F7053" s="317">
        <v>3451.7000000000003</v>
      </c>
      <c r="G7053" s="318">
        <v>40813</v>
      </c>
      <c r="H7053" s="318">
        <v>40884</v>
      </c>
      <c r="I7053" s="318">
        <v>50040</v>
      </c>
      <c r="J7053" s="315"/>
      <c r="K7053" s="315">
        <v>4142</v>
      </c>
      <c r="L7053" s="315" t="s">
        <v>3086</v>
      </c>
      <c r="M7053" s="315" t="s">
        <v>1484</v>
      </c>
      <c r="N7053" s="315" t="s">
        <v>755</v>
      </c>
      <c r="O7053" s="315"/>
      <c r="P7053" s="315"/>
      <c r="Q7053" s="315"/>
    </row>
    <row r="7054" spans="1:17">
      <c r="A7054" s="315" t="s">
        <v>755</v>
      </c>
      <c r="B7054" s="315" t="s">
        <v>2095</v>
      </c>
      <c r="C7054" s="315" t="s">
        <v>2096</v>
      </c>
      <c r="D7054" s="316">
        <v>12.48</v>
      </c>
      <c r="E7054" s="317">
        <v>6456</v>
      </c>
      <c r="F7054" s="317">
        <v>3453.9700000000003</v>
      </c>
      <c r="G7054" s="318">
        <v>40854</v>
      </c>
      <c r="H7054" s="318">
        <v>40959</v>
      </c>
      <c r="I7054" s="318">
        <v>50405</v>
      </c>
      <c r="J7054" s="315"/>
      <c r="K7054" s="315">
        <v>9055</v>
      </c>
      <c r="L7054" s="315" t="s">
        <v>780</v>
      </c>
      <c r="M7054" s="315" t="s">
        <v>781</v>
      </c>
      <c r="N7054" s="315" t="s">
        <v>755</v>
      </c>
      <c r="O7054" s="315"/>
      <c r="P7054" s="315"/>
      <c r="Q7054" s="315"/>
    </row>
    <row r="7055" spans="1:17">
      <c r="A7055" s="315" t="s">
        <v>755</v>
      </c>
      <c r="B7055" s="315" t="s">
        <v>2095</v>
      </c>
      <c r="C7055" s="315" t="s">
        <v>2096</v>
      </c>
      <c r="D7055" s="316">
        <v>12.5</v>
      </c>
      <c r="E7055" s="317">
        <v>13319</v>
      </c>
      <c r="F7055" s="317">
        <v>9696.23</v>
      </c>
      <c r="G7055" s="318">
        <v>39569</v>
      </c>
      <c r="H7055" s="318">
        <v>39772</v>
      </c>
      <c r="I7055" s="318">
        <v>48944</v>
      </c>
      <c r="J7055" s="315"/>
      <c r="K7055" s="315">
        <v>3176</v>
      </c>
      <c r="L7055" s="315" t="s">
        <v>2871</v>
      </c>
      <c r="M7055" s="315" t="s">
        <v>764</v>
      </c>
      <c r="N7055" s="315" t="s">
        <v>755</v>
      </c>
      <c r="O7055" s="315"/>
      <c r="P7055" s="315"/>
      <c r="Q7055" s="315"/>
    </row>
    <row r="7056" spans="1:17">
      <c r="A7056" s="315" t="s">
        <v>755</v>
      </c>
      <c r="B7056" s="315" t="s">
        <v>2095</v>
      </c>
      <c r="C7056" s="315" t="s">
        <v>2096</v>
      </c>
      <c r="D7056" s="316">
        <v>12.5</v>
      </c>
      <c r="E7056" s="317">
        <v>11577</v>
      </c>
      <c r="F7056" s="317">
        <v>6193.71</v>
      </c>
      <c r="G7056" s="318">
        <v>39570</v>
      </c>
      <c r="H7056" s="318">
        <v>41163</v>
      </c>
      <c r="I7056" s="318">
        <v>50405</v>
      </c>
      <c r="J7056" s="315"/>
      <c r="K7056" s="315">
        <v>4852</v>
      </c>
      <c r="L7056" s="315" t="s">
        <v>2187</v>
      </c>
      <c r="M7056" s="315" t="s">
        <v>776</v>
      </c>
      <c r="N7056" s="315" t="s">
        <v>755</v>
      </c>
      <c r="O7056" s="315"/>
      <c r="P7056" s="315"/>
      <c r="Q7056" s="315"/>
    </row>
    <row r="7057" spans="1:17">
      <c r="A7057" s="315" t="s">
        <v>755</v>
      </c>
      <c r="B7057" s="315" t="s">
        <v>2095</v>
      </c>
      <c r="C7057" s="315" t="s">
        <v>2098</v>
      </c>
      <c r="D7057" s="316">
        <v>12.5</v>
      </c>
      <c r="E7057" s="317">
        <v>12085</v>
      </c>
      <c r="F7057" s="317">
        <v>4362.6900000000005</v>
      </c>
      <c r="G7057" s="318">
        <v>39841</v>
      </c>
      <c r="H7057" s="318">
        <v>41570</v>
      </c>
      <c r="I7057" s="318">
        <v>50770</v>
      </c>
      <c r="J7057" s="315"/>
      <c r="K7057" s="315">
        <v>8804</v>
      </c>
      <c r="L7057" s="315" t="s">
        <v>4239</v>
      </c>
      <c r="M7057" s="315" t="s">
        <v>784</v>
      </c>
      <c r="N7057" s="315" t="s">
        <v>755</v>
      </c>
      <c r="O7057" s="315"/>
      <c r="P7057" s="315"/>
      <c r="Q7057" s="315"/>
    </row>
    <row r="7058" spans="1:17">
      <c r="A7058" s="315" t="s">
        <v>755</v>
      </c>
      <c r="B7058" s="315" t="s">
        <v>2095</v>
      </c>
      <c r="C7058" s="315" t="s">
        <v>2098</v>
      </c>
      <c r="D7058" s="316">
        <v>12.5</v>
      </c>
      <c r="E7058" s="317">
        <v>13939</v>
      </c>
      <c r="F7058" s="317">
        <v>5032.0000000000009</v>
      </c>
      <c r="G7058" s="318">
        <v>39906</v>
      </c>
      <c r="H7058" s="318">
        <v>41373</v>
      </c>
      <c r="I7058" s="318">
        <v>50770</v>
      </c>
      <c r="J7058" s="315"/>
      <c r="K7058" s="315">
        <v>9056</v>
      </c>
      <c r="L7058" s="315" t="s">
        <v>2345</v>
      </c>
      <c r="M7058" s="315" t="s">
        <v>781</v>
      </c>
      <c r="N7058" s="315" t="s">
        <v>755</v>
      </c>
      <c r="O7058" s="315"/>
      <c r="P7058" s="315"/>
      <c r="Q7058" s="315"/>
    </row>
    <row r="7059" spans="1:17">
      <c r="A7059" s="315" t="s">
        <v>755</v>
      </c>
      <c r="B7059" s="315" t="s">
        <v>2095</v>
      </c>
      <c r="C7059" s="315" t="s">
        <v>2096</v>
      </c>
      <c r="D7059" s="316">
        <v>12.5</v>
      </c>
      <c r="E7059" s="317">
        <v>9105.33</v>
      </c>
      <c r="F7059" s="317">
        <v>7612.0499999999993</v>
      </c>
      <c r="G7059" s="318">
        <v>40154</v>
      </c>
      <c r="H7059" s="318">
        <v>40148</v>
      </c>
      <c r="I7059" s="318">
        <v>49309</v>
      </c>
      <c r="J7059" s="315"/>
      <c r="K7059" s="315">
        <v>5033</v>
      </c>
      <c r="L7059" s="315" t="s">
        <v>919</v>
      </c>
      <c r="M7059" s="315" t="s">
        <v>776</v>
      </c>
      <c r="N7059" s="315" t="s">
        <v>755</v>
      </c>
      <c r="O7059" s="315"/>
      <c r="P7059" s="315"/>
      <c r="Q7059" s="315"/>
    </row>
    <row r="7060" spans="1:17">
      <c r="A7060" s="315" t="s">
        <v>755</v>
      </c>
      <c r="B7060" s="315" t="s">
        <v>2095</v>
      </c>
      <c r="C7060" s="315" t="s">
        <v>2098</v>
      </c>
      <c r="D7060" s="316">
        <v>12.5</v>
      </c>
      <c r="E7060" s="317">
        <v>12378</v>
      </c>
      <c r="F7060" s="317">
        <v>3639.13</v>
      </c>
      <c r="G7060" s="318">
        <v>40218</v>
      </c>
      <c r="H7060" s="318">
        <v>41663</v>
      </c>
      <c r="I7060" s="318">
        <v>51135</v>
      </c>
      <c r="J7060" s="315"/>
      <c r="K7060" s="315">
        <v>3210</v>
      </c>
      <c r="L7060" s="315" t="s">
        <v>828</v>
      </c>
      <c r="M7060" s="315" t="s">
        <v>761</v>
      </c>
      <c r="N7060" s="315" t="s">
        <v>755</v>
      </c>
      <c r="O7060" s="315"/>
      <c r="P7060" s="315"/>
      <c r="Q7060" s="315"/>
    </row>
    <row r="7061" spans="1:17">
      <c r="A7061" s="315" t="s">
        <v>755</v>
      </c>
      <c r="B7061" s="315" t="s">
        <v>2095</v>
      </c>
      <c r="C7061" s="315" t="s">
        <v>2096</v>
      </c>
      <c r="D7061" s="316">
        <v>12.5</v>
      </c>
      <c r="E7061" s="317">
        <v>12113</v>
      </c>
      <c r="F7061" s="317">
        <v>7049.7699999999995</v>
      </c>
      <c r="G7061" s="318">
        <v>40500</v>
      </c>
      <c r="H7061" s="318">
        <v>40644</v>
      </c>
      <c r="I7061" s="318">
        <v>50040</v>
      </c>
      <c r="J7061" s="315"/>
      <c r="K7061" s="315">
        <v>8914</v>
      </c>
      <c r="L7061" s="315" t="s">
        <v>3418</v>
      </c>
      <c r="M7061" s="315" t="s">
        <v>784</v>
      </c>
      <c r="N7061" s="315" t="s">
        <v>755</v>
      </c>
      <c r="O7061" s="315"/>
      <c r="P7061" s="315"/>
      <c r="Q7061" s="315"/>
    </row>
    <row r="7062" spans="1:17">
      <c r="A7062" s="315" t="s">
        <v>755</v>
      </c>
      <c r="B7062" s="315" t="s">
        <v>2095</v>
      </c>
      <c r="C7062" s="315" t="s">
        <v>2096</v>
      </c>
      <c r="D7062" s="316">
        <v>12.5</v>
      </c>
      <c r="E7062" s="317">
        <v>11027.59</v>
      </c>
      <c r="F7062" s="317">
        <v>6418.0499999999993</v>
      </c>
      <c r="G7062" s="318">
        <v>40612</v>
      </c>
      <c r="H7062" s="318">
        <v>40904</v>
      </c>
      <c r="I7062" s="318">
        <v>50040</v>
      </c>
      <c r="J7062" s="315"/>
      <c r="K7062" s="315">
        <v>1084</v>
      </c>
      <c r="L7062" s="315" t="s">
        <v>3334</v>
      </c>
      <c r="M7062" s="315" t="s">
        <v>766</v>
      </c>
      <c r="N7062" s="315" t="s">
        <v>755</v>
      </c>
      <c r="O7062" s="315"/>
      <c r="P7062" s="315"/>
      <c r="Q7062" s="315"/>
    </row>
    <row r="7063" spans="1:17">
      <c r="A7063" s="315" t="s">
        <v>755</v>
      </c>
      <c r="B7063" s="315" t="s">
        <v>2095</v>
      </c>
      <c r="C7063" s="315" t="s">
        <v>2098</v>
      </c>
      <c r="D7063" s="316">
        <v>12.5</v>
      </c>
      <c r="E7063" s="317">
        <v>13123</v>
      </c>
      <c r="F7063" s="317">
        <v>6299.0400000000009</v>
      </c>
      <c r="G7063" s="318">
        <v>40632</v>
      </c>
      <c r="H7063" s="318">
        <v>40817</v>
      </c>
      <c r="I7063" s="318">
        <v>50040</v>
      </c>
      <c r="J7063" s="315"/>
      <c r="K7063" s="315">
        <v>3653</v>
      </c>
      <c r="L7063" s="315" t="s">
        <v>2500</v>
      </c>
      <c r="M7063" s="315" t="s">
        <v>764</v>
      </c>
      <c r="N7063" s="315" t="s">
        <v>755</v>
      </c>
      <c r="O7063" s="315"/>
      <c r="P7063" s="315"/>
      <c r="Q7063" s="315"/>
    </row>
    <row r="7064" spans="1:17">
      <c r="A7064" s="315" t="s">
        <v>755</v>
      </c>
      <c r="B7064" s="315" t="s">
        <v>2095</v>
      </c>
      <c r="C7064" s="315" t="s">
        <v>2098</v>
      </c>
      <c r="D7064" s="316">
        <v>12.5</v>
      </c>
      <c r="E7064" s="317">
        <v>15470</v>
      </c>
      <c r="F7064" s="317">
        <v>7425.6</v>
      </c>
      <c r="G7064" s="318">
        <v>40672</v>
      </c>
      <c r="H7064" s="318">
        <v>40876</v>
      </c>
      <c r="I7064" s="318">
        <v>50040</v>
      </c>
      <c r="J7064" s="315"/>
      <c r="K7064" s="315">
        <v>9650</v>
      </c>
      <c r="L7064" s="315" t="s">
        <v>1926</v>
      </c>
      <c r="M7064" s="315" t="s">
        <v>770</v>
      </c>
      <c r="N7064" s="315" t="s">
        <v>755</v>
      </c>
      <c r="O7064" s="315"/>
      <c r="P7064" s="315"/>
      <c r="Q7064" s="315"/>
    </row>
    <row r="7065" spans="1:17">
      <c r="A7065" s="315" t="s">
        <v>750</v>
      </c>
      <c r="B7065" s="315" t="s">
        <v>2095</v>
      </c>
      <c r="C7065" s="315" t="s">
        <v>2098</v>
      </c>
      <c r="D7065" s="316">
        <v>12.5</v>
      </c>
      <c r="E7065" s="317">
        <v>4598</v>
      </c>
      <c r="F7065" s="317">
        <v>1807.01</v>
      </c>
      <c r="G7065" s="318">
        <v>40847</v>
      </c>
      <c r="H7065" s="318">
        <v>41113</v>
      </c>
      <c r="I7065" s="318">
        <v>50405</v>
      </c>
      <c r="J7065" s="315"/>
      <c r="K7065" s="315">
        <v>3922</v>
      </c>
      <c r="L7065" s="315" t="s">
        <v>4093</v>
      </c>
      <c r="M7065" s="315" t="s">
        <v>754</v>
      </c>
      <c r="N7065" s="315" t="s">
        <v>750</v>
      </c>
      <c r="O7065" s="315"/>
      <c r="P7065" s="315"/>
      <c r="Q7065" s="315"/>
    </row>
    <row r="7066" spans="1:17">
      <c r="A7066" s="315" t="s">
        <v>755</v>
      </c>
      <c r="B7066" s="315" t="s">
        <v>2095</v>
      </c>
      <c r="C7066" s="315" t="s">
        <v>2098</v>
      </c>
      <c r="D7066" s="316">
        <v>12.54</v>
      </c>
      <c r="E7066" s="317">
        <v>10205</v>
      </c>
      <c r="F7066" s="317">
        <v>4500.41</v>
      </c>
      <c r="G7066" s="318">
        <v>39596</v>
      </c>
      <c r="H7066" s="318">
        <v>40263</v>
      </c>
      <c r="I7066" s="318">
        <v>49674</v>
      </c>
      <c r="J7066" s="315"/>
      <c r="K7066" s="315">
        <v>9658</v>
      </c>
      <c r="L7066" s="315" t="s">
        <v>2147</v>
      </c>
      <c r="M7066" s="315" t="s">
        <v>770</v>
      </c>
      <c r="N7066" s="315" t="s">
        <v>755</v>
      </c>
      <c r="O7066" s="315"/>
      <c r="P7066" s="315"/>
      <c r="Q7066" s="315"/>
    </row>
    <row r="7067" spans="1:17">
      <c r="A7067" s="315" t="s">
        <v>755</v>
      </c>
      <c r="B7067" s="315" t="s">
        <v>2095</v>
      </c>
      <c r="C7067" s="315" t="s">
        <v>2098</v>
      </c>
      <c r="D7067" s="316">
        <v>12.58</v>
      </c>
      <c r="E7067" s="317">
        <v>7369</v>
      </c>
      <c r="F7067" s="317">
        <v>3486.75</v>
      </c>
      <c r="G7067" s="318">
        <v>40623</v>
      </c>
      <c r="H7067" s="318">
        <v>40781</v>
      </c>
      <c r="I7067" s="318">
        <v>50040</v>
      </c>
      <c r="J7067" s="315"/>
      <c r="K7067" s="315">
        <v>8887</v>
      </c>
      <c r="L7067" s="315" t="s">
        <v>2950</v>
      </c>
      <c r="M7067" s="315" t="s">
        <v>770</v>
      </c>
      <c r="N7067" s="315" t="s">
        <v>755</v>
      </c>
      <c r="O7067" s="315"/>
      <c r="P7067" s="315"/>
      <c r="Q7067" s="315"/>
    </row>
    <row r="7068" spans="1:17">
      <c r="A7068" s="315" t="s">
        <v>755</v>
      </c>
      <c r="B7068" s="315" t="s">
        <v>2095</v>
      </c>
      <c r="C7068" s="315" t="s">
        <v>2098</v>
      </c>
      <c r="D7068" s="316">
        <v>12.58</v>
      </c>
      <c r="E7068" s="317">
        <v>6292</v>
      </c>
      <c r="F7068" s="317">
        <v>2774.77</v>
      </c>
      <c r="G7068" s="318">
        <v>40851</v>
      </c>
      <c r="H7068" s="318">
        <v>40963</v>
      </c>
      <c r="I7068" s="318">
        <v>50405</v>
      </c>
      <c r="J7068" s="315"/>
      <c r="K7068" s="315">
        <v>3032</v>
      </c>
      <c r="L7068" s="315" t="s">
        <v>3388</v>
      </c>
      <c r="M7068" s="315" t="s">
        <v>764</v>
      </c>
      <c r="N7068" s="315" t="s">
        <v>755</v>
      </c>
      <c r="O7068" s="315"/>
      <c r="P7068" s="315"/>
      <c r="Q7068" s="315"/>
    </row>
    <row r="7069" spans="1:17">
      <c r="A7069" s="315" t="s">
        <v>750</v>
      </c>
      <c r="B7069" s="315" t="s">
        <v>2095</v>
      </c>
      <c r="C7069" s="315" t="s">
        <v>2096</v>
      </c>
      <c r="D7069" s="316">
        <v>12.6</v>
      </c>
      <c r="E7069" s="317">
        <v>11967</v>
      </c>
      <c r="F7069" s="317">
        <v>7878.3000000000011</v>
      </c>
      <c r="G7069" s="318">
        <v>39570</v>
      </c>
      <c r="H7069" s="318">
        <v>40189</v>
      </c>
      <c r="I7069" s="318">
        <v>49674</v>
      </c>
      <c r="J7069" s="315"/>
      <c r="K7069" s="315">
        <v>9643</v>
      </c>
      <c r="L7069" s="315" t="s">
        <v>3790</v>
      </c>
      <c r="M7069" s="315" t="s">
        <v>770</v>
      </c>
      <c r="N7069" s="315" t="s">
        <v>750</v>
      </c>
      <c r="O7069" s="315"/>
      <c r="P7069" s="315"/>
      <c r="Q7069" s="315"/>
    </row>
    <row r="7070" spans="1:17">
      <c r="A7070" s="315" t="s">
        <v>755</v>
      </c>
      <c r="B7070" s="315" t="s">
        <v>2095</v>
      </c>
      <c r="C7070" s="315" t="s">
        <v>2098</v>
      </c>
      <c r="D7070" s="316">
        <v>12.6</v>
      </c>
      <c r="E7070" s="317">
        <v>11918</v>
      </c>
      <c r="F7070" s="317">
        <v>7353.42</v>
      </c>
      <c r="G7070" s="318">
        <v>39587</v>
      </c>
      <c r="H7070" s="318">
        <v>38833</v>
      </c>
      <c r="I7070" s="318">
        <v>48213</v>
      </c>
      <c r="J7070" s="315"/>
      <c r="K7070" s="315">
        <v>2544</v>
      </c>
      <c r="L7070" s="315" t="s">
        <v>2626</v>
      </c>
      <c r="M7070" s="315" t="s">
        <v>1296</v>
      </c>
      <c r="N7070" s="315" t="s">
        <v>755</v>
      </c>
      <c r="O7070" s="315"/>
      <c r="P7070" s="315"/>
      <c r="Q7070" s="315"/>
    </row>
    <row r="7071" spans="1:17">
      <c r="A7071" s="315" t="s">
        <v>755</v>
      </c>
      <c r="B7071" s="315" t="s">
        <v>2095</v>
      </c>
      <c r="C7071" s="315" t="s">
        <v>2098</v>
      </c>
      <c r="D7071" s="316">
        <v>12.6</v>
      </c>
      <c r="E7071" s="317">
        <v>13406</v>
      </c>
      <c r="F7071" s="317">
        <v>6434.8799999999992</v>
      </c>
      <c r="G7071" s="318">
        <v>39569</v>
      </c>
      <c r="H7071" s="318">
        <v>40817</v>
      </c>
      <c r="I7071" s="318">
        <v>50040</v>
      </c>
      <c r="J7071" s="315"/>
      <c r="K7071" s="315">
        <v>6162</v>
      </c>
      <c r="L7071" s="315" t="s">
        <v>2891</v>
      </c>
      <c r="M7071" s="315" t="s">
        <v>788</v>
      </c>
      <c r="N7071" s="315" t="s">
        <v>755</v>
      </c>
      <c r="O7071" s="315"/>
      <c r="P7071" s="315"/>
      <c r="Q7071" s="315"/>
    </row>
    <row r="7072" spans="1:17">
      <c r="A7072" s="315" t="s">
        <v>755</v>
      </c>
      <c r="B7072" s="315" t="s">
        <v>2095</v>
      </c>
      <c r="C7072" s="315" t="s">
        <v>2098</v>
      </c>
      <c r="D7072" s="316">
        <v>12.6</v>
      </c>
      <c r="E7072" s="317">
        <v>8866</v>
      </c>
      <c r="F7072" s="317">
        <v>6463.3099999999995</v>
      </c>
      <c r="G7072" s="318">
        <v>39573</v>
      </c>
      <c r="H7072" s="318">
        <v>39227</v>
      </c>
      <c r="I7072" s="318">
        <v>48549</v>
      </c>
      <c r="J7072" s="315"/>
      <c r="K7072" s="315">
        <v>8832</v>
      </c>
      <c r="L7072" s="315" t="s">
        <v>2570</v>
      </c>
      <c r="M7072" s="315" t="s">
        <v>1388</v>
      </c>
      <c r="N7072" s="315" t="s">
        <v>755</v>
      </c>
      <c r="O7072" s="315"/>
      <c r="P7072" s="315"/>
      <c r="Q7072" s="315"/>
    </row>
    <row r="7073" spans="1:17">
      <c r="A7073" s="315" t="s">
        <v>755</v>
      </c>
      <c r="B7073" s="315" t="s">
        <v>2095</v>
      </c>
      <c r="C7073" s="315" t="s">
        <v>2098</v>
      </c>
      <c r="D7073" s="316">
        <v>12.6</v>
      </c>
      <c r="E7073" s="317">
        <v>13669</v>
      </c>
      <c r="F7073" s="317">
        <v>9226.5700000000015</v>
      </c>
      <c r="G7073" s="318">
        <v>39700</v>
      </c>
      <c r="H7073" s="318">
        <v>39710</v>
      </c>
      <c r="I7073" s="318">
        <v>48914</v>
      </c>
      <c r="J7073" s="315"/>
      <c r="K7073" s="315">
        <v>1763</v>
      </c>
      <c r="L7073" s="315" t="s">
        <v>4240</v>
      </c>
      <c r="M7073" s="315" t="s">
        <v>761</v>
      </c>
      <c r="N7073" s="315" t="s">
        <v>755</v>
      </c>
      <c r="O7073" s="315"/>
      <c r="P7073" s="315"/>
      <c r="Q7073" s="315"/>
    </row>
    <row r="7074" spans="1:17">
      <c r="A7074" s="315" t="s">
        <v>750</v>
      </c>
      <c r="B7074" s="315" t="s">
        <v>2095</v>
      </c>
      <c r="C7074" s="315" t="s">
        <v>2098</v>
      </c>
      <c r="D7074" s="316">
        <v>12.6</v>
      </c>
      <c r="E7074" s="317">
        <v>12121.799999999997</v>
      </c>
      <c r="F7074" s="317">
        <v>8836.7899999999991</v>
      </c>
      <c r="G7074" s="318">
        <v>39822</v>
      </c>
      <c r="H7074" s="318">
        <v>39888</v>
      </c>
      <c r="I7074" s="318">
        <v>49309</v>
      </c>
      <c r="J7074" s="315"/>
      <c r="K7074" s="315">
        <v>4103</v>
      </c>
      <c r="L7074" s="315" t="s">
        <v>2427</v>
      </c>
      <c r="M7074" s="315" t="s">
        <v>1484</v>
      </c>
      <c r="N7074" s="315" t="s">
        <v>750</v>
      </c>
      <c r="O7074" s="315"/>
      <c r="P7074" s="315"/>
      <c r="Q7074" s="315"/>
    </row>
    <row r="7075" spans="1:17">
      <c r="A7075" s="315" t="s">
        <v>755</v>
      </c>
      <c r="B7075" s="315" t="s">
        <v>2095</v>
      </c>
      <c r="C7075" s="315" t="s">
        <v>2096</v>
      </c>
      <c r="D7075" s="316">
        <v>12.6</v>
      </c>
      <c r="E7075" s="317">
        <v>11695</v>
      </c>
      <c r="F7075" s="317">
        <v>8315.14</v>
      </c>
      <c r="G7075" s="318">
        <v>40012</v>
      </c>
      <c r="H7075" s="318">
        <v>40228</v>
      </c>
      <c r="I7075" s="318">
        <v>49674</v>
      </c>
      <c r="J7075" s="315"/>
      <c r="K7075" s="315">
        <v>8912</v>
      </c>
      <c r="L7075" s="315" t="s">
        <v>2964</v>
      </c>
      <c r="M7075" s="315" t="s">
        <v>784</v>
      </c>
      <c r="N7075" s="315" t="s">
        <v>755</v>
      </c>
      <c r="O7075" s="315"/>
      <c r="P7075" s="315"/>
      <c r="Q7075" s="315"/>
    </row>
    <row r="7076" spans="1:17">
      <c r="A7076" s="315" t="s">
        <v>755</v>
      </c>
      <c r="B7076" s="315" t="s">
        <v>2095</v>
      </c>
      <c r="C7076" s="315" t="s">
        <v>2098</v>
      </c>
      <c r="D7076" s="316">
        <v>12.6</v>
      </c>
      <c r="E7076" s="317">
        <v>11805.489999999998</v>
      </c>
      <c r="F7076" s="317">
        <v>7059.66</v>
      </c>
      <c r="G7076" s="318">
        <v>40252</v>
      </c>
      <c r="H7076" s="318">
        <v>40260</v>
      </c>
      <c r="I7076" s="318">
        <v>49674</v>
      </c>
      <c r="J7076" s="315"/>
      <c r="K7076" s="315">
        <v>7323</v>
      </c>
      <c r="L7076" s="315" t="s">
        <v>2556</v>
      </c>
      <c r="M7076" s="315" t="s">
        <v>770</v>
      </c>
      <c r="N7076" s="315" t="s">
        <v>755</v>
      </c>
      <c r="O7076" s="315"/>
      <c r="P7076" s="315"/>
      <c r="Q7076" s="315"/>
    </row>
    <row r="7077" spans="1:17">
      <c r="A7077" s="315" t="s">
        <v>755</v>
      </c>
      <c r="B7077" s="315" t="s">
        <v>2095</v>
      </c>
      <c r="C7077" s="315" t="s">
        <v>2096</v>
      </c>
      <c r="D7077" s="316">
        <v>12.6</v>
      </c>
      <c r="E7077" s="317">
        <v>11894</v>
      </c>
      <c r="F7077" s="317">
        <v>5685.33</v>
      </c>
      <c r="G7077" s="318">
        <v>40806</v>
      </c>
      <c r="H7077" s="318">
        <v>41059</v>
      </c>
      <c r="I7077" s="318">
        <v>50405</v>
      </c>
      <c r="J7077" s="315"/>
      <c r="K7077" s="315">
        <v>6263</v>
      </c>
      <c r="L7077" s="315" t="s">
        <v>4241</v>
      </c>
      <c r="M7077" s="315" t="s">
        <v>788</v>
      </c>
      <c r="N7077" s="315" t="s">
        <v>755</v>
      </c>
      <c r="O7077" s="315"/>
      <c r="P7077" s="315"/>
      <c r="Q7077" s="315"/>
    </row>
    <row r="7078" spans="1:17">
      <c r="A7078" s="315" t="s">
        <v>750</v>
      </c>
      <c r="B7078" s="315" t="s">
        <v>2095</v>
      </c>
      <c r="C7078" s="315" t="s">
        <v>2098</v>
      </c>
      <c r="D7078" s="316">
        <v>12.6</v>
      </c>
      <c r="E7078" s="317">
        <v>12483</v>
      </c>
      <c r="F7078" s="317">
        <v>7464.84</v>
      </c>
      <c r="G7078" s="318">
        <v>40387</v>
      </c>
      <c r="H7078" s="318">
        <v>40276</v>
      </c>
      <c r="I7078" s="318">
        <v>49674</v>
      </c>
      <c r="J7078" s="315"/>
      <c r="K7078" s="315">
        <v>5610</v>
      </c>
      <c r="L7078" s="315" t="s">
        <v>2432</v>
      </c>
      <c r="M7078" s="315" t="s">
        <v>776</v>
      </c>
      <c r="N7078" s="315" t="s">
        <v>750</v>
      </c>
      <c r="O7078" s="315"/>
      <c r="P7078" s="315"/>
      <c r="Q7078" s="315"/>
    </row>
    <row r="7079" spans="1:17">
      <c r="A7079" s="315" t="s">
        <v>755</v>
      </c>
      <c r="B7079" s="315" t="s">
        <v>2095</v>
      </c>
      <c r="C7079" s="315" t="s">
        <v>2096</v>
      </c>
      <c r="D7079" s="316">
        <v>12.6</v>
      </c>
      <c r="E7079" s="317">
        <v>10545</v>
      </c>
      <c r="F7079" s="317">
        <v>6137.1900000000005</v>
      </c>
      <c r="G7079" s="318">
        <v>40516</v>
      </c>
      <c r="H7079" s="318">
        <v>40765</v>
      </c>
      <c r="I7079" s="318">
        <v>50040</v>
      </c>
      <c r="J7079" s="315"/>
      <c r="K7079" s="315">
        <v>5400</v>
      </c>
      <c r="L7079" s="315" t="s">
        <v>3145</v>
      </c>
      <c r="M7079" s="315" t="s">
        <v>776</v>
      </c>
      <c r="N7079" s="315" t="s">
        <v>755</v>
      </c>
      <c r="O7079" s="315"/>
      <c r="P7079" s="315"/>
      <c r="Q7079" s="315"/>
    </row>
    <row r="7080" spans="1:17">
      <c r="A7080" s="315" t="s">
        <v>750</v>
      </c>
      <c r="B7080" s="315" t="s">
        <v>2095</v>
      </c>
      <c r="C7080" s="315" t="s">
        <v>2096</v>
      </c>
      <c r="D7080" s="316">
        <v>12.6</v>
      </c>
      <c r="E7080" s="317">
        <v>9918.7800000000007</v>
      </c>
      <c r="F7080" s="317">
        <v>3015.31</v>
      </c>
      <c r="G7080" s="318">
        <v>40534</v>
      </c>
      <c r="H7080" s="318">
        <v>41940</v>
      </c>
      <c r="I7080" s="318">
        <v>49309</v>
      </c>
      <c r="J7080" s="315"/>
      <c r="K7080" s="315">
        <v>7106</v>
      </c>
      <c r="L7080" s="315" t="s">
        <v>4242</v>
      </c>
      <c r="M7080" s="315" t="s">
        <v>966</v>
      </c>
      <c r="N7080" s="315" t="s">
        <v>750</v>
      </c>
      <c r="O7080" s="315"/>
      <c r="P7080" s="315"/>
      <c r="Q7080" s="315"/>
    </row>
    <row r="7081" spans="1:17">
      <c r="A7081" s="315" t="s">
        <v>755</v>
      </c>
      <c r="B7081" s="315" t="s">
        <v>2095</v>
      </c>
      <c r="C7081" s="315" t="s">
        <v>2096</v>
      </c>
      <c r="D7081" s="316">
        <v>12.6</v>
      </c>
      <c r="E7081" s="317">
        <v>12487</v>
      </c>
      <c r="F7081" s="317">
        <v>6729.1100000000006</v>
      </c>
      <c r="G7081" s="318">
        <v>40590</v>
      </c>
      <c r="H7081" s="318">
        <v>40746</v>
      </c>
      <c r="I7081" s="318">
        <v>50040</v>
      </c>
      <c r="J7081" s="315"/>
      <c r="K7081" s="315">
        <v>3535</v>
      </c>
      <c r="L7081" s="315" t="s">
        <v>767</v>
      </c>
      <c r="M7081" s="315" t="s">
        <v>764</v>
      </c>
      <c r="N7081" s="315" t="s">
        <v>755</v>
      </c>
      <c r="O7081" s="315"/>
      <c r="P7081" s="315"/>
      <c r="Q7081" s="315"/>
    </row>
    <row r="7082" spans="1:17">
      <c r="A7082" s="315" t="s">
        <v>755</v>
      </c>
      <c r="B7082" s="315" t="s">
        <v>2095</v>
      </c>
      <c r="C7082" s="315" t="s">
        <v>2098</v>
      </c>
      <c r="D7082" s="316">
        <v>12.6</v>
      </c>
      <c r="E7082" s="317">
        <v>1790.08</v>
      </c>
      <c r="F7082" s="317">
        <v>859.2399999999999</v>
      </c>
      <c r="G7082" s="318">
        <v>40678</v>
      </c>
      <c r="H7082" s="318">
        <v>40743</v>
      </c>
      <c r="I7082" s="318">
        <v>50040</v>
      </c>
      <c r="J7082" s="315"/>
      <c r="K7082" s="315">
        <v>4419</v>
      </c>
      <c r="L7082" s="315" t="s">
        <v>3592</v>
      </c>
      <c r="M7082" s="315" t="s">
        <v>1484</v>
      </c>
      <c r="N7082" s="315" t="s">
        <v>755</v>
      </c>
      <c r="O7082" s="315"/>
      <c r="P7082" s="315"/>
      <c r="Q7082" s="315"/>
    </row>
    <row r="7083" spans="1:17">
      <c r="A7083" s="315" t="s">
        <v>755</v>
      </c>
      <c r="B7083" s="315" t="s">
        <v>2095</v>
      </c>
      <c r="C7083" s="315" t="s">
        <v>2098</v>
      </c>
      <c r="D7083" s="316">
        <v>12.6</v>
      </c>
      <c r="E7083" s="317">
        <v>11905</v>
      </c>
      <c r="F7083" s="317">
        <v>5714.4</v>
      </c>
      <c r="G7083" s="318">
        <v>40709</v>
      </c>
      <c r="H7083" s="318">
        <v>40827</v>
      </c>
      <c r="I7083" s="318">
        <v>50040</v>
      </c>
      <c r="J7083" s="315"/>
      <c r="K7083" s="315">
        <v>9245</v>
      </c>
      <c r="L7083" s="315" t="s">
        <v>2768</v>
      </c>
      <c r="M7083" s="315" t="s">
        <v>770</v>
      </c>
      <c r="N7083" s="315" t="s">
        <v>755</v>
      </c>
      <c r="O7083" s="315"/>
      <c r="P7083" s="315"/>
      <c r="Q7083" s="315"/>
    </row>
    <row r="7084" spans="1:17">
      <c r="A7084" s="315" t="s">
        <v>755</v>
      </c>
      <c r="B7084" s="315" t="s">
        <v>2095</v>
      </c>
      <c r="C7084" s="315" t="s">
        <v>2098</v>
      </c>
      <c r="D7084" s="316">
        <v>12.6</v>
      </c>
      <c r="E7084" s="317">
        <v>12985</v>
      </c>
      <c r="F7084" s="317">
        <v>5142.0599999999995</v>
      </c>
      <c r="G7084" s="318">
        <v>40743</v>
      </c>
      <c r="H7084" s="318">
        <v>40813</v>
      </c>
      <c r="I7084" s="318">
        <v>50040</v>
      </c>
      <c r="J7084" s="315"/>
      <c r="K7084" s="315">
        <v>9437</v>
      </c>
      <c r="L7084" s="315" t="s">
        <v>2689</v>
      </c>
      <c r="M7084" s="315" t="s">
        <v>770</v>
      </c>
      <c r="N7084" s="315" t="s">
        <v>755</v>
      </c>
      <c r="O7084" s="315"/>
      <c r="P7084" s="315"/>
      <c r="Q7084" s="315"/>
    </row>
    <row r="7085" spans="1:17">
      <c r="A7085" s="315" t="s">
        <v>750</v>
      </c>
      <c r="B7085" s="315" t="s">
        <v>2095</v>
      </c>
      <c r="C7085" s="315" t="s">
        <v>2096</v>
      </c>
      <c r="D7085" s="316">
        <v>12.6</v>
      </c>
      <c r="E7085" s="317">
        <v>12270</v>
      </c>
      <c r="F7085" s="317">
        <v>6564.4900000000007</v>
      </c>
      <c r="G7085" s="318">
        <v>40799</v>
      </c>
      <c r="H7085" s="318">
        <v>40967</v>
      </c>
      <c r="I7085" s="318">
        <v>50405</v>
      </c>
      <c r="J7085" s="315"/>
      <c r="K7085" s="315">
        <v>9100</v>
      </c>
      <c r="L7085" s="315" t="s">
        <v>2837</v>
      </c>
      <c r="M7085" s="315" t="s">
        <v>781</v>
      </c>
      <c r="N7085" s="315" t="s">
        <v>750</v>
      </c>
      <c r="O7085" s="315"/>
      <c r="P7085" s="315"/>
      <c r="Q7085" s="315"/>
    </row>
    <row r="7086" spans="1:17">
      <c r="A7086" s="315" t="s">
        <v>755</v>
      </c>
      <c r="B7086" s="315" t="s">
        <v>2095</v>
      </c>
      <c r="C7086" s="315" t="s">
        <v>2098</v>
      </c>
      <c r="D7086" s="316">
        <v>12.69</v>
      </c>
      <c r="E7086" s="317">
        <v>15504</v>
      </c>
      <c r="F7086" s="317">
        <v>4093.0600000000004</v>
      </c>
      <c r="G7086" s="318">
        <v>40691</v>
      </c>
      <c r="H7086" s="318">
        <v>41991</v>
      </c>
      <c r="I7086" s="318">
        <v>49309</v>
      </c>
      <c r="J7086" s="315"/>
      <c r="K7086" s="315">
        <v>3770</v>
      </c>
      <c r="L7086" s="315" t="s">
        <v>872</v>
      </c>
      <c r="M7086" s="315" t="s">
        <v>764</v>
      </c>
      <c r="N7086" s="315" t="s">
        <v>755</v>
      </c>
      <c r="O7086" s="315"/>
      <c r="P7086" s="315"/>
      <c r="Q7086" s="315"/>
    </row>
    <row r="7087" spans="1:17">
      <c r="A7087" s="315" t="s">
        <v>755</v>
      </c>
      <c r="B7087" s="315" t="s">
        <v>2095</v>
      </c>
      <c r="C7087" s="315" t="s">
        <v>2096</v>
      </c>
      <c r="D7087" s="316">
        <v>12.7</v>
      </c>
      <c r="E7087" s="317">
        <v>15060</v>
      </c>
      <c r="F7087" s="317">
        <v>13041.960000000001</v>
      </c>
      <c r="G7087" s="318">
        <v>39570</v>
      </c>
      <c r="H7087" s="318">
        <v>39889</v>
      </c>
      <c r="I7087" s="318">
        <v>49309</v>
      </c>
      <c r="J7087" s="315"/>
      <c r="K7087" s="315">
        <v>6780</v>
      </c>
      <c r="L7087" s="315" t="s">
        <v>2654</v>
      </c>
      <c r="M7087" s="315" t="s">
        <v>811</v>
      </c>
      <c r="N7087" s="315" t="s">
        <v>755</v>
      </c>
      <c r="O7087" s="315"/>
      <c r="P7087" s="315"/>
      <c r="Q7087" s="315"/>
    </row>
    <row r="7088" spans="1:17">
      <c r="A7088" s="315" t="s">
        <v>755</v>
      </c>
      <c r="B7088" s="315" t="s">
        <v>2095</v>
      </c>
      <c r="C7088" s="315" t="s">
        <v>2098</v>
      </c>
      <c r="D7088" s="316">
        <v>12.7</v>
      </c>
      <c r="E7088" s="317">
        <v>12797</v>
      </c>
      <c r="F7088" s="317">
        <v>6142.56</v>
      </c>
      <c r="G7088" s="318">
        <v>39569</v>
      </c>
      <c r="H7088" s="318">
        <v>40683</v>
      </c>
      <c r="I7088" s="318">
        <v>50040</v>
      </c>
      <c r="J7088" s="315"/>
      <c r="K7088" s="315">
        <v>6162</v>
      </c>
      <c r="L7088" s="315" t="s">
        <v>4175</v>
      </c>
      <c r="M7088" s="315" t="s">
        <v>788</v>
      </c>
      <c r="N7088" s="315" t="s">
        <v>755</v>
      </c>
      <c r="O7088" s="315"/>
      <c r="P7088" s="315"/>
      <c r="Q7088" s="315"/>
    </row>
    <row r="7089" spans="1:17">
      <c r="A7089" s="315" t="s">
        <v>755</v>
      </c>
      <c r="B7089" s="315" t="s">
        <v>2095</v>
      </c>
      <c r="C7089" s="315" t="s">
        <v>2096</v>
      </c>
      <c r="D7089" s="316">
        <v>12.7</v>
      </c>
      <c r="E7089" s="317">
        <v>12295.01</v>
      </c>
      <c r="F7089" s="317">
        <v>8729.4599999999991</v>
      </c>
      <c r="G7089" s="318">
        <v>39900</v>
      </c>
      <c r="H7089" s="318">
        <v>40501</v>
      </c>
      <c r="I7089" s="318">
        <v>49674</v>
      </c>
      <c r="J7089" s="315"/>
      <c r="K7089" s="315">
        <v>8132</v>
      </c>
      <c r="L7089" s="315" t="s">
        <v>4237</v>
      </c>
      <c r="M7089" s="315" t="s">
        <v>784</v>
      </c>
      <c r="N7089" s="315" t="s">
        <v>755</v>
      </c>
      <c r="O7089" s="315"/>
      <c r="P7089" s="315"/>
      <c r="Q7089" s="315"/>
    </row>
    <row r="7090" spans="1:17">
      <c r="A7090" s="315" t="s">
        <v>755</v>
      </c>
      <c r="B7090" s="315" t="s">
        <v>2095</v>
      </c>
      <c r="C7090" s="315" t="s">
        <v>2096</v>
      </c>
      <c r="D7090" s="316">
        <v>12.7</v>
      </c>
      <c r="E7090" s="317">
        <v>14061</v>
      </c>
      <c r="F7090" s="317">
        <v>6721.15</v>
      </c>
      <c r="G7090" s="318">
        <v>39925</v>
      </c>
      <c r="H7090" s="318">
        <v>41234</v>
      </c>
      <c r="I7090" s="318">
        <v>50405</v>
      </c>
      <c r="J7090" s="315"/>
      <c r="K7090" s="315">
        <v>5425</v>
      </c>
      <c r="L7090" s="315" t="s">
        <v>2324</v>
      </c>
      <c r="M7090" s="315" t="s">
        <v>776</v>
      </c>
      <c r="N7090" s="315" t="s">
        <v>755</v>
      </c>
      <c r="O7090" s="315"/>
      <c r="P7090" s="315"/>
      <c r="Q7090" s="315"/>
    </row>
    <row r="7091" spans="1:17">
      <c r="A7091" s="315" t="s">
        <v>755</v>
      </c>
      <c r="B7091" s="315" t="s">
        <v>2095</v>
      </c>
      <c r="C7091" s="315" t="s">
        <v>2098</v>
      </c>
      <c r="D7091" s="316">
        <v>12.7</v>
      </c>
      <c r="E7091" s="317">
        <v>13992</v>
      </c>
      <c r="F7091" s="317">
        <v>8367.2200000000012</v>
      </c>
      <c r="G7091" s="318">
        <v>40227</v>
      </c>
      <c r="H7091" s="318">
        <v>40315</v>
      </c>
      <c r="I7091" s="318">
        <v>49674</v>
      </c>
      <c r="J7091" s="315"/>
      <c r="K7091" s="315">
        <v>6207</v>
      </c>
      <c r="L7091" s="315" t="s">
        <v>2678</v>
      </c>
      <c r="M7091" s="315" t="s">
        <v>788</v>
      </c>
      <c r="N7091" s="315" t="s">
        <v>755</v>
      </c>
      <c r="O7091" s="315"/>
      <c r="P7091" s="315"/>
      <c r="Q7091" s="315"/>
    </row>
    <row r="7092" spans="1:17">
      <c r="A7092" s="315" t="s">
        <v>755</v>
      </c>
      <c r="B7092" s="315" t="s">
        <v>2095</v>
      </c>
      <c r="C7092" s="315" t="s">
        <v>2098</v>
      </c>
      <c r="D7092" s="316">
        <v>12.7</v>
      </c>
      <c r="E7092" s="317">
        <v>13389</v>
      </c>
      <c r="F7092" s="317">
        <v>5904.55</v>
      </c>
      <c r="G7092" s="318">
        <v>40520</v>
      </c>
      <c r="H7092" s="318">
        <v>40960</v>
      </c>
      <c r="I7092" s="318">
        <v>50405</v>
      </c>
      <c r="J7092" s="315"/>
      <c r="K7092" s="315">
        <v>8413</v>
      </c>
      <c r="L7092" s="315" t="s">
        <v>2399</v>
      </c>
      <c r="M7092" s="315" t="s">
        <v>784</v>
      </c>
      <c r="N7092" s="315" t="s">
        <v>755</v>
      </c>
      <c r="O7092" s="315"/>
      <c r="P7092" s="315"/>
      <c r="Q7092" s="315"/>
    </row>
    <row r="7093" spans="1:17">
      <c r="A7093" s="315" t="s">
        <v>755</v>
      </c>
      <c r="B7093" s="315" t="s">
        <v>2095</v>
      </c>
      <c r="C7093" s="315" t="s">
        <v>2098</v>
      </c>
      <c r="D7093" s="316">
        <v>12.7</v>
      </c>
      <c r="E7093" s="317">
        <v>12571</v>
      </c>
      <c r="F7093" s="317">
        <v>6034.08</v>
      </c>
      <c r="G7093" s="318">
        <v>40556</v>
      </c>
      <c r="H7093" s="318">
        <v>40599</v>
      </c>
      <c r="I7093" s="318">
        <v>50040</v>
      </c>
      <c r="J7093" s="315"/>
      <c r="K7093" s="315">
        <v>3400</v>
      </c>
      <c r="L7093" s="315" t="s">
        <v>2253</v>
      </c>
      <c r="M7093" s="315" t="s">
        <v>764</v>
      </c>
      <c r="N7093" s="315" t="s">
        <v>755</v>
      </c>
      <c r="O7093" s="315"/>
      <c r="P7093" s="315"/>
      <c r="Q7093" s="315"/>
    </row>
    <row r="7094" spans="1:17">
      <c r="A7094" s="315" t="s">
        <v>755</v>
      </c>
      <c r="B7094" s="315" t="s">
        <v>2095</v>
      </c>
      <c r="C7094" s="315" t="s">
        <v>2098</v>
      </c>
      <c r="D7094" s="316">
        <v>12.7</v>
      </c>
      <c r="E7094" s="317">
        <v>12898</v>
      </c>
      <c r="F7094" s="317">
        <v>6191.04</v>
      </c>
      <c r="G7094" s="318">
        <v>40590</v>
      </c>
      <c r="H7094" s="318">
        <v>40682</v>
      </c>
      <c r="I7094" s="318">
        <v>50040</v>
      </c>
      <c r="J7094" s="315"/>
      <c r="K7094" s="315">
        <v>5412</v>
      </c>
      <c r="L7094" s="315" t="s">
        <v>2934</v>
      </c>
      <c r="M7094" s="315" t="s">
        <v>776</v>
      </c>
      <c r="N7094" s="315" t="s">
        <v>755</v>
      </c>
      <c r="O7094" s="315"/>
      <c r="P7094" s="315"/>
      <c r="Q7094" s="315"/>
    </row>
    <row r="7095" spans="1:17">
      <c r="A7095" s="315" t="s">
        <v>755</v>
      </c>
      <c r="B7095" s="315" t="s">
        <v>2095</v>
      </c>
      <c r="C7095" s="315" t="s">
        <v>2098</v>
      </c>
      <c r="D7095" s="316">
        <v>12.7</v>
      </c>
      <c r="E7095" s="317">
        <v>9455</v>
      </c>
      <c r="F7095" s="317">
        <v>4216.93</v>
      </c>
      <c r="G7095" s="318">
        <v>40602</v>
      </c>
      <c r="H7095" s="318">
        <v>40778</v>
      </c>
      <c r="I7095" s="318">
        <v>50040</v>
      </c>
      <c r="J7095" s="315"/>
      <c r="K7095" s="315">
        <v>3773</v>
      </c>
      <c r="L7095" s="315" t="s">
        <v>3053</v>
      </c>
      <c r="M7095" s="315" t="s">
        <v>764</v>
      </c>
      <c r="N7095" s="315" t="s">
        <v>755</v>
      </c>
      <c r="O7095" s="315"/>
      <c r="P7095" s="315"/>
      <c r="Q7095" s="315"/>
    </row>
    <row r="7096" spans="1:17">
      <c r="A7096" s="315" t="s">
        <v>755</v>
      </c>
      <c r="B7096" s="315" t="s">
        <v>2095</v>
      </c>
      <c r="C7096" s="315" t="s">
        <v>2098</v>
      </c>
      <c r="D7096" s="316">
        <v>12.7</v>
      </c>
      <c r="E7096" s="317">
        <v>8530</v>
      </c>
      <c r="F7096" s="317">
        <v>2251.92</v>
      </c>
      <c r="G7096" s="318">
        <v>40676</v>
      </c>
      <c r="H7096" s="318">
        <v>41900</v>
      </c>
      <c r="I7096" s="318">
        <v>49309</v>
      </c>
      <c r="J7096" s="315"/>
      <c r="K7096" s="315">
        <v>9642</v>
      </c>
      <c r="L7096" s="315" t="s">
        <v>3375</v>
      </c>
      <c r="M7096" s="315" t="s">
        <v>770</v>
      </c>
      <c r="N7096" s="315" t="s">
        <v>755</v>
      </c>
      <c r="O7096" s="315"/>
      <c r="P7096" s="315"/>
      <c r="Q7096" s="315"/>
    </row>
    <row r="7097" spans="1:17">
      <c r="A7097" s="315" t="s">
        <v>755</v>
      </c>
      <c r="B7097" s="315" t="s">
        <v>2095</v>
      </c>
      <c r="C7097" s="315" t="s">
        <v>2098</v>
      </c>
      <c r="D7097" s="316">
        <v>12.7</v>
      </c>
      <c r="E7097" s="317">
        <v>13528</v>
      </c>
      <c r="F7097" s="317">
        <v>5302.98</v>
      </c>
      <c r="G7097" s="318">
        <v>40682</v>
      </c>
      <c r="H7097" s="318">
        <v>41085</v>
      </c>
      <c r="I7097" s="318">
        <v>50405</v>
      </c>
      <c r="J7097" s="315"/>
      <c r="K7097" s="315">
        <v>9402</v>
      </c>
      <c r="L7097" s="315" t="s">
        <v>1213</v>
      </c>
      <c r="M7097" s="315" t="s">
        <v>770</v>
      </c>
      <c r="N7097" s="315" t="s">
        <v>755</v>
      </c>
      <c r="O7097" s="315"/>
      <c r="P7097" s="315"/>
      <c r="Q7097" s="315"/>
    </row>
    <row r="7098" spans="1:17">
      <c r="A7098" s="315" t="s">
        <v>755</v>
      </c>
      <c r="B7098" s="315" t="s">
        <v>2095</v>
      </c>
      <c r="C7098" s="315" t="s">
        <v>2098</v>
      </c>
      <c r="D7098" s="316">
        <v>12.7</v>
      </c>
      <c r="E7098" s="317">
        <v>14029</v>
      </c>
      <c r="F7098" s="317">
        <v>5499.37</v>
      </c>
      <c r="G7098" s="318">
        <v>40682</v>
      </c>
      <c r="H7098" s="318">
        <v>41099</v>
      </c>
      <c r="I7098" s="318">
        <v>50405</v>
      </c>
      <c r="J7098" s="315"/>
      <c r="K7098" s="315">
        <v>9402</v>
      </c>
      <c r="L7098" s="315" t="s">
        <v>1213</v>
      </c>
      <c r="M7098" s="315" t="s">
        <v>770</v>
      </c>
      <c r="N7098" s="315" t="s">
        <v>755</v>
      </c>
      <c r="O7098" s="315"/>
      <c r="P7098" s="315"/>
      <c r="Q7098" s="315"/>
    </row>
    <row r="7099" spans="1:17">
      <c r="A7099" s="315" t="s">
        <v>755</v>
      </c>
      <c r="B7099" s="315" t="s">
        <v>2095</v>
      </c>
      <c r="C7099" s="315" t="s">
        <v>2098</v>
      </c>
      <c r="D7099" s="316">
        <v>12.7</v>
      </c>
      <c r="E7099" s="317">
        <v>12806</v>
      </c>
      <c r="F7099" s="317">
        <v>3380.7799999999997</v>
      </c>
      <c r="G7099" s="318">
        <v>40709</v>
      </c>
      <c r="H7099" s="318">
        <v>41808</v>
      </c>
      <c r="I7099" s="318">
        <v>49309</v>
      </c>
      <c r="J7099" s="315"/>
      <c r="K7099" s="315">
        <v>9050</v>
      </c>
      <c r="L7099" s="315" t="s">
        <v>3320</v>
      </c>
      <c r="M7099" s="315" t="s">
        <v>1024</v>
      </c>
      <c r="N7099" s="315" t="s">
        <v>755</v>
      </c>
      <c r="O7099" s="315"/>
      <c r="P7099" s="315"/>
      <c r="Q7099" s="315"/>
    </row>
    <row r="7100" spans="1:17">
      <c r="A7100" s="315" t="s">
        <v>755</v>
      </c>
      <c r="B7100" s="315" t="s">
        <v>2095</v>
      </c>
      <c r="C7100" s="315" t="s">
        <v>2098</v>
      </c>
      <c r="D7100" s="316">
        <v>12.72</v>
      </c>
      <c r="E7100" s="317">
        <v>12934</v>
      </c>
      <c r="F7100" s="317">
        <v>6208.32</v>
      </c>
      <c r="G7100" s="318">
        <v>40626</v>
      </c>
      <c r="H7100" s="318">
        <v>40711</v>
      </c>
      <c r="I7100" s="318">
        <v>50040</v>
      </c>
      <c r="J7100" s="315"/>
      <c r="K7100" s="315">
        <v>9053</v>
      </c>
      <c r="L7100" s="315" t="s">
        <v>901</v>
      </c>
      <c r="M7100" s="315" t="s">
        <v>781</v>
      </c>
      <c r="N7100" s="315" t="s">
        <v>755</v>
      </c>
      <c r="O7100" s="315"/>
      <c r="P7100" s="315"/>
      <c r="Q7100" s="315"/>
    </row>
    <row r="7101" spans="1:17">
      <c r="A7101" s="315" t="s">
        <v>755</v>
      </c>
      <c r="B7101" s="315" t="s">
        <v>2095</v>
      </c>
      <c r="C7101" s="315" t="s">
        <v>2098</v>
      </c>
      <c r="D7101" s="316">
        <v>12.72</v>
      </c>
      <c r="E7101" s="317">
        <v>10889</v>
      </c>
      <c r="F7101" s="317">
        <v>5226.72</v>
      </c>
      <c r="G7101" s="318">
        <v>40690</v>
      </c>
      <c r="H7101" s="318">
        <v>40795</v>
      </c>
      <c r="I7101" s="318">
        <v>50040</v>
      </c>
      <c r="J7101" s="315"/>
      <c r="K7101" s="315">
        <v>5014</v>
      </c>
      <c r="L7101" s="315" t="s">
        <v>4032</v>
      </c>
      <c r="M7101" s="315" t="s">
        <v>1296</v>
      </c>
      <c r="N7101" s="315" t="s">
        <v>755</v>
      </c>
      <c r="O7101" s="315"/>
      <c r="P7101" s="315"/>
      <c r="Q7101" s="315"/>
    </row>
    <row r="7102" spans="1:17">
      <c r="A7102" s="315" t="s">
        <v>755</v>
      </c>
      <c r="B7102" s="315" t="s">
        <v>2095</v>
      </c>
      <c r="C7102" s="315" t="s">
        <v>2096</v>
      </c>
      <c r="D7102" s="316">
        <v>12.74</v>
      </c>
      <c r="E7102" s="317">
        <v>27331</v>
      </c>
      <c r="F7102" s="317">
        <v>4844.49</v>
      </c>
      <c r="G7102" s="318">
        <v>40683</v>
      </c>
      <c r="H7102" s="318">
        <v>42088</v>
      </c>
      <c r="I7102" s="318">
        <v>49674</v>
      </c>
      <c r="J7102" s="315"/>
      <c r="K7102" s="315">
        <v>3703</v>
      </c>
      <c r="L7102" s="315" t="s">
        <v>2242</v>
      </c>
      <c r="M7102" s="315" t="s">
        <v>764</v>
      </c>
      <c r="N7102" s="315" t="s">
        <v>755</v>
      </c>
      <c r="O7102" s="315"/>
      <c r="P7102" s="315"/>
      <c r="Q7102" s="315"/>
    </row>
    <row r="7103" spans="1:17">
      <c r="A7103" s="315" t="s">
        <v>755</v>
      </c>
      <c r="B7103" s="315" t="s">
        <v>2095</v>
      </c>
      <c r="C7103" s="315" t="s">
        <v>2098</v>
      </c>
      <c r="D7103" s="316">
        <v>12.74</v>
      </c>
      <c r="E7103" s="317">
        <v>12825.410000000002</v>
      </c>
      <c r="F7103" s="317">
        <v>5027.5800000000008</v>
      </c>
      <c r="G7103" s="318">
        <v>40715</v>
      </c>
      <c r="H7103" s="318">
        <v>40984</v>
      </c>
      <c r="I7103" s="318">
        <v>50405</v>
      </c>
      <c r="J7103" s="315"/>
      <c r="K7103" s="315">
        <v>5015</v>
      </c>
      <c r="L7103" s="315" t="s">
        <v>3150</v>
      </c>
      <c r="M7103" s="315" t="s">
        <v>1296</v>
      </c>
      <c r="N7103" s="315" t="s">
        <v>755</v>
      </c>
      <c r="O7103" s="315"/>
      <c r="P7103" s="315"/>
      <c r="Q7103" s="315"/>
    </row>
    <row r="7104" spans="1:17">
      <c r="A7104" s="315" t="s">
        <v>755</v>
      </c>
      <c r="B7104" s="315" t="s">
        <v>2095</v>
      </c>
      <c r="C7104" s="315" t="s">
        <v>2098</v>
      </c>
      <c r="D7104" s="316">
        <v>12.75</v>
      </c>
      <c r="E7104" s="317">
        <v>6195</v>
      </c>
      <c r="F7104" s="317">
        <v>2973.6</v>
      </c>
      <c r="G7104" s="318">
        <v>40818</v>
      </c>
      <c r="H7104" s="318">
        <v>40907</v>
      </c>
      <c r="I7104" s="318">
        <v>50040</v>
      </c>
      <c r="J7104" s="315"/>
      <c r="K7104" s="315">
        <v>4554</v>
      </c>
      <c r="L7104" s="315" t="s">
        <v>2975</v>
      </c>
      <c r="M7104" s="315" t="s">
        <v>1296</v>
      </c>
      <c r="N7104" s="315" t="s">
        <v>755</v>
      </c>
      <c r="O7104" s="315"/>
      <c r="P7104" s="315"/>
      <c r="Q7104" s="315"/>
    </row>
    <row r="7105" spans="1:17">
      <c r="A7105" s="315" t="s">
        <v>755</v>
      </c>
      <c r="B7105" s="315" t="s">
        <v>2095</v>
      </c>
      <c r="C7105" s="315" t="s">
        <v>2096</v>
      </c>
      <c r="D7105" s="316">
        <v>12.8</v>
      </c>
      <c r="E7105" s="317">
        <v>9178</v>
      </c>
      <c r="F7105" s="317">
        <v>7938.99</v>
      </c>
      <c r="G7105" s="318">
        <v>39569</v>
      </c>
      <c r="H7105" s="318">
        <v>39753</v>
      </c>
      <c r="I7105" s="318">
        <v>48914</v>
      </c>
      <c r="J7105" s="315"/>
      <c r="K7105" s="315">
        <v>8704</v>
      </c>
      <c r="L7105" s="315" t="s">
        <v>3475</v>
      </c>
      <c r="M7105" s="315" t="s">
        <v>784</v>
      </c>
      <c r="N7105" s="315" t="s">
        <v>755</v>
      </c>
      <c r="O7105" s="315"/>
      <c r="P7105" s="315"/>
      <c r="Q7105" s="315"/>
    </row>
    <row r="7106" spans="1:17">
      <c r="A7106" s="315" t="s">
        <v>755</v>
      </c>
      <c r="B7106" s="315" t="s">
        <v>2095</v>
      </c>
      <c r="C7106" s="315" t="s">
        <v>2098</v>
      </c>
      <c r="D7106" s="316">
        <v>12.8</v>
      </c>
      <c r="E7106" s="317">
        <v>15340.75</v>
      </c>
      <c r="F7106" s="317">
        <v>9741.3700000000008</v>
      </c>
      <c r="G7106" s="318">
        <v>39581</v>
      </c>
      <c r="H7106" s="318">
        <v>39591</v>
      </c>
      <c r="I7106" s="318">
        <v>48944</v>
      </c>
      <c r="J7106" s="315"/>
      <c r="K7106" s="315">
        <v>7415</v>
      </c>
      <c r="L7106" s="315" t="s">
        <v>4243</v>
      </c>
      <c r="M7106" s="315" t="s">
        <v>966</v>
      </c>
      <c r="N7106" s="315" t="s">
        <v>755</v>
      </c>
      <c r="O7106" s="315"/>
      <c r="P7106" s="315"/>
      <c r="Q7106" s="315"/>
    </row>
    <row r="7107" spans="1:17">
      <c r="A7107" s="315" t="s">
        <v>755</v>
      </c>
      <c r="B7107" s="315" t="s">
        <v>2095</v>
      </c>
      <c r="C7107" s="315" t="s">
        <v>2098</v>
      </c>
      <c r="D7107" s="316">
        <v>12.8</v>
      </c>
      <c r="E7107" s="317">
        <v>7508</v>
      </c>
      <c r="F7107" s="317">
        <v>3311.0299999999997</v>
      </c>
      <c r="G7107" s="318">
        <v>39587</v>
      </c>
      <c r="H7107" s="318">
        <v>40967</v>
      </c>
      <c r="I7107" s="318">
        <v>50405</v>
      </c>
      <c r="J7107" s="315"/>
      <c r="K7107" s="315">
        <v>3472</v>
      </c>
      <c r="L7107" s="315" t="s">
        <v>3245</v>
      </c>
      <c r="M7107" s="315" t="s">
        <v>764</v>
      </c>
      <c r="N7107" s="315" t="s">
        <v>755</v>
      </c>
      <c r="O7107" s="315"/>
      <c r="P7107" s="315"/>
      <c r="Q7107" s="315"/>
    </row>
    <row r="7108" spans="1:17">
      <c r="A7108" s="315" t="s">
        <v>750</v>
      </c>
      <c r="B7108" s="315" t="s">
        <v>2095</v>
      </c>
      <c r="C7108" s="315" t="s">
        <v>2098</v>
      </c>
      <c r="D7108" s="316">
        <v>12.8</v>
      </c>
      <c r="E7108" s="317">
        <v>12071</v>
      </c>
      <c r="F7108" s="317">
        <v>8136.75</v>
      </c>
      <c r="G7108" s="318">
        <v>39597</v>
      </c>
      <c r="H7108" s="318">
        <v>39519</v>
      </c>
      <c r="I7108" s="318">
        <v>48914</v>
      </c>
      <c r="J7108" s="315"/>
      <c r="K7108" s="315">
        <v>6005</v>
      </c>
      <c r="L7108" s="315" t="s">
        <v>314</v>
      </c>
      <c r="M7108" s="315" t="s">
        <v>788</v>
      </c>
      <c r="N7108" s="315" t="s">
        <v>750</v>
      </c>
      <c r="O7108" s="315"/>
      <c r="P7108" s="315"/>
      <c r="Q7108" s="315"/>
    </row>
    <row r="7109" spans="1:17">
      <c r="A7109" s="315" t="s">
        <v>750</v>
      </c>
      <c r="B7109" s="315" t="s">
        <v>2095</v>
      </c>
      <c r="C7109" s="315" t="s">
        <v>2098</v>
      </c>
      <c r="D7109" s="316">
        <v>12.8</v>
      </c>
      <c r="E7109" s="317">
        <v>10778</v>
      </c>
      <c r="F7109" s="317">
        <v>7846.3799999999992</v>
      </c>
      <c r="G7109" s="318">
        <v>39573</v>
      </c>
      <c r="H7109" s="318">
        <v>38849</v>
      </c>
      <c r="I7109" s="318">
        <v>48183</v>
      </c>
      <c r="J7109" s="315"/>
      <c r="K7109" s="315">
        <v>6340</v>
      </c>
      <c r="L7109" s="315" t="s">
        <v>1867</v>
      </c>
      <c r="M7109" s="315" t="s">
        <v>1712</v>
      </c>
      <c r="N7109" s="315" t="s">
        <v>750</v>
      </c>
      <c r="O7109" s="315"/>
      <c r="P7109" s="315"/>
      <c r="Q7109" s="315"/>
    </row>
    <row r="7110" spans="1:17">
      <c r="A7110" s="315" t="s">
        <v>750</v>
      </c>
      <c r="B7110" s="315" t="s">
        <v>2095</v>
      </c>
      <c r="C7110" s="315" t="s">
        <v>2098</v>
      </c>
      <c r="D7110" s="316">
        <v>12.8</v>
      </c>
      <c r="E7110" s="317">
        <v>8954.5199999999986</v>
      </c>
      <c r="F7110" s="317">
        <v>6518.8799999999992</v>
      </c>
      <c r="G7110" s="318">
        <v>39618</v>
      </c>
      <c r="H7110" s="318">
        <v>39560</v>
      </c>
      <c r="I7110" s="318">
        <v>48914</v>
      </c>
      <c r="J7110" s="315"/>
      <c r="K7110" s="315">
        <v>3005</v>
      </c>
      <c r="L7110" s="315" t="s">
        <v>308</v>
      </c>
      <c r="M7110" s="315" t="s">
        <v>764</v>
      </c>
      <c r="N7110" s="315" t="s">
        <v>750</v>
      </c>
      <c r="O7110" s="315"/>
      <c r="P7110" s="315"/>
      <c r="Q7110" s="315"/>
    </row>
    <row r="7111" spans="1:17">
      <c r="A7111" s="315" t="s">
        <v>755</v>
      </c>
      <c r="B7111" s="315" t="s">
        <v>2095</v>
      </c>
      <c r="C7111" s="315" t="s">
        <v>2098</v>
      </c>
      <c r="D7111" s="316">
        <v>12.8</v>
      </c>
      <c r="E7111" s="317">
        <v>11656</v>
      </c>
      <c r="F7111" s="317">
        <v>4207.82</v>
      </c>
      <c r="G7111" s="318">
        <v>39650</v>
      </c>
      <c r="H7111" s="318">
        <v>41451</v>
      </c>
      <c r="I7111" s="318">
        <v>50770</v>
      </c>
      <c r="J7111" s="315"/>
      <c r="K7111" s="315">
        <v>3047</v>
      </c>
      <c r="L7111" s="315" t="s">
        <v>4244</v>
      </c>
      <c r="M7111" s="315" t="s">
        <v>764</v>
      </c>
      <c r="N7111" s="315" t="s">
        <v>755</v>
      </c>
      <c r="O7111" s="315"/>
      <c r="P7111" s="315"/>
      <c r="Q7111" s="315"/>
    </row>
    <row r="7112" spans="1:17">
      <c r="A7112" s="315" t="s">
        <v>755</v>
      </c>
      <c r="B7112" s="315" t="s">
        <v>2095</v>
      </c>
      <c r="C7112" s="315" t="s">
        <v>2098</v>
      </c>
      <c r="D7112" s="316">
        <v>12.8</v>
      </c>
      <c r="E7112" s="317">
        <v>11902</v>
      </c>
      <c r="F7112" s="317">
        <v>4665.59</v>
      </c>
      <c r="G7112" s="318">
        <v>40002</v>
      </c>
      <c r="H7112" s="318">
        <v>41130</v>
      </c>
      <c r="I7112" s="318">
        <v>50405</v>
      </c>
      <c r="J7112" s="315"/>
      <c r="K7112" s="315">
        <v>5330</v>
      </c>
      <c r="L7112" s="315" t="s">
        <v>1187</v>
      </c>
      <c r="M7112" s="315" t="s">
        <v>776</v>
      </c>
      <c r="N7112" s="315" t="s">
        <v>755</v>
      </c>
      <c r="O7112" s="315"/>
      <c r="P7112" s="315"/>
      <c r="Q7112" s="315"/>
    </row>
    <row r="7113" spans="1:17">
      <c r="A7113" s="315" t="s">
        <v>755</v>
      </c>
      <c r="B7113" s="315" t="s">
        <v>2095</v>
      </c>
      <c r="C7113" s="315" t="s">
        <v>2096</v>
      </c>
      <c r="D7113" s="316">
        <v>12.8</v>
      </c>
      <c r="E7113" s="317">
        <v>12928</v>
      </c>
      <c r="F7113" s="317">
        <v>4124.04</v>
      </c>
      <c r="G7113" s="318">
        <v>40112</v>
      </c>
      <c r="H7113" s="318">
        <v>41576</v>
      </c>
      <c r="I7113" s="318">
        <v>50770</v>
      </c>
      <c r="J7113" s="315"/>
      <c r="K7113" s="315">
        <v>3212</v>
      </c>
      <c r="L7113" s="315" t="s">
        <v>4245</v>
      </c>
      <c r="M7113" s="315" t="s">
        <v>761</v>
      </c>
      <c r="N7113" s="315" t="s">
        <v>755</v>
      </c>
      <c r="O7113" s="315"/>
      <c r="P7113" s="315"/>
      <c r="Q7113" s="315"/>
    </row>
    <row r="7114" spans="1:17">
      <c r="A7114" s="315" t="s">
        <v>755</v>
      </c>
      <c r="B7114" s="315" t="s">
        <v>2095</v>
      </c>
      <c r="C7114" s="315" t="s">
        <v>2098</v>
      </c>
      <c r="D7114" s="316">
        <v>12.8</v>
      </c>
      <c r="E7114" s="317">
        <v>12540</v>
      </c>
      <c r="F7114" s="317">
        <v>4965.84</v>
      </c>
      <c r="G7114" s="318">
        <v>40318</v>
      </c>
      <c r="H7114" s="318">
        <v>40359</v>
      </c>
      <c r="I7114" s="318">
        <v>49674</v>
      </c>
      <c r="J7114" s="315"/>
      <c r="K7114" s="315">
        <v>3232</v>
      </c>
      <c r="L7114" s="315" t="s">
        <v>3128</v>
      </c>
      <c r="M7114" s="315" t="s">
        <v>764</v>
      </c>
      <c r="N7114" s="315" t="s">
        <v>755</v>
      </c>
      <c r="O7114" s="315"/>
      <c r="P7114" s="315"/>
      <c r="Q7114" s="315"/>
    </row>
    <row r="7115" spans="1:17">
      <c r="A7115" s="315" t="s">
        <v>755</v>
      </c>
      <c r="B7115" s="315" t="s">
        <v>2095</v>
      </c>
      <c r="C7115" s="315" t="s">
        <v>2096</v>
      </c>
      <c r="D7115" s="316">
        <v>12.8</v>
      </c>
      <c r="E7115" s="317">
        <v>10474</v>
      </c>
      <c r="F7115" s="317">
        <v>6085.39</v>
      </c>
      <c r="G7115" s="318">
        <v>40401</v>
      </c>
      <c r="H7115" s="318">
        <v>40641</v>
      </c>
      <c r="I7115" s="318">
        <v>50040</v>
      </c>
      <c r="J7115" s="315"/>
      <c r="K7115" s="315">
        <v>2503</v>
      </c>
      <c r="L7115" s="315" t="s">
        <v>1577</v>
      </c>
      <c r="M7115" s="315" t="s">
        <v>764</v>
      </c>
      <c r="N7115" s="315" t="s">
        <v>755</v>
      </c>
      <c r="O7115" s="315"/>
      <c r="P7115" s="315"/>
      <c r="Q7115" s="315"/>
    </row>
    <row r="7116" spans="1:17">
      <c r="A7116" s="315" t="s">
        <v>755</v>
      </c>
      <c r="B7116" s="315" t="s">
        <v>2095</v>
      </c>
      <c r="C7116" s="315" t="s">
        <v>2096</v>
      </c>
      <c r="D7116" s="316">
        <v>12.8</v>
      </c>
      <c r="E7116" s="317">
        <v>11214.28</v>
      </c>
      <c r="F7116" s="317">
        <v>6515.5</v>
      </c>
      <c r="G7116" s="318">
        <v>40508</v>
      </c>
      <c r="H7116" s="318">
        <v>40799</v>
      </c>
      <c r="I7116" s="318">
        <v>50040</v>
      </c>
      <c r="J7116" s="315"/>
      <c r="K7116" s="315">
        <v>4556</v>
      </c>
      <c r="L7116" s="315" t="s">
        <v>3608</v>
      </c>
      <c r="M7116" s="315" t="s">
        <v>1296</v>
      </c>
      <c r="N7116" s="315" t="s">
        <v>755</v>
      </c>
      <c r="O7116" s="315"/>
      <c r="P7116" s="315"/>
      <c r="Q7116" s="315"/>
    </row>
    <row r="7117" spans="1:17">
      <c r="A7117" s="315" t="s">
        <v>755</v>
      </c>
      <c r="B7117" s="315" t="s">
        <v>2095</v>
      </c>
      <c r="C7117" s="315" t="s">
        <v>2098</v>
      </c>
      <c r="D7117" s="316">
        <v>12.8</v>
      </c>
      <c r="E7117" s="317">
        <v>12489</v>
      </c>
      <c r="F7117" s="317">
        <v>6082.15</v>
      </c>
      <c r="G7117" s="318">
        <v>40592</v>
      </c>
      <c r="H7117" s="318">
        <v>40597</v>
      </c>
      <c r="I7117" s="318">
        <v>50040</v>
      </c>
      <c r="J7117" s="315"/>
      <c r="K7117" s="315">
        <v>3416</v>
      </c>
      <c r="L7117" s="315" t="s">
        <v>3663</v>
      </c>
      <c r="M7117" s="315" t="s">
        <v>764</v>
      </c>
      <c r="N7117" s="315" t="s">
        <v>755</v>
      </c>
      <c r="O7117" s="315"/>
      <c r="P7117" s="315"/>
      <c r="Q7117" s="315"/>
    </row>
    <row r="7118" spans="1:17">
      <c r="A7118" s="315" t="s">
        <v>750</v>
      </c>
      <c r="B7118" s="315" t="s">
        <v>2095</v>
      </c>
      <c r="C7118" s="315" t="s">
        <v>2098</v>
      </c>
      <c r="D7118" s="316">
        <v>12.83</v>
      </c>
      <c r="E7118" s="317">
        <v>1070</v>
      </c>
      <c r="F7118" s="317">
        <v>193.19</v>
      </c>
      <c r="G7118" s="318">
        <v>40821</v>
      </c>
      <c r="H7118" s="318">
        <v>42643</v>
      </c>
      <c r="I7118" s="318">
        <v>50040</v>
      </c>
      <c r="J7118" s="315"/>
      <c r="K7118" s="315">
        <v>6300</v>
      </c>
      <c r="L7118" s="315" t="s">
        <v>327</v>
      </c>
      <c r="M7118" s="315" t="s">
        <v>1712</v>
      </c>
      <c r="N7118" s="315" t="s">
        <v>750</v>
      </c>
      <c r="O7118" s="315"/>
      <c r="P7118" s="315"/>
      <c r="Q7118" s="315"/>
    </row>
    <row r="7119" spans="1:17">
      <c r="A7119" s="315" t="s">
        <v>755</v>
      </c>
      <c r="B7119" s="315" t="s">
        <v>2095</v>
      </c>
      <c r="C7119" s="315" t="s">
        <v>2098</v>
      </c>
      <c r="D7119" s="316">
        <v>12.84</v>
      </c>
      <c r="E7119" s="317">
        <v>11102</v>
      </c>
      <c r="F7119" s="317">
        <v>3452.7200000000003</v>
      </c>
      <c r="G7119" s="318">
        <v>40801</v>
      </c>
      <c r="H7119" s="318">
        <v>40834</v>
      </c>
      <c r="I7119" s="318">
        <v>50040</v>
      </c>
      <c r="J7119" s="315"/>
      <c r="K7119" s="315">
        <v>3775</v>
      </c>
      <c r="L7119" s="315" t="s">
        <v>2321</v>
      </c>
      <c r="M7119" s="315" t="s">
        <v>764</v>
      </c>
      <c r="N7119" s="315" t="s">
        <v>755</v>
      </c>
      <c r="O7119" s="315"/>
      <c r="P7119" s="315"/>
      <c r="Q7119" s="315"/>
    </row>
    <row r="7120" spans="1:17">
      <c r="A7120" s="315" t="s">
        <v>755</v>
      </c>
      <c r="B7120" s="315" t="s">
        <v>2095</v>
      </c>
      <c r="C7120" s="315" t="s">
        <v>2098</v>
      </c>
      <c r="D7120" s="316">
        <v>12.88</v>
      </c>
      <c r="E7120" s="317">
        <v>6401.99</v>
      </c>
      <c r="F7120" s="317">
        <v>1690.1299999999999</v>
      </c>
      <c r="G7120" s="318">
        <v>40852</v>
      </c>
      <c r="H7120" s="318">
        <v>42024</v>
      </c>
      <c r="I7120" s="318">
        <v>49674</v>
      </c>
      <c r="J7120" s="315"/>
      <c r="K7120" s="315">
        <v>8193</v>
      </c>
      <c r="L7120" s="315" t="s">
        <v>4126</v>
      </c>
      <c r="M7120" s="315" t="s">
        <v>784</v>
      </c>
      <c r="N7120" s="315" t="s">
        <v>755</v>
      </c>
      <c r="O7120" s="315"/>
      <c r="P7120" s="315"/>
      <c r="Q7120" s="315"/>
    </row>
    <row r="7121" spans="1:17">
      <c r="A7121" s="315" t="s">
        <v>755</v>
      </c>
      <c r="B7121" s="315" t="s">
        <v>2095</v>
      </c>
      <c r="C7121" s="315" t="s">
        <v>2098</v>
      </c>
      <c r="D7121" s="316">
        <v>12.9</v>
      </c>
      <c r="E7121" s="317">
        <v>13010</v>
      </c>
      <c r="F7121" s="317">
        <v>6231.78</v>
      </c>
      <c r="G7121" s="318">
        <v>39570</v>
      </c>
      <c r="H7121" s="318">
        <v>40844</v>
      </c>
      <c r="I7121" s="318">
        <v>50040</v>
      </c>
      <c r="J7121" s="315"/>
      <c r="K7121" s="315">
        <v>5040</v>
      </c>
      <c r="L7121" s="315" t="s">
        <v>861</v>
      </c>
      <c r="M7121" s="315" t="s">
        <v>776</v>
      </c>
      <c r="N7121" s="315" t="s">
        <v>755</v>
      </c>
      <c r="O7121" s="315"/>
      <c r="P7121" s="315"/>
      <c r="Q7121" s="315"/>
    </row>
    <row r="7122" spans="1:17">
      <c r="A7122" s="315" t="s">
        <v>755</v>
      </c>
      <c r="B7122" s="315" t="s">
        <v>2095</v>
      </c>
      <c r="C7122" s="315" t="s">
        <v>2096</v>
      </c>
      <c r="D7122" s="316">
        <v>12.9</v>
      </c>
      <c r="E7122" s="317">
        <v>12524.01</v>
      </c>
      <c r="F7122" s="317">
        <v>9818.83</v>
      </c>
      <c r="G7122" s="318">
        <v>39570</v>
      </c>
      <c r="H7122" s="318">
        <v>40156</v>
      </c>
      <c r="I7122" s="318">
        <v>49309</v>
      </c>
      <c r="J7122" s="315"/>
      <c r="K7122" s="315">
        <v>8172</v>
      </c>
      <c r="L7122" s="315" t="s">
        <v>1400</v>
      </c>
      <c r="M7122" s="315" t="s">
        <v>784</v>
      </c>
      <c r="N7122" s="315" t="s">
        <v>755</v>
      </c>
      <c r="O7122" s="315"/>
      <c r="P7122" s="315"/>
      <c r="Q7122" s="315"/>
    </row>
    <row r="7123" spans="1:17">
      <c r="A7123" s="315" t="s">
        <v>755</v>
      </c>
      <c r="B7123" s="315" t="s">
        <v>2095</v>
      </c>
      <c r="C7123" s="315" t="s">
        <v>2098</v>
      </c>
      <c r="D7123" s="316">
        <v>12.9</v>
      </c>
      <c r="E7123" s="317">
        <v>11554</v>
      </c>
      <c r="F7123" s="317">
        <v>5961.87</v>
      </c>
      <c r="G7123" s="318">
        <v>39570</v>
      </c>
      <c r="H7123" s="318">
        <v>39710</v>
      </c>
      <c r="I7123" s="318">
        <v>48944</v>
      </c>
      <c r="J7123" s="315"/>
      <c r="K7123" s="315">
        <v>9462</v>
      </c>
      <c r="L7123" s="315" t="s">
        <v>2664</v>
      </c>
      <c r="M7123" s="315" t="s">
        <v>770</v>
      </c>
      <c r="N7123" s="315" t="s">
        <v>755</v>
      </c>
      <c r="O7123" s="315"/>
      <c r="P7123" s="315"/>
      <c r="Q7123" s="315"/>
    </row>
    <row r="7124" spans="1:17">
      <c r="A7124" s="315" t="s">
        <v>755</v>
      </c>
      <c r="B7124" s="315" t="s">
        <v>2095</v>
      </c>
      <c r="C7124" s="315" t="s">
        <v>2096</v>
      </c>
      <c r="D7124" s="316">
        <v>12.9</v>
      </c>
      <c r="E7124" s="317">
        <v>13541</v>
      </c>
      <c r="F7124" s="317">
        <v>5944.5000000000009</v>
      </c>
      <c r="G7124" s="318">
        <v>39632</v>
      </c>
      <c r="H7124" s="318">
        <v>41626</v>
      </c>
      <c r="I7124" s="318">
        <v>50770</v>
      </c>
      <c r="J7124" s="315"/>
      <c r="K7124" s="315">
        <v>3038</v>
      </c>
      <c r="L7124" s="315" t="s">
        <v>4246</v>
      </c>
      <c r="M7124" s="315" t="s">
        <v>764</v>
      </c>
      <c r="N7124" s="315" t="s">
        <v>755</v>
      </c>
      <c r="O7124" s="315"/>
      <c r="P7124" s="315"/>
      <c r="Q7124" s="315"/>
    </row>
    <row r="7125" spans="1:17">
      <c r="A7125" s="315" t="s">
        <v>755</v>
      </c>
      <c r="B7125" s="315" t="s">
        <v>2095</v>
      </c>
      <c r="C7125" s="315" t="s">
        <v>2096</v>
      </c>
      <c r="D7125" s="316">
        <v>12.9</v>
      </c>
      <c r="E7125" s="317">
        <v>15550</v>
      </c>
      <c r="F7125" s="317">
        <v>9034.5600000000013</v>
      </c>
      <c r="G7125" s="318">
        <v>40016</v>
      </c>
      <c r="H7125" s="318">
        <v>40695</v>
      </c>
      <c r="I7125" s="318">
        <v>50040</v>
      </c>
      <c r="J7125" s="315"/>
      <c r="K7125" s="315">
        <v>6612</v>
      </c>
      <c r="L7125" s="315" t="s">
        <v>2363</v>
      </c>
      <c r="M7125" s="315" t="s">
        <v>811</v>
      </c>
      <c r="N7125" s="315" t="s">
        <v>755</v>
      </c>
      <c r="O7125" s="315"/>
      <c r="P7125" s="315"/>
      <c r="Q7125" s="315"/>
    </row>
    <row r="7126" spans="1:17">
      <c r="A7126" s="315" t="s">
        <v>755</v>
      </c>
      <c r="B7126" s="315" t="s">
        <v>2095</v>
      </c>
      <c r="C7126" s="315" t="s">
        <v>2098</v>
      </c>
      <c r="D7126" s="316">
        <v>12.9</v>
      </c>
      <c r="E7126" s="317">
        <v>5445.55</v>
      </c>
      <c r="F7126" s="317">
        <v>1987.62</v>
      </c>
      <c r="G7126" s="318">
        <v>40038</v>
      </c>
      <c r="H7126" s="318">
        <v>41180</v>
      </c>
      <c r="I7126" s="318">
        <v>50405</v>
      </c>
      <c r="J7126" s="315"/>
      <c r="K7126" s="315">
        <v>8853</v>
      </c>
      <c r="L7126" s="315" t="s">
        <v>4247</v>
      </c>
      <c r="M7126" s="315" t="s">
        <v>1388</v>
      </c>
      <c r="N7126" s="315" t="s">
        <v>755</v>
      </c>
      <c r="O7126" s="315"/>
      <c r="P7126" s="315"/>
      <c r="Q7126" s="315"/>
    </row>
    <row r="7127" spans="1:17">
      <c r="A7127" s="315" t="s">
        <v>755</v>
      </c>
      <c r="B7127" s="315" t="s">
        <v>2095</v>
      </c>
      <c r="C7127" s="315" t="s">
        <v>2098</v>
      </c>
      <c r="D7127" s="316">
        <v>12.9</v>
      </c>
      <c r="E7127" s="317">
        <v>13147</v>
      </c>
      <c r="F7127" s="317">
        <v>5153.63</v>
      </c>
      <c r="G7127" s="318">
        <v>40653</v>
      </c>
      <c r="H7127" s="318">
        <v>41090</v>
      </c>
      <c r="I7127" s="318">
        <v>50405</v>
      </c>
      <c r="J7127" s="315"/>
      <c r="K7127" s="315">
        <v>8636</v>
      </c>
      <c r="L7127" s="315" t="s">
        <v>844</v>
      </c>
      <c r="M7127" s="315" t="s">
        <v>784</v>
      </c>
      <c r="N7127" s="315" t="s">
        <v>755</v>
      </c>
      <c r="O7127" s="315"/>
      <c r="P7127" s="315"/>
      <c r="Q7127" s="315"/>
    </row>
    <row r="7128" spans="1:17">
      <c r="A7128" s="315" t="s">
        <v>755</v>
      </c>
      <c r="B7128" s="315" t="s">
        <v>2095</v>
      </c>
      <c r="C7128" s="315" t="s">
        <v>2098</v>
      </c>
      <c r="D7128" s="316">
        <v>12.9</v>
      </c>
      <c r="E7128" s="317">
        <v>11911</v>
      </c>
      <c r="F7128" s="317">
        <v>3144.5</v>
      </c>
      <c r="G7128" s="318">
        <v>40702</v>
      </c>
      <c r="H7128" s="318">
        <v>41991</v>
      </c>
      <c r="I7128" s="318">
        <v>49309</v>
      </c>
      <c r="J7128" s="315"/>
      <c r="K7128" s="315">
        <v>4133</v>
      </c>
      <c r="L7128" s="315" t="s">
        <v>2418</v>
      </c>
      <c r="M7128" s="315" t="s">
        <v>1484</v>
      </c>
      <c r="N7128" s="315" t="s">
        <v>755</v>
      </c>
      <c r="O7128" s="315"/>
      <c r="P7128" s="315"/>
      <c r="Q7128" s="315"/>
    </row>
    <row r="7129" spans="1:17">
      <c r="A7129" s="315" t="s">
        <v>755</v>
      </c>
      <c r="B7129" s="315" t="s">
        <v>2095</v>
      </c>
      <c r="C7129" s="315" t="s">
        <v>2096</v>
      </c>
      <c r="D7129" s="316">
        <v>12.9</v>
      </c>
      <c r="E7129" s="317">
        <v>5526.99</v>
      </c>
      <c r="F7129" s="317">
        <v>2636.37</v>
      </c>
      <c r="G7129" s="318">
        <v>40833</v>
      </c>
      <c r="H7129" s="318">
        <v>41171</v>
      </c>
      <c r="I7129" s="318">
        <v>50405</v>
      </c>
      <c r="J7129" s="315"/>
      <c r="K7129" s="315">
        <v>8133</v>
      </c>
      <c r="L7129" s="315" t="s">
        <v>4248</v>
      </c>
      <c r="M7129" s="315" t="s">
        <v>784</v>
      </c>
      <c r="N7129" s="315" t="s">
        <v>755</v>
      </c>
      <c r="O7129" s="315"/>
      <c r="P7129" s="315"/>
      <c r="Q7129" s="315"/>
    </row>
    <row r="7130" spans="1:17">
      <c r="A7130" s="315" t="s">
        <v>755</v>
      </c>
      <c r="B7130" s="315" t="s">
        <v>2095</v>
      </c>
      <c r="C7130" s="315" t="s">
        <v>2098</v>
      </c>
      <c r="D7130" s="316">
        <v>12.91</v>
      </c>
      <c r="E7130" s="317">
        <v>16368</v>
      </c>
      <c r="F7130" s="317">
        <v>4880.24</v>
      </c>
      <c r="G7130" s="318">
        <v>40036</v>
      </c>
      <c r="H7130" s="318">
        <v>41597</v>
      </c>
      <c r="I7130" s="318">
        <v>50770</v>
      </c>
      <c r="J7130" s="315"/>
      <c r="K7130" s="315">
        <v>3972</v>
      </c>
      <c r="L7130" s="315" t="s">
        <v>4249</v>
      </c>
      <c r="M7130" s="315" t="s">
        <v>754</v>
      </c>
      <c r="N7130" s="315" t="s">
        <v>755</v>
      </c>
      <c r="O7130" s="315"/>
      <c r="P7130" s="315"/>
      <c r="Q7130" s="315"/>
    </row>
    <row r="7131" spans="1:17">
      <c r="A7131" s="315" t="s">
        <v>755</v>
      </c>
      <c r="B7131" s="315" t="s">
        <v>2095</v>
      </c>
      <c r="C7131" s="315" t="s">
        <v>2098</v>
      </c>
      <c r="D7131" s="316">
        <v>12.92</v>
      </c>
      <c r="E7131" s="317">
        <v>13008</v>
      </c>
      <c r="F7131" s="317">
        <v>5769.2899999999991</v>
      </c>
      <c r="G7131" s="318">
        <v>40592</v>
      </c>
      <c r="H7131" s="318">
        <v>40879</v>
      </c>
      <c r="I7131" s="318">
        <v>50040</v>
      </c>
      <c r="J7131" s="315"/>
      <c r="K7131" s="315">
        <v>3455</v>
      </c>
      <c r="L7131" s="315" t="s">
        <v>4250</v>
      </c>
      <c r="M7131" s="315" t="s">
        <v>764</v>
      </c>
      <c r="N7131" s="315" t="s">
        <v>755</v>
      </c>
      <c r="O7131" s="315"/>
      <c r="P7131" s="315"/>
      <c r="Q7131" s="315"/>
    </row>
    <row r="7132" spans="1:17">
      <c r="A7132" s="315" t="s">
        <v>755</v>
      </c>
      <c r="B7132" s="315" t="s">
        <v>2095</v>
      </c>
      <c r="C7132" s="315" t="s">
        <v>2098</v>
      </c>
      <c r="D7132" s="316">
        <v>12.92</v>
      </c>
      <c r="E7132" s="317">
        <v>4156</v>
      </c>
      <c r="F7132" s="317">
        <v>1990.72</v>
      </c>
      <c r="G7132" s="318">
        <v>40842</v>
      </c>
      <c r="H7132" s="318">
        <v>40851</v>
      </c>
      <c r="I7132" s="318">
        <v>50040</v>
      </c>
      <c r="J7132" s="315"/>
      <c r="K7132" s="315">
        <v>9470</v>
      </c>
      <c r="L7132" s="315" t="s">
        <v>3325</v>
      </c>
      <c r="M7132" s="315" t="s">
        <v>770</v>
      </c>
      <c r="N7132" s="315" t="s">
        <v>755</v>
      </c>
      <c r="O7132" s="315"/>
      <c r="P7132" s="315"/>
      <c r="Q7132" s="315"/>
    </row>
    <row r="7133" spans="1:17">
      <c r="A7133" s="315" t="s">
        <v>755</v>
      </c>
      <c r="B7133" s="315" t="s">
        <v>2095</v>
      </c>
      <c r="C7133" s="315" t="s">
        <v>2098</v>
      </c>
      <c r="D7133" s="316">
        <v>12.96</v>
      </c>
      <c r="E7133" s="317">
        <v>15423</v>
      </c>
      <c r="F7133" s="317">
        <v>6045.8099999999995</v>
      </c>
      <c r="G7133" s="318">
        <v>40744</v>
      </c>
      <c r="H7133" s="318">
        <v>41031</v>
      </c>
      <c r="I7133" s="318">
        <v>50405</v>
      </c>
      <c r="J7133" s="315"/>
      <c r="K7133" s="315">
        <v>1719</v>
      </c>
      <c r="L7133" s="315" t="s">
        <v>948</v>
      </c>
      <c r="M7133" s="315" t="s">
        <v>761</v>
      </c>
      <c r="N7133" s="315" t="s">
        <v>755</v>
      </c>
      <c r="O7133" s="315"/>
      <c r="P7133" s="315"/>
      <c r="Q7133" s="315"/>
    </row>
    <row r="7134" spans="1:17">
      <c r="A7134" s="315" t="s">
        <v>750</v>
      </c>
      <c r="B7134" s="315" t="s">
        <v>2095</v>
      </c>
      <c r="C7134" s="315" t="s">
        <v>2098</v>
      </c>
      <c r="D7134" s="316">
        <v>12.96</v>
      </c>
      <c r="E7134" s="317">
        <v>917</v>
      </c>
      <c r="F7134" s="317">
        <v>198.69</v>
      </c>
      <c r="G7134" s="318">
        <v>40772</v>
      </c>
      <c r="H7134" s="318">
        <v>42142</v>
      </c>
      <c r="I7134" s="318">
        <v>49674</v>
      </c>
      <c r="J7134" s="315"/>
      <c r="K7134" s="315">
        <v>3415</v>
      </c>
      <c r="L7134" s="315" t="s">
        <v>2724</v>
      </c>
      <c r="M7134" s="315" t="s">
        <v>764</v>
      </c>
      <c r="N7134" s="315" t="s">
        <v>750</v>
      </c>
      <c r="O7134" s="315"/>
      <c r="P7134" s="315"/>
      <c r="Q7134" s="315"/>
    </row>
    <row r="7135" spans="1:17">
      <c r="A7135" s="315" t="s">
        <v>750</v>
      </c>
      <c r="B7135" s="315" t="s">
        <v>2095</v>
      </c>
      <c r="C7135" s="315" t="s">
        <v>2096</v>
      </c>
      <c r="D7135" s="316">
        <v>12.98</v>
      </c>
      <c r="E7135" s="317">
        <v>6548.75</v>
      </c>
      <c r="F7135" s="317">
        <v>3522.9900000000002</v>
      </c>
      <c r="G7135" s="318">
        <v>40833</v>
      </c>
      <c r="H7135" s="318">
        <v>40891</v>
      </c>
      <c r="I7135" s="318">
        <v>50040</v>
      </c>
      <c r="J7135" s="315"/>
      <c r="K7135" s="315">
        <v>4145</v>
      </c>
      <c r="L7135" s="315" t="s">
        <v>3442</v>
      </c>
      <c r="M7135" s="315" t="s">
        <v>1296</v>
      </c>
      <c r="N7135" s="315" t="s">
        <v>750</v>
      </c>
      <c r="O7135" s="315"/>
      <c r="P7135" s="315"/>
      <c r="Q7135" s="315"/>
    </row>
    <row r="7136" spans="1:17">
      <c r="A7136" s="315" t="s">
        <v>755</v>
      </c>
      <c r="B7136" s="315" t="s">
        <v>2095</v>
      </c>
      <c r="C7136" s="315" t="s">
        <v>2098</v>
      </c>
      <c r="D7136" s="316">
        <v>13</v>
      </c>
      <c r="E7136" s="317">
        <v>12351</v>
      </c>
      <c r="F7136" s="317">
        <v>8460.44</v>
      </c>
      <c r="G7136" s="318">
        <v>39569</v>
      </c>
      <c r="H7136" s="318">
        <v>39549</v>
      </c>
      <c r="I7136" s="318">
        <v>48944</v>
      </c>
      <c r="J7136" s="315"/>
      <c r="K7136" s="315">
        <v>3067</v>
      </c>
      <c r="L7136" s="315" t="s">
        <v>2611</v>
      </c>
      <c r="M7136" s="315" t="s">
        <v>764</v>
      </c>
      <c r="N7136" s="315" t="s">
        <v>755</v>
      </c>
      <c r="O7136" s="315"/>
      <c r="P7136" s="315"/>
      <c r="Q7136" s="315"/>
    </row>
    <row r="7137" spans="1:17">
      <c r="A7137" s="315" t="s">
        <v>755</v>
      </c>
      <c r="B7137" s="315" t="s">
        <v>2095</v>
      </c>
      <c r="C7137" s="315" t="s">
        <v>2096</v>
      </c>
      <c r="D7137" s="316">
        <v>13</v>
      </c>
      <c r="E7137" s="317">
        <v>13201</v>
      </c>
      <c r="F7137" s="317">
        <v>11392.46</v>
      </c>
      <c r="G7137" s="318">
        <v>39570</v>
      </c>
      <c r="H7137" s="318">
        <v>39546</v>
      </c>
      <c r="I7137" s="318">
        <v>48944</v>
      </c>
      <c r="J7137" s="315"/>
      <c r="K7137" s="315">
        <v>1678</v>
      </c>
      <c r="L7137" s="315" t="s">
        <v>4251</v>
      </c>
      <c r="M7137" s="315" t="s">
        <v>761</v>
      </c>
      <c r="N7137" s="315" t="s">
        <v>755</v>
      </c>
      <c r="O7137" s="315"/>
      <c r="P7137" s="315"/>
      <c r="Q7137" s="315"/>
    </row>
    <row r="7138" spans="1:17">
      <c r="A7138" s="315" t="s">
        <v>755</v>
      </c>
      <c r="B7138" s="315" t="s">
        <v>2095</v>
      </c>
      <c r="C7138" s="315" t="s">
        <v>2098</v>
      </c>
      <c r="D7138" s="316">
        <v>13</v>
      </c>
      <c r="E7138" s="317">
        <v>13250.36</v>
      </c>
      <c r="F7138" s="317">
        <v>9633.01</v>
      </c>
      <c r="G7138" s="318">
        <v>39569</v>
      </c>
      <c r="H7138" s="318">
        <v>39671</v>
      </c>
      <c r="I7138" s="318">
        <v>48944</v>
      </c>
      <c r="J7138" s="315"/>
      <c r="K7138" s="315">
        <v>7212</v>
      </c>
      <c r="L7138" s="315" t="s">
        <v>3123</v>
      </c>
      <c r="M7138" s="315" t="s">
        <v>966</v>
      </c>
      <c r="N7138" s="315" t="s">
        <v>755</v>
      </c>
      <c r="O7138" s="315"/>
      <c r="P7138" s="315"/>
      <c r="Q7138" s="315"/>
    </row>
    <row r="7139" spans="1:17">
      <c r="A7139" s="315" t="s">
        <v>750</v>
      </c>
      <c r="B7139" s="315" t="s">
        <v>2095</v>
      </c>
      <c r="C7139" s="315" t="s">
        <v>2098</v>
      </c>
      <c r="D7139" s="316">
        <v>13</v>
      </c>
      <c r="E7139" s="317">
        <v>8701.14</v>
      </c>
      <c r="F7139" s="317">
        <v>4801.7</v>
      </c>
      <c r="G7139" s="318">
        <v>39570</v>
      </c>
      <c r="H7139" s="318">
        <v>40487</v>
      </c>
      <c r="I7139" s="318">
        <v>49674</v>
      </c>
      <c r="J7139" s="315"/>
      <c r="K7139" s="315">
        <v>4500</v>
      </c>
      <c r="L7139" s="315" t="s">
        <v>320</v>
      </c>
      <c r="M7139" s="315" t="s">
        <v>1296</v>
      </c>
      <c r="N7139" s="315" t="s">
        <v>750</v>
      </c>
      <c r="O7139" s="315"/>
      <c r="P7139" s="315"/>
      <c r="Q7139" s="315"/>
    </row>
    <row r="7140" spans="1:17">
      <c r="A7140" s="315" t="s">
        <v>755</v>
      </c>
      <c r="B7140" s="315" t="s">
        <v>2095</v>
      </c>
      <c r="C7140" s="315" t="s">
        <v>2098</v>
      </c>
      <c r="D7140" s="316">
        <v>13</v>
      </c>
      <c r="E7140" s="317">
        <v>10590</v>
      </c>
      <c r="F7140" s="317">
        <v>7720.1200000000008</v>
      </c>
      <c r="G7140" s="318">
        <v>39597</v>
      </c>
      <c r="H7140" s="318">
        <v>39310</v>
      </c>
      <c r="I7140" s="318">
        <v>48549</v>
      </c>
      <c r="J7140" s="315"/>
      <c r="K7140" s="315">
        <v>6045</v>
      </c>
      <c r="L7140" s="315" t="s">
        <v>2922</v>
      </c>
      <c r="M7140" s="315" t="s">
        <v>788</v>
      </c>
      <c r="N7140" s="315" t="s">
        <v>755</v>
      </c>
      <c r="O7140" s="315"/>
      <c r="P7140" s="315"/>
      <c r="Q7140" s="315"/>
    </row>
    <row r="7141" spans="1:17">
      <c r="A7141" s="315" t="s">
        <v>755</v>
      </c>
      <c r="B7141" s="315" t="s">
        <v>2095</v>
      </c>
      <c r="C7141" s="315" t="s">
        <v>2098</v>
      </c>
      <c r="D7141" s="316">
        <v>13</v>
      </c>
      <c r="E7141" s="317">
        <v>17282</v>
      </c>
      <c r="F7141" s="317">
        <v>6221.5199999999995</v>
      </c>
      <c r="G7141" s="318">
        <v>39573</v>
      </c>
      <c r="H7141" s="318">
        <v>41439</v>
      </c>
      <c r="I7141" s="318">
        <v>50770</v>
      </c>
      <c r="J7141" s="315"/>
      <c r="K7141" s="315">
        <v>6645</v>
      </c>
      <c r="L7141" s="315" t="s">
        <v>2780</v>
      </c>
      <c r="M7141" s="315" t="s">
        <v>811</v>
      </c>
      <c r="N7141" s="315" t="s">
        <v>755</v>
      </c>
      <c r="O7141" s="315"/>
      <c r="P7141" s="315"/>
      <c r="Q7141" s="315"/>
    </row>
    <row r="7142" spans="1:17">
      <c r="A7142" s="315" t="s">
        <v>755</v>
      </c>
      <c r="B7142" s="315" t="s">
        <v>2095</v>
      </c>
      <c r="C7142" s="315" t="s">
        <v>2096</v>
      </c>
      <c r="D7142" s="316">
        <v>13</v>
      </c>
      <c r="E7142" s="317">
        <v>13241</v>
      </c>
      <c r="F7142" s="317">
        <v>5812.8</v>
      </c>
      <c r="G7142" s="318">
        <v>39573</v>
      </c>
      <c r="H7142" s="318">
        <v>41570</v>
      </c>
      <c r="I7142" s="318">
        <v>50770</v>
      </c>
      <c r="J7142" s="315"/>
      <c r="K7142" s="315">
        <v>1272</v>
      </c>
      <c r="L7142" s="315" t="s">
        <v>3423</v>
      </c>
      <c r="M7142" s="315" t="s">
        <v>766</v>
      </c>
      <c r="N7142" s="315" t="s">
        <v>755</v>
      </c>
      <c r="O7142" s="315"/>
      <c r="P7142" s="315"/>
      <c r="Q7142" s="315"/>
    </row>
    <row r="7143" spans="1:17">
      <c r="A7143" s="315" t="s">
        <v>755</v>
      </c>
      <c r="B7143" s="315" t="s">
        <v>2095</v>
      </c>
      <c r="C7143" s="315" t="s">
        <v>2098</v>
      </c>
      <c r="D7143" s="316">
        <v>13</v>
      </c>
      <c r="E7143" s="317">
        <v>10404</v>
      </c>
      <c r="F7143" s="317">
        <v>7563.7200000000012</v>
      </c>
      <c r="G7143" s="318">
        <v>39618</v>
      </c>
      <c r="H7143" s="318">
        <v>39227</v>
      </c>
      <c r="I7143" s="318">
        <v>48549</v>
      </c>
      <c r="J7143" s="315"/>
      <c r="K7143" s="315">
        <v>6208</v>
      </c>
      <c r="L7143" s="315" t="s">
        <v>1469</v>
      </c>
      <c r="M7143" s="315" t="s">
        <v>788</v>
      </c>
      <c r="N7143" s="315" t="s">
        <v>755</v>
      </c>
      <c r="O7143" s="315"/>
      <c r="P7143" s="315"/>
      <c r="Q7143" s="315"/>
    </row>
    <row r="7144" spans="1:17">
      <c r="A7144" s="315" t="s">
        <v>755</v>
      </c>
      <c r="B7144" s="315" t="s">
        <v>2095</v>
      </c>
      <c r="C7144" s="315" t="s">
        <v>2098</v>
      </c>
      <c r="D7144" s="316">
        <v>13</v>
      </c>
      <c r="E7144" s="317">
        <v>12674</v>
      </c>
      <c r="F7144" s="317">
        <v>4224.67</v>
      </c>
      <c r="G7144" s="318">
        <v>39645</v>
      </c>
      <c r="H7144" s="318">
        <v>41360</v>
      </c>
      <c r="I7144" s="318">
        <v>50770</v>
      </c>
      <c r="J7144" s="315"/>
      <c r="K7144" s="315">
        <v>8547</v>
      </c>
      <c r="L7144" s="315" t="s">
        <v>3284</v>
      </c>
      <c r="M7144" s="315" t="s">
        <v>792</v>
      </c>
      <c r="N7144" s="315" t="s">
        <v>755</v>
      </c>
      <c r="O7144" s="315"/>
      <c r="P7144" s="315"/>
      <c r="Q7144" s="315"/>
    </row>
    <row r="7145" spans="1:17">
      <c r="A7145" s="315" t="s">
        <v>755</v>
      </c>
      <c r="B7145" s="315" t="s">
        <v>2095</v>
      </c>
      <c r="C7145" s="315" t="s">
        <v>2098</v>
      </c>
      <c r="D7145" s="316">
        <v>13</v>
      </c>
      <c r="E7145" s="317">
        <v>11047</v>
      </c>
      <c r="F7145" s="317">
        <v>3667.6</v>
      </c>
      <c r="G7145" s="318">
        <v>39780</v>
      </c>
      <c r="H7145" s="318">
        <v>41844</v>
      </c>
      <c r="I7145" s="318">
        <v>51135</v>
      </c>
      <c r="J7145" s="315"/>
      <c r="K7145" s="315">
        <v>1981</v>
      </c>
      <c r="L7145" s="315" t="s">
        <v>3088</v>
      </c>
      <c r="M7145" s="315" t="s">
        <v>754</v>
      </c>
      <c r="N7145" s="315" t="s">
        <v>755</v>
      </c>
      <c r="O7145" s="315"/>
      <c r="P7145" s="315"/>
      <c r="Q7145" s="315"/>
    </row>
    <row r="7146" spans="1:17">
      <c r="A7146" s="315" t="s">
        <v>755</v>
      </c>
      <c r="B7146" s="315" t="s">
        <v>2095</v>
      </c>
      <c r="C7146" s="315" t="s">
        <v>2098</v>
      </c>
      <c r="D7146" s="316">
        <v>13</v>
      </c>
      <c r="E7146" s="317">
        <v>12759</v>
      </c>
      <c r="F7146" s="317">
        <v>5001.5199999999995</v>
      </c>
      <c r="G7146" s="318">
        <v>39912</v>
      </c>
      <c r="H7146" s="318">
        <v>41179</v>
      </c>
      <c r="I7146" s="318">
        <v>50405</v>
      </c>
      <c r="J7146" s="315"/>
      <c r="K7146" s="315">
        <v>3250</v>
      </c>
      <c r="L7146" s="315" t="s">
        <v>1732</v>
      </c>
      <c r="M7146" s="315" t="s">
        <v>764</v>
      </c>
      <c r="N7146" s="315" t="s">
        <v>755</v>
      </c>
      <c r="O7146" s="315"/>
      <c r="P7146" s="315"/>
      <c r="Q7146" s="315"/>
    </row>
    <row r="7147" spans="1:17">
      <c r="A7147" s="315" t="s">
        <v>755</v>
      </c>
      <c r="B7147" s="315" t="s">
        <v>2095</v>
      </c>
      <c r="C7147" s="315" t="s">
        <v>2098</v>
      </c>
      <c r="D7147" s="316">
        <v>13</v>
      </c>
      <c r="E7147" s="317">
        <v>13413</v>
      </c>
      <c r="F7147" s="317">
        <v>7994.1500000000005</v>
      </c>
      <c r="G7147" s="318">
        <v>40158</v>
      </c>
      <c r="H7147" s="318">
        <v>40329</v>
      </c>
      <c r="I7147" s="318">
        <v>49674</v>
      </c>
      <c r="J7147" s="315"/>
      <c r="K7147" s="315">
        <v>2043</v>
      </c>
      <c r="L7147" s="315" t="s">
        <v>3454</v>
      </c>
      <c r="M7147" s="315" t="s">
        <v>758</v>
      </c>
      <c r="N7147" s="315" t="s">
        <v>755</v>
      </c>
      <c r="O7147" s="315"/>
      <c r="P7147" s="315"/>
      <c r="Q7147" s="315"/>
    </row>
    <row r="7148" spans="1:17">
      <c r="A7148" s="315" t="s">
        <v>755</v>
      </c>
      <c r="B7148" s="315" t="s">
        <v>2095</v>
      </c>
      <c r="C7148" s="315" t="s">
        <v>2096</v>
      </c>
      <c r="D7148" s="316">
        <v>13</v>
      </c>
      <c r="E7148" s="317">
        <v>13360</v>
      </c>
      <c r="F7148" s="317">
        <v>4061.4400000000005</v>
      </c>
      <c r="G7148" s="318">
        <v>40571</v>
      </c>
      <c r="H7148" s="318">
        <v>41947</v>
      </c>
      <c r="I7148" s="318">
        <v>49309</v>
      </c>
      <c r="J7148" s="315"/>
      <c r="K7148" s="315">
        <v>8166</v>
      </c>
      <c r="L7148" s="315" t="s">
        <v>4252</v>
      </c>
      <c r="M7148" s="315" t="s">
        <v>784</v>
      </c>
      <c r="N7148" s="315" t="s">
        <v>755</v>
      </c>
      <c r="O7148" s="315"/>
      <c r="P7148" s="315"/>
      <c r="Q7148" s="315"/>
    </row>
    <row r="7149" spans="1:17">
      <c r="A7149" s="315" t="s">
        <v>750</v>
      </c>
      <c r="B7149" s="315" t="s">
        <v>2095</v>
      </c>
      <c r="C7149" s="315" t="s">
        <v>2098</v>
      </c>
      <c r="D7149" s="316">
        <v>13</v>
      </c>
      <c r="E7149" s="317">
        <v>10319</v>
      </c>
      <c r="F7149" s="317">
        <v>4213.59</v>
      </c>
      <c r="G7149" s="318">
        <v>40605</v>
      </c>
      <c r="H7149" s="318">
        <v>40967</v>
      </c>
      <c r="I7149" s="318">
        <v>50405</v>
      </c>
      <c r="J7149" s="315"/>
      <c r="K7149" s="315">
        <v>8421</v>
      </c>
      <c r="L7149" s="315" t="s">
        <v>2933</v>
      </c>
      <c r="M7149" s="315" t="s">
        <v>784</v>
      </c>
      <c r="N7149" s="315" t="s">
        <v>750</v>
      </c>
      <c r="O7149" s="315"/>
      <c r="P7149" s="315"/>
      <c r="Q7149" s="315"/>
    </row>
    <row r="7150" spans="1:17">
      <c r="A7150" s="315" t="s">
        <v>755</v>
      </c>
      <c r="B7150" s="315" t="s">
        <v>2095</v>
      </c>
      <c r="C7150" s="315" t="s">
        <v>2098</v>
      </c>
      <c r="D7150" s="316">
        <v>13</v>
      </c>
      <c r="E7150" s="317">
        <v>6771.99</v>
      </c>
      <c r="F7150" s="317">
        <v>3243.7799999999997</v>
      </c>
      <c r="G7150" s="318">
        <v>40809</v>
      </c>
      <c r="H7150" s="318">
        <v>40907</v>
      </c>
      <c r="I7150" s="318">
        <v>50040</v>
      </c>
      <c r="J7150" s="315"/>
      <c r="K7150" s="315">
        <v>8840</v>
      </c>
      <c r="L7150" s="315" t="s">
        <v>2810</v>
      </c>
      <c r="M7150" s="315" t="s">
        <v>1388</v>
      </c>
      <c r="N7150" s="315" t="s">
        <v>755</v>
      </c>
      <c r="O7150" s="315"/>
      <c r="P7150" s="315"/>
      <c r="Q7150" s="315"/>
    </row>
    <row r="7151" spans="1:17">
      <c r="A7151" s="315" t="s">
        <v>755</v>
      </c>
      <c r="B7151" s="315" t="s">
        <v>2095</v>
      </c>
      <c r="C7151" s="315" t="s">
        <v>2098</v>
      </c>
      <c r="D7151" s="316">
        <v>13.02</v>
      </c>
      <c r="E7151" s="317">
        <v>11432</v>
      </c>
      <c r="F7151" s="317">
        <v>2332.13</v>
      </c>
      <c r="G7151" s="318">
        <v>40630</v>
      </c>
      <c r="H7151" s="318">
        <v>42460</v>
      </c>
      <c r="I7151" s="318">
        <v>50040</v>
      </c>
      <c r="J7151" s="315"/>
      <c r="K7151" s="315">
        <v>7484</v>
      </c>
      <c r="L7151" s="315" t="s">
        <v>4253</v>
      </c>
      <c r="M7151" s="315" t="s">
        <v>966</v>
      </c>
      <c r="N7151" s="315" t="s">
        <v>755</v>
      </c>
      <c r="O7151" s="315"/>
      <c r="P7151" s="315"/>
      <c r="Q7151" s="315"/>
    </row>
    <row r="7152" spans="1:17">
      <c r="A7152" s="315" t="s">
        <v>755</v>
      </c>
      <c r="B7152" s="315" t="s">
        <v>2095</v>
      </c>
      <c r="C7152" s="315" t="s">
        <v>2098</v>
      </c>
      <c r="D7152" s="316">
        <v>13.08</v>
      </c>
      <c r="E7152" s="317">
        <v>16940</v>
      </c>
      <c r="F7152" s="317">
        <v>7165.6299999999992</v>
      </c>
      <c r="G7152" s="318">
        <v>40149</v>
      </c>
      <c r="H7152" s="318">
        <v>40336</v>
      </c>
      <c r="I7152" s="318">
        <v>49674</v>
      </c>
      <c r="J7152" s="315"/>
      <c r="K7152" s="315">
        <v>4634</v>
      </c>
      <c r="L7152" s="315" t="s">
        <v>2847</v>
      </c>
      <c r="M7152" s="315" t="s">
        <v>1296</v>
      </c>
      <c r="N7152" s="315" t="s">
        <v>755</v>
      </c>
      <c r="O7152" s="315"/>
      <c r="P7152" s="315"/>
      <c r="Q7152" s="315"/>
    </row>
    <row r="7153" spans="1:17">
      <c r="A7153" s="315" t="s">
        <v>750</v>
      </c>
      <c r="B7153" s="315" t="s">
        <v>2095</v>
      </c>
      <c r="C7153" s="315" t="s">
        <v>2098</v>
      </c>
      <c r="D7153" s="316">
        <v>13.1</v>
      </c>
      <c r="E7153" s="317">
        <v>12383.37</v>
      </c>
      <c r="F7153" s="317">
        <v>8990.3300000000017</v>
      </c>
      <c r="G7153" s="318">
        <v>39570</v>
      </c>
      <c r="H7153" s="318">
        <v>38765</v>
      </c>
      <c r="I7153" s="318">
        <v>48183</v>
      </c>
      <c r="J7153" s="315"/>
      <c r="K7153" s="315">
        <v>4107</v>
      </c>
      <c r="L7153" s="315" t="s">
        <v>2440</v>
      </c>
      <c r="M7153" s="315" t="s">
        <v>1484</v>
      </c>
      <c r="N7153" s="315" t="s">
        <v>750</v>
      </c>
      <c r="O7153" s="315"/>
      <c r="P7153" s="315"/>
      <c r="Q7153" s="315"/>
    </row>
    <row r="7154" spans="1:17">
      <c r="A7154" s="315" t="s">
        <v>755</v>
      </c>
      <c r="B7154" s="315" t="s">
        <v>2095</v>
      </c>
      <c r="C7154" s="315" t="s">
        <v>2098</v>
      </c>
      <c r="D7154" s="316">
        <v>13.1</v>
      </c>
      <c r="E7154" s="317">
        <v>10625</v>
      </c>
      <c r="F7154" s="317">
        <v>7713.75</v>
      </c>
      <c r="G7154" s="318">
        <v>39570</v>
      </c>
      <c r="H7154" s="318">
        <v>39247</v>
      </c>
      <c r="I7154" s="318">
        <v>48549</v>
      </c>
      <c r="J7154" s="315"/>
      <c r="K7154" s="315">
        <v>8526</v>
      </c>
      <c r="L7154" s="315" t="s">
        <v>4254</v>
      </c>
      <c r="M7154" s="315" t="s">
        <v>792</v>
      </c>
      <c r="N7154" s="315" t="s">
        <v>755</v>
      </c>
      <c r="O7154" s="315"/>
      <c r="P7154" s="315"/>
      <c r="Q7154" s="315"/>
    </row>
    <row r="7155" spans="1:17">
      <c r="A7155" s="315" t="s">
        <v>750</v>
      </c>
      <c r="B7155" s="315" t="s">
        <v>2095</v>
      </c>
      <c r="C7155" s="315" t="s">
        <v>2096</v>
      </c>
      <c r="D7155" s="316">
        <v>13.1</v>
      </c>
      <c r="E7155" s="317">
        <v>12061</v>
      </c>
      <c r="F7155" s="317">
        <v>9626.4699999999993</v>
      </c>
      <c r="G7155" s="318">
        <v>39736</v>
      </c>
      <c r="H7155" s="318">
        <v>39227</v>
      </c>
      <c r="I7155" s="318">
        <v>48579</v>
      </c>
      <c r="J7155" s="315"/>
      <c r="K7155" s="315">
        <v>6983</v>
      </c>
      <c r="L7155" s="315" t="s">
        <v>2982</v>
      </c>
      <c r="M7155" s="315" t="s">
        <v>811</v>
      </c>
      <c r="N7155" s="315" t="s">
        <v>750</v>
      </c>
      <c r="O7155" s="315"/>
      <c r="P7155" s="315"/>
      <c r="Q7155" s="315"/>
    </row>
    <row r="7156" spans="1:17">
      <c r="A7156" s="315" t="s">
        <v>755</v>
      </c>
      <c r="B7156" s="315" t="s">
        <v>2095</v>
      </c>
      <c r="C7156" s="315" t="s">
        <v>2098</v>
      </c>
      <c r="D7156" s="316">
        <v>13.1</v>
      </c>
      <c r="E7156" s="317">
        <v>14608</v>
      </c>
      <c r="F7156" s="317">
        <v>4645.34</v>
      </c>
      <c r="G7156" s="318">
        <v>40056</v>
      </c>
      <c r="H7156" s="318">
        <v>41474</v>
      </c>
      <c r="I7156" s="318">
        <v>50770</v>
      </c>
      <c r="J7156" s="315"/>
      <c r="K7156" s="315">
        <v>1783</v>
      </c>
      <c r="L7156" s="315" t="s">
        <v>3994</v>
      </c>
      <c r="M7156" s="315" t="s">
        <v>761</v>
      </c>
      <c r="N7156" s="315" t="s">
        <v>755</v>
      </c>
      <c r="O7156" s="315"/>
      <c r="P7156" s="315"/>
      <c r="Q7156" s="315"/>
    </row>
    <row r="7157" spans="1:17">
      <c r="A7157" s="315" t="s">
        <v>755</v>
      </c>
      <c r="B7157" s="315" t="s">
        <v>2095</v>
      </c>
      <c r="C7157" s="315" t="s">
        <v>2098</v>
      </c>
      <c r="D7157" s="316">
        <v>13.1</v>
      </c>
      <c r="E7157" s="317">
        <v>10289</v>
      </c>
      <c r="F7157" s="317">
        <v>3426.2400000000002</v>
      </c>
      <c r="G7157" s="318">
        <v>40169</v>
      </c>
      <c r="H7157" s="318">
        <v>41254</v>
      </c>
      <c r="I7157" s="318">
        <v>50405</v>
      </c>
      <c r="J7157" s="315"/>
      <c r="K7157" s="315">
        <v>9607</v>
      </c>
      <c r="L7157" s="315" t="s">
        <v>3432</v>
      </c>
      <c r="M7157" s="315" t="s">
        <v>770</v>
      </c>
      <c r="N7157" s="315" t="s">
        <v>755</v>
      </c>
      <c r="O7157" s="315"/>
      <c r="P7157" s="315"/>
      <c r="Q7157" s="315"/>
    </row>
    <row r="7158" spans="1:17">
      <c r="A7158" s="315" t="s">
        <v>755</v>
      </c>
      <c r="B7158" s="315" t="s">
        <v>2095</v>
      </c>
      <c r="C7158" s="315" t="s">
        <v>2098</v>
      </c>
      <c r="D7158" s="316">
        <v>13.1</v>
      </c>
      <c r="E7158" s="317">
        <v>9959.11</v>
      </c>
      <c r="F7158" s="317">
        <v>4840.12</v>
      </c>
      <c r="G7158" s="318">
        <v>40224</v>
      </c>
      <c r="H7158" s="318">
        <v>40360</v>
      </c>
      <c r="I7158" s="318">
        <v>49674</v>
      </c>
      <c r="J7158" s="315"/>
      <c r="K7158" s="315">
        <v>4132</v>
      </c>
      <c r="L7158" s="315" t="s">
        <v>2422</v>
      </c>
      <c r="M7158" s="315" t="s">
        <v>1484</v>
      </c>
      <c r="N7158" s="315" t="s">
        <v>755</v>
      </c>
      <c r="O7158" s="315"/>
      <c r="P7158" s="315"/>
      <c r="Q7158" s="315"/>
    </row>
    <row r="7159" spans="1:17">
      <c r="A7159" s="315" t="s">
        <v>755</v>
      </c>
      <c r="B7159" s="315" t="s">
        <v>2095</v>
      </c>
      <c r="C7159" s="315" t="s">
        <v>2098</v>
      </c>
      <c r="D7159" s="316">
        <v>13.1</v>
      </c>
      <c r="E7159" s="317">
        <v>14146</v>
      </c>
      <c r="F7159" s="317">
        <v>3310.16</v>
      </c>
      <c r="G7159" s="318">
        <v>40430</v>
      </c>
      <c r="H7159" s="318">
        <v>42262</v>
      </c>
      <c r="I7159" s="318">
        <v>49674</v>
      </c>
      <c r="J7159" s="315"/>
      <c r="K7159" s="315">
        <v>5034</v>
      </c>
      <c r="L7159" s="315" t="s">
        <v>2360</v>
      </c>
      <c r="M7159" s="315" t="s">
        <v>776</v>
      </c>
      <c r="N7159" s="315" t="s">
        <v>755</v>
      </c>
      <c r="O7159" s="315"/>
      <c r="P7159" s="315"/>
      <c r="Q7159" s="315"/>
    </row>
    <row r="7160" spans="1:17">
      <c r="A7160" s="315" t="s">
        <v>755</v>
      </c>
      <c r="B7160" s="315" t="s">
        <v>2095</v>
      </c>
      <c r="C7160" s="315" t="s">
        <v>2096</v>
      </c>
      <c r="D7160" s="316">
        <v>13.1</v>
      </c>
      <c r="E7160" s="317">
        <v>11422</v>
      </c>
      <c r="F7160" s="317">
        <v>5436.8700000000008</v>
      </c>
      <c r="G7160" s="318">
        <v>40506</v>
      </c>
      <c r="H7160" s="318">
        <v>41169</v>
      </c>
      <c r="I7160" s="318">
        <v>50405</v>
      </c>
      <c r="J7160" s="315"/>
      <c r="K7160" s="315">
        <v>6034</v>
      </c>
      <c r="L7160" s="315" t="s">
        <v>832</v>
      </c>
      <c r="M7160" s="315" t="s">
        <v>788</v>
      </c>
      <c r="N7160" s="315" t="s">
        <v>755</v>
      </c>
      <c r="O7160" s="315"/>
      <c r="P7160" s="315"/>
      <c r="Q7160" s="315"/>
    </row>
    <row r="7161" spans="1:17">
      <c r="A7161" s="315" t="s">
        <v>755</v>
      </c>
      <c r="B7161" s="315" t="s">
        <v>2095</v>
      </c>
      <c r="C7161" s="315" t="s">
        <v>2096</v>
      </c>
      <c r="D7161" s="316">
        <v>13.1</v>
      </c>
      <c r="E7161" s="317">
        <v>14845</v>
      </c>
      <c r="F7161" s="317">
        <v>8610.0999999999985</v>
      </c>
      <c r="G7161" s="318">
        <v>40704</v>
      </c>
      <c r="H7161" s="318">
        <v>40856</v>
      </c>
      <c r="I7161" s="318">
        <v>50040</v>
      </c>
      <c r="J7161" s="315"/>
      <c r="K7161" s="315">
        <v>3625</v>
      </c>
      <c r="L7161" s="315" t="s">
        <v>2596</v>
      </c>
      <c r="M7161" s="315" t="s">
        <v>764</v>
      </c>
      <c r="N7161" s="315" t="s">
        <v>755</v>
      </c>
      <c r="O7161" s="315"/>
      <c r="P7161" s="315"/>
      <c r="Q7161" s="315"/>
    </row>
    <row r="7162" spans="1:17">
      <c r="A7162" s="315" t="s">
        <v>755</v>
      </c>
      <c r="B7162" s="315" t="s">
        <v>2095</v>
      </c>
      <c r="C7162" s="315" t="s">
        <v>2098</v>
      </c>
      <c r="D7162" s="316">
        <v>13.11</v>
      </c>
      <c r="E7162" s="317">
        <v>14826</v>
      </c>
      <c r="F7162" s="317">
        <v>7101.65</v>
      </c>
      <c r="G7162" s="318">
        <v>40746</v>
      </c>
      <c r="H7162" s="318">
        <v>40822</v>
      </c>
      <c r="I7162" s="318">
        <v>50040</v>
      </c>
      <c r="J7162" s="315"/>
      <c r="K7162" s="315">
        <v>3115</v>
      </c>
      <c r="L7162" s="315" t="s">
        <v>2433</v>
      </c>
      <c r="M7162" s="315" t="s">
        <v>764</v>
      </c>
      <c r="N7162" s="315" t="s">
        <v>755</v>
      </c>
      <c r="O7162" s="315"/>
      <c r="P7162" s="315"/>
      <c r="Q7162" s="315"/>
    </row>
    <row r="7163" spans="1:17">
      <c r="A7163" s="315" t="s">
        <v>755</v>
      </c>
      <c r="B7163" s="315" t="s">
        <v>2095</v>
      </c>
      <c r="C7163" s="315" t="s">
        <v>2098</v>
      </c>
      <c r="D7163" s="316">
        <v>13.11</v>
      </c>
      <c r="E7163" s="317">
        <v>9831</v>
      </c>
      <c r="F7163" s="317">
        <v>2300.4499999999998</v>
      </c>
      <c r="G7163" s="318">
        <v>40794</v>
      </c>
      <c r="H7163" s="318">
        <v>42258</v>
      </c>
      <c r="I7163" s="318">
        <v>49674</v>
      </c>
      <c r="J7163" s="315"/>
      <c r="K7163" s="315">
        <v>1689</v>
      </c>
      <c r="L7163" s="315" t="s">
        <v>4255</v>
      </c>
      <c r="M7163" s="315" t="s">
        <v>761</v>
      </c>
      <c r="N7163" s="315" t="s">
        <v>755</v>
      </c>
      <c r="O7163" s="315"/>
      <c r="P7163" s="315"/>
      <c r="Q7163" s="315"/>
    </row>
    <row r="7164" spans="1:17">
      <c r="A7164" s="315" t="s">
        <v>755</v>
      </c>
      <c r="B7164" s="315" t="s">
        <v>2095</v>
      </c>
      <c r="C7164" s="315" t="s">
        <v>2098</v>
      </c>
      <c r="D7164" s="316">
        <v>13.12</v>
      </c>
      <c r="E7164" s="317">
        <v>7174</v>
      </c>
      <c r="F7164" s="317">
        <v>3436.3500000000004</v>
      </c>
      <c r="G7164" s="318">
        <v>40800</v>
      </c>
      <c r="H7164" s="318">
        <v>40877</v>
      </c>
      <c r="I7164" s="318">
        <v>50040</v>
      </c>
      <c r="J7164" s="315"/>
      <c r="K7164" s="315">
        <v>3176</v>
      </c>
      <c r="L7164" s="315" t="s">
        <v>2871</v>
      </c>
      <c r="M7164" s="315" t="s">
        <v>764</v>
      </c>
      <c r="N7164" s="315" t="s">
        <v>755</v>
      </c>
      <c r="O7164" s="315"/>
      <c r="P7164" s="315"/>
      <c r="Q7164" s="315"/>
    </row>
    <row r="7165" spans="1:17">
      <c r="A7165" s="315" t="s">
        <v>755</v>
      </c>
      <c r="B7165" s="315" t="s">
        <v>2095</v>
      </c>
      <c r="C7165" s="315" t="s">
        <v>2098</v>
      </c>
      <c r="D7165" s="316">
        <v>13.12</v>
      </c>
      <c r="E7165" s="317">
        <v>6267</v>
      </c>
      <c r="F7165" s="317">
        <v>2763.74</v>
      </c>
      <c r="G7165" s="318">
        <v>40830</v>
      </c>
      <c r="H7165" s="318">
        <v>40956</v>
      </c>
      <c r="I7165" s="318">
        <v>50405</v>
      </c>
      <c r="J7165" s="315"/>
      <c r="K7165" s="315">
        <v>2540</v>
      </c>
      <c r="L7165" s="315" t="s">
        <v>1527</v>
      </c>
      <c r="M7165" s="315" t="s">
        <v>1296</v>
      </c>
      <c r="N7165" s="315" t="s">
        <v>755</v>
      </c>
      <c r="O7165" s="315"/>
      <c r="P7165" s="315"/>
      <c r="Q7165" s="315"/>
    </row>
    <row r="7166" spans="1:17">
      <c r="A7166" s="315" t="s">
        <v>755</v>
      </c>
      <c r="B7166" s="315" t="s">
        <v>2095</v>
      </c>
      <c r="C7166" s="315" t="s">
        <v>2098</v>
      </c>
      <c r="D7166" s="316">
        <v>13.12</v>
      </c>
      <c r="E7166" s="317">
        <v>5845.9900000000007</v>
      </c>
      <c r="F7166" s="317">
        <v>2800.24</v>
      </c>
      <c r="G7166" s="318">
        <v>40854</v>
      </c>
      <c r="H7166" s="318">
        <v>40900</v>
      </c>
      <c r="I7166" s="318">
        <v>50040</v>
      </c>
      <c r="J7166" s="315"/>
      <c r="K7166" s="315">
        <v>9230</v>
      </c>
      <c r="L7166" s="315" t="s">
        <v>2794</v>
      </c>
      <c r="M7166" s="315" t="s">
        <v>770</v>
      </c>
      <c r="N7166" s="315" t="s">
        <v>755</v>
      </c>
      <c r="O7166" s="315"/>
      <c r="P7166" s="315"/>
      <c r="Q7166" s="315"/>
    </row>
    <row r="7167" spans="1:17">
      <c r="A7167" s="315" t="s">
        <v>755</v>
      </c>
      <c r="B7167" s="315" t="s">
        <v>2095</v>
      </c>
      <c r="C7167" s="315" t="s">
        <v>2096</v>
      </c>
      <c r="D7167" s="316">
        <v>13.14</v>
      </c>
      <c r="E7167" s="317">
        <v>12169</v>
      </c>
      <c r="F7167" s="317">
        <v>3334.3</v>
      </c>
      <c r="G7167" s="318">
        <v>40632</v>
      </c>
      <c r="H7167" s="318">
        <v>42270</v>
      </c>
      <c r="I7167" s="318">
        <v>49674</v>
      </c>
      <c r="J7167" s="315"/>
      <c r="K7167" s="315">
        <v>3504</v>
      </c>
      <c r="L7167" s="315" t="s">
        <v>3182</v>
      </c>
      <c r="M7167" s="315" t="s">
        <v>764</v>
      </c>
      <c r="N7167" s="315" t="s">
        <v>755</v>
      </c>
      <c r="O7167" s="315"/>
      <c r="P7167" s="315"/>
      <c r="Q7167" s="315"/>
    </row>
    <row r="7168" spans="1:17">
      <c r="A7168" s="315" t="s">
        <v>755</v>
      </c>
      <c r="B7168" s="315" t="s">
        <v>2095</v>
      </c>
      <c r="C7168" s="315" t="s">
        <v>2098</v>
      </c>
      <c r="D7168" s="316">
        <v>13.16</v>
      </c>
      <c r="E7168" s="317">
        <v>13385</v>
      </c>
      <c r="F7168" s="317">
        <v>6411.420000000001</v>
      </c>
      <c r="G7168" s="318">
        <v>40702</v>
      </c>
      <c r="H7168" s="318">
        <v>40799</v>
      </c>
      <c r="I7168" s="318">
        <v>50040</v>
      </c>
      <c r="J7168" s="315"/>
      <c r="K7168" s="315">
        <v>9532</v>
      </c>
      <c r="L7168" s="315" t="s">
        <v>4256</v>
      </c>
      <c r="M7168" s="315" t="s">
        <v>792</v>
      </c>
      <c r="N7168" s="315" t="s">
        <v>755</v>
      </c>
      <c r="O7168" s="315"/>
      <c r="P7168" s="315"/>
      <c r="Q7168" s="315"/>
    </row>
    <row r="7169" spans="1:17">
      <c r="A7169" s="315" t="s">
        <v>750</v>
      </c>
      <c r="B7169" s="315" t="s">
        <v>2095</v>
      </c>
      <c r="C7169" s="315" t="s">
        <v>2096</v>
      </c>
      <c r="D7169" s="316">
        <v>13.2</v>
      </c>
      <c r="E7169" s="317">
        <v>14086</v>
      </c>
      <c r="F7169" s="317">
        <v>6916.23</v>
      </c>
      <c r="G7169" s="318">
        <v>39569</v>
      </c>
      <c r="H7169" s="318">
        <v>41618</v>
      </c>
      <c r="I7169" s="318">
        <v>50770</v>
      </c>
      <c r="J7169" s="315"/>
      <c r="K7169" s="315">
        <v>3997</v>
      </c>
      <c r="L7169" s="315" t="s">
        <v>2277</v>
      </c>
      <c r="M7169" s="315" t="s">
        <v>754</v>
      </c>
      <c r="N7169" s="315" t="s">
        <v>750</v>
      </c>
      <c r="O7169" s="315"/>
      <c r="P7169" s="315"/>
      <c r="Q7169" s="315"/>
    </row>
    <row r="7170" spans="1:17">
      <c r="A7170" s="315" t="s">
        <v>755</v>
      </c>
      <c r="B7170" s="315" t="s">
        <v>2095</v>
      </c>
      <c r="C7170" s="315" t="s">
        <v>2098</v>
      </c>
      <c r="D7170" s="316">
        <v>13.2</v>
      </c>
      <c r="E7170" s="317">
        <v>13229</v>
      </c>
      <c r="F7170" s="317">
        <v>6508.67</v>
      </c>
      <c r="G7170" s="318">
        <v>39570</v>
      </c>
      <c r="H7170" s="318">
        <v>39538</v>
      </c>
      <c r="I7170" s="318">
        <v>48944</v>
      </c>
      <c r="J7170" s="315"/>
      <c r="K7170" s="315">
        <v>9445</v>
      </c>
      <c r="L7170" s="315" t="s">
        <v>2536</v>
      </c>
      <c r="M7170" s="315" t="s">
        <v>770</v>
      </c>
      <c r="N7170" s="315" t="s">
        <v>755</v>
      </c>
      <c r="O7170" s="315"/>
      <c r="P7170" s="315"/>
      <c r="Q7170" s="315"/>
    </row>
    <row r="7171" spans="1:17">
      <c r="A7171" s="315" t="s">
        <v>755</v>
      </c>
      <c r="B7171" s="315" t="s">
        <v>2095</v>
      </c>
      <c r="C7171" s="315" t="s">
        <v>2098</v>
      </c>
      <c r="D7171" s="316">
        <v>13.2</v>
      </c>
      <c r="E7171" s="317">
        <v>8878.07</v>
      </c>
      <c r="F7171" s="317">
        <v>6445.4999999999991</v>
      </c>
      <c r="G7171" s="318">
        <v>39570</v>
      </c>
      <c r="H7171" s="318">
        <v>39584</v>
      </c>
      <c r="I7171" s="318">
        <v>48914</v>
      </c>
      <c r="J7171" s="315"/>
      <c r="K7171" s="315">
        <v>4153</v>
      </c>
      <c r="L7171" s="315" t="s">
        <v>2209</v>
      </c>
      <c r="M7171" s="315" t="s">
        <v>1484</v>
      </c>
      <c r="N7171" s="315" t="s">
        <v>755</v>
      </c>
      <c r="O7171" s="315"/>
      <c r="P7171" s="315"/>
      <c r="Q7171" s="315"/>
    </row>
    <row r="7172" spans="1:17">
      <c r="A7172" s="315" t="s">
        <v>755</v>
      </c>
      <c r="B7172" s="315" t="s">
        <v>2095</v>
      </c>
      <c r="C7172" s="315" t="s">
        <v>2098</v>
      </c>
      <c r="D7172" s="316">
        <v>13.2</v>
      </c>
      <c r="E7172" s="317">
        <v>15583.449999999999</v>
      </c>
      <c r="F7172" s="317">
        <v>11313.59</v>
      </c>
      <c r="G7172" s="318">
        <v>39570</v>
      </c>
      <c r="H7172" s="318">
        <v>39736</v>
      </c>
      <c r="I7172" s="318">
        <v>48944</v>
      </c>
      <c r="J7172" s="315"/>
      <c r="K7172" s="315">
        <v>7242</v>
      </c>
      <c r="L7172" s="315" t="s">
        <v>3869</v>
      </c>
      <c r="M7172" s="315" t="s">
        <v>966</v>
      </c>
      <c r="N7172" s="315" t="s">
        <v>755</v>
      </c>
      <c r="O7172" s="315"/>
      <c r="P7172" s="315"/>
      <c r="Q7172" s="315"/>
    </row>
    <row r="7173" spans="1:17">
      <c r="A7173" s="315" t="s">
        <v>755</v>
      </c>
      <c r="B7173" s="315" t="s">
        <v>2095</v>
      </c>
      <c r="C7173" s="315" t="s">
        <v>2098</v>
      </c>
      <c r="D7173" s="316">
        <v>13.2</v>
      </c>
      <c r="E7173" s="317">
        <v>13265</v>
      </c>
      <c r="F7173" s="317">
        <v>7202.9</v>
      </c>
      <c r="G7173" s="318">
        <v>39587</v>
      </c>
      <c r="H7173" s="318">
        <v>39660</v>
      </c>
      <c r="I7173" s="318">
        <v>48944</v>
      </c>
      <c r="J7173" s="315"/>
      <c r="K7173" s="315">
        <v>9452</v>
      </c>
      <c r="L7173" s="315" t="s">
        <v>3142</v>
      </c>
      <c r="M7173" s="315" t="s">
        <v>770</v>
      </c>
      <c r="N7173" s="315" t="s">
        <v>755</v>
      </c>
      <c r="O7173" s="315"/>
      <c r="P7173" s="315"/>
      <c r="Q7173" s="315"/>
    </row>
    <row r="7174" spans="1:17">
      <c r="A7174" s="315" t="s">
        <v>755</v>
      </c>
      <c r="B7174" s="315" t="s">
        <v>2095</v>
      </c>
      <c r="C7174" s="315" t="s">
        <v>2098</v>
      </c>
      <c r="D7174" s="316">
        <v>13.2</v>
      </c>
      <c r="E7174" s="317">
        <v>13018.84</v>
      </c>
      <c r="F7174" s="317">
        <v>5090.3700000000008</v>
      </c>
      <c r="G7174" s="318">
        <v>39968</v>
      </c>
      <c r="H7174" s="318">
        <v>41180</v>
      </c>
      <c r="I7174" s="318">
        <v>50405</v>
      </c>
      <c r="J7174" s="315"/>
      <c r="K7174" s="315">
        <v>1453</v>
      </c>
      <c r="L7174" s="315" t="s">
        <v>3362</v>
      </c>
      <c r="M7174" s="315" t="s">
        <v>766</v>
      </c>
      <c r="N7174" s="315" t="s">
        <v>755</v>
      </c>
      <c r="O7174" s="315"/>
      <c r="P7174" s="315"/>
      <c r="Q7174" s="315"/>
    </row>
    <row r="7175" spans="1:17">
      <c r="A7175" s="315" t="s">
        <v>755</v>
      </c>
      <c r="B7175" s="315" t="s">
        <v>2095</v>
      </c>
      <c r="C7175" s="315" t="s">
        <v>2098</v>
      </c>
      <c r="D7175" s="316">
        <v>13.2</v>
      </c>
      <c r="E7175" s="317">
        <v>13816</v>
      </c>
      <c r="F7175" s="317">
        <v>8220.5300000000007</v>
      </c>
      <c r="G7175" s="318">
        <v>39673</v>
      </c>
      <c r="H7175" s="318">
        <v>40390</v>
      </c>
      <c r="I7175" s="318">
        <v>49674</v>
      </c>
      <c r="J7175" s="315"/>
      <c r="K7175" s="315">
        <v>6514</v>
      </c>
      <c r="L7175" s="315" t="s">
        <v>2305</v>
      </c>
      <c r="M7175" s="315" t="s">
        <v>811</v>
      </c>
      <c r="N7175" s="315" t="s">
        <v>755</v>
      </c>
      <c r="O7175" s="315"/>
      <c r="P7175" s="315"/>
      <c r="Q7175" s="315"/>
    </row>
    <row r="7176" spans="1:17">
      <c r="A7176" s="315" t="s">
        <v>755</v>
      </c>
      <c r="B7176" s="315" t="s">
        <v>2095</v>
      </c>
      <c r="C7176" s="315" t="s">
        <v>2098</v>
      </c>
      <c r="D7176" s="316">
        <v>13.2</v>
      </c>
      <c r="E7176" s="317">
        <v>14808</v>
      </c>
      <c r="F7176" s="317">
        <v>6530.32</v>
      </c>
      <c r="G7176" s="318">
        <v>39686</v>
      </c>
      <c r="H7176" s="318">
        <v>40963</v>
      </c>
      <c r="I7176" s="318">
        <v>50405</v>
      </c>
      <c r="J7176" s="315"/>
      <c r="K7176" s="315">
        <v>1299</v>
      </c>
      <c r="L7176" s="315" t="s">
        <v>2293</v>
      </c>
      <c r="M7176" s="315" t="s">
        <v>766</v>
      </c>
      <c r="N7176" s="315" t="s">
        <v>755</v>
      </c>
      <c r="O7176" s="315"/>
      <c r="P7176" s="315"/>
      <c r="Q7176" s="315"/>
    </row>
    <row r="7177" spans="1:17">
      <c r="A7177" s="315" t="s">
        <v>755</v>
      </c>
      <c r="B7177" s="315" t="s">
        <v>2095</v>
      </c>
      <c r="C7177" s="315" t="s">
        <v>2096</v>
      </c>
      <c r="D7177" s="316">
        <v>13.2</v>
      </c>
      <c r="E7177" s="317">
        <v>12719</v>
      </c>
      <c r="F7177" s="317">
        <v>11447.1</v>
      </c>
      <c r="G7177" s="318">
        <v>40063</v>
      </c>
      <c r="H7177" s="318">
        <v>38948</v>
      </c>
      <c r="I7177" s="318">
        <v>48213</v>
      </c>
      <c r="J7177" s="315"/>
      <c r="K7177" s="315">
        <v>1474</v>
      </c>
      <c r="L7177" s="315" t="s">
        <v>2252</v>
      </c>
      <c r="M7177" s="315" t="s">
        <v>761</v>
      </c>
      <c r="N7177" s="315" t="s">
        <v>755</v>
      </c>
      <c r="O7177" s="315"/>
      <c r="P7177" s="315"/>
      <c r="Q7177" s="315"/>
    </row>
    <row r="7178" spans="1:17">
      <c r="A7178" s="315" t="s">
        <v>755</v>
      </c>
      <c r="B7178" s="315" t="s">
        <v>2095</v>
      </c>
      <c r="C7178" s="315" t="s">
        <v>2098</v>
      </c>
      <c r="D7178" s="316">
        <v>13.2</v>
      </c>
      <c r="E7178" s="317">
        <v>12138.99</v>
      </c>
      <c r="F7178" s="317">
        <v>8812.9</v>
      </c>
      <c r="G7178" s="318">
        <v>40099</v>
      </c>
      <c r="H7178" s="318">
        <v>40140</v>
      </c>
      <c r="I7178" s="318">
        <v>49309</v>
      </c>
      <c r="J7178" s="315"/>
      <c r="K7178" s="315">
        <v>8824</v>
      </c>
      <c r="L7178" s="315" t="s">
        <v>3604</v>
      </c>
      <c r="M7178" s="315" t="s">
        <v>784</v>
      </c>
      <c r="N7178" s="315" t="s">
        <v>755</v>
      </c>
      <c r="O7178" s="315"/>
      <c r="P7178" s="315"/>
      <c r="Q7178" s="315"/>
    </row>
    <row r="7179" spans="1:17">
      <c r="A7179" s="315" t="s">
        <v>755</v>
      </c>
      <c r="B7179" s="315" t="s">
        <v>2095</v>
      </c>
      <c r="C7179" s="315" t="s">
        <v>2096</v>
      </c>
      <c r="D7179" s="316">
        <v>13.2</v>
      </c>
      <c r="E7179" s="317">
        <v>12595</v>
      </c>
      <c r="F7179" s="317">
        <v>7305.0999999999995</v>
      </c>
      <c r="G7179" s="318">
        <v>40219</v>
      </c>
      <c r="H7179" s="318">
        <v>40693</v>
      </c>
      <c r="I7179" s="318">
        <v>50040</v>
      </c>
      <c r="J7179" s="315"/>
      <c r="K7179" s="315">
        <v>6033</v>
      </c>
      <c r="L7179" s="315" t="s">
        <v>2728</v>
      </c>
      <c r="M7179" s="315" t="s">
        <v>788</v>
      </c>
      <c r="N7179" s="315" t="s">
        <v>755</v>
      </c>
      <c r="O7179" s="315"/>
      <c r="P7179" s="315"/>
      <c r="Q7179" s="315"/>
    </row>
    <row r="7180" spans="1:17">
      <c r="A7180" s="315" t="s">
        <v>755</v>
      </c>
      <c r="B7180" s="315" t="s">
        <v>2095</v>
      </c>
      <c r="C7180" s="315" t="s">
        <v>2096</v>
      </c>
      <c r="D7180" s="316">
        <v>13.2</v>
      </c>
      <c r="E7180" s="317">
        <v>14245</v>
      </c>
      <c r="F7180" s="317">
        <v>10056.970000000001</v>
      </c>
      <c r="G7180" s="318">
        <v>40244</v>
      </c>
      <c r="H7180" s="318">
        <v>40521</v>
      </c>
      <c r="I7180" s="318">
        <v>49674</v>
      </c>
      <c r="J7180" s="315"/>
      <c r="K7180" s="315">
        <v>8700</v>
      </c>
      <c r="L7180" s="315" t="s">
        <v>1170</v>
      </c>
      <c r="M7180" s="315" t="s">
        <v>784</v>
      </c>
      <c r="N7180" s="315" t="s">
        <v>755</v>
      </c>
      <c r="O7180" s="315"/>
      <c r="P7180" s="315"/>
      <c r="Q7180" s="315"/>
    </row>
    <row r="7181" spans="1:17">
      <c r="A7181" s="315" t="s">
        <v>755</v>
      </c>
      <c r="B7181" s="315" t="s">
        <v>2095</v>
      </c>
      <c r="C7181" s="315" t="s">
        <v>2098</v>
      </c>
      <c r="D7181" s="316">
        <v>13.2</v>
      </c>
      <c r="E7181" s="317">
        <v>12974</v>
      </c>
      <c r="F7181" s="317">
        <v>6214.55</v>
      </c>
      <c r="G7181" s="318">
        <v>40518</v>
      </c>
      <c r="H7181" s="318">
        <v>40802</v>
      </c>
      <c r="I7181" s="318">
        <v>50040</v>
      </c>
      <c r="J7181" s="315"/>
      <c r="K7181" s="315">
        <v>5408</v>
      </c>
      <c r="L7181" s="315" t="s">
        <v>3761</v>
      </c>
      <c r="M7181" s="315" t="s">
        <v>776</v>
      </c>
      <c r="N7181" s="315" t="s">
        <v>755</v>
      </c>
      <c r="O7181" s="315"/>
      <c r="P7181" s="315"/>
      <c r="Q7181" s="315"/>
    </row>
    <row r="7182" spans="1:17">
      <c r="A7182" s="315" t="s">
        <v>755</v>
      </c>
      <c r="B7182" s="315" t="s">
        <v>2095</v>
      </c>
      <c r="C7182" s="315" t="s">
        <v>2098</v>
      </c>
      <c r="D7182" s="316">
        <v>13.2</v>
      </c>
      <c r="E7182" s="317">
        <v>2325</v>
      </c>
      <c r="F7182" s="317">
        <v>1031.2</v>
      </c>
      <c r="G7182" s="318">
        <v>40672</v>
      </c>
      <c r="H7182" s="318">
        <v>40900</v>
      </c>
      <c r="I7182" s="318">
        <v>50040</v>
      </c>
      <c r="J7182" s="315"/>
      <c r="K7182" s="315">
        <v>6236</v>
      </c>
      <c r="L7182" s="315" t="s">
        <v>4257</v>
      </c>
      <c r="M7182" s="315" t="s">
        <v>788</v>
      </c>
      <c r="N7182" s="315" t="s">
        <v>755</v>
      </c>
      <c r="O7182" s="315"/>
      <c r="P7182" s="315"/>
      <c r="Q7182" s="315"/>
    </row>
    <row r="7183" spans="1:17">
      <c r="A7183" s="315" t="s">
        <v>755</v>
      </c>
      <c r="B7183" s="315" t="s">
        <v>2095</v>
      </c>
      <c r="C7183" s="315" t="s">
        <v>2096</v>
      </c>
      <c r="D7183" s="316">
        <v>13.2</v>
      </c>
      <c r="E7183" s="317">
        <v>11660</v>
      </c>
      <c r="F7183" s="317">
        <v>9026.1800000000021</v>
      </c>
      <c r="G7183" s="318">
        <v>40673</v>
      </c>
      <c r="H7183" s="318">
        <v>40905</v>
      </c>
      <c r="I7183" s="318">
        <v>50040</v>
      </c>
      <c r="J7183" s="315"/>
      <c r="K7183" s="315">
        <v>8932</v>
      </c>
      <c r="L7183" s="315" t="s">
        <v>3338</v>
      </c>
      <c r="M7183" s="315" t="s">
        <v>784</v>
      </c>
      <c r="N7183" s="315" t="s">
        <v>755</v>
      </c>
      <c r="O7183" s="315"/>
      <c r="P7183" s="315"/>
      <c r="Q7183" s="315"/>
    </row>
    <row r="7184" spans="1:17">
      <c r="A7184" s="315" t="s">
        <v>750</v>
      </c>
      <c r="B7184" s="315" t="s">
        <v>2095</v>
      </c>
      <c r="C7184" s="315" t="s">
        <v>2098</v>
      </c>
      <c r="D7184" s="316">
        <v>13.2</v>
      </c>
      <c r="E7184" s="317">
        <v>12413</v>
      </c>
      <c r="F7184" s="317">
        <v>5945.83</v>
      </c>
      <c r="G7184" s="318">
        <v>40672</v>
      </c>
      <c r="H7184" s="318">
        <v>40897</v>
      </c>
      <c r="I7184" s="318">
        <v>50040</v>
      </c>
      <c r="J7184" s="315"/>
      <c r="K7184" s="315">
        <v>8707</v>
      </c>
      <c r="L7184" s="315" t="s">
        <v>2356</v>
      </c>
      <c r="M7184" s="315" t="s">
        <v>784</v>
      </c>
      <c r="N7184" s="315" t="s">
        <v>750</v>
      </c>
      <c r="O7184" s="315"/>
      <c r="P7184" s="315"/>
      <c r="Q7184" s="315"/>
    </row>
    <row r="7185" spans="1:17">
      <c r="A7185" s="315" t="s">
        <v>755</v>
      </c>
      <c r="B7185" s="315" t="s">
        <v>2095</v>
      </c>
      <c r="C7185" s="315" t="s">
        <v>2096</v>
      </c>
      <c r="D7185" s="316">
        <v>13.2</v>
      </c>
      <c r="E7185" s="317">
        <v>13617</v>
      </c>
      <c r="F7185" s="317">
        <v>7897.8600000000006</v>
      </c>
      <c r="G7185" s="318">
        <v>40744</v>
      </c>
      <c r="H7185" s="318">
        <v>40878</v>
      </c>
      <c r="I7185" s="318">
        <v>50040</v>
      </c>
      <c r="J7185" s="315"/>
      <c r="K7185" s="315">
        <v>3700</v>
      </c>
      <c r="L7185" s="315" t="s">
        <v>1972</v>
      </c>
      <c r="M7185" s="315" t="s">
        <v>764</v>
      </c>
      <c r="N7185" s="315" t="s">
        <v>755</v>
      </c>
      <c r="O7185" s="315"/>
      <c r="P7185" s="315"/>
      <c r="Q7185" s="315"/>
    </row>
    <row r="7186" spans="1:17">
      <c r="A7186" s="315" t="s">
        <v>755</v>
      </c>
      <c r="B7186" s="315" t="s">
        <v>2095</v>
      </c>
      <c r="C7186" s="315" t="s">
        <v>2098</v>
      </c>
      <c r="D7186" s="316">
        <v>13.23</v>
      </c>
      <c r="E7186" s="317">
        <v>11534</v>
      </c>
      <c r="F7186" s="317">
        <v>3044.9800000000005</v>
      </c>
      <c r="G7186" s="318">
        <v>40731</v>
      </c>
      <c r="H7186" s="318">
        <v>42094</v>
      </c>
      <c r="I7186" s="318">
        <v>49674</v>
      </c>
      <c r="J7186" s="315"/>
      <c r="K7186" s="315">
        <v>9642</v>
      </c>
      <c r="L7186" s="315" t="s">
        <v>3375</v>
      </c>
      <c r="M7186" s="315" t="s">
        <v>770</v>
      </c>
      <c r="N7186" s="315" t="s">
        <v>755</v>
      </c>
      <c r="O7186" s="315"/>
      <c r="P7186" s="315"/>
      <c r="Q7186" s="315"/>
    </row>
    <row r="7187" spans="1:17">
      <c r="A7187" s="315" t="s">
        <v>755</v>
      </c>
      <c r="B7187" s="315" t="s">
        <v>2095</v>
      </c>
      <c r="C7187" s="315" t="s">
        <v>2098</v>
      </c>
      <c r="D7187" s="316">
        <v>13.25</v>
      </c>
      <c r="E7187" s="317">
        <v>11976</v>
      </c>
      <c r="F7187" s="317">
        <v>3976.03</v>
      </c>
      <c r="G7187" s="318">
        <v>40634</v>
      </c>
      <c r="H7187" s="318">
        <v>41353</v>
      </c>
      <c r="I7187" s="318">
        <v>50770</v>
      </c>
      <c r="J7187" s="315"/>
      <c r="K7187" s="315">
        <v>3033</v>
      </c>
      <c r="L7187" s="315" t="s">
        <v>3265</v>
      </c>
      <c r="M7187" s="315" t="s">
        <v>764</v>
      </c>
      <c r="N7187" s="315" t="s">
        <v>755</v>
      </c>
      <c r="O7187" s="315"/>
      <c r="P7187" s="315"/>
      <c r="Q7187" s="315"/>
    </row>
    <row r="7188" spans="1:17">
      <c r="A7188" s="315" t="s">
        <v>755</v>
      </c>
      <c r="B7188" s="315" t="s">
        <v>2095</v>
      </c>
      <c r="C7188" s="315" t="s">
        <v>2096</v>
      </c>
      <c r="D7188" s="316">
        <v>13.25</v>
      </c>
      <c r="E7188" s="317">
        <v>11429</v>
      </c>
      <c r="F7188" s="317">
        <v>6628.8200000000006</v>
      </c>
      <c r="G7188" s="318">
        <v>40800</v>
      </c>
      <c r="H7188" s="318">
        <v>40754</v>
      </c>
      <c r="I7188" s="318">
        <v>50040</v>
      </c>
      <c r="J7188" s="315"/>
      <c r="K7188" s="315">
        <v>2035</v>
      </c>
      <c r="L7188" s="315" t="s">
        <v>2714</v>
      </c>
      <c r="M7188" s="315" t="s">
        <v>758</v>
      </c>
      <c r="N7188" s="315" t="s">
        <v>755</v>
      </c>
      <c r="O7188" s="315"/>
      <c r="P7188" s="315"/>
      <c r="Q7188" s="315"/>
    </row>
    <row r="7189" spans="1:17">
      <c r="A7189" s="315" t="s">
        <v>755</v>
      </c>
      <c r="B7189" s="315" t="s">
        <v>2095</v>
      </c>
      <c r="C7189" s="315" t="s">
        <v>2096</v>
      </c>
      <c r="D7189" s="316">
        <v>13.29</v>
      </c>
      <c r="E7189" s="317">
        <v>13727</v>
      </c>
      <c r="F7189" s="317">
        <v>9609.74</v>
      </c>
      <c r="G7189" s="318">
        <v>39570</v>
      </c>
      <c r="H7189" s="318">
        <v>39966</v>
      </c>
      <c r="I7189" s="318">
        <v>49309</v>
      </c>
      <c r="J7189" s="315"/>
      <c r="K7189" s="315">
        <v>3935</v>
      </c>
      <c r="L7189" s="315" t="s">
        <v>3684</v>
      </c>
      <c r="M7189" s="315" t="s">
        <v>754</v>
      </c>
      <c r="N7189" s="315" t="s">
        <v>755</v>
      </c>
      <c r="O7189" s="315"/>
      <c r="P7189" s="315"/>
      <c r="Q7189" s="315"/>
    </row>
    <row r="7190" spans="1:17">
      <c r="A7190" s="315" t="s">
        <v>755</v>
      </c>
      <c r="B7190" s="315" t="s">
        <v>2095</v>
      </c>
      <c r="C7190" s="315" t="s">
        <v>2098</v>
      </c>
      <c r="D7190" s="316">
        <v>13.3</v>
      </c>
      <c r="E7190" s="317">
        <v>13651</v>
      </c>
      <c r="F7190" s="317">
        <v>9896.98</v>
      </c>
      <c r="G7190" s="318">
        <v>39569</v>
      </c>
      <c r="H7190" s="318">
        <v>40025</v>
      </c>
      <c r="I7190" s="318">
        <v>49309</v>
      </c>
      <c r="J7190" s="315"/>
      <c r="K7190" s="315">
        <v>8714</v>
      </c>
      <c r="L7190" s="315" t="s">
        <v>4258</v>
      </c>
      <c r="M7190" s="315" t="s">
        <v>784</v>
      </c>
      <c r="N7190" s="315" t="s">
        <v>755</v>
      </c>
      <c r="O7190" s="315"/>
      <c r="P7190" s="315"/>
      <c r="Q7190" s="315"/>
    </row>
    <row r="7191" spans="1:17">
      <c r="A7191" s="315" t="s">
        <v>755</v>
      </c>
      <c r="B7191" s="315" t="s">
        <v>2095</v>
      </c>
      <c r="C7191" s="315" t="s">
        <v>2096</v>
      </c>
      <c r="D7191" s="316">
        <v>13.3</v>
      </c>
      <c r="E7191" s="317">
        <v>12135.920000000002</v>
      </c>
      <c r="F7191" s="317">
        <v>10436.9</v>
      </c>
      <c r="G7191" s="318">
        <v>39570</v>
      </c>
      <c r="H7191" s="318">
        <v>39875</v>
      </c>
      <c r="I7191" s="318">
        <v>49279</v>
      </c>
      <c r="J7191" s="315"/>
      <c r="K7191" s="315">
        <v>4103</v>
      </c>
      <c r="L7191" s="315" t="s">
        <v>2427</v>
      </c>
      <c r="M7191" s="315" t="s">
        <v>1484</v>
      </c>
      <c r="N7191" s="315" t="s">
        <v>755</v>
      </c>
      <c r="O7191" s="315"/>
      <c r="P7191" s="315"/>
      <c r="Q7191" s="315"/>
    </row>
    <row r="7192" spans="1:17">
      <c r="A7192" s="315" t="s">
        <v>755</v>
      </c>
      <c r="B7192" s="315" t="s">
        <v>2095</v>
      </c>
      <c r="C7192" s="315" t="s">
        <v>2098</v>
      </c>
      <c r="D7192" s="316">
        <v>13.3</v>
      </c>
      <c r="E7192" s="317">
        <v>16184</v>
      </c>
      <c r="F7192" s="317">
        <v>9629.49</v>
      </c>
      <c r="G7192" s="318">
        <v>39570</v>
      </c>
      <c r="H7192" s="318">
        <v>40254</v>
      </c>
      <c r="I7192" s="318">
        <v>49674</v>
      </c>
      <c r="J7192" s="315"/>
      <c r="K7192" s="315">
        <v>3510</v>
      </c>
      <c r="L7192" s="315" t="s">
        <v>2486</v>
      </c>
      <c r="M7192" s="315" t="s">
        <v>764</v>
      </c>
      <c r="N7192" s="315" t="s">
        <v>755</v>
      </c>
      <c r="O7192" s="315"/>
      <c r="P7192" s="315"/>
      <c r="Q7192" s="315"/>
    </row>
    <row r="7193" spans="1:17">
      <c r="A7193" s="315" t="s">
        <v>755</v>
      </c>
      <c r="B7193" s="315" t="s">
        <v>2095</v>
      </c>
      <c r="C7193" s="315" t="s">
        <v>2096</v>
      </c>
      <c r="D7193" s="316">
        <v>13.3</v>
      </c>
      <c r="E7193" s="317">
        <v>9700</v>
      </c>
      <c r="F7193" s="317">
        <v>5626</v>
      </c>
      <c r="G7193" s="318">
        <v>39570</v>
      </c>
      <c r="H7193" s="318">
        <v>40847</v>
      </c>
      <c r="I7193" s="318">
        <v>50040</v>
      </c>
      <c r="J7193" s="315"/>
      <c r="K7193" s="315">
        <v>7148</v>
      </c>
      <c r="L7193" s="315" t="s">
        <v>4259</v>
      </c>
      <c r="M7193" s="315" t="s">
        <v>966</v>
      </c>
      <c r="N7193" s="315" t="s">
        <v>755</v>
      </c>
      <c r="O7193" s="315"/>
      <c r="P7193" s="315"/>
      <c r="Q7193" s="315"/>
    </row>
    <row r="7194" spans="1:17">
      <c r="A7194" s="315" t="s">
        <v>755</v>
      </c>
      <c r="B7194" s="315" t="s">
        <v>2095</v>
      </c>
      <c r="C7194" s="315" t="s">
        <v>2098</v>
      </c>
      <c r="D7194" s="316">
        <v>13.3</v>
      </c>
      <c r="E7194" s="317">
        <v>11918</v>
      </c>
      <c r="F7194" s="317">
        <v>4659.9299999999994</v>
      </c>
      <c r="G7194" s="318">
        <v>39581</v>
      </c>
      <c r="H7194" s="318">
        <v>41144</v>
      </c>
      <c r="I7194" s="318">
        <v>50405</v>
      </c>
      <c r="J7194" s="315"/>
      <c r="K7194" s="315">
        <v>3066</v>
      </c>
      <c r="L7194" s="315" t="s">
        <v>3119</v>
      </c>
      <c r="M7194" s="315" t="s">
        <v>764</v>
      </c>
      <c r="N7194" s="315" t="s">
        <v>755</v>
      </c>
      <c r="O7194" s="315"/>
      <c r="P7194" s="315"/>
      <c r="Q7194" s="315"/>
    </row>
    <row r="7195" spans="1:17">
      <c r="A7195" s="315" t="s">
        <v>755</v>
      </c>
      <c r="B7195" s="315" t="s">
        <v>2095</v>
      </c>
      <c r="C7195" s="315" t="s">
        <v>2096</v>
      </c>
      <c r="D7195" s="316">
        <v>13.3</v>
      </c>
      <c r="E7195" s="317">
        <v>14807</v>
      </c>
      <c r="F7195" s="317">
        <v>6485.46</v>
      </c>
      <c r="G7195" s="318">
        <v>39825</v>
      </c>
      <c r="H7195" s="318">
        <v>41382</v>
      </c>
      <c r="I7195" s="318">
        <v>50770</v>
      </c>
      <c r="J7195" s="315"/>
      <c r="K7195" s="315">
        <v>1715</v>
      </c>
      <c r="L7195" s="315" t="s">
        <v>4260</v>
      </c>
      <c r="M7195" s="315" t="s">
        <v>761</v>
      </c>
      <c r="N7195" s="315" t="s">
        <v>755</v>
      </c>
      <c r="O7195" s="315"/>
      <c r="P7195" s="315"/>
      <c r="Q7195" s="315"/>
    </row>
    <row r="7196" spans="1:17">
      <c r="A7196" s="315" t="s">
        <v>750</v>
      </c>
      <c r="B7196" s="315" t="s">
        <v>2095</v>
      </c>
      <c r="C7196" s="315" t="s">
        <v>2098</v>
      </c>
      <c r="D7196" s="316">
        <v>13.3</v>
      </c>
      <c r="E7196" s="317">
        <v>15164.980000000001</v>
      </c>
      <c r="F7196" s="317">
        <v>7264.0099999999993</v>
      </c>
      <c r="G7196" s="318">
        <v>40490</v>
      </c>
      <c r="H7196" s="318">
        <v>40626</v>
      </c>
      <c r="I7196" s="318">
        <v>50040</v>
      </c>
      <c r="J7196" s="315"/>
      <c r="K7196" s="315">
        <v>8880</v>
      </c>
      <c r="L7196" s="315" t="s">
        <v>2400</v>
      </c>
      <c r="M7196" s="315" t="s">
        <v>770</v>
      </c>
      <c r="N7196" s="315" t="s">
        <v>750</v>
      </c>
      <c r="O7196" s="315"/>
      <c r="P7196" s="315"/>
      <c r="Q7196" s="315"/>
    </row>
    <row r="7197" spans="1:17">
      <c r="A7197" s="315" t="s">
        <v>755</v>
      </c>
      <c r="B7197" s="315" t="s">
        <v>2095</v>
      </c>
      <c r="C7197" s="315" t="s">
        <v>2096</v>
      </c>
      <c r="D7197" s="316">
        <v>13.3</v>
      </c>
      <c r="E7197" s="317">
        <v>14929</v>
      </c>
      <c r="F7197" s="317">
        <v>4538.41</v>
      </c>
      <c r="G7197" s="318">
        <v>40624</v>
      </c>
      <c r="H7197" s="318">
        <v>42019</v>
      </c>
      <c r="I7197" s="318">
        <v>49674</v>
      </c>
      <c r="J7197" s="315"/>
      <c r="K7197" s="315">
        <v>7106</v>
      </c>
      <c r="L7197" s="315" t="s">
        <v>4242</v>
      </c>
      <c r="M7197" s="315" t="s">
        <v>966</v>
      </c>
      <c r="N7197" s="315" t="s">
        <v>755</v>
      </c>
      <c r="O7197" s="315"/>
      <c r="P7197" s="315"/>
      <c r="Q7197" s="315"/>
    </row>
    <row r="7198" spans="1:17">
      <c r="A7198" s="315" t="s">
        <v>755</v>
      </c>
      <c r="B7198" s="315" t="s">
        <v>2095</v>
      </c>
      <c r="C7198" s="315" t="s">
        <v>2096</v>
      </c>
      <c r="D7198" s="316">
        <v>13.3</v>
      </c>
      <c r="E7198" s="317">
        <v>13234.560000000001</v>
      </c>
      <c r="F7198" s="317">
        <v>7676.0699999999988</v>
      </c>
      <c r="G7198" s="318">
        <v>40708</v>
      </c>
      <c r="H7198" s="318">
        <v>40894</v>
      </c>
      <c r="I7198" s="318">
        <v>50040</v>
      </c>
      <c r="J7198" s="315"/>
      <c r="K7198" s="315">
        <v>4254</v>
      </c>
      <c r="L7198" s="315" t="s">
        <v>4261</v>
      </c>
      <c r="M7198" s="315" t="s">
        <v>1484</v>
      </c>
      <c r="N7198" s="315" t="s">
        <v>755</v>
      </c>
      <c r="O7198" s="315"/>
      <c r="P7198" s="315"/>
      <c r="Q7198" s="315"/>
    </row>
    <row r="7199" spans="1:17">
      <c r="A7199" s="315" t="s">
        <v>755</v>
      </c>
      <c r="B7199" s="315" t="s">
        <v>2095</v>
      </c>
      <c r="C7199" s="315" t="s">
        <v>2098</v>
      </c>
      <c r="D7199" s="316">
        <v>13.3</v>
      </c>
      <c r="E7199" s="317">
        <v>4930</v>
      </c>
      <c r="F7199" s="317">
        <v>2186.54</v>
      </c>
      <c r="G7199" s="318">
        <v>40854</v>
      </c>
      <c r="H7199" s="318">
        <v>40896</v>
      </c>
      <c r="I7199" s="318">
        <v>50040</v>
      </c>
      <c r="J7199" s="315"/>
      <c r="K7199" s="315">
        <v>3415</v>
      </c>
      <c r="L7199" s="315" t="s">
        <v>4262</v>
      </c>
      <c r="M7199" s="315" t="s">
        <v>764</v>
      </c>
      <c r="N7199" s="315" t="s">
        <v>755</v>
      </c>
      <c r="O7199" s="315"/>
      <c r="P7199" s="315"/>
      <c r="Q7199" s="315"/>
    </row>
    <row r="7200" spans="1:17">
      <c r="A7200" s="315" t="s">
        <v>755</v>
      </c>
      <c r="B7200" s="315" t="s">
        <v>2095</v>
      </c>
      <c r="C7200" s="315" t="s">
        <v>2098</v>
      </c>
      <c r="D7200" s="316">
        <v>13.31</v>
      </c>
      <c r="E7200" s="317">
        <v>11850</v>
      </c>
      <c r="F7200" s="317">
        <v>5125.4499999999989</v>
      </c>
      <c r="G7200" s="318">
        <v>40485</v>
      </c>
      <c r="H7200" s="318">
        <v>40532</v>
      </c>
      <c r="I7200" s="318">
        <v>49674</v>
      </c>
      <c r="J7200" s="315"/>
      <c r="K7200" s="315">
        <v>5330</v>
      </c>
      <c r="L7200" s="315" t="s">
        <v>1187</v>
      </c>
      <c r="M7200" s="315" t="s">
        <v>776</v>
      </c>
      <c r="N7200" s="315" t="s">
        <v>755</v>
      </c>
      <c r="O7200" s="315"/>
      <c r="P7200" s="315"/>
      <c r="Q7200" s="315"/>
    </row>
    <row r="7201" spans="1:17">
      <c r="A7201" s="315" t="s">
        <v>755</v>
      </c>
      <c r="B7201" s="315" t="s">
        <v>2095</v>
      </c>
      <c r="C7201" s="315" t="s">
        <v>2096</v>
      </c>
      <c r="D7201" s="316">
        <v>13.36</v>
      </c>
      <c r="E7201" s="317">
        <v>14609</v>
      </c>
      <c r="F7201" s="317">
        <v>11292.75</v>
      </c>
      <c r="G7201" s="318">
        <v>39569</v>
      </c>
      <c r="H7201" s="318">
        <v>39933</v>
      </c>
      <c r="I7201" s="318">
        <v>49309</v>
      </c>
      <c r="J7201" s="315"/>
      <c r="K7201" s="315">
        <v>3067</v>
      </c>
      <c r="L7201" s="315" t="s">
        <v>2611</v>
      </c>
      <c r="M7201" s="315" t="s">
        <v>764</v>
      </c>
      <c r="N7201" s="315" t="s">
        <v>755</v>
      </c>
      <c r="O7201" s="315"/>
      <c r="P7201" s="315"/>
      <c r="Q7201" s="315"/>
    </row>
    <row r="7202" spans="1:17">
      <c r="A7202" s="315" t="s">
        <v>755</v>
      </c>
      <c r="B7202" s="315" t="s">
        <v>2095</v>
      </c>
      <c r="C7202" s="315" t="s">
        <v>2098</v>
      </c>
      <c r="D7202" s="316">
        <v>13.36</v>
      </c>
      <c r="E7202" s="317">
        <v>7512</v>
      </c>
      <c r="F7202" s="317">
        <v>3598.25</v>
      </c>
      <c r="G7202" s="318">
        <v>40721</v>
      </c>
      <c r="H7202" s="318">
        <v>40875</v>
      </c>
      <c r="I7202" s="318">
        <v>50040</v>
      </c>
      <c r="J7202" s="315"/>
      <c r="K7202" s="315">
        <v>5605</v>
      </c>
      <c r="L7202" s="315" t="s">
        <v>2565</v>
      </c>
      <c r="M7202" s="315" t="s">
        <v>776</v>
      </c>
      <c r="N7202" s="315" t="s">
        <v>755</v>
      </c>
      <c r="O7202" s="315"/>
      <c r="P7202" s="315"/>
      <c r="Q7202" s="315"/>
    </row>
    <row r="7203" spans="1:17">
      <c r="A7203" s="315" t="s">
        <v>755</v>
      </c>
      <c r="B7203" s="315" t="s">
        <v>2095</v>
      </c>
      <c r="C7203" s="315" t="s">
        <v>2098</v>
      </c>
      <c r="D7203" s="316">
        <v>13.39</v>
      </c>
      <c r="E7203" s="317">
        <v>11509.37</v>
      </c>
      <c r="F7203" s="317">
        <v>5512.9899999999989</v>
      </c>
      <c r="G7203" s="318">
        <v>40527</v>
      </c>
      <c r="H7203" s="318">
        <v>40788</v>
      </c>
      <c r="I7203" s="318">
        <v>50040</v>
      </c>
      <c r="J7203" s="315"/>
      <c r="K7203" s="315">
        <v>4123</v>
      </c>
      <c r="L7203" s="315" t="s">
        <v>2299</v>
      </c>
      <c r="M7203" s="315" t="s">
        <v>1484</v>
      </c>
      <c r="N7203" s="315" t="s">
        <v>755</v>
      </c>
      <c r="O7203" s="315"/>
      <c r="P7203" s="315"/>
      <c r="Q7203" s="315"/>
    </row>
    <row r="7204" spans="1:17">
      <c r="A7204" s="315" t="s">
        <v>755</v>
      </c>
      <c r="B7204" s="315" t="s">
        <v>2095</v>
      </c>
      <c r="C7204" s="315" t="s">
        <v>2096</v>
      </c>
      <c r="D7204" s="316">
        <v>13.4</v>
      </c>
      <c r="E7204" s="317">
        <v>16495.66</v>
      </c>
      <c r="F7204" s="317">
        <v>8792.18</v>
      </c>
      <c r="G7204" s="318">
        <v>39569</v>
      </c>
      <c r="H7204" s="318">
        <v>41086</v>
      </c>
      <c r="I7204" s="318">
        <v>50405</v>
      </c>
      <c r="J7204" s="315"/>
      <c r="K7204" s="315">
        <v>7158</v>
      </c>
      <c r="L7204" s="315" t="s">
        <v>4049</v>
      </c>
      <c r="M7204" s="315" t="s">
        <v>966</v>
      </c>
      <c r="N7204" s="315" t="s">
        <v>755</v>
      </c>
      <c r="O7204" s="315"/>
      <c r="P7204" s="315"/>
      <c r="Q7204" s="315"/>
    </row>
    <row r="7205" spans="1:17">
      <c r="A7205" s="315" t="s">
        <v>750</v>
      </c>
      <c r="B7205" s="315" t="s">
        <v>2095</v>
      </c>
      <c r="C7205" s="315" t="s">
        <v>2098</v>
      </c>
      <c r="D7205" s="316">
        <v>13.4</v>
      </c>
      <c r="E7205" s="317">
        <v>10144</v>
      </c>
      <c r="F7205" s="317">
        <v>4499.0600000000004</v>
      </c>
      <c r="G7205" s="318">
        <v>39569</v>
      </c>
      <c r="H7205" s="318">
        <v>40900</v>
      </c>
      <c r="I7205" s="318">
        <v>50040</v>
      </c>
      <c r="J7205" s="315"/>
      <c r="K7205" s="315">
        <v>2900</v>
      </c>
      <c r="L7205" s="315" t="s">
        <v>1841</v>
      </c>
      <c r="M7205" s="315" t="s">
        <v>1431</v>
      </c>
      <c r="N7205" s="315" t="s">
        <v>750</v>
      </c>
      <c r="O7205" s="315"/>
      <c r="P7205" s="315"/>
      <c r="Q7205" s="315"/>
    </row>
    <row r="7206" spans="1:17">
      <c r="A7206" s="315" t="s">
        <v>755</v>
      </c>
      <c r="B7206" s="315" t="s">
        <v>2095</v>
      </c>
      <c r="C7206" s="315" t="s">
        <v>2098</v>
      </c>
      <c r="D7206" s="316">
        <v>13.4</v>
      </c>
      <c r="E7206" s="317">
        <v>7491</v>
      </c>
      <c r="F7206" s="317">
        <v>4292.3499999999995</v>
      </c>
      <c r="G7206" s="318">
        <v>39569</v>
      </c>
      <c r="H7206" s="318">
        <v>39318</v>
      </c>
      <c r="I7206" s="318">
        <v>48579</v>
      </c>
      <c r="J7206" s="315"/>
      <c r="K7206" s="315">
        <v>1588</v>
      </c>
      <c r="L7206" s="315" t="s">
        <v>3076</v>
      </c>
      <c r="M7206" s="315" t="s">
        <v>766</v>
      </c>
      <c r="N7206" s="315" t="s">
        <v>755</v>
      </c>
      <c r="O7206" s="315"/>
      <c r="P7206" s="315"/>
      <c r="Q7206" s="315"/>
    </row>
    <row r="7207" spans="1:17">
      <c r="A7207" s="315" t="s">
        <v>750</v>
      </c>
      <c r="B7207" s="315" t="s">
        <v>2095</v>
      </c>
      <c r="C7207" s="315" t="s">
        <v>2096</v>
      </c>
      <c r="D7207" s="316">
        <v>13.4</v>
      </c>
      <c r="E7207" s="317">
        <v>14327</v>
      </c>
      <c r="F7207" s="317">
        <v>11395.27</v>
      </c>
      <c r="G7207" s="318">
        <v>39896</v>
      </c>
      <c r="H7207" s="318">
        <v>40086</v>
      </c>
      <c r="I7207" s="318">
        <v>49309</v>
      </c>
      <c r="J7207" s="315"/>
      <c r="K7207" s="315">
        <v>2340</v>
      </c>
      <c r="L7207" s="315" t="s">
        <v>4263</v>
      </c>
      <c r="M7207" s="315" t="s">
        <v>1431</v>
      </c>
      <c r="N7207" s="315" t="s">
        <v>750</v>
      </c>
      <c r="O7207" s="315"/>
      <c r="P7207" s="315"/>
      <c r="Q7207" s="315"/>
    </row>
    <row r="7208" spans="1:17">
      <c r="A7208" s="315" t="s">
        <v>750</v>
      </c>
      <c r="B7208" s="315" t="s">
        <v>2095</v>
      </c>
      <c r="C7208" s="315" t="s">
        <v>2098</v>
      </c>
      <c r="D7208" s="316">
        <v>13.4</v>
      </c>
      <c r="E7208" s="317">
        <v>10866.57</v>
      </c>
      <c r="F7208" s="317">
        <v>6454.7300000000005</v>
      </c>
      <c r="G7208" s="318">
        <v>40297</v>
      </c>
      <c r="H7208" s="318">
        <v>40455</v>
      </c>
      <c r="I7208" s="318">
        <v>49674</v>
      </c>
      <c r="J7208" s="315"/>
      <c r="K7208" s="315">
        <v>4053</v>
      </c>
      <c r="L7208" s="315" t="s">
        <v>2059</v>
      </c>
      <c r="M7208" s="315" t="s">
        <v>2060</v>
      </c>
      <c r="N7208" s="315" t="s">
        <v>750</v>
      </c>
      <c r="O7208" s="315"/>
      <c r="P7208" s="315"/>
      <c r="Q7208" s="315"/>
    </row>
    <row r="7209" spans="1:17">
      <c r="A7209" s="315" t="s">
        <v>755</v>
      </c>
      <c r="B7209" s="315" t="s">
        <v>2095</v>
      </c>
      <c r="C7209" s="315" t="s">
        <v>2098</v>
      </c>
      <c r="D7209" s="316">
        <v>13.4</v>
      </c>
      <c r="E7209" s="317">
        <v>12066</v>
      </c>
      <c r="F7209" s="317">
        <v>5779.6100000000006</v>
      </c>
      <c r="G7209" s="318">
        <v>40798</v>
      </c>
      <c r="H7209" s="318">
        <v>40850</v>
      </c>
      <c r="I7209" s="318">
        <v>50040</v>
      </c>
      <c r="J7209" s="315"/>
      <c r="K7209" s="315">
        <v>9526</v>
      </c>
      <c r="L7209" s="315" t="s">
        <v>3032</v>
      </c>
      <c r="M7209" s="315" t="s">
        <v>770</v>
      </c>
      <c r="N7209" s="315" t="s">
        <v>755</v>
      </c>
      <c r="O7209" s="315"/>
      <c r="P7209" s="315"/>
      <c r="Q7209" s="315"/>
    </row>
    <row r="7210" spans="1:17">
      <c r="A7210" s="315" t="s">
        <v>755</v>
      </c>
      <c r="B7210" s="315" t="s">
        <v>2095</v>
      </c>
      <c r="C7210" s="315" t="s">
        <v>2096</v>
      </c>
      <c r="D7210" s="316">
        <v>13.4</v>
      </c>
      <c r="E7210" s="317">
        <v>10876.01</v>
      </c>
      <c r="F7210" s="317">
        <v>5796.9100000000008</v>
      </c>
      <c r="G7210" s="318">
        <v>40793</v>
      </c>
      <c r="H7210" s="318">
        <v>40946</v>
      </c>
      <c r="I7210" s="318">
        <v>50405</v>
      </c>
      <c r="J7210" s="315"/>
      <c r="K7210" s="315">
        <v>8542</v>
      </c>
      <c r="L7210" s="315" t="s">
        <v>2758</v>
      </c>
      <c r="M7210" s="315" t="s">
        <v>784</v>
      </c>
      <c r="N7210" s="315" t="s">
        <v>755</v>
      </c>
      <c r="O7210" s="315"/>
      <c r="P7210" s="315"/>
      <c r="Q7210" s="315"/>
    </row>
    <row r="7211" spans="1:17">
      <c r="A7211" s="315" t="s">
        <v>755</v>
      </c>
      <c r="B7211" s="315" t="s">
        <v>2095</v>
      </c>
      <c r="C7211" s="315" t="s">
        <v>2098</v>
      </c>
      <c r="D7211" s="316">
        <v>13.44</v>
      </c>
      <c r="E7211" s="317">
        <v>13003.199999999999</v>
      </c>
      <c r="F7211" s="317">
        <v>5084.25</v>
      </c>
      <c r="G7211" s="318">
        <v>40778</v>
      </c>
      <c r="H7211" s="318">
        <v>41071</v>
      </c>
      <c r="I7211" s="318">
        <v>50405</v>
      </c>
      <c r="J7211" s="315"/>
      <c r="K7211" s="315">
        <v>7214</v>
      </c>
      <c r="L7211" s="315" t="s">
        <v>3665</v>
      </c>
      <c r="M7211" s="315" t="s">
        <v>966</v>
      </c>
      <c r="N7211" s="315" t="s">
        <v>755</v>
      </c>
      <c r="O7211" s="315"/>
      <c r="P7211" s="315"/>
      <c r="Q7211" s="315"/>
    </row>
    <row r="7212" spans="1:17">
      <c r="A7212" s="315" t="s">
        <v>755</v>
      </c>
      <c r="B7212" s="315" t="s">
        <v>2095</v>
      </c>
      <c r="C7212" s="315" t="s">
        <v>2096</v>
      </c>
      <c r="D7212" s="316">
        <v>13.48</v>
      </c>
      <c r="E7212" s="317">
        <v>10747</v>
      </c>
      <c r="F7212" s="317">
        <v>4180.59</v>
      </c>
      <c r="G7212" s="318">
        <v>40791</v>
      </c>
      <c r="H7212" s="318">
        <v>40864</v>
      </c>
      <c r="I7212" s="318">
        <v>50040</v>
      </c>
      <c r="J7212" s="315"/>
      <c r="K7212" s="315">
        <v>9642</v>
      </c>
      <c r="L7212" s="315" t="s">
        <v>3375</v>
      </c>
      <c r="M7212" s="315" t="s">
        <v>770</v>
      </c>
      <c r="N7212" s="315" t="s">
        <v>755</v>
      </c>
      <c r="O7212" s="315"/>
      <c r="P7212" s="315"/>
      <c r="Q7212" s="315"/>
    </row>
    <row r="7213" spans="1:17">
      <c r="A7213" s="315" t="s">
        <v>755</v>
      </c>
      <c r="B7213" s="315" t="s">
        <v>2095</v>
      </c>
      <c r="C7213" s="315" t="s">
        <v>2096</v>
      </c>
      <c r="D7213" s="316">
        <v>13.48</v>
      </c>
      <c r="E7213" s="317">
        <v>14305.109999999999</v>
      </c>
      <c r="F7213" s="317">
        <v>4348.75</v>
      </c>
      <c r="G7213" s="318">
        <v>40731</v>
      </c>
      <c r="H7213" s="318">
        <v>41801</v>
      </c>
      <c r="I7213" s="318">
        <v>49309</v>
      </c>
      <c r="J7213" s="315"/>
      <c r="K7213" s="315">
        <v>7186</v>
      </c>
      <c r="L7213" s="315" t="s">
        <v>4264</v>
      </c>
      <c r="M7213" s="315" t="s">
        <v>966</v>
      </c>
      <c r="N7213" s="315" t="s">
        <v>755</v>
      </c>
      <c r="O7213" s="315"/>
      <c r="P7213" s="315"/>
      <c r="Q7213" s="315"/>
    </row>
    <row r="7214" spans="1:17">
      <c r="A7214" s="315" t="s">
        <v>755</v>
      </c>
      <c r="B7214" s="315" t="s">
        <v>2095</v>
      </c>
      <c r="C7214" s="315" t="s">
        <v>2098</v>
      </c>
      <c r="D7214" s="316">
        <v>13.5</v>
      </c>
      <c r="E7214" s="317">
        <v>11307</v>
      </c>
      <c r="F7214" s="317">
        <v>5857.0199999999995</v>
      </c>
      <c r="G7214" s="318">
        <v>39570</v>
      </c>
      <c r="H7214" s="318">
        <v>39569</v>
      </c>
      <c r="I7214" s="318">
        <v>48944</v>
      </c>
      <c r="J7214" s="315"/>
      <c r="K7214" s="315">
        <v>9451</v>
      </c>
      <c r="L7214" s="315" t="s">
        <v>3474</v>
      </c>
      <c r="M7214" s="315" t="s">
        <v>770</v>
      </c>
      <c r="N7214" s="315" t="s">
        <v>755</v>
      </c>
      <c r="O7214" s="315"/>
      <c r="P7214" s="315"/>
      <c r="Q7214" s="315"/>
    </row>
    <row r="7215" spans="1:17">
      <c r="A7215" s="315" t="s">
        <v>755</v>
      </c>
      <c r="B7215" s="315" t="s">
        <v>2095</v>
      </c>
      <c r="C7215" s="315" t="s">
        <v>2098</v>
      </c>
      <c r="D7215" s="316">
        <v>13.5</v>
      </c>
      <c r="E7215" s="317">
        <v>14288</v>
      </c>
      <c r="F7215" s="317">
        <v>8715.68</v>
      </c>
      <c r="G7215" s="318">
        <v>39570</v>
      </c>
      <c r="H7215" s="318">
        <v>39771</v>
      </c>
      <c r="I7215" s="318">
        <v>48944</v>
      </c>
      <c r="J7215" s="315"/>
      <c r="K7215" s="315">
        <v>1163</v>
      </c>
      <c r="L7215" s="315" t="s">
        <v>2902</v>
      </c>
      <c r="M7215" s="315" t="s">
        <v>766</v>
      </c>
      <c r="N7215" s="315" t="s">
        <v>755</v>
      </c>
      <c r="O7215" s="315"/>
      <c r="P7215" s="315"/>
      <c r="Q7215" s="315"/>
    </row>
    <row r="7216" spans="1:17">
      <c r="A7216" s="315" t="s">
        <v>755</v>
      </c>
      <c r="B7216" s="315" t="s">
        <v>2095</v>
      </c>
      <c r="C7216" s="315" t="s">
        <v>2096</v>
      </c>
      <c r="D7216" s="316">
        <v>13.5</v>
      </c>
      <c r="E7216" s="317">
        <v>15423.410000000002</v>
      </c>
      <c r="F7216" s="317">
        <v>13248.699999999999</v>
      </c>
      <c r="G7216" s="318">
        <v>39570</v>
      </c>
      <c r="H7216" s="318">
        <v>39280</v>
      </c>
      <c r="I7216" s="318">
        <v>48549</v>
      </c>
      <c r="J7216" s="315"/>
      <c r="K7216" s="315">
        <v>7243</v>
      </c>
      <c r="L7216" s="315" t="s">
        <v>3649</v>
      </c>
      <c r="M7216" s="315" t="s">
        <v>966</v>
      </c>
      <c r="N7216" s="315" t="s">
        <v>755</v>
      </c>
      <c r="O7216" s="315"/>
      <c r="P7216" s="315"/>
      <c r="Q7216" s="315"/>
    </row>
    <row r="7217" spans="1:17">
      <c r="A7217" s="315" t="s">
        <v>750</v>
      </c>
      <c r="B7217" s="315" t="s">
        <v>2095</v>
      </c>
      <c r="C7217" s="315" t="s">
        <v>2098</v>
      </c>
      <c r="D7217" s="316">
        <v>13.5</v>
      </c>
      <c r="E7217" s="317">
        <v>10880</v>
      </c>
      <c r="F7217" s="317">
        <v>7293.62</v>
      </c>
      <c r="G7217" s="318">
        <v>39570</v>
      </c>
      <c r="H7217" s="318">
        <v>39722</v>
      </c>
      <c r="I7217" s="318">
        <v>48944</v>
      </c>
      <c r="J7217" s="315"/>
      <c r="K7217" s="315">
        <v>6472</v>
      </c>
      <c r="L7217" s="315" t="s">
        <v>2461</v>
      </c>
      <c r="M7217" s="315" t="s">
        <v>1365</v>
      </c>
      <c r="N7217" s="315" t="s">
        <v>750</v>
      </c>
      <c r="O7217" s="315"/>
      <c r="P7217" s="315"/>
      <c r="Q7217" s="315"/>
    </row>
    <row r="7218" spans="1:17">
      <c r="A7218" s="315" t="s">
        <v>755</v>
      </c>
      <c r="B7218" s="315" t="s">
        <v>2095</v>
      </c>
      <c r="C7218" s="315" t="s">
        <v>2096</v>
      </c>
      <c r="D7218" s="316">
        <v>13.5</v>
      </c>
      <c r="E7218" s="317">
        <v>13612</v>
      </c>
      <c r="F7218" s="317">
        <v>9582.85</v>
      </c>
      <c r="G7218" s="318">
        <v>40401</v>
      </c>
      <c r="H7218" s="318">
        <v>40528</v>
      </c>
      <c r="I7218" s="318">
        <v>49674</v>
      </c>
      <c r="J7218" s="315"/>
      <c r="K7218" s="315">
        <v>6206</v>
      </c>
      <c r="L7218" s="315" t="s">
        <v>3500</v>
      </c>
      <c r="M7218" s="315" t="s">
        <v>788</v>
      </c>
      <c r="N7218" s="315" t="s">
        <v>755</v>
      </c>
      <c r="O7218" s="315"/>
      <c r="P7218" s="315"/>
      <c r="Q7218" s="315"/>
    </row>
    <row r="7219" spans="1:17">
      <c r="A7219" s="315" t="s">
        <v>750</v>
      </c>
      <c r="B7219" s="315" t="s">
        <v>2095</v>
      </c>
      <c r="C7219" s="315" t="s">
        <v>2096</v>
      </c>
      <c r="D7219" s="316">
        <v>13.5</v>
      </c>
      <c r="E7219" s="317">
        <v>10278.27</v>
      </c>
      <c r="F7219" s="317">
        <v>5951.13</v>
      </c>
      <c r="G7219" s="318">
        <v>40485</v>
      </c>
      <c r="H7219" s="318">
        <v>40883</v>
      </c>
      <c r="I7219" s="318">
        <v>50040</v>
      </c>
      <c r="J7219" s="315"/>
      <c r="K7219" s="315">
        <v>7106</v>
      </c>
      <c r="L7219" s="315" t="s">
        <v>4242</v>
      </c>
      <c r="M7219" s="315" t="s">
        <v>966</v>
      </c>
      <c r="N7219" s="315" t="s">
        <v>750</v>
      </c>
      <c r="O7219" s="315"/>
      <c r="P7219" s="315"/>
      <c r="Q7219" s="315"/>
    </row>
    <row r="7220" spans="1:17">
      <c r="A7220" s="315" t="s">
        <v>750</v>
      </c>
      <c r="B7220" s="315" t="s">
        <v>2095</v>
      </c>
      <c r="C7220" s="315" t="s">
        <v>2098</v>
      </c>
      <c r="D7220" s="316">
        <v>13.5</v>
      </c>
      <c r="E7220" s="317">
        <v>14576</v>
      </c>
      <c r="F7220" s="317">
        <v>6464.73</v>
      </c>
      <c r="G7220" s="318">
        <v>40676</v>
      </c>
      <c r="H7220" s="318">
        <v>40891</v>
      </c>
      <c r="I7220" s="318">
        <v>50040</v>
      </c>
      <c r="J7220" s="315"/>
      <c r="K7220" s="315">
        <v>9308</v>
      </c>
      <c r="L7220" s="315" t="s">
        <v>4265</v>
      </c>
      <c r="M7220" s="315" t="s">
        <v>770</v>
      </c>
      <c r="N7220" s="315" t="s">
        <v>750</v>
      </c>
      <c r="O7220" s="315"/>
      <c r="P7220" s="315"/>
      <c r="Q7220" s="315"/>
    </row>
    <row r="7221" spans="1:17">
      <c r="A7221" s="315" t="s">
        <v>755</v>
      </c>
      <c r="B7221" s="315" t="s">
        <v>2095</v>
      </c>
      <c r="C7221" s="315" t="s">
        <v>2096</v>
      </c>
      <c r="D7221" s="316">
        <v>13.5</v>
      </c>
      <c r="E7221" s="317">
        <v>11604</v>
      </c>
      <c r="F7221" s="317">
        <v>6718.72</v>
      </c>
      <c r="G7221" s="318">
        <v>40690</v>
      </c>
      <c r="H7221" s="318">
        <v>40883</v>
      </c>
      <c r="I7221" s="318">
        <v>50040</v>
      </c>
      <c r="J7221" s="315"/>
      <c r="K7221" s="315">
        <v>8752</v>
      </c>
      <c r="L7221" s="315" t="s">
        <v>3016</v>
      </c>
      <c r="M7221" s="315" t="s">
        <v>1705</v>
      </c>
      <c r="N7221" s="315" t="s">
        <v>755</v>
      </c>
      <c r="O7221" s="315"/>
      <c r="P7221" s="315"/>
      <c r="Q7221" s="315"/>
    </row>
    <row r="7222" spans="1:17">
      <c r="A7222" s="315" t="s">
        <v>755</v>
      </c>
      <c r="B7222" s="315" t="s">
        <v>2095</v>
      </c>
      <c r="C7222" s="315" t="s">
        <v>2098</v>
      </c>
      <c r="D7222" s="316">
        <v>13.5</v>
      </c>
      <c r="E7222" s="317">
        <v>10586</v>
      </c>
      <c r="F7222" s="317">
        <v>5070.7</v>
      </c>
      <c r="G7222" s="318">
        <v>40718</v>
      </c>
      <c r="H7222" s="318">
        <v>40828</v>
      </c>
      <c r="I7222" s="318">
        <v>50040</v>
      </c>
      <c r="J7222" s="315"/>
      <c r="K7222" s="315">
        <v>5062</v>
      </c>
      <c r="L7222" s="315" t="s">
        <v>3775</v>
      </c>
      <c r="M7222" s="315" t="s">
        <v>776</v>
      </c>
      <c r="N7222" s="315" t="s">
        <v>755</v>
      </c>
      <c r="O7222" s="315"/>
      <c r="P7222" s="315"/>
      <c r="Q7222" s="315"/>
    </row>
    <row r="7223" spans="1:17">
      <c r="A7223" s="315" t="s">
        <v>755</v>
      </c>
      <c r="B7223" s="315" t="s">
        <v>2095</v>
      </c>
      <c r="C7223" s="315" t="s">
        <v>2096</v>
      </c>
      <c r="D7223" s="316">
        <v>13.5</v>
      </c>
      <c r="E7223" s="317">
        <v>13939.72</v>
      </c>
      <c r="F7223" s="317">
        <v>8071.1100000000006</v>
      </c>
      <c r="G7223" s="318">
        <v>40746</v>
      </c>
      <c r="H7223" s="318">
        <v>40892</v>
      </c>
      <c r="I7223" s="318">
        <v>50040</v>
      </c>
      <c r="J7223" s="315"/>
      <c r="K7223" s="315">
        <v>5000</v>
      </c>
      <c r="L7223" s="315" t="s">
        <v>1801</v>
      </c>
      <c r="M7223" s="315" t="s">
        <v>776</v>
      </c>
      <c r="N7223" s="315" t="s">
        <v>755</v>
      </c>
      <c r="O7223" s="315"/>
      <c r="P7223" s="315"/>
      <c r="Q7223" s="315"/>
    </row>
    <row r="7224" spans="1:17">
      <c r="A7224" s="315" t="s">
        <v>755</v>
      </c>
      <c r="B7224" s="315" t="s">
        <v>2095</v>
      </c>
      <c r="C7224" s="315" t="s">
        <v>2098</v>
      </c>
      <c r="D7224" s="316">
        <v>13.5</v>
      </c>
      <c r="E7224" s="317">
        <v>14288</v>
      </c>
      <c r="F7224" s="317">
        <v>3343.39</v>
      </c>
      <c r="G7224" s="318">
        <v>40765</v>
      </c>
      <c r="H7224" s="318">
        <v>42256</v>
      </c>
      <c r="I7224" s="318">
        <v>49674</v>
      </c>
      <c r="J7224" s="315"/>
      <c r="K7224" s="315">
        <v>3800</v>
      </c>
      <c r="L7224" s="315" t="s">
        <v>2572</v>
      </c>
      <c r="M7224" s="315" t="s">
        <v>764</v>
      </c>
      <c r="N7224" s="315" t="s">
        <v>755</v>
      </c>
      <c r="O7224" s="315"/>
      <c r="P7224" s="315"/>
      <c r="Q7224" s="315"/>
    </row>
    <row r="7225" spans="1:17">
      <c r="A7225" s="315" t="s">
        <v>750</v>
      </c>
      <c r="B7225" s="315" t="s">
        <v>2095</v>
      </c>
      <c r="C7225" s="315" t="s">
        <v>2098</v>
      </c>
      <c r="D7225" s="316">
        <v>13.5</v>
      </c>
      <c r="E7225" s="317">
        <v>6688</v>
      </c>
      <c r="F7225" s="317">
        <v>2300.6800000000003</v>
      </c>
      <c r="G7225" s="318">
        <v>40815</v>
      </c>
      <c r="H7225" s="318">
        <v>41263</v>
      </c>
      <c r="I7225" s="318">
        <v>50405</v>
      </c>
      <c r="J7225" s="315"/>
      <c r="K7225" s="315">
        <v>3462</v>
      </c>
      <c r="L7225" s="315" t="s">
        <v>4266</v>
      </c>
      <c r="M7225" s="315" t="s">
        <v>764</v>
      </c>
      <c r="N7225" s="315" t="s">
        <v>750</v>
      </c>
      <c r="O7225" s="315"/>
      <c r="P7225" s="315"/>
      <c r="Q7225" s="315"/>
    </row>
    <row r="7226" spans="1:17">
      <c r="A7226" s="315" t="s">
        <v>755</v>
      </c>
      <c r="B7226" s="315" t="s">
        <v>2095</v>
      </c>
      <c r="C7226" s="315" t="s">
        <v>2098</v>
      </c>
      <c r="D7226" s="316">
        <v>13.52</v>
      </c>
      <c r="E7226" s="317">
        <v>8011</v>
      </c>
      <c r="F7226" s="317">
        <v>2114.9</v>
      </c>
      <c r="G7226" s="318">
        <v>40760</v>
      </c>
      <c r="H7226" s="318">
        <v>42009</v>
      </c>
      <c r="I7226" s="318">
        <v>49674</v>
      </c>
      <c r="J7226" s="315"/>
      <c r="K7226" s="315">
        <v>1713</v>
      </c>
      <c r="L7226" s="315" t="s">
        <v>3397</v>
      </c>
      <c r="M7226" s="315" t="s">
        <v>761</v>
      </c>
      <c r="N7226" s="315" t="s">
        <v>755</v>
      </c>
      <c r="O7226" s="315"/>
      <c r="P7226" s="315"/>
      <c r="Q7226" s="315"/>
    </row>
    <row r="7227" spans="1:17">
      <c r="A7227" s="315" t="s">
        <v>755</v>
      </c>
      <c r="B7227" s="315" t="s">
        <v>2095</v>
      </c>
      <c r="C7227" s="315" t="s">
        <v>2098</v>
      </c>
      <c r="D7227" s="316">
        <v>13.52</v>
      </c>
      <c r="E7227" s="317">
        <v>14650.459999999997</v>
      </c>
      <c r="F7227" s="317">
        <v>6226.46</v>
      </c>
      <c r="G7227" s="318">
        <v>40784</v>
      </c>
      <c r="H7227" s="318">
        <v>40891</v>
      </c>
      <c r="I7227" s="318">
        <v>50040</v>
      </c>
      <c r="J7227" s="315"/>
      <c r="K7227" s="315">
        <v>9450</v>
      </c>
      <c r="L7227" s="315" t="s">
        <v>1087</v>
      </c>
      <c r="M7227" s="315" t="s">
        <v>770</v>
      </c>
      <c r="N7227" s="315" t="s">
        <v>755</v>
      </c>
      <c r="O7227" s="315"/>
      <c r="P7227" s="315"/>
      <c r="Q7227" s="315"/>
    </row>
    <row r="7228" spans="1:17">
      <c r="A7228" s="315" t="s">
        <v>755</v>
      </c>
      <c r="B7228" s="315" t="s">
        <v>2095</v>
      </c>
      <c r="C7228" s="315" t="s">
        <v>2098</v>
      </c>
      <c r="D7228" s="316">
        <v>13.59</v>
      </c>
      <c r="E7228" s="317">
        <v>22520</v>
      </c>
      <c r="F7228" s="317">
        <v>9593.5300000000007</v>
      </c>
      <c r="G7228" s="318">
        <v>40274</v>
      </c>
      <c r="H7228" s="318">
        <v>40483</v>
      </c>
      <c r="I7228" s="318">
        <v>49674</v>
      </c>
      <c r="J7228" s="315"/>
      <c r="K7228" s="315">
        <v>3775</v>
      </c>
      <c r="L7228" s="315" t="s">
        <v>3961</v>
      </c>
      <c r="M7228" s="315" t="s">
        <v>764</v>
      </c>
      <c r="N7228" s="315" t="s">
        <v>755</v>
      </c>
      <c r="O7228" s="315"/>
      <c r="P7228" s="315"/>
      <c r="Q7228" s="315"/>
    </row>
    <row r="7229" spans="1:17">
      <c r="A7229" s="315" t="s">
        <v>755</v>
      </c>
      <c r="B7229" s="315" t="s">
        <v>2095</v>
      </c>
      <c r="C7229" s="315" t="s">
        <v>2098</v>
      </c>
      <c r="D7229" s="316">
        <v>13.6</v>
      </c>
      <c r="E7229" s="317">
        <v>16414</v>
      </c>
      <c r="F7229" s="317">
        <v>9733.4900000000016</v>
      </c>
      <c r="G7229" s="318">
        <v>39701</v>
      </c>
      <c r="H7229" s="318">
        <v>40416</v>
      </c>
      <c r="I7229" s="318">
        <v>49674</v>
      </c>
      <c r="J7229" s="315"/>
      <c r="K7229" s="315">
        <v>6018</v>
      </c>
      <c r="L7229" s="315" t="s">
        <v>2000</v>
      </c>
      <c r="M7229" s="315" t="s">
        <v>788</v>
      </c>
      <c r="N7229" s="315" t="s">
        <v>755</v>
      </c>
      <c r="O7229" s="315"/>
      <c r="P7229" s="315"/>
      <c r="Q7229" s="315"/>
    </row>
    <row r="7230" spans="1:17">
      <c r="A7230" s="315" t="s">
        <v>755</v>
      </c>
      <c r="B7230" s="315" t="s">
        <v>2095</v>
      </c>
      <c r="C7230" s="315" t="s">
        <v>2098</v>
      </c>
      <c r="D7230" s="316">
        <v>13.6</v>
      </c>
      <c r="E7230" s="317">
        <v>9669</v>
      </c>
      <c r="F7230" s="317">
        <v>5733.73</v>
      </c>
      <c r="G7230" s="318">
        <v>39986</v>
      </c>
      <c r="H7230" s="318">
        <v>40282</v>
      </c>
      <c r="I7230" s="318">
        <v>49674</v>
      </c>
      <c r="J7230" s="315"/>
      <c r="K7230" s="315">
        <v>5742</v>
      </c>
      <c r="L7230" s="315" t="s">
        <v>896</v>
      </c>
      <c r="M7230" s="315" t="s">
        <v>776</v>
      </c>
      <c r="N7230" s="315" t="s">
        <v>755</v>
      </c>
      <c r="O7230" s="315"/>
      <c r="P7230" s="315"/>
      <c r="Q7230" s="315"/>
    </row>
    <row r="7231" spans="1:17">
      <c r="A7231" s="315" t="s">
        <v>755</v>
      </c>
      <c r="B7231" s="315" t="s">
        <v>2095</v>
      </c>
      <c r="C7231" s="315" t="s">
        <v>2098</v>
      </c>
      <c r="D7231" s="316">
        <v>13.6</v>
      </c>
      <c r="E7231" s="317">
        <v>15037</v>
      </c>
      <c r="F7231" s="317">
        <v>7202.7300000000005</v>
      </c>
      <c r="G7231" s="318">
        <v>40660</v>
      </c>
      <c r="H7231" s="318">
        <v>40829</v>
      </c>
      <c r="I7231" s="318">
        <v>50040</v>
      </c>
      <c r="J7231" s="315"/>
      <c r="K7231" s="315">
        <v>3314</v>
      </c>
      <c r="L7231" s="315" t="s">
        <v>3109</v>
      </c>
      <c r="M7231" s="315" t="s">
        <v>764</v>
      </c>
      <c r="N7231" s="315" t="s">
        <v>755</v>
      </c>
      <c r="O7231" s="315"/>
      <c r="P7231" s="315"/>
      <c r="Q7231" s="315"/>
    </row>
    <row r="7232" spans="1:17">
      <c r="A7232" s="315" t="s">
        <v>755</v>
      </c>
      <c r="B7232" s="315" t="s">
        <v>2095</v>
      </c>
      <c r="C7232" s="315" t="s">
        <v>2098</v>
      </c>
      <c r="D7232" s="316">
        <v>13.6</v>
      </c>
      <c r="E7232" s="317">
        <v>6785</v>
      </c>
      <c r="F7232" s="317">
        <v>3250.01</v>
      </c>
      <c r="G7232" s="318">
        <v>40815</v>
      </c>
      <c r="H7232" s="318">
        <v>40883</v>
      </c>
      <c r="I7232" s="318">
        <v>50040</v>
      </c>
      <c r="J7232" s="315"/>
      <c r="K7232" s="315">
        <v>3780</v>
      </c>
      <c r="L7232" s="315" t="s">
        <v>2137</v>
      </c>
      <c r="M7232" s="315" t="s">
        <v>764</v>
      </c>
      <c r="N7232" s="315" t="s">
        <v>755</v>
      </c>
      <c r="O7232" s="315"/>
      <c r="P7232" s="315"/>
      <c r="Q7232" s="315"/>
    </row>
    <row r="7233" spans="1:17">
      <c r="A7233" s="315" t="s">
        <v>755</v>
      </c>
      <c r="B7233" s="315" t="s">
        <v>2095</v>
      </c>
      <c r="C7233" s="315" t="s">
        <v>2098</v>
      </c>
      <c r="D7233" s="316">
        <v>13.63</v>
      </c>
      <c r="E7233" s="317">
        <v>14181.250000000002</v>
      </c>
      <c r="F7233" s="317">
        <v>6792.8300000000008</v>
      </c>
      <c r="G7233" s="318">
        <v>40527</v>
      </c>
      <c r="H7233" s="318">
        <v>40788</v>
      </c>
      <c r="I7233" s="318">
        <v>50040</v>
      </c>
      <c r="J7233" s="315"/>
      <c r="K7233" s="315">
        <v>4123</v>
      </c>
      <c r="L7233" s="315" t="s">
        <v>2299</v>
      </c>
      <c r="M7233" s="315" t="s">
        <v>1484</v>
      </c>
      <c r="N7233" s="315" t="s">
        <v>755</v>
      </c>
      <c r="O7233" s="315"/>
      <c r="P7233" s="315"/>
      <c r="Q7233" s="315"/>
    </row>
    <row r="7234" spans="1:17">
      <c r="A7234" s="315" t="s">
        <v>750</v>
      </c>
      <c r="B7234" s="315" t="s">
        <v>2095</v>
      </c>
      <c r="C7234" s="315" t="s">
        <v>2098</v>
      </c>
      <c r="D7234" s="316">
        <v>13.63</v>
      </c>
      <c r="E7234" s="317">
        <v>13202.68</v>
      </c>
      <c r="F7234" s="317">
        <v>6324.0999999999985</v>
      </c>
      <c r="G7234" s="318">
        <v>40708</v>
      </c>
      <c r="H7234" s="318">
        <v>40788</v>
      </c>
      <c r="I7234" s="318">
        <v>50040</v>
      </c>
      <c r="J7234" s="315"/>
      <c r="K7234" s="315">
        <v>5015</v>
      </c>
      <c r="L7234" s="315" t="s">
        <v>3150</v>
      </c>
      <c r="M7234" s="315" t="s">
        <v>1296</v>
      </c>
      <c r="N7234" s="315" t="s">
        <v>750</v>
      </c>
      <c r="O7234" s="315"/>
      <c r="P7234" s="315"/>
      <c r="Q7234" s="315"/>
    </row>
    <row r="7235" spans="1:17">
      <c r="A7235" s="315" t="s">
        <v>755</v>
      </c>
      <c r="B7235" s="315" t="s">
        <v>2095</v>
      </c>
      <c r="C7235" s="315" t="s">
        <v>2096</v>
      </c>
      <c r="D7235" s="316">
        <v>13.65</v>
      </c>
      <c r="E7235" s="317">
        <v>12383</v>
      </c>
      <c r="F7235" s="317">
        <v>7169.76</v>
      </c>
      <c r="G7235" s="318">
        <v>40589</v>
      </c>
      <c r="H7235" s="318">
        <v>40892</v>
      </c>
      <c r="I7235" s="318">
        <v>50040</v>
      </c>
      <c r="J7235" s="315"/>
      <c r="K7235" s="315">
        <v>8267</v>
      </c>
      <c r="L7235" s="315" t="s">
        <v>796</v>
      </c>
      <c r="M7235" s="315" t="s">
        <v>792</v>
      </c>
      <c r="N7235" s="315" t="s">
        <v>755</v>
      </c>
      <c r="O7235" s="315"/>
      <c r="P7235" s="315"/>
      <c r="Q7235" s="315"/>
    </row>
    <row r="7236" spans="1:17">
      <c r="A7236" s="315" t="s">
        <v>755</v>
      </c>
      <c r="B7236" s="315" t="s">
        <v>2095</v>
      </c>
      <c r="C7236" s="315" t="s">
        <v>2096</v>
      </c>
      <c r="D7236" s="316">
        <v>13.65</v>
      </c>
      <c r="E7236" s="317">
        <v>13884</v>
      </c>
      <c r="F7236" s="317">
        <v>6594.92</v>
      </c>
      <c r="G7236" s="318">
        <v>40686</v>
      </c>
      <c r="H7236" s="318">
        <v>41066</v>
      </c>
      <c r="I7236" s="318">
        <v>50405</v>
      </c>
      <c r="J7236" s="315"/>
      <c r="K7236" s="315">
        <v>1715</v>
      </c>
      <c r="L7236" s="315" t="s">
        <v>4260</v>
      </c>
      <c r="M7236" s="315" t="s">
        <v>761</v>
      </c>
      <c r="N7236" s="315" t="s">
        <v>755</v>
      </c>
      <c r="O7236" s="315"/>
      <c r="P7236" s="315"/>
      <c r="Q7236" s="315"/>
    </row>
    <row r="7237" spans="1:17">
      <c r="A7237" s="315" t="s">
        <v>755</v>
      </c>
      <c r="B7237" s="315" t="s">
        <v>2095</v>
      </c>
      <c r="C7237" s="315" t="s">
        <v>2096</v>
      </c>
      <c r="D7237" s="316">
        <v>13.68</v>
      </c>
      <c r="E7237" s="317">
        <v>11433</v>
      </c>
      <c r="F7237" s="317">
        <v>6619.7100000000009</v>
      </c>
      <c r="G7237" s="318">
        <v>40659</v>
      </c>
      <c r="H7237" s="318">
        <v>40892</v>
      </c>
      <c r="I7237" s="318">
        <v>50040</v>
      </c>
      <c r="J7237" s="315"/>
      <c r="K7237" s="315">
        <v>9642</v>
      </c>
      <c r="L7237" s="315" t="s">
        <v>3375</v>
      </c>
      <c r="M7237" s="315" t="s">
        <v>770</v>
      </c>
      <c r="N7237" s="315" t="s">
        <v>755</v>
      </c>
      <c r="O7237" s="315"/>
      <c r="P7237" s="315"/>
      <c r="Q7237" s="315"/>
    </row>
    <row r="7238" spans="1:17">
      <c r="A7238" s="315" t="s">
        <v>755</v>
      </c>
      <c r="B7238" s="315" t="s">
        <v>2095</v>
      </c>
      <c r="C7238" s="315" t="s">
        <v>2098</v>
      </c>
      <c r="D7238" s="316">
        <v>13.68</v>
      </c>
      <c r="E7238" s="317">
        <v>15785</v>
      </c>
      <c r="F7238" s="317">
        <v>5982.51</v>
      </c>
      <c r="G7238" s="318">
        <v>40718</v>
      </c>
      <c r="H7238" s="318">
        <v>40771</v>
      </c>
      <c r="I7238" s="318">
        <v>50040</v>
      </c>
      <c r="J7238" s="315"/>
      <c r="K7238" s="315">
        <v>6936</v>
      </c>
      <c r="L7238" s="315" t="s">
        <v>3932</v>
      </c>
      <c r="M7238" s="315" t="s">
        <v>811</v>
      </c>
      <c r="N7238" s="315" t="s">
        <v>755</v>
      </c>
      <c r="O7238" s="315"/>
      <c r="P7238" s="315"/>
      <c r="Q7238" s="315"/>
    </row>
    <row r="7239" spans="1:17">
      <c r="A7239" s="315" t="s">
        <v>755</v>
      </c>
      <c r="B7239" s="315" t="s">
        <v>2095</v>
      </c>
      <c r="C7239" s="315" t="s">
        <v>2096</v>
      </c>
      <c r="D7239" s="316">
        <v>13.7</v>
      </c>
      <c r="E7239" s="317">
        <v>13140.390000000001</v>
      </c>
      <c r="F7239" s="317">
        <v>9237.7000000000007</v>
      </c>
      <c r="G7239" s="318">
        <v>39570</v>
      </c>
      <c r="H7239" s="318">
        <v>40466</v>
      </c>
      <c r="I7239" s="318">
        <v>49674</v>
      </c>
      <c r="J7239" s="315"/>
      <c r="K7239" s="315">
        <v>5015</v>
      </c>
      <c r="L7239" s="315" t="s">
        <v>3150</v>
      </c>
      <c r="M7239" s="315" t="s">
        <v>1296</v>
      </c>
      <c r="N7239" s="315" t="s">
        <v>755</v>
      </c>
      <c r="O7239" s="315"/>
      <c r="P7239" s="315"/>
      <c r="Q7239" s="315"/>
    </row>
    <row r="7240" spans="1:17">
      <c r="A7240" s="315" t="s">
        <v>755</v>
      </c>
      <c r="B7240" s="315" t="s">
        <v>2095</v>
      </c>
      <c r="C7240" s="315" t="s">
        <v>2096</v>
      </c>
      <c r="D7240" s="316">
        <v>13.7</v>
      </c>
      <c r="E7240" s="317">
        <v>12731</v>
      </c>
      <c r="F7240" s="317">
        <v>5563.45</v>
      </c>
      <c r="G7240" s="318">
        <v>39779</v>
      </c>
      <c r="H7240" s="318">
        <v>41091</v>
      </c>
      <c r="I7240" s="318">
        <v>50405</v>
      </c>
      <c r="J7240" s="315"/>
      <c r="K7240" s="315">
        <v>8498</v>
      </c>
      <c r="L7240" s="315" t="s">
        <v>4267</v>
      </c>
      <c r="M7240" s="315" t="s">
        <v>784</v>
      </c>
      <c r="N7240" s="315" t="s">
        <v>755</v>
      </c>
      <c r="O7240" s="315"/>
      <c r="P7240" s="315"/>
      <c r="Q7240" s="315"/>
    </row>
    <row r="7241" spans="1:17">
      <c r="A7241" s="315" t="s">
        <v>755</v>
      </c>
      <c r="B7241" s="315" t="s">
        <v>2095</v>
      </c>
      <c r="C7241" s="315" t="s">
        <v>2098</v>
      </c>
      <c r="D7241" s="316">
        <v>13.7</v>
      </c>
      <c r="E7241" s="317">
        <v>11187</v>
      </c>
      <c r="F7241" s="317">
        <v>4374.12</v>
      </c>
      <c r="G7241" s="318">
        <v>40101</v>
      </c>
      <c r="H7241" s="318">
        <v>41137</v>
      </c>
      <c r="I7241" s="318">
        <v>50405</v>
      </c>
      <c r="J7241" s="315"/>
      <c r="K7241" s="315">
        <v>3436</v>
      </c>
      <c r="L7241" s="315" t="s">
        <v>2531</v>
      </c>
      <c r="M7241" s="315" t="s">
        <v>764</v>
      </c>
      <c r="N7241" s="315" t="s">
        <v>755</v>
      </c>
      <c r="O7241" s="315"/>
      <c r="P7241" s="315"/>
      <c r="Q7241" s="315"/>
    </row>
    <row r="7242" spans="1:17">
      <c r="A7242" s="315" t="s">
        <v>755</v>
      </c>
      <c r="B7242" s="315" t="s">
        <v>2095</v>
      </c>
      <c r="C7242" s="315" t="s">
        <v>2096</v>
      </c>
      <c r="D7242" s="316">
        <v>13.7</v>
      </c>
      <c r="E7242" s="317">
        <v>14120.99</v>
      </c>
      <c r="F7242" s="317">
        <v>8161.94</v>
      </c>
      <c r="G7242" s="318">
        <v>40170</v>
      </c>
      <c r="H7242" s="318">
        <v>40858</v>
      </c>
      <c r="I7242" s="318">
        <v>50040</v>
      </c>
      <c r="J7242" s="315"/>
      <c r="K7242" s="315">
        <v>8908</v>
      </c>
      <c r="L7242" s="315" t="s">
        <v>3572</v>
      </c>
      <c r="M7242" s="315" t="s">
        <v>784</v>
      </c>
      <c r="N7242" s="315" t="s">
        <v>755</v>
      </c>
      <c r="O7242" s="315"/>
      <c r="P7242" s="315"/>
      <c r="Q7242" s="315"/>
    </row>
    <row r="7243" spans="1:17">
      <c r="A7243" s="315" t="s">
        <v>755</v>
      </c>
      <c r="B7243" s="315" t="s">
        <v>2095</v>
      </c>
      <c r="C7243" s="315" t="s">
        <v>2098</v>
      </c>
      <c r="D7243" s="316">
        <v>13.7</v>
      </c>
      <c r="E7243" s="317">
        <v>13235</v>
      </c>
      <c r="F7243" s="317">
        <v>6286.63</v>
      </c>
      <c r="G7243" s="318">
        <v>40519</v>
      </c>
      <c r="H7243" s="318">
        <v>40532</v>
      </c>
      <c r="I7243" s="318">
        <v>49674</v>
      </c>
      <c r="J7243" s="315"/>
      <c r="K7243" s="315">
        <v>9436</v>
      </c>
      <c r="L7243" s="315" t="s">
        <v>3167</v>
      </c>
      <c r="M7243" s="315" t="s">
        <v>770</v>
      </c>
      <c r="N7243" s="315" t="s">
        <v>755</v>
      </c>
      <c r="O7243" s="315"/>
      <c r="P7243" s="315"/>
      <c r="Q7243" s="315"/>
    </row>
    <row r="7244" spans="1:17">
      <c r="A7244" s="315" t="s">
        <v>755</v>
      </c>
      <c r="B7244" s="315" t="s">
        <v>2095</v>
      </c>
      <c r="C7244" s="315" t="s">
        <v>2098</v>
      </c>
      <c r="D7244" s="316">
        <v>13.7</v>
      </c>
      <c r="E7244" s="317">
        <v>13848</v>
      </c>
      <c r="F7244" s="317">
        <v>6633.1900000000005</v>
      </c>
      <c r="G7244" s="318">
        <v>40532</v>
      </c>
      <c r="H7244" s="318">
        <v>40609</v>
      </c>
      <c r="I7244" s="318">
        <v>50040</v>
      </c>
      <c r="J7244" s="315"/>
      <c r="K7244" s="315">
        <v>4852</v>
      </c>
      <c r="L7244" s="315" t="s">
        <v>2187</v>
      </c>
      <c r="M7244" s="315" t="s">
        <v>776</v>
      </c>
      <c r="N7244" s="315" t="s">
        <v>755</v>
      </c>
      <c r="O7244" s="315"/>
      <c r="P7244" s="315"/>
      <c r="Q7244" s="315"/>
    </row>
    <row r="7245" spans="1:17">
      <c r="A7245" s="315" t="s">
        <v>755</v>
      </c>
      <c r="B7245" s="315" t="s">
        <v>2095</v>
      </c>
      <c r="C7245" s="315" t="s">
        <v>2096</v>
      </c>
      <c r="D7245" s="316">
        <v>13.7</v>
      </c>
      <c r="E7245" s="317">
        <v>11564.880000000001</v>
      </c>
      <c r="F7245" s="317">
        <v>6696.0699999999988</v>
      </c>
      <c r="G7245" s="318">
        <v>40561</v>
      </c>
      <c r="H7245" s="318">
        <v>40664</v>
      </c>
      <c r="I7245" s="318">
        <v>50040</v>
      </c>
      <c r="J7245" s="315"/>
      <c r="K7245" s="315">
        <v>9476</v>
      </c>
      <c r="L7245" s="315" t="s">
        <v>3318</v>
      </c>
      <c r="M7245" s="315" t="s">
        <v>770</v>
      </c>
      <c r="N7245" s="315" t="s">
        <v>755</v>
      </c>
      <c r="O7245" s="315"/>
      <c r="P7245" s="315"/>
      <c r="Q7245" s="315"/>
    </row>
    <row r="7246" spans="1:17">
      <c r="A7246" s="315" t="s">
        <v>755</v>
      </c>
      <c r="B7246" s="315" t="s">
        <v>2095</v>
      </c>
      <c r="C7246" s="315" t="s">
        <v>2096</v>
      </c>
      <c r="D7246" s="316">
        <v>13.7</v>
      </c>
      <c r="E7246" s="317">
        <v>3511</v>
      </c>
      <c r="F7246" s="317">
        <v>684.65000000000009</v>
      </c>
      <c r="G7246" s="318">
        <v>40708</v>
      </c>
      <c r="H7246" s="318">
        <v>42571</v>
      </c>
      <c r="I7246" s="318">
        <v>50040</v>
      </c>
      <c r="J7246" s="315"/>
      <c r="K7246" s="315">
        <v>3618</v>
      </c>
      <c r="L7246" s="315" t="s">
        <v>1832</v>
      </c>
      <c r="M7246" s="315" t="s">
        <v>764</v>
      </c>
      <c r="N7246" s="315" t="s">
        <v>755</v>
      </c>
      <c r="O7246" s="315"/>
      <c r="P7246" s="315"/>
      <c r="Q7246" s="315"/>
    </row>
    <row r="7247" spans="1:17">
      <c r="A7247" s="315" t="s">
        <v>755</v>
      </c>
      <c r="B7247" s="315" t="s">
        <v>2095</v>
      </c>
      <c r="C7247" s="315" t="s">
        <v>2098</v>
      </c>
      <c r="D7247" s="316">
        <v>13.7</v>
      </c>
      <c r="E7247" s="317">
        <v>11229</v>
      </c>
      <c r="F7247" s="317">
        <v>4199.6499999999996</v>
      </c>
      <c r="G7247" s="318">
        <v>40787</v>
      </c>
      <c r="H7247" s="318">
        <v>40852</v>
      </c>
      <c r="I7247" s="318">
        <v>50040</v>
      </c>
      <c r="J7247" s="315"/>
      <c r="K7247" s="315">
        <v>9050</v>
      </c>
      <c r="L7247" s="315" t="s">
        <v>1023</v>
      </c>
      <c r="M7247" s="315" t="s">
        <v>1024</v>
      </c>
      <c r="N7247" s="315" t="s">
        <v>755</v>
      </c>
      <c r="O7247" s="315"/>
      <c r="P7247" s="315"/>
      <c r="Q7247" s="315"/>
    </row>
    <row r="7248" spans="1:17">
      <c r="A7248" s="315" t="s">
        <v>755</v>
      </c>
      <c r="B7248" s="315" t="s">
        <v>2095</v>
      </c>
      <c r="C7248" s="315" t="s">
        <v>2096</v>
      </c>
      <c r="D7248" s="316">
        <v>13.73</v>
      </c>
      <c r="E7248" s="317">
        <v>13291</v>
      </c>
      <c r="F7248" s="317">
        <v>7682.1900000000005</v>
      </c>
      <c r="G7248" s="318">
        <v>40735</v>
      </c>
      <c r="H7248" s="318">
        <v>40896</v>
      </c>
      <c r="I7248" s="318">
        <v>50040</v>
      </c>
      <c r="J7248" s="315"/>
      <c r="K7248" s="315">
        <v>8165</v>
      </c>
      <c r="L7248" s="315" t="s">
        <v>3929</v>
      </c>
      <c r="M7248" s="315" t="s">
        <v>784</v>
      </c>
      <c r="N7248" s="315" t="s">
        <v>755</v>
      </c>
      <c r="O7248" s="315"/>
      <c r="P7248" s="315"/>
      <c r="Q7248" s="315"/>
    </row>
    <row r="7249" spans="1:17">
      <c r="A7249" s="315" t="s">
        <v>755</v>
      </c>
      <c r="B7249" s="315" t="s">
        <v>2095</v>
      </c>
      <c r="C7249" s="315" t="s">
        <v>2098</v>
      </c>
      <c r="D7249" s="316">
        <v>13.75</v>
      </c>
      <c r="E7249" s="317">
        <v>14616</v>
      </c>
      <c r="F7249" s="317">
        <v>3858.63</v>
      </c>
      <c r="G7249" s="318">
        <v>40606</v>
      </c>
      <c r="H7249" s="318">
        <v>42081</v>
      </c>
      <c r="I7249" s="318">
        <v>49674</v>
      </c>
      <c r="J7249" s="315"/>
      <c r="K7249" s="315">
        <v>9525</v>
      </c>
      <c r="L7249" s="315" t="s">
        <v>2757</v>
      </c>
      <c r="M7249" s="315" t="s">
        <v>770</v>
      </c>
      <c r="N7249" s="315" t="s">
        <v>755</v>
      </c>
      <c r="O7249" s="315"/>
      <c r="P7249" s="315"/>
      <c r="Q7249" s="315"/>
    </row>
    <row r="7250" spans="1:17">
      <c r="A7250" s="315" t="s">
        <v>755</v>
      </c>
      <c r="B7250" s="315" t="s">
        <v>2095</v>
      </c>
      <c r="C7250" s="315" t="s">
        <v>2096</v>
      </c>
      <c r="D7250" s="316">
        <v>13.75</v>
      </c>
      <c r="E7250" s="317">
        <v>13194.89</v>
      </c>
      <c r="F7250" s="317">
        <v>7626.64</v>
      </c>
      <c r="G7250" s="318">
        <v>40795</v>
      </c>
      <c r="H7250" s="318">
        <v>40884</v>
      </c>
      <c r="I7250" s="318">
        <v>50040</v>
      </c>
      <c r="J7250" s="315"/>
      <c r="K7250" s="315">
        <v>1862</v>
      </c>
      <c r="L7250" s="315" t="s">
        <v>4268</v>
      </c>
      <c r="M7250" s="315" t="s">
        <v>766</v>
      </c>
      <c r="N7250" s="315" t="s">
        <v>755</v>
      </c>
      <c r="O7250" s="315"/>
      <c r="P7250" s="315"/>
      <c r="Q7250" s="315"/>
    </row>
    <row r="7251" spans="1:17">
      <c r="A7251" s="315" t="s">
        <v>755</v>
      </c>
      <c r="B7251" s="315" t="s">
        <v>2095</v>
      </c>
      <c r="C7251" s="315" t="s">
        <v>2098</v>
      </c>
      <c r="D7251" s="316">
        <v>13.77</v>
      </c>
      <c r="E7251" s="317">
        <v>15083.66</v>
      </c>
      <c r="F7251" s="317">
        <v>7225.08</v>
      </c>
      <c r="G7251" s="318">
        <v>40777</v>
      </c>
      <c r="H7251" s="318">
        <v>40861</v>
      </c>
      <c r="I7251" s="318">
        <v>50040</v>
      </c>
      <c r="J7251" s="315"/>
      <c r="K7251" s="315">
        <v>4542</v>
      </c>
      <c r="L7251" s="315" t="s">
        <v>2682</v>
      </c>
      <c r="M7251" s="315" t="s">
        <v>1296</v>
      </c>
      <c r="N7251" s="315" t="s">
        <v>755</v>
      </c>
      <c r="O7251" s="315"/>
      <c r="P7251" s="315"/>
      <c r="Q7251" s="315"/>
    </row>
    <row r="7252" spans="1:17">
      <c r="A7252" s="315" t="s">
        <v>755</v>
      </c>
      <c r="B7252" s="315" t="s">
        <v>2095</v>
      </c>
      <c r="C7252" s="315" t="s">
        <v>2098</v>
      </c>
      <c r="D7252" s="316">
        <v>13.8</v>
      </c>
      <c r="E7252" s="317">
        <v>13456.34</v>
      </c>
      <c r="F7252" s="317">
        <v>9728.9299999999985</v>
      </c>
      <c r="G7252" s="318">
        <v>39570</v>
      </c>
      <c r="H7252" s="318">
        <v>39688</v>
      </c>
      <c r="I7252" s="318">
        <v>48944</v>
      </c>
      <c r="J7252" s="315"/>
      <c r="K7252" s="315">
        <v>9300</v>
      </c>
      <c r="L7252" s="315" t="s">
        <v>1522</v>
      </c>
      <c r="M7252" s="315" t="s">
        <v>770</v>
      </c>
      <c r="N7252" s="315" t="s">
        <v>755</v>
      </c>
      <c r="O7252" s="315"/>
      <c r="P7252" s="315"/>
      <c r="Q7252" s="315"/>
    </row>
    <row r="7253" spans="1:17">
      <c r="A7253" s="315" t="s">
        <v>755</v>
      </c>
      <c r="B7253" s="315" t="s">
        <v>2095</v>
      </c>
      <c r="C7253" s="315" t="s">
        <v>2096</v>
      </c>
      <c r="D7253" s="316">
        <v>13.8</v>
      </c>
      <c r="E7253" s="317">
        <v>10455.01</v>
      </c>
      <c r="F7253" s="317">
        <v>5530.7000000000007</v>
      </c>
      <c r="G7253" s="318">
        <v>39570</v>
      </c>
      <c r="H7253" s="318">
        <v>40357</v>
      </c>
      <c r="I7253" s="318">
        <v>49674</v>
      </c>
      <c r="J7253" s="315"/>
      <c r="K7253" s="315">
        <v>8113</v>
      </c>
      <c r="L7253" s="315" t="s">
        <v>4095</v>
      </c>
      <c r="M7253" s="315" t="s">
        <v>784</v>
      </c>
      <c r="N7253" s="315" t="s">
        <v>755</v>
      </c>
      <c r="O7253" s="315"/>
      <c r="P7253" s="315"/>
      <c r="Q7253" s="315"/>
    </row>
    <row r="7254" spans="1:17">
      <c r="A7254" s="315" t="s">
        <v>755</v>
      </c>
      <c r="B7254" s="315" t="s">
        <v>2095</v>
      </c>
      <c r="C7254" s="315" t="s">
        <v>2098</v>
      </c>
      <c r="D7254" s="316">
        <v>13.8</v>
      </c>
      <c r="E7254" s="317">
        <v>12388</v>
      </c>
      <c r="F7254" s="317">
        <v>6070.119999999999</v>
      </c>
      <c r="G7254" s="318">
        <v>39673</v>
      </c>
      <c r="H7254" s="318">
        <v>39370</v>
      </c>
      <c r="I7254" s="318">
        <v>48579</v>
      </c>
      <c r="J7254" s="315"/>
      <c r="K7254" s="315">
        <v>3538</v>
      </c>
      <c r="L7254" s="315" t="s">
        <v>3431</v>
      </c>
      <c r="M7254" s="315" t="s">
        <v>764</v>
      </c>
      <c r="N7254" s="315" t="s">
        <v>755</v>
      </c>
      <c r="O7254" s="315"/>
      <c r="P7254" s="315"/>
      <c r="Q7254" s="315"/>
    </row>
    <row r="7255" spans="1:17">
      <c r="A7255" s="315" t="s">
        <v>750</v>
      </c>
      <c r="B7255" s="315" t="s">
        <v>2095</v>
      </c>
      <c r="C7255" s="315" t="s">
        <v>2098</v>
      </c>
      <c r="D7255" s="316">
        <v>13.8</v>
      </c>
      <c r="E7255" s="317">
        <v>10736</v>
      </c>
      <c r="F7255" s="317">
        <v>5884.92</v>
      </c>
      <c r="G7255" s="318">
        <v>40158</v>
      </c>
      <c r="H7255" s="318">
        <v>40346</v>
      </c>
      <c r="I7255" s="318">
        <v>49674</v>
      </c>
      <c r="J7255" s="315"/>
      <c r="K7255" s="315">
        <v>8905</v>
      </c>
      <c r="L7255" s="315" t="s">
        <v>3448</v>
      </c>
      <c r="M7255" s="315" t="s">
        <v>776</v>
      </c>
      <c r="N7255" s="315" t="s">
        <v>750</v>
      </c>
      <c r="O7255" s="315"/>
      <c r="P7255" s="315"/>
      <c r="Q7255" s="315"/>
    </row>
    <row r="7256" spans="1:17">
      <c r="A7256" s="315" t="s">
        <v>755</v>
      </c>
      <c r="B7256" s="315" t="s">
        <v>2095</v>
      </c>
      <c r="C7256" s="315" t="s">
        <v>2096</v>
      </c>
      <c r="D7256" s="316">
        <v>13.8</v>
      </c>
      <c r="E7256" s="317">
        <v>12479</v>
      </c>
      <c r="F7256" s="317">
        <v>4567.32</v>
      </c>
      <c r="G7256" s="318">
        <v>40086</v>
      </c>
      <c r="H7256" s="318">
        <v>40153</v>
      </c>
      <c r="I7256" s="318">
        <v>49309</v>
      </c>
      <c r="J7256" s="315"/>
      <c r="K7256" s="315">
        <v>9463</v>
      </c>
      <c r="L7256" s="315" t="s">
        <v>4269</v>
      </c>
      <c r="M7256" s="315" t="s">
        <v>770</v>
      </c>
      <c r="N7256" s="315" t="s">
        <v>755</v>
      </c>
      <c r="O7256" s="315"/>
      <c r="P7256" s="315"/>
      <c r="Q7256" s="315"/>
    </row>
    <row r="7257" spans="1:17">
      <c r="A7257" s="315" t="s">
        <v>750</v>
      </c>
      <c r="B7257" s="315" t="s">
        <v>2095</v>
      </c>
      <c r="C7257" s="315" t="s">
        <v>2098</v>
      </c>
      <c r="D7257" s="316">
        <v>13.8</v>
      </c>
      <c r="E7257" s="317">
        <v>10901</v>
      </c>
      <c r="F7257" s="317">
        <v>4834.7999999999993</v>
      </c>
      <c r="G7257" s="318">
        <v>40106</v>
      </c>
      <c r="H7257" s="318">
        <v>40893</v>
      </c>
      <c r="I7257" s="318">
        <v>50040</v>
      </c>
      <c r="J7257" s="315"/>
      <c r="K7257" s="315">
        <v>3510</v>
      </c>
      <c r="L7257" s="315" t="s">
        <v>2486</v>
      </c>
      <c r="M7257" s="315" t="s">
        <v>764</v>
      </c>
      <c r="N7257" s="315" t="s">
        <v>750</v>
      </c>
      <c r="O7257" s="315"/>
      <c r="P7257" s="315"/>
      <c r="Q7257" s="315"/>
    </row>
    <row r="7258" spans="1:17">
      <c r="A7258" s="315" t="s">
        <v>750</v>
      </c>
      <c r="B7258" s="315" t="s">
        <v>2095</v>
      </c>
      <c r="C7258" s="315" t="s">
        <v>2098</v>
      </c>
      <c r="D7258" s="316">
        <v>13.8</v>
      </c>
      <c r="E7258" s="317">
        <v>11006</v>
      </c>
      <c r="F7258" s="317">
        <v>4881.3599999999997</v>
      </c>
      <c r="G7258" s="318">
        <v>40106</v>
      </c>
      <c r="H7258" s="318">
        <v>40893</v>
      </c>
      <c r="I7258" s="318">
        <v>50040</v>
      </c>
      <c r="J7258" s="315"/>
      <c r="K7258" s="315">
        <v>3510</v>
      </c>
      <c r="L7258" s="315" t="s">
        <v>2486</v>
      </c>
      <c r="M7258" s="315" t="s">
        <v>764</v>
      </c>
      <c r="N7258" s="315" t="s">
        <v>750</v>
      </c>
      <c r="O7258" s="315"/>
      <c r="P7258" s="315"/>
      <c r="Q7258" s="315"/>
    </row>
    <row r="7259" spans="1:17">
      <c r="A7259" s="315" t="s">
        <v>755</v>
      </c>
      <c r="B7259" s="315" t="s">
        <v>2095</v>
      </c>
      <c r="C7259" s="315" t="s">
        <v>2096</v>
      </c>
      <c r="D7259" s="316">
        <v>13.8</v>
      </c>
      <c r="E7259" s="317">
        <v>14048</v>
      </c>
      <c r="F7259" s="317">
        <v>9861.7000000000007</v>
      </c>
      <c r="G7259" s="318">
        <v>40387</v>
      </c>
      <c r="H7259" s="318">
        <v>40459</v>
      </c>
      <c r="I7259" s="318">
        <v>49674</v>
      </c>
      <c r="J7259" s="315"/>
      <c r="K7259" s="315">
        <v>8166</v>
      </c>
      <c r="L7259" s="315" t="s">
        <v>4252</v>
      </c>
      <c r="M7259" s="315" t="s">
        <v>784</v>
      </c>
      <c r="N7259" s="315" t="s">
        <v>755</v>
      </c>
      <c r="O7259" s="315"/>
      <c r="P7259" s="315"/>
      <c r="Q7259" s="315"/>
    </row>
    <row r="7260" spans="1:17">
      <c r="A7260" s="315" t="s">
        <v>755</v>
      </c>
      <c r="B7260" s="315" t="s">
        <v>2095</v>
      </c>
      <c r="C7260" s="315" t="s">
        <v>2096</v>
      </c>
      <c r="D7260" s="316">
        <v>13.8</v>
      </c>
      <c r="E7260" s="317">
        <v>6599</v>
      </c>
      <c r="F7260" s="317">
        <v>3134.54</v>
      </c>
      <c r="G7260" s="318">
        <v>40442</v>
      </c>
      <c r="H7260" s="318">
        <v>41179</v>
      </c>
      <c r="I7260" s="318">
        <v>50405</v>
      </c>
      <c r="J7260" s="315"/>
      <c r="K7260" s="315">
        <v>8342</v>
      </c>
      <c r="L7260" s="315" t="s">
        <v>2827</v>
      </c>
      <c r="M7260" s="315" t="s">
        <v>784</v>
      </c>
      <c r="N7260" s="315" t="s">
        <v>755</v>
      </c>
      <c r="O7260" s="315"/>
      <c r="P7260" s="315"/>
      <c r="Q7260" s="315"/>
    </row>
    <row r="7261" spans="1:17">
      <c r="A7261" s="315" t="s">
        <v>755</v>
      </c>
      <c r="B7261" s="315" t="s">
        <v>2095</v>
      </c>
      <c r="C7261" s="315" t="s">
        <v>2098</v>
      </c>
      <c r="D7261" s="316">
        <v>13.8</v>
      </c>
      <c r="E7261" s="317">
        <v>14473</v>
      </c>
      <c r="F7261" s="317">
        <v>3820.87</v>
      </c>
      <c r="G7261" s="318">
        <v>40462</v>
      </c>
      <c r="H7261" s="318">
        <v>41828</v>
      </c>
      <c r="I7261" s="318">
        <v>49309</v>
      </c>
      <c r="J7261" s="315"/>
      <c r="K7261" s="315">
        <v>3214</v>
      </c>
      <c r="L7261" s="315" t="s">
        <v>4270</v>
      </c>
      <c r="M7261" s="315" t="s">
        <v>761</v>
      </c>
      <c r="N7261" s="315" t="s">
        <v>755</v>
      </c>
      <c r="O7261" s="315"/>
      <c r="P7261" s="315"/>
      <c r="Q7261" s="315"/>
    </row>
    <row r="7262" spans="1:17">
      <c r="A7262" s="315" t="s">
        <v>755</v>
      </c>
      <c r="B7262" s="315" t="s">
        <v>2095</v>
      </c>
      <c r="C7262" s="315" t="s">
        <v>2098</v>
      </c>
      <c r="D7262" s="316">
        <v>13.8</v>
      </c>
      <c r="E7262" s="317">
        <v>14497</v>
      </c>
      <c r="F7262" s="317">
        <v>6944.07</v>
      </c>
      <c r="G7262" s="318">
        <v>40653</v>
      </c>
      <c r="H7262" s="318">
        <v>40736</v>
      </c>
      <c r="I7262" s="318">
        <v>50040</v>
      </c>
      <c r="J7262" s="315"/>
      <c r="K7262" s="315">
        <v>5742</v>
      </c>
      <c r="L7262" s="315" t="s">
        <v>896</v>
      </c>
      <c r="M7262" s="315" t="s">
        <v>776</v>
      </c>
      <c r="N7262" s="315" t="s">
        <v>755</v>
      </c>
      <c r="O7262" s="315"/>
      <c r="P7262" s="315"/>
      <c r="Q7262" s="315"/>
    </row>
    <row r="7263" spans="1:17">
      <c r="A7263" s="315" t="s">
        <v>750</v>
      </c>
      <c r="B7263" s="315" t="s">
        <v>2095</v>
      </c>
      <c r="C7263" s="315" t="s">
        <v>2098</v>
      </c>
      <c r="D7263" s="316">
        <v>13.8</v>
      </c>
      <c r="E7263" s="317">
        <v>14588</v>
      </c>
      <c r="F7263" s="317">
        <v>6987.66</v>
      </c>
      <c r="G7263" s="318">
        <v>40675</v>
      </c>
      <c r="H7263" s="318">
        <v>40868</v>
      </c>
      <c r="I7263" s="318">
        <v>50040</v>
      </c>
      <c r="J7263" s="315"/>
      <c r="K7263" s="315">
        <v>5726</v>
      </c>
      <c r="L7263" s="315" t="s">
        <v>3281</v>
      </c>
      <c r="M7263" s="315" t="s">
        <v>776</v>
      </c>
      <c r="N7263" s="315" t="s">
        <v>750</v>
      </c>
      <c r="O7263" s="315"/>
      <c r="P7263" s="315"/>
      <c r="Q7263" s="315"/>
    </row>
    <row r="7264" spans="1:17">
      <c r="A7264" s="315" t="s">
        <v>755</v>
      </c>
      <c r="B7264" s="315" t="s">
        <v>2095</v>
      </c>
      <c r="C7264" s="315" t="s">
        <v>2098</v>
      </c>
      <c r="D7264" s="316">
        <v>13.86</v>
      </c>
      <c r="E7264" s="317">
        <v>6017</v>
      </c>
      <c r="F7264" s="317">
        <v>1588.49</v>
      </c>
      <c r="G7264" s="318">
        <v>40853</v>
      </c>
      <c r="H7264" s="318">
        <v>41975</v>
      </c>
      <c r="I7264" s="318">
        <v>49309</v>
      </c>
      <c r="J7264" s="315"/>
      <c r="K7264" s="315">
        <v>6275</v>
      </c>
      <c r="L7264" s="315" t="s">
        <v>2729</v>
      </c>
      <c r="M7264" s="315" t="s">
        <v>788</v>
      </c>
      <c r="N7264" s="315" t="s">
        <v>755</v>
      </c>
      <c r="O7264" s="315"/>
      <c r="P7264" s="315"/>
      <c r="Q7264" s="315"/>
    </row>
    <row r="7265" spans="1:17">
      <c r="A7265" s="315" t="s">
        <v>755</v>
      </c>
      <c r="B7265" s="315" t="s">
        <v>2095</v>
      </c>
      <c r="C7265" s="315" t="s">
        <v>2098</v>
      </c>
      <c r="D7265" s="316">
        <v>13.9</v>
      </c>
      <c r="E7265" s="317">
        <v>11639</v>
      </c>
      <c r="F7265" s="317">
        <v>6727.3499999999995</v>
      </c>
      <c r="G7265" s="318">
        <v>39569</v>
      </c>
      <c r="H7265" s="318">
        <v>39919</v>
      </c>
      <c r="I7265" s="318">
        <v>49309</v>
      </c>
      <c r="J7265" s="315"/>
      <c r="K7265" s="315">
        <v>3434</v>
      </c>
      <c r="L7265" s="315" t="s">
        <v>4271</v>
      </c>
      <c r="M7265" s="315" t="s">
        <v>764</v>
      </c>
      <c r="N7265" s="315" t="s">
        <v>755</v>
      </c>
      <c r="O7265" s="315"/>
      <c r="P7265" s="315"/>
      <c r="Q7265" s="315"/>
    </row>
    <row r="7266" spans="1:17">
      <c r="A7266" s="315" t="s">
        <v>755</v>
      </c>
      <c r="B7266" s="319" t="s">
        <v>2095</v>
      </c>
      <c r="C7266" s="319" t="s">
        <v>2096</v>
      </c>
      <c r="D7266" s="320">
        <v>13.9</v>
      </c>
      <c r="E7266" s="317">
        <v>10622</v>
      </c>
      <c r="F7266" s="317">
        <v>9081.82</v>
      </c>
      <c r="G7266" s="321">
        <v>39623</v>
      </c>
      <c r="H7266" s="321">
        <v>39759</v>
      </c>
      <c r="I7266" s="321">
        <v>48944</v>
      </c>
      <c r="J7266" s="319"/>
      <c r="K7266" s="322">
        <v>6315</v>
      </c>
      <c r="L7266" s="319" t="s">
        <v>3271</v>
      </c>
      <c r="M7266" s="319" t="s">
        <v>1712</v>
      </c>
      <c r="N7266" s="315" t="s">
        <v>755</v>
      </c>
      <c r="O7266" s="319"/>
      <c r="P7266" s="319"/>
      <c r="Q7266" s="319"/>
    </row>
    <row r="7267" spans="1:17">
      <c r="A7267" s="315" t="s">
        <v>750</v>
      </c>
      <c r="B7267" s="315" t="s">
        <v>2095</v>
      </c>
      <c r="C7267" s="315" t="s">
        <v>2096</v>
      </c>
      <c r="D7267" s="316">
        <v>13.9</v>
      </c>
      <c r="E7267" s="317">
        <v>13439</v>
      </c>
      <c r="F7267" s="317">
        <v>10639.230000000001</v>
      </c>
      <c r="G7267" s="318">
        <v>39939</v>
      </c>
      <c r="H7267" s="318">
        <v>39976</v>
      </c>
      <c r="I7267" s="318">
        <v>49309</v>
      </c>
      <c r="J7267" s="315"/>
      <c r="K7267" s="315">
        <v>4803</v>
      </c>
      <c r="L7267" s="315" t="s">
        <v>2121</v>
      </c>
      <c r="M7267" s="315" t="s">
        <v>776</v>
      </c>
      <c r="N7267" s="315" t="s">
        <v>750</v>
      </c>
      <c r="O7267" s="315"/>
      <c r="P7267" s="315"/>
      <c r="Q7267" s="315"/>
    </row>
    <row r="7268" spans="1:17">
      <c r="A7268" s="315" t="s">
        <v>750</v>
      </c>
      <c r="B7268" s="315" t="s">
        <v>2095</v>
      </c>
      <c r="C7268" s="315" t="s">
        <v>2098</v>
      </c>
      <c r="D7268" s="316">
        <v>13.9</v>
      </c>
      <c r="E7268" s="317">
        <v>13507</v>
      </c>
      <c r="F7268" s="317">
        <v>8320.3200000000015</v>
      </c>
      <c r="G7268" s="318">
        <v>40396</v>
      </c>
      <c r="H7268" s="318">
        <v>40480</v>
      </c>
      <c r="I7268" s="318">
        <v>49674</v>
      </c>
      <c r="J7268" s="315"/>
      <c r="K7268" s="315">
        <v>5430</v>
      </c>
      <c r="L7268" s="315" t="s">
        <v>2233</v>
      </c>
      <c r="M7268" s="315" t="s">
        <v>776</v>
      </c>
      <c r="N7268" s="315" t="s">
        <v>750</v>
      </c>
      <c r="O7268" s="315"/>
      <c r="P7268" s="315"/>
      <c r="Q7268" s="315"/>
    </row>
    <row r="7269" spans="1:17">
      <c r="A7269" s="315" t="s">
        <v>755</v>
      </c>
      <c r="B7269" s="315" t="s">
        <v>2095</v>
      </c>
      <c r="C7269" s="315" t="s">
        <v>2096</v>
      </c>
      <c r="D7269" s="316">
        <v>13.9</v>
      </c>
      <c r="E7269" s="317">
        <v>11985</v>
      </c>
      <c r="F7269" s="317">
        <v>6304.1100000000006</v>
      </c>
      <c r="G7269" s="318">
        <v>40515</v>
      </c>
      <c r="H7269" s="318">
        <v>40702</v>
      </c>
      <c r="I7269" s="318">
        <v>50040</v>
      </c>
      <c r="J7269" s="315"/>
      <c r="K7269" s="315">
        <v>8607</v>
      </c>
      <c r="L7269" s="315" t="s">
        <v>4272</v>
      </c>
      <c r="M7269" s="315" t="s">
        <v>784</v>
      </c>
      <c r="N7269" s="315" t="s">
        <v>755</v>
      </c>
      <c r="O7269" s="315"/>
      <c r="P7269" s="315"/>
      <c r="Q7269" s="315"/>
    </row>
    <row r="7270" spans="1:17">
      <c r="A7270" s="315" t="s">
        <v>755</v>
      </c>
      <c r="B7270" s="315" t="s">
        <v>2095</v>
      </c>
      <c r="C7270" s="315" t="s">
        <v>2098</v>
      </c>
      <c r="D7270" s="316">
        <v>13.92</v>
      </c>
      <c r="E7270" s="317">
        <v>11965</v>
      </c>
      <c r="F7270" s="317">
        <v>3768.99</v>
      </c>
      <c r="G7270" s="318">
        <v>40690</v>
      </c>
      <c r="H7270" s="318">
        <v>41536</v>
      </c>
      <c r="I7270" s="318">
        <v>50770</v>
      </c>
      <c r="J7270" s="315"/>
      <c r="K7270" s="315">
        <v>8722</v>
      </c>
      <c r="L7270" s="315" t="s">
        <v>2175</v>
      </c>
      <c r="M7270" s="315" t="s">
        <v>770</v>
      </c>
      <c r="N7270" s="315" t="s">
        <v>755</v>
      </c>
      <c r="O7270" s="315"/>
      <c r="P7270" s="315"/>
      <c r="Q7270" s="315"/>
    </row>
    <row r="7271" spans="1:17">
      <c r="A7271" s="315" t="s">
        <v>755</v>
      </c>
      <c r="B7271" s="315" t="s">
        <v>2095</v>
      </c>
      <c r="C7271" s="315" t="s">
        <v>2098</v>
      </c>
      <c r="D7271" s="316">
        <v>13.92</v>
      </c>
      <c r="E7271" s="317">
        <v>9064</v>
      </c>
      <c r="F7271" s="317">
        <v>3988.16</v>
      </c>
      <c r="G7271" s="318">
        <v>40841</v>
      </c>
      <c r="H7271" s="318">
        <v>40959</v>
      </c>
      <c r="I7271" s="318">
        <v>50405</v>
      </c>
      <c r="J7271" s="315"/>
      <c r="K7271" s="315">
        <v>7402</v>
      </c>
      <c r="L7271" s="315" t="s">
        <v>2555</v>
      </c>
      <c r="M7271" s="315" t="s">
        <v>966</v>
      </c>
      <c r="N7271" s="315" t="s">
        <v>755</v>
      </c>
      <c r="O7271" s="315"/>
      <c r="P7271" s="315"/>
      <c r="Q7271" s="315"/>
    </row>
    <row r="7272" spans="1:17">
      <c r="A7272" s="315" t="s">
        <v>755</v>
      </c>
      <c r="B7272" s="315" t="s">
        <v>2095</v>
      </c>
      <c r="C7272" s="315" t="s">
        <v>2096</v>
      </c>
      <c r="D7272" s="316">
        <v>13.94</v>
      </c>
      <c r="E7272" s="317">
        <v>3762</v>
      </c>
      <c r="F7272" s="317">
        <v>1783.1799999999998</v>
      </c>
      <c r="G7272" s="318">
        <v>40814</v>
      </c>
      <c r="H7272" s="318">
        <v>41029</v>
      </c>
      <c r="I7272" s="318">
        <v>50405</v>
      </c>
      <c r="J7272" s="315"/>
      <c r="K7272" s="315">
        <v>6416</v>
      </c>
      <c r="L7272" s="315" t="s">
        <v>4273</v>
      </c>
      <c r="M7272" s="315" t="s">
        <v>1388</v>
      </c>
      <c r="N7272" s="315" t="s">
        <v>755</v>
      </c>
      <c r="O7272" s="315"/>
      <c r="P7272" s="315"/>
      <c r="Q7272" s="315"/>
    </row>
    <row r="7273" spans="1:17">
      <c r="A7273" s="315" t="s">
        <v>755</v>
      </c>
      <c r="B7273" s="315" t="s">
        <v>2095</v>
      </c>
      <c r="C7273" s="315" t="s">
        <v>2098</v>
      </c>
      <c r="D7273" s="316">
        <v>14</v>
      </c>
      <c r="E7273" s="317">
        <v>13694</v>
      </c>
      <c r="F7273" s="317">
        <v>9873.3799999999992</v>
      </c>
      <c r="G7273" s="318">
        <v>39570</v>
      </c>
      <c r="H7273" s="318">
        <v>39849</v>
      </c>
      <c r="I7273" s="318">
        <v>49309</v>
      </c>
      <c r="J7273" s="315"/>
      <c r="K7273" s="315">
        <v>8536</v>
      </c>
      <c r="L7273" s="315" t="s">
        <v>3654</v>
      </c>
      <c r="M7273" s="315" t="s">
        <v>792</v>
      </c>
      <c r="N7273" s="315" t="s">
        <v>755</v>
      </c>
      <c r="O7273" s="315"/>
      <c r="P7273" s="315"/>
      <c r="Q7273" s="315"/>
    </row>
    <row r="7274" spans="1:17">
      <c r="A7274" s="315" t="s">
        <v>755</v>
      </c>
      <c r="B7274" s="315" t="s">
        <v>2095</v>
      </c>
      <c r="C7274" s="315" t="s">
        <v>2096</v>
      </c>
      <c r="D7274" s="316">
        <v>14</v>
      </c>
      <c r="E7274" s="317">
        <v>13889</v>
      </c>
      <c r="F7274" s="317">
        <v>11861.199999999999</v>
      </c>
      <c r="G7274" s="318">
        <v>39570</v>
      </c>
      <c r="H7274" s="318">
        <v>40029</v>
      </c>
      <c r="I7274" s="318">
        <v>49279</v>
      </c>
      <c r="J7274" s="315"/>
      <c r="K7274" s="315">
        <v>3534</v>
      </c>
      <c r="L7274" s="315" t="s">
        <v>4274</v>
      </c>
      <c r="M7274" s="315" t="s">
        <v>764</v>
      </c>
      <c r="N7274" s="315" t="s">
        <v>755</v>
      </c>
      <c r="O7274" s="315"/>
      <c r="P7274" s="315"/>
      <c r="Q7274" s="315"/>
    </row>
    <row r="7275" spans="1:17">
      <c r="A7275" s="315" t="s">
        <v>750</v>
      </c>
      <c r="B7275" s="315" t="s">
        <v>2095</v>
      </c>
      <c r="C7275" s="315" t="s">
        <v>2098</v>
      </c>
      <c r="D7275" s="316">
        <v>14</v>
      </c>
      <c r="E7275" s="317">
        <v>14024</v>
      </c>
      <c r="F7275" s="317">
        <v>5713.4900000000007</v>
      </c>
      <c r="G7275" s="318">
        <v>39569</v>
      </c>
      <c r="H7275" s="318">
        <v>41138</v>
      </c>
      <c r="I7275" s="318">
        <v>50405</v>
      </c>
      <c r="J7275" s="315"/>
      <c r="K7275" s="315">
        <v>8952</v>
      </c>
      <c r="L7275" s="315" t="s">
        <v>1505</v>
      </c>
      <c r="M7275" s="315" t="s">
        <v>784</v>
      </c>
      <c r="N7275" s="315" t="s">
        <v>750</v>
      </c>
      <c r="O7275" s="315"/>
      <c r="P7275" s="315"/>
      <c r="Q7275" s="315"/>
    </row>
    <row r="7276" spans="1:17">
      <c r="A7276" s="315" t="s">
        <v>750</v>
      </c>
      <c r="B7276" s="315" t="s">
        <v>2095</v>
      </c>
      <c r="C7276" s="315" t="s">
        <v>2098</v>
      </c>
      <c r="D7276" s="316">
        <v>14</v>
      </c>
      <c r="E7276" s="317">
        <v>9953.99</v>
      </c>
      <c r="F7276" s="317">
        <v>7176.84</v>
      </c>
      <c r="G7276" s="318">
        <v>39584</v>
      </c>
      <c r="H7276" s="318">
        <v>39646</v>
      </c>
      <c r="I7276" s="318">
        <v>48944</v>
      </c>
      <c r="J7276" s="315"/>
      <c r="K7276" s="315">
        <v>8307</v>
      </c>
      <c r="L7276" s="315" t="s">
        <v>1130</v>
      </c>
      <c r="M7276" s="315" t="s">
        <v>784</v>
      </c>
      <c r="N7276" s="315" t="s">
        <v>750</v>
      </c>
      <c r="O7276" s="315"/>
      <c r="P7276" s="315"/>
      <c r="Q7276" s="315"/>
    </row>
    <row r="7277" spans="1:17">
      <c r="A7277" s="315" t="s">
        <v>755</v>
      </c>
      <c r="B7277" s="315" t="s">
        <v>2095</v>
      </c>
      <c r="C7277" s="315" t="s">
        <v>2098</v>
      </c>
      <c r="D7277" s="316">
        <v>14</v>
      </c>
      <c r="E7277" s="317">
        <v>16668</v>
      </c>
      <c r="F7277" s="317">
        <v>8517.34</v>
      </c>
      <c r="G7277" s="318">
        <v>39569</v>
      </c>
      <c r="H7277" s="318">
        <v>39784</v>
      </c>
      <c r="I7277" s="318">
        <v>48944</v>
      </c>
      <c r="J7277" s="315"/>
      <c r="K7277" s="315">
        <v>1965</v>
      </c>
      <c r="L7277" s="315" t="s">
        <v>2835</v>
      </c>
      <c r="M7277" s="315" t="s">
        <v>754</v>
      </c>
      <c r="N7277" s="315" t="s">
        <v>755</v>
      </c>
      <c r="O7277" s="315"/>
      <c r="P7277" s="315"/>
      <c r="Q7277" s="315"/>
    </row>
    <row r="7278" spans="1:17">
      <c r="A7278" s="315" t="s">
        <v>750</v>
      </c>
      <c r="B7278" s="315" t="s">
        <v>2095</v>
      </c>
      <c r="C7278" s="315" t="s">
        <v>2098</v>
      </c>
      <c r="D7278" s="316">
        <v>14</v>
      </c>
      <c r="E7278" s="317">
        <v>15653.96</v>
      </c>
      <c r="F7278" s="317">
        <v>9267.15</v>
      </c>
      <c r="G7278" s="318">
        <v>39947</v>
      </c>
      <c r="H7278" s="318">
        <v>40532</v>
      </c>
      <c r="I7278" s="318">
        <v>49674</v>
      </c>
      <c r="J7278" s="315"/>
      <c r="K7278" s="315">
        <v>4563</v>
      </c>
      <c r="L7278" s="315" t="s">
        <v>2690</v>
      </c>
      <c r="M7278" s="315" t="s">
        <v>1296</v>
      </c>
      <c r="N7278" s="315" t="s">
        <v>750</v>
      </c>
      <c r="O7278" s="315"/>
      <c r="P7278" s="315"/>
      <c r="Q7278" s="315"/>
    </row>
    <row r="7279" spans="1:17">
      <c r="A7279" s="315" t="s">
        <v>755</v>
      </c>
      <c r="B7279" s="315" t="s">
        <v>2095</v>
      </c>
      <c r="C7279" s="315" t="s">
        <v>2098</v>
      </c>
      <c r="D7279" s="316">
        <v>14</v>
      </c>
      <c r="E7279" s="317">
        <v>14775</v>
      </c>
      <c r="F7279" s="317">
        <v>7062.4500000000007</v>
      </c>
      <c r="G7279" s="318">
        <v>40251</v>
      </c>
      <c r="H7279" s="318">
        <v>40795</v>
      </c>
      <c r="I7279" s="318">
        <v>50040</v>
      </c>
      <c r="J7279" s="315"/>
      <c r="K7279" s="315">
        <v>8632</v>
      </c>
      <c r="L7279" s="315" t="s">
        <v>2732</v>
      </c>
      <c r="M7279" s="315" t="s">
        <v>784</v>
      </c>
      <c r="N7279" s="315" t="s">
        <v>755</v>
      </c>
      <c r="O7279" s="315"/>
      <c r="P7279" s="315"/>
      <c r="Q7279" s="315"/>
    </row>
    <row r="7280" spans="1:17">
      <c r="A7280" s="315" t="s">
        <v>755</v>
      </c>
      <c r="B7280" s="315" t="s">
        <v>2095</v>
      </c>
      <c r="C7280" s="315" t="s">
        <v>2098</v>
      </c>
      <c r="D7280" s="316">
        <v>14</v>
      </c>
      <c r="E7280" s="317">
        <v>9400.01</v>
      </c>
      <c r="F7280" s="317">
        <v>5564.81</v>
      </c>
      <c r="G7280" s="318">
        <v>40409</v>
      </c>
      <c r="H7280" s="318">
        <v>40532</v>
      </c>
      <c r="I7280" s="318">
        <v>49674</v>
      </c>
      <c r="J7280" s="315"/>
      <c r="K7280" s="315">
        <v>8602</v>
      </c>
      <c r="L7280" s="315" t="s">
        <v>3315</v>
      </c>
      <c r="M7280" s="315" t="s">
        <v>784</v>
      </c>
      <c r="N7280" s="315" t="s">
        <v>755</v>
      </c>
      <c r="O7280" s="315"/>
      <c r="P7280" s="315"/>
      <c r="Q7280" s="315"/>
    </row>
    <row r="7281" spans="1:17">
      <c r="A7281" s="315" t="s">
        <v>755</v>
      </c>
      <c r="B7281" s="315" t="s">
        <v>2095</v>
      </c>
      <c r="C7281" s="315" t="s">
        <v>2098</v>
      </c>
      <c r="D7281" s="316">
        <v>14</v>
      </c>
      <c r="E7281" s="317">
        <v>12845</v>
      </c>
      <c r="F7281" s="317">
        <v>4046.18</v>
      </c>
      <c r="G7281" s="318">
        <v>40437</v>
      </c>
      <c r="H7281" s="318">
        <v>41346</v>
      </c>
      <c r="I7281" s="318">
        <v>50770</v>
      </c>
      <c r="J7281" s="315"/>
      <c r="K7281" s="315">
        <v>8934</v>
      </c>
      <c r="L7281" s="315" t="s">
        <v>3881</v>
      </c>
      <c r="M7281" s="315" t="s">
        <v>784</v>
      </c>
      <c r="N7281" s="315" t="s">
        <v>755</v>
      </c>
      <c r="O7281" s="315"/>
      <c r="P7281" s="315"/>
      <c r="Q7281" s="315"/>
    </row>
    <row r="7282" spans="1:17">
      <c r="A7282" s="315" t="s">
        <v>755</v>
      </c>
      <c r="B7282" s="315" t="s">
        <v>2095</v>
      </c>
      <c r="C7282" s="315" t="s">
        <v>2098</v>
      </c>
      <c r="D7282" s="316">
        <v>14</v>
      </c>
      <c r="E7282" s="317">
        <v>9115</v>
      </c>
      <c r="F7282" s="317">
        <v>4356.9800000000005</v>
      </c>
      <c r="G7282" s="318">
        <v>40464</v>
      </c>
      <c r="H7282" s="318">
        <v>40633</v>
      </c>
      <c r="I7282" s="318">
        <v>50040</v>
      </c>
      <c r="J7282" s="315"/>
      <c r="K7282" s="315">
        <v>5070</v>
      </c>
      <c r="L7282" s="315" t="s">
        <v>3121</v>
      </c>
      <c r="M7282" s="315" t="s">
        <v>776</v>
      </c>
      <c r="N7282" s="315" t="s">
        <v>755</v>
      </c>
      <c r="O7282" s="315"/>
      <c r="P7282" s="315"/>
      <c r="Q7282" s="315"/>
    </row>
    <row r="7283" spans="1:17">
      <c r="A7283" s="315" t="s">
        <v>755</v>
      </c>
      <c r="B7283" s="315" t="s">
        <v>2095</v>
      </c>
      <c r="C7283" s="315" t="s">
        <v>2096</v>
      </c>
      <c r="D7283" s="316">
        <v>14</v>
      </c>
      <c r="E7283" s="317">
        <v>11303</v>
      </c>
      <c r="F7283" s="317">
        <v>6533.13</v>
      </c>
      <c r="G7283" s="318">
        <v>40513</v>
      </c>
      <c r="H7283" s="318">
        <v>40851</v>
      </c>
      <c r="I7283" s="318">
        <v>50040</v>
      </c>
      <c r="J7283" s="315"/>
      <c r="K7283" s="315">
        <v>8600</v>
      </c>
      <c r="L7283" s="315" t="s">
        <v>1806</v>
      </c>
      <c r="M7283" s="315" t="s">
        <v>784</v>
      </c>
      <c r="N7283" s="315" t="s">
        <v>755</v>
      </c>
      <c r="O7283" s="315"/>
      <c r="P7283" s="315"/>
      <c r="Q7283" s="315"/>
    </row>
    <row r="7284" spans="1:17">
      <c r="A7284" s="315" t="s">
        <v>755</v>
      </c>
      <c r="B7284" s="315" t="s">
        <v>2095</v>
      </c>
      <c r="C7284" s="315" t="s">
        <v>2096</v>
      </c>
      <c r="D7284" s="316">
        <v>14</v>
      </c>
      <c r="E7284" s="317">
        <v>16068</v>
      </c>
      <c r="F7284" s="317">
        <v>9287.31</v>
      </c>
      <c r="G7284" s="318">
        <v>40562</v>
      </c>
      <c r="H7284" s="318">
        <v>40746</v>
      </c>
      <c r="I7284" s="318">
        <v>50040</v>
      </c>
      <c r="J7284" s="315"/>
      <c r="K7284" s="315">
        <v>6146</v>
      </c>
      <c r="L7284" s="315" t="s">
        <v>2761</v>
      </c>
      <c r="M7284" s="315" t="s">
        <v>788</v>
      </c>
      <c r="N7284" s="315" t="s">
        <v>755</v>
      </c>
      <c r="O7284" s="315"/>
      <c r="P7284" s="315"/>
      <c r="Q7284" s="315"/>
    </row>
    <row r="7285" spans="1:17">
      <c r="A7285" s="315" t="s">
        <v>755</v>
      </c>
      <c r="B7285" s="315" t="s">
        <v>2095</v>
      </c>
      <c r="C7285" s="315" t="s">
        <v>2098</v>
      </c>
      <c r="D7285" s="316">
        <v>14</v>
      </c>
      <c r="E7285" s="317">
        <v>12207</v>
      </c>
      <c r="F7285" s="317">
        <v>3845.22</v>
      </c>
      <c r="G7285" s="318">
        <v>40632</v>
      </c>
      <c r="H7285" s="318">
        <v>41627</v>
      </c>
      <c r="I7285" s="318">
        <v>50770</v>
      </c>
      <c r="J7285" s="315"/>
      <c r="K7285" s="315">
        <v>9248</v>
      </c>
      <c r="L7285" s="315" t="s">
        <v>2746</v>
      </c>
      <c r="M7285" s="315" t="s">
        <v>770</v>
      </c>
      <c r="N7285" s="315" t="s">
        <v>755</v>
      </c>
      <c r="O7285" s="315"/>
      <c r="P7285" s="315"/>
      <c r="Q7285" s="315"/>
    </row>
    <row r="7286" spans="1:17">
      <c r="A7286" s="315" t="s">
        <v>755</v>
      </c>
      <c r="B7286" s="315" t="s">
        <v>2095</v>
      </c>
      <c r="C7286" s="315" t="s">
        <v>2098</v>
      </c>
      <c r="D7286" s="316">
        <v>14.04</v>
      </c>
      <c r="E7286" s="317">
        <v>5585</v>
      </c>
      <c r="F7286" s="317">
        <v>2669.63</v>
      </c>
      <c r="G7286" s="318">
        <v>40826</v>
      </c>
      <c r="H7286" s="318">
        <v>40900</v>
      </c>
      <c r="I7286" s="318">
        <v>50040</v>
      </c>
      <c r="J7286" s="315"/>
      <c r="K7286" s="315">
        <v>6333</v>
      </c>
      <c r="L7286" s="315" t="s">
        <v>3258</v>
      </c>
      <c r="M7286" s="315" t="s">
        <v>1712</v>
      </c>
      <c r="N7286" s="315" t="s">
        <v>755</v>
      </c>
      <c r="O7286" s="315"/>
      <c r="P7286" s="315"/>
      <c r="Q7286" s="315"/>
    </row>
    <row r="7287" spans="1:17">
      <c r="A7287" s="315" t="s">
        <v>755</v>
      </c>
      <c r="B7287" s="315" t="s">
        <v>2095</v>
      </c>
      <c r="C7287" s="315" t="s">
        <v>2098</v>
      </c>
      <c r="D7287" s="316">
        <v>14.06</v>
      </c>
      <c r="E7287" s="317">
        <v>15683</v>
      </c>
      <c r="F7287" s="317">
        <v>6650.75</v>
      </c>
      <c r="G7287" s="318">
        <v>40725</v>
      </c>
      <c r="H7287" s="318">
        <v>40786</v>
      </c>
      <c r="I7287" s="318">
        <v>50040</v>
      </c>
      <c r="J7287" s="315"/>
      <c r="K7287" s="315">
        <v>3114</v>
      </c>
      <c r="L7287" s="315" t="s">
        <v>2642</v>
      </c>
      <c r="M7287" s="315" t="s">
        <v>764</v>
      </c>
      <c r="N7287" s="315" t="s">
        <v>755</v>
      </c>
      <c r="O7287" s="315"/>
      <c r="P7287" s="315"/>
      <c r="Q7287" s="315"/>
    </row>
    <row r="7288" spans="1:17">
      <c r="A7288" s="315" t="s">
        <v>755</v>
      </c>
      <c r="B7288" s="315" t="s">
        <v>2095</v>
      </c>
      <c r="C7288" s="315" t="s">
        <v>2098</v>
      </c>
      <c r="D7288" s="316">
        <v>14.06</v>
      </c>
      <c r="E7288" s="317">
        <v>6304.3200000000006</v>
      </c>
      <c r="F7288" s="317">
        <v>3013.4800000000005</v>
      </c>
      <c r="G7288" s="318">
        <v>40837</v>
      </c>
      <c r="H7288" s="318">
        <v>40842</v>
      </c>
      <c r="I7288" s="318">
        <v>50040</v>
      </c>
      <c r="J7288" s="315"/>
      <c r="K7288" s="315">
        <v>4419</v>
      </c>
      <c r="L7288" s="315" t="s">
        <v>3592</v>
      </c>
      <c r="M7288" s="315" t="s">
        <v>1484</v>
      </c>
      <c r="N7288" s="315" t="s">
        <v>755</v>
      </c>
      <c r="O7288" s="315"/>
      <c r="P7288" s="315"/>
      <c r="Q7288" s="315"/>
    </row>
    <row r="7289" spans="1:17">
      <c r="A7289" s="315" t="s">
        <v>755</v>
      </c>
      <c r="B7289" s="315" t="s">
        <v>2095</v>
      </c>
      <c r="C7289" s="315" t="s">
        <v>2098</v>
      </c>
      <c r="D7289" s="316">
        <v>14.06</v>
      </c>
      <c r="E7289" s="317">
        <v>6643.48</v>
      </c>
      <c r="F7289" s="317">
        <v>3175.58</v>
      </c>
      <c r="G7289" s="318">
        <v>40837</v>
      </c>
      <c r="H7289" s="318">
        <v>40842</v>
      </c>
      <c r="I7289" s="318">
        <v>50040</v>
      </c>
      <c r="J7289" s="315"/>
      <c r="K7289" s="315">
        <v>4419</v>
      </c>
      <c r="L7289" s="315" t="s">
        <v>3592</v>
      </c>
      <c r="M7289" s="315" t="s">
        <v>1484</v>
      </c>
      <c r="N7289" s="315" t="s">
        <v>755</v>
      </c>
      <c r="O7289" s="315"/>
      <c r="P7289" s="315"/>
      <c r="Q7289" s="315"/>
    </row>
    <row r="7290" spans="1:17">
      <c r="A7290" s="315" t="s">
        <v>755</v>
      </c>
      <c r="B7290" s="315" t="s">
        <v>2095</v>
      </c>
      <c r="C7290" s="315" t="s">
        <v>2098</v>
      </c>
      <c r="D7290" s="316">
        <v>14.1</v>
      </c>
      <c r="E7290" s="317">
        <v>13663</v>
      </c>
      <c r="F7290" s="317">
        <v>6530.9100000000008</v>
      </c>
      <c r="G7290" s="318">
        <v>39570</v>
      </c>
      <c r="H7290" s="318">
        <v>40844</v>
      </c>
      <c r="I7290" s="318">
        <v>50040</v>
      </c>
      <c r="J7290" s="315"/>
      <c r="K7290" s="315">
        <v>8240</v>
      </c>
      <c r="L7290" s="315" t="s">
        <v>1250</v>
      </c>
      <c r="M7290" s="315" t="s">
        <v>1051</v>
      </c>
      <c r="N7290" s="315" t="s">
        <v>755</v>
      </c>
      <c r="O7290" s="315"/>
      <c r="P7290" s="315"/>
      <c r="Q7290" s="315"/>
    </row>
    <row r="7291" spans="1:17">
      <c r="A7291" s="315" t="s">
        <v>755</v>
      </c>
      <c r="B7291" s="315" t="s">
        <v>2095</v>
      </c>
      <c r="C7291" s="315" t="s">
        <v>2096</v>
      </c>
      <c r="D7291" s="316">
        <v>14.1</v>
      </c>
      <c r="E7291" s="317">
        <v>15780.11</v>
      </c>
      <c r="F7291" s="317">
        <v>5949.1099999999988</v>
      </c>
      <c r="G7291" s="318">
        <v>40644</v>
      </c>
      <c r="H7291" s="318">
        <v>41533</v>
      </c>
      <c r="I7291" s="318">
        <v>50770</v>
      </c>
      <c r="J7291" s="315"/>
      <c r="K7291" s="315">
        <v>1316</v>
      </c>
      <c r="L7291" s="315" t="s">
        <v>4275</v>
      </c>
      <c r="M7291" s="315" t="s">
        <v>766</v>
      </c>
      <c r="N7291" s="315" t="s">
        <v>755</v>
      </c>
      <c r="O7291" s="315"/>
      <c r="P7291" s="315"/>
      <c r="Q7291" s="315"/>
    </row>
    <row r="7292" spans="1:17">
      <c r="A7292" s="315" t="s">
        <v>755</v>
      </c>
      <c r="B7292" s="315" t="s">
        <v>2095</v>
      </c>
      <c r="C7292" s="315" t="s">
        <v>2098</v>
      </c>
      <c r="D7292" s="316">
        <v>14.1</v>
      </c>
      <c r="E7292" s="317">
        <v>12247</v>
      </c>
      <c r="F7292" s="317">
        <v>5400.93</v>
      </c>
      <c r="G7292" s="318">
        <v>40639</v>
      </c>
      <c r="H7292" s="318">
        <v>40837</v>
      </c>
      <c r="I7292" s="318">
        <v>50040</v>
      </c>
      <c r="J7292" s="315"/>
      <c r="K7292" s="315">
        <v>9054</v>
      </c>
      <c r="L7292" s="315" t="s">
        <v>4276</v>
      </c>
      <c r="M7292" s="315" t="s">
        <v>1024</v>
      </c>
      <c r="N7292" s="315" t="s">
        <v>755</v>
      </c>
      <c r="O7292" s="315"/>
      <c r="P7292" s="315"/>
      <c r="Q7292" s="315"/>
    </row>
    <row r="7293" spans="1:17">
      <c r="A7293" s="315" t="s">
        <v>755</v>
      </c>
      <c r="B7293" s="315" t="s">
        <v>2095</v>
      </c>
      <c r="C7293" s="315" t="s">
        <v>2098</v>
      </c>
      <c r="D7293" s="316">
        <v>14.1</v>
      </c>
      <c r="E7293" s="317">
        <v>13424</v>
      </c>
      <c r="F7293" s="317">
        <v>6416.6699999999992</v>
      </c>
      <c r="G7293" s="318">
        <v>40686</v>
      </c>
      <c r="H7293" s="318">
        <v>40862</v>
      </c>
      <c r="I7293" s="318">
        <v>50040</v>
      </c>
      <c r="J7293" s="315"/>
      <c r="K7293" s="315">
        <v>4802</v>
      </c>
      <c r="L7293" s="315" t="s">
        <v>2719</v>
      </c>
      <c r="M7293" s="315" t="s">
        <v>776</v>
      </c>
      <c r="N7293" s="315" t="s">
        <v>755</v>
      </c>
      <c r="O7293" s="315"/>
      <c r="P7293" s="315"/>
      <c r="Q7293" s="315"/>
    </row>
    <row r="7294" spans="1:17">
      <c r="A7294" s="315" t="s">
        <v>755</v>
      </c>
      <c r="B7294" s="315" t="s">
        <v>2095</v>
      </c>
      <c r="C7294" s="315" t="s">
        <v>2098</v>
      </c>
      <c r="D7294" s="316">
        <v>14.1</v>
      </c>
      <c r="E7294" s="317">
        <v>8829</v>
      </c>
      <c r="F7294" s="317">
        <v>5006.04</v>
      </c>
      <c r="G7294" s="318">
        <v>40753</v>
      </c>
      <c r="H7294" s="318">
        <v>39974</v>
      </c>
      <c r="I7294" s="318">
        <v>49309</v>
      </c>
      <c r="J7294" s="315"/>
      <c r="K7294" s="315">
        <v>9405</v>
      </c>
      <c r="L7294" s="315" t="s">
        <v>3463</v>
      </c>
      <c r="M7294" s="315" t="s">
        <v>781</v>
      </c>
      <c r="N7294" s="315" t="s">
        <v>755</v>
      </c>
      <c r="O7294" s="315"/>
      <c r="P7294" s="315"/>
      <c r="Q7294" s="315"/>
    </row>
    <row r="7295" spans="1:17">
      <c r="A7295" s="315" t="s">
        <v>755</v>
      </c>
      <c r="B7295" s="315" t="s">
        <v>2095</v>
      </c>
      <c r="C7295" s="315" t="s">
        <v>2096</v>
      </c>
      <c r="D7295" s="316">
        <v>14.1</v>
      </c>
      <c r="E7295" s="317">
        <v>14669</v>
      </c>
      <c r="F7295" s="317">
        <v>8464.0099999999984</v>
      </c>
      <c r="G7295" s="318">
        <v>40787</v>
      </c>
      <c r="H7295" s="318">
        <v>40809</v>
      </c>
      <c r="I7295" s="318">
        <v>50040</v>
      </c>
      <c r="J7295" s="315"/>
      <c r="K7295" s="315">
        <v>8545</v>
      </c>
      <c r="L7295" s="315" t="s">
        <v>4277</v>
      </c>
      <c r="M7295" s="315" t="s">
        <v>784</v>
      </c>
      <c r="N7295" s="315" t="s">
        <v>755</v>
      </c>
      <c r="O7295" s="315"/>
      <c r="P7295" s="315"/>
      <c r="Q7295" s="315"/>
    </row>
    <row r="7296" spans="1:17">
      <c r="A7296" s="315" t="s">
        <v>755</v>
      </c>
      <c r="B7296" s="315" t="s">
        <v>2095</v>
      </c>
      <c r="C7296" s="315" t="s">
        <v>2098</v>
      </c>
      <c r="D7296" s="316">
        <v>14.16</v>
      </c>
      <c r="E7296" s="317">
        <v>7575.29</v>
      </c>
      <c r="F7296" s="317">
        <v>4032.92</v>
      </c>
      <c r="G7296" s="318">
        <v>40231</v>
      </c>
      <c r="H7296" s="318">
        <v>40360</v>
      </c>
      <c r="I7296" s="318">
        <v>49674</v>
      </c>
      <c r="J7296" s="315"/>
      <c r="K7296" s="315">
        <v>9450</v>
      </c>
      <c r="L7296" s="315" t="s">
        <v>2741</v>
      </c>
      <c r="M7296" s="315" t="s">
        <v>770</v>
      </c>
      <c r="N7296" s="315" t="s">
        <v>755</v>
      </c>
      <c r="O7296" s="315"/>
      <c r="P7296" s="315"/>
      <c r="Q7296" s="315"/>
    </row>
    <row r="7297" spans="1:17">
      <c r="A7297" s="315" t="s">
        <v>755</v>
      </c>
      <c r="B7297" s="315" t="s">
        <v>2095</v>
      </c>
      <c r="C7297" s="315" t="s">
        <v>2098</v>
      </c>
      <c r="D7297" s="316">
        <v>14.2</v>
      </c>
      <c r="E7297" s="317">
        <v>14295</v>
      </c>
      <c r="F7297" s="317">
        <v>8448.34</v>
      </c>
      <c r="G7297" s="318">
        <v>39570</v>
      </c>
      <c r="H7297" s="318">
        <v>40502</v>
      </c>
      <c r="I7297" s="318">
        <v>49674</v>
      </c>
      <c r="J7297" s="315"/>
      <c r="K7297" s="315">
        <v>9050</v>
      </c>
      <c r="L7297" s="315" t="s">
        <v>1023</v>
      </c>
      <c r="M7297" s="315" t="s">
        <v>1024</v>
      </c>
      <c r="N7297" s="315" t="s">
        <v>755</v>
      </c>
      <c r="O7297" s="315"/>
      <c r="P7297" s="315"/>
      <c r="Q7297" s="315"/>
    </row>
    <row r="7298" spans="1:17">
      <c r="A7298" s="315" t="s">
        <v>755</v>
      </c>
      <c r="B7298" s="315" t="s">
        <v>2095</v>
      </c>
      <c r="C7298" s="315" t="s">
        <v>2096</v>
      </c>
      <c r="D7298" s="316">
        <v>14.2</v>
      </c>
      <c r="E7298" s="317">
        <v>14077</v>
      </c>
      <c r="F7298" s="317">
        <v>12007.68</v>
      </c>
      <c r="G7298" s="318">
        <v>39570</v>
      </c>
      <c r="H7298" s="318">
        <v>39752</v>
      </c>
      <c r="I7298" s="318">
        <v>48944</v>
      </c>
      <c r="J7298" s="315"/>
      <c r="K7298" s="315">
        <v>9413</v>
      </c>
      <c r="L7298" s="315" t="s">
        <v>3524</v>
      </c>
      <c r="M7298" s="315" t="s">
        <v>1024</v>
      </c>
      <c r="N7298" s="315" t="s">
        <v>755</v>
      </c>
      <c r="O7298" s="315"/>
      <c r="P7298" s="315"/>
      <c r="Q7298" s="315"/>
    </row>
    <row r="7299" spans="1:17">
      <c r="A7299" s="315" t="s">
        <v>750</v>
      </c>
      <c r="B7299" s="315" t="s">
        <v>2095</v>
      </c>
      <c r="C7299" s="315" t="s">
        <v>2098</v>
      </c>
      <c r="D7299" s="316">
        <v>14.2</v>
      </c>
      <c r="E7299" s="317">
        <v>15693</v>
      </c>
      <c r="F7299" s="317">
        <v>8587.5500000000011</v>
      </c>
      <c r="G7299" s="318">
        <v>40004</v>
      </c>
      <c r="H7299" s="318">
        <v>40275</v>
      </c>
      <c r="I7299" s="318">
        <v>49674</v>
      </c>
      <c r="J7299" s="315"/>
      <c r="K7299" s="315">
        <v>4800</v>
      </c>
      <c r="L7299" s="315" t="s">
        <v>2340</v>
      </c>
      <c r="M7299" s="315" t="s">
        <v>776</v>
      </c>
      <c r="N7299" s="315" t="s">
        <v>750</v>
      </c>
      <c r="O7299" s="315"/>
      <c r="P7299" s="315"/>
      <c r="Q7299" s="315"/>
    </row>
    <row r="7300" spans="1:17">
      <c r="A7300" s="315" t="s">
        <v>755</v>
      </c>
      <c r="B7300" s="315" t="s">
        <v>2095</v>
      </c>
      <c r="C7300" s="315" t="s">
        <v>2098</v>
      </c>
      <c r="D7300" s="316">
        <v>14.2</v>
      </c>
      <c r="E7300" s="317">
        <v>16246</v>
      </c>
      <c r="F7300" s="317">
        <v>6335.94</v>
      </c>
      <c r="G7300" s="318">
        <v>40394</v>
      </c>
      <c r="H7300" s="318">
        <v>41180</v>
      </c>
      <c r="I7300" s="318">
        <v>50405</v>
      </c>
      <c r="J7300" s="315"/>
      <c r="K7300" s="315">
        <v>9444</v>
      </c>
      <c r="L7300" s="315" t="s">
        <v>3379</v>
      </c>
      <c r="M7300" s="315" t="s">
        <v>770</v>
      </c>
      <c r="N7300" s="315" t="s">
        <v>755</v>
      </c>
      <c r="O7300" s="315"/>
      <c r="P7300" s="315"/>
      <c r="Q7300" s="315"/>
    </row>
    <row r="7301" spans="1:17">
      <c r="A7301" s="315" t="s">
        <v>750</v>
      </c>
      <c r="B7301" s="315" t="s">
        <v>2095</v>
      </c>
      <c r="C7301" s="315" t="s">
        <v>2098</v>
      </c>
      <c r="D7301" s="316">
        <v>14.2</v>
      </c>
      <c r="E7301" s="317">
        <v>5372</v>
      </c>
      <c r="F7301" s="317">
        <v>2377.6</v>
      </c>
      <c r="G7301" s="318">
        <v>40563</v>
      </c>
      <c r="H7301" s="318">
        <v>40669</v>
      </c>
      <c r="I7301" s="318">
        <v>50040</v>
      </c>
      <c r="J7301" s="315"/>
      <c r="K7301" s="315">
        <v>8887</v>
      </c>
      <c r="L7301" s="315" t="s">
        <v>2950</v>
      </c>
      <c r="M7301" s="315" t="s">
        <v>770</v>
      </c>
      <c r="N7301" s="315" t="s">
        <v>750</v>
      </c>
      <c r="O7301" s="315"/>
      <c r="P7301" s="315"/>
      <c r="Q7301" s="315"/>
    </row>
    <row r="7302" spans="1:17">
      <c r="A7302" s="315" t="s">
        <v>755</v>
      </c>
      <c r="B7302" s="315" t="s">
        <v>2095</v>
      </c>
      <c r="C7302" s="315" t="s">
        <v>2098</v>
      </c>
      <c r="D7302" s="316">
        <v>14.2</v>
      </c>
      <c r="E7302" s="317">
        <v>16480</v>
      </c>
      <c r="F7302" s="317">
        <v>4350.7199999999993</v>
      </c>
      <c r="G7302" s="318">
        <v>40577</v>
      </c>
      <c r="H7302" s="318">
        <v>41927</v>
      </c>
      <c r="I7302" s="318">
        <v>49309</v>
      </c>
      <c r="J7302" s="315"/>
      <c r="K7302" s="315">
        <v>8556</v>
      </c>
      <c r="L7302" s="315" t="s">
        <v>4278</v>
      </c>
      <c r="M7302" s="315" t="s">
        <v>792</v>
      </c>
      <c r="N7302" s="315" t="s">
        <v>755</v>
      </c>
      <c r="O7302" s="315"/>
      <c r="P7302" s="315"/>
      <c r="Q7302" s="315"/>
    </row>
    <row r="7303" spans="1:17">
      <c r="A7303" s="315" t="s">
        <v>750</v>
      </c>
      <c r="B7303" s="315" t="s">
        <v>2095</v>
      </c>
      <c r="C7303" s="315" t="s">
        <v>2096</v>
      </c>
      <c r="D7303" s="316">
        <v>14.2</v>
      </c>
      <c r="E7303" s="317">
        <v>7858.01</v>
      </c>
      <c r="F7303" s="317">
        <v>4534.07</v>
      </c>
      <c r="G7303" s="318">
        <v>40669</v>
      </c>
      <c r="H7303" s="318">
        <v>40800</v>
      </c>
      <c r="I7303" s="318">
        <v>50040</v>
      </c>
      <c r="J7303" s="315"/>
      <c r="K7303" s="315">
        <v>8635</v>
      </c>
      <c r="L7303" s="315" t="s">
        <v>2186</v>
      </c>
      <c r="M7303" s="315" t="s">
        <v>784</v>
      </c>
      <c r="N7303" s="315" t="s">
        <v>750</v>
      </c>
      <c r="O7303" s="315"/>
      <c r="P7303" s="315"/>
      <c r="Q7303" s="315"/>
    </row>
    <row r="7304" spans="1:17">
      <c r="A7304" s="315" t="s">
        <v>755</v>
      </c>
      <c r="B7304" s="315" t="s">
        <v>2095</v>
      </c>
      <c r="C7304" s="315" t="s">
        <v>2096</v>
      </c>
      <c r="D7304" s="316">
        <v>14.2</v>
      </c>
      <c r="E7304" s="317">
        <v>12947</v>
      </c>
      <c r="F7304" s="317">
        <v>7470.4199999999992</v>
      </c>
      <c r="G7304" s="318">
        <v>40703</v>
      </c>
      <c r="H7304" s="318">
        <v>40821</v>
      </c>
      <c r="I7304" s="318">
        <v>50040</v>
      </c>
      <c r="J7304" s="315"/>
      <c r="K7304" s="315">
        <v>3038</v>
      </c>
      <c r="L7304" s="315" t="s">
        <v>4246</v>
      </c>
      <c r="M7304" s="315" t="s">
        <v>764</v>
      </c>
      <c r="N7304" s="315" t="s">
        <v>755</v>
      </c>
      <c r="O7304" s="315"/>
      <c r="P7304" s="315"/>
      <c r="Q7304" s="315"/>
    </row>
    <row r="7305" spans="1:17">
      <c r="A7305" s="315" t="s">
        <v>755</v>
      </c>
      <c r="B7305" s="315" t="s">
        <v>2095</v>
      </c>
      <c r="C7305" s="315" t="s">
        <v>2098</v>
      </c>
      <c r="D7305" s="316">
        <v>14.24</v>
      </c>
      <c r="E7305" s="317">
        <v>14101</v>
      </c>
      <c r="F7305" s="317">
        <v>5019.96</v>
      </c>
      <c r="G7305" s="318">
        <v>40749</v>
      </c>
      <c r="H7305" s="318">
        <v>40904</v>
      </c>
      <c r="I7305" s="318">
        <v>50040</v>
      </c>
      <c r="J7305" s="315"/>
      <c r="K7305" s="315">
        <v>6850</v>
      </c>
      <c r="L7305" s="315" t="s">
        <v>3025</v>
      </c>
      <c r="M7305" s="315" t="s">
        <v>811</v>
      </c>
      <c r="N7305" s="315" t="s">
        <v>755</v>
      </c>
      <c r="O7305" s="315"/>
      <c r="P7305" s="315"/>
      <c r="Q7305" s="315"/>
    </row>
    <row r="7306" spans="1:17">
      <c r="A7306" s="315" t="s">
        <v>750</v>
      </c>
      <c r="B7306" s="315" t="s">
        <v>2095</v>
      </c>
      <c r="C7306" s="315" t="s">
        <v>2098</v>
      </c>
      <c r="D7306" s="316">
        <v>14.24</v>
      </c>
      <c r="E7306" s="317">
        <v>15042</v>
      </c>
      <c r="F7306" s="317">
        <v>5793.9599999999991</v>
      </c>
      <c r="G7306" s="318">
        <v>40785</v>
      </c>
      <c r="H7306" s="318">
        <v>40968</v>
      </c>
      <c r="I7306" s="318">
        <v>50405</v>
      </c>
      <c r="J7306" s="315"/>
      <c r="K7306" s="315">
        <v>3425</v>
      </c>
      <c r="L7306" s="315" t="s">
        <v>2901</v>
      </c>
      <c r="M7306" s="315" t="s">
        <v>764</v>
      </c>
      <c r="N7306" s="315" t="s">
        <v>750</v>
      </c>
      <c r="O7306" s="315"/>
      <c r="P7306" s="315"/>
      <c r="Q7306" s="315"/>
    </row>
    <row r="7307" spans="1:17">
      <c r="A7307" s="315" t="s">
        <v>750</v>
      </c>
      <c r="B7307" s="315" t="s">
        <v>2095</v>
      </c>
      <c r="C7307" s="315" t="s">
        <v>2098</v>
      </c>
      <c r="D7307" s="316">
        <v>14.24</v>
      </c>
      <c r="E7307" s="317">
        <v>6737</v>
      </c>
      <c r="F7307" s="317">
        <v>2209.7400000000002</v>
      </c>
      <c r="G7307" s="318">
        <v>40828</v>
      </c>
      <c r="H7307" s="318">
        <v>40889</v>
      </c>
      <c r="I7307" s="318">
        <v>50040</v>
      </c>
      <c r="J7307" s="315"/>
      <c r="K7307" s="315">
        <v>3702</v>
      </c>
      <c r="L7307" s="315" t="s">
        <v>3971</v>
      </c>
      <c r="M7307" s="315" t="s">
        <v>764</v>
      </c>
      <c r="N7307" s="315" t="s">
        <v>750</v>
      </c>
      <c r="O7307" s="315"/>
      <c r="P7307" s="315"/>
      <c r="Q7307" s="315"/>
    </row>
    <row r="7308" spans="1:17">
      <c r="A7308" s="315" t="s">
        <v>755</v>
      </c>
      <c r="B7308" s="315" t="s">
        <v>2095</v>
      </c>
      <c r="C7308" s="315" t="s">
        <v>2098</v>
      </c>
      <c r="D7308" s="316">
        <v>14.26</v>
      </c>
      <c r="E7308" s="317">
        <v>6575</v>
      </c>
      <c r="F7308" s="317">
        <v>3142.8499999999995</v>
      </c>
      <c r="G7308" s="318">
        <v>40640</v>
      </c>
      <c r="H7308" s="318">
        <v>40773</v>
      </c>
      <c r="I7308" s="318">
        <v>50040</v>
      </c>
      <c r="J7308" s="315"/>
      <c r="K7308" s="315">
        <v>6017</v>
      </c>
      <c r="L7308" s="315" t="s">
        <v>849</v>
      </c>
      <c r="M7308" s="315" t="s">
        <v>788</v>
      </c>
      <c r="N7308" s="315" t="s">
        <v>755</v>
      </c>
      <c r="O7308" s="315"/>
      <c r="P7308" s="315"/>
      <c r="Q7308" s="315"/>
    </row>
    <row r="7309" spans="1:17">
      <c r="A7309" s="315" t="s">
        <v>755</v>
      </c>
      <c r="B7309" s="315" t="s">
        <v>2095</v>
      </c>
      <c r="C7309" s="315" t="s">
        <v>2098</v>
      </c>
      <c r="D7309" s="316">
        <v>14.29</v>
      </c>
      <c r="E7309" s="317">
        <v>12743</v>
      </c>
      <c r="F7309" s="317">
        <v>5670.65</v>
      </c>
      <c r="G7309" s="318">
        <v>40366</v>
      </c>
      <c r="H7309" s="318">
        <v>40368</v>
      </c>
      <c r="I7309" s="318">
        <v>49674</v>
      </c>
      <c r="J7309" s="315"/>
      <c r="K7309" s="315">
        <v>6333</v>
      </c>
      <c r="L7309" s="315" t="s">
        <v>3258</v>
      </c>
      <c r="M7309" s="315" t="s">
        <v>1712</v>
      </c>
      <c r="N7309" s="315" t="s">
        <v>755</v>
      </c>
      <c r="O7309" s="315"/>
      <c r="P7309" s="315"/>
      <c r="Q7309" s="315"/>
    </row>
    <row r="7310" spans="1:17">
      <c r="A7310" s="315" t="s">
        <v>750</v>
      </c>
      <c r="B7310" s="315" t="s">
        <v>2095</v>
      </c>
      <c r="C7310" s="315" t="s">
        <v>2098</v>
      </c>
      <c r="D7310" s="316">
        <v>14.3</v>
      </c>
      <c r="E7310" s="317">
        <v>13935</v>
      </c>
      <c r="F7310" s="317">
        <v>6660.93</v>
      </c>
      <c r="G7310" s="318">
        <v>39569</v>
      </c>
      <c r="H7310" s="318">
        <v>40899</v>
      </c>
      <c r="I7310" s="318">
        <v>50040</v>
      </c>
      <c r="J7310" s="315"/>
      <c r="K7310" s="315">
        <v>3123</v>
      </c>
      <c r="L7310" s="315" t="s">
        <v>2171</v>
      </c>
      <c r="M7310" s="315" t="s">
        <v>764</v>
      </c>
      <c r="N7310" s="315" t="s">
        <v>750</v>
      </c>
      <c r="O7310" s="315"/>
      <c r="P7310" s="315"/>
      <c r="Q7310" s="315"/>
    </row>
    <row r="7311" spans="1:17">
      <c r="A7311" s="315" t="s">
        <v>755</v>
      </c>
      <c r="B7311" s="315" t="s">
        <v>2095</v>
      </c>
      <c r="C7311" s="315" t="s">
        <v>2096</v>
      </c>
      <c r="D7311" s="316">
        <v>14.3</v>
      </c>
      <c r="E7311" s="317">
        <v>14467</v>
      </c>
      <c r="F7311" s="317">
        <v>11342.13</v>
      </c>
      <c r="G7311" s="318">
        <v>39570</v>
      </c>
      <c r="H7311" s="318">
        <v>40367</v>
      </c>
      <c r="I7311" s="318">
        <v>49644</v>
      </c>
      <c r="J7311" s="315"/>
      <c r="K7311" s="315">
        <v>3065</v>
      </c>
      <c r="L7311" s="315" t="s">
        <v>2325</v>
      </c>
      <c r="M7311" s="315" t="s">
        <v>764</v>
      </c>
      <c r="N7311" s="315" t="s">
        <v>755</v>
      </c>
      <c r="O7311" s="315"/>
      <c r="P7311" s="315"/>
      <c r="Q7311" s="315"/>
    </row>
    <row r="7312" spans="1:17">
      <c r="A7312" s="315" t="s">
        <v>755</v>
      </c>
      <c r="B7312" s="315" t="s">
        <v>2095</v>
      </c>
      <c r="C7312" s="315" t="s">
        <v>2098</v>
      </c>
      <c r="D7312" s="316">
        <v>14.3</v>
      </c>
      <c r="E7312" s="317">
        <v>13125</v>
      </c>
      <c r="F7312" s="317">
        <v>5131.8799999999992</v>
      </c>
      <c r="G7312" s="318">
        <v>39583</v>
      </c>
      <c r="H7312" s="318">
        <v>40887</v>
      </c>
      <c r="I7312" s="318">
        <v>50040</v>
      </c>
      <c r="J7312" s="315"/>
      <c r="K7312" s="315">
        <v>3438</v>
      </c>
      <c r="L7312" s="315" t="s">
        <v>2348</v>
      </c>
      <c r="M7312" s="315" t="s">
        <v>764</v>
      </c>
      <c r="N7312" s="315" t="s">
        <v>755</v>
      </c>
      <c r="O7312" s="315"/>
      <c r="P7312" s="315"/>
      <c r="Q7312" s="315"/>
    </row>
    <row r="7313" spans="1:17">
      <c r="A7313" s="315" t="s">
        <v>755</v>
      </c>
      <c r="B7313" s="315" t="s">
        <v>2095</v>
      </c>
      <c r="C7313" s="315" t="s">
        <v>2096</v>
      </c>
      <c r="D7313" s="316">
        <v>14.3</v>
      </c>
      <c r="E7313" s="317">
        <v>11314</v>
      </c>
      <c r="F7313" s="317">
        <v>7908.4900000000007</v>
      </c>
      <c r="G7313" s="318">
        <v>39570</v>
      </c>
      <c r="H7313" s="318">
        <v>40512</v>
      </c>
      <c r="I7313" s="318">
        <v>49674</v>
      </c>
      <c r="J7313" s="315"/>
      <c r="K7313" s="315">
        <v>8267</v>
      </c>
      <c r="L7313" s="315" t="s">
        <v>796</v>
      </c>
      <c r="M7313" s="315" t="s">
        <v>792</v>
      </c>
      <c r="N7313" s="315" t="s">
        <v>755</v>
      </c>
      <c r="O7313" s="315"/>
      <c r="P7313" s="315"/>
      <c r="Q7313" s="315"/>
    </row>
    <row r="7314" spans="1:17">
      <c r="A7314" s="315" t="s">
        <v>755</v>
      </c>
      <c r="B7314" s="315" t="s">
        <v>2095</v>
      </c>
      <c r="C7314" s="315" t="s">
        <v>2098</v>
      </c>
      <c r="D7314" s="316">
        <v>14.3</v>
      </c>
      <c r="E7314" s="317">
        <v>11161</v>
      </c>
      <c r="F7314" s="317">
        <v>4564.8500000000004</v>
      </c>
      <c r="G7314" s="318">
        <v>39816</v>
      </c>
      <c r="H7314" s="318">
        <v>41481</v>
      </c>
      <c r="I7314" s="318">
        <v>50770</v>
      </c>
      <c r="J7314" s="315"/>
      <c r="K7314" s="315">
        <v>3638</v>
      </c>
      <c r="L7314" s="315" t="s">
        <v>2423</v>
      </c>
      <c r="M7314" s="315" t="s">
        <v>764</v>
      </c>
      <c r="N7314" s="315" t="s">
        <v>755</v>
      </c>
      <c r="O7314" s="315"/>
      <c r="P7314" s="315"/>
      <c r="Q7314" s="315"/>
    </row>
    <row r="7315" spans="1:17">
      <c r="A7315" s="315" t="s">
        <v>750</v>
      </c>
      <c r="B7315" s="315" t="s">
        <v>2095</v>
      </c>
      <c r="C7315" s="315" t="s">
        <v>2098</v>
      </c>
      <c r="D7315" s="316">
        <v>14.3</v>
      </c>
      <c r="E7315" s="317">
        <v>14776</v>
      </c>
      <c r="F7315" s="317">
        <v>8717.84</v>
      </c>
      <c r="G7315" s="318">
        <v>40037</v>
      </c>
      <c r="H7315" s="318">
        <v>40252</v>
      </c>
      <c r="I7315" s="318">
        <v>49674</v>
      </c>
      <c r="J7315" s="315"/>
      <c r="K7315" s="315">
        <v>1267</v>
      </c>
      <c r="L7315" s="315" t="s">
        <v>2269</v>
      </c>
      <c r="M7315" s="315" t="s">
        <v>766</v>
      </c>
      <c r="N7315" s="315" t="s">
        <v>750</v>
      </c>
      <c r="O7315" s="315"/>
      <c r="P7315" s="315"/>
      <c r="Q7315" s="315"/>
    </row>
    <row r="7316" spans="1:17">
      <c r="A7316" s="315" t="s">
        <v>755</v>
      </c>
      <c r="B7316" s="315" t="s">
        <v>2095</v>
      </c>
      <c r="C7316" s="315" t="s">
        <v>2098</v>
      </c>
      <c r="D7316" s="316">
        <v>14.3</v>
      </c>
      <c r="E7316" s="317">
        <v>17256</v>
      </c>
      <c r="F7316" s="317">
        <v>4969.7300000000014</v>
      </c>
      <c r="G7316" s="318">
        <v>40050</v>
      </c>
      <c r="H7316" s="318">
        <v>41996</v>
      </c>
      <c r="I7316" s="318">
        <v>51135</v>
      </c>
      <c r="J7316" s="315"/>
      <c r="K7316" s="315">
        <v>1926</v>
      </c>
      <c r="L7316" s="315" t="s">
        <v>2575</v>
      </c>
      <c r="M7316" s="315" t="s">
        <v>754</v>
      </c>
      <c r="N7316" s="315" t="s">
        <v>755</v>
      </c>
      <c r="O7316" s="315"/>
      <c r="P7316" s="315"/>
      <c r="Q7316" s="315"/>
    </row>
    <row r="7317" spans="1:17">
      <c r="A7317" s="315" t="s">
        <v>755</v>
      </c>
      <c r="B7317" s="315" t="s">
        <v>2095</v>
      </c>
      <c r="C7317" s="315" t="s">
        <v>2098</v>
      </c>
      <c r="D7317" s="316">
        <v>14.3</v>
      </c>
      <c r="E7317" s="317">
        <v>15789</v>
      </c>
      <c r="F7317" s="317">
        <v>4957.7400000000007</v>
      </c>
      <c r="G7317" s="318">
        <v>40183</v>
      </c>
      <c r="H7317" s="318">
        <v>41576</v>
      </c>
      <c r="I7317" s="318">
        <v>50770</v>
      </c>
      <c r="J7317" s="315"/>
      <c r="K7317" s="315">
        <v>3206</v>
      </c>
      <c r="L7317" s="315" t="s">
        <v>4279</v>
      </c>
      <c r="M7317" s="315" t="s">
        <v>764</v>
      </c>
      <c r="N7317" s="315" t="s">
        <v>755</v>
      </c>
      <c r="O7317" s="315"/>
      <c r="P7317" s="315"/>
      <c r="Q7317" s="315"/>
    </row>
    <row r="7318" spans="1:17">
      <c r="A7318" s="315" t="s">
        <v>755</v>
      </c>
      <c r="B7318" s="315" t="s">
        <v>2095</v>
      </c>
      <c r="C7318" s="315" t="s">
        <v>2098</v>
      </c>
      <c r="D7318" s="316">
        <v>14.3</v>
      </c>
      <c r="E7318" s="317">
        <v>14169</v>
      </c>
      <c r="F7318" s="317">
        <v>8359.7099999999991</v>
      </c>
      <c r="G7318" s="318">
        <v>40352</v>
      </c>
      <c r="H7318" s="318">
        <v>40535</v>
      </c>
      <c r="I7318" s="318">
        <v>49674</v>
      </c>
      <c r="J7318" s="315"/>
      <c r="K7318" s="315">
        <v>2108</v>
      </c>
      <c r="L7318" s="315" t="s">
        <v>2478</v>
      </c>
      <c r="M7318" s="315" t="s">
        <v>758</v>
      </c>
      <c r="N7318" s="315" t="s">
        <v>755</v>
      </c>
      <c r="O7318" s="315"/>
      <c r="P7318" s="315"/>
      <c r="Q7318" s="315"/>
    </row>
    <row r="7319" spans="1:17">
      <c r="A7319" s="315" t="s">
        <v>750</v>
      </c>
      <c r="B7319" s="315" t="s">
        <v>2095</v>
      </c>
      <c r="C7319" s="315" t="s">
        <v>2098</v>
      </c>
      <c r="D7319" s="316">
        <v>14.3</v>
      </c>
      <c r="E7319" s="317">
        <v>13008</v>
      </c>
      <c r="F7319" s="317">
        <v>7674.72</v>
      </c>
      <c r="G7319" s="318">
        <v>40528</v>
      </c>
      <c r="H7319" s="318">
        <v>40526</v>
      </c>
      <c r="I7319" s="318">
        <v>49674</v>
      </c>
      <c r="J7319" s="315"/>
      <c r="K7319" s="315">
        <v>6023</v>
      </c>
      <c r="L7319" s="315" t="s">
        <v>2396</v>
      </c>
      <c r="M7319" s="315" t="s">
        <v>788</v>
      </c>
      <c r="N7319" s="315" t="s">
        <v>750</v>
      </c>
      <c r="O7319" s="315"/>
      <c r="P7319" s="315"/>
      <c r="Q7319" s="315"/>
    </row>
    <row r="7320" spans="1:17">
      <c r="A7320" s="315" t="s">
        <v>755</v>
      </c>
      <c r="B7320" s="315" t="s">
        <v>2095</v>
      </c>
      <c r="C7320" s="315" t="s">
        <v>2098</v>
      </c>
      <c r="D7320" s="316">
        <v>14.3</v>
      </c>
      <c r="E7320" s="317">
        <v>12579.01</v>
      </c>
      <c r="F7320" s="317">
        <v>6012.7699999999995</v>
      </c>
      <c r="G7320" s="318">
        <v>40612</v>
      </c>
      <c r="H7320" s="318">
        <v>40673</v>
      </c>
      <c r="I7320" s="318">
        <v>50040</v>
      </c>
      <c r="J7320" s="315"/>
      <c r="K7320" s="315">
        <v>8913</v>
      </c>
      <c r="L7320" s="315" t="s">
        <v>1785</v>
      </c>
      <c r="M7320" s="315" t="s">
        <v>784</v>
      </c>
      <c r="N7320" s="315" t="s">
        <v>755</v>
      </c>
      <c r="O7320" s="315"/>
      <c r="P7320" s="315"/>
      <c r="Q7320" s="315"/>
    </row>
    <row r="7321" spans="1:17">
      <c r="A7321" s="315" t="s">
        <v>755</v>
      </c>
      <c r="B7321" s="315" t="s">
        <v>2095</v>
      </c>
      <c r="C7321" s="315" t="s">
        <v>2098</v>
      </c>
      <c r="D7321" s="316">
        <v>14.3</v>
      </c>
      <c r="E7321" s="317">
        <v>13724</v>
      </c>
      <c r="F7321" s="317">
        <v>6560.07</v>
      </c>
      <c r="G7321" s="318">
        <v>40668</v>
      </c>
      <c r="H7321" s="318">
        <v>40694</v>
      </c>
      <c r="I7321" s="318">
        <v>50040</v>
      </c>
      <c r="J7321" s="315"/>
      <c r="K7321" s="315">
        <v>6048</v>
      </c>
      <c r="L7321" s="315" t="s">
        <v>3566</v>
      </c>
      <c r="M7321" s="315" t="s">
        <v>788</v>
      </c>
      <c r="N7321" s="315" t="s">
        <v>755</v>
      </c>
      <c r="O7321" s="315"/>
      <c r="P7321" s="315"/>
      <c r="Q7321" s="315"/>
    </row>
    <row r="7322" spans="1:17">
      <c r="A7322" s="315" t="s">
        <v>755</v>
      </c>
      <c r="B7322" s="315" t="s">
        <v>2095</v>
      </c>
      <c r="C7322" s="315" t="s">
        <v>2098</v>
      </c>
      <c r="D7322" s="316">
        <v>14.3</v>
      </c>
      <c r="E7322" s="317">
        <v>17080.86</v>
      </c>
      <c r="F7322" s="317">
        <v>8164.6600000000008</v>
      </c>
      <c r="G7322" s="318">
        <v>40690</v>
      </c>
      <c r="H7322" s="318">
        <v>40781</v>
      </c>
      <c r="I7322" s="318">
        <v>50040</v>
      </c>
      <c r="J7322" s="315"/>
      <c r="K7322" s="315">
        <v>9016</v>
      </c>
      <c r="L7322" s="315" t="s">
        <v>2386</v>
      </c>
      <c r="M7322" s="315" t="s">
        <v>770</v>
      </c>
      <c r="N7322" s="315" t="s">
        <v>755</v>
      </c>
      <c r="O7322" s="315"/>
      <c r="P7322" s="315"/>
      <c r="Q7322" s="315"/>
    </row>
    <row r="7323" spans="1:17">
      <c r="A7323" s="315" t="s">
        <v>750</v>
      </c>
      <c r="B7323" s="315" t="s">
        <v>2095</v>
      </c>
      <c r="C7323" s="315" t="s">
        <v>2098</v>
      </c>
      <c r="D7323" s="316">
        <v>14.3</v>
      </c>
      <c r="E7323" s="317">
        <v>5854.3799999999992</v>
      </c>
      <c r="F7323" s="317">
        <v>1057.0800000000002</v>
      </c>
      <c r="G7323" s="318">
        <v>40798</v>
      </c>
      <c r="H7323" s="318">
        <v>42551</v>
      </c>
      <c r="I7323" s="318">
        <v>50040</v>
      </c>
      <c r="J7323" s="315"/>
      <c r="K7323" s="315">
        <v>9056</v>
      </c>
      <c r="L7323" s="315" t="s">
        <v>2345</v>
      </c>
      <c r="M7323" s="315" t="s">
        <v>781</v>
      </c>
      <c r="N7323" s="315" t="s">
        <v>750</v>
      </c>
      <c r="O7323" s="315"/>
      <c r="P7323" s="315"/>
      <c r="Q7323" s="315"/>
    </row>
    <row r="7324" spans="1:17">
      <c r="A7324" s="315" t="s">
        <v>755</v>
      </c>
      <c r="B7324" s="315" t="s">
        <v>2095</v>
      </c>
      <c r="C7324" s="315" t="s">
        <v>2098</v>
      </c>
      <c r="D7324" s="316">
        <v>14.37</v>
      </c>
      <c r="E7324" s="317">
        <v>11945</v>
      </c>
      <c r="F7324" s="317">
        <v>6414.46</v>
      </c>
      <c r="G7324" s="318">
        <v>40227</v>
      </c>
      <c r="H7324" s="318">
        <v>40084</v>
      </c>
      <c r="I7324" s="318">
        <v>49309</v>
      </c>
      <c r="J7324" s="315"/>
      <c r="K7324" s="315">
        <v>5502</v>
      </c>
      <c r="L7324" s="315" t="s">
        <v>2162</v>
      </c>
      <c r="M7324" s="315" t="s">
        <v>776</v>
      </c>
      <c r="N7324" s="315" t="s">
        <v>755</v>
      </c>
      <c r="O7324" s="315"/>
      <c r="P7324" s="315"/>
      <c r="Q7324" s="315"/>
    </row>
    <row r="7325" spans="1:17">
      <c r="A7325" s="315" t="s">
        <v>755</v>
      </c>
      <c r="B7325" s="315" t="s">
        <v>2095</v>
      </c>
      <c r="C7325" s="315" t="s">
        <v>2096</v>
      </c>
      <c r="D7325" s="316">
        <v>14.4</v>
      </c>
      <c r="E7325" s="317">
        <v>14065</v>
      </c>
      <c r="F7325" s="317">
        <v>11969.33</v>
      </c>
      <c r="G7325" s="318">
        <v>39570</v>
      </c>
      <c r="H7325" s="318">
        <v>39958</v>
      </c>
      <c r="I7325" s="318">
        <v>49279</v>
      </c>
      <c r="J7325" s="315"/>
      <c r="K7325" s="315">
        <v>9050</v>
      </c>
      <c r="L7325" s="315" t="s">
        <v>1023</v>
      </c>
      <c r="M7325" s="315" t="s">
        <v>1024</v>
      </c>
      <c r="N7325" s="315" t="s">
        <v>755</v>
      </c>
      <c r="O7325" s="315"/>
      <c r="P7325" s="315"/>
      <c r="Q7325" s="315"/>
    </row>
    <row r="7326" spans="1:17">
      <c r="A7326" s="315" t="s">
        <v>750</v>
      </c>
      <c r="B7326" s="315" t="s">
        <v>2095</v>
      </c>
      <c r="C7326" s="315" t="s">
        <v>2098</v>
      </c>
      <c r="D7326" s="316">
        <v>14.4</v>
      </c>
      <c r="E7326" s="317">
        <v>11749</v>
      </c>
      <c r="F7326" s="317">
        <v>7843.5399999999991</v>
      </c>
      <c r="G7326" s="318">
        <v>39569</v>
      </c>
      <c r="H7326" s="318">
        <v>39976</v>
      </c>
      <c r="I7326" s="318">
        <v>49279</v>
      </c>
      <c r="J7326" s="315"/>
      <c r="K7326" s="315">
        <v>3534</v>
      </c>
      <c r="L7326" s="315" t="s">
        <v>4274</v>
      </c>
      <c r="M7326" s="315" t="s">
        <v>764</v>
      </c>
      <c r="N7326" s="315" t="s">
        <v>750</v>
      </c>
      <c r="O7326" s="315"/>
      <c r="P7326" s="315"/>
      <c r="Q7326" s="315"/>
    </row>
    <row r="7327" spans="1:17">
      <c r="A7327" s="315" t="s">
        <v>755</v>
      </c>
      <c r="B7327" s="315" t="s">
        <v>2095</v>
      </c>
      <c r="C7327" s="315" t="s">
        <v>2098</v>
      </c>
      <c r="D7327" s="316">
        <v>14.4</v>
      </c>
      <c r="E7327" s="317">
        <v>13452</v>
      </c>
      <c r="F7327" s="317">
        <v>6430.0700000000006</v>
      </c>
      <c r="G7327" s="318">
        <v>39570</v>
      </c>
      <c r="H7327" s="318">
        <v>40862</v>
      </c>
      <c r="I7327" s="318">
        <v>50040</v>
      </c>
      <c r="J7327" s="315"/>
      <c r="K7327" s="315">
        <v>2503</v>
      </c>
      <c r="L7327" s="315" t="s">
        <v>1577</v>
      </c>
      <c r="M7327" s="315" t="s">
        <v>764</v>
      </c>
      <c r="N7327" s="315" t="s">
        <v>755</v>
      </c>
      <c r="O7327" s="315"/>
      <c r="P7327" s="315"/>
      <c r="Q7327" s="315"/>
    </row>
    <row r="7328" spans="1:17">
      <c r="A7328" s="315" t="s">
        <v>755</v>
      </c>
      <c r="B7328" s="315" t="s">
        <v>2095</v>
      </c>
      <c r="C7328" s="315" t="s">
        <v>2098</v>
      </c>
      <c r="D7328" s="316">
        <v>14.4</v>
      </c>
      <c r="E7328" s="317">
        <v>17303</v>
      </c>
      <c r="F7328" s="317">
        <v>8270.84</v>
      </c>
      <c r="G7328" s="318">
        <v>39570</v>
      </c>
      <c r="H7328" s="318">
        <v>40844</v>
      </c>
      <c r="I7328" s="318">
        <v>50040</v>
      </c>
      <c r="J7328" s="315"/>
      <c r="K7328" s="315">
        <v>7554</v>
      </c>
      <c r="L7328" s="315" t="s">
        <v>3435</v>
      </c>
      <c r="M7328" s="315" t="s">
        <v>966</v>
      </c>
      <c r="N7328" s="315" t="s">
        <v>755</v>
      </c>
      <c r="O7328" s="315"/>
      <c r="P7328" s="315"/>
      <c r="Q7328" s="315"/>
    </row>
    <row r="7329" spans="1:17">
      <c r="A7329" s="315" t="s">
        <v>755</v>
      </c>
      <c r="B7329" s="315" t="s">
        <v>2095</v>
      </c>
      <c r="C7329" s="315" t="s">
        <v>2098</v>
      </c>
      <c r="D7329" s="316">
        <v>14.4</v>
      </c>
      <c r="E7329" s="317">
        <v>14468</v>
      </c>
      <c r="F7329" s="317">
        <v>10402.5</v>
      </c>
      <c r="G7329" s="318">
        <v>39569</v>
      </c>
      <c r="H7329" s="318">
        <v>39993</v>
      </c>
      <c r="I7329" s="318">
        <v>49309</v>
      </c>
      <c r="J7329" s="315"/>
      <c r="K7329" s="315">
        <v>9630</v>
      </c>
      <c r="L7329" s="315" t="s">
        <v>3605</v>
      </c>
      <c r="M7329" s="315" t="s">
        <v>770</v>
      </c>
      <c r="N7329" s="315" t="s">
        <v>755</v>
      </c>
      <c r="O7329" s="315"/>
      <c r="P7329" s="315"/>
      <c r="Q7329" s="315"/>
    </row>
    <row r="7330" spans="1:17">
      <c r="A7330" s="315" t="s">
        <v>755</v>
      </c>
      <c r="B7330" s="315" t="s">
        <v>2095</v>
      </c>
      <c r="C7330" s="315" t="s">
        <v>2098</v>
      </c>
      <c r="D7330" s="316">
        <v>14.4</v>
      </c>
      <c r="E7330" s="317">
        <v>12455</v>
      </c>
      <c r="F7330" s="317">
        <v>6825.3499999999995</v>
      </c>
      <c r="G7330" s="318">
        <v>39583</v>
      </c>
      <c r="H7330" s="318">
        <v>39968</v>
      </c>
      <c r="I7330" s="318">
        <v>49309</v>
      </c>
      <c r="J7330" s="315"/>
      <c r="K7330" s="315">
        <v>4852</v>
      </c>
      <c r="L7330" s="315" t="s">
        <v>2187</v>
      </c>
      <c r="M7330" s="315" t="s">
        <v>776</v>
      </c>
      <c r="N7330" s="315" t="s">
        <v>755</v>
      </c>
      <c r="O7330" s="315"/>
      <c r="P7330" s="315"/>
      <c r="Q7330" s="315"/>
    </row>
    <row r="7331" spans="1:17">
      <c r="A7331" s="315" t="s">
        <v>755</v>
      </c>
      <c r="B7331" s="315" t="s">
        <v>2095</v>
      </c>
      <c r="C7331" s="315" t="s">
        <v>2098</v>
      </c>
      <c r="D7331" s="316">
        <v>14.4</v>
      </c>
      <c r="E7331" s="317">
        <v>13326</v>
      </c>
      <c r="F7331" s="317">
        <v>9581.41</v>
      </c>
      <c r="G7331" s="318">
        <v>39616</v>
      </c>
      <c r="H7331" s="318">
        <v>40114</v>
      </c>
      <c r="I7331" s="318">
        <v>49309</v>
      </c>
      <c r="J7331" s="315"/>
      <c r="K7331" s="315">
        <v>3052</v>
      </c>
      <c r="L7331" s="315" t="s">
        <v>2216</v>
      </c>
      <c r="M7331" s="315" t="s">
        <v>764</v>
      </c>
      <c r="N7331" s="315" t="s">
        <v>755</v>
      </c>
      <c r="O7331" s="315"/>
      <c r="P7331" s="315"/>
      <c r="Q7331" s="315"/>
    </row>
    <row r="7332" spans="1:17">
      <c r="A7332" s="315" t="s">
        <v>755</v>
      </c>
      <c r="B7332" s="315" t="s">
        <v>2095</v>
      </c>
      <c r="C7332" s="315" t="s">
        <v>2098</v>
      </c>
      <c r="D7332" s="316">
        <v>14.4</v>
      </c>
      <c r="E7332" s="317">
        <v>14048</v>
      </c>
      <c r="F7332" s="317">
        <v>5072.8899999999994</v>
      </c>
      <c r="G7332" s="318">
        <v>39750</v>
      </c>
      <c r="H7332" s="318">
        <v>41229</v>
      </c>
      <c r="I7332" s="318">
        <v>50405</v>
      </c>
      <c r="J7332" s="315"/>
      <c r="K7332" s="315">
        <v>8362</v>
      </c>
      <c r="L7332" s="315" t="s">
        <v>2773</v>
      </c>
      <c r="M7332" s="315" t="s">
        <v>792</v>
      </c>
      <c r="N7332" s="315" t="s">
        <v>755</v>
      </c>
      <c r="O7332" s="315"/>
      <c r="P7332" s="315"/>
      <c r="Q7332" s="315"/>
    </row>
    <row r="7333" spans="1:17">
      <c r="A7333" s="315" t="s">
        <v>755</v>
      </c>
      <c r="B7333" s="315" t="s">
        <v>2095</v>
      </c>
      <c r="C7333" s="315" t="s">
        <v>2096</v>
      </c>
      <c r="D7333" s="316">
        <v>14.4</v>
      </c>
      <c r="E7333" s="317">
        <v>13531</v>
      </c>
      <c r="F7333" s="317">
        <v>11514.89</v>
      </c>
      <c r="G7333" s="318">
        <v>39788</v>
      </c>
      <c r="H7333" s="318">
        <v>39934</v>
      </c>
      <c r="I7333" s="318">
        <v>49309</v>
      </c>
      <c r="J7333" s="315"/>
      <c r="K7333" s="315">
        <v>6318</v>
      </c>
      <c r="L7333" s="315" t="s">
        <v>2744</v>
      </c>
      <c r="M7333" s="315" t="s">
        <v>1712</v>
      </c>
      <c r="N7333" s="315" t="s">
        <v>755</v>
      </c>
      <c r="O7333" s="315"/>
      <c r="P7333" s="315"/>
      <c r="Q7333" s="315"/>
    </row>
    <row r="7334" spans="1:17">
      <c r="A7334" s="315" t="s">
        <v>755</v>
      </c>
      <c r="B7334" s="315" t="s">
        <v>2095</v>
      </c>
      <c r="C7334" s="315" t="s">
        <v>2098</v>
      </c>
      <c r="D7334" s="316">
        <v>14.4</v>
      </c>
      <c r="E7334" s="317">
        <v>11926</v>
      </c>
      <c r="F7334" s="317">
        <v>4651.1400000000003</v>
      </c>
      <c r="G7334" s="318">
        <v>39799</v>
      </c>
      <c r="H7334" s="318">
        <v>41257</v>
      </c>
      <c r="I7334" s="318">
        <v>50405</v>
      </c>
      <c r="J7334" s="315"/>
      <c r="K7334" s="315">
        <v>5630</v>
      </c>
      <c r="L7334" s="315" t="s">
        <v>3208</v>
      </c>
      <c r="M7334" s="315" t="s">
        <v>776</v>
      </c>
      <c r="N7334" s="315" t="s">
        <v>755</v>
      </c>
      <c r="O7334" s="315"/>
      <c r="P7334" s="315"/>
      <c r="Q7334" s="315"/>
    </row>
    <row r="7335" spans="1:17">
      <c r="A7335" s="315" t="s">
        <v>755</v>
      </c>
      <c r="B7335" s="315" t="s">
        <v>2095</v>
      </c>
      <c r="C7335" s="315" t="s">
        <v>2098</v>
      </c>
      <c r="D7335" s="316">
        <v>14.4</v>
      </c>
      <c r="E7335" s="317">
        <v>7048</v>
      </c>
      <c r="F7335" s="317">
        <v>3101.1200000000003</v>
      </c>
      <c r="G7335" s="318">
        <v>40024</v>
      </c>
      <c r="H7335" s="318">
        <v>40964</v>
      </c>
      <c r="I7335" s="318">
        <v>50405</v>
      </c>
      <c r="J7335" s="315"/>
      <c r="K7335" s="315">
        <v>4312</v>
      </c>
      <c r="L7335" s="315" t="s">
        <v>2337</v>
      </c>
      <c r="M7335" s="315" t="s">
        <v>776</v>
      </c>
      <c r="N7335" s="315" t="s">
        <v>755</v>
      </c>
      <c r="O7335" s="315"/>
      <c r="P7335" s="315"/>
      <c r="Q7335" s="315"/>
    </row>
    <row r="7336" spans="1:17">
      <c r="A7336" s="315" t="s">
        <v>755</v>
      </c>
      <c r="B7336" s="315" t="s">
        <v>2095</v>
      </c>
      <c r="C7336" s="315" t="s">
        <v>2096</v>
      </c>
      <c r="D7336" s="316">
        <v>14.4</v>
      </c>
      <c r="E7336" s="317">
        <v>15533</v>
      </c>
      <c r="F7336" s="317">
        <v>10842.04</v>
      </c>
      <c r="G7336" s="318">
        <v>40192</v>
      </c>
      <c r="H7336" s="318">
        <v>40487</v>
      </c>
      <c r="I7336" s="318">
        <v>49674</v>
      </c>
      <c r="J7336" s="315"/>
      <c r="K7336" s="315">
        <v>2572</v>
      </c>
      <c r="L7336" s="315" t="s">
        <v>2734</v>
      </c>
      <c r="M7336" s="315" t="s">
        <v>764</v>
      </c>
      <c r="N7336" s="315" t="s">
        <v>755</v>
      </c>
      <c r="O7336" s="315"/>
      <c r="P7336" s="315"/>
      <c r="Q7336" s="315"/>
    </row>
    <row r="7337" spans="1:17">
      <c r="A7337" s="315" t="s">
        <v>755</v>
      </c>
      <c r="B7337" s="315" t="s">
        <v>2095</v>
      </c>
      <c r="C7337" s="315" t="s">
        <v>2098</v>
      </c>
      <c r="D7337" s="316">
        <v>14.4</v>
      </c>
      <c r="E7337" s="317">
        <v>15243</v>
      </c>
      <c r="F7337" s="317">
        <v>8993.369999999999</v>
      </c>
      <c r="G7337" s="318">
        <v>40235</v>
      </c>
      <c r="H7337" s="318">
        <v>40284</v>
      </c>
      <c r="I7337" s="318">
        <v>49674</v>
      </c>
      <c r="J7337" s="315"/>
      <c r="K7337" s="315">
        <v>9244</v>
      </c>
      <c r="L7337" s="315" t="s">
        <v>1964</v>
      </c>
      <c r="M7337" s="315" t="s">
        <v>770</v>
      </c>
      <c r="N7337" s="315" t="s">
        <v>755</v>
      </c>
      <c r="O7337" s="315"/>
      <c r="P7337" s="315"/>
      <c r="Q7337" s="315"/>
    </row>
    <row r="7338" spans="1:17">
      <c r="A7338" s="315" t="s">
        <v>750</v>
      </c>
      <c r="B7338" s="315" t="s">
        <v>2095</v>
      </c>
      <c r="C7338" s="315" t="s">
        <v>2096</v>
      </c>
      <c r="D7338" s="316">
        <v>14.4</v>
      </c>
      <c r="E7338" s="317">
        <v>11802.559999999998</v>
      </c>
      <c r="F7338" s="317">
        <v>8238.19</v>
      </c>
      <c r="G7338" s="318">
        <v>40295</v>
      </c>
      <c r="H7338" s="318">
        <v>40295</v>
      </c>
      <c r="I7338" s="318">
        <v>49674</v>
      </c>
      <c r="J7338" s="315"/>
      <c r="K7338" s="315">
        <v>4054</v>
      </c>
      <c r="L7338" s="315" t="s">
        <v>2059</v>
      </c>
      <c r="M7338" s="315" t="s">
        <v>2060</v>
      </c>
      <c r="N7338" s="315" t="s">
        <v>750</v>
      </c>
      <c r="O7338" s="315"/>
      <c r="P7338" s="315"/>
      <c r="Q7338" s="315"/>
    </row>
    <row r="7339" spans="1:17">
      <c r="A7339" s="315" t="s">
        <v>755</v>
      </c>
      <c r="B7339" s="315" t="s">
        <v>2095</v>
      </c>
      <c r="C7339" s="315" t="s">
        <v>2098</v>
      </c>
      <c r="D7339" s="316">
        <v>14.4</v>
      </c>
      <c r="E7339" s="317">
        <v>14001.33</v>
      </c>
      <c r="F7339" s="317">
        <v>8260.77</v>
      </c>
      <c r="G7339" s="318">
        <v>40473</v>
      </c>
      <c r="H7339" s="318">
        <v>40521</v>
      </c>
      <c r="I7339" s="318">
        <v>49674</v>
      </c>
      <c r="J7339" s="315"/>
      <c r="K7339" s="315">
        <v>2540</v>
      </c>
      <c r="L7339" s="315" t="s">
        <v>1527</v>
      </c>
      <c r="M7339" s="315" t="s">
        <v>1296</v>
      </c>
      <c r="N7339" s="315" t="s">
        <v>755</v>
      </c>
      <c r="O7339" s="315"/>
      <c r="P7339" s="315"/>
      <c r="Q7339" s="315"/>
    </row>
    <row r="7340" spans="1:17">
      <c r="A7340" s="315" t="s">
        <v>755</v>
      </c>
      <c r="B7340" s="315" t="s">
        <v>2095</v>
      </c>
      <c r="C7340" s="315" t="s">
        <v>2096</v>
      </c>
      <c r="D7340" s="316">
        <v>14.4</v>
      </c>
      <c r="E7340" s="317">
        <v>14775</v>
      </c>
      <c r="F7340" s="317">
        <v>6988.5700000000006</v>
      </c>
      <c r="G7340" s="318">
        <v>40507</v>
      </c>
      <c r="H7340" s="318">
        <v>41033</v>
      </c>
      <c r="I7340" s="318">
        <v>50405</v>
      </c>
      <c r="J7340" s="315"/>
      <c r="K7340" s="315">
        <v>3452</v>
      </c>
      <c r="L7340" s="315" t="s">
        <v>4097</v>
      </c>
      <c r="M7340" s="315" t="s">
        <v>764</v>
      </c>
      <c r="N7340" s="315" t="s">
        <v>755</v>
      </c>
      <c r="O7340" s="315"/>
      <c r="P7340" s="315"/>
      <c r="Q7340" s="315"/>
    </row>
    <row r="7341" spans="1:17">
      <c r="A7341" s="315" t="s">
        <v>755</v>
      </c>
      <c r="B7341" s="315" t="s">
        <v>2095</v>
      </c>
      <c r="C7341" s="315" t="s">
        <v>2098</v>
      </c>
      <c r="D7341" s="316">
        <v>14.4</v>
      </c>
      <c r="E7341" s="317">
        <v>12793</v>
      </c>
      <c r="F7341" s="317">
        <v>6115.05</v>
      </c>
      <c r="G7341" s="318">
        <v>40652</v>
      </c>
      <c r="H7341" s="318">
        <v>40805</v>
      </c>
      <c r="I7341" s="318">
        <v>50040</v>
      </c>
      <c r="J7341" s="315"/>
      <c r="K7341" s="315">
        <v>3232</v>
      </c>
      <c r="L7341" s="315" t="s">
        <v>3128</v>
      </c>
      <c r="M7341" s="315" t="s">
        <v>764</v>
      </c>
      <c r="N7341" s="315" t="s">
        <v>755</v>
      </c>
      <c r="O7341" s="315"/>
      <c r="P7341" s="315"/>
      <c r="Q7341" s="315"/>
    </row>
    <row r="7342" spans="1:17">
      <c r="A7342" s="315" t="s">
        <v>755</v>
      </c>
      <c r="B7342" s="315" t="s">
        <v>2095</v>
      </c>
      <c r="C7342" s="315" t="s">
        <v>2098</v>
      </c>
      <c r="D7342" s="316">
        <v>14.4</v>
      </c>
      <c r="E7342" s="317">
        <v>13227</v>
      </c>
      <c r="F7342" s="317">
        <v>3095.11</v>
      </c>
      <c r="G7342" s="318">
        <v>40651</v>
      </c>
      <c r="H7342" s="318">
        <v>42237</v>
      </c>
      <c r="I7342" s="318">
        <v>49674</v>
      </c>
      <c r="J7342" s="315"/>
      <c r="K7342" s="315">
        <v>8753</v>
      </c>
      <c r="L7342" s="315" t="s">
        <v>2201</v>
      </c>
      <c r="M7342" s="315" t="s">
        <v>1705</v>
      </c>
      <c r="N7342" s="315" t="s">
        <v>755</v>
      </c>
      <c r="O7342" s="315"/>
      <c r="P7342" s="315"/>
      <c r="Q7342" s="315"/>
    </row>
    <row r="7343" spans="1:17">
      <c r="A7343" s="315" t="s">
        <v>750</v>
      </c>
      <c r="B7343" s="315" t="s">
        <v>2095</v>
      </c>
      <c r="C7343" s="315" t="s">
        <v>2142</v>
      </c>
      <c r="D7343" s="316">
        <v>14.4</v>
      </c>
      <c r="E7343" s="317">
        <v>24516.379999999997</v>
      </c>
      <c r="F7343" s="317">
        <v>9466.0300000000025</v>
      </c>
      <c r="G7343" s="318">
        <v>40798</v>
      </c>
      <c r="H7343" s="318">
        <v>40795</v>
      </c>
      <c r="I7343" s="318">
        <v>50040</v>
      </c>
      <c r="J7343" s="315"/>
      <c r="K7343" s="315">
        <v>7260</v>
      </c>
      <c r="L7343" s="315" t="s">
        <v>1153</v>
      </c>
      <c r="M7343" s="315" t="s">
        <v>966</v>
      </c>
      <c r="N7343" s="315" t="s">
        <v>750</v>
      </c>
      <c r="O7343" s="315"/>
      <c r="P7343" s="315"/>
      <c r="Q7343" s="315"/>
    </row>
    <row r="7344" spans="1:17">
      <c r="A7344" s="315" t="s">
        <v>755</v>
      </c>
      <c r="B7344" s="315" t="s">
        <v>2095</v>
      </c>
      <c r="C7344" s="315" t="s">
        <v>2098</v>
      </c>
      <c r="D7344" s="316">
        <v>14.4</v>
      </c>
      <c r="E7344" s="317">
        <v>13112</v>
      </c>
      <c r="F7344" s="317">
        <v>6267.5300000000007</v>
      </c>
      <c r="G7344" s="318">
        <v>40687</v>
      </c>
      <c r="H7344" s="318">
        <v>40723</v>
      </c>
      <c r="I7344" s="318">
        <v>50040</v>
      </c>
      <c r="J7344" s="315"/>
      <c r="K7344" s="315">
        <v>3205</v>
      </c>
      <c r="L7344" s="315" t="s">
        <v>2726</v>
      </c>
      <c r="M7344" s="315" t="s">
        <v>764</v>
      </c>
      <c r="N7344" s="315" t="s">
        <v>755</v>
      </c>
      <c r="O7344" s="315"/>
      <c r="P7344" s="315"/>
      <c r="Q7344" s="315"/>
    </row>
    <row r="7345" spans="1:17">
      <c r="A7345" s="315" t="s">
        <v>755</v>
      </c>
      <c r="B7345" s="315" t="s">
        <v>2095</v>
      </c>
      <c r="C7345" s="315" t="s">
        <v>2096</v>
      </c>
      <c r="D7345" s="316">
        <v>14.4</v>
      </c>
      <c r="E7345" s="317">
        <v>13897</v>
      </c>
      <c r="F7345" s="317">
        <v>8018.58</v>
      </c>
      <c r="G7345" s="318">
        <v>40690</v>
      </c>
      <c r="H7345" s="318">
        <v>40840</v>
      </c>
      <c r="I7345" s="318">
        <v>50040</v>
      </c>
      <c r="J7345" s="315"/>
      <c r="K7345" s="315">
        <v>2577</v>
      </c>
      <c r="L7345" s="315" t="s">
        <v>2889</v>
      </c>
      <c r="M7345" s="315" t="s">
        <v>764</v>
      </c>
      <c r="N7345" s="315" t="s">
        <v>755</v>
      </c>
      <c r="O7345" s="315"/>
      <c r="P7345" s="315"/>
      <c r="Q7345" s="315"/>
    </row>
    <row r="7346" spans="1:17">
      <c r="A7346" s="315" t="s">
        <v>750</v>
      </c>
      <c r="B7346" s="315" t="s">
        <v>2095</v>
      </c>
      <c r="C7346" s="315" t="s">
        <v>2096</v>
      </c>
      <c r="D7346" s="316">
        <v>14.4</v>
      </c>
      <c r="E7346" s="317">
        <v>15416</v>
      </c>
      <c r="F7346" s="317">
        <v>8895.0399999999991</v>
      </c>
      <c r="G7346" s="318">
        <v>40728</v>
      </c>
      <c r="H7346" s="318">
        <v>40862</v>
      </c>
      <c r="I7346" s="318">
        <v>50040</v>
      </c>
      <c r="J7346" s="315"/>
      <c r="K7346" s="315">
        <v>5040</v>
      </c>
      <c r="L7346" s="315" t="s">
        <v>861</v>
      </c>
      <c r="M7346" s="315" t="s">
        <v>776</v>
      </c>
      <c r="N7346" s="315" t="s">
        <v>750</v>
      </c>
      <c r="O7346" s="315"/>
      <c r="P7346" s="315"/>
      <c r="Q7346" s="315"/>
    </row>
    <row r="7347" spans="1:17">
      <c r="A7347" s="315" t="s">
        <v>755</v>
      </c>
      <c r="B7347" s="315" t="s">
        <v>2095</v>
      </c>
      <c r="C7347" s="315" t="s">
        <v>2142</v>
      </c>
      <c r="D7347" s="316">
        <v>14.4</v>
      </c>
      <c r="E7347" s="317">
        <v>21755.399999999998</v>
      </c>
      <c r="F7347" s="317">
        <v>7744.9199999999992</v>
      </c>
      <c r="G7347" s="318">
        <v>40742</v>
      </c>
      <c r="H7347" s="318">
        <v>41044</v>
      </c>
      <c r="I7347" s="318">
        <v>50405</v>
      </c>
      <c r="J7347" s="315"/>
      <c r="K7347" s="315">
        <v>9478</v>
      </c>
      <c r="L7347" s="315" t="s">
        <v>3410</v>
      </c>
      <c r="M7347" s="315" t="s">
        <v>770</v>
      </c>
      <c r="N7347" s="315" t="s">
        <v>755</v>
      </c>
      <c r="O7347" s="315"/>
      <c r="P7347" s="315"/>
      <c r="Q7347" s="315"/>
    </row>
    <row r="7348" spans="1:17">
      <c r="A7348" s="315" t="s">
        <v>755</v>
      </c>
      <c r="B7348" s="315" t="s">
        <v>2095</v>
      </c>
      <c r="C7348" s="315" t="s">
        <v>2098</v>
      </c>
      <c r="D7348" s="316">
        <v>14.4</v>
      </c>
      <c r="E7348" s="317">
        <v>10639.489999999998</v>
      </c>
      <c r="F7348" s="317">
        <v>5085.6900000000005</v>
      </c>
      <c r="G7348" s="318">
        <v>40745</v>
      </c>
      <c r="H7348" s="318">
        <v>40703</v>
      </c>
      <c r="I7348" s="318">
        <v>50040</v>
      </c>
      <c r="J7348" s="315"/>
      <c r="K7348" s="315">
        <v>9200</v>
      </c>
      <c r="L7348" s="315" t="s">
        <v>959</v>
      </c>
      <c r="M7348" s="315" t="s">
        <v>770</v>
      </c>
      <c r="N7348" s="315" t="s">
        <v>755</v>
      </c>
      <c r="O7348" s="315"/>
      <c r="P7348" s="315"/>
      <c r="Q7348" s="315"/>
    </row>
    <row r="7349" spans="1:17">
      <c r="A7349" s="315" t="s">
        <v>755</v>
      </c>
      <c r="B7349" s="315" t="s">
        <v>2095</v>
      </c>
      <c r="C7349" s="315" t="s">
        <v>2096</v>
      </c>
      <c r="D7349" s="316">
        <v>14.4</v>
      </c>
      <c r="E7349" s="317">
        <v>15662</v>
      </c>
      <c r="F7349" s="317">
        <v>9036.98</v>
      </c>
      <c r="G7349" s="318">
        <v>40746</v>
      </c>
      <c r="H7349" s="318">
        <v>40892</v>
      </c>
      <c r="I7349" s="318">
        <v>50040</v>
      </c>
      <c r="J7349" s="315"/>
      <c r="K7349" s="315">
        <v>3770</v>
      </c>
      <c r="L7349" s="315" t="s">
        <v>872</v>
      </c>
      <c r="M7349" s="315" t="s">
        <v>764</v>
      </c>
      <c r="N7349" s="315" t="s">
        <v>755</v>
      </c>
      <c r="O7349" s="315"/>
      <c r="P7349" s="315"/>
      <c r="Q7349" s="315"/>
    </row>
    <row r="7350" spans="1:17">
      <c r="A7350" s="315" t="s">
        <v>750</v>
      </c>
      <c r="B7350" s="315" t="s">
        <v>2095</v>
      </c>
      <c r="C7350" s="315" t="s">
        <v>2098</v>
      </c>
      <c r="D7350" s="316">
        <v>14.4</v>
      </c>
      <c r="E7350" s="317">
        <v>14097</v>
      </c>
      <c r="F7350" s="317">
        <v>5090.57</v>
      </c>
      <c r="G7350" s="318">
        <v>40771</v>
      </c>
      <c r="H7350" s="318">
        <v>41093</v>
      </c>
      <c r="I7350" s="318">
        <v>50405</v>
      </c>
      <c r="J7350" s="315"/>
      <c r="K7350" s="315">
        <v>4587</v>
      </c>
      <c r="L7350" s="315" t="s">
        <v>4280</v>
      </c>
      <c r="M7350" s="315" t="s">
        <v>1296</v>
      </c>
      <c r="N7350" s="315" t="s">
        <v>750</v>
      </c>
      <c r="O7350" s="315"/>
      <c r="P7350" s="315"/>
      <c r="Q7350" s="315"/>
    </row>
    <row r="7351" spans="1:17">
      <c r="A7351" s="315" t="s">
        <v>750</v>
      </c>
      <c r="B7351" s="315" t="s">
        <v>2095</v>
      </c>
      <c r="C7351" s="315" t="s">
        <v>2098</v>
      </c>
      <c r="D7351" s="316">
        <v>14.4</v>
      </c>
      <c r="E7351" s="317">
        <v>12436</v>
      </c>
      <c r="F7351" s="317">
        <v>5066.5200000000004</v>
      </c>
      <c r="G7351" s="318">
        <v>40788</v>
      </c>
      <c r="H7351" s="318">
        <v>40968</v>
      </c>
      <c r="I7351" s="318">
        <v>50405</v>
      </c>
      <c r="J7351" s="315"/>
      <c r="K7351" s="315">
        <v>8752</v>
      </c>
      <c r="L7351" s="315" t="s">
        <v>3016</v>
      </c>
      <c r="M7351" s="315" t="s">
        <v>1705</v>
      </c>
      <c r="N7351" s="315" t="s">
        <v>750</v>
      </c>
      <c r="O7351" s="315"/>
      <c r="P7351" s="315"/>
      <c r="Q7351" s="315"/>
    </row>
    <row r="7352" spans="1:17">
      <c r="A7352" s="315" t="s">
        <v>755</v>
      </c>
      <c r="B7352" s="315" t="s">
        <v>2095</v>
      </c>
      <c r="C7352" s="315" t="s">
        <v>2096</v>
      </c>
      <c r="D7352" s="316">
        <v>14.4</v>
      </c>
      <c r="E7352" s="317">
        <v>11759</v>
      </c>
      <c r="F7352" s="317">
        <v>6784.94</v>
      </c>
      <c r="G7352" s="318">
        <v>40805</v>
      </c>
      <c r="H7352" s="318">
        <v>40836</v>
      </c>
      <c r="I7352" s="318">
        <v>50040</v>
      </c>
      <c r="J7352" s="315"/>
      <c r="K7352" s="315">
        <v>3818</v>
      </c>
      <c r="L7352" s="315" t="s">
        <v>2379</v>
      </c>
      <c r="M7352" s="315" t="s">
        <v>764</v>
      </c>
      <c r="N7352" s="315" t="s">
        <v>755</v>
      </c>
      <c r="O7352" s="315"/>
      <c r="P7352" s="315"/>
      <c r="Q7352" s="315"/>
    </row>
    <row r="7353" spans="1:17">
      <c r="A7353" s="315" t="s">
        <v>755</v>
      </c>
      <c r="B7353" s="315" t="s">
        <v>2095</v>
      </c>
      <c r="C7353" s="315" t="s">
        <v>2098</v>
      </c>
      <c r="D7353" s="316">
        <v>14.44</v>
      </c>
      <c r="E7353" s="317">
        <v>14464</v>
      </c>
      <c r="F7353" s="317">
        <v>6913.78</v>
      </c>
      <c r="G7353" s="318">
        <v>40797</v>
      </c>
      <c r="H7353" s="318">
        <v>40883</v>
      </c>
      <c r="I7353" s="318">
        <v>50040</v>
      </c>
      <c r="J7353" s="315"/>
      <c r="K7353" s="315">
        <v>6162</v>
      </c>
      <c r="L7353" s="315" t="s">
        <v>4175</v>
      </c>
      <c r="M7353" s="315" t="s">
        <v>788</v>
      </c>
      <c r="N7353" s="315" t="s">
        <v>755</v>
      </c>
      <c r="O7353" s="315"/>
      <c r="P7353" s="315"/>
      <c r="Q7353" s="315"/>
    </row>
    <row r="7354" spans="1:17">
      <c r="A7354" s="315" t="s">
        <v>755</v>
      </c>
      <c r="B7354" s="315" t="s">
        <v>2095</v>
      </c>
      <c r="C7354" s="315" t="s">
        <v>2096</v>
      </c>
      <c r="D7354" s="316">
        <v>14.44</v>
      </c>
      <c r="E7354" s="317">
        <v>12630</v>
      </c>
      <c r="F7354" s="317">
        <v>7287.4999999999991</v>
      </c>
      <c r="G7354" s="318">
        <v>40798</v>
      </c>
      <c r="H7354" s="318">
        <v>40797</v>
      </c>
      <c r="I7354" s="318">
        <v>50040</v>
      </c>
      <c r="J7354" s="315"/>
      <c r="K7354" s="315">
        <v>8864</v>
      </c>
      <c r="L7354" s="315" t="s">
        <v>4281</v>
      </c>
      <c r="M7354" s="315" t="s">
        <v>1388</v>
      </c>
      <c r="N7354" s="315" t="s">
        <v>755</v>
      </c>
      <c r="O7354" s="315"/>
      <c r="P7354" s="315"/>
      <c r="Q7354" s="315"/>
    </row>
    <row r="7355" spans="1:17">
      <c r="A7355" s="315" t="s">
        <v>750</v>
      </c>
      <c r="B7355" s="315" t="s">
        <v>2095</v>
      </c>
      <c r="C7355" s="315" t="s">
        <v>2098</v>
      </c>
      <c r="D7355" s="316">
        <v>14.5</v>
      </c>
      <c r="E7355" s="317">
        <v>14158</v>
      </c>
      <c r="F7355" s="317">
        <v>10179.6</v>
      </c>
      <c r="G7355" s="318">
        <v>39974</v>
      </c>
      <c r="H7355" s="318">
        <v>40016</v>
      </c>
      <c r="I7355" s="318">
        <v>49309</v>
      </c>
      <c r="J7355" s="315"/>
      <c r="K7355" s="315">
        <v>2616</v>
      </c>
      <c r="L7355" s="315" t="s">
        <v>4282</v>
      </c>
      <c r="M7355" s="315" t="s">
        <v>764</v>
      </c>
      <c r="N7355" s="315" t="s">
        <v>750</v>
      </c>
      <c r="O7355" s="315"/>
      <c r="P7355" s="315"/>
      <c r="Q7355" s="315"/>
    </row>
    <row r="7356" spans="1:17">
      <c r="A7356" s="315" t="s">
        <v>755</v>
      </c>
      <c r="B7356" s="315" t="s">
        <v>2095</v>
      </c>
      <c r="C7356" s="315" t="s">
        <v>2098</v>
      </c>
      <c r="D7356" s="316">
        <v>14.5</v>
      </c>
      <c r="E7356" s="317">
        <v>11457</v>
      </c>
      <c r="F7356" s="317">
        <v>5041.08</v>
      </c>
      <c r="G7356" s="318">
        <v>40317</v>
      </c>
      <c r="H7356" s="318">
        <v>40959</v>
      </c>
      <c r="I7356" s="318">
        <v>50405</v>
      </c>
      <c r="J7356" s="315"/>
      <c r="K7356" s="315">
        <v>4944</v>
      </c>
      <c r="L7356" s="315" t="s">
        <v>4283</v>
      </c>
      <c r="M7356" s="315" t="s">
        <v>764</v>
      </c>
      <c r="N7356" s="315" t="s">
        <v>755</v>
      </c>
      <c r="O7356" s="315"/>
      <c r="P7356" s="315"/>
      <c r="Q7356" s="315"/>
    </row>
    <row r="7357" spans="1:17">
      <c r="A7357" s="315" t="s">
        <v>755</v>
      </c>
      <c r="B7357" s="315" t="s">
        <v>2095</v>
      </c>
      <c r="C7357" s="315" t="s">
        <v>2098</v>
      </c>
      <c r="D7357" s="316">
        <v>14.53</v>
      </c>
      <c r="E7357" s="317">
        <v>12918</v>
      </c>
      <c r="F7357" s="317">
        <v>3410.3500000000004</v>
      </c>
      <c r="G7357" s="318">
        <v>40647</v>
      </c>
      <c r="H7357" s="318">
        <v>42019</v>
      </c>
      <c r="I7357" s="318">
        <v>49674</v>
      </c>
      <c r="J7357" s="315"/>
      <c r="K7357" s="315">
        <v>7106</v>
      </c>
      <c r="L7357" s="315" t="s">
        <v>4242</v>
      </c>
      <c r="M7357" s="315" t="s">
        <v>966</v>
      </c>
      <c r="N7357" s="315" t="s">
        <v>755</v>
      </c>
      <c r="O7357" s="315"/>
      <c r="P7357" s="315"/>
      <c r="Q7357" s="315"/>
    </row>
    <row r="7358" spans="1:17">
      <c r="A7358" s="315" t="s">
        <v>755</v>
      </c>
      <c r="B7358" s="315" t="s">
        <v>2095</v>
      </c>
      <c r="C7358" s="315" t="s">
        <v>2098</v>
      </c>
      <c r="D7358" s="316">
        <v>14.54</v>
      </c>
      <c r="E7358" s="317">
        <v>12149</v>
      </c>
      <c r="F7358" s="317">
        <v>5807.22</v>
      </c>
      <c r="G7358" s="318">
        <v>40798</v>
      </c>
      <c r="H7358" s="318">
        <v>40899</v>
      </c>
      <c r="I7358" s="318">
        <v>50040</v>
      </c>
      <c r="J7358" s="315"/>
      <c r="K7358" s="315">
        <v>3986</v>
      </c>
      <c r="L7358" s="315" t="s">
        <v>3784</v>
      </c>
      <c r="M7358" s="315" t="s">
        <v>754</v>
      </c>
      <c r="N7358" s="315" t="s">
        <v>755</v>
      </c>
      <c r="O7358" s="315"/>
      <c r="P7358" s="315"/>
      <c r="Q7358" s="315"/>
    </row>
    <row r="7359" spans="1:17">
      <c r="A7359" s="315" t="s">
        <v>750</v>
      </c>
      <c r="B7359" s="315" t="s">
        <v>2095</v>
      </c>
      <c r="C7359" s="315" t="s">
        <v>2098</v>
      </c>
      <c r="D7359" s="316">
        <v>14.54</v>
      </c>
      <c r="E7359" s="317">
        <v>2369</v>
      </c>
      <c r="F7359" s="317">
        <v>427.74</v>
      </c>
      <c r="G7359" s="318">
        <v>40821</v>
      </c>
      <c r="H7359" s="318">
        <v>42643</v>
      </c>
      <c r="I7359" s="318">
        <v>50040</v>
      </c>
      <c r="J7359" s="315"/>
      <c r="K7359" s="315">
        <v>6300</v>
      </c>
      <c r="L7359" s="315" t="s">
        <v>327</v>
      </c>
      <c r="M7359" s="315" t="s">
        <v>1712</v>
      </c>
      <c r="N7359" s="315" t="s">
        <v>750</v>
      </c>
      <c r="O7359" s="315"/>
      <c r="P7359" s="315"/>
      <c r="Q7359" s="315"/>
    </row>
    <row r="7360" spans="1:17">
      <c r="A7360" s="315" t="s">
        <v>755</v>
      </c>
      <c r="B7360" s="315" t="s">
        <v>2095</v>
      </c>
      <c r="C7360" s="315" t="s">
        <v>2098</v>
      </c>
      <c r="D7360" s="316">
        <v>14.6</v>
      </c>
      <c r="E7360" s="317">
        <v>12112</v>
      </c>
      <c r="F7360" s="317">
        <v>6722.17</v>
      </c>
      <c r="G7360" s="318">
        <v>39570</v>
      </c>
      <c r="H7360" s="318">
        <v>39898</v>
      </c>
      <c r="I7360" s="318">
        <v>49309</v>
      </c>
      <c r="J7360" s="315"/>
      <c r="K7360" s="315">
        <v>6434</v>
      </c>
      <c r="L7360" s="315" t="s">
        <v>3995</v>
      </c>
      <c r="M7360" s="315" t="s">
        <v>1388</v>
      </c>
      <c r="N7360" s="315" t="s">
        <v>755</v>
      </c>
      <c r="O7360" s="315"/>
      <c r="P7360" s="315"/>
      <c r="Q7360" s="315"/>
    </row>
    <row r="7361" spans="1:17">
      <c r="A7361" s="315" t="s">
        <v>750</v>
      </c>
      <c r="B7361" s="315" t="s">
        <v>2095</v>
      </c>
      <c r="C7361" s="315" t="s">
        <v>2096</v>
      </c>
      <c r="D7361" s="316">
        <v>14.6</v>
      </c>
      <c r="E7361" s="317">
        <v>16885.82</v>
      </c>
      <c r="F7361" s="317">
        <v>10897.6</v>
      </c>
      <c r="G7361" s="318">
        <v>39574</v>
      </c>
      <c r="H7361" s="318">
        <v>40179</v>
      </c>
      <c r="I7361" s="318">
        <v>49674</v>
      </c>
      <c r="J7361" s="315"/>
      <c r="K7361" s="315">
        <v>1863</v>
      </c>
      <c r="L7361" s="315" t="s">
        <v>4284</v>
      </c>
      <c r="M7361" s="315" t="s">
        <v>766</v>
      </c>
      <c r="N7361" s="315" t="s">
        <v>750</v>
      </c>
      <c r="O7361" s="315"/>
      <c r="P7361" s="315"/>
      <c r="Q7361" s="315"/>
    </row>
    <row r="7362" spans="1:17">
      <c r="A7362" s="315" t="s">
        <v>750</v>
      </c>
      <c r="B7362" s="315" t="s">
        <v>2095</v>
      </c>
      <c r="C7362" s="315" t="s">
        <v>2098</v>
      </c>
      <c r="D7362" s="316">
        <v>14.6</v>
      </c>
      <c r="E7362" s="317">
        <v>16200.76</v>
      </c>
      <c r="F7362" s="317">
        <v>9225.44</v>
      </c>
      <c r="G7362" s="318">
        <v>39569</v>
      </c>
      <c r="H7362" s="318">
        <v>39626</v>
      </c>
      <c r="I7362" s="318">
        <v>48944</v>
      </c>
      <c r="J7362" s="315"/>
      <c r="K7362" s="315">
        <v>7031</v>
      </c>
      <c r="L7362" s="315" t="s">
        <v>4057</v>
      </c>
      <c r="M7362" s="315" t="s">
        <v>966</v>
      </c>
      <c r="N7362" s="315" t="s">
        <v>750</v>
      </c>
      <c r="O7362" s="315"/>
      <c r="P7362" s="315"/>
      <c r="Q7362" s="315"/>
    </row>
    <row r="7363" spans="1:17">
      <c r="A7363" s="315" t="s">
        <v>755</v>
      </c>
      <c r="B7363" s="315" t="s">
        <v>2095</v>
      </c>
      <c r="C7363" s="315" t="s">
        <v>2096</v>
      </c>
      <c r="D7363" s="316">
        <v>14.6</v>
      </c>
      <c r="E7363" s="317">
        <v>11270</v>
      </c>
      <c r="F7363" s="317">
        <v>9579.4999999999982</v>
      </c>
      <c r="G7363" s="318">
        <v>39570</v>
      </c>
      <c r="H7363" s="318">
        <v>39853</v>
      </c>
      <c r="I7363" s="318">
        <v>49279</v>
      </c>
      <c r="J7363" s="315"/>
      <c r="K7363" s="315">
        <v>6430</v>
      </c>
      <c r="L7363" s="315" t="s">
        <v>319</v>
      </c>
      <c r="M7363" s="315" t="s">
        <v>1388</v>
      </c>
      <c r="N7363" s="315" t="s">
        <v>755</v>
      </c>
      <c r="O7363" s="315"/>
      <c r="P7363" s="315"/>
      <c r="Q7363" s="315"/>
    </row>
    <row r="7364" spans="1:17">
      <c r="A7364" s="315" t="s">
        <v>755</v>
      </c>
      <c r="B7364" s="315" t="s">
        <v>2095</v>
      </c>
      <c r="C7364" s="315" t="s">
        <v>2096</v>
      </c>
      <c r="D7364" s="316">
        <v>14.6</v>
      </c>
      <c r="E7364" s="317">
        <v>14221</v>
      </c>
      <c r="F7364" s="317">
        <v>12087.85</v>
      </c>
      <c r="G7364" s="318">
        <v>39577</v>
      </c>
      <c r="H7364" s="318">
        <v>40149</v>
      </c>
      <c r="I7364" s="318">
        <v>49309</v>
      </c>
      <c r="J7364" s="315"/>
      <c r="K7364" s="315">
        <v>3047</v>
      </c>
      <c r="L7364" s="315" t="s">
        <v>2359</v>
      </c>
      <c r="M7364" s="315" t="s">
        <v>764</v>
      </c>
      <c r="N7364" s="315" t="s">
        <v>755</v>
      </c>
      <c r="O7364" s="315"/>
      <c r="P7364" s="315"/>
      <c r="Q7364" s="315"/>
    </row>
    <row r="7365" spans="1:17">
      <c r="A7365" s="315" t="s">
        <v>755</v>
      </c>
      <c r="B7365" s="315" t="s">
        <v>2095</v>
      </c>
      <c r="C7365" s="315" t="s">
        <v>2096</v>
      </c>
      <c r="D7365" s="316">
        <v>14.6</v>
      </c>
      <c r="E7365" s="317">
        <v>15918</v>
      </c>
      <c r="F7365" s="317">
        <v>9168.76</v>
      </c>
      <c r="G7365" s="318">
        <v>40659</v>
      </c>
      <c r="H7365" s="318">
        <v>40886</v>
      </c>
      <c r="I7365" s="318">
        <v>50040</v>
      </c>
      <c r="J7365" s="315"/>
      <c r="K7365" s="315">
        <v>4629</v>
      </c>
      <c r="L7365" s="315" t="s">
        <v>3959</v>
      </c>
      <c r="M7365" s="315" t="s">
        <v>1296</v>
      </c>
      <c r="N7365" s="315" t="s">
        <v>755</v>
      </c>
      <c r="O7365" s="315"/>
      <c r="P7365" s="315"/>
      <c r="Q7365" s="315"/>
    </row>
    <row r="7366" spans="1:17">
      <c r="A7366" s="315" t="s">
        <v>755</v>
      </c>
      <c r="B7366" s="315" t="s">
        <v>2095</v>
      </c>
      <c r="C7366" s="315" t="s">
        <v>2096</v>
      </c>
      <c r="D7366" s="316">
        <v>14.6</v>
      </c>
      <c r="E7366" s="317">
        <v>14240</v>
      </c>
      <c r="F7366" s="317">
        <v>6735.52</v>
      </c>
      <c r="G7366" s="318">
        <v>40697</v>
      </c>
      <c r="H7366" s="318">
        <v>41107</v>
      </c>
      <c r="I7366" s="318">
        <v>50405</v>
      </c>
      <c r="J7366" s="315"/>
      <c r="K7366" s="315">
        <v>3045</v>
      </c>
      <c r="L7366" s="315" t="s">
        <v>2495</v>
      </c>
      <c r="M7366" s="315" t="s">
        <v>764</v>
      </c>
      <c r="N7366" s="315" t="s">
        <v>755</v>
      </c>
      <c r="O7366" s="315"/>
      <c r="P7366" s="315"/>
      <c r="Q7366" s="315"/>
    </row>
    <row r="7367" spans="1:17">
      <c r="A7367" s="315" t="s">
        <v>755</v>
      </c>
      <c r="B7367" s="315" t="s">
        <v>2095</v>
      </c>
      <c r="C7367" s="315" t="s">
        <v>2096</v>
      </c>
      <c r="D7367" s="316">
        <v>14.6</v>
      </c>
      <c r="E7367" s="317">
        <v>16594</v>
      </c>
      <c r="F7367" s="317">
        <v>7848.96</v>
      </c>
      <c r="G7367" s="318">
        <v>40697</v>
      </c>
      <c r="H7367" s="318">
        <v>41178</v>
      </c>
      <c r="I7367" s="318">
        <v>50405</v>
      </c>
      <c r="J7367" s="315"/>
      <c r="K7367" s="315">
        <v>3043</v>
      </c>
      <c r="L7367" s="315" t="s">
        <v>2848</v>
      </c>
      <c r="M7367" s="315" t="s">
        <v>764</v>
      </c>
      <c r="N7367" s="315" t="s">
        <v>755</v>
      </c>
      <c r="O7367" s="315"/>
      <c r="P7367" s="315"/>
      <c r="Q7367" s="315"/>
    </row>
    <row r="7368" spans="1:17">
      <c r="A7368" s="315" t="s">
        <v>755</v>
      </c>
      <c r="B7368" s="315" t="s">
        <v>2095</v>
      </c>
      <c r="C7368" s="315" t="s">
        <v>2096</v>
      </c>
      <c r="D7368" s="316">
        <v>14.6</v>
      </c>
      <c r="E7368" s="317">
        <v>16567</v>
      </c>
      <c r="F7368" s="317">
        <v>9542.59</v>
      </c>
      <c r="G7368" s="318">
        <v>40700</v>
      </c>
      <c r="H7368" s="318">
        <v>40878</v>
      </c>
      <c r="I7368" s="318">
        <v>50040</v>
      </c>
      <c r="J7368" s="315"/>
      <c r="K7368" s="315">
        <v>3510</v>
      </c>
      <c r="L7368" s="315" t="s">
        <v>2486</v>
      </c>
      <c r="M7368" s="315" t="s">
        <v>764</v>
      </c>
      <c r="N7368" s="315" t="s">
        <v>755</v>
      </c>
      <c r="O7368" s="315"/>
      <c r="P7368" s="315"/>
      <c r="Q7368" s="315"/>
    </row>
    <row r="7369" spans="1:17">
      <c r="A7369" s="315" t="s">
        <v>755</v>
      </c>
      <c r="B7369" s="315" t="s">
        <v>2095</v>
      </c>
      <c r="C7369" s="315" t="s">
        <v>2098</v>
      </c>
      <c r="D7369" s="316">
        <v>14.62</v>
      </c>
      <c r="E7369" s="317">
        <v>5382</v>
      </c>
      <c r="F7369" s="317">
        <v>1948.29</v>
      </c>
      <c r="G7369" s="318">
        <v>40826</v>
      </c>
      <c r="H7369" s="318">
        <v>40884</v>
      </c>
      <c r="I7369" s="318">
        <v>50040</v>
      </c>
      <c r="J7369" s="315"/>
      <c r="K7369" s="315">
        <v>3210</v>
      </c>
      <c r="L7369" s="315" t="s">
        <v>828</v>
      </c>
      <c r="M7369" s="315" t="s">
        <v>761</v>
      </c>
      <c r="N7369" s="315" t="s">
        <v>755</v>
      </c>
      <c r="O7369" s="315"/>
      <c r="P7369" s="315"/>
      <c r="Q7369" s="315"/>
    </row>
    <row r="7370" spans="1:17">
      <c r="A7370" s="315" t="s">
        <v>755</v>
      </c>
      <c r="B7370" s="315" t="s">
        <v>2095</v>
      </c>
      <c r="C7370" s="315" t="s">
        <v>2096</v>
      </c>
      <c r="D7370" s="316">
        <v>14.63</v>
      </c>
      <c r="E7370" s="317">
        <v>13702</v>
      </c>
      <c r="F7370" s="317">
        <v>7892.35</v>
      </c>
      <c r="G7370" s="318">
        <v>40784</v>
      </c>
      <c r="H7370" s="318">
        <v>40775</v>
      </c>
      <c r="I7370" s="318">
        <v>50040</v>
      </c>
      <c r="J7370" s="315"/>
      <c r="K7370" s="315">
        <v>3033</v>
      </c>
      <c r="L7370" s="315" t="s">
        <v>4285</v>
      </c>
      <c r="M7370" s="315" t="s">
        <v>764</v>
      </c>
      <c r="N7370" s="315" t="s">
        <v>755</v>
      </c>
      <c r="O7370" s="315"/>
      <c r="P7370" s="315"/>
      <c r="Q7370" s="315"/>
    </row>
    <row r="7371" spans="1:17">
      <c r="A7371" s="315" t="s">
        <v>755</v>
      </c>
      <c r="B7371" s="315" t="s">
        <v>2095</v>
      </c>
      <c r="C7371" s="315" t="s">
        <v>2098</v>
      </c>
      <c r="D7371" s="316">
        <v>14.64</v>
      </c>
      <c r="E7371" s="317">
        <v>11058.850000000002</v>
      </c>
      <c r="F7371" s="317">
        <v>5286.13</v>
      </c>
      <c r="G7371" s="318">
        <v>40761</v>
      </c>
      <c r="H7371" s="318">
        <v>40778</v>
      </c>
      <c r="I7371" s="318">
        <v>50040</v>
      </c>
      <c r="J7371" s="315"/>
      <c r="K7371" s="315">
        <v>4059</v>
      </c>
      <c r="L7371" s="315" t="s">
        <v>2059</v>
      </c>
      <c r="M7371" s="315" t="s">
        <v>2060</v>
      </c>
      <c r="N7371" s="315" t="s">
        <v>755</v>
      </c>
      <c r="O7371" s="315"/>
      <c r="P7371" s="315"/>
      <c r="Q7371" s="315"/>
    </row>
    <row r="7372" spans="1:17">
      <c r="A7372" s="315" t="s">
        <v>755</v>
      </c>
      <c r="B7372" s="315" t="s">
        <v>2095</v>
      </c>
      <c r="C7372" s="315" t="s">
        <v>2096</v>
      </c>
      <c r="D7372" s="316">
        <v>14.7</v>
      </c>
      <c r="E7372" s="317">
        <v>8946.08</v>
      </c>
      <c r="F7372" s="317">
        <v>7595.2200000000012</v>
      </c>
      <c r="G7372" s="318">
        <v>39569</v>
      </c>
      <c r="H7372" s="318">
        <v>39938</v>
      </c>
      <c r="I7372" s="318">
        <v>49309</v>
      </c>
      <c r="J7372" s="315"/>
      <c r="K7372" s="315">
        <v>4147</v>
      </c>
      <c r="L7372" s="315" t="s">
        <v>3209</v>
      </c>
      <c r="M7372" s="315" t="s">
        <v>1484</v>
      </c>
      <c r="N7372" s="315" t="s">
        <v>755</v>
      </c>
      <c r="O7372" s="315"/>
      <c r="P7372" s="315"/>
      <c r="Q7372" s="315"/>
    </row>
    <row r="7373" spans="1:17">
      <c r="A7373" s="315" t="s">
        <v>755</v>
      </c>
      <c r="B7373" s="315" t="s">
        <v>2095</v>
      </c>
      <c r="C7373" s="315" t="s">
        <v>2096</v>
      </c>
      <c r="D7373" s="316">
        <v>14.7</v>
      </c>
      <c r="E7373" s="317">
        <v>15814</v>
      </c>
      <c r="F7373" s="317">
        <v>11006.529999999999</v>
      </c>
      <c r="G7373" s="318">
        <v>39574</v>
      </c>
      <c r="H7373" s="318">
        <v>40287</v>
      </c>
      <c r="I7373" s="318">
        <v>49674</v>
      </c>
      <c r="J7373" s="315"/>
      <c r="K7373" s="315">
        <v>8752</v>
      </c>
      <c r="L7373" s="315" t="s">
        <v>3016</v>
      </c>
      <c r="M7373" s="315" t="s">
        <v>1705</v>
      </c>
      <c r="N7373" s="315" t="s">
        <v>755</v>
      </c>
      <c r="O7373" s="315"/>
      <c r="P7373" s="315"/>
      <c r="Q7373" s="315"/>
    </row>
    <row r="7374" spans="1:17">
      <c r="A7374" s="315" t="s">
        <v>755</v>
      </c>
      <c r="B7374" s="315" t="s">
        <v>2095</v>
      </c>
      <c r="C7374" s="315" t="s">
        <v>2098</v>
      </c>
      <c r="D7374" s="316">
        <v>14.7</v>
      </c>
      <c r="E7374" s="317">
        <v>18382</v>
      </c>
      <c r="F7374" s="317">
        <v>8786.5999999999985</v>
      </c>
      <c r="G7374" s="318">
        <v>39570</v>
      </c>
      <c r="H7374" s="318">
        <v>40724</v>
      </c>
      <c r="I7374" s="318">
        <v>50040</v>
      </c>
      <c r="J7374" s="315"/>
      <c r="K7374" s="315">
        <v>7430</v>
      </c>
      <c r="L7374" s="315" t="s">
        <v>4286</v>
      </c>
      <c r="M7374" s="315" t="s">
        <v>966</v>
      </c>
      <c r="N7374" s="315" t="s">
        <v>755</v>
      </c>
      <c r="O7374" s="315"/>
      <c r="P7374" s="315"/>
      <c r="Q7374" s="315"/>
    </row>
    <row r="7375" spans="1:17">
      <c r="A7375" s="315" t="s">
        <v>755</v>
      </c>
      <c r="B7375" s="319" t="s">
        <v>2095</v>
      </c>
      <c r="C7375" s="319" t="s">
        <v>2098</v>
      </c>
      <c r="D7375" s="320">
        <v>14.7</v>
      </c>
      <c r="E7375" s="317">
        <v>13273</v>
      </c>
      <c r="F7375" s="317">
        <v>9530.0099999999984</v>
      </c>
      <c r="G7375" s="321">
        <v>40079</v>
      </c>
      <c r="H7375" s="321">
        <v>40154</v>
      </c>
      <c r="I7375" s="321">
        <v>49309</v>
      </c>
      <c r="J7375" s="319"/>
      <c r="K7375" s="322">
        <v>6373</v>
      </c>
      <c r="L7375" s="319" t="s">
        <v>4287</v>
      </c>
      <c r="M7375" s="319" t="s">
        <v>1290</v>
      </c>
      <c r="N7375" s="315" t="s">
        <v>755</v>
      </c>
      <c r="O7375" s="319"/>
      <c r="P7375" s="319"/>
      <c r="Q7375" s="319"/>
    </row>
    <row r="7376" spans="1:17">
      <c r="A7376" s="315" t="s">
        <v>750</v>
      </c>
      <c r="B7376" s="315" t="s">
        <v>2095</v>
      </c>
      <c r="C7376" s="315" t="s">
        <v>2096</v>
      </c>
      <c r="D7376" s="316">
        <v>14.7</v>
      </c>
      <c r="E7376" s="317">
        <v>16867</v>
      </c>
      <c r="F7376" s="317">
        <v>8995.7400000000016</v>
      </c>
      <c r="G7376" s="318">
        <v>40430</v>
      </c>
      <c r="H7376" s="318">
        <v>40821</v>
      </c>
      <c r="I7376" s="318">
        <v>50040</v>
      </c>
      <c r="J7376" s="315"/>
      <c r="K7376" s="315">
        <v>6064</v>
      </c>
      <c r="L7376" s="315" t="s">
        <v>4288</v>
      </c>
      <c r="M7376" s="315" t="s">
        <v>1017</v>
      </c>
      <c r="N7376" s="315" t="s">
        <v>750</v>
      </c>
      <c r="O7376" s="315"/>
      <c r="P7376" s="315"/>
      <c r="Q7376" s="315"/>
    </row>
    <row r="7377" spans="1:17">
      <c r="A7377" s="315" t="s">
        <v>755</v>
      </c>
      <c r="B7377" s="315" t="s">
        <v>2095</v>
      </c>
      <c r="C7377" s="315" t="s">
        <v>2098</v>
      </c>
      <c r="D7377" s="316">
        <v>14.7</v>
      </c>
      <c r="E7377" s="317">
        <v>14982</v>
      </c>
      <c r="F7377" s="317">
        <v>5827.99</v>
      </c>
      <c r="G7377" s="318">
        <v>40735</v>
      </c>
      <c r="H7377" s="318">
        <v>41158</v>
      </c>
      <c r="I7377" s="318">
        <v>50405</v>
      </c>
      <c r="J7377" s="315"/>
      <c r="K7377" s="315">
        <v>4207</v>
      </c>
      <c r="L7377" s="315" t="s">
        <v>3833</v>
      </c>
      <c r="M7377" s="315" t="s">
        <v>1484</v>
      </c>
      <c r="N7377" s="315" t="s">
        <v>755</v>
      </c>
      <c r="O7377" s="315"/>
      <c r="P7377" s="315"/>
      <c r="Q7377" s="315"/>
    </row>
    <row r="7378" spans="1:17">
      <c r="A7378" s="315" t="s">
        <v>750</v>
      </c>
      <c r="B7378" s="315" t="s">
        <v>2095</v>
      </c>
      <c r="C7378" s="315" t="s">
        <v>2098</v>
      </c>
      <c r="D7378" s="316">
        <v>14.7</v>
      </c>
      <c r="E7378" s="317">
        <v>15445</v>
      </c>
      <c r="F7378" s="317">
        <v>5251.2999999999993</v>
      </c>
      <c r="G7378" s="318">
        <v>40736</v>
      </c>
      <c r="H7378" s="318">
        <v>41249</v>
      </c>
      <c r="I7378" s="318">
        <v>50405</v>
      </c>
      <c r="J7378" s="315"/>
      <c r="K7378" s="315">
        <v>4133</v>
      </c>
      <c r="L7378" s="315" t="s">
        <v>2418</v>
      </c>
      <c r="M7378" s="315" t="s">
        <v>1484</v>
      </c>
      <c r="N7378" s="315" t="s">
        <v>750</v>
      </c>
      <c r="O7378" s="315"/>
      <c r="P7378" s="315"/>
      <c r="Q7378" s="315"/>
    </row>
    <row r="7379" spans="1:17">
      <c r="A7379" s="315" t="s">
        <v>750</v>
      </c>
      <c r="B7379" s="319" t="s">
        <v>2095</v>
      </c>
      <c r="C7379" s="319" t="s">
        <v>2098</v>
      </c>
      <c r="D7379" s="320">
        <v>14.72</v>
      </c>
      <c r="E7379" s="317">
        <v>16578</v>
      </c>
      <c r="F7379" s="317">
        <v>7619.64</v>
      </c>
      <c r="G7379" s="321">
        <v>40702</v>
      </c>
      <c r="H7379" s="321">
        <v>40701</v>
      </c>
      <c r="I7379" s="321">
        <v>50040</v>
      </c>
      <c r="J7379" s="319"/>
      <c r="K7379" s="322">
        <v>3123</v>
      </c>
      <c r="L7379" s="319" t="s">
        <v>2171</v>
      </c>
      <c r="M7379" s="319" t="s">
        <v>764</v>
      </c>
      <c r="N7379" s="315" t="s">
        <v>750</v>
      </c>
      <c r="O7379" s="319"/>
      <c r="P7379" s="319"/>
      <c r="Q7379" s="319"/>
    </row>
    <row r="7380" spans="1:17">
      <c r="A7380" s="315" t="s">
        <v>755</v>
      </c>
      <c r="B7380" s="315" t="s">
        <v>2095</v>
      </c>
      <c r="C7380" s="315" t="s">
        <v>2098</v>
      </c>
      <c r="D7380" s="316">
        <v>14.75</v>
      </c>
      <c r="E7380" s="317">
        <v>14466</v>
      </c>
      <c r="F7380" s="317">
        <v>4513.4000000000005</v>
      </c>
      <c r="G7380" s="318">
        <v>40793</v>
      </c>
      <c r="H7380" s="318">
        <v>41548</v>
      </c>
      <c r="I7380" s="318">
        <v>50770</v>
      </c>
      <c r="J7380" s="315"/>
      <c r="K7380" s="315">
        <v>7550</v>
      </c>
      <c r="L7380" s="315" t="s">
        <v>1010</v>
      </c>
      <c r="M7380" s="315" t="s">
        <v>966</v>
      </c>
      <c r="N7380" s="315" t="s">
        <v>755</v>
      </c>
      <c r="O7380" s="315"/>
      <c r="P7380" s="315"/>
      <c r="Q7380" s="315"/>
    </row>
    <row r="7381" spans="1:17">
      <c r="A7381" s="315" t="s">
        <v>755</v>
      </c>
      <c r="B7381" s="315" t="s">
        <v>2095</v>
      </c>
      <c r="C7381" s="315" t="s">
        <v>2098</v>
      </c>
      <c r="D7381" s="316">
        <v>14.76</v>
      </c>
      <c r="E7381" s="317">
        <v>12824</v>
      </c>
      <c r="F7381" s="317">
        <v>4757.7000000000007</v>
      </c>
      <c r="G7381" s="318">
        <v>40492</v>
      </c>
      <c r="H7381" s="318">
        <v>40659</v>
      </c>
      <c r="I7381" s="318">
        <v>50040</v>
      </c>
      <c r="J7381" s="315"/>
      <c r="K7381" s="315">
        <v>3360</v>
      </c>
      <c r="L7381" s="315" t="s">
        <v>2558</v>
      </c>
      <c r="M7381" s="315" t="s">
        <v>764</v>
      </c>
      <c r="N7381" s="315" t="s">
        <v>755</v>
      </c>
      <c r="O7381" s="315"/>
      <c r="P7381" s="315"/>
      <c r="Q7381" s="315"/>
    </row>
    <row r="7382" spans="1:17">
      <c r="A7382" s="315" t="s">
        <v>755</v>
      </c>
      <c r="B7382" s="315" t="s">
        <v>2095</v>
      </c>
      <c r="C7382" s="315" t="s">
        <v>2096</v>
      </c>
      <c r="D7382" s="316">
        <v>14.76</v>
      </c>
      <c r="E7382" s="317">
        <v>15013</v>
      </c>
      <c r="F7382" s="317">
        <v>8647.48</v>
      </c>
      <c r="G7382" s="318">
        <v>40717</v>
      </c>
      <c r="H7382" s="318">
        <v>40896</v>
      </c>
      <c r="I7382" s="318">
        <v>50040</v>
      </c>
      <c r="J7382" s="315"/>
      <c r="K7382" s="315">
        <v>3326</v>
      </c>
      <c r="L7382" s="315" t="s">
        <v>3227</v>
      </c>
      <c r="M7382" s="315" t="s">
        <v>764</v>
      </c>
      <c r="N7382" s="315" t="s">
        <v>755</v>
      </c>
      <c r="O7382" s="315"/>
      <c r="P7382" s="315"/>
      <c r="Q7382" s="315"/>
    </row>
    <row r="7383" spans="1:17">
      <c r="A7383" s="315" t="s">
        <v>755</v>
      </c>
      <c r="B7383" s="315" t="s">
        <v>2095</v>
      </c>
      <c r="C7383" s="315" t="s">
        <v>2098</v>
      </c>
      <c r="D7383" s="316">
        <v>14.79</v>
      </c>
      <c r="E7383" s="317">
        <v>12788</v>
      </c>
      <c r="F7383" s="317">
        <v>3989.8599999999997</v>
      </c>
      <c r="G7383" s="318">
        <v>40551</v>
      </c>
      <c r="H7383" s="318">
        <v>41607</v>
      </c>
      <c r="I7383" s="318">
        <v>50770</v>
      </c>
      <c r="J7383" s="315"/>
      <c r="K7383" s="315">
        <v>5062</v>
      </c>
      <c r="L7383" s="315" t="s">
        <v>3775</v>
      </c>
      <c r="M7383" s="315" t="s">
        <v>776</v>
      </c>
      <c r="N7383" s="315" t="s">
        <v>755</v>
      </c>
      <c r="O7383" s="315"/>
      <c r="P7383" s="315"/>
      <c r="Q7383" s="315"/>
    </row>
    <row r="7384" spans="1:17">
      <c r="A7384" s="315" t="s">
        <v>755</v>
      </c>
      <c r="B7384" s="315" t="s">
        <v>2095</v>
      </c>
      <c r="C7384" s="315" t="s">
        <v>2098</v>
      </c>
      <c r="D7384" s="316">
        <v>14.8</v>
      </c>
      <c r="E7384" s="317">
        <v>12740</v>
      </c>
      <c r="F7384" s="317">
        <v>6522.87</v>
      </c>
      <c r="G7384" s="318">
        <v>39569</v>
      </c>
      <c r="H7384" s="318">
        <v>38939</v>
      </c>
      <c r="I7384" s="318">
        <v>48213</v>
      </c>
      <c r="J7384" s="315"/>
      <c r="K7384" s="315">
        <v>3132</v>
      </c>
      <c r="L7384" s="315" t="s">
        <v>3224</v>
      </c>
      <c r="M7384" s="315" t="s">
        <v>764</v>
      </c>
      <c r="N7384" s="315" t="s">
        <v>755</v>
      </c>
      <c r="O7384" s="315"/>
      <c r="P7384" s="315"/>
      <c r="Q7384" s="315"/>
    </row>
    <row r="7385" spans="1:17">
      <c r="A7385" s="315" t="s">
        <v>755</v>
      </c>
      <c r="B7385" s="315" t="s">
        <v>2095</v>
      </c>
      <c r="C7385" s="315" t="s">
        <v>2096</v>
      </c>
      <c r="D7385" s="316">
        <v>14.8</v>
      </c>
      <c r="E7385" s="317">
        <v>21308</v>
      </c>
      <c r="F7385" s="317">
        <v>2974.11</v>
      </c>
      <c r="G7385" s="318">
        <v>39947</v>
      </c>
      <c r="H7385" s="318">
        <v>40532</v>
      </c>
      <c r="I7385" s="318">
        <v>49674</v>
      </c>
      <c r="J7385" s="315"/>
      <c r="K7385" s="315">
        <v>4571</v>
      </c>
      <c r="L7385" s="315" t="s">
        <v>3726</v>
      </c>
      <c r="M7385" s="315" t="s">
        <v>1296</v>
      </c>
      <c r="N7385" s="315" t="s">
        <v>755</v>
      </c>
      <c r="O7385" s="315"/>
      <c r="P7385" s="315"/>
      <c r="Q7385" s="315"/>
    </row>
    <row r="7386" spans="1:17">
      <c r="A7386" s="315" t="s">
        <v>755</v>
      </c>
      <c r="B7386" s="315" t="s">
        <v>2095</v>
      </c>
      <c r="C7386" s="315" t="s">
        <v>2098</v>
      </c>
      <c r="D7386" s="316">
        <v>14.8</v>
      </c>
      <c r="E7386" s="317">
        <v>13528.56</v>
      </c>
      <c r="F7386" s="317">
        <v>7703.76</v>
      </c>
      <c r="G7386" s="318">
        <v>39973</v>
      </c>
      <c r="H7386" s="318">
        <v>40360</v>
      </c>
      <c r="I7386" s="318">
        <v>49674</v>
      </c>
      <c r="J7386" s="315"/>
      <c r="K7386" s="315">
        <v>7240</v>
      </c>
      <c r="L7386" s="315" t="s">
        <v>2185</v>
      </c>
      <c r="M7386" s="315" t="s">
        <v>966</v>
      </c>
      <c r="N7386" s="315" t="s">
        <v>755</v>
      </c>
      <c r="O7386" s="315"/>
      <c r="P7386" s="315"/>
      <c r="Q7386" s="315"/>
    </row>
    <row r="7387" spans="1:17">
      <c r="A7387" s="315" t="s">
        <v>755</v>
      </c>
      <c r="B7387" s="315" t="s">
        <v>2095</v>
      </c>
      <c r="C7387" s="315" t="s">
        <v>2098</v>
      </c>
      <c r="D7387" s="316">
        <v>14.8</v>
      </c>
      <c r="E7387" s="317">
        <v>13486</v>
      </c>
      <c r="F7387" s="317">
        <v>4207.62</v>
      </c>
      <c r="G7387" s="318">
        <v>40259</v>
      </c>
      <c r="H7387" s="318">
        <v>41600</v>
      </c>
      <c r="I7387" s="318">
        <v>50770</v>
      </c>
      <c r="J7387" s="315"/>
      <c r="K7387" s="315">
        <v>9100</v>
      </c>
      <c r="L7387" s="315" t="s">
        <v>2837</v>
      </c>
      <c r="M7387" s="315" t="s">
        <v>781</v>
      </c>
      <c r="N7387" s="315" t="s">
        <v>755</v>
      </c>
      <c r="O7387" s="315"/>
      <c r="P7387" s="315"/>
      <c r="Q7387" s="315"/>
    </row>
    <row r="7388" spans="1:17">
      <c r="A7388" s="315" t="s">
        <v>755</v>
      </c>
      <c r="B7388" s="315" t="s">
        <v>2095</v>
      </c>
      <c r="C7388" s="315" t="s">
        <v>2098</v>
      </c>
      <c r="D7388" s="316">
        <v>14.8</v>
      </c>
      <c r="E7388" s="317">
        <v>16458</v>
      </c>
      <c r="F7388" s="317">
        <v>4344.91</v>
      </c>
      <c r="G7388" s="318">
        <v>40614</v>
      </c>
      <c r="H7388" s="318">
        <v>42088</v>
      </c>
      <c r="I7388" s="318">
        <v>49674</v>
      </c>
      <c r="J7388" s="315"/>
      <c r="K7388" s="315">
        <v>7104</v>
      </c>
      <c r="L7388" s="315" t="s">
        <v>4289</v>
      </c>
      <c r="M7388" s="315" t="s">
        <v>966</v>
      </c>
      <c r="N7388" s="315" t="s">
        <v>755</v>
      </c>
      <c r="O7388" s="315"/>
      <c r="P7388" s="315"/>
      <c r="Q7388" s="315"/>
    </row>
    <row r="7389" spans="1:17">
      <c r="A7389" s="315" t="s">
        <v>755</v>
      </c>
      <c r="B7389" s="315" t="s">
        <v>2095</v>
      </c>
      <c r="C7389" s="315" t="s">
        <v>2098</v>
      </c>
      <c r="D7389" s="316">
        <v>14.8</v>
      </c>
      <c r="E7389" s="317">
        <v>16913</v>
      </c>
      <c r="F7389" s="317">
        <v>8084.42</v>
      </c>
      <c r="G7389" s="318">
        <v>40679</v>
      </c>
      <c r="H7389" s="318">
        <v>40862</v>
      </c>
      <c r="I7389" s="318">
        <v>50040</v>
      </c>
      <c r="J7389" s="315"/>
      <c r="K7389" s="315">
        <v>3236</v>
      </c>
      <c r="L7389" s="315" t="s">
        <v>4041</v>
      </c>
      <c r="M7389" s="315" t="s">
        <v>764</v>
      </c>
      <c r="N7389" s="315" t="s">
        <v>755</v>
      </c>
      <c r="O7389" s="315"/>
      <c r="P7389" s="315"/>
      <c r="Q7389" s="315"/>
    </row>
    <row r="7390" spans="1:17">
      <c r="A7390" s="315" t="s">
        <v>755</v>
      </c>
      <c r="B7390" s="315" t="s">
        <v>2095</v>
      </c>
      <c r="C7390" s="315" t="s">
        <v>2098</v>
      </c>
      <c r="D7390" s="316">
        <v>14.8</v>
      </c>
      <c r="E7390" s="317">
        <v>13615</v>
      </c>
      <c r="F7390" s="317">
        <v>6507.9699999999993</v>
      </c>
      <c r="G7390" s="318">
        <v>40680</v>
      </c>
      <c r="H7390" s="318">
        <v>40785</v>
      </c>
      <c r="I7390" s="318">
        <v>50040</v>
      </c>
      <c r="J7390" s="315"/>
      <c r="K7390" s="315">
        <v>9552</v>
      </c>
      <c r="L7390" s="315" t="s">
        <v>4290</v>
      </c>
      <c r="M7390" s="315" t="s">
        <v>770</v>
      </c>
      <c r="N7390" s="315" t="s">
        <v>755</v>
      </c>
      <c r="O7390" s="315"/>
      <c r="P7390" s="315"/>
      <c r="Q7390" s="315"/>
    </row>
    <row r="7391" spans="1:17">
      <c r="A7391" s="315" t="s">
        <v>755</v>
      </c>
      <c r="B7391" s="315" t="s">
        <v>2095</v>
      </c>
      <c r="C7391" s="315" t="s">
        <v>2098</v>
      </c>
      <c r="D7391" s="316">
        <v>14.8</v>
      </c>
      <c r="E7391" s="317">
        <v>14482</v>
      </c>
      <c r="F7391" s="317">
        <v>6372.08</v>
      </c>
      <c r="G7391" s="318">
        <v>40700</v>
      </c>
      <c r="H7391" s="318">
        <v>40960</v>
      </c>
      <c r="I7391" s="318">
        <v>50405</v>
      </c>
      <c r="J7391" s="315"/>
      <c r="K7391" s="315">
        <v>3427</v>
      </c>
      <c r="L7391" s="315" t="s">
        <v>1544</v>
      </c>
      <c r="M7391" s="315" t="s">
        <v>764</v>
      </c>
      <c r="N7391" s="315" t="s">
        <v>755</v>
      </c>
      <c r="O7391" s="315"/>
      <c r="P7391" s="315"/>
      <c r="Q7391" s="315"/>
    </row>
    <row r="7392" spans="1:17">
      <c r="A7392" s="315" t="s">
        <v>755</v>
      </c>
      <c r="B7392" s="315" t="s">
        <v>2095</v>
      </c>
      <c r="C7392" s="315" t="s">
        <v>2098</v>
      </c>
      <c r="D7392" s="316">
        <v>14.81</v>
      </c>
      <c r="E7392" s="317">
        <v>13327.949999999999</v>
      </c>
      <c r="F7392" s="317">
        <v>5051.28</v>
      </c>
      <c r="G7392" s="318">
        <v>40492</v>
      </c>
      <c r="H7392" s="318">
        <v>40858</v>
      </c>
      <c r="I7392" s="318">
        <v>50040</v>
      </c>
      <c r="J7392" s="315"/>
      <c r="K7392" s="315">
        <v>8400</v>
      </c>
      <c r="L7392" s="315" t="s">
        <v>2085</v>
      </c>
      <c r="M7392" s="315" t="s">
        <v>784</v>
      </c>
      <c r="N7392" s="315" t="s">
        <v>755</v>
      </c>
      <c r="O7392" s="315"/>
      <c r="P7392" s="315"/>
      <c r="Q7392" s="315"/>
    </row>
    <row r="7393" spans="1:17">
      <c r="A7393" s="315" t="s">
        <v>750</v>
      </c>
      <c r="B7393" s="315" t="s">
        <v>2095</v>
      </c>
      <c r="C7393" s="315" t="s">
        <v>2096</v>
      </c>
      <c r="D7393" s="316">
        <v>14.82</v>
      </c>
      <c r="E7393" s="317">
        <v>16814</v>
      </c>
      <c r="F7393" s="317">
        <v>12190.16</v>
      </c>
      <c r="G7393" s="318">
        <v>39570</v>
      </c>
      <c r="H7393" s="318">
        <v>40001</v>
      </c>
      <c r="I7393" s="318">
        <v>49309</v>
      </c>
      <c r="J7393" s="315"/>
      <c r="K7393" s="315">
        <v>7432</v>
      </c>
      <c r="L7393" s="315" t="s">
        <v>4291</v>
      </c>
      <c r="M7393" s="315" t="s">
        <v>966</v>
      </c>
      <c r="N7393" s="315" t="s">
        <v>750</v>
      </c>
      <c r="O7393" s="315"/>
      <c r="P7393" s="315"/>
      <c r="Q7393" s="315"/>
    </row>
    <row r="7394" spans="1:17">
      <c r="A7394" s="315" t="s">
        <v>755</v>
      </c>
      <c r="B7394" s="315" t="s">
        <v>2095</v>
      </c>
      <c r="C7394" s="315" t="s">
        <v>2096</v>
      </c>
      <c r="D7394" s="316">
        <v>14.82</v>
      </c>
      <c r="E7394" s="317">
        <v>13374</v>
      </c>
      <c r="F7394" s="317">
        <v>5015.26</v>
      </c>
      <c r="G7394" s="318">
        <v>40441</v>
      </c>
      <c r="H7394" s="318">
        <v>41536</v>
      </c>
      <c r="I7394" s="318">
        <v>50770</v>
      </c>
      <c r="J7394" s="315"/>
      <c r="K7394" s="315">
        <v>3045</v>
      </c>
      <c r="L7394" s="315" t="s">
        <v>2495</v>
      </c>
      <c r="M7394" s="315" t="s">
        <v>764</v>
      </c>
      <c r="N7394" s="315" t="s">
        <v>755</v>
      </c>
      <c r="O7394" s="315"/>
      <c r="P7394" s="315"/>
      <c r="Q7394" s="315"/>
    </row>
    <row r="7395" spans="1:17">
      <c r="A7395" s="315" t="s">
        <v>755</v>
      </c>
      <c r="B7395" s="315" t="s">
        <v>2095</v>
      </c>
      <c r="C7395" s="315" t="s">
        <v>2098</v>
      </c>
      <c r="D7395" s="316">
        <v>14.82</v>
      </c>
      <c r="E7395" s="317">
        <v>16874</v>
      </c>
      <c r="F7395" s="317">
        <v>3948.52</v>
      </c>
      <c r="G7395" s="318">
        <v>40757</v>
      </c>
      <c r="H7395" s="318">
        <v>42187</v>
      </c>
      <c r="I7395" s="318">
        <v>49674</v>
      </c>
      <c r="J7395" s="315"/>
      <c r="K7395" s="315">
        <v>8194</v>
      </c>
      <c r="L7395" s="315" t="s">
        <v>2238</v>
      </c>
      <c r="M7395" s="315" t="s">
        <v>784</v>
      </c>
      <c r="N7395" s="315" t="s">
        <v>755</v>
      </c>
      <c r="O7395" s="315"/>
      <c r="P7395" s="315"/>
      <c r="Q7395" s="315"/>
    </row>
    <row r="7396" spans="1:17">
      <c r="A7396" s="315" t="s">
        <v>755</v>
      </c>
      <c r="B7396" s="315" t="s">
        <v>2095</v>
      </c>
      <c r="C7396" s="315" t="s">
        <v>2098</v>
      </c>
      <c r="D7396" s="316">
        <v>14.82</v>
      </c>
      <c r="E7396" s="317">
        <v>2817</v>
      </c>
      <c r="F7396" s="317">
        <v>549.32000000000005</v>
      </c>
      <c r="G7396" s="318">
        <v>40827</v>
      </c>
      <c r="H7396" s="318">
        <v>42643</v>
      </c>
      <c r="I7396" s="318">
        <v>50040</v>
      </c>
      <c r="J7396" s="315"/>
      <c r="K7396" s="315">
        <v>9465</v>
      </c>
      <c r="L7396" s="315" t="s">
        <v>3348</v>
      </c>
      <c r="M7396" s="315" t="s">
        <v>770</v>
      </c>
      <c r="N7396" s="315" t="s">
        <v>755</v>
      </c>
      <c r="O7396" s="315"/>
      <c r="P7396" s="315"/>
      <c r="Q7396" s="315"/>
    </row>
    <row r="7397" spans="1:17">
      <c r="A7397" s="315" t="s">
        <v>755</v>
      </c>
      <c r="B7397" s="315" t="s">
        <v>2095</v>
      </c>
      <c r="C7397" s="315" t="s">
        <v>2098</v>
      </c>
      <c r="D7397" s="316">
        <v>14.82</v>
      </c>
      <c r="E7397" s="317">
        <v>8737</v>
      </c>
      <c r="F7397" s="317">
        <v>3844.28</v>
      </c>
      <c r="G7397" s="318">
        <v>40850</v>
      </c>
      <c r="H7397" s="318">
        <v>40961</v>
      </c>
      <c r="I7397" s="318">
        <v>50405</v>
      </c>
      <c r="J7397" s="315"/>
      <c r="K7397" s="315">
        <v>9050</v>
      </c>
      <c r="L7397" s="315" t="s">
        <v>3320</v>
      </c>
      <c r="M7397" s="315" t="s">
        <v>1024</v>
      </c>
      <c r="N7397" s="315" t="s">
        <v>755</v>
      </c>
      <c r="O7397" s="315"/>
      <c r="P7397" s="315"/>
      <c r="Q7397" s="315"/>
    </row>
    <row r="7398" spans="1:17">
      <c r="A7398" s="315" t="s">
        <v>755</v>
      </c>
      <c r="B7398" s="315" t="s">
        <v>2095</v>
      </c>
      <c r="C7398" s="315" t="s">
        <v>2098</v>
      </c>
      <c r="D7398" s="316">
        <v>14.85</v>
      </c>
      <c r="E7398" s="317">
        <v>13945</v>
      </c>
      <c r="F7398" s="317">
        <v>3263.1299999999997</v>
      </c>
      <c r="G7398" s="318">
        <v>40711</v>
      </c>
      <c r="H7398" s="318">
        <v>42158</v>
      </c>
      <c r="I7398" s="318">
        <v>49674</v>
      </c>
      <c r="J7398" s="315"/>
      <c r="K7398" s="315">
        <v>9043</v>
      </c>
      <c r="L7398" s="315" t="s">
        <v>3763</v>
      </c>
      <c r="M7398" s="315" t="s">
        <v>781</v>
      </c>
      <c r="N7398" s="315" t="s">
        <v>755</v>
      </c>
      <c r="O7398" s="315"/>
      <c r="P7398" s="315"/>
      <c r="Q7398" s="315"/>
    </row>
    <row r="7399" spans="1:17">
      <c r="A7399" s="315" t="s">
        <v>755</v>
      </c>
      <c r="B7399" s="315" t="s">
        <v>2095</v>
      </c>
      <c r="C7399" s="315" t="s">
        <v>2098</v>
      </c>
      <c r="D7399" s="316">
        <v>14.9</v>
      </c>
      <c r="E7399" s="317">
        <v>10483</v>
      </c>
      <c r="F7399" s="317">
        <v>5503.58</v>
      </c>
      <c r="G7399" s="318">
        <v>39702</v>
      </c>
      <c r="H7399" s="318">
        <v>39223</v>
      </c>
      <c r="I7399" s="318">
        <v>48579</v>
      </c>
      <c r="J7399" s="315"/>
      <c r="K7399" s="315">
        <v>3700</v>
      </c>
      <c r="L7399" s="315" t="s">
        <v>1972</v>
      </c>
      <c r="M7399" s="315" t="s">
        <v>764</v>
      </c>
      <c r="N7399" s="315" t="s">
        <v>755</v>
      </c>
      <c r="O7399" s="315"/>
      <c r="P7399" s="315"/>
      <c r="Q7399" s="315"/>
    </row>
    <row r="7400" spans="1:17">
      <c r="A7400" s="315" t="s">
        <v>755</v>
      </c>
      <c r="B7400" s="315" t="s">
        <v>2095</v>
      </c>
      <c r="C7400" s="315" t="s">
        <v>2098</v>
      </c>
      <c r="D7400" s="316">
        <v>14.9</v>
      </c>
      <c r="E7400" s="317">
        <v>14315</v>
      </c>
      <c r="F7400" s="317">
        <v>10263.879999999999</v>
      </c>
      <c r="G7400" s="318">
        <v>39570</v>
      </c>
      <c r="H7400" s="318">
        <v>39983</v>
      </c>
      <c r="I7400" s="318">
        <v>49309</v>
      </c>
      <c r="J7400" s="315"/>
      <c r="K7400" s="315">
        <v>8725</v>
      </c>
      <c r="L7400" s="315" t="s">
        <v>3725</v>
      </c>
      <c r="M7400" s="315" t="s">
        <v>770</v>
      </c>
      <c r="N7400" s="315" t="s">
        <v>755</v>
      </c>
      <c r="O7400" s="315"/>
      <c r="P7400" s="315"/>
      <c r="Q7400" s="315"/>
    </row>
    <row r="7401" spans="1:17">
      <c r="A7401" s="315" t="s">
        <v>755</v>
      </c>
      <c r="B7401" s="315" t="s">
        <v>2095</v>
      </c>
      <c r="C7401" s="315" t="s">
        <v>2098</v>
      </c>
      <c r="D7401" s="316">
        <v>14.9</v>
      </c>
      <c r="E7401" s="317">
        <v>14220.289999999999</v>
      </c>
      <c r="F7401" s="317">
        <v>8759.7000000000007</v>
      </c>
      <c r="G7401" s="318">
        <v>39569</v>
      </c>
      <c r="H7401" s="318">
        <v>39264</v>
      </c>
      <c r="I7401" s="318">
        <v>48579</v>
      </c>
      <c r="J7401" s="315"/>
      <c r="K7401" s="315">
        <v>4132</v>
      </c>
      <c r="L7401" s="315" t="s">
        <v>2422</v>
      </c>
      <c r="M7401" s="315" t="s">
        <v>1484</v>
      </c>
      <c r="N7401" s="315" t="s">
        <v>755</v>
      </c>
      <c r="O7401" s="315"/>
      <c r="P7401" s="315"/>
      <c r="Q7401" s="315"/>
    </row>
    <row r="7402" spans="1:17">
      <c r="A7402" s="315" t="s">
        <v>755</v>
      </c>
      <c r="B7402" s="315" t="s">
        <v>2095</v>
      </c>
      <c r="C7402" s="315" t="s">
        <v>2098</v>
      </c>
      <c r="D7402" s="316">
        <v>14.9</v>
      </c>
      <c r="E7402" s="317">
        <v>17055</v>
      </c>
      <c r="F7402" s="317">
        <v>8152.29</v>
      </c>
      <c r="G7402" s="318">
        <v>39570</v>
      </c>
      <c r="H7402" s="318">
        <v>40856</v>
      </c>
      <c r="I7402" s="318">
        <v>50040</v>
      </c>
      <c r="J7402" s="315"/>
      <c r="K7402" s="315">
        <v>9442</v>
      </c>
      <c r="L7402" s="315" t="s">
        <v>2134</v>
      </c>
      <c r="M7402" s="315" t="s">
        <v>770</v>
      </c>
      <c r="N7402" s="315" t="s">
        <v>755</v>
      </c>
      <c r="O7402" s="315"/>
      <c r="P7402" s="315"/>
      <c r="Q7402" s="315"/>
    </row>
    <row r="7403" spans="1:17">
      <c r="A7403" s="315" t="s">
        <v>750</v>
      </c>
      <c r="B7403" s="315" t="s">
        <v>2095</v>
      </c>
      <c r="C7403" s="315" t="s">
        <v>2096</v>
      </c>
      <c r="D7403" s="316">
        <v>14.9</v>
      </c>
      <c r="E7403" s="317">
        <v>15935</v>
      </c>
      <c r="F7403" s="317">
        <v>8318.07</v>
      </c>
      <c r="G7403" s="318">
        <v>39615</v>
      </c>
      <c r="H7403" s="318">
        <v>39335</v>
      </c>
      <c r="I7403" s="318">
        <v>48579</v>
      </c>
      <c r="J7403" s="315"/>
      <c r="K7403" s="315">
        <v>8784</v>
      </c>
      <c r="L7403" s="315" t="s">
        <v>4292</v>
      </c>
      <c r="M7403" s="315" t="s">
        <v>1705</v>
      </c>
      <c r="N7403" s="315" t="s">
        <v>750</v>
      </c>
      <c r="O7403" s="315"/>
      <c r="P7403" s="315"/>
      <c r="Q7403" s="315"/>
    </row>
    <row r="7404" spans="1:17">
      <c r="A7404" s="315" t="s">
        <v>755</v>
      </c>
      <c r="B7404" s="315" t="s">
        <v>2095</v>
      </c>
      <c r="C7404" s="315" t="s">
        <v>2098</v>
      </c>
      <c r="D7404" s="316">
        <v>14.9</v>
      </c>
      <c r="E7404" s="317">
        <v>14732</v>
      </c>
      <c r="F7404" s="317">
        <v>10562.849999999999</v>
      </c>
      <c r="G7404" s="318">
        <v>39870</v>
      </c>
      <c r="H7404" s="318">
        <v>40151</v>
      </c>
      <c r="I7404" s="318">
        <v>49309</v>
      </c>
      <c r="J7404" s="315"/>
      <c r="K7404" s="315">
        <v>5102</v>
      </c>
      <c r="L7404" s="315" t="s">
        <v>971</v>
      </c>
      <c r="M7404" s="315" t="s">
        <v>776</v>
      </c>
      <c r="N7404" s="315" t="s">
        <v>755</v>
      </c>
      <c r="O7404" s="315"/>
      <c r="P7404" s="315"/>
      <c r="Q7404" s="315"/>
    </row>
    <row r="7405" spans="1:17">
      <c r="A7405" s="315" t="s">
        <v>755</v>
      </c>
      <c r="B7405" s="315" t="s">
        <v>2095</v>
      </c>
      <c r="C7405" s="315" t="s">
        <v>2098</v>
      </c>
      <c r="D7405" s="316">
        <v>14.9</v>
      </c>
      <c r="E7405" s="317">
        <v>13991.45</v>
      </c>
      <c r="F7405" s="317">
        <v>10031.870000000001</v>
      </c>
      <c r="G7405" s="318">
        <v>39905</v>
      </c>
      <c r="H7405" s="318">
        <v>39959</v>
      </c>
      <c r="I7405" s="318">
        <v>49309</v>
      </c>
      <c r="J7405" s="315"/>
      <c r="K7405" s="315">
        <v>4053</v>
      </c>
      <c r="L7405" s="315" t="s">
        <v>2059</v>
      </c>
      <c r="M7405" s="315" t="s">
        <v>2060</v>
      </c>
      <c r="N7405" s="315" t="s">
        <v>755</v>
      </c>
      <c r="O7405" s="315"/>
      <c r="P7405" s="315"/>
      <c r="Q7405" s="315"/>
    </row>
    <row r="7406" spans="1:17">
      <c r="A7406" s="315" t="s">
        <v>755</v>
      </c>
      <c r="B7406" s="315" t="s">
        <v>2095</v>
      </c>
      <c r="C7406" s="315" t="s">
        <v>2098</v>
      </c>
      <c r="D7406" s="316">
        <v>14.9</v>
      </c>
      <c r="E7406" s="317">
        <v>16063</v>
      </c>
      <c r="F7406" s="317">
        <v>9445.0500000000011</v>
      </c>
      <c r="G7406" s="318">
        <v>40161</v>
      </c>
      <c r="H7406" s="318">
        <v>40367</v>
      </c>
      <c r="I7406" s="318">
        <v>49674</v>
      </c>
      <c r="J7406" s="315"/>
      <c r="K7406" s="315">
        <v>6285</v>
      </c>
      <c r="L7406" s="315" t="s">
        <v>3489</v>
      </c>
      <c r="M7406" s="315" t="s">
        <v>788</v>
      </c>
      <c r="N7406" s="315" t="s">
        <v>755</v>
      </c>
      <c r="O7406" s="315"/>
      <c r="P7406" s="315"/>
      <c r="Q7406" s="315"/>
    </row>
    <row r="7407" spans="1:17">
      <c r="A7407" s="315" t="s">
        <v>755</v>
      </c>
      <c r="B7407" s="315" t="s">
        <v>2095</v>
      </c>
      <c r="C7407" s="315" t="s">
        <v>2098</v>
      </c>
      <c r="D7407" s="316">
        <v>14.9</v>
      </c>
      <c r="E7407" s="317">
        <v>16596</v>
      </c>
      <c r="F7407" s="317">
        <v>6455.85</v>
      </c>
      <c r="G7407" s="318">
        <v>40665</v>
      </c>
      <c r="H7407" s="318">
        <v>41067</v>
      </c>
      <c r="I7407" s="318">
        <v>50405</v>
      </c>
      <c r="J7407" s="315"/>
      <c r="K7407" s="315">
        <v>9526</v>
      </c>
      <c r="L7407" s="315" t="s">
        <v>3032</v>
      </c>
      <c r="M7407" s="315" t="s">
        <v>770</v>
      </c>
      <c r="N7407" s="315" t="s">
        <v>755</v>
      </c>
      <c r="O7407" s="315"/>
      <c r="P7407" s="315"/>
      <c r="Q7407" s="315"/>
    </row>
    <row r="7408" spans="1:17">
      <c r="A7408" s="315" t="s">
        <v>755</v>
      </c>
      <c r="B7408" s="315" t="s">
        <v>2095</v>
      </c>
      <c r="C7408" s="315" t="s">
        <v>2098</v>
      </c>
      <c r="D7408" s="316">
        <v>15</v>
      </c>
      <c r="E7408" s="317">
        <v>15780.94</v>
      </c>
      <c r="F7408" s="317">
        <v>11314.929999999998</v>
      </c>
      <c r="G7408" s="318">
        <v>39570</v>
      </c>
      <c r="H7408" s="318">
        <v>39454</v>
      </c>
      <c r="I7408" s="318">
        <v>48914</v>
      </c>
      <c r="J7408" s="315"/>
      <c r="K7408" s="315">
        <v>5042</v>
      </c>
      <c r="L7408" s="315" t="s">
        <v>2622</v>
      </c>
      <c r="M7408" s="315" t="s">
        <v>776</v>
      </c>
      <c r="N7408" s="315" t="s">
        <v>755</v>
      </c>
      <c r="O7408" s="315"/>
      <c r="P7408" s="315"/>
      <c r="Q7408" s="315"/>
    </row>
    <row r="7409" spans="1:17">
      <c r="A7409" s="315" t="s">
        <v>755</v>
      </c>
      <c r="B7409" s="315" t="s">
        <v>2095</v>
      </c>
      <c r="C7409" s="315" t="s">
        <v>2096</v>
      </c>
      <c r="D7409" s="316">
        <v>15</v>
      </c>
      <c r="E7409" s="317">
        <v>6483</v>
      </c>
      <c r="F7409" s="317">
        <v>3727.7400000000002</v>
      </c>
      <c r="G7409" s="318">
        <v>39570</v>
      </c>
      <c r="H7409" s="318">
        <v>40730</v>
      </c>
      <c r="I7409" s="318">
        <v>50040</v>
      </c>
      <c r="J7409" s="315"/>
      <c r="K7409" s="315">
        <v>6462</v>
      </c>
      <c r="L7409" s="315" t="s">
        <v>2494</v>
      </c>
      <c r="M7409" s="315" t="s">
        <v>1365</v>
      </c>
      <c r="N7409" s="315" t="s">
        <v>755</v>
      </c>
      <c r="O7409" s="315"/>
      <c r="P7409" s="315"/>
      <c r="Q7409" s="315"/>
    </row>
    <row r="7410" spans="1:17">
      <c r="A7410" s="315" t="s">
        <v>755</v>
      </c>
      <c r="B7410" s="315" t="s">
        <v>2095</v>
      </c>
      <c r="C7410" s="315" t="s">
        <v>2096</v>
      </c>
      <c r="D7410" s="316">
        <v>15</v>
      </c>
      <c r="E7410" s="317">
        <v>14739</v>
      </c>
      <c r="F7410" s="317">
        <v>7796.9199999999992</v>
      </c>
      <c r="G7410" s="318">
        <v>39569</v>
      </c>
      <c r="H7410" s="318">
        <v>41151</v>
      </c>
      <c r="I7410" s="318">
        <v>50405</v>
      </c>
      <c r="J7410" s="315"/>
      <c r="K7410" s="315">
        <v>6053</v>
      </c>
      <c r="L7410" s="315" t="s">
        <v>4293</v>
      </c>
      <c r="M7410" s="315" t="s">
        <v>1017</v>
      </c>
      <c r="N7410" s="315" t="s">
        <v>755</v>
      </c>
      <c r="O7410" s="315"/>
      <c r="P7410" s="315"/>
      <c r="Q7410" s="315"/>
    </row>
    <row r="7411" spans="1:17">
      <c r="A7411" s="315" t="s">
        <v>755</v>
      </c>
      <c r="B7411" s="315" t="s">
        <v>2095</v>
      </c>
      <c r="C7411" s="315" t="s">
        <v>2098</v>
      </c>
      <c r="D7411" s="316">
        <v>15</v>
      </c>
      <c r="E7411" s="317">
        <v>15563</v>
      </c>
      <c r="F7411" s="317">
        <v>7236.81</v>
      </c>
      <c r="G7411" s="318">
        <v>39572</v>
      </c>
      <c r="H7411" s="318">
        <v>40344</v>
      </c>
      <c r="I7411" s="318">
        <v>49674</v>
      </c>
      <c r="J7411" s="315"/>
      <c r="K7411" s="315">
        <v>8553</v>
      </c>
      <c r="L7411" s="315" t="s">
        <v>4294</v>
      </c>
      <c r="M7411" s="315" t="s">
        <v>792</v>
      </c>
      <c r="N7411" s="315" t="s">
        <v>755</v>
      </c>
      <c r="O7411" s="315"/>
      <c r="P7411" s="315"/>
      <c r="Q7411" s="315"/>
    </row>
    <row r="7412" spans="1:17">
      <c r="A7412" s="315" t="s">
        <v>750</v>
      </c>
      <c r="B7412" s="315" t="s">
        <v>2095</v>
      </c>
      <c r="C7412" s="315" t="s">
        <v>2098</v>
      </c>
      <c r="D7412" s="316">
        <v>15</v>
      </c>
      <c r="E7412" s="317">
        <v>12731.149999999998</v>
      </c>
      <c r="F7412" s="317">
        <v>8452.09</v>
      </c>
      <c r="G7412" s="318">
        <v>39570</v>
      </c>
      <c r="H7412" s="318">
        <v>39692</v>
      </c>
      <c r="I7412" s="318">
        <v>48914</v>
      </c>
      <c r="J7412" s="315"/>
      <c r="K7412" s="315">
        <v>8783</v>
      </c>
      <c r="L7412" s="315" t="s">
        <v>2114</v>
      </c>
      <c r="M7412" s="315" t="s">
        <v>1705</v>
      </c>
      <c r="N7412" s="315" t="s">
        <v>750</v>
      </c>
      <c r="O7412" s="315"/>
      <c r="P7412" s="315"/>
      <c r="Q7412" s="315"/>
    </row>
    <row r="7413" spans="1:17">
      <c r="A7413" s="315" t="s">
        <v>755</v>
      </c>
      <c r="B7413" s="315" t="s">
        <v>2095</v>
      </c>
      <c r="C7413" s="315" t="s">
        <v>2098</v>
      </c>
      <c r="D7413" s="316">
        <v>15</v>
      </c>
      <c r="E7413" s="317">
        <v>14234</v>
      </c>
      <c r="F7413" s="317">
        <v>9209.39</v>
      </c>
      <c r="G7413" s="318">
        <v>39609</v>
      </c>
      <c r="H7413" s="318">
        <v>39479</v>
      </c>
      <c r="I7413" s="318">
        <v>48944</v>
      </c>
      <c r="J7413" s="315"/>
      <c r="K7413" s="315">
        <v>5610</v>
      </c>
      <c r="L7413" s="315" t="s">
        <v>2432</v>
      </c>
      <c r="M7413" s="315" t="s">
        <v>776</v>
      </c>
      <c r="N7413" s="315" t="s">
        <v>755</v>
      </c>
      <c r="O7413" s="315"/>
      <c r="P7413" s="315"/>
      <c r="Q7413" s="315"/>
    </row>
    <row r="7414" spans="1:17">
      <c r="A7414" s="315" t="s">
        <v>755</v>
      </c>
      <c r="B7414" s="315" t="s">
        <v>2095</v>
      </c>
      <c r="C7414" s="315" t="s">
        <v>2098</v>
      </c>
      <c r="D7414" s="316">
        <v>15</v>
      </c>
      <c r="E7414" s="317">
        <v>15803.73</v>
      </c>
      <c r="F7414" s="317">
        <v>7664.81</v>
      </c>
      <c r="G7414" s="318">
        <v>39639</v>
      </c>
      <c r="H7414" s="318">
        <v>39802</v>
      </c>
      <c r="I7414" s="318">
        <v>48944</v>
      </c>
      <c r="J7414" s="315"/>
      <c r="K7414" s="315">
        <v>1426</v>
      </c>
      <c r="L7414" s="315" t="s">
        <v>3197</v>
      </c>
      <c r="M7414" s="315" t="s">
        <v>766</v>
      </c>
      <c r="N7414" s="315" t="s">
        <v>755</v>
      </c>
      <c r="O7414" s="315"/>
      <c r="P7414" s="315"/>
      <c r="Q7414" s="315"/>
    </row>
    <row r="7415" spans="1:17">
      <c r="A7415" s="315" t="s">
        <v>755</v>
      </c>
      <c r="B7415" s="315" t="s">
        <v>2095</v>
      </c>
      <c r="C7415" s="315" t="s">
        <v>2098</v>
      </c>
      <c r="D7415" s="316">
        <v>15</v>
      </c>
      <c r="E7415" s="317">
        <v>14264</v>
      </c>
      <c r="F7415" s="317">
        <v>5106.51</v>
      </c>
      <c r="G7415" s="318">
        <v>39888</v>
      </c>
      <c r="H7415" s="318">
        <v>41514</v>
      </c>
      <c r="I7415" s="318">
        <v>50770</v>
      </c>
      <c r="J7415" s="315"/>
      <c r="K7415" s="315">
        <v>6106</v>
      </c>
      <c r="L7415" s="315" t="s">
        <v>4295</v>
      </c>
      <c r="M7415" s="315" t="s">
        <v>788</v>
      </c>
      <c r="N7415" s="315" t="s">
        <v>755</v>
      </c>
      <c r="O7415" s="315"/>
      <c r="P7415" s="315"/>
      <c r="Q7415" s="315"/>
    </row>
    <row r="7416" spans="1:17">
      <c r="A7416" s="315" t="s">
        <v>755</v>
      </c>
      <c r="B7416" s="315" t="s">
        <v>2095</v>
      </c>
      <c r="C7416" s="315" t="s">
        <v>2098</v>
      </c>
      <c r="D7416" s="316">
        <v>15</v>
      </c>
      <c r="E7416" s="317">
        <v>17348</v>
      </c>
      <c r="F7416" s="317">
        <v>8292.34</v>
      </c>
      <c r="G7416" s="318">
        <v>39995</v>
      </c>
      <c r="H7416" s="318">
        <v>40905</v>
      </c>
      <c r="I7416" s="318">
        <v>50040</v>
      </c>
      <c r="J7416" s="315"/>
      <c r="K7416" s="315">
        <v>3089</v>
      </c>
      <c r="L7416" s="315" t="s">
        <v>3169</v>
      </c>
      <c r="M7416" s="315" t="s">
        <v>764</v>
      </c>
      <c r="N7416" s="315" t="s">
        <v>755</v>
      </c>
      <c r="O7416" s="315"/>
      <c r="P7416" s="315"/>
      <c r="Q7416" s="315"/>
    </row>
    <row r="7417" spans="1:17">
      <c r="A7417" s="315" t="s">
        <v>755</v>
      </c>
      <c r="B7417" s="315" t="s">
        <v>2095</v>
      </c>
      <c r="C7417" s="315" t="s">
        <v>2096</v>
      </c>
      <c r="D7417" s="316">
        <v>15</v>
      </c>
      <c r="E7417" s="317">
        <v>15854</v>
      </c>
      <c r="F7417" s="317">
        <v>5929.4000000000005</v>
      </c>
      <c r="G7417" s="318">
        <v>40075</v>
      </c>
      <c r="H7417" s="318">
        <v>41612</v>
      </c>
      <c r="I7417" s="318">
        <v>50770</v>
      </c>
      <c r="J7417" s="315"/>
      <c r="K7417" s="315">
        <v>2019</v>
      </c>
      <c r="L7417" s="315" t="s">
        <v>2821</v>
      </c>
      <c r="M7417" s="315" t="s">
        <v>758</v>
      </c>
      <c r="N7417" s="315" t="s">
        <v>755</v>
      </c>
      <c r="O7417" s="315"/>
      <c r="P7417" s="315"/>
      <c r="Q7417" s="315"/>
    </row>
    <row r="7418" spans="1:17">
      <c r="A7418" s="315" t="s">
        <v>755</v>
      </c>
      <c r="B7418" s="315" t="s">
        <v>2095</v>
      </c>
      <c r="C7418" s="315" t="s">
        <v>2096</v>
      </c>
      <c r="D7418" s="316">
        <v>15</v>
      </c>
      <c r="E7418" s="317">
        <v>12353.07</v>
      </c>
      <c r="F7418" s="317">
        <v>8573.02</v>
      </c>
      <c r="G7418" s="318">
        <v>40233</v>
      </c>
      <c r="H7418" s="318">
        <v>40330</v>
      </c>
      <c r="I7418" s="318">
        <v>49674</v>
      </c>
      <c r="J7418" s="315"/>
      <c r="K7418" s="315">
        <v>4118</v>
      </c>
      <c r="L7418" s="315" t="s">
        <v>2395</v>
      </c>
      <c r="M7418" s="315" t="s">
        <v>1296</v>
      </c>
      <c r="N7418" s="315" t="s">
        <v>755</v>
      </c>
      <c r="O7418" s="315"/>
      <c r="P7418" s="315"/>
      <c r="Q7418" s="315"/>
    </row>
    <row r="7419" spans="1:17">
      <c r="A7419" s="315" t="s">
        <v>750</v>
      </c>
      <c r="B7419" s="315" t="s">
        <v>2095</v>
      </c>
      <c r="C7419" s="315" t="s">
        <v>2096</v>
      </c>
      <c r="D7419" s="316">
        <v>15</v>
      </c>
      <c r="E7419" s="317">
        <v>14554.050000000001</v>
      </c>
      <c r="F7419" s="317">
        <v>7748.6599999999989</v>
      </c>
      <c r="G7419" s="318">
        <v>40276</v>
      </c>
      <c r="H7419" s="318">
        <v>40695</v>
      </c>
      <c r="I7419" s="318">
        <v>50040</v>
      </c>
      <c r="J7419" s="315"/>
      <c r="K7419" s="315">
        <v>1255</v>
      </c>
      <c r="L7419" s="315" t="s">
        <v>2274</v>
      </c>
      <c r="M7419" s="315" t="s">
        <v>1827</v>
      </c>
      <c r="N7419" s="315" t="s">
        <v>750</v>
      </c>
      <c r="O7419" s="315"/>
      <c r="P7419" s="315"/>
      <c r="Q7419" s="315"/>
    </row>
    <row r="7420" spans="1:17">
      <c r="A7420" s="315" t="s">
        <v>755</v>
      </c>
      <c r="B7420" s="315" t="s">
        <v>2095</v>
      </c>
      <c r="C7420" s="315" t="s">
        <v>2098</v>
      </c>
      <c r="D7420" s="316">
        <v>15</v>
      </c>
      <c r="E7420" s="317">
        <v>17793</v>
      </c>
      <c r="F7420" s="317">
        <v>6921.4699999999993</v>
      </c>
      <c r="G7420" s="318">
        <v>40317</v>
      </c>
      <c r="H7420" s="318">
        <v>41172</v>
      </c>
      <c r="I7420" s="318">
        <v>50405</v>
      </c>
      <c r="J7420" s="315"/>
      <c r="K7420" s="315">
        <v>3083</v>
      </c>
      <c r="L7420" s="315" t="s">
        <v>4296</v>
      </c>
      <c r="M7420" s="315" t="s">
        <v>764</v>
      </c>
      <c r="N7420" s="315" t="s">
        <v>755</v>
      </c>
      <c r="O7420" s="315"/>
      <c r="P7420" s="315"/>
      <c r="Q7420" s="315"/>
    </row>
    <row r="7421" spans="1:17">
      <c r="A7421" s="315" t="s">
        <v>755</v>
      </c>
      <c r="B7421" s="315" t="s">
        <v>2095</v>
      </c>
      <c r="C7421" s="315" t="s">
        <v>2096</v>
      </c>
      <c r="D7421" s="316">
        <v>15</v>
      </c>
      <c r="E7421" s="317">
        <v>17614</v>
      </c>
      <c r="F7421" s="317">
        <v>10128.060000000001</v>
      </c>
      <c r="G7421" s="318">
        <v>40623</v>
      </c>
      <c r="H7421" s="318">
        <v>40880</v>
      </c>
      <c r="I7421" s="318">
        <v>50040</v>
      </c>
      <c r="J7421" s="315"/>
      <c r="K7421" s="315">
        <v>3044</v>
      </c>
      <c r="L7421" s="315" t="s">
        <v>2152</v>
      </c>
      <c r="M7421" s="315" t="s">
        <v>764</v>
      </c>
      <c r="N7421" s="315" t="s">
        <v>755</v>
      </c>
      <c r="O7421" s="315"/>
      <c r="P7421" s="315"/>
      <c r="Q7421" s="315"/>
    </row>
    <row r="7422" spans="1:17">
      <c r="A7422" s="315" t="s">
        <v>755</v>
      </c>
      <c r="B7422" s="315" t="s">
        <v>2095</v>
      </c>
      <c r="C7422" s="315" t="s">
        <v>2098</v>
      </c>
      <c r="D7422" s="316">
        <v>15</v>
      </c>
      <c r="E7422" s="317">
        <v>12012</v>
      </c>
      <c r="F7422" s="317">
        <v>4672.67</v>
      </c>
      <c r="G7422" s="318">
        <v>40670</v>
      </c>
      <c r="H7422" s="318">
        <v>41165</v>
      </c>
      <c r="I7422" s="318">
        <v>50405</v>
      </c>
      <c r="J7422" s="315"/>
      <c r="K7422" s="315">
        <v>3075</v>
      </c>
      <c r="L7422" s="315" t="s">
        <v>2489</v>
      </c>
      <c r="M7422" s="315" t="s">
        <v>764</v>
      </c>
      <c r="N7422" s="315" t="s">
        <v>755</v>
      </c>
      <c r="O7422" s="315"/>
      <c r="P7422" s="315"/>
      <c r="Q7422" s="315"/>
    </row>
    <row r="7423" spans="1:17">
      <c r="A7423" s="315" t="s">
        <v>750</v>
      </c>
      <c r="B7423" s="315" t="s">
        <v>2095</v>
      </c>
      <c r="C7423" s="315" t="s">
        <v>2098</v>
      </c>
      <c r="D7423" s="316">
        <v>15</v>
      </c>
      <c r="E7423" s="317">
        <v>13091</v>
      </c>
      <c r="F7423" s="317">
        <v>6257.5</v>
      </c>
      <c r="G7423" s="318">
        <v>40673</v>
      </c>
      <c r="H7423" s="318">
        <v>40794</v>
      </c>
      <c r="I7423" s="318">
        <v>50040</v>
      </c>
      <c r="J7423" s="315"/>
      <c r="K7423" s="315">
        <v>6045</v>
      </c>
      <c r="L7423" s="315" t="s">
        <v>2922</v>
      </c>
      <c r="M7423" s="315" t="s">
        <v>788</v>
      </c>
      <c r="N7423" s="315" t="s">
        <v>750</v>
      </c>
      <c r="O7423" s="315"/>
      <c r="P7423" s="315"/>
      <c r="Q7423" s="315"/>
    </row>
    <row r="7424" spans="1:17">
      <c r="A7424" s="315" t="s">
        <v>755</v>
      </c>
      <c r="B7424" s="315" t="s">
        <v>2095</v>
      </c>
      <c r="C7424" s="315" t="s">
        <v>2098</v>
      </c>
      <c r="D7424" s="316">
        <v>15</v>
      </c>
      <c r="E7424" s="317">
        <v>14650</v>
      </c>
      <c r="F7424" s="317">
        <v>7002.7</v>
      </c>
      <c r="G7424" s="318">
        <v>40675</v>
      </c>
      <c r="H7424" s="318">
        <v>40781</v>
      </c>
      <c r="I7424" s="318">
        <v>50040</v>
      </c>
      <c r="J7424" s="315"/>
      <c r="K7424" s="315">
        <v>9248</v>
      </c>
      <c r="L7424" s="315" t="s">
        <v>2746</v>
      </c>
      <c r="M7424" s="315" t="s">
        <v>770</v>
      </c>
      <c r="N7424" s="315" t="s">
        <v>755</v>
      </c>
      <c r="O7424" s="315"/>
      <c r="P7424" s="315"/>
      <c r="Q7424" s="315"/>
    </row>
    <row r="7425" spans="1:17">
      <c r="A7425" s="315" t="s">
        <v>755</v>
      </c>
      <c r="B7425" s="315" t="s">
        <v>2095</v>
      </c>
      <c r="C7425" s="315" t="s">
        <v>2098</v>
      </c>
      <c r="D7425" s="316">
        <v>15</v>
      </c>
      <c r="E7425" s="317">
        <v>17204</v>
      </c>
      <c r="F7425" s="317">
        <v>3767.6800000000003</v>
      </c>
      <c r="G7425" s="318">
        <v>40739</v>
      </c>
      <c r="H7425" s="318">
        <v>42275</v>
      </c>
      <c r="I7425" s="318">
        <v>49674</v>
      </c>
      <c r="J7425" s="315"/>
      <c r="K7425" s="315">
        <v>3770</v>
      </c>
      <c r="L7425" s="315" t="s">
        <v>872</v>
      </c>
      <c r="M7425" s="315" t="s">
        <v>764</v>
      </c>
      <c r="N7425" s="315" t="s">
        <v>755</v>
      </c>
      <c r="O7425" s="315"/>
      <c r="P7425" s="315"/>
      <c r="Q7425" s="315"/>
    </row>
    <row r="7426" spans="1:17">
      <c r="A7426" s="315" t="s">
        <v>755</v>
      </c>
      <c r="B7426" s="315" t="s">
        <v>2095</v>
      </c>
      <c r="C7426" s="315" t="s">
        <v>2098</v>
      </c>
      <c r="D7426" s="316">
        <v>15</v>
      </c>
      <c r="E7426" s="317">
        <v>7579</v>
      </c>
      <c r="F7426" s="317">
        <v>3622.77</v>
      </c>
      <c r="G7426" s="318">
        <v>40820</v>
      </c>
      <c r="H7426" s="318">
        <v>40907</v>
      </c>
      <c r="I7426" s="318">
        <v>50040</v>
      </c>
      <c r="J7426" s="315"/>
      <c r="K7426" s="315">
        <v>3982</v>
      </c>
      <c r="L7426" s="315" t="s">
        <v>3456</v>
      </c>
      <c r="M7426" s="315" t="s">
        <v>754</v>
      </c>
      <c r="N7426" s="315" t="s">
        <v>755</v>
      </c>
      <c r="O7426" s="315"/>
      <c r="P7426" s="315"/>
      <c r="Q7426" s="315"/>
    </row>
    <row r="7427" spans="1:17">
      <c r="A7427" s="315" t="s">
        <v>755</v>
      </c>
      <c r="B7427" s="315" t="s">
        <v>2095</v>
      </c>
      <c r="C7427" s="315" t="s">
        <v>2098</v>
      </c>
      <c r="D7427" s="316">
        <v>15.04</v>
      </c>
      <c r="E7427" s="317">
        <v>13334</v>
      </c>
      <c r="F7427" s="317">
        <v>6373.65</v>
      </c>
      <c r="G7427" s="318">
        <v>40711</v>
      </c>
      <c r="H7427" s="318">
        <v>40809</v>
      </c>
      <c r="I7427" s="318">
        <v>50040</v>
      </c>
      <c r="J7427" s="315"/>
      <c r="K7427" s="315">
        <v>7440</v>
      </c>
      <c r="L7427" s="315" t="s">
        <v>4011</v>
      </c>
      <c r="M7427" s="315" t="s">
        <v>966</v>
      </c>
      <c r="N7427" s="315" t="s">
        <v>755</v>
      </c>
      <c r="O7427" s="315"/>
      <c r="P7427" s="315"/>
      <c r="Q7427" s="315"/>
    </row>
    <row r="7428" spans="1:17">
      <c r="A7428" s="315" t="s">
        <v>755</v>
      </c>
      <c r="B7428" s="315" t="s">
        <v>2095</v>
      </c>
      <c r="C7428" s="315" t="s">
        <v>2098</v>
      </c>
      <c r="D7428" s="316">
        <v>15.05</v>
      </c>
      <c r="E7428" s="317">
        <v>13008</v>
      </c>
      <c r="F7428" s="317">
        <v>5060.1099999999997</v>
      </c>
      <c r="G7428" s="318">
        <v>40728</v>
      </c>
      <c r="H7428" s="318">
        <v>41072</v>
      </c>
      <c r="I7428" s="318">
        <v>50405</v>
      </c>
      <c r="J7428" s="315"/>
      <c r="K7428" s="315">
        <v>4703</v>
      </c>
      <c r="L7428" s="315" t="s">
        <v>3063</v>
      </c>
      <c r="M7428" s="315" t="s">
        <v>1296</v>
      </c>
      <c r="N7428" s="315" t="s">
        <v>755</v>
      </c>
      <c r="O7428" s="315"/>
      <c r="P7428" s="315"/>
      <c r="Q7428" s="315"/>
    </row>
    <row r="7429" spans="1:17">
      <c r="A7429" s="315" t="s">
        <v>755</v>
      </c>
      <c r="B7429" s="315" t="s">
        <v>2095</v>
      </c>
      <c r="C7429" s="315" t="s">
        <v>2096</v>
      </c>
      <c r="D7429" s="316">
        <v>15.08</v>
      </c>
      <c r="E7429" s="317">
        <v>15881.27</v>
      </c>
      <c r="F7429" s="317">
        <v>9131.73</v>
      </c>
      <c r="G7429" s="318">
        <v>40777</v>
      </c>
      <c r="H7429" s="318">
        <v>40905</v>
      </c>
      <c r="I7429" s="318">
        <v>50040</v>
      </c>
      <c r="J7429" s="315"/>
      <c r="K7429" s="315">
        <v>4515</v>
      </c>
      <c r="L7429" s="315" t="s">
        <v>2361</v>
      </c>
      <c r="M7429" s="315" t="s">
        <v>1296</v>
      </c>
      <c r="N7429" s="315" t="s">
        <v>755</v>
      </c>
      <c r="O7429" s="315"/>
      <c r="P7429" s="315"/>
      <c r="Q7429" s="315"/>
    </row>
    <row r="7430" spans="1:17">
      <c r="A7430" s="315" t="s">
        <v>755</v>
      </c>
      <c r="B7430" s="315" t="s">
        <v>2095</v>
      </c>
      <c r="C7430" s="315" t="s">
        <v>2098</v>
      </c>
      <c r="D7430" s="316">
        <v>15.1</v>
      </c>
      <c r="E7430" s="317">
        <v>12910</v>
      </c>
      <c r="F7430" s="317">
        <v>4015.0200000000004</v>
      </c>
      <c r="G7430" s="318">
        <v>40141</v>
      </c>
      <c r="H7430" s="318">
        <v>41344</v>
      </c>
      <c r="I7430" s="318">
        <v>50770</v>
      </c>
      <c r="J7430" s="315"/>
      <c r="K7430" s="315">
        <v>7324</v>
      </c>
      <c r="L7430" s="315" t="s">
        <v>3358</v>
      </c>
      <c r="M7430" s="315" t="s">
        <v>770</v>
      </c>
      <c r="N7430" s="315" t="s">
        <v>755</v>
      </c>
      <c r="O7430" s="315"/>
      <c r="P7430" s="315"/>
      <c r="Q7430" s="315"/>
    </row>
    <row r="7431" spans="1:17">
      <c r="A7431" s="315" t="s">
        <v>750</v>
      </c>
      <c r="B7431" s="315" t="s">
        <v>2095</v>
      </c>
      <c r="C7431" s="315" t="s">
        <v>2098</v>
      </c>
      <c r="D7431" s="316">
        <v>15.1</v>
      </c>
      <c r="E7431" s="317">
        <v>11849.320000000002</v>
      </c>
      <c r="F7431" s="317">
        <v>5244.42</v>
      </c>
      <c r="G7431" s="318">
        <v>40379</v>
      </c>
      <c r="H7431" s="318">
        <v>40882</v>
      </c>
      <c r="I7431" s="318">
        <v>50040</v>
      </c>
      <c r="J7431" s="315"/>
      <c r="K7431" s="315">
        <v>8055</v>
      </c>
      <c r="L7431" s="315" t="s">
        <v>328</v>
      </c>
      <c r="M7431" s="315" t="s">
        <v>784</v>
      </c>
      <c r="N7431" s="315" t="s">
        <v>750</v>
      </c>
      <c r="O7431" s="315"/>
      <c r="P7431" s="315"/>
      <c r="Q7431" s="315"/>
    </row>
    <row r="7432" spans="1:17">
      <c r="A7432" s="315" t="s">
        <v>755</v>
      </c>
      <c r="B7432" s="315" t="s">
        <v>2095</v>
      </c>
      <c r="C7432" s="315" t="s">
        <v>2098</v>
      </c>
      <c r="D7432" s="316">
        <v>15.1</v>
      </c>
      <c r="E7432" s="317">
        <v>14887</v>
      </c>
      <c r="F7432" s="317">
        <v>4629.8599999999997</v>
      </c>
      <c r="G7432" s="318">
        <v>40403</v>
      </c>
      <c r="H7432" s="318">
        <v>41593</v>
      </c>
      <c r="I7432" s="318">
        <v>50770</v>
      </c>
      <c r="J7432" s="315"/>
      <c r="K7432" s="315">
        <v>8882</v>
      </c>
      <c r="L7432" s="315" t="s">
        <v>3400</v>
      </c>
      <c r="M7432" s="315" t="s">
        <v>770</v>
      </c>
      <c r="N7432" s="315" t="s">
        <v>755</v>
      </c>
      <c r="O7432" s="315"/>
      <c r="P7432" s="315"/>
      <c r="Q7432" s="315"/>
    </row>
    <row r="7433" spans="1:17">
      <c r="A7433" s="315" t="s">
        <v>755</v>
      </c>
      <c r="B7433" s="315" t="s">
        <v>2095</v>
      </c>
      <c r="C7433" s="315" t="s">
        <v>2098</v>
      </c>
      <c r="D7433" s="316">
        <v>15.1</v>
      </c>
      <c r="E7433" s="317">
        <v>17068</v>
      </c>
      <c r="F7433" s="317">
        <v>8158.5</v>
      </c>
      <c r="G7433" s="318">
        <v>40563</v>
      </c>
      <c r="H7433" s="318">
        <v>40673</v>
      </c>
      <c r="I7433" s="318">
        <v>50040</v>
      </c>
      <c r="J7433" s="315"/>
      <c r="K7433" s="315">
        <v>5425</v>
      </c>
      <c r="L7433" s="315" t="s">
        <v>2324</v>
      </c>
      <c r="M7433" s="315" t="s">
        <v>776</v>
      </c>
      <c r="N7433" s="315" t="s">
        <v>755</v>
      </c>
      <c r="O7433" s="315"/>
      <c r="P7433" s="315"/>
      <c r="Q7433" s="315"/>
    </row>
    <row r="7434" spans="1:17">
      <c r="A7434" s="315" t="s">
        <v>750</v>
      </c>
      <c r="B7434" s="315" t="s">
        <v>2095</v>
      </c>
      <c r="C7434" s="315" t="s">
        <v>2098</v>
      </c>
      <c r="D7434" s="316">
        <v>15.1</v>
      </c>
      <c r="E7434" s="317">
        <v>15297</v>
      </c>
      <c r="F7434" s="317">
        <v>6770.33</v>
      </c>
      <c r="G7434" s="318">
        <v>40702</v>
      </c>
      <c r="H7434" s="318">
        <v>40823</v>
      </c>
      <c r="I7434" s="318">
        <v>50040</v>
      </c>
      <c r="J7434" s="315"/>
      <c r="K7434" s="315">
        <v>6260</v>
      </c>
      <c r="L7434" s="315" t="s">
        <v>3858</v>
      </c>
      <c r="M7434" s="315" t="s">
        <v>788</v>
      </c>
      <c r="N7434" s="315" t="s">
        <v>750</v>
      </c>
      <c r="O7434" s="315"/>
      <c r="P7434" s="315"/>
      <c r="Q7434" s="315"/>
    </row>
    <row r="7435" spans="1:17">
      <c r="A7435" s="315" t="s">
        <v>755</v>
      </c>
      <c r="B7435" s="315" t="s">
        <v>2095</v>
      </c>
      <c r="C7435" s="315" t="s">
        <v>2098</v>
      </c>
      <c r="D7435" s="316">
        <v>15.12</v>
      </c>
      <c r="E7435" s="317">
        <v>11723.849999999999</v>
      </c>
      <c r="F7435" s="317">
        <v>6881.880000000001</v>
      </c>
      <c r="G7435" s="318">
        <v>40446</v>
      </c>
      <c r="H7435" s="318">
        <v>40506</v>
      </c>
      <c r="I7435" s="318">
        <v>49674</v>
      </c>
      <c r="J7435" s="315"/>
      <c r="K7435" s="315">
        <v>5000</v>
      </c>
      <c r="L7435" s="315" t="s">
        <v>1801</v>
      </c>
      <c r="M7435" s="315" t="s">
        <v>776</v>
      </c>
      <c r="N7435" s="315" t="s">
        <v>755</v>
      </c>
      <c r="O7435" s="315"/>
      <c r="P7435" s="315"/>
      <c r="Q7435" s="315"/>
    </row>
    <row r="7436" spans="1:17">
      <c r="A7436" s="315" t="s">
        <v>755</v>
      </c>
      <c r="B7436" s="315" t="s">
        <v>2095</v>
      </c>
      <c r="C7436" s="315" t="s">
        <v>2096</v>
      </c>
      <c r="D7436" s="316">
        <v>15.12</v>
      </c>
      <c r="E7436" s="317">
        <v>16993</v>
      </c>
      <c r="F7436" s="317">
        <v>9770.99</v>
      </c>
      <c r="G7436" s="318">
        <v>40642</v>
      </c>
      <c r="H7436" s="318">
        <v>40767</v>
      </c>
      <c r="I7436" s="318">
        <v>50040</v>
      </c>
      <c r="J7436" s="315"/>
      <c r="K7436" s="315">
        <v>3506</v>
      </c>
      <c r="L7436" s="315" t="s">
        <v>2275</v>
      </c>
      <c r="M7436" s="315" t="s">
        <v>764</v>
      </c>
      <c r="N7436" s="315" t="s">
        <v>755</v>
      </c>
      <c r="O7436" s="315"/>
      <c r="P7436" s="315"/>
      <c r="Q7436" s="315"/>
    </row>
    <row r="7437" spans="1:17">
      <c r="A7437" s="315" t="s">
        <v>755</v>
      </c>
      <c r="B7437" s="315" t="s">
        <v>2095</v>
      </c>
      <c r="C7437" s="315" t="s">
        <v>2098</v>
      </c>
      <c r="D7437" s="316">
        <v>15.12</v>
      </c>
      <c r="E7437" s="317">
        <v>10401.26</v>
      </c>
      <c r="F7437" s="317">
        <v>4971.8000000000011</v>
      </c>
      <c r="G7437" s="318">
        <v>40732</v>
      </c>
      <c r="H7437" s="318">
        <v>40815</v>
      </c>
      <c r="I7437" s="318">
        <v>50040</v>
      </c>
      <c r="J7437" s="315"/>
      <c r="K7437" s="315">
        <v>6033</v>
      </c>
      <c r="L7437" s="315" t="s">
        <v>2728</v>
      </c>
      <c r="M7437" s="315" t="s">
        <v>788</v>
      </c>
      <c r="N7437" s="315" t="s">
        <v>755</v>
      </c>
      <c r="O7437" s="315"/>
      <c r="P7437" s="315"/>
      <c r="Q7437" s="315"/>
    </row>
    <row r="7438" spans="1:17">
      <c r="A7438" s="315" t="s">
        <v>755</v>
      </c>
      <c r="B7438" s="315" t="s">
        <v>2095</v>
      </c>
      <c r="C7438" s="315" t="s">
        <v>2098</v>
      </c>
      <c r="D7438" s="316">
        <v>15.12</v>
      </c>
      <c r="E7438" s="317">
        <v>14740.53</v>
      </c>
      <c r="F7438" s="317">
        <v>7045.96</v>
      </c>
      <c r="G7438" s="318">
        <v>40742</v>
      </c>
      <c r="H7438" s="318">
        <v>40843</v>
      </c>
      <c r="I7438" s="318">
        <v>50040</v>
      </c>
      <c r="J7438" s="315"/>
      <c r="K7438" s="315">
        <v>9200</v>
      </c>
      <c r="L7438" s="315" t="s">
        <v>959</v>
      </c>
      <c r="M7438" s="315" t="s">
        <v>770</v>
      </c>
      <c r="N7438" s="315" t="s">
        <v>755</v>
      </c>
      <c r="O7438" s="315"/>
      <c r="P7438" s="315"/>
      <c r="Q7438" s="315"/>
    </row>
    <row r="7439" spans="1:17">
      <c r="A7439" s="315" t="s">
        <v>755</v>
      </c>
      <c r="B7439" s="315" t="s">
        <v>2095</v>
      </c>
      <c r="C7439" s="315" t="s">
        <v>2096</v>
      </c>
      <c r="D7439" s="316">
        <v>15.12</v>
      </c>
      <c r="E7439" s="317">
        <v>5543.3099999999995</v>
      </c>
      <c r="F7439" s="317">
        <v>3187.4</v>
      </c>
      <c r="G7439" s="318">
        <v>40833</v>
      </c>
      <c r="H7439" s="318">
        <v>40900</v>
      </c>
      <c r="I7439" s="318">
        <v>50040</v>
      </c>
      <c r="J7439" s="315"/>
      <c r="K7439" s="315">
        <v>7078</v>
      </c>
      <c r="L7439" s="315" t="s">
        <v>3897</v>
      </c>
      <c r="M7439" s="315" t="s">
        <v>966</v>
      </c>
      <c r="N7439" s="315" t="s">
        <v>755</v>
      </c>
      <c r="O7439" s="315"/>
      <c r="P7439" s="315"/>
      <c r="Q7439" s="315"/>
    </row>
    <row r="7440" spans="1:17">
      <c r="A7440" s="315" t="s">
        <v>755</v>
      </c>
      <c r="B7440" s="315" t="s">
        <v>2095</v>
      </c>
      <c r="C7440" s="315" t="s">
        <v>2096</v>
      </c>
      <c r="D7440" s="316">
        <v>15.12</v>
      </c>
      <c r="E7440" s="317">
        <v>7613.69</v>
      </c>
      <c r="F7440" s="317">
        <v>4377.87</v>
      </c>
      <c r="G7440" s="318">
        <v>40833</v>
      </c>
      <c r="H7440" s="318">
        <v>40900</v>
      </c>
      <c r="I7440" s="318">
        <v>50040</v>
      </c>
      <c r="J7440" s="315"/>
      <c r="K7440" s="315">
        <v>7078</v>
      </c>
      <c r="L7440" s="315" t="s">
        <v>3897</v>
      </c>
      <c r="M7440" s="315" t="s">
        <v>966</v>
      </c>
      <c r="N7440" s="315" t="s">
        <v>755</v>
      </c>
      <c r="O7440" s="315"/>
      <c r="P7440" s="315"/>
      <c r="Q7440" s="315"/>
    </row>
    <row r="7441" spans="1:17">
      <c r="A7441" s="315" t="s">
        <v>755</v>
      </c>
      <c r="B7441" s="315" t="s">
        <v>2095</v>
      </c>
      <c r="C7441" s="315" t="s">
        <v>2098</v>
      </c>
      <c r="D7441" s="316">
        <v>15.12</v>
      </c>
      <c r="E7441" s="317">
        <v>7703</v>
      </c>
      <c r="F7441" s="317">
        <v>1571.42</v>
      </c>
      <c r="G7441" s="318">
        <v>40854</v>
      </c>
      <c r="H7441" s="318">
        <v>42440</v>
      </c>
      <c r="I7441" s="318">
        <v>50040</v>
      </c>
      <c r="J7441" s="315"/>
      <c r="K7441" s="315">
        <v>6287</v>
      </c>
      <c r="L7441" s="315" t="s">
        <v>3209</v>
      </c>
      <c r="M7441" s="315" t="s">
        <v>788</v>
      </c>
      <c r="N7441" s="315" t="s">
        <v>755</v>
      </c>
      <c r="O7441" s="315"/>
      <c r="P7441" s="315"/>
      <c r="Q7441" s="315"/>
    </row>
    <row r="7442" spans="1:17">
      <c r="A7442" s="315" t="s">
        <v>755</v>
      </c>
      <c r="B7442" s="315" t="s">
        <v>2095</v>
      </c>
      <c r="C7442" s="315" t="s">
        <v>2098</v>
      </c>
      <c r="D7442" s="316">
        <v>15.14</v>
      </c>
      <c r="E7442" s="317">
        <v>12678</v>
      </c>
      <c r="F7442" s="317">
        <v>4690.8599999999997</v>
      </c>
      <c r="G7442" s="318">
        <v>40107</v>
      </c>
      <c r="H7442" s="318">
        <v>40122</v>
      </c>
      <c r="I7442" s="318">
        <v>49309</v>
      </c>
      <c r="J7442" s="315"/>
      <c r="K7442" s="315">
        <v>1544</v>
      </c>
      <c r="L7442" s="315" t="s">
        <v>4297</v>
      </c>
      <c r="M7442" s="315" t="s">
        <v>761</v>
      </c>
      <c r="N7442" s="315" t="s">
        <v>755</v>
      </c>
      <c r="O7442" s="315"/>
      <c r="P7442" s="315"/>
      <c r="Q7442" s="315"/>
    </row>
    <row r="7443" spans="1:17">
      <c r="A7443" s="315" t="s">
        <v>750</v>
      </c>
      <c r="B7443" s="315" t="s">
        <v>2095</v>
      </c>
      <c r="C7443" s="315" t="s">
        <v>2098</v>
      </c>
      <c r="D7443" s="316">
        <v>15.16</v>
      </c>
      <c r="E7443" s="317">
        <v>6810</v>
      </c>
      <c r="F7443" s="317">
        <v>2124.7199999999998</v>
      </c>
      <c r="G7443" s="318">
        <v>40812</v>
      </c>
      <c r="H7443" s="318">
        <v>41193</v>
      </c>
      <c r="I7443" s="318">
        <v>50405</v>
      </c>
      <c r="J7443" s="315"/>
      <c r="K7443" s="315">
        <v>1893</v>
      </c>
      <c r="L7443" s="315" t="s">
        <v>2604</v>
      </c>
      <c r="M7443" s="315" t="s">
        <v>754</v>
      </c>
      <c r="N7443" s="315" t="s">
        <v>750</v>
      </c>
      <c r="O7443" s="315"/>
      <c r="P7443" s="315"/>
      <c r="Q7443" s="315"/>
    </row>
    <row r="7444" spans="1:17">
      <c r="A7444" s="315" t="s">
        <v>755</v>
      </c>
      <c r="B7444" s="315" t="s">
        <v>2095</v>
      </c>
      <c r="C7444" s="315" t="s">
        <v>2098</v>
      </c>
      <c r="D7444" s="316">
        <v>15.18</v>
      </c>
      <c r="E7444" s="317">
        <v>14721</v>
      </c>
      <c r="F7444" s="317">
        <v>1709.4300000000003</v>
      </c>
      <c r="G7444" s="318">
        <v>40354</v>
      </c>
      <c r="H7444" s="318">
        <v>40421</v>
      </c>
      <c r="I7444" s="318">
        <v>49674</v>
      </c>
      <c r="J7444" s="315"/>
      <c r="K7444" s="315">
        <v>3074</v>
      </c>
      <c r="L7444" s="315" t="s">
        <v>4033</v>
      </c>
      <c r="M7444" s="315" t="s">
        <v>764</v>
      </c>
      <c r="N7444" s="315" t="s">
        <v>755</v>
      </c>
      <c r="O7444" s="315"/>
      <c r="P7444" s="315"/>
      <c r="Q7444" s="315"/>
    </row>
    <row r="7445" spans="1:17">
      <c r="A7445" s="315" t="s">
        <v>755</v>
      </c>
      <c r="B7445" s="315" t="s">
        <v>2095</v>
      </c>
      <c r="C7445" s="315" t="s">
        <v>2098</v>
      </c>
      <c r="D7445" s="316">
        <v>15.2</v>
      </c>
      <c r="E7445" s="317">
        <v>16548</v>
      </c>
      <c r="F7445" s="317">
        <v>9151.0400000000009</v>
      </c>
      <c r="G7445" s="318">
        <v>39570</v>
      </c>
      <c r="H7445" s="318">
        <v>39461</v>
      </c>
      <c r="I7445" s="318">
        <v>48944</v>
      </c>
      <c r="J7445" s="315"/>
      <c r="K7445" s="315">
        <v>8712</v>
      </c>
      <c r="L7445" s="315" t="s">
        <v>3369</v>
      </c>
      <c r="M7445" s="315" t="s">
        <v>784</v>
      </c>
      <c r="N7445" s="315" t="s">
        <v>755</v>
      </c>
      <c r="O7445" s="315"/>
      <c r="P7445" s="315"/>
      <c r="Q7445" s="315"/>
    </row>
    <row r="7446" spans="1:17">
      <c r="A7446" s="315" t="s">
        <v>755</v>
      </c>
      <c r="B7446" s="315" t="s">
        <v>2095</v>
      </c>
      <c r="C7446" s="315" t="s">
        <v>2098</v>
      </c>
      <c r="D7446" s="316">
        <v>15.2</v>
      </c>
      <c r="E7446" s="317">
        <v>17036.61</v>
      </c>
      <c r="F7446" s="317">
        <v>8143.4999999999991</v>
      </c>
      <c r="G7446" s="318">
        <v>39569</v>
      </c>
      <c r="H7446" s="318">
        <v>40813</v>
      </c>
      <c r="I7446" s="318">
        <v>50040</v>
      </c>
      <c r="J7446" s="315"/>
      <c r="K7446" s="315">
        <v>8854</v>
      </c>
      <c r="L7446" s="315" t="s">
        <v>1604</v>
      </c>
      <c r="M7446" s="315" t="s">
        <v>1388</v>
      </c>
      <c r="N7446" s="315" t="s">
        <v>755</v>
      </c>
      <c r="O7446" s="315"/>
      <c r="P7446" s="315"/>
      <c r="Q7446" s="315"/>
    </row>
    <row r="7447" spans="1:17">
      <c r="A7447" s="315" t="s">
        <v>755</v>
      </c>
      <c r="B7447" s="315" t="s">
        <v>2095</v>
      </c>
      <c r="C7447" s="315" t="s">
        <v>2096</v>
      </c>
      <c r="D7447" s="316">
        <v>15.2</v>
      </c>
      <c r="E7447" s="317">
        <v>11677</v>
      </c>
      <c r="F7447" s="317">
        <v>6142.1</v>
      </c>
      <c r="G7447" s="318">
        <v>39570</v>
      </c>
      <c r="H7447" s="318">
        <v>39962</v>
      </c>
      <c r="I7447" s="318">
        <v>49309</v>
      </c>
      <c r="J7447" s="315"/>
      <c r="K7447" s="315">
        <v>2740</v>
      </c>
      <c r="L7447" s="315" t="s">
        <v>2430</v>
      </c>
      <c r="M7447" s="315" t="s">
        <v>764</v>
      </c>
      <c r="N7447" s="315" t="s">
        <v>755</v>
      </c>
      <c r="O7447" s="315"/>
      <c r="P7447" s="315"/>
      <c r="Q7447" s="315"/>
    </row>
    <row r="7448" spans="1:17">
      <c r="A7448" s="315" t="s">
        <v>750</v>
      </c>
      <c r="B7448" s="315" t="s">
        <v>2095</v>
      </c>
      <c r="C7448" s="315" t="s">
        <v>2098</v>
      </c>
      <c r="D7448" s="316">
        <v>15.2</v>
      </c>
      <c r="E7448" s="317">
        <v>14112</v>
      </c>
      <c r="F7448" s="317">
        <v>7670.12</v>
      </c>
      <c r="G7448" s="318">
        <v>39570</v>
      </c>
      <c r="H7448" s="318">
        <v>40330</v>
      </c>
      <c r="I7448" s="318">
        <v>49674</v>
      </c>
      <c r="J7448" s="315"/>
      <c r="K7448" s="315">
        <v>8525</v>
      </c>
      <c r="L7448" s="315" t="s">
        <v>4298</v>
      </c>
      <c r="M7448" s="315" t="s">
        <v>792</v>
      </c>
      <c r="N7448" s="315" t="s">
        <v>750</v>
      </c>
      <c r="O7448" s="315"/>
      <c r="P7448" s="315"/>
      <c r="Q7448" s="315"/>
    </row>
    <row r="7449" spans="1:17">
      <c r="A7449" s="315" t="s">
        <v>755</v>
      </c>
      <c r="B7449" s="315" t="s">
        <v>2095</v>
      </c>
      <c r="C7449" s="315" t="s">
        <v>2096</v>
      </c>
      <c r="D7449" s="316">
        <v>15.2</v>
      </c>
      <c r="E7449" s="317">
        <v>14785</v>
      </c>
      <c r="F7449" s="317">
        <v>12493.329999999998</v>
      </c>
      <c r="G7449" s="318">
        <v>39570</v>
      </c>
      <c r="H7449" s="318">
        <v>39631</v>
      </c>
      <c r="I7449" s="318">
        <v>48944</v>
      </c>
      <c r="J7449" s="315"/>
      <c r="K7449" s="315">
        <v>2613</v>
      </c>
      <c r="L7449" s="315" t="s">
        <v>4299</v>
      </c>
      <c r="M7449" s="315" t="s">
        <v>764</v>
      </c>
      <c r="N7449" s="315" t="s">
        <v>755</v>
      </c>
      <c r="O7449" s="315"/>
      <c r="P7449" s="315"/>
      <c r="Q7449" s="315"/>
    </row>
    <row r="7450" spans="1:17">
      <c r="A7450" s="315" t="s">
        <v>755</v>
      </c>
      <c r="B7450" s="315" t="s">
        <v>2095</v>
      </c>
      <c r="C7450" s="315" t="s">
        <v>2096</v>
      </c>
      <c r="D7450" s="316">
        <v>15.2</v>
      </c>
      <c r="E7450" s="317">
        <v>14732</v>
      </c>
      <c r="F7450" s="317">
        <v>10209.280000000001</v>
      </c>
      <c r="G7450" s="318">
        <v>39699</v>
      </c>
      <c r="H7450" s="318">
        <v>40351</v>
      </c>
      <c r="I7450" s="318">
        <v>49674</v>
      </c>
      <c r="J7450" s="315"/>
      <c r="K7450" s="315">
        <v>3600</v>
      </c>
      <c r="L7450" s="315" t="s">
        <v>2197</v>
      </c>
      <c r="M7450" s="315" t="s">
        <v>764</v>
      </c>
      <c r="N7450" s="315" t="s">
        <v>755</v>
      </c>
      <c r="O7450" s="315"/>
      <c r="P7450" s="315"/>
      <c r="Q7450" s="315"/>
    </row>
    <row r="7451" spans="1:17">
      <c r="A7451" s="315" t="s">
        <v>750</v>
      </c>
      <c r="B7451" s="315" t="s">
        <v>2095</v>
      </c>
      <c r="C7451" s="315" t="s">
        <v>2098</v>
      </c>
      <c r="D7451" s="316">
        <v>15.2</v>
      </c>
      <c r="E7451" s="317">
        <v>12322</v>
      </c>
      <c r="F7451" s="317">
        <v>7233.0199999999995</v>
      </c>
      <c r="G7451" s="318">
        <v>39933</v>
      </c>
      <c r="H7451" s="318">
        <v>40414</v>
      </c>
      <c r="I7451" s="318">
        <v>49674</v>
      </c>
      <c r="J7451" s="315"/>
      <c r="K7451" s="315">
        <v>6207</v>
      </c>
      <c r="L7451" s="315" t="s">
        <v>2678</v>
      </c>
      <c r="M7451" s="315" t="s">
        <v>788</v>
      </c>
      <c r="N7451" s="315" t="s">
        <v>750</v>
      </c>
      <c r="O7451" s="315"/>
      <c r="P7451" s="315"/>
      <c r="Q7451" s="315"/>
    </row>
    <row r="7452" spans="1:17">
      <c r="A7452" s="315" t="s">
        <v>755</v>
      </c>
      <c r="B7452" s="315" t="s">
        <v>2095</v>
      </c>
      <c r="C7452" s="315" t="s">
        <v>2098</v>
      </c>
      <c r="D7452" s="316">
        <v>15.2</v>
      </c>
      <c r="E7452" s="317">
        <v>16526</v>
      </c>
      <c r="F7452" s="317">
        <v>6412.08</v>
      </c>
      <c r="G7452" s="318">
        <v>39989</v>
      </c>
      <c r="H7452" s="318">
        <v>41051</v>
      </c>
      <c r="I7452" s="318">
        <v>50405</v>
      </c>
      <c r="J7452" s="315"/>
      <c r="K7452" s="315">
        <v>8597</v>
      </c>
      <c r="L7452" s="315" t="s">
        <v>2606</v>
      </c>
      <c r="M7452" s="315" t="s">
        <v>792</v>
      </c>
      <c r="N7452" s="315" t="s">
        <v>755</v>
      </c>
      <c r="O7452" s="315"/>
      <c r="P7452" s="315"/>
      <c r="Q7452" s="315"/>
    </row>
    <row r="7453" spans="1:17">
      <c r="A7453" s="315" t="s">
        <v>755</v>
      </c>
      <c r="B7453" s="315" t="s">
        <v>2095</v>
      </c>
      <c r="C7453" s="315" t="s">
        <v>2096</v>
      </c>
      <c r="D7453" s="316">
        <v>15.2</v>
      </c>
      <c r="E7453" s="317">
        <v>15150.01</v>
      </c>
      <c r="F7453" s="317">
        <v>8711.27</v>
      </c>
      <c r="G7453" s="318">
        <v>40570</v>
      </c>
      <c r="H7453" s="318">
        <v>40738</v>
      </c>
      <c r="I7453" s="318">
        <v>50040</v>
      </c>
      <c r="J7453" s="315"/>
      <c r="K7453" s="315">
        <v>8932</v>
      </c>
      <c r="L7453" s="315" t="s">
        <v>3338</v>
      </c>
      <c r="M7453" s="315" t="s">
        <v>784</v>
      </c>
      <c r="N7453" s="315" t="s">
        <v>755</v>
      </c>
      <c r="O7453" s="315"/>
      <c r="P7453" s="315"/>
      <c r="Q7453" s="315"/>
    </row>
    <row r="7454" spans="1:17">
      <c r="A7454" s="315" t="s">
        <v>750</v>
      </c>
      <c r="B7454" s="315" t="s">
        <v>2095</v>
      </c>
      <c r="C7454" s="315" t="s">
        <v>2098</v>
      </c>
      <c r="D7454" s="316">
        <v>15.2</v>
      </c>
      <c r="E7454" s="317">
        <v>14071</v>
      </c>
      <c r="F7454" s="317">
        <v>6725.9400000000005</v>
      </c>
      <c r="G7454" s="318">
        <v>40676</v>
      </c>
      <c r="H7454" s="318">
        <v>40840</v>
      </c>
      <c r="I7454" s="318">
        <v>50040</v>
      </c>
      <c r="J7454" s="315"/>
      <c r="K7454" s="315">
        <v>4410</v>
      </c>
      <c r="L7454" s="315" t="s">
        <v>2428</v>
      </c>
      <c r="M7454" s="315" t="s">
        <v>1484</v>
      </c>
      <c r="N7454" s="315" t="s">
        <v>750</v>
      </c>
      <c r="O7454" s="315"/>
      <c r="P7454" s="315"/>
      <c r="Q7454" s="315"/>
    </row>
    <row r="7455" spans="1:17">
      <c r="A7455" s="315" t="s">
        <v>755</v>
      </c>
      <c r="B7455" s="315" t="s">
        <v>2095</v>
      </c>
      <c r="C7455" s="315" t="s">
        <v>2096</v>
      </c>
      <c r="D7455" s="316">
        <v>15.2</v>
      </c>
      <c r="E7455" s="317">
        <v>15004</v>
      </c>
      <c r="F7455" s="317">
        <v>6091.6299999999992</v>
      </c>
      <c r="G7455" s="318">
        <v>40728</v>
      </c>
      <c r="H7455" s="318">
        <v>41263</v>
      </c>
      <c r="I7455" s="318">
        <v>50405</v>
      </c>
      <c r="J7455" s="315"/>
      <c r="K7455" s="315">
        <v>9642</v>
      </c>
      <c r="L7455" s="315" t="s">
        <v>3375</v>
      </c>
      <c r="M7455" s="315" t="s">
        <v>770</v>
      </c>
      <c r="N7455" s="315" t="s">
        <v>755</v>
      </c>
      <c r="O7455" s="315"/>
      <c r="P7455" s="315"/>
      <c r="Q7455" s="315"/>
    </row>
    <row r="7456" spans="1:17">
      <c r="A7456" s="315" t="s">
        <v>755</v>
      </c>
      <c r="B7456" s="315" t="s">
        <v>2095</v>
      </c>
      <c r="C7456" s="315" t="s">
        <v>2098</v>
      </c>
      <c r="D7456" s="316">
        <v>15.2</v>
      </c>
      <c r="E7456" s="317">
        <v>7703</v>
      </c>
      <c r="F7456" s="317">
        <v>3682.03</v>
      </c>
      <c r="G7456" s="318">
        <v>40827</v>
      </c>
      <c r="H7456" s="318">
        <v>40895</v>
      </c>
      <c r="I7456" s="318">
        <v>50040</v>
      </c>
      <c r="J7456" s="315"/>
      <c r="K7456" s="315">
        <v>9524</v>
      </c>
      <c r="L7456" s="315" t="s">
        <v>2263</v>
      </c>
      <c r="M7456" s="315" t="s">
        <v>770</v>
      </c>
      <c r="N7456" s="315" t="s">
        <v>755</v>
      </c>
      <c r="O7456" s="315"/>
      <c r="P7456" s="315"/>
      <c r="Q7456" s="315"/>
    </row>
    <row r="7457" spans="1:17">
      <c r="A7457" s="315" t="s">
        <v>755</v>
      </c>
      <c r="B7457" s="315" t="s">
        <v>2095</v>
      </c>
      <c r="C7457" s="315" t="s">
        <v>2098</v>
      </c>
      <c r="D7457" s="316">
        <v>15.23</v>
      </c>
      <c r="E7457" s="317">
        <v>6961.4500000000007</v>
      </c>
      <c r="F7457" s="317">
        <v>3327.5699999999997</v>
      </c>
      <c r="G7457" s="318">
        <v>40816</v>
      </c>
      <c r="H7457" s="318">
        <v>40878</v>
      </c>
      <c r="I7457" s="318">
        <v>50040</v>
      </c>
      <c r="J7457" s="315"/>
      <c r="K7457" s="315">
        <v>4105</v>
      </c>
      <c r="L7457" s="315" t="s">
        <v>3190</v>
      </c>
      <c r="M7457" s="315" t="s">
        <v>1484</v>
      </c>
      <c r="N7457" s="315" t="s">
        <v>755</v>
      </c>
      <c r="O7457" s="315"/>
      <c r="P7457" s="315"/>
      <c r="Q7457" s="315"/>
    </row>
    <row r="7458" spans="1:17">
      <c r="A7458" s="315" t="s">
        <v>755</v>
      </c>
      <c r="B7458" s="315" t="s">
        <v>2095</v>
      </c>
      <c r="C7458" s="315" t="s">
        <v>2096</v>
      </c>
      <c r="D7458" s="316">
        <v>15.26</v>
      </c>
      <c r="E7458" s="317">
        <v>15221</v>
      </c>
      <c r="F7458" s="317">
        <v>6396.5899999999992</v>
      </c>
      <c r="G7458" s="318">
        <v>40567</v>
      </c>
      <c r="H7458" s="318">
        <v>40898</v>
      </c>
      <c r="I7458" s="318">
        <v>50040</v>
      </c>
      <c r="J7458" s="315"/>
      <c r="K7458" s="315">
        <v>3303</v>
      </c>
      <c r="L7458" s="315" t="s">
        <v>2441</v>
      </c>
      <c r="M7458" s="315" t="s">
        <v>764</v>
      </c>
      <c r="N7458" s="315" t="s">
        <v>755</v>
      </c>
      <c r="O7458" s="315"/>
      <c r="P7458" s="315"/>
      <c r="Q7458" s="315"/>
    </row>
    <row r="7459" spans="1:17">
      <c r="A7459" s="315" t="s">
        <v>755</v>
      </c>
      <c r="B7459" s="315" t="s">
        <v>2095</v>
      </c>
      <c r="C7459" s="315" t="s">
        <v>2096</v>
      </c>
      <c r="D7459" s="316">
        <v>15.26</v>
      </c>
      <c r="E7459" s="317">
        <v>11190</v>
      </c>
      <c r="F7459" s="317">
        <v>6322.36</v>
      </c>
      <c r="G7459" s="318">
        <v>40791</v>
      </c>
      <c r="H7459" s="318">
        <v>40900</v>
      </c>
      <c r="I7459" s="318">
        <v>50040</v>
      </c>
      <c r="J7459" s="315"/>
      <c r="K7459" s="315">
        <v>6331</v>
      </c>
      <c r="L7459" s="315" t="s">
        <v>1711</v>
      </c>
      <c r="M7459" s="315" t="s">
        <v>1712</v>
      </c>
      <c r="N7459" s="315" t="s">
        <v>755</v>
      </c>
      <c r="O7459" s="315"/>
      <c r="P7459" s="315"/>
      <c r="Q7459" s="315"/>
    </row>
    <row r="7460" spans="1:17">
      <c r="A7460" s="315" t="s">
        <v>755</v>
      </c>
      <c r="B7460" s="315" t="s">
        <v>2095</v>
      </c>
      <c r="C7460" s="315" t="s">
        <v>2098</v>
      </c>
      <c r="D7460" s="316">
        <v>15.28</v>
      </c>
      <c r="E7460" s="317">
        <v>17659.36</v>
      </c>
      <c r="F7460" s="317">
        <v>8423.51</v>
      </c>
      <c r="G7460" s="318">
        <v>40780</v>
      </c>
      <c r="H7460" s="318">
        <v>40833</v>
      </c>
      <c r="I7460" s="318">
        <v>50040</v>
      </c>
      <c r="J7460" s="315"/>
      <c r="K7460" s="315">
        <v>4146</v>
      </c>
      <c r="L7460" s="315" t="s">
        <v>3321</v>
      </c>
      <c r="M7460" s="315" t="s">
        <v>1296</v>
      </c>
      <c r="N7460" s="315" t="s">
        <v>755</v>
      </c>
      <c r="O7460" s="315"/>
      <c r="P7460" s="315"/>
      <c r="Q7460" s="315"/>
    </row>
    <row r="7461" spans="1:17">
      <c r="A7461" s="315" t="s">
        <v>755</v>
      </c>
      <c r="B7461" s="315" t="s">
        <v>2095</v>
      </c>
      <c r="C7461" s="315" t="s">
        <v>2098</v>
      </c>
      <c r="D7461" s="316">
        <v>15.3</v>
      </c>
      <c r="E7461" s="317">
        <v>12899.589999999998</v>
      </c>
      <c r="F7461" s="317">
        <v>7636.55</v>
      </c>
      <c r="G7461" s="318">
        <v>39569</v>
      </c>
      <c r="H7461" s="318">
        <v>39461</v>
      </c>
      <c r="I7461" s="318">
        <v>48944</v>
      </c>
      <c r="J7461" s="315"/>
      <c r="K7461" s="315">
        <v>1081</v>
      </c>
      <c r="L7461" s="315" t="s">
        <v>3180</v>
      </c>
      <c r="M7461" s="315" t="s">
        <v>766</v>
      </c>
      <c r="N7461" s="315" t="s">
        <v>755</v>
      </c>
      <c r="O7461" s="315"/>
      <c r="P7461" s="315"/>
      <c r="Q7461" s="315"/>
    </row>
    <row r="7462" spans="1:17">
      <c r="A7462" s="315" t="s">
        <v>755</v>
      </c>
      <c r="B7462" s="315" t="s">
        <v>2095</v>
      </c>
      <c r="C7462" s="315" t="s">
        <v>2098</v>
      </c>
      <c r="D7462" s="316">
        <v>15.3</v>
      </c>
      <c r="E7462" s="317">
        <v>13121</v>
      </c>
      <c r="F7462" s="317">
        <v>7702.0300000000007</v>
      </c>
      <c r="G7462" s="318">
        <v>39570</v>
      </c>
      <c r="H7462" s="318">
        <v>40481</v>
      </c>
      <c r="I7462" s="318">
        <v>49674</v>
      </c>
      <c r="J7462" s="315"/>
      <c r="K7462" s="315">
        <v>5728</v>
      </c>
      <c r="L7462" s="315" t="s">
        <v>2998</v>
      </c>
      <c r="M7462" s="315" t="s">
        <v>776</v>
      </c>
      <c r="N7462" s="315" t="s">
        <v>755</v>
      </c>
      <c r="O7462" s="315"/>
      <c r="P7462" s="315"/>
      <c r="Q7462" s="315"/>
    </row>
    <row r="7463" spans="1:17">
      <c r="A7463" s="315" t="s">
        <v>755</v>
      </c>
      <c r="B7463" s="315" t="s">
        <v>2095</v>
      </c>
      <c r="C7463" s="315" t="s">
        <v>2098</v>
      </c>
      <c r="D7463" s="316">
        <v>15.3</v>
      </c>
      <c r="E7463" s="317">
        <v>15750</v>
      </c>
      <c r="F7463" s="317">
        <v>8851.5</v>
      </c>
      <c r="G7463" s="318">
        <v>39619</v>
      </c>
      <c r="H7463" s="318">
        <v>39856</v>
      </c>
      <c r="I7463" s="318">
        <v>49309</v>
      </c>
      <c r="J7463" s="315"/>
      <c r="K7463" s="315">
        <v>3425</v>
      </c>
      <c r="L7463" s="315" t="s">
        <v>2901</v>
      </c>
      <c r="M7463" s="315" t="s">
        <v>764</v>
      </c>
      <c r="N7463" s="315" t="s">
        <v>755</v>
      </c>
      <c r="O7463" s="315"/>
      <c r="P7463" s="315"/>
      <c r="Q7463" s="315"/>
    </row>
    <row r="7464" spans="1:17">
      <c r="A7464" s="315" t="s">
        <v>755</v>
      </c>
      <c r="B7464" s="315" t="s">
        <v>2095</v>
      </c>
      <c r="C7464" s="315" t="s">
        <v>2096</v>
      </c>
      <c r="D7464" s="316">
        <v>15.3</v>
      </c>
      <c r="E7464" s="317">
        <v>16086.55</v>
      </c>
      <c r="F7464" s="317">
        <v>8799.33</v>
      </c>
      <c r="G7464" s="318">
        <v>39644</v>
      </c>
      <c r="H7464" s="318">
        <v>40009</v>
      </c>
      <c r="I7464" s="318">
        <v>49309</v>
      </c>
      <c r="J7464" s="315"/>
      <c r="K7464" s="315">
        <v>1041</v>
      </c>
      <c r="L7464" s="315" t="s">
        <v>3538</v>
      </c>
      <c r="M7464" s="315" t="s">
        <v>766</v>
      </c>
      <c r="N7464" s="315" t="s">
        <v>755</v>
      </c>
      <c r="O7464" s="315"/>
      <c r="P7464" s="315"/>
      <c r="Q7464" s="315"/>
    </row>
    <row r="7465" spans="1:17">
      <c r="A7465" s="315" t="s">
        <v>750</v>
      </c>
      <c r="B7465" s="315" t="s">
        <v>2095</v>
      </c>
      <c r="C7465" s="315" t="s">
        <v>2098</v>
      </c>
      <c r="D7465" s="316">
        <v>15.3</v>
      </c>
      <c r="E7465" s="317">
        <v>15595</v>
      </c>
      <c r="F7465" s="317">
        <v>6887.7999999999993</v>
      </c>
      <c r="G7465" s="318">
        <v>39834</v>
      </c>
      <c r="H7465" s="318">
        <v>40907</v>
      </c>
      <c r="I7465" s="318">
        <v>50040</v>
      </c>
      <c r="J7465" s="315"/>
      <c r="K7465" s="315">
        <v>3627</v>
      </c>
      <c r="L7465" s="315" t="s">
        <v>2740</v>
      </c>
      <c r="M7465" s="315" t="s">
        <v>764</v>
      </c>
      <c r="N7465" s="315" t="s">
        <v>750</v>
      </c>
      <c r="O7465" s="315"/>
      <c r="P7465" s="315"/>
      <c r="Q7465" s="315"/>
    </row>
    <row r="7466" spans="1:17">
      <c r="A7466" s="315" t="s">
        <v>750</v>
      </c>
      <c r="B7466" s="315" t="s">
        <v>2095</v>
      </c>
      <c r="C7466" s="315" t="s">
        <v>2098</v>
      </c>
      <c r="D7466" s="316">
        <v>15.3</v>
      </c>
      <c r="E7466" s="317">
        <v>16362</v>
      </c>
      <c r="F7466" s="317">
        <v>9604.49</v>
      </c>
      <c r="G7466" s="318">
        <v>40387</v>
      </c>
      <c r="H7466" s="318">
        <v>40478</v>
      </c>
      <c r="I7466" s="318">
        <v>49674</v>
      </c>
      <c r="J7466" s="315"/>
      <c r="K7466" s="315">
        <v>3074</v>
      </c>
      <c r="L7466" s="315" t="s">
        <v>3208</v>
      </c>
      <c r="M7466" s="315" t="s">
        <v>764</v>
      </c>
      <c r="N7466" s="315" t="s">
        <v>750</v>
      </c>
      <c r="O7466" s="315"/>
      <c r="P7466" s="315"/>
      <c r="Q7466" s="315"/>
    </row>
    <row r="7467" spans="1:17">
      <c r="A7467" s="315" t="s">
        <v>750</v>
      </c>
      <c r="B7467" s="315" t="s">
        <v>2095</v>
      </c>
      <c r="C7467" s="315" t="s">
        <v>2096</v>
      </c>
      <c r="D7467" s="316">
        <v>15.3</v>
      </c>
      <c r="E7467" s="317">
        <v>15869</v>
      </c>
      <c r="F7467" s="317">
        <v>5935.0000000000009</v>
      </c>
      <c r="G7467" s="318">
        <v>40507</v>
      </c>
      <c r="H7467" s="318">
        <v>41627</v>
      </c>
      <c r="I7467" s="318">
        <v>50770</v>
      </c>
      <c r="J7467" s="315"/>
      <c r="K7467" s="315">
        <v>8762</v>
      </c>
      <c r="L7467" s="315" t="s">
        <v>2834</v>
      </c>
      <c r="M7467" s="315" t="s">
        <v>1705</v>
      </c>
      <c r="N7467" s="315" t="s">
        <v>750</v>
      </c>
      <c r="O7467" s="315"/>
      <c r="P7467" s="315"/>
      <c r="Q7467" s="315"/>
    </row>
    <row r="7468" spans="1:17">
      <c r="A7468" s="315" t="s">
        <v>755</v>
      </c>
      <c r="B7468" s="315" t="s">
        <v>2095</v>
      </c>
      <c r="C7468" s="315" t="s">
        <v>2098</v>
      </c>
      <c r="D7468" s="316">
        <v>15.3</v>
      </c>
      <c r="E7468" s="317">
        <v>12155</v>
      </c>
      <c r="F7468" s="317">
        <v>4716.1400000000003</v>
      </c>
      <c r="G7468" s="318">
        <v>40682</v>
      </c>
      <c r="H7468" s="318">
        <v>41178</v>
      </c>
      <c r="I7468" s="318">
        <v>50405</v>
      </c>
      <c r="J7468" s="315"/>
      <c r="K7468" s="315">
        <v>3125</v>
      </c>
      <c r="L7468" s="315" t="s">
        <v>2825</v>
      </c>
      <c r="M7468" s="315" t="s">
        <v>764</v>
      </c>
      <c r="N7468" s="315" t="s">
        <v>755</v>
      </c>
      <c r="O7468" s="315"/>
      <c r="P7468" s="315"/>
      <c r="Q7468" s="315"/>
    </row>
    <row r="7469" spans="1:17">
      <c r="A7469" s="315" t="s">
        <v>755</v>
      </c>
      <c r="B7469" s="315" t="s">
        <v>2095</v>
      </c>
      <c r="C7469" s="315" t="s">
        <v>2098</v>
      </c>
      <c r="D7469" s="316">
        <v>15.3</v>
      </c>
      <c r="E7469" s="317">
        <v>13032</v>
      </c>
      <c r="F7469" s="317">
        <v>4052.95</v>
      </c>
      <c r="G7469" s="318">
        <v>40694</v>
      </c>
      <c r="H7469" s="318">
        <v>41323</v>
      </c>
      <c r="I7469" s="318">
        <v>50770</v>
      </c>
      <c r="J7469" s="315"/>
      <c r="K7469" s="315">
        <v>5054</v>
      </c>
      <c r="L7469" s="315" t="s">
        <v>2830</v>
      </c>
      <c r="M7469" s="315" t="s">
        <v>776</v>
      </c>
      <c r="N7469" s="315" t="s">
        <v>755</v>
      </c>
      <c r="O7469" s="315"/>
      <c r="P7469" s="315"/>
      <c r="Q7469" s="315"/>
    </row>
    <row r="7470" spans="1:17">
      <c r="A7470" s="315" t="s">
        <v>755</v>
      </c>
      <c r="B7470" s="315" t="s">
        <v>2095</v>
      </c>
      <c r="C7470" s="315" t="s">
        <v>2098</v>
      </c>
      <c r="D7470" s="316">
        <v>15.3</v>
      </c>
      <c r="E7470" s="317">
        <v>14844</v>
      </c>
      <c r="F7470" s="317">
        <v>7080.58</v>
      </c>
      <c r="G7470" s="318">
        <v>40703</v>
      </c>
      <c r="H7470" s="318">
        <v>40785</v>
      </c>
      <c r="I7470" s="318">
        <v>50040</v>
      </c>
      <c r="J7470" s="315"/>
      <c r="K7470" s="315">
        <v>6285</v>
      </c>
      <c r="L7470" s="315" t="s">
        <v>3489</v>
      </c>
      <c r="M7470" s="315" t="s">
        <v>788</v>
      </c>
      <c r="N7470" s="315" t="s">
        <v>755</v>
      </c>
      <c r="O7470" s="315"/>
      <c r="P7470" s="315"/>
      <c r="Q7470" s="315"/>
    </row>
    <row r="7471" spans="1:17">
      <c r="A7471" s="315" t="s">
        <v>755</v>
      </c>
      <c r="B7471" s="315" t="s">
        <v>2095</v>
      </c>
      <c r="C7471" s="315" t="s">
        <v>2098</v>
      </c>
      <c r="D7471" s="316">
        <v>15.3</v>
      </c>
      <c r="E7471" s="317">
        <v>16896</v>
      </c>
      <c r="F7471" s="317">
        <v>5254.6500000000005</v>
      </c>
      <c r="G7471" s="318">
        <v>40708</v>
      </c>
      <c r="H7471" s="318">
        <v>41619</v>
      </c>
      <c r="I7471" s="318">
        <v>50770</v>
      </c>
      <c r="J7471" s="315"/>
      <c r="K7471" s="315">
        <v>4952</v>
      </c>
      <c r="L7471" s="315" t="s">
        <v>2189</v>
      </c>
      <c r="M7471" s="315" t="s">
        <v>764</v>
      </c>
      <c r="N7471" s="315" t="s">
        <v>755</v>
      </c>
      <c r="O7471" s="315"/>
      <c r="P7471" s="315"/>
      <c r="Q7471" s="315"/>
    </row>
    <row r="7472" spans="1:17">
      <c r="A7472" s="315" t="s">
        <v>750</v>
      </c>
      <c r="B7472" s="319" t="s">
        <v>2095</v>
      </c>
      <c r="C7472" s="319" t="s">
        <v>2098</v>
      </c>
      <c r="D7472" s="320">
        <v>15.36</v>
      </c>
      <c r="E7472" s="317">
        <v>14989.350000000002</v>
      </c>
      <c r="F7472" s="317">
        <v>7149.9400000000005</v>
      </c>
      <c r="G7472" s="321">
        <v>40746</v>
      </c>
      <c r="H7472" s="321">
        <v>40854</v>
      </c>
      <c r="I7472" s="321">
        <v>50040</v>
      </c>
      <c r="J7472" s="319"/>
      <c r="K7472" s="322">
        <v>4208</v>
      </c>
      <c r="L7472" s="319" t="s">
        <v>3360</v>
      </c>
      <c r="M7472" s="319" t="s">
        <v>1296</v>
      </c>
      <c r="N7472" s="315" t="s">
        <v>750</v>
      </c>
      <c r="O7472" s="319"/>
      <c r="P7472" s="319"/>
      <c r="Q7472" s="319"/>
    </row>
    <row r="7473" spans="1:17">
      <c r="A7473" s="315" t="s">
        <v>755</v>
      </c>
      <c r="B7473" s="315" t="s">
        <v>2095</v>
      </c>
      <c r="C7473" s="315" t="s">
        <v>2098</v>
      </c>
      <c r="D7473" s="316">
        <v>15.36</v>
      </c>
      <c r="E7473" s="317">
        <v>14079</v>
      </c>
      <c r="F7473" s="317">
        <v>6715.69</v>
      </c>
      <c r="G7473" s="318">
        <v>40781</v>
      </c>
      <c r="H7473" s="318">
        <v>40842</v>
      </c>
      <c r="I7473" s="318">
        <v>50040</v>
      </c>
      <c r="J7473" s="315"/>
      <c r="K7473" s="315">
        <v>5012</v>
      </c>
      <c r="L7473" s="315" t="s">
        <v>4300</v>
      </c>
      <c r="M7473" s="315" t="s">
        <v>1296</v>
      </c>
      <c r="N7473" s="315" t="s">
        <v>755</v>
      </c>
      <c r="O7473" s="315"/>
      <c r="P7473" s="315"/>
      <c r="Q7473" s="315"/>
    </row>
    <row r="7474" spans="1:17">
      <c r="A7474" s="315" t="s">
        <v>755</v>
      </c>
      <c r="B7474" s="315" t="s">
        <v>2095</v>
      </c>
      <c r="C7474" s="315" t="s">
        <v>2098</v>
      </c>
      <c r="D7474" s="316">
        <v>15.37</v>
      </c>
      <c r="E7474" s="317">
        <v>6110</v>
      </c>
      <c r="F7474" s="317">
        <v>4025.4700000000003</v>
      </c>
      <c r="G7474" s="318">
        <v>40044</v>
      </c>
      <c r="H7474" s="318">
        <v>40053</v>
      </c>
      <c r="I7474" s="318">
        <v>49309</v>
      </c>
      <c r="J7474" s="315"/>
      <c r="K7474" s="315">
        <v>5707</v>
      </c>
      <c r="L7474" s="315" t="s">
        <v>1164</v>
      </c>
      <c r="M7474" s="315" t="s">
        <v>776</v>
      </c>
      <c r="N7474" s="315" t="s">
        <v>755</v>
      </c>
      <c r="O7474" s="315"/>
      <c r="P7474" s="315"/>
      <c r="Q7474" s="315"/>
    </row>
    <row r="7475" spans="1:17">
      <c r="A7475" s="315" t="s">
        <v>755</v>
      </c>
      <c r="B7475" s="315" t="s">
        <v>2095</v>
      </c>
      <c r="C7475" s="315" t="s">
        <v>2098</v>
      </c>
      <c r="D7475" s="316">
        <v>15.37</v>
      </c>
      <c r="E7475" s="317">
        <v>9387</v>
      </c>
      <c r="F7475" s="317">
        <v>2196.56</v>
      </c>
      <c r="G7475" s="318">
        <v>40808</v>
      </c>
      <c r="H7475" s="318">
        <v>42237</v>
      </c>
      <c r="I7475" s="318">
        <v>49674</v>
      </c>
      <c r="J7475" s="315"/>
      <c r="K7475" s="315">
        <v>2720</v>
      </c>
      <c r="L7475" s="315" t="s">
        <v>4301</v>
      </c>
      <c r="M7475" s="315" t="s">
        <v>764</v>
      </c>
      <c r="N7475" s="315" t="s">
        <v>755</v>
      </c>
      <c r="O7475" s="315"/>
      <c r="P7475" s="315"/>
      <c r="Q7475" s="315"/>
    </row>
    <row r="7476" spans="1:17">
      <c r="A7476" s="315" t="s">
        <v>755</v>
      </c>
      <c r="B7476" s="315" t="s">
        <v>2095</v>
      </c>
      <c r="C7476" s="315" t="s">
        <v>2096</v>
      </c>
      <c r="D7476" s="316">
        <v>15.39</v>
      </c>
      <c r="E7476" s="317">
        <v>15948</v>
      </c>
      <c r="F7476" s="317">
        <v>5916.7099999999991</v>
      </c>
      <c r="G7476" s="318">
        <v>40120</v>
      </c>
      <c r="H7476" s="318">
        <v>40291</v>
      </c>
      <c r="I7476" s="318">
        <v>49674</v>
      </c>
      <c r="J7476" s="315"/>
      <c r="K7476" s="315">
        <v>1963</v>
      </c>
      <c r="L7476" s="315" t="s">
        <v>3267</v>
      </c>
      <c r="M7476" s="315" t="s">
        <v>754</v>
      </c>
      <c r="N7476" s="315" t="s">
        <v>755</v>
      </c>
      <c r="O7476" s="315"/>
      <c r="P7476" s="315"/>
      <c r="Q7476" s="315"/>
    </row>
    <row r="7477" spans="1:17">
      <c r="A7477" s="315" t="s">
        <v>750</v>
      </c>
      <c r="B7477" s="315" t="s">
        <v>2095</v>
      </c>
      <c r="C7477" s="315" t="s">
        <v>2098</v>
      </c>
      <c r="D7477" s="316">
        <v>15.39</v>
      </c>
      <c r="E7477" s="317">
        <v>18729</v>
      </c>
      <c r="F7477" s="317">
        <v>5393.26</v>
      </c>
      <c r="G7477" s="318">
        <v>40751</v>
      </c>
      <c r="H7477" s="318">
        <v>41638</v>
      </c>
      <c r="I7477" s="318">
        <v>50770</v>
      </c>
      <c r="J7477" s="315"/>
      <c r="K7477" s="315">
        <v>7535</v>
      </c>
      <c r="L7477" s="315" t="s">
        <v>3430</v>
      </c>
      <c r="M7477" s="315" t="s">
        <v>966</v>
      </c>
      <c r="N7477" s="315" t="s">
        <v>750</v>
      </c>
      <c r="O7477" s="315"/>
      <c r="P7477" s="315"/>
      <c r="Q7477" s="315"/>
    </row>
    <row r="7478" spans="1:17">
      <c r="A7478" s="315" t="s">
        <v>755</v>
      </c>
      <c r="B7478" s="315" t="s">
        <v>2095</v>
      </c>
      <c r="C7478" s="315" t="s">
        <v>2098</v>
      </c>
      <c r="D7478" s="316">
        <v>15.4</v>
      </c>
      <c r="E7478" s="317">
        <v>14184.03</v>
      </c>
      <c r="F7478" s="317">
        <v>10141.579999999998</v>
      </c>
      <c r="G7478" s="318">
        <v>39570</v>
      </c>
      <c r="H7478" s="318">
        <v>39496</v>
      </c>
      <c r="I7478" s="318">
        <v>48914</v>
      </c>
      <c r="J7478" s="315"/>
      <c r="K7478" s="315">
        <v>9113</v>
      </c>
      <c r="L7478" s="315" t="s">
        <v>2940</v>
      </c>
      <c r="M7478" s="315" t="s">
        <v>770</v>
      </c>
      <c r="N7478" s="315" t="s">
        <v>755</v>
      </c>
      <c r="O7478" s="315"/>
      <c r="P7478" s="315"/>
      <c r="Q7478" s="315"/>
    </row>
    <row r="7479" spans="1:17">
      <c r="A7479" s="315" t="s">
        <v>750</v>
      </c>
      <c r="B7479" s="315" t="s">
        <v>2095</v>
      </c>
      <c r="C7479" s="315" t="s">
        <v>2098</v>
      </c>
      <c r="D7479" s="316">
        <v>15.4</v>
      </c>
      <c r="E7479" s="317">
        <v>15500</v>
      </c>
      <c r="F7479" s="317">
        <v>7393.5</v>
      </c>
      <c r="G7479" s="318">
        <v>39569</v>
      </c>
      <c r="H7479" s="318">
        <v>40885</v>
      </c>
      <c r="I7479" s="318">
        <v>50040</v>
      </c>
      <c r="J7479" s="315"/>
      <c r="K7479" s="315">
        <v>8623</v>
      </c>
      <c r="L7479" s="315" t="s">
        <v>2385</v>
      </c>
      <c r="M7479" s="315" t="s">
        <v>784</v>
      </c>
      <c r="N7479" s="315" t="s">
        <v>750</v>
      </c>
      <c r="O7479" s="315"/>
      <c r="P7479" s="315"/>
      <c r="Q7479" s="315"/>
    </row>
    <row r="7480" spans="1:17">
      <c r="A7480" s="315" t="s">
        <v>755</v>
      </c>
      <c r="B7480" s="315" t="s">
        <v>2095</v>
      </c>
      <c r="C7480" s="315" t="s">
        <v>2096</v>
      </c>
      <c r="D7480" s="316">
        <v>15.4</v>
      </c>
      <c r="E7480" s="317">
        <v>16224.240000000002</v>
      </c>
      <c r="F7480" s="317">
        <v>8622.89</v>
      </c>
      <c r="G7480" s="318">
        <v>39570</v>
      </c>
      <c r="H7480" s="318">
        <v>40890</v>
      </c>
      <c r="I7480" s="318">
        <v>50040</v>
      </c>
      <c r="J7480" s="315"/>
      <c r="K7480" s="315">
        <v>1844</v>
      </c>
      <c r="L7480" s="315" t="s">
        <v>1978</v>
      </c>
      <c r="M7480" s="315" t="s">
        <v>766</v>
      </c>
      <c r="N7480" s="315" t="s">
        <v>755</v>
      </c>
      <c r="O7480" s="315"/>
      <c r="P7480" s="315"/>
      <c r="Q7480" s="315"/>
    </row>
    <row r="7481" spans="1:17">
      <c r="A7481" s="315" t="s">
        <v>755</v>
      </c>
      <c r="B7481" s="315" t="s">
        <v>2095</v>
      </c>
      <c r="C7481" s="315" t="s">
        <v>2098</v>
      </c>
      <c r="D7481" s="316">
        <v>15.4</v>
      </c>
      <c r="E7481" s="317">
        <v>14171</v>
      </c>
      <c r="F7481" s="317">
        <v>10132.280000000001</v>
      </c>
      <c r="G7481" s="318">
        <v>39695</v>
      </c>
      <c r="H7481" s="318">
        <v>39909</v>
      </c>
      <c r="I7481" s="318">
        <v>49309</v>
      </c>
      <c r="J7481" s="315"/>
      <c r="K7481" s="315">
        <v>3052</v>
      </c>
      <c r="L7481" s="315" t="s">
        <v>2216</v>
      </c>
      <c r="M7481" s="315" t="s">
        <v>764</v>
      </c>
      <c r="N7481" s="315" t="s">
        <v>755</v>
      </c>
      <c r="O7481" s="315"/>
      <c r="P7481" s="315"/>
      <c r="Q7481" s="315"/>
    </row>
    <row r="7482" spans="1:17">
      <c r="A7482" s="315" t="s">
        <v>750</v>
      </c>
      <c r="B7482" s="315" t="s">
        <v>2095</v>
      </c>
      <c r="C7482" s="315" t="s">
        <v>2098</v>
      </c>
      <c r="D7482" s="316">
        <v>15.4</v>
      </c>
      <c r="E7482" s="317">
        <v>12129</v>
      </c>
      <c r="F7482" s="317">
        <v>8029.85</v>
      </c>
      <c r="G7482" s="318">
        <v>39752</v>
      </c>
      <c r="H7482" s="318">
        <v>40123</v>
      </c>
      <c r="I7482" s="318">
        <v>49309</v>
      </c>
      <c r="J7482" s="315"/>
      <c r="K7482" s="315">
        <v>5037</v>
      </c>
      <c r="L7482" s="315" t="s">
        <v>2971</v>
      </c>
      <c r="M7482" s="315" t="s">
        <v>776</v>
      </c>
      <c r="N7482" s="315" t="s">
        <v>750</v>
      </c>
      <c r="O7482" s="315"/>
      <c r="P7482" s="315"/>
      <c r="Q7482" s="315"/>
    </row>
    <row r="7483" spans="1:17">
      <c r="A7483" s="315" t="s">
        <v>755</v>
      </c>
      <c r="B7483" s="319" t="s">
        <v>2095</v>
      </c>
      <c r="C7483" s="319" t="s">
        <v>2098</v>
      </c>
      <c r="D7483" s="320">
        <v>15.4</v>
      </c>
      <c r="E7483" s="317">
        <v>10351.260000000002</v>
      </c>
      <c r="F7483" s="317">
        <v>6065.85</v>
      </c>
      <c r="G7483" s="321">
        <v>39762</v>
      </c>
      <c r="H7483" s="321">
        <v>40442</v>
      </c>
      <c r="I7483" s="321">
        <v>49674</v>
      </c>
      <c r="J7483" s="319"/>
      <c r="K7483" s="322">
        <v>1820</v>
      </c>
      <c r="L7483" s="319" t="s">
        <v>2373</v>
      </c>
      <c r="M7483" s="319" t="s">
        <v>766</v>
      </c>
      <c r="N7483" s="315" t="s">
        <v>755</v>
      </c>
      <c r="O7483" s="319"/>
      <c r="P7483" s="319"/>
      <c r="Q7483" s="319"/>
    </row>
    <row r="7484" spans="1:17">
      <c r="A7484" s="315" t="s">
        <v>750</v>
      </c>
      <c r="B7484" s="315" t="s">
        <v>2095</v>
      </c>
      <c r="C7484" s="315" t="s">
        <v>2098</v>
      </c>
      <c r="D7484" s="316">
        <v>15.4</v>
      </c>
      <c r="E7484" s="317">
        <v>15583.6</v>
      </c>
      <c r="F7484" s="317">
        <v>7433.39</v>
      </c>
      <c r="G7484" s="318">
        <v>39973</v>
      </c>
      <c r="H7484" s="318">
        <v>40568</v>
      </c>
      <c r="I7484" s="318">
        <v>50040</v>
      </c>
      <c r="J7484" s="315"/>
      <c r="K7484" s="315">
        <v>4533</v>
      </c>
      <c r="L7484" s="315" t="s">
        <v>2977</v>
      </c>
      <c r="M7484" s="315" t="s">
        <v>1296</v>
      </c>
      <c r="N7484" s="315" t="s">
        <v>750</v>
      </c>
      <c r="O7484" s="315"/>
      <c r="P7484" s="315"/>
      <c r="Q7484" s="315"/>
    </row>
    <row r="7485" spans="1:17">
      <c r="A7485" s="315" t="s">
        <v>750</v>
      </c>
      <c r="B7485" s="315" t="s">
        <v>2095</v>
      </c>
      <c r="C7485" s="315" t="s">
        <v>2098</v>
      </c>
      <c r="D7485" s="316">
        <v>15.4</v>
      </c>
      <c r="E7485" s="317">
        <v>17808</v>
      </c>
      <c r="F7485" s="317">
        <v>10435.490000000002</v>
      </c>
      <c r="G7485" s="318">
        <v>39973</v>
      </c>
      <c r="H7485" s="318">
        <v>40198</v>
      </c>
      <c r="I7485" s="318">
        <v>49674</v>
      </c>
      <c r="J7485" s="315"/>
      <c r="K7485" s="315">
        <v>4533</v>
      </c>
      <c r="L7485" s="315" t="s">
        <v>2977</v>
      </c>
      <c r="M7485" s="315" t="s">
        <v>1296</v>
      </c>
      <c r="N7485" s="315" t="s">
        <v>750</v>
      </c>
      <c r="O7485" s="315"/>
      <c r="P7485" s="315"/>
      <c r="Q7485" s="315"/>
    </row>
    <row r="7486" spans="1:17">
      <c r="A7486" s="315" t="s">
        <v>750</v>
      </c>
      <c r="B7486" s="315" t="s">
        <v>2095</v>
      </c>
      <c r="C7486" s="315" t="s">
        <v>2098</v>
      </c>
      <c r="D7486" s="316">
        <v>15.4</v>
      </c>
      <c r="E7486" s="317">
        <v>14012</v>
      </c>
      <c r="F7486" s="317">
        <v>9276.4700000000012</v>
      </c>
      <c r="G7486" s="318">
        <v>40079</v>
      </c>
      <c r="H7486" s="318">
        <v>40160</v>
      </c>
      <c r="I7486" s="318">
        <v>49309</v>
      </c>
      <c r="J7486" s="315"/>
      <c r="K7486" s="315">
        <v>5632</v>
      </c>
      <c r="L7486" s="315" t="s">
        <v>4302</v>
      </c>
      <c r="M7486" s="315" t="s">
        <v>776</v>
      </c>
      <c r="N7486" s="315" t="s">
        <v>750</v>
      </c>
      <c r="O7486" s="315"/>
      <c r="P7486" s="315"/>
      <c r="Q7486" s="315"/>
    </row>
    <row r="7487" spans="1:17">
      <c r="A7487" s="315" t="s">
        <v>750</v>
      </c>
      <c r="B7487" s="315" t="s">
        <v>2095</v>
      </c>
      <c r="C7487" s="315" t="s">
        <v>2098</v>
      </c>
      <c r="D7487" s="316">
        <v>15.4</v>
      </c>
      <c r="E7487" s="317">
        <v>17390</v>
      </c>
      <c r="F7487" s="317">
        <v>6747.3099999999995</v>
      </c>
      <c r="G7487" s="318">
        <v>40127</v>
      </c>
      <c r="H7487" s="318">
        <v>41180</v>
      </c>
      <c r="I7487" s="318">
        <v>50405</v>
      </c>
      <c r="J7487" s="315"/>
      <c r="K7487" s="315">
        <v>1925</v>
      </c>
      <c r="L7487" s="315" t="s">
        <v>2225</v>
      </c>
      <c r="M7487" s="315" t="s">
        <v>754</v>
      </c>
      <c r="N7487" s="315" t="s">
        <v>750</v>
      </c>
      <c r="O7487" s="315"/>
      <c r="P7487" s="315"/>
      <c r="Q7487" s="315"/>
    </row>
    <row r="7488" spans="1:17">
      <c r="A7488" s="315" t="s">
        <v>755</v>
      </c>
      <c r="B7488" s="315" t="s">
        <v>2095</v>
      </c>
      <c r="C7488" s="315" t="s">
        <v>2096</v>
      </c>
      <c r="D7488" s="316">
        <v>15.4</v>
      </c>
      <c r="E7488" s="317">
        <v>14482</v>
      </c>
      <c r="F7488" s="317">
        <v>8327.17</v>
      </c>
      <c r="G7488" s="318">
        <v>40597</v>
      </c>
      <c r="H7488" s="318">
        <v>40624</v>
      </c>
      <c r="I7488" s="318">
        <v>50040</v>
      </c>
      <c r="J7488" s="315"/>
      <c r="K7488" s="315">
        <v>4912</v>
      </c>
      <c r="L7488" s="315" t="s">
        <v>2777</v>
      </c>
      <c r="M7488" s="315" t="s">
        <v>764</v>
      </c>
      <c r="N7488" s="315" t="s">
        <v>755</v>
      </c>
      <c r="O7488" s="315"/>
      <c r="P7488" s="315"/>
      <c r="Q7488" s="315"/>
    </row>
    <row r="7489" spans="1:17">
      <c r="A7489" s="315" t="s">
        <v>750</v>
      </c>
      <c r="B7489" s="315" t="s">
        <v>2095</v>
      </c>
      <c r="C7489" s="315" t="s">
        <v>2098</v>
      </c>
      <c r="D7489" s="316">
        <v>15.4</v>
      </c>
      <c r="E7489" s="317">
        <v>14218</v>
      </c>
      <c r="F7489" s="317">
        <v>6279.6100000000006</v>
      </c>
      <c r="G7489" s="318">
        <v>40634</v>
      </c>
      <c r="H7489" s="318">
        <v>40689</v>
      </c>
      <c r="I7489" s="318">
        <v>50040</v>
      </c>
      <c r="J7489" s="315"/>
      <c r="K7489" s="315">
        <v>6423</v>
      </c>
      <c r="L7489" s="315" t="s">
        <v>3436</v>
      </c>
      <c r="M7489" s="315" t="s">
        <v>1388</v>
      </c>
      <c r="N7489" s="315" t="s">
        <v>750</v>
      </c>
      <c r="O7489" s="315"/>
      <c r="P7489" s="315"/>
      <c r="Q7489" s="315"/>
    </row>
    <row r="7490" spans="1:17">
      <c r="A7490" s="315" t="s">
        <v>755</v>
      </c>
      <c r="B7490" s="315" t="s">
        <v>2095</v>
      </c>
      <c r="C7490" s="315" t="s">
        <v>2096</v>
      </c>
      <c r="D7490" s="316">
        <v>15.45</v>
      </c>
      <c r="E7490" s="317">
        <v>15653</v>
      </c>
      <c r="F7490" s="317">
        <v>11645.830000000002</v>
      </c>
      <c r="G7490" s="318">
        <v>39570</v>
      </c>
      <c r="H7490" s="318">
        <v>39898</v>
      </c>
      <c r="I7490" s="318">
        <v>49309</v>
      </c>
      <c r="J7490" s="315"/>
      <c r="K7490" s="315">
        <v>5452</v>
      </c>
      <c r="L7490" s="315" t="s">
        <v>2913</v>
      </c>
      <c r="M7490" s="315" t="s">
        <v>776</v>
      </c>
      <c r="N7490" s="315" t="s">
        <v>755</v>
      </c>
      <c r="O7490" s="315"/>
      <c r="P7490" s="315"/>
      <c r="Q7490" s="315"/>
    </row>
    <row r="7491" spans="1:17">
      <c r="A7491" s="315" t="s">
        <v>755</v>
      </c>
      <c r="B7491" s="315" t="s">
        <v>2095</v>
      </c>
      <c r="C7491" s="315" t="s">
        <v>2098</v>
      </c>
      <c r="D7491" s="316">
        <v>15.5</v>
      </c>
      <c r="E7491" s="317">
        <v>14420.800000000001</v>
      </c>
      <c r="F7491" s="317">
        <v>10382.98</v>
      </c>
      <c r="G7491" s="318">
        <v>39570</v>
      </c>
      <c r="H7491" s="318">
        <v>39401</v>
      </c>
      <c r="I7491" s="318">
        <v>48579</v>
      </c>
      <c r="J7491" s="315"/>
      <c r="K7491" s="315">
        <v>9512</v>
      </c>
      <c r="L7491" s="315" t="s">
        <v>2983</v>
      </c>
      <c r="M7491" s="315" t="s">
        <v>770</v>
      </c>
      <c r="N7491" s="315" t="s">
        <v>755</v>
      </c>
      <c r="O7491" s="315"/>
      <c r="P7491" s="315"/>
      <c r="Q7491" s="315"/>
    </row>
    <row r="7492" spans="1:17">
      <c r="A7492" s="315" t="s">
        <v>755</v>
      </c>
      <c r="B7492" s="315" t="s">
        <v>2095</v>
      </c>
      <c r="C7492" s="315" t="s">
        <v>2098</v>
      </c>
      <c r="D7492" s="316">
        <v>15.5</v>
      </c>
      <c r="E7492" s="317">
        <v>14730</v>
      </c>
      <c r="F7492" s="317">
        <v>7026.21</v>
      </c>
      <c r="G7492" s="318">
        <v>39569</v>
      </c>
      <c r="H7492" s="318">
        <v>40837</v>
      </c>
      <c r="I7492" s="318">
        <v>50040</v>
      </c>
      <c r="J7492" s="315"/>
      <c r="K7492" s="315">
        <v>6162</v>
      </c>
      <c r="L7492" s="315" t="s">
        <v>4175</v>
      </c>
      <c r="M7492" s="315" t="s">
        <v>788</v>
      </c>
      <c r="N7492" s="315" t="s">
        <v>755</v>
      </c>
      <c r="O7492" s="315"/>
      <c r="P7492" s="315"/>
      <c r="Q7492" s="315"/>
    </row>
    <row r="7493" spans="1:17">
      <c r="A7493" s="315" t="s">
        <v>750</v>
      </c>
      <c r="B7493" s="315" t="s">
        <v>2095</v>
      </c>
      <c r="C7493" s="315" t="s">
        <v>2098</v>
      </c>
      <c r="D7493" s="316">
        <v>15.5</v>
      </c>
      <c r="E7493" s="317">
        <v>14471</v>
      </c>
      <c r="F7493" s="317">
        <v>5614.75</v>
      </c>
      <c r="G7493" s="318">
        <v>39793</v>
      </c>
      <c r="H7493" s="318">
        <v>41228</v>
      </c>
      <c r="I7493" s="318">
        <v>50405</v>
      </c>
      <c r="J7493" s="315"/>
      <c r="K7493" s="315">
        <v>8360</v>
      </c>
      <c r="L7493" s="315" t="s">
        <v>1278</v>
      </c>
      <c r="M7493" s="315" t="s">
        <v>792</v>
      </c>
      <c r="N7493" s="315" t="s">
        <v>750</v>
      </c>
      <c r="O7493" s="315"/>
      <c r="P7493" s="315"/>
      <c r="Q7493" s="315"/>
    </row>
    <row r="7494" spans="1:17">
      <c r="A7494" s="315" t="s">
        <v>755</v>
      </c>
      <c r="B7494" s="315" t="s">
        <v>2095</v>
      </c>
      <c r="C7494" s="315" t="s">
        <v>2098</v>
      </c>
      <c r="D7494" s="316">
        <v>15.5</v>
      </c>
      <c r="E7494" s="317">
        <v>16541.010000000002</v>
      </c>
      <c r="F7494" s="317">
        <v>11826.830000000002</v>
      </c>
      <c r="G7494" s="318">
        <v>39815</v>
      </c>
      <c r="H7494" s="318">
        <v>39776</v>
      </c>
      <c r="I7494" s="318">
        <v>48944</v>
      </c>
      <c r="J7494" s="315"/>
      <c r="K7494" s="315">
        <v>8127</v>
      </c>
      <c r="L7494" s="315" t="s">
        <v>3948</v>
      </c>
      <c r="M7494" s="315" t="s">
        <v>784</v>
      </c>
      <c r="N7494" s="315" t="s">
        <v>755</v>
      </c>
      <c r="O7494" s="315"/>
      <c r="P7494" s="315"/>
      <c r="Q7494" s="315"/>
    </row>
    <row r="7495" spans="1:17">
      <c r="A7495" s="315" t="s">
        <v>755</v>
      </c>
      <c r="B7495" s="315" t="s">
        <v>2095</v>
      </c>
      <c r="C7495" s="315" t="s">
        <v>2098</v>
      </c>
      <c r="D7495" s="316">
        <v>15.5</v>
      </c>
      <c r="E7495" s="317">
        <v>14825</v>
      </c>
      <c r="F7495" s="317">
        <v>7471.7900000000009</v>
      </c>
      <c r="G7495" s="318">
        <v>39853</v>
      </c>
      <c r="H7495" s="318">
        <v>40456</v>
      </c>
      <c r="I7495" s="318">
        <v>49674</v>
      </c>
      <c r="J7495" s="315"/>
      <c r="K7495" s="315">
        <v>3818</v>
      </c>
      <c r="L7495" s="315" t="s">
        <v>2379</v>
      </c>
      <c r="M7495" s="315" t="s">
        <v>764</v>
      </c>
      <c r="N7495" s="315" t="s">
        <v>755</v>
      </c>
      <c r="O7495" s="315"/>
      <c r="P7495" s="315"/>
      <c r="Q7495" s="315"/>
    </row>
    <row r="7496" spans="1:17">
      <c r="A7496" s="315" t="s">
        <v>755</v>
      </c>
      <c r="B7496" s="315" t="s">
        <v>2095</v>
      </c>
      <c r="C7496" s="315" t="s">
        <v>2098</v>
      </c>
      <c r="D7496" s="316">
        <v>15.5</v>
      </c>
      <c r="E7496" s="317">
        <v>16509</v>
      </c>
      <c r="F7496" s="317">
        <v>5117.7900000000009</v>
      </c>
      <c r="G7496" s="318">
        <v>40330</v>
      </c>
      <c r="H7496" s="318">
        <v>41626</v>
      </c>
      <c r="I7496" s="318">
        <v>50770</v>
      </c>
      <c r="J7496" s="315"/>
      <c r="K7496" s="315">
        <v>8762</v>
      </c>
      <c r="L7496" s="315" t="s">
        <v>2834</v>
      </c>
      <c r="M7496" s="315" t="s">
        <v>1705</v>
      </c>
      <c r="N7496" s="315" t="s">
        <v>755</v>
      </c>
      <c r="O7496" s="315"/>
      <c r="P7496" s="315"/>
      <c r="Q7496" s="315"/>
    </row>
    <row r="7497" spans="1:17">
      <c r="A7497" s="315" t="s">
        <v>755</v>
      </c>
      <c r="B7497" s="315" t="s">
        <v>2095</v>
      </c>
      <c r="C7497" s="315" t="s">
        <v>2096</v>
      </c>
      <c r="D7497" s="316">
        <v>15.5</v>
      </c>
      <c r="E7497" s="317">
        <v>13373</v>
      </c>
      <c r="F7497" s="317">
        <v>7676.1</v>
      </c>
      <c r="G7497" s="318">
        <v>40708</v>
      </c>
      <c r="H7497" s="318">
        <v>40890</v>
      </c>
      <c r="I7497" s="318">
        <v>50040</v>
      </c>
      <c r="J7497" s="315"/>
      <c r="K7497" s="315">
        <v>3415</v>
      </c>
      <c r="L7497" s="315" t="s">
        <v>4001</v>
      </c>
      <c r="M7497" s="315" t="s">
        <v>764</v>
      </c>
      <c r="N7497" s="315" t="s">
        <v>755</v>
      </c>
      <c r="O7497" s="315"/>
      <c r="P7497" s="315"/>
      <c r="Q7497" s="315"/>
    </row>
    <row r="7498" spans="1:17">
      <c r="A7498" s="315" t="s">
        <v>755</v>
      </c>
      <c r="B7498" s="315" t="s">
        <v>2095</v>
      </c>
      <c r="C7498" s="315" t="s">
        <v>2098</v>
      </c>
      <c r="D7498" s="316">
        <v>15.5</v>
      </c>
      <c r="E7498" s="317">
        <v>1441</v>
      </c>
      <c r="F7498" s="317">
        <v>687.36</v>
      </c>
      <c r="G7498" s="318">
        <v>40843</v>
      </c>
      <c r="H7498" s="318">
        <v>40896</v>
      </c>
      <c r="I7498" s="318">
        <v>50040</v>
      </c>
      <c r="J7498" s="315"/>
      <c r="K7498" s="315">
        <v>1247</v>
      </c>
      <c r="L7498" s="315" t="s">
        <v>4303</v>
      </c>
      <c r="M7498" s="315" t="s">
        <v>1827</v>
      </c>
      <c r="N7498" s="315" t="s">
        <v>755</v>
      </c>
      <c r="O7498" s="315"/>
      <c r="P7498" s="315"/>
      <c r="Q7498" s="315"/>
    </row>
    <row r="7499" spans="1:17">
      <c r="A7499" s="315" t="s">
        <v>755</v>
      </c>
      <c r="B7499" s="315" t="s">
        <v>2095</v>
      </c>
      <c r="C7499" s="315" t="s">
        <v>2096</v>
      </c>
      <c r="D7499" s="316">
        <v>15.51</v>
      </c>
      <c r="E7499" s="317">
        <v>6780</v>
      </c>
      <c r="F7499" s="317">
        <v>2528.94</v>
      </c>
      <c r="G7499" s="318">
        <v>40849</v>
      </c>
      <c r="H7499" s="318">
        <v>41435</v>
      </c>
      <c r="I7499" s="318">
        <v>50770</v>
      </c>
      <c r="J7499" s="315"/>
      <c r="K7499" s="315">
        <v>8867</v>
      </c>
      <c r="L7499" s="315" t="s">
        <v>3648</v>
      </c>
      <c r="M7499" s="315" t="s">
        <v>1705</v>
      </c>
      <c r="N7499" s="315" t="s">
        <v>755</v>
      </c>
      <c r="O7499" s="315"/>
      <c r="P7499" s="315"/>
      <c r="Q7499" s="315"/>
    </row>
    <row r="7500" spans="1:17">
      <c r="A7500" s="315" t="s">
        <v>755</v>
      </c>
      <c r="B7500" s="315" t="s">
        <v>2095</v>
      </c>
      <c r="C7500" s="315" t="s">
        <v>2098</v>
      </c>
      <c r="D7500" s="316">
        <v>15.52</v>
      </c>
      <c r="E7500" s="317">
        <v>14702</v>
      </c>
      <c r="F7500" s="317">
        <v>4704.6399999999994</v>
      </c>
      <c r="G7500" s="318">
        <v>40651</v>
      </c>
      <c r="H7500" s="318">
        <v>40855</v>
      </c>
      <c r="I7500" s="318">
        <v>50040</v>
      </c>
      <c r="J7500" s="315"/>
      <c r="K7500" s="315">
        <v>4431</v>
      </c>
      <c r="L7500" s="315" t="s">
        <v>2524</v>
      </c>
      <c r="M7500" s="315" t="s">
        <v>1484</v>
      </c>
      <c r="N7500" s="315" t="s">
        <v>755</v>
      </c>
      <c r="O7500" s="315"/>
      <c r="P7500" s="315"/>
      <c r="Q7500" s="315"/>
    </row>
    <row r="7501" spans="1:17">
      <c r="A7501" s="315" t="s">
        <v>750</v>
      </c>
      <c r="B7501" s="315" t="s">
        <v>2095</v>
      </c>
      <c r="C7501" s="315" t="s">
        <v>2098</v>
      </c>
      <c r="D7501" s="316">
        <v>15.6</v>
      </c>
      <c r="E7501" s="317">
        <v>15618.689999999999</v>
      </c>
      <c r="F7501" s="317">
        <v>6898.2300000000005</v>
      </c>
      <c r="G7501" s="318">
        <v>39570</v>
      </c>
      <c r="H7501" s="318">
        <v>40842</v>
      </c>
      <c r="I7501" s="318">
        <v>50040</v>
      </c>
      <c r="J7501" s="315"/>
      <c r="K7501" s="315">
        <v>3006</v>
      </c>
      <c r="L7501" s="315" t="s">
        <v>308</v>
      </c>
      <c r="M7501" s="315" t="s">
        <v>764</v>
      </c>
      <c r="N7501" s="315" t="s">
        <v>750</v>
      </c>
      <c r="O7501" s="315"/>
      <c r="P7501" s="315"/>
      <c r="Q7501" s="315"/>
    </row>
    <row r="7502" spans="1:17">
      <c r="A7502" s="315" t="s">
        <v>750</v>
      </c>
      <c r="B7502" s="315" t="s">
        <v>2095</v>
      </c>
      <c r="C7502" s="315" t="s">
        <v>2096</v>
      </c>
      <c r="D7502" s="316">
        <v>15.6</v>
      </c>
      <c r="E7502" s="317">
        <v>13237.3</v>
      </c>
      <c r="F7502" s="317">
        <v>8469.4299999999985</v>
      </c>
      <c r="G7502" s="318">
        <v>39570</v>
      </c>
      <c r="H7502" s="318">
        <v>40355</v>
      </c>
      <c r="I7502" s="318">
        <v>49674</v>
      </c>
      <c r="J7502" s="315"/>
      <c r="K7502" s="315">
        <v>2416</v>
      </c>
      <c r="L7502" s="315" t="s">
        <v>3584</v>
      </c>
      <c r="M7502" s="315" t="s">
        <v>758</v>
      </c>
      <c r="N7502" s="315" t="s">
        <v>750</v>
      </c>
      <c r="O7502" s="315"/>
      <c r="P7502" s="315"/>
      <c r="Q7502" s="315"/>
    </row>
    <row r="7503" spans="1:17">
      <c r="A7503" s="315" t="s">
        <v>755</v>
      </c>
      <c r="B7503" s="315" t="s">
        <v>2095</v>
      </c>
      <c r="C7503" s="315" t="s">
        <v>2096</v>
      </c>
      <c r="D7503" s="316">
        <v>15.6</v>
      </c>
      <c r="E7503" s="317">
        <v>19073</v>
      </c>
      <c r="F7503" s="317">
        <v>16078.539999999999</v>
      </c>
      <c r="G7503" s="318">
        <v>39570</v>
      </c>
      <c r="H7503" s="318">
        <v>39699</v>
      </c>
      <c r="I7503" s="318">
        <v>48944</v>
      </c>
      <c r="J7503" s="315"/>
      <c r="K7503" s="315">
        <v>1611</v>
      </c>
      <c r="L7503" s="315" t="s">
        <v>4304</v>
      </c>
      <c r="M7503" s="315" t="s">
        <v>761</v>
      </c>
      <c r="N7503" s="315" t="s">
        <v>755</v>
      </c>
      <c r="O7503" s="315"/>
      <c r="P7503" s="315"/>
      <c r="Q7503" s="315"/>
    </row>
    <row r="7504" spans="1:17">
      <c r="A7504" s="315" t="s">
        <v>755</v>
      </c>
      <c r="B7504" s="315" t="s">
        <v>2095</v>
      </c>
      <c r="C7504" s="315" t="s">
        <v>2096</v>
      </c>
      <c r="D7504" s="316">
        <v>15.6</v>
      </c>
      <c r="E7504" s="317">
        <v>15514</v>
      </c>
      <c r="F7504" s="317">
        <v>8206.91</v>
      </c>
      <c r="G7504" s="318">
        <v>40588</v>
      </c>
      <c r="H7504" s="318">
        <v>40654</v>
      </c>
      <c r="I7504" s="318">
        <v>50040</v>
      </c>
      <c r="J7504" s="315"/>
      <c r="K7504" s="315">
        <v>8717</v>
      </c>
      <c r="L7504" s="315" t="s">
        <v>769</v>
      </c>
      <c r="M7504" s="315" t="s">
        <v>770</v>
      </c>
      <c r="N7504" s="315" t="s">
        <v>755</v>
      </c>
      <c r="O7504" s="315"/>
      <c r="P7504" s="315"/>
      <c r="Q7504" s="315"/>
    </row>
    <row r="7505" spans="1:17">
      <c r="A7505" s="315" t="s">
        <v>755</v>
      </c>
      <c r="B7505" s="315" t="s">
        <v>2095</v>
      </c>
      <c r="C7505" s="315" t="s">
        <v>2096</v>
      </c>
      <c r="D7505" s="316">
        <v>15.6</v>
      </c>
      <c r="E7505" s="317">
        <v>14887</v>
      </c>
      <c r="F7505" s="317">
        <v>8545.14</v>
      </c>
      <c r="G7505" s="318">
        <v>40596</v>
      </c>
      <c r="H7505" s="318">
        <v>40772</v>
      </c>
      <c r="I7505" s="318">
        <v>50040</v>
      </c>
      <c r="J7505" s="315"/>
      <c r="K7505" s="315">
        <v>4632</v>
      </c>
      <c r="L7505" s="315" t="s">
        <v>2962</v>
      </c>
      <c r="M7505" s="315" t="s">
        <v>1296</v>
      </c>
      <c r="N7505" s="315" t="s">
        <v>755</v>
      </c>
      <c r="O7505" s="315"/>
      <c r="P7505" s="315"/>
      <c r="Q7505" s="315"/>
    </row>
    <row r="7506" spans="1:17">
      <c r="A7506" s="315" t="s">
        <v>750</v>
      </c>
      <c r="B7506" s="315" t="s">
        <v>2095</v>
      </c>
      <c r="C7506" s="315" t="s">
        <v>2098</v>
      </c>
      <c r="D7506" s="316">
        <v>15.6</v>
      </c>
      <c r="E7506" s="317">
        <v>9626.93</v>
      </c>
      <c r="F7506" s="317">
        <v>4251.9000000000005</v>
      </c>
      <c r="G7506" s="318">
        <v>40640</v>
      </c>
      <c r="H7506" s="318">
        <v>40804</v>
      </c>
      <c r="I7506" s="318">
        <v>50040</v>
      </c>
      <c r="J7506" s="315"/>
      <c r="K7506" s="315">
        <v>6500</v>
      </c>
      <c r="L7506" s="315" t="s">
        <v>2106</v>
      </c>
      <c r="M7506" s="315" t="s">
        <v>811</v>
      </c>
      <c r="N7506" s="315" t="s">
        <v>750</v>
      </c>
      <c r="O7506" s="315"/>
      <c r="P7506" s="315"/>
      <c r="Q7506" s="315"/>
    </row>
    <row r="7507" spans="1:17">
      <c r="A7507" s="315" t="s">
        <v>750</v>
      </c>
      <c r="B7507" s="315" t="s">
        <v>2095</v>
      </c>
      <c r="C7507" s="315" t="s">
        <v>2096</v>
      </c>
      <c r="D7507" s="316">
        <v>15.6</v>
      </c>
      <c r="E7507" s="317">
        <v>15369.579999999998</v>
      </c>
      <c r="F7507" s="317">
        <v>8168.65</v>
      </c>
      <c r="G7507" s="318">
        <v>40668</v>
      </c>
      <c r="H7507" s="318">
        <v>40781</v>
      </c>
      <c r="I7507" s="318">
        <v>50040</v>
      </c>
      <c r="J7507" s="315"/>
      <c r="K7507" s="315">
        <v>4542</v>
      </c>
      <c r="L7507" s="315" t="s">
        <v>2682</v>
      </c>
      <c r="M7507" s="315" t="s">
        <v>1296</v>
      </c>
      <c r="N7507" s="315" t="s">
        <v>750</v>
      </c>
      <c r="O7507" s="315"/>
      <c r="P7507" s="315"/>
      <c r="Q7507" s="315"/>
    </row>
    <row r="7508" spans="1:17">
      <c r="A7508" s="315" t="s">
        <v>750</v>
      </c>
      <c r="B7508" s="315" t="s">
        <v>2095</v>
      </c>
      <c r="C7508" s="315" t="s">
        <v>2096</v>
      </c>
      <c r="D7508" s="316">
        <v>15.6</v>
      </c>
      <c r="E7508" s="317">
        <v>16321</v>
      </c>
      <c r="F7508" s="317">
        <v>7102.6600000000008</v>
      </c>
      <c r="G7508" s="318">
        <v>40670</v>
      </c>
      <c r="H7508" s="318">
        <v>41180</v>
      </c>
      <c r="I7508" s="318">
        <v>50405</v>
      </c>
      <c r="J7508" s="315"/>
      <c r="K7508" s="315">
        <v>7537</v>
      </c>
      <c r="L7508" s="315" t="s">
        <v>3843</v>
      </c>
      <c r="M7508" s="315" t="s">
        <v>966</v>
      </c>
      <c r="N7508" s="315" t="s">
        <v>750</v>
      </c>
      <c r="O7508" s="315"/>
      <c r="P7508" s="315"/>
      <c r="Q7508" s="315"/>
    </row>
    <row r="7509" spans="1:17">
      <c r="A7509" s="315" t="s">
        <v>755</v>
      </c>
      <c r="B7509" s="315" t="s">
        <v>2095</v>
      </c>
      <c r="C7509" s="315" t="s">
        <v>2098</v>
      </c>
      <c r="D7509" s="316">
        <v>15.64</v>
      </c>
      <c r="E7509" s="317">
        <v>17872.989999999998</v>
      </c>
      <c r="F7509" s="317">
        <v>8525.42</v>
      </c>
      <c r="G7509" s="318">
        <v>40627</v>
      </c>
      <c r="H7509" s="318">
        <v>40681</v>
      </c>
      <c r="I7509" s="318">
        <v>50040</v>
      </c>
      <c r="J7509" s="315"/>
      <c r="K7509" s="315">
        <v>8335</v>
      </c>
      <c r="L7509" s="315" t="s">
        <v>2425</v>
      </c>
      <c r="M7509" s="315" t="s">
        <v>784</v>
      </c>
      <c r="N7509" s="315" t="s">
        <v>755</v>
      </c>
      <c r="O7509" s="315"/>
      <c r="P7509" s="315"/>
      <c r="Q7509" s="315"/>
    </row>
    <row r="7510" spans="1:17">
      <c r="A7510" s="315" t="s">
        <v>755</v>
      </c>
      <c r="B7510" s="315" t="s">
        <v>2095</v>
      </c>
      <c r="C7510" s="315" t="s">
        <v>2098</v>
      </c>
      <c r="D7510" s="316">
        <v>15.64</v>
      </c>
      <c r="E7510" s="317">
        <v>16734</v>
      </c>
      <c r="F7510" s="317">
        <v>7982.13</v>
      </c>
      <c r="G7510" s="318">
        <v>40759</v>
      </c>
      <c r="H7510" s="318">
        <v>40872</v>
      </c>
      <c r="I7510" s="318">
        <v>50040</v>
      </c>
      <c r="J7510" s="315"/>
      <c r="K7510" s="315">
        <v>3713</v>
      </c>
      <c r="L7510" s="315" t="s">
        <v>777</v>
      </c>
      <c r="M7510" s="315" t="s">
        <v>764</v>
      </c>
      <c r="N7510" s="315" t="s">
        <v>755</v>
      </c>
      <c r="O7510" s="315"/>
      <c r="P7510" s="315"/>
      <c r="Q7510" s="315"/>
    </row>
    <row r="7511" spans="1:17">
      <c r="A7511" s="315" t="s">
        <v>750</v>
      </c>
      <c r="B7511" s="315" t="s">
        <v>2095</v>
      </c>
      <c r="C7511" s="315" t="s">
        <v>2098</v>
      </c>
      <c r="D7511" s="316">
        <v>15.66</v>
      </c>
      <c r="E7511" s="317">
        <v>4191</v>
      </c>
      <c r="F7511" s="317">
        <v>756.73</v>
      </c>
      <c r="G7511" s="318">
        <v>40737</v>
      </c>
      <c r="H7511" s="318">
        <v>42621</v>
      </c>
      <c r="I7511" s="318">
        <v>50040</v>
      </c>
      <c r="J7511" s="315"/>
      <c r="K7511" s="315">
        <v>9108</v>
      </c>
      <c r="L7511" s="315" t="s">
        <v>3354</v>
      </c>
      <c r="M7511" s="315" t="s">
        <v>1024</v>
      </c>
      <c r="N7511" s="315" t="s">
        <v>750</v>
      </c>
      <c r="O7511" s="315"/>
      <c r="P7511" s="315"/>
      <c r="Q7511" s="315"/>
    </row>
    <row r="7512" spans="1:17">
      <c r="A7512" s="315" t="s">
        <v>755</v>
      </c>
      <c r="B7512" s="315" t="s">
        <v>2095</v>
      </c>
      <c r="C7512" s="315" t="s">
        <v>2098</v>
      </c>
      <c r="D7512" s="316">
        <v>15.66</v>
      </c>
      <c r="E7512" s="317">
        <v>4019</v>
      </c>
      <c r="F7512" s="317">
        <v>783.71</v>
      </c>
      <c r="G7512" s="318">
        <v>40815</v>
      </c>
      <c r="H7512" s="318">
        <v>42601</v>
      </c>
      <c r="I7512" s="318">
        <v>50040</v>
      </c>
      <c r="J7512" s="315"/>
      <c r="K7512" s="315">
        <v>6064</v>
      </c>
      <c r="L7512" s="315" t="s">
        <v>2840</v>
      </c>
      <c r="M7512" s="315" t="s">
        <v>1017</v>
      </c>
      <c r="N7512" s="315" t="s">
        <v>755</v>
      </c>
      <c r="O7512" s="315"/>
      <c r="P7512" s="315"/>
      <c r="Q7512" s="315"/>
    </row>
    <row r="7513" spans="1:17">
      <c r="A7513" s="315" t="s">
        <v>755</v>
      </c>
      <c r="B7513" s="315" t="s">
        <v>2095</v>
      </c>
      <c r="C7513" s="315" t="s">
        <v>2098</v>
      </c>
      <c r="D7513" s="316">
        <v>15.68</v>
      </c>
      <c r="E7513" s="317">
        <v>6414</v>
      </c>
      <c r="F7513" s="317">
        <v>1693.3000000000002</v>
      </c>
      <c r="G7513" s="318">
        <v>40726</v>
      </c>
      <c r="H7513" s="318">
        <v>42093</v>
      </c>
      <c r="I7513" s="318">
        <v>49674</v>
      </c>
      <c r="J7513" s="315"/>
      <c r="K7513" s="315">
        <v>8902</v>
      </c>
      <c r="L7513" s="315" t="s">
        <v>3459</v>
      </c>
      <c r="M7513" s="315" t="s">
        <v>784</v>
      </c>
      <c r="N7513" s="315" t="s">
        <v>755</v>
      </c>
      <c r="O7513" s="315"/>
      <c r="P7513" s="315"/>
      <c r="Q7513" s="315"/>
    </row>
    <row r="7514" spans="1:17">
      <c r="A7514" s="315" t="s">
        <v>750</v>
      </c>
      <c r="B7514" s="315" t="s">
        <v>2095</v>
      </c>
      <c r="C7514" s="315" t="s">
        <v>2096</v>
      </c>
      <c r="D7514" s="316">
        <v>15.7</v>
      </c>
      <c r="E7514" s="317">
        <v>14220</v>
      </c>
      <c r="F7514" s="317">
        <v>11973.25</v>
      </c>
      <c r="G7514" s="318">
        <v>39582</v>
      </c>
      <c r="H7514" s="318">
        <v>39373</v>
      </c>
      <c r="I7514" s="318">
        <v>48579</v>
      </c>
      <c r="J7514" s="315"/>
      <c r="K7514" s="315">
        <v>8360</v>
      </c>
      <c r="L7514" s="315" t="s">
        <v>1278</v>
      </c>
      <c r="M7514" s="315" t="s">
        <v>792</v>
      </c>
      <c r="N7514" s="315" t="s">
        <v>750</v>
      </c>
      <c r="O7514" s="315"/>
      <c r="P7514" s="315"/>
      <c r="Q7514" s="315"/>
    </row>
    <row r="7515" spans="1:17">
      <c r="A7515" s="315" t="s">
        <v>750</v>
      </c>
      <c r="B7515" s="315" t="s">
        <v>2095</v>
      </c>
      <c r="C7515" s="315" t="s">
        <v>2098</v>
      </c>
      <c r="D7515" s="316">
        <v>15.7</v>
      </c>
      <c r="E7515" s="317">
        <v>15655.660000000002</v>
      </c>
      <c r="F7515" s="317">
        <v>10350.11</v>
      </c>
      <c r="G7515" s="318">
        <v>39570</v>
      </c>
      <c r="H7515" s="318">
        <v>39722</v>
      </c>
      <c r="I7515" s="318">
        <v>48944</v>
      </c>
      <c r="J7515" s="315"/>
      <c r="K7515" s="315">
        <v>6460</v>
      </c>
      <c r="L7515" s="315" t="s">
        <v>1364</v>
      </c>
      <c r="M7515" s="315" t="s">
        <v>1365</v>
      </c>
      <c r="N7515" s="315" t="s">
        <v>750</v>
      </c>
      <c r="O7515" s="315"/>
      <c r="P7515" s="315"/>
      <c r="Q7515" s="315"/>
    </row>
    <row r="7516" spans="1:17">
      <c r="A7516" s="315" t="s">
        <v>755</v>
      </c>
      <c r="B7516" s="315" t="s">
        <v>2095</v>
      </c>
      <c r="C7516" s="315" t="s">
        <v>2096</v>
      </c>
      <c r="D7516" s="316">
        <v>15.7</v>
      </c>
      <c r="E7516" s="317">
        <v>15132</v>
      </c>
      <c r="F7516" s="317">
        <v>12741.140000000001</v>
      </c>
      <c r="G7516" s="318">
        <v>39570</v>
      </c>
      <c r="H7516" s="318">
        <v>39465</v>
      </c>
      <c r="I7516" s="318">
        <v>48914</v>
      </c>
      <c r="J7516" s="315"/>
      <c r="K7516" s="315">
        <v>3215</v>
      </c>
      <c r="L7516" s="315" t="s">
        <v>4305</v>
      </c>
      <c r="M7516" s="315" t="s">
        <v>761</v>
      </c>
      <c r="N7516" s="315" t="s">
        <v>755</v>
      </c>
      <c r="O7516" s="315"/>
      <c r="P7516" s="315"/>
      <c r="Q7516" s="315"/>
    </row>
    <row r="7517" spans="1:17">
      <c r="A7517" s="315" t="s">
        <v>755</v>
      </c>
      <c r="B7517" s="315" t="s">
        <v>2095</v>
      </c>
      <c r="C7517" s="315" t="s">
        <v>2098</v>
      </c>
      <c r="D7517" s="316">
        <v>15.7</v>
      </c>
      <c r="E7517" s="317">
        <v>15133</v>
      </c>
      <c r="F7517" s="317">
        <v>4312.91</v>
      </c>
      <c r="G7517" s="318">
        <v>40284</v>
      </c>
      <c r="H7517" s="318">
        <v>41842</v>
      </c>
      <c r="I7517" s="318">
        <v>51135</v>
      </c>
      <c r="J7517" s="315"/>
      <c r="K7517" s="315">
        <v>8636</v>
      </c>
      <c r="L7517" s="315" t="s">
        <v>844</v>
      </c>
      <c r="M7517" s="315" t="s">
        <v>784</v>
      </c>
      <c r="N7517" s="315" t="s">
        <v>755</v>
      </c>
      <c r="O7517" s="315"/>
      <c r="P7517" s="315"/>
      <c r="Q7517" s="315"/>
    </row>
    <row r="7518" spans="1:17">
      <c r="A7518" s="315" t="s">
        <v>755</v>
      </c>
      <c r="B7518" s="315" t="s">
        <v>2095</v>
      </c>
      <c r="C7518" s="315" t="s">
        <v>2096</v>
      </c>
      <c r="D7518" s="316">
        <v>15.7</v>
      </c>
      <c r="E7518" s="317">
        <v>16043</v>
      </c>
      <c r="F7518" s="317">
        <v>6981.68</v>
      </c>
      <c r="G7518" s="318">
        <v>40361</v>
      </c>
      <c r="H7518" s="318">
        <v>41148</v>
      </c>
      <c r="I7518" s="318">
        <v>50405</v>
      </c>
      <c r="J7518" s="315"/>
      <c r="K7518" s="315">
        <v>3629</v>
      </c>
      <c r="L7518" s="315" t="s">
        <v>3591</v>
      </c>
      <c r="M7518" s="315" t="s">
        <v>764</v>
      </c>
      <c r="N7518" s="315" t="s">
        <v>755</v>
      </c>
      <c r="O7518" s="315"/>
      <c r="P7518" s="315"/>
      <c r="Q7518" s="315"/>
    </row>
    <row r="7519" spans="1:17">
      <c r="A7519" s="315" t="s">
        <v>755</v>
      </c>
      <c r="B7519" s="315" t="s">
        <v>2095</v>
      </c>
      <c r="C7519" s="315" t="s">
        <v>2098</v>
      </c>
      <c r="D7519" s="316">
        <v>15.72</v>
      </c>
      <c r="E7519" s="317">
        <v>7508</v>
      </c>
      <c r="F7519" s="317">
        <v>1816.93</v>
      </c>
      <c r="G7519" s="318">
        <v>40829</v>
      </c>
      <c r="H7519" s="318">
        <v>42222</v>
      </c>
      <c r="I7519" s="318">
        <v>49674</v>
      </c>
      <c r="J7519" s="315"/>
      <c r="K7519" s="315">
        <v>3903</v>
      </c>
      <c r="L7519" s="315" t="s">
        <v>4035</v>
      </c>
      <c r="M7519" s="315" t="s">
        <v>754</v>
      </c>
      <c r="N7519" s="315" t="s">
        <v>755</v>
      </c>
      <c r="O7519" s="315"/>
      <c r="P7519" s="315"/>
      <c r="Q7519" s="315"/>
    </row>
    <row r="7520" spans="1:17">
      <c r="A7520" s="315" t="s">
        <v>755</v>
      </c>
      <c r="B7520" s="315" t="s">
        <v>2095</v>
      </c>
      <c r="C7520" s="315" t="s">
        <v>2096</v>
      </c>
      <c r="D7520" s="316">
        <v>15.75</v>
      </c>
      <c r="E7520" s="317">
        <v>9757</v>
      </c>
      <c r="F7520" s="317">
        <v>3639.3700000000003</v>
      </c>
      <c r="G7520" s="318">
        <v>40795</v>
      </c>
      <c r="H7520" s="318">
        <v>41572</v>
      </c>
      <c r="I7520" s="318">
        <v>50770</v>
      </c>
      <c r="J7520" s="315"/>
      <c r="K7520" s="315">
        <v>6162</v>
      </c>
      <c r="L7520" s="315" t="s">
        <v>4306</v>
      </c>
      <c r="M7520" s="315" t="s">
        <v>788</v>
      </c>
      <c r="N7520" s="315" t="s">
        <v>755</v>
      </c>
      <c r="O7520" s="315"/>
      <c r="P7520" s="315"/>
      <c r="Q7520" s="315"/>
    </row>
    <row r="7521" spans="1:17">
      <c r="A7521" s="315" t="s">
        <v>755</v>
      </c>
      <c r="B7521" s="315" t="s">
        <v>2095</v>
      </c>
      <c r="C7521" s="315" t="s">
        <v>2096</v>
      </c>
      <c r="D7521" s="316">
        <v>15.75</v>
      </c>
      <c r="E7521" s="317">
        <v>6945</v>
      </c>
      <c r="F7521" s="317">
        <v>3986.43</v>
      </c>
      <c r="G7521" s="318">
        <v>40854</v>
      </c>
      <c r="H7521" s="318">
        <v>40892</v>
      </c>
      <c r="I7521" s="318">
        <v>50040</v>
      </c>
      <c r="J7521" s="315"/>
      <c r="K7521" s="315">
        <v>3629</v>
      </c>
      <c r="L7521" s="315" t="s">
        <v>2223</v>
      </c>
      <c r="M7521" s="315" t="s">
        <v>764</v>
      </c>
      <c r="N7521" s="315" t="s">
        <v>755</v>
      </c>
      <c r="O7521" s="315"/>
      <c r="P7521" s="315"/>
      <c r="Q7521" s="315"/>
    </row>
    <row r="7522" spans="1:17">
      <c r="A7522" s="315" t="s">
        <v>755</v>
      </c>
      <c r="B7522" s="315" t="s">
        <v>2095</v>
      </c>
      <c r="C7522" s="315" t="s">
        <v>2098</v>
      </c>
      <c r="D7522" s="316">
        <v>15.75</v>
      </c>
      <c r="E7522" s="317">
        <v>4407.5</v>
      </c>
      <c r="F7522" s="317">
        <v>1934.8899999999999</v>
      </c>
      <c r="G7522" s="318">
        <v>40855</v>
      </c>
      <c r="H7522" s="318">
        <v>40928</v>
      </c>
      <c r="I7522" s="318">
        <v>50405</v>
      </c>
      <c r="J7522" s="315"/>
      <c r="K7522" s="315">
        <v>4229</v>
      </c>
      <c r="L7522" s="315" t="s">
        <v>4230</v>
      </c>
      <c r="M7522" s="315" t="s">
        <v>1296</v>
      </c>
      <c r="N7522" s="315" t="s">
        <v>755</v>
      </c>
      <c r="O7522" s="315"/>
      <c r="P7522" s="315"/>
      <c r="Q7522" s="315"/>
    </row>
    <row r="7523" spans="1:17">
      <c r="A7523" s="315" t="s">
        <v>750</v>
      </c>
      <c r="B7523" s="315" t="s">
        <v>2095</v>
      </c>
      <c r="C7523" s="315" t="s">
        <v>2098</v>
      </c>
      <c r="D7523" s="316">
        <v>15.8</v>
      </c>
      <c r="E7523" s="317">
        <v>13952</v>
      </c>
      <c r="F7523" s="317">
        <v>9210.91</v>
      </c>
      <c r="G7523" s="318">
        <v>39570</v>
      </c>
      <c r="H7523" s="318">
        <v>40052</v>
      </c>
      <c r="I7523" s="318">
        <v>49279</v>
      </c>
      <c r="J7523" s="315"/>
      <c r="K7523" s="315">
        <v>6030</v>
      </c>
      <c r="L7523" s="315" t="s">
        <v>2286</v>
      </c>
      <c r="M7523" s="315" t="s">
        <v>788</v>
      </c>
      <c r="N7523" s="315" t="s">
        <v>750</v>
      </c>
      <c r="O7523" s="315"/>
      <c r="P7523" s="315"/>
      <c r="Q7523" s="315"/>
    </row>
    <row r="7524" spans="1:17">
      <c r="A7524" s="315" t="s">
        <v>755</v>
      </c>
      <c r="B7524" s="315" t="s">
        <v>2095</v>
      </c>
      <c r="C7524" s="315" t="s">
        <v>2098</v>
      </c>
      <c r="D7524" s="316">
        <v>15.8</v>
      </c>
      <c r="E7524" s="317">
        <v>15124</v>
      </c>
      <c r="F7524" s="317">
        <v>10783.41</v>
      </c>
      <c r="G7524" s="318">
        <v>39570</v>
      </c>
      <c r="H7524" s="318">
        <v>39336</v>
      </c>
      <c r="I7524" s="318">
        <v>48549</v>
      </c>
      <c r="J7524" s="315"/>
      <c r="K7524" s="315">
        <v>2336</v>
      </c>
      <c r="L7524" s="315" t="s">
        <v>2656</v>
      </c>
      <c r="M7524" s="315" t="s">
        <v>1431</v>
      </c>
      <c r="N7524" s="315" t="s">
        <v>755</v>
      </c>
      <c r="O7524" s="315"/>
      <c r="P7524" s="315"/>
      <c r="Q7524" s="315"/>
    </row>
    <row r="7525" spans="1:17">
      <c r="A7525" s="315" t="s">
        <v>750</v>
      </c>
      <c r="B7525" s="315" t="s">
        <v>2095</v>
      </c>
      <c r="C7525" s="315" t="s">
        <v>2098</v>
      </c>
      <c r="D7525" s="316">
        <v>15.8</v>
      </c>
      <c r="E7525" s="317">
        <v>16715</v>
      </c>
      <c r="F7525" s="317">
        <v>11917.8</v>
      </c>
      <c r="G7525" s="318">
        <v>39570</v>
      </c>
      <c r="H7525" s="318">
        <v>39290</v>
      </c>
      <c r="I7525" s="318">
        <v>48549</v>
      </c>
      <c r="J7525" s="315"/>
      <c r="K7525" s="315">
        <v>1890</v>
      </c>
      <c r="L7525" s="315" t="s">
        <v>3682</v>
      </c>
      <c r="M7525" s="315" t="s">
        <v>754</v>
      </c>
      <c r="N7525" s="315" t="s">
        <v>750</v>
      </c>
      <c r="O7525" s="315"/>
      <c r="P7525" s="315"/>
      <c r="Q7525" s="315"/>
    </row>
    <row r="7526" spans="1:17">
      <c r="A7526" s="315" t="s">
        <v>755</v>
      </c>
      <c r="B7526" s="315" t="s">
        <v>2095</v>
      </c>
      <c r="C7526" s="315" t="s">
        <v>2096</v>
      </c>
      <c r="D7526" s="316">
        <v>15.8</v>
      </c>
      <c r="E7526" s="317">
        <v>14103</v>
      </c>
      <c r="F7526" s="317">
        <v>6628.41</v>
      </c>
      <c r="G7526" s="318">
        <v>40185</v>
      </c>
      <c r="H7526" s="318">
        <v>41081</v>
      </c>
      <c r="I7526" s="318">
        <v>50405</v>
      </c>
      <c r="J7526" s="315"/>
      <c r="K7526" s="315">
        <v>6043</v>
      </c>
      <c r="L7526" s="315" t="s">
        <v>2927</v>
      </c>
      <c r="M7526" s="315" t="s">
        <v>788</v>
      </c>
      <c r="N7526" s="315" t="s">
        <v>755</v>
      </c>
      <c r="O7526" s="315"/>
      <c r="P7526" s="315"/>
      <c r="Q7526" s="315"/>
    </row>
    <row r="7527" spans="1:17">
      <c r="A7527" s="315" t="s">
        <v>755</v>
      </c>
      <c r="B7527" s="315" t="s">
        <v>2095</v>
      </c>
      <c r="C7527" s="315" t="s">
        <v>2098</v>
      </c>
      <c r="D7527" s="316">
        <v>15.8</v>
      </c>
      <c r="E7527" s="317">
        <v>13601</v>
      </c>
      <c r="F7527" s="317">
        <v>4202.71</v>
      </c>
      <c r="G7527" s="318">
        <v>40253</v>
      </c>
      <c r="H7527" s="318">
        <v>41604</v>
      </c>
      <c r="I7527" s="318">
        <v>50770</v>
      </c>
      <c r="J7527" s="315"/>
      <c r="K7527" s="315">
        <v>6130</v>
      </c>
      <c r="L7527" s="315" t="s">
        <v>2228</v>
      </c>
      <c r="M7527" s="315" t="s">
        <v>788</v>
      </c>
      <c r="N7527" s="315" t="s">
        <v>755</v>
      </c>
      <c r="O7527" s="315"/>
      <c r="P7527" s="315"/>
      <c r="Q7527" s="315"/>
    </row>
    <row r="7528" spans="1:17">
      <c r="A7528" s="315" t="s">
        <v>755</v>
      </c>
      <c r="B7528" s="315" t="s">
        <v>2095</v>
      </c>
      <c r="C7528" s="315" t="s">
        <v>2098</v>
      </c>
      <c r="D7528" s="316">
        <v>15.8</v>
      </c>
      <c r="E7528" s="317">
        <v>6567</v>
      </c>
      <c r="F7528" s="317">
        <v>3132.46</v>
      </c>
      <c r="G7528" s="318">
        <v>40816</v>
      </c>
      <c r="H7528" s="318">
        <v>40885</v>
      </c>
      <c r="I7528" s="318">
        <v>50040</v>
      </c>
      <c r="J7528" s="315"/>
      <c r="K7528" s="315">
        <v>3638</v>
      </c>
      <c r="L7528" s="315" t="s">
        <v>2423</v>
      </c>
      <c r="M7528" s="315" t="s">
        <v>764</v>
      </c>
      <c r="N7528" s="315" t="s">
        <v>755</v>
      </c>
      <c r="O7528" s="315"/>
      <c r="P7528" s="315"/>
      <c r="Q7528" s="315"/>
    </row>
    <row r="7529" spans="1:17">
      <c r="A7529" s="315" t="s">
        <v>755</v>
      </c>
      <c r="B7529" s="315" t="s">
        <v>2095</v>
      </c>
      <c r="C7529" s="315" t="s">
        <v>2098</v>
      </c>
      <c r="D7529" s="316">
        <v>15.84</v>
      </c>
      <c r="E7529" s="317">
        <v>15078</v>
      </c>
      <c r="F7529" s="317">
        <v>5820.11</v>
      </c>
      <c r="G7529" s="318">
        <v>40358</v>
      </c>
      <c r="H7529" s="318">
        <v>40399</v>
      </c>
      <c r="I7529" s="318">
        <v>49674</v>
      </c>
      <c r="J7529" s="315"/>
      <c r="K7529" s="315">
        <v>2720</v>
      </c>
      <c r="L7529" s="315" t="s">
        <v>2504</v>
      </c>
      <c r="M7529" s="315" t="s">
        <v>764</v>
      </c>
      <c r="N7529" s="315" t="s">
        <v>755</v>
      </c>
      <c r="O7529" s="315"/>
      <c r="P7529" s="315"/>
      <c r="Q7529" s="315"/>
    </row>
    <row r="7530" spans="1:17">
      <c r="A7530" s="315" t="s">
        <v>755</v>
      </c>
      <c r="B7530" s="315" t="s">
        <v>2095</v>
      </c>
      <c r="C7530" s="315" t="s">
        <v>2098</v>
      </c>
      <c r="D7530" s="316">
        <v>15.84</v>
      </c>
      <c r="E7530" s="317">
        <v>24437</v>
      </c>
      <c r="F7530" s="317">
        <v>9481.56</v>
      </c>
      <c r="G7530" s="318">
        <v>40800</v>
      </c>
      <c r="H7530" s="318">
        <v>41176</v>
      </c>
      <c r="I7530" s="318">
        <v>50405</v>
      </c>
      <c r="J7530" s="315"/>
      <c r="K7530" s="315">
        <v>7551</v>
      </c>
      <c r="L7530" s="315" t="s">
        <v>3760</v>
      </c>
      <c r="M7530" s="315" t="s">
        <v>966</v>
      </c>
      <c r="N7530" s="315" t="s">
        <v>755</v>
      </c>
      <c r="O7530" s="315"/>
      <c r="P7530" s="315"/>
      <c r="Q7530" s="315"/>
    </row>
    <row r="7531" spans="1:17">
      <c r="A7531" s="315" t="s">
        <v>755</v>
      </c>
      <c r="B7531" s="315" t="s">
        <v>2095</v>
      </c>
      <c r="C7531" s="315" t="s">
        <v>2098</v>
      </c>
      <c r="D7531" s="316">
        <v>15.87</v>
      </c>
      <c r="E7531" s="317">
        <v>13652.03</v>
      </c>
      <c r="F7531" s="317">
        <v>4450.57</v>
      </c>
      <c r="G7531" s="318">
        <v>40788</v>
      </c>
      <c r="H7531" s="318">
        <v>41209</v>
      </c>
      <c r="I7531" s="318">
        <v>50405</v>
      </c>
      <c r="J7531" s="315"/>
      <c r="K7531" s="315">
        <v>9478</v>
      </c>
      <c r="L7531" s="315" t="s">
        <v>3410</v>
      </c>
      <c r="M7531" s="315" t="s">
        <v>770</v>
      </c>
      <c r="N7531" s="315" t="s">
        <v>755</v>
      </c>
      <c r="O7531" s="315"/>
      <c r="P7531" s="315"/>
      <c r="Q7531" s="315"/>
    </row>
    <row r="7532" spans="1:17">
      <c r="A7532" s="315" t="s">
        <v>755</v>
      </c>
      <c r="B7532" s="315" t="s">
        <v>2095</v>
      </c>
      <c r="C7532" s="315" t="s">
        <v>2142</v>
      </c>
      <c r="D7532" s="316">
        <v>15.9</v>
      </c>
      <c r="E7532" s="317">
        <v>24304</v>
      </c>
      <c r="F7532" s="317">
        <v>5687.14</v>
      </c>
      <c r="G7532" s="318">
        <v>40680</v>
      </c>
      <c r="H7532" s="318">
        <v>42230</v>
      </c>
      <c r="I7532" s="318">
        <v>49674</v>
      </c>
      <c r="J7532" s="315"/>
      <c r="K7532" s="315">
        <v>1978</v>
      </c>
      <c r="L7532" s="315" t="s">
        <v>3885</v>
      </c>
      <c r="M7532" s="315" t="s">
        <v>754</v>
      </c>
      <c r="N7532" s="315" t="s">
        <v>755</v>
      </c>
      <c r="O7532" s="315"/>
      <c r="P7532" s="315"/>
      <c r="Q7532" s="315"/>
    </row>
    <row r="7533" spans="1:17">
      <c r="A7533" s="315" t="s">
        <v>755</v>
      </c>
      <c r="B7533" s="315" t="s">
        <v>2095</v>
      </c>
      <c r="C7533" s="315" t="s">
        <v>2098</v>
      </c>
      <c r="D7533" s="316">
        <v>15.91</v>
      </c>
      <c r="E7533" s="317">
        <v>15761</v>
      </c>
      <c r="F7533" s="317">
        <v>6099.51</v>
      </c>
      <c r="G7533" s="318">
        <v>40761</v>
      </c>
      <c r="H7533" s="318">
        <v>41177</v>
      </c>
      <c r="I7533" s="318">
        <v>50405</v>
      </c>
      <c r="J7533" s="315"/>
      <c r="K7533" s="315">
        <v>6275</v>
      </c>
      <c r="L7533" s="315" t="s">
        <v>2729</v>
      </c>
      <c r="M7533" s="315" t="s">
        <v>788</v>
      </c>
      <c r="N7533" s="315" t="s">
        <v>755</v>
      </c>
      <c r="O7533" s="315"/>
      <c r="P7533" s="315"/>
      <c r="Q7533" s="315"/>
    </row>
    <row r="7534" spans="1:17">
      <c r="A7534" s="315" t="s">
        <v>755</v>
      </c>
      <c r="B7534" s="315" t="s">
        <v>2095</v>
      </c>
      <c r="C7534" s="315" t="s">
        <v>2096</v>
      </c>
      <c r="D7534" s="316">
        <v>15.92</v>
      </c>
      <c r="E7534" s="317">
        <v>2297</v>
      </c>
      <c r="F7534" s="317">
        <v>514.53</v>
      </c>
      <c r="G7534" s="318">
        <v>40753</v>
      </c>
      <c r="H7534" s="318">
        <v>42591</v>
      </c>
      <c r="I7534" s="318">
        <v>50040</v>
      </c>
      <c r="J7534" s="315"/>
      <c r="K7534" s="315">
        <v>6403</v>
      </c>
      <c r="L7534" s="315" t="s">
        <v>3559</v>
      </c>
      <c r="M7534" s="315" t="s">
        <v>1388</v>
      </c>
      <c r="N7534" s="315" t="s">
        <v>755</v>
      </c>
      <c r="O7534" s="315"/>
      <c r="P7534" s="315"/>
      <c r="Q7534" s="315"/>
    </row>
    <row r="7535" spans="1:17">
      <c r="A7535" s="315" t="s">
        <v>755</v>
      </c>
      <c r="B7535" s="315" t="s">
        <v>2095</v>
      </c>
      <c r="C7535" s="315" t="s">
        <v>2098</v>
      </c>
      <c r="D7535" s="316">
        <v>15.94</v>
      </c>
      <c r="E7535" s="317">
        <v>13756</v>
      </c>
      <c r="F7535" s="317">
        <v>4932.1099999999997</v>
      </c>
      <c r="G7535" s="318">
        <v>40161</v>
      </c>
      <c r="H7535" s="318">
        <v>39569</v>
      </c>
      <c r="I7535" s="318">
        <v>48944</v>
      </c>
      <c r="J7535" s="315"/>
      <c r="K7535" s="315">
        <v>9470</v>
      </c>
      <c r="L7535" s="315" t="s">
        <v>3325</v>
      </c>
      <c r="M7535" s="315" t="s">
        <v>770</v>
      </c>
      <c r="N7535" s="315" t="s">
        <v>755</v>
      </c>
      <c r="O7535" s="315"/>
      <c r="P7535" s="315"/>
      <c r="Q7535" s="315"/>
    </row>
    <row r="7536" spans="1:17">
      <c r="A7536" s="315" t="s">
        <v>755</v>
      </c>
      <c r="B7536" s="315" t="s">
        <v>2095</v>
      </c>
      <c r="C7536" s="315" t="s">
        <v>2098</v>
      </c>
      <c r="D7536" s="316">
        <v>15.98</v>
      </c>
      <c r="E7536" s="317">
        <v>16067.789999999999</v>
      </c>
      <c r="F7536" s="317">
        <v>7664.35</v>
      </c>
      <c r="G7536" s="318">
        <v>40780</v>
      </c>
      <c r="H7536" s="318">
        <v>40833</v>
      </c>
      <c r="I7536" s="318">
        <v>50040</v>
      </c>
      <c r="J7536" s="315"/>
      <c r="K7536" s="315">
        <v>4146</v>
      </c>
      <c r="L7536" s="315" t="s">
        <v>3321</v>
      </c>
      <c r="M7536" s="315" t="s">
        <v>1296</v>
      </c>
      <c r="N7536" s="315" t="s">
        <v>755</v>
      </c>
      <c r="O7536" s="315"/>
      <c r="P7536" s="315"/>
      <c r="Q7536" s="315"/>
    </row>
    <row r="7537" spans="1:17">
      <c r="A7537" s="315" t="s">
        <v>755</v>
      </c>
      <c r="B7537" s="315" t="s">
        <v>2095</v>
      </c>
      <c r="C7537" s="315" t="s">
        <v>2098</v>
      </c>
      <c r="D7537" s="316">
        <v>15.99</v>
      </c>
      <c r="E7537" s="317">
        <v>7623.8</v>
      </c>
      <c r="F7537" s="317">
        <v>3636.5600000000004</v>
      </c>
      <c r="G7537" s="318">
        <v>40820</v>
      </c>
      <c r="H7537" s="318">
        <v>40892</v>
      </c>
      <c r="I7537" s="318">
        <v>50040</v>
      </c>
      <c r="J7537" s="315"/>
      <c r="K7537" s="315">
        <v>2544</v>
      </c>
      <c r="L7537" s="315" t="s">
        <v>2626</v>
      </c>
      <c r="M7537" s="315" t="s">
        <v>1296</v>
      </c>
      <c r="N7537" s="315" t="s">
        <v>755</v>
      </c>
      <c r="O7537" s="315"/>
      <c r="P7537" s="315"/>
      <c r="Q7537" s="315"/>
    </row>
    <row r="7538" spans="1:17">
      <c r="A7538" s="315" t="s">
        <v>750</v>
      </c>
      <c r="B7538" s="315" t="s">
        <v>2095</v>
      </c>
      <c r="C7538" s="315" t="s">
        <v>2096</v>
      </c>
      <c r="D7538" s="316">
        <v>16</v>
      </c>
      <c r="E7538" s="317">
        <v>14388.3</v>
      </c>
      <c r="F7538" s="317">
        <v>9913.5400000000009</v>
      </c>
      <c r="G7538" s="318">
        <v>39570</v>
      </c>
      <c r="H7538" s="318">
        <v>40330</v>
      </c>
      <c r="I7538" s="318">
        <v>49674</v>
      </c>
      <c r="J7538" s="315"/>
      <c r="K7538" s="315">
        <v>8846</v>
      </c>
      <c r="L7538" s="315" t="s">
        <v>3519</v>
      </c>
      <c r="M7538" s="315" t="s">
        <v>1388</v>
      </c>
      <c r="N7538" s="315" t="s">
        <v>750</v>
      </c>
      <c r="O7538" s="315"/>
      <c r="P7538" s="315"/>
      <c r="Q7538" s="315"/>
    </row>
    <row r="7539" spans="1:17">
      <c r="A7539" s="315" t="s">
        <v>755</v>
      </c>
      <c r="B7539" s="315" t="s">
        <v>2095</v>
      </c>
      <c r="C7539" s="315" t="s">
        <v>2096</v>
      </c>
      <c r="D7539" s="316">
        <v>16</v>
      </c>
      <c r="E7539" s="317">
        <v>12472</v>
      </c>
      <c r="F7539" s="317">
        <v>10488.95</v>
      </c>
      <c r="G7539" s="318">
        <v>40073</v>
      </c>
      <c r="H7539" s="318">
        <v>40154</v>
      </c>
      <c r="I7539" s="318">
        <v>49309</v>
      </c>
      <c r="J7539" s="315"/>
      <c r="K7539" s="315">
        <v>6045</v>
      </c>
      <c r="L7539" s="315" t="s">
        <v>2922</v>
      </c>
      <c r="M7539" s="315" t="s">
        <v>788</v>
      </c>
      <c r="N7539" s="315" t="s">
        <v>755</v>
      </c>
      <c r="O7539" s="315"/>
      <c r="P7539" s="315"/>
      <c r="Q7539" s="315"/>
    </row>
    <row r="7540" spans="1:17">
      <c r="A7540" s="315" t="s">
        <v>750</v>
      </c>
      <c r="B7540" s="315" t="s">
        <v>2095</v>
      </c>
      <c r="C7540" s="315" t="s">
        <v>2096</v>
      </c>
      <c r="D7540" s="316">
        <v>16</v>
      </c>
      <c r="E7540" s="317">
        <v>12777.87</v>
      </c>
      <c r="F7540" s="317">
        <v>9938.31</v>
      </c>
      <c r="G7540" s="318">
        <v>40109</v>
      </c>
      <c r="H7540" s="318">
        <v>40157</v>
      </c>
      <c r="I7540" s="318">
        <v>49309</v>
      </c>
      <c r="J7540" s="315"/>
      <c r="K7540" s="315">
        <v>4053</v>
      </c>
      <c r="L7540" s="315" t="s">
        <v>2059</v>
      </c>
      <c r="M7540" s="315" t="s">
        <v>2060</v>
      </c>
      <c r="N7540" s="315" t="s">
        <v>750</v>
      </c>
      <c r="O7540" s="315"/>
      <c r="P7540" s="315"/>
      <c r="Q7540" s="315"/>
    </row>
    <row r="7541" spans="1:17">
      <c r="A7541" s="315" t="s">
        <v>755</v>
      </c>
      <c r="B7541" s="315" t="s">
        <v>2095</v>
      </c>
      <c r="C7541" s="315" t="s">
        <v>2096</v>
      </c>
      <c r="D7541" s="316">
        <v>16</v>
      </c>
      <c r="E7541" s="317">
        <v>11989</v>
      </c>
      <c r="F7541" s="317">
        <v>6869.71</v>
      </c>
      <c r="G7541" s="318">
        <v>40455</v>
      </c>
      <c r="H7541" s="318">
        <v>40746</v>
      </c>
      <c r="I7541" s="318">
        <v>50040</v>
      </c>
      <c r="J7541" s="315"/>
      <c r="K7541" s="315">
        <v>9642</v>
      </c>
      <c r="L7541" s="315" t="s">
        <v>3375</v>
      </c>
      <c r="M7541" s="315" t="s">
        <v>770</v>
      </c>
      <c r="N7541" s="315" t="s">
        <v>755</v>
      </c>
      <c r="O7541" s="315"/>
      <c r="P7541" s="315"/>
      <c r="Q7541" s="315"/>
    </row>
    <row r="7542" spans="1:17">
      <c r="A7542" s="315" t="s">
        <v>755</v>
      </c>
      <c r="B7542" s="315" t="s">
        <v>2095</v>
      </c>
      <c r="C7542" s="315" t="s">
        <v>2098</v>
      </c>
      <c r="D7542" s="316">
        <v>16</v>
      </c>
      <c r="E7542" s="317">
        <v>15214</v>
      </c>
      <c r="F7542" s="317">
        <v>7257.09</v>
      </c>
      <c r="G7542" s="318">
        <v>40525</v>
      </c>
      <c r="H7542" s="318">
        <v>40759</v>
      </c>
      <c r="I7542" s="318">
        <v>50040</v>
      </c>
      <c r="J7542" s="315"/>
      <c r="K7542" s="315">
        <v>3427</v>
      </c>
      <c r="L7542" s="315" t="s">
        <v>1544</v>
      </c>
      <c r="M7542" s="315" t="s">
        <v>764</v>
      </c>
      <c r="N7542" s="315" t="s">
        <v>755</v>
      </c>
      <c r="O7542" s="315"/>
      <c r="P7542" s="315"/>
      <c r="Q7542" s="315"/>
    </row>
    <row r="7543" spans="1:17">
      <c r="A7543" s="315" t="s">
        <v>755</v>
      </c>
      <c r="B7543" s="315" t="s">
        <v>2095</v>
      </c>
      <c r="C7543" s="315" t="s">
        <v>2098</v>
      </c>
      <c r="D7543" s="316">
        <v>16</v>
      </c>
      <c r="E7543" s="317">
        <v>16794.689999999999</v>
      </c>
      <c r="F7543" s="317">
        <v>8011.09</v>
      </c>
      <c r="G7543" s="318">
        <v>40543</v>
      </c>
      <c r="H7543" s="318">
        <v>40785</v>
      </c>
      <c r="I7543" s="318">
        <v>50040</v>
      </c>
      <c r="J7543" s="315"/>
      <c r="K7543" s="315">
        <v>9200</v>
      </c>
      <c r="L7543" s="315" t="s">
        <v>959</v>
      </c>
      <c r="M7543" s="315" t="s">
        <v>770</v>
      </c>
      <c r="N7543" s="315" t="s">
        <v>755</v>
      </c>
      <c r="O7543" s="315"/>
      <c r="P7543" s="315"/>
      <c r="Q7543" s="315"/>
    </row>
    <row r="7544" spans="1:17">
      <c r="A7544" s="315" t="s">
        <v>750</v>
      </c>
      <c r="B7544" s="315" t="s">
        <v>2095</v>
      </c>
      <c r="C7544" s="315" t="s">
        <v>2098</v>
      </c>
      <c r="D7544" s="316">
        <v>16</v>
      </c>
      <c r="E7544" s="317">
        <v>17002</v>
      </c>
      <c r="F7544" s="317">
        <v>5253.62</v>
      </c>
      <c r="G7544" s="318">
        <v>40607</v>
      </c>
      <c r="H7544" s="318">
        <v>41337</v>
      </c>
      <c r="I7544" s="318">
        <v>50770</v>
      </c>
      <c r="J7544" s="315"/>
      <c r="K7544" s="315">
        <v>6987</v>
      </c>
      <c r="L7544" s="315" t="s">
        <v>2872</v>
      </c>
      <c r="M7544" s="315" t="s">
        <v>811</v>
      </c>
      <c r="N7544" s="315" t="s">
        <v>750</v>
      </c>
      <c r="O7544" s="315"/>
      <c r="P7544" s="315"/>
      <c r="Q7544" s="315"/>
    </row>
    <row r="7545" spans="1:17">
      <c r="A7545" s="315" t="s">
        <v>755</v>
      </c>
      <c r="B7545" s="315" t="s">
        <v>2095</v>
      </c>
      <c r="C7545" s="315" t="s">
        <v>2096</v>
      </c>
      <c r="D7545" s="316">
        <v>16</v>
      </c>
      <c r="E7545" s="317">
        <v>17205</v>
      </c>
      <c r="F7545" s="317">
        <v>9858.4599999999991</v>
      </c>
      <c r="G7545" s="318">
        <v>40661</v>
      </c>
      <c r="H7545" s="318">
        <v>40798</v>
      </c>
      <c r="I7545" s="318">
        <v>50040</v>
      </c>
      <c r="J7545" s="315"/>
      <c r="K7545" s="315">
        <v>1180</v>
      </c>
      <c r="L7545" s="315" t="s">
        <v>1332</v>
      </c>
      <c r="M7545" s="315" t="s">
        <v>766</v>
      </c>
      <c r="N7545" s="315" t="s">
        <v>755</v>
      </c>
      <c r="O7545" s="315"/>
      <c r="P7545" s="315"/>
      <c r="Q7545" s="315"/>
    </row>
    <row r="7546" spans="1:17">
      <c r="A7546" s="315" t="s">
        <v>755</v>
      </c>
      <c r="B7546" s="315" t="s">
        <v>2095</v>
      </c>
      <c r="C7546" s="315" t="s">
        <v>2096</v>
      </c>
      <c r="D7546" s="316">
        <v>16</v>
      </c>
      <c r="E7546" s="317">
        <v>16546.240000000002</v>
      </c>
      <c r="F7546" s="317">
        <v>9480.99</v>
      </c>
      <c r="G7546" s="318">
        <v>40718</v>
      </c>
      <c r="H7546" s="318">
        <v>40906</v>
      </c>
      <c r="I7546" s="318">
        <v>50040</v>
      </c>
      <c r="J7546" s="315"/>
      <c r="K7546" s="315">
        <v>4543</v>
      </c>
      <c r="L7546" s="315" t="s">
        <v>2981</v>
      </c>
      <c r="M7546" s="315" t="s">
        <v>1296</v>
      </c>
      <c r="N7546" s="315" t="s">
        <v>755</v>
      </c>
      <c r="O7546" s="315"/>
      <c r="P7546" s="315"/>
      <c r="Q7546" s="315"/>
    </row>
    <row r="7547" spans="1:17">
      <c r="A7547" s="315" t="s">
        <v>755</v>
      </c>
      <c r="B7547" s="315" t="s">
        <v>2095</v>
      </c>
      <c r="C7547" s="315" t="s">
        <v>2096</v>
      </c>
      <c r="D7547" s="316">
        <v>16.07</v>
      </c>
      <c r="E7547" s="317">
        <v>14089</v>
      </c>
      <c r="F7547" s="317">
        <v>8252.8700000000008</v>
      </c>
      <c r="G7547" s="318">
        <v>39570</v>
      </c>
      <c r="H7547" s="318">
        <v>40009</v>
      </c>
      <c r="I7547" s="318">
        <v>49309</v>
      </c>
      <c r="J7547" s="315"/>
      <c r="K7547" s="315">
        <v>7012</v>
      </c>
      <c r="L7547" s="315" t="s">
        <v>2691</v>
      </c>
      <c r="M7547" s="315" t="s">
        <v>966</v>
      </c>
      <c r="N7547" s="315" t="s">
        <v>755</v>
      </c>
      <c r="O7547" s="315"/>
      <c r="P7547" s="315"/>
      <c r="Q7547" s="315"/>
    </row>
    <row r="7548" spans="1:17">
      <c r="A7548" s="315" t="s">
        <v>750</v>
      </c>
      <c r="B7548" s="315" t="s">
        <v>2095</v>
      </c>
      <c r="C7548" s="315" t="s">
        <v>2096</v>
      </c>
      <c r="D7548" s="316">
        <v>16.100000000000001</v>
      </c>
      <c r="E7548" s="317">
        <v>16444.34</v>
      </c>
      <c r="F7548" s="317">
        <v>12774.800000000001</v>
      </c>
      <c r="G7548" s="318">
        <v>39570</v>
      </c>
      <c r="H7548" s="318">
        <v>39667</v>
      </c>
      <c r="I7548" s="318">
        <v>48944</v>
      </c>
      <c r="J7548" s="315"/>
      <c r="K7548" s="315">
        <v>8868</v>
      </c>
      <c r="L7548" s="315" t="s">
        <v>2362</v>
      </c>
      <c r="M7548" s="315" t="s">
        <v>1705</v>
      </c>
      <c r="N7548" s="315" t="s">
        <v>750</v>
      </c>
      <c r="O7548" s="315"/>
      <c r="P7548" s="315"/>
      <c r="Q7548" s="315"/>
    </row>
    <row r="7549" spans="1:17">
      <c r="A7549" s="315" t="s">
        <v>755</v>
      </c>
      <c r="B7549" s="315" t="s">
        <v>2095</v>
      </c>
      <c r="C7549" s="315" t="s">
        <v>2098</v>
      </c>
      <c r="D7549" s="316">
        <v>16.100000000000001</v>
      </c>
      <c r="E7549" s="317">
        <v>11115</v>
      </c>
      <c r="F7549" s="317">
        <v>6955.3099999999995</v>
      </c>
      <c r="G7549" s="318">
        <v>39847</v>
      </c>
      <c r="H7549" s="318">
        <v>40030</v>
      </c>
      <c r="I7549" s="318">
        <v>49309</v>
      </c>
      <c r="J7549" s="315"/>
      <c r="K7549" s="315">
        <v>1880</v>
      </c>
      <c r="L7549" s="315" t="s">
        <v>2307</v>
      </c>
      <c r="M7549" s="315" t="s">
        <v>766</v>
      </c>
      <c r="N7549" s="315" t="s">
        <v>755</v>
      </c>
      <c r="O7549" s="315"/>
      <c r="P7549" s="315"/>
      <c r="Q7549" s="315"/>
    </row>
    <row r="7550" spans="1:17">
      <c r="A7550" s="315" t="s">
        <v>750</v>
      </c>
      <c r="B7550" s="315" t="s">
        <v>2095</v>
      </c>
      <c r="C7550" s="315" t="s">
        <v>2098</v>
      </c>
      <c r="D7550" s="316">
        <v>16.100000000000001</v>
      </c>
      <c r="E7550" s="317">
        <v>17907</v>
      </c>
      <c r="F7550" s="317">
        <v>6416.68</v>
      </c>
      <c r="G7550" s="318">
        <v>39919</v>
      </c>
      <c r="H7550" s="318">
        <v>41229</v>
      </c>
      <c r="I7550" s="318">
        <v>50405</v>
      </c>
      <c r="J7550" s="315"/>
      <c r="K7550" s="315">
        <v>3186</v>
      </c>
      <c r="L7550" s="315" t="s">
        <v>1940</v>
      </c>
      <c r="M7550" s="315" t="s">
        <v>761</v>
      </c>
      <c r="N7550" s="315" t="s">
        <v>750</v>
      </c>
      <c r="O7550" s="315"/>
      <c r="P7550" s="315"/>
      <c r="Q7550" s="315"/>
    </row>
    <row r="7551" spans="1:17">
      <c r="A7551" s="315" t="s">
        <v>755</v>
      </c>
      <c r="B7551" s="315" t="s">
        <v>2095</v>
      </c>
      <c r="C7551" s="315" t="s">
        <v>2096</v>
      </c>
      <c r="D7551" s="316">
        <v>16.100000000000001</v>
      </c>
      <c r="E7551" s="317">
        <v>17590</v>
      </c>
      <c r="F7551" s="317">
        <v>12013.98</v>
      </c>
      <c r="G7551" s="318">
        <v>40393</v>
      </c>
      <c r="H7551" s="318">
        <v>40522</v>
      </c>
      <c r="I7551" s="318">
        <v>49674</v>
      </c>
      <c r="J7551" s="315"/>
      <c r="K7551" s="315">
        <v>4654</v>
      </c>
      <c r="L7551" s="315" t="s">
        <v>2730</v>
      </c>
      <c r="M7551" s="315" t="s">
        <v>1296</v>
      </c>
      <c r="N7551" s="315" t="s">
        <v>755</v>
      </c>
      <c r="O7551" s="315"/>
      <c r="P7551" s="315"/>
      <c r="Q7551" s="315"/>
    </row>
    <row r="7552" spans="1:17">
      <c r="A7552" s="315" t="s">
        <v>755</v>
      </c>
      <c r="B7552" s="315" t="s">
        <v>2095</v>
      </c>
      <c r="C7552" s="315" t="s">
        <v>2098</v>
      </c>
      <c r="D7552" s="316">
        <v>16.100000000000001</v>
      </c>
      <c r="E7552" s="317">
        <v>13598</v>
      </c>
      <c r="F7552" s="317">
        <v>7941.2300000000005</v>
      </c>
      <c r="G7552" s="318">
        <v>40420</v>
      </c>
      <c r="H7552" s="318">
        <v>40452</v>
      </c>
      <c r="I7552" s="318">
        <v>49674</v>
      </c>
      <c r="J7552" s="315"/>
      <c r="K7552" s="315">
        <v>3074</v>
      </c>
      <c r="L7552" s="315" t="s">
        <v>4033</v>
      </c>
      <c r="M7552" s="315" t="s">
        <v>764</v>
      </c>
      <c r="N7552" s="315" t="s">
        <v>755</v>
      </c>
      <c r="O7552" s="315"/>
      <c r="P7552" s="315"/>
      <c r="Q7552" s="315"/>
    </row>
    <row r="7553" spans="1:17">
      <c r="A7553" s="315" t="s">
        <v>755</v>
      </c>
      <c r="B7553" s="315" t="s">
        <v>2095</v>
      </c>
      <c r="C7553" s="315" t="s">
        <v>2098</v>
      </c>
      <c r="D7553" s="316">
        <v>16.12</v>
      </c>
      <c r="E7553" s="317">
        <v>18716</v>
      </c>
      <c r="F7553" s="317">
        <v>8927.5399999999991</v>
      </c>
      <c r="G7553" s="318">
        <v>40724</v>
      </c>
      <c r="H7553" s="318">
        <v>40871</v>
      </c>
      <c r="I7553" s="318">
        <v>50040</v>
      </c>
      <c r="J7553" s="315"/>
      <c r="K7553" s="315">
        <v>6938</v>
      </c>
      <c r="L7553" s="315" t="s">
        <v>3560</v>
      </c>
      <c r="M7553" s="315" t="s">
        <v>811</v>
      </c>
      <c r="N7553" s="315" t="s">
        <v>755</v>
      </c>
      <c r="O7553" s="315"/>
      <c r="P7553" s="315"/>
      <c r="Q7553" s="315"/>
    </row>
    <row r="7554" spans="1:17">
      <c r="A7554" s="315" t="s">
        <v>755</v>
      </c>
      <c r="B7554" s="315" t="s">
        <v>2095</v>
      </c>
      <c r="C7554" s="315" t="s">
        <v>2098</v>
      </c>
      <c r="D7554" s="316">
        <v>16.170000000000002</v>
      </c>
      <c r="E7554" s="317">
        <v>14134</v>
      </c>
      <c r="F7554" s="317">
        <v>6063.49</v>
      </c>
      <c r="G7554" s="318">
        <v>39569</v>
      </c>
      <c r="H7554" s="318">
        <v>39196</v>
      </c>
      <c r="I7554" s="318">
        <v>48579</v>
      </c>
      <c r="J7554" s="315"/>
      <c r="K7554" s="315">
        <v>2950</v>
      </c>
      <c r="L7554" s="315" t="s">
        <v>3178</v>
      </c>
      <c r="M7554" s="315" t="s">
        <v>1431</v>
      </c>
      <c r="N7554" s="315" t="s">
        <v>755</v>
      </c>
      <c r="O7554" s="315"/>
      <c r="P7554" s="315"/>
      <c r="Q7554" s="315"/>
    </row>
    <row r="7555" spans="1:17">
      <c r="A7555" s="315" t="s">
        <v>755</v>
      </c>
      <c r="B7555" s="315" t="s">
        <v>2095</v>
      </c>
      <c r="C7555" s="315" t="s">
        <v>2096</v>
      </c>
      <c r="D7555" s="316">
        <v>16.170000000000002</v>
      </c>
      <c r="E7555" s="317">
        <v>14831.380000000001</v>
      </c>
      <c r="F7555" s="317">
        <v>4686.7</v>
      </c>
      <c r="G7555" s="318">
        <v>40203</v>
      </c>
      <c r="H7555" s="318">
        <v>41358</v>
      </c>
      <c r="I7555" s="318">
        <v>50770</v>
      </c>
      <c r="J7555" s="315"/>
      <c r="K7555" s="315">
        <v>1808</v>
      </c>
      <c r="L7555" s="315" t="s">
        <v>2980</v>
      </c>
      <c r="M7555" s="315" t="s">
        <v>766</v>
      </c>
      <c r="N7555" s="315" t="s">
        <v>755</v>
      </c>
      <c r="O7555" s="315"/>
      <c r="P7555" s="315"/>
      <c r="Q7555" s="315"/>
    </row>
    <row r="7556" spans="1:17">
      <c r="A7556" s="315" t="s">
        <v>750</v>
      </c>
      <c r="B7556" s="315" t="s">
        <v>2095</v>
      </c>
      <c r="C7556" s="315" t="s">
        <v>2098</v>
      </c>
      <c r="D7556" s="316">
        <v>16.170000000000002</v>
      </c>
      <c r="E7556" s="317">
        <v>16833</v>
      </c>
      <c r="F7556" s="317">
        <v>4816.1000000000004</v>
      </c>
      <c r="G7556" s="318">
        <v>40763</v>
      </c>
      <c r="H7556" s="318">
        <v>41459</v>
      </c>
      <c r="I7556" s="318">
        <v>50770</v>
      </c>
      <c r="J7556" s="315"/>
      <c r="K7556" s="315">
        <v>8162</v>
      </c>
      <c r="L7556" s="315" t="s">
        <v>3743</v>
      </c>
      <c r="M7556" s="315" t="s">
        <v>784</v>
      </c>
      <c r="N7556" s="315" t="s">
        <v>750</v>
      </c>
      <c r="O7556" s="315"/>
      <c r="P7556" s="315"/>
      <c r="Q7556" s="315"/>
    </row>
    <row r="7557" spans="1:17">
      <c r="A7557" s="315" t="s">
        <v>750</v>
      </c>
      <c r="B7557" s="315" t="s">
        <v>2095</v>
      </c>
      <c r="C7557" s="315" t="s">
        <v>2098</v>
      </c>
      <c r="D7557" s="316">
        <v>16.2</v>
      </c>
      <c r="E7557" s="317">
        <v>23760</v>
      </c>
      <c r="F7557" s="317">
        <v>10494</v>
      </c>
      <c r="G7557" s="318">
        <v>39570</v>
      </c>
      <c r="H7557" s="318">
        <v>40732</v>
      </c>
      <c r="I7557" s="318">
        <v>50040</v>
      </c>
      <c r="J7557" s="315"/>
      <c r="K7557" s="315">
        <v>3937</v>
      </c>
      <c r="L7557" s="315" t="s">
        <v>3896</v>
      </c>
      <c r="M7557" s="315" t="s">
        <v>754</v>
      </c>
      <c r="N7557" s="315" t="s">
        <v>750</v>
      </c>
      <c r="O7557" s="315"/>
      <c r="P7557" s="315"/>
      <c r="Q7557" s="315"/>
    </row>
    <row r="7558" spans="1:17">
      <c r="A7558" s="315" t="s">
        <v>755</v>
      </c>
      <c r="B7558" s="315" t="s">
        <v>2095</v>
      </c>
      <c r="C7558" s="315" t="s">
        <v>2098</v>
      </c>
      <c r="D7558" s="316">
        <v>16.2</v>
      </c>
      <c r="E7558" s="317">
        <v>16393</v>
      </c>
      <c r="F7558" s="317">
        <v>6180.17</v>
      </c>
      <c r="G7558" s="318">
        <v>39619</v>
      </c>
      <c r="H7558" s="318">
        <v>40218</v>
      </c>
      <c r="I7558" s="318">
        <v>49674</v>
      </c>
      <c r="J7558" s="315"/>
      <c r="K7558" s="315">
        <v>3664</v>
      </c>
      <c r="L7558" s="315" t="s">
        <v>2378</v>
      </c>
      <c r="M7558" s="315" t="s">
        <v>764</v>
      </c>
      <c r="N7558" s="315" t="s">
        <v>755</v>
      </c>
      <c r="O7558" s="315"/>
      <c r="P7558" s="315"/>
      <c r="Q7558" s="315"/>
    </row>
    <row r="7559" spans="1:17">
      <c r="A7559" s="315" t="s">
        <v>755</v>
      </c>
      <c r="B7559" s="315" t="s">
        <v>2095</v>
      </c>
      <c r="C7559" s="315" t="s">
        <v>2098</v>
      </c>
      <c r="D7559" s="316">
        <v>16.2</v>
      </c>
      <c r="E7559" s="317">
        <v>15000</v>
      </c>
      <c r="F7559" s="317">
        <v>5805.0000000000009</v>
      </c>
      <c r="G7559" s="318">
        <v>39770</v>
      </c>
      <c r="H7559" s="318">
        <v>41243</v>
      </c>
      <c r="I7559" s="318">
        <v>50405</v>
      </c>
      <c r="J7559" s="315"/>
      <c r="K7559" s="315">
        <v>4802</v>
      </c>
      <c r="L7559" s="315" t="s">
        <v>2719</v>
      </c>
      <c r="M7559" s="315" t="s">
        <v>776</v>
      </c>
      <c r="N7559" s="315" t="s">
        <v>755</v>
      </c>
      <c r="O7559" s="315"/>
      <c r="P7559" s="315"/>
      <c r="Q7559" s="315"/>
    </row>
    <row r="7560" spans="1:17">
      <c r="A7560" s="315" t="s">
        <v>755</v>
      </c>
      <c r="B7560" s="315" t="s">
        <v>2095</v>
      </c>
      <c r="C7560" s="315" t="s">
        <v>2098</v>
      </c>
      <c r="D7560" s="316">
        <v>16.2</v>
      </c>
      <c r="E7560" s="317">
        <v>15017</v>
      </c>
      <c r="F7560" s="317">
        <v>6952.87</v>
      </c>
      <c r="G7560" s="318">
        <v>39937</v>
      </c>
      <c r="H7560" s="318">
        <v>40168</v>
      </c>
      <c r="I7560" s="318">
        <v>49309</v>
      </c>
      <c r="J7560" s="315"/>
      <c r="K7560" s="315">
        <v>6018</v>
      </c>
      <c r="L7560" s="315" t="s">
        <v>2000</v>
      </c>
      <c r="M7560" s="315" t="s">
        <v>788</v>
      </c>
      <c r="N7560" s="315" t="s">
        <v>755</v>
      </c>
      <c r="O7560" s="315"/>
      <c r="P7560" s="315"/>
      <c r="Q7560" s="315"/>
    </row>
    <row r="7561" spans="1:17">
      <c r="A7561" s="315" t="s">
        <v>755</v>
      </c>
      <c r="B7561" s="315" t="s">
        <v>2095</v>
      </c>
      <c r="C7561" s="315" t="s">
        <v>2098</v>
      </c>
      <c r="D7561" s="316">
        <v>16.2</v>
      </c>
      <c r="E7561" s="317">
        <v>15922</v>
      </c>
      <c r="F7561" s="317">
        <v>6623.55</v>
      </c>
      <c r="G7561" s="318">
        <v>40121</v>
      </c>
      <c r="H7561" s="318">
        <v>40819</v>
      </c>
      <c r="I7561" s="318">
        <v>50040</v>
      </c>
      <c r="J7561" s="315"/>
      <c r="K7561" s="315">
        <v>1792</v>
      </c>
      <c r="L7561" s="315" t="s">
        <v>762</v>
      </c>
      <c r="M7561" s="315" t="s">
        <v>761</v>
      </c>
      <c r="N7561" s="315" t="s">
        <v>755</v>
      </c>
      <c r="O7561" s="315"/>
      <c r="P7561" s="315"/>
      <c r="Q7561" s="315"/>
    </row>
    <row r="7562" spans="1:17">
      <c r="A7562" s="315" t="s">
        <v>755</v>
      </c>
      <c r="B7562" s="315" t="s">
        <v>2095</v>
      </c>
      <c r="C7562" s="315" t="s">
        <v>2098</v>
      </c>
      <c r="D7562" s="316">
        <v>16.2</v>
      </c>
      <c r="E7562" s="317">
        <v>15534</v>
      </c>
      <c r="F7562" s="317">
        <v>6586.42</v>
      </c>
      <c r="G7562" s="318">
        <v>40255</v>
      </c>
      <c r="H7562" s="318">
        <v>40899</v>
      </c>
      <c r="I7562" s="318">
        <v>50040</v>
      </c>
      <c r="J7562" s="315"/>
      <c r="K7562" s="315">
        <v>9444</v>
      </c>
      <c r="L7562" s="315" t="s">
        <v>3379</v>
      </c>
      <c r="M7562" s="315" t="s">
        <v>770</v>
      </c>
      <c r="N7562" s="315" t="s">
        <v>755</v>
      </c>
      <c r="O7562" s="315"/>
      <c r="P7562" s="315"/>
      <c r="Q7562" s="315"/>
    </row>
    <row r="7563" spans="1:17">
      <c r="A7563" s="315" t="s">
        <v>750</v>
      </c>
      <c r="B7563" s="315" t="s">
        <v>2095</v>
      </c>
      <c r="C7563" s="315" t="s">
        <v>2096</v>
      </c>
      <c r="D7563" s="316">
        <v>16.2</v>
      </c>
      <c r="E7563" s="317">
        <v>13346.36</v>
      </c>
      <c r="F7563" s="317">
        <v>9182.2999999999993</v>
      </c>
      <c r="G7563" s="318">
        <v>40295</v>
      </c>
      <c r="H7563" s="318">
        <v>40295</v>
      </c>
      <c r="I7563" s="318">
        <v>49674</v>
      </c>
      <c r="J7563" s="315"/>
      <c r="K7563" s="315">
        <v>4054</v>
      </c>
      <c r="L7563" s="315" t="s">
        <v>2059</v>
      </c>
      <c r="M7563" s="315" t="s">
        <v>2060</v>
      </c>
      <c r="N7563" s="315" t="s">
        <v>750</v>
      </c>
      <c r="O7563" s="315"/>
      <c r="P7563" s="315"/>
      <c r="Q7563" s="315"/>
    </row>
    <row r="7564" spans="1:17">
      <c r="A7564" s="315" t="s">
        <v>755</v>
      </c>
      <c r="B7564" s="315" t="s">
        <v>2095</v>
      </c>
      <c r="C7564" s="315" t="s">
        <v>2098</v>
      </c>
      <c r="D7564" s="316">
        <v>16.2</v>
      </c>
      <c r="E7564" s="317">
        <v>17132</v>
      </c>
      <c r="F7564" s="317">
        <v>8171.96</v>
      </c>
      <c r="G7564" s="318">
        <v>40525</v>
      </c>
      <c r="H7564" s="318">
        <v>40715</v>
      </c>
      <c r="I7564" s="318">
        <v>50040</v>
      </c>
      <c r="J7564" s="315"/>
      <c r="K7564" s="315">
        <v>3427</v>
      </c>
      <c r="L7564" s="315" t="s">
        <v>1544</v>
      </c>
      <c r="M7564" s="315" t="s">
        <v>764</v>
      </c>
      <c r="N7564" s="315" t="s">
        <v>755</v>
      </c>
      <c r="O7564" s="315"/>
      <c r="P7564" s="315"/>
      <c r="Q7564" s="315"/>
    </row>
    <row r="7565" spans="1:17">
      <c r="A7565" s="315" t="s">
        <v>755</v>
      </c>
      <c r="B7565" s="315" t="s">
        <v>2095</v>
      </c>
      <c r="C7565" s="315" t="s">
        <v>2096</v>
      </c>
      <c r="D7565" s="316">
        <v>16.2</v>
      </c>
      <c r="E7565" s="317">
        <v>12462</v>
      </c>
      <c r="F7565" s="317">
        <v>3788.44</v>
      </c>
      <c r="G7565" s="318">
        <v>40723</v>
      </c>
      <c r="H7565" s="318">
        <v>41865</v>
      </c>
      <c r="I7565" s="318">
        <v>49309</v>
      </c>
      <c r="J7565" s="315"/>
      <c r="K7565" s="315">
        <v>6232</v>
      </c>
      <c r="L7565" s="315" t="s">
        <v>2268</v>
      </c>
      <c r="M7565" s="315" t="s">
        <v>788</v>
      </c>
      <c r="N7565" s="315" t="s">
        <v>755</v>
      </c>
      <c r="O7565" s="315"/>
      <c r="P7565" s="315"/>
      <c r="Q7565" s="315"/>
    </row>
    <row r="7566" spans="1:17">
      <c r="A7566" s="315" t="s">
        <v>755</v>
      </c>
      <c r="B7566" s="315" t="s">
        <v>2095</v>
      </c>
      <c r="C7566" s="315" t="s">
        <v>2098</v>
      </c>
      <c r="D7566" s="316">
        <v>16.2</v>
      </c>
      <c r="E7566" s="317">
        <v>15771.99</v>
      </c>
      <c r="F7566" s="317">
        <v>3417.25</v>
      </c>
      <c r="G7566" s="318">
        <v>40725</v>
      </c>
      <c r="H7566" s="318">
        <v>42276</v>
      </c>
      <c r="I7566" s="318">
        <v>49674</v>
      </c>
      <c r="J7566" s="315"/>
      <c r="K7566" s="315">
        <v>8155</v>
      </c>
      <c r="L7566" s="315" t="s">
        <v>4307</v>
      </c>
      <c r="M7566" s="315" t="s">
        <v>784</v>
      </c>
      <c r="N7566" s="315" t="s">
        <v>755</v>
      </c>
      <c r="O7566" s="315"/>
      <c r="P7566" s="315"/>
      <c r="Q7566" s="315"/>
    </row>
    <row r="7567" spans="1:17">
      <c r="A7567" s="315" t="s">
        <v>755</v>
      </c>
      <c r="B7567" s="315" t="s">
        <v>2095</v>
      </c>
      <c r="C7567" s="315" t="s">
        <v>2096</v>
      </c>
      <c r="D7567" s="316">
        <v>16.28</v>
      </c>
      <c r="E7567" s="317">
        <v>17629</v>
      </c>
      <c r="F7567" s="317">
        <v>5359.22</v>
      </c>
      <c r="G7567" s="318">
        <v>40703</v>
      </c>
      <c r="H7567" s="318">
        <v>42074</v>
      </c>
      <c r="I7567" s="318">
        <v>49674</v>
      </c>
      <c r="J7567" s="315"/>
      <c r="K7567" s="315">
        <v>8606</v>
      </c>
      <c r="L7567" s="315" t="s">
        <v>4308</v>
      </c>
      <c r="M7567" s="315" t="s">
        <v>784</v>
      </c>
      <c r="N7567" s="315" t="s">
        <v>755</v>
      </c>
      <c r="O7567" s="315"/>
      <c r="P7567" s="315"/>
      <c r="Q7567" s="315"/>
    </row>
    <row r="7568" spans="1:17">
      <c r="A7568" s="315" t="s">
        <v>750</v>
      </c>
      <c r="B7568" s="315" t="s">
        <v>2095</v>
      </c>
      <c r="C7568" s="315" t="s">
        <v>2098</v>
      </c>
      <c r="D7568" s="316">
        <v>16.28</v>
      </c>
      <c r="E7568" s="317">
        <v>16522</v>
      </c>
      <c r="F7568" s="317">
        <v>6394.01</v>
      </c>
      <c r="G7568" s="318">
        <v>40781</v>
      </c>
      <c r="H7568" s="318">
        <v>40977</v>
      </c>
      <c r="I7568" s="318">
        <v>50405</v>
      </c>
      <c r="J7568" s="315"/>
      <c r="K7568" s="315">
        <v>3076</v>
      </c>
      <c r="L7568" s="315" t="s">
        <v>4309</v>
      </c>
      <c r="M7568" s="315" t="s">
        <v>764</v>
      </c>
      <c r="N7568" s="315" t="s">
        <v>750</v>
      </c>
      <c r="O7568" s="315"/>
      <c r="P7568" s="315"/>
      <c r="Q7568" s="315"/>
    </row>
    <row r="7569" spans="1:17">
      <c r="A7569" s="315" t="s">
        <v>755</v>
      </c>
      <c r="B7569" s="315" t="s">
        <v>2095</v>
      </c>
      <c r="C7569" s="315" t="s">
        <v>2096</v>
      </c>
      <c r="D7569" s="316">
        <v>16.28</v>
      </c>
      <c r="E7569" s="317">
        <v>7124</v>
      </c>
      <c r="F7569" s="317">
        <v>3661.7400000000002</v>
      </c>
      <c r="G7569" s="318">
        <v>40847</v>
      </c>
      <c r="H7569" s="318">
        <v>40848</v>
      </c>
      <c r="I7569" s="318">
        <v>50040</v>
      </c>
      <c r="J7569" s="315"/>
      <c r="K7569" s="315">
        <v>3718</v>
      </c>
      <c r="L7569" s="315" t="s">
        <v>4310</v>
      </c>
      <c r="M7569" s="315" t="s">
        <v>764</v>
      </c>
      <c r="N7569" s="315" t="s">
        <v>755</v>
      </c>
      <c r="O7569" s="315"/>
      <c r="P7569" s="315"/>
      <c r="Q7569" s="315"/>
    </row>
    <row r="7570" spans="1:17">
      <c r="A7570" s="315" t="s">
        <v>755</v>
      </c>
      <c r="B7570" s="315" t="s">
        <v>2095</v>
      </c>
      <c r="C7570" s="315" t="s">
        <v>2096</v>
      </c>
      <c r="D7570" s="316">
        <v>16.3</v>
      </c>
      <c r="E7570" s="317">
        <v>13069</v>
      </c>
      <c r="F7570" s="317">
        <v>10951.83</v>
      </c>
      <c r="G7570" s="318">
        <v>39569</v>
      </c>
      <c r="H7570" s="318">
        <v>39933</v>
      </c>
      <c r="I7570" s="318">
        <v>49309</v>
      </c>
      <c r="J7570" s="315"/>
      <c r="K7570" s="315">
        <v>3785</v>
      </c>
      <c r="L7570" s="315" t="s">
        <v>4311</v>
      </c>
      <c r="M7570" s="315" t="s">
        <v>764</v>
      </c>
      <c r="N7570" s="315" t="s">
        <v>755</v>
      </c>
      <c r="O7570" s="315"/>
      <c r="P7570" s="315"/>
      <c r="Q7570" s="315"/>
    </row>
    <row r="7571" spans="1:17">
      <c r="A7571" s="315" t="s">
        <v>755</v>
      </c>
      <c r="B7571" s="315" t="s">
        <v>2095</v>
      </c>
      <c r="C7571" s="315" t="s">
        <v>2098</v>
      </c>
      <c r="D7571" s="316">
        <v>16.3</v>
      </c>
      <c r="E7571" s="317">
        <v>17810</v>
      </c>
      <c r="F7571" s="317">
        <v>6892.4699999999993</v>
      </c>
      <c r="G7571" s="318">
        <v>39589</v>
      </c>
      <c r="H7571" s="318">
        <v>41029</v>
      </c>
      <c r="I7571" s="318">
        <v>50405</v>
      </c>
      <c r="J7571" s="315"/>
      <c r="K7571" s="315">
        <v>6216</v>
      </c>
      <c r="L7571" s="315" t="s">
        <v>1566</v>
      </c>
      <c r="M7571" s="315" t="s">
        <v>788</v>
      </c>
      <c r="N7571" s="315" t="s">
        <v>755</v>
      </c>
      <c r="O7571" s="315"/>
      <c r="P7571" s="315"/>
      <c r="Q7571" s="315"/>
    </row>
    <row r="7572" spans="1:17">
      <c r="A7572" s="315" t="s">
        <v>755</v>
      </c>
      <c r="B7572" s="315" t="s">
        <v>2095</v>
      </c>
      <c r="C7572" s="315" t="s">
        <v>2098</v>
      </c>
      <c r="D7572" s="316">
        <v>16.3</v>
      </c>
      <c r="E7572" s="317">
        <v>18148</v>
      </c>
      <c r="F7572" s="317">
        <v>7023.2900000000009</v>
      </c>
      <c r="G7572" s="318">
        <v>39912</v>
      </c>
      <c r="H7572" s="318">
        <v>41179</v>
      </c>
      <c r="I7572" s="318">
        <v>50405</v>
      </c>
      <c r="J7572" s="315"/>
      <c r="K7572" s="315">
        <v>3250</v>
      </c>
      <c r="L7572" s="315" t="s">
        <v>1732</v>
      </c>
      <c r="M7572" s="315" t="s">
        <v>764</v>
      </c>
      <c r="N7572" s="315" t="s">
        <v>755</v>
      </c>
      <c r="O7572" s="315"/>
      <c r="P7572" s="315"/>
      <c r="Q7572" s="315"/>
    </row>
    <row r="7573" spans="1:17">
      <c r="A7573" s="315" t="s">
        <v>755</v>
      </c>
      <c r="B7573" s="315" t="s">
        <v>2095</v>
      </c>
      <c r="C7573" s="315" t="s">
        <v>2098</v>
      </c>
      <c r="D7573" s="316">
        <v>16.3</v>
      </c>
      <c r="E7573" s="317">
        <v>15741</v>
      </c>
      <c r="F7573" s="317">
        <v>6091.7699999999995</v>
      </c>
      <c r="G7573" s="318">
        <v>39952</v>
      </c>
      <c r="H7573" s="318">
        <v>41117</v>
      </c>
      <c r="I7573" s="318">
        <v>50405</v>
      </c>
      <c r="J7573" s="315"/>
      <c r="K7573" s="315">
        <v>6410</v>
      </c>
      <c r="L7573" s="315" t="s">
        <v>3937</v>
      </c>
      <c r="M7573" s="315" t="s">
        <v>1388</v>
      </c>
      <c r="N7573" s="315" t="s">
        <v>755</v>
      </c>
      <c r="O7573" s="315"/>
      <c r="P7573" s="315"/>
      <c r="Q7573" s="315"/>
    </row>
    <row r="7574" spans="1:17">
      <c r="A7574" s="315" t="s">
        <v>755</v>
      </c>
      <c r="B7574" s="315" t="s">
        <v>2095</v>
      </c>
      <c r="C7574" s="315" t="s">
        <v>2096</v>
      </c>
      <c r="D7574" s="316">
        <v>16.3</v>
      </c>
      <c r="E7574" s="317">
        <v>17398</v>
      </c>
      <c r="F7574" s="317">
        <v>6541.65</v>
      </c>
      <c r="G7574" s="318">
        <v>40652</v>
      </c>
      <c r="H7574" s="318">
        <v>40821</v>
      </c>
      <c r="I7574" s="318">
        <v>50040</v>
      </c>
      <c r="J7574" s="315"/>
      <c r="K7574" s="315">
        <v>3978</v>
      </c>
      <c r="L7574" s="315" t="s">
        <v>2473</v>
      </c>
      <c r="M7574" s="315" t="s">
        <v>754</v>
      </c>
      <c r="N7574" s="315" t="s">
        <v>755</v>
      </c>
      <c r="O7574" s="315"/>
      <c r="P7574" s="315"/>
      <c r="Q7574" s="315"/>
    </row>
    <row r="7575" spans="1:17">
      <c r="A7575" s="315" t="s">
        <v>750</v>
      </c>
      <c r="B7575" s="315" t="s">
        <v>2095</v>
      </c>
      <c r="C7575" s="315" t="s">
        <v>2098</v>
      </c>
      <c r="D7575" s="316">
        <v>16.3</v>
      </c>
      <c r="E7575" s="317">
        <v>17175</v>
      </c>
      <c r="F7575" s="317">
        <v>7585.63</v>
      </c>
      <c r="G7575" s="318">
        <v>40694</v>
      </c>
      <c r="H7575" s="318">
        <v>40848</v>
      </c>
      <c r="I7575" s="318">
        <v>50040</v>
      </c>
      <c r="J7575" s="315"/>
      <c r="K7575" s="315">
        <v>3852</v>
      </c>
      <c r="L7575" s="315" t="s">
        <v>2636</v>
      </c>
      <c r="M7575" s="315" t="s">
        <v>764</v>
      </c>
      <c r="N7575" s="315" t="s">
        <v>750</v>
      </c>
      <c r="O7575" s="315"/>
      <c r="P7575" s="315"/>
      <c r="Q7575" s="315"/>
    </row>
    <row r="7576" spans="1:17">
      <c r="A7576" s="315" t="s">
        <v>755</v>
      </c>
      <c r="B7576" s="315" t="s">
        <v>2095</v>
      </c>
      <c r="C7576" s="315" t="s">
        <v>2098</v>
      </c>
      <c r="D7576" s="316">
        <v>16.32</v>
      </c>
      <c r="E7576" s="317">
        <v>14704</v>
      </c>
      <c r="F7576" s="317">
        <v>3881.8499999999995</v>
      </c>
      <c r="G7576" s="318">
        <v>40605</v>
      </c>
      <c r="H7576" s="318">
        <v>42091</v>
      </c>
      <c r="I7576" s="318">
        <v>49674</v>
      </c>
      <c r="J7576" s="315"/>
      <c r="K7576" s="315">
        <v>6197</v>
      </c>
      <c r="L7576" s="315" t="s">
        <v>3826</v>
      </c>
      <c r="M7576" s="315" t="s">
        <v>764</v>
      </c>
      <c r="N7576" s="315" t="s">
        <v>755</v>
      </c>
      <c r="O7576" s="315"/>
      <c r="P7576" s="315"/>
      <c r="Q7576" s="315"/>
    </row>
    <row r="7577" spans="1:17">
      <c r="A7577" s="315" t="s">
        <v>755</v>
      </c>
      <c r="B7577" s="315" t="s">
        <v>2095</v>
      </c>
      <c r="C7577" s="315" t="s">
        <v>2098</v>
      </c>
      <c r="D7577" s="316">
        <v>16.32</v>
      </c>
      <c r="E7577" s="317">
        <v>16725</v>
      </c>
      <c r="F7577" s="317">
        <v>5837.03</v>
      </c>
      <c r="G7577" s="318">
        <v>40765</v>
      </c>
      <c r="H7577" s="318">
        <v>40970</v>
      </c>
      <c r="I7577" s="318">
        <v>50405</v>
      </c>
      <c r="J7577" s="315"/>
      <c r="K7577" s="315">
        <v>6210</v>
      </c>
      <c r="L7577" s="315" t="s">
        <v>2903</v>
      </c>
      <c r="M7577" s="315" t="s">
        <v>788</v>
      </c>
      <c r="N7577" s="315" t="s">
        <v>755</v>
      </c>
      <c r="O7577" s="315"/>
      <c r="P7577" s="315"/>
      <c r="Q7577" s="315"/>
    </row>
    <row r="7578" spans="1:17">
      <c r="A7578" s="315" t="s">
        <v>755</v>
      </c>
      <c r="B7578" s="315" t="s">
        <v>2095</v>
      </c>
      <c r="C7578" s="315" t="s">
        <v>2096</v>
      </c>
      <c r="D7578" s="316">
        <v>16.32</v>
      </c>
      <c r="E7578" s="317">
        <v>6096.6900000000005</v>
      </c>
      <c r="F7578" s="317">
        <v>3493.4000000000005</v>
      </c>
      <c r="G7578" s="318">
        <v>40807</v>
      </c>
      <c r="H7578" s="318">
        <v>40869</v>
      </c>
      <c r="I7578" s="318">
        <v>50040</v>
      </c>
      <c r="J7578" s="315"/>
      <c r="K7578" s="315">
        <v>8881</v>
      </c>
      <c r="L7578" s="315" t="s">
        <v>2101</v>
      </c>
      <c r="M7578" s="315" t="s">
        <v>770</v>
      </c>
      <c r="N7578" s="315" t="s">
        <v>755</v>
      </c>
      <c r="O7578" s="315"/>
      <c r="P7578" s="315"/>
      <c r="Q7578" s="315"/>
    </row>
    <row r="7579" spans="1:17">
      <c r="A7579" s="315" t="s">
        <v>755</v>
      </c>
      <c r="B7579" s="315" t="s">
        <v>2095</v>
      </c>
      <c r="C7579" s="315" t="s">
        <v>2096</v>
      </c>
      <c r="D7579" s="316">
        <v>16.34</v>
      </c>
      <c r="E7579" s="317">
        <v>13493</v>
      </c>
      <c r="F7579" s="317">
        <v>4924.96</v>
      </c>
      <c r="G7579" s="318">
        <v>39881</v>
      </c>
      <c r="H7579" s="318">
        <v>42087</v>
      </c>
      <c r="I7579" s="318">
        <v>51501</v>
      </c>
      <c r="J7579" s="315"/>
      <c r="K7579" s="315">
        <v>2577</v>
      </c>
      <c r="L7579" s="315" t="s">
        <v>3943</v>
      </c>
      <c r="M7579" s="315" t="s">
        <v>764</v>
      </c>
      <c r="N7579" s="315" t="s">
        <v>755</v>
      </c>
      <c r="O7579" s="315"/>
      <c r="P7579" s="315"/>
      <c r="Q7579" s="315"/>
    </row>
    <row r="7580" spans="1:17">
      <c r="A7580" s="315" t="s">
        <v>755</v>
      </c>
      <c r="B7580" s="315" t="s">
        <v>2095</v>
      </c>
      <c r="C7580" s="315" t="s">
        <v>2098</v>
      </c>
      <c r="D7580" s="316">
        <v>16.34</v>
      </c>
      <c r="E7580" s="317">
        <v>9443</v>
      </c>
      <c r="F7580" s="317">
        <v>3654.4399999999996</v>
      </c>
      <c r="G7580" s="318">
        <v>40851</v>
      </c>
      <c r="H7580" s="318">
        <v>41113</v>
      </c>
      <c r="I7580" s="318">
        <v>50405</v>
      </c>
      <c r="J7580" s="315"/>
      <c r="K7580" s="315">
        <v>8733</v>
      </c>
      <c r="L7580" s="315" t="s">
        <v>799</v>
      </c>
      <c r="M7580" s="315" t="s">
        <v>770</v>
      </c>
      <c r="N7580" s="315" t="s">
        <v>755</v>
      </c>
      <c r="O7580" s="315"/>
      <c r="P7580" s="315"/>
      <c r="Q7580" s="315"/>
    </row>
    <row r="7581" spans="1:17">
      <c r="A7581" s="315" t="s">
        <v>750</v>
      </c>
      <c r="B7581" s="315" t="s">
        <v>2095</v>
      </c>
      <c r="C7581" s="315" t="s">
        <v>2098</v>
      </c>
      <c r="D7581" s="316">
        <v>16.38</v>
      </c>
      <c r="E7581" s="317">
        <v>10491</v>
      </c>
      <c r="F7581" s="317">
        <v>4060.02</v>
      </c>
      <c r="G7581" s="318">
        <v>40736</v>
      </c>
      <c r="H7581" s="318">
        <v>41100</v>
      </c>
      <c r="I7581" s="318">
        <v>50405</v>
      </c>
      <c r="J7581" s="315"/>
      <c r="K7581" s="315">
        <v>3600</v>
      </c>
      <c r="L7581" s="315" t="s">
        <v>2197</v>
      </c>
      <c r="M7581" s="315" t="s">
        <v>764</v>
      </c>
      <c r="N7581" s="315" t="s">
        <v>750</v>
      </c>
      <c r="O7581" s="315"/>
      <c r="P7581" s="315"/>
      <c r="Q7581" s="315"/>
    </row>
    <row r="7582" spans="1:17">
      <c r="A7582" s="315" t="s">
        <v>755</v>
      </c>
      <c r="B7582" s="315" t="s">
        <v>2095</v>
      </c>
      <c r="C7582" s="315" t="s">
        <v>2098</v>
      </c>
      <c r="D7582" s="316">
        <v>16.38</v>
      </c>
      <c r="E7582" s="317">
        <v>11277</v>
      </c>
      <c r="F7582" s="317">
        <v>5379.12</v>
      </c>
      <c r="G7582" s="318">
        <v>40763</v>
      </c>
      <c r="H7582" s="318">
        <v>40781</v>
      </c>
      <c r="I7582" s="318">
        <v>50040</v>
      </c>
      <c r="J7582" s="315"/>
      <c r="K7582" s="315">
        <v>9038</v>
      </c>
      <c r="L7582" s="315" t="s">
        <v>3752</v>
      </c>
      <c r="M7582" s="315" t="s">
        <v>781</v>
      </c>
      <c r="N7582" s="315" t="s">
        <v>755</v>
      </c>
      <c r="O7582" s="315"/>
      <c r="P7582" s="315"/>
      <c r="Q7582" s="315"/>
    </row>
    <row r="7583" spans="1:17">
      <c r="A7583" s="315" t="s">
        <v>755</v>
      </c>
      <c r="B7583" s="315" t="s">
        <v>2095</v>
      </c>
      <c r="C7583" s="315" t="s">
        <v>2098</v>
      </c>
      <c r="D7583" s="316">
        <v>16.399999999999999</v>
      </c>
      <c r="E7583" s="317">
        <v>18230</v>
      </c>
      <c r="F7583" s="317">
        <v>7055.01</v>
      </c>
      <c r="G7583" s="318">
        <v>39584</v>
      </c>
      <c r="H7583" s="318">
        <v>41167</v>
      </c>
      <c r="I7583" s="318">
        <v>50405</v>
      </c>
      <c r="J7583" s="315"/>
      <c r="K7583" s="315">
        <v>8762</v>
      </c>
      <c r="L7583" s="315" t="s">
        <v>4312</v>
      </c>
      <c r="M7583" s="315" t="s">
        <v>1705</v>
      </c>
      <c r="N7583" s="315" t="s">
        <v>755</v>
      </c>
      <c r="O7583" s="315"/>
      <c r="P7583" s="315"/>
      <c r="Q7583" s="315"/>
    </row>
    <row r="7584" spans="1:17">
      <c r="A7584" s="315" t="s">
        <v>755</v>
      </c>
      <c r="B7584" s="315" t="s">
        <v>2095</v>
      </c>
      <c r="C7584" s="315" t="s">
        <v>2096</v>
      </c>
      <c r="D7584" s="316">
        <v>16.399999999999999</v>
      </c>
      <c r="E7584" s="317">
        <v>17705</v>
      </c>
      <c r="F7584" s="317">
        <v>12163.34</v>
      </c>
      <c r="G7584" s="318">
        <v>39799</v>
      </c>
      <c r="H7584" s="318">
        <v>40502</v>
      </c>
      <c r="I7584" s="318">
        <v>49674</v>
      </c>
      <c r="J7584" s="315"/>
      <c r="K7584" s="315">
        <v>3127</v>
      </c>
      <c r="L7584" s="315" t="s">
        <v>4313</v>
      </c>
      <c r="M7584" s="315" t="s">
        <v>764</v>
      </c>
      <c r="N7584" s="315" t="s">
        <v>755</v>
      </c>
      <c r="O7584" s="315"/>
      <c r="P7584" s="315"/>
      <c r="Q7584" s="315"/>
    </row>
    <row r="7585" spans="1:17">
      <c r="A7585" s="315" t="s">
        <v>750</v>
      </c>
      <c r="B7585" s="315" t="s">
        <v>2095</v>
      </c>
      <c r="C7585" s="315" t="s">
        <v>2098</v>
      </c>
      <c r="D7585" s="316">
        <v>16.399999999999999</v>
      </c>
      <c r="E7585" s="317">
        <v>16301.01</v>
      </c>
      <c r="F7585" s="317">
        <v>5020.71</v>
      </c>
      <c r="G7585" s="318">
        <v>40376</v>
      </c>
      <c r="H7585" s="318">
        <v>41610</v>
      </c>
      <c r="I7585" s="318">
        <v>50770</v>
      </c>
      <c r="J7585" s="315"/>
      <c r="K7585" s="315">
        <v>8820</v>
      </c>
      <c r="L7585" s="315" t="s">
        <v>1301</v>
      </c>
      <c r="M7585" s="315" t="s">
        <v>784</v>
      </c>
      <c r="N7585" s="315" t="s">
        <v>750</v>
      </c>
      <c r="O7585" s="315"/>
      <c r="P7585" s="315"/>
      <c r="Q7585" s="315"/>
    </row>
    <row r="7586" spans="1:17">
      <c r="A7586" s="315" t="s">
        <v>755</v>
      </c>
      <c r="B7586" s="315" t="s">
        <v>2095</v>
      </c>
      <c r="C7586" s="315" t="s">
        <v>2098</v>
      </c>
      <c r="D7586" s="316">
        <v>16.41</v>
      </c>
      <c r="E7586" s="317">
        <v>17493</v>
      </c>
      <c r="F7586" s="317">
        <v>10425.84</v>
      </c>
      <c r="G7586" s="318">
        <v>39570</v>
      </c>
      <c r="H7586" s="318">
        <v>39444</v>
      </c>
      <c r="I7586" s="318">
        <v>48579</v>
      </c>
      <c r="J7586" s="315"/>
      <c r="K7586" s="315">
        <v>4493</v>
      </c>
      <c r="L7586" s="315" t="s">
        <v>3880</v>
      </c>
      <c r="M7586" s="315" t="s">
        <v>1484</v>
      </c>
      <c r="N7586" s="315" t="s">
        <v>755</v>
      </c>
      <c r="O7586" s="315"/>
      <c r="P7586" s="315"/>
      <c r="Q7586" s="315"/>
    </row>
    <row r="7587" spans="1:17">
      <c r="A7587" s="315" t="s">
        <v>755</v>
      </c>
      <c r="B7587" s="315" t="s">
        <v>2095</v>
      </c>
      <c r="C7587" s="315" t="s">
        <v>2098</v>
      </c>
      <c r="D7587" s="316">
        <v>16.43</v>
      </c>
      <c r="E7587" s="317">
        <v>7241</v>
      </c>
      <c r="F7587" s="317">
        <v>2070.9300000000003</v>
      </c>
      <c r="G7587" s="318">
        <v>40847</v>
      </c>
      <c r="H7587" s="318">
        <v>41425</v>
      </c>
      <c r="I7587" s="318">
        <v>50770</v>
      </c>
      <c r="J7587" s="315"/>
      <c r="K7587" s="315">
        <v>8706</v>
      </c>
      <c r="L7587" s="315" t="s">
        <v>3058</v>
      </c>
      <c r="M7587" s="315" t="s">
        <v>784</v>
      </c>
      <c r="N7587" s="315" t="s">
        <v>755</v>
      </c>
      <c r="O7587" s="315"/>
      <c r="P7587" s="315"/>
      <c r="Q7587" s="315"/>
    </row>
    <row r="7588" spans="1:17">
      <c r="A7588" s="315" t="s">
        <v>750</v>
      </c>
      <c r="B7588" s="315" t="s">
        <v>2095</v>
      </c>
      <c r="C7588" s="315" t="s">
        <v>2098</v>
      </c>
      <c r="D7588" s="316">
        <v>16.45</v>
      </c>
      <c r="E7588" s="317">
        <v>17923.990000000005</v>
      </c>
      <c r="F7588" s="317">
        <v>6273.39</v>
      </c>
      <c r="G7588" s="318">
        <v>40303</v>
      </c>
      <c r="H7588" s="318">
        <v>40359</v>
      </c>
      <c r="I7588" s="318">
        <v>49674</v>
      </c>
      <c r="J7588" s="315"/>
      <c r="K7588" s="315">
        <v>9450</v>
      </c>
      <c r="L7588" s="315" t="s">
        <v>2741</v>
      </c>
      <c r="M7588" s="315" t="s">
        <v>770</v>
      </c>
      <c r="N7588" s="315" t="s">
        <v>750</v>
      </c>
      <c r="O7588" s="315"/>
      <c r="P7588" s="315"/>
      <c r="Q7588" s="315"/>
    </row>
    <row r="7589" spans="1:17">
      <c r="A7589" s="315" t="s">
        <v>755</v>
      </c>
      <c r="B7589" s="315" t="s">
        <v>2095</v>
      </c>
      <c r="C7589" s="315" t="s">
        <v>2098</v>
      </c>
      <c r="D7589" s="316">
        <v>16.5</v>
      </c>
      <c r="E7589" s="317">
        <v>15499</v>
      </c>
      <c r="F7589" s="317">
        <v>4773.6900000000005</v>
      </c>
      <c r="G7589" s="318">
        <v>40160</v>
      </c>
      <c r="H7589" s="318">
        <v>41417</v>
      </c>
      <c r="I7589" s="318">
        <v>50770</v>
      </c>
      <c r="J7589" s="315"/>
      <c r="K7589" s="315">
        <v>6020</v>
      </c>
      <c r="L7589" s="315" t="s">
        <v>1888</v>
      </c>
      <c r="M7589" s="315" t="s">
        <v>788</v>
      </c>
      <c r="N7589" s="315" t="s">
        <v>755</v>
      </c>
      <c r="O7589" s="315"/>
      <c r="P7589" s="315"/>
      <c r="Q7589" s="315"/>
    </row>
    <row r="7590" spans="1:17">
      <c r="A7590" s="315" t="s">
        <v>755</v>
      </c>
      <c r="B7590" s="315" t="s">
        <v>2095</v>
      </c>
      <c r="C7590" s="315" t="s">
        <v>2098</v>
      </c>
      <c r="D7590" s="316">
        <v>16.5</v>
      </c>
      <c r="E7590" s="317">
        <v>16767</v>
      </c>
      <c r="F7590" s="317">
        <v>6488.83</v>
      </c>
      <c r="G7590" s="318">
        <v>40617</v>
      </c>
      <c r="H7590" s="318">
        <v>41177</v>
      </c>
      <c r="I7590" s="318">
        <v>50405</v>
      </c>
      <c r="J7590" s="315"/>
      <c r="K7590" s="315">
        <v>6197</v>
      </c>
      <c r="L7590" s="315" t="s">
        <v>3826</v>
      </c>
      <c r="M7590" s="315" t="s">
        <v>764</v>
      </c>
      <c r="N7590" s="315" t="s">
        <v>755</v>
      </c>
      <c r="O7590" s="315"/>
      <c r="P7590" s="315"/>
      <c r="Q7590" s="315"/>
    </row>
    <row r="7591" spans="1:17">
      <c r="A7591" s="315" t="s">
        <v>755</v>
      </c>
      <c r="B7591" s="315" t="s">
        <v>2095</v>
      </c>
      <c r="C7591" s="315" t="s">
        <v>2098</v>
      </c>
      <c r="D7591" s="316">
        <v>16.5</v>
      </c>
      <c r="E7591" s="317">
        <v>16421</v>
      </c>
      <c r="F7591" s="317">
        <v>4335.1500000000005</v>
      </c>
      <c r="G7591" s="318">
        <v>40710</v>
      </c>
      <c r="H7591" s="318">
        <v>42080</v>
      </c>
      <c r="I7591" s="318">
        <v>49674</v>
      </c>
      <c r="J7591" s="315"/>
      <c r="K7591" s="315">
        <v>9462</v>
      </c>
      <c r="L7591" s="315" t="s">
        <v>2664</v>
      </c>
      <c r="M7591" s="315" t="s">
        <v>770</v>
      </c>
      <c r="N7591" s="315" t="s">
        <v>755</v>
      </c>
      <c r="O7591" s="315"/>
      <c r="P7591" s="315"/>
      <c r="Q7591" s="315"/>
    </row>
    <row r="7592" spans="1:17">
      <c r="A7592" s="315" t="s">
        <v>755</v>
      </c>
      <c r="B7592" s="315" t="s">
        <v>2095</v>
      </c>
      <c r="C7592" s="315" t="s">
        <v>2098</v>
      </c>
      <c r="D7592" s="316">
        <v>16.5</v>
      </c>
      <c r="E7592" s="317">
        <v>10497.119999999999</v>
      </c>
      <c r="F7592" s="317">
        <v>2046.94</v>
      </c>
      <c r="G7592" s="318">
        <v>40759</v>
      </c>
      <c r="H7592" s="318">
        <v>42545</v>
      </c>
      <c r="I7592" s="318">
        <v>50040</v>
      </c>
      <c r="J7592" s="315"/>
      <c r="K7592" s="315">
        <v>7158</v>
      </c>
      <c r="L7592" s="315" t="s">
        <v>4049</v>
      </c>
      <c r="M7592" s="315" t="s">
        <v>966</v>
      </c>
      <c r="N7592" s="315" t="s">
        <v>755</v>
      </c>
      <c r="O7592" s="315"/>
      <c r="P7592" s="315"/>
      <c r="Q7592" s="315"/>
    </row>
    <row r="7593" spans="1:17">
      <c r="A7593" s="315" t="s">
        <v>755</v>
      </c>
      <c r="B7593" s="315" t="s">
        <v>2095</v>
      </c>
      <c r="C7593" s="315" t="s">
        <v>2098</v>
      </c>
      <c r="D7593" s="316">
        <v>16.5</v>
      </c>
      <c r="E7593" s="317">
        <v>17194</v>
      </c>
      <c r="F7593" s="317">
        <v>8201.5400000000009</v>
      </c>
      <c r="G7593" s="318">
        <v>40773</v>
      </c>
      <c r="H7593" s="318">
        <v>40838</v>
      </c>
      <c r="I7593" s="318">
        <v>50040</v>
      </c>
      <c r="J7593" s="315"/>
      <c r="K7593" s="315">
        <v>3415</v>
      </c>
      <c r="L7593" s="315" t="s">
        <v>4314</v>
      </c>
      <c r="M7593" s="315" t="s">
        <v>764</v>
      </c>
      <c r="N7593" s="315" t="s">
        <v>755</v>
      </c>
      <c r="O7593" s="315"/>
      <c r="P7593" s="315"/>
      <c r="Q7593" s="315"/>
    </row>
    <row r="7594" spans="1:17">
      <c r="A7594" s="315" t="s">
        <v>755</v>
      </c>
      <c r="B7594" s="315" t="s">
        <v>2095</v>
      </c>
      <c r="C7594" s="315" t="s">
        <v>2098</v>
      </c>
      <c r="D7594" s="316">
        <v>16.559999999999999</v>
      </c>
      <c r="E7594" s="317">
        <v>6913</v>
      </c>
      <c r="F7594" s="317">
        <v>3297.5</v>
      </c>
      <c r="G7594" s="318">
        <v>40852</v>
      </c>
      <c r="H7594" s="318">
        <v>40844</v>
      </c>
      <c r="I7594" s="318">
        <v>50040</v>
      </c>
      <c r="J7594" s="315"/>
      <c r="K7594" s="315">
        <v>6982</v>
      </c>
      <c r="L7594" s="315" t="s">
        <v>3816</v>
      </c>
      <c r="M7594" s="315" t="s">
        <v>811</v>
      </c>
      <c r="N7594" s="315" t="s">
        <v>755</v>
      </c>
      <c r="O7594" s="315"/>
      <c r="P7594" s="315"/>
      <c r="Q7594" s="315"/>
    </row>
    <row r="7595" spans="1:17">
      <c r="A7595" s="315" t="s">
        <v>750</v>
      </c>
      <c r="B7595" s="315" t="s">
        <v>2095</v>
      </c>
      <c r="C7595" s="315" t="s">
        <v>2098</v>
      </c>
      <c r="D7595" s="316">
        <v>16.600000000000001</v>
      </c>
      <c r="E7595" s="317">
        <v>17637</v>
      </c>
      <c r="F7595" s="317">
        <v>6581.2199999999993</v>
      </c>
      <c r="G7595" s="318">
        <v>39569</v>
      </c>
      <c r="H7595" s="318">
        <v>41446</v>
      </c>
      <c r="I7595" s="318">
        <v>50770</v>
      </c>
      <c r="J7595" s="315"/>
      <c r="K7595" s="315">
        <v>8105</v>
      </c>
      <c r="L7595" s="315" t="s">
        <v>931</v>
      </c>
      <c r="M7595" s="315" t="s">
        <v>784</v>
      </c>
      <c r="N7595" s="315" t="s">
        <v>750</v>
      </c>
      <c r="O7595" s="315"/>
      <c r="P7595" s="315"/>
      <c r="Q7595" s="315"/>
    </row>
    <row r="7596" spans="1:17">
      <c r="A7596" s="315" t="s">
        <v>750</v>
      </c>
      <c r="B7596" s="315" t="s">
        <v>2095</v>
      </c>
      <c r="C7596" s="315" t="s">
        <v>2098</v>
      </c>
      <c r="D7596" s="316">
        <v>16.600000000000001</v>
      </c>
      <c r="E7596" s="317">
        <v>17602</v>
      </c>
      <c r="F7596" s="317">
        <v>11571.68</v>
      </c>
      <c r="G7596" s="318">
        <v>39570</v>
      </c>
      <c r="H7596" s="318">
        <v>39387</v>
      </c>
      <c r="I7596" s="318">
        <v>48549</v>
      </c>
      <c r="J7596" s="315"/>
      <c r="K7596" s="315">
        <v>4304</v>
      </c>
      <c r="L7596" s="315" t="s">
        <v>3220</v>
      </c>
      <c r="M7596" s="315" t="s">
        <v>1484</v>
      </c>
      <c r="N7596" s="315" t="s">
        <v>750</v>
      </c>
      <c r="O7596" s="315"/>
      <c r="P7596" s="315"/>
      <c r="Q7596" s="315"/>
    </row>
    <row r="7597" spans="1:17">
      <c r="A7597" s="315" t="s">
        <v>755</v>
      </c>
      <c r="B7597" s="315" t="s">
        <v>2095</v>
      </c>
      <c r="C7597" s="315" t="s">
        <v>2142</v>
      </c>
      <c r="D7597" s="316">
        <v>16.600000000000001</v>
      </c>
      <c r="E7597" s="317">
        <v>17727</v>
      </c>
      <c r="F7597" s="317">
        <v>10742.560000000001</v>
      </c>
      <c r="G7597" s="318">
        <v>39570</v>
      </c>
      <c r="H7597" s="318">
        <v>39428</v>
      </c>
      <c r="I7597" s="318">
        <v>48549</v>
      </c>
      <c r="J7597" s="315"/>
      <c r="K7597" s="315">
        <v>1670</v>
      </c>
      <c r="L7597" s="315" t="s">
        <v>2657</v>
      </c>
      <c r="M7597" s="315" t="s">
        <v>761</v>
      </c>
      <c r="N7597" s="315" t="s">
        <v>755</v>
      </c>
      <c r="O7597" s="315"/>
      <c r="P7597" s="315"/>
      <c r="Q7597" s="315"/>
    </row>
    <row r="7598" spans="1:17">
      <c r="A7598" s="315" t="s">
        <v>750</v>
      </c>
      <c r="B7598" s="315" t="s">
        <v>2095</v>
      </c>
      <c r="C7598" s="315" t="s">
        <v>2098</v>
      </c>
      <c r="D7598" s="316">
        <v>16.600000000000001</v>
      </c>
      <c r="E7598" s="317">
        <v>19451</v>
      </c>
      <c r="F7598" s="317">
        <v>8590.86</v>
      </c>
      <c r="G7598" s="318">
        <v>39570</v>
      </c>
      <c r="H7598" s="318">
        <v>40893</v>
      </c>
      <c r="I7598" s="318">
        <v>50040</v>
      </c>
      <c r="J7598" s="315"/>
      <c r="K7598" s="315">
        <v>3994</v>
      </c>
      <c r="L7598" s="315" t="s">
        <v>4315</v>
      </c>
      <c r="M7598" s="315" t="s">
        <v>754</v>
      </c>
      <c r="N7598" s="315" t="s">
        <v>750</v>
      </c>
      <c r="O7598" s="315"/>
      <c r="P7598" s="315"/>
      <c r="Q7598" s="315"/>
    </row>
    <row r="7599" spans="1:17">
      <c r="A7599" s="315" t="s">
        <v>755</v>
      </c>
      <c r="B7599" s="315" t="s">
        <v>2095</v>
      </c>
      <c r="C7599" s="315" t="s">
        <v>2098</v>
      </c>
      <c r="D7599" s="316">
        <v>16.600000000000001</v>
      </c>
      <c r="E7599" s="317">
        <v>15394</v>
      </c>
      <c r="F7599" s="317">
        <v>8851.56</v>
      </c>
      <c r="G7599" s="318">
        <v>39569</v>
      </c>
      <c r="H7599" s="318">
        <v>39385</v>
      </c>
      <c r="I7599" s="318">
        <v>48579</v>
      </c>
      <c r="J7599" s="315"/>
      <c r="K7599" s="315">
        <v>5073</v>
      </c>
      <c r="L7599" s="315" t="s">
        <v>3046</v>
      </c>
      <c r="M7599" s="315" t="s">
        <v>776</v>
      </c>
      <c r="N7599" s="315" t="s">
        <v>755</v>
      </c>
      <c r="O7599" s="315"/>
      <c r="P7599" s="315"/>
      <c r="Q7599" s="315"/>
    </row>
    <row r="7600" spans="1:17">
      <c r="A7600" s="315" t="s">
        <v>755</v>
      </c>
      <c r="B7600" s="315" t="s">
        <v>2095</v>
      </c>
      <c r="C7600" s="315" t="s">
        <v>2098</v>
      </c>
      <c r="D7600" s="316">
        <v>16.600000000000001</v>
      </c>
      <c r="E7600" s="317">
        <v>18667</v>
      </c>
      <c r="F7600" s="317">
        <v>10864.2</v>
      </c>
      <c r="G7600" s="318">
        <v>39764</v>
      </c>
      <c r="H7600" s="318">
        <v>40340</v>
      </c>
      <c r="I7600" s="318">
        <v>49674</v>
      </c>
      <c r="J7600" s="315"/>
      <c r="K7600" s="315">
        <v>7307</v>
      </c>
      <c r="L7600" s="315" t="s">
        <v>3495</v>
      </c>
      <c r="M7600" s="315" t="s">
        <v>966</v>
      </c>
      <c r="N7600" s="315" t="s">
        <v>755</v>
      </c>
      <c r="O7600" s="315"/>
      <c r="P7600" s="315"/>
      <c r="Q7600" s="315"/>
    </row>
    <row r="7601" spans="1:17">
      <c r="A7601" s="315" t="s">
        <v>755</v>
      </c>
      <c r="B7601" s="315" t="s">
        <v>2095</v>
      </c>
      <c r="C7601" s="315" t="s">
        <v>2096</v>
      </c>
      <c r="D7601" s="316">
        <v>16.600000000000001</v>
      </c>
      <c r="E7601" s="317">
        <v>12073</v>
      </c>
      <c r="F7601" s="317">
        <v>8282.08</v>
      </c>
      <c r="G7601" s="318">
        <v>40141</v>
      </c>
      <c r="H7601" s="318">
        <v>40532</v>
      </c>
      <c r="I7601" s="318">
        <v>49674</v>
      </c>
      <c r="J7601" s="315"/>
      <c r="K7601" s="315">
        <v>6579</v>
      </c>
      <c r="L7601" s="315" t="s">
        <v>3835</v>
      </c>
      <c r="M7601" s="315" t="s">
        <v>811</v>
      </c>
      <c r="N7601" s="315" t="s">
        <v>755</v>
      </c>
      <c r="O7601" s="315"/>
      <c r="P7601" s="315"/>
      <c r="Q7601" s="315"/>
    </row>
    <row r="7602" spans="1:17">
      <c r="A7602" s="315" t="s">
        <v>755</v>
      </c>
      <c r="B7602" s="315" t="s">
        <v>2095</v>
      </c>
      <c r="C7602" s="315" t="s">
        <v>2098</v>
      </c>
      <c r="D7602" s="316">
        <v>16.600000000000001</v>
      </c>
      <c r="E7602" s="317">
        <v>18525</v>
      </c>
      <c r="F7602" s="317">
        <v>4890.6000000000004</v>
      </c>
      <c r="G7602" s="318">
        <v>40571</v>
      </c>
      <c r="H7602" s="318">
        <v>41942</v>
      </c>
      <c r="I7602" s="318">
        <v>49309</v>
      </c>
      <c r="J7602" s="315"/>
      <c r="K7602" s="315">
        <v>5063</v>
      </c>
      <c r="L7602" s="315" t="s">
        <v>3330</v>
      </c>
      <c r="M7602" s="315" t="s">
        <v>776</v>
      </c>
      <c r="N7602" s="315" t="s">
        <v>755</v>
      </c>
      <c r="O7602" s="315"/>
      <c r="P7602" s="315"/>
      <c r="Q7602" s="315"/>
    </row>
    <row r="7603" spans="1:17">
      <c r="A7603" s="315" t="s">
        <v>755</v>
      </c>
      <c r="B7603" s="315" t="s">
        <v>2095</v>
      </c>
      <c r="C7603" s="315" t="s">
        <v>2096</v>
      </c>
      <c r="D7603" s="316">
        <v>16.64</v>
      </c>
      <c r="E7603" s="317">
        <v>16658</v>
      </c>
      <c r="F7603" s="317">
        <v>7212.92</v>
      </c>
      <c r="G7603" s="318">
        <v>40350</v>
      </c>
      <c r="H7603" s="318">
        <v>40654</v>
      </c>
      <c r="I7603" s="318">
        <v>50040</v>
      </c>
      <c r="J7603" s="315"/>
      <c r="K7603" s="315">
        <v>9443</v>
      </c>
      <c r="L7603" s="315" t="s">
        <v>2464</v>
      </c>
      <c r="M7603" s="315" t="s">
        <v>770</v>
      </c>
      <c r="N7603" s="315" t="s">
        <v>755</v>
      </c>
      <c r="O7603" s="315"/>
      <c r="P7603" s="315"/>
      <c r="Q7603" s="315"/>
    </row>
    <row r="7604" spans="1:17">
      <c r="A7604" s="315" t="s">
        <v>755</v>
      </c>
      <c r="B7604" s="315" t="s">
        <v>2095</v>
      </c>
      <c r="C7604" s="315" t="s">
        <v>2096</v>
      </c>
      <c r="D7604" s="316">
        <v>16.64</v>
      </c>
      <c r="E7604" s="317">
        <v>17866</v>
      </c>
      <c r="F7604" s="317">
        <v>10219.36</v>
      </c>
      <c r="G7604" s="318">
        <v>40805</v>
      </c>
      <c r="H7604" s="318">
        <v>40896</v>
      </c>
      <c r="I7604" s="318">
        <v>50040</v>
      </c>
      <c r="J7604" s="315"/>
      <c r="K7604" s="315">
        <v>3216</v>
      </c>
      <c r="L7604" s="315" t="s">
        <v>4316</v>
      </c>
      <c r="M7604" s="315" t="s">
        <v>761</v>
      </c>
      <c r="N7604" s="315" t="s">
        <v>755</v>
      </c>
      <c r="O7604" s="315"/>
      <c r="P7604" s="315"/>
      <c r="Q7604" s="315"/>
    </row>
    <row r="7605" spans="1:17">
      <c r="A7605" s="315" t="s">
        <v>750</v>
      </c>
      <c r="B7605" s="315" t="s">
        <v>2095</v>
      </c>
      <c r="C7605" s="315" t="s">
        <v>2096</v>
      </c>
      <c r="D7605" s="316">
        <v>16.64</v>
      </c>
      <c r="E7605" s="317">
        <v>20077</v>
      </c>
      <c r="F7605" s="317">
        <v>11484.039999999999</v>
      </c>
      <c r="G7605" s="318">
        <v>40802</v>
      </c>
      <c r="H7605" s="318">
        <v>40715</v>
      </c>
      <c r="I7605" s="318">
        <v>50040</v>
      </c>
      <c r="J7605" s="315"/>
      <c r="K7605" s="315">
        <v>1950</v>
      </c>
      <c r="L7605" s="315" t="s">
        <v>1622</v>
      </c>
      <c r="M7605" s="315" t="s">
        <v>754</v>
      </c>
      <c r="N7605" s="315" t="s">
        <v>750</v>
      </c>
      <c r="O7605" s="315"/>
      <c r="P7605" s="315"/>
      <c r="Q7605" s="315"/>
    </row>
    <row r="7606" spans="1:17">
      <c r="A7606" s="315" t="s">
        <v>755</v>
      </c>
      <c r="B7606" s="315" t="s">
        <v>2095</v>
      </c>
      <c r="C7606" s="315" t="s">
        <v>2096</v>
      </c>
      <c r="D7606" s="316">
        <v>16.649999999999999</v>
      </c>
      <c r="E7606" s="317">
        <v>8741</v>
      </c>
      <c r="F7606" s="317">
        <v>2395.04</v>
      </c>
      <c r="G7606" s="318">
        <v>40807</v>
      </c>
      <c r="H7606" s="318">
        <v>42268</v>
      </c>
      <c r="I7606" s="318">
        <v>49674</v>
      </c>
      <c r="J7606" s="315"/>
      <c r="K7606" s="315">
        <v>3124</v>
      </c>
      <c r="L7606" s="315" t="s">
        <v>4317</v>
      </c>
      <c r="M7606" s="315" t="s">
        <v>764</v>
      </c>
      <c r="N7606" s="315" t="s">
        <v>755</v>
      </c>
      <c r="O7606" s="315"/>
      <c r="P7606" s="315"/>
      <c r="Q7606" s="315"/>
    </row>
    <row r="7607" spans="1:17">
      <c r="A7607" s="315" t="s">
        <v>755</v>
      </c>
      <c r="B7607" s="315" t="s">
        <v>2095</v>
      </c>
      <c r="C7607" s="315" t="s">
        <v>2096</v>
      </c>
      <c r="D7607" s="316">
        <v>16.649999999999999</v>
      </c>
      <c r="E7607" s="317">
        <v>7780</v>
      </c>
      <c r="F7607" s="317">
        <v>4450.16</v>
      </c>
      <c r="G7607" s="318">
        <v>40830</v>
      </c>
      <c r="H7607" s="318">
        <v>40896</v>
      </c>
      <c r="I7607" s="318">
        <v>50040</v>
      </c>
      <c r="J7607" s="315"/>
      <c r="K7607" s="315">
        <v>3033</v>
      </c>
      <c r="L7607" s="315" t="s">
        <v>3265</v>
      </c>
      <c r="M7607" s="315" t="s">
        <v>764</v>
      </c>
      <c r="N7607" s="315" t="s">
        <v>755</v>
      </c>
      <c r="O7607" s="315"/>
      <c r="P7607" s="315"/>
      <c r="Q7607" s="315"/>
    </row>
    <row r="7608" spans="1:17">
      <c r="A7608" s="315" t="s">
        <v>755</v>
      </c>
      <c r="B7608" s="315" t="s">
        <v>2095</v>
      </c>
      <c r="C7608" s="315" t="s">
        <v>2098</v>
      </c>
      <c r="D7608" s="316">
        <v>16.66</v>
      </c>
      <c r="E7608" s="317">
        <v>13787</v>
      </c>
      <c r="F7608" s="317">
        <v>5611.31</v>
      </c>
      <c r="G7608" s="318">
        <v>40371</v>
      </c>
      <c r="H7608" s="318">
        <v>40532</v>
      </c>
      <c r="I7608" s="318">
        <v>49674</v>
      </c>
      <c r="J7608" s="315"/>
      <c r="K7608" s="315">
        <v>4922</v>
      </c>
      <c r="L7608" s="315" t="s">
        <v>3240</v>
      </c>
      <c r="M7608" s="315" t="s">
        <v>764</v>
      </c>
      <c r="N7608" s="315" t="s">
        <v>755</v>
      </c>
      <c r="O7608" s="315"/>
      <c r="P7608" s="315"/>
      <c r="Q7608" s="315"/>
    </row>
    <row r="7609" spans="1:17">
      <c r="A7609" s="315" t="s">
        <v>750</v>
      </c>
      <c r="B7609" s="315" t="s">
        <v>2095</v>
      </c>
      <c r="C7609" s="315" t="s">
        <v>2098</v>
      </c>
      <c r="D7609" s="316">
        <v>16.690000000000001</v>
      </c>
      <c r="E7609" s="317">
        <v>16510</v>
      </c>
      <c r="F7609" s="317">
        <v>7875.2699999999995</v>
      </c>
      <c r="G7609" s="318">
        <v>40773</v>
      </c>
      <c r="H7609" s="318">
        <v>40897</v>
      </c>
      <c r="I7609" s="318">
        <v>50040</v>
      </c>
      <c r="J7609" s="315"/>
      <c r="K7609" s="315">
        <v>5046</v>
      </c>
      <c r="L7609" s="315" t="s">
        <v>4318</v>
      </c>
      <c r="M7609" s="315" t="s">
        <v>776</v>
      </c>
      <c r="N7609" s="315" t="s">
        <v>750</v>
      </c>
      <c r="O7609" s="315"/>
      <c r="P7609" s="315"/>
      <c r="Q7609" s="315"/>
    </row>
    <row r="7610" spans="1:17">
      <c r="A7610" s="315" t="s">
        <v>755</v>
      </c>
      <c r="B7610" s="315" t="s">
        <v>2095</v>
      </c>
      <c r="C7610" s="315" t="s">
        <v>2096</v>
      </c>
      <c r="D7610" s="316">
        <v>16.7</v>
      </c>
      <c r="E7610" s="317">
        <v>17433</v>
      </c>
      <c r="F7610" s="317">
        <v>14573.99</v>
      </c>
      <c r="G7610" s="318">
        <v>39569</v>
      </c>
      <c r="H7610" s="318">
        <v>40110</v>
      </c>
      <c r="I7610" s="318">
        <v>49309</v>
      </c>
      <c r="J7610" s="315"/>
      <c r="K7610" s="315">
        <v>6430</v>
      </c>
      <c r="L7610" s="315" t="s">
        <v>319</v>
      </c>
      <c r="M7610" s="315" t="s">
        <v>1388</v>
      </c>
      <c r="N7610" s="315" t="s">
        <v>755</v>
      </c>
      <c r="O7610" s="315"/>
      <c r="P7610" s="315"/>
      <c r="Q7610" s="315"/>
    </row>
    <row r="7611" spans="1:17">
      <c r="A7611" s="315" t="s">
        <v>755</v>
      </c>
      <c r="B7611" s="315" t="s">
        <v>2095</v>
      </c>
      <c r="C7611" s="315" t="s">
        <v>2096</v>
      </c>
      <c r="D7611" s="316">
        <v>16.7</v>
      </c>
      <c r="E7611" s="317">
        <v>15486</v>
      </c>
      <c r="F7611" s="317">
        <v>8858</v>
      </c>
      <c r="G7611" s="318">
        <v>39569</v>
      </c>
      <c r="H7611" s="318">
        <v>40883</v>
      </c>
      <c r="I7611" s="318">
        <v>50040</v>
      </c>
      <c r="J7611" s="315"/>
      <c r="K7611" s="315">
        <v>6162</v>
      </c>
      <c r="L7611" s="315" t="s">
        <v>4175</v>
      </c>
      <c r="M7611" s="315" t="s">
        <v>788</v>
      </c>
      <c r="N7611" s="315" t="s">
        <v>755</v>
      </c>
      <c r="O7611" s="315"/>
      <c r="P7611" s="315"/>
      <c r="Q7611" s="315"/>
    </row>
    <row r="7612" spans="1:17">
      <c r="A7612" s="315" t="s">
        <v>755</v>
      </c>
      <c r="B7612" s="315" t="s">
        <v>2095</v>
      </c>
      <c r="C7612" s="315" t="s">
        <v>2096</v>
      </c>
      <c r="D7612" s="316">
        <v>16.7</v>
      </c>
      <c r="E7612" s="317">
        <v>14335</v>
      </c>
      <c r="F7612" s="317">
        <v>9432.43</v>
      </c>
      <c r="G7612" s="318">
        <v>39810</v>
      </c>
      <c r="H7612" s="318">
        <v>40123</v>
      </c>
      <c r="I7612" s="318">
        <v>49309</v>
      </c>
      <c r="J7612" s="315"/>
      <c r="K7612" s="315">
        <v>8846</v>
      </c>
      <c r="L7612" s="315" t="s">
        <v>3519</v>
      </c>
      <c r="M7612" s="315" t="s">
        <v>1388</v>
      </c>
      <c r="N7612" s="315" t="s">
        <v>755</v>
      </c>
      <c r="O7612" s="315"/>
      <c r="P7612" s="315"/>
      <c r="Q7612" s="315"/>
    </row>
    <row r="7613" spans="1:17">
      <c r="A7613" s="315" t="s">
        <v>750</v>
      </c>
      <c r="B7613" s="315" t="s">
        <v>2095</v>
      </c>
      <c r="C7613" s="315" t="s">
        <v>2098</v>
      </c>
      <c r="D7613" s="316">
        <v>16.7</v>
      </c>
      <c r="E7613" s="317">
        <v>19687</v>
      </c>
      <c r="F7613" s="317">
        <v>8695.1</v>
      </c>
      <c r="G7613" s="318">
        <v>39834</v>
      </c>
      <c r="H7613" s="318">
        <v>40792</v>
      </c>
      <c r="I7613" s="318">
        <v>50040</v>
      </c>
      <c r="J7613" s="315"/>
      <c r="K7613" s="315">
        <v>3627</v>
      </c>
      <c r="L7613" s="315" t="s">
        <v>2740</v>
      </c>
      <c r="M7613" s="315" t="s">
        <v>764</v>
      </c>
      <c r="N7613" s="315" t="s">
        <v>750</v>
      </c>
      <c r="O7613" s="315"/>
      <c r="P7613" s="315"/>
      <c r="Q7613" s="315"/>
    </row>
    <row r="7614" spans="1:17">
      <c r="A7614" s="315" t="s">
        <v>750</v>
      </c>
      <c r="B7614" s="315" t="s">
        <v>2095</v>
      </c>
      <c r="C7614" s="315" t="s">
        <v>2098</v>
      </c>
      <c r="D7614" s="316">
        <v>16.7</v>
      </c>
      <c r="E7614" s="317">
        <v>17724.010000000002</v>
      </c>
      <c r="F7614" s="317">
        <v>5038.21</v>
      </c>
      <c r="G7614" s="318">
        <v>40121</v>
      </c>
      <c r="H7614" s="318">
        <v>41404</v>
      </c>
      <c r="I7614" s="318">
        <v>50770</v>
      </c>
      <c r="J7614" s="315"/>
      <c r="K7614" s="315">
        <v>8165</v>
      </c>
      <c r="L7614" s="315" t="s">
        <v>4063</v>
      </c>
      <c r="M7614" s="315" t="s">
        <v>784</v>
      </c>
      <c r="N7614" s="315" t="s">
        <v>750</v>
      </c>
      <c r="O7614" s="315"/>
      <c r="P7614" s="315"/>
      <c r="Q7614" s="315"/>
    </row>
    <row r="7615" spans="1:17">
      <c r="A7615" s="315" t="s">
        <v>755</v>
      </c>
      <c r="B7615" s="315" t="s">
        <v>2095</v>
      </c>
      <c r="C7615" s="315" t="s">
        <v>2096</v>
      </c>
      <c r="D7615" s="316">
        <v>16.7</v>
      </c>
      <c r="E7615" s="317">
        <v>13897</v>
      </c>
      <c r="F7615" s="317">
        <v>4738.87</v>
      </c>
      <c r="G7615" s="318">
        <v>40171</v>
      </c>
      <c r="H7615" s="318">
        <v>41983</v>
      </c>
      <c r="I7615" s="318">
        <v>51135</v>
      </c>
      <c r="J7615" s="315"/>
      <c r="K7615" s="315">
        <v>1131</v>
      </c>
      <c r="L7615" s="315" t="s">
        <v>4103</v>
      </c>
      <c r="M7615" s="315" t="s">
        <v>766</v>
      </c>
      <c r="N7615" s="315" t="s">
        <v>755</v>
      </c>
      <c r="O7615" s="315"/>
      <c r="P7615" s="315"/>
      <c r="Q7615" s="315"/>
    </row>
    <row r="7616" spans="1:17">
      <c r="A7616" s="315" t="s">
        <v>755</v>
      </c>
      <c r="B7616" s="315" t="s">
        <v>2095</v>
      </c>
      <c r="C7616" s="315" t="s">
        <v>2098</v>
      </c>
      <c r="D7616" s="316">
        <v>16.72</v>
      </c>
      <c r="E7616" s="317">
        <v>12285</v>
      </c>
      <c r="F7616" s="317">
        <v>5425.87</v>
      </c>
      <c r="G7616" s="318">
        <v>40785</v>
      </c>
      <c r="H7616" s="318">
        <v>40899</v>
      </c>
      <c r="I7616" s="318">
        <v>50040</v>
      </c>
      <c r="J7616" s="315"/>
      <c r="K7616" s="315">
        <v>3863</v>
      </c>
      <c r="L7616" s="315" t="s">
        <v>4319</v>
      </c>
      <c r="M7616" s="315" t="s">
        <v>764</v>
      </c>
      <c r="N7616" s="315" t="s">
        <v>755</v>
      </c>
      <c r="O7616" s="315"/>
      <c r="P7616" s="315"/>
      <c r="Q7616" s="315"/>
    </row>
    <row r="7617" spans="1:17">
      <c r="A7617" s="315" t="s">
        <v>755</v>
      </c>
      <c r="B7617" s="315" t="s">
        <v>2095</v>
      </c>
      <c r="C7617" s="315" t="s">
        <v>2098</v>
      </c>
      <c r="D7617" s="316">
        <v>16.75</v>
      </c>
      <c r="E7617" s="317">
        <v>8670</v>
      </c>
      <c r="F7617" s="317">
        <v>4135.59</v>
      </c>
      <c r="G7617" s="318">
        <v>40826</v>
      </c>
      <c r="H7617" s="318">
        <v>40907</v>
      </c>
      <c r="I7617" s="318">
        <v>50040</v>
      </c>
      <c r="J7617" s="315"/>
      <c r="K7617" s="315">
        <v>3982</v>
      </c>
      <c r="L7617" s="315" t="s">
        <v>3456</v>
      </c>
      <c r="M7617" s="315" t="s">
        <v>754</v>
      </c>
      <c r="N7617" s="315" t="s">
        <v>755</v>
      </c>
      <c r="O7617" s="315"/>
      <c r="P7617" s="315"/>
      <c r="Q7617" s="315"/>
    </row>
    <row r="7618" spans="1:17">
      <c r="A7618" s="315" t="s">
        <v>755</v>
      </c>
      <c r="B7618" s="315" t="s">
        <v>2095</v>
      </c>
      <c r="C7618" s="315" t="s">
        <v>2096</v>
      </c>
      <c r="D7618" s="316">
        <v>16.75</v>
      </c>
      <c r="E7618" s="317">
        <v>7380</v>
      </c>
      <c r="F7618" s="317">
        <v>4221.3600000000006</v>
      </c>
      <c r="G7618" s="318">
        <v>40841</v>
      </c>
      <c r="H7618" s="318">
        <v>40889</v>
      </c>
      <c r="I7618" s="318">
        <v>50040</v>
      </c>
      <c r="J7618" s="315"/>
      <c r="K7618" s="315">
        <v>1937</v>
      </c>
      <c r="L7618" s="315" t="s">
        <v>2339</v>
      </c>
      <c r="M7618" s="315" t="s">
        <v>754</v>
      </c>
      <c r="N7618" s="315" t="s">
        <v>755</v>
      </c>
      <c r="O7618" s="315"/>
      <c r="P7618" s="315"/>
      <c r="Q7618" s="315"/>
    </row>
    <row r="7619" spans="1:17">
      <c r="A7619" s="315" t="s">
        <v>755</v>
      </c>
      <c r="B7619" s="315" t="s">
        <v>2095</v>
      </c>
      <c r="C7619" s="315" t="s">
        <v>2098</v>
      </c>
      <c r="D7619" s="316">
        <v>16.79</v>
      </c>
      <c r="E7619" s="317">
        <v>10276</v>
      </c>
      <c r="F7619" s="317">
        <v>2003.83</v>
      </c>
      <c r="G7619" s="318">
        <v>40667</v>
      </c>
      <c r="H7619" s="318">
        <v>42482</v>
      </c>
      <c r="I7619" s="318">
        <v>50040</v>
      </c>
      <c r="J7619" s="315"/>
      <c r="K7619" s="315">
        <v>1699</v>
      </c>
      <c r="L7619" s="315" t="s">
        <v>4320</v>
      </c>
      <c r="M7619" s="315" t="s">
        <v>761</v>
      </c>
      <c r="N7619" s="315" t="s">
        <v>755</v>
      </c>
      <c r="O7619" s="315"/>
      <c r="P7619" s="315"/>
      <c r="Q7619" s="315"/>
    </row>
    <row r="7620" spans="1:17">
      <c r="A7620" s="315" t="s">
        <v>755</v>
      </c>
      <c r="B7620" s="315" t="s">
        <v>2095</v>
      </c>
      <c r="C7620" s="315" t="s">
        <v>2096</v>
      </c>
      <c r="D7620" s="316">
        <v>16.8</v>
      </c>
      <c r="E7620" s="317">
        <v>16764</v>
      </c>
      <c r="F7620" s="317">
        <v>13997.95</v>
      </c>
      <c r="G7620" s="318">
        <v>39569</v>
      </c>
      <c r="H7620" s="318">
        <v>39960</v>
      </c>
      <c r="I7620" s="318">
        <v>49309</v>
      </c>
      <c r="J7620" s="315"/>
      <c r="K7620" s="315">
        <v>2300</v>
      </c>
      <c r="L7620" s="315" t="s">
        <v>1516</v>
      </c>
      <c r="M7620" s="315" t="s">
        <v>758</v>
      </c>
      <c r="N7620" s="315" t="s">
        <v>755</v>
      </c>
      <c r="O7620" s="315"/>
      <c r="P7620" s="315"/>
      <c r="Q7620" s="315"/>
    </row>
    <row r="7621" spans="1:17">
      <c r="A7621" s="315" t="s">
        <v>750</v>
      </c>
      <c r="B7621" s="315" t="s">
        <v>2095</v>
      </c>
      <c r="C7621" s="315" t="s">
        <v>2096</v>
      </c>
      <c r="D7621" s="316">
        <v>16.8</v>
      </c>
      <c r="E7621" s="317">
        <v>19400</v>
      </c>
      <c r="F7621" s="317">
        <v>10204.4</v>
      </c>
      <c r="G7621" s="318">
        <v>39570</v>
      </c>
      <c r="H7621" s="318">
        <v>41039</v>
      </c>
      <c r="I7621" s="318">
        <v>50405</v>
      </c>
      <c r="J7621" s="315"/>
      <c r="K7621" s="315">
        <v>7075</v>
      </c>
      <c r="L7621" s="315" t="s">
        <v>4321</v>
      </c>
      <c r="M7621" s="315" t="s">
        <v>966</v>
      </c>
      <c r="N7621" s="315" t="s">
        <v>750</v>
      </c>
      <c r="O7621" s="315"/>
      <c r="P7621" s="315"/>
      <c r="Q7621" s="315"/>
    </row>
    <row r="7622" spans="1:17">
      <c r="A7622" s="315" t="s">
        <v>755</v>
      </c>
      <c r="B7622" s="315" t="s">
        <v>2095</v>
      </c>
      <c r="C7622" s="315" t="s">
        <v>2098</v>
      </c>
      <c r="D7622" s="316">
        <v>16.8</v>
      </c>
      <c r="E7622" s="317">
        <v>17619</v>
      </c>
      <c r="F7622" s="317">
        <v>12509.49</v>
      </c>
      <c r="G7622" s="318">
        <v>39569</v>
      </c>
      <c r="H7622" s="318">
        <v>39947</v>
      </c>
      <c r="I7622" s="318">
        <v>49309</v>
      </c>
      <c r="J7622" s="315"/>
      <c r="K7622" s="315">
        <v>8362</v>
      </c>
      <c r="L7622" s="315" t="s">
        <v>2773</v>
      </c>
      <c r="M7622" s="315" t="s">
        <v>792</v>
      </c>
      <c r="N7622" s="315" t="s">
        <v>755</v>
      </c>
      <c r="O7622" s="315"/>
      <c r="P7622" s="315"/>
      <c r="Q7622" s="315"/>
    </row>
    <row r="7623" spans="1:17">
      <c r="A7623" s="315" t="s">
        <v>755</v>
      </c>
      <c r="B7623" s="315" t="s">
        <v>2095</v>
      </c>
      <c r="C7623" s="315" t="s">
        <v>2096</v>
      </c>
      <c r="D7623" s="316">
        <v>16.8</v>
      </c>
      <c r="E7623" s="317">
        <v>17513</v>
      </c>
      <c r="F7623" s="317">
        <v>9211.84</v>
      </c>
      <c r="G7623" s="318">
        <v>39570</v>
      </c>
      <c r="H7623" s="318">
        <v>41131</v>
      </c>
      <c r="I7623" s="318">
        <v>50405</v>
      </c>
      <c r="J7623" s="315"/>
      <c r="K7623" s="315">
        <v>9055</v>
      </c>
      <c r="L7623" s="315" t="s">
        <v>780</v>
      </c>
      <c r="M7623" s="315" t="s">
        <v>781</v>
      </c>
      <c r="N7623" s="315" t="s">
        <v>755</v>
      </c>
      <c r="O7623" s="315"/>
      <c r="P7623" s="315"/>
      <c r="Q7623" s="315"/>
    </row>
    <row r="7624" spans="1:17">
      <c r="A7624" s="315" t="s">
        <v>755</v>
      </c>
      <c r="B7624" s="315" t="s">
        <v>2095</v>
      </c>
      <c r="C7624" s="315" t="s">
        <v>2098</v>
      </c>
      <c r="D7624" s="316">
        <v>16.8</v>
      </c>
      <c r="E7624" s="317">
        <v>16406</v>
      </c>
      <c r="F7624" s="317">
        <v>11648.26</v>
      </c>
      <c r="G7624" s="318">
        <v>39569</v>
      </c>
      <c r="H7624" s="318">
        <v>40008</v>
      </c>
      <c r="I7624" s="318">
        <v>49279</v>
      </c>
      <c r="J7624" s="315"/>
      <c r="K7624" s="315">
        <v>9057</v>
      </c>
      <c r="L7624" s="315" t="s">
        <v>3707</v>
      </c>
      <c r="M7624" s="315" t="s">
        <v>1024</v>
      </c>
      <c r="N7624" s="315" t="s">
        <v>755</v>
      </c>
      <c r="O7624" s="315"/>
      <c r="P7624" s="315"/>
      <c r="Q7624" s="315"/>
    </row>
    <row r="7625" spans="1:17">
      <c r="A7625" s="315" t="s">
        <v>755</v>
      </c>
      <c r="B7625" s="315" t="s">
        <v>2095</v>
      </c>
      <c r="C7625" s="315" t="s">
        <v>2096</v>
      </c>
      <c r="D7625" s="316">
        <v>16.8</v>
      </c>
      <c r="E7625" s="317">
        <v>17081</v>
      </c>
      <c r="F7625" s="317">
        <v>9770.32</v>
      </c>
      <c r="G7625" s="318">
        <v>39678</v>
      </c>
      <c r="H7625" s="318">
        <v>40898</v>
      </c>
      <c r="I7625" s="318">
        <v>50040</v>
      </c>
      <c r="J7625" s="315"/>
      <c r="K7625" s="315">
        <v>3324</v>
      </c>
      <c r="L7625" s="315" t="s">
        <v>4322</v>
      </c>
      <c r="M7625" s="315" t="s">
        <v>764</v>
      </c>
      <c r="N7625" s="315" t="s">
        <v>755</v>
      </c>
      <c r="O7625" s="315"/>
      <c r="P7625" s="315"/>
      <c r="Q7625" s="315"/>
    </row>
    <row r="7626" spans="1:17">
      <c r="A7626" s="315" t="s">
        <v>750</v>
      </c>
      <c r="B7626" s="315" t="s">
        <v>2095</v>
      </c>
      <c r="C7626" s="315" t="s">
        <v>2098</v>
      </c>
      <c r="D7626" s="316">
        <v>16.8</v>
      </c>
      <c r="E7626" s="317">
        <v>13782</v>
      </c>
      <c r="F7626" s="317">
        <v>5319.8499999999995</v>
      </c>
      <c r="G7626" s="318">
        <v>39893</v>
      </c>
      <c r="H7626" s="318">
        <v>41152</v>
      </c>
      <c r="I7626" s="318">
        <v>50405</v>
      </c>
      <c r="J7626" s="315"/>
      <c r="K7626" s="315">
        <v>2501</v>
      </c>
      <c r="L7626" s="315" t="s">
        <v>1577</v>
      </c>
      <c r="M7626" s="315" t="s">
        <v>764</v>
      </c>
      <c r="N7626" s="315" t="s">
        <v>750</v>
      </c>
      <c r="O7626" s="315"/>
      <c r="P7626" s="315"/>
      <c r="Q7626" s="315"/>
    </row>
    <row r="7627" spans="1:17">
      <c r="A7627" s="315" t="s">
        <v>755</v>
      </c>
      <c r="B7627" s="315" t="s">
        <v>2095</v>
      </c>
      <c r="C7627" s="315" t="s">
        <v>2096</v>
      </c>
      <c r="D7627" s="316">
        <v>16.8</v>
      </c>
      <c r="E7627" s="317">
        <v>17813</v>
      </c>
      <c r="F7627" s="317">
        <v>8336.48</v>
      </c>
      <c r="G7627" s="318">
        <v>39891</v>
      </c>
      <c r="H7627" s="318">
        <v>41139</v>
      </c>
      <c r="I7627" s="318">
        <v>50405</v>
      </c>
      <c r="J7627" s="315"/>
      <c r="K7627" s="315">
        <v>3176</v>
      </c>
      <c r="L7627" s="315" t="s">
        <v>2871</v>
      </c>
      <c r="M7627" s="315" t="s">
        <v>764</v>
      </c>
      <c r="N7627" s="315" t="s">
        <v>755</v>
      </c>
      <c r="O7627" s="315"/>
      <c r="P7627" s="315"/>
      <c r="Q7627" s="315"/>
    </row>
    <row r="7628" spans="1:17">
      <c r="A7628" s="315" t="s">
        <v>750</v>
      </c>
      <c r="B7628" s="315" t="s">
        <v>2095</v>
      </c>
      <c r="C7628" s="315" t="s">
        <v>2096</v>
      </c>
      <c r="D7628" s="316">
        <v>16.8</v>
      </c>
      <c r="E7628" s="317">
        <v>14440.77</v>
      </c>
      <c r="F7628" s="317">
        <v>9891.9599999999991</v>
      </c>
      <c r="G7628" s="318">
        <v>40295</v>
      </c>
      <c r="H7628" s="318">
        <v>40295</v>
      </c>
      <c r="I7628" s="318">
        <v>49674</v>
      </c>
      <c r="J7628" s="315"/>
      <c r="K7628" s="315">
        <v>4054</v>
      </c>
      <c r="L7628" s="315" t="s">
        <v>2059</v>
      </c>
      <c r="M7628" s="315" t="s">
        <v>2060</v>
      </c>
      <c r="N7628" s="315" t="s">
        <v>750</v>
      </c>
      <c r="O7628" s="315"/>
      <c r="P7628" s="315"/>
      <c r="Q7628" s="315"/>
    </row>
    <row r="7629" spans="1:17">
      <c r="A7629" s="315" t="s">
        <v>750</v>
      </c>
      <c r="B7629" s="315" t="s">
        <v>2095</v>
      </c>
      <c r="C7629" s="315" t="s">
        <v>2096</v>
      </c>
      <c r="D7629" s="316">
        <v>16.8</v>
      </c>
      <c r="E7629" s="317">
        <v>15581.070000000002</v>
      </c>
      <c r="F7629" s="317">
        <v>7291.93</v>
      </c>
      <c r="G7629" s="318">
        <v>40710</v>
      </c>
      <c r="H7629" s="318">
        <v>41181</v>
      </c>
      <c r="I7629" s="318">
        <v>50405</v>
      </c>
      <c r="J7629" s="315"/>
      <c r="K7629" s="315">
        <v>5242</v>
      </c>
      <c r="L7629" s="315" t="s">
        <v>2806</v>
      </c>
      <c r="M7629" s="315" t="s">
        <v>776</v>
      </c>
      <c r="N7629" s="315" t="s">
        <v>750</v>
      </c>
      <c r="O7629" s="315"/>
      <c r="P7629" s="315"/>
      <c r="Q7629" s="315"/>
    </row>
    <row r="7630" spans="1:17">
      <c r="A7630" s="315" t="s">
        <v>755</v>
      </c>
      <c r="B7630" s="315" t="s">
        <v>2095</v>
      </c>
      <c r="C7630" s="315" t="s">
        <v>2098</v>
      </c>
      <c r="D7630" s="316">
        <v>16.8</v>
      </c>
      <c r="E7630" s="317">
        <v>19787</v>
      </c>
      <c r="F7630" s="317">
        <v>9438.4</v>
      </c>
      <c r="G7630" s="318">
        <v>40722</v>
      </c>
      <c r="H7630" s="318">
        <v>40865</v>
      </c>
      <c r="I7630" s="318">
        <v>50040</v>
      </c>
      <c r="J7630" s="315"/>
      <c r="K7630" s="315">
        <v>7074</v>
      </c>
      <c r="L7630" s="315" t="s">
        <v>4323</v>
      </c>
      <c r="M7630" s="315" t="s">
        <v>966</v>
      </c>
      <c r="N7630" s="315" t="s">
        <v>755</v>
      </c>
      <c r="O7630" s="315"/>
      <c r="P7630" s="315"/>
      <c r="Q7630" s="315"/>
    </row>
    <row r="7631" spans="1:17">
      <c r="A7631" s="315" t="s">
        <v>755</v>
      </c>
      <c r="B7631" s="315" t="s">
        <v>2095</v>
      </c>
      <c r="C7631" s="315" t="s">
        <v>2098</v>
      </c>
      <c r="D7631" s="316">
        <v>16.8</v>
      </c>
      <c r="E7631" s="317">
        <v>16003</v>
      </c>
      <c r="F7631" s="317">
        <v>3264.6000000000004</v>
      </c>
      <c r="G7631" s="318">
        <v>40780</v>
      </c>
      <c r="H7631" s="318">
        <v>42458</v>
      </c>
      <c r="I7631" s="318">
        <v>50040</v>
      </c>
      <c r="J7631" s="315"/>
      <c r="K7631" s="315">
        <v>9064</v>
      </c>
      <c r="L7631" s="315" t="s">
        <v>2995</v>
      </c>
      <c r="M7631" s="315" t="s">
        <v>781</v>
      </c>
      <c r="N7631" s="315" t="s">
        <v>755</v>
      </c>
      <c r="O7631" s="315"/>
      <c r="P7631" s="315"/>
      <c r="Q7631" s="315"/>
    </row>
    <row r="7632" spans="1:17">
      <c r="A7632" s="315" t="s">
        <v>755</v>
      </c>
      <c r="B7632" s="315" t="s">
        <v>2095</v>
      </c>
      <c r="C7632" s="315" t="s">
        <v>2098</v>
      </c>
      <c r="D7632" s="316">
        <v>16.829999999999998</v>
      </c>
      <c r="E7632" s="317">
        <v>13014</v>
      </c>
      <c r="F7632" s="317">
        <v>3045.2799999999997</v>
      </c>
      <c r="G7632" s="318">
        <v>40802</v>
      </c>
      <c r="H7632" s="318">
        <v>42129</v>
      </c>
      <c r="I7632" s="318">
        <v>49674</v>
      </c>
      <c r="J7632" s="315"/>
      <c r="K7632" s="315">
        <v>8374</v>
      </c>
      <c r="L7632" s="315" t="s">
        <v>3686</v>
      </c>
      <c r="M7632" s="315" t="s">
        <v>792</v>
      </c>
      <c r="N7632" s="315" t="s">
        <v>755</v>
      </c>
      <c r="O7632" s="315"/>
      <c r="P7632" s="315"/>
      <c r="Q7632" s="315"/>
    </row>
    <row r="7633" spans="1:17">
      <c r="A7633" s="315" t="s">
        <v>755</v>
      </c>
      <c r="B7633" s="315" t="s">
        <v>2095</v>
      </c>
      <c r="C7633" s="315" t="s">
        <v>2098</v>
      </c>
      <c r="D7633" s="316">
        <v>16.88</v>
      </c>
      <c r="E7633" s="317">
        <v>15092</v>
      </c>
      <c r="F7633" s="317">
        <v>7183.7899999999991</v>
      </c>
      <c r="G7633" s="318">
        <v>40800</v>
      </c>
      <c r="H7633" s="318">
        <v>40899</v>
      </c>
      <c r="I7633" s="318">
        <v>50040</v>
      </c>
      <c r="J7633" s="315"/>
      <c r="K7633" s="315">
        <v>9523</v>
      </c>
      <c r="L7633" s="315" t="s">
        <v>4020</v>
      </c>
      <c r="M7633" s="315" t="s">
        <v>770</v>
      </c>
      <c r="N7633" s="315" t="s">
        <v>755</v>
      </c>
      <c r="O7633" s="315"/>
      <c r="P7633" s="315"/>
      <c r="Q7633" s="315"/>
    </row>
    <row r="7634" spans="1:17">
      <c r="A7634" s="315" t="s">
        <v>755</v>
      </c>
      <c r="B7634" s="315" t="s">
        <v>2095</v>
      </c>
      <c r="C7634" s="315" t="s">
        <v>2098</v>
      </c>
      <c r="D7634" s="316">
        <v>16.899999999999999</v>
      </c>
      <c r="E7634" s="317">
        <v>16201</v>
      </c>
      <c r="F7634" s="317">
        <v>4973.7000000000007</v>
      </c>
      <c r="G7634" s="318">
        <v>40036</v>
      </c>
      <c r="H7634" s="318">
        <v>41593</v>
      </c>
      <c r="I7634" s="318">
        <v>50770</v>
      </c>
      <c r="J7634" s="315"/>
      <c r="K7634" s="315">
        <v>6103</v>
      </c>
      <c r="L7634" s="315" t="s">
        <v>2100</v>
      </c>
      <c r="M7634" s="315" t="s">
        <v>788</v>
      </c>
      <c r="N7634" s="315" t="s">
        <v>755</v>
      </c>
      <c r="O7634" s="315"/>
      <c r="P7634" s="315"/>
      <c r="Q7634" s="315"/>
    </row>
    <row r="7635" spans="1:17">
      <c r="A7635" s="315" t="s">
        <v>755</v>
      </c>
      <c r="B7635" s="315" t="s">
        <v>2095</v>
      </c>
      <c r="C7635" s="315" t="s">
        <v>2098</v>
      </c>
      <c r="D7635" s="316">
        <v>16.899999999999999</v>
      </c>
      <c r="E7635" s="317">
        <v>12587</v>
      </c>
      <c r="F7635" s="317">
        <v>4498.6899999999996</v>
      </c>
      <c r="G7635" s="318">
        <v>40669</v>
      </c>
      <c r="H7635" s="318">
        <v>41123</v>
      </c>
      <c r="I7635" s="318">
        <v>50405</v>
      </c>
      <c r="J7635" s="315"/>
      <c r="K7635" s="315">
        <v>4417</v>
      </c>
      <c r="L7635" s="315" t="s">
        <v>2450</v>
      </c>
      <c r="M7635" s="315" t="s">
        <v>1484</v>
      </c>
      <c r="N7635" s="315" t="s">
        <v>755</v>
      </c>
      <c r="O7635" s="315"/>
      <c r="P7635" s="315"/>
      <c r="Q7635" s="315"/>
    </row>
    <row r="7636" spans="1:17">
      <c r="A7636" s="315" t="s">
        <v>755</v>
      </c>
      <c r="B7636" s="315" t="s">
        <v>2095</v>
      </c>
      <c r="C7636" s="315" t="s">
        <v>2096</v>
      </c>
      <c r="D7636" s="316">
        <v>16.920000000000002</v>
      </c>
      <c r="E7636" s="317">
        <v>17194</v>
      </c>
      <c r="F7636" s="317">
        <v>9834.9800000000014</v>
      </c>
      <c r="G7636" s="318">
        <v>40731</v>
      </c>
      <c r="H7636" s="318">
        <v>40779</v>
      </c>
      <c r="I7636" s="318">
        <v>50040</v>
      </c>
      <c r="J7636" s="315"/>
      <c r="K7636" s="315">
        <v>6277</v>
      </c>
      <c r="L7636" s="315" t="s">
        <v>4324</v>
      </c>
      <c r="M7636" s="315" t="s">
        <v>788</v>
      </c>
      <c r="N7636" s="315" t="s">
        <v>755</v>
      </c>
      <c r="O7636" s="315"/>
      <c r="P7636" s="315"/>
      <c r="Q7636" s="315"/>
    </row>
    <row r="7637" spans="1:17">
      <c r="A7637" s="315" t="s">
        <v>755</v>
      </c>
      <c r="B7637" s="315" t="s">
        <v>2095</v>
      </c>
      <c r="C7637" s="315" t="s">
        <v>2098</v>
      </c>
      <c r="D7637" s="316">
        <v>16.96</v>
      </c>
      <c r="E7637" s="317">
        <v>12092.33</v>
      </c>
      <c r="F7637" s="317">
        <v>4159.76</v>
      </c>
      <c r="G7637" s="318">
        <v>40396</v>
      </c>
      <c r="H7637" s="318">
        <v>40484</v>
      </c>
      <c r="I7637" s="318">
        <v>49674</v>
      </c>
      <c r="J7637" s="315"/>
      <c r="K7637" s="315">
        <v>4563</v>
      </c>
      <c r="L7637" s="315" t="s">
        <v>2690</v>
      </c>
      <c r="M7637" s="315" t="s">
        <v>1296</v>
      </c>
      <c r="N7637" s="315" t="s">
        <v>755</v>
      </c>
      <c r="O7637" s="315"/>
      <c r="P7637" s="315"/>
      <c r="Q7637" s="315"/>
    </row>
    <row r="7638" spans="1:17">
      <c r="A7638" s="315" t="s">
        <v>750</v>
      </c>
      <c r="B7638" s="315" t="s">
        <v>2095</v>
      </c>
      <c r="C7638" s="315" t="s">
        <v>2096</v>
      </c>
      <c r="D7638" s="316">
        <v>17</v>
      </c>
      <c r="E7638" s="317">
        <v>16305.759999999998</v>
      </c>
      <c r="F7638" s="317">
        <v>12591.619999999999</v>
      </c>
      <c r="G7638" s="318">
        <v>39569</v>
      </c>
      <c r="H7638" s="318">
        <v>39646</v>
      </c>
      <c r="I7638" s="318">
        <v>48914</v>
      </c>
      <c r="J7638" s="315"/>
      <c r="K7638" s="315">
        <v>8606</v>
      </c>
      <c r="L7638" s="315" t="s">
        <v>4308</v>
      </c>
      <c r="M7638" s="315" t="s">
        <v>784</v>
      </c>
      <c r="N7638" s="315" t="s">
        <v>750</v>
      </c>
      <c r="O7638" s="315"/>
      <c r="P7638" s="315"/>
      <c r="Q7638" s="315"/>
    </row>
    <row r="7639" spans="1:17">
      <c r="A7639" s="315" t="s">
        <v>755</v>
      </c>
      <c r="B7639" s="315" t="s">
        <v>2095</v>
      </c>
      <c r="C7639" s="315" t="s">
        <v>2098</v>
      </c>
      <c r="D7639" s="316">
        <v>17</v>
      </c>
      <c r="E7639" s="317">
        <v>14230</v>
      </c>
      <c r="F7639" s="317">
        <v>9135.66</v>
      </c>
      <c r="G7639" s="318">
        <v>39570</v>
      </c>
      <c r="H7639" s="318">
        <v>38861</v>
      </c>
      <c r="I7639" s="318">
        <v>48213</v>
      </c>
      <c r="J7639" s="315"/>
      <c r="K7639" s="315">
        <v>4852</v>
      </c>
      <c r="L7639" s="315" t="s">
        <v>2187</v>
      </c>
      <c r="M7639" s="315" t="s">
        <v>776</v>
      </c>
      <c r="N7639" s="315" t="s">
        <v>755</v>
      </c>
      <c r="O7639" s="315"/>
      <c r="P7639" s="315"/>
      <c r="Q7639" s="315"/>
    </row>
    <row r="7640" spans="1:17">
      <c r="A7640" s="315" t="s">
        <v>755</v>
      </c>
      <c r="B7640" s="315" t="s">
        <v>2095</v>
      </c>
      <c r="C7640" s="315" t="s">
        <v>2096</v>
      </c>
      <c r="D7640" s="316">
        <v>17</v>
      </c>
      <c r="E7640" s="317">
        <v>15369</v>
      </c>
      <c r="F7640" s="317">
        <v>8775.7000000000007</v>
      </c>
      <c r="G7640" s="318">
        <v>39569</v>
      </c>
      <c r="H7640" s="318">
        <v>40855</v>
      </c>
      <c r="I7640" s="318">
        <v>50040</v>
      </c>
      <c r="J7640" s="315"/>
      <c r="K7640" s="315">
        <v>6005</v>
      </c>
      <c r="L7640" s="315" t="s">
        <v>2131</v>
      </c>
      <c r="M7640" s="315" t="s">
        <v>788</v>
      </c>
      <c r="N7640" s="315" t="s">
        <v>755</v>
      </c>
      <c r="O7640" s="315"/>
      <c r="P7640" s="315"/>
      <c r="Q7640" s="315"/>
    </row>
    <row r="7641" spans="1:17">
      <c r="A7641" s="315" t="s">
        <v>755</v>
      </c>
      <c r="B7641" s="315" t="s">
        <v>2095</v>
      </c>
      <c r="C7641" s="315" t="s">
        <v>2098</v>
      </c>
      <c r="D7641" s="316">
        <v>17</v>
      </c>
      <c r="E7641" s="317">
        <v>14898.84</v>
      </c>
      <c r="F7641" s="317">
        <v>4573.95</v>
      </c>
      <c r="G7641" s="318">
        <v>40037</v>
      </c>
      <c r="H7641" s="318">
        <v>41635</v>
      </c>
      <c r="I7641" s="318">
        <v>50770</v>
      </c>
      <c r="J7641" s="315"/>
      <c r="K7641" s="315">
        <v>4512</v>
      </c>
      <c r="L7641" s="315" t="s">
        <v>2357</v>
      </c>
      <c r="M7641" s="315" t="s">
        <v>1296</v>
      </c>
      <c r="N7641" s="315" t="s">
        <v>755</v>
      </c>
      <c r="O7641" s="315"/>
      <c r="P7641" s="315"/>
      <c r="Q7641" s="315"/>
    </row>
    <row r="7642" spans="1:17">
      <c r="A7642" s="315" t="s">
        <v>750</v>
      </c>
      <c r="B7642" s="315" t="s">
        <v>2095</v>
      </c>
      <c r="C7642" s="315" t="s">
        <v>2096</v>
      </c>
      <c r="D7642" s="316">
        <v>17</v>
      </c>
      <c r="E7642" s="317">
        <v>12165.039999999999</v>
      </c>
      <c r="F7642" s="317">
        <v>6946.23</v>
      </c>
      <c r="G7642" s="318">
        <v>40275</v>
      </c>
      <c r="H7642" s="318">
        <v>40896</v>
      </c>
      <c r="I7642" s="318">
        <v>50040</v>
      </c>
      <c r="J7642" s="315"/>
      <c r="K7642" s="315">
        <v>7031</v>
      </c>
      <c r="L7642" s="315" t="s">
        <v>4057</v>
      </c>
      <c r="M7642" s="315" t="s">
        <v>966</v>
      </c>
      <c r="N7642" s="315" t="s">
        <v>750</v>
      </c>
      <c r="O7642" s="315"/>
      <c r="P7642" s="315"/>
      <c r="Q7642" s="315"/>
    </row>
    <row r="7643" spans="1:17">
      <c r="A7643" s="315" t="s">
        <v>755</v>
      </c>
      <c r="B7643" s="315" t="s">
        <v>2095</v>
      </c>
      <c r="C7643" s="315" t="s">
        <v>2098</v>
      </c>
      <c r="D7643" s="316">
        <v>17</v>
      </c>
      <c r="E7643" s="317">
        <v>15347.86</v>
      </c>
      <c r="F7643" s="317">
        <v>7413.0199999999995</v>
      </c>
      <c r="G7643" s="318">
        <v>40652</v>
      </c>
      <c r="H7643" s="318">
        <v>40848</v>
      </c>
      <c r="I7643" s="318">
        <v>50040</v>
      </c>
      <c r="J7643" s="315"/>
      <c r="K7643" s="315">
        <v>7422</v>
      </c>
      <c r="L7643" s="315" t="s">
        <v>4325</v>
      </c>
      <c r="M7643" s="315" t="s">
        <v>966</v>
      </c>
      <c r="N7643" s="315" t="s">
        <v>755</v>
      </c>
      <c r="O7643" s="315"/>
      <c r="P7643" s="315"/>
      <c r="Q7643" s="315"/>
    </row>
    <row r="7644" spans="1:17">
      <c r="A7644" s="315" t="s">
        <v>755</v>
      </c>
      <c r="B7644" s="315" t="s">
        <v>2095</v>
      </c>
      <c r="C7644" s="315" t="s">
        <v>2098</v>
      </c>
      <c r="D7644" s="316">
        <v>17</v>
      </c>
      <c r="E7644" s="317">
        <v>15222.980000000001</v>
      </c>
      <c r="F7644" s="317">
        <v>5876.09</v>
      </c>
      <c r="G7644" s="318">
        <v>40662</v>
      </c>
      <c r="H7644" s="318">
        <v>41102</v>
      </c>
      <c r="I7644" s="318">
        <v>50405</v>
      </c>
      <c r="J7644" s="315"/>
      <c r="K7644" s="315">
        <v>4144</v>
      </c>
      <c r="L7644" s="315" t="s">
        <v>2133</v>
      </c>
      <c r="M7644" s="315" t="s">
        <v>1484</v>
      </c>
      <c r="N7644" s="315" t="s">
        <v>755</v>
      </c>
      <c r="O7644" s="315"/>
      <c r="P7644" s="315"/>
      <c r="Q7644" s="315"/>
    </row>
    <row r="7645" spans="1:17">
      <c r="A7645" s="315" t="s">
        <v>755</v>
      </c>
      <c r="B7645" s="315" t="s">
        <v>2095</v>
      </c>
      <c r="C7645" s="315" t="s">
        <v>2096</v>
      </c>
      <c r="D7645" s="316">
        <v>17</v>
      </c>
      <c r="E7645" s="317">
        <v>16253.669999999998</v>
      </c>
      <c r="F7645" s="317">
        <v>9280.84</v>
      </c>
      <c r="G7645" s="318">
        <v>40704</v>
      </c>
      <c r="H7645" s="318">
        <v>40896</v>
      </c>
      <c r="I7645" s="318">
        <v>50040</v>
      </c>
      <c r="J7645" s="315"/>
      <c r="K7645" s="315">
        <v>7214</v>
      </c>
      <c r="L7645" s="315" t="s">
        <v>3665</v>
      </c>
      <c r="M7645" s="315" t="s">
        <v>966</v>
      </c>
      <c r="N7645" s="315" t="s">
        <v>755</v>
      </c>
      <c r="O7645" s="315"/>
      <c r="P7645" s="315"/>
      <c r="Q7645" s="315"/>
    </row>
    <row r="7646" spans="1:17">
      <c r="A7646" s="315" t="s">
        <v>755</v>
      </c>
      <c r="B7646" s="315" t="s">
        <v>2095</v>
      </c>
      <c r="C7646" s="315" t="s">
        <v>2098</v>
      </c>
      <c r="D7646" s="316">
        <v>17</v>
      </c>
      <c r="E7646" s="317">
        <v>5602</v>
      </c>
      <c r="F7646" s="317">
        <v>2666.5499999999997</v>
      </c>
      <c r="G7646" s="318">
        <v>40823</v>
      </c>
      <c r="H7646" s="318">
        <v>40907</v>
      </c>
      <c r="I7646" s="318">
        <v>50040</v>
      </c>
      <c r="J7646" s="315"/>
      <c r="K7646" s="315">
        <v>3982</v>
      </c>
      <c r="L7646" s="315" t="s">
        <v>3456</v>
      </c>
      <c r="M7646" s="315" t="s">
        <v>754</v>
      </c>
      <c r="N7646" s="315" t="s">
        <v>755</v>
      </c>
      <c r="O7646" s="315"/>
      <c r="P7646" s="315"/>
      <c r="Q7646" s="315"/>
    </row>
    <row r="7647" spans="1:17">
      <c r="A7647" s="315" t="s">
        <v>755</v>
      </c>
      <c r="B7647" s="315" t="s">
        <v>2095</v>
      </c>
      <c r="C7647" s="315" t="s">
        <v>2096</v>
      </c>
      <c r="D7647" s="316">
        <v>17.04</v>
      </c>
      <c r="E7647" s="317">
        <v>13629</v>
      </c>
      <c r="F7647" s="317">
        <v>8613.5399999999991</v>
      </c>
      <c r="G7647" s="318">
        <v>39597</v>
      </c>
      <c r="H7647" s="318">
        <v>40427</v>
      </c>
      <c r="I7647" s="318">
        <v>49674</v>
      </c>
      <c r="J7647" s="315"/>
      <c r="K7647" s="315">
        <v>6023</v>
      </c>
      <c r="L7647" s="315" t="s">
        <v>2396</v>
      </c>
      <c r="M7647" s="315" t="s">
        <v>788</v>
      </c>
      <c r="N7647" s="315" t="s">
        <v>755</v>
      </c>
      <c r="O7647" s="315"/>
      <c r="P7647" s="315"/>
      <c r="Q7647" s="315"/>
    </row>
    <row r="7648" spans="1:17">
      <c r="A7648" s="315" t="s">
        <v>755</v>
      </c>
      <c r="B7648" s="315" t="s">
        <v>2095</v>
      </c>
      <c r="C7648" s="315" t="s">
        <v>2098</v>
      </c>
      <c r="D7648" s="316">
        <v>17.05</v>
      </c>
      <c r="E7648" s="317">
        <v>6896.93</v>
      </c>
      <c r="F7648" s="317">
        <v>2117.39</v>
      </c>
      <c r="G7648" s="318">
        <v>40718</v>
      </c>
      <c r="H7648" s="318">
        <v>41618</v>
      </c>
      <c r="I7648" s="318">
        <v>50770</v>
      </c>
      <c r="J7648" s="315"/>
      <c r="K7648" s="315">
        <v>9063</v>
      </c>
      <c r="L7648" s="315" t="s">
        <v>3212</v>
      </c>
      <c r="M7648" s="315" t="s">
        <v>781</v>
      </c>
      <c r="N7648" s="315" t="s">
        <v>755</v>
      </c>
      <c r="O7648" s="315"/>
      <c r="P7648" s="315"/>
      <c r="Q7648" s="315"/>
    </row>
    <row r="7649" spans="1:17">
      <c r="A7649" s="315" t="s">
        <v>755</v>
      </c>
      <c r="B7649" s="315" t="s">
        <v>2095</v>
      </c>
      <c r="C7649" s="315" t="s">
        <v>2098</v>
      </c>
      <c r="D7649" s="316">
        <v>17.100000000000001</v>
      </c>
      <c r="E7649" s="317">
        <v>18201</v>
      </c>
      <c r="F7649" s="317">
        <v>12904.51</v>
      </c>
      <c r="G7649" s="318">
        <v>39570</v>
      </c>
      <c r="H7649" s="318">
        <v>39931</v>
      </c>
      <c r="I7649" s="318">
        <v>49279</v>
      </c>
      <c r="J7649" s="315"/>
      <c r="K7649" s="315">
        <v>6010</v>
      </c>
      <c r="L7649" s="315" t="s">
        <v>2282</v>
      </c>
      <c r="M7649" s="315" t="s">
        <v>788</v>
      </c>
      <c r="N7649" s="315" t="s">
        <v>755</v>
      </c>
      <c r="O7649" s="315"/>
      <c r="P7649" s="315"/>
      <c r="Q7649" s="315"/>
    </row>
    <row r="7650" spans="1:17">
      <c r="A7650" s="315" t="s">
        <v>755</v>
      </c>
      <c r="B7650" s="315" t="s">
        <v>2095</v>
      </c>
      <c r="C7650" s="315" t="s">
        <v>2098</v>
      </c>
      <c r="D7650" s="316">
        <v>17.100000000000001</v>
      </c>
      <c r="E7650" s="317">
        <v>15875</v>
      </c>
      <c r="F7650" s="317">
        <v>6413.5</v>
      </c>
      <c r="G7650" s="318">
        <v>39569</v>
      </c>
      <c r="H7650" s="318">
        <v>40830</v>
      </c>
      <c r="I7650" s="318">
        <v>50040</v>
      </c>
      <c r="J7650" s="315"/>
      <c r="K7650" s="315">
        <v>3702</v>
      </c>
      <c r="L7650" s="315" t="s">
        <v>3971</v>
      </c>
      <c r="M7650" s="315" t="s">
        <v>764</v>
      </c>
      <c r="N7650" s="315" t="s">
        <v>755</v>
      </c>
      <c r="O7650" s="315"/>
      <c r="P7650" s="315"/>
      <c r="Q7650" s="315"/>
    </row>
    <row r="7651" spans="1:17">
      <c r="A7651" s="315" t="s">
        <v>750</v>
      </c>
      <c r="B7651" s="315" t="s">
        <v>2095</v>
      </c>
      <c r="C7651" s="315" t="s">
        <v>2098</v>
      </c>
      <c r="D7651" s="316">
        <v>17.100000000000001</v>
      </c>
      <c r="E7651" s="317">
        <v>17748.830000000002</v>
      </c>
      <c r="F7651" s="317">
        <v>8838.92</v>
      </c>
      <c r="G7651" s="318">
        <v>40393</v>
      </c>
      <c r="H7651" s="318">
        <v>40298</v>
      </c>
      <c r="I7651" s="318">
        <v>49674</v>
      </c>
      <c r="J7651" s="315"/>
      <c r="K7651" s="315">
        <v>4577</v>
      </c>
      <c r="L7651" s="315" t="s">
        <v>3184</v>
      </c>
      <c r="M7651" s="315" t="s">
        <v>1296</v>
      </c>
      <c r="N7651" s="315" t="s">
        <v>750</v>
      </c>
      <c r="O7651" s="315"/>
      <c r="P7651" s="315"/>
      <c r="Q7651" s="315"/>
    </row>
    <row r="7652" spans="1:17">
      <c r="A7652" s="315" t="s">
        <v>755</v>
      </c>
      <c r="B7652" s="315" t="s">
        <v>2095</v>
      </c>
      <c r="C7652" s="315" t="s">
        <v>2096</v>
      </c>
      <c r="D7652" s="316">
        <v>17.100000000000001</v>
      </c>
      <c r="E7652" s="317">
        <v>17717.689999999999</v>
      </c>
      <c r="F7652" s="317">
        <v>9319.5</v>
      </c>
      <c r="G7652" s="318">
        <v>40665</v>
      </c>
      <c r="H7652" s="318">
        <v>40965</v>
      </c>
      <c r="I7652" s="318">
        <v>50405</v>
      </c>
      <c r="J7652" s="315"/>
      <c r="K7652" s="315">
        <v>9535</v>
      </c>
      <c r="L7652" s="315" t="s">
        <v>4326</v>
      </c>
      <c r="M7652" s="315" t="s">
        <v>792</v>
      </c>
      <c r="N7652" s="315" t="s">
        <v>755</v>
      </c>
      <c r="O7652" s="315"/>
      <c r="P7652" s="315"/>
      <c r="Q7652" s="315"/>
    </row>
    <row r="7653" spans="1:17">
      <c r="A7653" s="315" t="s">
        <v>755</v>
      </c>
      <c r="B7653" s="315" t="s">
        <v>2095</v>
      </c>
      <c r="C7653" s="315" t="s">
        <v>2098</v>
      </c>
      <c r="D7653" s="316">
        <v>17.100000000000001</v>
      </c>
      <c r="E7653" s="317">
        <v>14374</v>
      </c>
      <c r="F7653" s="317">
        <v>3363.52</v>
      </c>
      <c r="G7653" s="318">
        <v>40683</v>
      </c>
      <c r="H7653" s="318">
        <v>42191</v>
      </c>
      <c r="I7653" s="318">
        <v>49674</v>
      </c>
      <c r="J7653" s="315"/>
      <c r="K7653" s="315">
        <v>4431</v>
      </c>
      <c r="L7653" s="315" t="s">
        <v>2524</v>
      </c>
      <c r="M7653" s="315" t="s">
        <v>1484</v>
      </c>
      <c r="N7653" s="315" t="s">
        <v>755</v>
      </c>
      <c r="O7653" s="315"/>
      <c r="P7653" s="315"/>
      <c r="Q7653" s="315"/>
    </row>
    <row r="7654" spans="1:17">
      <c r="A7654" s="315" t="s">
        <v>755</v>
      </c>
      <c r="B7654" s="315" t="s">
        <v>2095</v>
      </c>
      <c r="C7654" s="315" t="s">
        <v>2098</v>
      </c>
      <c r="D7654" s="316">
        <v>17.100000000000001</v>
      </c>
      <c r="E7654" s="317">
        <v>14522</v>
      </c>
      <c r="F7654" s="317">
        <v>6912.4699999999993</v>
      </c>
      <c r="G7654" s="318">
        <v>40760</v>
      </c>
      <c r="H7654" s="318">
        <v>40872</v>
      </c>
      <c r="I7654" s="318">
        <v>50040</v>
      </c>
      <c r="J7654" s="315"/>
      <c r="K7654" s="315">
        <v>3422</v>
      </c>
      <c r="L7654" s="315" t="s">
        <v>793</v>
      </c>
      <c r="M7654" s="315" t="s">
        <v>764</v>
      </c>
      <c r="N7654" s="315" t="s">
        <v>755</v>
      </c>
      <c r="O7654" s="315"/>
      <c r="P7654" s="315"/>
      <c r="Q7654" s="315"/>
    </row>
    <row r="7655" spans="1:17">
      <c r="A7655" s="315" t="s">
        <v>755</v>
      </c>
      <c r="B7655" s="315" t="s">
        <v>2095</v>
      </c>
      <c r="C7655" s="315" t="s">
        <v>2096</v>
      </c>
      <c r="D7655" s="316">
        <v>17.100000000000001</v>
      </c>
      <c r="E7655" s="317">
        <v>17996.430000000004</v>
      </c>
      <c r="F7655" s="317">
        <v>10275.959999999999</v>
      </c>
      <c r="G7655" s="318">
        <v>40771</v>
      </c>
      <c r="H7655" s="318">
        <v>40844</v>
      </c>
      <c r="I7655" s="318">
        <v>50040</v>
      </c>
      <c r="J7655" s="315"/>
      <c r="K7655" s="315">
        <v>4114</v>
      </c>
      <c r="L7655" s="315" t="s">
        <v>4327</v>
      </c>
      <c r="M7655" s="315" t="s">
        <v>1296</v>
      </c>
      <c r="N7655" s="315" t="s">
        <v>755</v>
      </c>
      <c r="O7655" s="315"/>
      <c r="P7655" s="315"/>
      <c r="Q7655" s="315"/>
    </row>
    <row r="7656" spans="1:17">
      <c r="A7656" s="315" t="s">
        <v>750</v>
      </c>
      <c r="B7656" s="315" t="s">
        <v>2095</v>
      </c>
      <c r="C7656" s="315" t="s">
        <v>2096</v>
      </c>
      <c r="D7656" s="316">
        <v>17.100000000000001</v>
      </c>
      <c r="E7656" s="317">
        <v>8678</v>
      </c>
      <c r="F7656" s="317">
        <v>4588.09</v>
      </c>
      <c r="G7656" s="318">
        <v>40814</v>
      </c>
      <c r="H7656" s="318">
        <v>40867</v>
      </c>
      <c r="I7656" s="318">
        <v>50040</v>
      </c>
      <c r="J7656" s="315"/>
      <c r="K7656" s="315">
        <v>4712</v>
      </c>
      <c r="L7656" s="315" t="s">
        <v>4328</v>
      </c>
      <c r="M7656" s="315" t="s">
        <v>1296</v>
      </c>
      <c r="N7656" s="315" t="s">
        <v>750</v>
      </c>
      <c r="O7656" s="315"/>
      <c r="P7656" s="315"/>
      <c r="Q7656" s="315"/>
    </row>
    <row r="7657" spans="1:17">
      <c r="A7657" s="315" t="s">
        <v>755</v>
      </c>
      <c r="B7657" s="315" t="s">
        <v>2095</v>
      </c>
      <c r="C7657" s="315" t="s">
        <v>2096</v>
      </c>
      <c r="D7657" s="316">
        <v>17.16</v>
      </c>
      <c r="E7657" s="317">
        <v>18256</v>
      </c>
      <c r="F7657" s="317">
        <v>5002.1499999999996</v>
      </c>
      <c r="G7657" s="318">
        <v>40642</v>
      </c>
      <c r="H7657" s="318">
        <v>42137</v>
      </c>
      <c r="I7657" s="318">
        <v>49674</v>
      </c>
      <c r="J7657" s="315"/>
      <c r="K7657" s="315">
        <v>1890</v>
      </c>
      <c r="L7657" s="315" t="s">
        <v>2527</v>
      </c>
      <c r="M7657" s="315" t="s">
        <v>754</v>
      </c>
      <c r="N7657" s="315" t="s">
        <v>755</v>
      </c>
      <c r="O7657" s="315"/>
      <c r="P7657" s="315"/>
      <c r="Q7657" s="315"/>
    </row>
    <row r="7658" spans="1:17">
      <c r="A7658" s="315" t="s">
        <v>755</v>
      </c>
      <c r="B7658" s="315" t="s">
        <v>2095</v>
      </c>
      <c r="C7658" s="315" t="s">
        <v>2098</v>
      </c>
      <c r="D7658" s="316">
        <v>17.2</v>
      </c>
      <c r="E7658" s="317">
        <v>17335</v>
      </c>
      <c r="F7658" s="317">
        <v>12273.18</v>
      </c>
      <c r="G7658" s="318">
        <v>39570</v>
      </c>
      <c r="H7658" s="318">
        <v>39881</v>
      </c>
      <c r="I7658" s="318">
        <v>49279</v>
      </c>
      <c r="J7658" s="315"/>
      <c r="K7658" s="315">
        <v>6252</v>
      </c>
      <c r="L7658" s="315" t="s">
        <v>1538</v>
      </c>
      <c r="M7658" s="315" t="s">
        <v>788</v>
      </c>
      <c r="N7658" s="315" t="s">
        <v>755</v>
      </c>
      <c r="O7658" s="315"/>
      <c r="P7658" s="315"/>
      <c r="Q7658" s="315"/>
    </row>
    <row r="7659" spans="1:17">
      <c r="A7659" s="315" t="s">
        <v>755</v>
      </c>
      <c r="B7659" s="315" t="s">
        <v>2095</v>
      </c>
      <c r="C7659" s="315" t="s">
        <v>2098</v>
      </c>
      <c r="D7659" s="316">
        <v>17.2</v>
      </c>
      <c r="E7659" s="317">
        <v>20916</v>
      </c>
      <c r="F7659" s="317">
        <v>14808.53</v>
      </c>
      <c r="G7659" s="318">
        <v>39625</v>
      </c>
      <c r="H7659" s="318">
        <v>39583</v>
      </c>
      <c r="I7659" s="318">
        <v>48914</v>
      </c>
      <c r="J7659" s="315"/>
      <c r="K7659" s="315">
        <v>3986</v>
      </c>
      <c r="L7659" s="315" t="s">
        <v>3784</v>
      </c>
      <c r="M7659" s="315" t="s">
        <v>754</v>
      </c>
      <c r="N7659" s="315" t="s">
        <v>755</v>
      </c>
      <c r="O7659" s="315"/>
      <c r="P7659" s="315"/>
      <c r="Q7659" s="315"/>
    </row>
    <row r="7660" spans="1:17">
      <c r="A7660" s="315" t="s">
        <v>755</v>
      </c>
      <c r="B7660" s="315" t="s">
        <v>2095</v>
      </c>
      <c r="C7660" s="315" t="s">
        <v>2096</v>
      </c>
      <c r="D7660" s="316">
        <v>17.2</v>
      </c>
      <c r="E7660" s="317">
        <v>17568</v>
      </c>
      <c r="F7660" s="317">
        <v>11646.929999999998</v>
      </c>
      <c r="G7660" s="318">
        <v>39569</v>
      </c>
      <c r="H7660" s="318">
        <v>40018</v>
      </c>
      <c r="I7660" s="318">
        <v>49309</v>
      </c>
      <c r="J7660" s="315"/>
      <c r="K7660" s="315">
        <v>8890</v>
      </c>
      <c r="L7660" s="315" t="s">
        <v>1093</v>
      </c>
      <c r="M7660" s="315" t="s">
        <v>770</v>
      </c>
      <c r="N7660" s="315" t="s">
        <v>755</v>
      </c>
      <c r="O7660" s="315"/>
      <c r="P7660" s="315"/>
      <c r="Q7660" s="315"/>
    </row>
    <row r="7661" spans="1:17">
      <c r="A7661" s="315" t="s">
        <v>750</v>
      </c>
      <c r="B7661" s="315" t="s">
        <v>2095</v>
      </c>
      <c r="C7661" s="315" t="s">
        <v>2098</v>
      </c>
      <c r="D7661" s="316">
        <v>17.2</v>
      </c>
      <c r="E7661" s="317">
        <v>17243</v>
      </c>
      <c r="F7661" s="317">
        <v>11303.75</v>
      </c>
      <c r="G7661" s="318">
        <v>39570</v>
      </c>
      <c r="H7661" s="318">
        <v>39598</v>
      </c>
      <c r="I7661" s="318">
        <v>48914</v>
      </c>
      <c r="J7661" s="315"/>
      <c r="K7661" s="315">
        <v>8132</v>
      </c>
      <c r="L7661" s="315" t="s">
        <v>4237</v>
      </c>
      <c r="M7661" s="315" t="s">
        <v>784</v>
      </c>
      <c r="N7661" s="315" t="s">
        <v>750</v>
      </c>
      <c r="O7661" s="315"/>
      <c r="P7661" s="315"/>
      <c r="Q7661" s="315"/>
    </row>
    <row r="7662" spans="1:17">
      <c r="A7662" s="315" t="s">
        <v>755</v>
      </c>
      <c r="B7662" s="315" t="s">
        <v>2095</v>
      </c>
      <c r="C7662" s="315" t="s">
        <v>2098</v>
      </c>
      <c r="D7662" s="316">
        <v>17.2</v>
      </c>
      <c r="E7662" s="317">
        <v>18377.920000000002</v>
      </c>
      <c r="F7662" s="317">
        <v>4759.87</v>
      </c>
      <c r="G7662" s="318">
        <v>40319</v>
      </c>
      <c r="H7662" s="318">
        <v>42090</v>
      </c>
      <c r="I7662" s="318">
        <v>51501</v>
      </c>
      <c r="J7662" s="315"/>
      <c r="K7662" s="315">
        <v>9304</v>
      </c>
      <c r="L7662" s="315" t="s">
        <v>2249</v>
      </c>
      <c r="M7662" s="315" t="s">
        <v>770</v>
      </c>
      <c r="N7662" s="315" t="s">
        <v>755</v>
      </c>
      <c r="O7662" s="315"/>
      <c r="P7662" s="315"/>
      <c r="Q7662" s="315"/>
    </row>
    <row r="7663" spans="1:17">
      <c r="A7663" s="315" t="s">
        <v>755</v>
      </c>
      <c r="B7663" s="315" t="s">
        <v>2095</v>
      </c>
      <c r="C7663" s="315" t="s">
        <v>2098</v>
      </c>
      <c r="D7663" s="316">
        <v>17.2</v>
      </c>
      <c r="E7663" s="317">
        <v>15735</v>
      </c>
      <c r="F7663" s="317">
        <v>7489.87</v>
      </c>
      <c r="G7663" s="318">
        <v>40805</v>
      </c>
      <c r="H7663" s="318">
        <v>40876</v>
      </c>
      <c r="I7663" s="318">
        <v>50040</v>
      </c>
      <c r="J7663" s="315"/>
      <c r="K7663" s="315">
        <v>1796</v>
      </c>
      <c r="L7663" s="315" t="s">
        <v>2310</v>
      </c>
      <c r="M7663" s="315" t="s">
        <v>761</v>
      </c>
      <c r="N7663" s="315" t="s">
        <v>755</v>
      </c>
      <c r="O7663" s="315"/>
      <c r="P7663" s="315"/>
      <c r="Q7663" s="315"/>
    </row>
    <row r="7664" spans="1:17">
      <c r="A7664" s="315" t="s">
        <v>755</v>
      </c>
      <c r="B7664" s="315" t="s">
        <v>2095</v>
      </c>
      <c r="C7664" s="315" t="s">
        <v>2096</v>
      </c>
      <c r="D7664" s="316">
        <v>17.23</v>
      </c>
      <c r="E7664" s="317">
        <v>16614</v>
      </c>
      <c r="F7664" s="317">
        <v>8689.1299999999992</v>
      </c>
      <c r="G7664" s="318">
        <v>40724</v>
      </c>
      <c r="H7664" s="318">
        <v>40908</v>
      </c>
      <c r="I7664" s="318">
        <v>50040</v>
      </c>
      <c r="J7664" s="315"/>
      <c r="K7664" s="315">
        <v>9057</v>
      </c>
      <c r="L7664" s="315" t="s">
        <v>3707</v>
      </c>
      <c r="M7664" s="315" t="s">
        <v>1024</v>
      </c>
      <c r="N7664" s="315" t="s">
        <v>755</v>
      </c>
      <c r="O7664" s="315"/>
      <c r="P7664" s="315"/>
      <c r="Q7664" s="315"/>
    </row>
    <row r="7665" spans="1:17">
      <c r="A7665" s="315" t="s">
        <v>755</v>
      </c>
      <c r="B7665" s="315" t="s">
        <v>2095</v>
      </c>
      <c r="C7665" s="315" t="s">
        <v>2098</v>
      </c>
      <c r="D7665" s="316">
        <v>17.25</v>
      </c>
      <c r="E7665" s="317">
        <v>15022.580000000002</v>
      </c>
      <c r="F7665" s="317">
        <v>6579.8899999999994</v>
      </c>
      <c r="G7665" s="318">
        <v>40801</v>
      </c>
      <c r="H7665" s="318">
        <v>40917</v>
      </c>
      <c r="I7665" s="318">
        <v>50405</v>
      </c>
      <c r="J7665" s="315"/>
      <c r="K7665" s="315">
        <v>9008</v>
      </c>
      <c r="L7665" s="315" t="s">
        <v>321</v>
      </c>
      <c r="M7665" s="315" t="s">
        <v>770</v>
      </c>
      <c r="N7665" s="315" t="s">
        <v>755</v>
      </c>
      <c r="O7665" s="315"/>
      <c r="P7665" s="315"/>
      <c r="Q7665" s="315"/>
    </row>
    <row r="7666" spans="1:17">
      <c r="A7666" s="315" t="s">
        <v>755</v>
      </c>
      <c r="B7666" s="315" t="s">
        <v>2095</v>
      </c>
      <c r="C7666" s="315" t="s">
        <v>2098</v>
      </c>
      <c r="D7666" s="316">
        <v>17.25</v>
      </c>
      <c r="E7666" s="317">
        <v>15324.81</v>
      </c>
      <c r="F7666" s="317">
        <v>6712.2699999999995</v>
      </c>
      <c r="G7666" s="318">
        <v>40801</v>
      </c>
      <c r="H7666" s="318">
        <v>40917</v>
      </c>
      <c r="I7666" s="318">
        <v>50405</v>
      </c>
      <c r="J7666" s="315"/>
      <c r="K7666" s="315">
        <v>9008</v>
      </c>
      <c r="L7666" s="315" t="s">
        <v>321</v>
      </c>
      <c r="M7666" s="315" t="s">
        <v>770</v>
      </c>
      <c r="N7666" s="315" t="s">
        <v>755</v>
      </c>
      <c r="O7666" s="315"/>
      <c r="P7666" s="315"/>
      <c r="Q7666" s="315"/>
    </row>
    <row r="7667" spans="1:17">
      <c r="A7667" s="315" t="s">
        <v>750</v>
      </c>
      <c r="B7667" s="319" t="s">
        <v>2095</v>
      </c>
      <c r="C7667" s="319" t="s">
        <v>2098</v>
      </c>
      <c r="D7667" s="320">
        <v>17.28</v>
      </c>
      <c r="E7667" s="317">
        <v>18736</v>
      </c>
      <c r="F7667" s="317">
        <v>4310.3100000000004</v>
      </c>
      <c r="G7667" s="321">
        <v>40777</v>
      </c>
      <c r="H7667" s="321">
        <v>42277</v>
      </c>
      <c r="I7667" s="321">
        <v>49674</v>
      </c>
      <c r="J7667" s="319"/>
      <c r="K7667" s="322">
        <v>6300</v>
      </c>
      <c r="L7667" s="319" t="s">
        <v>327</v>
      </c>
      <c r="M7667" s="319" t="s">
        <v>1712</v>
      </c>
      <c r="N7667" s="315" t="s">
        <v>750</v>
      </c>
      <c r="O7667" s="319"/>
      <c r="P7667" s="319"/>
      <c r="Q7667" s="319"/>
    </row>
    <row r="7668" spans="1:17">
      <c r="A7668" s="315" t="s">
        <v>755</v>
      </c>
      <c r="B7668" s="315" t="s">
        <v>2095</v>
      </c>
      <c r="C7668" s="315" t="s">
        <v>2142</v>
      </c>
      <c r="D7668" s="316">
        <v>17.28</v>
      </c>
      <c r="E7668" s="317">
        <v>9791</v>
      </c>
      <c r="F7668" s="317">
        <v>3456.22</v>
      </c>
      <c r="G7668" s="318">
        <v>40812</v>
      </c>
      <c r="H7668" s="318">
        <v>41072</v>
      </c>
      <c r="I7668" s="318">
        <v>50405</v>
      </c>
      <c r="J7668" s="315"/>
      <c r="K7668" s="315">
        <v>2345</v>
      </c>
      <c r="L7668" s="315" t="s">
        <v>2908</v>
      </c>
      <c r="M7668" s="315" t="s">
        <v>1431</v>
      </c>
      <c r="N7668" s="315" t="s">
        <v>755</v>
      </c>
      <c r="O7668" s="315"/>
      <c r="P7668" s="315"/>
      <c r="Q7668" s="315"/>
    </row>
    <row r="7669" spans="1:17">
      <c r="A7669" s="315" t="s">
        <v>755</v>
      </c>
      <c r="B7669" s="315" t="s">
        <v>2095</v>
      </c>
      <c r="C7669" s="315" t="s">
        <v>2098</v>
      </c>
      <c r="D7669" s="316">
        <v>17.29</v>
      </c>
      <c r="E7669" s="317">
        <v>16692</v>
      </c>
      <c r="F7669" s="317">
        <v>6443.1100000000006</v>
      </c>
      <c r="G7669" s="318">
        <v>40793</v>
      </c>
      <c r="H7669" s="318">
        <v>41178</v>
      </c>
      <c r="I7669" s="318">
        <v>50405</v>
      </c>
      <c r="J7669" s="315"/>
      <c r="K7669" s="315">
        <v>3145</v>
      </c>
      <c r="L7669" s="315" t="s">
        <v>2769</v>
      </c>
      <c r="M7669" s="315" t="s">
        <v>764</v>
      </c>
      <c r="N7669" s="315" t="s">
        <v>755</v>
      </c>
      <c r="O7669" s="315"/>
      <c r="P7669" s="315"/>
      <c r="Q7669" s="315"/>
    </row>
    <row r="7670" spans="1:17">
      <c r="A7670" s="315" t="s">
        <v>755</v>
      </c>
      <c r="B7670" s="315" t="s">
        <v>2095</v>
      </c>
      <c r="C7670" s="315" t="s">
        <v>2096</v>
      </c>
      <c r="D7670" s="316">
        <v>17.3</v>
      </c>
      <c r="E7670" s="317">
        <v>18325</v>
      </c>
      <c r="F7670" s="317">
        <v>15246.400000000001</v>
      </c>
      <c r="G7670" s="318">
        <v>39570</v>
      </c>
      <c r="H7670" s="318">
        <v>39694</v>
      </c>
      <c r="I7670" s="318">
        <v>48944</v>
      </c>
      <c r="J7670" s="315"/>
      <c r="K7670" s="315">
        <v>1025</v>
      </c>
      <c r="L7670" s="315" t="s">
        <v>4329</v>
      </c>
      <c r="M7670" s="315" t="s">
        <v>766</v>
      </c>
      <c r="N7670" s="315" t="s">
        <v>755</v>
      </c>
      <c r="O7670" s="315"/>
      <c r="P7670" s="315"/>
      <c r="Q7670" s="315"/>
    </row>
    <row r="7671" spans="1:17">
      <c r="A7671" s="315" t="s">
        <v>755</v>
      </c>
      <c r="B7671" s="315" t="s">
        <v>2095</v>
      </c>
      <c r="C7671" s="315" t="s">
        <v>2098</v>
      </c>
      <c r="D7671" s="316">
        <v>17.3</v>
      </c>
      <c r="E7671" s="317">
        <v>15536</v>
      </c>
      <c r="F7671" s="317">
        <v>9725.5400000000009</v>
      </c>
      <c r="G7671" s="318">
        <v>39569</v>
      </c>
      <c r="H7671" s="318">
        <v>39757</v>
      </c>
      <c r="I7671" s="318">
        <v>48944</v>
      </c>
      <c r="J7671" s="315"/>
      <c r="K7671" s="315">
        <v>5603</v>
      </c>
      <c r="L7671" s="315" t="s">
        <v>2963</v>
      </c>
      <c r="M7671" s="315" t="s">
        <v>776</v>
      </c>
      <c r="N7671" s="315" t="s">
        <v>755</v>
      </c>
      <c r="O7671" s="315"/>
      <c r="P7671" s="315"/>
      <c r="Q7671" s="315"/>
    </row>
    <row r="7672" spans="1:17">
      <c r="A7672" s="315" t="s">
        <v>755</v>
      </c>
      <c r="B7672" s="315" t="s">
        <v>2095</v>
      </c>
      <c r="C7672" s="315" t="s">
        <v>2098</v>
      </c>
      <c r="D7672" s="316">
        <v>17.3</v>
      </c>
      <c r="E7672" s="317">
        <v>16168</v>
      </c>
      <c r="F7672" s="317">
        <v>11446.940000000002</v>
      </c>
      <c r="G7672" s="318">
        <v>39570</v>
      </c>
      <c r="H7672" s="318">
        <v>40165</v>
      </c>
      <c r="I7672" s="318">
        <v>49309</v>
      </c>
      <c r="J7672" s="315"/>
      <c r="K7672" s="315">
        <v>8712</v>
      </c>
      <c r="L7672" s="315" t="s">
        <v>3369</v>
      </c>
      <c r="M7672" s="315" t="s">
        <v>784</v>
      </c>
      <c r="N7672" s="315" t="s">
        <v>755</v>
      </c>
      <c r="O7672" s="315"/>
      <c r="P7672" s="315"/>
      <c r="Q7672" s="315"/>
    </row>
    <row r="7673" spans="1:17">
      <c r="A7673" s="315" t="s">
        <v>755</v>
      </c>
      <c r="B7673" s="315" t="s">
        <v>2095</v>
      </c>
      <c r="C7673" s="315" t="s">
        <v>2098</v>
      </c>
      <c r="D7673" s="316">
        <v>17.3</v>
      </c>
      <c r="E7673" s="317">
        <v>21184</v>
      </c>
      <c r="F7673" s="317">
        <v>6482.2999999999993</v>
      </c>
      <c r="G7673" s="318">
        <v>40182</v>
      </c>
      <c r="H7673" s="318">
        <v>41617</v>
      </c>
      <c r="I7673" s="318">
        <v>50770</v>
      </c>
      <c r="J7673" s="315"/>
      <c r="K7673" s="315">
        <v>6597</v>
      </c>
      <c r="L7673" s="315" t="s">
        <v>2191</v>
      </c>
      <c r="M7673" s="315" t="s">
        <v>811</v>
      </c>
      <c r="N7673" s="315" t="s">
        <v>755</v>
      </c>
      <c r="O7673" s="315"/>
      <c r="P7673" s="315"/>
      <c r="Q7673" s="315"/>
    </row>
    <row r="7674" spans="1:17">
      <c r="A7674" s="315" t="s">
        <v>750</v>
      </c>
      <c r="B7674" s="315" t="s">
        <v>2095</v>
      </c>
      <c r="C7674" s="315" t="s">
        <v>2098</v>
      </c>
      <c r="D7674" s="316">
        <v>17.3</v>
      </c>
      <c r="E7674" s="317">
        <v>14122</v>
      </c>
      <c r="F7674" s="317">
        <v>3687.3900000000003</v>
      </c>
      <c r="G7674" s="318">
        <v>40317</v>
      </c>
      <c r="H7674" s="318">
        <v>41860</v>
      </c>
      <c r="I7674" s="318">
        <v>51135</v>
      </c>
      <c r="J7674" s="315"/>
      <c r="K7674" s="315">
        <v>3628</v>
      </c>
      <c r="L7674" s="315" t="s">
        <v>2172</v>
      </c>
      <c r="M7674" s="315" t="s">
        <v>764</v>
      </c>
      <c r="N7674" s="315" t="s">
        <v>750</v>
      </c>
      <c r="O7674" s="315"/>
      <c r="P7674" s="315"/>
      <c r="Q7674" s="315"/>
    </row>
    <row r="7675" spans="1:17">
      <c r="A7675" s="315" t="s">
        <v>750</v>
      </c>
      <c r="B7675" s="315" t="s">
        <v>2095</v>
      </c>
      <c r="C7675" s="315" t="s">
        <v>2098</v>
      </c>
      <c r="D7675" s="316">
        <v>17.399999999999999</v>
      </c>
      <c r="E7675" s="317">
        <v>3753</v>
      </c>
      <c r="F7675" s="317">
        <v>2653.37</v>
      </c>
      <c r="G7675" s="318">
        <v>39570</v>
      </c>
      <c r="H7675" s="318">
        <v>39758</v>
      </c>
      <c r="I7675" s="318">
        <v>48944</v>
      </c>
      <c r="J7675" s="315"/>
      <c r="K7675" s="315">
        <v>8564</v>
      </c>
      <c r="L7675" s="315" t="s">
        <v>4330</v>
      </c>
      <c r="M7675" s="315" t="s">
        <v>792</v>
      </c>
      <c r="N7675" s="315" t="s">
        <v>750</v>
      </c>
      <c r="O7675" s="315"/>
      <c r="P7675" s="315"/>
      <c r="Q7675" s="315"/>
    </row>
    <row r="7676" spans="1:17">
      <c r="A7676" s="315" t="s">
        <v>750</v>
      </c>
      <c r="B7676" s="315" t="s">
        <v>2095</v>
      </c>
      <c r="C7676" s="315" t="s">
        <v>2098</v>
      </c>
      <c r="D7676" s="316">
        <v>17.399999999999999</v>
      </c>
      <c r="E7676" s="317">
        <v>15531</v>
      </c>
      <c r="F7676" s="317">
        <v>6631.7500000000009</v>
      </c>
      <c r="G7676" s="318">
        <v>39570</v>
      </c>
      <c r="H7676" s="318">
        <v>40870</v>
      </c>
      <c r="I7676" s="318">
        <v>50040</v>
      </c>
      <c r="J7676" s="315"/>
      <c r="K7676" s="315">
        <v>9050</v>
      </c>
      <c r="L7676" s="315" t="s">
        <v>3320</v>
      </c>
      <c r="M7676" s="315" t="s">
        <v>1024</v>
      </c>
      <c r="N7676" s="315" t="s">
        <v>750</v>
      </c>
      <c r="O7676" s="315"/>
      <c r="P7676" s="315"/>
      <c r="Q7676" s="315"/>
    </row>
    <row r="7677" spans="1:17">
      <c r="A7677" s="315" t="s">
        <v>750</v>
      </c>
      <c r="B7677" s="315" t="s">
        <v>2095</v>
      </c>
      <c r="C7677" s="315" t="s">
        <v>2096</v>
      </c>
      <c r="D7677" s="316">
        <v>17.399999999999999</v>
      </c>
      <c r="E7677" s="317">
        <v>16346</v>
      </c>
      <c r="F7677" s="317">
        <v>11147.970000000001</v>
      </c>
      <c r="G7677" s="318">
        <v>39570</v>
      </c>
      <c r="H7677" s="318">
        <v>40263</v>
      </c>
      <c r="I7677" s="318">
        <v>49674</v>
      </c>
      <c r="J7677" s="315"/>
      <c r="K7677" s="315">
        <v>1236</v>
      </c>
      <c r="L7677" s="315" t="s">
        <v>3799</v>
      </c>
      <c r="M7677" s="315" t="s">
        <v>1827</v>
      </c>
      <c r="N7677" s="315" t="s">
        <v>750</v>
      </c>
      <c r="O7677" s="315"/>
      <c r="P7677" s="315"/>
      <c r="Q7677" s="315"/>
    </row>
    <row r="7678" spans="1:17">
      <c r="A7678" s="315" t="s">
        <v>755</v>
      </c>
      <c r="B7678" s="315" t="s">
        <v>2095</v>
      </c>
      <c r="C7678" s="315" t="s">
        <v>2098</v>
      </c>
      <c r="D7678" s="316">
        <v>17.399999999999999</v>
      </c>
      <c r="E7678" s="317">
        <v>17923</v>
      </c>
      <c r="F7678" s="317">
        <v>7473.89</v>
      </c>
      <c r="G7678" s="318">
        <v>39583</v>
      </c>
      <c r="H7678" s="318">
        <v>40877</v>
      </c>
      <c r="I7678" s="318">
        <v>50040</v>
      </c>
      <c r="J7678" s="315"/>
      <c r="K7678" s="315">
        <v>8254</v>
      </c>
      <c r="L7678" s="315" t="s">
        <v>4331</v>
      </c>
      <c r="M7678" s="315" t="s">
        <v>792</v>
      </c>
      <c r="N7678" s="315" t="s">
        <v>755</v>
      </c>
      <c r="O7678" s="315"/>
      <c r="P7678" s="315"/>
      <c r="Q7678" s="315"/>
    </row>
    <row r="7679" spans="1:17">
      <c r="A7679" s="315" t="s">
        <v>750</v>
      </c>
      <c r="B7679" s="315" t="s">
        <v>2095</v>
      </c>
      <c r="C7679" s="315" t="s">
        <v>2098</v>
      </c>
      <c r="D7679" s="316">
        <v>17.399999999999999</v>
      </c>
      <c r="E7679" s="317">
        <v>12573.199999999997</v>
      </c>
      <c r="F7679" s="317">
        <v>8242.44</v>
      </c>
      <c r="G7679" s="318">
        <v>39617</v>
      </c>
      <c r="H7679" s="318">
        <v>39397</v>
      </c>
      <c r="I7679" s="318">
        <v>48579</v>
      </c>
      <c r="J7679" s="315"/>
      <c r="K7679" s="315">
        <v>8005</v>
      </c>
      <c r="L7679" s="315" t="s">
        <v>328</v>
      </c>
      <c r="M7679" s="315" t="s">
        <v>784</v>
      </c>
      <c r="N7679" s="315" t="s">
        <v>750</v>
      </c>
      <c r="O7679" s="315"/>
      <c r="P7679" s="315"/>
      <c r="Q7679" s="315"/>
    </row>
    <row r="7680" spans="1:17">
      <c r="A7680" s="315" t="s">
        <v>750</v>
      </c>
      <c r="B7680" s="315" t="s">
        <v>2095</v>
      </c>
      <c r="C7680" s="315" t="s">
        <v>2096</v>
      </c>
      <c r="D7680" s="316">
        <v>17.399999999999999</v>
      </c>
      <c r="E7680" s="317">
        <v>12906.24</v>
      </c>
      <c r="F7680" s="317">
        <v>7369.4699999999993</v>
      </c>
      <c r="G7680" s="318">
        <v>40275</v>
      </c>
      <c r="H7680" s="318">
        <v>40896</v>
      </c>
      <c r="I7680" s="318">
        <v>50040</v>
      </c>
      <c r="J7680" s="315"/>
      <c r="K7680" s="315">
        <v>7031</v>
      </c>
      <c r="L7680" s="315" t="s">
        <v>4057</v>
      </c>
      <c r="M7680" s="315" t="s">
        <v>966</v>
      </c>
      <c r="N7680" s="315" t="s">
        <v>750</v>
      </c>
      <c r="O7680" s="315"/>
      <c r="P7680" s="315"/>
      <c r="Q7680" s="315"/>
    </row>
    <row r="7681" spans="1:17">
      <c r="A7681" s="315" t="s">
        <v>755</v>
      </c>
      <c r="B7681" s="315" t="s">
        <v>2095</v>
      </c>
      <c r="C7681" s="315" t="s">
        <v>2098</v>
      </c>
      <c r="D7681" s="316">
        <v>17.420000000000002</v>
      </c>
      <c r="E7681" s="317">
        <v>19597</v>
      </c>
      <c r="F7681" s="317">
        <v>5173.6099999999997</v>
      </c>
      <c r="G7681" s="318">
        <v>40627</v>
      </c>
      <c r="H7681" s="318">
        <v>41946</v>
      </c>
      <c r="I7681" s="318">
        <v>49309</v>
      </c>
      <c r="J7681" s="315"/>
      <c r="K7681" s="315">
        <v>3114</v>
      </c>
      <c r="L7681" s="315" t="s">
        <v>2642</v>
      </c>
      <c r="M7681" s="315" t="s">
        <v>764</v>
      </c>
      <c r="N7681" s="315" t="s">
        <v>755</v>
      </c>
      <c r="O7681" s="315"/>
      <c r="P7681" s="315"/>
      <c r="Q7681" s="315"/>
    </row>
    <row r="7682" spans="1:17">
      <c r="A7682" s="315" t="s">
        <v>755</v>
      </c>
      <c r="B7682" s="315" t="s">
        <v>2095</v>
      </c>
      <c r="C7682" s="315" t="s">
        <v>2098</v>
      </c>
      <c r="D7682" s="316">
        <v>17.43</v>
      </c>
      <c r="E7682" s="317">
        <v>1330</v>
      </c>
      <c r="F7682" s="317">
        <v>771.4</v>
      </c>
      <c r="G7682" s="318">
        <v>40528</v>
      </c>
      <c r="H7682" s="318">
        <v>40497</v>
      </c>
      <c r="I7682" s="318">
        <v>49674</v>
      </c>
      <c r="J7682" s="315"/>
      <c r="K7682" s="315">
        <v>6313</v>
      </c>
      <c r="L7682" s="315" t="s">
        <v>2132</v>
      </c>
      <c r="M7682" s="315" t="s">
        <v>1712</v>
      </c>
      <c r="N7682" s="315" t="s">
        <v>755</v>
      </c>
      <c r="O7682" s="315"/>
      <c r="P7682" s="315"/>
      <c r="Q7682" s="315"/>
    </row>
    <row r="7683" spans="1:17">
      <c r="A7683" s="315" t="s">
        <v>755</v>
      </c>
      <c r="B7683" s="315" t="s">
        <v>2095</v>
      </c>
      <c r="C7683" s="315" t="s">
        <v>2098</v>
      </c>
      <c r="D7683" s="316">
        <v>17.45</v>
      </c>
      <c r="E7683" s="317">
        <v>12502</v>
      </c>
      <c r="F7683" s="317">
        <v>4438.2199999999993</v>
      </c>
      <c r="G7683" s="318">
        <v>39570</v>
      </c>
      <c r="H7683" s="318">
        <v>40508</v>
      </c>
      <c r="I7683" s="318">
        <v>49674</v>
      </c>
      <c r="J7683" s="315"/>
      <c r="K7683" s="315">
        <v>8267</v>
      </c>
      <c r="L7683" s="315" t="s">
        <v>796</v>
      </c>
      <c r="M7683" s="315" t="s">
        <v>792</v>
      </c>
      <c r="N7683" s="315" t="s">
        <v>755</v>
      </c>
      <c r="O7683" s="315"/>
      <c r="P7683" s="315"/>
      <c r="Q7683" s="315"/>
    </row>
    <row r="7684" spans="1:17">
      <c r="A7684" s="315" t="s">
        <v>755</v>
      </c>
      <c r="B7684" s="315" t="s">
        <v>2095</v>
      </c>
      <c r="C7684" s="315" t="s">
        <v>2098</v>
      </c>
      <c r="D7684" s="316">
        <v>17.47</v>
      </c>
      <c r="E7684" s="317">
        <v>7594</v>
      </c>
      <c r="F7684" s="317">
        <v>2809.78</v>
      </c>
      <c r="G7684" s="318">
        <v>40842</v>
      </c>
      <c r="H7684" s="318">
        <v>40878</v>
      </c>
      <c r="I7684" s="318">
        <v>50040</v>
      </c>
      <c r="J7684" s="315"/>
      <c r="K7684" s="315">
        <v>9437</v>
      </c>
      <c r="L7684" s="315" t="s">
        <v>2689</v>
      </c>
      <c r="M7684" s="315" t="s">
        <v>770</v>
      </c>
      <c r="N7684" s="315" t="s">
        <v>755</v>
      </c>
      <c r="O7684" s="315"/>
      <c r="P7684" s="315"/>
      <c r="Q7684" s="315"/>
    </row>
    <row r="7685" spans="1:17">
      <c r="A7685" s="315" t="s">
        <v>755</v>
      </c>
      <c r="B7685" s="315" t="s">
        <v>2095</v>
      </c>
      <c r="C7685" s="315" t="s">
        <v>2098</v>
      </c>
      <c r="D7685" s="316">
        <v>17.489999999999998</v>
      </c>
      <c r="E7685" s="317">
        <v>19259</v>
      </c>
      <c r="F7685" s="317">
        <v>5893.2500000000009</v>
      </c>
      <c r="G7685" s="318">
        <v>40563</v>
      </c>
      <c r="H7685" s="318">
        <v>41543</v>
      </c>
      <c r="I7685" s="318">
        <v>50770</v>
      </c>
      <c r="J7685" s="315"/>
      <c r="K7685" s="315">
        <v>6314</v>
      </c>
      <c r="L7685" s="315" t="s">
        <v>2449</v>
      </c>
      <c r="M7685" s="315" t="s">
        <v>1712</v>
      </c>
      <c r="N7685" s="315" t="s">
        <v>755</v>
      </c>
      <c r="O7685" s="315"/>
      <c r="P7685" s="315"/>
      <c r="Q7685" s="315"/>
    </row>
    <row r="7686" spans="1:17">
      <c r="A7686" s="315" t="s">
        <v>750</v>
      </c>
      <c r="B7686" s="315" t="s">
        <v>2095</v>
      </c>
      <c r="C7686" s="315" t="s">
        <v>2098</v>
      </c>
      <c r="D7686" s="316">
        <v>17.5</v>
      </c>
      <c r="E7686" s="317">
        <v>19501</v>
      </c>
      <c r="F7686" s="317">
        <v>13787.21</v>
      </c>
      <c r="G7686" s="318">
        <v>39569</v>
      </c>
      <c r="H7686" s="318">
        <v>39314</v>
      </c>
      <c r="I7686" s="318">
        <v>48549</v>
      </c>
      <c r="J7686" s="315"/>
      <c r="K7686" s="315">
        <v>3423</v>
      </c>
      <c r="L7686" s="315" t="s">
        <v>2679</v>
      </c>
      <c r="M7686" s="315" t="s">
        <v>764</v>
      </c>
      <c r="N7686" s="315" t="s">
        <v>750</v>
      </c>
      <c r="O7686" s="315"/>
      <c r="P7686" s="315"/>
      <c r="Q7686" s="315"/>
    </row>
    <row r="7687" spans="1:17">
      <c r="A7687" s="315" t="s">
        <v>750</v>
      </c>
      <c r="B7687" s="315" t="s">
        <v>2095</v>
      </c>
      <c r="C7687" s="315" t="s">
        <v>2098</v>
      </c>
      <c r="D7687" s="316">
        <v>17.5</v>
      </c>
      <c r="E7687" s="317">
        <v>17271</v>
      </c>
      <c r="F7687" s="317">
        <v>12210.6</v>
      </c>
      <c r="G7687" s="318">
        <v>39570</v>
      </c>
      <c r="H7687" s="318">
        <v>39626</v>
      </c>
      <c r="I7687" s="318">
        <v>48944</v>
      </c>
      <c r="J7687" s="315"/>
      <c r="K7687" s="315">
        <v>5079</v>
      </c>
      <c r="L7687" s="315" t="s">
        <v>3018</v>
      </c>
      <c r="M7687" s="315" t="s">
        <v>776</v>
      </c>
      <c r="N7687" s="315" t="s">
        <v>750</v>
      </c>
      <c r="O7687" s="315"/>
      <c r="P7687" s="315"/>
      <c r="Q7687" s="315"/>
    </row>
    <row r="7688" spans="1:17">
      <c r="A7688" s="315" t="s">
        <v>755</v>
      </c>
      <c r="B7688" s="315" t="s">
        <v>2095</v>
      </c>
      <c r="C7688" s="315" t="s">
        <v>2096</v>
      </c>
      <c r="D7688" s="316">
        <v>17.5</v>
      </c>
      <c r="E7688" s="317">
        <v>18288</v>
      </c>
      <c r="F7688" s="317">
        <v>13021.050000000003</v>
      </c>
      <c r="G7688" s="318">
        <v>39570</v>
      </c>
      <c r="H7688" s="318">
        <v>39728</v>
      </c>
      <c r="I7688" s="318">
        <v>48944</v>
      </c>
      <c r="J7688" s="315"/>
      <c r="K7688" s="315">
        <v>9050</v>
      </c>
      <c r="L7688" s="315" t="s">
        <v>1023</v>
      </c>
      <c r="M7688" s="315" t="s">
        <v>1024</v>
      </c>
      <c r="N7688" s="315" t="s">
        <v>755</v>
      </c>
      <c r="O7688" s="315"/>
      <c r="P7688" s="315"/>
      <c r="Q7688" s="315"/>
    </row>
    <row r="7689" spans="1:17">
      <c r="A7689" s="315" t="s">
        <v>750</v>
      </c>
      <c r="B7689" s="315" t="s">
        <v>2095</v>
      </c>
      <c r="C7689" s="315" t="s">
        <v>2098</v>
      </c>
      <c r="D7689" s="316">
        <v>17.5</v>
      </c>
      <c r="E7689" s="317">
        <v>13378</v>
      </c>
      <c r="F7689" s="317">
        <v>7184.4900000000007</v>
      </c>
      <c r="G7689" s="318">
        <v>40161</v>
      </c>
      <c r="H7689" s="318">
        <v>40239</v>
      </c>
      <c r="I7689" s="318">
        <v>49674</v>
      </c>
      <c r="J7689" s="315"/>
      <c r="K7689" s="315">
        <v>5417</v>
      </c>
      <c r="L7689" s="315" t="s">
        <v>3484</v>
      </c>
      <c r="M7689" s="315" t="s">
        <v>776</v>
      </c>
      <c r="N7689" s="315" t="s">
        <v>750</v>
      </c>
      <c r="O7689" s="315"/>
      <c r="P7689" s="315"/>
      <c r="Q7689" s="315"/>
    </row>
    <row r="7690" spans="1:17">
      <c r="A7690" s="315" t="s">
        <v>755</v>
      </c>
      <c r="B7690" s="315" t="s">
        <v>2095</v>
      </c>
      <c r="C7690" s="315" t="s">
        <v>2098</v>
      </c>
      <c r="D7690" s="316">
        <v>17.5</v>
      </c>
      <c r="E7690" s="317">
        <v>13133</v>
      </c>
      <c r="F7690" s="317">
        <v>4018.7</v>
      </c>
      <c r="G7690" s="318">
        <v>40796</v>
      </c>
      <c r="H7690" s="318">
        <v>41512</v>
      </c>
      <c r="I7690" s="318">
        <v>50770</v>
      </c>
      <c r="J7690" s="315"/>
      <c r="K7690" s="315">
        <v>3700</v>
      </c>
      <c r="L7690" s="315" t="s">
        <v>1972</v>
      </c>
      <c r="M7690" s="315" t="s">
        <v>764</v>
      </c>
      <c r="N7690" s="315" t="s">
        <v>755</v>
      </c>
      <c r="O7690" s="315"/>
      <c r="P7690" s="315"/>
      <c r="Q7690" s="315"/>
    </row>
    <row r="7691" spans="1:17">
      <c r="A7691" s="315" t="s">
        <v>750</v>
      </c>
      <c r="B7691" s="315" t="s">
        <v>2095</v>
      </c>
      <c r="C7691" s="315" t="s">
        <v>2098</v>
      </c>
      <c r="D7691" s="316">
        <v>17.5</v>
      </c>
      <c r="E7691" s="317">
        <v>7740</v>
      </c>
      <c r="F7691" s="317">
        <v>3411.3399999999997</v>
      </c>
      <c r="G7691" s="318">
        <v>40828</v>
      </c>
      <c r="H7691" s="318">
        <v>40890</v>
      </c>
      <c r="I7691" s="318">
        <v>50040</v>
      </c>
      <c r="J7691" s="315"/>
      <c r="K7691" s="315">
        <v>6248</v>
      </c>
      <c r="L7691" s="315" t="s">
        <v>2876</v>
      </c>
      <c r="M7691" s="315" t="s">
        <v>788</v>
      </c>
      <c r="N7691" s="315" t="s">
        <v>750</v>
      </c>
      <c r="O7691" s="315"/>
      <c r="P7691" s="315"/>
      <c r="Q7691" s="315"/>
    </row>
    <row r="7692" spans="1:17">
      <c r="A7692" s="315" t="s">
        <v>755</v>
      </c>
      <c r="B7692" s="315" t="s">
        <v>2095</v>
      </c>
      <c r="C7692" s="315" t="s">
        <v>2096</v>
      </c>
      <c r="D7692" s="316">
        <v>17.5</v>
      </c>
      <c r="E7692" s="317">
        <v>8545</v>
      </c>
      <c r="F7692" s="317">
        <v>4879.1900000000005</v>
      </c>
      <c r="G7692" s="318">
        <v>40836</v>
      </c>
      <c r="H7692" s="318">
        <v>40907</v>
      </c>
      <c r="I7692" s="318">
        <v>50040</v>
      </c>
      <c r="J7692" s="315"/>
      <c r="K7692" s="315">
        <v>3982</v>
      </c>
      <c r="L7692" s="315" t="s">
        <v>3456</v>
      </c>
      <c r="M7692" s="315" t="s">
        <v>754</v>
      </c>
      <c r="N7692" s="315" t="s">
        <v>755</v>
      </c>
      <c r="O7692" s="315"/>
      <c r="P7692" s="315"/>
      <c r="Q7692" s="315"/>
    </row>
    <row r="7693" spans="1:17">
      <c r="A7693" s="315" t="s">
        <v>755</v>
      </c>
      <c r="B7693" s="315" t="s">
        <v>2095</v>
      </c>
      <c r="C7693" s="315" t="s">
        <v>2098</v>
      </c>
      <c r="D7693" s="316">
        <v>17.5</v>
      </c>
      <c r="E7693" s="317">
        <v>7286</v>
      </c>
      <c r="F7693" s="317">
        <v>3468.14</v>
      </c>
      <c r="G7693" s="318">
        <v>40842</v>
      </c>
      <c r="H7693" s="318">
        <v>40856</v>
      </c>
      <c r="I7693" s="318">
        <v>50040</v>
      </c>
      <c r="J7693" s="315"/>
      <c r="K7693" s="315">
        <v>4463</v>
      </c>
      <c r="L7693" s="315" t="s">
        <v>3513</v>
      </c>
      <c r="M7693" s="315" t="s">
        <v>1484</v>
      </c>
      <c r="N7693" s="315" t="s">
        <v>755</v>
      </c>
      <c r="O7693" s="315"/>
      <c r="P7693" s="315"/>
      <c r="Q7693" s="315"/>
    </row>
    <row r="7694" spans="1:17">
      <c r="A7694" s="315" t="s">
        <v>750</v>
      </c>
      <c r="B7694" s="315" t="s">
        <v>2095</v>
      </c>
      <c r="C7694" s="315" t="s">
        <v>2098</v>
      </c>
      <c r="D7694" s="316">
        <v>17.55</v>
      </c>
      <c r="E7694" s="317">
        <v>13194</v>
      </c>
      <c r="F7694" s="317">
        <v>4336.93</v>
      </c>
      <c r="G7694" s="318">
        <v>39595</v>
      </c>
      <c r="H7694" s="318">
        <v>41625</v>
      </c>
      <c r="I7694" s="318">
        <v>50770</v>
      </c>
      <c r="J7694" s="315"/>
      <c r="K7694" s="315">
        <v>1203</v>
      </c>
      <c r="L7694" s="315" t="s">
        <v>4332</v>
      </c>
      <c r="M7694" s="315" t="s">
        <v>1827</v>
      </c>
      <c r="N7694" s="315" t="s">
        <v>750</v>
      </c>
      <c r="O7694" s="315"/>
      <c r="P7694" s="315"/>
      <c r="Q7694" s="315"/>
    </row>
    <row r="7695" spans="1:17">
      <c r="A7695" s="315" t="s">
        <v>755</v>
      </c>
      <c r="B7695" s="315" t="s">
        <v>2095</v>
      </c>
      <c r="C7695" s="315" t="s">
        <v>2098</v>
      </c>
      <c r="D7695" s="316">
        <v>17.600000000000001</v>
      </c>
      <c r="E7695" s="317">
        <v>20286</v>
      </c>
      <c r="F7695" s="317">
        <v>14342.2</v>
      </c>
      <c r="G7695" s="318">
        <v>39570</v>
      </c>
      <c r="H7695" s="318">
        <v>39902</v>
      </c>
      <c r="I7695" s="318">
        <v>49309</v>
      </c>
      <c r="J7695" s="315"/>
      <c r="K7695" s="315">
        <v>7433</v>
      </c>
      <c r="L7695" s="315" t="s">
        <v>4203</v>
      </c>
      <c r="M7695" s="315" t="s">
        <v>966</v>
      </c>
      <c r="N7695" s="315" t="s">
        <v>755</v>
      </c>
      <c r="O7695" s="315"/>
      <c r="P7695" s="315"/>
      <c r="Q7695" s="315"/>
    </row>
    <row r="7696" spans="1:17">
      <c r="A7696" s="315" t="s">
        <v>750</v>
      </c>
      <c r="B7696" s="315" t="s">
        <v>2095</v>
      </c>
      <c r="C7696" s="315" t="s">
        <v>2098</v>
      </c>
      <c r="D7696" s="316">
        <v>17.600000000000001</v>
      </c>
      <c r="E7696" s="317">
        <v>16766</v>
      </c>
      <c r="F7696" s="317">
        <v>10975.529999999999</v>
      </c>
      <c r="G7696" s="318">
        <v>39570</v>
      </c>
      <c r="H7696" s="318">
        <v>40114</v>
      </c>
      <c r="I7696" s="318">
        <v>49279</v>
      </c>
      <c r="J7696" s="315"/>
      <c r="K7696" s="315">
        <v>5102</v>
      </c>
      <c r="L7696" s="315" t="s">
        <v>971</v>
      </c>
      <c r="M7696" s="315" t="s">
        <v>776</v>
      </c>
      <c r="N7696" s="315" t="s">
        <v>750</v>
      </c>
      <c r="O7696" s="315"/>
      <c r="P7696" s="315"/>
      <c r="Q7696" s="315"/>
    </row>
    <row r="7697" spans="1:17">
      <c r="A7697" s="315" t="s">
        <v>755</v>
      </c>
      <c r="B7697" s="315" t="s">
        <v>2095</v>
      </c>
      <c r="C7697" s="315" t="s">
        <v>2096</v>
      </c>
      <c r="D7697" s="316">
        <v>17.600000000000001</v>
      </c>
      <c r="E7697" s="317">
        <v>20053</v>
      </c>
      <c r="F7697" s="317">
        <v>16664.04</v>
      </c>
      <c r="G7697" s="318">
        <v>39569</v>
      </c>
      <c r="H7697" s="318">
        <v>40147</v>
      </c>
      <c r="I7697" s="318">
        <v>49279</v>
      </c>
      <c r="J7697" s="315"/>
      <c r="K7697" s="315">
        <v>8355</v>
      </c>
      <c r="L7697" s="315" t="s">
        <v>3741</v>
      </c>
      <c r="M7697" s="315" t="s">
        <v>792</v>
      </c>
      <c r="N7697" s="315" t="s">
        <v>755</v>
      </c>
      <c r="O7697" s="315"/>
      <c r="P7697" s="315"/>
      <c r="Q7697" s="315"/>
    </row>
    <row r="7698" spans="1:17">
      <c r="A7698" s="315" t="s">
        <v>750</v>
      </c>
      <c r="B7698" s="315" t="s">
        <v>2095</v>
      </c>
      <c r="C7698" s="315" t="s">
        <v>2098</v>
      </c>
      <c r="D7698" s="316">
        <v>17.600000000000001</v>
      </c>
      <c r="E7698" s="317">
        <v>15563</v>
      </c>
      <c r="F7698" s="317">
        <v>10188</v>
      </c>
      <c r="G7698" s="318">
        <v>39570</v>
      </c>
      <c r="H7698" s="318">
        <v>39522</v>
      </c>
      <c r="I7698" s="318">
        <v>48914</v>
      </c>
      <c r="J7698" s="315"/>
      <c r="K7698" s="315">
        <v>6045</v>
      </c>
      <c r="L7698" s="315" t="s">
        <v>2922</v>
      </c>
      <c r="M7698" s="315" t="s">
        <v>788</v>
      </c>
      <c r="N7698" s="315" t="s">
        <v>750</v>
      </c>
      <c r="O7698" s="315"/>
      <c r="P7698" s="315"/>
      <c r="Q7698" s="315"/>
    </row>
    <row r="7699" spans="1:17">
      <c r="A7699" s="315" t="s">
        <v>755</v>
      </c>
      <c r="B7699" s="315" t="s">
        <v>2095</v>
      </c>
      <c r="C7699" s="315" t="s">
        <v>2096</v>
      </c>
      <c r="D7699" s="316">
        <v>17.600000000000001</v>
      </c>
      <c r="E7699" s="317">
        <v>21854</v>
      </c>
      <c r="F7699" s="317">
        <v>9113.130000000001</v>
      </c>
      <c r="G7699" s="318">
        <v>39617</v>
      </c>
      <c r="H7699" s="318">
        <v>41269</v>
      </c>
      <c r="I7699" s="318">
        <v>50405</v>
      </c>
      <c r="J7699" s="315"/>
      <c r="K7699" s="315">
        <v>6596</v>
      </c>
      <c r="L7699" s="315" t="s">
        <v>3068</v>
      </c>
      <c r="M7699" s="315" t="s">
        <v>811</v>
      </c>
      <c r="N7699" s="315" t="s">
        <v>755</v>
      </c>
      <c r="O7699" s="315"/>
      <c r="P7699" s="315"/>
      <c r="Q7699" s="315"/>
    </row>
    <row r="7700" spans="1:17">
      <c r="A7700" s="315" t="s">
        <v>750</v>
      </c>
      <c r="B7700" s="315" t="s">
        <v>2095</v>
      </c>
      <c r="C7700" s="315" t="s">
        <v>2098</v>
      </c>
      <c r="D7700" s="316">
        <v>17.600000000000001</v>
      </c>
      <c r="E7700" s="317">
        <v>20261</v>
      </c>
      <c r="F7700" s="317">
        <v>9644.23</v>
      </c>
      <c r="G7700" s="318">
        <v>39834</v>
      </c>
      <c r="H7700" s="318">
        <v>40792</v>
      </c>
      <c r="I7700" s="318">
        <v>50040</v>
      </c>
      <c r="J7700" s="315"/>
      <c r="K7700" s="315">
        <v>3627</v>
      </c>
      <c r="L7700" s="315" t="s">
        <v>2740</v>
      </c>
      <c r="M7700" s="315" t="s">
        <v>764</v>
      </c>
      <c r="N7700" s="315" t="s">
        <v>750</v>
      </c>
      <c r="O7700" s="315"/>
      <c r="P7700" s="315"/>
      <c r="Q7700" s="315"/>
    </row>
    <row r="7701" spans="1:17">
      <c r="A7701" s="315" t="s">
        <v>750</v>
      </c>
      <c r="B7701" s="315" t="s">
        <v>2095</v>
      </c>
      <c r="C7701" s="315" t="s">
        <v>2096</v>
      </c>
      <c r="D7701" s="316">
        <v>17.600000000000001</v>
      </c>
      <c r="E7701" s="317">
        <v>16717</v>
      </c>
      <c r="F7701" s="317">
        <v>10541</v>
      </c>
      <c r="G7701" s="318">
        <v>40476</v>
      </c>
      <c r="H7701" s="318">
        <v>40532</v>
      </c>
      <c r="I7701" s="318">
        <v>49674</v>
      </c>
      <c r="J7701" s="315"/>
      <c r="K7701" s="315">
        <v>7537</v>
      </c>
      <c r="L7701" s="315" t="s">
        <v>3843</v>
      </c>
      <c r="M7701" s="315" t="s">
        <v>966</v>
      </c>
      <c r="N7701" s="315" t="s">
        <v>750</v>
      </c>
      <c r="O7701" s="315"/>
      <c r="P7701" s="315"/>
      <c r="Q7701" s="315"/>
    </row>
    <row r="7702" spans="1:17">
      <c r="A7702" s="315" t="s">
        <v>755</v>
      </c>
      <c r="B7702" s="315" t="s">
        <v>2095</v>
      </c>
      <c r="C7702" s="315" t="s">
        <v>2098</v>
      </c>
      <c r="D7702" s="316">
        <v>17.600000000000001</v>
      </c>
      <c r="E7702" s="317">
        <v>17425</v>
      </c>
      <c r="F7702" s="317">
        <v>8294.31</v>
      </c>
      <c r="G7702" s="318">
        <v>40703</v>
      </c>
      <c r="H7702" s="318">
        <v>40885</v>
      </c>
      <c r="I7702" s="318">
        <v>50040</v>
      </c>
      <c r="J7702" s="315"/>
      <c r="K7702" s="315">
        <v>4522</v>
      </c>
      <c r="L7702" s="315" t="s">
        <v>2173</v>
      </c>
      <c r="M7702" s="315" t="s">
        <v>1296</v>
      </c>
      <c r="N7702" s="315" t="s">
        <v>755</v>
      </c>
      <c r="O7702" s="315"/>
      <c r="P7702" s="315"/>
      <c r="Q7702" s="315"/>
    </row>
    <row r="7703" spans="1:17">
      <c r="A7703" s="315" t="s">
        <v>755</v>
      </c>
      <c r="B7703" s="315" t="s">
        <v>2095</v>
      </c>
      <c r="C7703" s="315" t="s">
        <v>2096</v>
      </c>
      <c r="D7703" s="316">
        <v>17.600000000000001</v>
      </c>
      <c r="E7703" s="317">
        <v>14733</v>
      </c>
      <c r="F7703" s="317">
        <v>8397.8100000000013</v>
      </c>
      <c r="G7703" s="318">
        <v>40703</v>
      </c>
      <c r="H7703" s="318">
        <v>40886</v>
      </c>
      <c r="I7703" s="318">
        <v>50040</v>
      </c>
      <c r="J7703" s="315"/>
      <c r="K7703" s="315">
        <v>3293</v>
      </c>
      <c r="L7703" s="315" t="s">
        <v>3616</v>
      </c>
      <c r="M7703" s="315" t="s">
        <v>764</v>
      </c>
      <c r="N7703" s="315" t="s">
        <v>755</v>
      </c>
      <c r="O7703" s="315"/>
      <c r="P7703" s="315"/>
      <c r="Q7703" s="315"/>
    </row>
    <row r="7704" spans="1:17">
      <c r="A7704" s="315" t="s">
        <v>755</v>
      </c>
      <c r="B7704" s="315" t="s">
        <v>2095</v>
      </c>
      <c r="C7704" s="315" t="s">
        <v>2096</v>
      </c>
      <c r="D7704" s="316">
        <v>17.600000000000001</v>
      </c>
      <c r="E7704" s="317">
        <v>8714</v>
      </c>
      <c r="F7704" s="317">
        <v>4966.9800000000005</v>
      </c>
      <c r="G7704" s="318">
        <v>40744</v>
      </c>
      <c r="H7704" s="318">
        <v>40864</v>
      </c>
      <c r="I7704" s="318">
        <v>50040</v>
      </c>
      <c r="J7704" s="315"/>
      <c r="K7704" s="315">
        <v>8908</v>
      </c>
      <c r="L7704" s="315" t="s">
        <v>3572</v>
      </c>
      <c r="M7704" s="315" t="s">
        <v>784</v>
      </c>
      <c r="N7704" s="315" t="s">
        <v>755</v>
      </c>
      <c r="O7704" s="315"/>
      <c r="P7704" s="315"/>
      <c r="Q7704" s="315"/>
    </row>
    <row r="7705" spans="1:17">
      <c r="A7705" s="315" t="s">
        <v>755</v>
      </c>
      <c r="B7705" s="315" t="s">
        <v>2095</v>
      </c>
      <c r="C7705" s="315" t="s">
        <v>2098</v>
      </c>
      <c r="D7705" s="316">
        <v>17.600000000000001</v>
      </c>
      <c r="E7705" s="317">
        <v>15554</v>
      </c>
      <c r="F7705" s="317">
        <v>7403.7099999999991</v>
      </c>
      <c r="G7705" s="318">
        <v>40758</v>
      </c>
      <c r="H7705" s="318">
        <v>40863</v>
      </c>
      <c r="I7705" s="318">
        <v>50040</v>
      </c>
      <c r="J7705" s="315"/>
      <c r="K7705" s="315">
        <v>3067</v>
      </c>
      <c r="L7705" s="315" t="s">
        <v>2611</v>
      </c>
      <c r="M7705" s="315" t="s">
        <v>764</v>
      </c>
      <c r="N7705" s="315" t="s">
        <v>755</v>
      </c>
      <c r="O7705" s="315"/>
      <c r="P7705" s="315"/>
      <c r="Q7705" s="315"/>
    </row>
    <row r="7706" spans="1:17">
      <c r="A7706" s="315" t="s">
        <v>750</v>
      </c>
      <c r="B7706" s="315" t="s">
        <v>2095</v>
      </c>
      <c r="C7706" s="315" t="s">
        <v>2096</v>
      </c>
      <c r="D7706" s="316">
        <v>17.62</v>
      </c>
      <c r="E7706" s="317">
        <v>18803</v>
      </c>
      <c r="F7706" s="317">
        <v>6919.51</v>
      </c>
      <c r="G7706" s="318">
        <v>40445</v>
      </c>
      <c r="H7706" s="318">
        <v>41613</v>
      </c>
      <c r="I7706" s="318">
        <v>50770</v>
      </c>
      <c r="J7706" s="315"/>
      <c r="K7706" s="315">
        <v>3400</v>
      </c>
      <c r="L7706" s="315" t="s">
        <v>2253</v>
      </c>
      <c r="M7706" s="315" t="s">
        <v>764</v>
      </c>
      <c r="N7706" s="315" t="s">
        <v>750</v>
      </c>
      <c r="O7706" s="315"/>
      <c r="P7706" s="315"/>
      <c r="Q7706" s="315"/>
    </row>
    <row r="7707" spans="1:17">
      <c r="A7707" s="315" t="s">
        <v>755</v>
      </c>
      <c r="B7707" s="315" t="s">
        <v>2095</v>
      </c>
      <c r="C7707" s="315" t="s">
        <v>2098</v>
      </c>
      <c r="D7707" s="316">
        <v>17.64</v>
      </c>
      <c r="E7707" s="317">
        <v>18245</v>
      </c>
      <c r="F7707" s="317">
        <v>7042.56</v>
      </c>
      <c r="G7707" s="318">
        <v>40641</v>
      </c>
      <c r="H7707" s="318">
        <v>41128</v>
      </c>
      <c r="I7707" s="318">
        <v>50405</v>
      </c>
      <c r="J7707" s="315"/>
      <c r="K7707" s="315">
        <v>4703</v>
      </c>
      <c r="L7707" s="315" t="s">
        <v>3063</v>
      </c>
      <c r="M7707" s="315" t="s">
        <v>1296</v>
      </c>
      <c r="N7707" s="315" t="s">
        <v>755</v>
      </c>
      <c r="O7707" s="315"/>
      <c r="P7707" s="315"/>
      <c r="Q7707" s="315"/>
    </row>
    <row r="7708" spans="1:17">
      <c r="A7708" s="315" t="s">
        <v>755</v>
      </c>
      <c r="B7708" s="315" t="s">
        <v>2095</v>
      </c>
      <c r="C7708" s="315" t="s">
        <v>2096</v>
      </c>
      <c r="D7708" s="316">
        <v>17.7</v>
      </c>
      <c r="E7708" s="317">
        <v>16982</v>
      </c>
      <c r="F7708" s="317">
        <v>7421.1399999999994</v>
      </c>
      <c r="G7708" s="318">
        <v>40008</v>
      </c>
      <c r="H7708" s="318">
        <v>41065</v>
      </c>
      <c r="I7708" s="318">
        <v>50405</v>
      </c>
      <c r="J7708" s="315"/>
      <c r="K7708" s="315">
        <v>9436</v>
      </c>
      <c r="L7708" s="315" t="s">
        <v>3167</v>
      </c>
      <c r="M7708" s="315" t="s">
        <v>770</v>
      </c>
      <c r="N7708" s="315" t="s">
        <v>755</v>
      </c>
      <c r="O7708" s="315"/>
      <c r="P7708" s="315"/>
      <c r="Q7708" s="315"/>
    </row>
    <row r="7709" spans="1:17">
      <c r="A7709" s="315" t="s">
        <v>755</v>
      </c>
      <c r="B7709" s="315" t="s">
        <v>2095</v>
      </c>
      <c r="C7709" s="315" t="s">
        <v>2098</v>
      </c>
      <c r="D7709" s="316">
        <v>17.7</v>
      </c>
      <c r="E7709" s="317">
        <v>16518</v>
      </c>
      <c r="F7709" s="317">
        <v>6821.32</v>
      </c>
      <c r="G7709" s="318">
        <v>40359</v>
      </c>
      <c r="H7709" s="318">
        <v>40674</v>
      </c>
      <c r="I7709" s="318">
        <v>50040</v>
      </c>
      <c r="J7709" s="315"/>
      <c r="K7709" s="315">
        <v>9608</v>
      </c>
      <c r="L7709" s="315" t="s">
        <v>2431</v>
      </c>
      <c r="M7709" s="315" t="s">
        <v>770</v>
      </c>
      <c r="N7709" s="315" t="s">
        <v>755</v>
      </c>
      <c r="O7709" s="315"/>
      <c r="P7709" s="315"/>
      <c r="Q7709" s="315"/>
    </row>
    <row r="7710" spans="1:17">
      <c r="A7710" s="315" t="s">
        <v>750</v>
      </c>
      <c r="B7710" s="315" t="s">
        <v>2095</v>
      </c>
      <c r="C7710" s="315" t="s">
        <v>2098</v>
      </c>
      <c r="D7710" s="316">
        <v>17.7</v>
      </c>
      <c r="E7710" s="317">
        <v>15539.429999999998</v>
      </c>
      <c r="F7710" s="317">
        <v>7396.76</v>
      </c>
      <c r="G7710" s="318">
        <v>40702</v>
      </c>
      <c r="H7710" s="318">
        <v>40890</v>
      </c>
      <c r="I7710" s="318">
        <v>50040</v>
      </c>
      <c r="J7710" s="315"/>
      <c r="K7710" s="315">
        <v>8405</v>
      </c>
      <c r="L7710" s="315" t="s">
        <v>2085</v>
      </c>
      <c r="M7710" s="315" t="s">
        <v>784</v>
      </c>
      <c r="N7710" s="315" t="s">
        <v>750</v>
      </c>
      <c r="O7710" s="315"/>
      <c r="P7710" s="315"/>
      <c r="Q7710" s="315"/>
    </row>
    <row r="7711" spans="1:17">
      <c r="A7711" s="315" t="s">
        <v>750</v>
      </c>
      <c r="B7711" s="315" t="s">
        <v>2095</v>
      </c>
      <c r="C7711" s="315" t="s">
        <v>2096</v>
      </c>
      <c r="D7711" s="316">
        <v>17.78</v>
      </c>
      <c r="E7711" s="317">
        <v>11702</v>
      </c>
      <c r="F7711" s="317">
        <v>5060.0400000000009</v>
      </c>
      <c r="G7711" s="318">
        <v>40623</v>
      </c>
      <c r="H7711" s="318">
        <v>41059</v>
      </c>
      <c r="I7711" s="318">
        <v>50405</v>
      </c>
      <c r="J7711" s="315"/>
      <c r="K7711" s="315">
        <v>1564</v>
      </c>
      <c r="L7711" s="315" t="s">
        <v>2585</v>
      </c>
      <c r="M7711" s="315" t="s">
        <v>761</v>
      </c>
      <c r="N7711" s="315" t="s">
        <v>750</v>
      </c>
      <c r="O7711" s="315"/>
      <c r="P7711" s="315"/>
      <c r="Q7711" s="315"/>
    </row>
    <row r="7712" spans="1:17">
      <c r="A7712" s="315" t="s">
        <v>755</v>
      </c>
      <c r="B7712" s="315" t="s">
        <v>2095</v>
      </c>
      <c r="C7712" s="315" t="s">
        <v>2096</v>
      </c>
      <c r="D7712" s="316">
        <v>17.78</v>
      </c>
      <c r="E7712" s="317">
        <v>19869</v>
      </c>
      <c r="F7712" s="317">
        <v>11325.329999999998</v>
      </c>
      <c r="G7712" s="318">
        <v>40714</v>
      </c>
      <c r="H7712" s="318">
        <v>40743</v>
      </c>
      <c r="I7712" s="318">
        <v>50040</v>
      </c>
      <c r="J7712" s="315"/>
      <c r="K7712" s="315">
        <v>3506</v>
      </c>
      <c r="L7712" s="315" t="s">
        <v>2275</v>
      </c>
      <c r="M7712" s="315" t="s">
        <v>764</v>
      </c>
      <c r="N7712" s="315" t="s">
        <v>755</v>
      </c>
      <c r="O7712" s="315"/>
      <c r="P7712" s="315"/>
      <c r="Q7712" s="315"/>
    </row>
    <row r="7713" spans="1:17">
      <c r="A7713" s="315" t="s">
        <v>755</v>
      </c>
      <c r="B7713" s="315" t="s">
        <v>2095</v>
      </c>
      <c r="C7713" s="315" t="s">
        <v>2096</v>
      </c>
      <c r="D7713" s="316">
        <v>17.78</v>
      </c>
      <c r="E7713" s="317">
        <v>7964</v>
      </c>
      <c r="F7713" s="317">
        <v>4539.4799999999996</v>
      </c>
      <c r="G7713" s="318">
        <v>40815</v>
      </c>
      <c r="H7713" s="318">
        <v>40900</v>
      </c>
      <c r="I7713" s="318">
        <v>50040</v>
      </c>
      <c r="J7713" s="315"/>
      <c r="K7713" s="315">
        <v>5200</v>
      </c>
      <c r="L7713" s="315" t="s">
        <v>2267</v>
      </c>
      <c r="M7713" s="315" t="s">
        <v>776</v>
      </c>
      <c r="N7713" s="315" t="s">
        <v>755</v>
      </c>
      <c r="O7713" s="315"/>
      <c r="P7713" s="315"/>
      <c r="Q7713" s="315"/>
    </row>
    <row r="7714" spans="1:17">
      <c r="A7714" s="315" t="s">
        <v>755</v>
      </c>
      <c r="B7714" s="315" t="s">
        <v>2095</v>
      </c>
      <c r="C7714" s="315" t="s">
        <v>2098</v>
      </c>
      <c r="D7714" s="316">
        <v>17.8</v>
      </c>
      <c r="E7714" s="317">
        <v>18362</v>
      </c>
      <c r="F7714" s="317">
        <v>8740.31</v>
      </c>
      <c r="G7714" s="318">
        <v>39570</v>
      </c>
      <c r="H7714" s="318">
        <v>40851</v>
      </c>
      <c r="I7714" s="318">
        <v>50040</v>
      </c>
      <c r="J7714" s="315"/>
      <c r="K7714" s="315">
        <v>9615</v>
      </c>
      <c r="L7714" s="315" t="s">
        <v>4333</v>
      </c>
      <c r="M7714" s="315" t="s">
        <v>770</v>
      </c>
      <c r="N7714" s="315" t="s">
        <v>755</v>
      </c>
      <c r="O7714" s="315"/>
      <c r="P7714" s="315"/>
      <c r="Q7714" s="315"/>
    </row>
    <row r="7715" spans="1:17">
      <c r="A7715" s="315" t="s">
        <v>755</v>
      </c>
      <c r="B7715" s="315" t="s">
        <v>2095</v>
      </c>
      <c r="C7715" s="315" t="s">
        <v>2096</v>
      </c>
      <c r="D7715" s="316">
        <v>17.8</v>
      </c>
      <c r="E7715" s="317">
        <v>16379.01</v>
      </c>
      <c r="F7715" s="317">
        <v>8582.6</v>
      </c>
      <c r="G7715" s="318">
        <v>39570</v>
      </c>
      <c r="H7715" s="318">
        <v>41000</v>
      </c>
      <c r="I7715" s="318">
        <v>50405</v>
      </c>
      <c r="J7715" s="315"/>
      <c r="K7715" s="315">
        <v>8820</v>
      </c>
      <c r="L7715" s="315" t="s">
        <v>1301</v>
      </c>
      <c r="M7715" s="315" t="s">
        <v>784</v>
      </c>
      <c r="N7715" s="315" t="s">
        <v>755</v>
      </c>
      <c r="O7715" s="315"/>
      <c r="P7715" s="315"/>
      <c r="Q7715" s="315"/>
    </row>
    <row r="7716" spans="1:17">
      <c r="A7716" s="315" t="s">
        <v>755</v>
      </c>
      <c r="B7716" s="315" t="s">
        <v>2095</v>
      </c>
      <c r="C7716" s="315" t="s">
        <v>2098</v>
      </c>
      <c r="D7716" s="316">
        <v>17.8</v>
      </c>
      <c r="E7716" s="317">
        <v>17161</v>
      </c>
      <c r="F7716" s="317">
        <v>6915.88</v>
      </c>
      <c r="G7716" s="318">
        <v>39570</v>
      </c>
      <c r="H7716" s="318">
        <v>41457</v>
      </c>
      <c r="I7716" s="318">
        <v>50770</v>
      </c>
      <c r="J7716" s="315"/>
      <c r="K7716" s="315">
        <v>6005</v>
      </c>
      <c r="L7716" s="315" t="s">
        <v>314</v>
      </c>
      <c r="M7716" s="315" t="s">
        <v>788</v>
      </c>
      <c r="N7716" s="315" t="s">
        <v>755</v>
      </c>
      <c r="O7716" s="315"/>
      <c r="P7716" s="315"/>
      <c r="Q7716" s="315"/>
    </row>
    <row r="7717" spans="1:17">
      <c r="A7717" s="315" t="s">
        <v>755</v>
      </c>
      <c r="B7717" s="315" t="s">
        <v>2095</v>
      </c>
      <c r="C7717" s="315" t="s">
        <v>2096</v>
      </c>
      <c r="D7717" s="316">
        <v>17.8</v>
      </c>
      <c r="E7717" s="317">
        <v>19190</v>
      </c>
      <c r="F7717" s="317">
        <v>13068.39</v>
      </c>
      <c r="G7717" s="318">
        <v>39665</v>
      </c>
      <c r="H7717" s="318">
        <v>40473</v>
      </c>
      <c r="I7717" s="318">
        <v>49674</v>
      </c>
      <c r="J7717" s="315"/>
      <c r="K7717" s="315">
        <v>6289</v>
      </c>
      <c r="L7717" s="315" t="s">
        <v>4334</v>
      </c>
      <c r="M7717" s="315" t="s">
        <v>788</v>
      </c>
      <c r="N7717" s="315" t="s">
        <v>755</v>
      </c>
      <c r="O7717" s="315"/>
      <c r="P7717" s="315"/>
      <c r="Q7717" s="315"/>
    </row>
    <row r="7718" spans="1:17">
      <c r="A7718" s="315" t="s">
        <v>755</v>
      </c>
      <c r="B7718" s="315" t="s">
        <v>2095</v>
      </c>
      <c r="C7718" s="315" t="s">
        <v>2096</v>
      </c>
      <c r="D7718" s="316">
        <v>17.8</v>
      </c>
      <c r="E7718" s="317">
        <v>17640</v>
      </c>
      <c r="F7718" s="317">
        <v>8520.1200000000008</v>
      </c>
      <c r="G7718" s="318">
        <v>39676</v>
      </c>
      <c r="H7718" s="318">
        <v>39247</v>
      </c>
      <c r="I7718" s="318">
        <v>48579</v>
      </c>
      <c r="J7718" s="315"/>
      <c r="K7718" s="315">
        <v>2610</v>
      </c>
      <c r="L7718" s="315" t="s">
        <v>3493</v>
      </c>
      <c r="M7718" s="315" t="s">
        <v>764</v>
      </c>
      <c r="N7718" s="315" t="s">
        <v>755</v>
      </c>
      <c r="O7718" s="315"/>
      <c r="P7718" s="315"/>
      <c r="Q7718" s="315"/>
    </row>
    <row r="7719" spans="1:17">
      <c r="A7719" s="315" t="s">
        <v>755</v>
      </c>
      <c r="B7719" s="315" t="s">
        <v>2095</v>
      </c>
      <c r="C7719" s="315" t="s">
        <v>2098</v>
      </c>
      <c r="D7719" s="316">
        <v>17.82</v>
      </c>
      <c r="E7719" s="317">
        <v>19601.36</v>
      </c>
      <c r="F7719" s="317">
        <v>5174.75</v>
      </c>
      <c r="G7719" s="318">
        <v>40626</v>
      </c>
      <c r="H7719" s="318">
        <v>41961</v>
      </c>
      <c r="I7719" s="318">
        <v>49309</v>
      </c>
      <c r="J7719" s="315"/>
      <c r="K7719" s="315">
        <v>1800</v>
      </c>
      <c r="L7719" s="315" t="s">
        <v>3101</v>
      </c>
      <c r="M7719" s="315" t="s">
        <v>766</v>
      </c>
      <c r="N7719" s="315" t="s">
        <v>755</v>
      </c>
      <c r="O7719" s="315"/>
      <c r="P7719" s="315"/>
      <c r="Q7719" s="315"/>
    </row>
    <row r="7720" spans="1:17">
      <c r="A7720" s="315" t="s">
        <v>755</v>
      </c>
      <c r="B7720" s="315" t="s">
        <v>2095</v>
      </c>
      <c r="C7720" s="315" t="s">
        <v>2096</v>
      </c>
      <c r="D7720" s="316">
        <v>17.850000000000001</v>
      </c>
      <c r="E7720" s="317">
        <v>7955</v>
      </c>
      <c r="F7720" s="317">
        <v>3859.6499999999996</v>
      </c>
      <c r="G7720" s="318">
        <v>40812</v>
      </c>
      <c r="H7720" s="318">
        <v>40967</v>
      </c>
      <c r="I7720" s="318">
        <v>50405</v>
      </c>
      <c r="J7720" s="315"/>
      <c r="K7720" s="315">
        <v>3074</v>
      </c>
      <c r="L7720" s="315" t="s">
        <v>4033</v>
      </c>
      <c r="M7720" s="315" t="s">
        <v>764</v>
      </c>
      <c r="N7720" s="315" t="s">
        <v>755</v>
      </c>
      <c r="O7720" s="315"/>
      <c r="P7720" s="315"/>
      <c r="Q7720" s="315"/>
    </row>
    <row r="7721" spans="1:17">
      <c r="A7721" s="315" t="s">
        <v>750</v>
      </c>
      <c r="B7721" s="315" t="s">
        <v>2095</v>
      </c>
      <c r="C7721" s="315" t="s">
        <v>2098</v>
      </c>
      <c r="D7721" s="316">
        <v>17.850000000000001</v>
      </c>
      <c r="E7721" s="317">
        <v>10565.52</v>
      </c>
      <c r="F7721" s="317">
        <v>4067.72</v>
      </c>
      <c r="G7721" s="318">
        <v>40814</v>
      </c>
      <c r="H7721" s="318">
        <v>41177</v>
      </c>
      <c r="I7721" s="318">
        <v>50405</v>
      </c>
      <c r="J7721" s="315"/>
      <c r="K7721" s="315">
        <v>1417</v>
      </c>
      <c r="L7721" s="315" t="s">
        <v>3758</v>
      </c>
      <c r="M7721" s="315" t="s">
        <v>766</v>
      </c>
      <c r="N7721" s="315" t="s">
        <v>750</v>
      </c>
      <c r="O7721" s="315"/>
      <c r="P7721" s="315"/>
      <c r="Q7721" s="315"/>
    </row>
    <row r="7722" spans="1:17">
      <c r="A7722" s="315" t="s">
        <v>755</v>
      </c>
      <c r="B7722" s="315" t="s">
        <v>2095</v>
      </c>
      <c r="C7722" s="315" t="s">
        <v>2096</v>
      </c>
      <c r="D7722" s="316">
        <v>17.87</v>
      </c>
      <c r="E7722" s="317">
        <v>17834</v>
      </c>
      <c r="F7722" s="317">
        <v>5564.21</v>
      </c>
      <c r="G7722" s="318">
        <v>40061</v>
      </c>
      <c r="H7722" s="318">
        <v>42227</v>
      </c>
      <c r="I7722" s="318">
        <v>51501</v>
      </c>
      <c r="J7722" s="315"/>
      <c r="K7722" s="315">
        <v>3975</v>
      </c>
      <c r="L7722" s="315" t="s">
        <v>3745</v>
      </c>
      <c r="M7722" s="315" t="s">
        <v>754</v>
      </c>
      <c r="N7722" s="315" t="s">
        <v>755</v>
      </c>
      <c r="O7722" s="315"/>
      <c r="P7722" s="315"/>
      <c r="Q7722" s="315"/>
    </row>
    <row r="7723" spans="1:17">
      <c r="A7723" s="315" t="s">
        <v>755</v>
      </c>
      <c r="B7723" s="315" t="s">
        <v>2095</v>
      </c>
      <c r="C7723" s="315" t="s">
        <v>2096</v>
      </c>
      <c r="D7723" s="316">
        <v>17.899999999999999</v>
      </c>
      <c r="E7723" s="317">
        <v>20206</v>
      </c>
      <c r="F7723" s="317">
        <v>11517.42</v>
      </c>
      <c r="G7723" s="318">
        <v>39570</v>
      </c>
      <c r="H7723" s="318">
        <v>40905</v>
      </c>
      <c r="I7723" s="318">
        <v>50040</v>
      </c>
      <c r="J7723" s="315"/>
      <c r="K7723" s="315">
        <v>3182</v>
      </c>
      <c r="L7723" s="315" t="s">
        <v>2583</v>
      </c>
      <c r="M7723" s="315" t="s">
        <v>761</v>
      </c>
      <c r="N7723" s="315" t="s">
        <v>755</v>
      </c>
      <c r="O7723" s="315"/>
      <c r="P7723" s="315"/>
      <c r="Q7723" s="315"/>
    </row>
    <row r="7724" spans="1:17">
      <c r="A7724" s="315" t="s">
        <v>755</v>
      </c>
      <c r="B7724" s="315" t="s">
        <v>2095</v>
      </c>
      <c r="C7724" s="315" t="s">
        <v>2098</v>
      </c>
      <c r="D7724" s="316">
        <v>17.899999999999999</v>
      </c>
      <c r="E7724" s="317">
        <v>19667</v>
      </c>
      <c r="F7724" s="317">
        <v>9361.5</v>
      </c>
      <c r="G7724" s="318">
        <v>39570</v>
      </c>
      <c r="H7724" s="318">
        <v>40815</v>
      </c>
      <c r="I7724" s="318">
        <v>50040</v>
      </c>
      <c r="J7724" s="315"/>
      <c r="K7724" s="315">
        <v>9463</v>
      </c>
      <c r="L7724" s="315" t="s">
        <v>2547</v>
      </c>
      <c r="M7724" s="315" t="s">
        <v>770</v>
      </c>
      <c r="N7724" s="315" t="s">
        <v>755</v>
      </c>
      <c r="O7724" s="315"/>
      <c r="P7724" s="315"/>
      <c r="Q7724" s="315"/>
    </row>
    <row r="7725" spans="1:17">
      <c r="A7725" s="315" t="s">
        <v>755</v>
      </c>
      <c r="B7725" s="315" t="s">
        <v>2095</v>
      </c>
      <c r="C7725" s="315" t="s">
        <v>2098</v>
      </c>
      <c r="D7725" s="316">
        <v>17.899999999999999</v>
      </c>
      <c r="E7725" s="317">
        <v>17132.699999999997</v>
      </c>
      <c r="F7725" s="317">
        <v>8155.17</v>
      </c>
      <c r="G7725" s="318">
        <v>39570</v>
      </c>
      <c r="H7725" s="318">
        <v>40892</v>
      </c>
      <c r="I7725" s="318">
        <v>50040</v>
      </c>
      <c r="J7725" s="315"/>
      <c r="K7725" s="315">
        <v>7226</v>
      </c>
      <c r="L7725" s="315" t="s">
        <v>4227</v>
      </c>
      <c r="M7725" s="315" t="s">
        <v>966</v>
      </c>
      <c r="N7725" s="315" t="s">
        <v>755</v>
      </c>
      <c r="O7725" s="315"/>
      <c r="P7725" s="315"/>
      <c r="Q7725" s="315"/>
    </row>
    <row r="7726" spans="1:17">
      <c r="A7726" s="315" t="s">
        <v>755</v>
      </c>
      <c r="B7726" s="315" t="s">
        <v>2095</v>
      </c>
      <c r="C7726" s="315" t="s">
        <v>2098</v>
      </c>
      <c r="D7726" s="316">
        <v>17.899999999999999</v>
      </c>
      <c r="E7726" s="317">
        <v>18865</v>
      </c>
      <c r="F7726" s="317">
        <v>8979.75</v>
      </c>
      <c r="G7726" s="318">
        <v>39569</v>
      </c>
      <c r="H7726" s="318">
        <v>40728</v>
      </c>
      <c r="I7726" s="318">
        <v>50040</v>
      </c>
      <c r="J7726" s="315"/>
      <c r="K7726" s="315">
        <v>9100</v>
      </c>
      <c r="L7726" s="315" t="s">
        <v>2837</v>
      </c>
      <c r="M7726" s="315" t="s">
        <v>781</v>
      </c>
      <c r="N7726" s="315" t="s">
        <v>755</v>
      </c>
      <c r="O7726" s="315"/>
      <c r="P7726" s="315"/>
      <c r="Q7726" s="315"/>
    </row>
    <row r="7727" spans="1:17">
      <c r="A7727" s="315" t="s">
        <v>750</v>
      </c>
      <c r="B7727" s="315" t="s">
        <v>2095</v>
      </c>
      <c r="C7727" s="315" t="s">
        <v>2098</v>
      </c>
      <c r="D7727" s="316">
        <v>17.899999999999999</v>
      </c>
      <c r="E7727" s="317">
        <v>16576.900000000001</v>
      </c>
      <c r="F7727" s="317">
        <v>10836.37</v>
      </c>
      <c r="G7727" s="318">
        <v>39570</v>
      </c>
      <c r="H7727" s="318">
        <v>39849</v>
      </c>
      <c r="I7727" s="318">
        <v>49309</v>
      </c>
      <c r="J7727" s="315"/>
      <c r="K7727" s="315">
        <v>9403</v>
      </c>
      <c r="L7727" s="315" t="s">
        <v>3193</v>
      </c>
      <c r="M7727" s="315" t="s">
        <v>770</v>
      </c>
      <c r="N7727" s="315" t="s">
        <v>750</v>
      </c>
      <c r="O7727" s="315"/>
      <c r="P7727" s="315"/>
      <c r="Q7727" s="315"/>
    </row>
    <row r="7728" spans="1:17">
      <c r="A7728" s="315" t="s">
        <v>755</v>
      </c>
      <c r="B7728" s="315" t="s">
        <v>2095</v>
      </c>
      <c r="C7728" s="315" t="s">
        <v>2098</v>
      </c>
      <c r="D7728" s="316">
        <v>17.899999999999999</v>
      </c>
      <c r="E7728" s="317">
        <v>16497</v>
      </c>
      <c r="F7728" s="317">
        <v>7852.57</v>
      </c>
      <c r="G7728" s="318">
        <v>40308</v>
      </c>
      <c r="H7728" s="318">
        <v>40613</v>
      </c>
      <c r="I7728" s="318">
        <v>50040</v>
      </c>
      <c r="J7728" s="315"/>
      <c r="K7728" s="315">
        <v>9435</v>
      </c>
      <c r="L7728" s="315" t="s">
        <v>3437</v>
      </c>
      <c r="M7728" s="315" t="s">
        <v>770</v>
      </c>
      <c r="N7728" s="315" t="s">
        <v>755</v>
      </c>
      <c r="O7728" s="315"/>
      <c r="P7728" s="315"/>
      <c r="Q7728" s="315"/>
    </row>
    <row r="7729" spans="1:17">
      <c r="A7729" s="315" t="s">
        <v>755</v>
      </c>
      <c r="B7729" s="315" t="s">
        <v>2095</v>
      </c>
      <c r="C7729" s="315" t="s">
        <v>2098</v>
      </c>
      <c r="D7729" s="316">
        <v>17.899999999999999</v>
      </c>
      <c r="E7729" s="317">
        <v>15044</v>
      </c>
      <c r="F7729" s="317">
        <v>5776.8899999999994</v>
      </c>
      <c r="G7729" s="318">
        <v>40462</v>
      </c>
      <c r="H7729" s="318">
        <v>40490</v>
      </c>
      <c r="I7729" s="318">
        <v>49674</v>
      </c>
      <c r="J7729" s="315"/>
      <c r="K7729" s="315">
        <v>5078</v>
      </c>
      <c r="L7729" s="315" t="s">
        <v>4179</v>
      </c>
      <c r="M7729" s="315" t="s">
        <v>776</v>
      </c>
      <c r="N7729" s="315" t="s">
        <v>755</v>
      </c>
      <c r="O7729" s="315"/>
      <c r="P7729" s="315"/>
      <c r="Q7729" s="315"/>
    </row>
    <row r="7730" spans="1:17">
      <c r="A7730" s="315" t="s">
        <v>750</v>
      </c>
      <c r="B7730" s="315" t="s">
        <v>2095</v>
      </c>
      <c r="C7730" s="315" t="s">
        <v>2098</v>
      </c>
      <c r="D7730" s="316">
        <v>17.899999999999999</v>
      </c>
      <c r="E7730" s="317">
        <v>15789</v>
      </c>
      <c r="F7730" s="317">
        <v>7515.5599999999995</v>
      </c>
      <c r="G7730" s="318">
        <v>40672</v>
      </c>
      <c r="H7730" s="318">
        <v>40897</v>
      </c>
      <c r="I7730" s="318">
        <v>50040</v>
      </c>
      <c r="J7730" s="315"/>
      <c r="K7730" s="315">
        <v>8707</v>
      </c>
      <c r="L7730" s="315" t="s">
        <v>2356</v>
      </c>
      <c r="M7730" s="315" t="s">
        <v>784</v>
      </c>
      <c r="N7730" s="315" t="s">
        <v>750</v>
      </c>
      <c r="O7730" s="315"/>
      <c r="P7730" s="315"/>
      <c r="Q7730" s="315"/>
    </row>
    <row r="7731" spans="1:17">
      <c r="A7731" s="315" t="s">
        <v>755</v>
      </c>
      <c r="B7731" s="315" t="s">
        <v>2095</v>
      </c>
      <c r="C7731" s="315" t="s">
        <v>2098</v>
      </c>
      <c r="D7731" s="316">
        <v>17.91</v>
      </c>
      <c r="E7731" s="317">
        <v>16611</v>
      </c>
      <c r="F7731" s="317">
        <v>7126.13</v>
      </c>
      <c r="G7731" s="318">
        <v>40693</v>
      </c>
      <c r="H7731" s="318">
        <v>40785</v>
      </c>
      <c r="I7731" s="318">
        <v>50040</v>
      </c>
      <c r="J7731" s="315"/>
      <c r="K7731" s="315">
        <v>3855</v>
      </c>
      <c r="L7731" s="315" t="s">
        <v>3868</v>
      </c>
      <c r="M7731" s="315" t="s">
        <v>764</v>
      </c>
      <c r="N7731" s="315" t="s">
        <v>755</v>
      </c>
      <c r="O7731" s="315"/>
      <c r="P7731" s="315"/>
      <c r="Q7731" s="315"/>
    </row>
    <row r="7732" spans="1:17">
      <c r="A7732" s="315" t="s">
        <v>755</v>
      </c>
      <c r="B7732" s="315" t="s">
        <v>2095</v>
      </c>
      <c r="C7732" s="315" t="s">
        <v>2096</v>
      </c>
      <c r="D7732" s="316">
        <v>17.920000000000002</v>
      </c>
      <c r="E7732" s="317">
        <v>17517</v>
      </c>
      <c r="F7732" s="317">
        <v>9245.08</v>
      </c>
      <c r="G7732" s="318">
        <v>40539</v>
      </c>
      <c r="H7732" s="318">
        <v>40652</v>
      </c>
      <c r="I7732" s="318">
        <v>50040</v>
      </c>
      <c r="J7732" s="315"/>
      <c r="K7732" s="315">
        <v>8630</v>
      </c>
      <c r="L7732" s="315" t="s">
        <v>1044</v>
      </c>
      <c r="M7732" s="315" t="s">
        <v>784</v>
      </c>
      <c r="N7732" s="315" t="s">
        <v>755</v>
      </c>
      <c r="O7732" s="315"/>
      <c r="P7732" s="315"/>
      <c r="Q7732" s="315"/>
    </row>
    <row r="7733" spans="1:17">
      <c r="A7733" s="315" t="s">
        <v>750</v>
      </c>
      <c r="B7733" s="315" t="s">
        <v>2095</v>
      </c>
      <c r="C7733" s="315" t="s">
        <v>2098</v>
      </c>
      <c r="D7733" s="316">
        <v>17.920000000000002</v>
      </c>
      <c r="E7733" s="317">
        <v>3649.5300000000007</v>
      </c>
      <c r="F7733" s="317">
        <v>853.99</v>
      </c>
      <c r="G7733" s="318">
        <v>40758</v>
      </c>
      <c r="H7733" s="318">
        <v>42230</v>
      </c>
      <c r="I7733" s="318">
        <v>49674</v>
      </c>
      <c r="J7733" s="315"/>
      <c r="K7733" s="315">
        <v>4127</v>
      </c>
      <c r="L7733" s="315" t="s">
        <v>1782</v>
      </c>
      <c r="M7733" s="315" t="s">
        <v>1484</v>
      </c>
      <c r="N7733" s="315" t="s">
        <v>750</v>
      </c>
      <c r="O7733" s="315"/>
      <c r="P7733" s="315"/>
      <c r="Q7733" s="315"/>
    </row>
    <row r="7734" spans="1:17">
      <c r="A7734" s="315" t="s">
        <v>755</v>
      </c>
      <c r="B7734" s="315" t="s">
        <v>2095</v>
      </c>
      <c r="C7734" s="315" t="s">
        <v>2098</v>
      </c>
      <c r="D7734" s="316">
        <v>17.940000000000001</v>
      </c>
      <c r="E7734" s="317">
        <v>17847</v>
      </c>
      <c r="F7734" s="317">
        <v>4711.6099999999997</v>
      </c>
      <c r="G7734" s="318">
        <v>40735</v>
      </c>
      <c r="H7734" s="318">
        <v>41802</v>
      </c>
      <c r="I7734" s="318">
        <v>49309</v>
      </c>
      <c r="J7734" s="315"/>
      <c r="K7734" s="315">
        <v>6242</v>
      </c>
      <c r="L7734" s="315" t="s">
        <v>1872</v>
      </c>
      <c r="M7734" s="315" t="s">
        <v>788</v>
      </c>
      <c r="N7734" s="315" t="s">
        <v>755</v>
      </c>
      <c r="O7734" s="315"/>
      <c r="P7734" s="315"/>
      <c r="Q7734" s="315"/>
    </row>
    <row r="7735" spans="1:17">
      <c r="A7735" s="315" t="s">
        <v>755</v>
      </c>
      <c r="B7735" s="315" t="s">
        <v>2095</v>
      </c>
      <c r="C7735" s="315" t="s">
        <v>2098</v>
      </c>
      <c r="D7735" s="316">
        <v>17.940000000000001</v>
      </c>
      <c r="E7735" s="317">
        <v>21621.390000000003</v>
      </c>
      <c r="F7735" s="317">
        <v>10291.789999999999</v>
      </c>
      <c r="G7735" s="318">
        <v>40788</v>
      </c>
      <c r="H7735" s="318">
        <v>40807</v>
      </c>
      <c r="I7735" s="318">
        <v>50040</v>
      </c>
      <c r="J7735" s="315"/>
      <c r="K7735" s="315">
        <v>9450</v>
      </c>
      <c r="L7735" s="315" t="s">
        <v>1087</v>
      </c>
      <c r="M7735" s="315" t="s">
        <v>770</v>
      </c>
      <c r="N7735" s="315" t="s">
        <v>755</v>
      </c>
      <c r="O7735" s="315"/>
      <c r="P7735" s="315"/>
      <c r="Q7735" s="315"/>
    </row>
    <row r="7736" spans="1:17">
      <c r="A7736" s="315" t="s">
        <v>750</v>
      </c>
      <c r="B7736" s="315" t="s">
        <v>2095</v>
      </c>
      <c r="C7736" s="315" t="s">
        <v>2098</v>
      </c>
      <c r="D7736" s="316">
        <v>18</v>
      </c>
      <c r="E7736" s="317">
        <v>16295</v>
      </c>
      <c r="F7736" s="317">
        <v>10652.1</v>
      </c>
      <c r="G7736" s="318">
        <v>39570</v>
      </c>
      <c r="H7736" s="318">
        <v>39743</v>
      </c>
      <c r="I7736" s="318">
        <v>48914</v>
      </c>
      <c r="J7736" s="315"/>
      <c r="K7736" s="315">
        <v>6433</v>
      </c>
      <c r="L7736" s="315" t="s">
        <v>4335</v>
      </c>
      <c r="M7736" s="315" t="s">
        <v>1388</v>
      </c>
      <c r="N7736" s="315" t="s">
        <v>750</v>
      </c>
      <c r="O7736" s="315"/>
      <c r="P7736" s="315"/>
      <c r="Q7736" s="315"/>
    </row>
    <row r="7737" spans="1:17">
      <c r="A7737" s="315" t="s">
        <v>755</v>
      </c>
      <c r="B7737" s="315" t="s">
        <v>2095</v>
      </c>
      <c r="C7737" s="315" t="s">
        <v>2096</v>
      </c>
      <c r="D7737" s="316">
        <v>18</v>
      </c>
      <c r="E7737" s="317">
        <v>18591</v>
      </c>
      <c r="F7737" s="317">
        <v>10596.87</v>
      </c>
      <c r="G7737" s="318">
        <v>39569</v>
      </c>
      <c r="H7737" s="318">
        <v>40892</v>
      </c>
      <c r="I7737" s="318">
        <v>50040</v>
      </c>
      <c r="J7737" s="315"/>
      <c r="K7737" s="315">
        <v>2902</v>
      </c>
      <c r="L7737" s="315" t="s">
        <v>3525</v>
      </c>
      <c r="M7737" s="315" t="s">
        <v>1431</v>
      </c>
      <c r="N7737" s="315" t="s">
        <v>755</v>
      </c>
      <c r="O7737" s="315"/>
      <c r="P7737" s="315"/>
      <c r="Q7737" s="315"/>
    </row>
    <row r="7738" spans="1:17">
      <c r="A7738" s="315" t="s">
        <v>755</v>
      </c>
      <c r="B7738" s="315" t="s">
        <v>2095</v>
      </c>
      <c r="C7738" s="315" t="s">
        <v>2098</v>
      </c>
      <c r="D7738" s="316">
        <v>18</v>
      </c>
      <c r="E7738" s="317">
        <v>21100</v>
      </c>
      <c r="F7738" s="317">
        <v>10043.6</v>
      </c>
      <c r="G7738" s="318">
        <v>39570</v>
      </c>
      <c r="H7738" s="318">
        <v>40805</v>
      </c>
      <c r="I7738" s="318">
        <v>50040</v>
      </c>
      <c r="J7738" s="315"/>
      <c r="K7738" s="315">
        <v>8565</v>
      </c>
      <c r="L7738" s="315" t="s">
        <v>4336</v>
      </c>
      <c r="M7738" s="315" t="s">
        <v>792</v>
      </c>
      <c r="N7738" s="315" t="s">
        <v>755</v>
      </c>
      <c r="O7738" s="315"/>
      <c r="P7738" s="315"/>
      <c r="Q7738" s="315"/>
    </row>
    <row r="7739" spans="1:17">
      <c r="A7739" s="315" t="s">
        <v>750</v>
      </c>
      <c r="B7739" s="315" t="s">
        <v>2095</v>
      </c>
      <c r="C7739" s="315" t="s">
        <v>2098</v>
      </c>
      <c r="D7739" s="316">
        <v>18</v>
      </c>
      <c r="E7739" s="317">
        <v>18450.989999999998</v>
      </c>
      <c r="F7739" s="317">
        <v>7482.9</v>
      </c>
      <c r="G7739" s="318">
        <v>39569</v>
      </c>
      <c r="H7739" s="318">
        <v>41064</v>
      </c>
      <c r="I7739" s="318">
        <v>50405</v>
      </c>
      <c r="J7739" s="315"/>
      <c r="K7739" s="315">
        <v>8704</v>
      </c>
      <c r="L7739" s="315" t="s">
        <v>3475</v>
      </c>
      <c r="M7739" s="315" t="s">
        <v>784</v>
      </c>
      <c r="N7739" s="315" t="s">
        <v>750</v>
      </c>
      <c r="O7739" s="315"/>
      <c r="P7739" s="315"/>
      <c r="Q7739" s="315"/>
    </row>
    <row r="7740" spans="1:17">
      <c r="A7740" s="315" t="s">
        <v>755</v>
      </c>
      <c r="B7740" s="315" t="s">
        <v>2095</v>
      </c>
      <c r="C7740" s="315" t="s">
        <v>2096</v>
      </c>
      <c r="D7740" s="316">
        <v>18</v>
      </c>
      <c r="E7740" s="317">
        <v>14710</v>
      </c>
      <c r="F7740" s="317">
        <v>10002.799999999999</v>
      </c>
      <c r="G7740" s="318">
        <v>39570</v>
      </c>
      <c r="H7740" s="318">
        <v>40228</v>
      </c>
      <c r="I7740" s="318">
        <v>49674</v>
      </c>
      <c r="J7740" s="315"/>
      <c r="K7740" s="315">
        <v>6415</v>
      </c>
      <c r="L7740" s="315" t="s">
        <v>4337</v>
      </c>
      <c r="M7740" s="315" t="s">
        <v>1388</v>
      </c>
      <c r="N7740" s="315" t="s">
        <v>755</v>
      </c>
      <c r="O7740" s="315"/>
      <c r="P7740" s="315"/>
      <c r="Q7740" s="315"/>
    </row>
    <row r="7741" spans="1:17">
      <c r="A7741" s="315" t="s">
        <v>755</v>
      </c>
      <c r="B7741" s="315" t="s">
        <v>2095</v>
      </c>
      <c r="C7741" s="315" t="s">
        <v>2096</v>
      </c>
      <c r="D7741" s="316">
        <v>18</v>
      </c>
      <c r="E7741" s="317">
        <v>17536</v>
      </c>
      <c r="F7741" s="317">
        <v>14537.349999999999</v>
      </c>
      <c r="G7741" s="318">
        <v>39570</v>
      </c>
      <c r="H7741" s="318">
        <v>40148</v>
      </c>
      <c r="I7741" s="318">
        <v>49309</v>
      </c>
      <c r="J7741" s="315"/>
      <c r="K7741" s="315">
        <v>5707</v>
      </c>
      <c r="L7741" s="315" t="s">
        <v>1164</v>
      </c>
      <c r="M7741" s="315" t="s">
        <v>776</v>
      </c>
      <c r="N7741" s="315" t="s">
        <v>755</v>
      </c>
      <c r="O7741" s="315"/>
      <c r="P7741" s="315"/>
      <c r="Q7741" s="315"/>
    </row>
    <row r="7742" spans="1:17">
      <c r="A7742" s="315" t="s">
        <v>755</v>
      </c>
      <c r="B7742" s="315" t="s">
        <v>2095</v>
      </c>
      <c r="C7742" s="315" t="s">
        <v>2098</v>
      </c>
      <c r="D7742" s="316">
        <v>18</v>
      </c>
      <c r="E7742" s="317">
        <v>29965.37</v>
      </c>
      <c r="F7742" s="317">
        <v>14263.519999999999</v>
      </c>
      <c r="G7742" s="318">
        <v>39570</v>
      </c>
      <c r="H7742" s="318">
        <v>40723</v>
      </c>
      <c r="I7742" s="318">
        <v>50040</v>
      </c>
      <c r="J7742" s="315"/>
      <c r="K7742" s="315">
        <v>7477</v>
      </c>
      <c r="L7742" s="315" t="s">
        <v>4338</v>
      </c>
      <c r="M7742" s="315" t="s">
        <v>966</v>
      </c>
      <c r="N7742" s="315" t="s">
        <v>755</v>
      </c>
      <c r="O7742" s="315"/>
      <c r="P7742" s="315"/>
      <c r="Q7742" s="315"/>
    </row>
    <row r="7743" spans="1:17">
      <c r="A7743" s="315" t="s">
        <v>750</v>
      </c>
      <c r="B7743" s="315" t="s">
        <v>2095</v>
      </c>
      <c r="C7743" s="315" t="s">
        <v>2098</v>
      </c>
      <c r="D7743" s="316">
        <v>18</v>
      </c>
      <c r="E7743" s="317">
        <v>15375.190000000002</v>
      </c>
      <c r="F7743" s="317">
        <v>10608.900000000001</v>
      </c>
      <c r="G7743" s="318">
        <v>39937</v>
      </c>
      <c r="H7743" s="318">
        <v>40142</v>
      </c>
      <c r="I7743" s="318">
        <v>49309</v>
      </c>
      <c r="J7743" s="315"/>
      <c r="K7743" s="315">
        <v>9015</v>
      </c>
      <c r="L7743" s="315" t="s">
        <v>2386</v>
      </c>
      <c r="M7743" s="315" t="s">
        <v>770</v>
      </c>
      <c r="N7743" s="315" t="s">
        <v>750</v>
      </c>
      <c r="O7743" s="315"/>
      <c r="P7743" s="315"/>
      <c r="Q7743" s="315"/>
    </row>
    <row r="7744" spans="1:17">
      <c r="A7744" s="315" t="s">
        <v>755</v>
      </c>
      <c r="B7744" s="315" t="s">
        <v>2095</v>
      </c>
      <c r="C7744" s="315" t="s">
        <v>2098</v>
      </c>
      <c r="D7744" s="316">
        <v>18</v>
      </c>
      <c r="E7744" s="317">
        <v>5452</v>
      </c>
      <c r="F7744" s="317">
        <v>3164.8500000000004</v>
      </c>
      <c r="G7744" s="318">
        <v>40072</v>
      </c>
      <c r="H7744" s="318">
        <v>40088</v>
      </c>
      <c r="I7744" s="318">
        <v>49309</v>
      </c>
      <c r="J7744" s="315"/>
      <c r="K7744" s="315">
        <v>3707</v>
      </c>
      <c r="L7744" s="315" t="s">
        <v>3612</v>
      </c>
      <c r="M7744" s="315" t="s">
        <v>764</v>
      </c>
      <c r="N7744" s="315" t="s">
        <v>755</v>
      </c>
      <c r="O7744" s="315"/>
      <c r="P7744" s="315"/>
      <c r="Q7744" s="315"/>
    </row>
    <row r="7745" spans="1:17">
      <c r="A7745" s="315" t="s">
        <v>755</v>
      </c>
      <c r="B7745" s="315" t="s">
        <v>2095</v>
      </c>
      <c r="C7745" s="315" t="s">
        <v>2096</v>
      </c>
      <c r="D7745" s="316">
        <v>18</v>
      </c>
      <c r="E7745" s="317">
        <v>14986</v>
      </c>
      <c r="F7745" s="317">
        <v>5994.4</v>
      </c>
      <c r="G7745" s="318">
        <v>40317</v>
      </c>
      <c r="H7745" s="318">
        <v>41261</v>
      </c>
      <c r="I7745" s="318">
        <v>50405</v>
      </c>
      <c r="J7745" s="315"/>
      <c r="K7745" s="315">
        <v>4944</v>
      </c>
      <c r="L7745" s="315" t="s">
        <v>4283</v>
      </c>
      <c r="M7745" s="315" t="s">
        <v>764</v>
      </c>
      <c r="N7745" s="315" t="s">
        <v>755</v>
      </c>
      <c r="O7745" s="315"/>
      <c r="P7745" s="315"/>
      <c r="Q7745" s="315"/>
    </row>
    <row r="7746" spans="1:17">
      <c r="A7746" s="315" t="s">
        <v>755</v>
      </c>
      <c r="B7746" s="315" t="s">
        <v>2095</v>
      </c>
      <c r="C7746" s="315" t="s">
        <v>2098</v>
      </c>
      <c r="D7746" s="316">
        <v>18</v>
      </c>
      <c r="E7746" s="317">
        <v>21875</v>
      </c>
      <c r="F7746" s="317">
        <v>5775</v>
      </c>
      <c r="G7746" s="318">
        <v>40563</v>
      </c>
      <c r="H7746" s="318">
        <v>41964</v>
      </c>
      <c r="I7746" s="318">
        <v>49309</v>
      </c>
      <c r="J7746" s="315"/>
      <c r="K7746" s="315">
        <v>4422</v>
      </c>
      <c r="L7746" s="315" t="s">
        <v>4339</v>
      </c>
      <c r="M7746" s="315" t="s">
        <v>1484</v>
      </c>
      <c r="N7746" s="315" t="s">
        <v>755</v>
      </c>
      <c r="O7746" s="315"/>
      <c r="P7746" s="315"/>
      <c r="Q7746" s="315"/>
    </row>
    <row r="7747" spans="1:17">
      <c r="A7747" s="315" t="s">
        <v>750</v>
      </c>
      <c r="B7747" s="315" t="s">
        <v>2095</v>
      </c>
      <c r="C7747" s="315" t="s">
        <v>2098</v>
      </c>
      <c r="D7747" s="316">
        <v>18</v>
      </c>
      <c r="E7747" s="317">
        <v>19941</v>
      </c>
      <c r="F7747" s="317">
        <v>9491.91</v>
      </c>
      <c r="G7747" s="318">
        <v>40618</v>
      </c>
      <c r="H7747" s="318">
        <v>40722</v>
      </c>
      <c r="I7747" s="318">
        <v>50040</v>
      </c>
      <c r="J7747" s="315"/>
      <c r="K7747" s="315">
        <v>6221</v>
      </c>
      <c r="L7747" s="315" t="s">
        <v>1273</v>
      </c>
      <c r="M7747" s="315" t="s">
        <v>788</v>
      </c>
      <c r="N7747" s="315" t="s">
        <v>750</v>
      </c>
      <c r="O7747" s="315"/>
      <c r="P7747" s="315"/>
      <c r="Q7747" s="315"/>
    </row>
    <row r="7748" spans="1:17">
      <c r="A7748" s="315" t="s">
        <v>755</v>
      </c>
      <c r="B7748" s="315" t="s">
        <v>2095</v>
      </c>
      <c r="C7748" s="315" t="s">
        <v>2098</v>
      </c>
      <c r="D7748" s="316">
        <v>18</v>
      </c>
      <c r="E7748" s="317">
        <v>15283</v>
      </c>
      <c r="F7748" s="317">
        <v>5883.97</v>
      </c>
      <c r="G7748" s="318">
        <v>40720</v>
      </c>
      <c r="H7748" s="318">
        <v>41117</v>
      </c>
      <c r="I7748" s="318">
        <v>50405</v>
      </c>
      <c r="J7748" s="315"/>
      <c r="K7748" s="315">
        <v>3434</v>
      </c>
      <c r="L7748" s="315" t="s">
        <v>3225</v>
      </c>
      <c r="M7748" s="315" t="s">
        <v>764</v>
      </c>
      <c r="N7748" s="315" t="s">
        <v>755</v>
      </c>
      <c r="O7748" s="315"/>
      <c r="P7748" s="315"/>
      <c r="Q7748" s="315"/>
    </row>
    <row r="7749" spans="1:17">
      <c r="A7749" s="315" t="s">
        <v>750</v>
      </c>
      <c r="B7749" s="315" t="s">
        <v>2095</v>
      </c>
      <c r="C7749" s="315" t="s">
        <v>2098</v>
      </c>
      <c r="D7749" s="316">
        <v>18</v>
      </c>
      <c r="E7749" s="317">
        <v>20975.55</v>
      </c>
      <c r="F7749" s="317">
        <v>9984.369999999999</v>
      </c>
      <c r="G7749" s="318">
        <v>40799</v>
      </c>
      <c r="H7749" s="318">
        <v>40898</v>
      </c>
      <c r="I7749" s="318">
        <v>50040</v>
      </c>
      <c r="J7749" s="315"/>
      <c r="K7749" s="315">
        <v>3008</v>
      </c>
      <c r="L7749" s="315" t="s">
        <v>308</v>
      </c>
      <c r="M7749" s="315" t="s">
        <v>764</v>
      </c>
      <c r="N7749" s="315" t="s">
        <v>750</v>
      </c>
      <c r="O7749" s="315"/>
      <c r="P7749" s="315"/>
      <c r="Q7749" s="315"/>
    </row>
    <row r="7750" spans="1:17">
      <c r="A7750" s="315" t="s">
        <v>755</v>
      </c>
      <c r="B7750" s="315" t="s">
        <v>2095</v>
      </c>
      <c r="C7750" s="315" t="s">
        <v>2098</v>
      </c>
      <c r="D7750" s="316">
        <v>18.02</v>
      </c>
      <c r="E7750" s="317">
        <v>15632</v>
      </c>
      <c r="F7750" s="317">
        <v>5236.7300000000005</v>
      </c>
      <c r="G7750" s="318">
        <v>40000</v>
      </c>
      <c r="H7750" s="318">
        <v>41253</v>
      </c>
      <c r="I7750" s="318">
        <v>50405</v>
      </c>
      <c r="J7750" s="315"/>
      <c r="K7750" s="315">
        <v>3506</v>
      </c>
      <c r="L7750" s="315" t="s">
        <v>2275</v>
      </c>
      <c r="M7750" s="315" t="s">
        <v>764</v>
      </c>
      <c r="N7750" s="315" t="s">
        <v>755</v>
      </c>
      <c r="O7750" s="315"/>
      <c r="P7750" s="315"/>
      <c r="Q7750" s="315"/>
    </row>
    <row r="7751" spans="1:17">
      <c r="A7751" s="315" t="s">
        <v>755</v>
      </c>
      <c r="B7751" s="315" t="s">
        <v>2095</v>
      </c>
      <c r="C7751" s="315" t="s">
        <v>2096</v>
      </c>
      <c r="D7751" s="316">
        <v>18.04</v>
      </c>
      <c r="E7751" s="317">
        <v>17509</v>
      </c>
      <c r="F7751" s="317">
        <v>10417.870000000001</v>
      </c>
      <c r="G7751" s="318">
        <v>39581</v>
      </c>
      <c r="H7751" s="318">
        <v>39553</v>
      </c>
      <c r="I7751" s="318">
        <v>48944</v>
      </c>
      <c r="J7751" s="315"/>
      <c r="K7751" s="315">
        <v>4618</v>
      </c>
      <c r="L7751" s="315" t="s">
        <v>4340</v>
      </c>
      <c r="M7751" s="315" t="s">
        <v>1296</v>
      </c>
      <c r="N7751" s="315" t="s">
        <v>755</v>
      </c>
      <c r="O7751" s="315"/>
      <c r="P7751" s="315"/>
      <c r="Q7751" s="315"/>
    </row>
    <row r="7752" spans="1:17">
      <c r="A7752" s="315" t="s">
        <v>755</v>
      </c>
      <c r="B7752" s="315" t="s">
        <v>2095</v>
      </c>
      <c r="C7752" s="315" t="s">
        <v>2096</v>
      </c>
      <c r="D7752" s="316">
        <v>18.100000000000001</v>
      </c>
      <c r="E7752" s="317">
        <v>24481</v>
      </c>
      <c r="F7752" s="317">
        <v>20270.260000000002</v>
      </c>
      <c r="G7752" s="318">
        <v>39570</v>
      </c>
      <c r="H7752" s="318">
        <v>39918</v>
      </c>
      <c r="I7752" s="318">
        <v>49279</v>
      </c>
      <c r="J7752" s="315"/>
      <c r="K7752" s="315">
        <v>1791</v>
      </c>
      <c r="L7752" s="315" t="s">
        <v>3333</v>
      </c>
      <c r="M7752" s="315" t="s">
        <v>761</v>
      </c>
      <c r="N7752" s="315" t="s">
        <v>755</v>
      </c>
      <c r="O7752" s="315"/>
      <c r="P7752" s="315"/>
      <c r="Q7752" s="315"/>
    </row>
    <row r="7753" spans="1:17">
      <c r="A7753" s="315" t="s">
        <v>755</v>
      </c>
      <c r="B7753" s="315" t="s">
        <v>2095</v>
      </c>
      <c r="C7753" s="315" t="s">
        <v>2098</v>
      </c>
      <c r="D7753" s="316">
        <v>18.100000000000001</v>
      </c>
      <c r="E7753" s="317">
        <v>16615</v>
      </c>
      <c r="F7753" s="317">
        <v>11713.58</v>
      </c>
      <c r="G7753" s="318">
        <v>39570</v>
      </c>
      <c r="H7753" s="318">
        <v>39743</v>
      </c>
      <c r="I7753" s="318">
        <v>48944</v>
      </c>
      <c r="J7753" s="315"/>
      <c r="K7753" s="315">
        <v>9050</v>
      </c>
      <c r="L7753" s="315" t="s">
        <v>1023</v>
      </c>
      <c r="M7753" s="315" t="s">
        <v>1024</v>
      </c>
      <c r="N7753" s="315" t="s">
        <v>755</v>
      </c>
      <c r="O7753" s="315"/>
      <c r="P7753" s="315"/>
      <c r="Q7753" s="315"/>
    </row>
    <row r="7754" spans="1:17">
      <c r="A7754" s="315" t="s">
        <v>750</v>
      </c>
      <c r="B7754" s="315" t="s">
        <v>2095</v>
      </c>
      <c r="C7754" s="315" t="s">
        <v>2098</v>
      </c>
      <c r="D7754" s="316">
        <v>18.100000000000001</v>
      </c>
      <c r="E7754" s="317">
        <v>7968</v>
      </c>
      <c r="F7754" s="317">
        <v>4900.33</v>
      </c>
      <c r="G7754" s="318">
        <v>40480</v>
      </c>
      <c r="H7754" s="318">
        <v>40526</v>
      </c>
      <c r="I7754" s="318">
        <v>49674</v>
      </c>
      <c r="J7754" s="315"/>
      <c r="K7754" s="315">
        <v>4438</v>
      </c>
      <c r="L7754" s="315" t="s">
        <v>2886</v>
      </c>
      <c r="M7754" s="315" t="s">
        <v>1484</v>
      </c>
      <c r="N7754" s="315" t="s">
        <v>750</v>
      </c>
      <c r="O7754" s="315"/>
      <c r="P7754" s="315"/>
      <c r="Q7754" s="315"/>
    </row>
    <row r="7755" spans="1:17">
      <c r="A7755" s="315" t="s">
        <v>755</v>
      </c>
      <c r="B7755" s="315" t="s">
        <v>2095</v>
      </c>
      <c r="C7755" s="315" t="s">
        <v>2096</v>
      </c>
      <c r="D7755" s="316">
        <v>18.100000000000001</v>
      </c>
      <c r="E7755" s="317">
        <v>16392</v>
      </c>
      <c r="F7755" s="317">
        <v>9343.44</v>
      </c>
      <c r="G7755" s="318">
        <v>40686</v>
      </c>
      <c r="H7755" s="318">
        <v>40752</v>
      </c>
      <c r="I7755" s="318">
        <v>50040</v>
      </c>
      <c r="J7755" s="315"/>
      <c r="K7755" s="315">
        <v>8172</v>
      </c>
      <c r="L7755" s="315" t="s">
        <v>1400</v>
      </c>
      <c r="M7755" s="315" t="s">
        <v>784</v>
      </c>
      <c r="N7755" s="315" t="s">
        <v>755</v>
      </c>
      <c r="O7755" s="315"/>
      <c r="P7755" s="315"/>
      <c r="Q7755" s="315"/>
    </row>
    <row r="7756" spans="1:17">
      <c r="A7756" s="315" t="s">
        <v>755</v>
      </c>
      <c r="B7756" s="315" t="s">
        <v>2095</v>
      </c>
      <c r="C7756" s="315" t="s">
        <v>2098</v>
      </c>
      <c r="D7756" s="316">
        <v>18.100000000000001</v>
      </c>
      <c r="E7756" s="317">
        <v>17543</v>
      </c>
      <c r="F7756" s="317">
        <v>8350.4600000000009</v>
      </c>
      <c r="G7756" s="318">
        <v>40733</v>
      </c>
      <c r="H7756" s="318">
        <v>40899</v>
      </c>
      <c r="I7756" s="318">
        <v>50040</v>
      </c>
      <c r="J7756" s="315"/>
      <c r="K7756" s="315">
        <v>3550</v>
      </c>
      <c r="L7756" s="315" t="s">
        <v>3482</v>
      </c>
      <c r="M7756" s="315" t="s">
        <v>764</v>
      </c>
      <c r="N7756" s="315" t="s">
        <v>755</v>
      </c>
      <c r="O7756" s="315"/>
      <c r="P7756" s="315"/>
      <c r="Q7756" s="315"/>
    </row>
    <row r="7757" spans="1:17">
      <c r="A7757" s="315" t="s">
        <v>755</v>
      </c>
      <c r="B7757" s="315" t="s">
        <v>2095</v>
      </c>
      <c r="C7757" s="315" t="s">
        <v>2098</v>
      </c>
      <c r="D7757" s="316">
        <v>18.14</v>
      </c>
      <c r="E7757" s="317">
        <v>14985</v>
      </c>
      <c r="F7757" s="317">
        <v>6563.43</v>
      </c>
      <c r="G7757" s="318">
        <v>39625</v>
      </c>
      <c r="H7757" s="318">
        <v>39940</v>
      </c>
      <c r="I7757" s="318">
        <v>49309</v>
      </c>
      <c r="J7757" s="315"/>
      <c r="K7757" s="315">
        <v>9217</v>
      </c>
      <c r="L7757" s="315" t="s">
        <v>4341</v>
      </c>
      <c r="M7757" s="315" t="s">
        <v>792</v>
      </c>
      <c r="N7757" s="315" t="s">
        <v>755</v>
      </c>
      <c r="O7757" s="315"/>
      <c r="P7757" s="315"/>
      <c r="Q7757" s="315"/>
    </row>
    <row r="7758" spans="1:17">
      <c r="A7758" s="315" t="s">
        <v>755</v>
      </c>
      <c r="B7758" s="315" t="s">
        <v>2095</v>
      </c>
      <c r="C7758" s="315" t="s">
        <v>2098</v>
      </c>
      <c r="D7758" s="316">
        <v>18.2</v>
      </c>
      <c r="E7758" s="317">
        <v>16027.409999999996</v>
      </c>
      <c r="F7758" s="317">
        <v>9263.84</v>
      </c>
      <c r="G7758" s="318">
        <v>39569</v>
      </c>
      <c r="H7758" s="318">
        <v>40469</v>
      </c>
      <c r="I7758" s="318">
        <v>49674</v>
      </c>
      <c r="J7758" s="315"/>
      <c r="K7758" s="315">
        <v>1303</v>
      </c>
      <c r="L7758" s="315" t="s">
        <v>4342</v>
      </c>
      <c r="M7758" s="315" t="s">
        <v>766</v>
      </c>
      <c r="N7758" s="315" t="s">
        <v>755</v>
      </c>
      <c r="O7758" s="315"/>
      <c r="P7758" s="315"/>
      <c r="Q7758" s="315"/>
    </row>
    <row r="7759" spans="1:17">
      <c r="A7759" s="315" t="s">
        <v>755</v>
      </c>
      <c r="B7759" s="315" t="s">
        <v>2095</v>
      </c>
      <c r="C7759" s="315" t="s">
        <v>2096</v>
      </c>
      <c r="D7759" s="316">
        <v>18.2</v>
      </c>
      <c r="E7759" s="317">
        <v>15887</v>
      </c>
      <c r="F7759" s="317">
        <v>4829.6400000000003</v>
      </c>
      <c r="G7759" s="318">
        <v>40451</v>
      </c>
      <c r="H7759" s="318">
        <v>42081</v>
      </c>
      <c r="I7759" s="318">
        <v>49674</v>
      </c>
      <c r="J7759" s="315"/>
      <c r="K7759" s="315">
        <v>9620</v>
      </c>
      <c r="L7759" s="315" t="s">
        <v>3622</v>
      </c>
      <c r="M7759" s="315" t="s">
        <v>770</v>
      </c>
      <c r="N7759" s="315" t="s">
        <v>755</v>
      </c>
      <c r="O7759" s="315"/>
      <c r="P7759" s="315"/>
      <c r="Q7759" s="315"/>
    </row>
    <row r="7760" spans="1:17">
      <c r="A7760" s="315" t="s">
        <v>755</v>
      </c>
      <c r="B7760" s="315" t="s">
        <v>2095</v>
      </c>
      <c r="C7760" s="315" t="s">
        <v>2098</v>
      </c>
      <c r="D7760" s="316">
        <v>18.2</v>
      </c>
      <c r="E7760" s="317">
        <v>19810</v>
      </c>
      <c r="F7760" s="317">
        <v>9429.56</v>
      </c>
      <c r="G7760" s="318">
        <v>40485</v>
      </c>
      <c r="H7760" s="318">
        <v>40640</v>
      </c>
      <c r="I7760" s="318">
        <v>50040</v>
      </c>
      <c r="J7760" s="315"/>
      <c r="K7760" s="315">
        <v>7310</v>
      </c>
      <c r="L7760" s="315" t="s">
        <v>1109</v>
      </c>
      <c r="M7760" s="315" t="s">
        <v>770</v>
      </c>
      <c r="N7760" s="315" t="s">
        <v>755</v>
      </c>
      <c r="O7760" s="315"/>
      <c r="P7760" s="315"/>
      <c r="Q7760" s="315"/>
    </row>
    <row r="7761" spans="1:17">
      <c r="A7761" s="315" t="s">
        <v>755</v>
      </c>
      <c r="B7761" s="315" t="s">
        <v>2095</v>
      </c>
      <c r="C7761" s="315" t="s">
        <v>2096</v>
      </c>
      <c r="D7761" s="316">
        <v>18.2</v>
      </c>
      <c r="E7761" s="317">
        <v>37533</v>
      </c>
      <c r="F7761" s="317">
        <v>21356.260000000002</v>
      </c>
      <c r="G7761" s="318">
        <v>40652</v>
      </c>
      <c r="H7761" s="318">
        <v>40777</v>
      </c>
      <c r="I7761" s="318">
        <v>50040</v>
      </c>
      <c r="J7761" s="315"/>
      <c r="K7761" s="315">
        <v>1286</v>
      </c>
      <c r="L7761" s="315" t="s">
        <v>2688</v>
      </c>
      <c r="M7761" s="315" t="s">
        <v>1827</v>
      </c>
      <c r="N7761" s="315" t="s">
        <v>755</v>
      </c>
      <c r="O7761" s="315"/>
      <c r="P7761" s="315"/>
      <c r="Q7761" s="315"/>
    </row>
    <row r="7762" spans="1:17">
      <c r="A7762" s="315" t="s">
        <v>755</v>
      </c>
      <c r="B7762" s="315" t="s">
        <v>2095</v>
      </c>
      <c r="C7762" s="315" t="s">
        <v>2098</v>
      </c>
      <c r="D7762" s="316">
        <v>18.21</v>
      </c>
      <c r="E7762" s="317">
        <v>10783</v>
      </c>
      <c r="F7762" s="317">
        <v>3526.04</v>
      </c>
      <c r="G7762" s="318">
        <v>40792</v>
      </c>
      <c r="H7762" s="318">
        <v>40833</v>
      </c>
      <c r="I7762" s="318">
        <v>50040</v>
      </c>
      <c r="J7762" s="315"/>
      <c r="K7762" s="315">
        <v>9615</v>
      </c>
      <c r="L7762" s="315" t="s">
        <v>4333</v>
      </c>
      <c r="M7762" s="315" t="s">
        <v>770</v>
      </c>
      <c r="N7762" s="315" t="s">
        <v>755</v>
      </c>
      <c r="O7762" s="315"/>
      <c r="P7762" s="315"/>
      <c r="Q7762" s="315"/>
    </row>
    <row r="7763" spans="1:17">
      <c r="A7763" s="315" t="s">
        <v>755</v>
      </c>
      <c r="B7763" s="315" t="s">
        <v>2095</v>
      </c>
      <c r="C7763" s="315" t="s">
        <v>2096</v>
      </c>
      <c r="D7763" s="316">
        <v>18.23</v>
      </c>
      <c r="E7763" s="317">
        <v>14225</v>
      </c>
      <c r="F7763" s="317">
        <v>6628.85</v>
      </c>
      <c r="G7763" s="318">
        <v>40800</v>
      </c>
      <c r="H7763" s="318">
        <v>41040</v>
      </c>
      <c r="I7763" s="318">
        <v>50405</v>
      </c>
      <c r="J7763" s="315"/>
      <c r="K7763" s="315">
        <v>8127</v>
      </c>
      <c r="L7763" s="315" t="s">
        <v>3948</v>
      </c>
      <c r="M7763" s="315" t="s">
        <v>784</v>
      </c>
      <c r="N7763" s="315" t="s">
        <v>755</v>
      </c>
      <c r="O7763" s="315"/>
      <c r="P7763" s="315"/>
      <c r="Q7763" s="315"/>
    </row>
    <row r="7764" spans="1:17">
      <c r="A7764" s="315" t="s">
        <v>755</v>
      </c>
      <c r="B7764" s="315" t="s">
        <v>2095</v>
      </c>
      <c r="C7764" s="315" t="s">
        <v>2098</v>
      </c>
      <c r="D7764" s="316">
        <v>18.239999999999998</v>
      </c>
      <c r="E7764" s="317">
        <v>20000</v>
      </c>
      <c r="F7764" s="317">
        <v>6370.38</v>
      </c>
      <c r="G7764" s="318">
        <v>40659</v>
      </c>
      <c r="H7764" s="318">
        <v>40891</v>
      </c>
      <c r="I7764" s="318">
        <v>50040</v>
      </c>
      <c r="J7764" s="315"/>
      <c r="K7764" s="315">
        <v>1926</v>
      </c>
      <c r="L7764" s="315" t="s">
        <v>4343</v>
      </c>
      <c r="M7764" s="315" t="s">
        <v>754</v>
      </c>
      <c r="N7764" s="315" t="s">
        <v>755</v>
      </c>
      <c r="O7764" s="315"/>
      <c r="P7764" s="315"/>
      <c r="Q7764" s="315"/>
    </row>
    <row r="7765" spans="1:17">
      <c r="A7765" s="315" t="s">
        <v>755</v>
      </c>
      <c r="B7765" s="315" t="s">
        <v>2095</v>
      </c>
      <c r="C7765" s="315" t="s">
        <v>2096</v>
      </c>
      <c r="D7765" s="316">
        <v>18.29</v>
      </c>
      <c r="E7765" s="317">
        <v>6585</v>
      </c>
      <c r="F7765" s="317">
        <v>2637.29</v>
      </c>
      <c r="G7765" s="318">
        <v>40122</v>
      </c>
      <c r="H7765" s="318">
        <v>41264</v>
      </c>
      <c r="I7765" s="318">
        <v>50405</v>
      </c>
      <c r="J7765" s="315"/>
      <c r="K7765" s="315">
        <v>2826</v>
      </c>
      <c r="L7765" s="315" t="s">
        <v>4344</v>
      </c>
      <c r="M7765" s="315" t="s">
        <v>1431</v>
      </c>
      <c r="N7765" s="315" t="s">
        <v>755</v>
      </c>
      <c r="O7765" s="315"/>
      <c r="P7765" s="315"/>
      <c r="Q7765" s="315"/>
    </row>
    <row r="7766" spans="1:17">
      <c r="A7766" s="315" t="s">
        <v>750</v>
      </c>
      <c r="B7766" s="315" t="s">
        <v>2095</v>
      </c>
      <c r="C7766" s="315" t="s">
        <v>2098</v>
      </c>
      <c r="D7766" s="316">
        <v>18.3</v>
      </c>
      <c r="E7766" s="317">
        <v>17373.399999999998</v>
      </c>
      <c r="F7766" s="317">
        <v>7045.8899999999994</v>
      </c>
      <c r="G7766" s="318">
        <v>40305</v>
      </c>
      <c r="H7766" s="318">
        <v>40952</v>
      </c>
      <c r="I7766" s="318">
        <v>50405</v>
      </c>
      <c r="J7766" s="315"/>
      <c r="K7766" s="315">
        <v>4102</v>
      </c>
      <c r="L7766" s="315" t="s">
        <v>2471</v>
      </c>
      <c r="M7766" s="315" t="s">
        <v>1484</v>
      </c>
      <c r="N7766" s="315" t="s">
        <v>750</v>
      </c>
      <c r="O7766" s="315"/>
      <c r="P7766" s="315"/>
      <c r="Q7766" s="315"/>
    </row>
    <row r="7767" spans="1:17">
      <c r="A7767" s="315" t="s">
        <v>755</v>
      </c>
      <c r="B7767" s="315" t="s">
        <v>2095</v>
      </c>
      <c r="C7767" s="315" t="s">
        <v>2098</v>
      </c>
      <c r="D7767" s="316">
        <v>18.3</v>
      </c>
      <c r="E7767" s="317">
        <v>15134.890000000001</v>
      </c>
      <c r="F7767" s="317">
        <v>3995.6099999999997</v>
      </c>
      <c r="G7767" s="318">
        <v>40667</v>
      </c>
      <c r="H7767" s="318">
        <v>41901</v>
      </c>
      <c r="I7767" s="318">
        <v>49309</v>
      </c>
      <c r="J7767" s="315"/>
      <c r="K7767" s="315">
        <v>5053</v>
      </c>
      <c r="L7767" s="315" t="s">
        <v>3222</v>
      </c>
      <c r="M7767" s="315" t="s">
        <v>776</v>
      </c>
      <c r="N7767" s="315" t="s">
        <v>755</v>
      </c>
      <c r="O7767" s="315"/>
      <c r="P7767" s="315"/>
      <c r="Q7767" s="315"/>
    </row>
    <row r="7768" spans="1:17">
      <c r="A7768" s="315" t="s">
        <v>750</v>
      </c>
      <c r="B7768" s="315" t="s">
        <v>2095</v>
      </c>
      <c r="C7768" s="315" t="s">
        <v>2098</v>
      </c>
      <c r="D7768" s="316">
        <v>18.309999999999999</v>
      </c>
      <c r="E7768" s="317">
        <v>15586</v>
      </c>
      <c r="F7768" s="317">
        <v>5579.79</v>
      </c>
      <c r="G7768" s="318">
        <v>39847</v>
      </c>
      <c r="H7768" s="318">
        <v>39918</v>
      </c>
      <c r="I7768" s="318">
        <v>49309</v>
      </c>
      <c r="J7768" s="315"/>
      <c r="K7768" s="315">
        <v>5636</v>
      </c>
      <c r="L7768" s="315" t="s">
        <v>3094</v>
      </c>
      <c r="M7768" s="315" t="s">
        <v>776</v>
      </c>
      <c r="N7768" s="315" t="s">
        <v>750</v>
      </c>
      <c r="O7768" s="315"/>
      <c r="P7768" s="315"/>
      <c r="Q7768" s="315"/>
    </row>
    <row r="7769" spans="1:17">
      <c r="A7769" s="315" t="s">
        <v>755</v>
      </c>
      <c r="B7769" s="315" t="s">
        <v>2095</v>
      </c>
      <c r="C7769" s="315" t="s">
        <v>2098</v>
      </c>
      <c r="D7769" s="316">
        <v>18.36</v>
      </c>
      <c r="E7769" s="317">
        <v>16827</v>
      </c>
      <c r="F7769" s="317">
        <v>4228.3200000000006</v>
      </c>
      <c r="G7769" s="318">
        <v>40093</v>
      </c>
      <c r="H7769" s="318">
        <v>42180</v>
      </c>
      <c r="I7769" s="318">
        <v>51501</v>
      </c>
      <c r="J7769" s="315"/>
      <c r="K7769" s="315">
        <v>3655</v>
      </c>
      <c r="L7769" s="315" t="s">
        <v>4345</v>
      </c>
      <c r="M7769" s="315" t="s">
        <v>764</v>
      </c>
      <c r="N7769" s="315" t="s">
        <v>755</v>
      </c>
      <c r="O7769" s="315"/>
      <c r="P7769" s="315"/>
      <c r="Q7769" s="315"/>
    </row>
    <row r="7770" spans="1:17">
      <c r="A7770" s="315" t="s">
        <v>750</v>
      </c>
      <c r="B7770" s="315" t="s">
        <v>2095</v>
      </c>
      <c r="C7770" s="315" t="s">
        <v>2098</v>
      </c>
      <c r="D7770" s="316">
        <v>18.36</v>
      </c>
      <c r="E7770" s="317">
        <v>19493</v>
      </c>
      <c r="F7770" s="317">
        <v>11266.960000000001</v>
      </c>
      <c r="G7770" s="318">
        <v>40504</v>
      </c>
      <c r="H7770" s="318">
        <v>40527</v>
      </c>
      <c r="I7770" s="318">
        <v>49674</v>
      </c>
      <c r="J7770" s="315"/>
      <c r="K7770" s="315">
        <v>1008</v>
      </c>
      <c r="L7770" s="315" t="s">
        <v>2390</v>
      </c>
      <c r="M7770" s="315" t="s">
        <v>766</v>
      </c>
      <c r="N7770" s="315" t="s">
        <v>750</v>
      </c>
      <c r="O7770" s="315"/>
      <c r="P7770" s="315"/>
      <c r="Q7770" s="315"/>
    </row>
    <row r="7771" spans="1:17">
      <c r="A7771" s="315" t="s">
        <v>755</v>
      </c>
      <c r="B7771" s="315" t="s">
        <v>2095</v>
      </c>
      <c r="C7771" s="315" t="s">
        <v>2098</v>
      </c>
      <c r="D7771" s="316">
        <v>18.36</v>
      </c>
      <c r="E7771" s="317">
        <v>6452</v>
      </c>
      <c r="F7771" s="317">
        <v>3116.32</v>
      </c>
      <c r="G7771" s="318">
        <v>40777</v>
      </c>
      <c r="H7771" s="318">
        <v>40835</v>
      </c>
      <c r="I7771" s="318">
        <v>50040</v>
      </c>
      <c r="J7771" s="315"/>
      <c r="K7771" s="315">
        <v>8887</v>
      </c>
      <c r="L7771" s="315" t="s">
        <v>2950</v>
      </c>
      <c r="M7771" s="315" t="s">
        <v>770</v>
      </c>
      <c r="N7771" s="315" t="s">
        <v>755</v>
      </c>
      <c r="O7771" s="315"/>
      <c r="P7771" s="315"/>
      <c r="Q7771" s="315"/>
    </row>
    <row r="7772" spans="1:17">
      <c r="A7772" s="315" t="s">
        <v>755</v>
      </c>
      <c r="B7772" s="315" t="s">
        <v>2095</v>
      </c>
      <c r="C7772" s="315" t="s">
        <v>2098</v>
      </c>
      <c r="D7772" s="316">
        <v>18.36</v>
      </c>
      <c r="E7772" s="317">
        <v>8289</v>
      </c>
      <c r="F7772" s="317">
        <v>3630.58</v>
      </c>
      <c r="G7772" s="318">
        <v>40821</v>
      </c>
      <c r="H7772" s="318">
        <v>40961</v>
      </c>
      <c r="I7772" s="318">
        <v>50405</v>
      </c>
      <c r="J7772" s="315"/>
      <c r="K7772" s="315">
        <v>5224</v>
      </c>
      <c r="L7772" s="315" t="s">
        <v>3522</v>
      </c>
      <c r="M7772" s="315" t="s">
        <v>776</v>
      </c>
      <c r="N7772" s="315" t="s">
        <v>755</v>
      </c>
      <c r="O7772" s="315"/>
      <c r="P7772" s="315"/>
      <c r="Q7772" s="315"/>
    </row>
    <row r="7773" spans="1:17">
      <c r="A7773" s="315" t="s">
        <v>755</v>
      </c>
      <c r="B7773" s="315" t="s">
        <v>2095</v>
      </c>
      <c r="C7773" s="315" t="s">
        <v>2098</v>
      </c>
      <c r="D7773" s="316">
        <v>18.38</v>
      </c>
      <c r="E7773" s="317">
        <v>6135</v>
      </c>
      <c r="F7773" s="317">
        <v>2920.26</v>
      </c>
      <c r="G7773" s="318">
        <v>40813</v>
      </c>
      <c r="H7773" s="318">
        <v>40892</v>
      </c>
      <c r="I7773" s="318">
        <v>50040</v>
      </c>
      <c r="J7773" s="315"/>
      <c r="K7773" s="315">
        <v>6196</v>
      </c>
      <c r="L7773" s="315" t="s">
        <v>2689</v>
      </c>
      <c r="M7773" s="315" t="s">
        <v>788</v>
      </c>
      <c r="N7773" s="315" t="s">
        <v>755</v>
      </c>
      <c r="O7773" s="315"/>
      <c r="P7773" s="315"/>
      <c r="Q7773" s="315"/>
    </row>
    <row r="7774" spans="1:17">
      <c r="A7774" s="315" t="s">
        <v>755</v>
      </c>
      <c r="B7774" s="315" t="s">
        <v>2095</v>
      </c>
      <c r="C7774" s="315" t="s">
        <v>2096</v>
      </c>
      <c r="D7774" s="316">
        <v>18.399999999999999</v>
      </c>
      <c r="E7774" s="317">
        <v>16094</v>
      </c>
      <c r="F7774" s="317">
        <v>11024.39</v>
      </c>
      <c r="G7774" s="318">
        <v>39570</v>
      </c>
      <c r="H7774" s="318">
        <v>40080</v>
      </c>
      <c r="I7774" s="318">
        <v>49309</v>
      </c>
      <c r="J7774" s="315"/>
      <c r="K7774" s="315">
        <v>8722</v>
      </c>
      <c r="L7774" s="315" t="s">
        <v>2175</v>
      </c>
      <c r="M7774" s="315" t="s">
        <v>770</v>
      </c>
      <c r="N7774" s="315" t="s">
        <v>755</v>
      </c>
      <c r="O7774" s="315"/>
      <c r="P7774" s="315"/>
      <c r="Q7774" s="315"/>
    </row>
    <row r="7775" spans="1:17">
      <c r="A7775" s="315" t="s">
        <v>750</v>
      </c>
      <c r="B7775" s="315" t="s">
        <v>2095</v>
      </c>
      <c r="C7775" s="315" t="s">
        <v>2096</v>
      </c>
      <c r="D7775" s="316">
        <v>18.399999999999999</v>
      </c>
      <c r="E7775" s="317">
        <v>20164.899999999994</v>
      </c>
      <c r="F7775" s="317">
        <v>15441.07</v>
      </c>
      <c r="G7775" s="318">
        <v>39570</v>
      </c>
      <c r="H7775" s="318">
        <v>39905</v>
      </c>
      <c r="I7775" s="318">
        <v>49309</v>
      </c>
      <c r="J7775" s="315"/>
      <c r="K7775" s="315">
        <v>6652</v>
      </c>
      <c r="L7775" s="315" t="s">
        <v>2314</v>
      </c>
      <c r="M7775" s="315" t="s">
        <v>811</v>
      </c>
      <c r="N7775" s="315" t="s">
        <v>750</v>
      </c>
      <c r="O7775" s="315"/>
      <c r="P7775" s="315"/>
      <c r="Q7775" s="315"/>
    </row>
    <row r="7776" spans="1:17">
      <c r="A7776" s="315" t="s">
        <v>750</v>
      </c>
      <c r="B7776" s="315" t="s">
        <v>2095</v>
      </c>
      <c r="C7776" s="315" t="s">
        <v>2096</v>
      </c>
      <c r="D7776" s="316">
        <v>18.399999999999999</v>
      </c>
      <c r="E7776" s="317">
        <v>12324</v>
      </c>
      <c r="F7776" s="317">
        <v>10191.949999999999</v>
      </c>
      <c r="G7776" s="318">
        <v>39594</v>
      </c>
      <c r="H7776" s="318">
        <v>39773</v>
      </c>
      <c r="I7776" s="318">
        <v>48914</v>
      </c>
      <c r="J7776" s="315"/>
      <c r="K7776" s="315">
        <v>5013</v>
      </c>
      <c r="L7776" s="315" t="s">
        <v>3163</v>
      </c>
      <c r="M7776" s="315" t="s">
        <v>1296</v>
      </c>
      <c r="N7776" s="315" t="s">
        <v>750</v>
      </c>
      <c r="O7776" s="315"/>
      <c r="P7776" s="315"/>
      <c r="Q7776" s="315"/>
    </row>
    <row r="7777" spans="1:17">
      <c r="A7777" s="315" t="s">
        <v>750</v>
      </c>
      <c r="B7777" s="315" t="s">
        <v>2095</v>
      </c>
      <c r="C7777" s="315" t="s">
        <v>2098</v>
      </c>
      <c r="D7777" s="316">
        <v>18.399999999999999</v>
      </c>
      <c r="E7777" s="317">
        <v>14805.13</v>
      </c>
      <c r="F7777" s="317">
        <v>10422.800000000001</v>
      </c>
      <c r="G7777" s="318">
        <v>39639</v>
      </c>
      <c r="H7777" s="318">
        <v>40002</v>
      </c>
      <c r="I7777" s="318">
        <v>49309</v>
      </c>
      <c r="J7777" s="315"/>
      <c r="K7777" s="315">
        <v>4105</v>
      </c>
      <c r="L7777" s="315" t="s">
        <v>3190</v>
      </c>
      <c r="M7777" s="315" t="s">
        <v>1484</v>
      </c>
      <c r="N7777" s="315" t="s">
        <v>750</v>
      </c>
      <c r="O7777" s="315"/>
      <c r="P7777" s="315"/>
      <c r="Q7777" s="315"/>
    </row>
    <row r="7778" spans="1:17">
      <c r="A7778" s="315" t="s">
        <v>750</v>
      </c>
      <c r="B7778" s="315" t="s">
        <v>2095</v>
      </c>
      <c r="C7778" s="315" t="s">
        <v>2098</v>
      </c>
      <c r="D7778" s="316">
        <v>18.399999999999999</v>
      </c>
      <c r="E7778" s="317">
        <v>18412</v>
      </c>
      <c r="F7778" s="317">
        <v>6517.85</v>
      </c>
      <c r="G7778" s="318">
        <v>39834</v>
      </c>
      <c r="H7778" s="318">
        <v>41536</v>
      </c>
      <c r="I7778" s="318">
        <v>50770</v>
      </c>
      <c r="J7778" s="315"/>
      <c r="K7778" s="315">
        <v>3627</v>
      </c>
      <c r="L7778" s="315" t="s">
        <v>2740</v>
      </c>
      <c r="M7778" s="315" t="s">
        <v>764</v>
      </c>
      <c r="N7778" s="315" t="s">
        <v>750</v>
      </c>
      <c r="O7778" s="315"/>
      <c r="P7778" s="315"/>
      <c r="Q7778" s="315"/>
    </row>
    <row r="7779" spans="1:17">
      <c r="A7779" s="315" t="s">
        <v>750</v>
      </c>
      <c r="B7779" s="315" t="s">
        <v>2095</v>
      </c>
      <c r="C7779" s="315" t="s">
        <v>2098</v>
      </c>
      <c r="D7779" s="316">
        <v>18.399999999999999</v>
      </c>
      <c r="E7779" s="317">
        <v>16063</v>
      </c>
      <c r="F7779" s="317">
        <v>7079.5899999999992</v>
      </c>
      <c r="G7779" s="318">
        <v>40379</v>
      </c>
      <c r="H7779" s="318">
        <v>40882</v>
      </c>
      <c r="I7779" s="318">
        <v>50040</v>
      </c>
      <c r="J7779" s="315"/>
      <c r="K7779" s="315">
        <v>8055</v>
      </c>
      <c r="L7779" s="315" t="s">
        <v>328</v>
      </c>
      <c r="M7779" s="315" t="s">
        <v>784</v>
      </c>
      <c r="N7779" s="315" t="s">
        <v>750</v>
      </c>
      <c r="O7779" s="315"/>
      <c r="P7779" s="315"/>
      <c r="Q7779" s="315"/>
    </row>
    <row r="7780" spans="1:17">
      <c r="A7780" s="315" t="s">
        <v>755</v>
      </c>
      <c r="B7780" s="315" t="s">
        <v>2095</v>
      </c>
      <c r="C7780" s="315" t="s">
        <v>2096</v>
      </c>
      <c r="D7780" s="316">
        <v>18.399999999999999</v>
      </c>
      <c r="E7780" s="317">
        <v>18258.989999999998</v>
      </c>
      <c r="F7780" s="317">
        <v>12379.590000000002</v>
      </c>
      <c r="G7780" s="318">
        <v>40447</v>
      </c>
      <c r="H7780" s="318">
        <v>40501</v>
      </c>
      <c r="I7780" s="318">
        <v>49674</v>
      </c>
      <c r="J7780" s="315"/>
      <c r="K7780" s="315">
        <v>8342</v>
      </c>
      <c r="L7780" s="315" t="s">
        <v>2827</v>
      </c>
      <c r="M7780" s="315" t="s">
        <v>784</v>
      </c>
      <c r="N7780" s="315" t="s">
        <v>755</v>
      </c>
      <c r="O7780" s="315"/>
      <c r="P7780" s="315"/>
      <c r="Q7780" s="315"/>
    </row>
    <row r="7781" spans="1:17">
      <c r="A7781" s="315" t="s">
        <v>750</v>
      </c>
      <c r="B7781" s="315" t="s">
        <v>2095</v>
      </c>
      <c r="C7781" s="315" t="s">
        <v>2098</v>
      </c>
      <c r="D7781" s="316">
        <v>18.399999999999999</v>
      </c>
      <c r="E7781" s="317">
        <v>23812.25</v>
      </c>
      <c r="F7781" s="317">
        <v>12139.71</v>
      </c>
      <c r="G7781" s="318">
        <v>40519</v>
      </c>
      <c r="H7781" s="318">
        <v>40533</v>
      </c>
      <c r="I7781" s="318">
        <v>49674</v>
      </c>
      <c r="J7781" s="315"/>
      <c r="K7781" s="315">
        <v>4142</v>
      </c>
      <c r="L7781" s="315" t="s">
        <v>3086</v>
      </c>
      <c r="M7781" s="315" t="s">
        <v>1484</v>
      </c>
      <c r="N7781" s="315" t="s">
        <v>750</v>
      </c>
      <c r="O7781" s="315"/>
      <c r="P7781" s="315"/>
      <c r="Q7781" s="315"/>
    </row>
    <row r="7782" spans="1:17">
      <c r="A7782" s="315" t="s">
        <v>750</v>
      </c>
      <c r="B7782" s="315" t="s">
        <v>2095</v>
      </c>
      <c r="C7782" s="315" t="s">
        <v>2098</v>
      </c>
      <c r="D7782" s="316">
        <v>18.399999999999999</v>
      </c>
      <c r="E7782" s="317">
        <v>21929.82</v>
      </c>
      <c r="F7782" s="317">
        <v>8442.9700000000012</v>
      </c>
      <c r="G7782" s="318">
        <v>40610</v>
      </c>
      <c r="H7782" s="318">
        <v>41171</v>
      </c>
      <c r="I7782" s="318">
        <v>50405</v>
      </c>
      <c r="J7782" s="315"/>
      <c r="K7782" s="315">
        <v>9476</v>
      </c>
      <c r="L7782" s="315" t="s">
        <v>3318</v>
      </c>
      <c r="M7782" s="315" t="s">
        <v>770</v>
      </c>
      <c r="N7782" s="315" t="s">
        <v>750</v>
      </c>
      <c r="O7782" s="315"/>
      <c r="P7782" s="315"/>
      <c r="Q7782" s="315"/>
    </row>
    <row r="7783" spans="1:17">
      <c r="A7783" s="315" t="s">
        <v>755</v>
      </c>
      <c r="B7783" s="315" t="s">
        <v>2095</v>
      </c>
      <c r="C7783" s="315" t="s">
        <v>2098</v>
      </c>
      <c r="D7783" s="316">
        <v>18.399999999999999</v>
      </c>
      <c r="E7783" s="317">
        <v>18168.96</v>
      </c>
      <c r="F7783" s="317">
        <v>8648.43</v>
      </c>
      <c r="G7783" s="318">
        <v>40700</v>
      </c>
      <c r="H7783" s="318">
        <v>40814</v>
      </c>
      <c r="I7783" s="318">
        <v>50040</v>
      </c>
      <c r="J7783" s="315"/>
      <c r="K7783" s="315">
        <v>9450</v>
      </c>
      <c r="L7783" s="315" t="s">
        <v>2741</v>
      </c>
      <c r="M7783" s="315" t="s">
        <v>770</v>
      </c>
      <c r="N7783" s="315" t="s">
        <v>755</v>
      </c>
      <c r="O7783" s="315"/>
      <c r="P7783" s="315"/>
      <c r="Q7783" s="315"/>
    </row>
    <row r="7784" spans="1:17">
      <c r="A7784" s="315" t="s">
        <v>755</v>
      </c>
      <c r="B7784" s="315" t="s">
        <v>2095</v>
      </c>
      <c r="C7784" s="315" t="s">
        <v>2098</v>
      </c>
      <c r="D7784" s="316">
        <v>18.489999999999998</v>
      </c>
      <c r="E7784" s="317">
        <v>4975</v>
      </c>
      <c r="F7784" s="317">
        <v>1756.17</v>
      </c>
      <c r="G7784" s="318">
        <v>40822</v>
      </c>
      <c r="H7784" s="318">
        <v>40870</v>
      </c>
      <c r="I7784" s="318">
        <v>50040</v>
      </c>
      <c r="J7784" s="315"/>
      <c r="K7784" s="315">
        <v>1792</v>
      </c>
      <c r="L7784" s="315" t="s">
        <v>2232</v>
      </c>
      <c r="M7784" s="315" t="s">
        <v>761</v>
      </c>
      <c r="N7784" s="315" t="s">
        <v>755</v>
      </c>
      <c r="O7784" s="315"/>
      <c r="P7784" s="315"/>
      <c r="Q7784" s="315"/>
    </row>
    <row r="7785" spans="1:17">
      <c r="A7785" s="315" t="s">
        <v>750</v>
      </c>
      <c r="B7785" s="315" t="s">
        <v>2095</v>
      </c>
      <c r="C7785" s="315" t="s">
        <v>2096</v>
      </c>
      <c r="D7785" s="316">
        <v>18.5</v>
      </c>
      <c r="E7785" s="317">
        <v>19891</v>
      </c>
      <c r="F7785" s="317">
        <v>13486.1</v>
      </c>
      <c r="G7785" s="318">
        <v>39570</v>
      </c>
      <c r="H7785" s="318">
        <v>40360</v>
      </c>
      <c r="I7785" s="318">
        <v>49674</v>
      </c>
      <c r="J7785" s="315"/>
      <c r="K7785" s="315">
        <v>9050</v>
      </c>
      <c r="L7785" s="315" t="s">
        <v>1023</v>
      </c>
      <c r="M7785" s="315" t="s">
        <v>1024</v>
      </c>
      <c r="N7785" s="315" t="s">
        <v>750</v>
      </c>
      <c r="O7785" s="315"/>
      <c r="P7785" s="315"/>
      <c r="Q7785" s="315"/>
    </row>
    <row r="7786" spans="1:17">
      <c r="A7786" s="315" t="s">
        <v>755</v>
      </c>
      <c r="B7786" s="315" t="s">
        <v>2095</v>
      </c>
      <c r="C7786" s="315" t="s">
        <v>2096</v>
      </c>
      <c r="D7786" s="316">
        <v>18.5</v>
      </c>
      <c r="E7786" s="317">
        <v>13763</v>
      </c>
      <c r="F7786" s="317">
        <v>4183.9399999999996</v>
      </c>
      <c r="G7786" s="318">
        <v>40739</v>
      </c>
      <c r="H7786" s="318">
        <v>41956</v>
      </c>
      <c r="I7786" s="318">
        <v>49309</v>
      </c>
      <c r="J7786" s="315"/>
      <c r="K7786" s="315">
        <v>5725</v>
      </c>
      <c r="L7786" s="315" t="s">
        <v>4346</v>
      </c>
      <c r="M7786" s="315" t="s">
        <v>776</v>
      </c>
      <c r="N7786" s="315" t="s">
        <v>755</v>
      </c>
      <c r="O7786" s="315"/>
      <c r="P7786" s="315"/>
      <c r="Q7786" s="315"/>
    </row>
    <row r="7787" spans="1:17">
      <c r="A7787" s="315" t="s">
        <v>755</v>
      </c>
      <c r="B7787" s="315" t="s">
        <v>2095</v>
      </c>
      <c r="C7787" s="315" t="s">
        <v>2096</v>
      </c>
      <c r="D7787" s="316">
        <v>18.5</v>
      </c>
      <c r="E7787" s="317">
        <v>7161</v>
      </c>
      <c r="F7787" s="317">
        <v>3014.78</v>
      </c>
      <c r="G7787" s="318">
        <v>40854</v>
      </c>
      <c r="H7787" s="318">
        <v>40898</v>
      </c>
      <c r="I7787" s="318">
        <v>50040</v>
      </c>
      <c r="J7787" s="315"/>
      <c r="K7787" s="315">
        <v>1852</v>
      </c>
      <c r="L7787" s="315" t="s">
        <v>4347</v>
      </c>
      <c r="M7787" s="315" t="s">
        <v>766</v>
      </c>
      <c r="N7787" s="315" t="s">
        <v>755</v>
      </c>
      <c r="O7787" s="315"/>
      <c r="P7787" s="315"/>
      <c r="Q7787" s="315"/>
    </row>
    <row r="7788" spans="1:17">
      <c r="A7788" s="315" t="s">
        <v>755</v>
      </c>
      <c r="B7788" s="315" t="s">
        <v>2095</v>
      </c>
      <c r="C7788" s="315" t="s">
        <v>2098</v>
      </c>
      <c r="D7788" s="316">
        <v>18.510000000000002</v>
      </c>
      <c r="E7788" s="317">
        <v>17422</v>
      </c>
      <c r="F7788" s="317">
        <v>6254.5</v>
      </c>
      <c r="G7788" s="318">
        <v>40352</v>
      </c>
      <c r="H7788" s="318">
        <v>40822</v>
      </c>
      <c r="I7788" s="318">
        <v>50040</v>
      </c>
      <c r="J7788" s="315"/>
      <c r="K7788" s="315">
        <v>5745</v>
      </c>
      <c r="L7788" s="315" t="s">
        <v>2960</v>
      </c>
      <c r="M7788" s="315" t="s">
        <v>776</v>
      </c>
      <c r="N7788" s="315" t="s">
        <v>755</v>
      </c>
      <c r="O7788" s="315"/>
      <c r="P7788" s="315"/>
      <c r="Q7788" s="315"/>
    </row>
    <row r="7789" spans="1:17">
      <c r="A7789" s="315" t="s">
        <v>755</v>
      </c>
      <c r="B7789" s="315" t="s">
        <v>2095</v>
      </c>
      <c r="C7789" s="315" t="s">
        <v>2098</v>
      </c>
      <c r="D7789" s="316">
        <v>18.559999999999999</v>
      </c>
      <c r="E7789" s="317">
        <v>19542</v>
      </c>
      <c r="F7789" s="317">
        <v>9301.99</v>
      </c>
      <c r="G7789" s="318">
        <v>40777</v>
      </c>
      <c r="H7789" s="318">
        <v>40837</v>
      </c>
      <c r="I7789" s="318">
        <v>50040</v>
      </c>
      <c r="J7789" s="315"/>
      <c r="K7789" s="315">
        <v>3634</v>
      </c>
      <c r="L7789" s="315" t="s">
        <v>2199</v>
      </c>
      <c r="M7789" s="315" t="s">
        <v>764</v>
      </c>
      <c r="N7789" s="315" t="s">
        <v>755</v>
      </c>
      <c r="O7789" s="315"/>
      <c r="P7789" s="315"/>
      <c r="Q7789" s="315"/>
    </row>
    <row r="7790" spans="1:17">
      <c r="A7790" s="315" t="s">
        <v>755</v>
      </c>
      <c r="B7790" s="315" t="s">
        <v>2095</v>
      </c>
      <c r="C7790" s="315" t="s">
        <v>2096</v>
      </c>
      <c r="D7790" s="316">
        <v>18.600000000000001</v>
      </c>
      <c r="E7790" s="317">
        <v>21041.31</v>
      </c>
      <c r="F7790" s="317">
        <v>16092.710000000001</v>
      </c>
      <c r="G7790" s="318">
        <v>39570</v>
      </c>
      <c r="H7790" s="318">
        <v>39723</v>
      </c>
      <c r="I7790" s="318">
        <v>48944</v>
      </c>
      <c r="J7790" s="315"/>
      <c r="K7790" s="315">
        <v>1297</v>
      </c>
      <c r="L7790" s="315" t="s">
        <v>3942</v>
      </c>
      <c r="M7790" s="315" t="s">
        <v>766</v>
      </c>
      <c r="N7790" s="315" t="s">
        <v>755</v>
      </c>
      <c r="O7790" s="315"/>
      <c r="P7790" s="315"/>
      <c r="Q7790" s="315"/>
    </row>
    <row r="7791" spans="1:17">
      <c r="A7791" s="315" t="s">
        <v>755</v>
      </c>
      <c r="B7791" s="315" t="s">
        <v>2095</v>
      </c>
      <c r="C7791" s="315" t="s">
        <v>2098</v>
      </c>
      <c r="D7791" s="316">
        <v>18.600000000000001</v>
      </c>
      <c r="E7791" s="317">
        <v>19731.539999999997</v>
      </c>
      <c r="F7791" s="317">
        <v>9392.2100000000009</v>
      </c>
      <c r="G7791" s="318">
        <v>39727</v>
      </c>
      <c r="H7791" s="318">
        <v>40858</v>
      </c>
      <c r="I7791" s="318">
        <v>50040</v>
      </c>
      <c r="J7791" s="315"/>
      <c r="K7791" s="315">
        <v>9470</v>
      </c>
      <c r="L7791" s="315" t="s">
        <v>919</v>
      </c>
      <c r="M7791" s="315" t="s">
        <v>770</v>
      </c>
      <c r="N7791" s="315" t="s">
        <v>755</v>
      </c>
      <c r="O7791" s="315"/>
      <c r="P7791" s="315"/>
      <c r="Q7791" s="315"/>
    </row>
    <row r="7792" spans="1:17">
      <c r="A7792" s="315" t="s">
        <v>755</v>
      </c>
      <c r="B7792" s="315" t="s">
        <v>2095</v>
      </c>
      <c r="C7792" s="315" t="s">
        <v>2098</v>
      </c>
      <c r="D7792" s="316">
        <v>18.600000000000001</v>
      </c>
      <c r="E7792" s="317">
        <v>19080</v>
      </c>
      <c r="F7792" s="317">
        <v>6220.08</v>
      </c>
      <c r="G7792" s="318">
        <v>39828</v>
      </c>
      <c r="H7792" s="318">
        <v>41676</v>
      </c>
      <c r="I7792" s="318">
        <v>51135</v>
      </c>
      <c r="J7792" s="315"/>
      <c r="K7792" s="315">
        <v>8525</v>
      </c>
      <c r="L7792" s="315" t="s">
        <v>4348</v>
      </c>
      <c r="M7792" s="315" t="s">
        <v>792</v>
      </c>
      <c r="N7792" s="315" t="s">
        <v>755</v>
      </c>
      <c r="O7792" s="315"/>
      <c r="P7792" s="315"/>
      <c r="Q7792" s="315"/>
    </row>
    <row r="7793" spans="1:17">
      <c r="A7793" s="315" t="s">
        <v>750</v>
      </c>
      <c r="B7793" s="315" t="s">
        <v>2095</v>
      </c>
      <c r="C7793" s="315" t="s">
        <v>2098</v>
      </c>
      <c r="D7793" s="316">
        <v>18.62</v>
      </c>
      <c r="E7793" s="317">
        <v>13403</v>
      </c>
      <c r="F7793" s="317">
        <v>5907.26</v>
      </c>
      <c r="G7793" s="318">
        <v>40708</v>
      </c>
      <c r="H7793" s="318">
        <v>40893</v>
      </c>
      <c r="I7793" s="318">
        <v>50040</v>
      </c>
      <c r="J7793" s="315"/>
      <c r="K7793" s="315">
        <v>6144</v>
      </c>
      <c r="L7793" s="315" t="s">
        <v>2159</v>
      </c>
      <c r="M7793" s="315" t="s">
        <v>788</v>
      </c>
      <c r="N7793" s="315" t="s">
        <v>750</v>
      </c>
      <c r="O7793" s="315"/>
      <c r="P7793" s="315"/>
      <c r="Q7793" s="315"/>
    </row>
    <row r="7794" spans="1:17">
      <c r="A7794" s="315" t="s">
        <v>755</v>
      </c>
      <c r="B7794" s="315" t="s">
        <v>2095</v>
      </c>
      <c r="C7794" s="315" t="s">
        <v>2098</v>
      </c>
      <c r="D7794" s="316">
        <v>18.63</v>
      </c>
      <c r="E7794" s="317">
        <v>17547</v>
      </c>
      <c r="F7794" s="317">
        <v>5000.8999999999996</v>
      </c>
      <c r="G7794" s="318">
        <v>40182</v>
      </c>
      <c r="H7794" s="318">
        <v>41725</v>
      </c>
      <c r="I7794" s="318">
        <v>51135</v>
      </c>
      <c r="J7794" s="315"/>
      <c r="K7794" s="315">
        <v>4623</v>
      </c>
      <c r="L7794" s="315" t="s">
        <v>2846</v>
      </c>
      <c r="M7794" s="315" t="s">
        <v>1296</v>
      </c>
      <c r="N7794" s="315" t="s">
        <v>755</v>
      </c>
      <c r="O7794" s="315"/>
      <c r="P7794" s="315"/>
      <c r="Q7794" s="315"/>
    </row>
    <row r="7795" spans="1:17">
      <c r="A7795" s="315" t="s">
        <v>755</v>
      </c>
      <c r="B7795" s="315" t="s">
        <v>2095</v>
      </c>
      <c r="C7795" s="315" t="s">
        <v>2098</v>
      </c>
      <c r="D7795" s="316">
        <v>18.7</v>
      </c>
      <c r="E7795" s="317">
        <v>17265.550000000003</v>
      </c>
      <c r="F7795" s="317">
        <v>12154.95</v>
      </c>
      <c r="G7795" s="318">
        <v>39570</v>
      </c>
      <c r="H7795" s="318">
        <v>39560</v>
      </c>
      <c r="I7795" s="318">
        <v>48914</v>
      </c>
      <c r="J7795" s="315"/>
      <c r="K7795" s="315">
        <v>9100</v>
      </c>
      <c r="L7795" s="315" t="s">
        <v>4349</v>
      </c>
      <c r="M7795" s="315" t="s">
        <v>781</v>
      </c>
      <c r="N7795" s="315" t="s">
        <v>755</v>
      </c>
      <c r="O7795" s="315"/>
      <c r="P7795" s="315"/>
      <c r="Q7795" s="315"/>
    </row>
    <row r="7796" spans="1:17">
      <c r="A7796" s="315" t="s">
        <v>755</v>
      </c>
      <c r="B7796" s="315" t="s">
        <v>2095</v>
      </c>
      <c r="C7796" s="315" t="s">
        <v>2098</v>
      </c>
      <c r="D7796" s="316">
        <v>18.7</v>
      </c>
      <c r="E7796" s="317">
        <v>19032</v>
      </c>
      <c r="F7796" s="317">
        <v>13569.820000000002</v>
      </c>
      <c r="G7796" s="318">
        <v>39569</v>
      </c>
      <c r="H7796" s="318">
        <v>39702</v>
      </c>
      <c r="I7796" s="318">
        <v>48914</v>
      </c>
      <c r="J7796" s="315"/>
      <c r="K7796" s="315">
        <v>8890</v>
      </c>
      <c r="L7796" s="315" t="s">
        <v>1093</v>
      </c>
      <c r="M7796" s="315" t="s">
        <v>770</v>
      </c>
      <c r="N7796" s="315" t="s">
        <v>755</v>
      </c>
      <c r="O7796" s="315"/>
      <c r="P7796" s="315"/>
      <c r="Q7796" s="315"/>
    </row>
    <row r="7797" spans="1:17">
      <c r="A7797" s="315" t="s">
        <v>750</v>
      </c>
      <c r="B7797" s="315" t="s">
        <v>2095</v>
      </c>
      <c r="C7797" s="315" t="s">
        <v>2098</v>
      </c>
      <c r="D7797" s="316">
        <v>18.7</v>
      </c>
      <c r="E7797" s="317">
        <v>16891.7</v>
      </c>
      <c r="F7797" s="317">
        <v>10995.240000000002</v>
      </c>
      <c r="G7797" s="318">
        <v>39975</v>
      </c>
      <c r="H7797" s="318">
        <v>40004</v>
      </c>
      <c r="I7797" s="318">
        <v>49309</v>
      </c>
      <c r="J7797" s="315"/>
      <c r="K7797" s="315">
        <v>9533</v>
      </c>
      <c r="L7797" s="315" t="s">
        <v>793</v>
      </c>
      <c r="M7797" s="315" t="s">
        <v>770</v>
      </c>
      <c r="N7797" s="315" t="s">
        <v>750</v>
      </c>
      <c r="O7797" s="315"/>
      <c r="P7797" s="315"/>
      <c r="Q7797" s="315"/>
    </row>
    <row r="7798" spans="1:17">
      <c r="A7798" s="315" t="s">
        <v>755</v>
      </c>
      <c r="B7798" s="315" t="s">
        <v>2095</v>
      </c>
      <c r="C7798" s="315" t="s">
        <v>2098</v>
      </c>
      <c r="D7798" s="316">
        <v>18.7</v>
      </c>
      <c r="E7798" s="317">
        <v>16503</v>
      </c>
      <c r="F7798" s="317">
        <v>8994.14</v>
      </c>
      <c r="G7798" s="318">
        <v>40407</v>
      </c>
      <c r="H7798" s="318">
        <v>40470</v>
      </c>
      <c r="I7798" s="318">
        <v>49674</v>
      </c>
      <c r="J7798" s="315"/>
      <c r="K7798" s="315">
        <v>4552</v>
      </c>
      <c r="L7798" s="315" t="s">
        <v>2573</v>
      </c>
      <c r="M7798" s="315" t="s">
        <v>1296</v>
      </c>
      <c r="N7798" s="315" t="s">
        <v>755</v>
      </c>
      <c r="O7798" s="315"/>
      <c r="P7798" s="315"/>
      <c r="Q7798" s="315"/>
    </row>
    <row r="7799" spans="1:17">
      <c r="A7799" s="315" t="s">
        <v>755</v>
      </c>
      <c r="B7799" s="315" t="s">
        <v>2095</v>
      </c>
      <c r="C7799" s="315" t="s">
        <v>2096</v>
      </c>
      <c r="D7799" s="316">
        <v>18.72</v>
      </c>
      <c r="E7799" s="317">
        <v>19069</v>
      </c>
      <c r="F7799" s="317">
        <v>5911.39</v>
      </c>
      <c r="G7799" s="318">
        <v>40196</v>
      </c>
      <c r="H7799" s="318">
        <v>42082</v>
      </c>
      <c r="I7799" s="318">
        <v>51501</v>
      </c>
      <c r="J7799" s="315"/>
      <c r="K7799" s="315">
        <v>9032</v>
      </c>
      <c r="L7799" s="315" t="s">
        <v>3017</v>
      </c>
      <c r="M7799" s="315" t="s">
        <v>770</v>
      </c>
      <c r="N7799" s="315" t="s">
        <v>755</v>
      </c>
      <c r="O7799" s="315"/>
      <c r="P7799" s="315"/>
      <c r="Q7799" s="315"/>
    </row>
    <row r="7800" spans="1:17">
      <c r="A7800" s="315" t="s">
        <v>750</v>
      </c>
      <c r="B7800" s="315" t="s">
        <v>2095</v>
      </c>
      <c r="C7800" s="315" t="s">
        <v>2098</v>
      </c>
      <c r="D7800" s="316">
        <v>18.72</v>
      </c>
      <c r="E7800" s="317">
        <v>20353.05</v>
      </c>
      <c r="F7800" s="317">
        <v>9688.06</v>
      </c>
      <c r="G7800" s="318">
        <v>40480</v>
      </c>
      <c r="H7800" s="318">
        <v>40710</v>
      </c>
      <c r="I7800" s="318">
        <v>50040</v>
      </c>
      <c r="J7800" s="315"/>
      <c r="K7800" s="315">
        <v>2545</v>
      </c>
      <c r="L7800" s="315" t="s">
        <v>2697</v>
      </c>
      <c r="M7800" s="315" t="s">
        <v>1296</v>
      </c>
      <c r="N7800" s="315" t="s">
        <v>750</v>
      </c>
      <c r="O7800" s="315"/>
      <c r="P7800" s="315"/>
      <c r="Q7800" s="315"/>
    </row>
    <row r="7801" spans="1:17">
      <c r="A7801" s="315" t="s">
        <v>750</v>
      </c>
      <c r="B7801" s="315" t="s">
        <v>2095</v>
      </c>
      <c r="C7801" s="315" t="s">
        <v>2098</v>
      </c>
      <c r="D7801" s="316">
        <v>18.72</v>
      </c>
      <c r="E7801" s="317">
        <v>19508.96</v>
      </c>
      <c r="F7801" s="317">
        <v>4768.87</v>
      </c>
      <c r="G7801" s="318">
        <v>40612</v>
      </c>
      <c r="H7801" s="318">
        <v>42094</v>
      </c>
      <c r="I7801" s="318">
        <v>49674</v>
      </c>
      <c r="J7801" s="315"/>
      <c r="K7801" s="315">
        <v>9642</v>
      </c>
      <c r="L7801" s="315" t="s">
        <v>3375</v>
      </c>
      <c r="M7801" s="315" t="s">
        <v>770</v>
      </c>
      <c r="N7801" s="315" t="s">
        <v>750</v>
      </c>
      <c r="O7801" s="315"/>
      <c r="P7801" s="315"/>
      <c r="Q7801" s="315"/>
    </row>
    <row r="7802" spans="1:17">
      <c r="A7802" s="315" t="s">
        <v>755</v>
      </c>
      <c r="B7802" s="315" t="s">
        <v>2095</v>
      </c>
      <c r="C7802" s="315" t="s">
        <v>2098</v>
      </c>
      <c r="D7802" s="316">
        <v>18.72</v>
      </c>
      <c r="E7802" s="317">
        <v>20322</v>
      </c>
      <c r="F7802" s="317">
        <v>8901.0300000000007</v>
      </c>
      <c r="G7802" s="318">
        <v>40771</v>
      </c>
      <c r="H7802" s="318">
        <v>40960</v>
      </c>
      <c r="I7802" s="318">
        <v>50405</v>
      </c>
      <c r="J7802" s="315"/>
      <c r="K7802" s="315">
        <v>6516</v>
      </c>
      <c r="L7802" s="315" t="s">
        <v>4350</v>
      </c>
      <c r="M7802" s="315" t="s">
        <v>811</v>
      </c>
      <c r="N7802" s="315" t="s">
        <v>755</v>
      </c>
      <c r="O7802" s="315"/>
      <c r="P7802" s="315"/>
      <c r="Q7802" s="315"/>
    </row>
    <row r="7803" spans="1:17">
      <c r="A7803" s="315" t="s">
        <v>750</v>
      </c>
      <c r="B7803" s="315" t="s">
        <v>2095</v>
      </c>
      <c r="C7803" s="315" t="s">
        <v>2098</v>
      </c>
      <c r="D7803" s="316">
        <v>18.72</v>
      </c>
      <c r="E7803" s="317">
        <v>20438</v>
      </c>
      <c r="F7803" s="317">
        <v>9007.86</v>
      </c>
      <c r="G7803" s="318">
        <v>40800</v>
      </c>
      <c r="H7803" s="318">
        <v>40905</v>
      </c>
      <c r="I7803" s="318">
        <v>50040</v>
      </c>
      <c r="J7803" s="315"/>
      <c r="K7803" s="315">
        <v>1890</v>
      </c>
      <c r="L7803" s="315" t="s">
        <v>2527</v>
      </c>
      <c r="M7803" s="315" t="s">
        <v>754</v>
      </c>
      <c r="N7803" s="315" t="s">
        <v>750</v>
      </c>
      <c r="O7803" s="315"/>
      <c r="P7803" s="315"/>
      <c r="Q7803" s="315"/>
    </row>
    <row r="7804" spans="1:17">
      <c r="A7804" s="315" t="s">
        <v>750</v>
      </c>
      <c r="B7804" s="315" t="s">
        <v>2095</v>
      </c>
      <c r="C7804" s="315" t="s">
        <v>2098</v>
      </c>
      <c r="D7804" s="316">
        <v>18.72</v>
      </c>
      <c r="E7804" s="317">
        <v>6046</v>
      </c>
      <c r="F7804" s="317">
        <v>2877.9</v>
      </c>
      <c r="G7804" s="318">
        <v>40840</v>
      </c>
      <c r="H7804" s="318">
        <v>40905</v>
      </c>
      <c r="I7804" s="318">
        <v>50040</v>
      </c>
      <c r="J7804" s="315"/>
      <c r="K7804" s="315">
        <v>1950</v>
      </c>
      <c r="L7804" s="315" t="s">
        <v>1622</v>
      </c>
      <c r="M7804" s="315" t="s">
        <v>754</v>
      </c>
      <c r="N7804" s="315" t="s">
        <v>750</v>
      </c>
      <c r="O7804" s="315"/>
      <c r="P7804" s="315"/>
      <c r="Q7804" s="315"/>
    </row>
    <row r="7805" spans="1:17">
      <c r="A7805" s="315" t="s">
        <v>755</v>
      </c>
      <c r="B7805" s="315" t="s">
        <v>2095</v>
      </c>
      <c r="C7805" s="315" t="s">
        <v>2098</v>
      </c>
      <c r="D7805" s="316">
        <v>18.8</v>
      </c>
      <c r="E7805" s="317">
        <v>17386</v>
      </c>
      <c r="F7805" s="317">
        <v>8275.74</v>
      </c>
      <c r="G7805" s="318">
        <v>39570</v>
      </c>
      <c r="H7805" s="318">
        <v>40882</v>
      </c>
      <c r="I7805" s="318">
        <v>50040</v>
      </c>
      <c r="J7805" s="315"/>
      <c r="K7805" s="315">
        <v>6403</v>
      </c>
      <c r="L7805" s="315" t="s">
        <v>1556</v>
      </c>
      <c r="M7805" s="315" t="s">
        <v>1388</v>
      </c>
      <c r="N7805" s="315" t="s">
        <v>755</v>
      </c>
      <c r="O7805" s="315"/>
      <c r="P7805" s="315"/>
      <c r="Q7805" s="315"/>
    </row>
    <row r="7806" spans="1:17">
      <c r="A7806" s="315" t="s">
        <v>755</v>
      </c>
      <c r="B7806" s="315" t="s">
        <v>2095</v>
      </c>
      <c r="C7806" s="315" t="s">
        <v>2096</v>
      </c>
      <c r="D7806" s="316">
        <v>18.8</v>
      </c>
      <c r="E7806" s="317">
        <v>17960</v>
      </c>
      <c r="F7806" s="317">
        <v>10219.240000000002</v>
      </c>
      <c r="G7806" s="318">
        <v>39570</v>
      </c>
      <c r="H7806" s="318">
        <v>40858</v>
      </c>
      <c r="I7806" s="318">
        <v>50040</v>
      </c>
      <c r="J7806" s="315"/>
      <c r="K7806" s="315">
        <v>1695</v>
      </c>
      <c r="L7806" s="315" t="s">
        <v>4351</v>
      </c>
      <c r="M7806" s="315" t="s">
        <v>761</v>
      </c>
      <c r="N7806" s="315" t="s">
        <v>755</v>
      </c>
      <c r="O7806" s="315"/>
      <c r="P7806" s="315"/>
      <c r="Q7806" s="315"/>
    </row>
    <row r="7807" spans="1:17">
      <c r="A7807" s="315" t="s">
        <v>750</v>
      </c>
      <c r="B7807" s="315" t="s">
        <v>2095</v>
      </c>
      <c r="C7807" s="315" t="s">
        <v>2098</v>
      </c>
      <c r="D7807" s="316">
        <v>18.8</v>
      </c>
      <c r="E7807" s="317">
        <v>19918</v>
      </c>
      <c r="F7807" s="317">
        <v>9480.9699999999993</v>
      </c>
      <c r="G7807" s="318">
        <v>39580</v>
      </c>
      <c r="H7807" s="318">
        <v>40598</v>
      </c>
      <c r="I7807" s="318">
        <v>50040</v>
      </c>
      <c r="J7807" s="315"/>
      <c r="K7807" s="315">
        <v>1023</v>
      </c>
      <c r="L7807" s="315" t="s">
        <v>2508</v>
      </c>
      <c r="M7807" s="315" t="s">
        <v>766</v>
      </c>
      <c r="N7807" s="315" t="s">
        <v>750</v>
      </c>
      <c r="O7807" s="315"/>
      <c r="P7807" s="315"/>
      <c r="Q7807" s="315"/>
    </row>
    <row r="7808" spans="1:17">
      <c r="A7808" s="315" t="s">
        <v>750</v>
      </c>
      <c r="B7808" s="315" t="s">
        <v>2095</v>
      </c>
      <c r="C7808" s="315" t="s">
        <v>2098</v>
      </c>
      <c r="D7808" s="316">
        <v>18.8</v>
      </c>
      <c r="E7808" s="317">
        <v>13690</v>
      </c>
      <c r="F7808" s="317">
        <v>4846.26</v>
      </c>
      <c r="G7808" s="318">
        <v>39883</v>
      </c>
      <c r="H7808" s="318">
        <v>41419</v>
      </c>
      <c r="I7808" s="318">
        <v>50770</v>
      </c>
      <c r="J7808" s="315"/>
      <c r="K7808" s="315">
        <v>6014</v>
      </c>
      <c r="L7808" s="315" t="s">
        <v>4132</v>
      </c>
      <c r="M7808" s="315" t="s">
        <v>788</v>
      </c>
      <c r="N7808" s="315" t="s">
        <v>750</v>
      </c>
      <c r="O7808" s="315"/>
      <c r="P7808" s="315"/>
      <c r="Q7808" s="315"/>
    </row>
    <row r="7809" spans="1:17">
      <c r="A7809" s="315" t="s">
        <v>750</v>
      </c>
      <c r="B7809" s="315" t="s">
        <v>2095</v>
      </c>
      <c r="C7809" s="315" t="s">
        <v>2096</v>
      </c>
      <c r="D7809" s="316">
        <v>18.8</v>
      </c>
      <c r="E7809" s="317">
        <v>21008</v>
      </c>
      <c r="F7809" s="317">
        <v>9768.7200000000012</v>
      </c>
      <c r="G7809" s="318">
        <v>40219</v>
      </c>
      <c r="H7809" s="318">
        <v>41142</v>
      </c>
      <c r="I7809" s="318">
        <v>50405</v>
      </c>
      <c r="J7809" s="315"/>
      <c r="K7809" s="315">
        <v>1937</v>
      </c>
      <c r="L7809" s="315" t="s">
        <v>2339</v>
      </c>
      <c r="M7809" s="315" t="s">
        <v>754</v>
      </c>
      <c r="N7809" s="315" t="s">
        <v>750</v>
      </c>
      <c r="O7809" s="315"/>
      <c r="P7809" s="315"/>
      <c r="Q7809" s="315"/>
    </row>
    <row r="7810" spans="1:17">
      <c r="A7810" s="315" t="s">
        <v>755</v>
      </c>
      <c r="B7810" s="315" t="s">
        <v>2095</v>
      </c>
      <c r="C7810" s="315" t="s">
        <v>2096</v>
      </c>
      <c r="D7810" s="316">
        <v>18.8</v>
      </c>
      <c r="E7810" s="317">
        <v>14897</v>
      </c>
      <c r="F7810" s="317">
        <v>5467.21</v>
      </c>
      <c r="G7810" s="318">
        <v>40805</v>
      </c>
      <c r="H7810" s="318">
        <v>41492</v>
      </c>
      <c r="I7810" s="318">
        <v>50770</v>
      </c>
      <c r="J7810" s="315"/>
      <c r="K7810" s="315">
        <v>3126</v>
      </c>
      <c r="L7810" s="315" t="s">
        <v>3173</v>
      </c>
      <c r="M7810" s="315" t="s">
        <v>764</v>
      </c>
      <c r="N7810" s="315" t="s">
        <v>755</v>
      </c>
      <c r="O7810" s="315"/>
      <c r="P7810" s="315"/>
      <c r="Q7810" s="315"/>
    </row>
    <row r="7811" spans="1:17">
      <c r="A7811" s="315" t="s">
        <v>750</v>
      </c>
      <c r="B7811" s="315" t="s">
        <v>2095</v>
      </c>
      <c r="C7811" s="315" t="s">
        <v>2098</v>
      </c>
      <c r="D7811" s="316">
        <v>18.86</v>
      </c>
      <c r="E7811" s="317">
        <v>20603.93</v>
      </c>
      <c r="F7811" s="317">
        <v>9061.91</v>
      </c>
      <c r="G7811" s="318">
        <v>40631</v>
      </c>
      <c r="H7811" s="318">
        <v>40745</v>
      </c>
      <c r="I7811" s="318">
        <v>50040</v>
      </c>
      <c r="J7811" s="315"/>
      <c r="K7811" s="315">
        <v>4123</v>
      </c>
      <c r="L7811" s="315" t="s">
        <v>2299</v>
      </c>
      <c r="M7811" s="315" t="s">
        <v>1484</v>
      </c>
      <c r="N7811" s="315" t="s">
        <v>750</v>
      </c>
      <c r="O7811" s="315"/>
      <c r="P7811" s="315"/>
      <c r="Q7811" s="315"/>
    </row>
    <row r="7812" spans="1:17">
      <c r="A7812" s="315" t="s">
        <v>755</v>
      </c>
      <c r="B7812" s="315" t="s">
        <v>2095</v>
      </c>
      <c r="C7812" s="315" t="s">
        <v>2098</v>
      </c>
      <c r="D7812" s="316">
        <v>18.86</v>
      </c>
      <c r="E7812" s="317">
        <v>18677</v>
      </c>
      <c r="F7812" s="317">
        <v>5659.1399999999994</v>
      </c>
      <c r="G7812" s="318">
        <v>40806</v>
      </c>
      <c r="H7812" s="318">
        <v>41627</v>
      </c>
      <c r="I7812" s="318">
        <v>50770</v>
      </c>
      <c r="J7812" s="315"/>
      <c r="K7812" s="315">
        <v>3075</v>
      </c>
      <c r="L7812" s="315" t="s">
        <v>4352</v>
      </c>
      <c r="M7812" s="315" t="s">
        <v>764</v>
      </c>
      <c r="N7812" s="315" t="s">
        <v>755</v>
      </c>
      <c r="O7812" s="315"/>
      <c r="P7812" s="315"/>
      <c r="Q7812" s="315"/>
    </row>
    <row r="7813" spans="1:17">
      <c r="A7813" s="315" t="s">
        <v>755</v>
      </c>
      <c r="B7813" s="315" t="s">
        <v>2095</v>
      </c>
      <c r="C7813" s="315" t="s">
        <v>2098</v>
      </c>
      <c r="D7813" s="316">
        <v>18.899999999999999</v>
      </c>
      <c r="E7813" s="317">
        <v>8658.2799999999988</v>
      </c>
      <c r="F7813" s="317">
        <v>4930.4000000000005</v>
      </c>
      <c r="G7813" s="318">
        <v>39604</v>
      </c>
      <c r="H7813" s="318">
        <v>39352</v>
      </c>
      <c r="I7813" s="318">
        <v>48579</v>
      </c>
      <c r="J7813" s="315"/>
      <c r="K7813" s="315">
        <v>7240</v>
      </c>
      <c r="L7813" s="315" t="s">
        <v>2185</v>
      </c>
      <c r="M7813" s="315" t="s">
        <v>966</v>
      </c>
      <c r="N7813" s="315" t="s">
        <v>755</v>
      </c>
      <c r="O7813" s="315"/>
      <c r="P7813" s="315"/>
      <c r="Q7813" s="315"/>
    </row>
    <row r="7814" spans="1:17">
      <c r="A7814" s="315" t="s">
        <v>755</v>
      </c>
      <c r="B7814" s="315" t="s">
        <v>2095</v>
      </c>
      <c r="C7814" s="315" t="s">
        <v>2098</v>
      </c>
      <c r="D7814" s="316">
        <v>18.899999999999999</v>
      </c>
      <c r="E7814" s="317">
        <v>15916</v>
      </c>
      <c r="F7814" s="317">
        <v>8212.67</v>
      </c>
      <c r="G7814" s="318">
        <v>39695</v>
      </c>
      <c r="H7814" s="318">
        <v>39989</v>
      </c>
      <c r="I7814" s="318">
        <v>49309</v>
      </c>
      <c r="J7814" s="315"/>
      <c r="K7814" s="315">
        <v>3235</v>
      </c>
      <c r="L7814" s="315" t="s">
        <v>3199</v>
      </c>
      <c r="M7814" s="315" t="s">
        <v>764</v>
      </c>
      <c r="N7814" s="315" t="s">
        <v>755</v>
      </c>
      <c r="O7814" s="315"/>
      <c r="P7814" s="315"/>
      <c r="Q7814" s="315"/>
    </row>
    <row r="7815" spans="1:17">
      <c r="A7815" s="315" t="s">
        <v>755</v>
      </c>
      <c r="B7815" s="315" t="s">
        <v>2095</v>
      </c>
      <c r="C7815" s="315" t="s">
        <v>2098</v>
      </c>
      <c r="D7815" s="316">
        <v>18.899999999999999</v>
      </c>
      <c r="E7815" s="317">
        <v>27348</v>
      </c>
      <c r="F7815" s="317">
        <v>11075.95</v>
      </c>
      <c r="G7815" s="318">
        <v>40378</v>
      </c>
      <c r="H7815" s="318">
        <v>40725</v>
      </c>
      <c r="I7815" s="318">
        <v>50040</v>
      </c>
      <c r="J7815" s="315"/>
      <c r="K7815" s="315">
        <v>4856</v>
      </c>
      <c r="L7815" s="315" t="s">
        <v>4353</v>
      </c>
      <c r="M7815" s="315" t="s">
        <v>776</v>
      </c>
      <c r="N7815" s="315" t="s">
        <v>755</v>
      </c>
      <c r="O7815" s="315"/>
      <c r="P7815" s="315"/>
      <c r="Q7815" s="315"/>
    </row>
    <row r="7816" spans="1:17">
      <c r="A7816" s="315" t="s">
        <v>755</v>
      </c>
      <c r="B7816" s="315" t="s">
        <v>2095</v>
      </c>
      <c r="C7816" s="315" t="s">
        <v>2098</v>
      </c>
      <c r="D7816" s="316">
        <v>18.899999999999999</v>
      </c>
      <c r="E7816" s="317">
        <v>21165</v>
      </c>
      <c r="F7816" s="317">
        <v>8127.36</v>
      </c>
      <c r="G7816" s="318">
        <v>40551</v>
      </c>
      <c r="H7816" s="318">
        <v>41060</v>
      </c>
      <c r="I7816" s="318">
        <v>50405</v>
      </c>
      <c r="J7816" s="315"/>
      <c r="K7816" s="315">
        <v>3702</v>
      </c>
      <c r="L7816" s="315" t="s">
        <v>3971</v>
      </c>
      <c r="M7816" s="315" t="s">
        <v>764</v>
      </c>
      <c r="N7816" s="315" t="s">
        <v>755</v>
      </c>
      <c r="O7816" s="315"/>
      <c r="P7816" s="315"/>
      <c r="Q7816" s="315"/>
    </row>
    <row r="7817" spans="1:17">
      <c r="A7817" s="315" t="s">
        <v>755</v>
      </c>
      <c r="B7817" s="315" t="s">
        <v>2095</v>
      </c>
      <c r="C7817" s="315" t="s">
        <v>2096</v>
      </c>
      <c r="D7817" s="316">
        <v>18.899999999999999</v>
      </c>
      <c r="E7817" s="317">
        <v>14738.98</v>
      </c>
      <c r="F7817" s="317">
        <v>8371.74</v>
      </c>
      <c r="G7817" s="318">
        <v>40653</v>
      </c>
      <c r="H7817" s="318">
        <v>40788</v>
      </c>
      <c r="I7817" s="318">
        <v>50040</v>
      </c>
      <c r="J7817" s="315"/>
      <c r="K7817" s="315">
        <v>1817</v>
      </c>
      <c r="L7817" s="315" t="s">
        <v>2317</v>
      </c>
      <c r="M7817" s="315" t="s">
        <v>766</v>
      </c>
      <c r="N7817" s="315" t="s">
        <v>755</v>
      </c>
      <c r="O7817" s="315"/>
      <c r="P7817" s="315"/>
      <c r="Q7817" s="315"/>
    </row>
    <row r="7818" spans="1:17">
      <c r="A7818" s="315" t="s">
        <v>755</v>
      </c>
      <c r="B7818" s="315" t="s">
        <v>2095</v>
      </c>
      <c r="C7818" s="315" t="s">
        <v>2142</v>
      </c>
      <c r="D7818" s="316">
        <v>18.899999999999999</v>
      </c>
      <c r="E7818" s="317">
        <v>931.01</v>
      </c>
      <c r="F7818" s="317">
        <v>221.58</v>
      </c>
      <c r="G7818" s="318">
        <v>40654</v>
      </c>
      <c r="H7818" s="318">
        <v>41739</v>
      </c>
      <c r="I7818" s="318">
        <v>49309</v>
      </c>
      <c r="J7818" s="315"/>
      <c r="K7818" s="315">
        <v>8102</v>
      </c>
      <c r="L7818" s="315" t="s">
        <v>4354</v>
      </c>
      <c r="M7818" s="315" t="s">
        <v>784</v>
      </c>
      <c r="N7818" s="315" t="s">
        <v>755</v>
      </c>
      <c r="O7818" s="315"/>
      <c r="P7818" s="315"/>
      <c r="Q7818" s="315"/>
    </row>
    <row r="7819" spans="1:17">
      <c r="A7819" s="315" t="s">
        <v>755</v>
      </c>
      <c r="B7819" s="315" t="s">
        <v>2095</v>
      </c>
      <c r="C7819" s="315" t="s">
        <v>2098</v>
      </c>
      <c r="D7819" s="316">
        <v>18.899999999999999</v>
      </c>
      <c r="E7819" s="317">
        <v>1578</v>
      </c>
      <c r="F7819" s="317">
        <v>307.70999999999998</v>
      </c>
      <c r="G7819" s="318">
        <v>40837</v>
      </c>
      <c r="H7819" s="318">
        <v>42635</v>
      </c>
      <c r="I7819" s="318">
        <v>50040</v>
      </c>
      <c r="J7819" s="315"/>
      <c r="K7819" s="315">
        <v>3457</v>
      </c>
      <c r="L7819" s="315" t="s">
        <v>4355</v>
      </c>
      <c r="M7819" s="315" t="s">
        <v>764</v>
      </c>
      <c r="N7819" s="315" t="s">
        <v>755</v>
      </c>
      <c r="O7819" s="315"/>
      <c r="P7819" s="315"/>
      <c r="Q7819" s="315"/>
    </row>
    <row r="7820" spans="1:17">
      <c r="A7820" s="315" t="s">
        <v>755</v>
      </c>
      <c r="B7820" s="315" t="s">
        <v>2095</v>
      </c>
      <c r="C7820" s="315" t="s">
        <v>2098</v>
      </c>
      <c r="D7820" s="316">
        <v>18.96</v>
      </c>
      <c r="E7820" s="317">
        <v>9878</v>
      </c>
      <c r="F7820" s="317">
        <v>4316.68</v>
      </c>
      <c r="G7820" s="318">
        <v>40823</v>
      </c>
      <c r="H7820" s="318">
        <v>40966</v>
      </c>
      <c r="I7820" s="318">
        <v>50405</v>
      </c>
      <c r="J7820" s="315"/>
      <c r="K7820" s="315">
        <v>9050</v>
      </c>
      <c r="L7820" s="315" t="s">
        <v>4356</v>
      </c>
      <c r="M7820" s="315" t="s">
        <v>1024</v>
      </c>
      <c r="N7820" s="315" t="s">
        <v>755</v>
      </c>
      <c r="O7820" s="315"/>
      <c r="P7820" s="315"/>
      <c r="Q7820" s="315"/>
    </row>
    <row r="7821" spans="1:17">
      <c r="A7821" s="315" t="s">
        <v>755</v>
      </c>
      <c r="B7821" s="315" t="s">
        <v>2095</v>
      </c>
      <c r="C7821" s="315" t="s">
        <v>2098</v>
      </c>
      <c r="D7821" s="316">
        <v>18.989999999999998</v>
      </c>
      <c r="E7821" s="317">
        <v>18377</v>
      </c>
      <c r="F7821" s="317">
        <v>7791.8399999999992</v>
      </c>
      <c r="G7821" s="318">
        <v>40785</v>
      </c>
      <c r="H7821" s="318">
        <v>40854</v>
      </c>
      <c r="I7821" s="318">
        <v>50040</v>
      </c>
      <c r="J7821" s="315"/>
      <c r="K7821" s="315">
        <v>3148</v>
      </c>
      <c r="L7821" s="315" t="s">
        <v>2576</v>
      </c>
      <c r="M7821" s="315" t="s">
        <v>764</v>
      </c>
      <c r="N7821" s="315" t="s">
        <v>755</v>
      </c>
      <c r="O7821" s="315"/>
      <c r="P7821" s="315"/>
      <c r="Q7821" s="315"/>
    </row>
    <row r="7822" spans="1:17">
      <c r="A7822" s="315" t="s">
        <v>750</v>
      </c>
      <c r="B7822" s="315" t="s">
        <v>2095</v>
      </c>
      <c r="C7822" s="315" t="s">
        <v>2098</v>
      </c>
      <c r="D7822" s="316">
        <v>19</v>
      </c>
      <c r="E7822" s="317">
        <v>18920</v>
      </c>
      <c r="F7822" s="317">
        <v>8987.0299999999988</v>
      </c>
      <c r="G7822" s="318">
        <v>39570</v>
      </c>
      <c r="H7822" s="318">
        <v>40830</v>
      </c>
      <c r="I7822" s="318">
        <v>50040</v>
      </c>
      <c r="J7822" s="315"/>
      <c r="K7822" s="315">
        <v>9643</v>
      </c>
      <c r="L7822" s="315" t="s">
        <v>3790</v>
      </c>
      <c r="M7822" s="315" t="s">
        <v>770</v>
      </c>
      <c r="N7822" s="315" t="s">
        <v>750</v>
      </c>
      <c r="O7822" s="315"/>
      <c r="P7822" s="315"/>
      <c r="Q7822" s="315"/>
    </row>
    <row r="7823" spans="1:17">
      <c r="A7823" s="315" t="s">
        <v>750</v>
      </c>
      <c r="B7823" s="315" t="s">
        <v>2095</v>
      </c>
      <c r="C7823" s="315" t="s">
        <v>2096</v>
      </c>
      <c r="D7823" s="316">
        <v>19</v>
      </c>
      <c r="E7823" s="317">
        <v>19142</v>
      </c>
      <c r="F7823" s="317">
        <v>8330.31</v>
      </c>
      <c r="G7823" s="318">
        <v>39570</v>
      </c>
      <c r="H7823" s="318">
        <v>40873</v>
      </c>
      <c r="I7823" s="318">
        <v>50040</v>
      </c>
      <c r="J7823" s="315"/>
      <c r="K7823" s="315">
        <v>8274</v>
      </c>
      <c r="L7823" s="315" t="s">
        <v>2898</v>
      </c>
      <c r="M7823" s="315" t="s">
        <v>792</v>
      </c>
      <c r="N7823" s="315" t="s">
        <v>750</v>
      </c>
      <c r="O7823" s="315"/>
      <c r="P7823" s="315"/>
      <c r="Q7823" s="315"/>
    </row>
    <row r="7824" spans="1:17">
      <c r="A7824" s="315" t="s">
        <v>755</v>
      </c>
      <c r="B7824" s="315" t="s">
        <v>2095</v>
      </c>
      <c r="C7824" s="315" t="s">
        <v>2098</v>
      </c>
      <c r="D7824" s="316">
        <v>19</v>
      </c>
      <c r="E7824" s="317">
        <v>16088</v>
      </c>
      <c r="F7824" s="317">
        <v>7671.5999999999995</v>
      </c>
      <c r="G7824" s="318">
        <v>39584</v>
      </c>
      <c r="H7824" s="318">
        <v>39906</v>
      </c>
      <c r="I7824" s="318">
        <v>49309</v>
      </c>
      <c r="J7824" s="315"/>
      <c r="K7824" s="315">
        <v>9608</v>
      </c>
      <c r="L7824" s="315" t="s">
        <v>2431</v>
      </c>
      <c r="M7824" s="315" t="s">
        <v>770</v>
      </c>
      <c r="N7824" s="315" t="s">
        <v>755</v>
      </c>
      <c r="O7824" s="315"/>
      <c r="P7824" s="315"/>
      <c r="Q7824" s="315"/>
    </row>
    <row r="7825" spans="1:17">
      <c r="A7825" s="315" t="s">
        <v>755</v>
      </c>
      <c r="B7825" s="315" t="s">
        <v>2095</v>
      </c>
      <c r="C7825" s="315" t="s">
        <v>2096</v>
      </c>
      <c r="D7825" s="316">
        <v>19</v>
      </c>
      <c r="E7825" s="317">
        <v>18687</v>
      </c>
      <c r="F7825" s="317">
        <v>8253.43</v>
      </c>
      <c r="G7825" s="318">
        <v>40253</v>
      </c>
      <c r="H7825" s="318">
        <v>40283</v>
      </c>
      <c r="I7825" s="318">
        <v>49674</v>
      </c>
      <c r="J7825" s="315"/>
      <c r="K7825" s="315">
        <v>4800</v>
      </c>
      <c r="L7825" s="315" t="s">
        <v>2340</v>
      </c>
      <c r="M7825" s="315" t="s">
        <v>776</v>
      </c>
      <c r="N7825" s="315" t="s">
        <v>755</v>
      </c>
      <c r="O7825" s="315"/>
      <c r="P7825" s="315"/>
      <c r="Q7825" s="315"/>
    </row>
    <row r="7826" spans="1:17">
      <c r="A7826" s="315" t="s">
        <v>750</v>
      </c>
      <c r="B7826" s="315" t="s">
        <v>2095</v>
      </c>
      <c r="C7826" s="315" t="s">
        <v>2098</v>
      </c>
      <c r="D7826" s="316">
        <v>19</v>
      </c>
      <c r="E7826" s="317">
        <v>18462</v>
      </c>
      <c r="F7826" s="317">
        <v>8119.8799999999992</v>
      </c>
      <c r="G7826" s="318">
        <v>40386</v>
      </c>
      <c r="H7826" s="318">
        <v>40900</v>
      </c>
      <c r="I7826" s="318">
        <v>50040</v>
      </c>
      <c r="J7826" s="315"/>
      <c r="K7826" s="315">
        <v>4417</v>
      </c>
      <c r="L7826" s="315" t="s">
        <v>2450</v>
      </c>
      <c r="M7826" s="315" t="s">
        <v>1484</v>
      </c>
      <c r="N7826" s="315" t="s">
        <v>750</v>
      </c>
      <c r="O7826" s="315"/>
      <c r="P7826" s="315"/>
      <c r="Q7826" s="315"/>
    </row>
    <row r="7827" spans="1:17">
      <c r="A7827" s="315" t="s">
        <v>755</v>
      </c>
      <c r="B7827" s="315" t="s">
        <v>2095</v>
      </c>
      <c r="C7827" s="315" t="s">
        <v>2096</v>
      </c>
      <c r="D7827" s="316">
        <v>19</v>
      </c>
      <c r="E7827" s="317">
        <v>18291.010000000002</v>
      </c>
      <c r="F7827" s="317">
        <v>9566.19</v>
      </c>
      <c r="G7827" s="318">
        <v>40409</v>
      </c>
      <c r="H7827" s="318">
        <v>40966</v>
      </c>
      <c r="I7827" s="318">
        <v>50405</v>
      </c>
      <c r="J7827" s="315"/>
      <c r="K7827" s="315">
        <v>8934</v>
      </c>
      <c r="L7827" s="315" t="s">
        <v>3881</v>
      </c>
      <c r="M7827" s="315" t="s">
        <v>784</v>
      </c>
      <c r="N7827" s="315" t="s">
        <v>755</v>
      </c>
      <c r="O7827" s="315"/>
      <c r="P7827" s="315"/>
      <c r="Q7827" s="315"/>
    </row>
    <row r="7828" spans="1:17">
      <c r="A7828" s="315" t="s">
        <v>755</v>
      </c>
      <c r="B7828" s="315" t="s">
        <v>2095</v>
      </c>
      <c r="C7828" s="315" t="s">
        <v>2098</v>
      </c>
      <c r="D7828" s="316">
        <v>19</v>
      </c>
      <c r="E7828" s="317">
        <v>17248.100000000002</v>
      </c>
      <c r="F7828" s="317">
        <v>9934.909999999998</v>
      </c>
      <c r="G7828" s="318">
        <v>40455</v>
      </c>
      <c r="H7828" s="318">
        <v>40452</v>
      </c>
      <c r="I7828" s="318">
        <v>49674</v>
      </c>
      <c r="J7828" s="315"/>
      <c r="K7828" s="315">
        <v>5022</v>
      </c>
      <c r="L7828" s="315" t="s">
        <v>4016</v>
      </c>
      <c r="M7828" s="315" t="s">
        <v>776</v>
      </c>
      <c r="N7828" s="315" t="s">
        <v>755</v>
      </c>
      <c r="O7828" s="315"/>
      <c r="P7828" s="315"/>
      <c r="Q7828" s="315"/>
    </row>
    <row r="7829" spans="1:17">
      <c r="A7829" s="315" t="s">
        <v>750</v>
      </c>
      <c r="B7829" s="315" t="s">
        <v>2095</v>
      </c>
      <c r="C7829" s="315" t="s">
        <v>2096</v>
      </c>
      <c r="D7829" s="316">
        <v>19</v>
      </c>
      <c r="E7829" s="317">
        <v>4929</v>
      </c>
      <c r="F7829" s="317">
        <v>2291.9899999999998</v>
      </c>
      <c r="G7829" s="318">
        <v>40596</v>
      </c>
      <c r="H7829" s="318">
        <v>41177</v>
      </c>
      <c r="I7829" s="318">
        <v>50405</v>
      </c>
      <c r="J7829" s="315"/>
      <c r="K7829" s="315">
        <v>8166</v>
      </c>
      <c r="L7829" s="315" t="s">
        <v>4252</v>
      </c>
      <c r="M7829" s="315" t="s">
        <v>784</v>
      </c>
      <c r="N7829" s="315" t="s">
        <v>750</v>
      </c>
      <c r="O7829" s="315"/>
      <c r="P7829" s="315"/>
      <c r="Q7829" s="315"/>
    </row>
    <row r="7830" spans="1:17">
      <c r="A7830" s="315" t="s">
        <v>755</v>
      </c>
      <c r="B7830" s="315" t="s">
        <v>2095</v>
      </c>
      <c r="C7830" s="315" t="s">
        <v>2098</v>
      </c>
      <c r="D7830" s="316">
        <v>19</v>
      </c>
      <c r="E7830" s="317">
        <v>19773.640000000003</v>
      </c>
      <c r="F7830" s="317">
        <v>9392.4700000000012</v>
      </c>
      <c r="G7830" s="318">
        <v>40746</v>
      </c>
      <c r="H7830" s="318">
        <v>40850</v>
      </c>
      <c r="I7830" s="318">
        <v>50040</v>
      </c>
      <c r="J7830" s="315"/>
      <c r="K7830" s="315">
        <v>8408</v>
      </c>
      <c r="L7830" s="315" t="s">
        <v>2085</v>
      </c>
      <c r="M7830" s="315" t="s">
        <v>784</v>
      </c>
      <c r="N7830" s="315" t="s">
        <v>755</v>
      </c>
      <c r="O7830" s="315"/>
      <c r="P7830" s="315"/>
      <c r="Q7830" s="315"/>
    </row>
    <row r="7831" spans="1:17">
      <c r="A7831" s="315" t="s">
        <v>755</v>
      </c>
      <c r="B7831" s="315" t="s">
        <v>2095</v>
      </c>
      <c r="C7831" s="315" t="s">
        <v>2096</v>
      </c>
      <c r="D7831" s="316">
        <v>19.04</v>
      </c>
      <c r="E7831" s="317">
        <v>15553</v>
      </c>
      <c r="F7831" s="317">
        <v>7232.1500000000005</v>
      </c>
      <c r="G7831" s="318">
        <v>40464</v>
      </c>
      <c r="H7831" s="318">
        <v>41156</v>
      </c>
      <c r="I7831" s="318">
        <v>50405</v>
      </c>
      <c r="J7831" s="315"/>
      <c r="K7831" s="315">
        <v>2575</v>
      </c>
      <c r="L7831" s="315" t="s">
        <v>838</v>
      </c>
      <c r="M7831" s="315" t="s">
        <v>764</v>
      </c>
      <c r="N7831" s="315" t="s">
        <v>755</v>
      </c>
      <c r="O7831" s="315"/>
      <c r="P7831" s="315"/>
      <c r="Q7831" s="315"/>
    </row>
    <row r="7832" spans="1:17">
      <c r="A7832" s="315" t="s">
        <v>755</v>
      </c>
      <c r="B7832" s="315" t="s">
        <v>2095</v>
      </c>
      <c r="C7832" s="315" t="s">
        <v>2098</v>
      </c>
      <c r="D7832" s="316">
        <v>19.04</v>
      </c>
      <c r="E7832" s="317">
        <v>21746</v>
      </c>
      <c r="F7832" s="317">
        <v>5740.94</v>
      </c>
      <c r="G7832" s="318">
        <v>40693</v>
      </c>
      <c r="H7832" s="318">
        <v>42061</v>
      </c>
      <c r="I7832" s="318">
        <v>49674</v>
      </c>
      <c r="J7832" s="315"/>
      <c r="K7832" s="315">
        <v>8512</v>
      </c>
      <c r="L7832" s="315" t="s">
        <v>4159</v>
      </c>
      <c r="M7832" s="315" t="s">
        <v>792</v>
      </c>
      <c r="N7832" s="315" t="s">
        <v>755</v>
      </c>
      <c r="O7832" s="315"/>
      <c r="P7832" s="315"/>
      <c r="Q7832" s="315"/>
    </row>
    <row r="7833" spans="1:17">
      <c r="A7833" s="315" t="s">
        <v>750</v>
      </c>
      <c r="B7833" s="315" t="s">
        <v>2095</v>
      </c>
      <c r="C7833" s="315" t="s">
        <v>2098</v>
      </c>
      <c r="D7833" s="316">
        <v>19.079999999999998</v>
      </c>
      <c r="E7833" s="317">
        <v>20985.149999999998</v>
      </c>
      <c r="F7833" s="317">
        <v>6392.7000000000007</v>
      </c>
      <c r="G7833" s="318">
        <v>40683</v>
      </c>
      <c r="H7833" s="318">
        <v>41255</v>
      </c>
      <c r="I7833" s="318">
        <v>50405</v>
      </c>
      <c r="J7833" s="315"/>
      <c r="K7833" s="315">
        <v>6654</v>
      </c>
      <c r="L7833" s="315" t="s">
        <v>3555</v>
      </c>
      <c r="M7833" s="315" t="s">
        <v>811</v>
      </c>
      <c r="N7833" s="315" t="s">
        <v>750</v>
      </c>
      <c r="O7833" s="315"/>
      <c r="P7833" s="315"/>
      <c r="Q7833" s="315"/>
    </row>
    <row r="7834" spans="1:17">
      <c r="A7834" s="315" t="s">
        <v>755</v>
      </c>
      <c r="B7834" s="315" t="s">
        <v>2095</v>
      </c>
      <c r="C7834" s="315" t="s">
        <v>2096</v>
      </c>
      <c r="D7834" s="316">
        <v>19.079999999999998</v>
      </c>
      <c r="E7834" s="317">
        <v>8059</v>
      </c>
      <c r="F7834" s="317">
        <v>2268.46</v>
      </c>
      <c r="G7834" s="318">
        <v>40843</v>
      </c>
      <c r="H7834" s="318">
        <v>42089</v>
      </c>
      <c r="I7834" s="318">
        <v>49674</v>
      </c>
      <c r="J7834" s="315"/>
      <c r="K7834" s="315">
        <v>3961</v>
      </c>
      <c r="L7834" s="315" t="s">
        <v>2954</v>
      </c>
      <c r="M7834" s="315" t="s">
        <v>754</v>
      </c>
      <c r="N7834" s="315" t="s">
        <v>755</v>
      </c>
      <c r="O7834" s="315"/>
      <c r="P7834" s="315"/>
      <c r="Q7834" s="315"/>
    </row>
    <row r="7835" spans="1:17">
      <c r="A7835" s="315" t="s">
        <v>755</v>
      </c>
      <c r="B7835" s="315" t="s">
        <v>2095</v>
      </c>
      <c r="C7835" s="315" t="s">
        <v>2098</v>
      </c>
      <c r="D7835" s="316">
        <v>19.09</v>
      </c>
      <c r="E7835" s="317">
        <v>18845</v>
      </c>
      <c r="F7835" s="317">
        <v>8951.4200000000019</v>
      </c>
      <c r="G7835" s="318">
        <v>40637</v>
      </c>
      <c r="H7835" s="318">
        <v>40693</v>
      </c>
      <c r="I7835" s="318">
        <v>50040</v>
      </c>
      <c r="J7835" s="315"/>
      <c r="K7835" s="315">
        <v>7320</v>
      </c>
      <c r="L7835" s="315" t="s">
        <v>1236</v>
      </c>
      <c r="M7835" s="315" t="s">
        <v>770</v>
      </c>
      <c r="N7835" s="315" t="s">
        <v>755</v>
      </c>
      <c r="O7835" s="315"/>
      <c r="P7835" s="315"/>
      <c r="Q7835" s="315"/>
    </row>
    <row r="7836" spans="1:17">
      <c r="A7836" s="315" t="s">
        <v>750</v>
      </c>
      <c r="B7836" s="315" t="s">
        <v>2095</v>
      </c>
      <c r="C7836" s="315" t="s">
        <v>2098</v>
      </c>
      <c r="D7836" s="316">
        <v>19.100000000000001</v>
      </c>
      <c r="E7836" s="317">
        <v>19204</v>
      </c>
      <c r="F7836" s="317">
        <v>6779.02</v>
      </c>
      <c r="G7836" s="318">
        <v>39834</v>
      </c>
      <c r="H7836" s="318">
        <v>41536</v>
      </c>
      <c r="I7836" s="318">
        <v>50770</v>
      </c>
      <c r="J7836" s="315"/>
      <c r="K7836" s="315">
        <v>3627</v>
      </c>
      <c r="L7836" s="315" t="s">
        <v>2740</v>
      </c>
      <c r="M7836" s="315" t="s">
        <v>764</v>
      </c>
      <c r="N7836" s="315" t="s">
        <v>750</v>
      </c>
      <c r="O7836" s="315"/>
      <c r="P7836" s="315"/>
      <c r="Q7836" s="315"/>
    </row>
    <row r="7837" spans="1:17">
      <c r="A7837" s="315" t="s">
        <v>755</v>
      </c>
      <c r="B7837" s="315" t="s">
        <v>2095</v>
      </c>
      <c r="C7837" s="315" t="s">
        <v>2098</v>
      </c>
      <c r="D7837" s="316">
        <v>19.100000000000001</v>
      </c>
      <c r="E7837" s="317">
        <v>16333</v>
      </c>
      <c r="F7837" s="317">
        <v>7137.5199999999995</v>
      </c>
      <c r="G7837" s="318">
        <v>40694</v>
      </c>
      <c r="H7837" s="318">
        <v>40966</v>
      </c>
      <c r="I7837" s="318">
        <v>50405</v>
      </c>
      <c r="J7837" s="315"/>
      <c r="K7837" s="315">
        <v>3309</v>
      </c>
      <c r="L7837" s="315" t="s">
        <v>3739</v>
      </c>
      <c r="M7837" s="315" t="s">
        <v>764</v>
      </c>
      <c r="N7837" s="315" t="s">
        <v>755</v>
      </c>
      <c r="O7837" s="315"/>
      <c r="P7837" s="315"/>
      <c r="Q7837" s="315"/>
    </row>
    <row r="7838" spans="1:17">
      <c r="A7838" s="315" t="s">
        <v>750</v>
      </c>
      <c r="B7838" s="315" t="s">
        <v>2095</v>
      </c>
      <c r="C7838" s="315" t="s">
        <v>2096</v>
      </c>
      <c r="D7838" s="316">
        <v>19.11</v>
      </c>
      <c r="E7838" s="317">
        <v>15704</v>
      </c>
      <c r="F7838" s="317">
        <v>4774.0199999999995</v>
      </c>
      <c r="G7838" s="318">
        <v>40533</v>
      </c>
      <c r="H7838" s="318">
        <v>42074</v>
      </c>
      <c r="I7838" s="318">
        <v>49674</v>
      </c>
      <c r="J7838" s="315"/>
      <c r="K7838" s="315">
        <v>6438</v>
      </c>
      <c r="L7838" s="315" t="s">
        <v>1861</v>
      </c>
      <c r="M7838" s="315" t="s">
        <v>1388</v>
      </c>
      <c r="N7838" s="315" t="s">
        <v>750</v>
      </c>
      <c r="O7838" s="315"/>
      <c r="P7838" s="315"/>
      <c r="Q7838" s="315"/>
    </row>
    <row r="7839" spans="1:17">
      <c r="A7839" s="315" t="s">
        <v>755</v>
      </c>
      <c r="B7839" s="315" t="s">
        <v>2095</v>
      </c>
      <c r="C7839" s="315" t="s">
        <v>2098</v>
      </c>
      <c r="D7839" s="316">
        <v>19.11</v>
      </c>
      <c r="E7839" s="317">
        <v>20490</v>
      </c>
      <c r="F7839" s="317">
        <v>9732.76</v>
      </c>
      <c r="G7839" s="318">
        <v>40717</v>
      </c>
      <c r="H7839" s="318">
        <v>40897</v>
      </c>
      <c r="I7839" s="318">
        <v>50040</v>
      </c>
      <c r="J7839" s="315"/>
      <c r="K7839" s="315">
        <v>3423</v>
      </c>
      <c r="L7839" s="315" t="s">
        <v>2679</v>
      </c>
      <c r="M7839" s="315" t="s">
        <v>764</v>
      </c>
      <c r="N7839" s="315" t="s">
        <v>755</v>
      </c>
      <c r="O7839" s="315"/>
      <c r="P7839" s="315"/>
      <c r="Q7839" s="315"/>
    </row>
    <row r="7840" spans="1:17">
      <c r="A7840" s="315" t="s">
        <v>755</v>
      </c>
      <c r="B7840" s="315" t="s">
        <v>2095</v>
      </c>
      <c r="C7840" s="315" t="s">
        <v>2098</v>
      </c>
      <c r="D7840" s="316">
        <v>19.18</v>
      </c>
      <c r="E7840" s="317">
        <v>10293</v>
      </c>
      <c r="F7840" s="317">
        <v>2387.9</v>
      </c>
      <c r="G7840" s="318">
        <v>40674</v>
      </c>
      <c r="H7840" s="318">
        <v>42254</v>
      </c>
      <c r="I7840" s="318">
        <v>49674</v>
      </c>
      <c r="J7840" s="315"/>
      <c r="K7840" s="315">
        <v>4704</v>
      </c>
      <c r="L7840" s="315" t="s">
        <v>2130</v>
      </c>
      <c r="M7840" s="315" t="s">
        <v>764</v>
      </c>
      <c r="N7840" s="315" t="s">
        <v>755</v>
      </c>
      <c r="O7840" s="315"/>
      <c r="P7840" s="315"/>
      <c r="Q7840" s="315"/>
    </row>
    <row r="7841" spans="1:17">
      <c r="A7841" s="315" t="s">
        <v>755</v>
      </c>
      <c r="B7841" s="315" t="s">
        <v>2095</v>
      </c>
      <c r="C7841" s="315" t="s">
        <v>2096</v>
      </c>
      <c r="D7841" s="316">
        <v>19.2</v>
      </c>
      <c r="E7841" s="317">
        <v>15145</v>
      </c>
      <c r="F7841" s="317">
        <v>7920.83</v>
      </c>
      <c r="G7841" s="318">
        <v>39570</v>
      </c>
      <c r="H7841" s="318">
        <v>41229</v>
      </c>
      <c r="I7841" s="318">
        <v>50405</v>
      </c>
      <c r="J7841" s="315"/>
      <c r="K7841" s="315">
        <v>6005</v>
      </c>
      <c r="L7841" s="315" t="s">
        <v>314</v>
      </c>
      <c r="M7841" s="315" t="s">
        <v>788</v>
      </c>
      <c r="N7841" s="315" t="s">
        <v>755</v>
      </c>
      <c r="O7841" s="315"/>
      <c r="P7841" s="315"/>
      <c r="Q7841" s="315"/>
    </row>
    <row r="7842" spans="1:17">
      <c r="A7842" s="315" t="s">
        <v>750</v>
      </c>
      <c r="B7842" s="315" t="s">
        <v>2095</v>
      </c>
      <c r="C7842" s="315" t="s">
        <v>2098</v>
      </c>
      <c r="D7842" s="316">
        <v>19.2</v>
      </c>
      <c r="E7842" s="317">
        <v>12898.900000000001</v>
      </c>
      <c r="F7842" s="317">
        <v>8384.2899999999991</v>
      </c>
      <c r="G7842" s="318">
        <v>39570</v>
      </c>
      <c r="H7842" s="318">
        <v>39630</v>
      </c>
      <c r="I7842" s="318">
        <v>48944</v>
      </c>
      <c r="J7842" s="315"/>
      <c r="K7842" s="315">
        <v>6005</v>
      </c>
      <c r="L7842" s="315" t="s">
        <v>314</v>
      </c>
      <c r="M7842" s="315" t="s">
        <v>788</v>
      </c>
      <c r="N7842" s="315" t="s">
        <v>750</v>
      </c>
      <c r="O7842" s="315"/>
      <c r="P7842" s="315"/>
      <c r="Q7842" s="315"/>
    </row>
    <row r="7843" spans="1:17">
      <c r="A7843" s="315" t="s">
        <v>750</v>
      </c>
      <c r="B7843" s="315" t="s">
        <v>2095</v>
      </c>
      <c r="C7843" s="315" t="s">
        <v>2098</v>
      </c>
      <c r="D7843" s="316">
        <v>19.2</v>
      </c>
      <c r="E7843" s="317">
        <v>17909</v>
      </c>
      <c r="F7843" s="317">
        <v>10906.58</v>
      </c>
      <c r="G7843" s="318">
        <v>39987</v>
      </c>
      <c r="H7843" s="318">
        <v>40061</v>
      </c>
      <c r="I7843" s="318">
        <v>49309</v>
      </c>
      <c r="J7843" s="315"/>
      <c r="K7843" s="315">
        <v>5330</v>
      </c>
      <c r="L7843" s="315" t="s">
        <v>1187</v>
      </c>
      <c r="M7843" s="315" t="s">
        <v>776</v>
      </c>
      <c r="N7843" s="315" t="s">
        <v>750</v>
      </c>
      <c r="O7843" s="315"/>
      <c r="P7843" s="315"/>
      <c r="Q7843" s="315"/>
    </row>
    <row r="7844" spans="1:17">
      <c r="A7844" s="315" t="s">
        <v>755</v>
      </c>
      <c r="B7844" s="319" t="s">
        <v>2095</v>
      </c>
      <c r="C7844" s="319" t="s">
        <v>2098</v>
      </c>
      <c r="D7844" s="320">
        <v>19.2</v>
      </c>
      <c r="E7844" s="317">
        <v>19691.25</v>
      </c>
      <c r="F7844" s="317">
        <v>11342.17</v>
      </c>
      <c r="G7844" s="321">
        <v>40492</v>
      </c>
      <c r="H7844" s="321">
        <v>40536</v>
      </c>
      <c r="I7844" s="321">
        <v>49674</v>
      </c>
      <c r="J7844" s="319"/>
      <c r="K7844" s="322">
        <v>2545</v>
      </c>
      <c r="L7844" s="319" t="s">
        <v>2697</v>
      </c>
      <c r="M7844" s="319" t="s">
        <v>1296</v>
      </c>
      <c r="N7844" s="315" t="s">
        <v>755</v>
      </c>
      <c r="O7844" s="319"/>
      <c r="P7844" s="319"/>
      <c r="Q7844" s="319"/>
    </row>
    <row r="7845" spans="1:17">
      <c r="A7845" s="315" t="s">
        <v>755</v>
      </c>
      <c r="B7845" s="315" t="s">
        <v>2095</v>
      </c>
      <c r="C7845" s="315" t="s">
        <v>2096</v>
      </c>
      <c r="D7845" s="316">
        <v>19.2</v>
      </c>
      <c r="E7845" s="317">
        <v>17559.149999999998</v>
      </c>
      <c r="F7845" s="317">
        <v>4811.22</v>
      </c>
      <c r="G7845" s="318">
        <v>40582</v>
      </c>
      <c r="H7845" s="318">
        <v>42258</v>
      </c>
      <c r="I7845" s="318">
        <v>49674</v>
      </c>
      <c r="J7845" s="315"/>
      <c r="K7845" s="315">
        <v>5053</v>
      </c>
      <c r="L7845" s="315" t="s">
        <v>3222</v>
      </c>
      <c r="M7845" s="315" t="s">
        <v>776</v>
      </c>
      <c r="N7845" s="315" t="s">
        <v>755</v>
      </c>
      <c r="O7845" s="315"/>
      <c r="P7845" s="315"/>
      <c r="Q7845" s="315"/>
    </row>
    <row r="7846" spans="1:17">
      <c r="A7846" s="315" t="s">
        <v>755</v>
      </c>
      <c r="B7846" s="315" t="s">
        <v>2095</v>
      </c>
      <c r="C7846" s="315" t="s">
        <v>2098</v>
      </c>
      <c r="D7846" s="316">
        <v>19.21</v>
      </c>
      <c r="E7846" s="317">
        <v>14730</v>
      </c>
      <c r="F7846" s="317">
        <v>4847.38</v>
      </c>
      <c r="G7846" s="318">
        <v>40794</v>
      </c>
      <c r="H7846" s="318">
        <v>40829</v>
      </c>
      <c r="I7846" s="318">
        <v>50040</v>
      </c>
      <c r="J7846" s="315"/>
      <c r="K7846" s="315">
        <v>3653</v>
      </c>
      <c r="L7846" s="315" t="s">
        <v>2500</v>
      </c>
      <c r="M7846" s="315" t="s">
        <v>764</v>
      </c>
      <c r="N7846" s="315" t="s">
        <v>755</v>
      </c>
      <c r="O7846" s="315"/>
      <c r="P7846" s="315"/>
      <c r="Q7846" s="315"/>
    </row>
    <row r="7847" spans="1:17">
      <c r="A7847" s="315" t="s">
        <v>755</v>
      </c>
      <c r="B7847" s="315" t="s">
        <v>2095</v>
      </c>
      <c r="C7847" s="315" t="s">
        <v>2096</v>
      </c>
      <c r="D7847" s="316">
        <v>19.239999999999998</v>
      </c>
      <c r="E7847" s="317">
        <v>18993</v>
      </c>
      <c r="F7847" s="317">
        <v>12573.37</v>
      </c>
      <c r="G7847" s="318">
        <v>39569</v>
      </c>
      <c r="H7847" s="318">
        <v>39884</v>
      </c>
      <c r="I7847" s="318">
        <v>49309</v>
      </c>
      <c r="J7847" s="315"/>
      <c r="K7847" s="315">
        <v>6074</v>
      </c>
      <c r="L7847" s="315" t="s">
        <v>2959</v>
      </c>
      <c r="M7847" s="315" t="s">
        <v>1017</v>
      </c>
      <c r="N7847" s="315" t="s">
        <v>755</v>
      </c>
      <c r="O7847" s="315"/>
      <c r="P7847" s="315"/>
      <c r="Q7847" s="315"/>
    </row>
    <row r="7848" spans="1:17">
      <c r="A7848" s="315" t="s">
        <v>750</v>
      </c>
      <c r="B7848" s="315" t="s">
        <v>2095</v>
      </c>
      <c r="C7848" s="315" t="s">
        <v>2098</v>
      </c>
      <c r="D7848" s="316">
        <v>19.239999999999998</v>
      </c>
      <c r="E7848" s="317">
        <v>23131</v>
      </c>
      <c r="F7848" s="317">
        <v>6489.52</v>
      </c>
      <c r="G7848" s="318">
        <v>40721</v>
      </c>
      <c r="H7848" s="318">
        <v>41631</v>
      </c>
      <c r="I7848" s="318">
        <v>50770</v>
      </c>
      <c r="J7848" s="315"/>
      <c r="K7848" s="315">
        <v>6936</v>
      </c>
      <c r="L7848" s="315" t="s">
        <v>3932</v>
      </c>
      <c r="M7848" s="315" t="s">
        <v>811</v>
      </c>
      <c r="N7848" s="315" t="s">
        <v>750</v>
      </c>
      <c r="O7848" s="315"/>
      <c r="P7848" s="315"/>
      <c r="Q7848" s="315"/>
    </row>
    <row r="7849" spans="1:17">
      <c r="A7849" s="315" t="s">
        <v>755</v>
      </c>
      <c r="B7849" s="315" t="s">
        <v>2095</v>
      </c>
      <c r="C7849" s="315" t="s">
        <v>2098</v>
      </c>
      <c r="D7849" s="316">
        <v>19.25</v>
      </c>
      <c r="E7849" s="317">
        <v>9812</v>
      </c>
      <c r="F7849" s="317">
        <v>4660.71</v>
      </c>
      <c r="G7849" s="318">
        <v>40822</v>
      </c>
      <c r="H7849" s="318">
        <v>40907</v>
      </c>
      <c r="I7849" s="318">
        <v>50040</v>
      </c>
      <c r="J7849" s="315"/>
      <c r="K7849" s="315">
        <v>3982</v>
      </c>
      <c r="L7849" s="315" t="s">
        <v>3456</v>
      </c>
      <c r="M7849" s="315" t="s">
        <v>754</v>
      </c>
      <c r="N7849" s="315" t="s">
        <v>755</v>
      </c>
      <c r="O7849" s="315"/>
      <c r="P7849" s="315"/>
      <c r="Q7849" s="315"/>
    </row>
    <row r="7850" spans="1:17">
      <c r="A7850" s="315" t="s">
        <v>750</v>
      </c>
      <c r="B7850" s="315" t="s">
        <v>2095</v>
      </c>
      <c r="C7850" s="315" t="s">
        <v>2096</v>
      </c>
      <c r="D7850" s="316">
        <v>19.3</v>
      </c>
      <c r="E7850" s="317">
        <v>8590.9399999999987</v>
      </c>
      <c r="F7850" s="317">
        <v>6546.58</v>
      </c>
      <c r="G7850" s="318">
        <v>39570</v>
      </c>
      <c r="H7850" s="318">
        <v>40168</v>
      </c>
      <c r="I7850" s="318">
        <v>49279</v>
      </c>
      <c r="J7850" s="315"/>
      <c r="K7850" s="315">
        <v>6300</v>
      </c>
      <c r="L7850" s="315" t="s">
        <v>327</v>
      </c>
      <c r="M7850" s="315" t="s">
        <v>1712</v>
      </c>
      <c r="N7850" s="315" t="s">
        <v>750</v>
      </c>
      <c r="O7850" s="315"/>
      <c r="P7850" s="315"/>
      <c r="Q7850" s="315"/>
    </row>
    <row r="7851" spans="1:17">
      <c r="A7851" s="315" t="s">
        <v>750</v>
      </c>
      <c r="B7851" s="315" t="s">
        <v>2095</v>
      </c>
      <c r="C7851" s="315" t="s">
        <v>2098</v>
      </c>
      <c r="D7851" s="316">
        <v>19.3</v>
      </c>
      <c r="E7851" s="317">
        <v>19809.579999999998</v>
      </c>
      <c r="F7851" s="317">
        <v>12876.23</v>
      </c>
      <c r="G7851" s="318">
        <v>40069</v>
      </c>
      <c r="H7851" s="318">
        <v>40170</v>
      </c>
      <c r="I7851" s="318">
        <v>49309</v>
      </c>
      <c r="J7851" s="315"/>
      <c r="K7851" s="315">
        <v>4057</v>
      </c>
      <c r="L7851" s="315" t="s">
        <v>2059</v>
      </c>
      <c r="M7851" s="315" t="s">
        <v>2060</v>
      </c>
      <c r="N7851" s="315" t="s">
        <v>750</v>
      </c>
      <c r="O7851" s="315"/>
      <c r="P7851" s="315"/>
      <c r="Q7851" s="315"/>
    </row>
    <row r="7852" spans="1:17">
      <c r="A7852" s="315" t="s">
        <v>750</v>
      </c>
      <c r="B7852" s="315" t="s">
        <v>2095</v>
      </c>
      <c r="C7852" s="315" t="s">
        <v>2098</v>
      </c>
      <c r="D7852" s="316">
        <v>19.3</v>
      </c>
      <c r="E7852" s="317">
        <v>19410</v>
      </c>
      <c r="F7852" s="317">
        <v>11160.78</v>
      </c>
      <c r="G7852" s="318">
        <v>40276</v>
      </c>
      <c r="H7852" s="318">
        <v>40459</v>
      </c>
      <c r="I7852" s="318">
        <v>49674</v>
      </c>
      <c r="J7852" s="315"/>
      <c r="K7852" s="315">
        <v>1225</v>
      </c>
      <c r="L7852" s="315" t="s">
        <v>2213</v>
      </c>
      <c r="M7852" s="315" t="s">
        <v>1827</v>
      </c>
      <c r="N7852" s="315" t="s">
        <v>750</v>
      </c>
      <c r="O7852" s="315"/>
      <c r="P7852" s="315"/>
      <c r="Q7852" s="315"/>
    </row>
    <row r="7853" spans="1:17">
      <c r="A7853" s="315" t="s">
        <v>755</v>
      </c>
      <c r="B7853" s="315" t="s">
        <v>2095</v>
      </c>
      <c r="C7853" s="315" t="s">
        <v>2098</v>
      </c>
      <c r="D7853" s="316">
        <v>19.37</v>
      </c>
      <c r="E7853" s="317">
        <v>19143.73</v>
      </c>
      <c r="F7853" s="317">
        <v>8419.7000000000007</v>
      </c>
      <c r="G7853" s="318">
        <v>40725</v>
      </c>
      <c r="H7853" s="318">
        <v>40899</v>
      </c>
      <c r="I7853" s="318">
        <v>50040</v>
      </c>
      <c r="J7853" s="315"/>
      <c r="K7853" s="315">
        <v>4132</v>
      </c>
      <c r="L7853" s="315" t="s">
        <v>2422</v>
      </c>
      <c r="M7853" s="315" t="s">
        <v>1484</v>
      </c>
      <c r="N7853" s="315" t="s">
        <v>755</v>
      </c>
      <c r="O7853" s="315"/>
      <c r="P7853" s="315"/>
      <c r="Q7853" s="315"/>
    </row>
    <row r="7854" spans="1:17">
      <c r="A7854" s="315" t="s">
        <v>755</v>
      </c>
      <c r="B7854" s="315" t="s">
        <v>2095</v>
      </c>
      <c r="C7854" s="315" t="s">
        <v>2098</v>
      </c>
      <c r="D7854" s="316">
        <v>19.38</v>
      </c>
      <c r="E7854" s="317">
        <v>20519.87</v>
      </c>
      <c r="F7854" s="317">
        <v>9746.94</v>
      </c>
      <c r="G7854" s="318">
        <v>40799</v>
      </c>
      <c r="H7854" s="318">
        <v>40900</v>
      </c>
      <c r="I7854" s="318">
        <v>50040</v>
      </c>
      <c r="J7854" s="315"/>
      <c r="K7854" s="315">
        <v>4114</v>
      </c>
      <c r="L7854" s="315" t="s">
        <v>3946</v>
      </c>
      <c r="M7854" s="315" t="s">
        <v>1296</v>
      </c>
      <c r="N7854" s="315" t="s">
        <v>755</v>
      </c>
      <c r="O7854" s="315"/>
      <c r="P7854" s="315"/>
      <c r="Q7854" s="315"/>
    </row>
    <row r="7855" spans="1:17">
      <c r="A7855" s="315" t="s">
        <v>755</v>
      </c>
      <c r="B7855" s="315" t="s">
        <v>2095</v>
      </c>
      <c r="C7855" s="315" t="s">
        <v>2096</v>
      </c>
      <c r="D7855" s="316">
        <v>19.399999999999999</v>
      </c>
      <c r="E7855" s="317">
        <v>22845</v>
      </c>
      <c r="F7855" s="317">
        <v>12975.960000000001</v>
      </c>
      <c r="G7855" s="318">
        <v>39570</v>
      </c>
      <c r="H7855" s="318">
        <v>40709</v>
      </c>
      <c r="I7855" s="318">
        <v>50040</v>
      </c>
      <c r="J7855" s="315"/>
      <c r="K7855" s="315">
        <v>1945</v>
      </c>
      <c r="L7855" s="315" t="s">
        <v>2538</v>
      </c>
      <c r="M7855" s="315" t="s">
        <v>754</v>
      </c>
      <c r="N7855" s="315" t="s">
        <v>755</v>
      </c>
      <c r="O7855" s="315"/>
      <c r="P7855" s="315"/>
      <c r="Q7855" s="315"/>
    </row>
    <row r="7856" spans="1:17">
      <c r="A7856" s="315" t="s">
        <v>750</v>
      </c>
      <c r="B7856" s="315" t="s">
        <v>2095</v>
      </c>
      <c r="C7856" s="315" t="s">
        <v>2098</v>
      </c>
      <c r="D7856" s="316">
        <v>19.399999999999999</v>
      </c>
      <c r="E7856" s="317">
        <v>618.45000000000005</v>
      </c>
      <c r="F7856" s="317">
        <v>116.81</v>
      </c>
      <c r="G7856" s="318">
        <v>40164</v>
      </c>
      <c r="H7856" s="318">
        <v>40908</v>
      </c>
      <c r="I7856" s="318">
        <v>50010</v>
      </c>
      <c r="J7856" s="315"/>
      <c r="K7856" s="315">
        <v>3608</v>
      </c>
      <c r="L7856" s="315" t="s">
        <v>3310</v>
      </c>
      <c r="M7856" s="315" t="s">
        <v>764</v>
      </c>
      <c r="N7856" s="315" t="s">
        <v>750</v>
      </c>
      <c r="O7856" s="315"/>
      <c r="P7856" s="315"/>
      <c r="Q7856" s="315"/>
    </row>
    <row r="7857" spans="1:17">
      <c r="A7857" s="315" t="s">
        <v>750</v>
      </c>
      <c r="B7857" s="315" t="s">
        <v>2095</v>
      </c>
      <c r="C7857" s="315" t="s">
        <v>2098</v>
      </c>
      <c r="D7857" s="316">
        <v>19.399999999999999</v>
      </c>
      <c r="E7857" s="317">
        <v>21661</v>
      </c>
      <c r="F7857" s="317">
        <v>12455.109999999999</v>
      </c>
      <c r="G7857" s="318">
        <v>40366</v>
      </c>
      <c r="H7857" s="318">
        <v>40540</v>
      </c>
      <c r="I7857" s="318">
        <v>49674</v>
      </c>
      <c r="J7857" s="315"/>
      <c r="K7857" s="315">
        <v>1233</v>
      </c>
      <c r="L7857" s="315" t="s">
        <v>2490</v>
      </c>
      <c r="M7857" s="315" t="s">
        <v>1827</v>
      </c>
      <c r="N7857" s="315" t="s">
        <v>750</v>
      </c>
      <c r="O7857" s="315"/>
      <c r="P7857" s="315"/>
      <c r="Q7857" s="315"/>
    </row>
    <row r="7858" spans="1:17">
      <c r="A7858" s="315" t="s">
        <v>755</v>
      </c>
      <c r="B7858" s="315" t="s">
        <v>2095</v>
      </c>
      <c r="C7858" s="315" t="s">
        <v>2096</v>
      </c>
      <c r="D7858" s="316">
        <v>19.399999999999999</v>
      </c>
      <c r="E7858" s="317">
        <v>19289</v>
      </c>
      <c r="F7858" s="317">
        <v>10068.86</v>
      </c>
      <c r="G7858" s="318">
        <v>40676</v>
      </c>
      <c r="H7858" s="318">
        <v>40966</v>
      </c>
      <c r="I7858" s="318">
        <v>50405</v>
      </c>
      <c r="J7858" s="315"/>
      <c r="K7858" s="315">
        <v>6113</v>
      </c>
      <c r="L7858" s="315" t="s">
        <v>4357</v>
      </c>
      <c r="M7858" s="315" t="s">
        <v>788</v>
      </c>
      <c r="N7858" s="315" t="s">
        <v>755</v>
      </c>
      <c r="O7858" s="315"/>
      <c r="P7858" s="315"/>
      <c r="Q7858" s="315"/>
    </row>
    <row r="7859" spans="1:17">
      <c r="A7859" s="315" t="s">
        <v>755</v>
      </c>
      <c r="B7859" s="315" t="s">
        <v>2095</v>
      </c>
      <c r="C7859" s="315" t="s">
        <v>2098</v>
      </c>
      <c r="D7859" s="316">
        <v>19.440000000000001</v>
      </c>
      <c r="E7859" s="317">
        <v>11313</v>
      </c>
      <c r="F7859" s="317">
        <v>3416.53</v>
      </c>
      <c r="G7859" s="318">
        <v>40849</v>
      </c>
      <c r="H7859" s="318">
        <v>41619</v>
      </c>
      <c r="I7859" s="318">
        <v>50770</v>
      </c>
      <c r="J7859" s="315"/>
      <c r="K7859" s="315">
        <v>1585</v>
      </c>
      <c r="L7859" s="315" t="s">
        <v>2383</v>
      </c>
      <c r="M7859" s="315" t="s">
        <v>766</v>
      </c>
      <c r="N7859" s="315" t="s">
        <v>755</v>
      </c>
      <c r="O7859" s="315"/>
      <c r="P7859" s="315"/>
      <c r="Q7859" s="315"/>
    </row>
    <row r="7860" spans="1:17">
      <c r="A7860" s="315" t="s">
        <v>755</v>
      </c>
      <c r="B7860" s="315" t="s">
        <v>2095</v>
      </c>
      <c r="C7860" s="315" t="s">
        <v>2096</v>
      </c>
      <c r="D7860" s="316">
        <v>19.5</v>
      </c>
      <c r="E7860" s="317">
        <v>19094</v>
      </c>
      <c r="F7860" s="317">
        <v>7866.73</v>
      </c>
      <c r="G7860" s="318">
        <v>39570</v>
      </c>
      <c r="H7860" s="318">
        <v>39359</v>
      </c>
      <c r="I7860" s="318">
        <v>48579</v>
      </c>
      <c r="J7860" s="315"/>
      <c r="K7860" s="315">
        <v>9452</v>
      </c>
      <c r="L7860" s="315" t="s">
        <v>3142</v>
      </c>
      <c r="M7860" s="315" t="s">
        <v>770</v>
      </c>
      <c r="N7860" s="315" t="s">
        <v>755</v>
      </c>
      <c r="O7860" s="315"/>
      <c r="P7860" s="315"/>
      <c r="Q7860" s="315"/>
    </row>
    <row r="7861" spans="1:17">
      <c r="A7861" s="315" t="s">
        <v>755</v>
      </c>
      <c r="B7861" s="315" t="s">
        <v>2095</v>
      </c>
      <c r="C7861" s="315" t="s">
        <v>2098</v>
      </c>
      <c r="D7861" s="316">
        <v>19.5</v>
      </c>
      <c r="E7861" s="317">
        <v>15370</v>
      </c>
      <c r="F7861" s="317">
        <v>10774.380000000001</v>
      </c>
      <c r="G7861" s="318">
        <v>39603</v>
      </c>
      <c r="H7861" s="318">
        <v>39476</v>
      </c>
      <c r="I7861" s="318">
        <v>48914</v>
      </c>
      <c r="J7861" s="315"/>
      <c r="K7861" s="315">
        <v>6204</v>
      </c>
      <c r="L7861" s="315" t="s">
        <v>977</v>
      </c>
      <c r="M7861" s="315" t="s">
        <v>788</v>
      </c>
      <c r="N7861" s="315" t="s">
        <v>755</v>
      </c>
      <c r="O7861" s="315"/>
      <c r="P7861" s="315"/>
      <c r="Q7861" s="315"/>
    </row>
    <row r="7862" spans="1:17">
      <c r="A7862" s="315" t="s">
        <v>755</v>
      </c>
      <c r="B7862" s="315" t="s">
        <v>2095</v>
      </c>
      <c r="C7862" s="315" t="s">
        <v>2098</v>
      </c>
      <c r="D7862" s="316">
        <v>19.5</v>
      </c>
      <c r="E7862" s="317">
        <v>17375</v>
      </c>
      <c r="F7862" s="317">
        <v>8843.8799999999992</v>
      </c>
      <c r="G7862" s="318">
        <v>39737</v>
      </c>
      <c r="H7862" s="318">
        <v>40285</v>
      </c>
      <c r="I7862" s="318">
        <v>49674</v>
      </c>
      <c r="J7862" s="315"/>
      <c r="K7862" s="315">
        <v>4565</v>
      </c>
      <c r="L7862" s="315" t="s">
        <v>3551</v>
      </c>
      <c r="M7862" s="315" t="s">
        <v>1296</v>
      </c>
      <c r="N7862" s="315" t="s">
        <v>755</v>
      </c>
      <c r="O7862" s="315"/>
      <c r="P7862" s="315"/>
      <c r="Q7862" s="315"/>
    </row>
    <row r="7863" spans="1:17">
      <c r="A7863" s="315" t="s">
        <v>750</v>
      </c>
      <c r="B7863" s="315" t="s">
        <v>2095</v>
      </c>
      <c r="C7863" s="315" t="s">
        <v>2098</v>
      </c>
      <c r="D7863" s="316">
        <v>19.5</v>
      </c>
      <c r="E7863" s="317">
        <v>15348</v>
      </c>
      <c r="F7863" s="317">
        <v>5417.8499999999995</v>
      </c>
      <c r="G7863" s="318">
        <v>39799</v>
      </c>
      <c r="H7863" s="318">
        <v>41407</v>
      </c>
      <c r="I7863" s="318">
        <v>50770</v>
      </c>
      <c r="J7863" s="315"/>
      <c r="K7863" s="315">
        <v>6300</v>
      </c>
      <c r="L7863" s="315" t="s">
        <v>327</v>
      </c>
      <c r="M7863" s="315" t="s">
        <v>1712</v>
      </c>
      <c r="N7863" s="315" t="s">
        <v>750</v>
      </c>
      <c r="O7863" s="315"/>
      <c r="P7863" s="315"/>
      <c r="Q7863" s="315"/>
    </row>
    <row r="7864" spans="1:17">
      <c r="A7864" s="315" t="s">
        <v>750</v>
      </c>
      <c r="B7864" s="315" t="s">
        <v>2095</v>
      </c>
      <c r="C7864" s="315" t="s">
        <v>2098</v>
      </c>
      <c r="D7864" s="316">
        <v>19.5</v>
      </c>
      <c r="E7864" s="317">
        <v>21384</v>
      </c>
      <c r="F7864" s="317">
        <v>5068.7900000000009</v>
      </c>
      <c r="G7864" s="318">
        <v>40233</v>
      </c>
      <c r="H7864" s="318">
        <v>42184</v>
      </c>
      <c r="I7864" s="318">
        <v>51501</v>
      </c>
      <c r="J7864" s="315"/>
      <c r="K7864" s="315">
        <v>1201</v>
      </c>
      <c r="L7864" s="315" t="s">
        <v>310</v>
      </c>
      <c r="M7864" s="315" t="s">
        <v>1827</v>
      </c>
      <c r="N7864" s="315" t="s">
        <v>750</v>
      </c>
      <c r="O7864" s="315"/>
      <c r="P7864" s="315"/>
      <c r="Q7864" s="315"/>
    </row>
    <row r="7865" spans="1:17">
      <c r="A7865" s="315" t="s">
        <v>750</v>
      </c>
      <c r="B7865" s="315" t="s">
        <v>2095</v>
      </c>
      <c r="C7865" s="315" t="s">
        <v>2098</v>
      </c>
      <c r="D7865" s="316">
        <v>19.5</v>
      </c>
      <c r="E7865" s="317">
        <v>19226</v>
      </c>
      <c r="F7865" s="317">
        <v>5376.1600000000008</v>
      </c>
      <c r="G7865" s="318">
        <v>40659</v>
      </c>
      <c r="H7865" s="318">
        <v>41498</v>
      </c>
      <c r="I7865" s="318">
        <v>50770</v>
      </c>
      <c r="J7865" s="315"/>
      <c r="K7865" s="315">
        <v>5704</v>
      </c>
      <c r="L7865" s="315" t="s">
        <v>2156</v>
      </c>
      <c r="M7865" s="315" t="s">
        <v>776</v>
      </c>
      <c r="N7865" s="315" t="s">
        <v>750</v>
      </c>
      <c r="O7865" s="315"/>
      <c r="P7865" s="315"/>
      <c r="Q7865" s="315"/>
    </row>
    <row r="7866" spans="1:17">
      <c r="A7866" s="315" t="s">
        <v>750</v>
      </c>
      <c r="B7866" s="315" t="s">
        <v>2095</v>
      </c>
      <c r="C7866" s="315" t="s">
        <v>2098</v>
      </c>
      <c r="D7866" s="316">
        <v>19.5</v>
      </c>
      <c r="E7866" s="317">
        <v>21261</v>
      </c>
      <c r="F7866" s="317">
        <v>7559.46</v>
      </c>
      <c r="G7866" s="318">
        <v>40703</v>
      </c>
      <c r="H7866" s="318">
        <v>41171</v>
      </c>
      <c r="I7866" s="318">
        <v>50405</v>
      </c>
      <c r="J7866" s="315"/>
      <c r="K7866" s="315">
        <v>6244</v>
      </c>
      <c r="L7866" s="315" t="s">
        <v>4358</v>
      </c>
      <c r="M7866" s="315" t="s">
        <v>788</v>
      </c>
      <c r="N7866" s="315" t="s">
        <v>750</v>
      </c>
      <c r="O7866" s="315"/>
      <c r="P7866" s="315"/>
      <c r="Q7866" s="315"/>
    </row>
    <row r="7867" spans="1:17">
      <c r="A7867" s="315" t="s">
        <v>750</v>
      </c>
      <c r="B7867" s="315" t="s">
        <v>2095</v>
      </c>
      <c r="C7867" s="315" t="s">
        <v>2098</v>
      </c>
      <c r="D7867" s="316">
        <v>19.5</v>
      </c>
      <c r="E7867" s="317">
        <v>22899</v>
      </c>
      <c r="F7867" s="317">
        <v>4961.46</v>
      </c>
      <c r="G7867" s="318">
        <v>40772</v>
      </c>
      <c r="H7867" s="318">
        <v>42272</v>
      </c>
      <c r="I7867" s="318">
        <v>49674</v>
      </c>
      <c r="J7867" s="315"/>
      <c r="K7867" s="315">
        <v>3943</v>
      </c>
      <c r="L7867" s="315" t="s">
        <v>2984</v>
      </c>
      <c r="M7867" s="315" t="s">
        <v>754</v>
      </c>
      <c r="N7867" s="315" t="s">
        <v>750</v>
      </c>
      <c r="O7867" s="315"/>
      <c r="P7867" s="315"/>
      <c r="Q7867" s="315"/>
    </row>
    <row r="7868" spans="1:17">
      <c r="A7868" s="315" t="s">
        <v>755</v>
      </c>
      <c r="B7868" s="315" t="s">
        <v>2095</v>
      </c>
      <c r="C7868" s="315" t="s">
        <v>2098</v>
      </c>
      <c r="D7868" s="316">
        <v>19.5</v>
      </c>
      <c r="E7868" s="317">
        <v>10510</v>
      </c>
      <c r="F7868" s="317">
        <v>4035.84</v>
      </c>
      <c r="G7868" s="318">
        <v>40825</v>
      </c>
      <c r="H7868" s="318">
        <v>41082</v>
      </c>
      <c r="I7868" s="318">
        <v>50405</v>
      </c>
      <c r="J7868" s="315"/>
      <c r="K7868" s="315">
        <v>3994</v>
      </c>
      <c r="L7868" s="315" t="s">
        <v>4315</v>
      </c>
      <c r="M7868" s="315" t="s">
        <v>754</v>
      </c>
      <c r="N7868" s="315" t="s">
        <v>755</v>
      </c>
      <c r="O7868" s="315"/>
      <c r="P7868" s="315"/>
      <c r="Q7868" s="315"/>
    </row>
    <row r="7869" spans="1:17">
      <c r="A7869" s="315" t="s">
        <v>755</v>
      </c>
      <c r="B7869" s="315" t="s">
        <v>2095</v>
      </c>
      <c r="C7869" s="315" t="s">
        <v>2096</v>
      </c>
      <c r="D7869" s="316">
        <v>19.52</v>
      </c>
      <c r="E7869" s="317">
        <v>9794</v>
      </c>
      <c r="F7869" s="317">
        <v>4544.41</v>
      </c>
      <c r="G7869" s="318">
        <v>40809</v>
      </c>
      <c r="H7869" s="318">
        <v>41170</v>
      </c>
      <c r="I7869" s="318">
        <v>50405</v>
      </c>
      <c r="J7869" s="315"/>
      <c r="K7869" s="315">
        <v>9104</v>
      </c>
      <c r="L7869" s="315" t="s">
        <v>3798</v>
      </c>
      <c r="M7869" s="315" t="s">
        <v>781</v>
      </c>
      <c r="N7869" s="315" t="s">
        <v>755</v>
      </c>
      <c r="O7869" s="315"/>
      <c r="P7869" s="315"/>
      <c r="Q7869" s="315"/>
    </row>
    <row r="7870" spans="1:17">
      <c r="A7870" s="315" t="s">
        <v>750</v>
      </c>
      <c r="B7870" s="315" t="s">
        <v>2095</v>
      </c>
      <c r="C7870" s="315" t="s">
        <v>2098</v>
      </c>
      <c r="D7870" s="316">
        <v>19.579999999999998</v>
      </c>
      <c r="E7870" s="317">
        <v>21850.530000000002</v>
      </c>
      <c r="F7870" s="317">
        <v>9610.1700000000019</v>
      </c>
      <c r="G7870" s="318">
        <v>40714</v>
      </c>
      <c r="H7870" s="318">
        <v>40821</v>
      </c>
      <c r="I7870" s="318">
        <v>50040</v>
      </c>
      <c r="J7870" s="315"/>
      <c r="K7870" s="315">
        <v>1204</v>
      </c>
      <c r="L7870" s="315" t="s">
        <v>2127</v>
      </c>
      <c r="M7870" s="315" t="s">
        <v>1827</v>
      </c>
      <c r="N7870" s="315" t="s">
        <v>750</v>
      </c>
      <c r="O7870" s="315"/>
      <c r="P7870" s="315"/>
      <c r="Q7870" s="315"/>
    </row>
    <row r="7871" spans="1:17">
      <c r="A7871" s="315" t="s">
        <v>750</v>
      </c>
      <c r="B7871" s="315" t="s">
        <v>2095</v>
      </c>
      <c r="C7871" s="315" t="s">
        <v>2098</v>
      </c>
      <c r="D7871" s="316">
        <v>19.579999999999998</v>
      </c>
      <c r="E7871" s="317">
        <v>20677</v>
      </c>
      <c r="F7871" s="317">
        <v>9821.590000000002</v>
      </c>
      <c r="G7871" s="318">
        <v>40778</v>
      </c>
      <c r="H7871" s="318">
        <v>40890</v>
      </c>
      <c r="I7871" s="318">
        <v>50040</v>
      </c>
      <c r="J7871" s="315"/>
      <c r="K7871" s="315">
        <v>1242</v>
      </c>
      <c r="L7871" s="315" t="s">
        <v>3127</v>
      </c>
      <c r="M7871" s="315" t="s">
        <v>1827</v>
      </c>
      <c r="N7871" s="315" t="s">
        <v>750</v>
      </c>
      <c r="O7871" s="315"/>
      <c r="P7871" s="315"/>
      <c r="Q7871" s="315"/>
    </row>
    <row r="7872" spans="1:17">
      <c r="A7872" s="315" t="s">
        <v>755</v>
      </c>
      <c r="B7872" s="315" t="s">
        <v>2095</v>
      </c>
      <c r="C7872" s="315" t="s">
        <v>2098</v>
      </c>
      <c r="D7872" s="316">
        <v>19.600000000000001</v>
      </c>
      <c r="E7872" s="317">
        <v>20327</v>
      </c>
      <c r="F7872" s="317">
        <v>14249.23</v>
      </c>
      <c r="G7872" s="318">
        <v>40016</v>
      </c>
      <c r="H7872" s="318">
        <v>40032</v>
      </c>
      <c r="I7872" s="318">
        <v>49309</v>
      </c>
      <c r="J7872" s="315"/>
      <c r="K7872" s="315">
        <v>5036</v>
      </c>
      <c r="L7872" s="315" t="s">
        <v>3085</v>
      </c>
      <c r="M7872" s="315" t="s">
        <v>776</v>
      </c>
      <c r="N7872" s="315" t="s">
        <v>755</v>
      </c>
      <c r="O7872" s="315"/>
      <c r="P7872" s="315"/>
      <c r="Q7872" s="315"/>
    </row>
    <row r="7873" spans="1:17">
      <c r="A7873" s="315" t="s">
        <v>750</v>
      </c>
      <c r="B7873" s="315" t="s">
        <v>2095</v>
      </c>
      <c r="C7873" s="315" t="s">
        <v>2098</v>
      </c>
      <c r="D7873" s="316">
        <v>19.600000000000001</v>
      </c>
      <c r="E7873" s="317">
        <v>18317.629999999997</v>
      </c>
      <c r="F7873" s="317">
        <v>5122.1500000000005</v>
      </c>
      <c r="G7873" s="318">
        <v>40054</v>
      </c>
      <c r="H7873" s="318">
        <v>41409</v>
      </c>
      <c r="I7873" s="318">
        <v>50770</v>
      </c>
      <c r="J7873" s="315"/>
      <c r="K7873" s="315">
        <v>8037</v>
      </c>
      <c r="L7873" s="315" t="s">
        <v>328</v>
      </c>
      <c r="M7873" s="315" t="s">
        <v>784</v>
      </c>
      <c r="N7873" s="315" t="s">
        <v>750</v>
      </c>
      <c r="O7873" s="315"/>
      <c r="P7873" s="315"/>
      <c r="Q7873" s="315"/>
    </row>
    <row r="7874" spans="1:17">
      <c r="A7874" s="315" t="s">
        <v>750</v>
      </c>
      <c r="B7874" s="315" t="s">
        <v>2095</v>
      </c>
      <c r="C7874" s="315" t="s">
        <v>2098</v>
      </c>
      <c r="D7874" s="316">
        <v>19.600000000000001</v>
      </c>
      <c r="E7874" s="317">
        <v>17686</v>
      </c>
      <c r="F7874" s="317">
        <v>7778.5700000000006</v>
      </c>
      <c r="G7874" s="318">
        <v>40450</v>
      </c>
      <c r="H7874" s="318">
        <v>40626</v>
      </c>
      <c r="I7874" s="318">
        <v>50040</v>
      </c>
      <c r="J7874" s="315"/>
      <c r="K7874" s="315">
        <v>3400</v>
      </c>
      <c r="L7874" s="315" t="s">
        <v>2253</v>
      </c>
      <c r="M7874" s="315" t="s">
        <v>764</v>
      </c>
      <c r="N7874" s="315" t="s">
        <v>750</v>
      </c>
      <c r="O7874" s="315"/>
      <c r="P7874" s="315"/>
      <c r="Q7874" s="315"/>
    </row>
    <row r="7875" spans="1:17">
      <c r="A7875" s="315" t="s">
        <v>750</v>
      </c>
      <c r="B7875" s="315" t="s">
        <v>2095</v>
      </c>
      <c r="C7875" s="315" t="s">
        <v>2098</v>
      </c>
      <c r="D7875" s="316">
        <v>19.600000000000001</v>
      </c>
      <c r="E7875" s="317">
        <v>18698</v>
      </c>
      <c r="F7875" s="317">
        <v>9954.9799999999977</v>
      </c>
      <c r="G7875" s="318">
        <v>40462</v>
      </c>
      <c r="H7875" s="318">
        <v>40526</v>
      </c>
      <c r="I7875" s="318">
        <v>49674</v>
      </c>
      <c r="J7875" s="315"/>
      <c r="K7875" s="315">
        <v>1208</v>
      </c>
      <c r="L7875" s="315" t="s">
        <v>2127</v>
      </c>
      <c r="M7875" s="315" t="s">
        <v>1827</v>
      </c>
      <c r="N7875" s="315" t="s">
        <v>750</v>
      </c>
      <c r="O7875" s="315"/>
      <c r="P7875" s="315"/>
      <c r="Q7875" s="315"/>
    </row>
    <row r="7876" spans="1:17">
      <c r="A7876" s="315" t="s">
        <v>750</v>
      </c>
      <c r="B7876" s="315" t="s">
        <v>2095</v>
      </c>
      <c r="C7876" s="315" t="s">
        <v>2098</v>
      </c>
      <c r="D7876" s="316">
        <v>19.600000000000001</v>
      </c>
      <c r="E7876" s="317">
        <v>8703</v>
      </c>
      <c r="F7876" s="317">
        <v>3094.4</v>
      </c>
      <c r="G7876" s="318">
        <v>40651</v>
      </c>
      <c r="H7876" s="318">
        <v>41178</v>
      </c>
      <c r="I7876" s="318">
        <v>50405</v>
      </c>
      <c r="J7876" s="315"/>
      <c r="K7876" s="315">
        <v>3250</v>
      </c>
      <c r="L7876" s="315" t="s">
        <v>1732</v>
      </c>
      <c r="M7876" s="315" t="s">
        <v>764</v>
      </c>
      <c r="N7876" s="315" t="s">
        <v>750</v>
      </c>
      <c r="O7876" s="315"/>
      <c r="P7876" s="315"/>
      <c r="Q7876" s="315"/>
    </row>
    <row r="7877" spans="1:17">
      <c r="A7877" s="315" t="s">
        <v>750</v>
      </c>
      <c r="B7877" s="315" t="s">
        <v>2095</v>
      </c>
      <c r="C7877" s="315" t="s">
        <v>2098</v>
      </c>
      <c r="D7877" s="316">
        <v>19.600000000000001</v>
      </c>
      <c r="E7877" s="317">
        <v>24716.440000000002</v>
      </c>
      <c r="F7877" s="317">
        <v>10801.08</v>
      </c>
      <c r="G7877" s="318">
        <v>40665</v>
      </c>
      <c r="H7877" s="318">
        <v>40932</v>
      </c>
      <c r="I7877" s="318">
        <v>50405</v>
      </c>
      <c r="J7877" s="315"/>
      <c r="K7877" s="315">
        <v>1241</v>
      </c>
      <c r="L7877" s="315" t="s">
        <v>4359</v>
      </c>
      <c r="M7877" s="315" t="s">
        <v>1827</v>
      </c>
      <c r="N7877" s="315" t="s">
        <v>750</v>
      </c>
      <c r="O7877" s="315"/>
      <c r="P7877" s="315"/>
      <c r="Q7877" s="315"/>
    </row>
    <row r="7878" spans="1:17">
      <c r="A7878" s="315" t="s">
        <v>750</v>
      </c>
      <c r="B7878" s="315" t="s">
        <v>2095</v>
      </c>
      <c r="C7878" s="315" t="s">
        <v>2098</v>
      </c>
      <c r="D7878" s="316">
        <v>19.600000000000001</v>
      </c>
      <c r="E7878" s="317">
        <v>19894</v>
      </c>
      <c r="F7878" s="317">
        <v>7073.4299999999994</v>
      </c>
      <c r="G7878" s="318">
        <v>40798</v>
      </c>
      <c r="H7878" s="318">
        <v>41003</v>
      </c>
      <c r="I7878" s="318">
        <v>50405</v>
      </c>
      <c r="J7878" s="315"/>
      <c r="K7878" s="315">
        <v>9055</v>
      </c>
      <c r="L7878" s="315" t="s">
        <v>780</v>
      </c>
      <c r="M7878" s="315" t="s">
        <v>781</v>
      </c>
      <c r="N7878" s="315" t="s">
        <v>750</v>
      </c>
      <c r="O7878" s="315"/>
      <c r="P7878" s="315"/>
      <c r="Q7878" s="315"/>
    </row>
    <row r="7879" spans="1:17">
      <c r="A7879" s="315" t="s">
        <v>755</v>
      </c>
      <c r="B7879" s="315" t="s">
        <v>2095</v>
      </c>
      <c r="C7879" s="315" t="s">
        <v>2098</v>
      </c>
      <c r="D7879" s="316">
        <v>19.600000000000001</v>
      </c>
      <c r="E7879" s="317">
        <v>7306</v>
      </c>
      <c r="F7879" s="317">
        <v>3470.3599999999997</v>
      </c>
      <c r="G7879" s="318">
        <v>40835</v>
      </c>
      <c r="H7879" s="318">
        <v>40791</v>
      </c>
      <c r="I7879" s="318">
        <v>50040</v>
      </c>
      <c r="J7879" s="315"/>
      <c r="K7879" s="315">
        <v>2015</v>
      </c>
      <c r="L7879" s="315" t="s">
        <v>4360</v>
      </c>
      <c r="M7879" s="315" t="s">
        <v>758</v>
      </c>
      <c r="N7879" s="315" t="s">
        <v>755</v>
      </c>
      <c r="O7879" s="315"/>
      <c r="P7879" s="315"/>
      <c r="Q7879" s="315"/>
    </row>
    <row r="7880" spans="1:17">
      <c r="A7880" s="315" t="s">
        <v>755</v>
      </c>
      <c r="B7880" s="315" t="s">
        <v>2095</v>
      </c>
      <c r="C7880" s="315" t="s">
        <v>2098</v>
      </c>
      <c r="D7880" s="316">
        <v>19.600000000000001</v>
      </c>
      <c r="E7880" s="317">
        <v>11682</v>
      </c>
      <c r="F7880" s="317">
        <v>4485.8899999999994</v>
      </c>
      <c r="G7880" s="318">
        <v>40840</v>
      </c>
      <c r="H7880" s="318">
        <v>41172</v>
      </c>
      <c r="I7880" s="318">
        <v>50405</v>
      </c>
      <c r="J7880" s="315"/>
      <c r="K7880" s="315">
        <v>3770</v>
      </c>
      <c r="L7880" s="315" t="s">
        <v>872</v>
      </c>
      <c r="M7880" s="315" t="s">
        <v>764</v>
      </c>
      <c r="N7880" s="315" t="s">
        <v>755</v>
      </c>
      <c r="O7880" s="315"/>
      <c r="P7880" s="315"/>
      <c r="Q7880" s="315"/>
    </row>
    <row r="7881" spans="1:17">
      <c r="A7881" s="315" t="s">
        <v>755</v>
      </c>
      <c r="B7881" s="315" t="s">
        <v>2095</v>
      </c>
      <c r="C7881" s="315" t="s">
        <v>2098</v>
      </c>
      <c r="D7881" s="316">
        <v>19.62</v>
      </c>
      <c r="E7881" s="317">
        <v>16706</v>
      </c>
      <c r="F7881" s="317">
        <v>6415.1100000000006</v>
      </c>
      <c r="G7881" s="318">
        <v>40533</v>
      </c>
      <c r="H7881" s="318">
        <v>41180</v>
      </c>
      <c r="I7881" s="318">
        <v>50405</v>
      </c>
      <c r="J7881" s="315"/>
      <c r="K7881" s="315">
        <v>6988</v>
      </c>
      <c r="L7881" s="315" t="s">
        <v>4088</v>
      </c>
      <c r="M7881" s="315" t="s">
        <v>811</v>
      </c>
      <c r="N7881" s="315" t="s">
        <v>755</v>
      </c>
      <c r="O7881" s="315"/>
      <c r="P7881" s="315"/>
      <c r="Q7881" s="315"/>
    </row>
    <row r="7882" spans="1:17">
      <c r="A7882" s="315" t="s">
        <v>755</v>
      </c>
      <c r="B7882" s="315" t="s">
        <v>2095</v>
      </c>
      <c r="C7882" s="315" t="s">
        <v>2096</v>
      </c>
      <c r="D7882" s="316">
        <v>19.62</v>
      </c>
      <c r="E7882" s="317">
        <v>20893</v>
      </c>
      <c r="F7882" s="317">
        <v>9694.35</v>
      </c>
      <c r="G7882" s="318">
        <v>40794</v>
      </c>
      <c r="H7882" s="318">
        <v>41177</v>
      </c>
      <c r="I7882" s="318">
        <v>50405</v>
      </c>
      <c r="J7882" s="315"/>
      <c r="K7882" s="315">
        <v>8816</v>
      </c>
      <c r="L7882" s="315" t="s">
        <v>2700</v>
      </c>
      <c r="M7882" s="315" t="s">
        <v>784</v>
      </c>
      <c r="N7882" s="315" t="s">
        <v>755</v>
      </c>
      <c r="O7882" s="315"/>
      <c r="P7882" s="315"/>
      <c r="Q7882" s="315"/>
    </row>
    <row r="7883" spans="1:17">
      <c r="A7883" s="315" t="s">
        <v>750</v>
      </c>
      <c r="B7883" s="315" t="s">
        <v>2095</v>
      </c>
      <c r="C7883" s="315" t="s">
        <v>2098</v>
      </c>
      <c r="D7883" s="316">
        <v>19.64</v>
      </c>
      <c r="E7883" s="317">
        <v>12734</v>
      </c>
      <c r="F7883" s="317">
        <v>4527.6399999999994</v>
      </c>
      <c r="G7883" s="318">
        <v>40737</v>
      </c>
      <c r="H7883" s="318">
        <v>41025</v>
      </c>
      <c r="I7883" s="318">
        <v>50405</v>
      </c>
      <c r="J7883" s="315"/>
      <c r="K7883" s="315">
        <v>6331</v>
      </c>
      <c r="L7883" s="315" t="s">
        <v>1711</v>
      </c>
      <c r="M7883" s="315" t="s">
        <v>1712</v>
      </c>
      <c r="N7883" s="315" t="s">
        <v>750</v>
      </c>
      <c r="O7883" s="315"/>
      <c r="P7883" s="315"/>
      <c r="Q7883" s="315"/>
    </row>
    <row r="7884" spans="1:17">
      <c r="A7884" s="315" t="s">
        <v>755</v>
      </c>
      <c r="B7884" s="315" t="s">
        <v>2095</v>
      </c>
      <c r="C7884" s="315" t="s">
        <v>2098</v>
      </c>
      <c r="D7884" s="316">
        <v>19.7</v>
      </c>
      <c r="E7884" s="317">
        <v>22352</v>
      </c>
      <c r="F7884" s="317">
        <v>15668.75</v>
      </c>
      <c r="G7884" s="318">
        <v>39570</v>
      </c>
      <c r="H7884" s="318">
        <v>39961</v>
      </c>
      <c r="I7884" s="318">
        <v>49279</v>
      </c>
      <c r="J7884" s="315"/>
      <c r="K7884" s="315">
        <v>9314</v>
      </c>
      <c r="L7884" s="315" t="s">
        <v>3907</v>
      </c>
      <c r="M7884" s="315" t="s">
        <v>792</v>
      </c>
      <c r="N7884" s="315" t="s">
        <v>755</v>
      </c>
      <c r="O7884" s="315"/>
      <c r="P7884" s="315"/>
      <c r="Q7884" s="315"/>
    </row>
    <row r="7885" spans="1:17">
      <c r="A7885" s="315" t="s">
        <v>755</v>
      </c>
      <c r="B7885" s="315" t="s">
        <v>2095</v>
      </c>
      <c r="C7885" s="315" t="s">
        <v>2096</v>
      </c>
      <c r="D7885" s="316">
        <v>19.7</v>
      </c>
      <c r="E7885" s="317">
        <v>17628</v>
      </c>
      <c r="F7885" s="317">
        <v>14472.58</v>
      </c>
      <c r="G7885" s="318">
        <v>40003</v>
      </c>
      <c r="H7885" s="318">
        <v>40129</v>
      </c>
      <c r="I7885" s="318">
        <v>49309</v>
      </c>
      <c r="J7885" s="315"/>
      <c r="K7885" s="315">
        <v>6345</v>
      </c>
      <c r="L7885" s="315" t="s">
        <v>4109</v>
      </c>
      <c r="M7885" s="315" t="s">
        <v>1712</v>
      </c>
      <c r="N7885" s="315" t="s">
        <v>755</v>
      </c>
      <c r="O7885" s="315"/>
      <c r="P7885" s="315"/>
      <c r="Q7885" s="315"/>
    </row>
    <row r="7886" spans="1:17">
      <c r="A7886" s="315" t="s">
        <v>755</v>
      </c>
      <c r="B7886" s="315" t="s">
        <v>2095</v>
      </c>
      <c r="C7886" s="315" t="s">
        <v>2098</v>
      </c>
      <c r="D7886" s="316">
        <v>19.7</v>
      </c>
      <c r="E7886" s="317">
        <v>23431</v>
      </c>
      <c r="F7886" s="317">
        <v>7076.16</v>
      </c>
      <c r="G7886" s="318">
        <v>40161</v>
      </c>
      <c r="H7886" s="318">
        <v>41625</v>
      </c>
      <c r="I7886" s="318">
        <v>50770</v>
      </c>
      <c r="J7886" s="315"/>
      <c r="K7886" s="315">
        <v>2577</v>
      </c>
      <c r="L7886" s="315" t="s">
        <v>3943</v>
      </c>
      <c r="M7886" s="315" t="s">
        <v>764</v>
      </c>
      <c r="N7886" s="315" t="s">
        <v>755</v>
      </c>
      <c r="O7886" s="315"/>
      <c r="P7886" s="315"/>
      <c r="Q7886" s="315"/>
    </row>
    <row r="7887" spans="1:17">
      <c r="A7887" s="315" t="s">
        <v>750</v>
      </c>
      <c r="B7887" s="315" t="s">
        <v>2095</v>
      </c>
      <c r="C7887" s="315" t="s">
        <v>2098</v>
      </c>
      <c r="D7887" s="316">
        <v>19.7</v>
      </c>
      <c r="E7887" s="317">
        <v>16495.13</v>
      </c>
      <c r="F7887" s="317">
        <v>10706.570000000003</v>
      </c>
      <c r="G7887" s="318">
        <v>40147</v>
      </c>
      <c r="H7887" s="318">
        <v>40162</v>
      </c>
      <c r="I7887" s="318">
        <v>49309</v>
      </c>
      <c r="J7887" s="315"/>
      <c r="K7887" s="315">
        <v>4020</v>
      </c>
      <c r="L7887" s="315" t="s">
        <v>2059</v>
      </c>
      <c r="M7887" s="315" t="s">
        <v>2060</v>
      </c>
      <c r="N7887" s="315" t="s">
        <v>750</v>
      </c>
      <c r="O7887" s="315"/>
      <c r="P7887" s="315"/>
      <c r="Q7887" s="315"/>
    </row>
    <row r="7888" spans="1:17">
      <c r="A7888" s="315" t="s">
        <v>755</v>
      </c>
      <c r="B7888" s="315" t="s">
        <v>2095</v>
      </c>
      <c r="C7888" s="315" t="s">
        <v>2096</v>
      </c>
      <c r="D7888" s="316">
        <v>19.7</v>
      </c>
      <c r="E7888" s="317">
        <v>17683.39</v>
      </c>
      <c r="F7888" s="317">
        <v>6454.4699999999993</v>
      </c>
      <c r="G7888" s="318">
        <v>40205</v>
      </c>
      <c r="H7888" s="318">
        <v>41636</v>
      </c>
      <c r="I7888" s="318">
        <v>50770</v>
      </c>
      <c r="J7888" s="315"/>
      <c r="K7888" s="315">
        <v>9650</v>
      </c>
      <c r="L7888" s="315" t="s">
        <v>1926</v>
      </c>
      <c r="M7888" s="315" t="s">
        <v>770</v>
      </c>
      <c r="N7888" s="315" t="s">
        <v>755</v>
      </c>
      <c r="O7888" s="315"/>
      <c r="P7888" s="315"/>
      <c r="Q7888" s="315"/>
    </row>
    <row r="7889" spans="1:17">
      <c r="A7889" s="315" t="s">
        <v>750</v>
      </c>
      <c r="B7889" s="315" t="s">
        <v>2095</v>
      </c>
      <c r="C7889" s="315" t="s">
        <v>2098</v>
      </c>
      <c r="D7889" s="316">
        <v>19.7</v>
      </c>
      <c r="E7889" s="317">
        <v>17346.789999999997</v>
      </c>
      <c r="F7889" s="317">
        <v>9235.5600000000013</v>
      </c>
      <c r="G7889" s="318">
        <v>40331</v>
      </c>
      <c r="H7889" s="318">
        <v>40423</v>
      </c>
      <c r="I7889" s="318">
        <v>49674</v>
      </c>
      <c r="J7889" s="315"/>
      <c r="K7889" s="315">
        <v>4057</v>
      </c>
      <c r="L7889" s="315" t="s">
        <v>2059</v>
      </c>
      <c r="M7889" s="315" t="s">
        <v>2060</v>
      </c>
      <c r="N7889" s="315" t="s">
        <v>750</v>
      </c>
      <c r="O7889" s="315"/>
      <c r="P7889" s="315"/>
      <c r="Q7889" s="315"/>
    </row>
    <row r="7890" spans="1:17">
      <c r="A7890" s="315" t="s">
        <v>755</v>
      </c>
      <c r="B7890" s="315" t="s">
        <v>2095</v>
      </c>
      <c r="C7890" s="315" t="s">
        <v>2098</v>
      </c>
      <c r="D7890" s="316">
        <v>19.7</v>
      </c>
      <c r="E7890" s="317">
        <v>13876</v>
      </c>
      <c r="F7890" s="317">
        <v>5716.9100000000008</v>
      </c>
      <c r="G7890" s="318">
        <v>40554</v>
      </c>
      <c r="H7890" s="318">
        <v>40641</v>
      </c>
      <c r="I7890" s="318">
        <v>50040</v>
      </c>
      <c r="J7890" s="315"/>
      <c r="K7890" s="315">
        <v>6208</v>
      </c>
      <c r="L7890" s="315" t="s">
        <v>1469</v>
      </c>
      <c r="M7890" s="315" t="s">
        <v>788</v>
      </c>
      <c r="N7890" s="315" t="s">
        <v>755</v>
      </c>
      <c r="O7890" s="315"/>
      <c r="P7890" s="315"/>
      <c r="Q7890" s="315"/>
    </row>
    <row r="7891" spans="1:17">
      <c r="A7891" s="315" t="s">
        <v>755</v>
      </c>
      <c r="B7891" s="315" t="s">
        <v>2095</v>
      </c>
      <c r="C7891" s="315" t="s">
        <v>2098</v>
      </c>
      <c r="D7891" s="316">
        <v>19.760000000000002</v>
      </c>
      <c r="E7891" s="317">
        <v>20587.62</v>
      </c>
      <c r="F7891" s="317">
        <v>9779.11</v>
      </c>
      <c r="G7891" s="318">
        <v>40529</v>
      </c>
      <c r="H7891" s="318">
        <v>40680</v>
      </c>
      <c r="I7891" s="318">
        <v>50040</v>
      </c>
      <c r="J7891" s="315"/>
      <c r="K7891" s="315">
        <v>4142</v>
      </c>
      <c r="L7891" s="315" t="s">
        <v>3086</v>
      </c>
      <c r="M7891" s="315" t="s">
        <v>1484</v>
      </c>
      <c r="N7891" s="315" t="s">
        <v>755</v>
      </c>
      <c r="O7891" s="315"/>
      <c r="P7891" s="315"/>
      <c r="Q7891" s="315"/>
    </row>
    <row r="7892" spans="1:17">
      <c r="A7892" s="315" t="s">
        <v>755</v>
      </c>
      <c r="B7892" s="315" t="s">
        <v>2095</v>
      </c>
      <c r="C7892" s="315" t="s">
        <v>2098</v>
      </c>
      <c r="D7892" s="316">
        <v>19.760000000000002</v>
      </c>
      <c r="E7892" s="317">
        <v>19387</v>
      </c>
      <c r="F7892" s="317">
        <v>6877.93</v>
      </c>
      <c r="G7892" s="318">
        <v>40794</v>
      </c>
      <c r="H7892" s="318">
        <v>40898</v>
      </c>
      <c r="I7892" s="318">
        <v>50040</v>
      </c>
      <c r="J7892" s="315"/>
      <c r="K7892" s="315">
        <v>6312</v>
      </c>
      <c r="L7892" s="315" t="s">
        <v>2177</v>
      </c>
      <c r="M7892" s="315" t="s">
        <v>1712</v>
      </c>
      <c r="N7892" s="315" t="s">
        <v>755</v>
      </c>
      <c r="O7892" s="315"/>
      <c r="P7892" s="315"/>
      <c r="Q7892" s="315"/>
    </row>
    <row r="7893" spans="1:17">
      <c r="A7893" s="315" t="s">
        <v>750</v>
      </c>
      <c r="B7893" s="315" t="s">
        <v>2095</v>
      </c>
      <c r="C7893" s="315" t="s">
        <v>2098</v>
      </c>
      <c r="D7893" s="316">
        <v>19.8</v>
      </c>
      <c r="E7893" s="317">
        <v>17606</v>
      </c>
      <c r="F7893" s="317">
        <v>6760.7</v>
      </c>
      <c r="G7893" s="318">
        <v>39583</v>
      </c>
      <c r="H7893" s="318">
        <v>41087</v>
      </c>
      <c r="I7893" s="318">
        <v>50405</v>
      </c>
      <c r="J7893" s="315"/>
      <c r="K7893" s="315">
        <v>1285</v>
      </c>
      <c r="L7893" s="315" t="s">
        <v>4361</v>
      </c>
      <c r="M7893" s="315" t="s">
        <v>1827</v>
      </c>
      <c r="N7893" s="315" t="s">
        <v>750</v>
      </c>
      <c r="O7893" s="315"/>
      <c r="P7893" s="315"/>
      <c r="Q7893" s="315"/>
    </row>
    <row r="7894" spans="1:17">
      <c r="A7894" s="315" t="s">
        <v>750</v>
      </c>
      <c r="B7894" s="315" t="s">
        <v>2095</v>
      </c>
      <c r="C7894" s="315" t="s">
        <v>2098</v>
      </c>
      <c r="D7894" s="316">
        <v>19.8</v>
      </c>
      <c r="E7894" s="317">
        <v>18334</v>
      </c>
      <c r="F7894" s="317">
        <v>11900.119999999999</v>
      </c>
      <c r="G7894" s="318">
        <v>39570</v>
      </c>
      <c r="H7894" s="318">
        <v>39617</v>
      </c>
      <c r="I7894" s="318">
        <v>48914</v>
      </c>
      <c r="J7894" s="315"/>
      <c r="K7894" s="315">
        <v>3552</v>
      </c>
      <c r="L7894" s="315" t="s">
        <v>2382</v>
      </c>
      <c r="M7894" s="315" t="s">
        <v>764</v>
      </c>
      <c r="N7894" s="315" t="s">
        <v>750</v>
      </c>
      <c r="O7894" s="315"/>
      <c r="P7894" s="315"/>
      <c r="Q7894" s="315"/>
    </row>
    <row r="7895" spans="1:17">
      <c r="A7895" s="315" t="s">
        <v>755</v>
      </c>
      <c r="B7895" s="315" t="s">
        <v>2095</v>
      </c>
      <c r="C7895" s="315" t="s">
        <v>2098</v>
      </c>
      <c r="D7895" s="316">
        <v>19.8</v>
      </c>
      <c r="E7895" s="317">
        <v>20505</v>
      </c>
      <c r="F7895" s="317">
        <v>14374.01</v>
      </c>
      <c r="G7895" s="318">
        <v>39570</v>
      </c>
      <c r="H7895" s="318">
        <v>39924</v>
      </c>
      <c r="I7895" s="318">
        <v>49279</v>
      </c>
      <c r="J7895" s="315"/>
      <c r="K7895" s="315">
        <v>9216</v>
      </c>
      <c r="L7895" s="315" t="s">
        <v>4362</v>
      </c>
      <c r="M7895" s="315" t="s">
        <v>792</v>
      </c>
      <c r="N7895" s="315" t="s">
        <v>755</v>
      </c>
      <c r="O7895" s="315"/>
      <c r="P7895" s="315"/>
      <c r="Q7895" s="315"/>
    </row>
    <row r="7896" spans="1:17">
      <c r="A7896" s="315" t="s">
        <v>755</v>
      </c>
      <c r="B7896" s="315" t="s">
        <v>2095</v>
      </c>
      <c r="C7896" s="315" t="s">
        <v>2098</v>
      </c>
      <c r="D7896" s="316">
        <v>19.8</v>
      </c>
      <c r="E7896" s="317">
        <v>18297</v>
      </c>
      <c r="F7896" s="317">
        <v>5525.7</v>
      </c>
      <c r="G7896" s="318">
        <v>40182</v>
      </c>
      <c r="H7896" s="318">
        <v>41584</v>
      </c>
      <c r="I7896" s="318">
        <v>50770</v>
      </c>
      <c r="J7896" s="315"/>
      <c r="K7896" s="315">
        <v>6208</v>
      </c>
      <c r="L7896" s="315" t="s">
        <v>1469</v>
      </c>
      <c r="M7896" s="315" t="s">
        <v>788</v>
      </c>
      <c r="N7896" s="315" t="s">
        <v>755</v>
      </c>
      <c r="O7896" s="315"/>
      <c r="P7896" s="315"/>
      <c r="Q7896" s="315"/>
    </row>
    <row r="7897" spans="1:17">
      <c r="A7897" s="315" t="s">
        <v>750</v>
      </c>
      <c r="B7897" s="315" t="s">
        <v>2095</v>
      </c>
      <c r="C7897" s="315" t="s">
        <v>2096</v>
      </c>
      <c r="D7897" s="316">
        <v>19.8</v>
      </c>
      <c r="E7897" s="317">
        <v>19506.86</v>
      </c>
      <c r="F7897" s="317">
        <v>13128.099999999999</v>
      </c>
      <c r="G7897" s="318">
        <v>40443</v>
      </c>
      <c r="H7897" s="318">
        <v>40533</v>
      </c>
      <c r="I7897" s="318">
        <v>49674</v>
      </c>
      <c r="J7897" s="315"/>
      <c r="K7897" s="315">
        <v>1284</v>
      </c>
      <c r="L7897" s="315" t="s">
        <v>3729</v>
      </c>
      <c r="M7897" s="315" t="s">
        <v>1827</v>
      </c>
      <c r="N7897" s="315" t="s">
        <v>750</v>
      </c>
      <c r="O7897" s="315"/>
      <c r="P7897" s="315"/>
      <c r="Q7897" s="315"/>
    </row>
    <row r="7898" spans="1:17">
      <c r="A7898" s="315" t="s">
        <v>750</v>
      </c>
      <c r="B7898" s="315" t="s">
        <v>2095</v>
      </c>
      <c r="C7898" s="315" t="s">
        <v>2098</v>
      </c>
      <c r="D7898" s="316">
        <v>19.8</v>
      </c>
      <c r="E7898" s="317">
        <v>20315.489999999994</v>
      </c>
      <c r="F7898" s="317">
        <v>10797.3</v>
      </c>
      <c r="G7898" s="318">
        <v>40450</v>
      </c>
      <c r="H7898" s="318">
        <v>40528</v>
      </c>
      <c r="I7898" s="318">
        <v>49674</v>
      </c>
      <c r="J7898" s="315"/>
      <c r="K7898" s="315">
        <v>1214</v>
      </c>
      <c r="L7898" s="315" t="s">
        <v>1826</v>
      </c>
      <c r="M7898" s="315" t="s">
        <v>1827</v>
      </c>
      <c r="N7898" s="315" t="s">
        <v>750</v>
      </c>
      <c r="O7898" s="315"/>
      <c r="P7898" s="315"/>
      <c r="Q7898" s="315"/>
    </row>
    <row r="7899" spans="1:17">
      <c r="A7899" s="315" t="s">
        <v>750</v>
      </c>
      <c r="B7899" s="315" t="s">
        <v>2095</v>
      </c>
      <c r="C7899" s="315" t="s">
        <v>2098</v>
      </c>
      <c r="D7899" s="316">
        <v>19.8</v>
      </c>
      <c r="E7899" s="317">
        <v>20609.979999999996</v>
      </c>
      <c r="F7899" s="317">
        <v>11830.12</v>
      </c>
      <c r="G7899" s="318">
        <v>40505</v>
      </c>
      <c r="H7899" s="318">
        <v>40500</v>
      </c>
      <c r="I7899" s="318">
        <v>49674</v>
      </c>
      <c r="J7899" s="315"/>
      <c r="K7899" s="315">
        <v>8127</v>
      </c>
      <c r="L7899" s="315" t="s">
        <v>3948</v>
      </c>
      <c r="M7899" s="315" t="s">
        <v>784</v>
      </c>
      <c r="N7899" s="315" t="s">
        <v>750</v>
      </c>
      <c r="O7899" s="315"/>
      <c r="P7899" s="315"/>
      <c r="Q7899" s="315"/>
    </row>
    <row r="7900" spans="1:17">
      <c r="A7900" s="315" t="s">
        <v>750</v>
      </c>
      <c r="B7900" s="315" t="s">
        <v>2095</v>
      </c>
      <c r="C7900" s="315" t="s">
        <v>2098</v>
      </c>
      <c r="D7900" s="316">
        <v>19.8</v>
      </c>
      <c r="E7900" s="317">
        <v>19690</v>
      </c>
      <c r="F7900" s="317">
        <v>8659.98</v>
      </c>
      <c r="G7900" s="318">
        <v>40525</v>
      </c>
      <c r="H7900" s="318">
        <v>40659</v>
      </c>
      <c r="I7900" s="318">
        <v>50040</v>
      </c>
      <c r="J7900" s="315"/>
      <c r="K7900" s="315">
        <v>1219</v>
      </c>
      <c r="L7900" s="315" t="s">
        <v>4363</v>
      </c>
      <c r="M7900" s="315" t="s">
        <v>1827</v>
      </c>
      <c r="N7900" s="315" t="s">
        <v>750</v>
      </c>
      <c r="O7900" s="315"/>
      <c r="P7900" s="315"/>
      <c r="Q7900" s="315"/>
    </row>
    <row r="7901" spans="1:17">
      <c r="A7901" s="315" t="s">
        <v>755</v>
      </c>
      <c r="B7901" s="315" t="s">
        <v>2095</v>
      </c>
      <c r="C7901" s="315" t="s">
        <v>2096</v>
      </c>
      <c r="D7901" s="316">
        <v>19.8</v>
      </c>
      <c r="E7901" s="317">
        <v>19503</v>
      </c>
      <c r="F7901" s="317">
        <v>11058.2</v>
      </c>
      <c r="G7901" s="318">
        <v>40705</v>
      </c>
      <c r="H7901" s="318">
        <v>40804</v>
      </c>
      <c r="I7901" s="318">
        <v>50040</v>
      </c>
      <c r="J7901" s="315"/>
      <c r="K7901" s="315">
        <v>4246</v>
      </c>
      <c r="L7901" s="315" t="s">
        <v>4364</v>
      </c>
      <c r="M7901" s="315" t="s">
        <v>1484</v>
      </c>
      <c r="N7901" s="315" t="s">
        <v>755</v>
      </c>
      <c r="O7901" s="315"/>
      <c r="P7901" s="315"/>
      <c r="Q7901" s="315"/>
    </row>
    <row r="7902" spans="1:17">
      <c r="A7902" s="315" t="s">
        <v>755</v>
      </c>
      <c r="B7902" s="315" t="s">
        <v>2095</v>
      </c>
      <c r="C7902" s="315" t="s">
        <v>2098</v>
      </c>
      <c r="D7902" s="316">
        <v>19.8</v>
      </c>
      <c r="E7902" s="317">
        <v>18671</v>
      </c>
      <c r="F7902" s="317">
        <v>4369.03</v>
      </c>
      <c r="G7902" s="318">
        <v>40732</v>
      </c>
      <c r="H7902" s="318">
        <v>42188</v>
      </c>
      <c r="I7902" s="318">
        <v>49674</v>
      </c>
      <c r="J7902" s="315"/>
      <c r="K7902" s="315">
        <v>6252</v>
      </c>
      <c r="L7902" s="315" t="s">
        <v>1538</v>
      </c>
      <c r="M7902" s="315" t="s">
        <v>788</v>
      </c>
      <c r="N7902" s="315" t="s">
        <v>755</v>
      </c>
      <c r="O7902" s="315"/>
      <c r="P7902" s="315"/>
      <c r="Q7902" s="315"/>
    </row>
    <row r="7903" spans="1:17">
      <c r="A7903" s="315" t="s">
        <v>755</v>
      </c>
      <c r="B7903" s="315" t="s">
        <v>2095</v>
      </c>
      <c r="C7903" s="315" t="s">
        <v>2098</v>
      </c>
      <c r="D7903" s="316">
        <v>19.89</v>
      </c>
      <c r="E7903" s="317">
        <v>14807</v>
      </c>
      <c r="F7903" s="317">
        <v>5685.88</v>
      </c>
      <c r="G7903" s="318">
        <v>40691</v>
      </c>
      <c r="H7903" s="318">
        <v>41178</v>
      </c>
      <c r="I7903" s="318">
        <v>50405</v>
      </c>
      <c r="J7903" s="315"/>
      <c r="K7903" s="315">
        <v>3298</v>
      </c>
      <c r="L7903" s="315" t="s">
        <v>2874</v>
      </c>
      <c r="M7903" s="315" t="s">
        <v>764</v>
      </c>
      <c r="N7903" s="315" t="s">
        <v>755</v>
      </c>
      <c r="O7903" s="315"/>
      <c r="P7903" s="315"/>
      <c r="Q7903" s="315"/>
    </row>
    <row r="7904" spans="1:17">
      <c r="A7904" s="315" t="s">
        <v>750</v>
      </c>
      <c r="B7904" s="315" t="s">
        <v>2095</v>
      </c>
      <c r="C7904" s="315" t="s">
        <v>2096</v>
      </c>
      <c r="D7904" s="316">
        <v>19.899999999999999</v>
      </c>
      <c r="E7904" s="317">
        <v>18585</v>
      </c>
      <c r="F7904" s="317">
        <v>14110.829999999998</v>
      </c>
      <c r="G7904" s="318">
        <v>39570</v>
      </c>
      <c r="H7904" s="318">
        <v>39889</v>
      </c>
      <c r="I7904" s="318">
        <v>49309</v>
      </c>
      <c r="J7904" s="315"/>
      <c r="K7904" s="315">
        <v>1611</v>
      </c>
      <c r="L7904" s="315" t="s">
        <v>4365</v>
      </c>
      <c r="M7904" s="315" t="s">
        <v>761</v>
      </c>
      <c r="N7904" s="315" t="s">
        <v>750</v>
      </c>
      <c r="O7904" s="315"/>
      <c r="P7904" s="315"/>
      <c r="Q7904" s="315"/>
    </row>
    <row r="7905" spans="1:17">
      <c r="A7905" s="315" t="s">
        <v>755</v>
      </c>
      <c r="B7905" s="315" t="s">
        <v>2095</v>
      </c>
      <c r="C7905" s="315" t="s">
        <v>2098</v>
      </c>
      <c r="D7905" s="316">
        <v>19.899999999999999</v>
      </c>
      <c r="E7905" s="317">
        <v>22577</v>
      </c>
      <c r="F7905" s="317">
        <v>10724.08</v>
      </c>
      <c r="G7905" s="318">
        <v>39570</v>
      </c>
      <c r="H7905" s="318">
        <v>40904</v>
      </c>
      <c r="I7905" s="318">
        <v>50040</v>
      </c>
      <c r="J7905" s="315"/>
      <c r="K7905" s="315">
        <v>8309</v>
      </c>
      <c r="L7905" s="315" t="s">
        <v>3824</v>
      </c>
      <c r="M7905" s="315" t="s">
        <v>784</v>
      </c>
      <c r="N7905" s="315" t="s">
        <v>755</v>
      </c>
      <c r="O7905" s="315"/>
      <c r="P7905" s="315"/>
      <c r="Q7905" s="315"/>
    </row>
    <row r="7906" spans="1:17">
      <c r="A7906" s="315" t="s">
        <v>755</v>
      </c>
      <c r="B7906" s="315" t="s">
        <v>2095</v>
      </c>
      <c r="C7906" s="315" t="s">
        <v>2096</v>
      </c>
      <c r="D7906" s="316">
        <v>19.899999999999999</v>
      </c>
      <c r="E7906" s="317">
        <v>17528</v>
      </c>
      <c r="F7906" s="317">
        <v>11270.5</v>
      </c>
      <c r="G7906" s="318">
        <v>39939</v>
      </c>
      <c r="H7906" s="318">
        <v>39988</v>
      </c>
      <c r="I7906" s="318">
        <v>49309</v>
      </c>
      <c r="J7906" s="315"/>
      <c r="K7906" s="315">
        <v>3380</v>
      </c>
      <c r="L7906" s="315" t="s">
        <v>4366</v>
      </c>
      <c r="M7906" s="315" t="s">
        <v>764</v>
      </c>
      <c r="N7906" s="315" t="s">
        <v>755</v>
      </c>
      <c r="O7906" s="315"/>
      <c r="P7906" s="315"/>
      <c r="Q7906" s="315"/>
    </row>
    <row r="7907" spans="1:17">
      <c r="A7907" s="315" t="s">
        <v>755</v>
      </c>
      <c r="B7907" s="315" t="s">
        <v>2095</v>
      </c>
      <c r="C7907" s="315" t="s">
        <v>2098</v>
      </c>
      <c r="D7907" s="316">
        <v>19.899999999999999</v>
      </c>
      <c r="E7907" s="317">
        <v>16416</v>
      </c>
      <c r="F7907" s="317">
        <v>6041.09</v>
      </c>
      <c r="G7907" s="318">
        <v>40375</v>
      </c>
      <c r="H7907" s="318">
        <v>40497</v>
      </c>
      <c r="I7907" s="318">
        <v>49674</v>
      </c>
      <c r="J7907" s="315"/>
      <c r="K7907" s="315">
        <v>3782</v>
      </c>
      <c r="L7907" s="315" t="s">
        <v>3248</v>
      </c>
      <c r="M7907" s="315" t="s">
        <v>764</v>
      </c>
      <c r="N7907" s="315" t="s">
        <v>755</v>
      </c>
      <c r="O7907" s="315"/>
      <c r="P7907" s="315"/>
      <c r="Q7907" s="315"/>
    </row>
    <row r="7908" spans="1:17">
      <c r="A7908" s="315" t="s">
        <v>755</v>
      </c>
      <c r="B7908" s="315" t="s">
        <v>2095</v>
      </c>
      <c r="C7908" s="315" t="s">
        <v>2096</v>
      </c>
      <c r="D7908" s="316">
        <v>19.899999999999999</v>
      </c>
      <c r="E7908" s="317">
        <v>12497</v>
      </c>
      <c r="F7908" s="317">
        <v>8410.4699999999993</v>
      </c>
      <c r="G7908" s="318">
        <v>40441</v>
      </c>
      <c r="H7908" s="318">
        <v>40522</v>
      </c>
      <c r="I7908" s="318">
        <v>49674</v>
      </c>
      <c r="J7908" s="315"/>
      <c r="K7908" s="315">
        <v>1248</v>
      </c>
      <c r="L7908" s="315" t="s">
        <v>2885</v>
      </c>
      <c r="M7908" s="315" t="s">
        <v>1827</v>
      </c>
      <c r="N7908" s="315" t="s">
        <v>755</v>
      </c>
      <c r="O7908" s="315"/>
      <c r="P7908" s="315"/>
      <c r="Q7908" s="315"/>
    </row>
    <row r="7909" spans="1:17">
      <c r="A7909" s="315" t="s">
        <v>755</v>
      </c>
      <c r="B7909" s="315" t="s">
        <v>2095</v>
      </c>
      <c r="C7909" s="319" t="s">
        <v>2096</v>
      </c>
      <c r="D7909" s="316">
        <v>19.95</v>
      </c>
      <c r="E7909" s="317">
        <v>18559.12</v>
      </c>
      <c r="F7909" s="317">
        <v>10523.029999999999</v>
      </c>
      <c r="G7909" s="318">
        <v>40728</v>
      </c>
      <c r="H7909" s="318">
        <v>40896</v>
      </c>
      <c r="I7909" s="318">
        <v>50040</v>
      </c>
      <c r="J7909" s="315"/>
      <c r="K7909" s="315">
        <v>6174</v>
      </c>
      <c r="L7909" s="315" t="s">
        <v>2480</v>
      </c>
      <c r="M7909" s="315" t="s">
        <v>788</v>
      </c>
      <c r="N7909" s="315" t="s">
        <v>755</v>
      </c>
      <c r="O7909" s="315"/>
      <c r="P7909" s="315"/>
      <c r="Q7909" s="315"/>
    </row>
    <row r="7910" spans="1:17">
      <c r="A7910" s="315" t="s">
        <v>755</v>
      </c>
      <c r="B7910" s="315" t="s">
        <v>2095</v>
      </c>
      <c r="C7910" s="315" t="s">
        <v>2098</v>
      </c>
      <c r="D7910" s="316">
        <v>19.95</v>
      </c>
      <c r="E7910" s="317">
        <v>18461</v>
      </c>
      <c r="F7910" s="317">
        <v>8768.99</v>
      </c>
      <c r="G7910" s="318">
        <v>40736</v>
      </c>
      <c r="H7910" s="318">
        <v>40882</v>
      </c>
      <c r="I7910" s="318">
        <v>50040</v>
      </c>
      <c r="J7910" s="315"/>
      <c r="K7910" s="315">
        <v>3323</v>
      </c>
      <c r="L7910" s="315" t="s">
        <v>4367</v>
      </c>
      <c r="M7910" s="315" t="s">
        <v>764</v>
      </c>
      <c r="N7910" s="315" t="s">
        <v>755</v>
      </c>
      <c r="O7910" s="315"/>
      <c r="P7910" s="315"/>
      <c r="Q7910" s="315"/>
    </row>
    <row r="7911" spans="1:17">
      <c r="A7911" s="315" t="s">
        <v>755</v>
      </c>
      <c r="B7911" s="315" t="s">
        <v>2095</v>
      </c>
      <c r="C7911" s="315" t="s">
        <v>2098</v>
      </c>
      <c r="D7911" s="316">
        <v>19.98</v>
      </c>
      <c r="E7911" s="317">
        <v>1266</v>
      </c>
      <c r="F7911" s="317">
        <v>486.15000000000003</v>
      </c>
      <c r="G7911" s="318">
        <v>40843</v>
      </c>
      <c r="H7911" s="318">
        <v>41180</v>
      </c>
      <c r="I7911" s="318">
        <v>50405</v>
      </c>
      <c r="J7911" s="315"/>
      <c r="K7911" s="315">
        <v>4663</v>
      </c>
      <c r="L7911" s="315" t="s">
        <v>2625</v>
      </c>
      <c r="M7911" s="315" t="s">
        <v>776</v>
      </c>
      <c r="N7911" s="315" t="s">
        <v>755</v>
      </c>
      <c r="O7911" s="315"/>
      <c r="P7911" s="315"/>
      <c r="Q7911" s="315"/>
    </row>
    <row r="7912" spans="1:17">
      <c r="A7912" s="315" t="s">
        <v>755</v>
      </c>
      <c r="B7912" s="315" t="s">
        <v>2095</v>
      </c>
      <c r="C7912" s="315" t="s">
        <v>2098</v>
      </c>
      <c r="D7912" s="316">
        <v>19.98</v>
      </c>
      <c r="E7912" s="317">
        <v>12526.7</v>
      </c>
      <c r="F7912" s="317">
        <v>3770.5400000000004</v>
      </c>
      <c r="G7912" s="318">
        <v>40850</v>
      </c>
      <c r="H7912" s="318">
        <v>41621</v>
      </c>
      <c r="I7912" s="318">
        <v>50770</v>
      </c>
      <c r="J7912" s="315"/>
      <c r="K7912" s="315">
        <v>1162</v>
      </c>
      <c r="L7912" s="315" t="s">
        <v>2667</v>
      </c>
      <c r="M7912" s="315" t="s">
        <v>766</v>
      </c>
      <c r="N7912" s="315" t="s">
        <v>755</v>
      </c>
      <c r="O7912" s="315"/>
      <c r="P7912" s="315"/>
      <c r="Q7912" s="315"/>
    </row>
    <row r="7913" spans="1:17">
      <c r="A7913" s="315" t="s">
        <v>755</v>
      </c>
      <c r="B7913" s="315" t="s">
        <v>2095</v>
      </c>
      <c r="C7913" s="315" t="s">
        <v>2096</v>
      </c>
      <c r="D7913" s="316">
        <v>19.989999999999998</v>
      </c>
      <c r="E7913" s="317">
        <v>10209</v>
      </c>
      <c r="F7913" s="317">
        <v>5788.5099999999993</v>
      </c>
      <c r="G7913" s="318">
        <v>40829</v>
      </c>
      <c r="H7913" s="318">
        <v>40898</v>
      </c>
      <c r="I7913" s="318">
        <v>50040</v>
      </c>
      <c r="J7913" s="315"/>
      <c r="K7913" s="315">
        <v>1252</v>
      </c>
      <c r="L7913" s="315" t="s">
        <v>4368</v>
      </c>
      <c r="M7913" s="315" t="s">
        <v>1827</v>
      </c>
      <c r="N7913" s="315" t="s">
        <v>755</v>
      </c>
      <c r="O7913" s="315"/>
      <c r="P7913" s="315"/>
      <c r="Q7913" s="315"/>
    </row>
    <row r="7914" spans="1:17">
      <c r="A7914" s="315" t="s">
        <v>755</v>
      </c>
      <c r="B7914" s="315" t="s">
        <v>2095</v>
      </c>
      <c r="C7914" s="315" t="s">
        <v>2096</v>
      </c>
      <c r="D7914" s="316">
        <v>20</v>
      </c>
      <c r="E7914" s="317">
        <v>20553</v>
      </c>
      <c r="F7914" s="317">
        <v>12866.17</v>
      </c>
      <c r="G7914" s="318">
        <v>39570</v>
      </c>
      <c r="H7914" s="318">
        <v>39832</v>
      </c>
      <c r="I7914" s="318">
        <v>49309</v>
      </c>
      <c r="J7914" s="315"/>
      <c r="K7914" s="315">
        <v>8722</v>
      </c>
      <c r="L7914" s="315" t="s">
        <v>2175</v>
      </c>
      <c r="M7914" s="315" t="s">
        <v>770</v>
      </c>
      <c r="N7914" s="315" t="s">
        <v>755</v>
      </c>
      <c r="O7914" s="315"/>
      <c r="P7914" s="315"/>
      <c r="Q7914" s="315"/>
    </row>
    <row r="7915" spans="1:17">
      <c r="A7915" s="315" t="s">
        <v>755</v>
      </c>
      <c r="B7915" s="315" t="s">
        <v>2095</v>
      </c>
      <c r="C7915" s="315" t="s">
        <v>2098</v>
      </c>
      <c r="D7915" s="316">
        <v>20</v>
      </c>
      <c r="E7915" s="317">
        <v>19724</v>
      </c>
      <c r="F7915" s="317">
        <v>12130.269999999999</v>
      </c>
      <c r="G7915" s="318">
        <v>39569</v>
      </c>
      <c r="H7915" s="318">
        <v>40057</v>
      </c>
      <c r="I7915" s="318">
        <v>49309</v>
      </c>
      <c r="J7915" s="315"/>
      <c r="K7915" s="315">
        <v>8225</v>
      </c>
      <c r="L7915" s="315" t="s">
        <v>3838</v>
      </c>
      <c r="M7915" s="315" t="s">
        <v>1051</v>
      </c>
      <c r="N7915" s="315" t="s">
        <v>755</v>
      </c>
      <c r="O7915" s="315"/>
      <c r="P7915" s="315"/>
      <c r="Q7915" s="315"/>
    </row>
    <row r="7916" spans="1:17">
      <c r="A7916" s="315" t="s">
        <v>750</v>
      </c>
      <c r="B7916" s="315" t="s">
        <v>2095</v>
      </c>
      <c r="C7916" s="315" t="s">
        <v>2098</v>
      </c>
      <c r="D7916" s="316">
        <v>20</v>
      </c>
      <c r="E7916" s="317">
        <v>15981</v>
      </c>
      <c r="F7916" s="317">
        <v>10358.039999999999</v>
      </c>
      <c r="G7916" s="318">
        <v>39570</v>
      </c>
      <c r="H7916" s="318">
        <v>40017</v>
      </c>
      <c r="I7916" s="318">
        <v>49309</v>
      </c>
      <c r="J7916" s="315"/>
      <c r="K7916" s="315">
        <v>6204</v>
      </c>
      <c r="L7916" s="315" t="s">
        <v>977</v>
      </c>
      <c r="M7916" s="315" t="s">
        <v>788</v>
      </c>
      <c r="N7916" s="315" t="s">
        <v>750</v>
      </c>
      <c r="O7916" s="315"/>
      <c r="P7916" s="315"/>
      <c r="Q7916" s="315"/>
    </row>
    <row r="7917" spans="1:17">
      <c r="A7917" s="315" t="s">
        <v>750</v>
      </c>
      <c r="B7917" s="319" t="s">
        <v>2095</v>
      </c>
      <c r="C7917" s="319" t="s">
        <v>2096</v>
      </c>
      <c r="D7917" s="320">
        <v>20</v>
      </c>
      <c r="E7917" s="317">
        <v>23829</v>
      </c>
      <c r="F7917" s="317">
        <v>13511.050000000001</v>
      </c>
      <c r="G7917" s="321">
        <v>39570</v>
      </c>
      <c r="H7917" s="321">
        <v>40821</v>
      </c>
      <c r="I7917" s="321">
        <v>50040</v>
      </c>
      <c r="J7917" s="319"/>
      <c r="K7917" s="322">
        <v>3144</v>
      </c>
      <c r="L7917" s="319" t="s">
        <v>1727</v>
      </c>
      <c r="M7917" s="319" t="s">
        <v>764</v>
      </c>
      <c r="N7917" s="315" t="s">
        <v>750</v>
      </c>
      <c r="O7917" s="319"/>
      <c r="P7917" s="319"/>
      <c r="Q7917" s="319"/>
    </row>
    <row r="7918" spans="1:17">
      <c r="A7918" s="315" t="s">
        <v>750</v>
      </c>
      <c r="B7918" s="315" t="s">
        <v>2095</v>
      </c>
      <c r="C7918" s="315" t="s">
        <v>2098</v>
      </c>
      <c r="D7918" s="316">
        <v>20</v>
      </c>
      <c r="E7918" s="317">
        <v>14972</v>
      </c>
      <c r="F7918" s="317">
        <v>9704.07</v>
      </c>
      <c r="G7918" s="318">
        <v>39570</v>
      </c>
      <c r="H7918" s="318">
        <v>39417</v>
      </c>
      <c r="I7918" s="318">
        <v>48579</v>
      </c>
      <c r="J7918" s="315"/>
      <c r="K7918" s="315">
        <v>1623</v>
      </c>
      <c r="L7918" s="315" t="s">
        <v>4076</v>
      </c>
      <c r="M7918" s="315" t="s">
        <v>761</v>
      </c>
      <c r="N7918" s="315" t="s">
        <v>750</v>
      </c>
      <c r="O7918" s="315"/>
      <c r="P7918" s="315"/>
      <c r="Q7918" s="315"/>
    </row>
    <row r="7919" spans="1:17">
      <c r="A7919" s="315" t="s">
        <v>755</v>
      </c>
      <c r="B7919" s="315" t="s">
        <v>2095</v>
      </c>
      <c r="C7919" s="315" t="s">
        <v>2098</v>
      </c>
      <c r="D7919" s="316">
        <v>20</v>
      </c>
      <c r="E7919" s="317">
        <v>16377</v>
      </c>
      <c r="F7919" s="317">
        <v>7140.38</v>
      </c>
      <c r="G7919" s="318">
        <v>39571</v>
      </c>
      <c r="H7919" s="318">
        <v>39498</v>
      </c>
      <c r="I7919" s="318">
        <v>48944</v>
      </c>
      <c r="J7919" s="315"/>
      <c r="K7919" s="315">
        <v>5035</v>
      </c>
      <c r="L7919" s="315" t="s">
        <v>2401</v>
      </c>
      <c r="M7919" s="315" t="s">
        <v>776</v>
      </c>
      <c r="N7919" s="315" t="s">
        <v>755</v>
      </c>
      <c r="O7919" s="315"/>
      <c r="P7919" s="315"/>
      <c r="Q7919" s="315"/>
    </row>
    <row r="7920" spans="1:17">
      <c r="A7920" s="315" t="s">
        <v>755</v>
      </c>
      <c r="B7920" s="315" t="s">
        <v>2095</v>
      </c>
      <c r="C7920" s="315" t="s">
        <v>2098</v>
      </c>
      <c r="D7920" s="316">
        <v>20</v>
      </c>
      <c r="E7920" s="317">
        <v>31028</v>
      </c>
      <c r="F7920" s="317">
        <v>14738.310000000001</v>
      </c>
      <c r="G7920" s="318">
        <v>39799</v>
      </c>
      <c r="H7920" s="318">
        <v>40900</v>
      </c>
      <c r="I7920" s="318">
        <v>50040</v>
      </c>
      <c r="J7920" s="315"/>
      <c r="K7920" s="315">
        <v>3153</v>
      </c>
      <c r="L7920" s="315" t="s">
        <v>4369</v>
      </c>
      <c r="M7920" s="315" t="s">
        <v>764</v>
      </c>
      <c r="N7920" s="315" t="s">
        <v>755</v>
      </c>
      <c r="O7920" s="315"/>
      <c r="P7920" s="315"/>
      <c r="Q7920" s="315"/>
    </row>
    <row r="7921" spans="1:17">
      <c r="A7921" s="315" t="s">
        <v>750</v>
      </c>
      <c r="B7921" s="315" t="s">
        <v>2095</v>
      </c>
      <c r="C7921" s="315" t="s">
        <v>2096</v>
      </c>
      <c r="D7921" s="316">
        <v>20</v>
      </c>
      <c r="E7921" s="317">
        <v>20533</v>
      </c>
      <c r="F7921" s="317">
        <v>15589.87</v>
      </c>
      <c r="G7921" s="318">
        <v>40045</v>
      </c>
      <c r="H7921" s="318">
        <v>40149</v>
      </c>
      <c r="I7921" s="318">
        <v>49309</v>
      </c>
      <c r="J7921" s="315"/>
      <c r="K7921" s="315">
        <v>1225</v>
      </c>
      <c r="L7921" s="315" t="s">
        <v>2213</v>
      </c>
      <c r="M7921" s="315" t="s">
        <v>1827</v>
      </c>
      <c r="N7921" s="315" t="s">
        <v>750</v>
      </c>
      <c r="O7921" s="315"/>
      <c r="P7921" s="315"/>
      <c r="Q7921" s="315"/>
    </row>
    <row r="7922" spans="1:17">
      <c r="A7922" s="315" t="s">
        <v>755</v>
      </c>
      <c r="B7922" s="315" t="s">
        <v>2095</v>
      </c>
      <c r="C7922" s="315" t="s">
        <v>2096</v>
      </c>
      <c r="D7922" s="316">
        <v>20</v>
      </c>
      <c r="E7922" s="317">
        <v>20979</v>
      </c>
      <c r="F7922" s="317">
        <v>9734.26</v>
      </c>
      <c r="G7922" s="318">
        <v>40087</v>
      </c>
      <c r="H7922" s="318">
        <v>41040</v>
      </c>
      <c r="I7922" s="318">
        <v>50405</v>
      </c>
      <c r="J7922" s="315"/>
      <c r="K7922" s="315">
        <v>3657</v>
      </c>
      <c r="L7922" s="315" t="s">
        <v>2834</v>
      </c>
      <c r="M7922" s="315" t="s">
        <v>764</v>
      </c>
      <c r="N7922" s="315" t="s">
        <v>755</v>
      </c>
      <c r="O7922" s="315"/>
      <c r="P7922" s="315"/>
      <c r="Q7922" s="315"/>
    </row>
    <row r="7923" spans="1:17">
      <c r="A7923" s="315" t="s">
        <v>750</v>
      </c>
      <c r="B7923" s="315" t="s">
        <v>2095</v>
      </c>
      <c r="C7923" s="315" t="s">
        <v>2098</v>
      </c>
      <c r="D7923" s="316">
        <v>20</v>
      </c>
      <c r="E7923" s="317">
        <v>17868</v>
      </c>
      <c r="F7923" s="317">
        <v>9496.51</v>
      </c>
      <c r="G7923" s="318">
        <v>40276</v>
      </c>
      <c r="H7923" s="318">
        <v>40389</v>
      </c>
      <c r="I7923" s="318">
        <v>49674</v>
      </c>
      <c r="J7923" s="315"/>
      <c r="K7923" s="315">
        <v>1209</v>
      </c>
      <c r="L7923" s="315" t="s">
        <v>2127</v>
      </c>
      <c r="M7923" s="315" t="s">
        <v>1827</v>
      </c>
      <c r="N7923" s="315" t="s">
        <v>750</v>
      </c>
      <c r="O7923" s="315"/>
      <c r="P7923" s="315"/>
      <c r="Q7923" s="315"/>
    </row>
    <row r="7924" spans="1:17">
      <c r="A7924" s="315" t="s">
        <v>755</v>
      </c>
      <c r="B7924" s="315" t="s">
        <v>2095</v>
      </c>
      <c r="C7924" s="315" t="s">
        <v>2098</v>
      </c>
      <c r="D7924" s="316">
        <v>20</v>
      </c>
      <c r="E7924" s="317">
        <v>19842</v>
      </c>
      <c r="F7924" s="317">
        <v>8726.81</v>
      </c>
      <c r="G7924" s="318">
        <v>40368</v>
      </c>
      <c r="H7924" s="318">
        <v>40763</v>
      </c>
      <c r="I7924" s="318">
        <v>50040</v>
      </c>
      <c r="J7924" s="315"/>
      <c r="K7924" s="315">
        <v>6422</v>
      </c>
      <c r="L7924" s="315" t="s">
        <v>3803</v>
      </c>
      <c r="M7924" s="315" t="s">
        <v>1388</v>
      </c>
      <c r="N7924" s="315" t="s">
        <v>755</v>
      </c>
      <c r="O7924" s="315"/>
      <c r="P7924" s="315"/>
      <c r="Q7924" s="315"/>
    </row>
    <row r="7925" spans="1:17">
      <c r="A7925" s="315" t="s">
        <v>750</v>
      </c>
      <c r="B7925" s="315" t="s">
        <v>2095</v>
      </c>
      <c r="C7925" s="315" t="s">
        <v>2098</v>
      </c>
      <c r="D7925" s="316">
        <v>20</v>
      </c>
      <c r="E7925" s="317">
        <v>17979</v>
      </c>
      <c r="F7925" s="317">
        <v>7907.44</v>
      </c>
      <c r="G7925" s="318">
        <v>40673</v>
      </c>
      <c r="H7925" s="318">
        <v>40778</v>
      </c>
      <c r="I7925" s="318">
        <v>50040</v>
      </c>
      <c r="J7925" s="315"/>
      <c r="K7925" s="315">
        <v>5102</v>
      </c>
      <c r="L7925" s="315" t="s">
        <v>971</v>
      </c>
      <c r="M7925" s="315" t="s">
        <v>776</v>
      </c>
      <c r="N7925" s="315" t="s">
        <v>750</v>
      </c>
      <c r="O7925" s="315"/>
      <c r="P7925" s="315"/>
      <c r="Q7925" s="315"/>
    </row>
    <row r="7926" spans="1:17">
      <c r="A7926" s="315" t="s">
        <v>755</v>
      </c>
      <c r="B7926" s="315" t="s">
        <v>2095</v>
      </c>
      <c r="C7926" s="315" t="s">
        <v>2098</v>
      </c>
      <c r="D7926" s="316">
        <v>20</v>
      </c>
      <c r="E7926" s="317">
        <v>19505.09</v>
      </c>
      <c r="F7926" s="317">
        <v>7470.4599999999991</v>
      </c>
      <c r="G7926" s="318">
        <v>40690</v>
      </c>
      <c r="H7926" s="318">
        <v>41150</v>
      </c>
      <c r="I7926" s="318">
        <v>50405</v>
      </c>
      <c r="J7926" s="315"/>
      <c r="K7926" s="315">
        <v>2544</v>
      </c>
      <c r="L7926" s="315" t="s">
        <v>2626</v>
      </c>
      <c r="M7926" s="315" t="s">
        <v>1296</v>
      </c>
      <c r="N7926" s="315" t="s">
        <v>755</v>
      </c>
      <c r="O7926" s="315"/>
      <c r="P7926" s="315"/>
      <c r="Q7926" s="315"/>
    </row>
    <row r="7927" spans="1:17">
      <c r="A7927" s="315" t="s">
        <v>755</v>
      </c>
      <c r="B7927" s="315" t="s">
        <v>2095</v>
      </c>
      <c r="C7927" s="315" t="s">
        <v>2098</v>
      </c>
      <c r="D7927" s="316">
        <v>20</v>
      </c>
      <c r="E7927" s="317">
        <v>18732</v>
      </c>
      <c r="F7927" s="317">
        <v>8897.7099999999991</v>
      </c>
      <c r="G7927" s="318">
        <v>40727</v>
      </c>
      <c r="H7927" s="318">
        <v>40847</v>
      </c>
      <c r="I7927" s="318">
        <v>50040</v>
      </c>
      <c r="J7927" s="315"/>
      <c r="K7927" s="315">
        <v>1020</v>
      </c>
      <c r="L7927" s="315" t="s">
        <v>3830</v>
      </c>
      <c r="M7927" s="315" t="s">
        <v>766</v>
      </c>
      <c r="N7927" s="315" t="s">
        <v>755</v>
      </c>
      <c r="O7927" s="315"/>
      <c r="P7927" s="315"/>
      <c r="Q7927" s="315"/>
    </row>
    <row r="7928" spans="1:17">
      <c r="A7928" s="315" t="s">
        <v>755</v>
      </c>
      <c r="B7928" s="315" t="s">
        <v>2095</v>
      </c>
      <c r="C7928" s="315" t="s">
        <v>2098</v>
      </c>
      <c r="D7928" s="316">
        <v>20</v>
      </c>
      <c r="E7928" s="317">
        <v>21492</v>
      </c>
      <c r="F7928" s="317">
        <v>5673.9000000000005</v>
      </c>
      <c r="G7928" s="318">
        <v>40778</v>
      </c>
      <c r="H7928" s="318">
        <v>42089</v>
      </c>
      <c r="I7928" s="318">
        <v>49674</v>
      </c>
      <c r="J7928" s="315"/>
      <c r="K7928" s="315">
        <v>9466</v>
      </c>
      <c r="L7928" s="315" t="s">
        <v>3019</v>
      </c>
      <c r="M7928" s="315" t="s">
        <v>770</v>
      </c>
      <c r="N7928" s="315" t="s">
        <v>755</v>
      </c>
      <c r="O7928" s="315"/>
      <c r="P7928" s="315"/>
      <c r="Q7928" s="315"/>
    </row>
    <row r="7929" spans="1:17">
      <c r="A7929" s="315" t="s">
        <v>755</v>
      </c>
      <c r="B7929" s="315" t="s">
        <v>2095</v>
      </c>
      <c r="C7929" s="315" t="s">
        <v>2098</v>
      </c>
      <c r="D7929" s="316">
        <v>20.02</v>
      </c>
      <c r="E7929" s="317">
        <v>17994.550000000003</v>
      </c>
      <c r="F7929" s="317">
        <v>5416.3499999999995</v>
      </c>
      <c r="G7929" s="318">
        <v>40771</v>
      </c>
      <c r="H7929" s="318">
        <v>41617</v>
      </c>
      <c r="I7929" s="318">
        <v>50770</v>
      </c>
      <c r="J7929" s="315"/>
      <c r="K7929" s="315">
        <v>5043</v>
      </c>
      <c r="L7929" s="315" t="s">
        <v>3507</v>
      </c>
      <c r="M7929" s="315" t="s">
        <v>776</v>
      </c>
      <c r="N7929" s="315" t="s">
        <v>755</v>
      </c>
      <c r="O7929" s="315"/>
      <c r="P7929" s="315"/>
      <c r="Q7929" s="315"/>
    </row>
    <row r="7930" spans="1:17">
      <c r="A7930" s="315" t="s">
        <v>750</v>
      </c>
      <c r="B7930" s="315" t="s">
        <v>2095</v>
      </c>
      <c r="C7930" s="315" t="s">
        <v>2098</v>
      </c>
      <c r="D7930" s="316">
        <v>20.09</v>
      </c>
      <c r="E7930" s="317">
        <v>15861.810000000003</v>
      </c>
      <c r="F7930" s="317">
        <v>5625.0499999999993</v>
      </c>
      <c r="G7930" s="318">
        <v>40797</v>
      </c>
      <c r="H7930" s="318">
        <v>41176</v>
      </c>
      <c r="I7930" s="318">
        <v>50405</v>
      </c>
      <c r="J7930" s="315"/>
      <c r="K7930" s="315">
        <v>4144</v>
      </c>
      <c r="L7930" s="315" t="s">
        <v>2133</v>
      </c>
      <c r="M7930" s="315" t="s">
        <v>1484</v>
      </c>
      <c r="N7930" s="315" t="s">
        <v>750</v>
      </c>
      <c r="O7930" s="315"/>
      <c r="P7930" s="315"/>
      <c r="Q7930" s="315"/>
    </row>
    <row r="7931" spans="1:17">
      <c r="A7931" s="315" t="s">
        <v>750</v>
      </c>
      <c r="B7931" s="315" t="s">
        <v>2095</v>
      </c>
      <c r="C7931" s="315" t="s">
        <v>2098</v>
      </c>
      <c r="D7931" s="316">
        <v>20.100000000000001</v>
      </c>
      <c r="E7931" s="317">
        <v>18684</v>
      </c>
      <c r="F7931" s="317">
        <v>9930.1899999999987</v>
      </c>
      <c r="G7931" s="318">
        <v>40518</v>
      </c>
      <c r="H7931" s="318">
        <v>40542</v>
      </c>
      <c r="I7931" s="318">
        <v>49674</v>
      </c>
      <c r="J7931" s="315"/>
      <c r="K7931" s="315">
        <v>1219</v>
      </c>
      <c r="L7931" s="315" t="s">
        <v>4370</v>
      </c>
      <c r="M7931" s="315" t="s">
        <v>1827</v>
      </c>
      <c r="N7931" s="315" t="s">
        <v>750</v>
      </c>
      <c r="O7931" s="315"/>
      <c r="P7931" s="315"/>
      <c r="Q7931" s="315"/>
    </row>
    <row r="7932" spans="1:17">
      <c r="A7932" s="315" t="s">
        <v>755</v>
      </c>
      <c r="B7932" s="315" t="s">
        <v>2095</v>
      </c>
      <c r="C7932" s="315" t="s">
        <v>2098</v>
      </c>
      <c r="D7932" s="316">
        <v>20.100000000000001</v>
      </c>
      <c r="E7932" s="317">
        <v>24758</v>
      </c>
      <c r="F7932" s="317">
        <v>8145.3700000000008</v>
      </c>
      <c r="G7932" s="318">
        <v>40764</v>
      </c>
      <c r="H7932" s="318">
        <v>41116</v>
      </c>
      <c r="I7932" s="318">
        <v>50405</v>
      </c>
      <c r="J7932" s="315"/>
      <c r="K7932" s="315">
        <v>3938</v>
      </c>
      <c r="L7932" s="315" t="s">
        <v>3788</v>
      </c>
      <c r="M7932" s="315" t="s">
        <v>754</v>
      </c>
      <c r="N7932" s="315" t="s">
        <v>755</v>
      </c>
      <c r="O7932" s="315"/>
      <c r="P7932" s="315"/>
      <c r="Q7932" s="315"/>
    </row>
    <row r="7933" spans="1:17">
      <c r="A7933" s="315" t="s">
        <v>750</v>
      </c>
      <c r="B7933" s="315" t="s">
        <v>2095</v>
      </c>
      <c r="C7933" s="315" t="s">
        <v>2098</v>
      </c>
      <c r="D7933" s="316">
        <v>20.14</v>
      </c>
      <c r="E7933" s="317">
        <v>9215</v>
      </c>
      <c r="F7933" s="317">
        <v>3529.35</v>
      </c>
      <c r="G7933" s="318">
        <v>40703</v>
      </c>
      <c r="H7933" s="318">
        <v>41180</v>
      </c>
      <c r="I7933" s="318">
        <v>50405</v>
      </c>
      <c r="J7933" s="315"/>
      <c r="K7933" s="315">
        <v>3063</v>
      </c>
      <c r="L7933" s="315" t="s">
        <v>1856</v>
      </c>
      <c r="M7933" s="315" t="s">
        <v>764</v>
      </c>
      <c r="N7933" s="315" t="s">
        <v>750</v>
      </c>
      <c r="O7933" s="315"/>
      <c r="P7933" s="315"/>
      <c r="Q7933" s="315"/>
    </row>
    <row r="7934" spans="1:17">
      <c r="A7934" s="315" t="s">
        <v>755</v>
      </c>
      <c r="B7934" s="315" t="s">
        <v>2095</v>
      </c>
      <c r="C7934" s="315" t="s">
        <v>2096</v>
      </c>
      <c r="D7934" s="316">
        <v>20.170000000000002</v>
      </c>
      <c r="E7934" s="317">
        <v>10844</v>
      </c>
      <c r="F7934" s="317">
        <v>2971.26</v>
      </c>
      <c r="G7934" s="318">
        <v>40837</v>
      </c>
      <c r="H7934" s="318">
        <v>42206</v>
      </c>
      <c r="I7934" s="318">
        <v>49674</v>
      </c>
      <c r="J7934" s="315"/>
      <c r="K7934" s="315">
        <v>9630</v>
      </c>
      <c r="L7934" s="315" t="s">
        <v>3605</v>
      </c>
      <c r="M7934" s="315" t="s">
        <v>770</v>
      </c>
      <c r="N7934" s="315" t="s">
        <v>755</v>
      </c>
      <c r="O7934" s="315"/>
      <c r="P7934" s="315"/>
      <c r="Q7934" s="315"/>
    </row>
    <row r="7935" spans="1:17">
      <c r="A7935" s="315" t="s">
        <v>755</v>
      </c>
      <c r="B7935" s="315" t="s">
        <v>2095</v>
      </c>
      <c r="C7935" s="315" t="s">
        <v>2098</v>
      </c>
      <c r="D7935" s="316">
        <v>20.18</v>
      </c>
      <c r="E7935" s="317">
        <v>21289</v>
      </c>
      <c r="F7935" s="317">
        <v>11900.55</v>
      </c>
      <c r="G7935" s="318">
        <v>39573</v>
      </c>
      <c r="H7935" s="318">
        <v>39961</v>
      </c>
      <c r="I7935" s="318">
        <v>49309</v>
      </c>
      <c r="J7935" s="315"/>
      <c r="K7935" s="315">
        <v>6646</v>
      </c>
      <c r="L7935" s="315" t="s">
        <v>2857</v>
      </c>
      <c r="M7935" s="315" t="s">
        <v>811</v>
      </c>
      <c r="N7935" s="315" t="s">
        <v>755</v>
      </c>
      <c r="O7935" s="315"/>
      <c r="P7935" s="315"/>
      <c r="Q7935" s="315"/>
    </row>
    <row r="7936" spans="1:17">
      <c r="A7936" s="315" t="s">
        <v>750</v>
      </c>
      <c r="B7936" s="315" t="s">
        <v>2095</v>
      </c>
      <c r="C7936" s="315" t="s">
        <v>2098</v>
      </c>
      <c r="D7936" s="316">
        <v>20.2</v>
      </c>
      <c r="E7936" s="317">
        <v>19915.260000000002</v>
      </c>
      <c r="F7936" s="317">
        <v>12908.020000000002</v>
      </c>
      <c r="G7936" s="318">
        <v>39569</v>
      </c>
      <c r="H7936" s="318">
        <v>39582</v>
      </c>
      <c r="I7936" s="318">
        <v>48914</v>
      </c>
      <c r="J7936" s="315"/>
      <c r="K7936" s="315">
        <v>5004</v>
      </c>
      <c r="L7936" s="315" t="s">
        <v>1801</v>
      </c>
      <c r="M7936" s="315" t="s">
        <v>776</v>
      </c>
      <c r="N7936" s="315" t="s">
        <v>750</v>
      </c>
      <c r="O7936" s="315"/>
      <c r="P7936" s="315"/>
      <c r="Q7936" s="315"/>
    </row>
    <row r="7937" spans="1:17">
      <c r="A7937" s="315" t="s">
        <v>755</v>
      </c>
      <c r="B7937" s="315" t="s">
        <v>2095</v>
      </c>
      <c r="C7937" s="315" t="s">
        <v>2098</v>
      </c>
      <c r="D7937" s="316">
        <v>20.2</v>
      </c>
      <c r="E7937" s="317">
        <v>22653</v>
      </c>
      <c r="F7937" s="317">
        <v>13002.82</v>
      </c>
      <c r="G7937" s="318">
        <v>39570</v>
      </c>
      <c r="H7937" s="318">
        <v>40522</v>
      </c>
      <c r="I7937" s="318">
        <v>49674</v>
      </c>
      <c r="J7937" s="315"/>
      <c r="K7937" s="315">
        <v>7433</v>
      </c>
      <c r="L7937" s="315" t="s">
        <v>4203</v>
      </c>
      <c r="M7937" s="315" t="s">
        <v>966</v>
      </c>
      <c r="N7937" s="315" t="s">
        <v>755</v>
      </c>
      <c r="O7937" s="315"/>
      <c r="P7937" s="315"/>
      <c r="Q7937" s="315"/>
    </row>
    <row r="7938" spans="1:17">
      <c r="A7938" s="315" t="s">
        <v>755</v>
      </c>
      <c r="B7938" s="315" t="s">
        <v>2095</v>
      </c>
      <c r="C7938" s="315" t="s">
        <v>2098</v>
      </c>
      <c r="D7938" s="316">
        <v>20.2</v>
      </c>
      <c r="E7938" s="317">
        <v>19957</v>
      </c>
      <c r="F7938" s="317">
        <v>7044.83</v>
      </c>
      <c r="G7938" s="318">
        <v>39724</v>
      </c>
      <c r="H7938" s="318">
        <v>41401</v>
      </c>
      <c r="I7938" s="318">
        <v>50770</v>
      </c>
      <c r="J7938" s="315"/>
      <c r="K7938" s="315">
        <v>6874</v>
      </c>
      <c r="L7938" s="315" t="s">
        <v>2129</v>
      </c>
      <c r="M7938" s="315" t="s">
        <v>811</v>
      </c>
      <c r="N7938" s="315" t="s">
        <v>755</v>
      </c>
      <c r="O7938" s="315"/>
      <c r="P7938" s="315"/>
      <c r="Q7938" s="315"/>
    </row>
    <row r="7939" spans="1:17">
      <c r="A7939" s="315" t="s">
        <v>755</v>
      </c>
      <c r="B7939" s="315" t="s">
        <v>2095</v>
      </c>
      <c r="C7939" s="315" t="s">
        <v>2096</v>
      </c>
      <c r="D7939" s="316">
        <v>20.2</v>
      </c>
      <c r="E7939" s="317">
        <v>22556</v>
      </c>
      <c r="F7939" s="317">
        <v>15157.640000000003</v>
      </c>
      <c r="G7939" s="318">
        <v>39736</v>
      </c>
      <c r="H7939" s="318">
        <v>40473</v>
      </c>
      <c r="I7939" s="318">
        <v>49674</v>
      </c>
      <c r="J7939" s="315"/>
      <c r="K7939" s="315">
        <v>3049</v>
      </c>
      <c r="L7939" s="315" t="s">
        <v>3819</v>
      </c>
      <c r="M7939" s="315" t="s">
        <v>764</v>
      </c>
      <c r="N7939" s="315" t="s">
        <v>755</v>
      </c>
      <c r="O7939" s="315"/>
      <c r="P7939" s="315"/>
      <c r="Q7939" s="315"/>
    </row>
    <row r="7940" spans="1:17">
      <c r="A7940" s="315" t="s">
        <v>755</v>
      </c>
      <c r="B7940" s="315" t="s">
        <v>2095</v>
      </c>
      <c r="C7940" s="315" t="s">
        <v>2098</v>
      </c>
      <c r="D7940" s="316">
        <v>20.2</v>
      </c>
      <c r="E7940" s="317">
        <v>19523</v>
      </c>
      <c r="F7940" s="317">
        <v>11206.21</v>
      </c>
      <c r="G7940" s="318">
        <v>40126</v>
      </c>
      <c r="H7940" s="318">
        <v>40295</v>
      </c>
      <c r="I7940" s="318">
        <v>49674</v>
      </c>
      <c r="J7940" s="315"/>
      <c r="K7940" s="315">
        <v>1228</v>
      </c>
      <c r="L7940" s="315" t="s">
        <v>2243</v>
      </c>
      <c r="M7940" s="315" t="s">
        <v>1827</v>
      </c>
      <c r="N7940" s="315" t="s">
        <v>755</v>
      </c>
      <c r="O7940" s="315"/>
      <c r="P7940" s="315"/>
      <c r="Q7940" s="315"/>
    </row>
    <row r="7941" spans="1:17">
      <c r="A7941" s="315" t="s">
        <v>755</v>
      </c>
      <c r="B7941" s="315" t="s">
        <v>2095</v>
      </c>
      <c r="C7941" s="315" t="s">
        <v>2096</v>
      </c>
      <c r="D7941" s="316">
        <v>20.2</v>
      </c>
      <c r="E7941" s="317">
        <v>20154.010000000002</v>
      </c>
      <c r="F7941" s="317">
        <v>7336.0499999999993</v>
      </c>
      <c r="G7941" s="318">
        <v>40165</v>
      </c>
      <c r="H7941" s="318">
        <v>41606</v>
      </c>
      <c r="I7941" s="318">
        <v>50770</v>
      </c>
      <c r="J7941" s="315"/>
      <c r="K7941" s="315">
        <v>8932</v>
      </c>
      <c r="L7941" s="315" t="s">
        <v>3338</v>
      </c>
      <c r="M7941" s="315" t="s">
        <v>784</v>
      </c>
      <c r="N7941" s="315" t="s">
        <v>755</v>
      </c>
      <c r="O7941" s="315"/>
      <c r="P7941" s="315"/>
      <c r="Q7941" s="315"/>
    </row>
    <row r="7942" spans="1:17">
      <c r="A7942" s="315" t="s">
        <v>750</v>
      </c>
      <c r="B7942" s="315" t="s">
        <v>2095</v>
      </c>
      <c r="C7942" s="315" t="s">
        <v>2098</v>
      </c>
      <c r="D7942" s="316">
        <v>20.2</v>
      </c>
      <c r="E7942" s="317">
        <v>21710</v>
      </c>
      <c r="F7942" s="317">
        <v>11538.449999999999</v>
      </c>
      <c r="G7942" s="318">
        <v>40336</v>
      </c>
      <c r="H7942" s="318">
        <v>40534</v>
      </c>
      <c r="I7942" s="318">
        <v>49674</v>
      </c>
      <c r="J7942" s="315"/>
      <c r="K7942" s="315">
        <v>1233</v>
      </c>
      <c r="L7942" s="315" t="s">
        <v>2490</v>
      </c>
      <c r="M7942" s="315" t="s">
        <v>1827</v>
      </c>
      <c r="N7942" s="315" t="s">
        <v>750</v>
      </c>
      <c r="O7942" s="315"/>
      <c r="P7942" s="315"/>
      <c r="Q7942" s="315"/>
    </row>
    <row r="7943" spans="1:17">
      <c r="A7943" s="315" t="s">
        <v>750</v>
      </c>
      <c r="B7943" s="315" t="s">
        <v>2095</v>
      </c>
      <c r="C7943" s="315" t="s">
        <v>2098</v>
      </c>
      <c r="D7943" s="316">
        <v>20.2</v>
      </c>
      <c r="E7943" s="317">
        <v>22369.879999999994</v>
      </c>
      <c r="F7943" s="317">
        <v>11889.15</v>
      </c>
      <c r="G7943" s="318">
        <v>40358</v>
      </c>
      <c r="H7943" s="318">
        <v>40534</v>
      </c>
      <c r="I7943" s="318">
        <v>49674</v>
      </c>
      <c r="J7943" s="315"/>
      <c r="K7943" s="315">
        <v>5412</v>
      </c>
      <c r="L7943" s="315" t="s">
        <v>2934</v>
      </c>
      <c r="M7943" s="315" t="s">
        <v>776</v>
      </c>
      <c r="N7943" s="315" t="s">
        <v>750</v>
      </c>
      <c r="O7943" s="315"/>
      <c r="P7943" s="315"/>
      <c r="Q7943" s="315"/>
    </row>
    <row r="7944" spans="1:17">
      <c r="A7944" s="315" t="s">
        <v>750</v>
      </c>
      <c r="B7944" s="315" t="s">
        <v>2095</v>
      </c>
      <c r="C7944" s="315" t="s">
        <v>2096</v>
      </c>
      <c r="D7944" s="316">
        <v>20.2</v>
      </c>
      <c r="E7944" s="317">
        <v>14505.43</v>
      </c>
      <c r="F7944" s="317">
        <v>4888.87</v>
      </c>
      <c r="G7944" s="318">
        <v>40399</v>
      </c>
      <c r="H7944" s="318">
        <v>41619</v>
      </c>
      <c r="I7944" s="318">
        <v>50770</v>
      </c>
      <c r="J7944" s="315"/>
      <c r="K7944" s="315">
        <v>7078</v>
      </c>
      <c r="L7944" s="315" t="s">
        <v>3897</v>
      </c>
      <c r="M7944" s="315" t="s">
        <v>966</v>
      </c>
      <c r="N7944" s="315" t="s">
        <v>750</v>
      </c>
      <c r="O7944" s="315"/>
      <c r="P7944" s="315"/>
      <c r="Q7944" s="315"/>
    </row>
    <row r="7945" spans="1:17">
      <c r="A7945" s="315" t="s">
        <v>755</v>
      </c>
      <c r="B7945" s="315" t="s">
        <v>2095</v>
      </c>
      <c r="C7945" s="315" t="s">
        <v>2096</v>
      </c>
      <c r="D7945" s="316">
        <v>20.2</v>
      </c>
      <c r="E7945" s="317">
        <v>16411</v>
      </c>
      <c r="F7945" s="317">
        <v>11028.2</v>
      </c>
      <c r="G7945" s="318">
        <v>40501</v>
      </c>
      <c r="H7945" s="318">
        <v>40542</v>
      </c>
      <c r="I7945" s="318">
        <v>49674</v>
      </c>
      <c r="J7945" s="315"/>
      <c r="K7945" s="315">
        <v>3638</v>
      </c>
      <c r="L7945" s="315" t="s">
        <v>2423</v>
      </c>
      <c r="M7945" s="315" t="s">
        <v>764</v>
      </c>
      <c r="N7945" s="315" t="s">
        <v>755</v>
      </c>
      <c r="O7945" s="315"/>
      <c r="P7945" s="315"/>
      <c r="Q7945" s="315"/>
    </row>
    <row r="7946" spans="1:17">
      <c r="A7946" s="315" t="s">
        <v>755</v>
      </c>
      <c r="B7946" s="315" t="s">
        <v>2095</v>
      </c>
      <c r="C7946" s="315" t="s">
        <v>2098</v>
      </c>
      <c r="D7946" s="316">
        <v>20.2</v>
      </c>
      <c r="E7946" s="317">
        <v>21214</v>
      </c>
      <c r="F7946" s="317">
        <v>8952.31</v>
      </c>
      <c r="G7946" s="318">
        <v>40611</v>
      </c>
      <c r="H7946" s="318">
        <v>40661</v>
      </c>
      <c r="I7946" s="318">
        <v>50040</v>
      </c>
      <c r="J7946" s="315"/>
      <c r="K7946" s="315">
        <v>4622</v>
      </c>
      <c r="L7946" s="315" t="s">
        <v>3399</v>
      </c>
      <c r="M7946" s="315" t="s">
        <v>1296</v>
      </c>
      <c r="N7946" s="315" t="s">
        <v>755</v>
      </c>
      <c r="O7946" s="315"/>
      <c r="P7946" s="315"/>
      <c r="Q7946" s="315"/>
    </row>
    <row r="7947" spans="1:17">
      <c r="A7947" s="315" t="s">
        <v>755</v>
      </c>
      <c r="B7947" s="315" t="s">
        <v>2095</v>
      </c>
      <c r="C7947" s="315" t="s">
        <v>2096</v>
      </c>
      <c r="D7947" s="316">
        <v>20.2</v>
      </c>
      <c r="E7947" s="317">
        <v>18054</v>
      </c>
      <c r="F7947" s="317">
        <v>10236.620000000001</v>
      </c>
      <c r="G7947" s="318">
        <v>40744</v>
      </c>
      <c r="H7947" s="318">
        <v>40856</v>
      </c>
      <c r="I7947" s="318">
        <v>50040</v>
      </c>
      <c r="J7947" s="315"/>
      <c r="K7947" s="315">
        <v>3624</v>
      </c>
      <c r="L7947" s="315" t="s">
        <v>3593</v>
      </c>
      <c r="M7947" s="315" t="s">
        <v>764</v>
      </c>
      <c r="N7947" s="315" t="s">
        <v>755</v>
      </c>
      <c r="O7947" s="315"/>
      <c r="P7947" s="315"/>
      <c r="Q7947" s="315"/>
    </row>
    <row r="7948" spans="1:17">
      <c r="A7948" s="315" t="s">
        <v>755</v>
      </c>
      <c r="B7948" s="315" t="s">
        <v>2095</v>
      </c>
      <c r="C7948" s="315" t="s">
        <v>2096</v>
      </c>
      <c r="D7948" s="316">
        <v>20.25</v>
      </c>
      <c r="E7948" s="317">
        <v>21179</v>
      </c>
      <c r="F7948" s="317">
        <v>12008.5</v>
      </c>
      <c r="G7948" s="318">
        <v>40759</v>
      </c>
      <c r="H7948" s="318">
        <v>40898</v>
      </c>
      <c r="I7948" s="318">
        <v>50040</v>
      </c>
      <c r="J7948" s="315"/>
      <c r="K7948" s="315">
        <v>4304</v>
      </c>
      <c r="L7948" s="315" t="s">
        <v>3220</v>
      </c>
      <c r="M7948" s="315" t="s">
        <v>1484</v>
      </c>
      <c r="N7948" s="315" t="s">
        <v>755</v>
      </c>
      <c r="O7948" s="315"/>
      <c r="P7948" s="315"/>
      <c r="Q7948" s="315"/>
    </row>
    <row r="7949" spans="1:17">
      <c r="A7949" s="315" t="s">
        <v>755</v>
      </c>
      <c r="B7949" s="315" t="s">
        <v>2095</v>
      </c>
      <c r="C7949" s="315" t="s">
        <v>2098</v>
      </c>
      <c r="D7949" s="316">
        <v>20.25</v>
      </c>
      <c r="E7949" s="317">
        <v>11925</v>
      </c>
      <c r="F7949" s="317">
        <v>4567.2800000000007</v>
      </c>
      <c r="G7949" s="318">
        <v>40809</v>
      </c>
      <c r="H7949" s="318">
        <v>41166</v>
      </c>
      <c r="I7949" s="318">
        <v>50405</v>
      </c>
      <c r="J7949" s="315"/>
      <c r="K7949" s="315">
        <v>9525</v>
      </c>
      <c r="L7949" s="315" t="s">
        <v>2757</v>
      </c>
      <c r="M7949" s="315" t="s">
        <v>770</v>
      </c>
      <c r="N7949" s="315" t="s">
        <v>755</v>
      </c>
      <c r="O7949" s="315"/>
      <c r="P7949" s="315"/>
      <c r="Q7949" s="315"/>
    </row>
    <row r="7950" spans="1:17">
      <c r="A7950" s="315" t="s">
        <v>755</v>
      </c>
      <c r="B7950" s="315" t="s">
        <v>2095</v>
      </c>
      <c r="C7950" s="315" t="s">
        <v>2098</v>
      </c>
      <c r="D7950" s="316">
        <v>20.28</v>
      </c>
      <c r="E7950" s="317">
        <v>22819</v>
      </c>
      <c r="F7950" s="317">
        <v>6024.22</v>
      </c>
      <c r="G7950" s="318">
        <v>40665</v>
      </c>
      <c r="H7950" s="318">
        <v>42089</v>
      </c>
      <c r="I7950" s="318">
        <v>49674</v>
      </c>
      <c r="J7950" s="315"/>
      <c r="K7950" s="315">
        <v>6289</v>
      </c>
      <c r="L7950" s="315" t="s">
        <v>3753</v>
      </c>
      <c r="M7950" s="315" t="s">
        <v>788</v>
      </c>
      <c r="N7950" s="315" t="s">
        <v>755</v>
      </c>
      <c r="O7950" s="315"/>
      <c r="P7950" s="315"/>
      <c r="Q7950" s="315"/>
    </row>
    <row r="7951" spans="1:17">
      <c r="A7951" s="315" t="s">
        <v>755</v>
      </c>
      <c r="B7951" s="315" t="s">
        <v>2095</v>
      </c>
      <c r="C7951" s="315" t="s">
        <v>2098</v>
      </c>
      <c r="D7951" s="316">
        <v>20.28</v>
      </c>
      <c r="E7951" s="317">
        <v>20665</v>
      </c>
      <c r="F7951" s="317">
        <v>5455.55</v>
      </c>
      <c r="G7951" s="318">
        <v>40741</v>
      </c>
      <c r="H7951" s="318">
        <v>42090</v>
      </c>
      <c r="I7951" s="318">
        <v>49674</v>
      </c>
      <c r="J7951" s="315"/>
      <c r="K7951" s="315">
        <v>6106</v>
      </c>
      <c r="L7951" s="315" t="s">
        <v>4295</v>
      </c>
      <c r="M7951" s="315" t="s">
        <v>788</v>
      </c>
      <c r="N7951" s="315" t="s">
        <v>755</v>
      </c>
      <c r="O7951" s="315"/>
      <c r="P7951" s="315"/>
      <c r="Q7951" s="315"/>
    </row>
    <row r="7952" spans="1:17">
      <c r="A7952" s="315" t="s">
        <v>750</v>
      </c>
      <c r="B7952" s="315" t="s">
        <v>2095</v>
      </c>
      <c r="C7952" s="315" t="s">
        <v>2098</v>
      </c>
      <c r="D7952" s="316">
        <v>20.28</v>
      </c>
      <c r="E7952" s="317">
        <v>19947</v>
      </c>
      <c r="F7952" s="317">
        <v>4321.84</v>
      </c>
      <c r="G7952" s="318">
        <v>40772</v>
      </c>
      <c r="H7952" s="318">
        <v>42276</v>
      </c>
      <c r="I7952" s="318">
        <v>49674</v>
      </c>
      <c r="J7952" s="315"/>
      <c r="K7952" s="315">
        <v>3943</v>
      </c>
      <c r="L7952" s="315" t="s">
        <v>2984</v>
      </c>
      <c r="M7952" s="315" t="s">
        <v>754</v>
      </c>
      <c r="N7952" s="315" t="s">
        <v>750</v>
      </c>
      <c r="O7952" s="315"/>
      <c r="P7952" s="315"/>
      <c r="Q7952" s="315"/>
    </row>
    <row r="7953" spans="1:17">
      <c r="A7953" s="315" t="s">
        <v>755</v>
      </c>
      <c r="B7953" s="315" t="s">
        <v>2095</v>
      </c>
      <c r="C7953" s="315" t="s">
        <v>2098</v>
      </c>
      <c r="D7953" s="316">
        <v>20.3</v>
      </c>
      <c r="E7953" s="317">
        <v>21088</v>
      </c>
      <c r="F7953" s="317">
        <v>11767.109999999999</v>
      </c>
      <c r="G7953" s="318">
        <v>39583</v>
      </c>
      <c r="H7953" s="318">
        <v>39489</v>
      </c>
      <c r="I7953" s="318">
        <v>48944</v>
      </c>
      <c r="J7953" s="315"/>
      <c r="K7953" s="315">
        <v>8254</v>
      </c>
      <c r="L7953" s="315" t="s">
        <v>4331</v>
      </c>
      <c r="M7953" s="315" t="s">
        <v>792</v>
      </c>
      <c r="N7953" s="315" t="s">
        <v>755</v>
      </c>
      <c r="O7953" s="315"/>
      <c r="P7953" s="315"/>
      <c r="Q7953" s="315"/>
    </row>
    <row r="7954" spans="1:17">
      <c r="A7954" s="315" t="s">
        <v>755</v>
      </c>
      <c r="B7954" s="315" t="s">
        <v>2095</v>
      </c>
      <c r="C7954" s="315" t="s">
        <v>2098</v>
      </c>
      <c r="D7954" s="316">
        <v>20.3</v>
      </c>
      <c r="E7954" s="317">
        <v>11116</v>
      </c>
      <c r="F7954" s="317">
        <v>7770.09</v>
      </c>
      <c r="G7954" s="318">
        <v>39570</v>
      </c>
      <c r="H7954" s="318">
        <v>39521</v>
      </c>
      <c r="I7954" s="318">
        <v>48944</v>
      </c>
      <c r="J7954" s="315"/>
      <c r="K7954" s="315">
        <v>8524</v>
      </c>
      <c r="L7954" s="315" t="s">
        <v>4186</v>
      </c>
      <c r="M7954" s="315" t="s">
        <v>792</v>
      </c>
      <c r="N7954" s="315" t="s">
        <v>755</v>
      </c>
      <c r="O7954" s="315"/>
      <c r="P7954" s="315"/>
      <c r="Q7954" s="315"/>
    </row>
    <row r="7955" spans="1:17">
      <c r="A7955" s="315" t="s">
        <v>755</v>
      </c>
      <c r="B7955" s="315" t="s">
        <v>2095</v>
      </c>
      <c r="C7955" s="315" t="s">
        <v>2096</v>
      </c>
      <c r="D7955" s="316">
        <v>20.3</v>
      </c>
      <c r="E7955" s="317">
        <v>20676.900000000001</v>
      </c>
      <c r="F7955" s="317">
        <v>11723.789999999999</v>
      </c>
      <c r="G7955" s="318">
        <v>40163</v>
      </c>
      <c r="H7955" s="318">
        <v>40893</v>
      </c>
      <c r="I7955" s="318">
        <v>50040</v>
      </c>
      <c r="J7955" s="315"/>
      <c r="K7955" s="315">
        <v>6174</v>
      </c>
      <c r="L7955" s="315" t="s">
        <v>2480</v>
      </c>
      <c r="M7955" s="315" t="s">
        <v>788</v>
      </c>
      <c r="N7955" s="315" t="s">
        <v>755</v>
      </c>
      <c r="O7955" s="315"/>
      <c r="P7955" s="315"/>
      <c r="Q7955" s="315"/>
    </row>
    <row r="7956" spans="1:17">
      <c r="A7956" s="315" t="s">
        <v>755</v>
      </c>
      <c r="B7956" s="315" t="s">
        <v>2095</v>
      </c>
      <c r="C7956" s="315" t="s">
        <v>2096</v>
      </c>
      <c r="D7956" s="316">
        <v>20.3</v>
      </c>
      <c r="E7956" s="317">
        <v>16172</v>
      </c>
      <c r="F7956" s="317">
        <v>6679.04</v>
      </c>
      <c r="G7956" s="318">
        <v>40199</v>
      </c>
      <c r="H7956" s="318">
        <v>40653</v>
      </c>
      <c r="I7956" s="318">
        <v>50040</v>
      </c>
      <c r="J7956" s="315"/>
      <c r="K7956" s="315">
        <v>3773</v>
      </c>
      <c r="L7956" s="315" t="s">
        <v>3053</v>
      </c>
      <c r="M7956" s="315" t="s">
        <v>764</v>
      </c>
      <c r="N7956" s="315" t="s">
        <v>755</v>
      </c>
      <c r="O7956" s="315"/>
      <c r="P7956" s="315"/>
      <c r="Q7956" s="315"/>
    </row>
    <row r="7957" spans="1:17">
      <c r="A7957" s="315" t="s">
        <v>755</v>
      </c>
      <c r="B7957" s="315" t="s">
        <v>2095</v>
      </c>
      <c r="C7957" s="315" t="s">
        <v>2096</v>
      </c>
      <c r="D7957" s="316">
        <v>20.3</v>
      </c>
      <c r="E7957" s="317">
        <v>20001</v>
      </c>
      <c r="F7957" s="317">
        <v>9260.4599999999991</v>
      </c>
      <c r="G7957" s="318">
        <v>40718</v>
      </c>
      <c r="H7957" s="318">
        <v>41139</v>
      </c>
      <c r="I7957" s="318">
        <v>50405</v>
      </c>
      <c r="J7957" s="315"/>
      <c r="K7957" s="315">
        <v>6064</v>
      </c>
      <c r="L7957" s="315" t="s">
        <v>2840</v>
      </c>
      <c r="M7957" s="315" t="s">
        <v>1017</v>
      </c>
      <c r="N7957" s="315" t="s">
        <v>755</v>
      </c>
      <c r="O7957" s="315"/>
      <c r="P7957" s="315"/>
      <c r="Q7957" s="315"/>
    </row>
    <row r="7958" spans="1:17">
      <c r="A7958" s="315" t="s">
        <v>755</v>
      </c>
      <c r="B7958" s="315" t="s">
        <v>2095</v>
      </c>
      <c r="C7958" s="315" t="s">
        <v>2098</v>
      </c>
      <c r="D7958" s="316">
        <v>20.350000000000001</v>
      </c>
      <c r="E7958" s="317">
        <v>23714</v>
      </c>
      <c r="F7958" s="317">
        <v>10363.009999999998</v>
      </c>
      <c r="G7958" s="318">
        <v>40792</v>
      </c>
      <c r="H7958" s="318">
        <v>40938</v>
      </c>
      <c r="I7958" s="318">
        <v>50405</v>
      </c>
      <c r="J7958" s="315"/>
      <c r="K7958" s="315">
        <v>3257</v>
      </c>
      <c r="L7958" s="315" t="s">
        <v>2829</v>
      </c>
      <c r="M7958" s="315" t="s">
        <v>764</v>
      </c>
      <c r="N7958" s="315" t="s">
        <v>755</v>
      </c>
      <c r="O7958" s="315"/>
      <c r="P7958" s="315"/>
      <c r="Q7958" s="315"/>
    </row>
    <row r="7959" spans="1:17">
      <c r="A7959" s="315" t="s">
        <v>755</v>
      </c>
      <c r="B7959" s="315" t="s">
        <v>2095</v>
      </c>
      <c r="C7959" s="315" t="s">
        <v>2096</v>
      </c>
      <c r="D7959" s="316">
        <v>20.399999999999999</v>
      </c>
      <c r="E7959" s="317">
        <v>17647</v>
      </c>
      <c r="F7959" s="317">
        <v>10005.85</v>
      </c>
      <c r="G7959" s="318">
        <v>39571</v>
      </c>
      <c r="H7959" s="318">
        <v>40724</v>
      </c>
      <c r="I7959" s="318">
        <v>50040</v>
      </c>
      <c r="J7959" s="315"/>
      <c r="K7959" s="315">
        <v>2336</v>
      </c>
      <c r="L7959" s="315" t="s">
        <v>2656</v>
      </c>
      <c r="M7959" s="315" t="s">
        <v>1431</v>
      </c>
      <c r="N7959" s="315" t="s">
        <v>755</v>
      </c>
      <c r="O7959" s="315"/>
      <c r="P7959" s="315"/>
      <c r="Q7959" s="315"/>
    </row>
    <row r="7960" spans="1:17">
      <c r="A7960" s="315" t="s">
        <v>750</v>
      </c>
      <c r="B7960" s="315" t="s">
        <v>2095</v>
      </c>
      <c r="C7960" s="315" t="s">
        <v>2096</v>
      </c>
      <c r="D7960" s="316">
        <v>20.399999999999999</v>
      </c>
      <c r="E7960" s="317">
        <v>13339</v>
      </c>
      <c r="F7960" s="317">
        <v>4855.3999999999996</v>
      </c>
      <c r="G7960" s="318">
        <v>40278</v>
      </c>
      <c r="H7960" s="318">
        <v>41544</v>
      </c>
      <c r="I7960" s="318">
        <v>50770</v>
      </c>
      <c r="J7960" s="315"/>
      <c r="K7960" s="315">
        <v>8162</v>
      </c>
      <c r="L7960" s="315" t="s">
        <v>3743</v>
      </c>
      <c r="M7960" s="315" t="s">
        <v>784</v>
      </c>
      <c r="N7960" s="315" t="s">
        <v>750</v>
      </c>
      <c r="O7960" s="315"/>
      <c r="P7960" s="315"/>
      <c r="Q7960" s="315"/>
    </row>
    <row r="7961" spans="1:17">
      <c r="A7961" s="315" t="s">
        <v>755</v>
      </c>
      <c r="B7961" s="315" t="s">
        <v>2095</v>
      </c>
      <c r="C7961" s="315" t="s">
        <v>2098</v>
      </c>
      <c r="D7961" s="316">
        <v>20.399999999999999</v>
      </c>
      <c r="E7961" s="317">
        <v>22995</v>
      </c>
      <c r="F7961" s="317">
        <v>8508.15</v>
      </c>
      <c r="G7961" s="318">
        <v>40618</v>
      </c>
      <c r="H7961" s="318">
        <v>40744</v>
      </c>
      <c r="I7961" s="318">
        <v>50040</v>
      </c>
      <c r="J7961" s="315"/>
      <c r="K7961" s="315">
        <v>4466</v>
      </c>
      <c r="L7961" s="315" t="s">
        <v>1639</v>
      </c>
      <c r="M7961" s="315" t="s">
        <v>1484</v>
      </c>
      <c r="N7961" s="315" t="s">
        <v>755</v>
      </c>
      <c r="O7961" s="315"/>
      <c r="P7961" s="315"/>
      <c r="Q7961" s="315"/>
    </row>
    <row r="7962" spans="1:17">
      <c r="A7962" s="315" t="s">
        <v>750</v>
      </c>
      <c r="B7962" s="315" t="s">
        <v>2095</v>
      </c>
      <c r="C7962" s="315" t="s">
        <v>2096</v>
      </c>
      <c r="D7962" s="316">
        <v>20.46</v>
      </c>
      <c r="E7962" s="317">
        <v>21335</v>
      </c>
      <c r="F7962" s="317">
        <v>9146.41</v>
      </c>
      <c r="G7962" s="318">
        <v>40735</v>
      </c>
      <c r="H7962" s="318">
        <v>41116</v>
      </c>
      <c r="I7962" s="318">
        <v>50405</v>
      </c>
      <c r="J7962" s="315"/>
      <c r="K7962" s="315">
        <v>3054</v>
      </c>
      <c r="L7962" s="315" t="s">
        <v>1068</v>
      </c>
      <c r="M7962" s="315" t="s">
        <v>764</v>
      </c>
      <c r="N7962" s="315" t="s">
        <v>750</v>
      </c>
      <c r="O7962" s="315"/>
      <c r="P7962" s="315"/>
      <c r="Q7962" s="315"/>
    </row>
    <row r="7963" spans="1:17">
      <c r="A7963" s="315" t="s">
        <v>755</v>
      </c>
      <c r="B7963" s="315" t="s">
        <v>2095</v>
      </c>
      <c r="C7963" s="315" t="s">
        <v>2098</v>
      </c>
      <c r="D7963" s="316">
        <v>20.48</v>
      </c>
      <c r="E7963" s="317">
        <v>10036</v>
      </c>
      <c r="F7963" s="317">
        <v>4767.1000000000004</v>
      </c>
      <c r="G7963" s="318">
        <v>40820</v>
      </c>
      <c r="H7963" s="318">
        <v>40900</v>
      </c>
      <c r="I7963" s="318">
        <v>50040</v>
      </c>
      <c r="J7963" s="315"/>
      <c r="K7963" s="315">
        <v>5210</v>
      </c>
      <c r="L7963" s="315" t="s">
        <v>1348</v>
      </c>
      <c r="M7963" s="315" t="s">
        <v>776</v>
      </c>
      <c r="N7963" s="315" t="s">
        <v>755</v>
      </c>
      <c r="O7963" s="315"/>
      <c r="P7963" s="315"/>
      <c r="Q7963" s="315"/>
    </row>
    <row r="7964" spans="1:17">
      <c r="A7964" s="315" t="s">
        <v>755</v>
      </c>
      <c r="B7964" s="315" t="s">
        <v>2095</v>
      </c>
      <c r="C7964" s="315" t="s">
        <v>2098</v>
      </c>
      <c r="D7964" s="316">
        <v>20.5</v>
      </c>
      <c r="E7964" s="317">
        <v>14202</v>
      </c>
      <c r="F7964" s="317">
        <v>6745.96</v>
      </c>
      <c r="G7964" s="318">
        <v>39570</v>
      </c>
      <c r="H7964" s="318">
        <v>40858</v>
      </c>
      <c r="I7964" s="318">
        <v>50040</v>
      </c>
      <c r="J7964" s="315"/>
      <c r="K7964" s="315">
        <v>8507</v>
      </c>
      <c r="L7964" s="315" t="s">
        <v>4371</v>
      </c>
      <c r="M7964" s="315" t="s">
        <v>792</v>
      </c>
      <c r="N7964" s="315" t="s">
        <v>755</v>
      </c>
      <c r="O7964" s="315"/>
      <c r="P7964" s="315"/>
      <c r="Q7964" s="315"/>
    </row>
    <row r="7965" spans="1:17">
      <c r="A7965" s="315" t="s">
        <v>750</v>
      </c>
      <c r="B7965" s="315" t="s">
        <v>2095</v>
      </c>
      <c r="C7965" s="315" t="s">
        <v>2098</v>
      </c>
      <c r="D7965" s="316">
        <v>20.5</v>
      </c>
      <c r="E7965" s="317">
        <v>21515</v>
      </c>
      <c r="F7965" s="317">
        <v>8705.6</v>
      </c>
      <c r="G7965" s="318">
        <v>39569</v>
      </c>
      <c r="H7965" s="318">
        <v>41178</v>
      </c>
      <c r="I7965" s="318">
        <v>50405</v>
      </c>
      <c r="J7965" s="315"/>
      <c r="K7965" s="315">
        <v>8912</v>
      </c>
      <c r="L7965" s="315" t="s">
        <v>2964</v>
      </c>
      <c r="M7965" s="315" t="s">
        <v>784</v>
      </c>
      <c r="N7965" s="315" t="s">
        <v>750</v>
      </c>
      <c r="O7965" s="315"/>
      <c r="P7965" s="315"/>
      <c r="Q7965" s="315"/>
    </row>
    <row r="7966" spans="1:17">
      <c r="A7966" s="315" t="s">
        <v>750</v>
      </c>
      <c r="B7966" s="315" t="s">
        <v>2095</v>
      </c>
      <c r="C7966" s="315" t="s">
        <v>2098</v>
      </c>
      <c r="D7966" s="316">
        <v>20.5</v>
      </c>
      <c r="E7966" s="317">
        <v>18568</v>
      </c>
      <c r="F7966" s="317">
        <v>8819.8100000000013</v>
      </c>
      <c r="G7966" s="318">
        <v>39569</v>
      </c>
      <c r="H7966" s="318">
        <v>40896</v>
      </c>
      <c r="I7966" s="318">
        <v>50040</v>
      </c>
      <c r="J7966" s="315"/>
      <c r="K7966" s="315">
        <v>6048</v>
      </c>
      <c r="L7966" s="315" t="s">
        <v>3566</v>
      </c>
      <c r="M7966" s="315" t="s">
        <v>788</v>
      </c>
      <c r="N7966" s="315" t="s">
        <v>750</v>
      </c>
      <c r="O7966" s="315"/>
      <c r="P7966" s="315"/>
      <c r="Q7966" s="315"/>
    </row>
    <row r="7967" spans="1:17">
      <c r="A7967" s="315" t="s">
        <v>755</v>
      </c>
      <c r="B7967" s="315" t="s">
        <v>2095</v>
      </c>
      <c r="C7967" s="315" t="s">
        <v>2098</v>
      </c>
      <c r="D7967" s="316">
        <v>20.5</v>
      </c>
      <c r="E7967" s="317">
        <v>14959.329999999998</v>
      </c>
      <c r="F7967" s="317">
        <v>6178.2100000000009</v>
      </c>
      <c r="G7967" s="318">
        <v>39905</v>
      </c>
      <c r="H7967" s="318">
        <v>39962</v>
      </c>
      <c r="I7967" s="318">
        <v>49309</v>
      </c>
      <c r="J7967" s="315"/>
      <c r="K7967" s="315">
        <v>4102</v>
      </c>
      <c r="L7967" s="315" t="s">
        <v>2471</v>
      </c>
      <c r="M7967" s="315" t="s">
        <v>1484</v>
      </c>
      <c r="N7967" s="315" t="s">
        <v>755</v>
      </c>
      <c r="O7967" s="315"/>
      <c r="P7967" s="315"/>
      <c r="Q7967" s="315"/>
    </row>
    <row r="7968" spans="1:17">
      <c r="A7968" s="315" t="s">
        <v>755</v>
      </c>
      <c r="B7968" s="315" t="s">
        <v>2095</v>
      </c>
      <c r="C7968" s="315" t="s">
        <v>2098</v>
      </c>
      <c r="D7968" s="316">
        <v>20.5</v>
      </c>
      <c r="E7968" s="317">
        <v>13427.06</v>
      </c>
      <c r="F7968" s="317">
        <v>9385.52</v>
      </c>
      <c r="G7968" s="318">
        <v>40130</v>
      </c>
      <c r="H7968" s="318">
        <v>40037</v>
      </c>
      <c r="I7968" s="318">
        <v>49309</v>
      </c>
      <c r="J7968" s="315"/>
      <c r="K7968" s="315">
        <v>9500</v>
      </c>
      <c r="L7968" s="315" t="s">
        <v>2832</v>
      </c>
      <c r="M7968" s="315" t="s">
        <v>770</v>
      </c>
      <c r="N7968" s="315" t="s">
        <v>755</v>
      </c>
      <c r="O7968" s="315"/>
      <c r="P7968" s="315"/>
      <c r="Q7968" s="315"/>
    </row>
    <row r="7969" spans="1:17">
      <c r="A7969" s="315" t="s">
        <v>755</v>
      </c>
      <c r="B7969" s="315" t="s">
        <v>2095</v>
      </c>
      <c r="C7969" s="315" t="s">
        <v>2098</v>
      </c>
      <c r="D7969" s="316">
        <v>20.5</v>
      </c>
      <c r="E7969" s="317">
        <v>19933.91</v>
      </c>
      <c r="F7969" s="317">
        <v>11422.12</v>
      </c>
      <c r="G7969" s="318">
        <v>40178</v>
      </c>
      <c r="H7969" s="318">
        <v>40463</v>
      </c>
      <c r="I7969" s="318">
        <v>49674</v>
      </c>
      <c r="J7969" s="315"/>
      <c r="K7969" s="315">
        <v>9608</v>
      </c>
      <c r="L7969" s="315" t="s">
        <v>2431</v>
      </c>
      <c r="M7969" s="315" t="s">
        <v>770</v>
      </c>
      <c r="N7969" s="315" t="s">
        <v>755</v>
      </c>
      <c r="O7969" s="315"/>
      <c r="P7969" s="315"/>
      <c r="Q7969" s="315"/>
    </row>
    <row r="7970" spans="1:17">
      <c r="A7970" s="315" t="s">
        <v>755</v>
      </c>
      <c r="B7970" s="315" t="s">
        <v>2095</v>
      </c>
      <c r="C7970" s="315" t="s">
        <v>2098</v>
      </c>
      <c r="D7970" s="316">
        <v>20.5</v>
      </c>
      <c r="E7970" s="317">
        <v>19018</v>
      </c>
      <c r="F7970" s="317">
        <v>7332.27</v>
      </c>
      <c r="G7970" s="318">
        <v>40301</v>
      </c>
      <c r="H7970" s="318">
        <v>40482</v>
      </c>
      <c r="I7970" s="318">
        <v>49674</v>
      </c>
      <c r="J7970" s="315"/>
      <c r="K7970" s="315">
        <v>4617</v>
      </c>
      <c r="L7970" s="315" t="s">
        <v>1295</v>
      </c>
      <c r="M7970" s="315" t="s">
        <v>1296</v>
      </c>
      <c r="N7970" s="315" t="s">
        <v>755</v>
      </c>
      <c r="O7970" s="315"/>
      <c r="P7970" s="315"/>
      <c r="Q7970" s="315"/>
    </row>
    <row r="7971" spans="1:17">
      <c r="A7971" s="315" t="s">
        <v>750</v>
      </c>
      <c r="B7971" s="315" t="s">
        <v>2095</v>
      </c>
      <c r="C7971" s="315" t="s">
        <v>2098</v>
      </c>
      <c r="D7971" s="316">
        <v>20.5</v>
      </c>
      <c r="E7971" s="317">
        <v>21058</v>
      </c>
      <c r="F7971" s="317">
        <v>10002.549999999999</v>
      </c>
      <c r="G7971" s="318">
        <v>40682</v>
      </c>
      <c r="H7971" s="318">
        <v>40772</v>
      </c>
      <c r="I7971" s="318">
        <v>50040</v>
      </c>
      <c r="J7971" s="315"/>
      <c r="K7971" s="315">
        <v>9437</v>
      </c>
      <c r="L7971" s="315" t="s">
        <v>4372</v>
      </c>
      <c r="M7971" s="315" t="s">
        <v>770</v>
      </c>
      <c r="N7971" s="315" t="s">
        <v>750</v>
      </c>
      <c r="O7971" s="315"/>
      <c r="P7971" s="315"/>
      <c r="Q7971" s="315"/>
    </row>
    <row r="7972" spans="1:17">
      <c r="A7972" s="315" t="s">
        <v>755</v>
      </c>
      <c r="B7972" s="315" t="s">
        <v>2095</v>
      </c>
      <c r="C7972" s="315" t="s">
        <v>2098</v>
      </c>
      <c r="D7972" s="316">
        <v>20.5</v>
      </c>
      <c r="E7972" s="317">
        <v>9724</v>
      </c>
      <c r="F7972" s="317">
        <v>4239.66</v>
      </c>
      <c r="G7972" s="318">
        <v>40812</v>
      </c>
      <c r="H7972" s="318">
        <v>40857</v>
      </c>
      <c r="I7972" s="318">
        <v>50040</v>
      </c>
      <c r="J7972" s="315"/>
      <c r="K7972" s="315">
        <v>5425</v>
      </c>
      <c r="L7972" s="315" t="s">
        <v>2324</v>
      </c>
      <c r="M7972" s="315" t="s">
        <v>776</v>
      </c>
      <c r="N7972" s="315" t="s">
        <v>755</v>
      </c>
      <c r="O7972" s="315"/>
      <c r="P7972" s="315"/>
      <c r="Q7972" s="315"/>
    </row>
    <row r="7973" spans="1:17">
      <c r="A7973" s="315" t="s">
        <v>750</v>
      </c>
      <c r="B7973" s="315" t="s">
        <v>2095</v>
      </c>
      <c r="C7973" s="315" t="s">
        <v>2098</v>
      </c>
      <c r="D7973" s="316">
        <v>20.53</v>
      </c>
      <c r="E7973" s="317">
        <v>12997</v>
      </c>
      <c r="F7973" s="317">
        <v>4609.13</v>
      </c>
      <c r="G7973" s="318">
        <v>40724</v>
      </c>
      <c r="H7973" s="318">
        <v>40990</v>
      </c>
      <c r="I7973" s="318">
        <v>50405</v>
      </c>
      <c r="J7973" s="315"/>
      <c r="K7973" s="315">
        <v>2540</v>
      </c>
      <c r="L7973" s="315" t="s">
        <v>1527</v>
      </c>
      <c r="M7973" s="315" t="s">
        <v>1296</v>
      </c>
      <c r="N7973" s="315" t="s">
        <v>750</v>
      </c>
      <c r="O7973" s="315"/>
      <c r="P7973" s="315"/>
      <c r="Q7973" s="315"/>
    </row>
    <row r="7974" spans="1:17">
      <c r="A7974" s="315" t="s">
        <v>755</v>
      </c>
      <c r="B7974" s="315" t="s">
        <v>2095</v>
      </c>
      <c r="C7974" s="315" t="s">
        <v>2098</v>
      </c>
      <c r="D7974" s="316">
        <v>20.54</v>
      </c>
      <c r="E7974" s="317">
        <v>22661</v>
      </c>
      <c r="F7974" s="317">
        <v>7704.74</v>
      </c>
      <c r="G7974" s="318">
        <v>40667</v>
      </c>
      <c r="H7974" s="318">
        <v>40749</v>
      </c>
      <c r="I7974" s="318">
        <v>50040</v>
      </c>
      <c r="J7974" s="315"/>
      <c r="K7974" s="315">
        <v>3942</v>
      </c>
      <c r="L7974" s="315" t="s">
        <v>3564</v>
      </c>
      <c r="M7974" s="315" t="s">
        <v>754</v>
      </c>
      <c r="N7974" s="315" t="s">
        <v>755</v>
      </c>
      <c r="O7974" s="315"/>
      <c r="P7974" s="315"/>
      <c r="Q7974" s="315"/>
    </row>
    <row r="7975" spans="1:17">
      <c r="A7975" s="315" t="s">
        <v>755</v>
      </c>
      <c r="B7975" s="315" t="s">
        <v>2095</v>
      </c>
      <c r="C7975" s="315" t="s">
        <v>2096</v>
      </c>
      <c r="D7975" s="316">
        <v>20.6</v>
      </c>
      <c r="E7975" s="317">
        <v>22979</v>
      </c>
      <c r="F7975" s="317">
        <v>18796.82</v>
      </c>
      <c r="G7975" s="318">
        <v>39603</v>
      </c>
      <c r="H7975" s="318">
        <v>39330</v>
      </c>
      <c r="I7975" s="318">
        <v>48579</v>
      </c>
      <c r="J7975" s="315"/>
      <c r="K7975" s="315">
        <v>3043</v>
      </c>
      <c r="L7975" s="315" t="s">
        <v>2848</v>
      </c>
      <c r="M7975" s="315" t="s">
        <v>764</v>
      </c>
      <c r="N7975" s="315" t="s">
        <v>755</v>
      </c>
      <c r="O7975" s="315"/>
      <c r="P7975" s="315"/>
      <c r="Q7975" s="315"/>
    </row>
    <row r="7976" spans="1:17">
      <c r="A7976" s="315" t="s">
        <v>750</v>
      </c>
      <c r="B7976" s="315" t="s">
        <v>2095</v>
      </c>
      <c r="C7976" s="315" t="s">
        <v>2098</v>
      </c>
      <c r="D7976" s="316">
        <v>20.6</v>
      </c>
      <c r="E7976" s="317">
        <v>20657.830000000005</v>
      </c>
      <c r="F7976" s="317">
        <v>14439.820000000002</v>
      </c>
      <c r="G7976" s="318">
        <v>39599</v>
      </c>
      <c r="H7976" s="318">
        <v>39965</v>
      </c>
      <c r="I7976" s="318">
        <v>49309</v>
      </c>
      <c r="J7976" s="315"/>
      <c r="K7976" s="315">
        <v>6900</v>
      </c>
      <c r="L7976" s="315" t="s">
        <v>4373</v>
      </c>
      <c r="M7976" s="315" t="s">
        <v>811</v>
      </c>
      <c r="N7976" s="315" t="s">
        <v>750</v>
      </c>
      <c r="O7976" s="315"/>
      <c r="P7976" s="315"/>
      <c r="Q7976" s="315"/>
    </row>
    <row r="7977" spans="1:17">
      <c r="A7977" s="315" t="s">
        <v>755</v>
      </c>
      <c r="B7977" s="315" t="s">
        <v>2095</v>
      </c>
      <c r="C7977" s="315" t="s">
        <v>2096</v>
      </c>
      <c r="D7977" s="316">
        <v>20.6</v>
      </c>
      <c r="E7977" s="317">
        <v>17827.199999999997</v>
      </c>
      <c r="F7977" s="317">
        <v>11748.130000000001</v>
      </c>
      <c r="G7977" s="318">
        <v>40144</v>
      </c>
      <c r="H7977" s="318">
        <v>40323</v>
      </c>
      <c r="I7977" s="318">
        <v>49674</v>
      </c>
      <c r="J7977" s="315"/>
      <c r="K7977" s="315">
        <v>5053</v>
      </c>
      <c r="L7977" s="315" t="s">
        <v>3222</v>
      </c>
      <c r="M7977" s="315" t="s">
        <v>776</v>
      </c>
      <c r="N7977" s="315" t="s">
        <v>755</v>
      </c>
      <c r="O7977" s="315"/>
      <c r="P7977" s="315"/>
      <c r="Q7977" s="315"/>
    </row>
    <row r="7978" spans="1:17">
      <c r="A7978" s="315" t="s">
        <v>750</v>
      </c>
      <c r="B7978" s="315" t="s">
        <v>2095</v>
      </c>
      <c r="C7978" s="315" t="s">
        <v>2096</v>
      </c>
      <c r="D7978" s="316">
        <v>20.6</v>
      </c>
      <c r="E7978" s="317">
        <v>12164</v>
      </c>
      <c r="F7978" s="317">
        <v>5631.94</v>
      </c>
      <c r="G7978" s="318">
        <v>40278</v>
      </c>
      <c r="H7978" s="318">
        <v>41158</v>
      </c>
      <c r="I7978" s="318">
        <v>50405</v>
      </c>
      <c r="J7978" s="315"/>
      <c r="K7978" s="315">
        <v>8162</v>
      </c>
      <c r="L7978" s="315" t="s">
        <v>3743</v>
      </c>
      <c r="M7978" s="315" t="s">
        <v>784</v>
      </c>
      <c r="N7978" s="315" t="s">
        <v>750</v>
      </c>
      <c r="O7978" s="315"/>
      <c r="P7978" s="315"/>
      <c r="Q7978" s="315"/>
    </row>
    <row r="7979" spans="1:17">
      <c r="A7979" s="315" t="s">
        <v>755</v>
      </c>
      <c r="B7979" s="319" t="s">
        <v>2095</v>
      </c>
      <c r="C7979" s="319" t="s">
        <v>2098</v>
      </c>
      <c r="D7979" s="320">
        <v>20.6</v>
      </c>
      <c r="E7979" s="317">
        <v>21160.92</v>
      </c>
      <c r="F7979" s="317">
        <v>8104.6299999999992</v>
      </c>
      <c r="G7979" s="321">
        <v>40649</v>
      </c>
      <c r="H7979" s="321">
        <v>41102</v>
      </c>
      <c r="I7979" s="321">
        <v>50405</v>
      </c>
      <c r="J7979" s="319"/>
      <c r="K7979" s="322">
        <v>4702</v>
      </c>
      <c r="L7979" s="319" t="s">
        <v>1968</v>
      </c>
      <c r="M7979" s="319" t="s">
        <v>1296</v>
      </c>
      <c r="N7979" s="315" t="s">
        <v>755</v>
      </c>
      <c r="O7979" s="315"/>
      <c r="P7979" s="315"/>
      <c r="Q7979" s="323"/>
    </row>
    <row r="7980" spans="1:17">
      <c r="A7980" s="315" t="s">
        <v>755</v>
      </c>
      <c r="B7980" s="315" t="s">
        <v>2095</v>
      </c>
      <c r="C7980" s="315" t="s">
        <v>2098</v>
      </c>
      <c r="D7980" s="316">
        <v>20.66</v>
      </c>
      <c r="E7980" s="317">
        <v>7151</v>
      </c>
      <c r="F7980" s="317">
        <v>1394.45</v>
      </c>
      <c r="G7980" s="318">
        <v>40751</v>
      </c>
      <c r="H7980" s="318">
        <v>42545</v>
      </c>
      <c r="I7980" s="318">
        <v>50040</v>
      </c>
      <c r="J7980" s="315"/>
      <c r="K7980" s="315">
        <v>9436</v>
      </c>
      <c r="L7980" s="315" t="s">
        <v>3167</v>
      </c>
      <c r="M7980" s="315" t="s">
        <v>770</v>
      </c>
      <c r="N7980" s="315" t="s">
        <v>755</v>
      </c>
      <c r="O7980" s="315"/>
      <c r="P7980" s="315"/>
      <c r="Q7980" s="315"/>
    </row>
    <row r="7981" spans="1:17">
      <c r="A7981" s="315" t="s">
        <v>755</v>
      </c>
      <c r="B7981" s="315" t="s">
        <v>2095</v>
      </c>
      <c r="C7981" s="315" t="s">
        <v>2098</v>
      </c>
      <c r="D7981" s="316">
        <v>20.68</v>
      </c>
      <c r="E7981" s="317">
        <v>20790</v>
      </c>
      <c r="F7981" s="317">
        <v>9143.76</v>
      </c>
      <c r="G7981" s="318">
        <v>40578</v>
      </c>
      <c r="H7981" s="318">
        <v>40773</v>
      </c>
      <c r="I7981" s="318">
        <v>50040</v>
      </c>
      <c r="J7981" s="315"/>
      <c r="K7981" s="315">
        <v>5072</v>
      </c>
      <c r="L7981" s="315" t="s">
        <v>3152</v>
      </c>
      <c r="M7981" s="315" t="s">
        <v>776</v>
      </c>
      <c r="N7981" s="315" t="s">
        <v>755</v>
      </c>
      <c r="O7981" s="315"/>
      <c r="P7981" s="315"/>
      <c r="Q7981" s="315"/>
    </row>
    <row r="7982" spans="1:17">
      <c r="A7982" s="315" t="s">
        <v>750</v>
      </c>
      <c r="B7982" s="315" t="s">
        <v>2095</v>
      </c>
      <c r="C7982" s="315" t="s">
        <v>2098</v>
      </c>
      <c r="D7982" s="316">
        <v>20.68</v>
      </c>
      <c r="E7982" s="317">
        <v>17829</v>
      </c>
      <c r="F7982" s="317">
        <v>7659.8600000000006</v>
      </c>
      <c r="G7982" s="318">
        <v>40735</v>
      </c>
      <c r="H7982" s="318">
        <v>40739</v>
      </c>
      <c r="I7982" s="318">
        <v>50040</v>
      </c>
      <c r="J7982" s="315"/>
      <c r="K7982" s="315">
        <v>5444</v>
      </c>
      <c r="L7982" s="315" t="s">
        <v>3527</v>
      </c>
      <c r="M7982" s="315" t="s">
        <v>776</v>
      </c>
      <c r="N7982" s="315" t="s">
        <v>750</v>
      </c>
      <c r="O7982" s="315"/>
      <c r="P7982" s="315"/>
      <c r="Q7982" s="315"/>
    </row>
    <row r="7983" spans="1:17">
      <c r="A7983" s="315" t="s">
        <v>755</v>
      </c>
      <c r="B7983" s="315" t="s">
        <v>2095</v>
      </c>
      <c r="C7983" s="315" t="s">
        <v>2096</v>
      </c>
      <c r="D7983" s="316">
        <v>20.68</v>
      </c>
      <c r="E7983" s="317">
        <v>14740</v>
      </c>
      <c r="F7983" s="317">
        <v>6824.619999999999</v>
      </c>
      <c r="G7983" s="318">
        <v>40799</v>
      </c>
      <c r="H7983" s="318">
        <v>41156</v>
      </c>
      <c r="I7983" s="318">
        <v>50405</v>
      </c>
      <c r="J7983" s="315"/>
      <c r="K7983" s="315">
        <v>3700</v>
      </c>
      <c r="L7983" s="315" t="s">
        <v>1972</v>
      </c>
      <c r="M7983" s="315" t="s">
        <v>764</v>
      </c>
      <c r="N7983" s="315" t="s">
        <v>755</v>
      </c>
      <c r="O7983" s="315"/>
      <c r="P7983" s="315"/>
      <c r="Q7983" s="315"/>
    </row>
    <row r="7984" spans="1:17">
      <c r="A7984" s="315" t="s">
        <v>755</v>
      </c>
      <c r="B7984" s="315" t="s">
        <v>2095</v>
      </c>
      <c r="C7984" s="315" t="s">
        <v>2096</v>
      </c>
      <c r="D7984" s="316">
        <v>20.7</v>
      </c>
      <c r="E7984" s="317">
        <v>22994.38</v>
      </c>
      <c r="F7984" s="317">
        <v>18786.39</v>
      </c>
      <c r="G7984" s="318">
        <v>39569</v>
      </c>
      <c r="H7984" s="318">
        <v>40114</v>
      </c>
      <c r="I7984" s="318">
        <v>49279</v>
      </c>
      <c r="J7984" s="315"/>
      <c r="K7984" s="315">
        <v>1486</v>
      </c>
      <c r="L7984" s="315" t="s">
        <v>4374</v>
      </c>
      <c r="M7984" s="315" t="s">
        <v>761</v>
      </c>
      <c r="N7984" s="315" t="s">
        <v>755</v>
      </c>
      <c r="O7984" s="315"/>
      <c r="P7984" s="315"/>
      <c r="Q7984" s="315"/>
    </row>
    <row r="7985" spans="1:17">
      <c r="A7985" s="315" t="s">
        <v>755</v>
      </c>
      <c r="B7985" s="315" t="s">
        <v>2095</v>
      </c>
      <c r="C7985" s="315" t="s">
        <v>2096</v>
      </c>
      <c r="D7985" s="316">
        <v>20.7</v>
      </c>
      <c r="E7985" s="317">
        <v>18449</v>
      </c>
      <c r="F7985" s="317">
        <v>15072.83</v>
      </c>
      <c r="G7985" s="318">
        <v>39570</v>
      </c>
      <c r="H7985" s="318">
        <v>39948</v>
      </c>
      <c r="I7985" s="318">
        <v>49279</v>
      </c>
      <c r="J7985" s="315"/>
      <c r="K7985" s="315">
        <v>1266</v>
      </c>
      <c r="L7985" s="315" t="s">
        <v>2349</v>
      </c>
      <c r="M7985" s="315" t="s">
        <v>766</v>
      </c>
      <c r="N7985" s="315" t="s">
        <v>755</v>
      </c>
      <c r="O7985" s="315"/>
      <c r="P7985" s="315"/>
      <c r="Q7985" s="315"/>
    </row>
    <row r="7986" spans="1:17">
      <c r="A7986" s="315" t="s">
        <v>755</v>
      </c>
      <c r="B7986" s="315" t="s">
        <v>2095</v>
      </c>
      <c r="C7986" s="315" t="s">
        <v>2098</v>
      </c>
      <c r="D7986" s="316">
        <v>20.7</v>
      </c>
      <c r="E7986" s="317">
        <v>6476</v>
      </c>
      <c r="F7986" s="317">
        <v>2098.23</v>
      </c>
      <c r="G7986" s="318">
        <v>39591</v>
      </c>
      <c r="H7986" s="318">
        <v>41785</v>
      </c>
      <c r="I7986" s="318">
        <v>51135</v>
      </c>
      <c r="J7986" s="315"/>
      <c r="K7986" s="315">
        <v>8156</v>
      </c>
      <c r="L7986" s="315" t="s">
        <v>3487</v>
      </c>
      <c r="M7986" s="315" t="s">
        <v>784</v>
      </c>
      <c r="N7986" s="315" t="s">
        <v>755</v>
      </c>
      <c r="O7986" s="315"/>
      <c r="P7986" s="315"/>
      <c r="Q7986" s="315"/>
    </row>
    <row r="7987" spans="1:17">
      <c r="A7987" s="315" t="s">
        <v>750</v>
      </c>
      <c r="B7987" s="315" t="s">
        <v>2095</v>
      </c>
      <c r="C7987" s="315" t="s">
        <v>2096</v>
      </c>
      <c r="D7987" s="316">
        <v>20.7</v>
      </c>
      <c r="E7987" s="317">
        <v>17769</v>
      </c>
      <c r="F7987" s="317">
        <v>14517.269999999999</v>
      </c>
      <c r="G7987" s="318">
        <v>39643</v>
      </c>
      <c r="H7987" s="318">
        <v>40148</v>
      </c>
      <c r="I7987" s="318">
        <v>49309</v>
      </c>
      <c r="J7987" s="315"/>
      <c r="K7987" s="315">
        <v>6968</v>
      </c>
      <c r="L7987" s="315" t="s">
        <v>4375</v>
      </c>
      <c r="M7987" s="315" t="s">
        <v>811</v>
      </c>
      <c r="N7987" s="315" t="s">
        <v>750</v>
      </c>
      <c r="O7987" s="315"/>
      <c r="P7987" s="315"/>
      <c r="Q7987" s="315"/>
    </row>
    <row r="7988" spans="1:17">
      <c r="A7988" s="315" t="s">
        <v>755</v>
      </c>
      <c r="B7988" s="315" t="s">
        <v>2095</v>
      </c>
      <c r="C7988" s="315" t="s">
        <v>2096</v>
      </c>
      <c r="D7988" s="316">
        <v>20.7</v>
      </c>
      <c r="E7988" s="317">
        <v>19201</v>
      </c>
      <c r="F7988" s="317">
        <v>15687.219999999998</v>
      </c>
      <c r="G7988" s="318">
        <v>39792</v>
      </c>
      <c r="H7988" s="318">
        <v>40147</v>
      </c>
      <c r="I7988" s="318">
        <v>49309</v>
      </c>
      <c r="J7988" s="315"/>
      <c r="K7988" s="315">
        <v>6106</v>
      </c>
      <c r="L7988" s="315" t="s">
        <v>4295</v>
      </c>
      <c r="M7988" s="315" t="s">
        <v>788</v>
      </c>
      <c r="N7988" s="315" t="s">
        <v>755</v>
      </c>
      <c r="O7988" s="315"/>
      <c r="P7988" s="315"/>
      <c r="Q7988" s="315"/>
    </row>
    <row r="7989" spans="1:17">
      <c r="A7989" s="315" t="s">
        <v>755</v>
      </c>
      <c r="B7989" s="315" t="s">
        <v>2095</v>
      </c>
      <c r="C7989" s="315" t="s">
        <v>2098</v>
      </c>
      <c r="D7989" s="316">
        <v>20.7</v>
      </c>
      <c r="E7989" s="317">
        <v>12586</v>
      </c>
      <c r="F7989" s="317">
        <v>2078.9900000000002</v>
      </c>
      <c r="G7989" s="318">
        <v>39898</v>
      </c>
      <c r="H7989" s="318">
        <v>40143</v>
      </c>
      <c r="I7989" s="318">
        <v>49309</v>
      </c>
      <c r="J7989" s="315"/>
      <c r="K7989" s="315">
        <v>8824</v>
      </c>
      <c r="L7989" s="315" t="s">
        <v>3604</v>
      </c>
      <c r="M7989" s="315" t="s">
        <v>784</v>
      </c>
      <c r="N7989" s="315" t="s">
        <v>755</v>
      </c>
      <c r="O7989" s="315"/>
      <c r="P7989" s="315"/>
      <c r="Q7989" s="315"/>
    </row>
    <row r="7990" spans="1:17">
      <c r="A7990" s="315" t="s">
        <v>755</v>
      </c>
      <c r="B7990" s="315" t="s">
        <v>2095</v>
      </c>
      <c r="C7990" s="315" t="s">
        <v>2098</v>
      </c>
      <c r="D7990" s="316">
        <v>20.7</v>
      </c>
      <c r="E7990" s="317">
        <v>18150</v>
      </c>
      <c r="F7990" s="317">
        <v>10599.6</v>
      </c>
      <c r="G7990" s="318">
        <v>39975</v>
      </c>
      <c r="H7990" s="318">
        <v>40103</v>
      </c>
      <c r="I7990" s="318">
        <v>49309</v>
      </c>
      <c r="J7990" s="315"/>
      <c r="K7990" s="315">
        <v>5037</v>
      </c>
      <c r="L7990" s="315" t="s">
        <v>2971</v>
      </c>
      <c r="M7990" s="315" t="s">
        <v>776</v>
      </c>
      <c r="N7990" s="315" t="s">
        <v>755</v>
      </c>
      <c r="O7990" s="315"/>
      <c r="P7990" s="315"/>
      <c r="Q7990" s="315"/>
    </row>
    <row r="7991" spans="1:17">
      <c r="A7991" s="315" t="s">
        <v>750</v>
      </c>
      <c r="B7991" s="315" t="s">
        <v>2095</v>
      </c>
      <c r="C7991" s="315" t="s">
        <v>2096</v>
      </c>
      <c r="D7991" s="316">
        <v>20.7</v>
      </c>
      <c r="E7991" s="317">
        <v>9400.01</v>
      </c>
      <c r="F7991" s="317">
        <v>3421.61</v>
      </c>
      <c r="G7991" s="318">
        <v>40278</v>
      </c>
      <c r="H7991" s="318">
        <v>41625</v>
      </c>
      <c r="I7991" s="318">
        <v>50770</v>
      </c>
      <c r="J7991" s="315"/>
      <c r="K7991" s="315">
        <v>8162</v>
      </c>
      <c r="L7991" s="315" t="s">
        <v>3743</v>
      </c>
      <c r="M7991" s="315" t="s">
        <v>784</v>
      </c>
      <c r="N7991" s="315" t="s">
        <v>750</v>
      </c>
      <c r="O7991" s="315"/>
      <c r="P7991" s="315"/>
      <c r="Q7991" s="315"/>
    </row>
    <row r="7992" spans="1:17">
      <c r="A7992" s="315" t="s">
        <v>750</v>
      </c>
      <c r="B7992" s="315" t="s">
        <v>2095</v>
      </c>
      <c r="C7992" s="315" t="s">
        <v>2098</v>
      </c>
      <c r="D7992" s="316">
        <v>20.7</v>
      </c>
      <c r="E7992" s="317">
        <v>21324</v>
      </c>
      <c r="F7992" s="317">
        <v>12218.65</v>
      </c>
      <c r="G7992" s="318">
        <v>40394</v>
      </c>
      <c r="H7992" s="318">
        <v>40490</v>
      </c>
      <c r="I7992" s="318">
        <v>49674</v>
      </c>
      <c r="J7992" s="315"/>
      <c r="K7992" s="315">
        <v>8964</v>
      </c>
      <c r="L7992" s="315" t="s">
        <v>2844</v>
      </c>
      <c r="M7992" s="315" t="s">
        <v>776</v>
      </c>
      <c r="N7992" s="315" t="s">
        <v>750</v>
      </c>
      <c r="O7992" s="315"/>
      <c r="P7992" s="315"/>
      <c r="Q7992" s="315"/>
    </row>
    <row r="7993" spans="1:17">
      <c r="A7993" s="315" t="s">
        <v>755</v>
      </c>
      <c r="B7993" s="315" t="s">
        <v>2095</v>
      </c>
      <c r="C7993" s="315" t="s">
        <v>2096</v>
      </c>
      <c r="D7993" s="316">
        <v>20.72</v>
      </c>
      <c r="E7993" s="317">
        <v>22420</v>
      </c>
      <c r="F7993" s="317">
        <v>6143.08</v>
      </c>
      <c r="G7993" s="318">
        <v>40749</v>
      </c>
      <c r="H7993" s="318">
        <v>42276</v>
      </c>
      <c r="I7993" s="318">
        <v>49674</v>
      </c>
      <c r="J7993" s="315"/>
      <c r="K7993" s="315">
        <v>3036</v>
      </c>
      <c r="L7993" s="315" t="s">
        <v>3515</v>
      </c>
      <c r="M7993" s="315" t="s">
        <v>764</v>
      </c>
      <c r="N7993" s="315" t="s">
        <v>755</v>
      </c>
      <c r="O7993" s="315"/>
      <c r="P7993" s="315"/>
      <c r="Q7993" s="315"/>
    </row>
    <row r="7994" spans="1:17">
      <c r="A7994" s="315" t="s">
        <v>750</v>
      </c>
      <c r="B7994" s="315" t="s">
        <v>2095</v>
      </c>
      <c r="C7994" s="315" t="s">
        <v>2098</v>
      </c>
      <c r="D7994" s="316">
        <v>20.75</v>
      </c>
      <c r="E7994" s="317">
        <v>22796</v>
      </c>
      <c r="F7994" s="317">
        <v>10828.1</v>
      </c>
      <c r="G7994" s="318">
        <v>40778</v>
      </c>
      <c r="H7994" s="318">
        <v>40879</v>
      </c>
      <c r="I7994" s="318">
        <v>50040</v>
      </c>
      <c r="J7994" s="315"/>
      <c r="K7994" s="315">
        <v>3400</v>
      </c>
      <c r="L7994" s="315" t="s">
        <v>2253</v>
      </c>
      <c r="M7994" s="315" t="s">
        <v>764</v>
      </c>
      <c r="N7994" s="315" t="s">
        <v>750</v>
      </c>
      <c r="O7994" s="315"/>
      <c r="P7994" s="315"/>
      <c r="Q7994" s="315"/>
    </row>
    <row r="7995" spans="1:17">
      <c r="A7995" s="315" t="s">
        <v>755</v>
      </c>
      <c r="B7995" s="315" t="s">
        <v>2095</v>
      </c>
      <c r="C7995" s="315" t="s">
        <v>2098</v>
      </c>
      <c r="D7995" s="316">
        <v>20.79</v>
      </c>
      <c r="E7995" s="317">
        <v>4693</v>
      </c>
      <c r="F7995" s="317">
        <v>915.14</v>
      </c>
      <c r="G7995" s="318">
        <v>40498</v>
      </c>
      <c r="H7995" s="318">
        <v>42632</v>
      </c>
      <c r="I7995" s="318">
        <v>50040</v>
      </c>
      <c r="J7995" s="315"/>
      <c r="K7995" s="315">
        <v>9620</v>
      </c>
      <c r="L7995" s="315" t="s">
        <v>3622</v>
      </c>
      <c r="M7995" s="315" t="s">
        <v>770</v>
      </c>
      <c r="N7995" s="315" t="s">
        <v>755</v>
      </c>
      <c r="O7995" s="315"/>
      <c r="P7995" s="315"/>
      <c r="Q7995" s="315"/>
    </row>
    <row r="7996" spans="1:17">
      <c r="A7996" s="315" t="s">
        <v>750</v>
      </c>
      <c r="B7996" s="315" t="s">
        <v>2095</v>
      </c>
      <c r="C7996" s="315" t="s">
        <v>2098</v>
      </c>
      <c r="D7996" s="316">
        <v>20.8</v>
      </c>
      <c r="E7996" s="317">
        <v>22619.75</v>
      </c>
      <c r="F7996" s="317">
        <v>14619.039999999999</v>
      </c>
      <c r="G7996" s="318">
        <v>39570</v>
      </c>
      <c r="H7996" s="318">
        <v>39378</v>
      </c>
      <c r="I7996" s="318">
        <v>48549</v>
      </c>
      <c r="J7996" s="315"/>
      <c r="K7996" s="315">
        <v>1374</v>
      </c>
      <c r="L7996" s="315" t="s">
        <v>4161</v>
      </c>
      <c r="M7996" s="315" t="s">
        <v>766</v>
      </c>
      <c r="N7996" s="315" t="s">
        <v>750</v>
      </c>
      <c r="O7996" s="315"/>
      <c r="P7996" s="315"/>
      <c r="Q7996" s="315"/>
    </row>
    <row r="7997" spans="1:17">
      <c r="A7997" s="315" t="s">
        <v>755</v>
      </c>
      <c r="B7997" s="315" t="s">
        <v>2095</v>
      </c>
      <c r="C7997" s="315" t="s">
        <v>2096</v>
      </c>
      <c r="D7997" s="316">
        <v>20.8</v>
      </c>
      <c r="E7997" s="317">
        <v>21711</v>
      </c>
      <c r="F7997" s="317">
        <v>13468.87</v>
      </c>
      <c r="G7997" s="318">
        <v>39570</v>
      </c>
      <c r="H7997" s="318">
        <v>40490</v>
      </c>
      <c r="I7997" s="318">
        <v>49674</v>
      </c>
      <c r="J7997" s="315"/>
      <c r="K7997" s="315">
        <v>3439</v>
      </c>
      <c r="L7997" s="315" t="s">
        <v>4232</v>
      </c>
      <c r="M7997" s="315" t="s">
        <v>764</v>
      </c>
      <c r="N7997" s="315" t="s">
        <v>755</v>
      </c>
      <c r="O7997" s="315"/>
      <c r="P7997" s="315"/>
      <c r="Q7997" s="315"/>
    </row>
    <row r="7998" spans="1:17">
      <c r="A7998" s="315" t="s">
        <v>755</v>
      </c>
      <c r="B7998" s="315" t="s">
        <v>2095</v>
      </c>
      <c r="C7998" s="315" t="s">
        <v>2098</v>
      </c>
      <c r="D7998" s="316">
        <v>20.8</v>
      </c>
      <c r="E7998" s="317">
        <v>20227</v>
      </c>
      <c r="F7998" s="317">
        <v>6553.54</v>
      </c>
      <c r="G7998" s="318">
        <v>39604</v>
      </c>
      <c r="H7998" s="318">
        <v>41918</v>
      </c>
      <c r="I7998" s="318">
        <v>51135</v>
      </c>
      <c r="J7998" s="315"/>
      <c r="K7998" s="315">
        <v>6038</v>
      </c>
      <c r="L7998" s="315" t="s">
        <v>4376</v>
      </c>
      <c r="M7998" s="315" t="s">
        <v>788</v>
      </c>
      <c r="N7998" s="315" t="s">
        <v>755</v>
      </c>
      <c r="O7998" s="315"/>
      <c r="P7998" s="315"/>
      <c r="Q7998" s="315"/>
    </row>
    <row r="7999" spans="1:17">
      <c r="A7999" s="315" t="s">
        <v>755</v>
      </c>
      <c r="B7999" s="315" t="s">
        <v>2095</v>
      </c>
      <c r="C7999" s="315" t="s">
        <v>2096</v>
      </c>
      <c r="D7999" s="316">
        <v>20.8</v>
      </c>
      <c r="E7999" s="317">
        <v>22833</v>
      </c>
      <c r="F7999" s="317">
        <v>9726.86</v>
      </c>
      <c r="G7999" s="318">
        <v>39692</v>
      </c>
      <c r="H7999" s="318">
        <v>41622</v>
      </c>
      <c r="I7999" s="318">
        <v>50770</v>
      </c>
      <c r="J7999" s="315"/>
      <c r="K7999" s="315">
        <v>1634</v>
      </c>
      <c r="L7999" s="315" t="s">
        <v>4377</v>
      </c>
      <c r="M7999" s="315" t="s">
        <v>761</v>
      </c>
      <c r="N7999" s="315" t="s">
        <v>755</v>
      </c>
      <c r="O7999" s="315"/>
      <c r="P7999" s="315"/>
      <c r="Q7999" s="315"/>
    </row>
    <row r="8000" spans="1:17">
      <c r="A8000" s="315" t="s">
        <v>755</v>
      </c>
      <c r="B8000" s="315" t="s">
        <v>2095</v>
      </c>
      <c r="C8000" s="315" t="s">
        <v>2098</v>
      </c>
      <c r="D8000" s="316">
        <v>20.8</v>
      </c>
      <c r="E8000" s="317">
        <v>20459.310000000001</v>
      </c>
      <c r="F8000" s="317">
        <v>11702.739999999998</v>
      </c>
      <c r="G8000" s="318">
        <v>40431</v>
      </c>
      <c r="H8000" s="318">
        <v>40504</v>
      </c>
      <c r="I8000" s="318">
        <v>49674</v>
      </c>
      <c r="J8000" s="315"/>
      <c r="K8000" s="315">
        <v>6900</v>
      </c>
      <c r="L8000" s="315" t="s">
        <v>4378</v>
      </c>
      <c r="M8000" s="315" t="s">
        <v>811</v>
      </c>
      <c r="N8000" s="315" t="s">
        <v>755</v>
      </c>
      <c r="O8000" s="315"/>
      <c r="P8000" s="315"/>
      <c r="Q8000" s="315"/>
    </row>
    <row r="8001" spans="1:17">
      <c r="A8001" s="315" t="s">
        <v>755</v>
      </c>
      <c r="B8001" s="315" t="s">
        <v>2095</v>
      </c>
      <c r="C8001" s="315" t="s">
        <v>2098</v>
      </c>
      <c r="D8001" s="316">
        <v>20.8</v>
      </c>
      <c r="E8001" s="317">
        <v>8443</v>
      </c>
      <c r="F8001" s="317">
        <v>1646.41</v>
      </c>
      <c r="G8001" s="318">
        <v>40598</v>
      </c>
      <c r="H8001" s="318">
        <v>42587</v>
      </c>
      <c r="I8001" s="318">
        <v>50040</v>
      </c>
      <c r="J8001" s="315"/>
      <c r="K8001" s="315">
        <v>9633</v>
      </c>
      <c r="L8001" s="315" t="s">
        <v>4379</v>
      </c>
      <c r="M8001" s="315" t="s">
        <v>770</v>
      </c>
      <c r="N8001" s="315" t="s">
        <v>755</v>
      </c>
      <c r="O8001" s="315"/>
      <c r="P8001" s="315"/>
      <c r="Q8001" s="315"/>
    </row>
    <row r="8002" spans="1:17">
      <c r="A8002" s="315" t="s">
        <v>755</v>
      </c>
      <c r="B8002" s="315" t="s">
        <v>2095</v>
      </c>
      <c r="C8002" s="315" t="s">
        <v>2096</v>
      </c>
      <c r="D8002" s="316">
        <v>20.8</v>
      </c>
      <c r="E8002" s="317">
        <v>7381</v>
      </c>
      <c r="F8002" s="317">
        <v>1948.58</v>
      </c>
      <c r="G8002" s="318">
        <v>40607</v>
      </c>
      <c r="H8002" s="318">
        <v>42094</v>
      </c>
      <c r="I8002" s="318">
        <v>49674</v>
      </c>
      <c r="J8002" s="315"/>
      <c r="K8002" s="315">
        <v>6197</v>
      </c>
      <c r="L8002" s="315" t="s">
        <v>3826</v>
      </c>
      <c r="M8002" s="315" t="s">
        <v>764</v>
      </c>
      <c r="N8002" s="315" t="s">
        <v>755</v>
      </c>
      <c r="O8002" s="315"/>
      <c r="P8002" s="315"/>
      <c r="Q8002" s="315"/>
    </row>
    <row r="8003" spans="1:17">
      <c r="A8003" s="315" t="s">
        <v>755</v>
      </c>
      <c r="B8003" s="315" t="s">
        <v>2095</v>
      </c>
      <c r="C8003" s="315" t="s">
        <v>2098</v>
      </c>
      <c r="D8003" s="316">
        <v>20.8</v>
      </c>
      <c r="E8003" s="317">
        <v>25291</v>
      </c>
      <c r="F8003" s="317">
        <v>6676.82</v>
      </c>
      <c r="G8003" s="318">
        <v>40653</v>
      </c>
      <c r="H8003" s="318">
        <v>42090</v>
      </c>
      <c r="I8003" s="318">
        <v>49674</v>
      </c>
      <c r="J8003" s="315"/>
      <c r="K8003" s="315">
        <v>7745</v>
      </c>
      <c r="L8003" s="315" t="s">
        <v>4380</v>
      </c>
      <c r="M8003" s="315" t="s">
        <v>966</v>
      </c>
      <c r="N8003" s="315" t="s">
        <v>755</v>
      </c>
      <c r="O8003" s="315"/>
      <c r="P8003" s="315"/>
      <c r="Q8003" s="315"/>
    </row>
    <row r="8004" spans="1:17">
      <c r="A8004" s="315" t="s">
        <v>755</v>
      </c>
      <c r="B8004" s="315" t="s">
        <v>2095</v>
      </c>
      <c r="C8004" s="315" t="s">
        <v>2098</v>
      </c>
      <c r="D8004" s="316">
        <v>20.8</v>
      </c>
      <c r="E8004" s="317">
        <v>21946</v>
      </c>
      <c r="F8004" s="317">
        <v>9652.2000000000007</v>
      </c>
      <c r="G8004" s="318">
        <v>40683</v>
      </c>
      <c r="H8004" s="318">
        <v>40903</v>
      </c>
      <c r="I8004" s="318">
        <v>50040</v>
      </c>
      <c r="J8004" s="315"/>
      <c r="K8004" s="315">
        <v>8737</v>
      </c>
      <c r="L8004" s="315" t="s">
        <v>2416</v>
      </c>
      <c r="M8004" s="315" t="s">
        <v>770</v>
      </c>
      <c r="N8004" s="315" t="s">
        <v>755</v>
      </c>
      <c r="O8004" s="315"/>
      <c r="P8004" s="315"/>
      <c r="Q8004" s="315"/>
    </row>
    <row r="8005" spans="1:17">
      <c r="A8005" s="315" t="s">
        <v>755</v>
      </c>
      <c r="B8005" s="315" t="s">
        <v>2095</v>
      </c>
      <c r="C8005" s="315" t="s">
        <v>2098</v>
      </c>
      <c r="D8005" s="316">
        <v>20.8</v>
      </c>
      <c r="E8005" s="317">
        <v>20350</v>
      </c>
      <c r="F8005" s="317">
        <v>6105</v>
      </c>
      <c r="G8005" s="318">
        <v>40785</v>
      </c>
      <c r="H8005" s="318">
        <v>41522</v>
      </c>
      <c r="I8005" s="318">
        <v>50770</v>
      </c>
      <c r="J8005" s="315"/>
      <c r="K8005" s="315">
        <v>2916</v>
      </c>
      <c r="L8005" s="315" t="s">
        <v>3286</v>
      </c>
      <c r="M8005" s="315" t="s">
        <v>1431</v>
      </c>
      <c r="N8005" s="315" t="s">
        <v>755</v>
      </c>
      <c r="O8005" s="315"/>
      <c r="P8005" s="315"/>
      <c r="Q8005" s="315"/>
    </row>
    <row r="8006" spans="1:17">
      <c r="A8006" s="315" t="s">
        <v>755</v>
      </c>
      <c r="B8006" s="315" t="s">
        <v>2095</v>
      </c>
      <c r="C8006" s="315" t="s">
        <v>2098</v>
      </c>
      <c r="D8006" s="316">
        <v>20.88</v>
      </c>
      <c r="E8006" s="317">
        <v>22462</v>
      </c>
      <c r="F8006" s="317">
        <v>5256.1100000000006</v>
      </c>
      <c r="G8006" s="318">
        <v>40676</v>
      </c>
      <c r="H8006" s="318">
        <v>42276</v>
      </c>
      <c r="I8006" s="318">
        <v>49674</v>
      </c>
      <c r="J8006" s="315"/>
      <c r="K8006" s="315">
        <v>2826</v>
      </c>
      <c r="L8006" s="315" t="s">
        <v>4344</v>
      </c>
      <c r="M8006" s="315" t="s">
        <v>1431</v>
      </c>
      <c r="N8006" s="315" t="s">
        <v>755</v>
      </c>
      <c r="O8006" s="315"/>
      <c r="P8006" s="315"/>
      <c r="Q8006" s="315"/>
    </row>
    <row r="8007" spans="1:17">
      <c r="A8007" s="315" t="s">
        <v>755</v>
      </c>
      <c r="B8007" s="315" t="s">
        <v>2095</v>
      </c>
      <c r="C8007" s="315" t="s">
        <v>2098</v>
      </c>
      <c r="D8007" s="316">
        <v>20.88</v>
      </c>
      <c r="E8007" s="317">
        <v>21256</v>
      </c>
      <c r="F8007" s="317">
        <v>5611.58</v>
      </c>
      <c r="G8007" s="318">
        <v>40740</v>
      </c>
      <c r="H8007" s="318">
        <v>42083</v>
      </c>
      <c r="I8007" s="318">
        <v>49674</v>
      </c>
      <c r="J8007" s="315"/>
      <c r="K8007" s="315">
        <v>9306</v>
      </c>
      <c r="L8007" s="315" t="s">
        <v>4381</v>
      </c>
      <c r="M8007" s="315" t="s">
        <v>792</v>
      </c>
      <c r="N8007" s="315" t="s">
        <v>755</v>
      </c>
      <c r="O8007" s="315"/>
      <c r="P8007" s="315"/>
      <c r="Q8007" s="315"/>
    </row>
    <row r="8008" spans="1:17">
      <c r="A8008" s="315" t="s">
        <v>750</v>
      </c>
      <c r="B8008" s="315" t="s">
        <v>2095</v>
      </c>
      <c r="C8008" s="315" t="s">
        <v>2098</v>
      </c>
      <c r="D8008" s="316">
        <v>20.88</v>
      </c>
      <c r="E8008" s="317">
        <v>2304</v>
      </c>
      <c r="F8008" s="317">
        <v>416</v>
      </c>
      <c r="G8008" s="318">
        <v>40814</v>
      </c>
      <c r="H8008" s="318">
        <v>42641</v>
      </c>
      <c r="I8008" s="318">
        <v>50040</v>
      </c>
      <c r="J8008" s="315"/>
      <c r="K8008" s="315">
        <v>6472</v>
      </c>
      <c r="L8008" s="315" t="s">
        <v>2461</v>
      </c>
      <c r="M8008" s="315" t="s">
        <v>1365</v>
      </c>
      <c r="N8008" s="315" t="s">
        <v>750</v>
      </c>
      <c r="O8008" s="315"/>
      <c r="P8008" s="315"/>
      <c r="Q8008" s="315"/>
    </row>
    <row r="8009" spans="1:17">
      <c r="A8009" s="315" t="s">
        <v>750</v>
      </c>
      <c r="B8009" s="315" t="s">
        <v>2095</v>
      </c>
      <c r="C8009" s="315" t="s">
        <v>2098</v>
      </c>
      <c r="D8009" s="316">
        <v>20.88</v>
      </c>
      <c r="E8009" s="317">
        <v>1605</v>
      </c>
      <c r="F8009" s="317">
        <v>289.8</v>
      </c>
      <c r="G8009" s="318">
        <v>40827</v>
      </c>
      <c r="H8009" s="318">
        <v>42641</v>
      </c>
      <c r="I8009" s="318">
        <v>50040</v>
      </c>
      <c r="J8009" s="315"/>
      <c r="K8009" s="315">
        <v>6472</v>
      </c>
      <c r="L8009" s="315" t="s">
        <v>2461</v>
      </c>
      <c r="M8009" s="315" t="s">
        <v>1365</v>
      </c>
      <c r="N8009" s="315" t="s">
        <v>750</v>
      </c>
      <c r="O8009" s="315"/>
      <c r="P8009" s="315"/>
      <c r="Q8009" s="315"/>
    </row>
    <row r="8010" spans="1:17">
      <c r="A8010" s="315" t="s">
        <v>755</v>
      </c>
      <c r="B8010" s="315" t="s">
        <v>2095</v>
      </c>
      <c r="C8010" s="315" t="s">
        <v>2096</v>
      </c>
      <c r="D8010" s="316">
        <v>20.9</v>
      </c>
      <c r="E8010" s="317">
        <v>21644.28</v>
      </c>
      <c r="F8010" s="317">
        <v>17683.38</v>
      </c>
      <c r="G8010" s="318">
        <v>39570</v>
      </c>
      <c r="H8010" s="318">
        <v>39737</v>
      </c>
      <c r="I8010" s="318">
        <v>48944</v>
      </c>
      <c r="J8010" s="315"/>
      <c r="K8010" s="315">
        <v>1412</v>
      </c>
      <c r="L8010" s="315" t="s">
        <v>4382</v>
      </c>
      <c r="M8010" s="315" t="s">
        <v>766</v>
      </c>
      <c r="N8010" s="315" t="s">
        <v>755</v>
      </c>
      <c r="O8010" s="315"/>
      <c r="P8010" s="315"/>
      <c r="Q8010" s="315"/>
    </row>
    <row r="8011" spans="1:17">
      <c r="A8011" s="315" t="s">
        <v>750</v>
      </c>
      <c r="B8011" s="315" t="s">
        <v>2095</v>
      </c>
      <c r="C8011" s="315" t="s">
        <v>2096</v>
      </c>
      <c r="D8011" s="316">
        <v>20.9</v>
      </c>
      <c r="E8011" s="317">
        <v>21560.06</v>
      </c>
      <c r="F8011" s="317">
        <v>12536.78</v>
      </c>
      <c r="G8011" s="318">
        <v>39581</v>
      </c>
      <c r="H8011" s="318">
        <v>39356</v>
      </c>
      <c r="I8011" s="318">
        <v>48579</v>
      </c>
      <c r="J8011" s="315"/>
      <c r="K8011" s="315">
        <v>1454</v>
      </c>
      <c r="L8011" s="315" t="s">
        <v>3122</v>
      </c>
      <c r="M8011" s="315" t="s">
        <v>766</v>
      </c>
      <c r="N8011" s="315" t="s">
        <v>750</v>
      </c>
      <c r="O8011" s="315"/>
      <c r="P8011" s="315"/>
      <c r="Q8011" s="315"/>
    </row>
    <row r="8012" spans="1:17">
      <c r="A8012" s="315" t="s">
        <v>750</v>
      </c>
      <c r="B8012" s="315" t="s">
        <v>2095</v>
      </c>
      <c r="C8012" s="315" t="s">
        <v>2098</v>
      </c>
      <c r="D8012" s="316">
        <v>20.9</v>
      </c>
      <c r="E8012" s="317">
        <v>18994.989999999998</v>
      </c>
      <c r="F8012" s="317">
        <v>13258.5</v>
      </c>
      <c r="G8012" s="318">
        <v>39945</v>
      </c>
      <c r="H8012" s="318">
        <v>40092</v>
      </c>
      <c r="I8012" s="318">
        <v>49309</v>
      </c>
      <c r="J8012" s="315"/>
      <c r="K8012" s="315">
        <v>8632</v>
      </c>
      <c r="L8012" s="315" t="s">
        <v>2732</v>
      </c>
      <c r="M8012" s="315" t="s">
        <v>784</v>
      </c>
      <c r="N8012" s="315" t="s">
        <v>750</v>
      </c>
      <c r="O8012" s="315"/>
      <c r="P8012" s="315"/>
      <c r="Q8012" s="315"/>
    </row>
    <row r="8013" spans="1:17">
      <c r="A8013" s="315" t="s">
        <v>755</v>
      </c>
      <c r="B8013" s="315" t="s">
        <v>2095</v>
      </c>
      <c r="C8013" s="315" t="s">
        <v>2096</v>
      </c>
      <c r="D8013" s="316">
        <v>20.9</v>
      </c>
      <c r="E8013" s="317">
        <v>21521</v>
      </c>
      <c r="F8013" s="317">
        <v>9146.4399999999987</v>
      </c>
      <c r="G8013" s="318">
        <v>39958</v>
      </c>
      <c r="H8013" s="318">
        <v>41542</v>
      </c>
      <c r="I8013" s="318">
        <v>50770</v>
      </c>
      <c r="J8013" s="315"/>
      <c r="K8013" s="315">
        <v>3315</v>
      </c>
      <c r="L8013" s="315" t="s">
        <v>1752</v>
      </c>
      <c r="M8013" s="315" t="s">
        <v>764</v>
      </c>
      <c r="N8013" s="315" t="s">
        <v>755</v>
      </c>
      <c r="O8013" s="315"/>
      <c r="P8013" s="315"/>
      <c r="Q8013" s="315"/>
    </row>
    <row r="8014" spans="1:17">
      <c r="A8014" s="315" t="s">
        <v>750</v>
      </c>
      <c r="B8014" s="315" t="s">
        <v>2095</v>
      </c>
      <c r="C8014" s="315" t="s">
        <v>2098</v>
      </c>
      <c r="D8014" s="316">
        <v>20.9</v>
      </c>
      <c r="E8014" s="317">
        <v>22704.910000000003</v>
      </c>
      <c r="F8014" s="317">
        <v>12025.2</v>
      </c>
      <c r="G8014" s="318">
        <v>40415</v>
      </c>
      <c r="H8014" s="318">
        <v>40476</v>
      </c>
      <c r="I8014" s="318">
        <v>49674</v>
      </c>
      <c r="J8014" s="315"/>
      <c r="K8014" s="315">
        <v>4053</v>
      </c>
      <c r="L8014" s="315" t="s">
        <v>2059</v>
      </c>
      <c r="M8014" s="315" t="s">
        <v>2060</v>
      </c>
      <c r="N8014" s="315" t="s">
        <v>750</v>
      </c>
      <c r="O8014" s="315"/>
      <c r="P8014" s="315"/>
      <c r="Q8014" s="315"/>
    </row>
    <row r="8015" spans="1:17">
      <c r="A8015" s="315" t="s">
        <v>755</v>
      </c>
      <c r="B8015" s="315" t="s">
        <v>2095</v>
      </c>
      <c r="C8015" s="315" t="s">
        <v>2098</v>
      </c>
      <c r="D8015" s="316">
        <v>20.9</v>
      </c>
      <c r="E8015" s="317">
        <v>18877</v>
      </c>
      <c r="F8015" s="317">
        <v>5663.0999999999995</v>
      </c>
      <c r="G8015" s="318">
        <v>40401</v>
      </c>
      <c r="H8015" s="318">
        <v>41627</v>
      </c>
      <c r="I8015" s="318">
        <v>50770</v>
      </c>
      <c r="J8015" s="315"/>
      <c r="K8015" s="315">
        <v>6965</v>
      </c>
      <c r="L8015" s="315" t="s">
        <v>3187</v>
      </c>
      <c r="M8015" s="315" t="s">
        <v>811</v>
      </c>
      <c r="N8015" s="315" t="s">
        <v>755</v>
      </c>
      <c r="O8015" s="315"/>
      <c r="P8015" s="315"/>
      <c r="Q8015" s="315"/>
    </row>
    <row r="8016" spans="1:17">
      <c r="A8016" s="315" t="s">
        <v>755</v>
      </c>
      <c r="B8016" s="315" t="s">
        <v>2095</v>
      </c>
      <c r="C8016" s="315" t="s">
        <v>2098</v>
      </c>
      <c r="D8016" s="316">
        <v>20.9</v>
      </c>
      <c r="E8016" s="317">
        <v>21973</v>
      </c>
      <c r="F8016" s="317">
        <v>5800.869999999999</v>
      </c>
      <c r="G8016" s="318">
        <v>40624</v>
      </c>
      <c r="H8016" s="318">
        <v>42020</v>
      </c>
      <c r="I8016" s="318">
        <v>49674</v>
      </c>
      <c r="J8016" s="315"/>
      <c r="K8016" s="315">
        <v>7106</v>
      </c>
      <c r="L8016" s="315" t="s">
        <v>4242</v>
      </c>
      <c r="M8016" s="315" t="s">
        <v>966</v>
      </c>
      <c r="N8016" s="315" t="s">
        <v>755</v>
      </c>
      <c r="O8016" s="315"/>
      <c r="P8016" s="315"/>
      <c r="Q8016" s="315"/>
    </row>
    <row r="8017" spans="1:17">
      <c r="A8017" s="315" t="s">
        <v>750</v>
      </c>
      <c r="B8017" s="315" t="s">
        <v>2095</v>
      </c>
      <c r="C8017" s="315" t="s">
        <v>2098</v>
      </c>
      <c r="D8017" s="316">
        <v>20.91</v>
      </c>
      <c r="E8017" s="317">
        <v>20702</v>
      </c>
      <c r="F8017" s="317">
        <v>9105.0499999999993</v>
      </c>
      <c r="G8017" s="318">
        <v>40758</v>
      </c>
      <c r="H8017" s="318">
        <v>40905</v>
      </c>
      <c r="I8017" s="318">
        <v>50040</v>
      </c>
      <c r="J8017" s="315"/>
      <c r="K8017" s="315">
        <v>3986</v>
      </c>
      <c r="L8017" s="315" t="s">
        <v>3784</v>
      </c>
      <c r="M8017" s="315" t="s">
        <v>754</v>
      </c>
      <c r="N8017" s="315" t="s">
        <v>750</v>
      </c>
      <c r="O8017" s="315"/>
      <c r="P8017" s="315"/>
      <c r="Q8017" s="315"/>
    </row>
    <row r="8018" spans="1:17">
      <c r="A8018" s="315" t="s">
        <v>755</v>
      </c>
      <c r="B8018" s="315" t="s">
        <v>2095</v>
      </c>
      <c r="C8018" s="315" t="s">
        <v>2096</v>
      </c>
      <c r="D8018" s="316">
        <v>20.94</v>
      </c>
      <c r="E8018" s="317">
        <v>18993</v>
      </c>
      <c r="F8018" s="317">
        <v>4558.32</v>
      </c>
      <c r="G8018" s="318">
        <v>40675</v>
      </c>
      <c r="H8018" s="318">
        <v>42439</v>
      </c>
      <c r="I8018" s="318">
        <v>50040</v>
      </c>
      <c r="J8018" s="315"/>
      <c r="K8018" s="315">
        <v>8713</v>
      </c>
      <c r="L8018" s="315" t="s">
        <v>4383</v>
      </c>
      <c r="M8018" s="315" t="s">
        <v>784</v>
      </c>
      <c r="N8018" s="315" t="s">
        <v>755</v>
      </c>
      <c r="O8018" s="315"/>
      <c r="P8018" s="315"/>
      <c r="Q8018" s="315"/>
    </row>
    <row r="8019" spans="1:17">
      <c r="A8019" s="315" t="s">
        <v>755</v>
      </c>
      <c r="B8019" s="315" t="s">
        <v>2095</v>
      </c>
      <c r="C8019" s="315" t="s">
        <v>2096</v>
      </c>
      <c r="D8019" s="316">
        <v>20.96</v>
      </c>
      <c r="E8019" s="317">
        <v>11774</v>
      </c>
      <c r="F8019" s="317">
        <v>6664.08</v>
      </c>
      <c r="G8019" s="318">
        <v>40841</v>
      </c>
      <c r="H8019" s="318">
        <v>40897</v>
      </c>
      <c r="I8019" s="318">
        <v>50040</v>
      </c>
      <c r="J8019" s="315"/>
      <c r="K8019" s="315">
        <v>3538</v>
      </c>
      <c r="L8019" s="315" t="s">
        <v>4384</v>
      </c>
      <c r="M8019" s="315" t="s">
        <v>764</v>
      </c>
      <c r="N8019" s="315" t="s">
        <v>755</v>
      </c>
      <c r="O8019" s="315"/>
      <c r="P8019" s="315"/>
      <c r="Q8019" s="315"/>
    </row>
    <row r="8020" spans="1:17">
      <c r="A8020" s="315" t="s">
        <v>750</v>
      </c>
      <c r="B8020" s="315" t="s">
        <v>2095</v>
      </c>
      <c r="C8020" s="315" t="s">
        <v>2096</v>
      </c>
      <c r="D8020" s="316">
        <v>21</v>
      </c>
      <c r="E8020" s="317">
        <v>16625.300000000003</v>
      </c>
      <c r="F8020" s="317">
        <v>12561.350000000002</v>
      </c>
      <c r="G8020" s="318">
        <v>39569</v>
      </c>
      <c r="H8020" s="318">
        <v>40161</v>
      </c>
      <c r="I8020" s="318">
        <v>49309</v>
      </c>
      <c r="J8020" s="315"/>
      <c r="K8020" s="315">
        <v>6055</v>
      </c>
      <c r="L8020" s="315" t="s">
        <v>4385</v>
      </c>
      <c r="M8020" s="315" t="s">
        <v>1017</v>
      </c>
      <c r="N8020" s="315" t="s">
        <v>750</v>
      </c>
      <c r="O8020" s="315"/>
      <c r="P8020" s="315"/>
      <c r="Q8020" s="315"/>
    </row>
    <row r="8021" spans="1:17">
      <c r="A8021" s="315" t="s">
        <v>750</v>
      </c>
      <c r="B8021" s="315" t="s">
        <v>2095</v>
      </c>
      <c r="C8021" s="315" t="s">
        <v>2098</v>
      </c>
      <c r="D8021" s="316">
        <v>21</v>
      </c>
      <c r="E8021" s="317">
        <v>21241</v>
      </c>
      <c r="F8021" s="317">
        <v>13727.980000000001</v>
      </c>
      <c r="G8021" s="318">
        <v>39570</v>
      </c>
      <c r="H8021" s="318">
        <v>39455</v>
      </c>
      <c r="I8021" s="318">
        <v>48914</v>
      </c>
      <c r="J8021" s="315"/>
      <c r="K8021" s="315">
        <v>3158</v>
      </c>
      <c r="L8021" s="315" t="s">
        <v>2116</v>
      </c>
      <c r="M8021" s="315" t="s">
        <v>764</v>
      </c>
      <c r="N8021" s="315" t="s">
        <v>750</v>
      </c>
      <c r="O8021" s="315"/>
      <c r="P8021" s="315"/>
      <c r="Q8021" s="315"/>
    </row>
    <row r="8022" spans="1:17">
      <c r="A8022" s="315" t="s">
        <v>755</v>
      </c>
      <c r="B8022" s="315" t="s">
        <v>2095</v>
      </c>
      <c r="C8022" s="315" t="s">
        <v>2096</v>
      </c>
      <c r="D8022" s="316">
        <v>21</v>
      </c>
      <c r="E8022" s="317">
        <v>17591.989999999998</v>
      </c>
      <c r="F8022" s="317">
        <v>7476.6</v>
      </c>
      <c r="G8022" s="318">
        <v>39573</v>
      </c>
      <c r="H8022" s="318">
        <v>41464</v>
      </c>
      <c r="I8022" s="318">
        <v>50770</v>
      </c>
      <c r="J8022" s="315"/>
      <c r="K8022" s="315">
        <v>8132</v>
      </c>
      <c r="L8022" s="315" t="s">
        <v>4237</v>
      </c>
      <c r="M8022" s="315" t="s">
        <v>784</v>
      </c>
      <c r="N8022" s="315" t="s">
        <v>755</v>
      </c>
      <c r="O8022" s="315"/>
      <c r="P8022" s="315"/>
      <c r="Q8022" s="315"/>
    </row>
    <row r="8023" spans="1:17">
      <c r="A8023" s="315" t="s">
        <v>755</v>
      </c>
      <c r="B8023" s="315" t="s">
        <v>2095</v>
      </c>
      <c r="C8023" s="315" t="s">
        <v>2098</v>
      </c>
      <c r="D8023" s="316">
        <v>21</v>
      </c>
      <c r="E8023" s="317">
        <v>20854</v>
      </c>
      <c r="F8023" s="317">
        <v>14556.09</v>
      </c>
      <c r="G8023" s="318">
        <v>39569</v>
      </c>
      <c r="H8023" s="318">
        <v>39953</v>
      </c>
      <c r="I8023" s="318">
        <v>49279</v>
      </c>
      <c r="J8023" s="315"/>
      <c r="K8023" s="315">
        <v>9113</v>
      </c>
      <c r="L8023" s="315" t="s">
        <v>2940</v>
      </c>
      <c r="M8023" s="315" t="s">
        <v>770</v>
      </c>
      <c r="N8023" s="315" t="s">
        <v>755</v>
      </c>
      <c r="O8023" s="315"/>
      <c r="P8023" s="315"/>
      <c r="Q8023" s="315"/>
    </row>
    <row r="8024" spans="1:17">
      <c r="A8024" s="315" t="s">
        <v>750</v>
      </c>
      <c r="B8024" s="315" t="s">
        <v>2095</v>
      </c>
      <c r="C8024" s="315" t="s">
        <v>2098</v>
      </c>
      <c r="D8024" s="316">
        <v>21</v>
      </c>
      <c r="E8024" s="317">
        <v>19279</v>
      </c>
      <c r="F8024" s="317">
        <v>12459.94</v>
      </c>
      <c r="G8024" s="318">
        <v>39570</v>
      </c>
      <c r="H8024" s="318">
        <v>39577</v>
      </c>
      <c r="I8024" s="318">
        <v>48914</v>
      </c>
      <c r="J8024" s="315"/>
      <c r="K8024" s="315">
        <v>3073</v>
      </c>
      <c r="L8024" s="315" t="s">
        <v>4386</v>
      </c>
      <c r="M8024" s="315" t="s">
        <v>764</v>
      </c>
      <c r="N8024" s="315" t="s">
        <v>750</v>
      </c>
      <c r="O8024" s="315"/>
      <c r="P8024" s="315"/>
      <c r="Q8024" s="315"/>
    </row>
    <row r="8025" spans="1:17">
      <c r="A8025" s="315" t="s">
        <v>755</v>
      </c>
      <c r="B8025" s="315" t="s">
        <v>2095</v>
      </c>
      <c r="C8025" s="315" t="s">
        <v>2098</v>
      </c>
      <c r="D8025" s="316">
        <v>21</v>
      </c>
      <c r="E8025" s="317">
        <v>27687</v>
      </c>
      <c r="F8025" s="317">
        <v>18854.849999999999</v>
      </c>
      <c r="G8025" s="318">
        <v>39570</v>
      </c>
      <c r="H8025" s="318">
        <v>39996</v>
      </c>
      <c r="I8025" s="318">
        <v>49309</v>
      </c>
      <c r="J8025" s="315"/>
      <c r="K8025" s="315">
        <v>7433</v>
      </c>
      <c r="L8025" s="315" t="s">
        <v>2796</v>
      </c>
      <c r="M8025" s="315" t="s">
        <v>966</v>
      </c>
      <c r="N8025" s="315" t="s">
        <v>755</v>
      </c>
      <c r="O8025" s="315"/>
      <c r="P8025" s="315"/>
      <c r="Q8025" s="315"/>
    </row>
    <row r="8026" spans="1:17">
      <c r="A8026" s="315" t="s">
        <v>750</v>
      </c>
      <c r="B8026" s="315" t="s">
        <v>2095</v>
      </c>
      <c r="C8026" s="315" t="s">
        <v>2096</v>
      </c>
      <c r="D8026" s="316">
        <v>21</v>
      </c>
      <c r="E8026" s="317">
        <v>19891</v>
      </c>
      <c r="F8026" s="317">
        <v>16231.060000000001</v>
      </c>
      <c r="G8026" s="318">
        <v>39606</v>
      </c>
      <c r="H8026" s="318">
        <v>40063</v>
      </c>
      <c r="I8026" s="318">
        <v>49309</v>
      </c>
      <c r="J8026" s="315"/>
      <c r="K8026" s="315">
        <v>3036</v>
      </c>
      <c r="L8026" s="315" t="s">
        <v>3515</v>
      </c>
      <c r="M8026" s="315" t="s">
        <v>764</v>
      </c>
      <c r="N8026" s="315" t="s">
        <v>750</v>
      </c>
      <c r="O8026" s="315"/>
      <c r="P8026" s="315"/>
      <c r="Q8026" s="315"/>
    </row>
    <row r="8027" spans="1:17">
      <c r="A8027" s="315" t="s">
        <v>750</v>
      </c>
      <c r="B8027" s="315" t="s">
        <v>2095</v>
      </c>
      <c r="C8027" s="315" t="s">
        <v>2098</v>
      </c>
      <c r="D8027" s="316">
        <v>21</v>
      </c>
      <c r="E8027" s="317">
        <v>19690</v>
      </c>
      <c r="F8027" s="317">
        <v>6379.56</v>
      </c>
      <c r="G8027" s="318">
        <v>39594</v>
      </c>
      <c r="H8027" s="318">
        <v>41724</v>
      </c>
      <c r="I8027" s="318">
        <v>51135</v>
      </c>
      <c r="J8027" s="315"/>
      <c r="K8027" s="315">
        <v>3292</v>
      </c>
      <c r="L8027" s="315" t="s">
        <v>4387</v>
      </c>
      <c r="M8027" s="315" t="s">
        <v>764</v>
      </c>
      <c r="N8027" s="315" t="s">
        <v>750</v>
      </c>
      <c r="O8027" s="315"/>
      <c r="P8027" s="315"/>
      <c r="Q8027" s="315"/>
    </row>
    <row r="8028" spans="1:17">
      <c r="A8028" s="315" t="s">
        <v>755</v>
      </c>
      <c r="B8028" s="315" t="s">
        <v>2095</v>
      </c>
      <c r="C8028" s="315" t="s">
        <v>2096</v>
      </c>
      <c r="D8028" s="316">
        <v>21</v>
      </c>
      <c r="E8028" s="317">
        <v>19699</v>
      </c>
      <c r="F8028" s="317">
        <v>9100.9499999999989</v>
      </c>
      <c r="G8028" s="318">
        <v>39701</v>
      </c>
      <c r="H8028" s="318">
        <v>41106</v>
      </c>
      <c r="I8028" s="318">
        <v>50405</v>
      </c>
      <c r="J8028" s="315"/>
      <c r="K8028" s="315">
        <v>6375</v>
      </c>
      <c r="L8028" s="315" t="s">
        <v>3471</v>
      </c>
      <c r="M8028" s="315" t="s">
        <v>1290</v>
      </c>
      <c r="N8028" s="315" t="s">
        <v>755</v>
      </c>
      <c r="O8028" s="315"/>
      <c r="P8028" s="315"/>
      <c r="Q8028" s="315"/>
    </row>
    <row r="8029" spans="1:17">
      <c r="A8029" s="315" t="s">
        <v>750</v>
      </c>
      <c r="B8029" s="315" t="s">
        <v>2095</v>
      </c>
      <c r="C8029" s="315" t="s">
        <v>2098</v>
      </c>
      <c r="D8029" s="316">
        <v>21</v>
      </c>
      <c r="E8029" s="317">
        <v>23807</v>
      </c>
      <c r="F8029" s="317">
        <v>13617.6</v>
      </c>
      <c r="G8029" s="318">
        <v>39799</v>
      </c>
      <c r="H8029" s="318">
        <v>40351</v>
      </c>
      <c r="I8029" s="318">
        <v>49674</v>
      </c>
      <c r="J8029" s="315"/>
      <c r="K8029" s="315">
        <v>3072</v>
      </c>
      <c r="L8029" s="315" t="s">
        <v>2915</v>
      </c>
      <c r="M8029" s="315" t="s">
        <v>764</v>
      </c>
      <c r="N8029" s="315" t="s">
        <v>750</v>
      </c>
      <c r="O8029" s="315"/>
      <c r="P8029" s="315"/>
      <c r="Q8029" s="315"/>
    </row>
    <row r="8030" spans="1:17">
      <c r="A8030" s="315" t="s">
        <v>755</v>
      </c>
      <c r="B8030" s="315" t="s">
        <v>2095</v>
      </c>
      <c r="C8030" s="315" t="s">
        <v>2096</v>
      </c>
      <c r="D8030" s="316">
        <v>21</v>
      </c>
      <c r="E8030" s="317">
        <v>18805</v>
      </c>
      <c r="F8030" s="317">
        <v>7992.1399999999994</v>
      </c>
      <c r="G8030" s="318">
        <v>40009</v>
      </c>
      <c r="H8030" s="318">
        <v>41346</v>
      </c>
      <c r="I8030" s="318">
        <v>50770</v>
      </c>
      <c r="J8030" s="315"/>
      <c r="K8030" s="315">
        <v>6222</v>
      </c>
      <c r="L8030" s="315" t="s">
        <v>3434</v>
      </c>
      <c r="M8030" s="315" t="s">
        <v>788</v>
      </c>
      <c r="N8030" s="315" t="s">
        <v>755</v>
      </c>
      <c r="O8030" s="315"/>
      <c r="P8030" s="315"/>
      <c r="Q8030" s="315"/>
    </row>
    <row r="8031" spans="1:17">
      <c r="A8031" s="315" t="s">
        <v>755</v>
      </c>
      <c r="B8031" s="315" t="s">
        <v>2095</v>
      </c>
      <c r="C8031" s="315" t="s">
        <v>2098</v>
      </c>
      <c r="D8031" s="316">
        <v>21</v>
      </c>
      <c r="E8031" s="317">
        <v>23359</v>
      </c>
      <c r="F8031" s="317">
        <v>16304.58</v>
      </c>
      <c r="G8031" s="318">
        <v>40147</v>
      </c>
      <c r="H8031" s="318">
        <v>40143</v>
      </c>
      <c r="I8031" s="318">
        <v>49309</v>
      </c>
      <c r="J8031" s="315"/>
      <c r="K8031" s="315">
        <v>8727</v>
      </c>
      <c r="L8031" s="315" t="s">
        <v>4388</v>
      </c>
      <c r="M8031" s="315" t="s">
        <v>770</v>
      </c>
      <c r="N8031" s="315" t="s">
        <v>755</v>
      </c>
      <c r="O8031" s="315"/>
      <c r="P8031" s="315"/>
      <c r="Q8031" s="315"/>
    </row>
    <row r="8032" spans="1:17">
      <c r="A8032" s="315" t="s">
        <v>755</v>
      </c>
      <c r="B8032" s="315" t="s">
        <v>2095</v>
      </c>
      <c r="C8032" s="315" t="s">
        <v>2098</v>
      </c>
      <c r="D8032" s="316">
        <v>21</v>
      </c>
      <c r="E8032" s="317">
        <v>20863</v>
      </c>
      <c r="F8032" s="317">
        <v>7990.53</v>
      </c>
      <c r="G8032" s="318">
        <v>40709</v>
      </c>
      <c r="H8032" s="318">
        <v>41031</v>
      </c>
      <c r="I8032" s="318">
        <v>50405</v>
      </c>
      <c r="J8032" s="315"/>
      <c r="K8032" s="315">
        <v>6242</v>
      </c>
      <c r="L8032" s="315" t="s">
        <v>1872</v>
      </c>
      <c r="M8032" s="315" t="s">
        <v>788</v>
      </c>
      <c r="N8032" s="315" t="s">
        <v>755</v>
      </c>
      <c r="O8032" s="315"/>
      <c r="P8032" s="315"/>
      <c r="Q8032" s="315"/>
    </row>
    <row r="8033" spans="1:17">
      <c r="A8033" s="315" t="s">
        <v>750</v>
      </c>
      <c r="B8033" s="315" t="s">
        <v>2095</v>
      </c>
      <c r="C8033" s="315" t="s">
        <v>2098</v>
      </c>
      <c r="D8033" s="316">
        <v>21</v>
      </c>
      <c r="E8033" s="317">
        <v>25893</v>
      </c>
      <c r="F8033" s="317">
        <v>11388.14</v>
      </c>
      <c r="G8033" s="318">
        <v>40762</v>
      </c>
      <c r="H8033" s="318">
        <v>40821</v>
      </c>
      <c r="I8033" s="318">
        <v>50040</v>
      </c>
      <c r="J8033" s="315"/>
      <c r="K8033" s="315">
        <v>1232</v>
      </c>
      <c r="L8033" s="315" t="s">
        <v>2384</v>
      </c>
      <c r="M8033" s="315" t="s">
        <v>1827</v>
      </c>
      <c r="N8033" s="315" t="s">
        <v>750</v>
      </c>
      <c r="O8033" s="315"/>
      <c r="P8033" s="315"/>
      <c r="Q8033" s="315"/>
    </row>
    <row r="8034" spans="1:17">
      <c r="A8034" s="315" t="s">
        <v>755</v>
      </c>
      <c r="B8034" s="315" t="s">
        <v>2095</v>
      </c>
      <c r="C8034" s="315" t="s">
        <v>2098</v>
      </c>
      <c r="D8034" s="316">
        <v>21</v>
      </c>
      <c r="E8034" s="317">
        <v>19875</v>
      </c>
      <c r="F8034" s="317">
        <v>8685.380000000001</v>
      </c>
      <c r="G8034" s="318">
        <v>40741</v>
      </c>
      <c r="H8034" s="318">
        <v>40954</v>
      </c>
      <c r="I8034" s="318">
        <v>50405</v>
      </c>
      <c r="J8034" s="315"/>
      <c r="K8034" s="315">
        <v>6106</v>
      </c>
      <c r="L8034" s="315" t="s">
        <v>4295</v>
      </c>
      <c r="M8034" s="315" t="s">
        <v>788</v>
      </c>
      <c r="N8034" s="315" t="s">
        <v>755</v>
      </c>
      <c r="O8034" s="315"/>
      <c r="P8034" s="315"/>
      <c r="Q8034" s="315"/>
    </row>
    <row r="8035" spans="1:17">
      <c r="A8035" s="315" t="s">
        <v>755</v>
      </c>
      <c r="B8035" s="315" t="s">
        <v>2095</v>
      </c>
      <c r="C8035" s="315" t="s">
        <v>2098</v>
      </c>
      <c r="D8035" s="316">
        <v>21</v>
      </c>
      <c r="E8035" s="317">
        <v>20660</v>
      </c>
      <c r="F8035" s="317">
        <v>9813.5300000000007</v>
      </c>
      <c r="G8035" s="318">
        <v>40766</v>
      </c>
      <c r="H8035" s="318">
        <v>40837</v>
      </c>
      <c r="I8035" s="318">
        <v>50040</v>
      </c>
      <c r="J8035" s="315"/>
      <c r="K8035" s="315">
        <v>9204</v>
      </c>
      <c r="L8035" s="315" t="s">
        <v>3211</v>
      </c>
      <c r="M8035" s="315" t="s">
        <v>770</v>
      </c>
      <c r="N8035" s="315" t="s">
        <v>755</v>
      </c>
      <c r="O8035" s="315"/>
      <c r="P8035" s="315"/>
      <c r="Q8035" s="315"/>
    </row>
    <row r="8036" spans="1:17">
      <c r="A8036" s="315" t="s">
        <v>755</v>
      </c>
      <c r="B8036" s="315" t="s">
        <v>2095</v>
      </c>
      <c r="C8036" s="315" t="s">
        <v>2098</v>
      </c>
      <c r="D8036" s="316">
        <v>21</v>
      </c>
      <c r="E8036" s="317">
        <v>10234.01</v>
      </c>
      <c r="F8036" s="317">
        <v>2701.78</v>
      </c>
      <c r="G8036" s="318">
        <v>40852</v>
      </c>
      <c r="H8036" s="318">
        <v>42086</v>
      </c>
      <c r="I8036" s="318">
        <v>49674</v>
      </c>
      <c r="J8036" s="315"/>
      <c r="K8036" s="315">
        <v>8197</v>
      </c>
      <c r="L8036" s="315" t="s">
        <v>3445</v>
      </c>
      <c r="M8036" s="315" t="s">
        <v>784</v>
      </c>
      <c r="N8036" s="315" t="s">
        <v>755</v>
      </c>
      <c r="O8036" s="315"/>
      <c r="P8036" s="315"/>
      <c r="Q8036" s="315"/>
    </row>
    <row r="8037" spans="1:17">
      <c r="A8037" s="315" t="s">
        <v>755</v>
      </c>
      <c r="B8037" s="315" t="s">
        <v>2095</v>
      </c>
      <c r="C8037" s="315" t="s">
        <v>2098</v>
      </c>
      <c r="D8037" s="316">
        <v>21.05</v>
      </c>
      <c r="E8037" s="317">
        <v>14947.960000000001</v>
      </c>
      <c r="F8037" s="317">
        <v>6278.1500000000005</v>
      </c>
      <c r="G8037" s="318">
        <v>40729</v>
      </c>
      <c r="H8037" s="318">
        <v>40867</v>
      </c>
      <c r="I8037" s="318">
        <v>50040</v>
      </c>
      <c r="J8037" s="315"/>
      <c r="K8037" s="315">
        <v>9500</v>
      </c>
      <c r="L8037" s="315" t="s">
        <v>2832</v>
      </c>
      <c r="M8037" s="315" t="s">
        <v>770</v>
      </c>
      <c r="N8037" s="315" t="s">
        <v>755</v>
      </c>
      <c r="O8037" s="315"/>
      <c r="P8037" s="315"/>
      <c r="Q8037" s="315"/>
    </row>
    <row r="8038" spans="1:17">
      <c r="A8038" s="315" t="s">
        <v>755</v>
      </c>
      <c r="B8038" s="315" t="s">
        <v>2095</v>
      </c>
      <c r="C8038" s="315" t="s">
        <v>2096</v>
      </c>
      <c r="D8038" s="316">
        <v>21.06</v>
      </c>
      <c r="E8038" s="317">
        <v>25329</v>
      </c>
      <c r="F8038" s="317">
        <v>11701.99</v>
      </c>
      <c r="G8038" s="318">
        <v>40779</v>
      </c>
      <c r="H8038" s="318">
        <v>41148</v>
      </c>
      <c r="I8038" s="318">
        <v>50405</v>
      </c>
      <c r="J8038" s="315"/>
      <c r="K8038" s="315">
        <v>2832</v>
      </c>
      <c r="L8038" s="315" t="s">
        <v>2711</v>
      </c>
      <c r="M8038" s="315" t="s">
        <v>1431</v>
      </c>
      <c r="N8038" s="315" t="s">
        <v>755</v>
      </c>
      <c r="O8038" s="315"/>
      <c r="P8038" s="315"/>
      <c r="Q8038" s="315"/>
    </row>
    <row r="8039" spans="1:17">
      <c r="A8039" s="315" t="s">
        <v>755</v>
      </c>
      <c r="B8039" s="315" t="s">
        <v>2095</v>
      </c>
      <c r="C8039" s="315" t="s">
        <v>2098</v>
      </c>
      <c r="D8039" s="316">
        <v>21.09</v>
      </c>
      <c r="E8039" s="317">
        <v>18377</v>
      </c>
      <c r="F8039" s="317">
        <v>4851.53</v>
      </c>
      <c r="G8039" s="318">
        <v>40681</v>
      </c>
      <c r="H8039" s="318">
        <v>42055</v>
      </c>
      <c r="I8039" s="318">
        <v>49674</v>
      </c>
      <c r="J8039" s="315"/>
      <c r="K8039" s="315">
        <v>6146</v>
      </c>
      <c r="L8039" s="315" t="s">
        <v>2761</v>
      </c>
      <c r="M8039" s="315" t="s">
        <v>788</v>
      </c>
      <c r="N8039" s="315" t="s">
        <v>755</v>
      </c>
      <c r="O8039" s="315"/>
      <c r="P8039" s="315"/>
      <c r="Q8039" s="315"/>
    </row>
    <row r="8040" spans="1:17">
      <c r="A8040" s="315" t="s">
        <v>755</v>
      </c>
      <c r="B8040" s="315" t="s">
        <v>2095</v>
      </c>
      <c r="C8040" s="315" t="s">
        <v>2098</v>
      </c>
      <c r="D8040" s="316">
        <v>21.1</v>
      </c>
      <c r="E8040" s="317">
        <v>23137</v>
      </c>
      <c r="F8040" s="317">
        <v>16126.500000000002</v>
      </c>
      <c r="G8040" s="318">
        <v>39570</v>
      </c>
      <c r="H8040" s="318">
        <v>39609</v>
      </c>
      <c r="I8040" s="318">
        <v>48914</v>
      </c>
      <c r="J8040" s="315"/>
      <c r="K8040" s="315">
        <v>8500</v>
      </c>
      <c r="L8040" s="315" t="s">
        <v>1660</v>
      </c>
      <c r="M8040" s="315" t="s">
        <v>792</v>
      </c>
      <c r="N8040" s="315" t="s">
        <v>755</v>
      </c>
      <c r="O8040" s="315"/>
      <c r="P8040" s="315"/>
      <c r="Q8040" s="315"/>
    </row>
    <row r="8041" spans="1:17">
      <c r="A8041" s="315" t="s">
        <v>750</v>
      </c>
      <c r="B8041" s="315" t="s">
        <v>2095</v>
      </c>
      <c r="C8041" s="315" t="s">
        <v>2098</v>
      </c>
      <c r="D8041" s="316">
        <v>21.1</v>
      </c>
      <c r="E8041" s="317">
        <v>19928</v>
      </c>
      <c r="F8041" s="317">
        <v>6495.0599999999995</v>
      </c>
      <c r="G8041" s="318">
        <v>39595</v>
      </c>
      <c r="H8041" s="318">
        <v>41624</v>
      </c>
      <c r="I8041" s="318">
        <v>50770</v>
      </c>
      <c r="J8041" s="315"/>
      <c r="K8041" s="315">
        <v>1217</v>
      </c>
      <c r="L8041" s="315" t="s">
        <v>2855</v>
      </c>
      <c r="M8041" s="315" t="s">
        <v>1827</v>
      </c>
      <c r="N8041" s="315" t="s">
        <v>750</v>
      </c>
      <c r="O8041" s="315"/>
      <c r="P8041" s="315"/>
      <c r="Q8041" s="315"/>
    </row>
    <row r="8042" spans="1:17">
      <c r="A8042" s="315" t="s">
        <v>750</v>
      </c>
      <c r="B8042" s="315" t="s">
        <v>2095</v>
      </c>
      <c r="C8042" s="315" t="s">
        <v>2098</v>
      </c>
      <c r="D8042" s="316">
        <v>21.1</v>
      </c>
      <c r="E8042" s="317">
        <v>25552</v>
      </c>
      <c r="F8042" s="317">
        <v>13533.09</v>
      </c>
      <c r="G8042" s="318">
        <v>39758</v>
      </c>
      <c r="H8042" s="318">
        <v>40512</v>
      </c>
      <c r="I8042" s="318">
        <v>49674</v>
      </c>
      <c r="J8042" s="315"/>
      <c r="K8042" s="315">
        <v>6648</v>
      </c>
      <c r="L8042" s="315" t="s">
        <v>2914</v>
      </c>
      <c r="M8042" s="315" t="s">
        <v>811</v>
      </c>
      <c r="N8042" s="315" t="s">
        <v>750</v>
      </c>
      <c r="O8042" s="315"/>
      <c r="P8042" s="315"/>
      <c r="Q8042" s="315"/>
    </row>
    <row r="8043" spans="1:17">
      <c r="A8043" s="315" t="s">
        <v>755</v>
      </c>
      <c r="B8043" s="315" t="s">
        <v>2095</v>
      </c>
      <c r="C8043" s="315" t="s">
        <v>2096</v>
      </c>
      <c r="D8043" s="316">
        <v>21.1</v>
      </c>
      <c r="E8043" s="317">
        <v>22897</v>
      </c>
      <c r="F8043" s="317">
        <v>10578.41</v>
      </c>
      <c r="G8043" s="318">
        <v>39853</v>
      </c>
      <c r="H8043" s="318">
        <v>41102</v>
      </c>
      <c r="I8043" s="318">
        <v>50405</v>
      </c>
      <c r="J8043" s="315"/>
      <c r="K8043" s="315">
        <v>3237</v>
      </c>
      <c r="L8043" s="315" t="s">
        <v>3866</v>
      </c>
      <c r="M8043" s="315" t="s">
        <v>764</v>
      </c>
      <c r="N8043" s="315" t="s">
        <v>755</v>
      </c>
      <c r="O8043" s="315"/>
      <c r="P8043" s="315"/>
      <c r="Q8043" s="315"/>
    </row>
    <row r="8044" spans="1:17">
      <c r="A8044" s="315" t="s">
        <v>755</v>
      </c>
      <c r="B8044" s="315" t="s">
        <v>2095</v>
      </c>
      <c r="C8044" s="315" t="s">
        <v>2098</v>
      </c>
      <c r="D8044" s="316">
        <v>21.1</v>
      </c>
      <c r="E8044" s="317">
        <v>20836</v>
      </c>
      <c r="F8044" s="317">
        <v>11918.199999999999</v>
      </c>
      <c r="G8044" s="318">
        <v>39966</v>
      </c>
      <c r="H8044" s="318">
        <v>40508</v>
      </c>
      <c r="I8044" s="318">
        <v>49674</v>
      </c>
      <c r="J8044" s="315"/>
      <c r="K8044" s="315">
        <v>6016</v>
      </c>
      <c r="L8044" s="315" t="s">
        <v>3987</v>
      </c>
      <c r="M8044" s="315" t="s">
        <v>788</v>
      </c>
      <c r="N8044" s="315" t="s">
        <v>755</v>
      </c>
      <c r="O8044" s="315"/>
      <c r="P8044" s="315"/>
      <c r="Q8044" s="315"/>
    </row>
    <row r="8045" spans="1:17">
      <c r="A8045" s="315" t="s">
        <v>755</v>
      </c>
      <c r="B8045" s="315" t="s">
        <v>2095</v>
      </c>
      <c r="C8045" s="315" t="s">
        <v>2098</v>
      </c>
      <c r="D8045" s="316">
        <v>21.12</v>
      </c>
      <c r="E8045" s="317">
        <v>23404</v>
      </c>
      <c r="F8045" s="317">
        <v>11116.9</v>
      </c>
      <c r="G8045" s="318">
        <v>40788</v>
      </c>
      <c r="H8045" s="318">
        <v>40857</v>
      </c>
      <c r="I8045" s="318">
        <v>50040</v>
      </c>
      <c r="J8045" s="315"/>
      <c r="K8045" s="315">
        <v>3204</v>
      </c>
      <c r="L8045" s="315" t="s">
        <v>2749</v>
      </c>
      <c r="M8045" s="315" t="s">
        <v>764</v>
      </c>
      <c r="N8045" s="315" t="s">
        <v>755</v>
      </c>
      <c r="O8045" s="315"/>
      <c r="P8045" s="315"/>
      <c r="Q8045" s="315"/>
    </row>
    <row r="8046" spans="1:17">
      <c r="A8046" s="315" t="s">
        <v>755</v>
      </c>
      <c r="B8046" s="315" t="s">
        <v>2095</v>
      </c>
      <c r="C8046" s="315" t="s">
        <v>2098</v>
      </c>
      <c r="D8046" s="316">
        <v>21.2</v>
      </c>
      <c r="E8046" s="317">
        <v>24367.879999999997</v>
      </c>
      <c r="F8046" s="317">
        <v>11574.739999999998</v>
      </c>
      <c r="G8046" s="318">
        <v>39570</v>
      </c>
      <c r="H8046" s="318">
        <v>40672</v>
      </c>
      <c r="I8046" s="318">
        <v>50040</v>
      </c>
      <c r="J8046" s="315"/>
      <c r="K8046" s="315">
        <v>1262</v>
      </c>
      <c r="L8046" s="315" t="s">
        <v>4389</v>
      </c>
      <c r="M8046" s="315" t="s">
        <v>766</v>
      </c>
      <c r="N8046" s="315" t="s">
        <v>755</v>
      </c>
      <c r="O8046" s="315"/>
      <c r="P8046" s="315"/>
      <c r="Q8046" s="315"/>
    </row>
    <row r="8047" spans="1:17">
      <c r="A8047" s="315" t="s">
        <v>755</v>
      </c>
      <c r="B8047" s="315" t="s">
        <v>2095</v>
      </c>
      <c r="C8047" s="315" t="s">
        <v>2098</v>
      </c>
      <c r="D8047" s="316">
        <v>21.2</v>
      </c>
      <c r="E8047" s="317">
        <v>21800</v>
      </c>
      <c r="F8047" s="317">
        <v>11445.009999999998</v>
      </c>
      <c r="G8047" s="318">
        <v>39701</v>
      </c>
      <c r="H8047" s="318">
        <v>39989</v>
      </c>
      <c r="I8047" s="318">
        <v>49309</v>
      </c>
      <c r="J8047" s="315"/>
      <c r="K8047" s="315">
        <v>3656</v>
      </c>
      <c r="L8047" s="315" t="s">
        <v>2801</v>
      </c>
      <c r="M8047" s="315" t="s">
        <v>764</v>
      </c>
      <c r="N8047" s="315" t="s">
        <v>755</v>
      </c>
      <c r="O8047" s="315"/>
      <c r="P8047" s="315"/>
      <c r="Q8047" s="315"/>
    </row>
    <row r="8048" spans="1:17">
      <c r="A8048" s="315" t="s">
        <v>755</v>
      </c>
      <c r="B8048" s="315" t="s">
        <v>2095</v>
      </c>
      <c r="C8048" s="315" t="s">
        <v>2098</v>
      </c>
      <c r="D8048" s="316">
        <v>21.2</v>
      </c>
      <c r="E8048" s="317">
        <v>20588</v>
      </c>
      <c r="F8048" s="317">
        <v>8029.3200000000006</v>
      </c>
      <c r="G8048" s="318">
        <v>39734</v>
      </c>
      <c r="H8048" s="318">
        <v>40096</v>
      </c>
      <c r="I8048" s="318">
        <v>49309</v>
      </c>
      <c r="J8048" s="315"/>
      <c r="K8048" s="315">
        <v>9451</v>
      </c>
      <c r="L8048" s="315" t="s">
        <v>3474</v>
      </c>
      <c r="M8048" s="315" t="s">
        <v>770</v>
      </c>
      <c r="N8048" s="315" t="s">
        <v>755</v>
      </c>
      <c r="O8048" s="315"/>
      <c r="P8048" s="315"/>
      <c r="Q8048" s="315"/>
    </row>
    <row r="8049" spans="1:17">
      <c r="A8049" s="315" t="s">
        <v>750</v>
      </c>
      <c r="B8049" s="315" t="s">
        <v>2095</v>
      </c>
      <c r="C8049" s="315" t="s">
        <v>2096</v>
      </c>
      <c r="D8049" s="316">
        <v>21.2</v>
      </c>
      <c r="E8049" s="317">
        <v>24295</v>
      </c>
      <c r="F8049" s="317">
        <v>12657.699999999999</v>
      </c>
      <c r="G8049" s="318">
        <v>39986</v>
      </c>
      <c r="H8049" s="318">
        <v>40933</v>
      </c>
      <c r="I8049" s="318">
        <v>50405</v>
      </c>
      <c r="J8049" s="315"/>
      <c r="K8049" s="315">
        <v>3438</v>
      </c>
      <c r="L8049" s="315" t="s">
        <v>2348</v>
      </c>
      <c r="M8049" s="315" t="s">
        <v>764</v>
      </c>
      <c r="N8049" s="315" t="s">
        <v>750</v>
      </c>
      <c r="O8049" s="315"/>
      <c r="P8049" s="315"/>
      <c r="Q8049" s="315"/>
    </row>
    <row r="8050" spans="1:17">
      <c r="A8050" s="315" t="s">
        <v>755</v>
      </c>
      <c r="B8050" s="315" t="s">
        <v>2095</v>
      </c>
      <c r="C8050" s="315" t="s">
        <v>2098</v>
      </c>
      <c r="D8050" s="316">
        <v>21.2</v>
      </c>
      <c r="E8050" s="317">
        <v>23842</v>
      </c>
      <c r="F8050" s="317">
        <v>7724.82</v>
      </c>
      <c r="G8050" s="318">
        <v>39987</v>
      </c>
      <c r="H8050" s="318">
        <v>41901</v>
      </c>
      <c r="I8050" s="318">
        <v>51135</v>
      </c>
      <c r="J8050" s="315"/>
      <c r="K8050" s="315">
        <v>8330</v>
      </c>
      <c r="L8050" s="315" t="s">
        <v>2550</v>
      </c>
      <c r="M8050" s="315" t="s">
        <v>784</v>
      </c>
      <c r="N8050" s="315" t="s">
        <v>755</v>
      </c>
      <c r="O8050" s="315"/>
      <c r="P8050" s="315"/>
      <c r="Q8050" s="315"/>
    </row>
    <row r="8051" spans="1:17">
      <c r="A8051" s="315" t="s">
        <v>755</v>
      </c>
      <c r="B8051" s="315" t="s">
        <v>2095</v>
      </c>
      <c r="C8051" s="315" t="s">
        <v>2096</v>
      </c>
      <c r="D8051" s="316">
        <v>21.2</v>
      </c>
      <c r="E8051" s="317">
        <v>18423</v>
      </c>
      <c r="F8051" s="317">
        <v>12324.990000000002</v>
      </c>
      <c r="G8051" s="318">
        <v>40295</v>
      </c>
      <c r="H8051" s="318">
        <v>40284</v>
      </c>
      <c r="I8051" s="318">
        <v>49674</v>
      </c>
      <c r="J8051" s="315"/>
      <c r="K8051" s="315">
        <v>5027</v>
      </c>
      <c r="L8051" s="315" t="s">
        <v>2123</v>
      </c>
      <c r="M8051" s="315" t="s">
        <v>776</v>
      </c>
      <c r="N8051" s="315" t="s">
        <v>755</v>
      </c>
      <c r="O8051" s="315"/>
      <c r="P8051" s="315"/>
      <c r="Q8051" s="315"/>
    </row>
    <row r="8052" spans="1:17">
      <c r="A8052" s="315" t="s">
        <v>755</v>
      </c>
      <c r="B8052" s="315" t="s">
        <v>2095</v>
      </c>
      <c r="C8052" s="315" t="s">
        <v>2098</v>
      </c>
      <c r="D8052" s="316">
        <v>21.2</v>
      </c>
      <c r="E8052" s="317">
        <v>14095</v>
      </c>
      <c r="F8052" s="317">
        <v>8062.34</v>
      </c>
      <c r="G8052" s="318">
        <v>40361</v>
      </c>
      <c r="H8052" s="318">
        <v>40408</v>
      </c>
      <c r="I8052" s="318">
        <v>49674</v>
      </c>
      <c r="J8052" s="315"/>
      <c r="K8052" s="315">
        <v>6017</v>
      </c>
      <c r="L8052" s="315" t="s">
        <v>849</v>
      </c>
      <c r="M8052" s="315" t="s">
        <v>788</v>
      </c>
      <c r="N8052" s="315" t="s">
        <v>755</v>
      </c>
      <c r="O8052" s="315"/>
      <c r="P8052" s="315"/>
      <c r="Q8052" s="315"/>
    </row>
    <row r="8053" spans="1:17">
      <c r="A8053" s="315" t="s">
        <v>755</v>
      </c>
      <c r="B8053" s="315" t="s">
        <v>2095</v>
      </c>
      <c r="C8053" s="315" t="s">
        <v>2098</v>
      </c>
      <c r="D8053" s="316">
        <v>21.2</v>
      </c>
      <c r="E8053" s="317">
        <v>24676</v>
      </c>
      <c r="F8053" s="317">
        <v>5290.5199999999995</v>
      </c>
      <c r="G8053" s="318">
        <v>40795</v>
      </c>
      <c r="H8053" s="318">
        <v>42338</v>
      </c>
      <c r="I8053" s="318">
        <v>49674</v>
      </c>
      <c r="J8053" s="315"/>
      <c r="K8053" s="315">
        <v>9108</v>
      </c>
      <c r="L8053" s="315" t="s">
        <v>3354</v>
      </c>
      <c r="M8053" s="315" t="s">
        <v>1024</v>
      </c>
      <c r="N8053" s="315" t="s">
        <v>755</v>
      </c>
      <c r="O8053" s="315"/>
      <c r="P8053" s="315"/>
      <c r="Q8053" s="315"/>
    </row>
    <row r="8054" spans="1:17">
      <c r="A8054" s="315" t="s">
        <v>755</v>
      </c>
      <c r="B8054" s="315" t="s">
        <v>2095</v>
      </c>
      <c r="C8054" s="315" t="s">
        <v>2098</v>
      </c>
      <c r="D8054" s="316">
        <v>21.25</v>
      </c>
      <c r="E8054" s="317">
        <v>21029</v>
      </c>
      <c r="F8054" s="317">
        <v>9315.84</v>
      </c>
      <c r="G8054" s="318">
        <v>40795</v>
      </c>
      <c r="H8054" s="318">
        <v>40878</v>
      </c>
      <c r="I8054" s="318">
        <v>50040</v>
      </c>
      <c r="J8054" s="315"/>
      <c r="K8054" s="315">
        <v>3457</v>
      </c>
      <c r="L8054" s="315" t="s">
        <v>4355</v>
      </c>
      <c r="M8054" s="315" t="s">
        <v>764</v>
      </c>
      <c r="N8054" s="315" t="s">
        <v>755</v>
      </c>
      <c r="O8054" s="315"/>
      <c r="P8054" s="315"/>
      <c r="Q8054" s="315"/>
    </row>
    <row r="8055" spans="1:17">
      <c r="A8055" s="315" t="s">
        <v>755</v>
      </c>
      <c r="B8055" s="315" t="s">
        <v>2095</v>
      </c>
      <c r="C8055" s="315" t="s">
        <v>2098</v>
      </c>
      <c r="D8055" s="316">
        <v>21.3</v>
      </c>
      <c r="E8055" s="317">
        <v>23314</v>
      </c>
      <c r="F8055" s="317">
        <v>8929.27</v>
      </c>
      <c r="G8055" s="318">
        <v>39692</v>
      </c>
      <c r="H8055" s="318">
        <v>41179</v>
      </c>
      <c r="I8055" s="318">
        <v>50405</v>
      </c>
      <c r="J8055" s="315"/>
      <c r="K8055" s="315">
        <v>7443</v>
      </c>
      <c r="L8055" s="315" t="s">
        <v>3389</v>
      </c>
      <c r="M8055" s="315" t="s">
        <v>966</v>
      </c>
      <c r="N8055" s="315" t="s">
        <v>755</v>
      </c>
      <c r="O8055" s="315"/>
      <c r="P8055" s="315"/>
      <c r="Q8055" s="315"/>
    </row>
    <row r="8056" spans="1:17">
      <c r="A8056" s="315" t="s">
        <v>755</v>
      </c>
      <c r="B8056" s="315" t="s">
        <v>2095</v>
      </c>
      <c r="C8056" s="315" t="s">
        <v>2096</v>
      </c>
      <c r="D8056" s="316">
        <v>21.3</v>
      </c>
      <c r="E8056" s="317">
        <v>19846</v>
      </c>
      <c r="F8056" s="317">
        <v>9168.85</v>
      </c>
      <c r="G8056" s="318">
        <v>39948</v>
      </c>
      <c r="H8056" s="318">
        <v>41000</v>
      </c>
      <c r="I8056" s="318">
        <v>50405</v>
      </c>
      <c r="J8056" s="315"/>
      <c r="K8056" s="315">
        <v>6016</v>
      </c>
      <c r="L8056" s="315" t="s">
        <v>3987</v>
      </c>
      <c r="M8056" s="315" t="s">
        <v>788</v>
      </c>
      <c r="N8056" s="315" t="s">
        <v>755</v>
      </c>
      <c r="O8056" s="315"/>
      <c r="P8056" s="315"/>
      <c r="Q8056" s="315"/>
    </row>
    <row r="8057" spans="1:17">
      <c r="A8057" s="315" t="s">
        <v>750</v>
      </c>
      <c r="B8057" s="315" t="s">
        <v>2095</v>
      </c>
      <c r="C8057" s="315" t="s">
        <v>2098</v>
      </c>
      <c r="D8057" s="316">
        <v>21.3</v>
      </c>
      <c r="E8057" s="317">
        <v>22903</v>
      </c>
      <c r="F8057" s="317">
        <v>12108.930000000002</v>
      </c>
      <c r="G8057" s="318">
        <v>40360</v>
      </c>
      <c r="H8057" s="318">
        <v>40534</v>
      </c>
      <c r="I8057" s="318">
        <v>49674</v>
      </c>
      <c r="J8057" s="315"/>
      <c r="K8057" s="315">
        <v>1233</v>
      </c>
      <c r="L8057" s="315" t="s">
        <v>2490</v>
      </c>
      <c r="M8057" s="315" t="s">
        <v>1827</v>
      </c>
      <c r="N8057" s="315" t="s">
        <v>750</v>
      </c>
      <c r="O8057" s="315"/>
      <c r="P8057" s="315"/>
      <c r="Q8057" s="315"/>
    </row>
    <row r="8058" spans="1:17">
      <c r="A8058" s="315" t="s">
        <v>755</v>
      </c>
      <c r="B8058" s="315" t="s">
        <v>2095</v>
      </c>
      <c r="C8058" s="315" t="s">
        <v>2098</v>
      </c>
      <c r="D8058" s="316">
        <v>21.3</v>
      </c>
      <c r="E8058" s="317">
        <v>21091.719999999998</v>
      </c>
      <c r="F8058" s="317">
        <v>10018.58</v>
      </c>
      <c r="G8058" s="318">
        <v>40456</v>
      </c>
      <c r="H8058" s="318">
        <v>40746</v>
      </c>
      <c r="I8058" s="318">
        <v>50040</v>
      </c>
      <c r="J8058" s="315"/>
      <c r="K8058" s="315">
        <v>9534</v>
      </c>
      <c r="L8058" s="315" t="s">
        <v>3233</v>
      </c>
      <c r="M8058" s="315" t="s">
        <v>770</v>
      </c>
      <c r="N8058" s="315" t="s">
        <v>755</v>
      </c>
      <c r="O8058" s="315"/>
      <c r="P8058" s="315"/>
      <c r="Q8058" s="315"/>
    </row>
    <row r="8059" spans="1:17">
      <c r="A8059" s="315" t="s">
        <v>750</v>
      </c>
      <c r="B8059" s="315" t="s">
        <v>2095</v>
      </c>
      <c r="C8059" s="315" t="s">
        <v>2098</v>
      </c>
      <c r="D8059" s="316">
        <v>21.3</v>
      </c>
      <c r="E8059" s="317">
        <v>20689</v>
      </c>
      <c r="F8059" s="317">
        <v>9099.33</v>
      </c>
      <c r="G8059" s="318">
        <v>40562</v>
      </c>
      <c r="H8059" s="318">
        <v>40631</v>
      </c>
      <c r="I8059" s="318">
        <v>50040</v>
      </c>
      <c r="J8059" s="315"/>
      <c r="K8059" s="315">
        <v>4416</v>
      </c>
      <c r="L8059" s="315" t="s">
        <v>2420</v>
      </c>
      <c r="M8059" s="315" t="s">
        <v>1484</v>
      </c>
      <c r="N8059" s="315" t="s">
        <v>750</v>
      </c>
      <c r="O8059" s="315"/>
      <c r="P8059" s="315"/>
      <c r="Q8059" s="315"/>
    </row>
    <row r="8060" spans="1:17">
      <c r="A8060" s="315" t="s">
        <v>755</v>
      </c>
      <c r="B8060" s="315" t="s">
        <v>2095</v>
      </c>
      <c r="C8060" s="315" t="s">
        <v>2098</v>
      </c>
      <c r="D8060" s="316">
        <v>21.3</v>
      </c>
      <c r="E8060" s="317">
        <v>24631</v>
      </c>
      <c r="F8060" s="317">
        <v>8029.7</v>
      </c>
      <c r="G8060" s="318">
        <v>40689</v>
      </c>
      <c r="H8060" s="318">
        <v>41271</v>
      </c>
      <c r="I8060" s="318">
        <v>50405</v>
      </c>
      <c r="J8060" s="315"/>
      <c r="K8060" s="315">
        <v>6373</v>
      </c>
      <c r="L8060" s="315" t="s">
        <v>3871</v>
      </c>
      <c r="M8060" s="315" t="s">
        <v>1290</v>
      </c>
      <c r="N8060" s="315" t="s">
        <v>755</v>
      </c>
      <c r="O8060" s="315"/>
      <c r="P8060" s="315"/>
      <c r="Q8060" s="315"/>
    </row>
    <row r="8061" spans="1:17">
      <c r="A8061" s="315" t="s">
        <v>750</v>
      </c>
      <c r="B8061" s="315" t="s">
        <v>2095</v>
      </c>
      <c r="C8061" s="315" t="s">
        <v>2098</v>
      </c>
      <c r="D8061" s="316">
        <v>21.32</v>
      </c>
      <c r="E8061" s="317">
        <v>14454</v>
      </c>
      <c r="F8061" s="317">
        <v>5125.8399999999992</v>
      </c>
      <c r="G8061" s="318">
        <v>40711</v>
      </c>
      <c r="H8061" s="318">
        <v>41153</v>
      </c>
      <c r="I8061" s="318">
        <v>50405</v>
      </c>
      <c r="J8061" s="315"/>
      <c r="K8061" s="315">
        <v>5630</v>
      </c>
      <c r="L8061" s="315" t="s">
        <v>3208</v>
      </c>
      <c r="M8061" s="315" t="s">
        <v>776</v>
      </c>
      <c r="N8061" s="315" t="s">
        <v>750</v>
      </c>
      <c r="O8061" s="315"/>
      <c r="P8061" s="315"/>
      <c r="Q8061" s="315"/>
    </row>
    <row r="8062" spans="1:17">
      <c r="A8062" s="315" t="s">
        <v>750</v>
      </c>
      <c r="B8062" s="315" t="s">
        <v>2095</v>
      </c>
      <c r="C8062" s="315" t="s">
        <v>2098</v>
      </c>
      <c r="D8062" s="316">
        <v>21.32</v>
      </c>
      <c r="E8062" s="317">
        <v>373.6</v>
      </c>
      <c r="F8062" s="317">
        <v>103.42999999999999</v>
      </c>
      <c r="G8062" s="318">
        <v>40802</v>
      </c>
      <c r="H8062" s="318">
        <v>41596</v>
      </c>
      <c r="I8062" s="318">
        <v>50770</v>
      </c>
      <c r="J8062" s="315"/>
      <c r="K8062" s="315">
        <v>5610</v>
      </c>
      <c r="L8062" s="315" t="s">
        <v>2432</v>
      </c>
      <c r="M8062" s="315" t="s">
        <v>776</v>
      </c>
      <c r="N8062" s="315" t="s">
        <v>750</v>
      </c>
      <c r="O8062" s="315"/>
      <c r="P8062" s="315"/>
      <c r="Q8062" s="315"/>
    </row>
    <row r="8063" spans="1:17">
      <c r="A8063" s="315" t="s">
        <v>755</v>
      </c>
      <c r="B8063" s="315" t="s">
        <v>2095</v>
      </c>
      <c r="C8063" s="315" t="s">
        <v>2096</v>
      </c>
      <c r="D8063" s="316">
        <v>21.36</v>
      </c>
      <c r="E8063" s="317">
        <v>19224</v>
      </c>
      <c r="F8063" s="317">
        <v>7804.9500000000007</v>
      </c>
      <c r="G8063" s="318">
        <v>40654</v>
      </c>
      <c r="H8063" s="318">
        <v>41095</v>
      </c>
      <c r="I8063" s="318">
        <v>50405</v>
      </c>
      <c r="J8063" s="315"/>
      <c r="K8063" s="315">
        <v>3714</v>
      </c>
      <c r="L8063" s="315" t="s">
        <v>1076</v>
      </c>
      <c r="M8063" s="315" t="s">
        <v>764</v>
      </c>
      <c r="N8063" s="315" t="s">
        <v>755</v>
      </c>
      <c r="O8063" s="315"/>
      <c r="P8063" s="315"/>
      <c r="Q8063" s="315"/>
    </row>
    <row r="8064" spans="1:17">
      <c r="A8064" s="315" t="s">
        <v>755</v>
      </c>
      <c r="B8064" s="315" t="s">
        <v>2095</v>
      </c>
      <c r="C8064" s="315" t="s">
        <v>2098</v>
      </c>
      <c r="D8064" s="316">
        <v>21.36</v>
      </c>
      <c r="E8064" s="317">
        <v>21311</v>
      </c>
      <c r="F8064" s="317">
        <v>8162.1100000000006</v>
      </c>
      <c r="G8064" s="318">
        <v>40763</v>
      </c>
      <c r="H8064" s="318">
        <v>40988</v>
      </c>
      <c r="I8064" s="318">
        <v>50405</v>
      </c>
      <c r="J8064" s="315"/>
      <c r="K8064" s="315">
        <v>5443</v>
      </c>
      <c r="L8064" s="315" t="s">
        <v>3611</v>
      </c>
      <c r="M8064" s="315" t="s">
        <v>776</v>
      </c>
      <c r="N8064" s="315" t="s">
        <v>755</v>
      </c>
      <c r="O8064" s="315"/>
      <c r="P8064" s="315"/>
      <c r="Q8064" s="315"/>
    </row>
    <row r="8065" spans="1:17">
      <c r="A8065" s="315" t="s">
        <v>755</v>
      </c>
      <c r="B8065" s="315" t="s">
        <v>2095</v>
      </c>
      <c r="C8065" s="315" t="s">
        <v>2098</v>
      </c>
      <c r="D8065" s="316">
        <v>21.36</v>
      </c>
      <c r="E8065" s="317">
        <v>9552</v>
      </c>
      <c r="F8065" s="317">
        <v>4403.4799999999996</v>
      </c>
      <c r="G8065" s="318">
        <v>40811</v>
      </c>
      <c r="H8065" s="318">
        <v>40872</v>
      </c>
      <c r="I8065" s="318">
        <v>50040</v>
      </c>
      <c r="J8065" s="315"/>
      <c r="K8065" s="315">
        <v>5415</v>
      </c>
      <c r="L8065" s="315" t="s">
        <v>3219</v>
      </c>
      <c r="M8065" s="315" t="s">
        <v>776</v>
      </c>
      <c r="N8065" s="315" t="s">
        <v>755</v>
      </c>
      <c r="O8065" s="315"/>
      <c r="P8065" s="315"/>
      <c r="Q8065" s="315"/>
    </row>
    <row r="8066" spans="1:17">
      <c r="A8066" s="315" t="s">
        <v>755</v>
      </c>
      <c r="B8066" s="315" t="s">
        <v>2095</v>
      </c>
      <c r="C8066" s="315" t="s">
        <v>2098</v>
      </c>
      <c r="D8066" s="316">
        <v>21.39</v>
      </c>
      <c r="E8066" s="317">
        <v>17531.59</v>
      </c>
      <c r="F8066" s="317">
        <v>8309.9699999999993</v>
      </c>
      <c r="G8066" s="318">
        <v>40800</v>
      </c>
      <c r="H8066" s="318">
        <v>40905</v>
      </c>
      <c r="I8066" s="318">
        <v>50040</v>
      </c>
      <c r="J8066" s="315"/>
      <c r="K8066" s="315">
        <v>4702</v>
      </c>
      <c r="L8066" s="315" t="s">
        <v>1968</v>
      </c>
      <c r="M8066" s="315" t="s">
        <v>1296</v>
      </c>
      <c r="N8066" s="315" t="s">
        <v>755</v>
      </c>
      <c r="O8066" s="315"/>
      <c r="P8066" s="315"/>
      <c r="Q8066" s="315"/>
    </row>
    <row r="8067" spans="1:17">
      <c r="A8067" s="315" t="s">
        <v>755</v>
      </c>
      <c r="B8067" s="315" t="s">
        <v>2095</v>
      </c>
      <c r="C8067" s="315" t="s">
        <v>2098</v>
      </c>
      <c r="D8067" s="316">
        <v>21.4</v>
      </c>
      <c r="E8067" s="317">
        <v>20164</v>
      </c>
      <c r="F8067" s="317">
        <v>14054.310000000001</v>
      </c>
      <c r="G8067" s="318">
        <v>39583</v>
      </c>
      <c r="H8067" s="318">
        <v>39567</v>
      </c>
      <c r="I8067" s="318">
        <v>48914</v>
      </c>
      <c r="J8067" s="315"/>
      <c r="K8067" s="315">
        <v>8355</v>
      </c>
      <c r="L8067" s="315" t="s">
        <v>3741</v>
      </c>
      <c r="M8067" s="315" t="s">
        <v>792</v>
      </c>
      <c r="N8067" s="315" t="s">
        <v>755</v>
      </c>
      <c r="O8067" s="315"/>
      <c r="P8067" s="315"/>
      <c r="Q8067" s="315"/>
    </row>
    <row r="8068" spans="1:17">
      <c r="A8068" s="315" t="s">
        <v>755</v>
      </c>
      <c r="B8068" s="315" t="s">
        <v>2095</v>
      </c>
      <c r="C8068" s="315" t="s">
        <v>2098</v>
      </c>
      <c r="D8068" s="316">
        <v>21.4</v>
      </c>
      <c r="E8068" s="317">
        <v>24074</v>
      </c>
      <c r="F8068" s="317">
        <v>16779.580000000002</v>
      </c>
      <c r="G8068" s="318">
        <v>39570</v>
      </c>
      <c r="H8068" s="318">
        <v>39659</v>
      </c>
      <c r="I8068" s="318">
        <v>48914</v>
      </c>
      <c r="J8068" s="315"/>
      <c r="K8068" s="315">
        <v>9216</v>
      </c>
      <c r="L8068" s="315" t="s">
        <v>4128</v>
      </c>
      <c r="M8068" s="315" t="s">
        <v>792</v>
      </c>
      <c r="N8068" s="315" t="s">
        <v>755</v>
      </c>
      <c r="O8068" s="315"/>
      <c r="P8068" s="315"/>
      <c r="Q8068" s="315"/>
    </row>
    <row r="8069" spans="1:17">
      <c r="A8069" s="315" t="s">
        <v>755</v>
      </c>
      <c r="B8069" s="315" t="s">
        <v>2095</v>
      </c>
      <c r="C8069" s="315" t="s">
        <v>2098</v>
      </c>
      <c r="D8069" s="316">
        <v>21.4</v>
      </c>
      <c r="E8069" s="317">
        <v>24763</v>
      </c>
      <c r="F8069" s="317">
        <v>17259.82</v>
      </c>
      <c r="G8069" s="318">
        <v>39682</v>
      </c>
      <c r="H8069" s="318">
        <v>39927</v>
      </c>
      <c r="I8069" s="318">
        <v>49309</v>
      </c>
      <c r="J8069" s="315"/>
      <c r="K8069" s="315">
        <v>8506</v>
      </c>
      <c r="L8069" s="315" t="s">
        <v>2549</v>
      </c>
      <c r="M8069" s="315" t="s">
        <v>792</v>
      </c>
      <c r="N8069" s="315" t="s">
        <v>755</v>
      </c>
      <c r="O8069" s="315"/>
      <c r="P8069" s="315"/>
      <c r="Q8069" s="315"/>
    </row>
    <row r="8070" spans="1:17">
      <c r="A8070" s="315" t="s">
        <v>755</v>
      </c>
      <c r="B8070" s="315" t="s">
        <v>2095</v>
      </c>
      <c r="C8070" s="315" t="s">
        <v>2098</v>
      </c>
      <c r="D8070" s="316">
        <v>21.42</v>
      </c>
      <c r="E8070" s="317">
        <v>19775</v>
      </c>
      <c r="F8070" s="317">
        <v>9373.35</v>
      </c>
      <c r="G8070" s="318">
        <v>40721</v>
      </c>
      <c r="H8070" s="318">
        <v>40893</v>
      </c>
      <c r="I8070" s="318">
        <v>50040</v>
      </c>
      <c r="J8070" s="315"/>
      <c r="K8070" s="315">
        <v>8847</v>
      </c>
      <c r="L8070" s="315" t="s">
        <v>4390</v>
      </c>
      <c r="M8070" s="315" t="s">
        <v>1388</v>
      </c>
      <c r="N8070" s="315" t="s">
        <v>755</v>
      </c>
      <c r="O8070" s="315"/>
      <c r="P8070" s="315"/>
      <c r="Q8070" s="315"/>
    </row>
    <row r="8071" spans="1:17">
      <c r="A8071" s="315" t="s">
        <v>755</v>
      </c>
      <c r="B8071" s="315" t="s">
        <v>2095</v>
      </c>
      <c r="C8071" s="315" t="s">
        <v>2098</v>
      </c>
      <c r="D8071" s="316">
        <v>21.5</v>
      </c>
      <c r="E8071" s="317">
        <v>22820.690000000002</v>
      </c>
      <c r="F8071" s="317">
        <v>15906.03</v>
      </c>
      <c r="G8071" s="318">
        <v>39569</v>
      </c>
      <c r="H8071" s="318">
        <v>40081</v>
      </c>
      <c r="I8071" s="318">
        <v>49309</v>
      </c>
      <c r="J8071" s="315"/>
      <c r="K8071" s="315">
        <v>9450</v>
      </c>
      <c r="L8071" s="315" t="s">
        <v>1087</v>
      </c>
      <c r="M8071" s="315" t="s">
        <v>770</v>
      </c>
      <c r="N8071" s="315" t="s">
        <v>755</v>
      </c>
      <c r="O8071" s="315"/>
      <c r="P8071" s="315"/>
      <c r="Q8071" s="315"/>
    </row>
    <row r="8072" spans="1:17">
      <c r="A8072" s="315" t="s">
        <v>755</v>
      </c>
      <c r="B8072" s="315" t="s">
        <v>2095</v>
      </c>
      <c r="C8072" s="315" t="s">
        <v>2096</v>
      </c>
      <c r="D8072" s="316">
        <v>21.5</v>
      </c>
      <c r="E8072" s="317">
        <v>19421</v>
      </c>
      <c r="F8072" s="317">
        <v>12973.23</v>
      </c>
      <c r="G8072" s="318">
        <v>40290</v>
      </c>
      <c r="H8072" s="318">
        <v>40328</v>
      </c>
      <c r="I8072" s="318">
        <v>49674</v>
      </c>
      <c r="J8072" s="315"/>
      <c r="K8072" s="315">
        <v>3653</v>
      </c>
      <c r="L8072" s="315" t="s">
        <v>2500</v>
      </c>
      <c r="M8072" s="315" t="s">
        <v>764</v>
      </c>
      <c r="N8072" s="315" t="s">
        <v>755</v>
      </c>
      <c r="O8072" s="315"/>
      <c r="P8072" s="315"/>
      <c r="Q8072" s="315"/>
    </row>
    <row r="8073" spans="1:17">
      <c r="A8073" s="315" t="s">
        <v>755</v>
      </c>
      <c r="B8073" s="315" t="s">
        <v>2095</v>
      </c>
      <c r="C8073" s="315" t="s">
        <v>2098</v>
      </c>
      <c r="D8073" s="316">
        <v>21.5</v>
      </c>
      <c r="E8073" s="317">
        <v>23728</v>
      </c>
      <c r="F8073" s="317">
        <v>6264.1900000000005</v>
      </c>
      <c r="G8073" s="318">
        <v>40595</v>
      </c>
      <c r="H8073" s="318">
        <v>41845</v>
      </c>
      <c r="I8073" s="318">
        <v>49309</v>
      </c>
      <c r="J8073" s="315"/>
      <c r="K8073" s="315">
        <v>9322</v>
      </c>
      <c r="L8073" s="315" t="s">
        <v>4391</v>
      </c>
      <c r="M8073" s="315" t="s">
        <v>792</v>
      </c>
      <c r="N8073" s="315" t="s">
        <v>755</v>
      </c>
      <c r="O8073" s="315"/>
      <c r="P8073" s="315"/>
      <c r="Q8073" s="315"/>
    </row>
    <row r="8074" spans="1:17">
      <c r="A8074" s="315" t="s">
        <v>755</v>
      </c>
      <c r="B8074" s="315" t="s">
        <v>2095</v>
      </c>
      <c r="C8074" s="315" t="s">
        <v>2098</v>
      </c>
      <c r="D8074" s="316">
        <v>21.54</v>
      </c>
      <c r="E8074" s="317">
        <v>7854</v>
      </c>
      <c r="F8074" s="317">
        <v>2361.2799999999997</v>
      </c>
      <c r="G8074" s="318">
        <v>40521</v>
      </c>
      <c r="H8074" s="318">
        <v>40637</v>
      </c>
      <c r="I8074" s="318">
        <v>50040</v>
      </c>
      <c r="J8074" s="315"/>
      <c r="K8074" s="315">
        <v>6122</v>
      </c>
      <c r="L8074" s="315" t="s">
        <v>2727</v>
      </c>
      <c r="M8074" s="315" t="s">
        <v>788</v>
      </c>
      <c r="N8074" s="315" t="s">
        <v>755</v>
      </c>
      <c r="O8074" s="315"/>
      <c r="P8074" s="315"/>
      <c r="Q8074" s="315"/>
    </row>
    <row r="8075" spans="1:17">
      <c r="A8075" s="315" t="s">
        <v>755</v>
      </c>
      <c r="B8075" s="315" t="s">
        <v>2095</v>
      </c>
      <c r="C8075" s="315" t="s">
        <v>2098</v>
      </c>
      <c r="D8075" s="316">
        <v>21.55</v>
      </c>
      <c r="E8075" s="317">
        <v>23588</v>
      </c>
      <c r="F8075" s="317">
        <v>9859.7800000000007</v>
      </c>
      <c r="G8075" s="318">
        <v>40528</v>
      </c>
      <c r="H8075" s="318">
        <v>40437</v>
      </c>
      <c r="I8075" s="318">
        <v>49674</v>
      </c>
      <c r="J8075" s="315"/>
      <c r="K8075" s="315">
        <v>3225</v>
      </c>
      <c r="L8075" s="315" t="s">
        <v>3651</v>
      </c>
      <c r="M8075" s="315" t="s">
        <v>764</v>
      </c>
      <c r="N8075" s="315" t="s">
        <v>755</v>
      </c>
      <c r="O8075" s="315"/>
      <c r="P8075" s="315"/>
      <c r="Q8075" s="315"/>
    </row>
    <row r="8076" spans="1:17">
      <c r="A8076" s="315" t="s">
        <v>750</v>
      </c>
      <c r="B8076" s="315" t="s">
        <v>2095</v>
      </c>
      <c r="C8076" s="315" t="s">
        <v>2098</v>
      </c>
      <c r="D8076" s="316">
        <v>21.56</v>
      </c>
      <c r="E8076" s="317">
        <v>12788.01</v>
      </c>
      <c r="F8076" s="317">
        <v>4523.16</v>
      </c>
      <c r="G8076" s="318">
        <v>40759</v>
      </c>
      <c r="H8076" s="318">
        <v>41087</v>
      </c>
      <c r="I8076" s="318">
        <v>50405</v>
      </c>
      <c r="J8076" s="315"/>
      <c r="K8076" s="315">
        <v>8910</v>
      </c>
      <c r="L8076" s="315" t="s">
        <v>3663</v>
      </c>
      <c r="M8076" s="315" t="s">
        <v>784</v>
      </c>
      <c r="N8076" s="315" t="s">
        <v>750</v>
      </c>
      <c r="O8076" s="315"/>
      <c r="P8076" s="315"/>
      <c r="Q8076" s="315"/>
    </row>
    <row r="8077" spans="1:17">
      <c r="A8077" s="315" t="s">
        <v>750</v>
      </c>
      <c r="B8077" s="315" t="s">
        <v>2095</v>
      </c>
      <c r="C8077" s="315" t="s">
        <v>2098</v>
      </c>
      <c r="D8077" s="316">
        <v>21.6</v>
      </c>
      <c r="E8077" s="317">
        <v>23769</v>
      </c>
      <c r="F8077" s="317">
        <v>12566.76</v>
      </c>
      <c r="G8077" s="318">
        <v>39569</v>
      </c>
      <c r="H8077" s="318">
        <v>40508</v>
      </c>
      <c r="I8077" s="318">
        <v>49674</v>
      </c>
      <c r="J8077" s="315"/>
      <c r="K8077" s="315">
        <v>1806</v>
      </c>
      <c r="L8077" s="315" t="s">
        <v>2322</v>
      </c>
      <c r="M8077" s="315" t="s">
        <v>766</v>
      </c>
      <c r="N8077" s="315" t="s">
        <v>750</v>
      </c>
      <c r="O8077" s="315"/>
      <c r="P8077" s="315"/>
      <c r="Q8077" s="315"/>
    </row>
    <row r="8078" spans="1:17">
      <c r="A8078" s="315" t="s">
        <v>750</v>
      </c>
      <c r="B8078" s="315" t="s">
        <v>2095</v>
      </c>
      <c r="C8078" s="315" t="s">
        <v>2098</v>
      </c>
      <c r="D8078" s="316">
        <v>21.6</v>
      </c>
      <c r="E8078" s="317">
        <v>15267</v>
      </c>
      <c r="F8078" s="317">
        <v>9838.73</v>
      </c>
      <c r="G8078" s="318">
        <v>39570</v>
      </c>
      <c r="H8078" s="318">
        <v>40101</v>
      </c>
      <c r="I8078" s="318">
        <v>49279</v>
      </c>
      <c r="J8078" s="315"/>
      <c r="K8078" s="315">
        <v>9216</v>
      </c>
      <c r="L8078" s="315" t="s">
        <v>4362</v>
      </c>
      <c r="M8078" s="315" t="s">
        <v>792</v>
      </c>
      <c r="N8078" s="315" t="s">
        <v>750</v>
      </c>
      <c r="O8078" s="315"/>
      <c r="P8078" s="315"/>
      <c r="Q8078" s="315"/>
    </row>
    <row r="8079" spans="1:17">
      <c r="A8079" s="315" t="s">
        <v>750</v>
      </c>
      <c r="B8079" s="315" t="s">
        <v>2095</v>
      </c>
      <c r="C8079" s="315" t="s">
        <v>2098</v>
      </c>
      <c r="D8079" s="316">
        <v>21.6</v>
      </c>
      <c r="E8079" s="317">
        <v>25202</v>
      </c>
      <c r="F8079" s="317">
        <v>16241.29</v>
      </c>
      <c r="G8079" s="318">
        <v>39570</v>
      </c>
      <c r="H8079" s="318">
        <v>39762</v>
      </c>
      <c r="I8079" s="318">
        <v>48914</v>
      </c>
      <c r="J8079" s="315"/>
      <c r="K8079" s="315">
        <v>9515</v>
      </c>
      <c r="L8079" s="315" t="s">
        <v>4043</v>
      </c>
      <c r="M8079" s="315" t="s">
        <v>792</v>
      </c>
      <c r="N8079" s="315" t="s">
        <v>750</v>
      </c>
      <c r="O8079" s="315"/>
      <c r="P8079" s="315"/>
      <c r="Q8079" s="315"/>
    </row>
    <row r="8080" spans="1:17">
      <c r="A8080" s="315" t="s">
        <v>755</v>
      </c>
      <c r="B8080" s="315" t="s">
        <v>2095</v>
      </c>
      <c r="C8080" s="315" t="s">
        <v>2098</v>
      </c>
      <c r="D8080" s="316">
        <v>21.6</v>
      </c>
      <c r="E8080" s="317">
        <v>24356</v>
      </c>
      <c r="F8080" s="317">
        <v>16951.77</v>
      </c>
      <c r="G8080" s="318">
        <v>39570</v>
      </c>
      <c r="H8080" s="318">
        <v>39600</v>
      </c>
      <c r="I8080" s="318">
        <v>48914</v>
      </c>
      <c r="J8080" s="315"/>
      <c r="K8080" s="315">
        <v>8595</v>
      </c>
      <c r="L8080" s="315" t="s">
        <v>3181</v>
      </c>
      <c r="M8080" s="315" t="s">
        <v>792</v>
      </c>
      <c r="N8080" s="315" t="s">
        <v>755</v>
      </c>
      <c r="O8080" s="315"/>
      <c r="P8080" s="315"/>
      <c r="Q8080" s="315"/>
    </row>
    <row r="8081" spans="1:17">
      <c r="A8081" s="315" t="s">
        <v>755</v>
      </c>
      <c r="B8081" s="315" t="s">
        <v>2095</v>
      </c>
      <c r="C8081" s="315" t="s">
        <v>2098</v>
      </c>
      <c r="D8081" s="316">
        <v>21.6</v>
      </c>
      <c r="E8081" s="317">
        <v>22648</v>
      </c>
      <c r="F8081" s="317">
        <v>15763</v>
      </c>
      <c r="G8081" s="318">
        <v>39570</v>
      </c>
      <c r="H8081" s="318">
        <v>40073</v>
      </c>
      <c r="I8081" s="318">
        <v>49279</v>
      </c>
      <c r="J8081" s="315"/>
      <c r="K8081" s="315">
        <v>3315</v>
      </c>
      <c r="L8081" s="315" t="s">
        <v>1752</v>
      </c>
      <c r="M8081" s="315" t="s">
        <v>764</v>
      </c>
      <c r="N8081" s="315" t="s">
        <v>755</v>
      </c>
      <c r="O8081" s="315"/>
      <c r="P8081" s="315"/>
      <c r="Q8081" s="315"/>
    </row>
    <row r="8082" spans="1:17">
      <c r="A8082" s="315" t="s">
        <v>755</v>
      </c>
      <c r="B8082" s="315" t="s">
        <v>2095</v>
      </c>
      <c r="C8082" s="315" t="s">
        <v>2096</v>
      </c>
      <c r="D8082" s="316">
        <v>21.6</v>
      </c>
      <c r="E8082" s="317">
        <v>23636</v>
      </c>
      <c r="F8082" s="317">
        <v>13354.36</v>
      </c>
      <c r="G8082" s="318">
        <v>39570</v>
      </c>
      <c r="H8082" s="318">
        <v>40844</v>
      </c>
      <c r="I8082" s="318">
        <v>50040</v>
      </c>
      <c r="J8082" s="315"/>
      <c r="K8082" s="315">
        <v>2416</v>
      </c>
      <c r="L8082" s="315" t="s">
        <v>3584</v>
      </c>
      <c r="M8082" s="315" t="s">
        <v>758</v>
      </c>
      <c r="N8082" s="315" t="s">
        <v>755</v>
      </c>
      <c r="O8082" s="315"/>
      <c r="P8082" s="315"/>
      <c r="Q8082" s="315"/>
    </row>
    <row r="8083" spans="1:17">
      <c r="A8083" s="315" t="s">
        <v>755</v>
      </c>
      <c r="B8083" s="315" t="s">
        <v>2095</v>
      </c>
      <c r="C8083" s="315" t="s">
        <v>2098</v>
      </c>
      <c r="D8083" s="316">
        <v>21.6</v>
      </c>
      <c r="E8083" s="317">
        <v>21455</v>
      </c>
      <c r="F8083" s="317">
        <v>9869.2999999999993</v>
      </c>
      <c r="G8083" s="318">
        <v>39570</v>
      </c>
      <c r="H8083" s="318">
        <v>39888</v>
      </c>
      <c r="I8083" s="318">
        <v>49309</v>
      </c>
      <c r="J8083" s="315"/>
      <c r="K8083" s="315">
        <v>6944</v>
      </c>
      <c r="L8083" s="315" t="s">
        <v>2534</v>
      </c>
      <c r="M8083" s="315" t="s">
        <v>811</v>
      </c>
      <c r="N8083" s="315" t="s">
        <v>755</v>
      </c>
      <c r="O8083" s="315"/>
      <c r="P8083" s="315"/>
      <c r="Q8083" s="315"/>
    </row>
    <row r="8084" spans="1:17">
      <c r="A8084" s="315" t="s">
        <v>750</v>
      </c>
      <c r="B8084" s="315" t="s">
        <v>2095</v>
      </c>
      <c r="C8084" s="315" t="s">
        <v>2098</v>
      </c>
      <c r="D8084" s="316">
        <v>21.6</v>
      </c>
      <c r="E8084" s="317">
        <v>20072</v>
      </c>
      <c r="F8084" s="317">
        <v>6541.99</v>
      </c>
      <c r="G8084" s="318">
        <v>39595</v>
      </c>
      <c r="H8084" s="318">
        <v>41624</v>
      </c>
      <c r="I8084" s="318">
        <v>50770</v>
      </c>
      <c r="J8084" s="315"/>
      <c r="K8084" s="315">
        <v>1217</v>
      </c>
      <c r="L8084" s="315" t="s">
        <v>2855</v>
      </c>
      <c r="M8084" s="315" t="s">
        <v>1827</v>
      </c>
      <c r="N8084" s="315" t="s">
        <v>750</v>
      </c>
      <c r="O8084" s="315"/>
      <c r="P8084" s="315"/>
      <c r="Q8084" s="315"/>
    </row>
    <row r="8085" spans="1:17">
      <c r="A8085" s="315" t="s">
        <v>755</v>
      </c>
      <c r="B8085" s="315" t="s">
        <v>2095</v>
      </c>
      <c r="C8085" s="315" t="s">
        <v>2096</v>
      </c>
      <c r="D8085" s="316">
        <v>21.6</v>
      </c>
      <c r="E8085" s="317">
        <v>20277</v>
      </c>
      <c r="F8085" s="317">
        <v>13545.03</v>
      </c>
      <c r="G8085" s="318">
        <v>39647</v>
      </c>
      <c r="H8085" s="318">
        <v>40354</v>
      </c>
      <c r="I8085" s="318">
        <v>49674</v>
      </c>
      <c r="J8085" s="315"/>
      <c r="K8085" s="315">
        <v>6012</v>
      </c>
      <c r="L8085" s="315" t="s">
        <v>3782</v>
      </c>
      <c r="M8085" s="315" t="s">
        <v>788</v>
      </c>
      <c r="N8085" s="315" t="s">
        <v>755</v>
      </c>
      <c r="O8085" s="315"/>
      <c r="P8085" s="315"/>
      <c r="Q8085" s="315"/>
    </row>
    <row r="8086" spans="1:17">
      <c r="A8086" s="315" t="s">
        <v>750</v>
      </c>
      <c r="B8086" s="315" t="s">
        <v>2095</v>
      </c>
      <c r="C8086" s="315" t="s">
        <v>2142</v>
      </c>
      <c r="D8086" s="316">
        <v>21.6</v>
      </c>
      <c r="E8086" s="317">
        <v>19681</v>
      </c>
      <c r="F8086" s="317">
        <v>8049.5299999999988</v>
      </c>
      <c r="G8086" s="318">
        <v>39857</v>
      </c>
      <c r="H8086" s="318">
        <v>40878</v>
      </c>
      <c r="I8086" s="318">
        <v>50040</v>
      </c>
      <c r="J8086" s="315"/>
      <c r="K8086" s="315">
        <v>8634</v>
      </c>
      <c r="L8086" s="315" t="s">
        <v>2302</v>
      </c>
      <c r="M8086" s="315" t="s">
        <v>784</v>
      </c>
      <c r="N8086" s="315" t="s">
        <v>750</v>
      </c>
      <c r="O8086" s="315"/>
      <c r="P8086" s="315"/>
      <c r="Q8086" s="315"/>
    </row>
    <row r="8087" spans="1:17">
      <c r="A8087" s="315" t="s">
        <v>755</v>
      </c>
      <c r="B8087" s="315" t="s">
        <v>2095</v>
      </c>
      <c r="C8087" s="315" t="s">
        <v>2098</v>
      </c>
      <c r="D8087" s="316">
        <v>21.6</v>
      </c>
      <c r="E8087" s="317">
        <v>20275.809999999998</v>
      </c>
      <c r="F8087" s="317">
        <v>11577.490000000002</v>
      </c>
      <c r="G8087" s="318">
        <v>40337</v>
      </c>
      <c r="H8087" s="318">
        <v>40526</v>
      </c>
      <c r="I8087" s="318">
        <v>49674</v>
      </c>
      <c r="J8087" s="315"/>
      <c r="K8087" s="315">
        <v>8215</v>
      </c>
      <c r="L8087" s="315" t="s">
        <v>1201</v>
      </c>
      <c r="M8087" s="315" t="s">
        <v>1051</v>
      </c>
      <c r="N8087" s="315" t="s">
        <v>755</v>
      </c>
      <c r="O8087" s="315"/>
      <c r="P8087" s="315"/>
      <c r="Q8087" s="315"/>
    </row>
    <row r="8088" spans="1:17">
      <c r="A8088" s="315" t="s">
        <v>755</v>
      </c>
      <c r="B8088" s="315" t="s">
        <v>2095</v>
      </c>
      <c r="C8088" s="315" t="s">
        <v>2096</v>
      </c>
      <c r="D8088" s="316">
        <v>21.6</v>
      </c>
      <c r="E8088" s="317">
        <v>21621</v>
      </c>
      <c r="F8088" s="317">
        <v>14442.830000000002</v>
      </c>
      <c r="G8088" s="318">
        <v>40441</v>
      </c>
      <c r="H8088" s="318">
        <v>40451</v>
      </c>
      <c r="I8088" s="318">
        <v>49674</v>
      </c>
      <c r="J8088" s="315"/>
      <c r="K8088" s="315">
        <v>9037</v>
      </c>
      <c r="L8088" s="315" t="s">
        <v>3727</v>
      </c>
      <c r="M8088" s="315" t="s">
        <v>781</v>
      </c>
      <c r="N8088" s="315" t="s">
        <v>755</v>
      </c>
      <c r="O8088" s="315"/>
      <c r="P8088" s="315"/>
      <c r="Q8088" s="315"/>
    </row>
    <row r="8089" spans="1:17">
      <c r="A8089" s="315" t="s">
        <v>750</v>
      </c>
      <c r="B8089" s="315" t="s">
        <v>2095</v>
      </c>
      <c r="C8089" s="315" t="s">
        <v>2098</v>
      </c>
      <c r="D8089" s="316">
        <v>21.6</v>
      </c>
      <c r="E8089" s="317">
        <v>20096</v>
      </c>
      <c r="F8089" s="317">
        <v>9525.5000000000018</v>
      </c>
      <c r="G8089" s="318">
        <v>40672</v>
      </c>
      <c r="H8089" s="318">
        <v>40897</v>
      </c>
      <c r="I8089" s="318">
        <v>50040</v>
      </c>
      <c r="J8089" s="315"/>
      <c r="K8089" s="315">
        <v>8707</v>
      </c>
      <c r="L8089" s="315" t="s">
        <v>2356</v>
      </c>
      <c r="M8089" s="315" t="s">
        <v>784</v>
      </c>
      <c r="N8089" s="315" t="s">
        <v>750</v>
      </c>
      <c r="O8089" s="315"/>
      <c r="P8089" s="315"/>
      <c r="Q8089" s="315"/>
    </row>
    <row r="8090" spans="1:17">
      <c r="A8090" s="315" t="s">
        <v>750</v>
      </c>
      <c r="B8090" s="315" t="s">
        <v>2095</v>
      </c>
      <c r="C8090" s="315" t="s">
        <v>2098</v>
      </c>
      <c r="D8090" s="316">
        <v>21.6</v>
      </c>
      <c r="E8090" s="317">
        <v>17789.400000000001</v>
      </c>
      <c r="F8090" s="317">
        <v>4162.7299999999996</v>
      </c>
      <c r="G8090" s="318">
        <v>40690</v>
      </c>
      <c r="H8090" s="318">
        <v>42146</v>
      </c>
      <c r="I8090" s="318">
        <v>49674</v>
      </c>
      <c r="J8090" s="315"/>
      <c r="K8090" s="315">
        <v>9652</v>
      </c>
      <c r="L8090" s="315" t="s">
        <v>2776</v>
      </c>
      <c r="M8090" s="315" t="s">
        <v>770</v>
      </c>
      <c r="N8090" s="315" t="s">
        <v>750</v>
      </c>
      <c r="O8090" s="315"/>
      <c r="P8090" s="315"/>
      <c r="Q8090" s="315"/>
    </row>
    <row r="8091" spans="1:17">
      <c r="A8091" s="315" t="s">
        <v>750</v>
      </c>
      <c r="B8091" s="315" t="s">
        <v>2095</v>
      </c>
      <c r="C8091" s="315" t="s">
        <v>2096</v>
      </c>
      <c r="D8091" s="316">
        <v>21.6</v>
      </c>
      <c r="E8091" s="317">
        <v>20164</v>
      </c>
      <c r="F8091" s="317">
        <v>9315.76</v>
      </c>
      <c r="G8091" s="318">
        <v>40742</v>
      </c>
      <c r="H8091" s="318">
        <v>41120</v>
      </c>
      <c r="I8091" s="318">
        <v>50405</v>
      </c>
      <c r="J8091" s="315"/>
      <c r="K8091" s="315">
        <v>8162</v>
      </c>
      <c r="L8091" s="315" t="s">
        <v>3743</v>
      </c>
      <c r="M8091" s="315" t="s">
        <v>784</v>
      </c>
      <c r="N8091" s="315" t="s">
        <v>750</v>
      </c>
      <c r="O8091" s="315"/>
      <c r="P8091" s="315"/>
      <c r="Q8091" s="315"/>
    </row>
    <row r="8092" spans="1:17">
      <c r="A8092" s="315" t="s">
        <v>755</v>
      </c>
      <c r="B8092" s="315" t="s">
        <v>2095</v>
      </c>
      <c r="C8092" s="315" t="s">
        <v>2098</v>
      </c>
      <c r="D8092" s="316">
        <v>21.6</v>
      </c>
      <c r="E8092" s="317">
        <v>20206</v>
      </c>
      <c r="F8092" s="317">
        <v>6829.63</v>
      </c>
      <c r="G8092" s="318">
        <v>40764</v>
      </c>
      <c r="H8092" s="318">
        <v>40862</v>
      </c>
      <c r="I8092" s="318">
        <v>50040</v>
      </c>
      <c r="J8092" s="315"/>
      <c r="K8092" s="315">
        <v>3380</v>
      </c>
      <c r="L8092" s="315" t="s">
        <v>3315</v>
      </c>
      <c r="M8092" s="315" t="s">
        <v>764</v>
      </c>
      <c r="N8092" s="315" t="s">
        <v>755</v>
      </c>
      <c r="O8092" s="315"/>
      <c r="P8092" s="315"/>
      <c r="Q8092" s="315"/>
    </row>
    <row r="8093" spans="1:17">
      <c r="A8093" s="315" t="s">
        <v>750</v>
      </c>
      <c r="B8093" s="315" t="s">
        <v>2095</v>
      </c>
      <c r="C8093" s="315" t="s">
        <v>2098</v>
      </c>
      <c r="D8093" s="316">
        <v>21.6</v>
      </c>
      <c r="E8093" s="317">
        <v>24476.449999999997</v>
      </c>
      <c r="F8093" s="317">
        <v>11601.85</v>
      </c>
      <c r="G8093" s="318">
        <v>40785</v>
      </c>
      <c r="H8093" s="318">
        <v>40877</v>
      </c>
      <c r="I8093" s="318">
        <v>50040</v>
      </c>
      <c r="J8093" s="315"/>
      <c r="K8093" s="315">
        <v>4115</v>
      </c>
      <c r="L8093" s="315" t="s">
        <v>4188</v>
      </c>
      <c r="M8093" s="315" t="s">
        <v>1296</v>
      </c>
      <c r="N8093" s="315" t="s">
        <v>750</v>
      </c>
      <c r="O8093" s="315"/>
      <c r="P8093" s="315"/>
      <c r="Q8093" s="315"/>
    </row>
    <row r="8094" spans="1:17">
      <c r="A8094" s="315" t="s">
        <v>755</v>
      </c>
      <c r="B8094" s="315" t="s">
        <v>2095</v>
      </c>
      <c r="C8094" s="315" t="s">
        <v>2098</v>
      </c>
      <c r="D8094" s="316">
        <v>21.6</v>
      </c>
      <c r="E8094" s="317">
        <v>19108</v>
      </c>
      <c r="F8094" s="317">
        <v>4471.26</v>
      </c>
      <c r="G8094" s="318">
        <v>40805</v>
      </c>
      <c r="H8094" s="318">
        <v>42263</v>
      </c>
      <c r="I8094" s="318">
        <v>49674</v>
      </c>
      <c r="J8094" s="315"/>
      <c r="K8094" s="315">
        <v>3464</v>
      </c>
      <c r="L8094" s="315" t="s">
        <v>3439</v>
      </c>
      <c r="M8094" s="315" t="s">
        <v>764</v>
      </c>
      <c r="N8094" s="315" t="s">
        <v>755</v>
      </c>
      <c r="O8094" s="315"/>
      <c r="P8094" s="315"/>
      <c r="Q8094" s="315"/>
    </row>
    <row r="8095" spans="1:17">
      <c r="A8095" s="315" t="s">
        <v>755</v>
      </c>
      <c r="B8095" s="315" t="s">
        <v>2095</v>
      </c>
      <c r="C8095" s="315" t="s">
        <v>2098</v>
      </c>
      <c r="D8095" s="316">
        <v>21.66</v>
      </c>
      <c r="E8095" s="317">
        <v>7017</v>
      </c>
      <c r="F8095" s="317">
        <v>2680.49</v>
      </c>
      <c r="G8095" s="318">
        <v>40854</v>
      </c>
      <c r="H8095" s="318">
        <v>41032</v>
      </c>
      <c r="I8095" s="318">
        <v>50405</v>
      </c>
      <c r="J8095" s="315"/>
      <c r="K8095" s="315">
        <v>5332</v>
      </c>
      <c r="L8095" s="315" t="s">
        <v>3085</v>
      </c>
      <c r="M8095" s="315" t="s">
        <v>776</v>
      </c>
      <c r="N8095" s="315" t="s">
        <v>755</v>
      </c>
      <c r="O8095" s="315"/>
      <c r="P8095" s="315"/>
      <c r="Q8095" s="315"/>
    </row>
    <row r="8096" spans="1:17">
      <c r="A8096" s="315" t="s">
        <v>750</v>
      </c>
      <c r="B8096" s="315" t="s">
        <v>2095</v>
      </c>
      <c r="C8096" s="315" t="s">
        <v>2098</v>
      </c>
      <c r="D8096" s="316">
        <v>21.7</v>
      </c>
      <c r="E8096" s="317">
        <v>19349</v>
      </c>
      <c r="F8096" s="317">
        <v>5804.6999999999989</v>
      </c>
      <c r="G8096" s="318">
        <v>39594</v>
      </c>
      <c r="H8096" s="318">
        <v>41724</v>
      </c>
      <c r="I8096" s="318">
        <v>51135</v>
      </c>
      <c r="J8096" s="315"/>
      <c r="K8096" s="315">
        <v>2300</v>
      </c>
      <c r="L8096" s="315" t="s">
        <v>4392</v>
      </c>
      <c r="M8096" s="315" t="s">
        <v>758</v>
      </c>
      <c r="N8096" s="315" t="s">
        <v>750</v>
      </c>
      <c r="O8096" s="315"/>
      <c r="P8096" s="315"/>
      <c r="Q8096" s="315"/>
    </row>
    <row r="8097" spans="1:17">
      <c r="A8097" s="315" t="s">
        <v>750</v>
      </c>
      <c r="B8097" s="315" t="s">
        <v>2095</v>
      </c>
      <c r="C8097" s="315" t="s">
        <v>2098</v>
      </c>
      <c r="D8097" s="316">
        <v>21.7</v>
      </c>
      <c r="E8097" s="317">
        <v>21296</v>
      </c>
      <c r="F8097" s="317">
        <v>7907.12</v>
      </c>
      <c r="G8097" s="318">
        <v>40256</v>
      </c>
      <c r="H8097" s="318">
        <v>40896</v>
      </c>
      <c r="I8097" s="318">
        <v>50040</v>
      </c>
      <c r="J8097" s="315"/>
      <c r="K8097" s="315">
        <v>1744</v>
      </c>
      <c r="L8097" s="315" t="s">
        <v>2893</v>
      </c>
      <c r="M8097" s="315" t="s">
        <v>761</v>
      </c>
      <c r="N8097" s="315" t="s">
        <v>750</v>
      </c>
      <c r="O8097" s="315"/>
      <c r="P8097" s="315"/>
      <c r="Q8097" s="315"/>
    </row>
    <row r="8098" spans="1:17">
      <c r="A8098" s="315" t="s">
        <v>755</v>
      </c>
      <c r="B8098" s="315" t="s">
        <v>2095</v>
      </c>
      <c r="C8098" s="315" t="s">
        <v>2098</v>
      </c>
      <c r="D8098" s="316">
        <v>21.7</v>
      </c>
      <c r="E8098" s="317">
        <v>12536</v>
      </c>
      <c r="F8098" s="317">
        <v>4715.92</v>
      </c>
      <c r="G8098" s="318">
        <v>40274</v>
      </c>
      <c r="H8098" s="318">
        <v>40385</v>
      </c>
      <c r="I8098" s="318">
        <v>49674</v>
      </c>
      <c r="J8098" s="315"/>
      <c r="K8098" s="315">
        <v>1273</v>
      </c>
      <c r="L8098" s="315" t="s">
        <v>4393</v>
      </c>
      <c r="M8098" s="315" t="s">
        <v>766</v>
      </c>
      <c r="N8098" s="315" t="s">
        <v>755</v>
      </c>
      <c r="O8098" s="315"/>
      <c r="P8098" s="315"/>
      <c r="Q8098" s="315"/>
    </row>
    <row r="8099" spans="1:17">
      <c r="A8099" s="315" t="s">
        <v>755</v>
      </c>
      <c r="B8099" s="315" t="s">
        <v>2095</v>
      </c>
      <c r="C8099" s="315" t="s">
        <v>2096</v>
      </c>
      <c r="D8099" s="316">
        <v>21.73</v>
      </c>
      <c r="E8099" s="317">
        <v>19134</v>
      </c>
      <c r="F8099" s="317">
        <v>8839.91</v>
      </c>
      <c r="G8099" s="318">
        <v>40723</v>
      </c>
      <c r="H8099" s="318">
        <v>41029</v>
      </c>
      <c r="I8099" s="318">
        <v>50405</v>
      </c>
      <c r="J8099" s="315"/>
      <c r="K8099" s="315">
        <v>4616</v>
      </c>
      <c r="L8099" s="315" t="s">
        <v>4394</v>
      </c>
      <c r="M8099" s="315" t="s">
        <v>1296</v>
      </c>
      <c r="N8099" s="315" t="s">
        <v>755</v>
      </c>
      <c r="O8099" s="315"/>
      <c r="P8099" s="315"/>
      <c r="Q8099" s="315"/>
    </row>
    <row r="8100" spans="1:17">
      <c r="A8100" s="315" t="s">
        <v>750</v>
      </c>
      <c r="B8100" s="315" t="s">
        <v>2095</v>
      </c>
      <c r="C8100" s="315" t="s">
        <v>2096</v>
      </c>
      <c r="D8100" s="316">
        <v>21.78</v>
      </c>
      <c r="E8100" s="317">
        <v>18982.5</v>
      </c>
      <c r="F8100" s="317">
        <v>5395.920000000001</v>
      </c>
      <c r="G8100" s="318">
        <v>40094</v>
      </c>
      <c r="H8100" s="318">
        <v>42046</v>
      </c>
      <c r="I8100" s="318">
        <v>51501</v>
      </c>
      <c r="J8100" s="315"/>
      <c r="K8100" s="315">
        <v>3920</v>
      </c>
      <c r="L8100" s="315" t="s">
        <v>1415</v>
      </c>
      <c r="M8100" s="315" t="s">
        <v>754</v>
      </c>
      <c r="N8100" s="315" t="s">
        <v>750</v>
      </c>
      <c r="O8100" s="315"/>
      <c r="P8100" s="315"/>
      <c r="Q8100" s="315"/>
    </row>
    <row r="8101" spans="1:17">
      <c r="A8101" s="315" t="s">
        <v>755</v>
      </c>
      <c r="B8101" s="315" t="s">
        <v>2095</v>
      </c>
      <c r="C8101" s="315" t="s">
        <v>2098</v>
      </c>
      <c r="D8101" s="316">
        <v>21.78</v>
      </c>
      <c r="E8101" s="317">
        <v>25462</v>
      </c>
      <c r="F8101" s="317">
        <v>7129.3600000000006</v>
      </c>
      <c r="G8101" s="318">
        <v>40227</v>
      </c>
      <c r="H8101" s="318">
        <v>41517</v>
      </c>
      <c r="I8101" s="318">
        <v>50770</v>
      </c>
      <c r="J8101" s="315"/>
      <c r="K8101" s="315">
        <v>7550</v>
      </c>
      <c r="L8101" s="315" t="s">
        <v>1010</v>
      </c>
      <c r="M8101" s="315" t="s">
        <v>966</v>
      </c>
      <c r="N8101" s="315" t="s">
        <v>755</v>
      </c>
      <c r="O8101" s="315"/>
      <c r="P8101" s="315"/>
      <c r="Q8101" s="315"/>
    </row>
    <row r="8102" spans="1:17">
      <c r="A8102" s="315" t="s">
        <v>755</v>
      </c>
      <c r="B8102" s="315" t="s">
        <v>2095</v>
      </c>
      <c r="C8102" s="315" t="s">
        <v>2096</v>
      </c>
      <c r="D8102" s="316">
        <v>21.8</v>
      </c>
      <c r="E8102" s="317">
        <v>22101.890000000003</v>
      </c>
      <c r="F8102" s="317">
        <v>14741.960000000001</v>
      </c>
      <c r="G8102" s="318">
        <v>39570</v>
      </c>
      <c r="H8102" s="318">
        <v>40486</v>
      </c>
      <c r="I8102" s="318">
        <v>49674</v>
      </c>
      <c r="J8102" s="315"/>
      <c r="K8102" s="315">
        <v>8700</v>
      </c>
      <c r="L8102" s="315" t="s">
        <v>1170</v>
      </c>
      <c r="M8102" s="315" t="s">
        <v>784</v>
      </c>
      <c r="N8102" s="315" t="s">
        <v>755</v>
      </c>
      <c r="O8102" s="315"/>
      <c r="P8102" s="315"/>
      <c r="Q8102" s="315"/>
    </row>
    <row r="8103" spans="1:17">
      <c r="A8103" s="315" t="s">
        <v>755</v>
      </c>
      <c r="B8103" s="315" t="s">
        <v>2095</v>
      </c>
      <c r="C8103" s="315" t="s">
        <v>2098</v>
      </c>
      <c r="D8103" s="316">
        <v>21.8</v>
      </c>
      <c r="E8103" s="317">
        <v>21970</v>
      </c>
      <c r="F8103" s="317">
        <v>9578.9199999999983</v>
      </c>
      <c r="G8103" s="318">
        <v>39570</v>
      </c>
      <c r="H8103" s="318">
        <v>41031</v>
      </c>
      <c r="I8103" s="318">
        <v>50405</v>
      </c>
      <c r="J8103" s="315"/>
      <c r="K8103" s="315">
        <v>6060</v>
      </c>
      <c r="L8103" s="315" t="s">
        <v>4395</v>
      </c>
      <c r="M8103" s="315" t="s">
        <v>1017</v>
      </c>
      <c r="N8103" s="315" t="s">
        <v>755</v>
      </c>
      <c r="O8103" s="315"/>
      <c r="P8103" s="315"/>
      <c r="Q8103" s="315"/>
    </row>
    <row r="8104" spans="1:17">
      <c r="A8104" s="315" t="s">
        <v>755</v>
      </c>
      <c r="B8104" s="315" t="s">
        <v>2095</v>
      </c>
      <c r="C8104" s="315" t="s">
        <v>2096</v>
      </c>
      <c r="D8104" s="316">
        <v>21.8</v>
      </c>
      <c r="E8104" s="317">
        <v>23760</v>
      </c>
      <c r="F8104" s="317">
        <v>19316.89</v>
      </c>
      <c r="G8104" s="318">
        <v>39570</v>
      </c>
      <c r="H8104" s="318">
        <v>39806</v>
      </c>
      <c r="I8104" s="318">
        <v>48914</v>
      </c>
      <c r="J8104" s="315"/>
      <c r="K8104" s="315">
        <v>3427</v>
      </c>
      <c r="L8104" s="315" t="s">
        <v>1544</v>
      </c>
      <c r="M8104" s="315" t="s">
        <v>764</v>
      </c>
      <c r="N8104" s="315" t="s">
        <v>755</v>
      </c>
      <c r="O8104" s="315"/>
      <c r="P8104" s="315"/>
      <c r="Q8104" s="315"/>
    </row>
    <row r="8105" spans="1:17">
      <c r="A8105" s="315" t="s">
        <v>755</v>
      </c>
      <c r="B8105" s="315" t="s">
        <v>2095</v>
      </c>
      <c r="C8105" s="315" t="s">
        <v>2098</v>
      </c>
      <c r="D8105" s="316">
        <v>21.8</v>
      </c>
      <c r="E8105" s="317">
        <v>23001</v>
      </c>
      <c r="F8105" s="317">
        <v>16008.699999999999</v>
      </c>
      <c r="G8105" s="318">
        <v>39577</v>
      </c>
      <c r="H8105" s="318">
        <v>39566</v>
      </c>
      <c r="I8105" s="318">
        <v>48914</v>
      </c>
      <c r="J8105" s="315"/>
      <c r="K8105" s="315">
        <v>8241</v>
      </c>
      <c r="L8105" s="315" t="s">
        <v>2897</v>
      </c>
      <c r="M8105" s="315" t="s">
        <v>1051</v>
      </c>
      <c r="N8105" s="315" t="s">
        <v>755</v>
      </c>
      <c r="O8105" s="315"/>
      <c r="P8105" s="315"/>
      <c r="Q8105" s="315"/>
    </row>
    <row r="8106" spans="1:17">
      <c r="A8106" s="315" t="s">
        <v>755</v>
      </c>
      <c r="B8106" s="315" t="s">
        <v>2095</v>
      </c>
      <c r="C8106" s="315" t="s">
        <v>2098</v>
      </c>
      <c r="D8106" s="316">
        <v>21.8</v>
      </c>
      <c r="E8106" s="317">
        <v>21158</v>
      </c>
      <c r="F8106" s="317">
        <v>10028.9</v>
      </c>
      <c r="G8106" s="318">
        <v>39704</v>
      </c>
      <c r="H8106" s="318">
        <v>40676</v>
      </c>
      <c r="I8106" s="318">
        <v>50040</v>
      </c>
      <c r="J8106" s="315"/>
      <c r="K8106" s="315">
        <v>9642</v>
      </c>
      <c r="L8106" s="315" t="s">
        <v>3375</v>
      </c>
      <c r="M8106" s="315" t="s">
        <v>770</v>
      </c>
      <c r="N8106" s="315" t="s">
        <v>755</v>
      </c>
      <c r="O8106" s="315"/>
      <c r="P8106" s="315"/>
      <c r="Q8106" s="315"/>
    </row>
    <row r="8107" spans="1:17">
      <c r="A8107" s="315" t="s">
        <v>755</v>
      </c>
      <c r="B8107" s="315" t="s">
        <v>2095</v>
      </c>
      <c r="C8107" s="315" t="s">
        <v>2098</v>
      </c>
      <c r="D8107" s="316">
        <v>21.8</v>
      </c>
      <c r="E8107" s="317">
        <v>18336</v>
      </c>
      <c r="F8107" s="317">
        <v>5482.4599999999991</v>
      </c>
      <c r="G8107" s="318">
        <v>40239</v>
      </c>
      <c r="H8107" s="318">
        <v>41628</v>
      </c>
      <c r="I8107" s="318">
        <v>50770</v>
      </c>
      <c r="J8107" s="315"/>
      <c r="K8107" s="315">
        <v>5443</v>
      </c>
      <c r="L8107" s="315" t="s">
        <v>3611</v>
      </c>
      <c r="M8107" s="315" t="s">
        <v>776</v>
      </c>
      <c r="N8107" s="315" t="s">
        <v>755</v>
      </c>
      <c r="O8107" s="315"/>
      <c r="P8107" s="315"/>
      <c r="Q8107" s="315"/>
    </row>
    <row r="8108" spans="1:17">
      <c r="A8108" s="315" t="s">
        <v>755</v>
      </c>
      <c r="B8108" s="315" t="s">
        <v>2095</v>
      </c>
      <c r="C8108" s="315" t="s">
        <v>2098</v>
      </c>
      <c r="D8108" s="316">
        <v>21.8</v>
      </c>
      <c r="E8108" s="317">
        <v>2214.92</v>
      </c>
      <c r="F8108" s="317">
        <v>420.83</v>
      </c>
      <c r="G8108" s="318">
        <v>40679</v>
      </c>
      <c r="H8108" s="318">
        <v>42663</v>
      </c>
      <c r="I8108" s="318">
        <v>50040</v>
      </c>
      <c r="J8108" s="315"/>
      <c r="K8108" s="315">
        <v>7247</v>
      </c>
      <c r="L8108" s="315" t="s">
        <v>4396</v>
      </c>
      <c r="M8108" s="315" t="s">
        <v>966</v>
      </c>
      <c r="N8108" s="315" t="s">
        <v>755</v>
      </c>
      <c r="O8108" s="315"/>
      <c r="P8108" s="315"/>
      <c r="Q8108" s="315"/>
    </row>
    <row r="8109" spans="1:17">
      <c r="A8109" s="315" t="s">
        <v>750</v>
      </c>
      <c r="B8109" s="315" t="s">
        <v>2095</v>
      </c>
      <c r="C8109" s="315" t="s">
        <v>2098</v>
      </c>
      <c r="D8109" s="316">
        <v>21.84</v>
      </c>
      <c r="E8109" s="317">
        <v>12575</v>
      </c>
      <c r="F8109" s="317">
        <v>2460.88</v>
      </c>
      <c r="G8109" s="318">
        <v>40532</v>
      </c>
      <c r="H8109" s="318">
        <v>42459</v>
      </c>
      <c r="I8109" s="318">
        <v>50040</v>
      </c>
      <c r="J8109" s="315"/>
      <c r="K8109" s="315">
        <v>2300</v>
      </c>
      <c r="L8109" s="315" t="s">
        <v>1516</v>
      </c>
      <c r="M8109" s="315" t="s">
        <v>758</v>
      </c>
      <c r="N8109" s="315" t="s">
        <v>750</v>
      </c>
      <c r="O8109" s="325"/>
      <c r="P8109" s="325"/>
      <c r="Q8109" s="325"/>
    </row>
    <row r="8110" spans="1:17">
      <c r="A8110" s="315" t="s">
        <v>755</v>
      </c>
      <c r="B8110" s="315" t="s">
        <v>2095</v>
      </c>
      <c r="C8110" s="315" t="s">
        <v>2096</v>
      </c>
      <c r="D8110" s="316">
        <v>21.84</v>
      </c>
      <c r="E8110" s="317">
        <v>22639</v>
      </c>
      <c r="F8110" s="317">
        <v>6882.26</v>
      </c>
      <c r="G8110" s="318">
        <v>40739</v>
      </c>
      <c r="H8110" s="318">
        <v>42087</v>
      </c>
      <c r="I8110" s="318">
        <v>49674</v>
      </c>
      <c r="J8110" s="315"/>
      <c r="K8110" s="315">
        <v>3772</v>
      </c>
      <c r="L8110" s="315" t="s">
        <v>3040</v>
      </c>
      <c r="M8110" s="315" t="s">
        <v>764</v>
      </c>
      <c r="N8110" s="315" t="s">
        <v>755</v>
      </c>
      <c r="O8110" s="315"/>
      <c r="P8110" s="315"/>
      <c r="Q8110" s="315"/>
    </row>
    <row r="8111" spans="1:17">
      <c r="A8111" s="315" t="s">
        <v>755</v>
      </c>
      <c r="B8111" s="315" t="s">
        <v>2095</v>
      </c>
      <c r="C8111" s="315" t="s">
        <v>2098</v>
      </c>
      <c r="D8111" s="316">
        <v>21.84</v>
      </c>
      <c r="E8111" s="317">
        <v>5504.11</v>
      </c>
      <c r="F8111" s="317">
        <v>1073.3</v>
      </c>
      <c r="G8111" s="318">
        <v>40779</v>
      </c>
      <c r="H8111" s="318">
        <v>42542</v>
      </c>
      <c r="I8111" s="318">
        <v>50040</v>
      </c>
      <c r="J8111" s="315"/>
      <c r="K8111" s="315">
        <v>9200</v>
      </c>
      <c r="L8111" s="315" t="s">
        <v>959</v>
      </c>
      <c r="M8111" s="315" t="s">
        <v>770</v>
      </c>
      <c r="N8111" s="315" t="s">
        <v>755</v>
      </c>
      <c r="O8111" s="315"/>
      <c r="P8111" s="315"/>
      <c r="Q8111" s="315"/>
    </row>
    <row r="8112" spans="1:17">
      <c r="A8112" s="315" t="s">
        <v>750</v>
      </c>
      <c r="B8112" s="315" t="s">
        <v>2095</v>
      </c>
      <c r="C8112" s="315" t="s">
        <v>2098</v>
      </c>
      <c r="D8112" s="316">
        <v>21.84</v>
      </c>
      <c r="E8112" s="317">
        <v>13288</v>
      </c>
      <c r="F8112" s="317">
        <v>3109.39</v>
      </c>
      <c r="G8112" s="318">
        <v>40828</v>
      </c>
      <c r="H8112" s="318">
        <v>42265</v>
      </c>
      <c r="I8112" s="318">
        <v>49674</v>
      </c>
      <c r="J8112" s="315"/>
      <c r="K8112" s="315">
        <v>6363</v>
      </c>
      <c r="L8112" s="315" t="s">
        <v>4397</v>
      </c>
      <c r="M8112" s="315" t="s">
        <v>1290</v>
      </c>
      <c r="N8112" s="315" t="s">
        <v>750</v>
      </c>
      <c r="O8112" s="315"/>
      <c r="P8112" s="315"/>
      <c r="Q8112" s="315"/>
    </row>
    <row r="8113" spans="1:17">
      <c r="A8113" s="315" t="s">
        <v>750</v>
      </c>
      <c r="B8113" s="315" t="s">
        <v>2095</v>
      </c>
      <c r="C8113" s="315" t="s">
        <v>2098</v>
      </c>
      <c r="D8113" s="316">
        <v>21.84</v>
      </c>
      <c r="E8113" s="317">
        <v>9889.7000000000007</v>
      </c>
      <c r="F8113" s="317">
        <v>3992.5200000000004</v>
      </c>
      <c r="G8113" s="318">
        <v>40854</v>
      </c>
      <c r="H8113" s="318">
        <v>40967</v>
      </c>
      <c r="I8113" s="318">
        <v>50405</v>
      </c>
      <c r="J8113" s="315"/>
      <c r="K8113" s="315">
        <v>4900</v>
      </c>
      <c r="L8113" s="315" t="s">
        <v>2377</v>
      </c>
      <c r="M8113" s="315" t="s">
        <v>764</v>
      </c>
      <c r="N8113" s="315" t="s">
        <v>750</v>
      </c>
      <c r="O8113" s="315"/>
      <c r="P8113" s="315"/>
      <c r="Q8113" s="315"/>
    </row>
    <row r="8114" spans="1:17">
      <c r="A8114" s="315" t="s">
        <v>755</v>
      </c>
      <c r="B8114" s="315" t="s">
        <v>2095</v>
      </c>
      <c r="C8114" s="315" t="s">
        <v>2098</v>
      </c>
      <c r="D8114" s="316">
        <v>21.85</v>
      </c>
      <c r="E8114" s="317">
        <v>12308</v>
      </c>
      <c r="F8114" s="317">
        <v>4701.6499999999996</v>
      </c>
      <c r="G8114" s="318">
        <v>40835</v>
      </c>
      <c r="H8114" s="318">
        <v>41180</v>
      </c>
      <c r="I8114" s="318">
        <v>50405</v>
      </c>
      <c r="J8114" s="315"/>
      <c r="K8114" s="315">
        <v>1586</v>
      </c>
      <c r="L8114" s="315" t="s">
        <v>4398</v>
      </c>
      <c r="M8114" s="315" t="s">
        <v>766</v>
      </c>
      <c r="N8114" s="315" t="s">
        <v>755</v>
      </c>
      <c r="O8114" s="315"/>
      <c r="P8114" s="315"/>
      <c r="Q8114" s="315"/>
    </row>
    <row r="8115" spans="1:17">
      <c r="A8115" s="315" t="s">
        <v>755</v>
      </c>
      <c r="B8115" s="315" t="s">
        <v>2095</v>
      </c>
      <c r="C8115" s="315" t="s">
        <v>2096</v>
      </c>
      <c r="D8115" s="316">
        <v>21.85</v>
      </c>
      <c r="E8115" s="317">
        <v>9144</v>
      </c>
      <c r="F8115" s="317">
        <v>5166.3599999999997</v>
      </c>
      <c r="G8115" s="318">
        <v>40848</v>
      </c>
      <c r="H8115" s="318">
        <v>40884</v>
      </c>
      <c r="I8115" s="318">
        <v>50040</v>
      </c>
      <c r="J8115" s="315"/>
      <c r="K8115" s="315">
        <v>4539</v>
      </c>
      <c r="L8115" s="315" t="s">
        <v>3253</v>
      </c>
      <c r="M8115" s="315" t="s">
        <v>764</v>
      </c>
      <c r="N8115" s="315" t="s">
        <v>755</v>
      </c>
      <c r="O8115" s="315"/>
      <c r="P8115" s="315"/>
      <c r="Q8115" s="315"/>
    </row>
    <row r="8116" spans="1:17">
      <c r="A8116" s="315" t="s">
        <v>755</v>
      </c>
      <c r="B8116" s="315" t="s">
        <v>2095</v>
      </c>
      <c r="C8116" s="315" t="s">
        <v>2098</v>
      </c>
      <c r="D8116" s="316">
        <v>21.9</v>
      </c>
      <c r="E8116" s="317">
        <v>21747</v>
      </c>
      <c r="F8116" s="317">
        <v>12352.289999999999</v>
      </c>
      <c r="G8116" s="318">
        <v>39570</v>
      </c>
      <c r="H8116" s="318">
        <v>39349</v>
      </c>
      <c r="I8116" s="318">
        <v>48579</v>
      </c>
      <c r="J8116" s="315"/>
      <c r="K8116" s="315">
        <v>8536</v>
      </c>
      <c r="L8116" s="315" t="s">
        <v>3654</v>
      </c>
      <c r="M8116" s="315" t="s">
        <v>792</v>
      </c>
      <c r="N8116" s="315" t="s">
        <v>755</v>
      </c>
      <c r="O8116" s="315"/>
      <c r="P8116" s="315"/>
      <c r="Q8116" s="315"/>
    </row>
    <row r="8117" spans="1:17">
      <c r="A8117" s="315" t="s">
        <v>755</v>
      </c>
      <c r="B8117" s="315" t="s">
        <v>2095</v>
      </c>
      <c r="C8117" s="315" t="s">
        <v>2098</v>
      </c>
      <c r="D8117" s="316">
        <v>21.9</v>
      </c>
      <c r="E8117" s="317">
        <v>19510.629999999997</v>
      </c>
      <c r="F8117" s="317">
        <v>9248.0600000000013</v>
      </c>
      <c r="G8117" s="318">
        <v>39570</v>
      </c>
      <c r="H8117" s="318">
        <v>40884</v>
      </c>
      <c r="I8117" s="318">
        <v>50040</v>
      </c>
      <c r="J8117" s="315"/>
      <c r="K8117" s="315">
        <v>1083</v>
      </c>
      <c r="L8117" s="315" t="s">
        <v>2434</v>
      </c>
      <c r="M8117" s="315" t="s">
        <v>766</v>
      </c>
      <c r="N8117" s="315" t="s">
        <v>755</v>
      </c>
      <c r="O8117" s="315"/>
      <c r="P8117" s="315"/>
      <c r="Q8117" s="315"/>
    </row>
    <row r="8118" spans="1:17">
      <c r="A8118" s="315" t="s">
        <v>750</v>
      </c>
      <c r="B8118" s="315" t="s">
        <v>2095</v>
      </c>
      <c r="C8118" s="315" t="s">
        <v>2098</v>
      </c>
      <c r="D8118" s="316">
        <v>21.9</v>
      </c>
      <c r="E8118" s="317">
        <v>22394</v>
      </c>
      <c r="F8118" s="317">
        <v>8554.510000000002</v>
      </c>
      <c r="G8118" s="318">
        <v>39738</v>
      </c>
      <c r="H8118" s="318">
        <v>41159</v>
      </c>
      <c r="I8118" s="318">
        <v>50405</v>
      </c>
      <c r="J8118" s="315"/>
      <c r="K8118" s="315">
        <v>9467</v>
      </c>
      <c r="L8118" s="315" t="s">
        <v>2283</v>
      </c>
      <c r="M8118" s="315" t="s">
        <v>770</v>
      </c>
      <c r="N8118" s="315" t="s">
        <v>750</v>
      </c>
      <c r="O8118" s="315"/>
      <c r="P8118" s="315"/>
      <c r="Q8118" s="315"/>
    </row>
    <row r="8119" spans="1:17">
      <c r="A8119" s="315" t="s">
        <v>755</v>
      </c>
      <c r="B8119" s="315" t="s">
        <v>2095</v>
      </c>
      <c r="C8119" s="315" t="s">
        <v>2096</v>
      </c>
      <c r="D8119" s="316">
        <v>21.9</v>
      </c>
      <c r="E8119" s="317">
        <v>22580</v>
      </c>
      <c r="F8119" s="317">
        <v>10409.390000000001</v>
      </c>
      <c r="G8119" s="318">
        <v>39701</v>
      </c>
      <c r="H8119" s="318">
        <v>41180</v>
      </c>
      <c r="I8119" s="318">
        <v>50405</v>
      </c>
      <c r="J8119" s="315"/>
      <c r="K8119" s="315">
        <v>6952</v>
      </c>
      <c r="L8119" s="315" t="s">
        <v>2167</v>
      </c>
      <c r="M8119" s="315" t="s">
        <v>811</v>
      </c>
      <c r="N8119" s="315" t="s">
        <v>755</v>
      </c>
      <c r="O8119" s="315"/>
      <c r="P8119" s="315"/>
      <c r="Q8119" s="315"/>
    </row>
    <row r="8120" spans="1:17">
      <c r="A8120" s="315" t="s">
        <v>755</v>
      </c>
      <c r="B8120" s="315" t="s">
        <v>2095</v>
      </c>
      <c r="C8120" s="315" t="s">
        <v>2096</v>
      </c>
      <c r="D8120" s="316">
        <v>21.9</v>
      </c>
      <c r="E8120" s="317">
        <v>19401</v>
      </c>
      <c r="F8120" s="317">
        <v>10961.57</v>
      </c>
      <c r="G8120" s="318">
        <v>40632</v>
      </c>
      <c r="H8120" s="318">
        <v>40711</v>
      </c>
      <c r="I8120" s="318">
        <v>50040</v>
      </c>
      <c r="J8120" s="315"/>
      <c r="K8120" s="315">
        <v>2572</v>
      </c>
      <c r="L8120" s="315" t="s">
        <v>2734</v>
      </c>
      <c r="M8120" s="315" t="s">
        <v>764</v>
      </c>
      <c r="N8120" s="315" t="s">
        <v>755</v>
      </c>
      <c r="O8120" s="315"/>
      <c r="P8120" s="315"/>
      <c r="Q8120" s="315"/>
    </row>
    <row r="8121" spans="1:17">
      <c r="A8121" s="315" t="s">
        <v>755</v>
      </c>
      <c r="B8121" s="315" t="s">
        <v>2095</v>
      </c>
      <c r="C8121" s="315" t="s">
        <v>2096</v>
      </c>
      <c r="D8121" s="316">
        <v>21.9</v>
      </c>
      <c r="E8121" s="317">
        <v>21290</v>
      </c>
      <c r="F8121" s="317">
        <v>12028.86</v>
      </c>
      <c r="G8121" s="318">
        <v>40704</v>
      </c>
      <c r="H8121" s="318">
        <v>40871</v>
      </c>
      <c r="I8121" s="318">
        <v>50040</v>
      </c>
      <c r="J8121" s="315"/>
      <c r="K8121" s="315">
        <v>8627</v>
      </c>
      <c r="L8121" s="315" t="s">
        <v>3643</v>
      </c>
      <c r="M8121" s="315" t="s">
        <v>784</v>
      </c>
      <c r="N8121" s="315" t="s">
        <v>755</v>
      </c>
      <c r="O8121" s="315"/>
      <c r="P8121" s="315"/>
      <c r="Q8121" s="315"/>
    </row>
    <row r="8122" spans="1:17">
      <c r="A8122" s="315" t="s">
        <v>755</v>
      </c>
      <c r="B8122" s="315" t="s">
        <v>2095</v>
      </c>
      <c r="C8122" s="315" t="s">
        <v>2098</v>
      </c>
      <c r="D8122" s="316">
        <v>21.93</v>
      </c>
      <c r="E8122" s="317">
        <v>20309</v>
      </c>
      <c r="F8122" s="317">
        <v>9626.4599999999991</v>
      </c>
      <c r="G8122" s="318">
        <v>40697</v>
      </c>
      <c r="H8122" s="318">
        <v>40837</v>
      </c>
      <c r="I8122" s="318">
        <v>50040</v>
      </c>
      <c r="J8122" s="315"/>
      <c r="K8122" s="315">
        <v>8908</v>
      </c>
      <c r="L8122" s="315" t="s">
        <v>3572</v>
      </c>
      <c r="M8122" s="315" t="s">
        <v>784</v>
      </c>
      <c r="N8122" s="315" t="s">
        <v>755</v>
      </c>
      <c r="O8122" s="315"/>
      <c r="P8122" s="315"/>
      <c r="Q8122" s="315"/>
    </row>
    <row r="8123" spans="1:17">
      <c r="A8123" s="315" t="s">
        <v>755</v>
      </c>
      <c r="B8123" s="315" t="s">
        <v>2095</v>
      </c>
      <c r="C8123" s="315" t="s">
        <v>2096</v>
      </c>
      <c r="D8123" s="316">
        <v>22</v>
      </c>
      <c r="E8123" s="317">
        <v>22300</v>
      </c>
      <c r="F8123" s="317">
        <v>18129.91</v>
      </c>
      <c r="G8123" s="318">
        <v>39569</v>
      </c>
      <c r="H8123" s="318">
        <v>40024</v>
      </c>
      <c r="I8123" s="318">
        <v>49279</v>
      </c>
      <c r="J8123" s="315"/>
      <c r="K8123" s="315">
        <v>8750</v>
      </c>
      <c r="L8123" s="315" t="s">
        <v>311</v>
      </c>
      <c r="M8123" s="315" t="s">
        <v>1705</v>
      </c>
      <c r="N8123" s="315" t="s">
        <v>755</v>
      </c>
      <c r="O8123" s="315"/>
      <c r="P8123" s="315"/>
      <c r="Q8123" s="315"/>
    </row>
    <row r="8124" spans="1:17">
      <c r="A8124" s="315" t="s">
        <v>755</v>
      </c>
      <c r="B8124" s="315" t="s">
        <v>2095</v>
      </c>
      <c r="C8124" s="315" t="s">
        <v>2096</v>
      </c>
      <c r="D8124" s="316">
        <v>22</v>
      </c>
      <c r="E8124" s="317">
        <v>23617</v>
      </c>
      <c r="F8124" s="317">
        <v>15752.539999999999</v>
      </c>
      <c r="G8124" s="318">
        <v>39569</v>
      </c>
      <c r="H8124" s="318">
        <v>40260</v>
      </c>
      <c r="I8124" s="318">
        <v>49674</v>
      </c>
      <c r="J8124" s="315"/>
      <c r="K8124" s="315">
        <v>5618</v>
      </c>
      <c r="L8124" s="315" t="s">
        <v>4399</v>
      </c>
      <c r="M8124" s="315" t="s">
        <v>776</v>
      </c>
      <c r="N8124" s="315" t="s">
        <v>755</v>
      </c>
      <c r="O8124" s="315"/>
      <c r="P8124" s="315"/>
      <c r="Q8124" s="315"/>
    </row>
    <row r="8125" spans="1:17">
      <c r="A8125" s="315" t="s">
        <v>750</v>
      </c>
      <c r="B8125" s="315" t="s">
        <v>2095</v>
      </c>
      <c r="C8125" s="315" t="s">
        <v>2098</v>
      </c>
      <c r="D8125" s="316">
        <v>22</v>
      </c>
      <c r="E8125" s="317">
        <v>20107</v>
      </c>
      <c r="F8125" s="317">
        <v>6720.95</v>
      </c>
      <c r="G8125" s="318">
        <v>39584</v>
      </c>
      <c r="H8125" s="318">
        <v>41228</v>
      </c>
      <c r="I8125" s="318">
        <v>50405</v>
      </c>
      <c r="J8125" s="315"/>
      <c r="K8125" s="315">
        <v>8756</v>
      </c>
      <c r="L8125" s="315" t="s">
        <v>4400</v>
      </c>
      <c r="M8125" s="315" t="s">
        <v>1705</v>
      </c>
      <c r="N8125" s="315" t="s">
        <v>750</v>
      </c>
      <c r="O8125" s="315"/>
      <c r="P8125" s="315"/>
      <c r="Q8125" s="315"/>
    </row>
    <row r="8126" spans="1:17">
      <c r="A8126" s="315" t="s">
        <v>750</v>
      </c>
      <c r="B8126" s="315" t="s">
        <v>2095</v>
      </c>
      <c r="C8126" s="315" t="s">
        <v>2098</v>
      </c>
      <c r="D8126" s="316">
        <v>22</v>
      </c>
      <c r="E8126" s="317">
        <v>21370.079999999998</v>
      </c>
      <c r="F8126" s="317">
        <v>10129.44</v>
      </c>
      <c r="G8126" s="318">
        <v>40114</v>
      </c>
      <c r="H8126" s="318">
        <v>40449</v>
      </c>
      <c r="I8126" s="318">
        <v>49674</v>
      </c>
      <c r="J8126" s="315"/>
      <c r="K8126" s="315">
        <v>8810</v>
      </c>
      <c r="L8126" s="315" t="s">
        <v>1099</v>
      </c>
      <c r="M8126" s="315" t="s">
        <v>784</v>
      </c>
      <c r="N8126" s="315" t="s">
        <v>750</v>
      </c>
      <c r="O8126" s="315"/>
      <c r="P8126" s="315"/>
      <c r="Q8126" s="315"/>
    </row>
    <row r="8127" spans="1:17">
      <c r="A8127" s="315" t="s">
        <v>750</v>
      </c>
      <c r="B8127" s="315" t="s">
        <v>2095</v>
      </c>
      <c r="C8127" s="315" t="s">
        <v>2098</v>
      </c>
      <c r="D8127" s="316">
        <v>22</v>
      </c>
      <c r="E8127" s="317">
        <v>25848.18</v>
      </c>
      <c r="F8127" s="317">
        <v>12252.029999999999</v>
      </c>
      <c r="G8127" s="318">
        <v>40490</v>
      </c>
      <c r="H8127" s="318">
        <v>40623</v>
      </c>
      <c r="I8127" s="318">
        <v>50040</v>
      </c>
      <c r="J8127" s="315"/>
      <c r="K8127" s="315">
        <v>8880</v>
      </c>
      <c r="L8127" s="315" t="s">
        <v>2400</v>
      </c>
      <c r="M8127" s="315" t="s">
        <v>770</v>
      </c>
      <c r="N8127" s="315" t="s">
        <v>750</v>
      </c>
      <c r="O8127" s="315"/>
      <c r="P8127" s="315"/>
      <c r="Q8127" s="315"/>
    </row>
    <row r="8128" spans="1:17">
      <c r="A8128" s="315" t="s">
        <v>755</v>
      </c>
      <c r="B8128" s="315" t="s">
        <v>2095</v>
      </c>
      <c r="C8128" s="315" t="s">
        <v>2098</v>
      </c>
      <c r="D8128" s="316">
        <v>22</v>
      </c>
      <c r="E8128" s="317">
        <v>21642</v>
      </c>
      <c r="F8128" s="317">
        <v>8267.24</v>
      </c>
      <c r="G8128" s="318">
        <v>40623</v>
      </c>
      <c r="H8128" s="318">
        <v>41158</v>
      </c>
      <c r="I8128" s="318">
        <v>50405</v>
      </c>
      <c r="J8128" s="315"/>
      <c r="K8128" s="315">
        <v>6125</v>
      </c>
      <c r="L8128" s="315" t="s">
        <v>4401</v>
      </c>
      <c r="M8128" s="315" t="s">
        <v>788</v>
      </c>
      <c r="N8128" s="315" t="s">
        <v>755</v>
      </c>
      <c r="O8128" s="315"/>
      <c r="P8128" s="315"/>
      <c r="Q8128" s="315"/>
    </row>
    <row r="8129" spans="1:17">
      <c r="A8129" s="315" t="s">
        <v>755</v>
      </c>
      <c r="B8129" s="315" t="s">
        <v>2095</v>
      </c>
      <c r="C8129" s="315" t="s">
        <v>2098</v>
      </c>
      <c r="D8129" s="316">
        <v>22</v>
      </c>
      <c r="E8129" s="317">
        <v>22343</v>
      </c>
      <c r="F8129" s="317">
        <v>10590.59</v>
      </c>
      <c r="G8129" s="318">
        <v>40644</v>
      </c>
      <c r="H8129" s="318">
        <v>40689</v>
      </c>
      <c r="I8129" s="318">
        <v>50040</v>
      </c>
      <c r="J8129" s="315"/>
      <c r="K8129" s="315">
        <v>6423</v>
      </c>
      <c r="L8129" s="315" t="s">
        <v>3436</v>
      </c>
      <c r="M8129" s="315" t="s">
        <v>1388</v>
      </c>
      <c r="N8129" s="315" t="s">
        <v>755</v>
      </c>
      <c r="O8129" s="315"/>
      <c r="P8129" s="315"/>
      <c r="Q8129" s="315"/>
    </row>
    <row r="8130" spans="1:17">
      <c r="A8130" s="315" t="s">
        <v>750</v>
      </c>
      <c r="B8130" s="315" t="s">
        <v>2095</v>
      </c>
      <c r="C8130" s="315" t="s">
        <v>2096</v>
      </c>
      <c r="D8130" s="316">
        <v>22</v>
      </c>
      <c r="E8130" s="317">
        <v>14650.97</v>
      </c>
      <c r="F8130" s="317">
        <v>3281.8199999999997</v>
      </c>
      <c r="G8130" s="318">
        <v>40721</v>
      </c>
      <c r="H8130" s="318">
        <v>42510</v>
      </c>
      <c r="I8130" s="318">
        <v>50040</v>
      </c>
      <c r="J8130" s="315"/>
      <c r="K8130" s="315">
        <v>7082</v>
      </c>
      <c r="L8130" s="315" t="s">
        <v>4402</v>
      </c>
      <c r="M8130" s="315" t="s">
        <v>966</v>
      </c>
      <c r="N8130" s="315" t="s">
        <v>750</v>
      </c>
      <c r="O8130" s="315"/>
      <c r="P8130" s="315"/>
      <c r="Q8130" s="315"/>
    </row>
    <row r="8131" spans="1:17">
      <c r="A8131" s="315" t="s">
        <v>750</v>
      </c>
      <c r="B8131" s="315" t="s">
        <v>2095</v>
      </c>
      <c r="C8131" s="315" t="s">
        <v>2098</v>
      </c>
      <c r="D8131" s="316">
        <v>22</v>
      </c>
      <c r="E8131" s="317">
        <v>22771</v>
      </c>
      <c r="F8131" s="317">
        <v>4301.18</v>
      </c>
      <c r="G8131" s="318">
        <v>40739</v>
      </c>
      <c r="H8131" s="318">
        <v>42395</v>
      </c>
      <c r="I8131" s="318">
        <v>50040</v>
      </c>
      <c r="J8131" s="315"/>
      <c r="K8131" s="315">
        <v>9467</v>
      </c>
      <c r="L8131" s="315" t="s">
        <v>2283</v>
      </c>
      <c r="M8131" s="315" t="s">
        <v>770</v>
      </c>
      <c r="N8131" s="315" t="s">
        <v>750</v>
      </c>
      <c r="O8131" s="315"/>
      <c r="P8131" s="315"/>
      <c r="Q8131" s="315"/>
    </row>
    <row r="8132" spans="1:17">
      <c r="A8132" s="315" t="s">
        <v>750</v>
      </c>
      <c r="B8132" s="315" t="s">
        <v>2095</v>
      </c>
      <c r="C8132" s="315" t="s">
        <v>2098</v>
      </c>
      <c r="D8132" s="316">
        <v>22.04</v>
      </c>
      <c r="E8132" s="317">
        <v>25025</v>
      </c>
      <c r="F8132" s="317">
        <v>11861.850000000002</v>
      </c>
      <c r="G8132" s="318">
        <v>40774</v>
      </c>
      <c r="H8132" s="318">
        <v>40875</v>
      </c>
      <c r="I8132" s="318">
        <v>50040</v>
      </c>
      <c r="J8132" s="315"/>
      <c r="K8132" s="315">
        <v>3089</v>
      </c>
      <c r="L8132" s="315" t="s">
        <v>3169</v>
      </c>
      <c r="M8132" s="315" t="s">
        <v>764</v>
      </c>
      <c r="N8132" s="315" t="s">
        <v>750</v>
      </c>
      <c r="O8132" s="315"/>
      <c r="P8132" s="315"/>
      <c r="Q8132" s="315"/>
    </row>
    <row r="8133" spans="1:17">
      <c r="A8133" s="315" t="s">
        <v>755</v>
      </c>
      <c r="B8133" s="315" t="s">
        <v>2095</v>
      </c>
      <c r="C8133" s="315" t="s">
        <v>2096</v>
      </c>
      <c r="D8133" s="316">
        <v>22.05</v>
      </c>
      <c r="E8133" s="317">
        <v>8596.16</v>
      </c>
      <c r="F8133" s="317">
        <v>4856.83</v>
      </c>
      <c r="G8133" s="318">
        <v>40850</v>
      </c>
      <c r="H8133" s="318">
        <v>40865</v>
      </c>
      <c r="I8133" s="318">
        <v>50040</v>
      </c>
      <c r="J8133" s="315"/>
      <c r="K8133" s="315">
        <v>4148</v>
      </c>
      <c r="L8133" s="315" t="s">
        <v>3626</v>
      </c>
      <c r="M8133" s="315" t="s">
        <v>1484</v>
      </c>
      <c r="N8133" s="315" t="s">
        <v>755</v>
      </c>
      <c r="O8133" s="315"/>
      <c r="P8133" s="315"/>
      <c r="Q8133" s="315"/>
    </row>
    <row r="8134" spans="1:17">
      <c r="A8134" s="315" t="s">
        <v>755</v>
      </c>
      <c r="B8134" s="315" t="s">
        <v>2095</v>
      </c>
      <c r="C8134" s="315" t="s">
        <v>2098</v>
      </c>
      <c r="D8134" s="316">
        <v>22.08</v>
      </c>
      <c r="E8134" s="317">
        <v>22359</v>
      </c>
      <c r="F8134" s="317">
        <v>8541.14</v>
      </c>
      <c r="G8134" s="318">
        <v>40746</v>
      </c>
      <c r="H8134" s="318">
        <v>41180</v>
      </c>
      <c r="I8134" s="318">
        <v>50405</v>
      </c>
      <c r="J8134" s="315"/>
      <c r="K8134" s="315">
        <v>6122</v>
      </c>
      <c r="L8134" s="315" t="s">
        <v>2727</v>
      </c>
      <c r="M8134" s="315" t="s">
        <v>788</v>
      </c>
      <c r="N8134" s="315" t="s">
        <v>755</v>
      </c>
      <c r="O8134" s="315"/>
      <c r="P8134" s="315"/>
      <c r="Q8134" s="315"/>
    </row>
    <row r="8135" spans="1:17">
      <c r="A8135" s="315" t="s">
        <v>750</v>
      </c>
      <c r="B8135" s="315" t="s">
        <v>2095</v>
      </c>
      <c r="C8135" s="315" t="s">
        <v>2098</v>
      </c>
      <c r="D8135" s="316">
        <v>22.08</v>
      </c>
      <c r="E8135" s="317">
        <v>18746.679999999997</v>
      </c>
      <c r="F8135" s="317">
        <v>7568.08</v>
      </c>
      <c r="G8135" s="318">
        <v>40797</v>
      </c>
      <c r="H8135" s="318">
        <v>40967</v>
      </c>
      <c r="I8135" s="318">
        <v>50405</v>
      </c>
      <c r="J8135" s="315"/>
      <c r="K8135" s="315">
        <v>4144</v>
      </c>
      <c r="L8135" s="315" t="s">
        <v>2133</v>
      </c>
      <c r="M8135" s="315" t="s">
        <v>1484</v>
      </c>
      <c r="N8135" s="315" t="s">
        <v>750</v>
      </c>
      <c r="O8135" s="315"/>
      <c r="P8135" s="315"/>
      <c r="Q8135" s="315"/>
    </row>
    <row r="8136" spans="1:17">
      <c r="A8136" s="315" t="s">
        <v>755</v>
      </c>
      <c r="B8136" s="315" t="s">
        <v>2095</v>
      </c>
      <c r="C8136" s="315" t="s">
        <v>2098</v>
      </c>
      <c r="D8136" s="316">
        <v>22.09</v>
      </c>
      <c r="E8136" s="317">
        <v>17329</v>
      </c>
      <c r="F8136" s="317">
        <v>5129.38</v>
      </c>
      <c r="G8136" s="318">
        <v>40400</v>
      </c>
      <c r="H8136" s="318">
        <v>41593</v>
      </c>
      <c r="I8136" s="318">
        <v>50770</v>
      </c>
      <c r="J8136" s="315"/>
      <c r="K8136" s="315">
        <v>4853</v>
      </c>
      <c r="L8136" s="315" t="s">
        <v>3914</v>
      </c>
      <c r="M8136" s="315" t="s">
        <v>776</v>
      </c>
      <c r="N8136" s="315" t="s">
        <v>755</v>
      </c>
      <c r="O8136" s="315"/>
      <c r="P8136" s="315"/>
      <c r="Q8136" s="315"/>
    </row>
    <row r="8137" spans="1:17">
      <c r="A8137" s="315" t="s">
        <v>755</v>
      </c>
      <c r="B8137" s="315" t="s">
        <v>2095</v>
      </c>
      <c r="C8137" s="315" t="s">
        <v>2096</v>
      </c>
      <c r="D8137" s="316">
        <v>22.1</v>
      </c>
      <c r="E8137" s="317">
        <v>25302.279999999995</v>
      </c>
      <c r="F8137" s="317">
        <v>14295.78</v>
      </c>
      <c r="G8137" s="318">
        <v>39569</v>
      </c>
      <c r="H8137" s="318">
        <v>40899</v>
      </c>
      <c r="I8137" s="318">
        <v>50040</v>
      </c>
      <c r="J8137" s="315"/>
      <c r="K8137" s="315">
        <v>1096</v>
      </c>
      <c r="L8137" s="315" t="s">
        <v>4403</v>
      </c>
      <c r="M8137" s="315" t="s">
        <v>766</v>
      </c>
      <c r="N8137" s="315" t="s">
        <v>755</v>
      </c>
      <c r="O8137" s="315"/>
      <c r="P8137" s="315"/>
      <c r="Q8137" s="315"/>
    </row>
    <row r="8138" spans="1:17">
      <c r="A8138" s="315" t="s">
        <v>750</v>
      </c>
      <c r="B8138" s="315" t="s">
        <v>2095</v>
      </c>
      <c r="C8138" s="315" t="s">
        <v>2098</v>
      </c>
      <c r="D8138" s="316">
        <v>22.1</v>
      </c>
      <c r="E8138" s="317">
        <v>25728</v>
      </c>
      <c r="F8138" s="317">
        <v>11217.4</v>
      </c>
      <c r="G8138" s="318">
        <v>39570</v>
      </c>
      <c r="H8138" s="318">
        <v>41179</v>
      </c>
      <c r="I8138" s="318">
        <v>50405</v>
      </c>
      <c r="J8138" s="315"/>
      <c r="K8138" s="315">
        <v>8240</v>
      </c>
      <c r="L8138" s="315" t="s">
        <v>1250</v>
      </c>
      <c r="M8138" s="315" t="s">
        <v>1051</v>
      </c>
      <c r="N8138" s="315" t="s">
        <v>750</v>
      </c>
      <c r="O8138" s="315"/>
      <c r="P8138" s="315"/>
      <c r="Q8138" s="315"/>
    </row>
    <row r="8139" spans="1:17">
      <c r="A8139" s="315" t="s">
        <v>755</v>
      </c>
      <c r="B8139" s="315" t="s">
        <v>2095</v>
      </c>
      <c r="C8139" s="315" t="s">
        <v>2098</v>
      </c>
      <c r="D8139" s="316">
        <v>22.1</v>
      </c>
      <c r="E8139" s="317">
        <v>24262.83</v>
      </c>
      <c r="F8139" s="317">
        <v>16862.670000000002</v>
      </c>
      <c r="G8139" s="318">
        <v>39570</v>
      </c>
      <c r="H8139" s="318">
        <v>39987</v>
      </c>
      <c r="I8139" s="318">
        <v>49309</v>
      </c>
      <c r="J8139" s="315"/>
      <c r="K8139" s="315">
        <v>4574</v>
      </c>
      <c r="L8139" s="315" t="s">
        <v>2126</v>
      </c>
      <c r="M8139" s="315" t="s">
        <v>1296</v>
      </c>
      <c r="N8139" s="315" t="s">
        <v>755</v>
      </c>
      <c r="O8139" s="315"/>
      <c r="P8139" s="315"/>
      <c r="Q8139" s="315"/>
    </row>
    <row r="8140" spans="1:17">
      <c r="A8140" s="315" t="s">
        <v>750</v>
      </c>
      <c r="B8140" s="315" t="s">
        <v>2095</v>
      </c>
      <c r="C8140" s="315" t="s">
        <v>2098</v>
      </c>
      <c r="D8140" s="316">
        <v>22.1</v>
      </c>
      <c r="E8140" s="317">
        <v>23022</v>
      </c>
      <c r="F8140" s="317">
        <v>14815.1</v>
      </c>
      <c r="G8140" s="318">
        <v>39570</v>
      </c>
      <c r="H8140" s="318">
        <v>40163</v>
      </c>
      <c r="I8140" s="318">
        <v>49279</v>
      </c>
      <c r="J8140" s="315"/>
      <c r="K8140" s="315">
        <v>8500</v>
      </c>
      <c r="L8140" s="315" t="s">
        <v>1660</v>
      </c>
      <c r="M8140" s="315" t="s">
        <v>792</v>
      </c>
      <c r="N8140" s="315" t="s">
        <v>750</v>
      </c>
      <c r="O8140" s="315"/>
      <c r="P8140" s="315"/>
      <c r="Q8140" s="315"/>
    </row>
    <row r="8141" spans="1:17">
      <c r="A8141" s="315" t="s">
        <v>750</v>
      </c>
      <c r="B8141" s="315" t="s">
        <v>2095</v>
      </c>
      <c r="C8141" s="315" t="s">
        <v>2098</v>
      </c>
      <c r="D8141" s="316">
        <v>22.1</v>
      </c>
      <c r="E8141" s="317">
        <v>22750</v>
      </c>
      <c r="F8141" s="317">
        <v>15811.26</v>
      </c>
      <c r="G8141" s="318">
        <v>39570</v>
      </c>
      <c r="H8141" s="318">
        <v>39520</v>
      </c>
      <c r="I8141" s="318">
        <v>48944</v>
      </c>
      <c r="J8141" s="315"/>
      <c r="K8141" s="315">
        <v>8526</v>
      </c>
      <c r="L8141" s="315" t="s">
        <v>4254</v>
      </c>
      <c r="M8141" s="315" t="s">
        <v>792</v>
      </c>
      <c r="N8141" s="315" t="s">
        <v>750</v>
      </c>
      <c r="O8141" s="315"/>
      <c r="P8141" s="315"/>
      <c r="Q8141" s="315"/>
    </row>
    <row r="8142" spans="1:17">
      <c r="A8142" s="315" t="s">
        <v>755</v>
      </c>
      <c r="B8142" s="315" t="s">
        <v>2095</v>
      </c>
      <c r="C8142" s="315" t="s">
        <v>2096</v>
      </c>
      <c r="D8142" s="316">
        <v>22.1</v>
      </c>
      <c r="E8142" s="317">
        <v>20943</v>
      </c>
      <c r="F8142" s="317">
        <v>13948.04</v>
      </c>
      <c r="G8142" s="318">
        <v>39591</v>
      </c>
      <c r="H8142" s="318">
        <v>40498</v>
      </c>
      <c r="I8142" s="318">
        <v>49674</v>
      </c>
      <c r="J8142" s="315"/>
      <c r="K8142" s="315">
        <v>8124</v>
      </c>
      <c r="L8142" s="315" t="s">
        <v>4202</v>
      </c>
      <c r="M8142" s="315" t="s">
        <v>784</v>
      </c>
      <c r="N8142" s="315" t="s">
        <v>755</v>
      </c>
      <c r="O8142" s="315"/>
      <c r="P8142" s="315"/>
      <c r="Q8142" s="315"/>
    </row>
    <row r="8143" spans="1:17">
      <c r="A8143" s="315" t="s">
        <v>750</v>
      </c>
      <c r="B8143" s="315" t="s">
        <v>2095</v>
      </c>
      <c r="C8143" s="315" t="s">
        <v>2096</v>
      </c>
      <c r="D8143" s="316">
        <v>22.1</v>
      </c>
      <c r="E8143" s="317">
        <v>19878.32</v>
      </c>
      <c r="F8143" s="317">
        <v>14945.560000000001</v>
      </c>
      <c r="G8143" s="318">
        <v>39576</v>
      </c>
      <c r="H8143" s="318">
        <v>39668</v>
      </c>
      <c r="I8143" s="318">
        <v>48944</v>
      </c>
      <c r="J8143" s="315"/>
      <c r="K8143" s="315">
        <v>7214</v>
      </c>
      <c r="L8143" s="315" t="s">
        <v>4404</v>
      </c>
      <c r="M8143" s="315" t="s">
        <v>966</v>
      </c>
      <c r="N8143" s="315" t="s">
        <v>750</v>
      </c>
      <c r="O8143" s="315"/>
      <c r="P8143" s="315"/>
      <c r="Q8143" s="315"/>
    </row>
    <row r="8144" spans="1:17">
      <c r="A8144" s="315" t="s">
        <v>755</v>
      </c>
      <c r="B8144" s="315" t="s">
        <v>2095</v>
      </c>
      <c r="C8144" s="315" t="s">
        <v>2098</v>
      </c>
      <c r="D8144" s="316">
        <v>22.1</v>
      </c>
      <c r="E8144" s="317">
        <v>22593</v>
      </c>
      <c r="F8144" s="317">
        <v>15702.150000000001</v>
      </c>
      <c r="G8144" s="318">
        <v>39610</v>
      </c>
      <c r="H8144" s="318">
        <v>39538</v>
      </c>
      <c r="I8144" s="318">
        <v>48944</v>
      </c>
      <c r="J8144" s="315"/>
      <c r="K8144" s="315">
        <v>6130</v>
      </c>
      <c r="L8144" s="315" t="s">
        <v>2228</v>
      </c>
      <c r="M8144" s="315" t="s">
        <v>788</v>
      </c>
      <c r="N8144" s="315" t="s">
        <v>755</v>
      </c>
      <c r="O8144" s="315"/>
      <c r="P8144" s="315"/>
      <c r="Q8144" s="315"/>
    </row>
    <row r="8145" spans="1:17">
      <c r="A8145" s="315" t="s">
        <v>755</v>
      </c>
      <c r="B8145" s="315" t="s">
        <v>2095</v>
      </c>
      <c r="C8145" s="315" t="s">
        <v>2096</v>
      </c>
      <c r="D8145" s="316">
        <v>22.1</v>
      </c>
      <c r="E8145" s="317">
        <v>17963</v>
      </c>
      <c r="F8145" s="317">
        <v>8280.94</v>
      </c>
      <c r="G8145" s="318">
        <v>39631</v>
      </c>
      <c r="H8145" s="318">
        <v>41179</v>
      </c>
      <c r="I8145" s="318">
        <v>50405</v>
      </c>
      <c r="J8145" s="315"/>
      <c r="K8145" s="315">
        <v>2558</v>
      </c>
      <c r="L8145" s="315" t="s">
        <v>2856</v>
      </c>
      <c r="M8145" s="315" t="s">
        <v>764</v>
      </c>
      <c r="N8145" s="315" t="s">
        <v>755</v>
      </c>
      <c r="O8145" s="315"/>
      <c r="P8145" s="315"/>
      <c r="Q8145" s="315"/>
    </row>
    <row r="8146" spans="1:17">
      <c r="A8146" s="315" t="s">
        <v>750</v>
      </c>
      <c r="B8146" s="315" t="s">
        <v>2095</v>
      </c>
      <c r="C8146" s="315" t="s">
        <v>2098</v>
      </c>
      <c r="D8146" s="316">
        <v>22.1</v>
      </c>
      <c r="E8146" s="317">
        <v>12285</v>
      </c>
      <c r="F8146" s="317">
        <v>7905.63</v>
      </c>
      <c r="G8146" s="318">
        <v>39774</v>
      </c>
      <c r="H8146" s="318">
        <v>39748</v>
      </c>
      <c r="I8146" s="318">
        <v>48944</v>
      </c>
      <c r="J8146" s="315"/>
      <c r="K8146" s="315">
        <v>8840</v>
      </c>
      <c r="L8146" s="315" t="s">
        <v>2810</v>
      </c>
      <c r="M8146" s="315" t="s">
        <v>1388</v>
      </c>
      <c r="N8146" s="315" t="s">
        <v>750</v>
      </c>
      <c r="O8146" s="315"/>
      <c r="P8146" s="315"/>
      <c r="Q8146" s="315"/>
    </row>
    <row r="8147" spans="1:17">
      <c r="A8147" s="315" t="s">
        <v>750</v>
      </c>
      <c r="B8147" s="315" t="s">
        <v>2095</v>
      </c>
      <c r="C8147" s="315" t="s">
        <v>2096</v>
      </c>
      <c r="D8147" s="316">
        <v>22.1</v>
      </c>
      <c r="E8147" s="317">
        <v>6896</v>
      </c>
      <c r="F8147" s="317">
        <v>3607.62</v>
      </c>
      <c r="G8147" s="318">
        <v>39996</v>
      </c>
      <c r="H8147" s="318">
        <v>40848</v>
      </c>
      <c r="I8147" s="318">
        <v>50040</v>
      </c>
      <c r="J8147" s="315"/>
      <c r="K8147" s="315">
        <v>3038</v>
      </c>
      <c r="L8147" s="315" t="s">
        <v>4246</v>
      </c>
      <c r="M8147" s="315" t="s">
        <v>764</v>
      </c>
      <c r="N8147" s="315" t="s">
        <v>750</v>
      </c>
      <c r="O8147" s="315"/>
      <c r="P8147" s="315"/>
      <c r="Q8147" s="315"/>
    </row>
    <row r="8148" spans="1:17">
      <c r="A8148" s="315" t="s">
        <v>750</v>
      </c>
      <c r="B8148" s="315" t="s">
        <v>2095</v>
      </c>
      <c r="C8148" s="315" t="s">
        <v>2098</v>
      </c>
      <c r="D8148" s="316">
        <v>22.1</v>
      </c>
      <c r="E8148" s="317">
        <v>22678.989999999998</v>
      </c>
      <c r="F8148" s="317">
        <v>14594.349999999999</v>
      </c>
      <c r="G8148" s="318">
        <v>40069</v>
      </c>
      <c r="H8148" s="318">
        <v>40165</v>
      </c>
      <c r="I8148" s="318">
        <v>49309</v>
      </c>
      <c r="J8148" s="315"/>
      <c r="K8148" s="315">
        <v>4057</v>
      </c>
      <c r="L8148" s="315" t="s">
        <v>2059</v>
      </c>
      <c r="M8148" s="315" t="s">
        <v>2060</v>
      </c>
      <c r="N8148" s="315" t="s">
        <v>750</v>
      </c>
      <c r="O8148" s="315"/>
      <c r="P8148" s="315"/>
      <c r="Q8148" s="315"/>
    </row>
    <row r="8149" spans="1:17">
      <c r="A8149" s="315" t="s">
        <v>750</v>
      </c>
      <c r="B8149" s="315" t="s">
        <v>2095</v>
      </c>
      <c r="C8149" s="315" t="s">
        <v>2098</v>
      </c>
      <c r="D8149" s="316">
        <v>22.1</v>
      </c>
      <c r="E8149" s="317">
        <v>23140</v>
      </c>
      <c r="F8149" s="317">
        <v>13189.8</v>
      </c>
      <c r="G8149" s="318">
        <v>40442</v>
      </c>
      <c r="H8149" s="318">
        <v>40466</v>
      </c>
      <c r="I8149" s="318">
        <v>49674</v>
      </c>
      <c r="J8149" s="315"/>
      <c r="K8149" s="315">
        <v>9248</v>
      </c>
      <c r="L8149" s="315" t="s">
        <v>2746</v>
      </c>
      <c r="M8149" s="315" t="s">
        <v>770</v>
      </c>
      <c r="N8149" s="315" t="s">
        <v>750</v>
      </c>
      <c r="O8149" s="315"/>
      <c r="P8149" s="315"/>
      <c r="Q8149" s="315"/>
    </row>
    <row r="8150" spans="1:17">
      <c r="A8150" s="315" t="s">
        <v>755</v>
      </c>
      <c r="B8150" s="315" t="s">
        <v>2095</v>
      </c>
      <c r="C8150" s="315" t="s">
        <v>2098</v>
      </c>
      <c r="D8150" s="316">
        <v>22.1</v>
      </c>
      <c r="E8150" s="317">
        <v>15225</v>
      </c>
      <c r="F8150" s="317">
        <v>4643.63</v>
      </c>
      <c r="G8150" s="318">
        <v>40667</v>
      </c>
      <c r="H8150" s="318">
        <v>40714</v>
      </c>
      <c r="I8150" s="318">
        <v>50040</v>
      </c>
      <c r="J8150" s="315"/>
      <c r="K8150" s="315">
        <v>6218</v>
      </c>
      <c r="L8150" s="315" t="s">
        <v>953</v>
      </c>
      <c r="M8150" s="315" t="s">
        <v>788</v>
      </c>
      <c r="N8150" s="315" t="s">
        <v>755</v>
      </c>
      <c r="O8150" s="315"/>
      <c r="P8150" s="315"/>
      <c r="Q8150" s="315"/>
    </row>
    <row r="8151" spans="1:17">
      <c r="A8151" s="315" t="s">
        <v>750</v>
      </c>
      <c r="B8151" s="315" t="s">
        <v>2095</v>
      </c>
      <c r="C8151" s="315" t="s">
        <v>2096</v>
      </c>
      <c r="D8151" s="316">
        <v>22.2</v>
      </c>
      <c r="E8151" s="317">
        <v>13865</v>
      </c>
      <c r="F8151" s="317">
        <v>9234.09</v>
      </c>
      <c r="G8151" s="318">
        <v>39839</v>
      </c>
      <c r="H8151" s="318">
        <v>40354</v>
      </c>
      <c r="I8151" s="318">
        <v>49674</v>
      </c>
      <c r="J8151" s="315"/>
      <c r="K8151" s="315">
        <v>1304</v>
      </c>
      <c r="L8151" s="315" t="s">
        <v>3037</v>
      </c>
      <c r="M8151" s="315" t="s">
        <v>766</v>
      </c>
      <c r="N8151" s="315" t="s">
        <v>750</v>
      </c>
      <c r="O8151" s="315"/>
      <c r="P8151" s="315"/>
      <c r="Q8151" s="315"/>
    </row>
    <row r="8152" spans="1:17">
      <c r="A8152" s="315" t="s">
        <v>750</v>
      </c>
      <c r="B8152" s="315" t="s">
        <v>2095</v>
      </c>
      <c r="C8152" s="315" t="s">
        <v>2096</v>
      </c>
      <c r="D8152" s="316">
        <v>22.2</v>
      </c>
      <c r="E8152" s="317">
        <v>21188</v>
      </c>
      <c r="F8152" s="317">
        <v>14111.2</v>
      </c>
      <c r="G8152" s="318">
        <v>40343</v>
      </c>
      <c r="H8152" s="318">
        <v>40480</v>
      </c>
      <c r="I8152" s="318">
        <v>49674</v>
      </c>
      <c r="J8152" s="315"/>
      <c r="K8152" s="315">
        <v>4913</v>
      </c>
      <c r="L8152" s="315" t="s">
        <v>2623</v>
      </c>
      <c r="M8152" s="315" t="s">
        <v>764</v>
      </c>
      <c r="N8152" s="315" t="s">
        <v>750</v>
      </c>
      <c r="O8152" s="315"/>
      <c r="P8152" s="315"/>
      <c r="Q8152" s="315"/>
    </row>
    <row r="8153" spans="1:17">
      <c r="A8153" s="315" t="s">
        <v>750</v>
      </c>
      <c r="B8153" s="315" t="s">
        <v>2095</v>
      </c>
      <c r="C8153" s="315" t="s">
        <v>2098</v>
      </c>
      <c r="D8153" s="316">
        <v>22.2</v>
      </c>
      <c r="E8153" s="317">
        <v>18154</v>
      </c>
      <c r="F8153" s="317">
        <v>7967.59</v>
      </c>
      <c r="G8153" s="318">
        <v>40730</v>
      </c>
      <c r="H8153" s="318">
        <v>40897</v>
      </c>
      <c r="I8153" s="318">
        <v>50040</v>
      </c>
      <c r="J8153" s="315"/>
      <c r="K8153" s="315">
        <v>4617</v>
      </c>
      <c r="L8153" s="315" t="s">
        <v>1295</v>
      </c>
      <c r="M8153" s="315" t="s">
        <v>1296</v>
      </c>
      <c r="N8153" s="315" t="s">
        <v>750</v>
      </c>
      <c r="O8153" s="315"/>
      <c r="P8153" s="315"/>
      <c r="Q8153" s="315"/>
    </row>
    <row r="8154" spans="1:17">
      <c r="A8154" s="315" t="s">
        <v>750</v>
      </c>
      <c r="B8154" s="315" t="s">
        <v>2095</v>
      </c>
      <c r="C8154" s="315" t="s">
        <v>2098</v>
      </c>
      <c r="D8154" s="316">
        <v>22.23</v>
      </c>
      <c r="E8154" s="317">
        <v>22002.010000000002</v>
      </c>
      <c r="F8154" s="317">
        <v>5808.5300000000007</v>
      </c>
      <c r="G8154" s="318">
        <v>40630</v>
      </c>
      <c r="H8154" s="318">
        <v>41831</v>
      </c>
      <c r="I8154" s="318">
        <v>49309</v>
      </c>
      <c r="J8154" s="315"/>
      <c r="K8154" s="315">
        <v>8197</v>
      </c>
      <c r="L8154" s="315" t="s">
        <v>3445</v>
      </c>
      <c r="M8154" s="315" t="s">
        <v>784</v>
      </c>
      <c r="N8154" s="315" t="s">
        <v>750</v>
      </c>
      <c r="O8154" s="315"/>
      <c r="P8154" s="315"/>
      <c r="Q8154" s="315"/>
    </row>
    <row r="8155" spans="1:17">
      <c r="A8155" s="315" t="s">
        <v>755</v>
      </c>
      <c r="B8155" s="315" t="s">
        <v>2095</v>
      </c>
      <c r="C8155" s="315" t="s">
        <v>2096</v>
      </c>
      <c r="D8155" s="316">
        <v>22.25</v>
      </c>
      <c r="E8155" s="317">
        <v>22329</v>
      </c>
      <c r="F8155" s="317">
        <v>9735.4499999999989</v>
      </c>
      <c r="G8155" s="318">
        <v>39569</v>
      </c>
      <c r="H8155" s="318">
        <v>40143</v>
      </c>
      <c r="I8155" s="318">
        <v>49309</v>
      </c>
      <c r="J8155" s="315"/>
      <c r="K8155" s="315">
        <v>4803</v>
      </c>
      <c r="L8155" s="315" t="s">
        <v>2121</v>
      </c>
      <c r="M8155" s="315" t="s">
        <v>776</v>
      </c>
      <c r="N8155" s="315" t="s">
        <v>755</v>
      </c>
      <c r="O8155" s="315"/>
      <c r="P8155" s="315"/>
      <c r="Q8155" s="315"/>
    </row>
    <row r="8156" spans="1:17">
      <c r="A8156" s="315" t="s">
        <v>755</v>
      </c>
      <c r="B8156" s="315" t="s">
        <v>2095</v>
      </c>
      <c r="C8156" s="315" t="s">
        <v>2096</v>
      </c>
      <c r="D8156" s="316">
        <v>22.3</v>
      </c>
      <c r="E8156" s="317">
        <v>24356</v>
      </c>
      <c r="F8156" s="317">
        <v>8816.869999999999</v>
      </c>
      <c r="G8156" s="318">
        <v>40165</v>
      </c>
      <c r="H8156" s="318">
        <v>41605</v>
      </c>
      <c r="I8156" s="318">
        <v>50770</v>
      </c>
      <c r="J8156" s="315"/>
      <c r="K8156" s="315">
        <v>3556</v>
      </c>
      <c r="L8156" s="315" t="s">
        <v>800</v>
      </c>
      <c r="M8156" s="315" t="s">
        <v>764</v>
      </c>
      <c r="N8156" s="315" t="s">
        <v>755</v>
      </c>
      <c r="O8156" s="315"/>
      <c r="P8156" s="315"/>
      <c r="Q8156" s="315"/>
    </row>
    <row r="8157" spans="1:17">
      <c r="A8157" s="315" t="s">
        <v>755</v>
      </c>
      <c r="B8157" s="315" t="s">
        <v>2095</v>
      </c>
      <c r="C8157" s="315" t="s">
        <v>2098</v>
      </c>
      <c r="D8157" s="316">
        <v>22.3</v>
      </c>
      <c r="E8157" s="317">
        <v>21043.79</v>
      </c>
      <c r="F8157" s="317">
        <v>9974.76</v>
      </c>
      <c r="G8157" s="318">
        <v>40504</v>
      </c>
      <c r="H8157" s="318">
        <v>40638</v>
      </c>
      <c r="I8157" s="318">
        <v>50040</v>
      </c>
      <c r="J8157" s="315"/>
      <c r="K8157" s="315">
        <v>4558</v>
      </c>
      <c r="L8157" s="315" t="s">
        <v>4405</v>
      </c>
      <c r="M8157" s="315" t="s">
        <v>1296</v>
      </c>
      <c r="N8157" s="315" t="s">
        <v>755</v>
      </c>
      <c r="O8157" s="315"/>
      <c r="P8157" s="315"/>
      <c r="Q8157" s="315"/>
    </row>
    <row r="8158" spans="1:17">
      <c r="A8158" s="315" t="s">
        <v>755</v>
      </c>
      <c r="B8158" s="315" t="s">
        <v>2095</v>
      </c>
      <c r="C8158" s="315" t="s">
        <v>2098</v>
      </c>
      <c r="D8158" s="316">
        <v>22.32</v>
      </c>
      <c r="E8158" s="317">
        <v>24495</v>
      </c>
      <c r="F8158" s="317">
        <v>8401.7800000000007</v>
      </c>
      <c r="G8158" s="318">
        <v>39727</v>
      </c>
      <c r="H8158" s="318">
        <v>40186</v>
      </c>
      <c r="I8158" s="318">
        <v>49674</v>
      </c>
      <c r="J8158" s="315"/>
      <c r="K8158" s="315">
        <v>5507</v>
      </c>
      <c r="L8158" s="315" t="s">
        <v>1125</v>
      </c>
      <c r="M8158" s="315" t="s">
        <v>776</v>
      </c>
      <c r="N8158" s="315" t="s">
        <v>755</v>
      </c>
      <c r="O8158" s="315"/>
      <c r="P8158" s="315"/>
      <c r="Q8158" s="315"/>
    </row>
    <row r="8159" spans="1:17">
      <c r="A8159" s="315" t="s">
        <v>750</v>
      </c>
      <c r="B8159" s="315" t="s">
        <v>2095</v>
      </c>
      <c r="C8159" s="315" t="s">
        <v>2096</v>
      </c>
      <c r="D8159" s="316">
        <v>22.37</v>
      </c>
      <c r="E8159" s="317">
        <v>19815</v>
      </c>
      <c r="F8159" s="317">
        <v>9134.7200000000012</v>
      </c>
      <c r="G8159" s="318">
        <v>40742</v>
      </c>
      <c r="H8159" s="318">
        <v>41108</v>
      </c>
      <c r="I8159" s="318">
        <v>50405</v>
      </c>
      <c r="J8159" s="315"/>
      <c r="K8159" s="315">
        <v>8162</v>
      </c>
      <c r="L8159" s="315" t="s">
        <v>3743</v>
      </c>
      <c r="M8159" s="315" t="s">
        <v>784</v>
      </c>
      <c r="N8159" s="315" t="s">
        <v>750</v>
      </c>
      <c r="O8159" s="315"/>
      <c r="P8159" s="315"/>
      <c r="Q8159" s="315"/>
    </row>
    <row r="8160" spans="1:17">
      <c r="A8160" s="315" t="s">
        <v>750</v>
      </c>
      <c r="B8160" s="315" t="s">
        <v>2095</v>
      </c>
      <c r="C8160" s="315" t="s">
        <v>2098</v>
      </c>
      <c r="D8160" s="316">
        <v>22.4</v>
      </c>
      <c r="E8160" s="317">
        <v>18281</v>
      </c>
      <c r="F8160" s="317">
        <v>5904.76</v>
      </c>
      <c r="G8160" s="318">
        <v>39594</v>
      </c>
      <c r="H8160" s="318">
        <v>41722</v>
      </c>
      <c r="I8160" s="318">
        <v>51135</v>
      </c>
      <c r="J8160" s="315"/>
      <c r="K8160" s="315">
        <v>1400</v>
      </c>
      <c r="L8160" s="315" t="s">
        <v>4406</v>
      </c>
      <c r="M8160" s="315" t="s">
        <v>766</v>
      </c>
      <c r="N8160" s="315" t="s">
        <v>750</v>
      </c>
      <c r="O8160" s="315"/>
      <c r="P8160" s="315"/>
      <c r="Q8160" s="315"/>
    </row>
    <row r="8161" spans="1:17">
      <c r="A8161" s="315" t="s">
        <v>750</v>
      </c>
      <c r="B8161" s="315" t="s">
        <v>2095</v>
      </c>
      <c r="C8161" s="315" t="s">
        <v>2098</v>
      </c>
      <c r="D8161" s="316">
        <v>22.4</v>
      </c>
      <c r="E8161" s="317">
        <v>9581</v>
      </c>
      <c r="F8161" s="317">
        <v>2058.14</v>
      </c>
      <c r="G8161" s="318">
        <v>40120</v>
      </c>
      <c r="H8161" s="318">
        <v>42549</v>
      </c>
      <c r="I8161" s="318">
        <v>51866</v>
      </c>
      <c r="J8161" s="315"/>
      <c r="K8161" s="315">
        <v>3608</v>
      </c>
      <c r="L8161" s="315" t="s">
        <v>2197</v>
      </c>
      <c r="M8161" s="315" t="s">
        <v>764</v>
      </c>
      <c r="N8161" s="315" t="s">
        <v>750</v>
      </c>
      <c r="O8161" s="315"/>
      <c r="P8161" s="315"/>
      <c r="Q8161" s="315"/>
    </row>
    <row r="8162" spans="1:17">
      <c r="A8162" s="315" t="s">
        <v>755</v>
      </c>
      <c r="B8162" s="315" t="s">
        <v>2095</v>
      </c>
      <c r="C8162" s="315" t="s">
        <v>2096</v>
      </c>
      <c r="D8162" s="316">
        <v>22.4</v>
      </c>
      <c r="E8162" s="317">
        <v>20201</v>
      </c>
      <c r="F8162" s="317">
        <v>12767.039999999999</v>
      </c>
      <c r="G8162" s="318">
        <v>40357</v>
      </c>
      <c r="H8162" s="318">
        <v>40522</v>
      </c>
      <c r="I8162" s="318">
        <v>49674</v>
      </c>
      <c r="J8162" s="315"/>
      <c r="K8162" s="315">
        <v>3043</v>
      </c>
      <c r="L8162" s="315" t="s">
        <v>2848</v>
      </c>
      <c r="M8162" s="315" t="s">
        <v>764</v>
      </c>
      <c r="N8162" s="315" t="s">
        <v>755</v>
      </c>
      <c r="O8162" s="315"/>
      <c r="P8162" s="315"/>
      <c r="Q8162" s="315"/>
    </row>
    <row r="8163" spans="1:17">
      <c r="A8163" s="315" t="s">
        <v>750</v>
      </c>
      <c r="B8163" s="315" t="s">
        <v>2095</v>
      </c>
      <c r="C8163" s="315" t="s">
        <v>2098</v>
      </c>
      <c r="D8163" s="316">
        <v>22.4</v>
      </c>
      <c r="E8163" s="317">
        <v>19788.18</v>
      </c>
      <c r="F8163" s="317">
        <v>8684.83</v>
      </c>
      <c r="G8163" s="318">
        <v>40526</v>
      </c>
      <c r="H8163" s="318">
        <v>40554</v>
      </c>
      <c r="I8163" s="318">
        <v>50040</v>
      </c>
      <c r="J8163" s="315"/>
      <c r="K8163" s="315">
        <v>4055</v>
      </c>
      <c r="L8163" s="315" t="s">
        <v>2059</v>
      </c>
      <c r="M8163" s="315" t="s">
        <v>2060</v>
      </c>
      <c r="N8163" s="315" t="s">
        <v>750</v>
      </c>
      <c r="O8163" s="315"/>
      <c r="P8163" s="315"/>
      <c r="Q8163" s="315"/>
    </row>
    <row r="8164" spans="1:17">
      <c r="A8164" s="315" t="s">
        <v>750</v>
      </c>
      <c r="B8164" s="315" t="s">
        <v>2095</v>
      </c>
      <c r="C8164" s="315" t="s">
        <v>2096</v>
      </c>
      <c r="D8164" s="316">
        <v>22.4</v>
      </c>
      <c r="E8164" s="317">
        <v>11211</v>
      </c>
      <c r="F8164" s="317">
        <v>5168.28</v>
      </c>
      <c r="G8164" s="318">
        <v>40813</v>
      </c>
      <c r="H8164" s="318">
        <v>41068</v>
      </c>
      <c r="I8164" s="318">
        <v>50405</v>
      </c>
      <c r="J8164" s="315"/>
      <c r="K8164" s="315">
        <v>3415</v>
      </c>
      <c r="L8164" s="315" t="s">
        <v>4407</v>
      </c>
      <c r="M8164" s="315" t="s">
        <v>764</v>
      </c>
      <c r="N8164" s="315" t="s">
        <v>750</v>
      </c>
      <c r="O8164" s="315"/>
      <c r="P8164" s="315"/>
      <c r="Q8164" s="315"/>
    </row>
    <row r="8165" spans="1:17">
      <c r="A8165" s="315" t="s">
        <v>755</v>
      </c>
      <c r="B8165" s="315" t="s">
        <v>2095</v>
      </c>
      <c r="C8165" s="315" t="s">
        <v>2098</v>
      </c>
      <c r="D8165" s="316">
        <v>22.44</v>
      </c>
      <c r="E8165" s="317">
        <v>23117</v>
      </c>
      <c r="F8165" s="317">
        <v>10957.46</v>
      </c>
      <c r="G8165" s="318">
        <v>40798</v>
      </c>
      <c r="H8165" s="318">
        <v>40907</v>
      </c>
      <c r="I8165" s="318">
        <v>50040</v>
      </c>
      <c r="J8165" s="315"/>
      <c r="K8165" s="315">
        <v>3982</v>
      </c>
      <c r="L8165" s="315" t="s">
        <v>3456</v>
      </c>
      <c r="M8165" s="315" t="s">
        <v>754</v>
      </c>
      <c r="N8165" s="315" t="s">
        <v>755</v>
      </c>
      <c r="O8165" s="315"/>
      <c r="P8165" s="315"/>
      <c r="Q8165" s="315"/>
    </row>
    <row r="8166" spans="1:17">
      <c r="A8166" s="315" t="s">
        <v>755</v>
      </c>
      <c r="B8166" s="315" t="s">
        <v>2095</v>
      </c>
      <c r="C8166" s="315" t="s">
        <v>2096</v>
      </c>
      <c r="D8166" s="316">
        <v>22.5</v>
      </c>
      <c r="E8166" s="317">
        <v>16334</v>
      </c>
      <c r="F8166" s="317">
        <v>13246.88</v>
      </c>
      <c r="G8166" s="318">
        <v>39570</v>
      </c>
      <c r="H8166" s="318">
        <v>39040</v>
      </c>
      <c r="I8166" s="318">
        <v>48183</v>
      </c>
      <c r="J8166" s="315"/>
      <c r="K8166" s="315">
        <v>9034</v>
      </c>
      <c r="L8166" s="315" t="s">
        <v>3548</v>
      </c>
      <c r="M8166" s="315" t="s">
        <v>770</v>
      </c>
      <c r="N8166" s="315" t="s">
        <v>755</v>
      </c>
      <c r="O8166" s="315"/>
      <c r="P8166" s="315"/>
      <c r="Q8166" s="315"/>
    </row>
    <row r="8167" spans="1:17">
      <c r="A8167" s="315" t="s">
        <v>755</v>
      </c>
      <c r="B8167" s="315" t="s">
        <v>2095</v>
      </c>
      <c r="C8167" s="315" t="s">
        <v>2098</v>
      </c>
      <c r="D8167" s="316">
        <v>22.5</v>
      </c>
      <c r="E8167" s="317">
        <v>25280</v>
      </c>
      <c r="F8167" s="317">
        <v>11982.720000000001</v>
      </c>
      <c r="G8167" s="318">
        <v>39569</v>
      </c>
      <c r="H8167" s="318">
        <v>40688</v>
      </c>
      <c r="I8167" s="318">
        <v>50040</v>
      </c>
      <c r="J8167" s="315"/>
      <c r="K8167" s="315">
        <v>8565</v>
      </c>
      <c r="L8167" s="315" t="s">
        <v>4336</v>
      </c>
      <c r="M8167" s="315" t="s">
        <v>792</v>
      </c>
      <c r="N8167" s="315" t="s">
        <v>755</v>
      </c>
      <c r="O8167" s="315"/>
      <c r="P8167" s="315"/>
      <c r="Q8167" s="315"/>
    </row>
    <row r="8168" spans="1:17">
      <c r="A8168" s="315" t="s">
        <v>750</v>
      </c>
      <c r="B8168" s="315" t="s">
        <v>2095</v>
      </c>
      <c r="C8168" s="315" t="s">
        <v>2096</v>
      </c>
      <c r="D8168" s="316">
        <v>22.5</v>
      </c>
      <c r="E8168" s="317">
        <v>15282.990000000002</v>
      </c>
      <c r="F8168" s="317">
        <v>12394.52</v>
      </c>
      <c r="G8168" s="318">
        <v>39570</v>
      </c>
      <c r="H8168" s="318">
        <v>39556</v>
      </c>
      <c r="I8168" s="318">
        <v>48914</v>
      </c>
      <c r="J8168" s="315"/>
      <c r="K8168" s="315">
        <v>7500</v>
      </c>
      <c r="L8168" s="315" t="s">
        <v>4408</v>
      </c>
      <c r="M8168" s="315" t="s">
        <v>966</v>
      </c>
      <c r="N8168" s="315" t="s">
        <v>750</v>
      </c>
      <c r="O8168" s="315"/>
      <c r="P8168" s="315"/>
      <c r="Q8168" s="315"/>
    </row>
    <row r="8169" spans="1:17">
      <c r="A8169" s="315" t="s">
        <v>750</v>
      </c>
      <c r="B8169" s="315" t="s">
        <v>2095</v>
      </c>
      <c r="C8169" s="315" t="s">
        <v>2096</v>
      </c>
      <c r="D8169" s="316">
        <v>22.5</v>
      </c>
      <c r="E8169" s="317">
        <v>18617</v>
      </c>
      <c r="F8169" s="317">
        <v>7946.71</v>
      </c>
      <c r="G8169" s="318">
        <v>40633</v>
      </c>
      <c r="H8169" s="318">
        <v>41096</v>
      </c>
      <c r="I8169" s="318">
        <v>50405</v>
      </c>
      <c r="J8169" s="315"/>
      <c r="K8169" s="315">
        <v>6330</v>
      </c>
      <c r="L8169" s="315" t="s">
        <v>3322</v>
      </c>
      <c r="M8169" s="315" t="s">
        <v>1712</v>
      </c>
      <c r="N8169" s="315" t="s">
        <v>750</v>
      </c>
      <c r="O8169" s="315"/>
      <c r="P8169" s="315"/>
      <c r="Q8169" s="315"/>
    </row>
    <row r="8170" spans="1:17">
      <c r="A8170" s="315" t="s">
        <v>755</v>
      </c>
      <c r="B8170" s="315" t="s">
        <v>2095</v>
      </c>
      <c r="C8170" s="315" t="s">
        <v>2096</v>
      </c>
      <c r="D8170" s="316">
        <v>22.5</v>
      </c>
      <c r="E8170" s="317">
        <v>22992</v>
      </c>
      <c r="F8170" s="317">
        <v>10599.320000000002</v>
      </c>
      <c r="G8170" s="318">
        <v>40690</v>
      </c>
      <c r="H8170" s="318">
        <v>41180</v>
      </c>
      <c r="I8170" s="318">
        <v>50405</v>
      </c>
      <c r="J8170" s="315"/>
      <c r="K8170" s="315">
        <v>8442</v>
      </c>
      <c r="L8170" s="315" t="s">
        <v>4119</v>
      </c>
      <c r="M8170" s="315" t="s">
        <v>784</v>
      </c>
      <c r="N8170" s="315" t="s">
        <v>755</v>
      </c>
      <c r="O8170" s="315"/>
      <c r="P8170" s="315"/>
      <c r="Q8170" s="315"/>
    </row>
    <row r="8171" spans="1:17">
      <c r="A8171" s="315" t="s">
        <v>755</v>
      </c>
      <c r="B8171" s="315" t="s">
        <v>2095</v>
      </c>
      <c r="C8171" s="315" t="s">
        <v>2096</v>
      </c>
      <c r="D8171" s="316">
        <v>22.51</v>
      </c>
      <c r="E8171" s="317">
        <v>22942</v>
      </c>
      <c r="F8171" s="317">
        <v>10323.9</v>
      </c>
      <c r="G8171" s="318">
        <v>39617</v>
      </c>
      <c r="H8171" s="318">
        <v>41141</v>
      </c>
      <c r="I8171" s="318">
        <v>50405</v>
      </c>
      <c r="J8171" s="315"/>
      <c r="K8171" s="315">
        <v>3045</v>
      </c>
      <c r="L8171" s="315" t="s">
        <v>2495</v>
      </c>
      <c r="M8171" s="315" t="s">
        <v>764</v>
      </c>
      <c r="N8171" s="315" t="s">
        <v>755</v>
      </c>
      <c r="O8171" s="315"/>
      <c r="P8171" s="315"/>
      <c r="Q8171" s="315"/>
    </row>
    <row r="8172" spans="1:17">
      <c r="A8172" s="315" t="s">
        <v>750</v>
      </c>
      <c r="B8172" s="315" t="s">
        <v>2095</v>
      </c>
      <c r="C8172" s="315" t="s">
        <v>2098</v>
      </c>
      <c r="D8172" s="316">
        <v>22.54</v>
      </c>
      <c r="E8172" s="317">
        <v>27150</v>
      </c>
      <c r="F8172" s="317">
        <v>11915.84</v>
      </c>
      <c r="G8172" s="318">
        <v>40780</v>
      </c>
      <c r="H8172" s="318">
        <v>40858</v>
      </c>
      <c r="I8172" s="318">
        <v>50040</v>
      </c>
      <c r="J8172" s="315"/>
      <c r="K8172" s="315">
        <v>3765</v>
      </c>
      <c r="L8172" s="315" t="s">
        <v>4409</v>
      </c>
      <c r="M8172" s="315" t="s">
        <v>764</v>
      </c>
      <c r="N8172" s="315" t="s">
        <v>750</v>
      </c>
      <c r="O8172" s="315"/>
      <c r="P8172" s="315"/>
      <c r="Q8172" s="315"/>
    </row>
    <row r="8173" spans="1:17">
      <c r="A8173" s="315" t="s">
        <v>755</v>
      </c>
      <c r="B8173" s="315" t="s">
        <v>2095</v>
      </c>
      <c r="C8173" s="315" t="s">
        <v>2098</v>
      </c>
      <c r="D8173" s="316">
        <v>22.6</v>
      </c>
      <c r="E8173" s="317">
        <v>18448</v>
      </c>
      <c r="F8173" s="317">
        <v>7637.48</v>
      </c>
      <c r="G8173" s="318">
        <v>39570</v>
      </c>
      <c r="H8173" s="318">
        <v>39560</v>
      </c>
      <c r="I8173" s="318">
        <v>48944</v>
      </c>
      <c r="J8173" s="315"/>
      <c r="K8173" s="315">
        <v>5622</v>
      </c>
      <c r="L8173" s="315" t="s">
        <v>2612</v>
      </c>
      <c r="M8173" s="315" t="s">
        <v>776</v>
      </c>
      <c r="N8173" s="315" t="s">
        <v>755</v>
      </c>
      <c r="O8173" s="315"/>
      <c r="P8173" s="315"/>
      <c r="Q8173" s="315"/>
    </row>
    <row r="8174" spans="1:17">
      <c r="A8174" s="315" t="s">
        <v>750</v>
      </c>
      <c r="B8174" s="315" t="s">
        <v>2095</v>
      </c>
      <c r="C8174" s="315" t="s">
        <v>2096</v>
      </c>
      <c r="D8174" s="316">
        <v>22.6</v>
      </c>
      <c r="E8174" s="317">
        <v>18548</v>
      </c>
      <c r="F8174" s="317">
        <v>15042.44</v>
      </c>
      <c r="G8174" s="318">
        <v>39570</v>
      </c>
      <c r="H8174" s="318">
        <v>40009</v>
      </c>
      <c r="I8174" s="318">
        <v>49309</v>
      </c>
      <c r="J8174" s="315"/>
      <c r="K8174" s="315">
        <v>5600</v>
      </c>
      <c r="L8174" s="315" t="s">
        <v>2707</v>
      </c>
      <c r="M8174" s="315" t="s">
        <v>776</v>
      </c>
      <c r="N8174" s="315" t="s">
        <v>750</v>
      </c>
      <c r="O8174" s="315"/>
      <c r="P8174" s="315"/>
      <c r="Q8174" s="315"/>
    </row>
    <row r="8175" spans="1:17">
      <c r="A8175" s="315" t="s">
        <v>755</v>
      </c>
      <c r="B8175" s="315" t="s">
        <v>2095</v>
      </c>
      <c r="C8175" s="315" t="s">
        <v>2098</v>
      </c>
      <c r="D8175" s="316">
        <v>22.6</v>
      </c>
      <c r="E8175" s="317">
        <v>23479.989999999998</v>
      </c>
      <c r="F8175" s="317">
        <v>15088.07</v>
      </c>
      <c r="G8175" s="318">
        <v>39570</v>
      </c>
      <c r="H8175" s="318">
        <v>39778</v>
      </c>
      <c r="I8175" s="318">
        <v>48914</v>
      </c>
      <c r="J8175" s="315"/>
      <c r="K8175" s="315">
        <v>8415</v>
      </c>
      <c r="L8175" s="315" t="s">
        <v>4410</v>
      </c>
      <c r="M8175" s="315" t="s">
        <v>784</v>
      </c>
      <c r="N8175" s="315" t="s">
        <v>755</v>
      </c>
      <c r="O8175" s="315"/>
      <c r="P8175" s="315"/>
      <c r="Q8175" s="315"/>
    </row>
    <row r="8176" spans="1:17">
      <c r="A8176" s="315" t="s">
        <v>755</v>
      </c>
      <c r="B8176" s="315" t="s">
        <v>2095</v>
      </c>
      <c r="C8176" s="315" t="s">
        <v>2096</v>
      </c>
      <c r="D8176" s="316">
        <v>22.6</v>
      </c>
      <c r="E8176" s="317">
        <v>25788</v>
      </c>
      <c r="F8176" s="317">
        <v>11888.27</v>
      </c>
      <c r="G8176" s="318">
        <v>39686</v>
      </c>
      <c r="H8176" s="318">
        <v>41109</v>
      </c>
      <c r="I8176" s="318">
        <v>50405</v>
      </c>
      <c r="J8176" s="315"/>
      <c r="K8176" s="315">
        <v>3032</v>
      </c>
      <c r="L8176" s="315" t="s">
        <v>3388</v>
      </c>
      <c r="M8176" s="315" t="s">
        <v>764</v>
      </c>
      <c r="N8176" s="315" t="s">
        <v>755</v>
      </c>
      <c r="O8176" s="315"/>
      <c r="P8176" s="315"/>
      <c r="Q8176" s="315"/>
    </row>
    <row r="8177" spans="1:17">
      <c r="A8177" s="315" t="s">
        <v>755</v>
      </c>
      <c r="B8177" s="319" t="s">
        <v>2095</v>
      </c>
      <c r="C8177" s="319" t="s">
        <v>2098</v>
      </c>
      <c r="D8177" s="320">
        <v>22.62</v>
      </c>
      <c r="E8177" s="317">
        <v>16500</v>
      </c>
      <c r="F8177" s="317">
        <v>3898.5200000000004</v>
      </c>
      <c r="G8177" s="321">
        <v>39737</v>
      </c>
      <c r="H8177" s="321">
        <v>40743</v>
      </c>
      <c r="I8177" s="321">
        <v>50040</v>
      </c>
      <c r="J8177" s="319"/>
      <c r="K8177" s="322">
        <v>1588</v>
      </c>
      <c r="L8177" s="319" t="s">
        <v>3076</v>
      </c>
      <c r="M8177" s="319" t="s">
        <v>766</v>
      </c>
      <c r="N8177" s="315" t="s">
        <v>755</v>
      </c>
      <c r="O8177" s="315"/>
      <c r="P8177" s="315"/>
      <c r="Q8177" s="323"/>
    </row>
    <row r="8178" spans="1:17">
      <c r="A8178" s="315" t="s">
        <v>755</v>
      </c>
      <c r="B8178" s="315" t="s">
        <v>2095</v>
      </c>
      <c r="C8178" s="315" t="s">
        <v>2098</v>
      </c>
      <c r="D8178" s="316">
        <v>22.62</v>
      </c>
      <c r="E8178" s="317">
        <v>25458</v>
      </c>
      <c r="F8178" s="317">
        <v>5515.9000000000005</v>
      </c>
      <c r="G8178" s="318">
        <v>40704</v>
      </c>
      <c r="H8178" s="318">
        <v>42223</v>
      </c>
      <c r="I8178" s="318">
        <v>49674</v>
      </c>
      <c r="J8178" s="315"/>
      <c r="K8178" s="315">
        <v>3942</v>
      </c>
      <c r="L8178" s="315" t="s">
        <v>3564</v>
      </c>
      <c r="M8178" s="315" t="s">
        <v>754</v>
      </c>
      <c r="N8178" s="315" t="s">
        <v>755</v>
      </c>
      <c r="O8178" s="315"/>
      <c r="P8178" s="315"/>
      <c r="Q8178" s="315"/>
    </row>
    <row r="8179" spans="1:17">
      <c r="A8179" s="315" t="s">
        <v>755</v>
      </c>
      <c r="B8179" s="315" t="s">
        <v>2095</v>
      </c>
      <c r="C8179" s="315" t="s">
        <v>2098</v>
      </c>
      <c r="D8179" s="316">
        <v>22.66</v>
      </c>
      <c r="E8179" s="317">
        <v>21860</v>
      </c>
      <c r="F8179" s="317">
        <v>8656.56</v>
      </c>
      <c r="G8179" s="318">
        <v>40800</v>
      </c>
      <c r="H8179" s="318">
        <v>40829</v>
      </c>
      <c r="I8179" s="318">
        <v>50040</v>
      </c>
      <c r="J8179" s="315"/>
      <c r="K8179" s="315">
        <v>3858</v>
      </c>
      <c r="L8179" s="315" t="s">
        <v>4411</v>
      </c>
      <c r="M8179" s="315" t="s">
        <v>764</v>
      </c>
      <c r="N8179" s="315" t="s">
        <v>755</v>
      </c>
      <c r="O8179" s="315"/>
      <c r="P8179" s="315"/>
      <c r="Q8179" s="315"/>
    </row>
    <row r="8180" spans="1:17">
      <c r="A8180" s="315" t="s">
        <v>755</v>
      </c>
      <c r="B8180" s="315" t="s">
        <v>2095</v>
      </c>
      <c r="C8180" s="315" t="s">
        <v>2098</v>
      </c>
      <c r="D8180" s="316">
        <v>22.7</v>
      </c>
      <c r="E8180" s="317">
        <v>24342</v>
      </c>
      <c r="F8180" s="317">
        <v>11538.11</v>
      </c>
      <c r="G8180" s="318">
        <v>40471</v>
      </c>
      <c r="H8180" s="318">
        <v>40869</v>
      </c>
      <c r="I8180" s="318">
        <v>50040</v>
      </c>
      <c r="J8180" s="315"/>
      <c r="K8180" s="315">
        <v>8330</v>
      </c>
      <c r="L8180" s="315" t="s">
        <v>2550</v>
      </c>
      <c r="M8180" s="315" t="s">
        <v>784</v>
      </c>
      <c r="N8180" s="315" t="s">
        <v>755</v>
      </c>
      <c r="O8180" s="315"/>
      <c r="P8180" s="315"/>
      <c r="Q8180" s="315"/>
    </row>
    <row r="8181" spans="1:17">
      <c r="A8181" s="315" t="s">
        <v>755</v>
      </c>
      <c r="B8181" s="315" t="s">
        <v>2095</v>
      </c>
      <c r="C8181" s="315" t="s">
        <v>2098</v>
      </c>
      <c r="D8181" s="316">
        <v>22.7</v>
      </c>
      <c r="E8181" s="317">
        <v>20266</v>
      </c>
      <c r="F8181" s="317">
        <v>4130.62</v>
      </c>
      <c r="G8181" s="318">
        <v>40693</v>
      </c>
      <c r="H8181" s="318">
        <v>40900</v>
      </c>
      <c r="I8181" s="318">
        <v>50040</v>
      </c>
      <c r="J8181" s="315"/>
      <c r="K8181" s="315">
        <v>6234</v>
      </c>
      <c r="L8181" s="315" t="s">
        <v>1610</v>
      </c>
      <c r="M8181" s="315" t="s">
        <v>788</v>
      </c>
      <c r="N8181" s="315" t="s">
        <v>755</v>
      </c>
      <c r="O8181" s="315"/>
      <c r="P8181" s="315"/>
      <c r="Q8181" s="315"/>
    </row>
    <row r="8182" spans="1:17">
      <c r="A8182" s="315" t="s">
        <v>755</v>
      </c>
      <c r="B8182" s="315" t="s">
        <v>2095</v>
      </c>
      <c r="C8182" s="315" t="s">
        <v>2098</v>
      </c>
      <c r="D8182" s="316">
        <v>22.75</v>
      </c>
      <c r="E8182" s="317">
        <v>12240</v>
      </c>
      <c r="F8182" s="317">
        <v>5801.76</v>
      </c>
      <c r="G8182" s="318">
        <v>40815</v>
      </c>
      <c r="H8182" s="318">
        <v>40885</v>
      </c>
      <c r="I8182" s="318">
        <v>50040</v>
      </c>
      <c r="J8182" s="315"/>
      <c r="K8182" s="315">
        <v>9633</v>
      </c>
      <c r="L8182" s="315" t="s">
        <v>4379</v>
      </c>
      <c r="M8182" s="315" t="s">
        <v>770</v>
      </c>
      <c r="N8182" s="315" t="s">
        <v>755</v>
      </c>
      <c r="O8182" s="315"/>
      <c r="P8182" s="315"/>
      <c r="Q8182" s="315"/>
    </row>
    <row r="8183" spans="1:17">
      <c r="A8183" s="315" t="s">
        <v>755</v>
      </c>
      <c r="B8183" s="315" t="s">
        <v>2095</v>
      </c>
      <c r="C8183" s="315" t="s">
        <v>2098</v>
      </c>
      <c r="D8183" s="316">
        <v>22.78</v>
      </c>
      <c r="E8183" s="317">
        <v>23564</v>
      </c>
      <c r="F8183" s="317">
        <v>10627.369999999999</v>
      </c>
      <c r="G8183" s="318">
        <v>39569</v>
      </c>
      <c r="H8183" s="318">
        <v>40266</v>
      </c>
      <c r="I8183" s="318">
        <v>49674</v>
      </c>
      <c r="J8183" s="315"/>
      <c r="K8183" s="315">
        <v>6372</v>
      </c>
      <c r="L8183" s="315" t="s">
        <v>2245</v>
      </c>
      <c r="M8183" s="315" t="s">
        <v>1290</v>
      </c>
      <c r="N8183" s="315" t="s">
        <v>755</v>
      </c>
      <c r="O8183" s="315"/>
      <c r="P8183" s="315"/>
      <c r="Q8183" s="315"/>
    </row>
    <row r="8184" spans="1:17">
      <c r="A8184" s="315" t="s">
        <v>755</v>
      </c>
      <c r="B8184" s="315" t="s">
        <v>2095</v>
      </c>
      <c r="C8184" s="315" t="s">
        <v>2096</v>
      </c>
      <c r="D8184" s="316">
        <v>22.8</v>
      </c>
      <c r="E8184" s="317">
        <v>20308</v>
      </c>
      <c r="F8184" s="317">
        <v>16449.480000000003</v>
      </c>
      <c r="G8184" s="318">
        <v>39570</v>
      </c>
      <c r="H8184" s="318">
        <v>39598</v>
      </c>
      <c r="I8184" s="318">
        <v>48944</v>
      </c>
      <c r="J8184" s="315"/>
      <c r="K8184" s="315">
        <v>6374</v>
      </c>
      <c r="L8184" s="315" t="s">
        <v>4412</v>
      </c>
      <c r="M8184" s="315" t="s">
        <v>1290</v>
      </c>
      <c r="N8184" s="315" t="s">
        <v>755</v>
      </c>
      <c r="O8184" s="315"/>
      <c r="P8184" s="315"/>
      <c r="Q8184" s="315"/>
    </row>
    <row r="8185" spans="1:17">
      <c r="A8185" s="315" t="s">
        <v>750</v>
      </c>
      <c r="B8185" s="315" t="s">
        <v>2095</v>
      </c>
      <c r="C8185" s="315" t="s">
        <v>2098</v>
      </c>
      <c r="D8185" s="316">
        <v>22.8</v>
      </c>
      <c r="E8185" s="317">
        <v>22100</v>
      </c>
      <c r="F8185" s="317">
        <v>12380.1</v>
      </c>
      <c r="G8185" s="318">
        <v>39573</v>
      </c>
      <c r="H8185" s="318">
        <v>39710</v>
      </c>
      <c r="I8185" s="318">
        <v>48944</v>
      </c>
      <c r="J8185" s="315"/>
      <c r="K8185" s="315">
        <v>3722</v>
      </c>
      <c r="L8185" s="315" t="s">
        <v>4413</v>
      </c>
      <c r="M8185" s="315" t="s">
        <v>764</v>
      </c>
      <c r="N8185" s="315" t="s">
        <v>750</v>
      </c>
      <c r="O8185" s="315"/>
      <c r="P8185" s="315"/>
      <c r="Q8185" s="315"/>
    </row>
    <row r="8186" spans="1:17">
      <c r="A8186" s="315" t="s">
        <v>750</v>
      </c>
      <c r="B8186" s="315" t="s">
        <v>2095</v>
      </c>
      <c r="C8186" s="315" t="s">
        <v>2096</v>
      </c>
      <c r="D8186" s="316">
        <v>22.8</v>
      </c>
      <c r="E8186" s="317">
        <v>18326.170000000002</v>
      </c>
      <c r="F8186" s="317">
        <v>10335.98</v>
      </c>
      <c r="G8186" s="318">
        <v>40470</v>
      </c>
      <c r="H8186" s="318">
        <v>40827</v>
      </c>
      <c r="I8186" s="318">
        <v>50040</v>
      </c>
      <c r="J8186" s="315"/>
      <c r="K8186" s="315">
        <v>9652</v>
      </c>
      <c r="L8186" s="315" t="s">
        <v>2776</v>
      </c>
      <c r="M8186" s="315" t="s">
        <v>770</v>
      </c>
      <c r="N8186" s="315" t="s">
        <v>750</v>
      </c>
      <c r="O8186" s="315"/>
      <c r="P8186" s="315"/>
      <c r="Q8186" s="315"/>
    </row>
    <row r="8187" spans="1:17">
      <c r="A8187" s="315" t="s">
        <v>755</v>
      </c>
      <c r="B8187" s="315" t="s">
        <v>2095</v>
      </c>
      <c r="C8187" s="315" t="s">
        <v>2098</v>
      </c>
      <c r="D8187" s="316">
        <v>22.8</v>
      </c>
      <c r="E8187" s="317">
        <v>22831</v>
      </c>
      <c r="F8187" s="317">
        <v>10821.89</v>
      </c>
      <c r="G8187" s="318">
        <v>40532</v>
      </c>
      <c r="H8187" s="318">
        <v>40708</v>
      </c>
      <c r="I8187" s="318">
        <v>50040</v>
      </c>
      <c r="J8187" s="315"/>
      <c r="K8187" s="315">
        <v>3422</v>
      </c>
      <c r="L8187" s="315" t="s">
        <v>4414</v>
      </c>
      <c r="M8187" s="315" t="s">
        <v>764</v>
      </c>
      <c r="N8187" s="315" t="s">
        <v>755</v>
      </c>
      <c r="O8187" s="315"/>
      <c r="P8187" s="315"/>
      <c r="Q8187" s="315"/>
    </row>
    <row r="8188" spans="1:17">
      <c r="A8188" s="315" t="s">
        <v>755</v>
      </c>
      <c r="B8188" s="315" t="s">
        <v>2095</v>
      </c>
      <c r="C8188" s="315" t="s">
        <v>2098</v>
      </c>
      <c r="D8188" s="316">
        <v>22.87</v>
      </c>
      <c r="E8188" s="317">
        <v>17848</v>
      </c>
      <c r="F8188" s="317">
        <v>8317.17</v>
      </c>
      <c r="G8188" s="318">
        <v>39570</v>
      </c>
      <c r="H8188" s="318">
        <v>39588</v>
      </c>
      <c r="I8188" s="318">
        <v>48944</v>
      </c>
      <c r="J8188" s="315"/>
      <c r="K8188" s="315">
        <v>4900</v>
      </c>
      <c r="L8188" s="315" t="s">
        <v>2377</v>
      </c>
      <c r="M8188" s="315" t="s">
        <v>764</v>
      </c>
      <c r="N8188" s="315" t="s">
        <v>755</v>
      </c>
      <c r="O8188" s="315"/>
      <c r="P8188" s="315"/>
      <c r="Q8188" s="315"/>
    </row>
    <row r="8189" spans="1:17">
      <c r="A8189" s="315" t="s">
        <v>750</v>
      </c>
      <c r="B8189" s="315" t="s">
        <v>2095</v>
      </c>
      <c r="C8189" s="315" t="s">
        <v>2098</v>
      </c>
      <c r="D8189" s="316">
        <v>22.88</v>
      </c>
      <c r="E8189" s="317">
        <v>2167</v>
      </c>
      <c r="F8189" s="317">
        <v>391.27</v>
      </c>
      <c r="G8189" s="318">
        <v>40834</v>
      </c>
      <c r="H8189" s="318">
        <v>42641</v>
      </c>
      <c r="I8189" s="318">
        <v>50040</v>
      </c>
      <c r="J8189" s="315"/>
      <c r="K8189" s="315">
        <v>6472</v>
      </c>
      <c r="L8189" s="315" t="s">
        <v>2461</v>
      </c>
      <c r="M8189" s="315" t="s">
        <v>1365</v>
      </c>
      <c r="N8189" s="315" t="s">
        <v>750</v>
      </c>
      <c r="O8189" s="315"/>
      <c r="P8189" s="315"/>
      <c r="Q8189" s="315"/>
    </row>
    <row r="8190" spans="1:17">
      <c r="A8190" s="315" t="s">
        <v>750</v>
      </c>
      <c r="B8190" s="315" t="s">
        <v>2095</v>
      </c>
      <c r="C8190" s="315" t="s">
        <v>2098</v>
      </c>
      <c r="D8190" s="316">
        <v>22.9</v>
      </c>
      <c r="E8190" s="317">
        <v>24837.449999999997</v>
      </c>
      <c r="F8190" s="317">
        <v>17237.2</v>
      </c>
      <c r="G8190" s="318">
        <v>39569</v>
      </c>
      <c r="H8190" s="318">
        <v>39422</v>
      </c>
      <c r="I8190" s="318">
        <v>48579</v>
      </c>
      <c r="J8190" s="315"/>
      <c r="K8190" s="315">
        <v>2615</v>
      </c>
      <c r="L8190" s="315" t="s">
        <v>2331</v>
      </c>
      <c r="M8190" s="315" t="s">
        <v>764</v>
      </c>
      <c r="N8190" s="315" t="s">
        <v>750</v>
      </c>
      <c r="O8190" s="315"/>
      <c r="P8190" s="315"/>
      <c r="Q8190" s="315"/>
    </row>
    <row r="8191" spans="1:17">
      <c r="A8191" s="315" t="s">
        <v>755</v>
      </c>
      <c r="B8191" s="315" t="s">
        <v>2095</v>
      </c>
      <c r="C8191" s="315" t="s">
        <v>2096</v>
      </c>
      <c r="D8191" s="316">
        <v>22.9</v>
      </c>
      <c r="E8191" s="317">
        <v>25240</v>
      </c>
      <c r="F8191" s="317">
        <v>16759.36</v>
      </c>
      <c r="G8191" s="318">
        <v>39668</v>
      </c>
      <c r="H8191" s="318">
        <v>40486</v>
      </c>
      <c r="I8191" s="318">
        <v>49674</v>
      </c>
      <c r="J8191" s="315"/>
      <c r="K8191" s="315">
        <v>3043</v>
      </c>
      <c r="L8191" s="315" t="s">
        <v>2848</v>
      </c>
      <c r="M8191" s="315" t="s">
        <v>764</v>
      </c>
      <c r="N8191" s="315" t="s">
        <v>755</v>
      </c>
      <c r="O8191" s="315"/>
      <c r="P8191" s="315"/>
      <c r="Q8191" s="315"/>
    </row>
    <row r="8192" spans="1:17">
      <c r="A8192" s="315" t="s">
        <v>755</v>
      </c>
      <c r="B8192" s="315" t="s">
        <v>2095</v>
      </c>
      <c r="C8192" s="315" t="s">
        <v>2098</v>
      </c>
      <c r="D8192" s="316">
        <v>22.9</v>
      </c>
      <c r="E8192" s="317">
        <v>22987.17</v>
      </c>
      <c r="F8192" s="317">
        <v>10022.41</v>
      </c>
      <c r="G8192" s="318">
        <v>39909</v>
      </c>
      <c r="H8192" s="318">
        <v>40967</v>
      </c>
      <c r="I8192" s="318">
        <v>50405</v>
      </c>
      <c r="J8192" s="315"/>
      <c r="K8192" s="315">
        <v>9604</v>
      </c>
      <c r="L8192" s="315" t="s">
        <v>4415</v>
      </c>
      <c r="M8192" s="315" t="s">
        <v>770</v>
      </c>
      <c r="N8192" s="315" t="s">
        <v>755</v>
      </c>
      <c r="O8192" s="315"/>
      <c r="P8192" s="315"/>
      <c r="Q8192" s="315"/>
    </row>
    <row r="8193" spans="1:17">
      <c r="A8193" s="315" t="s">
        <v>750</v>
      </c>
      <c r="B8193" s="315" t="s">
        <v>2095</v>
      </c>
      <c r="C8193" s="315" t="s">
        <v>2098</v>
      </c>
      <c r="D8193" s="316">
        <v>22.9</v>
      </c>
      <c r="E8193" s="317">
        <v>21947</v>
      </c>
      <c r="F8193" s="317">
        <v>5794.01</v>
      </c>
      <c r="G8193" s="318">
        <v>40611</v>
      </c>
      <c r="H8193" s="318">
        <v>41871</v>
      </c>
      <c r="I8193" s="318">
        <v>49309</v>
      </c>
      <c r="J8193" s="315"/>
      <c r="K8193" s="315">
        <v>9642</v>
      </c>
      <c r="L8193" s="315" t="s">
        <v>3375</v>
      </c>
      <c r="M8193" s="315" t="s">
        <v>770</v>
      </c>
      <c r="N8193" s="315" t="s">
        <v>750</v>
      </c>
      <c r="O8193" s="315"/>
      <c r="P8193" s="315"/>
      <c r="Q8193" s="315"/>
    </row>
    <row r="8194" spans="1:17">
      <c r="A8194" s="315" t="s">
        <v>755</v>
      </c>
      <c r="B8194" s="315" t="s">
        <v>2095</v>
      </c>
      <c r="C8194" s="315" t="s">
        <v>2098</v>
      </c>
      <c r="D8194" s="316">
        <v>22.9</v>
      </c>
      <c r="E8194" s="317">
        <v>28769</v>
      </c>
      <c r="F8194" s="317">
        <v>7595.0199999999995</v>
      </c>
      <c r="G8194" s="318">
        <v>40683</v>
      </c>
      <c r="H8194" s="318">
        <v>41817</v>
      </c>
      <c r="I8194" s="318">
        <v>49309</v>
      </c>
      <c r="J8194" s="315"/>
      <c r="K8194" s="315">
        <v>6386</v>
      </c>
      <c r="L8194" s="315" t="s">
        <v>3713</v>
      </c>
      <c r="M8194" s="315" t="s">
        <v>1290</v>
      </c>
      <c r="N8194" s="315" t="s">
        <v>755</v>
      </c>
      <c r="O8194" s="315"/>
      <c r="P8194" s="315"/>
      <c r="Q8194" s="315"/>
    </row>
    <row r="8195" spans="1:17">
      <c r="A8195" s="315" t="s">
        <v>755</v>
      </c>
      <c r="B8195" s="315" t="s">
        <v>2095</v>
      </c>
      <c r="C8195" s="315" t="s">
        <v>2096</v>
      </c>
      <c r="D8195" s="316">
        <v>22.95</v>
      </c>
      <c r="E8195" s="317">
        <v>25248</v>
      </c>
      <c r="F8195" s="317">
        <v>11614.079999999998</v>
      </c>
      <c r="G8195" s="318">
        <v>40695</v>
      </c>
      <c r="H8195" s="318">
        <v>41176</v>
      </c>
      <c r="I8195" s="318">
        <v>50405</v>
      </c>
      <c r="J8195" s="315"/>
      <c r="K8195" s="315">
        <v>8453</v>
      </c>
      <c r="L8195" s="315" t="s">
        <v>3505</v>
      </c>
      <c r="M8195" s="315" t="s">
        <v>784</v>
      </c>
      <c r="N8195" s="315" t="s">
        <v>755</v>
      </c>
      <c r="O8195" s="315"/>
      <c r="P8195" s="315"/>
      <c r="Q8195" s="315"/>
    </row>
    <row r="8196" spans="1:17">
      <c r="A8196" s="315" t="s">
        <v>755</v>
      </c>
      <c r="B8196" s="315" t="s">
        <v>2095</v>
      </c>
      <c r="C8196" s="315" t="s">
        <v>2098</v>
      </c>
      <c r="D8196" s="316">
        <v>22.95</v>
      </c>
      <c r="E8196" s="317">
        <v>24654</v>
      </c>
      <c r="F8196" s="317">
        <v>11685.99</v>
      </c>
      <c r="G8196" s="318">
        <v>40780</v>
      </c>
      <c r="H8196" s="318">
        <v>40904</v>
      </c>
      <c r="I8196" s="318">
        <v>50040</v>
      </c>
      <c r="J8196" s="315"/>
      <c r="K8196" s="315">
        <v>3043</v>
      </c>
      <c r="L8196" s="315" t="s">
        <v>2848</v>
      </c>
      <c r="M8196" s="315" t="s">
        <v>764</v>
      </c>
      <c r="N8196" s="315" t="s">
        <v>755</v>
      </c>
      <c r="O8196" s="315"/>
      <c r="P8196" s="315"/>
      <c r="Q8196" s="315"/>
    </row>
    <row r="8197" spans="1:17">
      <c r="A8197" s="315" t="s">
        <v>750</v>
      </c>
      <c r="B8197" s="315" t="s">
        <v>2095</v>
      </c>
      <c r="C8197" s="315" t="s">
        <v>2098</v>
      </c>
      <c r="D8197" s="316">
        <v>23</v>
      </c>
      <c r="E8197" s="317">
        <v>24763</v>
      </c>
      <c r="F8197" s="317">
        <v>10868.210000000001</v>
      </c>
      <c r="G8197" s="318">
        <v>39570</v>
      </c>
      <c r="H8197" s="318">
        <v>40816</v>
      </c>
      <c r="I8197" s="318">
        <v>50040</v>
      </c>
      <c r="J8197" s="315"/>
      <c r="K8197" s="315">
        <v>9315</v>
      </c>
      <c r="L8197" s="315" t="s">
        <v>4341</v>
      </c>
      <c r="M8197" s="315" t="s">
        <v>792</v>
      </c>
      <c r="N8197" s="315" t="s">
        <v>750</v>
      </c>
      <c r="O8197" s="315"/>
      <c r="P8197" s="315"/>
      <c r="Q8197" s="315"/>
    </row>
    <row r="8198" spans="1:17">
      <c r="A8198" s="315" t="s">
        <v>755</v>
      </c>
      <c r="B8198" s="315" t="s">
        <v>2095</v>
      </c>
      <c r="C8198" s="315" t="s">
        <v>2096</v>
      </c>
      <c r="D8198" s="316">
        <v>23</v>
      </c>
      <c r="E8198" s="317">
        <v>24253</v>
      </c>
      <c r="F8198" s="317">
        <v>13678.689999999999</v>
      </c>
      <c r="G8198" s="318">
        <v>39570</v>
      </c>
      <c r="H8198" s="318">
        <v>40883</v>
      </c>
      <c r="I8198" s="318">
        <v>50040</v>
      </c>
      <c r="J8198" s="315"/>
      <c r="K8198" s="315">
        <v>8772</v>
      </c>
      <c r="L8198" s="315" t="s">
        <v>4416</v>
      </c>
      <c r="M8198" s="315" t="s">
        <v>1705</v>
      </c>
      <c r="N8198" s="315" t="s">
        <v>755</v>
      </c>
      <c r="O8198" s="315"/>
      <c r="P8198" s="315"/>
      <c r="Q8198" s="315"/>
    </row>
    <row r="8199" spans="1:17">
      <c r="A8199" s="315" t="s">
        <v>750</v>
      </c>
      <c r="B8199" s="315" t="s">
        <v>2095</v>
      </c>
      <c r="C8199" s="315" t="s">
        <v>2096</v>
      </c>
      <c r="D8199" s="316">
        <v>23</v>
      </c>
      <c r="E8199" s="317">
        <v>25302</v>
      </c>
      <c r="F8199" s="317">
        <v>20494.62</v>
      </c>
      <c r="G8199" s="318">
        <v>39570</v>
      </c>
      <c r="H8199" s="318">
        <v>39783</v>
      </c>
      <c r="I8199" s="318">
        <v>48914</v>
      </c>
      <c r="J8199" s="315"/>
      <c r="K8199" s="315">
        <v>6834</v>
      </c>
      <c r="L8199" s="315" t="s">
        <v>4417</v>
      </c>
      <c r="M8199" s="315" t="s">
        <v>811</v>
      </c>
      <c r="N8199" s="315" t="s">
        <v>750</v>
      </c>
      <c r="O8199" s="315"/>
      <c r="P8199" s="315"/>
      <c r="Q8199" s="315"/>
    </row>
    <row r="8200" spans="1:17">
      <c r="A8200" s="315" t="s">
        <v>750</v>
      </c>
      <c r="B8200" s="315" t="s">
        <v>2095</v>
      </c>
      <c r="C8200" s="315" t="s">
        <v>2098</v>
      </c>
      <c r="D8200" s="316">
        <v>23</v>
      </c>
      <c r="E8200" s="317">
        <v>24444.23</v>
      </c>
      <c r="F8200" s="317">
        <v>13908.760000000002</v>
      </c>
      <c r="G8200" s="318">
        <v>40168</v>
      </c>
      <c r="H8200" s="318">
        <v>40291</v>
      </c>
      <c r="I8200" s="318">
        <v>49674</v>
      </c>
      <c r="J8200" s="315"/>
      <c r="K8200" s="315">
        <v>5246</v>
      </c>
      <c r="L8200" s="315" t="s">
        <v>2649</v>
      </c>
      <c r="M8200" s="315" t="s">
        <v>776</v>
      </c>
      <c r="N8200" s="315" t="s">
        <v>750</v>
      </c>
      <c r="O8200" s="315"/>
      <c r="P8200" s="315"/>
      <c r="Q8200" s="315"/>
    </row>
    <row r="8201" spans="1:17">
      <c r="A8201" s="315" t="s">
        <v>750</v>
      </c>
      <c r="B8201" s="315" t="s">
        <v>2095</v>
      </c>
      <c r="C8201" s="315" t="s">
        <v>2096</v>
      </c>
      <c r="D8201" s="316">
        <v>23</v>
      </c>
      <c r="E8201" s="317">
        <v>22583.01</v>
      </c>
      <c r="F8201" s="317">
        <v>9618.7200000000012</v>
      </c>
      <c r="G8201" s="318">
        <v>40406</v>
      </c>
      <c r="H8201" s="318">
        <v>41002</v>
      </c>
      <c r="I8201" s="318">
        <v>50405</v>
      </c>
      <c r="J8201" s="315"/>
      <c r="K8201" s="315">
        <v>8004</v>
      </c>
      <c r="L8201" s="315" t="s">
        <v>328</v>
      </c>
      <c r="M8201" s="315" t="s">
        <v>784</v>
      </c>
      <c r="N8201" s="315" t="s">
        <v>750</v>
      </c>
      <c r="O8201" s="315"/>
      <c r="P8201" s="315"/>
      <c r="Q8201" s="315"/>
    </row>
    <row r="8202" spans="1:17">
      <c r="A8202" s="315" t="s">
        <v>755</v>
      </c>
      <c r="B8202" s="315" t="s">
        <v>2095</v>
      </c>
      <c r="C8202" s="315" t="s">
        <v>2098</v>
      </c>
      <c r="D8202" s="316">
        <v>23</v>
      </c>
      <c r="E8202" s="317">
        <v>19192</v>
      </c>
      <c r="F8202" s="317">
        <v>8809.1299999999992</v>
      </c>
      <c r="G8202" s="318">
        <v>40474</v>
      </c>
      <c r="H8202" s="318">
        <v>40477</v>
      </c>
      <c r="I8202" s="318">
        <v>49674</v>
      </c>
      <c r="J8202" s="315"/>
      <c r="K8202" s="315">
        <v>2903</v>
      </c>
      <c r="L8202" s="315" t="s">
        <v>4418</v>
      </c>
      <c r="M8202" s="315" t="s">
        <v>1431</v>
      </c>
      <c r="N8202" s="315" t="s">
        <v>755</v>
      </c>
      <c r="O8202" s="315"/>
      <c r="P8202" s="315"/>
      <c r="Q8202" s="315"/>
    </row>
    <row r="8203" spans="1:17">
      <c r="A8203" s="315" t="s">
        <v>755</v>
      </c>
      <c r="B8203" s="315" t="s">
        <v>2095</v>
      </c>
      <c r="C8203" s="315" t="s">
        <v>2098</v>
      </c>
      <c r="D8203" s="316">
        <v>23</v>
      </c>
      <c r="E8203" s="317">
        <v>24488</v>
      </c>
      <c r="F8203" s="317">
        <v>11607.31</v>
      </c>
      <c r="G8203" s="318">
        <v>40485</v>
      </c>
      <c r="H8203" s="318">
        <v>40626</v>
      </c>
      <c r="I8203" s="318">
        <v>50040</v>
      </c>
      <c r="J8203" s="315"/>
      <c r="K8203" s="315">
        <v>1228</v>
      </c>
      <c r="L8203" s="315" t="s">
        <v>2243</v>
      </c>
      <c r="M8203" s="315" t="s">
        <v>1827</v>
      </c>
      <c r="N8203" s="315" t="s">
        <v>755</v>
      </c>
      <c r="O8203" s="315"/>
      <c r="P8203" s="315"/>
      <c r="Q8203" s="315"/>
    </row>
    <row r="8204" spans="1:17">
      <c r="A8204" s="315" t="s">
        <v>750</v>
      </c>
      <c r="B8204" s="315" t="s">
        <v>2095</v>
      </c>
      <c r="C8204" s="315" t="s">
        <v>2098</v>
      </c>
      <c r="D8204" s="316">
        <v>23</v>
      </c>
      <c r="E8204" s="317">
        <v>19017</v>
      </c>
      <c r="F8204" s="317">
        <v>9014.06</v>
      </c>
      <c r="G8204" s="318">
        <v>40672</v>
      </c>
      <c r="H8204" s="318">
        <v>40897</v>
      </c>
      <c r="I8204" s="318">
        <v>50040</v>
      </c>
      <c r="J8204" s="315"/>
      <c r="K8204" s="315">
        <v>8707</v>
      </c>
      <c r="L8204" s="315" t="s">
        <v>2356</v>
      </c>
      <c r="M8204" s="315" t="s">
        <v>784</v>
      </c>
      <c r="N8204" s="315" t="s">
        <v>750</v>
      </c>
      <c r="O8204" s="315"/>
      <c r="P8204" s="315"/>
      <c r="Q8204" s="315"/>
    </row>
    <row r="8205" spans="1:17">
      <c r="A8205" s="315" t="s">
        <v>755</v>
      </c>
      <c r="B8205" s="315" t="s">
        <v>2095</v>
      </c>
      <c r="C8205" s="315" t="s">
        <v>2098</v>
      </c>
      <c r="D8205" s="316">
        <v>23</v>
      </c>
      <c r="E8205" s="317">
        <v>22399</v>
      </c>
      <c r="F8205" s="317">
        <v>10617.12</v>
      </c>
      <c r="G8205" s="318">
        <v>40687</v>
      </c>
      <c r="H8205" s="318">
        <v>40857</v>
      </c>
      <c r="I8205" s="318">
        <v>50040</v>
      </c>
      <c r="J8205" s="315"/>
      <c r="K8205" s="315">
        <v>5442</v>
      </c>
      <c r="L8205" s="315" t="s">
        <v>2687</v>
      </c>
      <c r="M8205" s="315" t="s">
        <v>776</v>
      </c>
      <c r="N8205" s="315" t="s">
        <v>755</v>
      </c>
      <c r="O8205" s="315"/>
      <c r="P8205" s="315"/>
      <c r="Q8205" s="315"/>
    </row>
    <row r="8206" spans="1:17">
      <c r="A8206" s="315" t="s">
        <v>755</v>
      </c>
      <c r="B8206" s="315" t="s">
        <v>2095</v>
      </c>
      <c r="C8206" s="315" t="s">
        <v>2098</v>
      </c>
      <c r="D8206" s="316">
        <v>23</v>
      </c>
      <c r="E8206" s="317">
        <v>23888</v>
      </c>
      <c r="F8206" s="317">
        <v>11322.91</v>
      </c>
      <c r="G8206" s="318">
        <v>40699</v>
      </c>
      <c r="H8206" s="318">
        <v>40773</v>
      </c>
      <c r="I8206" s="318">
        <v>50040</v>
      </c>
      <c r="J8206" s="315"/>
      <c r="K8206" s="315">
        <v>3063</v>
      </c>
      <c r="L8206" s="315" t="s">
        <v>1856</v>
      </c>
      <c r="M8206" s="315" t="s">
        <v>764</v>
      </c>
      <c r="N8206" s="315" t="s">
        <v>755</v>
      </c>
      <c r="O8206" s="315"/>
      <c r="P8206" s="315"/>
      <c r="Q8206" s="315"/>
    </row>
    <row r="8207" spans="1:17">
      <c r="A8207" s="315" t="s">
        <v>755</v>
      </c>
      <c r="B8207" s="315" t="s">
        <v>2095</v>
      </c>
      <c r="C8207" s="315" t="s">
        <v>2096</v>
      </c>
      <c r="D8207" s="316">
        <v>23.04</v>
      </c>
      <c r="E8207" s="317">
        <v>18580</v>
      </c>
      <c r="F8207" s="317">
        <v>10479.119999999999</v>
      </c>
      <c r="G8207" s="318">
        <v>40686</v>
      </c>
      <c r="H8207" s="318">
        <v>40871</v>
      </c>
      <c r="I8207" s="318">
        <v>50040</v>
      </c>
      <c r="J8207" s="315"/>
      <c r="K8207" s="315">
        <v>3204</v>
      </c>
      <c r="L8207" s="315" t="s">
        <v>2749</v>
      </c>
      <c r="M8207" s="315" t="s">
        <v>764</v>
      </c>
      <c r="N8207" s="315" t="s">
        <v>755</v>
      </c>
      <c r="O8207" s="315"/>
      <c r="P8207" s="315"/>
      <c r="Q8207" s="315"/>
    </row>
    <row r="8208" spans="1:17">
      <c r="A8208" s="315" t="s">
        <v>750</v>
      </c>
      <c r="B8208" s="315" t="s">
        <v>2095</v>
      </c>
      <c r="C8208" s="315" t="s">
        <v>2096</v>
      </c>
      <c r="D8208" s="316">
        <v>23.04</v>
      </c>
      <c r="E8208" s="317">
        <v>22974.01</v>
      </c>
      <c r="F8208" s="317">
        <v>10568.04</v>
      </c>
      <c r="G8208" s="318">
        <v>40742</v>
      </c>
      <c r="H8208" s="318">
        <v>41165</v>
      </c>
      <c r="I8208" s="318">
        <v>50405</v>
      </c>
      <c r="J8208" s="315"/>
      <c r="K8208" s="315">
        <v>8162</v>
      </c>
      <c r="L8208" s="315" t="s">
        <v>3743</v>
      </c>
      <c r="M8208" s="315" t="s">
        <v>784</v>
      </c>
      <c r="N8208" s="315" t="s">
        <v>750</v>
      </c>
      <c r="O8208" s="315"/>
      <c r="P8208" s="315"/>
      <c r="Q8208" s="315"/>
    </row>
    <row r="8209" spans="1:17">
      <c r="A8209" s="315" t="s">
        <v>755</v>
      </c>
      <c r="B8209" s="315" t="s">
        <v>2095</v>
      </c>
      <c r="C8209" s="315" t="s">
        <v>2098</v>
      </c>
      <c r="D8209" s="316">
        <v>23.1</v>
      </c>
      <c r="E8209" s="317">
        <v>21632.589999999997</v>
      </c>
      <c r="F8209" s="317">
        <v>5235.0800000000008</v>
      </c>
      <c r="G8209" s="318">
        <v>40595</v>
      </c>
      <c r="H8209" s="318">
        <v>42072</v>
      </c>
      <c r="I8209" s="318">
        <v>49674</v>
      </c>
      <c r="J8209" s="315"/>
      <c r="K8209" s="315">
        <v>7232</v>
      </c>
      <c r="L8209" s="315" t="s">
        <v>4419</v>
      </c>
      <c r="M8209" s="315" t="s">
        <v>966</v>
      </c>
      <c r="N8209" s="315" t="s">
        <v>755</v>
      </c>
      <c r="O8209" s="315"/>
      <c r="P8209" s="315"/>
      <c r="Q8209" s="315"/>
    </row>
    <row r="8210" spans="1:17">
      <c r="A8210" s="315" t="s">
        <v>755</v>
      </c>
      <c r="B8210" s="315" t="s">
        <v>2095</v>
      </c>
      <c r="C8210" s="315" t="s">
        <v>2096</v>
      </c>
      <c r="D8210" s="316">
        <v>23.12</v>
      </c>
      <c r="E8210" s="317">
        <v>21679</v>
      </c>
      <c r="F8210" s="317">
        <v>7934.51</v>
      </c>
      <c r="G8210" s="318">
        <v>39883</v>
      </c>
      <c r="H8210" s="318">
        <v>41040</v>
      </c>
      <c r="I8210" s="318">
        <v>50405</v>
      </c>
      <c r="J8210" s="315"/>
      <c r="K8210" s="315">
        <v>8847</v>
      </c>
      <c r="L8210" s="315" t="s">
        <v>4237</v>
      </c>
      <c r="M8210" s="315" t="s">
        <v>1388</v>
      </c>
      <c r="N8210" s="315" t="s">
        <v>755</v>
      </c>
      <c r="O8210" s="315"/>
      <c r="P8210" s="315"/>
      <c r="Q8210" s="315"/>
    </row>
    <row r="8211" spans="1:17">
      <c r="A8211" s="315" t="s">
        <v>755</v>
      </c>
      <c r="B8211" s="315" t="s">
        <v>2095</v>
      </c>
      <c r="C8211" s="315" t="s">
        <v>2098</v>
      </c>
      <c r="D8211" s="316">
        <v>23.12</v>
      </c>
      <c r="E8211" s="317">
        <v>20629</v>
      </c>
      <c r="F8211" s="317">
        <v>5095.3600000000006</v>
      </c>
      <c r="G8211" s="318">
        <v>40668</v>
      </c>
      <c r="H8211" s="318">
        <v>42068</v>
      </c>
      <c r="I8211" s="318">
        <v>49674</v>
      </c>
      <c r="J8211" s="315"/>
      <c r="K8211" s="315">
        <v>1416</v>
      </c>
      <c r="L8211" s="315" t="s">
        <v>2261</v>
      </c>
      <c r="M8211" s="315" t="s">
        <v>766</v>
      </c>
      <c r="N8211" s="315" t="s">
        <v>755</v>
      </c>
      <c r="O8211" s="315"/>
      <c r="P8211" s="315"/>
      <c r="Q8211" s="315"/>
    </row>
    <row r="8212" spans="1:17">
      <c r="A8212" s="315" t="s">
        <v>755</v>
      </c>
      <c r="B8212" s="315" t="s">
        <v>2095</v>
      </c>
      <c r="C8212" s="315" t="s">
        <v>2098</v>
      </c>
      <c r="D8212" s="316">
        <v>23.14</v>
      </c>
      <c r="E8212" s="317">
        <v>23974</v>
      </c>
      <c r="F8212" s="317">
        <v>8726.5400000000009</v>
      </c>
      <c r="G8212" s="318">
        <v>40672</v>
      </c>
      <c r="H8212" s="318">
        <v>40749</v>
      </c>
      <c r="I8212" s="318">
        <v>50040</v>
      </c>
      <c r="J8212" s="315"/>
      <c r="K8212" s="315">
        <v>8593</v>
      </c>
      <c r="L8212" s="315" t="s">
        <v>4420</v>
      </c>
      <c r="M8212" s="315" t="s">
        <v>792</v>
      </c>
      <c r="N8212" s="315" t="s">
        <v>755</v>
      </c>
      <c r="O8212" s="315"/>
      <c r="P8212" s="315"/>
      <c r="Q8212" s="315"/>
    </row>
    <row r="8213" spans="1:17">
      <c r="A8213" s="315" t="s">
        <v>755</v>
      </c>
      <c r="B8213" s="315" t="s">
        <v>2095</v>
      </c>
      <c r="C8213" s="315" t="s">
        <v>2096</v>
      </c>
      <c r="D8213" s="316">
        <v>23.2</v>
      </c>
      <c r="E8213" s="317">
        <v>25134</v>
      </c>
      <c r="F8213" s="317">
        <v>14175.57</v>
      </c>
      <c r="G8213" s="318">
        <v>39569</v>
      </c>
      <c r="H8213" s="318">
        <v>40891</v>
      </c>
      <c r="I8213" s="318">
        <v>50040</v>
      </c>
      <c r="J8213" s="315"/>
      <c r="K8213" s="315">
        <v>6162</v>
      </c>
      <c r="L8213" s="315" t="s">
        <v>4175</v>
      </c>
      <c r="M8213" s="315" t="s">
        <v>788</v>
      </c>
      <c r="N8213" s="315" t="s">
        <v>755</v>
      </c>
      <c r="O8213" s="315"/>
      <c r="P8213" s="315"/>
      <c r="Q8213" s="315"/>
    </row>
    <row r="8214" spans="1:17">
      <c r="A8214" s="315" t="s">
        <v>755</v>
      </c>
      <c r="B8214" s="315" t="s">
        <v>2095</v>
      </c>
      <c r="C8214" s="315" t="s">
        <v>2098</v>
      </c>
      <c r="D8214" s="316">
        <v>23.2</v>
      </c>
      <c r="E8214" s="317">
        <v>18422.21</v>
      </c>
      <c r="F8214" s="317">
        <v>12766.609999999999</v>
      </c>
      <c r="G8214" s="318">
        <v>39822</v>
      </c>
      <c r="H8214" s="318">
        <v>39891</v>
      </c>
      <c r="I8214" s="318">
        <v>49309</v>
      </c>
      <c r="J8214" s="315"/>
      <c r="K8214" s="315">
        <v>4103</v>
      </c>
      <c r="L8214" s="315" t="s">
        <v>2427</v>
      </c>
      <c r="M8214" s="315" t="s">
        <v>1484</v>
      </c>
      <c r="N8214" s="315" t="s">
        <v>755</v>
      </c>
      <c r="O8214" s="315"/>
      <c r="P8214" s="315"/>
      <c r="Q8214" s="315"/>
    </row>
    <row r="8215" spans="1:17">
      <c r="A8215" s="315" t="s">
        <v>755</v>
      </c>
      <c r="B8215" s="315" t="s">
        <v>2095</v>
      </c>
      <c r="C8215" s="315" t="s">
        <v>2098</v>
      </c>
      <c r="D8215" s="316">
        <v>23.2</v>
      </c>
      <c r="E8215" s="317">
        <v>21565</v>
      </c>
      <c r="F8215" s="317">
        <v>8216.2700000000023</v>
      </c>
      <c r="G8215" s="318">
        <v>39856</v>
      </c>
      <c r="H8215" s="318">
        <v>41181</v>
      </c>
      <c r="I8215" s="318">
        <v>50405</v>
      </c>
      <c r="J8215" s="315"/>
      <c r="K8215" s="315">
        <v>9053</v>
      </c>
      <c r="L8215" s="315" t="s">
        <v>901</v>
      </c>
      <c r="M8215" s="315" t="s">
        <v>781</v>
      </c>
      <c r="N8215" s="315" t="s">
        <v>755</v>
      </c>
      <c r="O8215" s="315"/>
      <c r="P8215" s="315"/>
      <c r="Q8215" s="315"/>
    </row>
    <row r="8216" spans="1:17">
      <c r="A8216" s="315" t="s">
        <v>755</v>
      </c>
      <c r="B8216" s="315" t="s">
        <v>2095</v>
      </c>
      <c r="C8216" s="315" t="s">
        <v>2098</v>
      </c>
      <c r="D8216" s="316">
        <v>23.25</v>
      </c>
      <c r="E8216" s="317">
        <v>13896</v>
      </c>
      <c r="F8216" s="317">
        <v>5058.1399999999994</v>
      </c>
      <c r="G8216" s="318">
        <v>40820</v>
      </c>
      <c r="H8216" s="318">
        <v>40897</v>
      </c>
      <c r="I8216" s="318">
        <v>50040</v>
      </c>
      <c r="J8216" s="315"/>
      <c r="K8216" s="315">
        <v>1678</v>
      </c>
      <c r="L8216" s="315" t="s">
        <v>4251</v>
      </c>
      <c r="M8216" s="315" t="s">
        <v>761</v>
      </c>
      <c r="N8216" s="315" t="s">
        <v>755</v>
      </c>
      <c r="O8216" s="315"/>
      <c r="P8216" s="315"/>
      <c r="Q8216" s="315"/>
    </row>
    <row r="8217" spans="1:17">
      <c r="A8217" s="315" t="s">
        <v>755</v>
      </c>
      <c r="B8217" s="315" t="s">
        <v>2095</v>
      </c>
      <c r="C8217" s="315" t="s">
        <v>2096</v>
      </c>
      <c r="D8217" s="316">
        <v>23.3</v>
      </c>
      <c r="E8217" s="317">
        <v>18232</v>
      </c>
      <c r="F8217" s="317">
        <v>14749.69</v>
      </c>
      <c r="G8217" s="318">
        <v>39570</v>
      </c>
      <c r="H8217" s="318">
        <v>39346</v>
      </c>
      <c r="I8217" s="318">
        <v>48549</v>
      </c>
      <c r="J8217" s="315"/>
      <c r="K8217" s="315">
        <v>3144</v>
      </c>
      <c r="L8217" s="315" t="s">
        <v>1727</v>
      </c>
      <c r="M8217" s="315" t="s">
        <v>764</v>
      </c>
      <c r="N8217" s="315" t="s">
        <v>755</v>
      </c>
      <c r="O8217" s="315"/>
      <c r="P8217" s="315"/>
      <c r="Q8217" s="315"/>
    </row>
    <row r="8218" spans="1:17">
      <c r="A8218" s="315" t="s">
        <v>755</v>
      </c>
      <c r="B8218" s="315" t="s">
        <v>2095</v>
      </c>
      <c r="C8218" s="315" t="s">
        <v>2098</v>
      </c>
      <c r="D8218" s="316">
        <v>23.32</v>
      </c>
      <c r="E8218" s="317">
        <v>10344</v>
      </c>
      <c r="F8218" s="317">
        <v>4903.0599999999995</v>
      </c>
      <c r="G8218" s="318">
        <v>40823</v>
      </c>
      <c r="H8218" s="318">
        <v>40898</v>
      </c>
      <c r="I8218" s="318">
        <v>50040</v>
      </c>
      <c r="J8218" s="315"/>
      <c r="K8218" s="315">
        <v>8240</v>
      </c>
      <c r="L8218" s="315" t="s">
        <v>1250</v>
      </c>
      <c r="M8218" s="315" t="s">
        <v>1051</v>
      </c>
      <c r="N8218" s="315" t="s">
        <v>755</v>
      </c>
      <c r="O8218" s="315"/>
      <c r="P8218" s="315"/>
      <c r="Q8218" s="315"/>
    </row>
    <row r="8219" spans="1:17">
      <c r="A8219" s="315" t="s">
        <v>755</v>
      </c>
      <c r="B8219" s="315" t="s">
        <v>2095</v>
      </c>
      <c r="C8219" s="315" t="s">
        <v>2098</v>
      </c>
      <c r="D8219" s="316">
        <v>23.38</v>
      </c>
      <c r="E8219" s="317">
        <v>25293.22</v>
      </c>
      <c r="F8219" s="317">
        <v>6677.42</v>
      </c>
      <c r="G8219" s="318">
        <v>40794</v>
      </c>
      <c r="H8219" s="318">
        <v>42081</v>
      </c>
      <c r="I8219" s="318">
        <v>49674</v>
      </c>
      <c r="J8219" s="315"/>
      <c r="K8219" s="315">
        <v>3255</v>
      </c>
      <c r="L8219" s="315" t="s">
        <v>2800</v>
      </c>
      <c r="M8219" s="315" t="s">
        <v>764</v>
      </c>
      <c r="N8219" s="315" t="s">
        <v>755</v>
      </c>
      <c r="O8219" s="315"/>
      <c r="P8219" s="315"/>
      <c r="Q8219" s="315"/>
    </row>
    <row r="8220" spans="1:17">
      <c r="A8220" s="315" t="s">
        <v>755</v>
      </c>
      <c r="B8220" s="315" t="s">
        <v>2095</v>
      </c>
      <c r="C8220" s="315" t="s">
        <v>2098</v>
      </c>
      <c r="D8220" s="316">
        <v>23.4</v>
      </c>
      <c r="E8220" s="317">
        <v>23269</v>
      </c>
      <c r="F8220" s="317">
        <v>8865.5</v>
      </c>
      <c r="G8220" s="318">
        <v>39643</v>
      </c>
      <c r="H8220" s="318">
        <v>41129</v>
      </c>
      <c r="I8220" s="318">
        <v>50405</v>
      </c>
      <c r="J8220" s="315"/>
      <c r="K8220" s="315">
        <v>4632</v>
      </c>
      <c r="L8220" s="315" t="s">
        <v>2962</v>
      </c>
      <c r="M8220" s="315" t="s">
        <v>1296</v>
      </c>
      <c r="N8220" s="315" t="s">
        <v>755</v>
      </c>
      <c r="O8220" s="315"/>
      <c r="P8220" s="315"/>
      <c r="Q8220" s="315"/>
    </row>
    <row r="8221" spans="1:17">
      <c r="A8221" s="315" t="s">
        <v>755</v>
      </c>
      <c r="B8221" s="315" t="s">
        <v>2095</v>
      </c>
      <c r="C8221" s="315" t="s">
        <v>2098</v>
      </c>
      <c r="D8221" s="316">
        <v>23.4</v>
      </c>
      <c r="E8221" s="317">
        <v>22456</v>
      </c>
      <c r="F8221" s="317">
        <v>8555.74</v>
      </c>
      <c r="G8221" s="318">
        <v>40421</v>
      </c>
      <c r="H8221" s="318">
        <v>41172</v>
      </c>
      <c r="I8221" s="318">
        <v>50405</v>
      </c>
      <c r="J8221" s="315"/>
      <c r="K8221" s="315">
        <v>5037</v>
      </c>
      <c r="L8221" s="315" t="s">
        <v>2971</v>
      </c>
      <c r="M8221" s="315" t="s">
        <v>776</v>
      </c>
      <c r="N8221" s="315" t="s">
        <v>755</v>
      </c>
      <c r="O8221" s="315"/>
      <c r="P8221" s="315"/>
      <c r="Q8221" s="315"/>
    </row>
    <row r="8222" spans="1:17">
      <c r="A8222" s="315" t="s">
        <v>750</v>
      </c>
      <c r="B8222" s="315" t="s">
        <v>2095</v>
      </c>
      <c r="C8222" s="315" t="s">
        <v>2098</v>
      </c>
      <c r="D8222" s="316">
        <v>23.4</v>
      </c>
      <c r="E8222" s="317">
        <v>25296</v>
      </c>
      <c r="F8222" s="317">
        <v>14368.13</v>
      </c>
      <c r="G8222" s="318">
        <v>40535</v>
      </c>
      <c r="H8222" s="318">
        <v>40464</v>
      </c>
      <c r="I8222" s="318">
        <v>49674</v>
      </c>
      <c r="J8222" s="315"/>
      <c r="K8222" s="315">
        <v>1260</v>
      </c>
      <c r="L8222" s="315" t="s">
        <v>2182</v>
      </c>
      <c r="M8222" s="315" t="s">
        <v>766</v>
      </c>
      <c r="N8222" s="315" t="s">
        <v>750</v>
      </c>
      <c r="O8222" s="315"/>
      <c r="P8222" s="315"/>
      <c r="Q8222" s="315"/>
    </row>
    <row r="8223" spans="1:17">
      <c r="A8223" s="315" t="s">
        <v>755</v>
      </c>
      <c r="B8223" s="315" t="s">
        <v>2095</v>
      </c>
      <c r="C8223" s="315" t="s">
        <v>2098</v>
      </c>
      <c r="D8223" s="316">
        <v>23.4</v>
      </c>
      <c r="E8223" s="317">
        <v>26193</v>
      </c>
      <c r="F8223" s="317">
        <v>6914.95</v>
      </c>
      <c r="G8223" s="318">
        <v>40620</v>
      </c>
      <c r="H8223" s="318">
        <v>42009</v>
      </c>
      <c r="I8223" s="318">
        <v>49674</v>
      </c>
      <c r="J8223" s="315"/>
      <c r="K8223" s="315">
        <v>8581</v>
      </c>
      <c r="L8223" s="315" t="s">
        <v>4058</v>
      </c>
      <c r="M8223" s="315" t="s">
        <v>792</v>
      </c>
      <c r="N8223" s="315" t="s">
        <v>755</v>
      </c>
      <c r="O8223" s="315"/>
      <c r="P8223" s="315"/>
      <c r="Q8223" s="315"/>
    </row>
    <row r="8224" spans="1:17">
      <c r="A8224" s="315" t="s">
        <v>755</v>
      </c>
      <c r="B8224" s="315" t="s">
        <v>2095</v>
      </c>
      <c r="C8224" s="315" t="s">
        <v>2096</v>
      </c>
      <c r="D8224" s="316">
        <v>23.4</v>
      </c>
      <c r="E8224" s="317">
        <v>23335</v>
      </c>
      <c r="F8224" s="317">
        <v>12164.44</v>
      </c>
      <c r="G8224" s="318">
        <v>40668</v>
      </c>
      <c r="H8224" s="318">
        <v>40893</v>
      </c>
      <c r="I8224" s="318">
        <v>50040</v>
      </c>
      <c r="J8224" s="315"/>
      <c r="K8224" s="315">
        <v>3225</v>
      </c>
      <c r="L8224" s="315" t="s">
        <v>3651</v>
      </c>
      <c r="M8224" s="315" t="s">
        <v>764</v>
      </c>
      <c r="N8224" s="315" t="s">
        <v>755</v>
      </c>
      <c r="O8224" s="315"/>
      <c r="P8224" s="315"/>
      <c r="Q8224" s="315"/>
    </row>
    <row r="8225" spans="1:17">
      <c r="A8225" s="315" t="s">
        <v>755</v>
      </c>
      <c r="B8225" s="315" t="s">
        <v>2095</v>
      </c>
      <c r="C8225" s="315" t="s">
        <v>2098</v>
      </c>
      <c r="D8225" s="316">
        <v>23.4</v>
      </c>
      <c r="E8225" s="317">
        <v>25045</v>
      </c>
      <c r="F8225" s="317">
        <v>6611.8799999999992</v>
      </c>
      <c r="G8225" s="318">
        <v>40698</v>
      </c>
      <c r="H8225" s="318">
        <v>41985</v>
      </c>
      <c r="I8225" s="318">
        <v>49309</v>
      </c>
      <c r="J8225" s="315"/>
      <c r="K8225" s="315">
        <v>3154</v>
      </c>
      <c r="L8225" s="315" t="s">
        <v>3919</v>
      </c>
      <c r="M8225" s="315" t="s">
        <v>764</v>
      </c>
      <c r="N8225" s="315" t="s">
        <v>755</v>
      </c>
      <c r="O8225" s="315"/>
      <c r="P8225" s="315"/>
      <c r="Q8225" s="315"/>
    </row>
    <row r="8226" spans="1:17">
      <c r="A8226" s="315" t="s">
        <v>750</v>
      </c>
      <c r="B8226" s="315" t="s">
        <v>2095</v>
      </c>
      <c r="C8226" s="315" t="s">
        <v>2098</v>
      </c>
      <c r="D8226" s="316">
        <v>23.4</v>
      </c>
      <c r="E8226" s="317">
        <v>25283</v>
      </c>
      <c r="F8226" s="317">
        <v>11984.140000000001</v>
      </c>
      <c r="G8226" s="318">
        <v>40739</v>
      </c>
      <c r="H8226" s="318">
        <v>40816</v>
      </c>
      <c r="I8226" s="318">
        <v>50040</v>
      </c>
      <c r="J8226" s="315"/>
      <c r="K8226" s="315">
        <v>8466</v>
      </c>
      <c r="L8226" s="315" t="s">
        <v>4421</v>
      </c>
      <c r="M8226" s="315" t="s">
        <v>784</v>
      </c>
      <c r="N8226" s="315" t="s">
        <v>750</v>
      </c>
      <c r="O8226" s="315"/>
      <c r="P8226" s="315"/>
      <c r="Q8226" s="315"/>
    </row>
    <row r="8227" spans="1:17">
      <c r="A8227" s="315" t="s">
        <v>755</v>
      </c>
      <c r="B8227" s="315" t="s">
        <v>2095</v>
      </c>
      <c r="C8227" s="315" t="s">
        <v>2096</v>
      </c>
      <c r="D8227" s="316">
        <v>23.4</v>
      </c>
      <c r="E8227" s="317">
        <v>6386</v>
      </c>
      <c r="F8227" s="317">
        <v>1430.46</v>
      </c>
      <c r="G8227" s="318">
        <v>40809</v>
      </c>
      <c r="H8227" s="318">
        <v>42641</v>
      </c>
      <c r="I8227" s="318">
        <v>50040</v>
      </c>
      <c r="J8227" s="315"/>
      <c r="K8227" s="315">
        <v>8840</v>
      </c>
      <c r="L8227" s="315" t="s">
        <v>2810</v>
      </c>
      <c r="M8227" s="315" t="s">
        <v>1388</v>
      </c>
      <c r="N8227" s="315" t="s">
        <v>755</v>
      </c>
      <c r="O8227" s="315"/>
      <c r="P8227" s="315"/>
      <c r="Q8227" s="315"/>
    </row>
    <row r="8228" spans="1:17">
      <c r="A8228" s="315" t="s">
        <v>755</v>
      </c>
      <c r="B8228" s="315" t="s">
        <v>2095</v>
      </c>
      <c r="C8228" s="315" t="s">
        <v>2098</v>
      </c>
      <c r="D8228" s="316">
        <v>23.46</v>
      </c>
      <c r="E8228" s="317">
        <v>15017</v>
      </c>
      <c r="F8228" s="317">
        <v>6113.4399999999987</v>
      </c>
      <c r="G8228" s="318">
        <v>39570</v>
      </c>
      <c r="H8228" s="318">
        <v>40592</v>
      </c>
      <c r="I8228" s="318">
        <v>50040</v>
      </c>
      <c r="J8228" s="315"/>
      <c r="K8228" s="315">
        <v>4436</v>
      </c>
      <c r="L8228" s="315" t="s">
        <v>2361</v>
      </c>
      <c r="M8228" s="315" t="s">
        <v>1484</v>
      </c>
      <c r="N8228" s="315" t="s">
        <v>755</v>
      </c>
      <c r="O8228" s="315"/>
      <c r="P8228" s="315"/>
      <c r="Q8228" s="315"/>
    </row>
    <row r="8229" spans="1:17">
      <c r="A8229" s="315" t="s">
        <v>755</v>
      </c>
      <c r="B8229" s="315" t="s">
        <v>2095</v>
      </c>
      <c r="C8229" s="315" t="s">
        <v>2098</v>
      </c>
      <c r="D8229" s="316">
        <v>23.46</v>
      </c>
      <c r="E8229" s="317">
        <v>23460.379999999997</v>
      </c>
      <c r="F8229" s="317">
        <v>11120.23</v>
      </c>
      <c r="G8229" s="318">
        <v>40466</v>
      </c>
      <c r="H8229" s="318">
        <v>40752</v>
      </c>
      <c r="I8229" s="318">
        <v>50040</v>
      </c>
      <c r="J8229" s="315"/>
      <c r="K8229" s="315">
        <v>4056</v>
      </c>
      <c r="L8229" s="315" t="s">
        <v>2059</v>
      </c>
      <c r="M8229" s="315" t="s">
        <v>2060</v>
      </c>
      <c r="N8229" s="315" t="s">
        <v>755</v>
      </c>
      <c r="O8229" s="315"/>
      <c r="P8229" s="315"/>
      <c r="Q8229" s="315"/>
    </row>
    <row r="8230" spans="1:17">
      <c r="A8230" s="315" t="s">
        <v>755</v>
      </c>
      <c r="B8230" s="315" t="s">
        <v>2095</v>
      </c>
      <c r="C8230" s="315" t="s">
        <v>2096</v>
      </c>
      <c r="D8230" s="316">
        <v>23.47</v>
      </c>
      <c r="E8230" s="317">
        <v>16514</v>
      </c>
      <c r="F8230" s="317">
        <v>5945.0400000000009</v>
      </c>
      <c r="G8230" s="318">
        <v>40759</v>
      </c>
      <c r="H8230" s="318">
        <v>41311</v>
      </c>
      <c r="I8230" s="318">
        <v>50770</v>
      </c>
      <c r="J8230" s="315"/>
      <c r="K8230" s="315">
        <v>6074</v>
      </c>
      <c r="L8230" s="315" t="s">
        <v>2959</v>
      </c>
      <c r="M8230" s="315" t="s">
        <v>1017</v>
      </c>
      <c r="N8230" s="315" t="s">
        <v>755</v>
      </c>
      <c r="O8230" s="315"/>
      <c r="P8230" s="315"/>
      <c r="Q8230" s="315"/>
    </row>
    <row r="8231" spans="1:17">
      <c r="A8231" s="315" t="s">
        <v>750</v>
      </c>
      <c r="B8231" s="315" t="s">
        <v>2095</v>
      </c>
      <c r="C8231" s="315" t="s">
        <v>2096</v>
      </c>
      <c r="D8231" s="316">
        <v>23.5</v>
      </c>
      <c r="E8231" s="317">
        <v>22485</v>
      </c>
      <c r="F8231" s="317">
        <v>18167.89</v>
      </c>
      <c r="G8231" s="318">
        <v>39570</v>
      </c>
      <c r="H8231" s="318">
        <v>39790</v>
      </c>
      <c r="I8231" s="318">
        <v>48944</v>
      </c>
      <c r="J8231" s="315"/>
      <c r="K8231" s="315">
        <v>5430</v>
      </c>
      <c r="L8231" s="315" t="s">
        <v>2233</v>
      </c>
      <c r="M8231" s="315" t="s">
        <v>776</v>
      </c>
      <c r="N8231" s="315" t="s">
        <v>750</v>
      </c>
      <c r="O8231" s="315"/>
      <c r="P8231" s="315"/>
      <c r="Q8231" s="315"/>
    </row>
    <row r="8232" spans="1:17">
      <c r="A8232" s="315" t="s">
        <v>755</v>
      </c>
      <c r="B8232" s="315" t="s">
        <v>2095</v>
      </c>
      <c r="C8232" s="315" t="s">
        <v>2096</v>
      </c>
      <c r="D8232" s="316">
        <v>23.5</v>
      </c>
      <c r="E8232" s="317">
        <v>25856</v>
      </c>
      <c r="F8232" s="317">
        <v>20891.64</v>
      </c>
      <c r="G8232" s="318">
        <v>39570</v>
      </c>
      <c r="H8232" s="318">
        <v>39771</v>
      </c>
      <c r="I8232" s="318">
        <v>48914</v>
      </c>
      <c r="J8232" s="315"/>
      <c r="K8232" s="315">
        <v>6383</v>
      </c>
      <c r="L8232" s="315" t="s">
        <v>2230</v>
      </c>
      <c r="M8232" s="315" t="s">
        <v>1290</v>
      </c>
      <c r="N8232" s="315" t="s">
        <v>755</v>
      </c>
      <c r="O8232" s="315"/>
      <c r="P8232" s="315"/>
      <c r="Q8232" s="315"/>
    </row>
    <row r="8233" spans="1:17">
      <c r="A8233" s="315" t="s">
        <v>755</v>
      </c>
      <c r="B8233" s="315" t="s">
        <v>2095</v>
      </c>
      <c r="C8233" s="315" t="s">
        <v>2098</v>
      </c>
      <c r="D8233" s="316">
        <v>23.5</v>
      </c>
      <c r="E8233" s="317">
        <v>20989</v>
      </c>
      <c r="F8233" s="317">
        <v>12803.29</v>
      </c>
      <c r="G8233" s="318">
        <v>39569</v>
      </c>
      <c r="H8233" s="318">
        <v>39734</v>
      </c>
      <c r="I8233" s="318">
        <v>48944</v>
      </c>
      <c r="J8233" s="315"/>
      <c r="K8233" s="315">
        <v>3110</v>
      </c>
      <c r="L8233" s="315" t="s">
        <v>2198</v>
      </c>
      <c r="M8233" s="315" t="s">
        <v>764</v>
      </c>
      <c r="N8233" s="315" t="s">
        <v>755</v>
      </c>
      <c r="O8233" s="315"/>
      <c r="P8233" s="315"/>
      <c r="Q8233" s="315"/>
    </row>
    <row r="8234" spans="1:17">
      <c r="A8234" s="315" t="s">
        <v>755</v>
      </c>
      <c r="B8234" s="315" t="s">
        <v>2095</v>
      </c>
      <c r="C8234" s="315" t="s">
        <v>2098</v>
      </c>
      <c r="D8234" s="316">
        <v>23.5</v>
      </c>
      <c r="E8234" s="317">
        <v>21991</v>
      </c>
      <c r="F8234" s="317">
        <v>8378.57</v>
      </c>
      <c r="G8234" s="318">
        <v>39751</v>
      </c>
      <c r="H8234" s="318">
        <v>41095</v>
      </c>
      <c r="I8234" s="318">
        <v>50405</v>
      </c>
      <c r="J8234" s="315"/>
      <c r="K8234" s="315">
        <v>2855</v>
      </c>
      <c r="L8234" s="315" t="s">
        <v>4422</v>
      </c>
      <c r="M8234" s="315" t="s">
        <v>1431</v>
      </c>
      <c r="N8234" s="315" t="s">
        <v>755</v>
      </c>
      <c r="O8234" s="315"/>
      <c r="P8234" s="315"/>
      <c r="Q8234" s="315"/>
    </row>
    <row r="8235" spans="1:17">
      <c r="A8235" s="315" t="s">
        <v>755</v>
      </c>
      <c r="B8235" s="315" t="s">
        <v>2095</v>
      </c>
      <c r="C8235" s="315" t="s">
        <v>2098</v>
      </c>
      <c r="D8235" s="316">
        <v>23.5</v>
      </c>
      <c r="E8235" s="317">
        <v>23598</v>
      </c>
      <c r="F8235" s="317">
        <v>8990.84</v>
      </c>
      <c r="G8235" s="318">
        <v>40536</v>
      </c>
      <c r="H8235" s="318">
        <v>41170</v>
      </c>
      <c r="I8235" s="318">
        <v>50405</v>
      </c>
      <c r="J8235" s="315"/>
      <c r="K8235" s="315">
        <v>7454</v>
      </c>
      <c r="L8235" s="315" t="s">
        <v>4423</v>
      </c>
      <c r="M8235" s="315" t="s">
        <v>966</v>
      </c>
      <c r="N8235" s="315" t="s">
        <v>755</v>
      </c>
      <c r="O8235" s="315"/>
      <c r="P8235" s="315"/>
      <c r="Q8235" s="315"/>
    </row>
    <row r="8236" spans="1:17">
      <c r="A8236" s="315" t="s">
        <v>750</v>
      </c>
      <c r="B8236" s="315" t="s">
        <v>2095</v>
      </c>
      <c r="C8236" s="315" t="s">
        <v>2098</v>
      </c>
      <c r="D8236" s="316">
        <v>23.5</v>
      </c>
      <c r="E8236" s="317">
        <v>20686</v>
      </c>
      <c r="F8236" s="317">
        <v>10879.3</v>
      </c>
      <c r="G8236" s="318">
        <v>40302</v>
      </c>
      <c r="H8236" s="318">
        <v>40532</v>
      </c>
      <c r="I8236" s="318">
        <v>49674</v>
      </c>
      <c r="J8236" s="315"/>
      <c r="K8236" s="315">
        <v>6030</v>
      </c>
      <c r="L8236" s="315" t="s">
        <v>2286</v>
      </c>
      <c r="M8236" s="315" t="s">
        <v>788</v>
      </c>
      <c r="N8236" s="315" t="s">
        <v>750</v>
      </c>
      <c r="O8236" s="315"/>
      <c r="P8236" s="315"/>
      <c r="Q8236" s="315"/>
    </row>
    <row r="8237" spans="1:17">
      <c r="A8237" s="315" t="s">
        <v>750</v>
      </c>
      <c r="B8237" s="315" t="s">
        <v>2095</v>
      </c>
      <c r="C8237" s="315" t="s">
        <v>2098</v>
      </c>
      <c r="D8237" s="316">
        <v>23.52</v>
      </c>
      <c r="E8237" s="317">
        <v>37102</v>
      </c>
      <c r="F8237" s="317">
        <v>16283.64</v>
      </c>
      <c r="G8237" s="318">
        <v>40485</v>
      </c>
      <c r="H8237" s="318">
        <v>40883</v>
      </c>
      <c r="I8237" s="318">
        <v>50040</v>
      </c>
      <c r="J8237" s="315"/>
      <c r="K8237" s="315">
        <v>7106</v>
      </c>
      <c r="L8237" s="315" t="s">
        <v>4242</v>
      </c>
      <c r="M8237" s="315" t="s">
        <v>966</v>
      </c>
      <c r="N8237" s="315" t="s">
        <v>750</v>
      </c>
      <c r="O8237" s="315"/>
      <c r="P8237" s="315"/>
      <c r="Q8237" s="315"/>
    </row>
    <row r="8238" spans="1:17">
      <c r="A8238" s="315" t="s">
        <v>755</v>
      </c>
      <c r="B8238" s="315" t="s">
        <v>2095</v>
      </c>
      <c r="C8238" s="315" t="s">
        <v>2098</v>
      </c>
      <c r="D8238" s="316">
        <v>23.52</v>
      </c>
      <c r="E8238" s="317">
        <v>25953</v>
      </c>
      <c r="F8238" s="317">
        <v>12301.720000000001</v>
      </c>
      <c r="G8238" s="318">
        <v>40721</v>
      </c>
      <c r="H8238" s="318">
        <v>40839</v>
      </c>
      <c r="I8238" s="318">
        <v>50040</v>
      </c>
      <c r="J8238" s="315"/>
      <c r="K8238" s="315">
        <v>6144</v>
      </c>
      <c r="L8238" s="315" t="s">
        <v>2159</v>
      </c>
      <c r="M8238" s="315" t="s">
        <v>788</v>
      </c>
      <c r="N8238" s="315" t="s">
        <v>755</v>
      </c>
      <c r="O8238" s="315"/>
      <c r="P8238" s="315"/>
      <c r="Q8238" s="315"/>
    </row>
    <row r="8239" spans="1:17">
      <c r="A8239" s="315" t="s">
        <v>755</v>
      </c>
      <c r="B8239" s="315" t="s">
        <v>2095</v>
      </c>
      <c r="C8239" s="315" t="s">
        <v>2096</v>
      </c>
      <c r="D8239" s="316">
        <v>23.56</v>
      </c>
      <c r="E8239" s="317">
        <v>23157</v>
      </c>
      <c r="F8239" s="317">
        <v>13037.4</v>
      </c>
      <c r="G8239" s="318">
        <v>40708</v>
      </c>
      <c r="H8239" s="318">
        <v>40865</v>
      </c>
      <c r="I8239" s="318">
        <v>50040</v>
      </c>
      <c r="J8239" s="315"/>
      <c r="K8239" s="315">
        <v>6170</v>
      </c>
      <c r="L8239" s="315" t="s">
        <v>3192</v>
      </c>
      <c r="M8239" s="315" t="s">
        <v>788</v>
      </c>
      <c r="N8239" s="315" t="s">
        <v>755</v>
      </c>
      <c r="O8239" s="315"/>
      <c r="P8239" s="315"/>
      <c r="Q8239" s="315"/>
    </row>
    <row r="8240" spans="1:17">
      <c r="A8240" s="315" t="s">
        <v>755</v>
      </c>
      <c r="B8240" s="315" t="s">
        <v>2095</v>
      </c>
      <c r="C8240" s="315" t="s">
        <v>2098</v>
      </c>
      <c r="D8240" s="316">
        <v>23.6</v>
      </c>
      <c r="E8240" s="317">
        <v>26746</v>
      </c>
      <c r="F8240" s="317">
        <v>18508.23</v>
      </c>
      <c r="G8240" s="318">
        <v>39569</v>
      </c>
      <c r="H8240" s="318">
        <v>39610</v>
      </c>
      <c r="I8240" s="318">
        <v>48944</v>
      </c>
      <c r="J8240" s="315"/>
      <c r="K8240" s="315">
        <v>8586</v>
      </c>
      <c r="L8240" s="315" t="s">
        <v>4424</v>
      </c>
      <c r="M8240" s="315" t="s">
        <v>792</v>
      </c>
      <c r="N8240" s="315" t="s">
        <v>755</v>
      </c>
      <c r="O8240" s="315"/>
      <c r="P8240" s="315"/>
      <c r="Q8240" s="315"/>
    </row>
    <row r="8241" spans="1:17">
      <c r="A8241" s="315" t="s">
        <v>750</v>
      </c>
      <c r="B8241" s="315" t="s">
        <v>2095</v>
      </c>
      <c r="C8241" s="315" t="s">
        <v>2098</v>
      </c>
      <c r="D8241" s="316">
        <v>23.6</v>
      </c>
      <c r="E8241" s="317">
        <v>32241</v>
      </c>
      <c r="F8241" s="317">
        <v>13186.58</v>
      </c>
      <c r="G8241" s="318">
        <v>39570</v>
      </c>
      <c r="H8241" s="318">
        <v>40672</v>
      </c>
      <c r="I8241" s="318">
        <v>50040</v>
      </c>
      <c r="J8241" s="315"/>
      <c r="K8241" s="315">
        <v>1868</v>
      </c>
      <c r="L8241" s="315" t="s">
        <v>2604</v>
      </c>
      <c r="M8241" s="315" t="s">
        <v>754</v>
      </c>
      <c r="N8241" s="315" t="s">
        <v>750</v>
      </c>
      <c r="O8241" s="315"/>
      <c r="P8241" s="315"/>
      <c r="Q8241" s="315"/>
    </row>
    <row r="8242" spans="1:17">
      <c r="A8242" s="315" t="s">
        <v>755</v>
      </c>
      <c r="B8242" s="315" t="s">
        <v>2095</v>
      </c>
      <c r="C8242" s="315" t="s">
        <v>2096</v>
      </c>
      <c r="D8242" s="316">
        <v>23.6</v>
      </c>
      <c r="E8242" s="317">
        <v>24758</v>
      </c>
      <c r="F8242" s="317">
        <v>20004.460000000003</v>
      </c>
      <c r="G8242" s="318">
        <v>39749</v>
      </c>
      <c r="H8242" s="318">
        <v>40136</v>
      </c>
      <c r="I8242" s="318">
        <v>49309</v>
      </c>
      <c r="J8242" s="315"/>
      <c r="K8242" s="315">
        <v>3116</v>
      </c>
      <c r="L8242" s="315" t="s">
        <v>4229</v>
      </c>
      <c r="M8242" s="315" t="s">
        <v>764</v>
      </c>
      <c r="N8242" s="315" t="s">
        <v>755</v>
      </c>
      <c r="O8242" s="315"/>
      <c r="P8242" s="315"/>
      <c r="Q8242" s="315"/>
    </row>
    <row r="8243" spans="1:17">
      <c r="A8243" s="315" t="s">
        <v>755</v>
      </c>
      <c r="B8243" s="315" t="s">
        <v>2095</v>
      </c>
      <c r="C8243" s="315" t="s">
        <v>2098</v>
      </c>
      <c r="D8243" s="316">
        <v>23.6</v>
      </c>
      <c r="E8243" s="317">
        <v>23604</v>
      </c>
      <c r="F8243" s="317">
        <v>9299.9699999999993</v>
      </c>
      <c r="G8243" s="318">
        <v>40673</v>
      </c>
      <c r="H8243" s="318">
        <v>40891</v>
      </c>
      <c r="I8243" s="318">
        <v>50040</v>
      </c>
      <c r="J8243" s="315"/>
      <c r="K8243" s="315">
        <v>6130</v>
      </c>
      <c r="L8243" s="315" t="s">
        <v>2228</v>
      </c>
      <c r="M8243" s="315" t="s">
        <v>788</v>
      </c>
      <c r="N8243" s="315" t="s">
        <v>755</v>
      </c>
      <c r="O8243" s="315"/>
      <c r="P8243" s="315"/>
      <c r="Q8243" s="315"/>
    </row>
    <row r="8244" spans="1:17">
      <c r="A8244" s="315" t="s">
        <v>755</v>
      </c>
      <c r="B8244" s="315" t="s">
        <v>2095</v>
      </c>
      <c r="C8244" s="315" t="s">
        <v>2098</v>
      </c>
      <c r="D8244" s="316">
        <v>23.66</v>
      </c>
      <c r="E8244" s="317">
        <v>27229</v>
      </c>
      <c r="F8244" s="317">
        <v>7188.46</v>
      </c>
      <c r="G8244" s="318">
        <v>40634</v>
      </c>
      <c r="H8244" s="318">
        <v>42088</v>
      </c>
      <c r="I8244" s="318">
        <v>49674</v>
      </c>
      <c r="J8244" s="315"/>
      <c r="K8244" s="315">
        <v>3432</v>
      </c>
      <c r="L8244" s="315" t="s">
        <v>2996</v>
      </c>
      <c r="M8244" s="315" t="s">
        <v>764</v>
      </c>
      <c r="N8244" s="315" t="s">
        <v>755</v>
      </c>
      <c r="O8244" s="315"/>
      <c r="P8244" s="315"/>
      <c r="Q8244" s="315"/>
    </row>
    <row r="8245" spans="1:17">
      <c r="A8245" s="315" t="s">
        <v>755</v>
      </c>
      <c r="B8245" s="315" t="s">
        <v>2095</v>
      </c>
      <c r="C8245" s="315" t="s">
        <v>2098</v>
      </c>
      <c r="D8245" s="316">
        <v>23.7</v>
      </c>
      <c r="E8245" s="317">
        <v>20859</v>
      </c>
      <c r="F8245" s="317">
        <v>8030.7199999999993</v>
      </c>
      <c r="G8245" s="318">
        <v>40366</v>
      </c>
      <c r="H8245" s="318">
        <v>40678</v>
      </c>
      <c r="I8245" s="318">
        <v>50040</v>
      </c>
      <c r="J8245" s="315"/>
      <c r="K8245" s="315">
        <v>2610</v>
      </c>
      <c r="L8245" s="315" t="s">
        <v>3493</v>
      </c>
      <c r="M8245" s="315" t="s">
        <v>764</v>
      </c>
      <c r="N8245" s="315" t="s">
        <v>755</v>
      </c>
      <c r="O8245" s="315"/>
      <c r="P8245" s="315"/>
      <c r="Q8245" s="315"/>
    </row>
    <row r="8246" spans="1:17">
      <c r="A8246" s="315" t="s">
        <v>750</v>
      </c>
      <c r="B8246" s="315" t="s">
        <v>2095</v>
      </c>
      <c r="C8246" s="315" t="s">
        <v>2098</v>
      </c>
      <c r="D8246" s="316">
        <v>23.8</v>
      </c>
      <c r="E8246" s="317">
        <v>22905</v>
      </c>
      <c r="F8246" s="317">
        <v>7444.13</v>
      </c>
      <c r="G8246" s="318">
        <v>39595</v>
      </c>
      <c r="H8246" s="318">
        <v>41617</v>
      </c>
      <c r="I8246" s="318">
        <v>50770</v>
      </c>
      <c r="J8246" s="315"/>
      <c r="K8246" s="315">
        <v>1400</v>
      </c>
      <c r="L8246" s="315" t="s">
        <v>2762</v>
      </c>
      <c r="M8246" s="315" t="s">
        <v>766</v>
      </c>
      <c r="N8246" s="315" t="s">
        <v>750</v>
      </c>
      <c r="O8246" s="315"/>
      <c r="P8246" s="315"/>
      <c r="Q8246" s="315"/>
    </row>
    <row r="8247" spans="1:17">
      <c r="A8247" s="315" t="s">
        <v>755</v>
      </c>
      <c r="B8247" s="315" t="s">
        <v>2095</v>
      </c>
      <c r="C8247" s="315" t="s">
        <v>2098</v>
      </c>
      <c r="D8247" s="316">
        <v>23.8</v>
      </c>
      <c r="E8247" s="317">
        <v>23835</v>
      </c>
      <c r="F8247" s="317">
        <v>10392.06</v>
      </c>
      <c r="G8247" s="318">
        <v>39911</v>
      </c>
      <c r="H8247" s="318">
        <v>40968</v>
      </c>
      <c r="I8247" s="318">
        <v>50405</v>
      </c>
      <c r="J8247" s="315"/>
      <c r="K8247" s="315">
        <v>3452</v>
      </c>
      <c r="L8247" s="315" t="s">
        <v>4425</v>
      </c>
      <c r="M8247" s="315" t="s">
        <v>764</v>
      </c>
      <c r="N8247" s="315" t="s">
        <v>755</v>
      </c>
      <c r="O8247" s="315"/>
      <c r="P8247" s="315"/>
      <c r="Q8247" s="315"/>
    </row>
    <row r="8248" spans="1:17">
      <c r="A8248" s="315" t="s">
        <v>750</v>
      </c>
      <c r="B8248" s="315" t="s">
        <v>2095</v>
      </c>
      <c r="C8248" s="315" t="s">
        <v>2098</v>
      </c>
      <c r="D8248" s="316">
        <v>23.8</v>
      </c>
      <c r="E8248" s="317">
        <v>22841</v>
      </c>
      <c r="F8248" s="317">
        <v>4948.8900000000012</v>
      </c>
      <c r="G8248" s="318">
        <v>40631</v>
      </c>
      <c r="H8248" s="318">
        <v>42276</v>
      </c>
      <c r="I8248" s="318">
        <v>49674</v>
      </c>
      <c r="J8248" s="315"/>
      <c r="K8248" s="315">
        <v>9657</v>
      </c>
      <c r="L8248" s="315" t="s">
        <v>2953</v>
      </c>
      <c r="M8248" s="315" t="s">
        <v>770</v>
      </c>
      <c r="N8248" s="315" t="s">
        <v>750</v>
      </c>
      <c r="O8248" s="315"/>
      <c r="P8248" s="315"/>
      <c r="Q8248" s="315"/>
    </row>
    <row r="8249" spans="1:17">
      <c r="A8249" s="315" t="s">
        <v>750</v>
      </c>
      <c r="B8249" s="315" t="s">
        <v>2095</v>
      </c>
      <c r="C8249" s="315" t="s">
        <v>2096</v>
      </c>
      <c r="D8249" s="316">
        <v>23.9</v>
      </c>
      <c r="E8249" s="317">
        <v>21767.5</v>
      </c>
      <c r="F8249" s="317">
        <v>16265.16</v>
      </c>
      <c r="G8249" s="318">
        <v>39570</v>
      </c>
      <c r="H8249" s="318">
        <v>39148</v>
      </c>
      <c r="I8249" s="318">
        <v>48549</v>
      </c>
      <c r="J8249" s="315"/>
      <c r="K8249" s="315">
        <v>1183</v>
      </c>
      <c r="L8249" s="315" t="s">
        <v>2521</v>
      </c>
      <c r="M8249" s="315" t="s">
        <v>766</v>
      </c>
      <c r="N8249" s="315" t="s">
        <v>750</v>
      </c>
      <c r="O8249" s="315"/>
      <c r="P8249" s="315"/>
      <c r="Q8249" s="315"/>
    </row>
    <row r="8250" spans="1:17">
      <c r="A8250" s="315" t="s">
        <v>755</v>
      </c>
      <c r="B8250" s="315" t="s">
        <v>2095</v>
      </c>
      <c r="C8250" s="315" t="s">
        <v>2098</v>
      </c>
      <c r="D8250" s="316">
        <v>23.9</v>
      </c>
      <c r="E8250" s="317">
        <v>23428</v>
      </c>
      <c r="F8250" s="317">
        <v>10087.07</v>
      </c>
      <c r="G8250" s="318">
        <v>40184</v>
      </c>
      <c r="H8250" s="318">
        <v>40303</v>
      </c>
      <c r="I8250" s="318">
        <v>49674</v>
      </c>
      <c r="J8250" s="315"/>
      <c r="K8250" s="315">
        <v>6024</v>
      </c>
      <c r="L8250" s="315" t="s">
        <v>1218</v>
      </c>
      <c r="M8250" s="315" t="s">
        <v>788</v>
      </c>
      <c r="N8250" s="315" t="s">
        <v>755</v>
      </c>
      <c r="O8250" s="315"/>
      <c r="P8250" s="315"/>
      <c r="Q8250" s="315"/>
    </row>
    <row r="8251" spans="1:17">
      <c r="A8251" s="315" t="s">
        <v>750</v>
      </c>
      <c r="B8251" s="315" t="s">
        <v>2095</v>
      </c>
      <c r="C8251" s="315" t="s">
        <v>2098</v>
      </c>
      <c r="D8251" s="316">
        <v>23.9</v>
      </c>
      <c r="E8251" s="317">
        <v>22199</v>
      </c>
      <c r="F8251" s="317">
        <v>6084.17</v>
      </c>
      <c r="G8251" s="318">
        <v>40306</v>
      </c>
      <c r="H8251" s="318">
        <v>41606</v>
      </c>
      <c r="I8251" s="318">
        <v>50770</v>
      </c>
      <c r="J8251" s="315"/>
      <c r="K8251" s="315">
        <v>8722</v>
      </c>
      <c r="L8251" s="315" t="s">
        <v>2175</v>
      </c>
      <c r="M8251" s="315" t="s">
        <v>770</v>
      </c>
      <c r="N8251" s="315" t="s">
        <v>750</v>
      </c>
      <c r="O8251" s="315"/>
      <c r="P8251" s="315"/>
      <c r="Q8251" s="315"/>
    </row>
    <row r="8252" spans="1:17">
      <c r="A8252" s="315" t="s">
        <v>750</v>
      </c>
      <c r="B8252" s="315" t="s">
        <v>2095</v>
      </c>
      <c r="C8252" s="315" t="s">
        <v>2096</v>
      </c>
      <c r="D8252" s="316">
        <v>23.9</v>
      </c>
      <c r="E8252" s="317">
        <v>21475.269999999997</v>
      </c>
      <c r="F8252" s="317">
        <v>13163.54</v>
      </c>
      <c r="G8252" s="318">
        <v>40486</v>
      </c>
      <c r="H8252" s="318">
        <v>40413</v>
      </c>
      <c r="I8252" s="318">
        <v>49674</v>
      </c>
      <c r="J8252" s="315"/>
      <c r="K8252" s="315">
        <v>7260</v>
      </c>
      <c r="L8252" s="315" t="s">
        <v>4426</v>
      </c>
      <c r="M8252" s="315" t="s">
        <v>966</v>
      </c>
      <c r="N8252" s="315" t="s">
        <v>750</v>
      </c>
      <c r="O8252" s="315"/>
      <c r="P8252" s="315"/>
      <c r="Q8252" s="315"/>
    </row>
    <row r="8253" spans="1:17">
      <c r="A8253" s="315" t="s">
        <v>755</v>
      </c>
      <c r="B8253" s="315" t="s">
        <v>2095</v>
      </c>
      <c r="C8253" s="315" t="s">
        <v>2098</v>
      </c>
      <c r="D8253" s="316">
        <v>23.9</v>
      </c>
      <c r="E8253" s="317">
        <v>22966</v>
      </c>
      <c r="F8253" s="317">
        <v>10885.89</v>
      </c>
      <c r="G8253" s="318">
        <v>40626</v>
      </c>
      <c r="H8253" s="318">
        <v>40828</v>
      </c>
      <c r="I8253" s="318">
        <v>50040</v>
      </c>
      <c r="J8253" s="315"/>
      <c r="K8253" s="315">
        <v>6222</v>
      </c>
      <c r="L8253" s="315" t="s">
        <v>3434</v>
      </c>
      <c r="M8253" s="315" t="s">
        <v>788</v>
      </c>
      <c r="N8253" s="315" t="s">
        <v>755</v>
      </c>
      <c r="O8253" s="315"/>
      <c r="P8253" s="315"/>
      <c r="Q8253" s="315"/>
    </row>
    <row r="8254" spans="1:17">
      <c r="A8254" s="315" t="s">
        <v>755</v>
      </c>
      <c r="B8254" s="315" t="s">
        <v>2095</v>
      </c>
      <c r="C8254" s="315" t="s">
        <v>2098</v>
      </c>
      <c r="D8254" s="316">
        <v>23.9</v>
      </c>
      <c r="E8254" s="317">
        <v>23689.57</v>
      </c>
      <c r="F8254" s="317">
        <v>5543.36</v>
      </c>
      <c r="G8254" s="318">
        <v>40689</v>
      </c>
      <c r="H8254" s="318">
        <v>42277</v>
      </c>
      <c r="I8254" s="318">
        <v>49674</v>
      </c>
      <c r="J8254" s="315"/>
      <c r="K8254" s="315">
        <v>7078</v>
      </c>
      <c r="L8254" s="315" t="s">
        <v>3897</v>
      </c>
      <c r="M8254" s="315" t="s">
        <v>966</v>
      </c>
      <c r="N8254" s="315" t="s">
        <v>755</v>
      </c>
      <c r="O8254" s="315"/>
      <c r="P8254" s="315"/>
      <c r="Q8254" s="315"/>
    </row>
    <row r="8255" spans="1:17">
      <c r="A8255" s="315" t="s">
        <v>755</v>
      </c>
      <c r="B8255" s="315" t="s">
        <v>2095</v>
      </c>
      <c r="C8255" s="315" t="s">
        <v>2098</v>
      </c>
      <c r="D8255" s="316">
        <v>23.92</v>
      </c>
      <c r="E8255" s="317">
        <v>28764</v>
      </c>
      <c r="F8255" s="317">
        <v>7026.5</v>
      </c>
      <c r="G8255" s="318">
        <v>40732</v>
      </c>
      <c r="H8255" s="318">
        <v>41589</v>
      </c>
      <c r="I8255" s="318">
        <v>50770</v>
      </c>
      <c r="J8255" s="315"/>
      <c r="K8255" s="315">
        <v>3923</v>
      </c>
      <c r="L8255" s="315" t="s">
        <v>4427</v>
      </c>
      <c r="M8255" s="315" t="s">
        <v>754</v>
      </c>
      <c r="N8255" s="315" t="s">
        <v>755</v>
      </c>
      <c r="O8255" s="315"/>
      <c r="P8255" s="315"/>
      <c r="Q8255" s="315"/>
    </row>
    <row r="8256" spans="1:17">
      <c r="A8256" s="315" t="s">
        <v>755</v>
      </c>
      <c r="B8256" s="315" t="s">
        <v>2095</v>
      </c>
      <c r="C8256" s="315" t="s">
        <v>2098</v>
      </c>
      <c r="D8256" s="316">
        <v>23.94</v>
      </c>
      <c r="E8256" s="317">
        <v>24238</v>
      </c>
      <c r="F8256" s="317">
        <v>4944.5599999999995</v>
      </c>
      <c r="G8256" s="318">
        <v>40730</v>
      </c>
      <c r="H8256" s="318">
        <v>42398</v>
      </c>
      <c r="I8256" s="318">
        <v>50040</v>
      </c>
      <c r="J8256" s="315"/>
      <c r="K8256" s="315">
        <v>9514</v>
      </c>
      <c r="L8256" s="315" t="s">
        <v>3855</v>
      </c>
      <c r="M8256" s="315" t="s">
        <v>792</v>
      </c>
      <c r="N8256" s="315" t="s">
        <v>755</v>
      </c>
      <c r="O8256" s="315"/>
      <c r="P8256" s="315"/>
      <c r="Q8256" s="315"/>
    </row>
    <row r="8257" spans="1:17">
      <c r="A8257" s="315" t="s">
        <v>755</v>
      </c>
      <c r="B8257" s="315" t="s">
        <v>2095</v>
      </c>
      <c r="C8257" s="315" t="s">
        <v>2098</v>
      </c>
      <c r="D8257" s="316">
        <v>23.97</v>
      </c>
      <c r="E8257" s="317">
        <v>11723</v>
      </c>
      <c r="F8257" s="317">
        <v>5556.7</v>
      </c>
      <c r="G8257" s="318">
        <v>40813</v>
      </c>
      <c r="H8257" s="318">
        <v>40878</v>
      </c>
      <c r="I8257" s="318">
        <v>50040</v>
      </c>
      <c r="J8257" s="315"/>
      <c r="K8257" s="315">
        <v>3429</v>
      </c>
      <c r="L8257" s="315" t="s">
        <v>4428</v>
      </c>
      <c r="M8257" s="315" t="s">
        <v>764</v>
      </c>
      <c r="N8257" s="315" t="s">
        <v>755</v>
      </c>
      <c r="O8257" s="315"/>
      <c r="P8257" s="315"/>
      <c r="Q8257" s="315"/>
    </row>
    <row r="8258" spans="1:17">
      <c r="A8258" s="315" t="s">
        <v>755</v>
      </c>
      <c r="B8258" s="315" t="s">
        <v>2095</v>
      </c>
      <c r="C8258" s="315" t="s">
        <v>2098</v>
      </c>
      <c r="D8258" s="316">
        <v>23.97</v>
      </c>
      <c r="E8258" s="317">
        <v>15476</v>
      </c>
      <c r="F8258" s="317">
        <v>5896.36</v>
      </c>
      <c r="G8258" s="318">
        <v>40836</v>
      </c>
      <c r="H8258" s="318">
        <v>41066</v>
      </c>
      <c r="I8258" s="318">
        <v>50405</v>
      </c>
      <c r="J8258" s="315"/>
      <c r="K8258" s="315">
        <v>4856</v>
      </c>
      <c r="L8258" s="315" t="s">
        <v>4353</v>
      </c>
      <c r="M8258" s="315" t="s">
        <v>776</v>
      </c>
      <c r="N8258" s="315" t="s">
        <v>755</v>
      </c>
      <c r="O8258" s="315"/>
      <c r="P8258" s="315"/>
      <c r="Q8258" s="315"/>
    </row>
    <row r="8259" spans="1:17">
      <c r="A8259" s="315" t="s">
        <v>755</v>
      </c>
      <c r="B8259" s="315" t="s">
        <v>2095</v>
      </c>
      <c r="C8259" s="315" t="s">
        <v>2096</v>
      </c>
      <c r="D8259" s="316">
        <v>23.99</v>
      </c>
      <c r="E8259" s="317">
        <v>25013</v>
      </c>
      <c r="F8259" s="317">
        <v>7603.9500000000007</v>
      </c>
      <c r="G8259" s="318">
        <v>40660</v>
      </c>
      <c r="H8259" s="318">
        <v>41800</v>
      </c>
      <c r="I8259" s="318">
        <v>49309</v>
      </c>
      <c r="J8259" s="315"/>
      <c r="K8259" s="315">
        <v>3295</v>
      </c>
      <c r="L8259" s="315" t="s">
        <v>2621</v>
      </c>
      <c r="M8259" s="315" t="s">
        <v>764</v>
      </c>
      <c r="N8259" s="315" t="s">
        <v>755</v>
      </c>
      <c r="O8259" s="315"/>
      <c r="P8259" s="315"/>
      <c r="Q8259" s="315"/>
    </row>
    <row r="8260" spans="1:17">
      <c r="A8260" s="315" t="s">
        <v>755</v>
      </c>
      <c r="B8260" s="315" t="s">
        <v>2095</v>
      </c>
      <c r="C8260" s="315" t="s">
        <v>2096</v>
      </c>
      <c r="D8260" s="316">
        <v>24</v>
      </c>
      <c r="E8260" s="317">
        <v>22366</v>
      </c>
      <c r="F8260" s="317">
        <v>11898.71</v>
      </c>
      <c r="G8260" s="318">
        <v>39637</v>
      </c>
      <c r="H8260" s="318">
        <v>40858</v>
      </c>
      <c r="I8260" s="318">
        <v>50040</v>
      </c>
      <c r="J8260" s="315"/>
      <c r="K8260" s="315">
        <v>3770</v>
      </c>
      <c r="L8260" s="315" t="s">
        <v>872</v>
      </c>
      <c r="M8260" s="315" t="s">
        <v>764</v>
      </c>
      <c r="N8260" s="315" t="s">
        <v>755</v>
      </c>
      <c r="O8260" s="315"/>
      <c r="P8260" s="315"/>
      <c r="Q8260" s="315"/>
    </row>
    <row r="8261" spans="1:17">
      <c r="A8261" s="315" t="s">
        <v>750</v>
      </c>
      <c r="B8261" s="315" t="s">
        <v>2095</v>
      </c>
      <c r="C8261" s="315" t="s">
        <v>2098</v>
      </c>
      <c r="D8261" s="316">
        <v>24</v>
      </c>
      <c r="E8261" s="317">
        <v>26332</v>
      </c>
      <c r="F8261" s="317">
        <v>7162.3</v>
      </c>
      <c r="G8261" s="318">
        <v>40105</v>
      </c>
      <c r="H8261" s="318">
        <v>41863</v>
      </c>
      <c r="I8261" s="318">
        <v>51135</v>
      </c>
      <c r="J8261" s="315"/>
      <c r="K8261" s="315">
        <v>3421</v>
      </c>
      <c r="L8261" s="315" t="s">
        <v>3228</v>
      </c>
      <c r="M8261" s="315" t="s">
        <v>764</v>
      </c>
      <c r="N8261" s="315" t="s">
        <v>750</v>
      </c>
      <c r="O8261" s="315"/>
      <c r="P8261" s="315"/>
      <c r="Q8261" s="315"/>
    </row>
    <row r="8262" spans="1:17">
      <c r="A8262" s="315" t="s">
        <v>750</v>
      </c>
      <c r="B8262" s="315" t="s">
        <v>2095</v>
      </c>
      <c r="C8262" s="315" t="s">
        <v>2098</v>
      </c>
      <c r="D8262" s="316">
        <v>24</v>
      </c>
      <c r="E8262" s="317">
        <v>22533</v>
      </c>
      <c r="F8262" s="317">
        <v>12776.21</v>
      </c>
      <c r="G8262" s="318">
        <v>40312</v>
      </c>
      <c r="H8262" s="318">
        <v>40417</v>
      </c>
      <c r="I8262" s="318">
        <v>49674</v>
      </c>
      <c r="J8262" s="315"/>
      <c r="K8262" s="315">
        <v>2002</v>
      </c>
      <c r="L8262" s="315" t="s">
        <v>2474</v>
      </c>
      <c r="M8262" s="315" t="s">
        <v>758</v>
      </c>
      <c r="N8262" s="315" t="s">
        <v>750</v>
      </c>
      <c r="O8262" s="315"/>
      <c r="P8262" s="315"/>
      <c r="Q8262" s="315"/>
    </row>
    <row r="8263" spans="1:17">
      <c r="A8263" s="315" t="s">
        <v>750</v>
      </c>
      <c r="B8263" s="315" t="s">
        <v>2095</v>
      </c>
      <c r="C8263" s="315" t="s">
        <v>2098</v>
      </c>
      <c r="D8263" s="316">
        <v>24</v>
      </c>
      <c r="E8263" s="317">
        <v>25882.32</v>
      </c>
      <c r="F8263" s="317">
        <v>6832.9299999999994</v>
      </c>
      <c r="G8263" s="318">
        <v>40684</v>
      </c>
      <c r="H8263" s="318">
        <v>41940</v>
      </c>
      <c r="I8263" s="318">
        <v>49309</v>
      </c>
      <c r="J8263" s="315"/>
      <c r="K8263" s="315">
        <v>7078</v>
      </c>
      <c r="L8263" s="315" t="s">
        <v>3897</v>
      </c>
      <c r="M8263" s="315" t="s">
        <v>966</v>
      </c>
      <c r="N8263" s="315" t="s">
        <v>750</v>
      </c>
      <c r="O8263" s="315"/>
      <c r="P8263" s="315"/>
      <c r="Q8263" s="315"/>
    </row>
    <row r="8264" spans="1:17">
      <c r="A8264" s="315" t="s">
        <v>755</v>
      </c>
      <c r="B8264" s="315" t="s">
        <v>2095</v>
      </c>
      <c r="C8264" s="315" t="s">
        <v>2098</v>
      </c>
      <c r="D8264" s="316">
        <v>24</v>
      </c>
      <c r="E8264" s="317">
        <v>14579</v>
      </c>
      <c r="F8264" s="317">
        <v>2974.1200000000003</v>
      </c>
      <c r="G8264" s="318">
        <v>40687</v>
      </c>
      <c r="H8264" s="318">
        <v>42459</v>
      </c>
      <c r="I8264" s="318">
        <v>50040</v>
      </c>
      <c r="J8264" s="315"/>
      <c r="K8264" s="315">
        <v>5732</v>
      </c>
      <c r="L8264" s="315" t="s">
        <v>2720</v>
      </c>
      <c r="M8264" s="315" t="s">
        <v>776</v>
      </c>
      <c r="N8264" s="315" t="s">
        <v>755</v>
      </c>
      <c r="O8264" s="315"/>
      <c r="P8264" s="315"/>
      <c r="Q8264" s="315"/>
    </row>
    <row r="8265" spans="1:17">
      <c r="A8265" s="315" t="s">
        <v>755</v>
      </c>
      <c r="B8265" s="315" t="s">
        <v>2095</v>
      </c>
      <c r="C8265" s="315" t="s">
        <v>2098</v>
      </c>
      <c r="D8265" s="316">
        <v>24</v>
      </c>
      <c r="E8265" s="317">
        <v>21449</v>
      </c>
      <c r="F8265" s="317">
        <v>8172.0700000000006</v>
      </c>
      <c r="G8265" s="318">
        <v>40705</v>
      </c>
      <c r="H8265" s="318">
        <v>41178</v>
      </c>
      <c r="I8265" s="318">
        <v>50405</v>
      </c>
      <c r="J8265" s="315"/>
      <c r="K8265" s="315">
        <v>6018</v>
      </c>
      <c r="L8265" s="315" t="s">
        <v>2000</v>
      </c>
      <c r="M8265" s="315" t="s">
        <v>788</v>
      </c>
      <c r="N8265" s="315" t="s">
        <v>755</v>
      </c>
      <c r="O8265" s="315"/>
      <c r="P8265" s="315"/>
      <c r="Q8265" s="315"/>
    </row>
    <row r="8266" spans="1:17">
      <c r="A8266" s="315" t="s">
        <v>755</v>
      </c>
      <c r="B8266" s="315" t="s">
        <v>2095</v>
      </c>
      <c r="C8266" s="315" t="s">
        <v>2098</v>
      </c>
      <c r="D8266" s="316">
        <v>24</v>
      </c>
      <c r="E8266" s="317">
        <v>23494</v>
      </c>
      <c r="F8266" s="317">
        <v>11136.15</v>
      </c>
      <c r="G8266" s="318">
        <v>40693</v>
      </c>
      <c r="H8266" s="318">
        <v>40802</v>
      </c>
      <c r="I8266" s="318">
        <v>50040</v>
      </c>
      <c r="J8266" s="315"/>
      <c r="K8266" s="315">
        <v>3425</v>
      </c>
      <c r="L8266" s="315" t="s">
        <v>4429</v>
      </c>
      <c r="M8266" s="315" t="s">
        <v>764</v>
      </c>
      <c r="N8266" s="315" t="s">
        <v>755</v>
      </c>
      <c r="O8266" s="315"/>
      <c r="P8266" s="315"/>
      <c r="Q8266" s="315"/>
    </row>
    <row r="8267" spans="1:17">
      <c r="A8267" s="315" t="s">
        <v>750</v>
      </c>
      <c r="B8267" s="315" t="s">
        <v>2095</v>
      </c>
      <c r="C8267" s="315" t="s">
        <v>2096</v>
      </c>
      <c r="D8267" s="316">
        <v>24</v>
      </c>
      <c r="E8267" s="317">
        <v>27438</v>
      </c>
      <c r="F8267" s="317">
        <v>12594.05</v>
      </c>
      <c r="G8267" s="318">
        <v>40723</v>
      </c>
      <c r="H8267" s="318">
        <v>41078</v>
      </c>
      <c r="I8267" s="318">
        <v>50405</v>
      </c>
      <c r="J8267" s="315"/>
      <c r="K8267" s="315">
        <v>3624</v>
      </c>
      <c r="L8267" s="315" t="s">
        <v>2569</v>
      </c>
      <c r="M8267" s="315" t="s">
        <v>764</v>
      </c>
      <c r="N8267" s="315" t="s">
        <v>750</v>
      </c>
      <c r="O8267" s="315"/>
      <c r="P8267" s="315"/>
      <c r="Q8267" s="315"/>
    </row>
    <row r="8268" spans="1:17">
      <c r="A8268" s="315" t="s">
        <v>755</v>
      </c>
      <c r="B8268" s="315" t="s">
        <v>2095</v>
      </c>
      <c r="C8268" s="315" t="s">
        <v>2098</v>
      </c>
      <c r="D8268" s="316">
        <v>24</v>
      </c>
      <c r="E8268" s="317">
        <v>24990</v>
      </c>
      <c r="F8268" s="317">
        <v>11845.260000000002</v>
      </c>
      <c r="G8268" s="318">
        <v>40728</v>
      </c>
      <c r="H8268" s="318">
        <v>40875</v>
      </c>
      <c r="I8268" s="318">
        <v>50040</v>
      </c>
      <c r="J8268" s="315"/>
      <c r="K8268" s="315">
        <v>5637</v>
      </c>
      <c r="L8268" s="315" t="s">
        <v>4230</v>
      </c>
      <c r="M8268" s="315" t="s">
        <v>776</v>
      </c>
      <c r="N8268" s="315" t="s">
        <v>755</v>
      </c>
      <c r="O8268" s="315"/>
      <c r="P8268" s="315"/>
      <c r="Q8268" s="315"/>
    </row>
    <row r="8269" spans="1:17">
      <c r="A8269" s="315" t="s">
        <v>755</v>
      </c>
      <c r="B8269" s="315" t="s">
        <v>2095</v>
      </c>
      <c r="C8269" s="315" t="s">
        <v>2098</v>
      </c>
      <c r="D8269" s="316">
        <v>24</v>
      </c>
      <c r="E8269" s="317">
        <v>28260</v>
      </c>
      <c r="F8269" s="317">
        <v>13395.23</v>
      </c>
      <c r="G8269" s="318">
        <v>40779</v>
      </c>
      <c r="H8269" s="318">
        <v>40823</v>
      </c>
      <c r="I8269" s="318">
        <v>50040</v>
      </c>
      <c r="J8269" s="315"/>
      <c r="K8269" s="315">
        <v>1052</v>
      </c>
      <c r="L8269" s="315" t="s">
        <v>4430</v>
      </c>
      <c r="M8269" s="315" t="s">
        <v>766</v>
      </c>
      <c r="N8269" s="315" t="s">
        <v>755</v>
      </c>
      <c r="O8269" s="315"/>
      <c r="P8269" s="315"/>
      <c r="Q8269" s="315"/>
    </row>
    <row r="8270" spans="1:17">
      <c r="A8270" s="315" t="s">
        <v>755</v>
      </c>
      <c r="B8270" s="315" t="s">
        <v>2095</v>
      </c>
      <c r="C8270" s="315" t="s">
        <v>2098</v>
      </c>
      <c r="D8270" s="316">
        <v>24.1</v>
      </c>
      <c r="E8270" s="317">
        <v>28105.159999999996</v>
      </c>
      <c r="F8270" s="317">
        <v>13321.839999999997</v>
      </c>
      <c r="G8270" s="318">
        <v>39569</v>
      </c>
      <c r="H8270" s="318">
        <v>40872</v>
      </c>
      <c r="I8270" s="318">
        <v>50040</v>
      </c>
      <c r="J8270" s="315"/>
      <c r="K8270" s="315">
        <v>7424</v>
      </c>
      <c r="L8270" s="315" t="s">
        <v>4431</v>
      </c>
      <c r="M8270" s="315" t="s">
        <v>966</v>
      </c>
      <c r="N8270" s="315" t="s">
        <v>755</v>
      </c>
      <c r="O8270" s="315"/>
      <c r="P8270" s="315"/>
      <c r="Q8270" s="315"/>
    </row>
    <row r="8271" spans="1:17">
      <c r="A8271" s="315" t="s">
        <v>755</v>
      </c>
      <c r="B8271" s="315" t="s">
        <v>2095</v>
      </c>
      <c r="C8271" s="315" t="s">
        <v>2096</v>
      </c>
      <c r="D8271" s="316">
        <v>24.1</v>
      </c>
      <c r="E8271" s="317">
        <v>23947</v>
      </c>
      <c r="F8271" s="317">
        <v>10249.32</v>
      </c>
      <c r="G8271" s="318">
        <v>40688</v>
      </c>
      <c r="H8271" s="318">
        <v>40895</v>
      </c>
      <c r="I8271" s="318">
        <v>50040</v>
      </c>
      <c r="J8271" s="315"/>
      <c r="K8271" s="315">
        <v>3068</v>
      </c>
      <c r="L8271" s="315" t="s">
        <v>2910</v>
      </c>
      <c r="M8271" s="315" t="s">
        <v>764</v>
      </c>
      <c r="N8271" s="315" t="s">
        <v>755</v>
      </c>
      <c r="O8271" s="315"/>
      <c r="P8271" s="315"/>
      <c r="Q8271" s="315"/>
    </row>
    <row r="8272" spans="1:17">
      <c r="A8272" s="315" t="s">
        <v>755</v>
      </c>
      <c r="B8272" s="315" t="s">
        <v>2095</v>
      </c>
      <c r="C8272" s="315" t="s">
        <v>2098</v>
      </c>
      <c r="D8272" s="316">
        <v>24.13</v>
      </c>
      <c r="E8272" s="317">
        <v>22436</v>
      </c>
      <c r="F8272" s="317">
        <v>8548.1200000000008</v>
      </c>
      <c r="G8272" s="318">
        <v>40784</v>
      </c>
      <c r="H8272" s="318">
        <v>41019</v>
      </c>
      <c r="I8272" s="318">
        <v>50405</v>
      </c>
      <c r="J8272" s="315"/>
      <c r="K8272" s="315">
        <v>6017</v>
      </c>
      <c r="L8272" s="315" t="s">
        <v>849</v>
      </c>
      <c r="M8272" s="315" t="s">
        <v>788</v>
      </c>
      <c r="N8272" s="315" t="s">
        <v>755</v>
      </c>
      <c r="O8272" s="315"/>
      <c r="P8272" s="315"/>
      <c r="Q8272" s="315"/>
    </row>
    <row r="8273" spans="1:17">
      <c r="A8273" s="315" t="s">
        <v>755</v>
      </c>
      <c r="B8273" s="315" t="s">
        <v>2095</v>
      </c>
      <c r="C8273" s="315" t="s">
        <v>2098</v>
      </c>
      <c r="D8273" s="316">
        <v>24.2</v>
      </c>
      <c r="E8273" s="317">
        <v>23395</v>
      </c>
      <c r="F8273" s="317">
        <v>11253</v>
      </c>
      <c r="G8273" s="318">
        <v>39570</v>
      </c>
      <c r="H8273" s="318">
        <v>40409</v>
      </c>
      <c r="I8273" s="318">
        <v>49674</v>
      </c>
      <c r="J8273" s="315"/>
      <c r="K8273" s="315">
        <v>8233</v>
      </c>
      <c r="L8273" s="315" t="s">
        <v>3532</v>
      </c>
      <c r="M8273" s="315" t="s">
        <v>1051</v>
      </c>
      <c r="N8273" s="315" t="s">
        <v>755</v>
      </c>
      <c r="O8273" s="315"/>
      <c r="P8273" s="315"/>
      <c r="Q8273" s="315"/>
    </row>
    <row r="8274" spans="1:17">
      <c r="A8274" s="315" t="s">
        <v>755</v>
      </c>
      <c r="B8274" s="315" t="s">
        <v>2095</v>
      </c>
      <c r="C8274" s="315" t="s">
        <v>2098</v>
      </c>
      <c r="D8274" s="316">
        <v>24.21</v>
      </c>
      <c r="E8274" s="317">
        <v>21338</v>
      </c>
      <c r="F8274" s="317">
        <v>10114.210000000001</v>
      </c>
      <c r="G8274" s="318">
        <v>40704</v>
      </c>
      <c r="H8274" s="318">
        <v>40746</v>
      </c>
      <c r="I8274" s="318">
        <v>50040</v>
      </c>
      <c r="J8274" s="315"/>
      <c r="K8274" s="315">
        <v>3638</v>
      </c>
      <c r="L8274" s="315" t="s">
        <v>2423</v>
      </c>
      <c r="M8274" s="315" t="s">
        <v>764</v>
      </c>
      <c r="N8274" s="315" t="s">
        <v>755</v>
      </c>
      <c r="O8274" s="315"/>
      <c r="P8274" s="315"/>
      <c r="Q8274" s="315"/>
    </row>
    <row r="8275" spans="1:17">
      <c r="A8275" s="315" t="s">
        <v>755</v>
      </c>
      <c r="B8275" s="315" t="s">
        <v>2095</v>
      </c>
      <c r="C8275" s="315" t="s">
        <v>2098</v>
      </c>
      <c r="D8275" s="316">
        <v>24.24</v>
      </c>
      <c r="E8275" s="317">
        <v>19158</v>
      </c>
      <c r="F8275" s="317">
        <v>7145.9400000000005</v>
      </c>
      <c r="G8275" s="318">
        <v>39570</v>
      </c>
      <c r="H8275" s="318">
        <v>39479</v>
      </c>
      <c r="I8275" s="318">
        <v>48944</v>
      </c>
      <c r="J8275" s="315"/>
      <c r="K8275" s="315">
        <v>8340</v>
      </c>
      <c r="L8275" s="315" t="s">
        <v>2260</v>
      </c>
      <c r="M8275" s="315" t="s">
        <v>784</v>
      </c>
      <c r="N8275" s="315" t="s">
        <v>755</v>
      </c>
      <c r="O8275" s="315"/>
      <c r="P8275" s="315"/>
      <c r="Q8275" s="315"/>
    </row>
    <row r="8276" spans="1:17">
      <c r="A8276" s="315" t="s">
        <v>750</v>
      </c>
      <c r="B8276" s="319" t="s">
        <v>2095</v>
      </c>
      <c r="C8276" s="319" t="s">
        <v>2098</v>
      </c>
      <c r="D8276" s="320">
        <v>24.26</v>
      </c>
      <c r="E8276" s="317">
        <v>21876</v>
      </c>
      <c r="F8276" s="317">
        <v>5732.83</v>
      </c>
      <c r="G8276" s="321">
        <v>40761</v>
      </c>
      <c r="H8276" s="321">
        <v>40859</v>
      </c>
      <c r="I8276" s="321">
        <v>50010</v>
      </c>
      <c r="J8276" s="319"/>
      <c r="K8276" s="322">
        <v>3785</v>
      </c>
      <c r="L8276" s="319" t="s">
        <v>2545</v>
      </c>
      <c r="M8276" s="319" t="s">
        <v>764</v>
      </c>
      <c r="N8276" s="315" t="s">
        <v>750</v>
      </c>
      <c r="O8276" s="319"/>
      <c r="P8276" s="319"/>
      <c r="Q8276" s="319"/>
    </row>
    <row r="8277" spans="1:17">
      <c r="A8277" s="315" t="s">
        <v>755</v>
      </c>
      <c r="B8277" s="315" t="s">
        <v>2095</v>
      </c>
      <c r="C8277" s="315" t="s">
        <v>2098</v>
      </c>
      <c r="D8277" s="316">
        <v>24.27</v>
      </c>
      <c r="E8277" s="317">
        <v>5058</v>
      </c>
      <c r="F8277" s="317">
        <v>2265.66</v>
      </c>
      <c r="G8277" s="318">
        <v>40682</v>
      </c>
      <c r="H8277" s="318">
        <v>40217</v>
      </c>
      <c r="I8277" s="318">
        <v>49674</v>
      </c>
      <c r="J8277" s="315"/>
      <c r="K8277" s="315">
        <v>7402</v>
      </c>
      <c r="L8277" s="315" t="s">
        <v>2555</v>
      </c>
      <c r="M8277" s="315" t="s">
        <v>966</v>
      </c>
      <c r="N8277" s="315" t="s">
        <v>755</v>
      </c>
      <c r="O8277" s="315"/>
      <c r="P8277" s="315"/>
      <c r="Q8277" s="315"/>
    </row>
    <row r="8278" spans="1:17">
      <c r="A8278" s="315" t="s">
        <v>755</v>
      </c>
      <c r="B8278" s="315" t="s">
        <v>2095</v>
      </c>
      <c r="C8278" s="315" t="s">
        <v>2098</v>
      </c>
      <c r="D8278" s="316">
        <v>24.3</v>
      </c>
      <c r="E8278" s="317">
        <v>27361.75</v>
      </c>
      <c r="F8278" s="317">
        <v>12969.479999999998</v>
      </c>
      <c r="G8278" s="318">
        <v>39569</v>
      </c>
      <c r="H8278" s="318">
        <v>40760</v>
      </c>
      <c r="I8278" s="318">
        <v>50040</v>
      </c>
      <c r="J8278" s="315"/>
      <c r="K8278" s="315">
        <v>9123</v>
      </c>
      <c r="L8278" s="315" t="s">
        <v>3002</v>
      </c>
      <c r="M8278" s="315" t="s">
        <v>770</v>
      </c>
      <c r="N8278" s="315" t="s">
        <v>755</v>
      </c>
      <c r="O8278" s="315"/>
      <c r="P8278" s="315"/>
      <c r="Q8278" s="315"/>
    </row>
    <row r="8279" spans="1:17">
      <c r="A8279" s="315" t="s">
        <v>750</v>
      </c>
      <c r="B8279" s="315" t="s">
        <v>2095</v>
      </c>
      <c r="C8279" s="315" t="s">
        <v>2098</v>
      </c>
      <c r="D8279" s="316">
        <v>24.3</v>
      </c>
      <c r="E8279" s="317">
        <v>22105</v>
      </c>
      <c r="F8279" s="317">
        <v>7736.75</v>
      </c>
      <c r="G8279" s="318">
        <v>39574</v>
      </c>
      <c r="H8279" s="318">
        <v>41446</v>
      </c>
      <c r="I8279" s="318">
        <v>50770</v>
      </c>
      <c r="J8279" s="315"/>
      <c r="K8279" s="315">
        <v>2350</v>
      </c>
      <c r="L8279" s="315" t="s">
        <v>3136</v>
      </c>
      <c r="M8279" s="315" t="s">
        <v>1431</v>
      </c>
      <c r="N8279" s="315" t="s">
        <v>750</v>
      </c>
      <c r="O8279" s="315"/>
      <c r="P8279" s="315"/>
      <c r="Q8279" s="315"/>
    </row>
    <row r="8280" spans="1:17">
      <c r="A8280" s="315" t="s">
        <v>755</v>
      </c>
      <c r="B8280" s="315" t="s">
        <v>2095</v>
      </c>
      <c r="C8280" s="315" t="s">
        <v>2096</v>
      </c>
      <c r="D8280" s="316">
        <v>24.3</v>
      </c>
      <c r="E8280" s="317">
        <v>26229</v>
      </c>
      <c r="F8280" s="317">
        <v>21140.58</v>
      </c>
      <c r="G8280" s="318">
        <v>39570</v>
      </c>
      <c r="H8280" s="318">
        <v>39962</v>
      </c>
      <c r="I8280" s="318">
        <v>49309</v>
      </c>
      <c r="J8280" s="315"/>
      <c r="K8280" s="315">
        <v>2875</v>
      </c>
      <c r="L8280" s="315" t="s">
        <v>4432</v>
      </c>
      <c r="M8280" s="315" t="s">
        <v>1431</v>
      </c>
      <c r="N8280" s="315" t="s">
        <v>755</v>
      </c>
      <c r="O8280" s="315"/>
      <c r="P8280" s="315"/>
      <c r="Q8280" s="315"/>
    </row>
    <row r="8281" spans="1:17">
      <c r="A8281" s="315" t="s">
        <v>750</v>
      </c>
      <c r="B8281" s="315" t="s">
        <v>2095</v>
      </c>
      <c r="C8281" s="315" t="s">
        <v>2098</v>
      </c>
      <c r="D8281" s="316">
        <v>24.3</v>
      </c>
      <c r="E8281" s="317">
        <v>23802</v>
      </c>
      <c r="F8281" s="317">
        <v>9068.57</v>
      </c>
      <c r="G8281" s="318">
        <v>39581</v>
      </c>
      <c r="H8281" s="318">
        <v>41264</v>
      </c>
      <c r="I8281" s="318">
        <v>50405</v>
      </c>
      <c r="J8281" s="315"/>
      <c r="K8281" s="315">
        <v>1595</v>
      </c>
      <c r="L8281" s="315" t="s">
        <v>3106</v>
      </c>
      <c r="M8281" s="315" t="s">
        <v>766</v>
      </c>
      <c r="N8281" s="315" t="s">
        <v>750</v>
      </c>
      <c r="O8281" s="315"/>
      <c r="P8281" s="315"/>
      <c r="Q8281" s="315"/>
    </row>
    <row r="8282" spans="1:17">
      <c r="A8282" s="315" t="s">
        <v>755</v>
      </c>
      <c r="B8282" s="315" t="s">
        <v>2095</v>
      </c>
      <c r="C8282" s="315" t="s">
        <v>2098</v>
      </c>
      <c r="D8282" s="316">
        <v>24.3</v>
      </c>
      <c r="E8282" s="317">
        <v>24584</v>
      </c>
      <c r="F8282" s="317">
        <v>6009.41</v>
      </c>
      <c r="G8282" s="318">
        <v>40560</v>
      </c>
      <c r="H8282" s="318">
        <v>42089</v>
      </c>
      <c r="I8282" s="318">
        <v>49674</v>
      </c>
      <c r="J8282" s="315"/>
      <c r="K8282" s="315">
        <v>6313</v>
      </c>
      <c r="L8282" s="315" t="s">
        <v>2132</v>
      </c>
      <c r="M8282" s="315" t="s">
        <v>1712</v>
      </c>
      <c r="N8282" s="315" t="s">
        <v>755</v>
      </c>
      <c r="O8282" s="315"/>
      <c r="P8282" s="315"/>
      <c r="Q8282" s="315"/>
    </row>
    <row r="8283" spans="1:17">
      <c r="A8283" s="315" t="s">
        <v>755</v>
      </c>
      <c r="B8283" s="315" t="s">
        <v>2095</v>
      </c>
      <c r="C8283" s="315" t="s">
        <v>2098</v>
      </c>
      <c r="D8283" s="316">
        <v>24.3</v>
      </c>
      <c r="E8283" s="317">
        <v>18396</v>
      </c>
      <c r="F8283" s="317">
        <v>6677.75</v>
      </c>
      <c r="G8283" s="318">
        <v>40597</v>
      </c>
      <c r="H8283" s="318">
        <v>40592</v>
      </c>
      <c r="I8283" s="318">
        <v>50040</v>
      </c>
      <c r="J8283" s="315"/>
      <c r="K8283" s="315">
        <v>3550</v>
      </c>
      <c r="L8283" s="315" t="s">
        <v>3482</v>
      </c>
      <c r="M8283" s="315" t="s">
        <v>764</v>
      </c>
      <c r="N8283" s="315" t="s">
        <v>755</v>
      </c>
      <c r="O8283" s="315"/>
      <c r="P8283" s="315"/>
      <c r="Q8283" s="315"/>
    </row>
    <row r="8284" spans="1:17">
      <c r="A8284" s="315" t="s">
        <v>755</v>
      </c>
      <c r="B8284" s="315" t="s">
        <v>2095</v>
      </c>
      <c r="C8284" s="315" t="s">
        <v>2096</v>
      </c>
      <c r="D8284" s="316">
        <v>24.3</v>
      </c>
      <c r="E8284" s="317">
        <v>2042</v>
      </c>
      <c r="F8284" s="317">
        <v>457.41</v>
      </c>
      <c r="G8284" s="318">
        <v>40780</v>
      </c>
      <c r="H8284" s="318">
        <v>42643</v>
      </c>
      <c r="I8284" s="318">
        <v>50040</v>
      </c>
      <c r="J8284" s="315"/>
      <c r="K8284" s="315">
        <v>3257</v>
      </c>
      <c r="L8284" s="315" t="s">
        <v>3062</v>
      </c>
      <c r="M8284" s="315" t="s">
        <v>764</v>
      </c>
      <c r="N8284" s="315" t="s">
        <v>755</v>
      </c>
      <c r="O8284" s="315"/>
      <c r="P8284" s="315"/>
      <c r="Q8284" s="315"/>
    </row>
    <row r="8285" spans="1:17">
      <c r="A8285" s="315" t="s">
        <v>755</v>
      </c>
      <c r="B8285" s="315" t="s">
        <v>2095</v>
      </c>
      <c r="C8285" s="315" t="s">
        <v>2096</v>
      </c>
      <c r="D8285" s="316">
        <v>24.32</v>
      </c>
      <c r="E8285" s="317">
        <v>21503</v>
      </c>
      <c r="F8285" s="317">
        <v>7741.08</v>
      </c>
      <c r="G8285" s="318">
        <v>40715</v>
      </c>
      <c r="H8285" s="318">
        <v>41348</v>
      </c>
      <c r="I8285" s="318">
        <v>50770</v>
      </c>
      <c r="J8285" s="315"/>
      <c r="K8285" s="315">
        <v>3123</v>
      </c>
      <c r="L8285" s="315" t="s">
        <v>2171</v>
      </c>
      <c r="M8285" s="315" t="s">
        <v>764</v>
      </c>
      <c r="N8285" s="315" t="s">
        <v>755</v>
      </c>
      <c r="O8285" s="315"/>
      <c r="P8285" s="315"/>
      <c r="Q8285" s="315"/>
    </row>
    <row r="8286" spans="1:17">
      <c r="A8286" s="315" t="s">
        <v>755</v>
      </c>
      <c r="B8286" s="315" t="s">
        <v>2095</v>
      </c>
      <c r="C8286" s="315" t="s">
        <v>2098</v>
      </c>
      <c r="D8286" s="316">
        <v>24.38</v>
      </c>
      <c r="E8286" s="317">
        <v>24314</v>
      </c>
      <c r="F8286" s="317">
        <v>5689.49</v>
      </c>
      <c r="G8286" s="318">
        <v>40795</v>
      </c>
      <c r="H8286" s="318">
        <v>42216</v>
      </c>
      <c r="I8286" s="318">
        <v>49674</v>
      </c>
      <c r="J8286" s="315"/>
      <c r="K8286" s="315">
        <v>8112</v>
      </c>
      <c r="L8286" s="315" t="s">
        <v>783</v>
      </c>
      <c r="M8286" s="315" t="s">
        <v>784</v>
      </c>
      <c r="N8286" s="315" t="s">
        <v>755</v>
      </c>
      <c r="O8286" s="315"/>
      <c r="P8286" s="315"/>
      <c r="Q8286" s="315"/>
    </row>
    <row r="8287" spans="1:17">
      <c r="A8287" s="315" t="s">
        <v>755</v>
      </c>
      <c r="B8287" s="315" t="s">
        <v>2095</v>
      </c>
      <c r="C8287" s="315" t="s">
        <v>2098</v>
      </c>
      <c r="D8287" s="316">
        <v>24.4</v>
      </c>
      <c r="E8287" s="317">
        <v>21628</v>
      </c>
      <c r="F8287" s="317">
        <v>7072.35</v>
      </c>
      <c r="G8287" s="318">
        <v>40648</v>
      </c>
      <c r="H8287" s="318">
        <v>41101</v>
      </c>
      <c r="I8287" s="318">
        <v>50405</v>
      </c>
      <c r="J8287" s="315"/>
      <c r="K8287" s="315">
        <v>9248</v>
      </c>
      <c r="L8287" s="315" t="s">
        <v>2746</v>
      </c>
      <c r="M8287" s="315" t="s">
        <v>770</v>
      </c>
      <c r="N8287" s="315" t="s">
        <v>755</v>
      </c>
      <c r="O8287" s="315"/>
      <c r="P8287" s="315"/>
      <c r="Q8287" s="315"/>
    </row>
    <row r="8288" spans="1:17">
      <c r="A8288" s="315" t="s">
        <v>755</v>
      </c>
      <c r="B8288" s="315" t="s">
        <v>2095</v>
      </c>
      <c r="C8288" s="315" t="s">
        <v>2096</v>
      </c>
      <c r="D8288" s="316">
        <v>24.4</v>
      </c>
      <c r="E8288" s="317">
        <v>16111</v>
      </c>
      <c r="F8288" s="317">
        <v>9054.380000000001</v>
      </c>
      <c r="G8288" s="318">
        <v>40799</v>
      </c>
      <c r="H8288" s="318">
        <v>40889</v>
      </c>
      <c r="I8288" s="318">
        <v>50040</v>
      </c>
      <c r="J8288" s="315"/>
      <c r="K8288" s="315">
        <v>3182</v>
      </c>
      <c r="L8288" s="315" t="s">
        <v>2583</v>
      </c>
      <c r="M8288" s="315" t="s">
        <v>761</v>
      </c>
      <c r="N8288" s="315" t="s">
        <v>755</v>
      </c>
      <c r="O8288" s="315"/>
      <c r="P8288" s="315"/>
      <c r="Q8288" s="315"/>
    </row>
    <row r="8289" spans="1:17">
      <c r="A8289" s="315" t="s">
        <v>750</v>
      </c>
      <c r="B8289" s="315" t="s">
        <v>2095</v>
      </c>
      <c r="C8289" s="315" t="s">
        <v>2098</v>
      </c>
      <c r="D8289" s="316">
        <v>24.43</v>
      </c>
      <c r="E8289" s="317">
        <v>7869</v>
      </c>
      <c r="F8289" s="317">
        <v>2623</v>
      </c>
      <c r="G8289" s="318">
        <v>40844</v>
      </c>
      <c r="H8289" s="318">
        <v>41178</v>
      </c>
      <c r="I8289" s="318">
        <v>50405</v>
      </c>
      <c r="J8289" s="315"/>
      <c r="K8289" s="315">
        <v>9437</v>
      </c>
      <c r="L8289" s="315" t="s">
        <v>2689</v>
      </c>
      <c r="M8289" s="315" t="s">
        <v>770</v>
      </c>
      <c r="N8289" s="315" t="s">
        <v>750</v>
      </c>
      <c r="O8289" s="315"/>
      <c r="P8289" s="315"/>
      <c r="Q8289" s="315"/>
    </row>
    <row r="8290" spans="1:17">
      <c r="A8290" s="315" t="s">
        <v>750</v>
      </c>
      <c r="B8290" s="315" t="s">
        <v>2095</v>
      </c>
      <c r="C8290" s="315" t="s">
        <v>2096</v>
      </c>
      <c r="D8290" s="316">
        <v>24.48</v>
      </c>
      <c r="E8290" s="317">
        <v>17272</v>
      </c>
      <c r="F8290" s="317">
        <v>4477.92</v>
      </c>
      <c r="G8290" s="318">
        <v>40079</v>
      </c>
      <c r="H8290" s="318">
        <v>42527</v>
      </c>
      <c r="I8290" s="318">
        <v>51866</v>
      </c>
      <c r="J8290" s="315"/>
      <c r="K8290" s="315">
        <v>3613</v>
      </c>
      <c r="L8290" s="315" t="s">
        <v>2278</v>
      </c>
      <c r="M8290" s="315" t="s">
        <v>764</v>
      </c>
      <c r="N8290" s="315" t="s">
        <v>750</v>
      </c>
      <c r="O8290" s="315"/>
      <c r="P8290" s="315"/>
      <c r="Q8290" s="315"/>
    </row>
    <row r="8291" spans="1:17">
      <c r="A8291" s="315" t="s">
        <v>755</v>
      </c>
      <c r="B8291" s="315" t="s">
        <v>2095</v>
      </c>
      <c r="C8291" s="315" t="s">
        <v>2098</v>
      </c>
      <c r="D8291" s="316">
        <v>24.5</v>
      </c>
      <c r="E8291" s="317">
        <v>23916</v>
      </c>
      <c r="F8291" s="317">
        <v>16525.96</v>
      </c>
      <c r="G8291" s="318">
        <v>39570</v>
      </c>
      <c r="H8291" s="318">
        <v>39934</v>
      </c>
      <c r="I8291" s="318">
        <v>49309</v>
      </c>
      <c r="J8291" s="315"/>
      <c r="K8291" s="315">
        <v>9108</v>
      </c>
      <c r="L8291" s="315" t="s">
        <v>3354</v>
      </c>
      <c r="M8291" s="315" t="s">
        <v>1024</v>
      </c>
      <c r="N8291" s="315" t="s">
        <v>755</v>
      </c>
      <c r="O8291" s="315"/>
      <c r="P8291" s="315"/>
      <c r="Q8291" s="315"/>
    </row>
    <row r="8292" spans="1:17">
      <c r="A8292" s="315" t="s">
        <v>755</v>
      </c>
      <c r="B8292" s="315" t="s">
        <v>2095</v>
      </c>
      <c r="C8292" s="315" t="s">
        <v>2098</v>
      </c>
      <c r="D8292" s="316">
        <v>24.5</v>
      </c>
      <c r="E8292" s="317">
        <v>26000.33</v>
      </c>
      <c r="F8292" s="317">
        <v>17966.23</v>
      </c>
      <c r="G8292" s="318">
        <v>39570</v>
      </c>
      <c r="H8292" s="318">
        <v>39303</v>
      </c>
      <c r="I8292" s="318">
        <v>48549</v>
      </c>
      <c r="J8292" s="315"/>
      <c r="K8292" s="315">
        <v>7145</v>
      </c>
      <c r="L8292" s="315" t="s">
        <v>4433</v>
      </c>
      <c r="M8292" s="315" t="s">
        <v>966</v>
      </c>
      <c r="N8292" s="315" t="s">
        <v>755</v>
      </c>
      <c r="O8292" s="315"/>
      <c r="P8292" s="315"/>
      <c r="Q8292" s="315"/>
    </row>
    <row r="8293" spans="1:17">
      <c r="A8293" s="315" t="s">
        <v>750</v>
      </c>
      <c r="B8293" s="315" t="s">
        <v>2095</v>
      </c>
      <c r="C8293" s="315" t="s">
        <v>2098</v>
      </c>
      <c r="D8293" s="316">
        <v>24.5</v>
      </c>
      <c r="E8293" s="317">
        <v>24938</v>
      </c>
      <c r="F8293" s="317">
        <v>7381.6500000000005</v>
      </c>
      <c r="G8293" s="318">
        <v>40269</v>
      </c>
      <c r="H8293" s="318">
        <v>41610</v>
      </c>
      <c r="I8293" s="318">
        <v>50770</v>
      </c>
      <c r="J8293" s="315"/>
      <c r="K8293" s="315">
        <v>1785</v>
      </c>
      <c r="L8293" s="315" t="s">
        <v>3414</v>
      </c>
      <c r="M8293" s="315" t="s">
        <v>761</v>
      </c>
      <c r="N8293" s="315" t="s">
        <v>750</v>
      </c>
      <c r="O8293" s="315"/>
      <c r="P8293" s="315"/>
      <c r="Q8293" s="315"/>
    </row>
    <row r="8294" spans="1:17">
      <c r="A8294" s="315" t="s">
        <v>750</v>
      </c>
      <c r="B8294" s="315" t="s">
        <v>2095</v>
      </c>
      <c r="C8294" s="315" t="s">
        <v>2098</v>
      </c>
      <c r="D8294" s="316">
        <v>24.5</v>
      </c>
      <c r="E8294" s="317">
        <v>23477</v>
      </c>
      <c r="F8294" s="317">
        <v>6949.19</v>
      </c>
      <c r="G8294" s="318">
        <v>40269</v>
      </c>
      <c r="H8294" s="318">
        <v>41638</v>
      </c>
      <c r="I8294" s="318">
        <v>50770</v>
      </c>
      <c r="J8294" s="315"/>
      <c r="K8294" s="315">
        <v>1785</v>
      </c>
      <c r="L8294" s="315" t="s">
        <v>3414</v>
      </c>
      <c r="M8294" s="315" t="s">
        <v>761</v>
      </c>
      <c r="N8294" s="315" t="s">
        <v>750</v>
      </c>
      <c r="O8294" s="315"/>
      <c r="P8294" s="315"/>
      <c r="Q8294" s="315"/>
    </row>
    <row r="8295" spans="1:17">
      <c r="A8295" s="315" t="s">
        <v>755</v>
      </c>
      <c r="B8295" s="315" t="s">
        <v>2095</v>
      </c>
      <c r="C8295" s="315" t="s">
        <v>2098</v>
      </c>
      <c r="D8295" s="316">
        <v>24.57</v>
      </c>
      <c r="E8295" s="317">
        <v>23723</v>
      </c>
      <c r="F8295" s="317">
        <v>5551.18</v>
      </c>
      <c r="G8295" s="318">
        <v>40724</v>
      </c>
      <c r="H8295" s="318">
        <v>42165</v>
      </c>
      <c r="I8295" s="318">
        <v>49674</v>
      </c>
      <c r="J8295" s="315"/>
      <c r="K8295" s="315">
        <v>6173</v>
      </c>
      <c r="L8295" s="315" t="s">
        <v>3249</v>
      </c>
      <c r="M8295" s="315" t="s">
        <v>788</v>
      </c>
      <c r="N8295" s="315" t="s">
        <v>755</v>
      </c>
      <c r="O8295" s="315"/>
      <c r="P8295" s="315"/>
      <c r="Q8295" s="315"/>
    </row>
    <row r="8296" spans="1:17">
      <c r="A8296" s="315" t="s">
        <v>750</v>
      </c>
      <c r="B8296" s="315" t="s">
        <v>2095</v>
      </c>
      <c r="C8296" s="315" t="s">
        <v>2096</v>
      </c>
      <c r="D8296" s="316">
        <v>24.6</v>
      </c>
      <c r="E8296" s="317">
        <v>16620.050000000003</v>
      </c>
      <c r="F8296" s="317">
        <v>12388.080000000002</v>
      </c>
      <c r="G8296" s="318">
        <v>39569</v>
      </c>
      <c r="H8296" s="318">
        <v>40144</v>
      </c>
      <c r="I8296" s="318">
        <v>49279</v>
      </c>
      <c r="J8296" s="315"/>
      <c r="K8296" s="315">
        <v>1860</v>
      </c>
      <c r="L8296" s="315" t="s">
        <v>1057</v>
      </c>
      <c r="M8296" s="315" t="s">
        <v>766</v>
      </c>
      <c r="N8296" s="315" t="s">
        <v>750</v>
      </c>
      <c r="O8296" s="315"/>
      <c r="P8296" s="315"/>
      <c r="Q8296" s="315"/>
    </row>
    <row r="8297" spans="1:17">
      <c r="A8297" s="315" t="s">
        <v>755</v>
      </c>
      <c r="B8297" s="315" t="s">
        <v>2095</v>
      </c>
      <c r="C8297" s="315" t="s">
        <v>2098</v>
      </c>
      <c r="D8297" s="316">
        <v>24.6</v>
      </c>
      <c r="E8297" s="317">
        <v>23542</v>
      </c>
      <c r="F8297" s="317">
        <v>16267.529999999999</v>
      </c>
      <c r="G8297" s="318">
        <v>39948</v>
      </c>
      <c r="H8297" s="318">
        <v>40035</v>
      </c>
      <c r="I8297" s="318">
        <v>49309</v>
      </c>
      <c r="J8297" s="315"/>
      <c r="K8297" s="315">
        <v>9243</v>
      </c>
      <c r="L8297" s="315" t="s">
        <v>3543</v>
      </c>
      <c r="M8297" s="315" t="s">
        <v>770</v>
      </c>
      <c r="N8297" s="315" t="s">
        <v>755</v>
      </c>
      <c r="O8297" s="315"/>
      <c r="P8297" s="315"/>
      <c r="Q8297" s="315"/>
    </row>
    <row r="8298" spans="1:17">
      <c r="A8298" s="315" t="s">
        <v>755</v>
      </c>
      <c r="B8298" s="315" t="s">
        <v>2095</v>
      </c>
      <c r="C8298" s="315" t="s">
        <v>2096</v>
      </c>
      <c r="D8298" s="316">
        <v>24.6</v>
      </c>
      <c r="E8298" s="317">
        <v>24470</v>
      </c>
      <c r="F8298" s="317">
        <v>12650.98</v>
      </c>
      <c r="G8298" s="318">
        <v>40241</v>
      </c>
      <c r="H8298" s="318">
        <v>40960</v>
      </c>
      <c r="I8298" s="318">
        <v>50405</v>
      </c>
      <c r="J8298" s="315"/>
      <c r="K8298" s="315">
        <v>3113</v>
      </c>
      <c r="L8298" s="315" t="s">
        <v>3702</v>
      </c>
      <c r="M8298" s="315" t="s">
        <v>764</v>
      </c>
      <c r="N8298" s="315" t="s">
        <v>755</v>
      </c>
      <c r="O8298" s="315"/>
      <c r="P8298" s="315"/>
      <c r="Q8298" s="315"/>
    </row>
    <row r="8299" spans="1:17">
      <c r="A8299" s="315" t="s">
        <v>755</v>
      </c>
      <c r="B8299" s="315" t="s">
        <v>2095</v>
      </c>
      <c r="C8299" s="315" t="s">
        <v>2098</v>
      </c>
      <c r="D8299" s="316">
        <v>24.6</v>
      </c>
      <c r="E8299" s="317">
        <v>24655</v>
      </c>
      <c r="F8299" s="317">
        <v>11661.81</v>
      </c>
      <c r="G8299" s="318">
        <v>40596</v>
      </c>
      <c r="H8299" s="318">
        <v>40893</v>
      </c>
      <c r="I8299" s="318">
        <v>50040</v>
      </c>
      <c r="J8299" s="315"/>
      <c r="K8299" s="315">
        <v>8570</v>
      </c>
      <c r="L8299" s="315" t="s">
        <v>3135</v>
      </c>
      <c r="M8299" s="315" t="s">
        <v>792</v>
      </c>
      <c r="N8299" s="315" t="s">
        <v>755</v>
      </c>
      <c r="O8299" s="315"/>
      <c r="P8299" s="315"/>
      <c r="Q8299" s="315"/>
    </row>
    <row r="8300" spans="1:17">
      <c r="A8300" s="315" t="s">
        <v>755</v>
      </c>
      <c r="B8300" s="315" t="s">
        <v>2095</v>
      </c>
      <c r="C8300" s="315" t="s">
        <v>2098</v>
      </c>
      <c r="D8300" s="316">
        <v>24.64</v>
      </c>
      <c r="E8300" s="317">
        <v>26128</v>
      </c>
      <c r="F8300" s="317">
        <v>6897.79</v>
      </c>
      <c r="G8300" s="318">
        <v>40690</v>
      </c>
      <c r="H8300" s="318">
        <v>41841</v>
      </c>
      <c r="I8300" s="318">
        <v>49309</v>
      </c>
      <c r="J8300" s="315"/>
      <c r="K8300" s="315">
        <v>8492</v>
      </c>
      <c r="L8300" s="315" t="s">
        <v>4434</v>
      </c>
      <c r="M8300" s="315" t="s">
        <v>784</v>
      </c>
      <c r="N8300" s="315" t="s">
        <v>755</v>
      </c>
      <c r="O8300" s="315"/>
      <c r="P8300" s="315"/>
      <c r="Q8300" s="315"/>
    </row>
    <row r="8301" spans="1:17">
      <c r="A8301" s="315" t="s">
        <v>755</v>
      </c>
      <c r="B8301" s="315" t="s">
        <v>2095</v>
      </c>
      <c r="C8301" s="315" t="s">
        <v>2098</v>
      </c>
      <c r="D8301" s="316">
        <v>24.68</v>
      </c>
      <c r="E8301" s="317">
        <v>17272</v>
      </c>
      <c r="F8301" s="317">
        <v>8169.6599999999989</v>
      </c>
      <c r="G8301" s="318">
        <v>40771</v>
      </c>
      <c r="H8301" s="318">
        <v>40893</v>
      </c>
      <c r="I8301" s="318">
        <v>50040</v>
      </c>
      <c r="J8301" s="315"/>
      <c r="K8301" s="315">
        <v>1695</v>
      </c>
      <c r="L8301" s="315" t="s">
        <v>4351</v>
      </c>
      <c r="M8301" s="315" t="s">
        <v>761</v>
      </c>
      <c r="N8301" s="315" t="s">
        <v>755</v>
      </c>
      <c r="O8301" s="315"/>
      <c r="P8301" s="315"/>
      <c r="Q8301" s="315"/>
    </row>
    <row r="8302" spans="1:17">
      <c r="A8302" s="315" t="s">
        <v>755</v>
      </c>
      <c r="B8302" s="315" t="s">
        <v>2095</v>
      </c>
      <c r="C8302" s="315" t="s">
        <v>2098</v>
      </c>
      <c r="D8302" s="316">
        <v>24.7</v>
      </c>
      <c r="E8302" s="317">
        <v>26157</v>
      </c>
      <c r="F8302" s="317">
        <v>12372.27</v>
      </c>
      <c r="G8302" s="318">
        <v>39570</v>
      </c>
      <c r="H8302" s="318">
        <v>40736</v>
      </c>
      <c r="I8302" s="318">
        <v>50040</v>
      </c>
      <c r="J8302" s="315"/>
      <c r="K8302" s="315">
        <v>9246</v>
      </c>
      <c r="L8302" s="315" t="s">
        <v>884</v>
      </c>
      <c r="M8302" s="315" t="s">
        <v>770</v>
      </c>
      <c r="N8302" s="315" t="s">
        <v>755</v>
      </c>
      <c r="O8302" s="315"/>
      <c r="P8302" s="315"/>
      <c r="Q8302" s="315"/>
    </row>
    <row r="8303" spans="1:17">
      <c r="A8303" s="315" t="s">
        <v>755</v>
      </c>
      <c r="B8303" s="315" t="s">
        <v>2095</v>
      </c>
      <c r="C8303" s="315" t="s">
        <v>2098</v>
      </c>
      <c r="D8303" s="316">
        <v>24.7</v>
      </c>
      <c r="E8303" s="317">
        <v>23822</v>
      </c>
      <c r="F8303" s="317">
        <v>11267.81</v>
      </c>
      <c r="G8303" s="318">
        <v>40485</v>
      </c>
      <c r="H8303" s="318">
        <v>40828</v>
      </c>
      <c r="I8303" s="318">
        <v>50040</v>
      </c>
      <c r="J8303" s="315"/>
      <c r="K8303" s="315">
        <v>5420</v>
      </c>
      <c r="L8303" s="315" t="s">
        <v>3191</v>
      </c>
      <c r="M8303" s="315" t="s">
        <v>776</v>
      </c>
      <c r="N8303" s="315" t="s">
        <v>755</v>
      </c>
      <c r="O8303" s="315"/>
      <c r="P8303" s="315"/>
      <c r="Q8303" s="315"/>
    </row>
    <row r="8304" spans="1:17">
      <c r="A8304" s="315" t="s">
        <v>755</v>
      </c>
      <c r="B8304" s="315" t="s">
        <v>2095</v>
      </c>
      <c r="C8304" s="315" t="s">
        <v>2098</v>
      </c>
      <c r="D8304" s="316">
        <v>24.7</v>
      </c>
      <c r="E8304" s="317">
        <v>25443</v>
      </c>
      <c r="F8304" s="317">
        <v>12034.54</v>
      </c>
      <c r="G8304" s="318">
        <v>40667</v>
      </c>
      <c r="H8304" s="318">
        <v>40885</v>
      </c>
      <c r="I8304" s="318">
        <v>50040</v>
      </c>
      <c r="J8304" s="315"/>
      <c r="K8304" s="315">
        <v>3432</v>
      </c>
      <c r="L8304" s="315" t="s">
        <v>4435</v>
      </c>
      <c r="M8304" s="315" t="s">
        <v>764</v>
      </c>
      <c r="N8304" s="315" t="s">
        <v>755</v>
      </c>
      <c r="O8304" s="315"/>
      <c r="P8304" s="315"/>
      <c r="Q8304" s="315"/>
    </row>
    <row r="8305" spans="1:17">
      <c r="A8305" s="315" t="s">
        <v>755</v>
      </c>
      <c r="B8305" s="315" t="s">
        <v>2095</v>
      </c>
      <c r="C8305" s="315" t="s">
        <v>2098</v>
      </c>
      <c r="D8305" s="316">
        <v>24.7</v>
      </c>
      <c r="E8305" s="317">
        <v>27802.809999999998</v>
      </c>
      <c r="F8305" s="317">
        <v>7339.94</v>
      </c>
      <c r="G8305" s="318">
        <v>40797</v>
      </c>
      <c r="H8305" s="318">
        <v>41964</v>
      </c>
      <c r="I8305" s="318">
        <v>49309</v>
      </c>
      <c r="J8305" s="315"/>
      <c r="K8305" s="315">
        <v>7250</v>
      </c>
      <c r="L8305" s="315" t="s">
        <v>3581</v>
      </c>
      <c r="M8305" s="315" t="s">
        <v>966</v>
      </c>
      <c r="N8305" s="315" t="s">
        <v>755</v>
      </c>
      <c r="O8305" s="315"/>
      <c r="P8305" s="315"/>
      <c r="Q8305" s="315"/>
    </row>
    <row r="8306" spans="1:17">
      <c r="A8306" s="315" t="s">
        <v>755</v>
      </c>
      <c r="B8306" s="315" t="s">
        <v>2095</v>
      </c>
      <c r="C8306" s="315" t="s">
        <v>2098</v>
      </c>
      <c r="D8306" s="316">
        <v>24.72</v>
      </c>
      <c r="E8306" s="317">
        <v>23255.640000000007</v>
      </c>
      <c r="F8306" s="317">
        <v>8860.3999999999978</v>
      </c>
      <c r="G8306" s="318">
        <v>40742</v>
      </c>
      <c r="H8306" s="318">
        <v>41044</v>
      </c>
      <c r="I8306" s="318">
        <v>50405</v>
      </c>
      <c r="J8306" s="315"/>
      <c r="K8306" s="315">
        <v>9478</v>
      </c>
      <c r="L8306" s="315" t="s">
        <v>3410</v>
      </c>
      <c r="M8306" s="315" t="s">
        <v>770</v>
      </c>
      <c r="N8306" s="315" t="s">
        <v>755</v>
      </c>
      <c r="O8306" s="315"/>
      <c r="P8306" s="315"/>
      <c r="Q8306" s="315"/>
    </row>
    <row r="8307" spans="1:17">
      <c r="A8307" s="315" t="s">
        <v>750</v>
      </c>
      <c r="B8307" s="315" t="s">
        <v>2095</v>
      </c>
      <c r="C8307" s="315" t="s">
        <v>2098</v>
      </c>
      <c r="D8307" s="316">
        <v>24.73</v>
      </c>
      <c r="E8307" s="317">
        <v>14173</v>
      </c>
      <c r="F8307" s="317">
        <v>6207.25</v>
      </c>
      <c r="G8307" s="318">
        <v>40812</v>
      </c>
      <c r="H8307" s="318">
        <v>40898</v>
      </c>
      <c r="I8307" s="318">
        <v>50040</v>
      </c>
      <c r="J8307" s="315"/>
      <c r="K8307" s="315">
        <v>3800</v>
      </c>
      <c r="L8307" s="315" t="s">
        <v>1451</v>
      </c>
      <c r="M8307" s="315" t="s">
        <v>764</v>
      </c>
      <c r="N8307" s="315" t="s">
        <v>750</v>
      </c>
      <c r="O8307" s="315"/>
      <c r="P8307" s="315"/>
      <c r="Q8307" s="315"/>
    </row>
    <row r="8308" spans="1:17">
      <c r="A8308" s="315" t="s">
        <v>755</v>
      </c>
      <c r="B8308" s="315" t="s">
        <v>2095</v>
      </c>
      <c r="C8308" s="315" t="s">
        <v>2098</v>
      </c>
      <c r="D8308" s="316">
        <v>24.75</v>
      </c>
      <c r="E8308" s="317">
        <v>25397</v>
      </c>
      <c r="F8308" s="317">
        <v>7572.08</v>
      </c>
      <c r="G8308" s="318">
        <v>39615</v>
      </c>
      <c r="H8308" s="318">
        <v>41985</v>
      </c>
      <c r="I8308" s="318">
        <v>51135</v>
      </c>
      <c r="J8308" s="315"/>
      <c r="K8308" s="315">
        <v>6287</v>
      </c>
      <c r="L8308" s="315" t="s">
        <v>3209</v>
      </c>
      <c r="M8308" s="315" t="s">
        <v>788</v>
      </c>
      <c r="N8308" s="315" t="s">
        <v>755</v>
      </c>
      <c r="O8308" s="315"/>
      <c r="P8308" s="315"/>
      <c r="Q8308" s="315"/>
    </row>
    <row r="8309" spans="1:17">
      <c r="A8309" s="315" t="s">
        <v>750</v>
      </c>
      <c r="B8309" s="315" t="s">
        <v>2095</v>
      </c>
      <c r="C8309" s="315" t="s">
        <v>2098</v>
      </c>
      <c r="D8309" s="316">
        <v>24.75</v>
      </c>
      <c r="E8309" s="317">
        <v>28303</v>
      </c>
      <c r="F8309" s="317">
        <v>6918.52</v>
      </c>
      <c r="G8309" s="318">
        <v>40750</v>
      </c>
      <c r="H8309" s="318">
        <v>42083</v>
      </c>
      <c r="I8309" s="318">
        <v>49674</v>
      </c>
      <c r="J8309" s="315"/>
      <c r="K8309" s="315">
        <v>9434</v>
      </c>
      <c r="L8309" s="315" t="s">
        <v>1550</v>
      </c>
      <c r="M8309" s="315" t="s">
        <v>770</v>
      </c>
      <c r="N8309" s="315" t="s">
        <v>750</v>
      </c>
      <c r="O8309" s="315"/>
      <c r="P8309" s="315"/>
      <c r="Q8309" s="315"/>
    </row>
    <row r="8310" spans="1:17">
      <c r="A8310" s="315" t="s">
        <v>755</v>
      </c>
      <c r="B8310" s="315" t="s">
        <v>2095</v>
      </c>
      <c r="C8310" s="315" t="s">
        <v>2098</v>
      </c>
      <c r="D8310" s="316">
        <v>24.75</v>
      </c>
      <c r="E8310" s="317">
        <v>14010</v>
      </c>
      <c r="F8310" s="317">
        <v>5337.81</v>
      </c>
      <c r="G8310" s="318">
        <v>40853</v>
      </c>
      <c r="H8310" s="318">
        <v>41121</v>
      </c>
      <c r="I8310" s="318">
        <v>50405</v>
      </c>
      <c r="J8310" s="315"/>
      <c r="K8310" s="315">
        <v>3465</v>
      </c>
      <c r="L8310" s="315" t="s">
        <v>786</v>
      </c>
      <c r="M8310" s="315" t="s">
        <v>764</v>
      </c>
      <c r="N8310" s="315" t="s">
        <v>755</v>
      </c>
      <c r="O8310" s="315"/>
      <c r="P8310" s="315"/>
      <c r="Q8310" s="315"/>
    </row>
    <row r="8311" spans="1:17">
      <c r="A8311" s="315" t="s">
        <v>755</v>
      </c>
      <c r="B8311" s="315" t="s">
        <v>2095</v>
      </c>
      <c r="C8311" s="315" t="s">
        <v>2098</v>
      </c>
      <c r="D8311" s="316">
        <v>24.78</v>
      </c>
      <c r="E8311" s="317">
        <v>27647</v>
      </c>
      <c r="F8311" s="317">
        <v>6469.4</v>
      </c>
      <c r="G8311" s="318">
        <v>40780</v>
      </c>
      <c r="H8311" s="318">
        <v>42241</v>
      </c>
      <c r="I8311" s="318">
        <v>49674</v>
      </c>
      <c r="J8311" s="315"/>
      <c r="K8311" s="315">
        <v>8583</v>
      </c>
      <c r="L8311" s="315" t="s">
        <v>4436</v>
      </c>
      <c r="M8311" s="315" t="s">
        <v>792</v>
      </c>
      <c r="N8311" s="315" t="s">
        <v>755</v>
      </c>
      <c r="O8311" s="315"/>
      <c r="P8311" s="315"/>
      <c r="Q8311" s="315"/>
    </row>
    <row r="8312" spans="1:17">
      <c r="A8312" s="315" t="s">
        <v>755</v>
      </c>
      <c r="B8312" s="315" t="s">
        <v>2095</v>
      </c>
      <c r="C8312" s="315" t="s">
        <v>2096</v>
      </c>
      <c r="D8312" s="316">
        <v>24.8</v>
      </c>
      <c r="E8312" s="317">
        <v>29818</v>
      </c>
      <c r="F8312" s="317">
        <v>14273.99</v>
      </c>
      <c r="G8312" s="318">
        <v>39570</v>
      </c>
      <c r="H8312" s="318">
        <v>41260</v>
      </c>
      <c r="I8312" s="318">
        <v>50405</v>
      </c>
      <c r="J8312" s="315"/>
      <c r="K8312" s="315">
        <v>1714</v>
      </c>
      <c r="L8312" s="315" t="s">
        <v>1030</v>
      </c>
      <c r="M8312" s="315" t="s">
        <v>761</v>
      </c>
      <c r="N8312" s="315" t="s">
        <v>755</v>
      </c>
      <c r="O8312" s="315"/>
      <c r="P8312" s="315"/>
      <c r="Q8312" s="315"/>
    </row>
    <row r="8313" spans="1:17">
      <c r="A8313" s="315" t="s">
        <v>750</v>
      </c>
      <c r="B8313" s="315" t="s">
        <v>2095</v>
      </c>
      <c r="C8313" s="315" t="s">
        <v>2098</v>
      </c>
      <c r="D8313" s="316">
        <v>24.8</v>
      </c>
      <c r="E8313" s="317">
        <v>26813</v>
      </c>
      <c r="F8313" s="317">
        <v>14052.01</v>
      </c>
      <c r="G8313" s="318">
        <v>39569</v>
      </c>
      <c r="H8313" s="318">
        <v>40491</v>
      </c>
      <c r="I8313" s="318">
        <v>49674</v>
      </c>
      <c r="J8313" s="315"/>
      <c r="K8313" s="315">
        <v>6830</v>
      </c>
      <c r="L8313" s="315" t="s">
        <v>4437</v>
      </c>
      <c r="M8313" s="315" t="s">
        <v>811</v>
      </c>
      <c r="N8313" s="315" t="s">
        <v>750</v>
      </c>
      <c r="O8313" s="315"/>
      <c r="P8313" s="315"/>
      <c r="Q8313" s="315"/>
    </row>
    <row r="8314" spans="1:17">
      <c r="A8314" s="315" t="s">
        <v>755</v>
      </c>
      <c r="B8314" s="315" t="s">
        <v>2095</v>
      </c>
      <c r="C8314" s="315" t="s">
        <v>2098</v>
      </c>
      <c r="D8314" s="316">
        <v>24.8</v>
      </c>
      <c r="E8314" s="317">
        <v>22165</v>
      </c>
      <c r="F8314" s="317">
        <v>15293.850000000002</v>
      </c>
      <c r="G8314" s="318">
        <v>39932</v>
      </c>
      <c r="H8314" s="318">
        <v>39990</v>
      </c>
      <c r="I8314" s="318">
        <v>49309</v>
      </c>
      <c r="J8314" s="315"/>
      <c r="K8314" s="315">
        <v>8844</v>
      </c>
      <c r="L8314" s="315" t="s">
        <v>2542</v>
      </c>
      <c r="M8314" s="315" t="s">
        <v>1388</v>
      </c>
      <c r="N8314" s="315" t="s">
        <v>755</v>
      </c>
      <c r="O8314" s="315"/>
      <c r="P8314" s="315"/>
      <c r="Q8314" s="315"/>
    </row>
    <row r="8315" spans="1:17">
      <c r="A8315" s="315" t="s">
        <v>755</v>
      </c>
      <c r="B8315" s="315" t="s">
        <v>2095</v>
      </c>
      <c r="C8315" s="315" t="s">
        <v>2098</v>
      </c>
      <c r="D8315" s="316">
        <v>24.8</v>
      </c>
      <c r="E8315" s="317">
        <v>25682</v>
      </c>
      <c r="F8315" s="317">
        <v>7576.1900000000005</v>
      </c>
      <c r="G8315" s="318">
        <v>40109</v>
      </c>
      <c r="H8315" s="318">
        <v>41624</v>
      </c>
      <c r="I8315" s="318">
        <v>50770</v>
      </c>
      <c r="J8315" s="315"/>
      <c r="K8315" s="315">
        <v>8217</v>
      </c>
      <c r="L8315" s="315" t="s">
        <v>3060</v>
      </c>
      <c r="M8315" s="315" t="s">
        <v>1051</v>
      </c>
      <c r="N8315" s="315" t="s">
        <v>755</v>
      </c>
      <c r="O8315" s="315"/>
      <c r="P8315" s="315"/>
      <c r="Q8315" s="315"/>
    </row>
    <row r="8316" spans="1:17">
      <c r="A8316" s="315" t="s">
        <v>755</v>
      </c>
      <c r="B8316" s="315" t="s">
        <v>2095</v>
      </c>
      <c r="C8316" s="315" t="s">
        <v>2096</v>
      </c>
      <c r="D8316" s="316">
        <v>24.8</v>
      </c>
      <c r="E8316" s="317">
        <v>14366</v>
      </c>
      <c r="F8316" s="317">
        <v>8849.4600000000009</v>
      </c>
      <c r="G8316" s="318">
        <v>40392</v>
      </c>
      <c r="H8316" s="318">
        <v>40507</v>
      </c>
      <c r="I8316" s="318">
        <v>49674</v>
      </c>
      <c r="J8316" s="315"/>
      <c r="K8316" s="315">
        <v>8852</v>
      </c>
      <c r="L8316" s="315" t="s">
        <v>3986</v>
      </c>
      <c r="M8316" s="315" t="s">
        <v>1388</v>
      </c>
      <c r="N8316" s="315" t="s">
        <v>755</v>
      </c>
      <c r="O8316" s="315"/>
      <c r="P8316" s="315"/>
      <c r="Q8316" s="315"/>
    </row>
    <row r="8317" spans="1:17">
      <c r="A8317" s="315" t="s">
        <v>755</v>
      </c>
      <c r="B8317" s="315" t="s">
        <v>2095</v>
      </c>
      <c r="C8317" s="315" t="s">
        <v>2096</v>
      </c>
      <c r="D8317" s="316">
        <v>24.81</v>
      </c>
      <c r="E8317" s="317">
        <v>19889</v>
      </c>
      <c r="F8317" s="317">
        <v>6046.25</v>
      </c>
      <c r="G8317" s="318">
        <v>40592</v>
      </c>
      <c r="H8317" s="318">
        <v>42069</v>
      </c>
      <c r="I8317" s="318">
        <v>49674</v>
      </c>
      <c r="J8317" s="315"/>
      <c r="K8317" s="315">
        <v>9642</v>
      </c>
      <c r="L8317" s="315" t="s">
        <v>3375</v>
      </c>
      <c r="M8317" s="315" t="s">
        <v>770</v>
      </c>
      <c r="N8317" s="315" t="s">
        <v>755</v>
      </c>
      <c r="O8317" s="315"/>
      <c r="P8317" s="315"/>
      <c r="Q8317" s="315"/>
    </row>
    <row r="8318" spans="1:17">
      <c r="A8318" s="315" t="s">
        <v>750</v>
      </c>
      <c r="B8318" s="315" t="s">
        <v>2095</v>
      </c>
      <c r="C8318" s="315" t="s">
        <v>2098</v>
      </c>
      <c r="D8318" s="316">
        <v>24.82</v>
      </c>
      <c r="E8318" s="317">
        <v>16501.439999999999</v>
      </c>
      <c r="F8318" s="317">
        <v>6591.4</v>
      </c>
      <c r="G8318" s="318">
        <v>39570</v>
      </c>
      <c r="H8318" s="318">
        <v>40892</v>
      </c>
      <c r="I8318" s="318">
        <v>50040</v>
      </c>
      <c r="J8318" s="315"/>
      <c r="K8318" s="315">
        <v>1913</v>
      </c>
      <c r="L8318" s="315" t="s">
        <v>3497</v>
      </c>
      <c r="M8318" s="315" t="s">
        <v>754</v>
      </c>
      <c r="N8318" s="315" t="s">
        <v>750</v>
      </c>
      <c r="O8318" s="315"/>
      <c r="P8318" s="315"/>
      <c r="Q8318" s="315"/>
    </row>
    <row r="8319" spans="1:17">
      <c r="A8319" s="315" t="s">
        <v>755</v>
      </c>
      <c r="B8319" s="315" t="s">
        <v>2095</v>
      </c>
      <c r="C8319" s="315" t="s">
        <v>2098</v>
      </c>
      <c r="D8319" s="316">
        <v>24.84</v>
      </c>
      <c r="E8319" s="317">
        <v>19383</v>
      </c>
      <c r="F8319" s="317">
        <v>9168.16</v>
      </c>
      <c r="G8319" s="318">
        <v>40745</v>
      </c>
      <c r="H8319" s="318">
        <v>40787</v>
      </c>
      <c r="I8319" s="318">
        <v>50040</v>
      </c>
      <c r="J8319" s="315"/>
      <c r="K8319" s="315">
        <v>3362</v>
      </c>
      <c r="L8319" s="315" t="s">
        <v>3438</v>
      </c>
      <c r="M8319" s="315" t="s">
        <v>764</v>
      </c>
      <c r="N8319" s="315" t="s">
        <v>755</v>
      </c>
      <c r="O8319" s="315"/>
      <c r="P8319" s="315"/>
      <c r="Q8319" s="315"/>
    </row>
    <row r="8320" spans="1:17">
      <c r="A8320" s="315" t="s">
        <v>755</v>
      </c>
      <c r="B8320" s="315" t="s">
        <v>2095</v>
      </c>
      <c r="C8320" s="315" t="s">
        <v>2098</v>
      </c>
      <c r="D8320" s="316">
        <v>24.9</v>
      </c>
      <c r="E8320" s="317">
        <v>24281</v>
      </c>
      <c r="F8320" s="317">
        <v>16753.89</v>
      </c>
      <c r="G8320" s="318">
        <v>39570</v>
      </c>
      <c r="H8320" s="318">
        <v>39752</v>
      </c>
      <c r="I8320" s="318">
        <v>48914</v>
      </c>
      <c r="J8320" s="315"/>
      <c r="K8320" s="315">
        <v>3205</v>
      </c>
      <c r="L8320" s="315" t="s">
        <v>2726</v>
      </c>
      <c r="M8320" s="315" t="s">
        <v>764</v>
      </c>
      <c r="N8320" s="315" t="s">
        <v>755</v>
      </c>
      <c r="O8320" s="315"/>
      <c r="P8320" s="315"/>
      <c r="Q8320" s="315"/>
    </row>
    <row r="8321" spans="1:17">
      <c r="A8321" s="315" t="s">
        <v>755</v>
      </c>
      <c r="B8321" s="315" t="s">
        <v>2095</v>
      </c>
      <c r="C8321" s="315" t="s">
        <v>2098</v>
      </c>
      <c r="D8321" s="316">
        <v>24.9</v>
      </c>
      <c r="E8321" s="317">
        <v>23469</v>
      </c>
      <c r="F8321" s="317">
        <v>10255.950000000001</v>
      </c>
      <c r="G8321" s="318">
        <v>39569</v>
      </c>
      <c r="H8321" s="318">
        <v>40653</v>
      </c>
      <c r="I8321" s="318">
        <v>50040</v>
      </c>
      <c r="J8321" s="315"/>
      <c r="K8321" s="315">
        <v>6162</v>
      </c>
      <c r="L8321" s="315" t="s">
        <v>4306</v>
      </c>
      <c r="M8321" s="315" t="s">
        <v>788</v>
      </c>
      <c r="N8321" s="315" t="s">
        <v>755</v>
      </c>
      <c r="O8321" s="315"/>
      <c r="P8321" s="315"/>
      <c r="Q8321" s="315"/>
    </row>
    <row r="8322" spans="1:17">
      <c r="A8322" s="315" t="s">
        <v>755</v>
      </c>
      <c r="B8322" s="315" t="s">
        <v>2095</v>
      </c>
      <c r="C8322" s="315" t="s">
        <v>2098</v>
      </c>
      <c r="D8322" s="316">
        <v>24.91</v>
      </c>
      <c r="E8322" s="317">
        <v>27913</v>
      </c>
      <c r="F8322" s="317">
        <v>13202.85</v>
      </c>
      <c r="G8322" s="318">
        <v>40560</v>
      </c>
      <c r="H8322" s="318">
        <v>40876</v>
      </c>
      <c r="I8322" s="318">
        <v>50040</v>
      </c>
      <c r="J8322" s="315"/>
      <c r="K8322" s="315">
        <v>5044</v>
      </c>
      <c r="L8322" s="315" t="s">
        <v>4166</v>
      </c>
      <c r="M8322" s="315" t="s">
        <v>776</v>
      </c>
      <c r="N8322" s="315" t="s">
        <v>755</v>
      </c>
      <c r="O8322" s="315"/>
      <c r="P8322" s="315"/>
      <c r="Q8322" s="315"/>
    </row>
    <row r="8323" spans="1:17">
      <c r="A8323" s="315" t="s">
        <v>750</v>
      </c>
      <c r="B8323" s="315" t="s">
        <v>2095</v>
      </c>
      <c r="C8323" s="315" t="s">
        <v>2098</v>
      </c>
      <c r="D8323" s="316">
        <v>24.92</v>
      </c>
      <c r="E8323" s="317">
        <v>22190</v>
      </c>
      <c r="F8323" s="317">
        <v>6855.25</v>
      </c>
      <c r="G8323" s="318">
        <v>39624</v>
      </c>
      <c r="H8323" s="318">
        <v>41226</v>
      </c>
      <c r="I8323" s="318">
        <v>50405</v>
      </c>
      <c r="J8323" s="315"/>
      <c r="K8323" s="315">
        <v>9451</v>
      </c>
      <c r="L8323" s="315" t="s">
        <v>3474</v>
      </c>
      <c r="M8323" s="315" t="s">
        <v>770</v>
      </c>
      <c r="N8323" s="315" t="s">
        <v>750</v>
      </c>
      <c r="O8323" s="315"/>
      <c r="P8323" s="315"/>
      <c r="Q8323" s="315"/>
    </row>
    <row r="8324" spans="1:17">
      <c r="A8324" s="315" t="s">
        <v>750</v>
      </c>
      <c r="B8324" s="315" t="s">
        <v>2095</v>
      </c>
      <c r="C8324" s="315" t="s">
        <v>2098</v>
      </c>
      <c r="D8324" s="316">
        <v>24.96</v>
      </c>
      <c r="E8324" s="317">
        <v>23473</v>
      </c>
      <c r="F8324" s="317">
        <v>5433.57</v>
      </c>
      <c r="G8324" s="318">
        <v>40054</v>
      </c>
      <c r="H8324" s="318">
        <v>42179</v>
      </c>
      <c r="I8324" s="318">
        <v>51501</v>
      </c>
      <c r="J8324" s="315"/>
      <c r="K8324" s="315">
        <v>5200</v>
      </c>
      <c r="L8324" s="315" t="s">
        <v>2267</v>
      </c>
      <c r="M8324" s="315" t="s">
        <v>776</v>
      </c>
      <c r="N8324" s="315" t="s">
        <v>750</v>
      </c>
      <c r="O8324" s="315"/>
      <c r="P8324" s="315"/>
      <c r="Q8324" s="315"/>
    </row>
    <row r="8325" spans="1:17">
      <c r="A8325" s="315" t="s">
        <v>750</v>
      </c>
      <c r="B8325" s="315" t="s">
        <v>2095</v>
      </c>
      <c r="C8325" s="315" t="s">
        <v>2098</v>
      </c>
      <c r="D8325" s="316">
        <v>24.96</v>
      </c>
      <c r="E8325" s="317">
        <v>9178</v>
      </c>
      <c r="F8325" s="317">
        <v>4019.6200000000003</v>
      </c>
      <c r="G8325" s="318">
        <v>40814</v>
      </c>
      <c r="H8325" s="318">
        <v>40898</v>
      </c>
      <c r="I8325" s="318">
        <v>50040</v>
      </c>
      <c r="J8325" s="315"/>
      <c r="K8325" s="315">
        <v>6373</v>
      </c>
      <c r="L8325" s="315" t="s">
        <v>3871</v>
      </c>
      <c r="M8325" s="315" t="s">
        <v>1290</v>
      </c>
      <c r="N8325" s="315" t="s">
        <v>750</v>
      </c>
      <c r="O8325" s="315"/>
      <c r="P8325" s="315"/>
      <c r="Q8325" s="315"/>
    </row>
    <row r="8326" spans="1:17">
      <c r="A8326" s="315" t="s">
        <v>755</v>
      </c>
      <c r="B8326" s="315" t="s">
        <v>2095</v>
      </c>
      <c r="C8326" s="315" t="s">
        <v>2098</v>
      </c>
      <c r="D8326" s="316">
        <v>24.99</v>
      </c>
      <c r="E8326" s="317">
        <v>26962</v>
      </c>
      <c r="F8326" s="317">
        <v>10245.560000000001</v>
      </c>
      <c r="G8326" s="318">
        <v>40653</v>
      </c>
      <c r="H8326" s="318">
        <v>41180</v>
      </c>
      <c r="I8326" s="318">
        <v>50405</v>
      </c>
      <c r="J8326" s="315"/>
      <c r="K8326" s="315">
        <v>8636</v>
      </c>
      <c r="L8326" s="315" t="s">
        <v>844</v>
      </c>
      <c r="M8326" s="315" t="s">
        <v>784</v>
      </c>
      <c r="N8326" s="315" t="s">
        <v>755</v>
      </c>
      <c r="O8326" s="315"/>
      <c r="P8326" s="315"/>
      <c r="Q8326" s="315"/>
    </row>
    <row r="8327" spans="1:17">
      <c r="A8327" s="315" t="s">
        <v>755</v>
      </c>
      <c r="B8327" s="315" t="s">
        <v>2095</v>
      </c>
      <c r="C8327" s="315" t="s">
        <v>2098</v>
      </c>
      <c r="D8327" s="316">
        <v>24.99</v>
      </c>
      <c r="E8327" s="317">
        <v>12727</v>
      </c>
      <c r="F8327" s="317">
        <v>4836.26</v>
      </c>
      <c r="G8327" s="318">
        <v>40826</v>
      </c>
      <c r="H8327" s="318">
        <v>41116</v>
      </c>
      <c r="I8327" s="318">
        <v>50405</v>
      </c>
      <c r="J8327" s="315"/>
      <c r="K8327" s="315">
        <v>6133</v>
      </c>
      <c r="L8327" s="315" t="s">
        <v>4438</v>
      </c>
      <c r="M8327" s="315" t="s">
        <v>788</v>
      </c>
      <c r="N8327" s="315" t="s">
        <v>755</v>
      </c>
      <c r="O8327" s="315"/>
      <c r="P8327" s="315"/>
      <c r="Q8327" s="315"/>
    </row>
    <row r="8328" spans="1:17">
      <c r="A8328" s="315" t="s">
        <v>755</v>
      </c>
      <c r="B8328" s="315" t="s">
        <v>2095</v>
      </c>
      <c r="C8328" s="315" t="s">
        <v>2098</v>
      </c>
      <c r="D8328" s="316">
        <v>25</v>
      </c>
      <c r="E8328" s="317">
        <v>23229.3</v>
      </c>
      <c r="F8328" s="317">
        <v>13263.93</v>
      </c>
      <c r="G8328" s="318">
        <v>39570</v>
      </c>
      <c r="H8328" s="318">
        <v>40170</v>
      </c>
      <c r="I8328" s="318">
        <v>49309</v>
      </c>
      <c r="J8328" s="315"/>
      <c r="K8328" s="315">
        <v>9312</v>
      </c>
      <c r="L8328" s="315" t="s">
        <v>3256</v>
      </c>
      <c r="M8328" s="315" t="s">
        <v>770</v>
      </c>
      <c r="N8328" s="315" t="s">
        <v>755</v>
      </c>
      <c r="O8328" s="315"/>
      <c r="P8328" s="315"/>
      <c r="Q8328" s="315"/>
    </row>
    <row r="8329" spans="1:17">
      <c r="A8329" s="315" t="s">
        <v>755</v>
      </c>
      <c r="B8329" s="315" t="s">
        <v>2095</v>
      </c>
      <c r="C8329" s="315" t="s">
        <v>2098</v>
      </c>
      <c r="D8329" s="316">
        <v>25</v>
      </c>
      <c r="E8329" s="317">
        <v>25577</v>
      </c>
      <c r="F8329" s="317">
        <v>17648.129999999997</v>
      </c>
      <c r="G8329" s="318">
        <v>39570</v>
      </c>
      <c r="H8329" s="318">
        <v>39855</v>
      </c>
      <c r="I8329" s="318">
        <v>49309</v>
      </c>
      <c r="J8329" s="315"/>
      <c r="K8329" s="315">
        <v>3656</v>
      </c>
      <c r="L8329" s="315" t="s">
        <v>2785</v>
      </c>
      <c r="M8329" s="315" t="s">
        <v>764</v>
      </c>
      <c r="N8329" s="315" t="s">
        <v>755</v>
      </c>
      <c r="O8329" s="315"/>
      <c r="P8329" s="315"/>
      <c r="Q8329" s="315"/>
    </row>
    <row r="8330" spans="1:17">
      <c r="A8330" s="315" t="s">
        <v>755</v>
      </c>
      <c r="B8330" s="315" t="s">
        <v>2095</v>
      </c>
      <c r="C8330" s="315" t="s">
        <v>2096</v>
      </c>
      <c r="D8330" s="316">
        <v>25</v>
      </c>
      <c r="E8330" s="317">
        <v>25918</v>
      </c>
      <c r="F8330" s="317">
        <v>11896.359999999999</v>
      </c>
      <c r="G8330" s="318">
        <v>39893</v>
      </c>
      <c r="H8330" s="318">
        <v>41094</v>
      </c>
      <c r="I8330" s="318">
        <v>50405</v>
      </c>
      <c r="J8330" s="315"/>
      <c r="K8330" s="315">
        <v>8617</v>
      </c>
      <c r="L8330" s="315" t="s">
        <v>2347</v>
      </c>
      <c r="M8330" s="315" t="s">
        <v>784</v>
      </c>
      <c r="N8330" s="315" t="s">
        <v>755</v>
      </c>
      <c r="O8330" s="315"/>
      <c r="P8330" s="315"/>
      <c r="Q8330" s="315"/>
    </row>
    <row r="8331" spans="1:17">
      <c r="A8331" s="315" t="s">
        <v>755</v>
      </c>
      <c r="B8331" s="315" t="s">
        <v>2095</v>
      </c>
      <c r="C8331" s="315" t="s">
        <v>2098</v>
      </c>
      <c r="D8331" s="316">
        <v>25</v>
      </c>
      <c r="E8331" s="317">
        <v>26007</v>
      </c>
      <c r="F8331" s="317">
        <v>12301.32</v>
      </c>
      <c r="G8331" s="318">
        <v>40137</v>
      </c>
      <c r="H8331" s="318">
        <v>40898</v>
      </c>
      <c r="I8331" s="318">
        <v>50040</v>
      </c>
      <c r="J8331" s="315"/>
      <c r="K8331" s="315">
        <v>1734</v>
      </c>
      <c r="L8331" s="315" t="s">
        <v>3795</v>
      </c>
      <c r="M8331" s="315" t="s">
        <v>761</v>
      </c>
      <c r="N8331" s="315" t="s">
        <v>755</v>
      </c>
      <c r="O8331" s="315"/>
      <c r="P8331" s="315"/>
      <c r="Q8331" s="315"/>
    </row>
    <row r="8332" spans="1:17">
      <c r="A8332" s="315" t="s">
        <v>750</v>
      </c>
      <c r="B8332" s="315" t="s">
        <v>2095</v>
      </c>
      <c r="C8332" s="315" t="s">
        <v>2096</v>
      </c>
      <c r="D8332" s="316">
        <v>25</v>
      </c>
      <c r="E8332" s="317">
        <v>21379.379999999997</v>
      </c>
      <c r="F8332" s="317">
        <v>15915.739999999998</v>
      </c>
      <c r="G8332" s="318">
        <v>40437</v>
      </c>
      <c r="H8332" s="318">
        <v>39839</v>
      </c>
      <c r="I8332" s="318">
        <v>49309</v>
      </c>
      <c r="J8332" s="315"/>
      <c r="K8332" s="315">
        <v>4144</v>
      </c>
      <c r="L8332" s="315" t="s">
        <v>2133</v>
      </c>
      <c r="M8332" s="315" t="s">
        <v>1484</v>
      </c>
      <c r="N8332" s="315" t="s">
        <v>750</v>
      </c>
      <c r="O8332" s="315"/>
      <c r="P8332" s="315"/>
      <c r="Q8332" s="315"/>
    </row>
    <row r="8333" spans="1:17">
      <c r="A8333" s="315" t="s">
        <v>750</v>
      </c>
      <c r="B8333" s="315" t="s">
        <v>2095</v>
      </c>
      <c r="C8333" s="315" t="s">
        <v>2098</v>
      </c>
      <c r="D8333" s="316">
        <v>25</v>
      </c>
      <c r="E8333" s="317">
        <v>22548.899999999998</v>
      </c>
      <c r="F8333" s="317">
        <v>9103.07</v>
      </c>
      <c r="G8333" s="318">
        <v>40672</v>
      </c>
      <c r="H8333" s="318">
        <v>40940</v>
      </c>
      <c r="I8333" s="318">
        <v>50405</v>
      </c>
      <c r="J8333" s="315"/>
      <c r="K8333" s="315">
        <v>4123</v>
      </c>
      <c r="L8333" s="315" t="s">
        <v>2299</v>
      </c>
      <c r="M8333" s="315" t="s">
        <v>1484</v>
      </c>
      <c r="N8333" s="315" t="s">
        <v>750</v>
      </c>
      <c r="O8333" s="315"/>
      <c r="P8333" s="315"/>
      <c r="Q8333" s="315"/>
    </row>
    <row r="8334" spans="1:17">
      <c r="A8334" s="315" t="s">
        <v>750</v>
      </c>
      <c r="B8334" s="315" t="s">
        <v>2095</v>
      </c>
      <c r="C8334" s="315" t="s">
        <v>2098</v>
      </c>
      <c r="D8334" s="316">
        <v>25</v>
      </c>
      <c r="E8334" s="317">
        <v>25641.920000000002</v>
      </c>
      <c r="F8334" s="317">
        <v>11230.21</v>
      </c>
      <c r="G8334" s="318">
        <v>40704</v>
      </c>
      <c r="H8334" s="318">
        <v>40781</v>
      </c>
      <c r="I8334" s="318">
        <v>50040</v>
      </c>
      <c r="J8334" s="315"/>
      <c r="K8334" s="315">
        <v>9201</v>
      </c>
      <c r="L8334" s="315" t="s">
        <v>959</v>
      </c>
      <c r="M8334" s="315" t="s">
        <v>770</v>
      </c>
      <c r="N8334" s="315" t="s">
        <v>750</v>
      </c>
      <c r="O8334" s="315"/>
      <c r="P8334" s="315"/>
      <c r="Q8334" s="315"/>
    </row>
    <row r="8335" spans="1:17">
      <c r="A8335" s="315" t="s">
        <v>750</v>
      </c>
      <c r="B8335" s="315" t="s">
        <v>2095</v>
      </c>
      <c r="C8335" s="315" t="s">
        <v>2142</v>
      </c>
      <c r="D8335" s="316">
        <v>25.04</v>
      </c>
      <c r="E8335" s="317">
        <v>19301</v>
      </c>
      <c r="F8335" s="317">
        <v>10364.650000000001</v>
      </c>
      <c r="G8335" s="318">
        <v>40478</v>
      </c>
      <c r="H8335" s="318">
        <v>39741</v>
      </c>
      <c r="I8335" s="318">
        <v>48944</v>
      </c>
      <c r="J8335" s="315"/>
      <c r="K8335" s="315">
        <v>8500</v>
      </c>
      <c r="L8335" s="315" t="s">
        <v>1660</v>
      </c>
      <c r="M8335" s="315" t="s">
        <v>792</v>
      </c>
      <c r="N8335" s="315" t="s">
        <v>750</v>
      </c>
      <c r="O8335" s="315"/>
      <c r="P8335" s="315"/>
      <c r="Q8335" s="315"/>
    </row>
    <row r="8336" spans="1:17">
      <c r="A8336" s="315" t="s">
        <v>755</v>
      </c>
      <c r="B8336" s="315" t="s">
        <v>2095</v>
      </c>
      <c r="C8336" s="315" t="s">
        <v>2098</v>
      </c>
      <c r="D8336" s="316">
        <v>25.08</v>
      </c>
      <c r="E8336" s="317">
        <v>26344</v>
      </c>
      <c r="F8336" s="317">
        <v>12460.72</v>
      </c>
      <c r="G8336" s="318">
        <v>40641</v>
      </c>
      <c r="H8336" s="318">
        <v>40878</v>
      </c>
      <c r="I8336" s="318">
        <v>50040</v>
      </c>
      <c r="J8336" s="315"/>
      <c r="K8336" s="315">
        <v>3713</v>
      </c>
      <c r="L8336" s="315" t="s">
        <v>777</v>
      </c>
      <c r="M8336" s="315" t="s">
        <v>764</v>
      </c>
      <c r="N8336" s="315" t="s">
        <v>755</v>
      </c>
      <c r="O8336" s="315"/>
      <c r="P8336" s="315"/>
      <c r="Q8336" s="315"/>
    </row>
    <row r="8337" spans="1:17">
      <c r="A8337" s="315" t="s">
        <v>755</v>
      </c>
      <c r="B8337" s="315" t="s">
        <v>2095</v>
      </c>
      <c r="C8337" s="315" t="s">
        <v>2096</v>
      </c>
      <c r="D8337" s="316">
        <v>25.1</v>
      </c>
      <c r="E8337" s="317">
        <v>28293.780000000002</v>
      </c>
      <c r="F8337" s="317">
        <v>13544.319999999998</v>
      </c>
      <c r="G8337" s="318">
        <v>39570</v>
      </c>
      <c r="H8337" s="318">
        <v>40967</v>
      </c>
      <c r="I8337" s="318">
        <v>50405</v>
      </c>
      <c r="J8337" s="315"/>
      <c r="K8337" s="315">
        <v>4522</v>
      </c>
      <c r="L8337" s="315" t="s">
        <v>2173</v>
      </c>
      <c r="M8337" s="315" t="s">
        <v>1296</v>
      </c>
      <c r="N8337" s="315" t="s">
        <v>755</v>
      </c>
      <c r="O8337" s="315"/>
      <c r="P8337" s="315"/>
      <c r="Q8337" s="315"/>
    </row>
    <row r="8338" spans="1:17">
      <c r="A8338" s="315" t="s">
        <v>750</v>
      </c>
      <c r="B8338" s="315" t="s">
        <v>2095</v>
      </c>
      <c r="C8338" s="315" t="s">
        <v>2098</v>
      </c>
      <c r="D8338" s="316">
        <v>25.13</v>
      </c>
      <c r="E8338" s="317">
        <v>23550.990000000005</v>
      </c>
      <c r="F8338" s="317">
        <v>9485.83</v>
      </c>
      <c r="G8338" s="318">
        <v>40492</v>
      </c>
      <c r="H8338" s="318">
        <v>40966</v>
      </c>
      <c r="I8338" s="318">
        <v>50405</v>
      </c>
      <c r="J8338" s="315"/>
      <c r="K8338" s="315">
        <v>9323</v>
      </c>
      <c r="L8338" s="315" t="s">
        <v>1955</v>
      </c>
      <c r="M8338" s="315" t="s">
        <v>770</v>
      </c>
      <c r="N8338" s="315" t="s">
        <v>750</v>
      </c>
      <c r="O8338" s="315"/>
      <c r="P8338" s="315"/>
      <c r="Q8338" s="315"/>
    </row>
    <row r="8339" spans="1:17">
      <c r="A8339" s="315" t="s">
        <v>755</v>
      </c>
      <c r="B8339" s="315" t="s">
        <v>2095</v>
      </c>
      <c r="C8339" s="315" t="s">
        <v>2098</v>
      </c>
      <c r="D8339" s="316">
        <v>25.18</v>
      </c>
      <c r="E8339" s="317">
        <v>13881</v>
      </c>
      <c r="F8339" s="317">
        <v>4094.8999999999996</v>
      </c>
      <c r="G8339" s="318">
        <v>40841</v>
      </c>
      <c r="H8339" s="318">
        <v>41442</v>
      </c>
      <c r="I8339" s="318">
        <v>50770</v>
      </c>
      <c r="J8339" s="315"/>
      <c r="K8339" s="315">
        <v>8844</v>
      </c>
      <c r="L8339" s="315" t="s">
        <v>2542</v>
      </c>
      <c r="M8339" s="315" t="s">
        <v>1388</v>
      </c>
      <c r="N8339" s="315" t="s">
        <v>755</v>
      </c>
      <c r="O8339" s="315"/>
      <c r="P8339" s="315"/>
      <c r="Q8339" s="315"/>
    </row>
    <row r="8340" spans="1:17">
      <c r="A8340" s="315" t="s">
        <v>755</v>
      </c>
      <c r="B8340" s="315" t="s">
        <v>2095</v>
      </c>
      <c r="C8340" s="315" t="s">
        <v>2096</v>
      </c>
      <c r="D8340" s="316">
        <v>25.2</v>
      </c>
      <c r="E8340" s="317">
        <v>25543.300000000003</v>
      </c>
      <c r="F8340" s="317">
        <v>19015.579999999994</v>
      </c>
      <c r="G8340" s="318">
        <v>39570</v>
      </c>
      <c r="H8340" s="318">
        <v>39624</v>
      </c>
      <c r="I8340" s="318">
        <v>48944</v>
      </c>
      <c r="J8340" s="315"/>
      <c r="K8340" s="315">
        <v>2345</v>
      </c>
      <c r="L8340" s="315" t="s">
        <v>4439</v>
      </c>
      <c r="M8340" s="315" t="s">
        <v>1431</v>
      </c>
      <c r="N8340" s="315" t="s">
        <v>755</v>
      </c>
      <c r="O8340" s="315"/>
      <c r="P8340" s="315"/>
      <c r="Q8340" s="315"/>
    </row>
    <row r="8341" spans="1:17">
      <c r="A8341" s="315" t="s">
        <v>755</v>
      </c>
      <c r="B8341" s="315" t="s">
        <v>2095</v>
      </c>
      <c r="C8341" s="315" t="s">
        <v>2098</v>
      </c>
      <c r="D8341" s="316">
        <v>25.2</v>
      </c>
      <c r="E8341" s="317">
        <v>25696</v>
      </c>
      <c r="F8341" s="317">
        <v>17730.240000000002</v>
      </c>
      <c r="G8341" s="318">
        <v>39569</v>
      </c>
      <c r="H8341" s="318">
        <v>39927</v>
      </c>
      <c r="I8341" s="318">
        <v>49279</v>
      </c>
      <c r="J8341" s="315"/>
      <c r="K8341" s="315">
        <v>9608</v>
      </c>
      <c r="L8341" s="315" t="s">
        <v>2431</v>
      </c>
      <c r="M8341" s="315" t="s">
        <v>770</v>
      </c>
      <c r="N8341" s="315" t="s">
        <v>755</v>
      </c>
      <c r="O8341" s="315"/>
      <c r="P8341" s="315"/>
      <c r="Q8341" s="315"/>
    </row>
    <row r="8342" spans="1:17">
      <c r="A8342" s="315" t="s">
        <v>755</v>
      </c>
      <c r="B8342" s="315" t="s">
        <v>2095</v>
      </c>
      <c r="C8342" s="315" t="s">
        <v>2098</v>
      </c>
      <c r="D8342" s="316">
        <v>25.2</v>
      </c>
      <c r="E8342" s="317">
        <v>31548</v>
      </c>
      <c r="F8342" s="317">
        <v>13723.400000000001</v>
      </c>
      <c r="G8342" s="318">
        <v>39570</v>
      </c>
      <c r="H8342" s="318">
        <v>41262</v>
      </c>
      <c r="I8342" s="318">
        <v>50405</v>
      </c>
      <c r="J8342" s="315"/>
      <c r="K8342" s="315">
        <v>7106</v>
      </c>
      <c r="L8342" s="315" t="s">
        <v>4242</v>
      </c>
      <c r="M8342" s="315" t="s">
        <v>966</v>
      </c>
      <c r="N8342" s="315" t="s">
        <v>755</v>
      </c>
      <c r="O8342" s="315"/>
      <c r="P8342" s="315"/>
      <c r="Q8342" s="315"/>
    </row>
    <row r="8343" spans="1:17">
      <c r="A8343" s="315" t="s">
        <v>755</v>
      </c>
      <c r="B8343" s="315" t="s">
        <v>2095</v>
      </c>
      <c r="C8343" s="315" t="s">
        <v>2096</v>
      </c>
      <c r="D8343" s="316">
        <v>25.2</v>
      </c>
      <c r="E8343" s="317">
        <v>20104</v>
      </c>
      <c r="F8343" s="317">
        <v>16163.619999999999</v>
      </c>
      <c r="G8343" s="318">
        <v>39570</v>
      </c>
      <c r="H8343" s="318">
        <v>38986</v>
      </c>
      <c r="I8343" s="318">
        <v>48183</v>
      </c>
      <c r="J8343" s="315"/>
      <c r="K8343" s="315">
        <v>5312</v>
      </c>
      <c r="L8343" s="315" t="s">
        <v>3567</v>
      </c>
      <c r="M8343" s="315" t="s">
        <v>776</v>
      </c>
      <c r="N8343" s="315" t="s">
        <v>755</v>
      </c>
      <c r="O8343" s="315"/>
      <c r="P8343" s="315"/>
      <c r="Q8343" s="315"/>
    </row>
    <row r="8344" spans="1:17">
      <c r="A8344" s="315" t="s">
        <v>750</v>
      </c>
      <c r="B8344" s="315" t="s">
        <v>2095</v>
      </c>
      <c r="C8344" s="315" t="s">
        <v>2096</v>
      </c>
      <c r="D8344" s="316">
        <v>25.2</v>
      </c>
      <c r="E8344" s="317">
        <v>18012</v>
      </c>
      <c r="F8344" s="317">
        <v>10990.67</v>
      </c>
      <c r="G8344" s="318">
        <v>39646</v>
      </c>
      <c r="H8344" s="318">
        <v>40339</v>
      </c>
      <c r="I8344" s="318">
        <v>49674</v>
      </c>
      <c r="J8344" s="315"/>
      <c r="K8344" s="315">
        <v>2800</v>
      </c>
      <c r="L8344" s="315" t="s">
        <v>2655</v>
      </c>
      <c r="M8344" s="315" t="s">
        <v>1431</v>
      </c>
      <c r="N8344" s="315" t="s">
        <v>750</v>
      </c>
      <c r="O8344" s="315"/>
      <c r="P8344" s="315"/>
      <c r="Q8344" s="315"/>
    </row>
    <row r="8345" spans="1:17">
      <c r="A8345" s="315" t="s">
        <v>750</v>
      </c>
      <c r="B8345" s="315" t="s">
        <v>2095</v>
      </c>
      <c r="C8345" s="315" t="s">
        <v>2098</v>
      </c>
      <c r="D8345" s="316">
        <v>25.2</v>
      </c>
      <c r="E8345" s="317">
        <v>20114</v>
      </c>
      <c r="F8345" s="317">
        <v>6476.7100000000009</v>
      </c>
      <c r="G8345" s="318">
        <v>39822</v>
      </c>
      <c r="H8345" s="318">
        <v>41781</v>
      </c>
      <c r="I8345" s="318">
        <v>51135</v>
      </c>
      <c r="J8345" s="315"/>
      <c r="K8345" s="315">
        <v>9453</v>
      </c>
      <c r="L8345" s="315" t="s">
        <v>4440</v>
      </c>
      <c r="M8345" s="315" t="s">
        <v>770</v>
      </c>
      <c r="N8345" s="315" t="s">
        <v>750</v>
      </c>
      <c r="O8345" s="315"/>
      <c r="P8345" s="315"/>
      <c r="Q8345" s="315"/>
    </row>
    <row r="8346" spans="1:17">
      <c r="A8346" s="315" t="s">
        <v>755</v>
      </c>
      <c r="B8346" s="315" t="s">
        <v>2095</v>
      </c>
      <c r="C8346" s="315" t="s">
        <v>2096</v>
      </c>
      <c r="D8346" s="316">
        <v>25.2</v>
      </c>
      <c r="E8346" s="317">
        <v>27655</v>
      </c>
      <c r="F8346" s="317">
        <v>9928.15</v>
      </c>
      <c r="G8346" s="318">
        <v>40161</v>
      </c>
      <c r="H8346" s="318">
        <v>41423</v>
      </c>
      <c r="I8346" s="318">
        <v>50770</v>
      </c>
      <c r="J8346" s="315"/>
      <c r="K8346" s="315">
        <v>3476</v>
      </c>
      <c r="L8346" s="315" t="s">
        <v>4441</v>
      </c>
      <c r="M8346" s="315" t="s">
        <v>764</v>
      </c>
      <c r="N8346" s="315" t="s">
        <v>755</v>
      </c>
      <c r="O8346" s="315"/>
      <c r="P8346" s="315"/>
      <c r="Q8346" s="315"/>
    </row>
    <row r="8347" spans="1:17">
      <c r="A8347" s="315" t="s">
        <v>755</v>
      </c>
      <c r="B8347" s="315" t="s">
        <v>2095</v>
      </c>
      <c r="C8347" s="315" t="s">
        <v>2096</v>
      </c>
      <c r="D8347" s="316">
        <v>25.2</v>
      </c>
      <c r="E8347" s="317">
        <v>19863</v>
      </c>
      <c r="F8347" s="317">
        <v>12122.77</v>
      </c>
      <c r="G8347" s="318">
        <v>40364</v>
      </c>
      <c r="H8347" s="318">
        <v>40451</v>
      </c>
      <c r="I8347" s="318">
        <v>49674</v>
      </c>
      <c r="J8347" s="315"/>
      <c r="K8347" s="315">
        <v>3280</v>
      </c>
      <c r="L8347" s="315" t="s">
        <v>3480</v>
      </c>
      <c r="M8347" s="315" t="s">
        <v>761</v>
      </c>
      <c r="N8347" s="315" t="s">
        <v>755</v>
      </c>
      <c r="O8347" s="315"/>
      <c r="P8347" s="315"/>
      <c r="Q8347" s="315"/>
    </row>
    <row r="8348" spans="1:17">
      <c r="A8348" s="315" t="s">
        <v>755</v>
      </c>
      <c r="B8348" s="315" t="s">
        <v>2095</v>
      </c>
      <c r="C8348" s="315" t="s">
        <v>2098</v>
      </c>
      <c r="D8348" s="316">
        <v>25.2</v>
      </c>
      <c r="E8348" s="317">
        <v>27635</v>
      </c>
      <c r="F8348" s="317">
        <v>10501.3</v>
      </c>
      <c r="G8348" s="318">
        <v>40568</v>
      </c>
      <c r="H8348" s="318">
        <v>41009</v>
      </c>
      <c r="I8348" s="318">
        <v>50405</v>
      </c>
      <c r="J8348" s="315"/>
      <c r="K8348" s="315">
        <v>3429</v>
      </c>
      <c r="L8348" s="315" t="s">
        <v>4442</v>
      </c>
      <c r="M8348" s="315" t="s">
        <v>764</v>
      </c>
      <c r="N8348" s="315" t="s">
        <v>755</v>
      </c>
      <c r="O8348" s="315"/>
      <c r="P8348" s="315"/>
      <c r="Q8348" s="315"/>
    </row>
    <row r="8349" spans="1:17">
      <c r="A8349" s="315" t="s">
        <v>755</v>
      </c>
      <c r="B8349" s="315" t="s">
        <v>2095</v>
      </c>
      <c r="C8349" s="315" t="s">
        <v>2096</v>
      </c>
      <c r="D8349" s="316">
        <v>25.3</v>
      </c>
      <c r="E8349" s="317">
        <v>21252.6</v>
      </c>
      <c r="F8349" s="317">
        <v>17065.84</v>
      </c>
      <c r="G8349" s="318">
        <v>39570</v>
      </c>
      <c r="H8349" s="318">
        <v>39979</v>
      </c>
      <c r="I8349" s="318">
        <v>49279</v>
      </c>
      <c r="J8349" s="315"/>
      <c r="K8349" s="315">
        <v>9450</v>
      </c>
      <c r="L8349" s="315" t="s">
        <v>1087</v>
      </c>
      <c r="M8349" s="315" t="s">
        <v>770</v>
      </c>
      <c r="N8349" s="315" t="s">
        <v>755</v>
      </c>
      <c r="O8349" s="315"/>
      <c r="P8349" s="315"/>
      <c r="Q8349" s="315"/>
    </row>
    <row r="8350" spans="1:17">
      <c r="A8350" s="315" t="s">
        <v>755</v>
      </c>
      <c r="B8350" s="315" t="s">
        <v>2095</v>
      </c>
      <c r="C8350" s="315" t="s">
        <v>2096</v>
      </c>
      <c r="D8350" s="316">
        <v>25.3</v>
      </c>
      <c r="E8350" s="317">
        <v>14107.03</v>
      </c>
      <c r="F8350" s="317">
        <v>9296.5299999999988</v>
      </c>
      <c r="G8350" s="318">
        <v>39570</v>
      </c>
      <c r="H8350" s="318">
        <v>40310</v>
      </c>
      <c r="I8350" s="318">
        <v>49674</v>
      </c>
      <c r="J8350" s="315"/>
      <c r="K8350" s="315">
        <v>1091</v>
      </c>
      <c r="L8350" s="315" t="s">
        <v>2251</v>
      </c>
      <c r="M8350" s="315" t="s">
        <v>766</v>
      </c>
      <c r="N8350" s="315" t="s">
        <v>755</v>
      </c>
      <c r="O8350" s="315"/>
      <c r="P8350" s="315"/>
      <c r="Q8350" s="315"/>
    </row>
    <row r="8351" spans="1:17">
      <c r="A8351" s="315" t="s">
        <v>755</v>
      </c>
      <c r="B8351" s="315" t="s">
        <v>2095</v>
      </c>
      <c r="C8351" s="315" t="s">
        <v>2096</v>
      </c>
      <c r="D8351" s="316">
        <v>25.3</v>
      </c>
      <c r="E8351" s="317">
        <v>30645.279999999999</v>
      </c>
      <c r="F8351" s="317">
        <v>18203.300000000003</v>
      </c>
      <c r="G8351" s="318">
        <v>40175</v>
      </c>
      <c r="H8351" s="318">
        <v>40306</v>
      </c>
      <c r="I8351" s="318">
        <v>49674</v>
      </c>
      <c r="J8351" s="315"/>
      <c r="K8351" s="315">
        <v>4814</v>
      </c>
      <c r="L8351" s="315" t="s">
        <v>3776</v>
      </c>
      <c r="M8351" s="315" t="s">
        <v>776</v>
      </c>
      <c r="N8351" s="315" t="s">
        <v>755</v>
      </c>
      <c r="O8351" s="315"/>
      <c r="P8351" s="315"/>
      <c r="Q8351" s="315"/>
    </row>
    <row r="8352" spans="1:17">
      <c r="A8352" s="315" t="s">
        <v>755</v>
      </c>
      <c r="B8352" s="315" t="s">
        <v>2095</v>
      </c>
      <c r="C8352" s="315" t="s">
        <v>2098</v>
      </c>
      <c r="D8352" s="316">
        <v>25.3</v>
      </c>
      <c r="E8352" s="317">
        <v>24128</v>
      </c>
      <c r="F8352" s="317">
        <v>11412.56</v>
      </c>
      <c r="G8352" s="318">
        <v>40485</v>
      </c>
      <c r="H8352" s="318">
        <v>40625</v>
      </c>
      <c r="I8352" s="318">
        <v>50040</v>
      </c>
      <c r="J8352" s="315"/>
      <c r="K8352" s="315">
        <v>1228</v>
      </c>
      <c r="L8352" s="315" t="s">
        <v>2243</v>
      </c>
      <c r="M8352" s="315" t="s">
        <v>1827</v>
      </c>
      <c r="N8352" s="315" t="s">
        <v>755</v>
      </c>
      <c r="O8352" s="315"/>
      <c r="P8352" s="315"/>
      <c r="Q8352" s="315"/>
    </row>
    <row r="8353" spans="1:17">
      <c r="A8353" s="315" t="s">
        <v>755</v>
      </c>
      <c r="B8353" s="315" t="s">
        <v>2095</v>
      </c>
      <c r="C8353" s="315" t="s">
        <v>2098</v>
      </c>
      <c r="D8353" s="316">
        <v>25.3</v>
      </c>
      <c r="E8353" s="317">
        <v>24401</v>
      </c>
      <c r="F8353" s="317">
        <v>11541.680000000002</v>
      </c>
      <c r="G8353" s="318">
        <v>40485</v>
      </c>
      <c r="H8353" s="318">
        <v>40626</v>
      </c>
      <c r="I8353" s="318">
        <v>50040</v>
      </c>
      <c r="J8353" s="315"/>
      <c r="K8353" s="315">
        <v>1228</v>
      </c>
      <c r="L8353" s="315" t="s">
        <v>2243</v>
      </c>
      <c r="M8353" s="315" t="s">
        <v>1827</v>
      </c>
      <c r="N8353" s="315" t="s">
        <v>755</v>
      </c>
      <c r="O8353" s="315"/>
      <c r="P8353" s="315"/>
      <c r="Q8353" s="315"/>
    </row>
    <row r="8354" spans="1:17">
      <c r="A8354" s="315" t="s">
        <v>755</v>
      </c>
      <c r="B8354" s="315" t="s">
        <v>2095</v>
      </c>
      <c r="C8354" s="315" t="s">
        <v>2098</v>
      </c>
      <c r="D8354" s="316">
        <v>25.38</v>
      </c>
      <c r="E8354" s="317">
        <v>10301</v>
      </c>
      <c r="F8354" s="317">
        <v>2101.39</v>
      </c>
      <c r="G8354" s="318">
        <v>40465</v>
      </c>
      <c r="H8354" s="318">
        <v>42451</v>
      </c>
      <c r="I8354" s="318">
        <v>50040</v>
      </c>
      <c r="J8354" s="315"/>
      <c r="K8354" s="315">
        <v>6014</v>
      </c>
      <c r="L8354" s="315" t="s">
        <v>314</v>
      </c>
      <c r="M8354" s="315" t="s">
        <v>788</v>
      </c>
      <c r="N8354" s="315" t="s">
        <v>755</v>
      </c>
      <c r="O8354" s="315"/>
      <c r="P8354" s="315"/>
      <c r="Q8354" s="315"/>
    </row>
    <row r="8355" spans="1:17">
      <c r="A8355" s="315" t="s">
        <v>755</v>
      </c>
      <c r="B8355" s="315" t="s">
        <v>2095</v>
      </c>
      <c r="C8355" s="315" t="s">
        <v>2098</v>
      </c>
      <c r="D8355" s="316">
        <v>25.4</v>
      </c>
      <c r="E8355" s="317">
        <v>20542.599999999995</v>
      </c>
      <c r="F8355" s="317">
        <v>8936.0500000000011</v>
      </c>
      <c r="G8355" s="318">
        <v>39570</v>
      </c>
      <c r="H8355" s="318">
        <v>41177</v>
      </c>
      <c r="I8355" s="318">
        <v>50405</v>
      </c>
      <c r="J8355" s="315"/>
      <c r="K8355" s="315">
        <v>3018</v>
      </c>
      <c r="L8355" s="315" t="s">
        <v>308</v>
      </c>
      <c r="M8355" s="315" t="s">
        <v>764</v>
      </c>
      <c r="N8355" s="315" t="s">
        <v>755</v>
      </c>
      <c r="O8355" s="315"/>
      <c r="P8355" s="315"/>
      <c r="Q8355" s="315"/>
    </row>
    <row r="8356" spans="1:17">
      <c r="A8356" s="315" t="s">
        <v>755</v>
      </c>
      <c r="B8356" s="315" t="s">
        <v>2095</v>
      </c>
      <c r="C8356" s="315" t="s">
        <v>2098</v>
      </c>
      <c r="D8356" s="316">
        <v>25.4</v>
      </c>
      <c r="E8356" s="317">
        <v>25113</v>
      </c>
      <c r="F8356" s="317">
        <v>7408.34</v>
      </c>
      <c r="G8356" s="318">
        <v>40294</v>
      </c>
      <c r="H8356" s="318">
        <v>41425</v>
      </c>
      <c r="I8356" s="318">
        <v>50770</v>
      </c>
      <c r="J8356" s="315"/>
      <c r="K8356" s="315">
        <v>7562</v>
      </c>
      <c r="L8356" s="315" t="s">
        <v>4443</v>
      </c>
      <c r="M8356" s="315" t="s">
        <v>966</v>
      </c>
      <c r="N8356" s="315" t="s">
        <v>755</v>
      </c>
      <c r="O8356" s="315"/>
      <c r="P8356" s="315"/>
      <c r="Q8356" s="315"/>
    </row>
    <row r="8357" spans="1:17">
      <c r="A8357" s="315" t="s">
        <v>750</v>
      </c>
      <c r="B8357" s="315" t="s">
        <v>2095</v>
      </c>
      <c r="C8357" s="315" t="s">
        <v>2098</v>
      </c>
      <c r="D8357" s="316">
        <v>25.48</v>
      </c>
      <c r="E8357" s="317">
        <v>24324</v>
      </c>
      <c r="F8357" s="317">
        <v>5608.04</v>
      </c>
      <c r="G8357" s="318">
        <v>40233</v>
      </c>
      <c r="H8357" s="318">
        <v>42184</v>
      </c>
      <c r="I8357" s="318">
        <v>51501</v>
      </c>
      <c r="J8357" s="315"/>
      <c r="K8357" s="315">
        <v>1203</v>
      </c>
      <c r="L8357" s="315" t="s">
        <v>310</v>
      </c>
      <c r="M8357" s="315" t="s">
        <v>1827</v>
      </c>
      <c r="N8357" s="315" t="s">
        <v>750</v>
      </c>
      <c r="O8357" s="315"/>
      <c r="P8357" s="315"/>
      <c r="Q8357" s="315"/>
    </row>
    <row r="8358" spans="1:17">
      <c r="A8358" s="315" t="s">
        <v>755</v>
      </c>
      <c r="B8358" s="315" t="s">
        <v>2095</v>
      </c>
      <c r="C8358" s="315" t="s">
        <v>2098</v>
      </c>
      <c r="D8358" s="316">
        <v>25.48</v>
      </c>
      <c r="E8358" s="317">
        <v>17015</v>
      </c>
      <c r="F8358" s="317">
        <v>4236.74</v>
      </c>
      <c r="G8358" s="318">
        <v>40402</v>
      </c>
      <c r="H8358" s="318">
        <v>42272</v>
      </c>
      <c r="I8358" s="318">
        <v>51501</v>
      </c>
      <c r="J8358" s="315"/>
      <c r="K8358" s="315">
        <v>4922</v>
      </c>
      <c r="L8358" s="315" t="s">
        <v>3240</v>
      </c>
      <c r="M8358" s="315" t="s">
        <v>764</v>
      </c>
      <c r="N8358" s="315" t="s">
        <v>755</v>
      </c>
      <c r="O8358" s="315"/>
      <c r="P8358" s="315"/>
      <c r="Q8358" s="315"/>
    </row>
    <row r="8359" spans="1:17">
      <c r="A8359" s="315" t="s">
        <v>755</v>
      </c>
      <c r="B8359" s="315" t="s">
        <v>2095</v>
      </c>
      <c r="C8359" s="315" t="s">
        <v>2098</v>
      </c>
      <c r="D8359" s="316">
        <v>25.48</v>
      </c>
      <c r="E8359" s="317">
        <v>26720</v>
      </c>
      <c r="F8359" s="317">
        <v>6252.5</v>
      </c>
      <c r="G8359" s="318">
        <v>40750</v>
      </c>
      <c r="H8359" s="318">
        <v>42269</v>
      </c>
      <c r="I8359" s="318">
        <v>49674</v>
      </c>
      <c r="J8359" s="315"/>
      <c r="K8359" s="315">
        <v>9056</v>
      </c>
      <c r="L8359" s="315" t="s">
        <v>2345</v>
      </c>
      <c r="M8359" s="315" t="s">
        <v>781</v>
      </c>
      <c r="N8359" s="315" t="s">
        <v>755</v>
      </c>
      <c r="O8359" s="315"/>
      <c r="P8359" s="315"/>
      <c r="Q8359" s="315"/>
    </row>
    <row r="8360" spans="1:17">
      <c r="A8360" s="315" t="s">
        <v>755</v>
      </c>
      <c r="B8360" s="315" t="s">
        <v>2095</v>
      </c>
      <c r="C8360" s="315" t="s">
        <v>2098</v>
      </c>
      <c r="D8360" s="316">
        <v>25.5</v>
      </c>
      <c r="E8360" s="317">
        <v>23030.58</v>
      </c>
      <c r="F8360" s="317">
        <v>8460.4399999999987</v>
      </c>
      <c r="G8360" s="318">
        <v>39783</v>
      </c>
      <c r="H8360" s="318">
        <v>39783</v>
      </c>
      <c r="I8360" s="318">
        <v>48944</v>
      </c>
      <c r="J8360" s="315"/>
      <c r="K8360" s="315">
        <v>4577</v>
      </c>
      <c r="L8360" s="315" t="s">
        <v>3184</v>
      </c>
      <c r="M8360" s="315" t="s">
        <v>1296</v>
      </c>
      <c r="N8360" s="315" t="s">
        <v>755</v>
      </c>
      <c r="O8360" s="315"/>
      <c r="P8360" s="315"/>
      <c r="Q8360" s="315"/>
    </row>
    <row r="8361" spans="1:17">
      <c r="A8361" s="315" t="s">
        <v>755</v>
      </c>
      <c r="B8361" s="315" t="s">
        <v>2095</v>
      </c>
      <c r="C8361" s="315" t="s">
        <v>2098</v>
      </c>
      <c r="D8361" s="316">
        <v>25.5</v>
      </c>
      <c r="E8361" s="317">
        <v>27053</v>
      </c>
      <c r="F8361" s="317">
        <v>10280.14</v>
      </c>
      <c r="G8361" s="318">
        <v>40716</v>
      </c>
      <c r="H8361" s="318">
        <v>41172</v>
      </c>
      <c r="I8361" s="318">
        <v>50405</v>
      </c>
      <c r="J8361" s="315"/>
      <c r="K8361" s="315">
        <v>3531</v>
      </c>
      <c r="L8361" s="315" t="s">
        <v>4444</v>
      </c>
      <c r="M8361" s="315" t="s">
        <v>764</v>
      </c>
      <c r="N8361" s="315" t="s">
        <v>755</v>
      </c>
      <c r="O8361" s="315"/>
      <c r="P8361" s="315"/>
      <c r="Q8361" s="315"/>
    </row>
    <row r="8362" spans="1:17">
      <c r="A8362" s="315" t="s">
        <v>755</v>
      </c>
      <c r="B8362" s="315" t="s">
        <v>2095</v>
      </c>
      <c r="C8362" s="315" t="s">
        <v>2098</v>
      </c>
      <c r="D8362" s="316">
        <v>25.5</v>
      </c>
      <c r="E8362" s="317">
        <v>20386</v>
      </c>
      <c r="F8362" s="317">
        <v>7746.68</v>
      </c>
      <c r="G8362" s="318">
        <v>40518</v>
      </c>
      <c r="H8362" s="318">
        <v>41180</v>
      </c>
      <c r="I8362" s="318">
        <v>50405</v>
      </c>
      <c r="J8362" s="315"/>
      <c r="K8362" s="315">
        <v>3176</v>
      </c>
      <c r="L8362" s="315" t="s">
        <v>2871</v>
      </c>
      <c r="M8362" s="315" t="s">
        <v>764</v>
      </c>
      <c r="N8362" s="315" t="s">
        <v>755</v>
      </c>
      <c r="O8362" s="315"/>
      <c r="P8362" s="315"/>
      <c r="Q8362" s="315"/>
    </row>
    <row r="8363" spans="1:17">
      <c r="A8363" s="315" t="s">
        <v>755</v>
      </c>
      <c r="B8363" s="315" t="s">
        <v>2095</v>
      </c>
      <c r="C8363" s="315" t="s">
        <v>2098</v>
      </c>
      <c r="D8363" s="316">
        <v>25.5</v>
      </c>
      <c r="E8363" s="317">
        <v>27961.5</v>
      </c>
      <c r="F8363" s="317">
        <v>12163.25</v>
      </c>
      <c r="G8363" s="318">
        <v>40606</v>
      </c>
      <c r="H8363" s="318">
        <v>40967</v>
      </c>
      <c r="I8363" s="318">
        <v>50405</v>
      </c>
      <c r="J8363" s="315"/>
      <c r="K8363" s="315">
        <v>7205</v>
      </c>
      <c r="L8363" s="315" t="s">
        <v>3033</v>
      </c>
      <c r="M8363" s="315" t="s">
        <v>966</v>
      </c>
      <c r="N8363" s="315" t="s">
        <v>755</v>
      </c>
      <c r="O8363" s="315"/>
      <c r="P8363" s="315"/>
      <c r="Q8363" s="315"/>
    </row>
    <row r="8364" spans="1:17">
      <c r="A8364" s="315" t="s">
        <v>755</v>
      </c>
      <c r="B8364" s="315" t="s">
        <v>2095</v>
      </c>
      <c r="C8364" s="315" t="s">
        <v>2096</v>
      </c>
      <c r="D8364" s="316">
        <v>25.5</v>
      </c>
      <c r="E8364" s="317">
        <v>25049.53</v>
      </c>
      <c r="F8364" s="317">
        <v>11472.679999999998</v>
      </c>
      <c r="G8364" s="318">
        <v>40774</v>
      </c>
      <c r="H8364" s="318">
        <v>41178</v>
      </c>
      <c r="I8364" s="318">
        <v>50405</v>
      </c>
      <c r="J8364" s="315"/>
      <c r="K8364" s="315">
        <v>1410</v>
      </c>
      <c r="L8364" s="315" t="s">
        <v>4445</v>
      </c>
      <c r="M8364" s="315" t="s">
        <v>766</v>
      </c>
      <c r="N8364" s="315" t="s">
        <v>755</v>
      </c>
      <c r="O8364" s="315"/>
      <c r="P8364" s="315"/>
      <c r="Q8364" s="315"/>
    </row>
    <row r="8365" spans="1:17">
      <c r="A8365" s="315" t="s">
        <v>755</v>
      </c>
      <c r="B8365" s="315" t="s">
        <v>2095</v>
      </c>
      <c r="C8365" s="315" t="s">
        <v>2098</v>
      </c>
      <c r="D8365" s="316">
        <v>25.5</v>
      </c>
      <c r="E8365" s="317">
        <v>12061</v>
      </c>
      <c r="F8365" s="317">
        <v>4583.18</v>
      </c>
      <c r="G8365" s="318">
        <v>40820</v>
      </c>
      <c r="H8365" s="318">
        <v>41026</v>
      </c>
      <c r="I8365" s="318">
        <v>50405</v>
      </c>
      <c r="J8365" s="315"/>
      <c r="K8365" s="315">
        <v>4934</v>
      </c>
      <c r="L8365" s="315" t="s">
        <v>1717</v>
      </c>
      <c r="M8365" s="315" t="s">
        <v>764</v>
      </c>
      <c r="N8365" s="315" t="s">
        <v>755</v>
      </c>
      <c r="O8365" s="315"/>
      <c r="P8365" s="315"/>
      <c r="Q8365" s="315"/>
    </row>
    <row r="8366" spans="1:17">
      <c r="A8366" s="315" t="s">
        <v>750</v>
      </c>
      <c r="B8366" s="315" t="s">
        <v>2095</v>
      </c>
      <c r="C8366" s="315" t="s">
        <v>2098</v>
      </c>
      <c r="D8366" s="316">
        <v>25.5</v>
      </c>
      <c r="E8366" s="317">
        <v>13299</v>
      </c>
      <c r="F8366" s="317">
        <v>3632.61</v>
      </c>
      <c r="G8366" s="318">
        <v>40821</v>
      </c>
      <c r="H8366" s="318">
        <v>41607</v>
      </c>
      <c r="I8366" s="318">
        <v>50770</v>
      </c>
      <c r="J8366" s="315"/>
      <c r="K8366" s="315">
        <v>6317</v>
      </c>
      <c r="L8366" s="315" t="s">
        <v>4446</v>
      </c>
      <c r="M8366" s="315" t="s">
        <v>1712</v>
      </c>
      <c r="N8366" s="315" t="s">
        <v>750</v>
      </c>
      <c r="O8366" s="315"/>
      <c r="P8366" s="315"/>
      <c r="Q8366" s="315"/>
    </row>
    <row r="8367" spans="1:17">
      <c r="A8367" s="315" t="s">
        <v>750</v>
      </c>
      <c r="B8367" s="315" t="s">
        <v>2095</v>
      </c>
      <c r="C8367" s="315" t="s">
        <v>2096</v>
      </c>
      <c r="D8367" s="316">
        <v>25.6</v>
      </c>
      <c r="E8367" s="317">
        <v>24984.89</v>
      </c>
      <c r="F8367" s="317">
        <v>15222.26</v>
      </c>
      <c r="G8367" s="318">
        <v>40379</v>
      </c>
      <c r="H8367" s="318">
        <v>40451</v>
      </c>
      <c r="I8367" s="318">
        <v>49674</v>
      </c>
      <c r="J8367" s="315"/>
      <c r="K8367" s="315">
        <v>8867</v>
      </c>
      <c r="L8367" s="315" t="s">
        <v>3648</v>
      </c>
      <c r="M8367" s="315" t="s">
        <v>1705</v>
      </c>
      <c r="N8367" s="315" t="s">
        <v>750</v>
      </c>
      <c r="O8367" s="315"/>
      <c r="P8367" s="315"/>
      <c r="Q8367" s="315"/>
    </row>
    <row r="8368" spans="1:17">
      <c r="A8368" s="315" t="s">
        <v>750</v>
      </c>
      <c r="B8368" s="315" t="s">
        <v>2095</v>
      </c>
      <c r="C8368" s="315" t="s">
        <v>2096</v>
      </c>
      <c r="D8368" s="316">
        <v>25.6</v>
      </c>
      <c r="E8368" s="317">
        <v>21483</v>
      </c>
      <c r="F8368" s="317">
        <v>9839.2099999999991</v>
      </c>
      <c r="G8368" s="318">
        <v>40546</v>
      </c>
      <c r="H8368" s="318">
        <v>41002</v>
      </c>
      <c r="I8368" s="318">
        <v>50405</v>
      </c>
      <c r="J8368" s="315"/>
      <c r="K8368" s="315">
        <v>9032</v>
      </c>
      <c r="L8368" s="315" t="s">
        <v>3017</v>
      </c>
      <c r="M8368" s="315" t="s">
        <v>770</v>
      </c>
      <c r="N8368" s="315" t="s">
        <v>750</v>
      </c>
      <c r="O8368" s="315"/>
      <c r="P8368" s="315"/>
      <c r="Q8368" s="315"/>
    </row>
    <row r="8369" spans="1:17">
      <c r="A8369" s="315" t="s">
        <v>750</v>
      </c>
      <c r="B8369" s="315" t="s">
        <v>2095</v>
      </c>
      <c r="C8369" s="315" t="s">
        <v>2096</v>
      </c>
      <c r="D8369" s="316">
        <v>25.6</v>
      </c>
      <c r="E8369" s="317">
        <v>26898</v>
      </c>
      <c r="F8369" s="317">
        <v>13996.92</v>
      </c>
      <c r="G8369" s="318">
        <v>40575</v>
      </c>
      <c r="H8369" s="318">
        <v>40588</v>
      </c>
      <c r="I8369" s="318">
        <v>50040</v>
      </c>
      <c r="J8369" s="315"/>
      <c r="K8369" s="315">
        <v>5027</v>
      </c>
      <c r="L8369" s="315" t="s">
        <v>2123</v>
      </c>
      <c r="M8369" s="315" t="s">
        <v>776</v>
      </c>
      <c r="N8369" s="315" t="s">
        <v>750</v>
      </c>
      <c r="O8369" s="315"/>
      <c r="P8369" s="315"/>
      <c r="Q8369" s="315"/>
    </row>
    <row r="8370" spans="1:17">
      <c r="A8370" s="315" t="s">
        <v>755</v>
      </c>
      <c r="B8370" s="315" t="s">
        <v>2095</v>
      </c>
      <c r="C8370" s="315" t="s">
        <v>2098</v>
      </c>
      <c r="D8370" s="316">
        <v>25.6</v>
      </c>
      <c r="E8370" s="317">
        <v>24706</v>
      </c>
      <c r="F8370" s="317">
        <v>10796.519999999999</v>
      </c>
      <c r="G8370" s="318">
        <v>40681</v>
      </c>
      <c r="H8370" s="318">
        <v>40826</v>
      </c>
      <c r="I8370" s="318">
        <v>50040</v>
      </c>
      <c r="J8370" s="315"/>
      <c r="K8370" s="315">
        <v>9050</v>
      </c>
      <c r="L8370" s="315" t="s">
        <v>1023</v>
      </c>
      <c r="M8370" s="315" t="s">
        <v>1024</v>
      </c>
      <c r="N8370" s="315" t="s">
        <v>755</v>
      </c>
      <c r="O8370" s="315"/>
      <c r="P8370" s="315"/>
      <c r="Q8370" s="315"/>
    </row>
    <row r="8371" spans="1:17">
      <c r="A8371" s="315" t="s">
        <v>755</v>
      </c>
      <c r="B8371" s="315" t="s">
        <v>2095</v>
      </c>
      <c r="C8371" s="315" t="s">
        <v>2098</v>
      </c>
      <c r="D8371" s="316">
        <v>25.65</v>
      </c>
      <c r="E8371" s="317">
        <v>31373</v>
      </c>
      <c r="F8371" s="317">
        <v>14839.439999999999</v>
      </c>
      <c r="G8371" s="318">
        <v>40769</v>
      </c>
      <c r="H8371" s="318">
        <v>40869</v>
      </c>
      <c r="I8371" s="318">
        <v>50040</v>
      </c>
      <c r="J8371" s="315"/>
      <c r="K8371" s="315">
        <v>3088</v>
      </c>
      <c r="L8371" s="315" t="s">
        <v>4447</v>
      </c>
      <c r="M8371" s="315" t="s">
        <v>764</v>
      </c>
      <c r="N8371" s="315" t="s">
        <v>755</v>
      </c>
      <c r="O8371" s="315"/>
      <c r="P8371" s="315"/>
      <c r="Q8371" s="315"/>
    </row>
    <row r="8372" spans="1:17">
      <c r="A8372" s="315" t="s">
        <v>755</v>
      </c>
      <c r="B8372" s="315" t="s">
        <v>2095</v>
      </c>
      <c r="C8372" s="315" t="s">
        <v>2096</v>
      </c>
      <c r="D8372" s="316">
        <v>25.65</v>
      </c>
      <c r="E8372" s="317">
        <v>14796</v>
      </c>
      <c r="F8372" s="317">
        <v>8300.5499999999993</v>
      </c>
      <c r="G8372" s="318">
        <v>40844</v>
      </c>
      <c r="H8372" s="318">
        <v>40901</v>
      </c>
      <c r="I8372" s="318">
        <v>50040</v>
      </c>
      <c r="J8372" s="315"/>
      <c r="K8372" s="315">
        <v>3088</v>
      </c>
      <c r="L8372" s="315" t="s">
        <v>3652</v>
      </c>
      <c r="M8372" s="315" t="s">
        <v>764</v>
      </c>
      <c r="N8372" s="315" t="s">
        <v>755</v>
      </c>
      <c r="O8372" s="315"/>
      <c r="P8372" s="315"/>
      <c r="Q8372" s="315"/>
    </row>
    <row r="8373" spans="1:17">
      <c r="A8373" s="315" t="s">
        <v>755</v>
      </c>
      <c r="B8373" s="315" t="s">
        <v>2095</v>
      </c>
      <c r="C8373" s="315" t="s">
        <v>2096</v>
      </c>
      <c r="D8373" s="316">
        <v>25.7</v>
      </c>
      <c r="E8373" s="317">
        <v>27473.040000000001</v>
      </c>
      <c r="F8373" s="317">
        <v>22033.379999999997</v>
      </c>
      <c r="G8373" s="318">
        <v>39569</v>
      </c>
      <c r="H8373" s="318">
        <v>40159</v>
      </c>
      <c r="I8373" s="318">
        <v>49309</v>
      </c>
      <c r="J8373" s="315"/>
      <c r="K8373" s="315">
        <v>4585</v>
      </c>
      <c r="L8373" s="315" t="s">
        <v>3709</v>
      </c>
      <c r="M8373" s="315" t="s">
        <v>1296</v>
      </c>
      <c r="N8373" s="315" t="s">
        <v>755</v>
      </c>
      <c r="O8373" s="315"/>
      <c r="P8373" s="315"/>
      <c r="Q8373" s="315"/>
    </row>
    <row r="8374" spans="1:17">
      <c r="A8374" s="315" t="s">
        <v>755</v>
      </c>
      <c r="B8374" s="315" t="s">
        <v>2095</v>
      </c>
      <c r="C8374" s="315" t="s">
        <v>2096</v>
      </c>
      <c r="D8374" s="316">
        <v>25.7</v>
      </c>
      <c r="E8374" s="317">
        <v>30410</v>
      </c>
      <c r="F8374" s="317">
        <v>17060.02</v>
      </c>
      <c r="G8374" s="318">
        <v>39570</v>
      </c>
      <c r="H8374" s="318">
        <v>40844</v>
      </c>
      <c r="I8374" s="318">
        <v>50040</v>
      </c>
      <c r="J8374" s="315"/>
      <c r="K8374" s="315">
        <v>2416</v>
      </c>
      <c r="L8374" s="315" t="s">
        <v>3584</v>
      </c>
      <c r="M8374" s="315" t="s">
        <v>758</v>
      </c>
      <c r="N8374" s="315" t="s">
        <v>755</v>
      </c>
      <c r="O8374" s="315"/>
      <c r="P8374" s="315"/>
      <c r="Q8374" s="315"/>
    </row>
    <row r="8375" spans="1:17">
      <c r="A8375" s="315" t="s">
        <v>755</v>
      </c>
      <c r="B8375" s="315" t="s">
        <v>2095</v>
      </c>
      <c r="C8375" s="315" t="s">
        <v>2098</v>
      </c>
      <c r="D8375" s="316">
        <v>25.7</v>
      </c>
      <c r="E8375" s="317">
        <v>24239</v>
      </c>
      <c r="F8375" s="317">
        <v>9210.8200000000015</v>
      </c>
      <c r="G8375" s="318">
        <v>39633</v>
      </c>
      <c r="H8375" s="318">
        <v>41256</v>
      </c>
      <c r="I8375" s="318">
        <v>50405</v>
      </c>
      <c r="J8375" s="315"/>
      <c r="K8375" s="315">
        <v>8962</v>
      </c>
      <c r="L8375" s="315" t="s">
        <v>3149</v>
      </c>
      <c r="M8375" s="315" t="s">
        <v>776</v>
      </c>
      <c r="N8375" s="315" t="s">
        <v>755</v>
      </c>
      <c r="O8375" s="315"/>
      <c r="P8375" s="315"/>
      <c r="Q8375" s="315"/>
    </row>
    <row r="8376" spans="1:17">
      <c r="A8376" s="315" t="s">
        <v>750</v>
      </c>
      <c r="B8376" s="315" t="s">
        <v>2095</v>
      </c>
      <c r="C8376" s="315" t="s">
        <v>2098</v>
      </c>
      <c r="D8376" s="316">
        <v>25.7</v>
      </c>
      <c r="E8376" s="317">
        <v>27496</v>
      </c>
      <c r="F8376" s="317">
        <v>7258.9400000000005</v>
      </c>
      <c r="G8376" s="318">
        <v>40441</v>
      </c>
      <c r="H8376" s="318">
        <v>42088</v>
      </c>
      <c r="I8376" s="318">
        <v>49674</v>
      </c>
      <c r="J8376" s="315"/>
      <c r="K8376" s="315">
        <v>7433</v>
      </c>
      <c r="L8376" s="315" t="s">
        <v>4203</v>
      </c>
      <c r="M8376" s="315" t="s">
        <v>966</v>
      </c>
      <c r="N8376" s="315" t="s">
        <v>750</v>
      </c>
      <c r="O8376" s="315"/>
      <c r="P8376" s="315"/>
      <c r="Q8376" s="315"/>
    </row>
    <row r="8377" spans="1:17">
      <c r="A8377" s="315" t="s">
        <v>750</v>
      </c>
      <c r="B8377" s="315" t="s">
        <v>2095</v>
      </c>
      <c r="C8377" s="315" t="s">
        <v>2096</v>
      </c>
      <c r="D8377" s="316">
        <v>25.7</v>
      </c>
      <c r="E8377" s="317">
        <v>24828</v>
      </c>
      <c r="F8377" s="317">
        <v>11885.25</v>
      </c>
      <c r="G8377" s="318">
        <v>40702</v>
      </c>
      <c r="H8377" s="318">
        <v>40962</v>
      </c>
      <c r="I8377" s="318">
        <v>50405</v>
      </c>
      <c r="J8377" s="315"/>
      <c r="K8377" s="315">
        <v>3174</v>
      </c>
      <c r="L8377" s="315" t="s">
        <v>3960</v>
      </c>
      <c r="M8377" s="315" t="s">
        <v>764</v>
      </c>
      <c r="N8377" s="315" t="s">
        <v>750</v>
      </c>
      <c r="O8377" s="315"/>
      <c r="P8377" s="315"/>
      <c r="Q8377" s="315"/>
    </row>
    <row r="8378" spans="1:17">
      <c r="A8378" s="315" t="s">
        <v>755</v>
      </c>
      <c r="B8378" s="315" t="s">
        <v>2095</v>
      </c>
      <c r="C8378" s="315" t="s">
        <v>2096</v>
      </c>
      <c r="D8378" s="316">
        <v>25.72</v>
      </c>
      <c r="E8378" s="317">
        <v>25164</v>
      </c>
      <c r="F8378" s="317">
        <v>8304.119999999999</v>
      </c>
      <c r="G8378" s="318">
        <v>40241</v>
      </c>
      <c r="H8378" s="318">
        <v>41992</v>
      </c>
      <c r="I8378" s="318">
        <v>51135</v>
      </c>
      <c r="J8378" s="315"/>
      <c r="K8378" s="315">
        <v>3049</v>
      </c>
      <c r="L8378" s="315" t="s">
        <v>3819</v>
      </c>
      <c r="M8378" s="315" t="s">
        <v>764</v>
      </c>
      <c r="N8378" s="315" t="s">
        <v>755</v>
      </c>
      <c r="O8378" s="315"/>
      <c r="P8378" s="315"/>
      <c r="Q8378" s="315"/>
    </row>
    <row r="8379" spans="1:17">
      <c r="A8379" s="315" t="s">
        <v>750</v>
      </c>
      <c r="B8379" s="315" t="s">
        <v>2095</v>
      </c>
      <c r="C8379" s="315" t="s">
        <v>2096</v>
      </c>
      <c r="D8379" s="316">
        <v>25.76</v>
      </c>
      <c r="E8379" s="317">
        <v>27696.48</v>
      </c>
      <c r="F8379" s="317">
        <v>20567.199999999997</v>
      </c>
      <c r="G8379" s="318">
        <v>39569</v>
      </c>
      <c r="H8379" s="318">
        <v>40046</v>
      </c>
      <c r="I8379" s="318">
        <v>49309</v>
      </c>
      <c r="J8379" s="315"/>
      <c r="K8379" s="315">
        <v>8725</v>
      </c>
      <c r="L8379" s="315" t="s">
        <v>3725</v>
      </c>
      <c r="M8379" s="315" t="s">
        <v>770</v>
      </c>
      <c r="N8379" s="315" t="s">
        <v>750</v>
      </c>
      <c r="O8379" s="315"/>
      <c r="P8379" s="315"/>
      <c r="Q8379" s="315"/>
    </row>
    <row r="8380" spans="1:17">
      <c r="A8380" s="315" t="s">
        <v>755</v>
      </c>
      <c r="B8380" s="319" t="s">
        <v>2095</v>
      </c>
      <c r="C8380" s="319" t="s">
        <v>2098</v>
      </c>
      <c r="D8380" s="320">
        <v>25.76</v>
      </c>
      <c r="E8380" s="317">
        <v>26190.309999999998</v>
      </c>
      <c r="F8380" s="317">
        <v>12388.019999999999</v>
      </c>
      <c r="G8380" s="321">
        <v>40466</v>
      </c>
      <c r="H8380" s="321">
        <v>40750</v>
      </c>
      <c r="I8380" s="321">
        <v>50040</v>
      </c>
      <c r="J8380" s="319"/>
      <c r="K8380" s="322">
        <v>4057</v>
      </c>
      <c r="L8380" s="319" t="s">
        <v>2059</v>
      </c>
      <c r="M8380" s="319" t="s">
        <v>2060</v>
      </c>
      <c r="N8380" s="315" t="s">
        <v>755</v>
      </c>
      <c r="O8380" s="319"/>
      <c r="P8380" s="319"/>
      <c r="Q8380" s="319"/>
    </row>
    <row r="8381" spans="1:17">
      <c r="A8381" s="315" t="s">
        <v>755</v>
      </c>
      <c r="B8381" s="315" t="s">
        <v>2095</v>
      </c>
      <c r="C8381" s="315" t="s">
        <v>2098</v>
      </c>
      <c r="D8381" s="316">
        <v>25.76</v>
      </c>
      <c r="E8381" s="317">
        <v>9411</v>
      </c>
      <c r="F8381" s="317">
        <v>1835.15</v>
      </c>
      <c r="G8381" s="318">
        <v>40777</v>
      </c>
      <c r="H8381" s="318">
        <v>42577</v>
      </c>
      <c r="I8381" s="318">
        <v>50040</v>
      </c>
      <c r="J8381" s="315"/>
      <c r="K8381" s="315">
        <v>7447</v>
      </c>
      <c r="L8381" s="315" t="s">
        <v>4448</v>
      </c>
      <c r="M8381" s="315" t="s">
        <v>966</v>
      </c>
      <c r="N8381" s="315" t="s">
        <v>755</v>
      </c>
      <c r="O8381" s="315"/>
      <c r="P8381" s="315"/>
      <c r="Q8381" s="315"/>
    </row>
    <row r="8382" spans="1:17">
      <c r="A8382" s="315" t="s">
        <v>755</v>
      </c>
      <c r="B8382" s="315" t="s">
        <v>2095</v>
      </c>
      <c r="C8382" s="315" t="s">
        <v>2098</v>
      </c>
      <c r="D8382" s="316">
        <v>25.8</v>
      </c>
      <c r="E8382" s="317">
        <v>29620</v>
      </c>
      <c r="F8382" s="317">
        <v>16587.2</v>
      </c>
      <c r="G8382" s="318">
        <v>39569</v>
      </c>
      <c r="H8382" s="318">
        <v>39624</v>
      </c>
      <c r="I8382" s="318">
        <v>48944</v>
      </c>
      <c r="J8382" s="315"/>
      <c r="K8382" s="315">
        <v>8586</v>
      </c>
      <c r="L8382" s="315" t="s">
        <v>4449</v>
      </c>
      <c r="M8382" s="315" t="s">
        <v>792</v>
      </c>
      <c r="N8382" s="315" t="s">
        <v>755</v>
      </c>
      <c r="O8382" s="315"/>
      <c r="P8382" s="315"/>
      <c r="Q8382" s="315"/>
    </row>
    <row r="8383" spans="1:17">
      <c r="A8383" s="315" t="s">
        <v>755</v>
      </c>
      <c r="B8383" s="315" t="s">
        <v>2095</v>
      </c>
      <c r="C8383" s="315" t="s">
        <v>2096</v>
      </c>
      <c r="D8383" s="316">
        <v>25.8</v>
      </c>
      <c r="E8383" s="317">
        <v>25101</v>
      </c>
      <c r="F8383" s="317">
        <v>8986.16</v>
      </c>
      <c r="G8383" s="318">
        <v>40255</v>
      </c>
      <c r="H8383" s="318">
        <v>41614</v>
      </c>
      <c r="I8383" s="318">
        <v>50770</v>
      </c>
      <c r="J8383" s="315"/>
      <c r="K8383" s="315">
        <v>3432</v>
      </c>
      <c r="L8383" s="315" t="s">
        <v>2996</v>
      </c>
      <c r="M8383" s="315" t="s">
        <v>764</v>
      </c>
      <c r="N8383" s="315" t="s">
        <v>755</v>
      </c>
      <c r="O8383" s="315"/>
      <c r="P8383" s="315"/>
      <c r="Q8383" s="315"/>
    </row>
    <row r="8384" spans="1:17">
      <c r="A8384" s="315" t="s">
        <v>755</v>
      </c>
      <c r="B8384" s="319" t="s">
        <v>2095</v>
      </c>
      <c r="C8384" s="319" t="s">
        <v>2096</v>
      </c>
      <c r="D8384" s="320">
        <v>25.8</v>
      </c>
      <c r="E8384" s="317">
        <v>29268</v>
      </c>
      <c r="F8384" s="317">
        <v>13404.74</v>
      </c>
      <c r="G8384" s="321">
        <v>40560</v>
      </c>
      <c r="H8384" s="321">
        <v>41165</v>
      </c>
      <c r="I8384" s="321">
        <v>50405</v>
      </c>
      <c r="J8384" s="319"/>
      <c r="K8384" s="322">
        <v>3086</v>
      </c>
      <c r="L8384" s="319" t="s">
        <v>3898</v>
      </c>
      <c r="M8384" s="319" t="s">
        <v>764</v>
      </c>
      <c r="N8384" s="315" t="s">
        <v>755</v>
      </c>
      <c r="O8384" s="319"/>
      <c r="P8384" s="319"/>
      <c r="Q8384" s="319"/>
    </row>
    <row r="8385" spans="1:17">
      <c r="A8385" s="315" t="s">
        <v>755</v>
      </c>
      <c r="B8385" s="315" t="s">
        <v>2095</v>
      </c>
      <c r="C8385" s="315" t="s">
        <v>2098</v>
      </c>
      <c r="D8385" s="316">
        <v>25.8</v>
      </c>
      <c r="E8385" s="317">
        <v>26127</v>
      </c>
      <c r="F8385" s="317">
        <v>12358.07</v>
      </c>
      <c r="G8385" s="318">
        <v>40651</v>
      </c>
      <c r="H8385" s="318">
        <v>40890</v>
      </c>
      <c r="I8385" s="318">
        <v>50040</v>
      </c>
      <c r="J8385" s="315"/>
      <c r="K8385" s="315">
        <v>6213</v>
      </c>
      <c r="L8385" s="315" t="s">
        <v>4450</v>
      </c>
      <c r="M8385" s="315" t="s">
        <v>788</v>
      </c>
      <c r="N8385" s="315" t="s">
        <v>755</v>
      </c>
      <c r="O8385" s="315"/>
      <c r="P8385" s="315"/>
      <c r="Q8385" s="315"/>
    </row>
    <row r="8386" spans="1:17">
      <c r="A8386" s="315" t="s">
        <v>755</v>
      </c>
      <c r="B8386" s="315" t="s">
        <v>2095</v>
      </c>
      <c r="C8386" s="315" t="s">
        <v>2098</v>
      </c>
      <c r="D8386" s="316">
        <v>25.8</v>
      </c>
      <c r="E8386" s="317">
        <v>24029</v>
      </c>
      <c r="F8386" s="317">
        <v>6343.65</v>
      </c>
      <c r="G8386" s="318">
        <v>40627</v>
      </c>
      <c r="H8386" s="318">
        <v>42005</v>
      </c>
      <c r="I8386" s="318">
        <v>49674</v>
      </c>
      <c r="J8386" s="315"/>
      <c r="K8386" s="315">
        <v>8718</v>
      </c>
      <c r="L8386" s="315" t="s">
        <v>2764</v>
      </c>
      <c r="M8386" s="315" t="s">
        <v>770</v>
      </c>
      <c r="N8386" s="315" t="s">
        <v>755</v>
      </c>
      <c r="O8386" s="315"/>
      <c r="P8386" s="315"/>
      <c r="Q8386" s="315"/>
    </row>
    <row r="8387" spans="1:17">
      <c r="A8387" s="315" t="s">
        <v>755</v>
      </c>
      <c r="B8387" s="315" t="s">
        <v>2095</v>
      </c>
      <c r="C8387" s="315" t="s">
        <v>2098</v>
      </c>
      <c r="D8387" s="316">
        <v>25.9</v>
      </c>
      <c r="E8387" s="317">
        <v>27293.989999999998</v>
      </c>
      <c r="F8387" s="317">
        <v>10207.950000000001</v>
      </c>
      <c r="G8387" s="318">
        <v>39569</v>
      </c>
      <c r="H8387" s="318">
        <v>40842</v>
      </c>
      <c r="I8387" s="318">
        <v>50040</v>
      </c>
      <c r="J8387" s="315"/>
      <c r="K8387" s="315">
        <v>8479</v>
      </c>
      <c r="L8387" s="315" t="s">
        <v>4451</v>
      </c>
      <c r="M8387" s="315" t="s">
        <v>784</v>
      </c>
      <c r="N8387" s="315" t="s">
        <v>755</v>
      </c>
      <c r="O8387" s="315"/>
      <c r="P8387" s="315"/>
      <c r="Q8387" s="315"/>
    </row>
    <row r="8388" spans="1:17">
      <c r="A8388" s="315" t="s">
        <v>755</v>
      </c>
      <c r="B8388" s="315" t="s">
        <v>2095</v>
      </c>
      <c r="C8388" s="315" t="s">
        <v>2098</v>
      </c>
      <c r="D8388" s="316">
        <v>25.9</v>
      </c>
      <c r="E8388" s="317">
        <v>29800</v>
      </c>
      <c r="F8388" s="317">
        <v>14095.409999999998</v>
      </c>
      <c r="G8388" s="318">
        <v>39570</v>
      </c>
      <c r="H8388" s="318">
        <v>40639</v>
      </c>
      <c r="I8388" s="318">
        <v>50040</v>
      </c>
      <c r="J8388" s="315"/>
      <c r="K8388" s="315">
        <v>8252</v>
      </c>
      <c r="L8388" s="315" t="s">
        <v>4452</v>
      </c>
      <c r="M8388" s="315" t="s">
        <v>792</v>
      </c>
      <c r="N8388" s="315" t="s">
        <v>755</v>
      </c>
      <c r="O8388" s="315"/>
      <c r="P8388" s="315"/>
      <c r="Q8388" s="315"/>
    </row>
    <row r="8389" spans="1:17">
      <c r="A8389" s="315" t="s">
        <v>755</v>
      </c>
      <c r="B8389" s="315" t="s">
        <v>2095</v>
      </c>
      <c r="C8389" s="315" t="s">
        <v>2098</v>
      </c>
      <c r="D8389" s="316">
        <v>25.9</v>
      </c>
      <c r="E8389" s="317">
        <v>21853</v>
      </c>
      <c r="F8389" s="317">
        <v>7058.52</v>
      </c>
      <c r="G8389" s="318">
        <v>39570</v>
      </c>
      <c r="H8389" s="318">
        <v>39630</v>
      </c>
      <c r="I8389" s="318">
        <v>48944</v>
      </c>
      <c r="J8389" s="315"/>
      <c r="K8389" s="315">
        <v>6314</v>
      </c>
      <c r="L8389" s="315" t="s">
        <v>2449</v>
      </c>
      <c r="M8389" s="315" t="s">
        <v>1712</v>
      </c>
      <c r="N8389" s="315" t="s">
        <v>755</v>
      </c>
      <c r="O8389" s="315"/>
      <c r="P8389" s="315"/>
      <c r="Q8389" s="315"/>
    </row>
    <row r="8390" spans="1:17">
      <c r="A8390" s="315" t="s">
        <v>750</v>
      </c>
      <c r="B8390" s="315" t="s">
        <v>2095</v>
      </c>
      <c r="C8390" s="315" t="s">
        <v>2098</v>
      </c>
      <c r="D8390" s="316">
        <v>25.9</v>
      </c>
      <c r="E8390" s="317">
        <v>23403</v>
      </c>
      <c r="F8390" s="317">
        <v>8612.31</v>
      </c>
      <c r="G8390" s="318">
        <v>39570</v>
      </c>
      <c r="H8390" s="318">
        <v>41808</v>
      </c>
      <c r="I8390" s="318">
        <v>51135</v>
      </c>
      <c r="J8390" s="315"/>
      <c r="K8390" s="315">
        <v>6244</v>
      </c>
      <c r="L8390" s="315" t="s">
        <v>4013</v>
      </c>
      <c r="M8390" s="315" t="s">
        <v>788</v>
      </c>
      <c r="N8390" s="315" t="s">
        <v>750</v>
      </c>
      <c r="O8390" s="315"/>
      <c r="P8390" s="315"/>
      <c r="Q8390" s="315"/>
    </row>
    <row r="8391" spans="1:17">
      <c r="A8391" s="315" t="s">
        <v>750</v>
      </c>
      <c r="B8391" s="315" t="s">
        <v>2095</v>
      </c>
      <c r="C8391" s="315" t="s">
        <v>2098</v>
      </c>
      <c r="D8391" s="316">
        <v>25.9</v>
      </c>
      <c r="E8391" s="317">
        <v>27918</v>
      </c>
      <c r="F8391" s="317">
        <v>19235.509999999998</v>
      </c>
      <c r="G8391" s="318">
        <v>39570</v>
      </c>
      <c r="H8391" s="318">
        <v>40014</v>
      </c>
      <c r="I8391" s="318">
        <v>49309</v>
      </c>
      <c r="J8391" s="315"/>
      <c r="K8391" s="315">
        <v>8499</v>
      </c>
      <c r="L8391" s="315" t="s">
        <v>3945</v>
      </c>
      <c r="M8391" s="315" t="s">
        <v>784</v>
      </c>
      <c r="N8391" s="315" t="s">
        <v>750</v>
      </c>
      <c r="O8391" s="315"/>
      <c r="P8391" s="315"/>
      <c r="Q8391" s="315"/>
    </row>
    <row r="8392" spans="1:17">
      <c r="A8392" s="315" t="s">
        <v>755</v>
      </c>
      <c r="B8392" s="315" t="s">
        <v>2095</v>
      </c>
      <c r="C8392" s="315" t="s">
        <v>2098</v>
      </c>
      <c r="D8392" s="316">
        <v>25.9</v>
      </c>
      <c r="E8392" s="317">
        <v>26641.41</v>
      </c>
      <c r="F8392" s="317">
        <v>14333.080000000002</v>
      </c>
      <c r="G8392" s="318">
        <v>39570</v>
      </c>
      <c r="H8392" s="318">
        <v>39521</v>
      </c>
      <c r="I8392" s="318">
        <v>48944</v>
      </c>
      <c r="J8392" s="315"/>
      <c r="K8392" s="315">
        <v>8280</v>
      </c>
      <c r="L8392" s="315" t="s">
        <v>2943</v>
      </c>
      <c r="M8392" s="315" t="s">
        <v>792</v>
      </c>
      <c r="N8392" s="315" t="s">
        <v>755</v>
      </c>
      <c r="O8392" s="315"/>
      <c r="P8392" s="315"/>
      <c r="Q8392" s="315"/>
    </row>
    <row r="8393" spans="1:17">
      <c r="A8393" s="315" t="s">
        <v>750</v>
      </c>
      <c r="B8393" s="315" t="s">
        <v>2095</v>
      </c>
      <c r="C8393" s="315" t="s">
        <v>2098</v>
      </c>
      <c r="D8393" s="316">
        <v>25.9</v>
      </c>
      <c r="E8393" s="317">
        <v>28001</v>
      </c>
      <c r="F8393" s="317">
        <v>17863.599999999999</v>
      </c>
      <c r="G8393" s="318">
        <v>39968</v>
      </c>
      <c r="H8393" s="318">
        <v>40052</v>
      </c>
      <c r="I8393" s="318">
        <v>49309</v>
      </c>
      <c r="J8393" s="315"/>
      <c r="K8393" s="315">
        <v>6214</v>
      </c>
      <c r="L8393" s="315" t="s">
        <v>2723</v>
      </c>
      <c r="M8393" s="315" t="s">
        <v>788</v>
      </c>
      <c r="N8393" s="315" t="s">
        <v>750</v>
      </c>
      <c r="O8393" s="315"/>
      <c r="P8393" s="315"/>
      <c r="Q8393" s="315"/>
    </row>
    <row r="8394" spans="1:17">
      <c r="A8394" s="315" t="s">
        <v>755</v>
      </c>
      <c r="B8394" s="315" t="s">
        <v>2095</v>
      </c>
      <c r="C8394" s="315" t="s">
        <v>2098</v>
      </c>
      <c r="D8394" s="316">
        <v>25.92</v>
      </c>
      <c r="E8394" s="317">
        <v>26016</v>
      </c>
      <c r="F8394" s="317">
        <v>7648.7</v>
      </c>
      <c r="G8394" s="318">
        <v>40711</v>
      </c>
      <c r="H8394" s="318">
        <v>41621</v>
      </c>
      <c r="I8394" s="318">
        <v>50770</v>
      </c>
      <c r="J8394" s="315"/>
      <c r="K8394" s="315">
        <v>5224</v>
      </c>
      <c r="L8394" s="315" t="s">
        <v>3522</v>
      </c>
      <c r="M8394" s="315" t="s">
        <v>776</v>
      </c>
      <c r="N8394" s="315" t="s">
        <v>755</v>
      </c>
      <c r="O8394" s="315"/>
      <c r="P8394" s="315"/>
      <c r="Q8394" s="315"/>
    </row>
    <row r="8395" spans="1:17">
      <c r="A8395" s="315" t="s">
        <v>755</v>
      </c>
      <c r="B8395" s="315" t="s">
        <v>2095</v>
      </c>
      <c r="C8395" s="315" t="s">
        <v>2098</v>
      </c>
      <c r="D8395" s="316">
        <v>25.92</v>
      </c>
      <c r="E8395" s="317">
        <v>10718</v>
      </c>
      <c r="F8395" s="317">
        <v>4072.84</v>
      </c>
      <c r="G8395" s="318">
        <v>40854</v>
      </c>
      <c r="H8395" s="318">
        <v>41143</v>
      </c>
      <c r="I8395" s="318">
        <v>50405</v>
      </c>
      <c r="J8395" s="315"/>
      <c r="K8395" s="315">
        <v>9613</v>
      </c>
      <c r="L8395" s="315" t="s">
        <v>3542</v>
      </c>
      <c r="M8395" s="315" t="s">
        <v>770</v>
      </c>
      <c r="N8395" s="315" t="s">
        <v>755</v>
      </c>
      <c r="O8395" s="315"/>
      <c r="P8395" s="315"/>
      <c r="Q8395" s="315"/>
    </row>
    <row r="8396" spans="1:17">
      <c r="A8396" s="315" t="s">
        <v>755</v>
      </c>
      <c r="B8396" s="315" t="s">
        <v>2095</v>
      </c>
      <c r="C8396" s="315" t="s">
        <v>2098</v>
      </c>
      <c r="D8396" s="316">
        <v>25.98</v>
      </c>
      <c r="E8396" s="317">
        <v>25031</v>
      </c>
      <c r="F8396" s="317">
        <v>7384.16</v>
      </c>
      <c r="G8396" s="318">
        <v>39666</v>
      </c>
      <c r="H8396" s="318">
        <v>40350</v>
      </c>
      <c r="I8396" s="318">
        <v>49674</v>
      </c>
      <c r="J8396" s="315"/>
      <c r="K8396" s="315">
        <v>3612</v>
      </c>
      <c r="L8396" s="315" t="s">
        <v>2278</v>
      </c>
      <c r="M8396" s="315" t="s">
        <v>764</v>
      </c>
      <c r="N8396" s="315" t="s">
        <v>755</v>
      </c>
      <c r="O8396" s="315"/>
      <c r="P8396" s="315"/>
      <c r="Q8396" s="315"/>
    </row>
    <row r="8397" spans="1:17">
      <c r="A8397" s="315" t="s">
        <v>755</v>
      </c>
      <c r="B8397" s="315" t="s">
        <v>2095</v>
      </c>
      <c r="C8397" s="315" t="s">
        <v>2098</v>
      </c>
      <c r="D8397" s="316">
        <v>26</v>
      </c>
      <c r="E8397" s="317">
        <v>24775</v>
      </c>
      <c r="F8397" s="317">
        <v>9414.5</v>
      </c>
      <c r="G8397" s="318">
        <v>39581</v>
      </c>
      <c r="H8397" s="318">
        <v>41228</v>
      </c>
      <c r="I8397" s="318">
        <v>50405</v>
      </c>
      <c r="J8397" s="315"/>
      <c r="K8397" s="315">
        <v>8468</v>
      </c>
      <c r="L8397" s="315" t="s">
        <v>2951</v>
      </c>
      <c r="M8397" s="315" t="s">
        <v>784</v>
      </c>
      <c r="N8397" s="315" t="s">
        <v>755</v>
      </c>
      <c r="O8397" s="315"/>
      <c r="P8397" s="315"/>
      <c r="Q8397" s="315"/>
    </row>
    <row r="8398" spans="1:17">
      <c r="A8398" s="315" t="s">
        <v>750</v>
      </c>
      <c r="B8398" s="315" t="s">
        <v>2095</v>
      </c>
      <c r="C8398" s="315" t="s">
        <v>2096</v>
      </c>
      <c r="D8398" s="316">
        <v>26</v>
      </c>
      <c r="E8398" s="317">
        <v>24178</v>
      </c>
      <c r="F8398" s="317">
        <v>10253.269999999999</v>
      </c>
      <c r="G8398" s="318">
        <v>39862</v>
      </c>
      <c r="H8398" s="318">
        <v>41124</v>
      </c>
      <c r="I8398" s="318">
        <v>50405</v>
      </c>
      <c r="J8398" s="315"/>
      <c r="K8398" s="315">
        <v>6016</v>
      </c>
      <c r="L8398" s="315" t="s">
        <v>3987</v>
      </c>
      <c r="M8398" s="315" t="s">
        <v>788</v>
      </c>
      <c r="N8398" s="315" t="s">
        <v>750</v>
      </c>
      <c r="O8398" s="315"/>
      <c r="P8398" s="315"/>
      <c r="Q8398" s="315"/>
    </row>
    <row r="8399" spans="1:17">
      <c r="A8399" s="315" t="s">
        <v>755</v>
      </c>
      <c r="B8399" s="315" t="s">
        <v>2095</v>
      </c>
      <c r="C8399" s="315" t="s">
        <v>2098</v>
      </c>
      <c r="D8399" s="316">
        <v>26</v>
      </c>
      <c r="E8399" s="317">
        <v>27067</v>
      </c>
      <c r="F8399" s="317">
        <v>7957.7</v>
      </c>
      <c r="G8399" s="318">
        <v>40036</v>
      </c>
      <c r="H8399" s="318">
        <v>41543</v>
      </c>
      <c r="I8399" s="318">
        <v>50770</v>
      </c>
      <c r="J8399" s="315"/>
      <c r="K8399" s="315">
        <v>8226</v>
      </c>
      <c r="L8399" s="315" t="s">
        <v>3282</v>
      </c>
      <c r="M8399" s="315" t="s">
        <v>1051</v>
      </c>
      <c r="N8399" s="315" t="s">
        <v>755</v>
      </c>
      <c r="O8399" s="315"/>
      <c r="P8399" s="315"/>
      <c r="Q8399" s="315"/>
    </row>
    <row r="8400" spans="1:17">
      <c r="A8400" s="315" t="s">
        <v>755</v>
      </c>
      <c r="B8400" s="315" t="s">
        <v>2095</v>
      </c>
      <c r="C8400" s="315" t="s">
        <v>2098</v>
      </c>
      <c r="D8400" s="316">
        <v>26</v>
      </c>
      <c r="E8400" s="317">
        <v>25618</v>
      </c>
      <c r="F8400" s="317">
        <v>7531.7</v>
      </c>
      <c r="G8400" s="318">
        <v>40301</v>
      </c>
      <c r="H8400" s="318">
        <v>41626</v>
      </c>
      <c r="I8400" s="318">
        <v>50770</v>
      </c>
      <c r="J8400" s="315"/>
      <c r="K8400" s="315">
        <v>6053</v>
      </c>
      <c r="L8400" s="315" t="s">
        <v>4293</v>
      </c>
      <c r="M8400" s="315" t="s">
        <v>1017</v>
      </c>
      <c r="N8400" s="315" t="s">
        <v>755</v>
      </c>
      <c r="O8400" s="315"/>
      <c r="P8400" s="315"/>
      <c r="Q8400" s="315"/>
    </row>
    <row r="8401" spans="1:17">
      <c r="A8401" s="315" t="s">
        <v>755</v>
      </c>
      <c r="B8401" s="315" t="s">
        <v>2095</v>
      </c>
      <c r="C8401" s="315" t="s">
        <v>2098</v>
      </c>
      <c r="D8401" s="316">
        <v>26</v>
      </c>
      <c r="E8401" s="317">
        <v>28624.780000000002</v>
      </c>
      <c r="F8401" s="317">
        <v>16172.989999999998</v>
      </c>
      <c r="G8401" s="318">
        <v>40350</v>
      </c>
      <c r="H8401" s="318">
        <v>40452</v>
      </c>
      <c r="I8401" s="318">
        <v>49674</v>
      </c>
      <c r="J8401" s="315"/>
      <c r="K8401" s="315">
        <v>7228</v>
      </c>
      <c r="L8401" s="315" t="s">
        <v>4453</v>
      </c>
      <c r="M8401" s="315" t="s">
        <v>966</v>
      </c>
      <c r="N8401" s="315" t="s">
        <v>755</v>
      </c>
      <c r="O8401" s="315"/>
      <c r="P8401" s="315"/>
      <c r="Q8401" s="315"/>
    </row>
    <row r="8402" spans="1:17">
      <c r="A8402" s="315" t="s">
        <v>755</v>
      </c>
      <c r="B8402" s="315" t="s">
        <v>2095</v>
      </c>
      <c r="C8402" s="315" t="s">
        <v>2098</v>
      </c>
      <c r="D8402" s="316">
        <v>26</v>
      </c>
      <c r="E8402" s="317">
        <v>27596</v>
      </c>
      <c r="F8402" s="317">
        <v>8113.23</v>
      </c>
      <c r="G8402" s="318">
        <v>40382</v>
      </c>
      <c r="H8402" s="318">
        <v>41582</v>
      </c>
      <c r="I8402" s="318">
        <v>50770</v>
      </c>
      <c r="J8402" s="315"/>
      <c r="K8402" s="315">
        <v>6147</v>
      </c>
      <c r="L8402" s="315" t="s">
        <v>3028</v>
      </c>
      <c r="M8402" s="315" t="s">
        <v>788</v>
      </c>
      <c r="N8402" s="315" t="s">
        <v>755</v>
      </c>
      <c r="O8402" s="315"/>
      <c r="P8402" s="315"/>
      <c r="Q8402" s="315"/>
    </row>
    <row r="8403" spans="1:17">
      <c r="A8403" s="315" t="s">
        <v>755</v>
      </c>
      <c r="B8403" s="315" t="s">
        <v>2095</v>
      </c>
      <c r="C8403" s="315" t="s">
        <v>2098</v>
      </c>
      <c r="D8403" s="316">
        <v>26</v>
      </c>
      <c r="E8403" s="317">
        <v>29851.969999999998</v>
      </c>
      <c r="F8403" s="317">
        <v>14119.98</v>
      </c>
      <c r="G8403" s="318">
        <v>40595</v>
      </c>
      <c r="H8403" s="318">
        <v>40780</v>
      </c>
      <c r="I8403" s="318">
        <v>50040</v>
      </c>
      <c r="J8403" s="315"/>
      <c r="K8403" s="315">
        <v>7232</v>
      </c>
      <c r="L8403" s="315" t="s">
        <v>4419</v>
      </c>
      <c r="M8403" s="315" t="s">
        <v>966</v>
      </c>
      <c r="N8403" s="315" t="s">
        <v>755</v>
      </c>
      <c r="O8403" s="315"/>
      <c r="P8403" s="315"/>
      <c r="Q8403" s="315"/>
    </row>
    <row r="8404" spans="1:17">
      <c r="A8404" s="315" t="s">
        <v>755</v>
      </c>
      <c r="B8404" s="315" t="s">
        <v>2095</v>
      </c>
      <c r="C8404" s="315" t="s">
        <v>2096</v>
      </c>
      <c r="D8404" s="316">
        <v>26.1</v>
      </c>
      <c r="E8404" s="317">
        <v>27782</v>
      </c>
      <c r="F8404" s="317">
        <v>22253.390000000003</v>
      </c>
      <c r="G8404" s="318">
        <v>39937</v>
      </c>
      <c r="H8404" s="318">
        <v>40141</v>
      </c>
      <c r="I8404" s="318">
        <v>49309</v>
      </c>
      <c r="J8404" s="315"/>
      <c r="K8404" s="315">
        <v>8635</v>
      </c>
      <c r="L8404" s="315" t="s">
        <v>2186</v>
      </c>
      <c r="M8404" s="315" t="s">
        <v>784</v>
      </c>
      <c r="N8404" s="315" t="s">
        <v>755</v>
      </c>
      <c r="O8404" s="315"/>
      <c r="P8404" s="315"/>
      <c r="Q8404" s="315"/>
    </row>
    <row r="8405" spans="1:17">
      <c r="A8405" s="315" t="s">
        <v>755</v>
      </c>
      <c r="B8405" s="315" t="s">
        <v>2095</v>
      </c>
      <c r="C8405" s="315" t="s">
        <v>2098</v>
      </c>
      <c r="D8405" s="316">
        <v>26.1</v>
      </c>
      <c r="E8405" s="317">
        <v>27942</v>
      </c>
      <c r="F8405" s="317">
        <v>6830.2599999999993</v>
      </c>
      <c r="G8405" s="318">
        <v>40693</v>
      </c>
      <c r="H8405" s="318">
        <v>42080</v>
      </c>
      <c r="I8405" s="318">
        <v>49674</v>
      </c>
      <c r="J8405" s="315"/>
      <c r="K8405" s="315">
        <v>9502</v>
      </c>
      <c r="L8405" s="315" t="s">
        <v>4454</v>
      </c>
      <c r="M8405" s="315" t="s">
        <v>792</v>
      </c>
      <c r="N8405" s="315" t="s">
        <v>755</v>
      </c>
      <c r="O8405" s="315"/>
      <c r="P8405" s="315"/>
      <c r="Q8405" s="315"/>
    </row>
    <row r="8406" spans="1:17">
      <c r="A8406" s="315" t="s">
        <v>755</v>
      </c>
      <c r="B8406" s="315" t="s">
        <v>2095</v>
      </c>
      <c r="C8406" s="315" t="s">
        <v>2098</v>
      </c>
      <c r="D8406" s="316">
        <v>26.19</v>
      </c>
      <c r="E8406" s="317">
        <v>24872.48</v>
      </c>
      <c r="F8406" s="317">
        <v>6079.9500000000007</v>
      </c>
      <c r="G8406" s="318">
        <v>40730</v>
      </c>
      <c r="H8406" s="318">
        <v>42089</v>
      </c>
      <c r="I8406" s="318">
        <v>49674</v>
      </c>
      <c r="J8406" s="315"/>
      <c r="K8406" s="315">
        <v>5646</v>
      </c>
      <c r="L8406" s="315" t="s">
        <v>3449</v>
      </c>
      <c r="M8406" s="315" t="s">
        <v>776</v>
      </c>
      <c r="N8406" s="315" t="s">
        <v>755</v>
      </c>
      <c r="O8406" s="315"/>
      <c r="P8406" s="315"/>
      <c r="Q8406" s="315"/>
    </row>
    <row r="8407" spans="1:17">
      <c r="A8407" s="315" t="s">
        <v>755</v>
      </c>
      <c r="B8407" s="315" t="s">
        <v>2095</v>
      </c>
      <c r="C8407" s="315" t="s">
        <v>2098</v>
      </c>
      <c r="D8407" s="316">
        <v>26.2</v>
      </c>
      <c r="E8407" s="317">
        <v>24503.460000000003</v>
      </c>
      <c r="F8407" s="317">
        <v>11590.130000000001</v>
      </c>
      <c r="G8407" s="318">
        <v>40602</v>
      </c>
      <c r="H8407" s="318">
        <v>40823</v>
      </c>
      <c r="I8407" s="318">
        <v>50040</v>
      </c>
      <c r="J8407" s="315"/>
      <c r="K8407" s="315">
        <v>4814</v>
      </c>
      <c r="L8407" s="315" t="s">
        <v>3776</v>
      </c>
      <c r="M8407" s="315" t="s">
        <v>776</v>
      </c>
      <c r="N8407" s="315" t="s">
        <v>755</v>
      </c>
      <c r="O8407" s="315"/>
      <c r="P8407" s="315"/>
      <c r="Q8407" s="315"/>
    </row>
    <row r="8408" spans="1:17">
      <c r="A8408" s="315" t="s">
        <v>755</v>
      </c>
      <c r="B8408" s="315" t="s">
        <v>2095</v>
      </c>
      <c r="C8408" s="315" t="s">
        <v>2098</v>
      </c>
      <c r="D8408" s="316">
        <v>26.25</v>
      </c>
      <c r="E8408" s="317">
        <v>27825</v>
      </c>
      <c r="F8408" s="317">
        <v>13161.23</v>
      </c>
      <c r="G8408" s="318">
        <v>40738</v>
      </c>
      <c r="H8408" s="318">
        <v>40900</v>
      </c>
      <c r="I8408" s="318">
        <v>50040</v>
      </c>
      <c r="J8408" s="315"/>
      <c r="K8408" s="315">
        <v>6287</v>
      </c>
      <c r="L8408" s="315" t="s">
        <v>3209</v>
      </c>
      <c r="M8408" s="315" t="s">
        <v>788</v>
      </c>
      <c r="N8408" s="315" t="s">
        <v>755</v>
      </c>
      <c r="O8408" s="315"/>
      <c r="P8408" s="315"/>
      <c r="Q8408" s="315"/>
    </row>
    <row r="8409" spans="1:17">
      <c r="A8409" s="315" t="s">
        <v>755</v>
      </c>
      <c r="B8409" s="315" t="s">
        <v>2095</v>
      </c>
      <c r="C8409" s="315" t="s">
        <v>2096</v>
      </c>
      <c r="D8409" s="316">
        <v>26.25</v>
      </c>
      <c r="E8409" s="317">
        <v>30119</v>
      </c>
      <c r="F8409" s="317">
        <v>12258.43</v>
      </c>
      <c r="G8409" s="318">
        <v>40777</v>
      </c>
      <c r="H8409" s="318">
        <v>41177</v>
      </c>
      <c r="I8409" s="318">
        <v>50405</v>
      </c>
      <c r="J8409" s="315"/>
      <c r="K8409" s="315">
        <v>3672</v>
      </c>
      <c r="L8409" s="315" t="s">
        <v>2311</v>
      </c>
      <c r="M8409" s="315" t="s">
        <v>764</v>
      </c>
      <c r="N8409" s="315" t="s">
        <v>755</v>
      </c>
      <c r="O8409" s="315"/>
      <c r="P8409" s="315"/>
      <c r="Q8409" s="315"/>
    </row>
    <row r="8410" spans="1:17">
      <c r="A8410" s="315" t="s">
        <v>750</v>
      </c>
      <c r="B8410" s="315" t="s">
        <v>2095</v>
      </c>
      <c r="C8410" s="315" t="s">
        <v>2098</v>
      </c>
      <c r="D8410" s="316">
        <v>26.27</v>
      </c>
      <c r="E8410" s="317">
        <v>23912</v>
      </c>
      <c r="F8410" s="317">
        <v>10472.570000000002</v>
      </c>
      <c r="G8410" s="318">
        <v>40718</v>
      </c>
      <c r="H8410" s="318">
        <v>40834</v>
      </c>
      <c r="I8410" s="318">
        <v>50040</v>
      </c>
      <c r="J8410" s="315"/>
      <c r="K8410" s="315">
        <v>4556</v>
      </c>
      <c r="L8410" s="315" t="s">
        <v>2242</v>
      </c>
      <c r="M8410" s="315" t="s">
        <v>1296</v>
      </c>
      <c r="N8410" s="315" t="s">
        <v>750</v>
      </c>
      <c r="O8410" s="315"/>
      <c r="P8410" s="315"/>
      <c r="Q8410" s="315"/>
    </row>
    <row r="8411" spans="1:17">
      <c r="A8411" s="315" t="s">
        <v>755</v>
      </c>
      <c r="B8411" s="315" t="s">
        <v>2095</v>
      </c>
      <c r="C8411" s="315" t="s">
        <v>2098</v>
      </c>
      <c r="D8411" s="316">
        <v>26.3</v>
      </c>
      <c r="E8411" s="317">
        <v>26471</v>
      </c>
      <c r="F8411" s="317">
        <v>18212.050000000003</v>
      </c>
      <c r="G8411" s="318">
        <v>39570</v>
      </c>
      <c r="H8411" s="318">
        <v>39905</v>
      </c>
      <c r="I8411" s="318">
        <v>49309</v>
      </c>
      <c r="J8411" s="315"/>
      <c r="K8411" s="315">
        <v>8584</v>
      </c>
      <c r="L8411" s="315" t="s">
        <v>4455</v>
      </c>
      <c r="M8411" s="315" t="s">
        <v>792</v>
      </c>
      <c r="N8411" s="315" t="s">
        <v>755</v>
      </c>
      <c r="O8411" s="315"/>
      <c r="P8411" s="315"/>
      <c r="Q8411" s="315"/>
    </row>
    <row r="8412" spans="1:17">
      <c r="A8412" s="315" t="s">
        <v>755</v>
      </c>
      <c r="B8412" s="315" t="s">
        <v>2095</v>
      </c>
      <c r="C8412" s="315" t="s">
        <v>2098</v>
      </c>
      <c r="D8412" s="316">
        <v>26.3</v>
      </c>
      <c r="E8412" s="317">
        <v>32236</v>
      </c>
      <c r="F8412" s="317">
        <v>18181.109999999997</v>
      </c>
      <c r="G8412" s="318">
        <v>40134</v>
      </c>
      <c r="H8412" s="318">
        <v>40527</v>
      </c>
      <c r="I8412" s="318">
        <v>49674</v>
      </c>
      <c r="J8412" s="315"/>
      <c r="K8412" s="315">
        <v>7546</v>
      </c>
      <c r="L8412" s="315" t="s">
        <v>4456</v>
      </c>
      <c r="M8412" s="315" t="s">
        <v>966</v>
      </c>
      <c r="N8412" s="315" t="s">
        <v>755</v>
      </c>
      <c r="O8412" s="315"/>
      <c r="P8412" s="315"/>
      <c r="Q8412" s="315"/>
    </row>
    <row r="8413" spans="1:17">
      <c r="A8413" s="315" t="s">
        <v>750</v>
      </c>
      <c r="B8413" s="315" t="s">
        <v>2095</v>
      </c>
      <c r="C8413" s="315" t="s">
        <v>2098</v>
      </c>
      <c r="D8413" s="316">
        <v>26.35</v>
      </c>
      <c r="E8413" s="317">
        <v>21298.26</v>
      </c>
      <c r="F8413" s="317">
        <v>6836.7300000000005</v>
      </c>
      <c r="G8413" s="318">
        <v>39594</v>
      </c>
      <c r="H8413" s="318">
        <v>41722</v>
      </c>
      <c r="I8413" s="318">
        <v>51135</v>
      </c>
      <c r="J8413" s="315"/>
      <c r="K8413" s="315">
        <v>1023</v>
      </c>
      <c r="L8413" s="315" t="s">
        <v>2508</v>
      </c>
      <c r="M8413" s="315" t="s">
        <v>766</v>
      </c>
      <c r="N8413" s="315" t="s">
        <v>750</v>
      </c>
      <c r="O8413" s="315"/>
      <c r="P8413" s="315"/>
      <c r="Q8413" s="315"/>
    </row>
    <row r="8414" spans="1:17">
      <c r="A8414" s="315" t="s">
        <v>750</v>
      </c>
      <c r="B8414" s="315" t="s">
        <v>2095</v>
      </c>
      <c r="C8414" s="315" t="s">
        <v>2098</v>
      </c>
      <c r="D8414" s="316">
        <v>26.4</v>
      </c>
      <c r="E8414" s="317">
        <v>24741.5</v>
      </c>
      <c r="F8414" s="317">
        <v>15761.25</v>
      </c>
      <c r="G8414" s="318">
        <v>39570</v>
      </c>
      <c r="H8414" s="318">
        <v>39289</v>
      </c>
      <c r="I8414" s="318">
        <v>48549</v>
      </c>
      <c r="J8414" s="315"/>
      <c r="K8414" s="315">
        <v>4142</v>
      </c>
      <c r="L8414" s="315" t="s">
        <v>3086</v>
      </c>
      <c r="M8414" s="315" t="s">
        <v>1484</v>
      </c>
      <c r="N8414" s="315" t="s">
        <v>750</v>
      </c>
      <c r="O8414" s="315"/>
      <c r="P8414" s="315"/>
      <c r="Q8414" s="315"/>
    </row>
    <row r="8415" spans="1:17">
      <c r="A8415" s="315" t="s">
        <v>755</v>
      </c>
      <c r="B8415" s="315" t="s">
        <v>2095</v>
      </c>
      <c r="C8415" s="315" t="s">
        <v>2098</v>
      </c>
      <c r="D8415" s="316">
        <v>26.4</v>
      </c>
      <c r="E8415" s="317">
        <v>25770.36</v>
      </c>
      <c r="F8415" s="317">
        <v>17730</v>
      </c>
      <c r="G8415" s="318">
        <v>39645</v>
      </c>
      <c r="H8415" s="318">
        <v>39752</v>
      </c>
      <c r="I8415" s="318">
        <v>48944</v>
      </c>
      <c r="J8415" s="315"/>
      <c r="K8415" s="315">
        <v>7240</v>
      </c>
      <c r="L8415" s="315" t="s">
        <v>4457</v>
      </c>
      <c r="M8415" s="315" t="s">
        <v>966</v>
      </c>
      <c r="N8415" s="315" t="s">
        <v>755</v>
      </c>
      <c r="O8415" s="315"/>
      <c r="P8415" s="315"/>
      <c r="Q8415" s="315"/>
    </row>
    <row r="8416" spans="1:17">
      <c r="A8416" s="315" t="s">
        <v>755</v>
      </c>
      <c r="B8416" s="315" t="s">
        <v>2095</v>
      </c>
      <c r="C8416" s="315" t="s">
        <v>2098</v>
      </c>
      <c r="D8416" s="316">
        <v>26.4</v>
      </c>
      <c r="E8416" s="317">
        <v>25687</v>
      </c>
      <c r="F8416" s="317">
        <v>11019.72</v>
      </c>
      <c r="G8416" s="318">
        <v>39717</v>
      </c>
      <c r="H8416" s="318">
        <v>40338</v>
      </c>
      <c r="I8416" s="318">
        <v>49674</v>
      </c>
      <c r="J8416" s="315"/>
      <c r="K8416" s="315">
        <v>8114</v>
      </c>
      <c r="L8416" s="315" t="s">
        <v>4458</v>
      </c>
      <c r="M8416" s="315" t="s">
        <v>784</v>
      </c>
      <c r="N8416" s="315" t="s">
        <v>755</v>
      </c>
      <c r="O8416" s="315"/>
      <c r="P8416" s="315"/>
      <c r="Q8416" s="315"/>
    </row>
    <row r="8417" spans="1:17">
      <c r="A8417" s="315" t="s">
        <v>750</v>
      </c>
      <c r="B8417" s="315" t="s">
        <v>2095</v>
      </c>
      <c r="C8417" s="315" t="s">
        <v>2098</v>
      </c>
      <c r="D8417" s="316">
        <v>26.4</v>
      </c>
      <c r="E8417" s="317">
        <v>27449.749999999996</v>
      </c>
      <c r="F8417" s="317">
        <v>17486.5</v>
      </c>
      <c r="G8417" s="318">
        <v>40018</v>
      </c>
      <c r="H8417" s="318">
        <v>40010</v>
      </c>
      <c r="I8417" s="318">
        <v>49309</v>
      </c>
      <c r="J8417" s="315"/>
      <c r="K8417" s="315">
        <v>8400</v>
      </c>
      <c r="L8417" s="315" t="s">
        <v>2085</v>
      </c>
      <c r="M8417" s="315" t="s">
        <v>784</v>
      </c>
      <c r="N8417" s="315" t="s">
        <v>750</v>
      </c>
      <c r="O8417" s="315"/>
      <c r="P8417" s="315"/>
      <c r="Q8417" s="315"/>
    </row>
    <row r="8418" spans="1:17">
      <c r="A8418" s="315" t="s">
        <v>755</v>
      </c>
      <c r="B8418" s="315" t="s">
        <v>2095</v>
      </c>
      <c r="C8418" s="315" t="s">
        <v>2096</v>
      </c>
      <c r="D8418" s="316">
        <v>26.4</v>
      </c>
      <c r="E8418" s="317">
        <v>25093</v>
      </c>
      <c r="F8418" s="317">
        <v>14077.18</v>
      </c>
      <c r="G8418" s="318">
        <v>40177</v>
      </c>
      <c r="H8418" s="318">
        <v>40855</v>
      </c>
      <c r="I8418" s="318">
        <v>50040</v>
      </c>
      <c r="J8418" s="315"/>
      <c r="K8418" s="315">
        <v>3044</v>
      </c>
      <c r="L8418" s="315" t="s">
        <v>2152</v>
      </c>
      <c r="M8418" s="315" t="s">
        <v>764</v>
      </c>
      <c r="N8418" s="315" t="s">
        <v>755</v>
      </c>
      <c r="O8418" s="315"/>
      <c r="P8418" s="315"/>
      <c r="Q8418" s="315"/>
    </row>
    <row r="8419" spans="1:17">
      <c r="A8419" s="315" t="s">
        <v>755</v>
      </c>
      <c r="B8419" s="315" t="s">
        <v>2095</v>
      </c>
      <c r="C8419" s="315" t="s">
        <v>2098</v>
      </c>
      <c r="D8419" s="316">
        <v>26.4</v>
      </c>
      <c r="E8419" s="317">
        <v>23021</v>
      </c>
      <c r="F8419" s="317">
        <v>7965.26</v>
      </c>
      <c r="G8419" s="318">
        <v>40421</v>
      </c>
      <c r="H8419" s="318">
        <v>40673</v>
      </c>
      <c r="I8419" s="318">
        <v>50040</v>
      </c>
      <c r="J8419" s="315"/>
      <c r="K8419" s="315">
        <v>1948</v>
      </c>
      <c r="L8419" s="315" t="s">
        <v>4459</v>
      </c>
      <c r="M8419" s="315" t="s">
        <v>754</v>
      </c>
      <c r="N8419" s="315" t="s">
        <v>755</v>
      </c>
      <c r="O8419" s="315"/>
      <c r="P8419" s="315"/>
      <c r="Q8419" s="315"/>
    </row>
    <row r="8420" spans="1:17">
      <c r="A8420" s="315" t="s">
        <v>755</v>
      </c>
      <c r="B8420" s="315" t="s">
        <v>2095</v>
      </c>
      <c r="C8420" s="315" t="s">
        <v>2096</v>
      </c>
      <c r="D8420" s="316">
        <v>26.4</v>
      </c>
      <c r="E8420" s="317">
        <v>27484</v>
      </c>
      <c r="F8420" s="317">
        <v>14276.42</v>
      </c>
      <c r="G8420" s="318">
        <v>40525</v>
      </c>
      <c r="H8420" s="318">
        <v>40682</v>
      </c>
      <c r="I8420" s="318">
        <v>50040</v>
      </c>
      <c r="J8420" s="315"/>
      <c r="K8420" s="315">
        <v>3225</v>
      </c>
      <c r="L8420" s="315" t="s">
        <v>3651</v>
      </c>
      <c r="M8420" s="315" t="s">
        <v>764</v>
      </c>
      <c r="N8420" s="315" t="s">
        <v>755</v>
      </c>
      <c r="O8420" s="315"/>
      <c r="P8420" s="315"/>
      <c r="Q8420" s="315"/>
    </row>
    <row r="8421" spans="1:17">
      <c r="A8421" s="315" t="s">
        <v>755</v>
      </c>
      <c r="B8421" s="315" t="s">
        <v>2095</v>
      </c>
      <c r="C8421" s="315" t="s">
        <v>2098</v>
      </c>
      <c r="D8421" s="316">
        <v>26.4</v>
      </c>
      <c r="E8421" s="317">
        <v>23890</v>
      </c>
      <c r="F8421" s="317">
        <v>6306.96</v>
      </c>
      <c r="G8421" s="318">
        <v>40740</v>
      </c>
      <c r="H8421" s="318">
        <v>42086</v>
      </c>
      <c r="I8421" s="318">
        <v>49674</v>
      </c>
      <c r="J8421" s="315"/>
      <c r="K8421" s="315">
        <v>9306</v>
      </c>
      <c r="L8421" s="315" t="s">
        <v>4381</v>
      </c>
      <c r="M8421" s="315" t="s">
        <v>792</v>
      </c>
      <c r="N8421" s="315" t="s">
        <v>755</v>
      </c>
      <c r="O8421" s="315"/>
      <c r="P8421" s="315"/>
      <c r="Q8421" s="315"/>
    </row>
    <row r="8422" spans="1:17">
      <c r="A8422" s="315" t="s">
        <v>755</v>
      </c>
      <c r="B8422" s="315" t="s">
        <v>2095</v>
      </c>
      <c r="C8422" s="315" t="s">
        <v>2098</v>
      </c>
      <c r="D8422" s="316">
        <v>26.4</v>
      </c>
      <c r="E8422" s="317">
        <v>11343.03</v>
      </c>
      <c r="F8422" s="317">
        <v>5365.26</v>
      </c>
      <c r="G8422" s="318">
        <v>40829</v>
      </c>
      <c r="H8422" s="318">
        <v>40898</v>
      </c>
      <c r="I8422" s="318">
        <v>50040</v>
      </c>
      <c r="J8422" s="315"/>
      <c r="K8422" s="315">
        <v>4543</v>
      </c>
      <c r="L8422" s="315" t="s">
        <v>2981</v>
      </c>
      <c r="M8422" s="315" t="s">
        <v>1296</v>
      </c>
      <c r="N8422" s="315" t="s">
        <v>755</v>
      </c>
      <c r="O8422" s="315"/>
      <c r="P8422" s="315"/>
      <c r="Q8422" s="315"/>
    </row>
    <row r="8423" spans="1:17">
      <c r="A8423" s="315" t="s">
        <v>755</v>
      </c>
      <c r="B8423" s="315" t="s">
        <v>2095</v>
      </c>
      <c r="C8423" s="315" t="s">
        <v>2096</v>
      </c>
      <c r="D8423" s="316">
        <v>26.45</v>
      </c>
      <c r="E8423" s="317">
        <v>27082.989999999998</v>
      </c>
      <c r="F8423" s="317">
        <v>8233.23</v>
      </c>
      <c r="G8423" s="318">
        <v>40571</v>
      </c>
      <c r="H8423" s="318">
        <v>42027</v>
      </c>
      <c r="I8423" s="318">
        <v>49674</v>
      </c>
      <c r="J8423" s="315"/>
      <c r="K8423" s="315">
        <v>8175</v>
      </c>
      <c r="L8423" s="315" t="s">
        <v>4460</v>
      </c>
      <c r="M8423" s="315" t="s">
        <v>784</v>
      </c>
      <c r="N8423" s="315" t="s">
        <v>755</v>
      </c>
      <c r="O8423" s="315"/>
      <c r="P8423" s="315"/>
      <c r="Q8423" s="315"/>
    </row>
    <row r="8424" spans="1:17">
      <c r="A8424" s="315" t="s">
        <v>750</v>
      </c>
      <c r="B8424" s="315" t="s">
        <v>2095</v>
      </c>
      <c r="C8424" s="315" t="s">
        <v>2098</v>
      </c>
      <c r="D8424" s="316">
        <v>26.5</v>
      </c>
      <c r="E8424" s="317">
        <v>24390</v>
      </c>
      <c r="F8424" s="317">
        <v>9823.77</v>
      </c>
      <c r="G8424" s="318">
        <v>39570</v>
      </c>
      <c r="H8424" s="318">
        <v>41178</v>
      </c>
      <c r="I8424" s="318">
        <v>50405</v>
      </c>
      <c r="J8424" s="315"/>
      <c r="K8424" s="315">
        <v>3966</v>
      </c>
      <c r="L8424" s="315" t="s">
        <v>4461</v>
      </c>
      <c r="M8424" s="315" t="s">
        <v>754</v>
      </c>
      <c r="N8424" s="315" t="s">
        <v>750</v>
      </c>
      <c r="O8424" s="315"/>
      <c r="P8424" s="315"/>
      <c r="Q8424" s="315"/>
    </row>
    <row r="8425" spans="1:17">
      <c r="A8425" s="315" t="s">
        <v>755</v>
      </c>
      <c r="B8425" s="315" t="s">
        <v>2095</v>
      </c>
      <c r="C8425" s="315" t="s">
        <v>2096</v>
      </c>
      <c r="D8425" s="316">
        <v>26.5</v>
      </c>
      <c r="E8425" s="317">
        <v>16227</v>
      </c>
      <c r="F8425" s="317">
        <v>10255.469999999999</v>
      </c>
      <c r="G8425" s="318">
        <v>39569</v>
      </c>
      <c r="H8425" s="318">
        <v>39854</v>
      </c>
      <c r="I8425" s="318">
        <v>49309</v>
      </c>
      <c r="J8425" s="315"/>
      <c r="K8425" s="315">
        <v>1552</v>
      </c>
      <c r="L8425" s="315" t="s">
        <v>3716</v>
      </c>
      <c r="M8425" s="315" t="s">
        <v>766</v>
      </c>
      <c r="N8425" s="315" t="s">
        <v>755</v>
      </c>
      <c r="O8425" s="315"/>
      <c r="P8425" s="315"/>
      <c r="Q8425" s="315"/>
    </row>
    <row r="8426" spans="1:17">
      <c r="A8426" s="315" t="s">
        <v>755</v>
      </c>
      <c r="B8426" s="315" t="s">
        <v>2095</v>
      </c>
      <c r="C8426" s="315" t="s">
        <v>2098</v>
      </c>
      <c r="D8426" s="316">
        <v>26.5</v>
      </c>
      <c r="E8426" s="317">
        <v>30654</v>
      </c>
      <c r="F8426" s="317">
        <v>21089.95</v>
      </c>
      <c r="G8426" s="318">
        <v>39570</v>
      </c>
      <c r="H8426" s="318">
        <v>39822</v>
      </c>
      <c r="I8426" s="318">
        <v>49279</v>
      </c>
      <c r="J8426" s="315"/>
      <c r="K8426" s="315">
        <v>5063</v>
      </c>
      <c r="L8426" s="315" t="s">
        <v>3330</v>
      </c>
      <c r="M8426" s="315" t="s">
        <v>776</v>
      </c>
      <c r="N8426" s="315" t="s">
        <v>755</v>
      </c>
      <c r="O8426" s="315"/>
      <c r="P8426" s="315"/>
      <c r="Q8426" s="315"/>
    </row>
    <row r="8427" spans="1:17">
      <c r="A8427" s="315" t="s">
        <v>755</v>
      </c>
      <c r="B8427" s="315" t="s">
        <v>2095</v>
      </c>
      <c r="C8427" s="315" t="s">
        <v>2098</v>
      </c>
      <c r="D8427" s="316">
        <v>26.5</v>
      </c>
      <c r="E8427" s="317">
        <v>23513</v>
      </c>
      <c r="F8427" s="317">
        <v>8981.9699999999993</v>
      </c>
      <c r="G8427" s="318">
        <v>39570</v>
      </c>
      <c r="H8427" s="318">
        <v>40893</v>
      </c>
      <c r="I8427" s="318">
        <v>50040</v>
      </c>
      <c r="J8427" s="315"/>
      <c r="K8427" s="315">
        <v>5106</v>
      </c>
      <c r="L8427" s="315" t="s">
        <v>2435</v>
      </c>
      <c r="M8427" s="315" t="s">
        <v>776</v>
      </c>
      <c r="N8427" s="315" t="s">
        <v>755</v>
      </c>
      <c r="O8427" s="315"/>
      <c r="P8427" s="315"/>
      <c r="Q8427" s="315"/>
    </row>
    <row r="8428" spans="1:17">
      <c r="A8428" s="315" t="s">
        <v>755</v>
      </c>
      <c r="B8428" s="315" t="s">
        <v>2095</v>
      </c>
      <c r="C8428" s="315" t="s">
        <v>2096</v>
      </c>
      <c r="D8428" s="316">
        <v>26.5</v>
      </c>
      <c r="E8428" s="317">
        <v>22383.260000000002</v>
      </c>
      <c r="F8428" s="317">
        <v>11549.77</v>
      </c>
      <c r="G8428" s="318">
        <v>39569</v>
      </c>
      <c r="H8428" s="318">
        <v>41150</v>
      </c>
      <c r="I8428" s="318">
        <v>50405</v>
      </c>
      <c r="J8428" s="315"/>
      <c r="K8428" s="315">
        <v>1486</v>
      </c>
      <c r="L8428" s="315" t="s">
        <v>4374</v>
      </c>
      <c r="M8428" s="315" t="s">
        <v>761</v>
      </c>
      <c r="N8428" s="315" t="s">
        <v>755</v>
      </c>
      <c r="O8428" s="315"/>
      <c r="P8428" s="315"/>
      <c r="Q8428" s="315"/>
    </row>
    <row r="8429" spans="1:17">
      <c r="A8429" s="315" t="s">
        <v>750</v>
      </c>
      <c r="B8429" s="315" t="s">
        <v>2095</v>
      </c>
      <c r="C8429" s="315" t="s">
        <v>2098</v>
      </c>
      <c r="D8429" s="316">
        <v>26.5</v>
      </c>
      <c r="E8429" s="317">
        <v>29974</v>
      </c>
      <c r="F8429" s="317">
        <v>7493.5</v>
      </c>
      <c r="G8429" s="318">
        <v>40164</v>
      </c>
      <c r="H8429" s="318">
        <v>41746</v>
      </c>
      <c r="I8429" s="318">
        <v>51135</v>
      </c>
      <c r="J8429" s="315"/>
      <c r="K8429" s="315">
        <v>3612</v>
      </c>
      <c r="L8429" s="315" t="s">
        <v>2278</v>
      </c>
      <c r="M8429" s="315" t="s">
        <v>764</v>
      </c>
      <c r="N8429" s="315" t="s">
        <v>750</v>
      </c>
      <c r="O8429" s="315"/>
      <c r="P8429" s="315"/>
      <c r="Q8429" s="315"/>
    </row>
    <row r="8430" spans="1:17">
      <c r="A8430" s="315" t="s">
        <v>755</v>
      </c>
      <c r="B8430" s="315" t="s">
        <v>2095</v>
      </c>
      <c r="C8430" s="315" t="s">
        <v>2098</v>
      </c>
      <c r="D8430" s="316">
        <v>26.5</v>
      </c>
      <c r="E8430" s="317">
        <v>26593.35</v>
      </c>
      <c r="F8430" s="317">
        <v>7818.4399999999987</v>
      </c>
      <c r="G8430" s="318">
        <v>40175</v>
      </c>
      <c r="H8430" s="318">
        <v>41621</v>
      </c>
      <c r="I8430" s="318">
        <v>50770</v>
      </c>
      <c r="J8430" s="315"/>
      <c r="K8430" s="315">
        <v>8302</v>
      </c>
      <c r="L8430" s="315" t="s">
        <v>3195</v>
      </c>
      <c r="M8430" s="315" t="s">
        <v>784</v>
      </c>
      <c r="N8430" s="315" t="s">
        <v>755</v>
      </c>
      <c r="O8430" s="315"/>
      <c r="P8430" s="315"/>
      <c r="Q8430" s="315"/>
    </row>
    <row r="8431" spans="1:17">
      <c r="A8431" s="315" t="s">
        <v>755</v>
      </c>
      <c r="B8431" s="315" t="s">
        <v>2095</v>
      </c>
      <c r="C8431" s="315" t="s">
        <v>2098</v>
      </c>
      <c r="D8431" s="316">
        <v>26.5</v>
      </c>
      <c r="E8431" s="317">
        <v>23335</v>
      </c>
      <c r="F8431" s="317">
        <v>6160.44</v>
      </c>
      <c r="G8431" s="318">
        <v>40606</v>
      </c>
      <c r="H8431" s="318">
        <v>41809</v>
      </c>
      <c r="I8431" s="318">
        <v>49309</v>
      </c>
      <c r="J8431" s="315"/>
      <c r="K8431" s="315">
        <v>6197</v>
      </c>
      <c r="L8431" s="315" t="s">
        <v>3826</v>
      </c>
      <c r="M8431" s="315" t="s">
        <v>764</v>
      </c>
      <c r="N8431" s="315" t="s">
        <v>755</v>
      </c>
      <c r="O8431" s="315"/>
      <c r="P8431" s="315"/>
      <c r="Q8431" s="315"/>
    </row>
    <row r="8432" spans="1:17">
      <c r="A8432" s="315" t="s">
        <v>755</v>
      </c>
      <c r="B8432" s="315" t="s">
        <v>2095</v>
      </c>
      <c r="C8432" s="315" t="s">
        <v>2098</v>
      </c>
      <c r="D8432" s="316">
        <v>26.5</v>
      </c>
      <c r="E8432" s="317">
        <v>9919</v>
      </c>
      <c r="F8432" s="317">
        <v>2023.4699999999998</v>
      </c>
      <c r="G8432" s="318">
        <v>40644</v>
      </c>
      <c r="H8432" s="318">
        <v>42450</v>
      </c>
      <c r="I8432" s="318">
        <v>50040</v>
      </c>
      <c r="J8432" s="315"/>
      <c r="K8432" s="315">
        <v>6197</v>
      </c>
      <c r="L8432" s="315" t="s">
        <v>3826</v>
      </c>
      <c r="M8432" s="315" t="s">
        <v>764</v>
      </c>
      <c r="N8432" s="315" t="s">
        <v>755</v>
      </c>
      <c r="O8432" s="315"/>
      <c r="P8432" s="315"/>
      <c r="Q8432" s="315"/>
    </row>
    <row r="8433" spans="1:17">
      <c r="A8433" s="315" t="s">
        <v>755</v>
      </c>
      <c r="B8433" s="315" t="s">
        <v>2095</v>
      </c>
      <c r="C8433" s="315" t="s">
        <v>2098</v>
      </c>
      <c r="D8433" s="316">
        <v>26.5</v>
      </c>
      <c r="E8433" s="317">
        <v>3369</v>
      </c>
      <c r="F8433" s="317">
        <v>656.96</v>
      </c>
      <c r="G8433" s="318">
        <v>40701</v>
      </c>
      <c r="H8433" s="318">
        <v>42635</v>
      </c>
      <c r="I8433" s="318">
        <v>50040</v>
      </c>
      <c r="J8433" s="315"/>
      <c r="K8433" s="315">
        <v>3900</v>
      </c>
      <c r="L8433" s="315" t="s">
        <v>4124</v>
      </c>
      <c r="M8433" s="315" t="s">
        <v>754</v>
      </c>
      <c r="N8433" s="315" t="s">
        <v>755</v>
      </c>
      <c r="O8433" s="315"/>
      <c r="P8433" s="315"/>
      <c r="Q8433" s="315"/>
    </row>
    <row r="8434" spans="1:17">
      <c r="A8434" s="315" t="s">
        <v>750</v>
      </c>
      <c r="B8434" s="315" t="s">
        <v>2095</v>
      </c>
      <c r="C8434" s="315" t="s">
        <v>2098</v>
      </c>
      <c r="D8434" s="316">
        <v>26.52</v>
      </c>
      <c r="E8434" s="317">
        <v>21729</v>
      </c>
      <c r="F8434" s="317">
        <v>6975.01</v>
      </c>
      <c r="G8434" s="318">
        <v>39822</v>
      </c>
      <c r="H8434" s="318">
        <v>41781</v>
      </c>
      <c r="I8434" s="318">
        <v>51135</v>
      </c>
      <c r="J8434" s="315"/>
      <c r="K8434" s="315">
        <v>9453</v>
      </c>
      <c r="L8434" s="315" t="s">
        <v>4440</v>
      </c>
      <c r="M8434" s="315" t="s">
        <v>770</v>
      </c>
      <c r="N8434" s="315" t="s">
        <v>750</v>
      </c>
      <c r="O8434" s="315"/>
      <c r="P8434" s="315"/>
      <c r="Q8434" s="315"/>
    </row>
    <row r="8435" spans="1:17">
      <c r="A8435" s="315" t="s">
        <v>755</v>
      </c>
      <c r="B8435" s="315" t="s">
        <v>2095</v>
      </c>
      <c r="C8435" s="315" t="s">
        <v>2096</v>
      </c>
      <c r="D8435" s="316">
        <v>26.56</v>
      </c>
      <c r="E8435" s="317">
        <v>24646</v>
      </c>
      <c r="F8435" s="317">
        <v>11263.220000000001</v>
      </c>
      <c r="G8435" s="318">
        <v>40736</v>
      </c>
      <c r="H8435" s="318">
        <v>41175</v>
      </c>
      <c r="I8435" s="318">
        <v>50405</v>
      </c>
      <c r="J8435" s="315"/>
      <c r="K8435" s="315">
        <v>3634</v>
      </c>
      <c r="L8435" s="315" t="s">
        <v>2199</v>
      </c>
      <c r="M8435" s="315" t="s">
        <v>764</v>
      </c>
      <c r="N8435" s="315" t="s">
        <v>755</v>
      </c>
      <c r="O8435" s="315"/>
      <c r="P8435" s="315"/>
      <c r="Q8435" s="315"/>
    </row>
    <row r="8436" spans="1:17">
      <c r="A8436" s="315" t="s">
        <v>750</v>
      </c>
      <c r="B8436" s="315" t="s">
        <v>2095</v>
      </c>
      <c r="C8436" s="315" t="s">
        <v>2096</v>
      </c>
      <c r="D8436" s="316">
        <v>26.6</v>
      </c>
      <c r="E8436" s="317">
        <v>17905</v>
      </c>
      <c r="F8436" s="317">
        <v>9238.99</v>
      </c>
      <c r="G8436" s="318">
        <v>39570</v>
      </c>
      <c r="H8436" s="318">
        <v>41151</v>
      </c>
      <c r="I8436" s="318">
        <v>50405</v>
      </c>
      <c r="J8436" s="315"/>
      <c r="K8436" s="315">
        <v>9050</v>
      </c>
      <c r="L8436" s="315" t="s">
        <v>1023</v>
      </c>
      <c r="M8436" s="315" t="s">
        <v>1024</v>
      </c>
      <c r="N8436" s="315" t="s">
        <v>750</v>
      </c>
      <c r="O8436" s="315"/>
      <c r="P8436" s="315"/>
      <c r="Q8436" s="315"/>
    </row>
    <row r="8437" spans="1:17">
      <c r="A8437" s="315" t="s">
        <v>750</v>
      </c>
      <c r="B8437" s="315" t="s">
        <v>2095</v>
      </c>
      <c r="C8437" s="315" t="s">
        <v>2098</v>
      </c>
      <c r="D8437" s="316">
        <v>26.6</v>
      </c>
      <c r="E8437" s="317">
        <v>25505</v>
      </c>
      <c r="F8437" s="317">
        <v>11170.25</v>
      </c>
      <c r="G8437" s="318">
        <v>39570</v>
      </c>
      <c r="H8437" s="318">
        <v>40875</v>
      </c>
      <c r="I8437" s="318">
        <v>50040</v>
      </c>
      <c r="J8437" s="315"/>
      <c r="K8437" s="315">
        <v>2902</v>
      </c>
      <c r="L8437" s="315" t="s">
        <v>3525</v>
      </c>
      <c r="M8437" s="315" t="s">
        <v>1431</v>
      </c>
      <c r="N8437" s="315" t="s">
        <v>750</v>
      </c>
      <c r="O8437" s="315"/>
      <c r="P8437" s="315"/>
      <c r="Q8437" s="315"/>
    </row>
    <row r="8438" spans="1:17">
      <c r="A8438" s="315" t="s">
        <v>750</v>
      </c>
      <c r="B8438" s="319" t="s">
        <v>2095</v>
      </c>
      <c r="C8438" s="319" t="s">
        <v>2098</v>
      </c>
      <c r="D8438" s="320">
        <v>26.6</v>
      </c>
      <c r="E8438" s="317">
        <v>25039</v>
      </c>
      <c r="F8438" s="317">
        <v>15185.7</v>
      </c>
      <c r="G8438" s="321">
        <v>39597</v>
      </c>
      <c r="H8438" s="321">
        <v>39399</v>
      </c>
      <c r="I8438" s="321">
        <v>48579</v>
      </c>
      <c r="J8438" s="319"/>
      <c r="K8438" s="322">
        <v>2577</v>
      </c>
      <c r="L8438" s="319" t="s">
        <v>3943</v>
      </c>
      <c r="M8438" s="319" t="s">
        <v>764</v>
      </c>
      <c r="N8438" s="315" t="s">
        <v>750</v>
      </c>
      <c r="O8438" s="319"/>
      <c r="P8438" s="319"/>
      <c r="Q8438" s="319"/>
    </row>
    <row r="8439" spans="1:17">
      <c r="A8439" s="315" t="s">
        <v>755</v>
      </c>
      <c r="B8439" s="315" t="s">
        <v>2095</v>
      </c>
      <c r="C8439" s="315" t="s">
        <v>2098</v>
      </c>
      <c r="D8439" s="316">
        <v>26.6</v>
      </c>
      <c r="E8439" s="317">
        <v>30305.890000000003</v>
      </c>
      <c r="F8439" s="317">
        <v>14334.689999999999</v>
      </c>
      <c r="G8439" s="318">
        <v>39737</v>
      </c>
      <c r="H8439" s="318">
        <v>40897</v>
      </c>
      <c r="I8439" s="318">
        <v>50040</v>
      </c>
      <c r="J8439" s="315"/>
      <c r="K8439" s="315">
        <v>7240</v>
      </c>
      <c r="L8439" s="315" t="s">
        <v>2185</v>
      </c>
      <c r="M8439" s="315" t="s">
        <v>966</v>
      </c>
      <c r="N8439" s="315" t="s">
        <v>755</v>
      </c>
      <c r="O8439" s="315"/>
      <c r="P8439" s="315"/>
      <c r="Q8439" s="315"/>
    </row>
    <row r="8440" spans="1:17">
      <c r="A8440" s="315" t="s">
        <v>755</v>
      </c>
      <c r="B8440" s="315" t="s">
        <v>2095</v>
      </c>
      <c r="C8440" s="315" t="s">
        <v>2098</v>
      </c>
      <c r="D8440" s="316">
        <v>26.6</v>
      </c>
      <c r="E8440" s="317">
        <v>29296</v>
      </c>
      <c r="F8440" s="317">
        <v>13857</v>
      </c>
      <c r="G8440" s="318">
        <v>40694</v>
      </c>
      <c r="H8440" s="318">
        <v>40830</v>
      </c>
      <c r="I8440" s="318">
        <v>50040</v>
      </c>
      <c r="J8440" s="315"/>
      <c r="K8440" s="315">
        <v>3309</v>
      </c>
      <c r="L8440" s="315" t="s">
        <v>4462</v>
      </c>
      <c r="M8440" s="315" t="s">
        <v>764</v>
      </c>
      <c r="N8440" s="315" t="s">
        <v>755</v>
      </c>
      <c r="O8440" s="315"/>
      <c r="P8440" s="315"/>
      <c r="Q8440" s="315"/>
    </row>
    <row r="8441" spans="1:17">
      <c r="A8441" s="315" t="s">
        <v>755</v>
      </c>
      <c r="B8441" s="315" t="s">
        <v>2095</v>
      </c>
      <c r="C8441" s="315" t="s">
        <v>2098</v>
      </c>
      <c r="D8441" s="316">
        <v>26.64</v>
      </c>
      <c r="E8441" s="317">
        <v>27845.360000000008</v>
      </c>
      <c r="F8441" s="317">
        <v>13170.839999999998</v>
      </c>
      <c r="G8441" s="318">
        <v>40648</v>
      </c>
      <c r="H8441" s="318">
        <v>40808</v>
      </c>
      <c r="I8441" s="318">
        <v>50040</v>
      </c>
      <c r="J8441" s="315"/>
      <c r="K8441" s="315">
        <v>8408</v>
      </c>
      <c r="L8441" s="315" t="s">
        <v>2085</v>
      </c>
      <c r="M8441" s="315" t="s">
        <v>784</v>
      </c>
      <c r="N8441" s="315" t="s">
        <v>755</v>
      </c>
      <c r="O8441" s="315"/>
      <c r="P8441" s="315"/>
      <c r="Q8441" s="315"/>
    </row>
    <row r="8442" spans="1:17">
      <c r="A8442" s="315" t="s">
        <v>755</v>
      </c>
      <c r="B8442" s="315" t="s">
        <v>2095</v>
      </c>
      <c r="C8442" s="315" t="s">
        <v>2098</v>
      </c>
      <c r="D8442" s="316">
        <v>26.68</v>
      </c>
      <c r="E8442" s="317">
        <v>55745</v>
      </c>
      <c r="F8442" s="317">
        <v>26367.39</v>
      </c>
      <c r="G8442" s="318">
        <v>40774</v>
      </c>
      <c r="H8442" s="318">
        <v>40884</v>
      </c>
      <c r="I8442" s="318">
        <v>50040</v>
      </c>
      <c r="J8442" s="315"/>
      <c r="K8442" s="315">
        <v>6222</v>
      </c>
      <c r="L8442" s="315" t="s">
        <v>3434</v>
      </c>
      <c r="M8442" s="315" t="s">
        <v>788</v>
      </c>
      <c r="N8442" s="315" t="s">
        <v>755</v>
      </c>
      <c r="O8442" s="315"/>
      <c r="P8442" s="315"/>
      <c r="Q8442" s="315"/>
    </row>
    <row r="8443" spans="1:17">
      <c r="A8443" s="315" t="s">
        <v>750</v>
      </c>
      <c r="B8443" s="315" t="s">
        <v>2095</v>
      </c>
      <c r="C8443" s="315" t="s">
        <v>2098</v>
      </c>
      <c r="D8443" s="316">
        <v>26.72</v>
      </c>
      <c r="E8443" s="317">
        <v>25176.79</v>
      </c>
      <c r="F8443" s="317">
        <v>7436.48</v>
      </c>
      <c r="G8443" s="318">
        <v>40575</v>
      </c>
      <c r="H8443" s="318">
        <v>41273</v>
      </c>
      <c r="I8443" s="318">
        <v>50405</v>
      </c>
      <c r="J8443" s="315"/>
      <c r="K8443" s="315">
        <v>2545</v>
      </c>
      <c r="L8443" s="315" t="s">
        <v>2697</v>
      </c>
      <c r="M8443" s="315" t="s">
        <v>1296</v>
      </c>
      <c r="N8443" s="315" t="s">
        <v>750</v>
      </c>
      <c r="O8443" s="315"/>
      <c r="P8443" s="315"/>
      <c r="Q8443" s="315"/>
    </row>
    <row r="8444" spans="1:17">
      <c r="A8444" s="315" t="s">
        <v>755</v>
      </c>
      <c r="B8444" s="315" t="s">
        <v>2095</v>
      </c>
      <c r="C8444" s="315" t="s">
        <v>2098</v>
      </c>
      <c r="D8444" s="316">
        <v>26.73</v>
      </c>
      <c r="E8444" s="317">
        <v>16844</v>
      </c>
      <c r="F8444" s="317">
        <v>4446.8099999999995</v>
      </c>
      <c r="G8444" s="318">
        <v>40638</v>
      </c>
      <c r="H8444" s="318">
        <v>42089</v>
      </c>
      <c r="I8444" s="318">
        <v>49674</v>
      </c>
      <c r="J8444" s="315"/>
      <c r="K8444" s="315">
        <v>8634</v>
      </c>
      <c r="L8444" s="315" t="s">
        <v>2302</v>
      </c>
      <c r="M8444" s="315" t="s">
        <v>784</v>
      </c>
      <c r="N8444" s="315" t="s">
        <v>755</v>
      </c>
      <c r="O8444" s="315"/>
      <c r="P8444" s="315"/>
      <c r="Q8444" s="315"/>
    </row>
    <row r="8445" spans="1:17">
      <c r="A8445" s="315" t="s">
        <v>755</v>
      </c>
      <c r="B8445" s="315" t="s">
        <v>2095</v>
      </c>
      <c r="C8445" s="315" t="s">
        <v>2098</v>
      </c>
      <c r="D8445" s="316">
        <v>26.79</v>
      </c>
      <c r="E8445" s="317">
        <v>27941</v>
      </c>
      <c r="F8445" s="317">
        <v>13216.099999999999</v>
      </c>
      <c r="G8445" s="318">
        <v>40667</v>
      </c>
      <c r="H8445" s="318">
        <v>40805</v>
      </c>
      <c r="I8445" s="318">
        <v>50040</v>
      </c>
      <c r="J8445" s="315"/>
      <c r="K8445" s="315">
        <v>6133</v>
      </c>
      <c r="L8445" s="315" t="s">
        <v>4438</v>
      </c>
      <c r="M8445" s="315" t="s">
        <v>788</v>
      </c>
      <c r="N8445" s="315" t="s">
        <v>755</v>
      </c>
      <c r="O8445" s="315"/>
      <c r="P8445" s="315"/>
      <c r="Q8445" s="315"/>
    </row>
    <row r="8446" spans="1:17">
      <c r="A8446" s="315" t="s">
        <v>755</v>
      </c>
      <c r="B8446" s="315" t="s">
        <v>2095</v>
      </c>
      <c r="C8446" s="315" t="s">
        <v>2096</v>
      </c>
      <c r="D8446" s="316">
        <v>26.8</v>
      </c>
      <c r="E8446" s="317">
        <v>28787</v>
      </c>
      <c r="F8446" s="317">
        <v>13961.71</v>
      </c>
      <c r="G8446" s="318">
        <v>39570</v>
      </c>
      <c r="H8446" s="318">
        <v>40886</v>
      </c>
      <c r="I8446" s="318">
        <v>50040</v>
      </c>
      <c r="J8446" s="315"/>
      <c r="K8446" s="315">
        <v>3267</v>
      </c>
      <c r="L8446" s="315" t="s">
        <v>2494</v>
      </c>
      <c r="M8446" s="315" t="s">
        <v>764</v>
      </c>
      <c r="N8446" s="315" t="s">
        <v>755</v>
      </c>
      <c r="O8446" s="315"/>
      <c r="P8446" s="315"/>
      <c r="Q8446" s="315"/>
    </row>
    <row r="8447" spans="1:17">
      <c r="A8447" s="315" t="s">
        <v>750</v>
      </c>
      <c r="B8447" s="315" t="s">
        <v>2095</v>
      </c>
      <c r="C8447" s="315" t="s">
        <v>2096</v>
      </c>
      <c r="D8447" s="316">
        <v>26.88</v>
      </c>
      <c r="E8447" s="317">
        <v>28570.2</v>
      </c>
      <c r="F8447" s="317">
        <v>17353.73</v>
      </c>
      <c r="G8447" s="318">
        <v>40484</v>
      </c>
      <c r="H8447" s="318">
        <v>40308</v>
      </c>
      <c r="I8447" s="318">
        <v>49674</v>
      </c>
      <c r="J8447" s="315"/>
      <c r="K8447" s="315">
        <v>1219</v>
      </c>
      <c r="L8447" s="315" t="s">
        <v>4463</v>
      </c>
      <c r="M8447" s="315" t="s">
        <v>1827</v>
      </c>
      <c r="N8447" s="315" t="s">
        <v>750</v>
      </c>
      <c r="O8447" s="315"/>
      <c r="P8447" s="315"/>
      <c r="Q8447" s="315"/>
    </row>
    <row r="8448" spans="1:17">
      <c r="A8448" s="315" t="s">
        <v>755</v>
      </c>
      <c r="B8448" s="315" t="s">
        <v>2095</v>
      </c>
      <c r="C8448" s="315" t="s">
        <v>2098</v>
      </c>
      <c r="D8448" s="316">
        <v>26.88</v>
      </c>
      <c r="E8448" s="317">
        <v>16293</v>
      </c>
      <c r="F8448" s="317">
        <v>4301.3599999999997</v>
      </c>
      <c r="G8448" s="318">
        <v>40711</v>
      </c>
      <c r="H8448" s="318">
        <v>42026</v>
      </c>
      <c r="I8448" s="318">
        <v>49674</v>
      </c>
      <c r="J8448" s="315"/>
      <c r="K8448" s="315">
        <v>6284</v>
      </c>
      <c r="L8448" s="315" t="s">
        <v>4464</v>
      </c>
      <c r="M8448" s="315" t="s">
        <v>788</v>
      </c>
      <c r="N8448" s="315" t="s">
        <v>755</v>
      </c>
      <c r="O8448" s="315"/>
      <c r="P8448" s="315"/>
      <c r="Q8448" s="315"/>
    </row>
    <row r="8449" spans="1:17">
      <c r="A8449" s="315" t="s">
        <v>755</v>
      </c>
      <c r="B8449" s="315" t="s">
        <v>2095</v>
      </c>
      <c r="C8449" s="315" t="s">
        <v>2098</v>
      </c>
      <c r="D8449" s="316">
        <v>26.88</v>
      </c>
      <c r="E8449" s="317">
        <v>10749</v>
      </c>
      <c r="F8449" s="317">
        <v>2192.8000000000002</v>
      </c>
      <c r="G8449" s="318">
        <v>40806</v>
      </c>
      <c r="H8449" s="318">
        <v>42411</v>
      </c>
      <c r="I8449" s="318">
        <v>50040</v>
      </c>
      <c r="J8449" s="315"/>
      <c r="K8449" s="315">
        <v>6023</v>
      </c>
      <c r="L8449" s="315" t="s">
        <v>2396</v>
      </c>
      <c r="M8449" s="315" t="s">
        <v>788</v>
      </c>
      <c r="N8449" s="315" t="s">
        <v>755</v>
      </c>
      <c r="O8449" s="315"/>
      <c r="P8449" s="315"/>
      <c r="Q8449" s="315"/>
    </row>
    <row r="8450" spans="1:17">
      <c r="A8450" s="315" t="s">
        <v>755</v>
      </c>
      <c r="B8450" s="315" t="s">
        <v>2095</v>
      </c>
      <c r="C8450" s="315" t="s">
        <v>2098</v>
      </c>
      <c r="D8450" s="316">
        <v>26.9</v>
      </c>
      <c r="E8450" s="317">
        <v>27748</v>
      </c>
      <c r="F8450" s="317">
        <v>16732.050000000003</v>
      </c>
      <c r="G8450" s="318">
        <v>39570</v>
      </c>
      <c r="H8450" s="318">
        <v>39598</v>
      </c>
      <c r="I8450" s="318">
        <v>48944</v>
      </c>
      <c r="J8450" s="315"/>
      <c r="K8450" s="315">
        <v>1773</v>
      </c>
      <c r="L8450" s="315" t="s">
        <v>4465</v>
      </c>
      <c r="M8450" s="315" t="s">
        <v>761</v>
      </c>
      <c r="N8450" s="315" t="s">
        <v>755</v>
      </c>
      <c r="O8450" s="315"/>
      <c r="P8450" s="315"/>
      <c r="Q8450" s="315"/>
    </row>
    <row r="8451" spans="1:17">
      <c r="A8451" s="315" t="s">
        <v>755</v>
      </c>
      <c r="B8451" s="315" t="s">
        <v>2095</v>
      </c>
      <c r="C8451" s="315" t="s">
        <v>2098</v>
      </c>
      <c r="D8451" s="316">
        <v>26.9</v>
      </c>
      <c r="E8451" s="317">
        <v>26584</v>
      </c>
      <c r="F8451" s="317">
        <v>18263.21</v>
      </c>
      <c r="G8451" s="318">
        <v>39665</v>
      </c>
      <c r="H8451" s="318">
        <v>39475</v>
      </c>
      <c r="I8451" s="318">
        <v>48944</v>
      </c>
      <c r="J8451" s="315"/>
      <c r="K8451" s="315">
        <v>3086</v>
      </c>
      <c r="L8451" s="315" t="s">
        <v>3898</v>
      </c>
      <c r="M8451" s="315" t="s">
        <v>764</v>
      </c>
      <c r="N8451" s="315" t="s">
        <v>755</v>
      </c>
      <c r="O8451" s="315"/>
      <c r="P8451" s="315"/>
      <c r="Q8451" s="315"/>
    </row>
    <row r="8452" spans="1:17">
      <c r="A8452" s="315" t="s">
        <v>755</v>
      </c>
      <c r="B8452" s="315" t="s">
        <v>2095</v>
      </c>
      <c r="C8452" s="315" t="s">
        <v>2098</v>
      </c>
      <c r="D8452" s="316">
        <v>26.9</v>
      </c>
      <c r="E8452" s="317">
        <v>21341</v>
      </c>
      <c r="F8452" s="317">
        <v>11033.289999999999</v>
      </c>
      <c r="G8452" s="318">
        <v>39668</v>
      </c>
      <c r="H8452" s="318">
        <v>39508</v>
      </c>
      <c r="I8452" s="318">
        <v>48944</v>
      </c>
      <c r="J8452" s="315"/>
      <c r="K8452" s="315">
        <v>5085</v>
      </c>
      <c r="L8452" s="315" t="s">
        <v>4466</v>
      </c>
      <c r="M8452" s="315" t="s">
        <v>776</v>
      </c>
      <c r="N8452" s="315" t="s">
        <v>755</v>
      </c>
      <c r="O8452" s="315"/>
      <c r="P8452" s="315"/>
      <c r="Q8452" s="315"/>
    </row>
    <row r="8453" spans="1:17">
      <c r="A8453" s="315" t="s">
        <v>755</v>
      </c>
      <c r="B8453" s="315" t="s">
        <v>2095</v>
      </c>
      <c r="C8453" s="315" t="s">
        <v>2098</v>
      </c>
      <c r="D8453" s="316">
        <v>26.9</v>
      </c>
      <c r="E8453" s="317">
        <v>28629</v>
      </c>
      <c r="F8453" s="317">
        <v>13541.52</v>
      </c>
      <c r="G8453" s="318">
        <v>40640</v>
      </c>
      <c r="H8453" s="318">
        <v>40878</v>
      </c>
      <c r="I8453" s="318">
        <v>50040</v>
      </c>
      <c r="J8453" s="315"/>
      <c r="K8453" s="315">
        <v>3553</v>
      </c>
      <c r="L8453" s="315" t="s">
        <v>4467</v>
      </c>
      <c r="M8453" s="315" t="s">
        <v>764</v>
      </c>
      <c r="N8453" s="315" t="s">
        <v>755</v>
      </c>
      <c r="O8453" s="315"/>
      <c r="P8453" s="315"/>
      <c r="Q8453" s="315"/>
    </row>
    <row r="8454" spans="1:17">
      <c r="A8454" s="315" t="s">
        <v>755</v>
      </c>
      <c r="B8454" s="315" t="s">
        <v>2095</v>
      </c>
      <c r="C8454" s="315" t="s">
        <v>2098</v>
      </c>
      <c r="D8454" s="316">
        <v>26.91</v>
      </c>
      <c r="E8454" s="317">
        <v>13895</v>
      </c>
      <c r="F8454" s="317">
        <v>3126.38</v>
      </c>
      <c r="G8454" s="318">
        <v>40841</v>
      </c>
      <c r="H8454" s="318">
        <v>42275</v>
      </c>
      <c r="I8454" s="318">
        <v>49674</v>
      </c>
      <c r="J8454" s="315"/>
      <c r="K8454" s="315">
        <v>8280</v>
      </c>
      <c r="L8454" s="315" t="s">
        <v>2943</v>
      </c>
      <c r="M8454" s="315" t="s">
        <v>792</v>
      </c>
      <c r="N8454" s="315" t="s">
        <v>755</v>
      </c>
      <c r="O8454" s="315"/>
      <c r="P8454" s="315"/>
      <c r="Q8454" s="315"/>
    </row>
    <row r="8455" spans="1:17">
      <c r="A8455" s="315" t="s">
        <v>755</v>
      </c>
      <c r="B8455" s="315" t="s">
        <v>2095</v>
      </c>
      <c r="C8455" s="315" t="s">
        <v>2096</v>
      </c>
      <c r="D8455" s="316">
        <v>26.98</v>
      </c>
      <c r="E8455" s="317">
        <v>12074</v>
      </c>
      <c r="F8455" s="317">
        <v>5517.82</v>
      </c>
      <c r="G8455" s="318">
        <v>40842</v>
      </c>
      <c r="H8455" s="318">
        <v>41180</v>
      </c>
      <c r="I8455" s="318">
        <v>50405</v>
      </c>
      <c r="J8455" s="315"/>
      <c r="K8455" s="315">
        <v>4932</v>
      </c>
      <c r="L8455" s="315" t="s">
        <v>4468</v>
      </c>
      <c r="M8455" s="315" t="s">
        <v>764</v>
      </c>
      <c r="N8455" s="315" t="s">
        <v>755</v>
      </c>
      <c r="O8455" s="315"/>
      <c r="P8455" s="315"/>
      <c r="Q8455" s="315"/>
    </row>
    <row r="8456" spans="1:17">
      <c r="A8456" s="315" t="s">
        <v>755</v>
      </c>
      <c r="B8456" s="315" t="s">
        <v>2095</v>
      </c>
      <c r="C8456" s="315" t="s">
        <v>2096</v>
      </c>
      <c r="D8456" s="316">
        <v>27</v>
      </c>
      <c r="E8456" s="317">
        <v>30854</v>
      </c>
      <c r="F8456" s="317">
        <v>24652.350000000002</v>
      </c>
      <c r="G8456" s="318">
        <v>39570</v>
      </c>
      <c r="H8456" s="318">
        <v>39948</v>
      </c>
      <c r="I8456" s="318">
        <v>49309</v>
      </c>
      <c r="J8456" s="315"/>
      <c r="K8456" s="315">
        <v>3365</v>
      </c>
      <c r="L8456" s="315" t="s">
        <v>3579</v>
      </c>
      <c r="M8456" s="315" t="s">
        <v>764</v>
      </c>
      <c r="N8456" s="315" t="s">
        <v>755</v>
      </c>
      <c r="O8456" s="315"/>
      <c r="P8456" s="315"/>
      <c r="Q8456" s="315"/>
    </row>
    <row r="8457" spans="1:17">
      <c r="A8457" s="315" t="s">
        <v>755</v>
      </c>
      <c r="B8457" s="315" t="s">
        <v>2095</v>
      </c>
      <c r="C8457" s="315" t="s">
        <v>2098</v>
      </c>
      <c r="D8457" s="316">
        <v>27</v>
      </c>
      <c r="E8457" s="317">
        <v>20185.46</v>
      </c>
      <c r="F8457" s="317">
        <v>7650.2899999999991</v>
      </c>
      <c r="G8457" s="318">
        <v>39989</v>
      </c>
      <c r="H8457" s="318">
        <v>41181</v>
      </c>
      <c r="I8457" s="318">
        <v>50405</v>
      </c>
      <c r="J8457" s="315"/>
      <c r="K8457" s="315">
        <v>4563</v>
      </c>
      <c r="L8457" s="315" t="s">
        <v>2690</v>
      </c>
      <c r="M8457" s="315" t="s">
        <v>1296</v>
      </c>
      <c r="N8457" s="315" t="s">
        <v>755</v>
      </c>
      <c r="O8457" s="315"/>
      <c r="P8457" s="315"/>
      <c r="Q8457" s="315"/>
    </row>
    <row r="8458" spans="1:17">
      <c r="A8458" s="315" t="s">
        <v>755</v>
      </c>
      <c r="B8458" s="315" t="s">
        <v>2095</v>
      </c>
      <c r="C8458" s="315" t="s">
        <v>2096</v>
      </c>
      <c r="D8458" s="316">
        <v>27</v>
      </c>
      <c r="E8458" s="317">
        <v>26295</v>
      </c>
      <c r="F8458" s="317">
        <v>9387.32</v>
      </c>
      <c r="G8458" s="318">
        <v>40175</v>
      </c>
      <c r="H8458" s="318">
        <v>41474</v>
      </c>
      <c r="I8458" s="318">
        <v>50770</v>
      </c>
      <c r="J8458" s="315"/>
      <c r="K8458" s="315">
        <v>3205</v>
      </c>
      <c r="L8458" s="315" t="s">
        <v>2726</v>
      </c>
      <c r="M8458" s="315" t="s">
        <v>764</v>
      </c>
      <c r="N8458" s="315" t="s">
        <v>755</v>
      </c>
      <c r="O8458" s="315"/>
      <c r="P8458" s="315"/>
      <c r="Q8458" s="315"/>
    </row>
    <row r="8459" spans="1:17">
      <c r="A8459" s="315" t="s">
        <v>750</v>
      </c>
      <c r="B8459" s="315" t="s">
        <v>2095</v>
      </c>
      <c r="C8459" s="315" t="s">
        <v>2098</v>
      </c>
      <c r="D8459" s="316">
        <v>27</v>
      </c>
      <c r="E8459" s="317">
        <v>23778.55</v>
      </c>
      <c r="F8459" s="317">
        <v>10414.119999999999</v>
      </c>
      <c r="G8459" s="318">
        <v>40379</v>
      </c>
      <c r="H8459" s="318">
        <v>40882</v>
      </c>
      <c r="I8459" s="318">
        <v>50040</v>
      </c>
      <c r="J8459" s="315"/>
      <c r="K8459" s="315">
        <v>8055</v>
      </c>
      <c r="L8459" s="315" t="s">
        <v>328</v>
      </c>
      <c r="M8459" s="315" t="s">
        <v>784</v>
      </c>
      <c r="N8459" s="315" t="s">
        <v>750</v>
      </c>
      <c r="O8459" s="315"/>
      <c r="P8459" s="315"/>
      <c r="Q8459" s="315"/>
    </row>
    <row r="8460" spans="1:17">
      <c r="A8460" s="315" t="s">
        <v>755</v>
      </c>
      <c r="B8460" s="315" t="s">
        <v>2095</v>
      </c>
      <c r="C8460" s="315" t="s">
        <v>2096</v>
      </c>
      <c r="D8460" s="316">
        <v>27</v>
      </c>
      <c r="E8460" s="317">
        <v>25980</v>
      </c>
      <c r="F8460" s="317">
        <v>14548.8</v>
      </c>
      <c r="G8460" s="318">
        <v>40428</v>
      </c>
      <c r="H8460" s="318">
        <v>40893</v>
      </c>
      <c r="I8460" s="318">
        <v>50040</v>
      </c>
      <c r="J8460" s="315"/>
      <c r="K8460" s="315">
        <v>3110</v>
      </c>
      <c r="L8460" s="315" t="s">
        <v>2198</v>
      </c>
      <c r="M8460" s="315" t="s">
        <v>764</v>
      </c>
      <c r="N8460" s="315" t="s">
        <v>755</v>
      </c>
      <c r="O8460" s="315"/>
      <c r="P8460" s="315"/>
      <c r="Q8460" s="315"/>
    </row>
    <row r="8461" spans="1:17">
      <c r="A8461" s="315" t="s">
        <v>755</v>
      </c>
      <c r="B8461" s="315" t="s">
        <v>2095</v>
      </c>
      <c r="C8461" s="315" t="s">
        <v>2098</v>
      </c>
      <c r="D8461" s="316">
        <v>27</v>
      </c>
      <c r="E8461" s="317">
        <v>31397</v>
      </c>
      <c r="F8461" s="317">
        <v>13657.7</v>
      </c>
      <c r="G8461" s="318">
        <v>40635</v>
      </c>
      <c r="H8461" s="318">
        <v>40935</v>
      </c>
      <c r="I8461" s="318">
        <v>50405</v>
      </c>
      <c r="J8461" s="315"/>
      <c r="K8461" s="315">
        <v>5063</v>
      </c>
      <c r="L8461" s="315" t="s">
        <v>3330</v>
      </c>
      <c r="M8461" s="315" t="s">
        <v>776</v>
      </c>
      <c r="N8461" s="315" t="s">
        <v>755</v>
      </c>
      <c r="O8461" s="315"/>
      <c r="P8461" s="315"/>
      <c r="Q8461" s="315"/>
    </row>
    <row r="8462" spans="1:17">
      <c r="A8462" s="315" t="s">
        <v>755</v>
      </c>
      <c r="B8462" s="315" t="s">
        <v>2095</v>
      </c>
      <c r="C8462" s="315" t="s">
        <v>2096</v>
      </c>
      <c r="D8462" s="316">
        <v>27</v>
      </c>
      <c r="E8462" s="317">
        <v>29658</v>
      </c>
      <c r="F8462" s="317">
        <v>13553.720000000001</v>
      </c>
      <c r="G8462" s="318">
        <v>40673</v>
      </c>
      <c r="H8462" s="318">
        <v>41120</v>
      </c>
      <c r="I8462" s="318">
        <v>50405</v>
      </c>
      <c r="J8462" s="315"/>
      <c r="K8462" s="315">
        <v>3034</v>
      </c>
      <c r="L8462" s="315" t="s">
        <v>3965</v>
      </c>
      <c r="M8462" s="315" t="s">
        <v>764</v>
      </c>
      <c r="N8462" s="315" t="s">
        <v>755</v>
      </c>
      <c r="O8462" s="315"/>
      <c r="P8462" s="315"/>
      <c r="Q8462" s="315"/>
    </row>
    <row r="8463" spans="1:17">
      <c r="A8463" s="315" t="s">
        <v>750</v>
      </c>
      <c r="B8463" s="315" t="s">
        <v>2095</v>
      </c>
      <c r="C8463" s="315" t="s">
        <v>2098</v>
      </c>
      <c r="D8463" s="316">
        <v>27</v>
      </c>
      <c r="E8463" s="317">
        <v>26885</v>
      </c>
      <c r="F8463" s="317">
        <v>12716.609999999999</v>
      </c>
      <c r="G8463" s="318">
        <v>40778</v>
      </c>
      <c r="H8463" s="318">
        <v>40876</v>
      </c>
      <c r="I8463" s="318">
        <v>50040</v>
      </c>
      <c r="J8463" s="315"/>
      <c r="K8463" s="315">
        <v>3400</v>
      </c>
      <c r="L8463" s="315" t="s">
        <v>2253</v>
      </c>
      <c r="M8463" s="315" t="s">
        <v>764</v>
      </c>
      <c r="N8463" s="315" t="s">
        <v>750</v>
      </c>
      <c r="O8463" s="315"/>
      <c r="P8463" s="315"/>
      <c r="Q8463" s="315"/>
    </row>
    <row r="8464" spans="1:17">
      <c r="A8464" s="315" t="s">
        <v>755</v>
      </c>
      <c r="B8464" s="315" t="s">
        <v>2095</v>
      </c>
      <c r="C8464" s="315" t="s">
        <v>2098</v>
      </c>
      <c r="D8464" s="316">
        <v>27</v>
      </c>
      <c r="E8464" s="317">
        <v>12889.930000000002</v>
      </c>
      <c r="F8464" s="317">
        <v>6096.94</v>
      </c>
      <c r="G8464" s="318">
        <v>40829</v>
      </c>
      <c r="H8464" s="318">
        <v>40900</v>
      </c>
      <c r="I8464" s="318">
        <v>50040</v>
      </c>
      <c r="J8464" s="315"/>
      <c r="K8464" s="315">
        <v>9500</v>
      </c>
      <c r="L8464" s="315" t="s">
        <v>2832</v>
      </c>
      <c r="M8464" s="315" t="s">
        <v>770</v>
      </c>
      <c r="N8464" s="315" t="s">
        <v>755</v>
      </c>
      <c r="O8464" s="315"/>
      <c r="P8464" s="315"/>
      <c r="Q8464" s="315"/>
    </row>
    <row r="8465" spans="1:17">
      <c r="A8465" s="315" t="s">
        <v>750</v>
      </c>
      <c r="B8465" s="315" t="s">
        <v>2095</v>
      </c>
      <c r="C8465" s="315" t="s">
        <v>2098</v>
      </c>
      <c r="D8465" s="316">
        <v>27</v>
      </c>
      <c r="E8465" s="317">
        <v>13916</v>
      </c>
      <c r="F8465" s="317">
        <v>6582.27</v>
      </c>
      <c r="G8465" s="318">
        <v>40855</v>
      </c>
      <c r="H8465" s="318">
        <v>40898</v>
      </c>
      <c r="I8465" s="318">
        <v>50040</v>
      </c>
      <c r="J8465" s="315"/>
      <c r="K8465" s="315">
        <v>3095</v>
      </c>
      <c r="L8465" s="315" t="s">
        <v>4469</v>
      </c>
      <c r="M8465" s="315" t="s">
        <v>764</v>
      </c>
      <c r="N8465" s="315" t="s">
        <v>750</v>
      </c>
      <c r="O8465" s="315"/>
      <c r="P8465" s="315"/>
      <c r="Q8465" s="315"/>
    </row>
    <row r="8466" spans="1:17">
      <c r="A8466" s="315" t="s">
        <v>755</v>
      </c>
      <c r="B8466" s="315" t="s">
        <v>2095</v>
      </c>
      <c r="C8466" s="315" t="s">
        <v>2098</v>
      </c>
      <c r="D8466" s="316">
        <v>27.04</v>
      </c>
      <c r="E8466" s="317">
        <v>27167</v>
      </c>
      <c r="F8466" s="317">
        <v>10133.300000000001</v>
      </c>
      <c r="G8466" s="318">
        <v>40102</v>
      </c>
      <c r="H8466" s="318">
        <v>40646</v>
      </c>
      <c r="I8466" s="318">
        <v>50040</v>
      </c>
      <c r="J8466" s="315"/>
      <c r="K8466" s="315">
        <v>6060</v>
      </c>
      <c r="L8466" s="315" t="s">
        <v>4395</v>
      </c>
      <c r="M8466" s="315" t="s">
        <v>1017</v>
      </c>
      <c r="N8466" s="315" t="s">
        <v>755</v>
      </c>
      <c r="O8466" s="315"/>
      <c r="P8466" s="315"/>
      <c r="Q8466" s="315"/>
    </row>
    <row r="8467" spans="1:17">
      <c r="A8467" s="315" t="s">
        <v>755</v>
      </c>
      <c r="B8467" s="315" t="s">
        <v>2095</v>
      </c>
      <c r="C8467" s="315" t="s">
        <v>2096</v>
      </c>
      <c r="D8467" s="316">
        <v>27.06</v>
      </c>
      <c r="E8467" s="317">
        <v>28927</v>
      </c>
      <c r="F8467" s="317">
        <v>13103.95</v>
      </c>
      <c r="G8467" s="318">
        <v>40777</v>
      </c>
      <c r="H8467" s="318">
        <v>41177</v>
      </c>
      <c r="I8467" s="318">
        <v>50405</v>
      </c>
      <c r="J8467" s="315"/>
      <c r="K8467" s="315">
        <v>3672</v>
      </c>
      <c r="L8467" s="315" t="s">
        <v>2311</v>
      </c>
      <c r="M8467" s="315" t="s">
        <v>764</v>
      </c>
      <c r="N8467" s="315" t="s">
        <v>755</v>
      </c>
      <c r="O8467" s="315"/>
      <c r="P8467" s="315"/>
      <c r="Q8467" s="315"/>
    </row>
    <row r="8468" spans="1:17">
      <c r="A8468" s="315" t="s">
        <v>750</v>
      </c>
      <c r="B8468" s="315" t="s">
        <v>2095</v>
      </c>
      <c r="C8468" s="315" t="s">
        <v>2098</v>
      </c>
      <c r="D8468" s="316">
        <v>27.1</v>
      </c>
      <c r="E8468" s="317">
        <v>41826</v>
      </c>
      <c r="F8468" s="317">
        <v>25774.019999999997</v>
      </c>
      <c r="G8468" s="318">
        <v>39570</v>
      </c>
      <c r="H8468" s="318">
        <v>39904</v>
      </c>
      <c r="I8468" s="318">
        <v>49309</v>
      </c>
      <c r="J8468" s="315"/>
      <c r="K8468" s="315">
        <v>1588</v>
      </c>
      <c r="L8468" s="315" t="s">
        <v>3076</v>
      </c>
      <c r="M8468" s="315" t="s">
        <v>766</v>
      </c>
      <c r="N8468" s="315" t="s">
        <v>750</v>
      </c>
      <c r="O8468" s="315"/>
      <c r="P8468" s="315"/>
      <c r="Q8468" s="315"/>
    </row>
    <row r="8469" spans="1:17">
      <c r="A8469" s="315" t="s">
        <v>755</v>
      </c>
      <c r="B8469" s="315" t="s">
        <v>2095</v>
      </c>
      <c r="C8469" s="315" t="s">
        <v>2098</v>
      </c>
      <c r="D8469" s="316">
        <v>27.1</v>
      </c>
      <c r="E8469" s="317">
        <v>27457</v>
      </c>
      <c r="F8469" s="317">
        <v>15482.689999999999</v>
      </c>
      <c r="G8469" s="318">
        <v>39569</v>
      </c>
      <c r="H8469" s="318">
        <v>40170</v>
      </c>
      <c r="I8469" s="318">
        <v>49309</v>
      </c>
      <c r="J8469" s="315"/>
      <c r="K8469" s="315">
        <v>9473</v>
      </c>
      <c r="L8469" s="315" t="s">
        <v>2104</v>
      </c>
      <c r="M8469" s="315" t="s">
        <v>770</v>
      </c>
      <c r="N8469" s="315" t="s">
        <v>755</v>
      </c>
      <c r="O8469" s="315"/>
      <c r="P8469" s="315"/>
      <c r="Q8469" s="315"/>
    </row>
    <row r="8470" spans="1:17">
      <c r="A8470" s="315" t="s">
        <v>755</v>
      </c>
      <c r="B8470" s="315" t="s">
        <v>2095</v>
      </c>
      <c r="C8470" s="315" t="s">
        <v>2096</v>
      </c>
      <c r="D8470" s="316">
        <v>27.1</v>
      </c>
      <c r="E8470" s="317">
        <v>26867.07</v>
      </c>
      <c r="F8470" s="317">
        <v>15045.55</v>
      </c>
      <c r="G8470" s="318">
        <v>40686</v>
      </c>
      <c r="H8470" s="318">
        <v>40897</v>
      </c>
      <c r="I8470" s="318">
        <v>50040</v>
      </c>
      <c r="J8470" s="315"/>
      <c r="K8470" s="315">
        <v>9205</v>
      </c>
      <c r="L8470" s="315" t="s">
        <v>2698</v>
      </c>
      <c r="M8470" s="315" t="s">
        <v>770</v>
      </c>
      <c r="N8470" s="315" t="s">
        <v>755</v>
      </c>
      <c r="O8470" s="315"/>
      <c r="P8470" s="315"/>
      <c r="Q8470" s="315"/>
    </row>
    <row r="8471" spans="1:17">
      <c r="A8471" s="315" t="s">
        <v>755</v>
      </c>
      <c r="B8471" s="315" t="s">
        <v>2095</v>
      </c>
      <c r="C8471" s="315" t="s">
        <v>2098</v>
      </c>
      <c r="D8471" s="316">
        <v>27.18</v>
      </c>
      <c r="E8471" s="317">
        <v>12472</v>
      </c>
      <c r="F8471" s="317">
        <v>4078.35</v>
      </c>
      <c r="G8471" s="318">
        <v>40341</v>
      </c>
      <c r="H8471" s="318">
        <v>40494</v>
      </c>
      <c r="I8471" s="318">
        <v>49674</v>
      </c>
      <c r="J8471" s="315"/>
      <c r="K8471" s="315">
        <v>5465</v>
      </c>
      <c r="L8471" s="315" t="s">
        <v>4470</v>
      </c>
      <c r="M8471" s="315" t="s">
        <v>776</v>
      </c>
      <c r="N8471" s="315" t="s">
        <v>755</v>
      </c>
      <c r="O8471" s="315"/>
      <c r="P8471" s="315"/>
      <c r="Q8471" s="315"/>
    </row>
    <row r="8472" spans="1:17">
      <c r="A8472" s="315" t="s">
        <v>755</v>
      </c>
      <c r="B8472" s="315" t="s">
        <v>2095</v>
      </c>
      <c r="C8472" s="315" t="s">
        <v>2096</v>
      </c>
      <c r="D8472" s="316">
        <v>27.3</v>
      </c>
      <c r="E8472" s="317">
        <v>32736</v>
      </c>
      <c r="F8472" s="317">
        <v>14960.35</v>
      </c>
      <c r="G8472" s="318">
        <v>39748</v>
      </c>
      <c r="H8472" s="318">
        <v>41263</v>
      </c>
      <c r="I8472" s="318">
        <v>50405</v>
      </c>
      <c r="J8472" s="315"/>
      <c r="K8472" s="315">
        <v>3904</v>
      </c>
      <c r="L8472" s="315" t="s">
        <v>2136</v>
      </c>
      <c r="M8472" s="315" t="s">
        <v>754</v>
      </c>
      <c r="N8472" s="315" t="s">
        <v>755</v>
      </c>
      <c r="O8472" s="315"/>
      <c r="P8472" s="315"/>
      <c r="Q8472" s="315"/>
    </row>
    <row r="8473" spans="1:17">
      <c r="A8473" s="315" t="s">
        <v>750</v>
      </c>
      <c r="B8473" s="315" t="s">
        <v>2095</v>
      </c>
      <c r="C8473" s="315" t="s">
        <v>2098</v>
      </c>
      <c r="D8473" s="316">
        <v>27.3</v>
      </c>
      <c r="E8473" s="317">
        <v>27481</v>
      </c>
      <c r="F8473" s="317">
        <v>17480.95</v>
      </c>
      <c r="G8473" s="318">
        <v>39850</v>
      </c>
      <c r="H8473" s="318">
        <v>39902</v>
      </c>
      <c r="I8473" s="318">
        <v>49309</v>
      </c>
      <c r="J8473" s="315"/>
      <c r="K8473" s="315">
        <v>1428</v>
      </c>
      <c r="L8473" s="315" t="s">
        <v>4155</v>
      </c>
      <c r="M8473" s="315" t="s">
        <v>766</v>
      </c>
      <c r="N8473" s="315" t="s">
        <v>750</v>
      </c>
      <c r="O8473" s="315"/>
      <c r="P8473" s="315"/>
      <c r="Q8473" s="315"/>
    </row>
    <row r="8474" spans="1:17">
      <c r="A8474" s="315" t="s">
        <v>755</v>
      </c>
      <c r="B8474" s="315" t="s">
        <v>2095</v>
      </c>
      <c r="C8474" s="315" t="s">
        <v>2096</v>
      </c>
      <c r="D8474" s="316">
        <v>27.3</v>
      </c>
      <c r="E8474" s="317">
        <v>28815</v>
      </c>
      <c r="F8474" s="317">
        <v>18873.84</v>
      </c>
      <c r="G8474" s="318">
        <v>39944</v>
      </c>
      <c r="H8474" s="318">
        <v>40329</v>
      </c>
      <c r="I8474" s="318">
        <v>49674</v>
      </c>
      <c r="J8474" s="315"/>
      <c r="K8474" s="315">
        <v>6019</v>
      </c>
      <c r="L8474" s="315" t="s">
        <v>2270</v>
      </c>
      <c r="M8474" s="315" t="s">
        <v>788</v>
      </c>
      <c r="N8474" s="315" t="s">
        <v>755</v>
      </c>
      <c r="O8474" s="315"/>
      <c r="P8474" s="315"/>
      <c r="Q8474" s="315"/>
    </row>
    <row r="8475" spans="1:17">
      <c r="A8475" s="315" t="s">
        <v>755</v>
      </c>
      <c r="B8475" s="315" t="s">
        <v>2095</v>
      </c>
      <c r="C8475" s="315" t="s">
        <v>2098</v>
      </c>
      <c r="D8475" s="316">
        <v>27.3</v>
      </c>
      <c r="E8475" s="317">
        <v>24700.97</v>
      </c>
      <c r="F8475" s="317">
        <v>6038.0199999999995</v>
      </c>
      <c r="G8475" s="318">
        <v>40676</v>
      </c>
      <c r="H8475" s="318">
        <v>42088</v>
      </c>
      <c r="I8475" s="318">
        <v>49674</v>
      </c>
      <c r="J8475" s="315"/>
      <c r="K8475" s="315">
        <v>7242</v>
      </c>
      <c r="L8475" s="315" t="s">
        <v>3869</v>
      </c>
      <c r="M8475" s="315" t="s">
        <v>966</v>
      </c>
      <c r="N8475" s="315" t="s">
        <v>755</v>
      </c>
      <c r="O8475" s="315"/>
      <c r="P8475" s="315"/>
      <c r="Q8475" s="315"/>
    </row>
    <row r="8476" spans="1:17">
      <c r="A8476" s="315" t="s">
        <v>755</v>
      </c>
      <c r="B8476" s="315" t="s">
        <v>2095</v>
      </c>
      <c r="C8476" s="315" t="s">
        <v>2098</v>
      </c>
      <c r="D8476" s="316">
        <v>27.3</v>
      </c>
      <c r="E8476" s="317">
        <v>20195</v>
      </c>
      <c r="F8476" s="317">
        <v>5008.3599999999997</v>
      </c>
      <c r="G8476" s="318">
        <v>40746</v>
      </c>
      <c r="H8476" s="318">
        <v>42090</v>
      </c>
      <c r="I8476" s="318">
        <v>49674</v>
      </c>
      <c r="J8476" s="315"/>
      <c r="K8476" s="315">
        <v>3373</v>
      </c>
      <c r="L8476" s="315" t="s">
        <v>3431</v>
      </c>
      <c r="M8476" s="315" t="s">
        <v>764</v>
      </c>
      <c r="N8476" s="315" t="s">
        <v>755</v>
      </c>
      <c r="O8476" s="315"/>
      <c r="P8476" s="315"/>
      <c r="Q8476" s="315"/>
    </row>
    <row r="8477" spans="1:17">
      <c r="A8477" s="315" t="s">
        <v>755</v>
      </c>
      <c r="B8477" s="315" t="s">
        <v>2095</v>
      </c>
      <c r="C8477" s="315" t="s">
        <v>2098</v>
      </c>
      <c r="D8477" s="316">
        <v>27.36</v>
      </c>
      <c r="E8477" s="317">
        <v>14009.21</v>
      </c>
      <c r="F8477" s="317">
        <v>6626.35</v>
      </c>
      <c r="G8477" s="318">
        <v>40830</v>
      </c>
      <c r="H8477" s="318">
        <v>40868</v>
      </c>
      <c r="I8477" s="318">
        <v>50040</v>
      </c>
      <c r="J8477" s="315"/>
      <c r="K8477" s="315">
        <v>4132</v>
      </c>
      <c r="L8477" s="315" t="s">
        <v>2422</v>
      </c>
      <c r="M8477" s="315" t="s">
        <v>1484</v>
      </c>
      <c r="N8477" s="315" t="s">
        <v>755</v>
      </c>
      <c r="O8477" s="315"/>
      <c r="P8477" s="315"/>
      <c r="Q8477" s="315"/>
    </row>
    <row r="8478" spans="1:17">
      <c r="A8478" s="315" t="s">
        <v>755</v>
      </c>
      <c r="B8478" s="315" t="s">
        <v>2095</v>
      </c>
      <c r="C8478" s="315" t="s">
        <v>2098</v>
      </c>
      <c r="D8478" s="316">
        <v>27.37</v>
      </c>
      <c r="E8478" s="317">
        <v>25589</v>
      </c>
      <c r="F8478" s="317">
        <v>7497.59</v>
      </c>
      <c r="G8478" s="318">
        <v>40734</v>
      </c>
      <c r="H8478" s="318">
        <v>41492</v>
      </c>
      <c r="I8478" s="318">
        <v>50770</v>
      </c>
      <c r="J8478" s="315"/>
      <c r="K8478" s="315">
        <v>3700</v>
      </c>
      <c r="L8478" s="315" t="s">
        <v>1972</v>
      </c>
      <c r="M8478" s="315" t="s">
        <v>764</v>
      </c>
      <c r="N8478" s="315" t="s">
        <v>755</v>
      </c>
      <c r="O8478" s="315"/>
      <c r="P8478" s="315"/>
      <c r="Q8478" s="315"/>
    </row>
    <row r="8479" spans="1:17">
      <c r="A8479" s="315" t="s">
        <v>755</v>
      </c>
      <c r="B8479" s="315" t="s">
        <v>2095</v>
      </c>
      <c r="C8479" s="315" t="s">
        <v>2098</v>
      </c>
      <c r="D8479" s="316">
        <v>27.4</v>
      </c>
      <c r="E8479" s="317">
        <v>31224</v>
      </c>
      <c r="F8479" s="317">
        <v>14050.8</v>
      </c>
      <c r="G8479" s="318">
        <v>39569</v>
      </c>
      <c r="H8479" s="318">
        <v>40887</v>
      </c>
      <c r="I8479" s="318">
        <v>50040</v>
      </c>
      <c r="J8479" s="315"/>
      <c r="K8479" s="315">
        <v>8495</v>
      </c>
      <c r="L8479" s="315" t="s">
        <v>4471</v>
      </c>
      <c r="M8479" s="315" t="s">
        <v>784</v>
      </c>
      <c r="N8479" s="315" t="s">
        <v>755</v>
      </c>
      <c r="O8479" s="315"/>
      <c r="P8479" s="315"/>
      <c r="Q8479" s="315"/>
    </row>
    <row r="8480" spans="1:17">
      <c r="A8480" s="315" t="s">
        <v>755</v>
      </c>
      <c r="B8480" s="315" t="s">
        <v>2095</v>
      </c>
      <c r="C8480" s="315" t="s">
        <v>2098</v>
      </c>
      <c r="D8480" s="316">
        <v>27.4</v>
      </c>
      <c r="E8480" s="317">
        <v>31322.75</v>
      </c>
      <c r="F8480" s="317">
        <v>8269.2000000000007</v>
      </c>
      <c r="G8480" s="318">
        <v>40703</v>
      </c>
      <c r="H8480" s="318">
        <v>42040</v>
      </c>
      <c r="I8480" s="318">
        <v>49674</v>
      </c>
      <c r="J8480" s="315"/>
      <c r="K8480" s="315">
        <v>7130</v>
      </c>
      <c r="L8480" s="315" t="s">
        <v>2125</v>
      </c>
      <c r="M8480" s="315" t="s">
        <v>966</v>
      </c>
      <c r="N8480" s="315" t="s">
        <v>755</v>
      </c>
      <c r="O8480" s="315"/>
      <c r="P8480" s="315"/>
      <c r="Q8480" s="315"/>
    </row>
    <row r="8481" spans="1:17">
      <c r="A8481" s="315" t="s">
        <v>750</v>
      </c>
      <c r="B8481" s="315" t="s">
        <v>2095</v>
      </c>
      <c r="C8481" s="315" t="s">
        <v>2096</v>
      </c>
      <c r="D8481" s="316">
        <v>27.44</v>
      </c>
      <c r="E8481" s="317">
        <v>26535</v>
      </c>
      <c r="F8481" s="317">
        <v>13758.899999999998</v>
      </c>
      <c r="G8481" s="318">
        <v>40661</v>
      </c>
      <c r="H8481" s="318">
        <v>40855</v>
      </c>
      <c r="I8481" s="318">
        <v>50040</v>
      </c>
      <c r="J8481" s="315"/>
      <c r="K8481" s="315">
        <v>8802</v>
      </c>
      <c r="L8481" s="315" t="s">
        <v>2144</v>
      </c>
      <c r="M8481" s="315" t="s">
        <v>784</v>
      </c>
      <c r="N8481" s="315" t="s">
        <v>750</v>
      </c>
      <c r="O8481" s="315"/>
      <c r="P8481" s="315"/>
      <c r="Q8481" s="315"/>
    </row>
    <row r="8482" spans="1:17">
      <c r="A8482" s="315" t="s">
        <v>755</v>
      </c>
      <c r="B8482" s="315" t="s">
        <v>2095</v>
      </c>
      <c r="C8482" s="315" t="s">
        <v>2096</v>
      </c>
      <c r="D8482" s="316">
        <v>27.5</v>
      </c>
      <c r="E8482" s="317">
        <v>27805</v>
      </c>
      <c r="F8482" s="317">
        <v>15570.8</v>
      </c>
      <c r="G8482" s="318">
        <v>39570</v>
      </c>
      <c r="H8482" s="318">
        <v>40896</v>
      </c>
      <c r="I8482" s="318">
        <v>50040</v>
      </c>
      <c r="J8482" s="315"/>
      <c r="K8482" s="315">
        <v>7106</v>
      </c>
      <c r="L8482" s="315" t="s">
        <v>4242</v>
      </c>
      <c r="M8482" s="315" t="s">
        <v>966</v>
      </c>
      <c r="N8482" s="315" t="s">
        <v>755</v>
      </c>
      <c r="O8482" s="315"/>
      <c r="P8482" s="315"/>
      <c r="Q8482" s="315"/>
    </row>
    <row r="8483" spans="1:17">
      <c r="A8483" s="315" t="s">
        <v>750</v>
      </c>
      <c r="B8483" s="315" t="s">
        <v>2095</v>
      </c>
      <c r="C8483" s="315" t="s">
        <v>2096</v>
      </c>
      <c r="D8483" s="316">
        <v>27.5</v>
      </c>
      <c r="E8483" s="317">
        <v>28819</v>
      </c>
      <c r="F8483" s="317">
        <v>12194.710000000001</v>
      </c>
      <c r="G8483" s="318">
        <v>39972</v>
      </c>
      <c r="H8483" s="318">
        <v>41183</v>
      </c>
      <c r="I8483" s="318">
        <v>50405</v>
      </c>
      <c r="J8483" s="315"/>
      <c r="K8483" s="315">
        <v>1966</v>
      </c>
      <c r="L8483" s="315" t="s">
        <v>3291</v>
      </c>
      <c r="M8483" s="315" t="s">
        <v>754</v>
      </c>
      <c r="N8483" s="315" t="s">
        <v>750</v>
      </c>
      <c r="O8483" s="315"/>
      <c r="P8483" s="315"/>
      <c r="Q8483" s="315"/>
    </row>
    <row r="8484" spans="1:17">
      <c r="A8484" s="315" t="s">
        <v>755</v>
      </c>
      <c r="B8484" s="315" t="s">
        <v>2095</v>
      </c>
      <c r="C8484" s="315" t="s">
        <v>2098</v>
      </c>
      <c r="D8484" s="316">
        <v>27.5</v>
      </c>
      <c r="E8484" s="317">
        <v>22557</v>
      </c>
      <c r="F8484" s="317">
        <v>8729.56</v>
      </c>
      <c r="G8484" s="318">
        <v>39997</v>
      </c>
      <c r="H8484" s="318">
        <v>40085</v>
      </c>
      <c r="I8484" s="318">
        <v>49309</v>
      </c>
      <c r="J8484" s="315"/>
      <c r="K8484" s="315">
        <v>6274</v>
      </c>
      <c r="L8484" s="315" t="s">
        <v>799</v>
      </c>
      <c r="M8484" s="315" t="s">
        <v>788</v>
      </c>
      <c r="N8484" s="315" t="s">
        <v>755</v>
      </c>
      <c r="O8484" s="315"/>
      <c r="P8484" s="315"/>
      <c r="Q8484" s="315"/>
    </row>
    <row r="8485" spans="1:17">
      <c r="A8485" s="315" t="s">
        <v>750</v>
      </c>
      <c r="B8485" s="315" t="s">
        <v>2095</v>
      </c>
      <c r="C8485" s="315" t="s">
        <v>2098</v>
      </c>
      <c r="D8485" s="316">
        <v>27.5</v>
      </c>
      <c r="E8485" s="317">
        <v>14182.210000000001</v>
      </c>
      <c r="F8485" s="317">
        <v>3466.77</v>
      </c>
      <c r="G8485" s="318">
        <v>40812</v>
      </c>
      <c r="H8485" s="318">
        <v>42088</v>
      </c>
      <c r="I8485" s="318">
        <v>49674</v>
      </c>
      <c r="J8485" s="315"/>
      <c r="K8485" s="315">
        <v>7146</v>
      </c>
      <c r="L8485" s="315" t="s">
        <v>3183</v>
      </c>
      <c r="M8485" s="315" t="s">
        <v>966</v>
      </c>
      <c r="N8485" s="315" t="s">
        <v>750</v>
      </c>
      <c r="O8485" s="315"/>
      <c r="P8485" s="315"/>
      <c r="Q8485" s="315"/>
    </row>
    <row r="8486" spans="1:17">
      <c r="A8486" s="315" t="s">
        <v>755</v>
      </c>
      <c r="B8486" s="315" t="s">
        <v>2095</v>
      </c>
      <c r="C8486" s="315" t="s">
        <v>2098</v>
      </c>
      <c r="D8486" s="316">
        <v>27.54</v>
      </c>
      <c r="E8486" s="317">
        <v>27151</v>
      </c>
      <c r="F8486" s="317">
        <v>7167.87</v>
      </c>
      <c r="G8486" s="318">
        <v>40613</v>
      </c>
      <c r="H8486" s="318">
        <v>41982</v>
      </c>
      <c r="I8486" s="318">
        <v>49309</v>
      </c>
      <c r="J8486" s="315"/>
      <c r="K8486" s="315">
        <v>4448</v>
      </c>
      <c r="L8486" s="315" t="s">
        <v>2220</v>
      </c>
      <c r="M8486" s="315" t="s">
        <v>1484</v>
      </c>
      <c r="N8486" s="315" t="s">
        <v>755</v>
      </c>
      <c r="O8486" s="315"/>
      <c r="P8486" s="315"/>
      <c r="Q8486" s="315"/>
    </row>
    <row r="8487" spans="1:17">
      <c r="A8487" s="315" t="s">
        <v>755</v>
      </c>
      <c r="B8487" s="315" t="s">
        <v>2095</v>
      </c>
      <c r="C8487" s="315" t="s">
        <v>2098</v>
      </c>
      <c r="D8487" s="316">
        <v>27.54</v>
      </c>
      <c r="E8487" s="317">
        <v>26603</v>
      </c>
      <c r="F8487" s="317">
        <v>10082.530000000001</v>
      </c>
      <c r="G8487" s="318">
        <v>40697</v>
      </c>
      <c r="H8487" s="318">
        <v>41150</v>
      </c>
      <c r="I8487" s="318">
        <v>50405</v>
      </c>
      <c r="J8487" s="315"/>
      <c r="K8487" s="315">
        <v>5064</v>
      </c>
      <c r="L8487" s="315" t="s">
        <v>2193</v>
      </c>
      <c r="M8487" s="315" t="s">
        <v>776</v>
      </c>
      <c r="N8487" s="315" t="s">
        <v>755</v>
      </c>
      <c r="O8487" s="315"/>
      <c r="P8487" s="315"/>
      <c r="Q8487" s="315"/>
    </row>
    <row r="8488" spans="1:17">
      <c r="A8488" s="315" t="s">
        <v>755</v>
      </c>
      <c r="B8488" s="315" t="s">
        <v>2095</v>
      </c>
      <c r="C8488" s="315" t="s">
        <v>2098</v>
      </c>
      <c r="D8488" s="316">
        <v>27.54</v>
      </c>
      <c r="E8488" s="317">
        <v>11893</v>
      </c>
      <c r="F8488" s="317">
        <v>3501.8300000000004</v>
      </c>
      <c r="G8488" s="318">
        <v>40813</v>
      </c>
      <c r="H8488" s="318">
        <v>41219</v>
      </c>
      <c r="I8488" s="318">
        <v>50405</v>
      </c>
      <c r="J8488" s="315"/>
      <c r="K8488" s="315">
        <v>8832</v>
      </c>
      <c r="L8488" s="315" t="s">
        <v>2570</v>
      </c>
      <c r="M8488" s="315" t="s">
        <v>1388</v>
      </c>
      <c r="N8488" s="315" t="s">
        <v>755</v>
      </c>
      <c r="O8488" s="315"/>
      <c r="P8488" s="315"/>
      <c r="Q8488" s="315"/>
    </row>
    <row r="8489" spans="1:17">
      <c r="A8489" s="315" t="s">
        <v>750</v>
      </c>
      <c r="B8489" s="315" t="s">
        <v>2095</v>
      </c>
      <c r="C8489" s="315" t="s">
        <v>2098</v>
      </c>
      <c r="D8489" s="316">
        <v>27.56</v>
      </c>
      <c r="E8489" s="317">
        <v>12564</v>
      </c>
      <c r="F8489" s="317">
        <v>3071.2</v>
      </c>
      <c r="G8489" s="318">
        <v>40837</v>
      </c>
      <c r="H8489" s="318">
        <v>41761</v>
      </c>
      <c r="I8489" s="318">
        <v>49309</v>
      </c>
      <c r="J8489" s="315"/>
      <c r="K8489" s="315">
        <v>9402</v>
      </c>
      <c r="L8489" s="315" t="s">
        <v>1213</v>
      </c>
      <c r="M8489" s="315" t="s">
        <v>770</v>
      </c>
      <c r="N8489" s="315" t="s">
        <v>750</v>
      </c>
      <c r="O8489" s="315"/>
      <c r="P8489" s="315"/>
      <c r="Q8489" s="315"/>
    </row>
    <row r="8490" spans="1:17">
      <c r="A8490" s="315" t="s">
        <v>755</v>
      </c>
      <c r="B8490" s="315" t="s">
        <v>2095</v>
      </c>
      <c r="C8490" s="315" t="s">
        <v>2096</v>
      </c>
      <c r="D8490" s="316">
        <v>27.6</v>
      </c>
      <c r="E8490" s="317">
        <v>19174</v>
      </c>
      <c r="F8490" s="317">
        <v>15300.859999999999</v>
      </c>
      <c r="G8490" s="318">
        <v>39570</v>
      </c>
      <c r="H8490" s="318">
        <v>40043</v>
      </c>
      <c r="I8490" s="318">
        <v>49279</v>
      </c>
      <c r="J8490" s="315"/>
      <c r="K8490" s="315">
        <v>1163</v>
      </c>
      <c r="L8490" s="315" t="s">
        <v>2902</v>
      </c>
      <c r="M8490" s="315" t="s">
        <v>766</v>
      </c>
      <c r="N8490" s="315" t="s">
        <v>755</v>
      </c>
      <c r="O8490" s="315"/>
      <c r="P8490" s="315"/>
      <c r="Q8490" s="315"/>
    </row>
    <row r="8491" spans="1:17">
      <c r="A8491" s="315" t="s">
        <v>755</v>
      </c>
      <c r="B8491" s="315" t="s">
        <v>2095</v>
      </c>
      <c r="C8491" s="315" t="s">
        <v>2096</v>
      </c>
      <c r="D8491" s="316">
        <v>27.6</v>
      </c>
      <c r="E8491" s="317">
        <v>26944.949999999997</v>
      </c>
      <c r="F8491" s="317">
        <v>12313.83</v>
      </c>
      <c r="G8491" s="318">
        <v>40177</v>
      </c>
      <c r="H8491" s="318">
        <v>41080</v>
      </c>
      <c r="I8491" s="318">
        <v>50405</v>
      </c>
      <c r="J8491" s="315"/>
      <c r="K8491" s="315">
        <v>9205</v>
      </c>
      <c r="L8491" s="315" t="s">
        <v>2698</v>
      </c>
      <c r="M8491" s="315" t="s">
        <v>770</v>
      </c>
      <c r="N8491" s="315" t="s">
        <v>755</v>
      </c>
      <c r="O8491" s="315"/>
      <c r="P8491" s="315"/>
      <c r="Q8491" s="315"/>
    </row>
    <row r="8492" spans="1:17">
      <c r="A8492" s="315" t="s">
        <v>750</v>
      </c>
      <c r="B8492" s="315" t="s">
        <v>2095</v>
      </c>
      <c r="C8492" s="315" t="s">
        <v>2098</v>
      </c>
      <c r="D8492" s="316">
        <v>27.6</v>
      </c>
      <c r="E8492" s="317">
        <v>23419.989999999998</v>
      </c>
      <c r="F8492" s="317">
        <v>10257.09</v>
      </c>
      <c r="G8492" s="318">
        <v>40506</v>
      </c>
      <c r="H8492" s="318">
        <v>40659</v>
      </c>
      <c r="I8492" s="318">
        <v>50040</v>
      </c>
      <c r="J8492" s="315"/>
      <c r="K8492" s="315">
        <v>8352</v>
      </c>
      <c r="L8492" s="315" t="s">
        <v>2472</v>
      </c>
      <c r="M8492" s="315" t="s">
        <v>784</v>
      </c>
      <c r="N8492" s="315" t="s">
        <v>750</v>
      </c>
      <c r="O8492" s="315"/>
      <c r="P8492" s="315"/>
      <c r="Q8492" s="315"/>
    </row>
    <row r="8493" spans="1:17">
      <c r="A8493" s="315" t="s">
        <v>750</v>
      </c>
      <c r="B8493" s="315" t="s">
        <v>2095</v>
      </c>
      <c r="C8493" s="315" t="s">
        <v>2098</v>
      </c>
      <c r="D8493" s="316">
        <v>27.65</v>
      </c>
      <c r="E8493" s="317">
        <v>25420</v>
      </c>
      <c r="F8493" s="317">
        <v>5948.2800000000007</v>
      </c>
      <c r="G8493" s="318">
        <v>40684</v>
      </c>
      <c r="H8493" s="318">
        <v>42146</v>
      </c>
      <c r="I8493" s="318">
        <v>49674</v>
      </c>
      <c r="J8493" s="315"/>
      <c r="K8493" s="315">
        <v>9306</v>
      </c>
      <c r="L8493" s="315" t="s">
        <v>4381</v>
      </c>
      <c r="M8493" s="315" t="s">
        <v>792</v>
      </c>
      <c r="N8493" s="315" t="s">
        <v>750</v>
      </c>
      <c r="O8493" s="315"/>
      <c r="P8493" s="315"/>
      <c r="Q8493" s="315"/>
    </row>
    <row r="8494" spans="1:17">
      <c r="A8494" s="315" t="s">
        <v>750</v>
      </c>
      <c r="B8494" s="315" t="s">
        <v>2095</v>
      </c>
      <c r="C8494" s="315" t="s">
        <v>2098</v>
      </c>
      <c r="D8494" s="316">
        <v>27.69</v>
      </c>
      <c r="E8494" s="317">
        <v>29956.870000000003</v>
      </c>
      <c r="F8494" s="317">
        <v>13119.990000000002</v>
      </c>
      <c r="G8494" s="318">
        <v>39570</v>
      </c>
      <c r="H8494" s="318">
        <v>40899</v>
      </c>
      <c r="I8494" s="318">
        <v>50040</v>
      </c>
      <c r="J8494" s="315"/>
      <c r="K8494" s="315">
        <v>1196</v>
      </c>
      <c r="L8494" s="315" t="s">
        <v>3238</v>
      </c>
      <c r="M8494" s="315" t="s">
        <v>766</v>
      </c>
      <c r="N8494" s="315" t="s">
        <v>750</v>
      </c>
      <c r="O8494" s="315"/>
      <c r="P8494" s="315"/>
      <c r="Q8494" s="315"/>
    </row>
    <row r="8495" spans="1:17">
      <c r="A8495" s="315" t="s">
        <v>750</v>
      </c>
      <c r="B8495" s="315" t="s">
        <v>2095</v>
      </c>
      <c r="C8495" s="315" t="s">
        <v>2098</v>
      </c>
      <c r="D8495" s="316">
        <v>27.69</v>
      </c>
      <c r="E8495" s="317">
        <v>12142</v>
      </c>
      <c r="F8495" s="317">
        <v>5317.74</v>
      </c>
      <c r="G8495" s="318">
        <v>40853</v>
      </c>
      <c r="H8495" s="318">
        <v>40883</v>
      </c>
      <c r="I8495" s="318">
        <v>50040</v>
      </c>
      <c r="J8495" s="315"/>
      <c r="K8495" s="315">
        <v>4565</v>
      </c>
      <c r="L8495" s="315" t="s">
        <v>3551</v>
      </c>
      <c r="M8495" s="315" t="s">
        <v>1296</v>
      </c>
      <c r="N8495" s="315" t="s">
        <v>750</v>
      </c>
      <c r="O8495" s="315"/>
      <c r="P8495" s="315"/>
      <c r="Q8495" s="315"/>
    </row>
    <row r="8496" spans="1:17">
      <c r="A8496" s="315" t="s">
        <v>755</v>
      </c>
      <c r="B8496" s="315" t="s">
        <v>2095</v>
      </c>
      <c r="C8496" s="315" t="s">
        <v>2098</v>
      </c>
      <c r="D8496" s="316">
        <v>27.7</v>
      </c>
      <c r="E8496" s="317">
        <v>24051</v>
      </c>
      <c r="F8496" s="317">
        <v>13540.710000000001</v>
      </c>
      <c r="G8496" s="318">
        <v>39570</v>
      </c>
      <c r="H8496" s="318">
        <v>40494</v>
      </c>
      <c r="I8496" s="318">
        <v>49674</v>
      </c>
      <c r="J8496" s="315"/>
      <c r="K8496" s="315">
        <v>8476</v>
      </c>
      <c r="L8496" s="315" t="s">
        <v>3243</v>
      </c>
      <c r="M8496" s="315" t="s">
        <v>784</v>
      </c>
      <c r="N8496" s="315" t="s">
        <v>755</v>
      </c>
      <c r="O8496" s="315"/>
      <c r="P8496" s="315"/>
      <c r="Q8496" s="315"/>
    </row>
    <row r="8497" spans="1:17">
      <c r="A8497" s="315" t="s">
        <v>755</v>
      </c>
      <c r="B8497" s="315" t="s">
        <v>2095</v>
      </c>
      <c r="C8497" s="315" t="s">
        <v>2098</v>
      </c>
      <c r="D8497" s="316">
        <v>27.7</v>
      </c>
      <c r="E8497" s="317">
        <v>31242.780000000002</v>
      </c>
      <c r="F8497" s="317">
        <v>14777.849999999999</v>
      </c>
      <c r="G8497" s="318">
        <v>39570</v>
      </c>
      <c r="H8497" s="318">
        <v>40722</v>
      </c>
      <c r="I8497" s="318">
        <v>50040</v>
      </c>
      <c r="J8497" s="315"/>
      <c r="K8497" s="315">
        <v>9212</v>
      </c>
      <c r="L8497" s="315" t="s">
        <v>3337</v>
      </c>
      <c r="M8497" s="315" t="s">
        <v>770</v>
      </c>
      <c r="N8497" s="315" t="s">
        <v>755</v>
      </c>
      <c r="O8497" s="315"/>
      <c r="P8497" s="315"/>
      <c r="Q8497" s="315"/>
    </row>
    <row r="8498" spans="1:17">
      <c r="A8498" s="315" t="s">
        <v>755</v>
      </c>
      <c r="B8498" s="315" t="s">
        <v>2095</v>
      </c>
      <c r="C8498" s="315" t="s">
        <v>2098</v>
      </c>
      <c r="D8498" s="316">
        <v>27.7</v>
      </c>
      <c r="E8498" s="317">
        <v>30646</v>
      </c>
      <c r="F8498" s="317">
        <v>13421.82</v>
      </c>
      <c r="G8498" s="318">
        <v>39570</v>
      </c>
      <c r="H8498" s="318">
        <v>40736</v>
      </c>
      <c r="I8498" s="318">
        <v>50040</v>
      </c>
      <c r="J8498" s="315"/>
      <c r="K8498" s="315">
        <v>9246</v>
      </c>
      <c r="L8498" s="315" t="s">
        <v>884</v>
      </c>
      <c r="M8498" s="315" t="s">
        <v>770</v>
      </c>
      <c r="N8498" s="315" t="s">
        <v>755</v>
      </c>
      <c r="O8498" s="315"/>
      <c r="P8498" s="315"/>
      <c r="Q8498" s="315"/>
    </row>
    <row r="8499" spans="1:17">
      <c r="A8499" s="315" t="s">
        <v>755</v>
      </c>
      <c r="B8499" s="315" t="s">
        <v>2095</v>
      </c>
      <c r="C8499" s="315" t="s">
        <v>2098</v>
      </c>
      <c r="D8499" s="316">
        <v>27.7</v>
      </c>
      <c r="E8499" s="317">
        <v>28061</v>
      </c>
      <c r="F8499" s="317">
        <v>12206.54</v>
      </c>
      <c r="G8499" s="318">
        <v>39570</v>
      </c>
      <c r="H8499" s="318">
        <v>41029</v>
      </c>
      <c r="I8499" s="318">
        <v>50405</v>
      </c>
      <c r="J8499" s="315"/>
      <c r="K8499" s="315">
        <v>9613</v>
      </c>
      <c r="L8499" s="315" t="s">
        <v>3542</v>
      </c>
      <c r="M8499" s="315" t="s">
        <v>770</v>
      </c>
      <c r="N8499" s="315" t="s">
        <v>755</v>
      </c>
      <c r="O8499" s="315"/>
      <c r="P8499" s="315"/>
      <c r="Q8499" s="315"/>
    </row>
    <row r="8500" spans="1:17">
      <c r="A8500" s="315" t="s">
        <v>755</v>
      </c>
      <c r="B8500" s="315" t="s">
        <v>2095</v>
      </c>
      <c r="C8500" s="315" t="s">
        <v>2098</v>
      </c>
      <c r="D8500" s="316">
        <v>27.7</v>
      </c>
      <c r="E8500" s="317">
        <v>29266.159999999996</v>
      </c>
      <c r="F8500" s="317">
        <v>11091.880000000001</v>
      </c>
      <c r="G8500" s="318">
        <v>39610</v>
      </c>
      <c r="H8500" s="318">
        <v>41264</v>
      </c>
      <c r="I8500" s="318">
        <v>50405</v>
      </c>
      <c r="J8500" s="315"/>
      <c r="K8500" s="315">
        <v>7272</v>
      </c>
      <c r="L8500" s="315" t="s">
        <v>4472</v>
      </c>
      <c r="M8500" s="315" t="s">
        <v>966</v>
      </c>
      <c r="N8500" s="315" t="s">
        <v>755</v>
      </c>
      <c r="O8500" s="315"/>
      <c r="P8500" s="315"/>
      <c r="Q8500" s="315"/>
    </row>
    <row r="8501" spans="1:17">
      <c r="A8501" s="315" t="s">
        <v>750</v>
      </c>
      <c r="B8501" s="315" t="s">
        <v>2095</v>
      </c>
      <c r="C8501" s="315" t="s">
        <v>2096</v>
      </c>
      <c r="D8501" s="316">
        <v>27.7</v>
      </c>
      <c r="E8501" s="317">
        <v>28491.97</v>
      </c>
      <c r="F8501" s="317">
        <v>21052.39</v>
      </c>
      <c r="G8501" s="318">
        <v>39715</v>
      </c>
      <c r="H8501" s="318">
        <v>40162</v>
      </c>
      <c r="I8501" s="318">
        <v>49309</v>
      </c>
      <c r="J8501" s="315"/>
      <c r="K8501" s="315">
        <v>5024</v>
      </c>
      <c r="L8501" s="315" t="s">
        <v>2610</v>
      </c>
      <c r="M8501" s="315" t="s">
        <v>776</v>
      </c>
      <c r="N8501" s="315" t="s">
        <v>750</v>
      </c>
      <c r="O8501" s="315"/>
      <c r="P8501" s="315"/>
      <c r="Q8501" s="315"/>
    </row>
    <row r="8502" spans="1:17">
      <c r="A8502" s="315" t="s">
        <v>755</v>
      </c>
      <c r="B8502" s="315" t="s">
        <v>2095</v>
      </c>
      <c r="C8502" s="315" t="s">
        <v>2098</v>
      </c>
      <c r="D8502" s="316">
        <v>27.7</v>
      </c>
      <c r="E8502" s="317">
        <v>29442.799999999999</v>
      </c>
      <c r="F8502" s="317">
        <v>13926.44</v>
      </c>
      <c r="G8502" s="318">
        <v>40174</v>
      </c>
      <c r="H8502" s="318">
        <v>40898</v>
      </c>
      <c r="I8502" s="318">
        <v>50040</v>
      </c>
      <c r="J8502" s="315"/>
      <c r="K8502" s="315">
        <v>5112</v>
      </c>
      <c r="L8502" s="315" t="s">
        <v>3241</v>
      </c>
      <c r="M8502" s="315" t="s">
        <v>776</v>
      </c>
      <c r="N8502" s="315" t="s">
        <v>755</v>
      </c>
      <c r="O8502" s="315"/>
      <c r="P8502" s="315"/>
      <c r="Q8502" s="315"/>
    </row>
    <row r="8503" spans="1:17">
      <c r="A8503" s="315" t="s">
        <v>755</v>
      </c>
      <c r="B8503" s="315" t="s">
        <v>2095</v>
      </c>
      <c r="C8503" s="315" t="s">
        <v>2098</v>
      </c>
      <c r="D8503" s="316">
        <v>27.8</v>
      </c>
      <c r="E8503" s="317">
        <v>25909.22</v>
      </c>
      <c r="F8503" s="317">
        <v>17773.740000000002</v>
      </c>
      <c r="G8503" s="318">
        <v>39569</v>
      </c>
      <c r="H8503" s="318">
        <v>39671</v>
      </c>
      <c r="I8503" s="318">
        <v>48944</v>
      </c>
      <c r="J8503" s="315"/>
      <c r="K8503" s="315">
        <v>7212</v>
      </c>
      <c r="L8503" s="315" t="s">
        <v>3123</v>
      </c>
      <c r="M8503" s="315" t="s">
        <v>966</v>
      </c>
      <c r="N8503" s="315" t="s">
        <v>755</v>
      </c>
      <c r="O8503" s="315"/>
      <c r="P8503" s="315"/>
      <c r="Q8503" s="315"/>
    </row>
    <row r="8504" spans="1:17">
      <c r="A8504" s="315" t="s">
        <v>750</v>
      </c>
      <c r="B8504" s="315" t="s">
        <v>2095</v>
      </c>
      <c r="C8504" s="315" t="s">
        <v>2098</v>
      </c>
      <c r="D8504" s="316">
        <v>27.8</v>
      </c>
      <c r="E8504" s="317">
        <v>26899.96</v>
      </c>
      <c r="F8504" s="317">
        <v>8634.880000000001</v>
      </c>
      <c r="G8504" s="318">
        <v>39659</v>
      </c>
      <c r="H8504" s="318">
        <v>41869</v>
      </c>
      <c r="I8504" s="318">
        <v>51135</v>
      </c>
      <c r="J8504" s="315"/>
      <c r="K8504" s="315">
        <v>4450</v>
      </c>
      <c r="L8504" s="315" t="s">
        <v>1483</v>
      </c>
      <c r="M8504" s="315" t="s">
        <v>1484</v>
      </c>
      <c r="N8504" s="315" t="s">
        <v>750</v>
      </c>
      <c r="O8504" s="315"/>
      <c r="P8504" s="315"/>
      <c r="Q8504" s="315"/>
    </row>
    <row r="8505" spans="1:17">
      <c r="A8505" s="315" t="s">
        <v>755</v>
      </c>
      <c r="B8505" s="315" t="s">
        <v>2095</v>
      </c>
      <c r="C8505" s="315" t="s">
        <v>2098</v>
      </c>
      <c r="D8505" s="316">
        <v>27.81</v>
      </c>
      <c r="E8505" s="317">
        <v>31470.989999999998</v>
      </c>
      <c r="F8505" s="317">
        <v>11927.51</v>
      </c>
      <c r="G8505" s="318">
        <v>40780</v>
      </c>
      <c r="H8505" s="318">
        <v>41096</v>
      </c>
      <c r="I8505" s="318">
        <v>50405</v>
      </c>
      <c r="J8505" s="315"/>
      <c r="K8505" s="315">
        <v>8926</v>
      </c>
      <c r="L8505" s="315" t="s">
        <v>4473</v>
      </c>
      <c r="M8505" s="315" t="s">
        <v>784</v>
      </c>
      <c r="N8505" s="315" t="s">
        <v>755</v>
      </c>
      <c r="O8505" s="315"/>
      <c r="P8505" s="315"/>
      <c r="Q8505" s="315"/>
    </row>
    <row r="8506" spans="1:17">
      <c r="A8506" s="315" t="s">
        <v>750</v>
      </c>
      <c r="B8506" s="315" t="s">
        <v>2095</v>
      </c>
      <c r="C8506" s="315" t="s">
        <v>2098</v>
      </c>
      <c r="D8506" s="316">
        <v>27.84</v>
      </c>
      <c r="E8506" s="317">
        <v>2903.64</v>
      </c>
      <c r="F8506" s="317">
        <v>524.28</v>
      </c>
      <c r="G8506" s="318">
        <v>40492</v>
      </c>
      <c r="H8506" s="318">
        <v>42636</v>
      </c>
      <c r="I8506" s="318">
        <v>50040</v>
      </c>
      <c r="J8506" s="315"/>
      <c r="K8506" s="315">
        <v>3027</v>
      </c>
      <c r="L8506" s="315" t="s">
        <v>308</v>
      </c>
      <c r="M8506" s="315" t="s">
        <v>764</v>
      </c>
      <c r="N8506" s="315" t="s">
        <v>750</v>
      </c>
      <c r="O8506" s="315"/>
      <c r="P8506" s="315"/>
      <c r="Q8506" s="315"/>
    </row>
    <row r="8507" spans="1:17">
      <c r="A8507" s="315" t="s">
        <v>755</v>
      </c>
      <c r="B8507" s="315" t="s">
        <v>2095</v>
      </c>
      <c r="C8507" s="315" t="s">
        <v>2098</v>
      </c>
      <c r="D8507" s="316">
        <v>27.84</v>
      </c>
      <c r="E8507" s="317">
        <v>17906</v>
      </c>
      <c r="F8507" s="317">
        <v>4727.1799999999994</v>
      </c>
      <c r="G8507" s="318">
        <v>40715</v>
      </c>
      <c r="H8507" s="318">
        <v>42086</v>
      </c>
      <c r="I8507" s="318">
        <v>49674</v>
      </c>
      <c r="J8507" s="315"/>
      <c r="K8507" s="315">
        <v>5062</v>
      </c>
      <c r="L8507" s="315" t="s">
        <v>3775</v>
      </c>
      <c r="M8507" s="315" t="s">
        <v>776</v>
      </c>
      <c r="N8507" s="315" t="s">
        <v>755</v>
      </c>
      <c r="O8507" s="315"/>
      <c r="P8507" s="315"/>
      <c r="Q8507" s="315"/>
    </row>
    <row r="8508" spans="1:17">
      <c r="A8508" s="315" t="s">
        <v>750</v>
      </c>
      <c r="B8508" s="315" t="s">
        <v>2095</v>
      </c>
      <c r="C8508" s="315" t="s">
        <v>2098</v>
      </c>
      <c r="D8508" s="316">
        <v>27.84</v>
      </c>
      <c r="E8508" s="317">
        <v>25915.55</v>
      </c>
      <c r="F8508" s="317">
        <v>10438.200000000001</v>
      </c>
      <c r="G8508" s="318">
        <v>40797</v>
      </c>
      <c r="H8508" s="318">
        <v>40967</v>
      </c>
      <c r="I8508" s="318">
        <v>50405</v>
      </c>
      <c r="J8508" s="315"/>
      <c r="K8508" s="315">
        <v>4143</v>
      </c>
      <c r="L8508" s="315" t="s">
        <v>3057</v>
      </c>
      <c r="M8508" s="315" t="s">
        <v>1296</v>
      </c>
      <c r="N8508" s="315" t="s">
        <v>750</v>
      </c>
      <c r="O8508" s="315"/>
      <c r="P8508" s="315"/>
      <c r="Q8508" s="315"/>
    </row>
    <row r="8509" spans="1:17">
      <c r="A8509" s="315" t="s">
        <v>755</v>
      </c>
      <c r="B8509" s="315" t="s">
        <v>2095</v>
      </c>
      <c r="C8509" s="315" t="s">
        <v>2098</v>
      </c>
      <c r="D8509" s="316">
        <v>27.84</v>
      </c>
      <c r="E8509" s="317">
        <v>12862.28</v>
      </c>
      <c r="F8509" s="317">
        <v>5633.21</v>
      </c>
      <c r="G8509" s="318">
        <v>40837</v>
      </c>
      <c r="H8509" s="318">
        <v>40954</v>
      </c>
      <c r="I8509" s="318">
        <v>50405</v>
      </c>
      <c r="J8509" s="315"/>
      <c r="K8509" s="315">
        <v>9014</v>
      </c>
      <c r="L8509" s="315" t="s">
        <v>321</v>
      </c>
      <c r="M8509" s="315" t="s">
        <v>770</v>
      </c>
      <c r="N8509" s="315" t="s">
        <v>755</v>
      </c>
      <c r="O8509" s="315"/>
      <c r="P8509" s="315"/>
      <c r="Q8509" s="315"/>
    </row>
    <row r="8510" spans="1:17">
      <c r="A8510" s="315" t="s">
        <v>755</v>
      </c>
      <c r="B8510" s="315" t="s">
        <v>2095</v>
      </c>
      <c r="C8510" s="315" t="s">
        <v>2096</v>
      </c>
      <c r="D8510" s="316">
        <v>27.88</v>
      </c>
      <c r="E8510" s="317">
        <v>26667</v>
      </c>
      <c r="F8510" s="317">
        <v>13600.17</v>
      </c>
      <c r="G8510" s="318">
        <v>40777</v>
      </c>
      <c r="H8510" s="318">
        <v>40926</v>
      </c>
      <c r="I8510" s="318">
        <v>50405</v>
      </c>
      <c r="J8510" s="315"/>
      <c r="K8510" s="315">
        <v>3672</v>
      </c>
      <c r="L8510" s="315" t="s">
        <v>2311</v>
      </c>
      <c r="M8510" s="315" t="s">
        <v>764</v>
      </c>
      <c r="N8510" s="315" t="s">
        <v>755</v>
      </c>
      <c r="O8510" s="315"/>
      <c r="P8510" s="315"/>
      <c r="Q8510" s="315"/>
    </row>
    <row r="8511" spans="1:17">
      <c r="A8511" s="315" t="s">
        <v>755</v>
      </c>
      <c r="B8511" s="315" t="s">
        <v>2095</v>
      </c>
      <c r="C8511" s="315" t="s">
        <v>2098</v>
      </c>
      <c r="D8511" s="316">
        <v>27.9</v>
      </c>
      <c r="E8511" s="317">
        <v>28142</v>
      </c>
      <c r="F8511" s="317">
        <v>14690.12</v>
      </c>
      <c r="G8511" s="318">
        <v>39570</v>
      </c>
      <c r="H8511" s="318">
        <v>39805</v>
      </c>
      <c r="I8511" s="318">
        <v>48944</v>
      </c>
      <c r="J8511" s="315"/>
      <c r="K8511" s="315">
        <v>1714</v>
      </c>
      <c r="L8511" s="315" t="s">
        <v>1030</v>
      </c>
      <c r="M8511" s="315" t="s">
        <v>761</v>
      </c>
      <c r="N8511" s="315" t="s">
        <v>755</v>
      </c>
      <c r="O8511" s="315"/>
      <c r="P8511" s="315"/>
      <c r="Q8511" s="315"/>
    </row>
    <row r="8512" spans="1:17">
      <c r="A8512" s="315" t="s">
        <v>750</v>
      </c>
      <c r="B8512" s="315" t="s">
        <v>2095</v>
      </c>
      <c r="C8512" s="315" t="s">
        <v>2098</v>
      </c>
      <c r="D8512" s="316">
        <v>27.9</v>
      </c>
      <c r="E8512" s="317">
        <v>26865.299999999996</v>
      </c>
      <c r="F8512" s="317">
        <v>17064.420000000002</v>
      </c>
      <c r="G8512" s="318">
        <v>39569</v>
      </c>
      <c r="H8512" s="318">
        <v>39727</v>
      </c>
      <c r="I8512" s="318">
        <v>48944</v>
      </c>
      <c r="J8512" s="315"/>
      <c r="K8512" s="315">
        <v>9477</v>
      </c>
      <c r="L8512" s="315" t="s">
        <v>4145</v>
      </c>
      <c r="M8512" s="315" t="s">
        <v>770</v>
      </c>
      <c r="N8512" s="315" t="s">
        <v>750</v>
      </c>
      <c r="O8512" s="315"/>
      <c r="P8512" s="315"/>
      <c r="Q8512" s="315"/>
    </row>
    <row r="8513" spans="1:17">
      <c r="A8513" s="315" t="s">
        <v>750</v>
      </c>
      <c r="B8513" s="315" t="s">
        <v>2095</v>
      </c>
      <c r="C8513" s="315" t="s">
        <v>2098</v>
      </c>
      <c r="D8513" s="316">
        <v>27.9</v>
      </c>
      <c r="E8513" s="317">
        <v>26873</v>
      </c>
      <c r="F8513" s="317">
        <v>9579.73</v>
      </c>
      <c r="G8513" s="318">
        <v>40263</v>
      </c>
      <c r="H8513" s="318">
        <v>40308</v>
      </c>
      <c r="I8513" s="318">
        <v>49674</v>
      </c>
      <c r="J8513" s="315"/>
      <c r="K8513" s="315">
        <v>5037</v>
      </c>
      <c r="L8513" s="315" t="s">
        <v>2971</v>
      </c>
      <c r="M8513" s="315" t="s">
        <v>776</v>
      </c>
      <c r="N8513" s="315" t="s">
        <v>750</v>
      </c>
      <c r="O8513" s="315"/>
      <c r="P8513" s="315"/>
      <c r="Q8513" s="315"/>
    </row>
    <row r="8514" spans="1:17">
      <c r="A8514" s="315" t="s">
        <v>750</v>
      </c>
      <c r="B8514" s="315" t="s">
        <v>2095</v>
      </c>
      <c r="C8514" s="315" t="s">
        <v>2096</v>
      </c>
      <c r="D8514" s="316">
        <v>27.9</v>
      </c>
      <c r="E8514" s="317">
        <v>38076</v>
      </c>
      <c r="F8514" s="317">
        <v>19743.11</v>
      </c>
      <c r="G8514" s="318">
        <v>40788</v>
      </c>
      <c r="H8514" s="318">
        <v>40876</v>
      </c>
      <c r="I8514" s="318">
        <v>50040</v>
      </c>
      <c r="J8514" s="315"/>
      <c r="K8514" s="315">
        <v>3953</v>
      </c>
      <c r="L8514" s="315" t="s">
        <v>2887</v>
      </c>
      <c r="M8514" s="315" t="s">
        <v>754</v>
      </c>
      <c r="N8514" s="315" t="s">
        <v>750</v>
      </c>
      <c r="O8514" s="315"/>
      <c r="P8514" s="315"/>
      <c r="Q8514" s="315"/>
    </row>
    <row r="8515" spans="1:17">
      <c r="A8515" s="315" t="s">
        <v>755</v>
      </c>
      <c r="B8515" s="315" t="s">
        <v>2095</v>
      </c>
      <c r="C8515" s="315" t="s">
        <v>2098</v>
      </c>
      <c r="D8515" s="316">
        <v>27.94</v>
      </c>
      <c r="E8515" s="317">
        <v>21743</v>
      </c>
      <c r="F8515" s="317">
        <v>10284.439999999999</v>
      </c>
      <c r="G8515" s="318">
        <v>40711</v>
      </c>
      <c r="H8515" s="318">
        <v>40872</v>
      </c>
      <c r="I8515" s="318">
        <v>50040</v>
      </c>
      <c r="J8515" s="315"/>
      <c r="K8515" s="315">
        <v>6048</v>
      </c>
      <c r="L8515" s="315" t="s">
        <v>3566</v>
      </c>
      <c r="M8515" s="315" t="s">
        <v>788</v>
      </c>
      <c r="N8515" s="315" t="s">
        <v>755</v>
      </c>
      <c r="O8515" s="315"/>
      <c r="P8515" s="315"/>
      <c r="Q8515" s="315"/>
    </row>
    <row r="8516" spans="1:17">
      <c r="A8516" s="315" t="s">
        <v>755</v>
      </c>
      <c r="B8516" s="315" t="s">
        <v>2095</v>
      </c>
      <c r="C8516" s="315" t="s">
        <v>2098</v>
      </c>
      <c r="D8516" s="316">
        <v>27.98</v>
      </c>
      <c r="E8516" s="317">
        <v>27439</v>
      </c>
      <c r="F8516" s="317">
        <v>12978.64</v>
      </c>
      <c r="G8516" s="318">
        <v>40737</v>
      </c>
      <c r="H8516" s="318">
        <v>40799</v>
      </c>
      <c r="I8516" s="318">
        <v>50040</v>
      </c>
      <c r="J8516" s="315"/>
      <c r="K8516" s="315">
        <v>5722</v>
      </c>
      <c r="L8516" s="315" t="s">
        <v>3294</v>
      </c>
      <c r="M8516" s="315" t="s">
        <v>776</v>
      </c>
      <c r="N8516" s="315" t="s">
        <v>755</v>
      </c>
      <c r="O8516" s="315"/>
      <c r="P8516" s="315"/>
      <c r="Q8516" s="315"/>
    </row>
    <row r="8517" spans="1:17">
      <c r="A8517" s="315" t="s">
        <v>750</v>
      </c>
      <c r="B8517" s="315" t="s">
        <v>2095</v>
      </c>
      <c r="C8517" s="315" t="s">
        <v>2098</v>
      </c>
      <c r="D8517" s="316">
        <v>28</v>
      </c>
      <c r="E8517" s="317">
        <v>11427</v>
      </c>
      <c r="F8517" s="317">
        <v>7258.27</v>
      </c>
      <c r="G8517" s="318">
        <v>39573</v>
      </c>
      <c r="H8517" s="318">
        <v>40156</v>
      </c>
      <c r="I8517" s="318">
        <v>49309</v>
      </c>
      <c r="J8517" s="315"/>
      <c r="K8517" s="315">
        <v>6410</v>
      </c>
      <c r="L8517" s="315" t="s">
        <v>3937</v>
      </c>
      <c r="M8517" s="315" t="s">
        <v>1388</v>
      </c>
      <c r="N8517" s="315" t="s">
        <v>750</v>
      </c>
      <c r="O8517" s="315"/>
      <c r="P8517" s="315"/>
      <c r="Q8517" s="315"/>
    </row>
    <row r="8518" spans="1:17">
      <c r="A8518" s="315" t="s">
        <v>755</v>
      </c>
      <c r="B8518" s="315" t="s">
        <v>2095</v>
      </c>
      <c r="C8518" s="315" t="s">
        <v>2098</v>
      </c>
      <c r="D8518" s="316">
        <v>28</v>
      </c>
      <c r="E8518" s="317">
        <v>26764</v>
      </c>
      <c r="F8518" s="317">
        <v>17000.09</v>
      </c>
      <c r="G8518" s="318">
        <v>39972</v>
      </c>
      <c r="H8518" s="318">
        <v>40142</v>
      </c>
      <c r="I8518" s="318">
        <v>49309</v>
      </c>
      <c r="J8518" s="315"/>
      <c r="K8518" s="315">
        <v>6274</v>
      </c>
      <c r="L8518" s="315" t="s">
        <v>799</v>
      </c>
      <c r="M8518" s="315" t="s">
        <v>788</v>
      </c>
      <c r="N8518" s="315" t="s">
        <v>755</v>
      </c>
      <c r="O8518" s="315"/>
      <c r="P8518" s="315"/>
      <c r="Q8518" s="315"/>
    </row>
    <row r="8519" spans="1:17">
      <c r="A8519" s="315" t="s">
        <v>755</v>
      </c>
      <c r="B8519" s="315" t="s">
        <v>2095</v>
      </c>
      <c r="C8519" s="315" t="s">
        <v>2098</v>
      </c>
      <c r="D8519" s="316">
        <v>28</v>
      </c>
      <c r="E8519" s="317">
        <v>29055</v>
      </c>
      <c r="F8519" s="317">
        <v>11011.859999999999</v>
      </c>
      <c r="G8519" s="318">
        <v>40567</v>
      </c>
      <c r="H8519" s="318">
        <v>41180</v>
      </c>
      <c r="I8519" s="318">
        <v>50405</v>
      </c>
      <c r="J8519" s="315"/>
      <c r="K8519" s="315">
        <v>1176</v>
      </c>
      <c r="L8519" s="315" t="s">
        <v>2519</v>
      </c>
      <c r="M8519" s="315" t="s">
        <v>766</v>
      </c>
      <c r="N8519" s="315" t="s">
        <v>755</v>
      </c>
      <c r="O8519" s="315"/>
      <c r="P8519" s="315"/>
      <c r="Q8519" s="315"/>
    </row>
    <row r="8520" spans="1:17">
      <c r="A8520" s="315" t="s">
        <v>755</v>
      </c>
      <c r="B8520" s="315" t="s">
        <v>2095</v>
      </c>
      <c r="C8520" s="315" t="s">
        <v>2098</v>
      </c>
      <c r="D8520" s="316">
        <v>28</v>
      </c>
      <c r="E8520" s="317">
        <v>18106</v>
      </c>
      <c r="F8520" s="317">
        <v>4779.9900000000007</v>
      </c>
      <c r="G8520" s="318">
        <v>40679</v>
      </c>
      <c r="H8520" s="318">
        <v>42006</v>
      </c>
      <c r="I8520" s="318">
        <v>49674</v>
      </c>
      <c r="J8520" s="315"/>
      <c r="K8520" s="315">
        <v>8574</v>
      </c>
      <c r="L8520" s="315" t="s">
        <v>4474</v>
      </c>
      <c r="M8520" s="315" t="s">
        <v>792</v>
      </c>
      <c r="N8520" s="315" t="s">
        <v>755</v>
      </c>
      <c r="O8520" s="315"/>
      <c r="P8520" s="315"/>
      <c r="Q8520" s="315"/>
    </row>
    <row r="8521" spans="1:17">
      <c r="A8521" s="315" t="s">
        <v>755</v>
      </c>
      <c r="B8521" s="315" t="s">
        <v>2095</v>
      </c>
      <c r="C8521" s="315" t="s">
        <v>2098</v>
      </c>
      <c r="D8521" s="316">
        <v>28</v>
      </c>
      <c r="E8521" s="317">
        <v>29224</v>
      </c>
      <c r="F8521" s="317">
        <v>13822.95</v>
      </c>
      <c r="G8521" s="318">
        <v>40753</v>
      </c>
      <c r="H8521" s="318">
        <v>40861</v>
      </c>
      <c r="I8521" s="318">
        <v>50040</v>
      </c>
      <c r="J8521" s="315"/>
      <c r="K8521" s="315">
        <v>3203</v>
      </c>
      <c r="L8521" s="315" t="s">
        <v>4475</v>
      </c>
      <c r="M8521" s="315" t="s">
        <v>764</v>
      </c>
      <c r="N8521" s="315" t="s">
        <v>755</v>
      </c>
      <c r="O8521" s="315"/>
      <c r="P8521" s="315"/>
      <c r="Q8521" s="315"/>
    </row>
    <row r="8522" spans="1:17">
      <c r="A8522" s="315" t="s">
        <v>755</v>
      </c>
      <c r="B8522" s="315" t="s">
        <v>2095</v>
      </c>
      <c r="C8522" s="315" t="s">
        <v>2096</v>
      </c>
      <c r="D8522" s="316">
        <v>28</v>
      </c>
      <c r="E8522" s="317">
        <v>29826</v>
      </c>
      <c r="F8522" s="317">
        <v>16702.559999999998</v>
      </c>
      <c r="G8522" s="318">
        <v>40746</v>
      </c>
      <c r="H8522" s="318">
        <v>40892</v>
      </c>
      <c r="I8522" s="318">
        <v>50040</v>
      </c>
      <c r="J8522" s="315"/>
      <c r="K8522" s="315">
        <v>3770</v>
      </c>
      <c r="L8522" s="315" t="s">
        <v>872</v>
      </c>
      <c r="M8522" s="315" t="s">
        <v>764</v>
      </c>
      <c r="N8522" s="315" t="s">
        <v>755</v>
      </c>
      <c r="O8522" s="315"/>
      <c r="P8522" s="315"/>
      <c r="Q8522" s="315"/>
    </row>
    <row r="8523" spans="1:17">
      <c r="A8523" s="315" t="s">
        <v>755</v>
      </c>
      <c r="B8523" s="315" t="s">
        <v>2095</v>
      </c>
      <c r="C8523" s="315" t="s">
        <v>2098</v>
      </c>
      <c r="D8523" s="316">
        <v>28</v>
      </c>
      <c r="E8523" s="317">
        <v>26861</v>
      </c>
      <c r="F8523" s="317">
        <v>10180.320000000002</v>
      </c>
      <c r="G8523" s="318">
        <v>40765</v>
      </c>
      <c r="H8523" s="318">
        <v>41179</v>
      </c>
      <c r="I8523" s="318">
        <v>50405</v>
      </c>
      <c r="J8523" s="315"/>
      <c r="K8523" s="315">
        <v>6022</v>
      </c>
      <c r="L8523" s="315" t="s">
        <v>3218</v>
      </c>
      <c r="M8523" s="315" t="s">
        <v>788</v>
      </c>
      <c r="N8523" s="315" t="s">
        <v>755</v>
      </c>
      <c r="O8523" s="315"/>
      <c r="P8523" s="315"/>
      <c r="Q8523" s="315"/>
    </row>
    <row r="8524" spans="1:17">
      <c r="A8524" s="315" t="s">
        <v>755</v>
      </c>
      <c r="B8524" s="315" t="s">
        <v>2095</v>
      </c>
      <c r="C8524" s="315" t="s">
        <v>2098</v>
      </c>
      <c r="D8524" s="316">
        <v>28</v>
      </c>
      <c r="E8524" s="317">
        <v>14114</v>
      </c>
      <c r="F8524" s="317">
        <v>3302.67</v>
      </c>
      <c r="G8524" s="318">
        <v>40819</v>
      </c>
      <c r="H8524" s="318">
        <v>42195</v>
      </c>
      <c r="I8524" s="318">
        <v>49674</v>
      </c>
      <c r="J8524" s="315"/>
      <c r="K8524" s="315">
        <v>6287</v>
      </c>
      <c r="L8524" s="315" t="s">
        <v>4476</v>
      </c>
      <c r="M8524" s="315" t="s">
        <v>788</v>
      </c>
      <c r="N8524" s="315" t="s">
        <v>755</v>
      </c>
      <c r="O8524" s="315"/>
      <c r="P8524" s="315"/>
      <c r="Q8524" s="315"/>
    </row>
    <row r="8525" spans="1:17">
      <c r="A8525" s="315" t="s">
        <v>750</v>
      </c>
      <c r="B8525" s="315" t="s">
        <v>2095</v>
      </c>
      <c r="C8525" s="315" t="s">
        <v>2098</v>
      </c>
      <c r="D8525" s="316">
        <v>28.05</v>
      </c>
      <c r="E8525" s="317">
        <v>10671</v>
      </c>
      <c r="F8525" s="317">
        <v>2885.12</v>
      </c>
      <c r="G8525" s="318">
        <v>40855</v>
      </c>
      <c r="H8525" s="318">
        <v>41439</v>
      </c>
      <c r="I8525" s="318">
        <v>50770</v>
      </c>
      <c r="J8525" s="315"/>
      <c r="K8525" s="315">
        <v>9410</v>
      </c>
      <c r="L8525" s="315" t="s">
        <v>3266</v>
      </c>
      <c r="M8525" s="315" t="s">
        <v>781</v>
      </c>
      <c r="N8525" s="315" t="s">
        <v>750</v>
      </c>
      <c r="O8525" s="315"/>
      <c r="P8525" s="315"/>
      <c r="Q8525" s="315"/>
    </row>
    <row r="8526" spans="1:17">
      <c r="A8526" s="315" t="s">
        <v>750</v>
      </c>
      <c r="B8526" s="315" t="s">
        <v>2095</v>
      </c>
      <c r="C8526" s="315" t="s">
        <v>2098</v>
      </c>
      <c r="D8526" s="316">
        <v>28.08</v>
      </c>
      <c r="E8526" s="317">
        <v>26579</v>
      </c>
      <c r="F8526" s="317">
        <v>8588.9599999999991</v>
      </c>
      <c r="G8526" s="318">
        <v>39595</v>
      </c>
      <c r="H8526" s="318">
        <v>41624</v>
      </c>
      <c r="I8526" s="318">
        <v>50770</v>
      </c>
      <c r="J8526" s="315"/>
      <c r="K8526" s="315">
        <v>1217</v>
      </c>
      <c r="L8526" s="315" t="s">
        <v>2855</v>
      </c>
      <c r="M8526" s="315" t="s">
        <v>1827</v>
      </c>
      <c r="N8526" s="315" t="s">
        <v>750</v>
      </c>
      <c r="O8526" s="315"/>
      <c r="P8526" s="315"/>
      <c r="Q8526" s="315"/>
    </row>
    <row r="8527" spans="1:17">
      <c r="A8527" s="315" t="s">
        <v>755</v>
      </c>
      <c r="B8527" s="315" t="s">
        <v>2095</v>
      </c>
      <c r="C8527" s="315" t="s">
        <v>2098</v>
      </c>
      <c r="D8527" s="316">
        <v>28.08</v>
      </c>
      <c r="E8527" s="317">
        <v>32016</v>
      </c>
      <c r="F8527" s="317">
        <v>8452.23</v>
      </c>
      <c r="G8527" s="318">
        <v>40504</v>
      </c>
      <c r="H8527" s="318">
        <v>41933</v>
      </c>
      <c r="I8527" s="318">
        <v>49309</v>
      </c>
      <c r="J8527" s="315"/>
      <c r="K8527" s="315">
        <v>9036</v>
      </c>
      <c r="L8527" s="315" t="s">
        <v>2496</v>
      </c>
      <c r="M8527" s="315" t="s">
        <v>770</v>
      </c>
      <c r="N8527" s="315" t="s">
        <v>755</v>
      </c>
      <c r="O8527" s="315"/>
      <c r="P8527" s="315"/>
      <c r="Q8527" s="315"/>
    </row>
    <row r="8528" spans="1:17">
      <c r="A8528" s="315" t="s">
        <v>755</v>
      </c>
      <c r="B8528" s="315" t="s">
        <v>2095</v>
      </c>
      <c r="C8528" s="315" t="s">
        <v>2096</v>
      </c>
      <c r="D8528" s="316">
        <v>28.08</v>
      </c>
      <c r="E8528" s="317">
        <v>24425</v>
      </c>
      <c r="F8528" s="317">
        <v>6692.44</v>
      </c>
      <c r="G8528" s="318">
        <v>40654</v>
      </c>
      <c r="H8528" s="318">
        <v>42181</v>
      </c>
      <c r="I8528" s="318">
        <v>49674</v>
      </c>
      <c r="J8528" s="315"/>
      <c r="K8528" s="315">
        <v>7320</v>
      </c>
      <c r="L8528" s="315" t="s">
        <v>1236</v>
      </c>
      <c r="M8528" s="315" t="s">
        <v>770</v>
      </c>
      <c r="N8528" s="315" t="s">
        <v>755</v>
      </c>
      <c r="O8528" s="315"/>
      <c r="P8528" s="315"/>
      <c r="Q8528" s="315"/>
    </row>
    <row r="8529" spans="1:17">
      <c r="A8529" s="315" t="s">
        <v>755</v>
      </c>
      <c r="B8529" s="315" t="s">
        <v>2095</v>
      </c>
      <c r="C8529" s="315" t="s">
        <v>2098</v>
      </c>
      <c r="D8529" s="316">
        <v>28.08</v>
      </c>
      <c r="E8529" s="317">
        <v>30773</v>
      </c>
      <c r="F8529" s="317">
        <v>7200.8899999999994</v>
      </c>
      <c r="G8529" s="318">
        <v>40672</v>
      </c>
      <c r="H8529" s="318">
        <v>42276</v>
      </c>
      <c r="I8529" s="318">
        <v>49674</v>
      </c>
      <c r="J8529" s="315"/>
      <c r="K8529" s="315">
        <v>3077</v>
      </c>
      <c r="L8529" s="315" t="s">
        <v>4477</v>
      </c>
      <c r="M8529" s="315" t="s">
        <v>764</v>
      </c>
      <c r="N8529" s="315" t="s">
        <v>755</v>
      </c>
      <c r="O8529" s="315"/>
      <c r="P8529" s="315"/>
      <c r="Q8529" s="315"/>
    </row>
    <row r="8530" spans="1:17">
      <c r="A8530" s="315" t="s">
        <v>755</v>
      </c>
      <c r="B8530" s="315" t="s">
        <v>2095</v>
      </c>
      <c r="C8530" s="315" t="s">
        <v>2096</v>
      </c>
      <c r="D8530" s="316">
        <v>28.08</v>
      </c>
      <c r="E8530" s="317">
        <v>26644</v>
      </c>
      <c r="F8530" s="317">
        <v>7300.45</v>
      </c>
      <c r="G8530" s="318">
        <v>40799</v>
      </c>
      <c r="H8530" s="318">
        <v>42156</v>
      </c>
      <c r="I8530" s="318">
        <v>49674</v>
      </c>
      <c r="J8530" s="315"/>
      <c r="K8530" s="315">
        <v>6125</v>
      </c>
      <c r="L8530" s="315" t="s">
        <v>4401</v>
      </c>
      <c r="M8530" s="315" t="s">
        <v>788</v>
      </c>
      <c r="N8530" s="315" t="s">
        <v>755</v>
      </c>
      <c r="O8530" s="315"/>
      <c r="P8530" s="315"/>
      <c r="Q8530" s="315"/>
    </row>
    <row r="8531" spans="1:17">
      <c r="A8531" s="315" t="s">
        <v>755</v>
      </c>
      <c r="B8531" s="315" t="s">
        <v>2095</v>
      </c>
      <c r="C8531" s="315" t="s">
        <v>2096</v>
      </c>
      <c r="D8531" s="316">
        <v>28.1</v>
      </c>
      <c r="E8531" s="317">
        <v>30048.310000000005</v>
      </c>
      <c r="F8531" s="317">
        <v>15474.890000000001</v>
      </c>
      <c r="G8531" s="318">
        <v>39570</v>
      </c>
      <c r="H8531" s="318">
        <v>41108</v>
      </c>
      <c r="I8531" s="318">
        <v>50405</v>
      </c>
      <c r="J8531" s="315"/>
      <c r="K8531" s="315">
        <v>8585</v>
      </c>
      <c r="L8531" s="315" t="s">
        <v>4478</v>
      </c>
      <c r="M8531" s="315" t="s">
        <v>792</v>
      </c>
      <c r="N8531" s="315" t="s">
        <v>755</v>
      </c>
      <c r="O8531" s="315"/>
      <c r="P8531" s="315"/>
      <c r="Q8531" s="315"/>
    </row>
    <row r="8532" spans="1:17">
      <c r="A8532" s="315" t="s">
        <v>755</v>
      </c>
      <c r="B8532" s="315" t="s">
        <v>2095</v>
      </c>
      <c r="C8532" s="315" t="s">
        <v>2098</v>
      </c>
      <c r="D8532" s="316">
        <v>28.1</v>
      </c>
      <c r="E8532" s="317">
        <v>25966</v>
      </c>
      <c r="F8532" s="317">
        <v>13736.009999999998</v>
      </c>
      <c r="G8532" s="318">
        <v>39570</v>
      </c>
      <c r="H8532" s="318">
        <v>39521</v>
      </c>
      <c r="I8532" s="318">
        <v>48944</v>
      </c>
      <c r="J8532" s="315"/>
      <c r="K8532" s="315">
        <v>9305</v>
      </c>
      <c r="L8532" s="315" t="s">
        <v>2110</v>
      </c>
      <c r="M8532" s="315" t="s">
        <v>770</v>
      </c>
      <c r="N8532" s="315" t="s">
        <v>755</v>
      </c>
      <c r="O8532" s="315"/>
      <c r="P8532" s="315"/>
      <c r="Q8532" s="315"/>
    </row>
    <row r="8533" spans="1:17">
      <c r="A8533" s="315" t="s">
        <v>750</v>
      </c>
      <c r="B8533" s="315" t="s">
        <v>2095</v>
      </c>
      <c r="C8533" s="315" t="s">
        <v>2096</v>
      </c>
      <c r="D8533" s="316">
        <v>28.1</v>
      </c>
      <c r="E8533" s="317">
        <v>18897</v>
      </c>
      <c r="F8533" s="317">
        <v>13945.3</v>
      </c>
      <c r="G8533" s="318">
        <v>39667</v>
      </c>
      <c r="H8533" s="318">
        <v>40081</v>
      </c>
      <c r="I8533" s="318">
        <v>49309</v>
      </c>
      <c r="J8533" s="315"/>
      <c r="K8533" s="315">
        <v>9472</v>
      </c>
      <c r="L8533" s="315" t="s">
        <v>2333</v>
      </c>
      <c r="M8533" s="315" t="s">
        <v>770</v>
      </c>
      <c r="N8533" s="315" t="s">
        <v>750</v>
      </c>
      <c r="O8533" s="315"/>
      <c r="P8533" s="315"/>
      <c r="Q8533" s="315"/>
    </row>
    <row r="8534" spans="1:17">
      <c r="A8534" s="315" t="s">
        <v>755</v>
      </c>
      <c r="B8534" s="315" t="s">
        <v>2095</v>
      </c>
      <c r="C8534" s="315" t="s">
        <v>2098</v>
      </c>
      <c r="D8534" s="316">
        <v>28.1</v>
      </c>
      <c r="E8534" s="317">
        <v>30687</v>
      </c>
      <c r="F8534" s="317">
        <v>8960.6</v>
      </c>
      <c r="G8534" s="318">
        <v>40135</v>
      </c>
      <c r="H8534" s="318">
        <v>41613</v>
      </c>
      <c r="I8534" s="318">
        <v>50770</v>
      </c>
      <c r="J8534" s="315"/>
      <c r="K8534" s="315">
        <v>9422</v>
      </c>
      <c r="L8534" s="315" t="s">
        <v>2330</v>
      </c>
      <c r="M8534" s="315" t="s">
        <v>770</v>
      </c>
      <c r="N8534" s="315" t="s">
        <v>755</v>
      </c>
      <c r="O8534" s="315"/>
      <c r="P8534" s="315"/>
      <c r="Q8534" s="315"/>
    </row>
    <row r="8535" spans="1:17">
      <c r="A8535" s="315" t="s">
        <v>755</v>
      </c>
      <c r="B8535" s="315" t="s">
        <v>2095</v>
      </c>
      <c r="C8535" s="315" t="s">
        <v>2096</v>
      </c>
      <c r="D8535" s="316">
        <v>28.1</v>
      </c>
      <c r="E8535" s="317">
        <v>31138</v>
      </c>
      <c r="F8535" s="317">
        <v>11085.130000000001</v>
      </c>
      <c r="G8535" s="318">
        <v>40570</v>
      </c>
      <c r="H8535" s="318">
        <v>41621</v>
      </c>
      <c r="I8535" s="318">
        <v>50770</v>
      </c>
      <c r="J8535" s="315"/>
      <c r="K8535" s="315">
        <v>3034</v>
      </c>
      <c r="L8535" s="315" t="s">
        <v>3965</v>
      </c>
      <c r="M8535" s="315" t="s">
        <v>764</v>
      </c>
      <c r="N8535" s="315" t="s">
        <v>755</v>
      </c>
      <c r="O8535" s="315"/>
      <c r="P8535" s="315"/>
      <c r="Q8535" s="315"/>
    </row>
    <row r="8536" spans="1:17">
      <c r="A8536" s="315" t="s">
        <v>755</v>
      </c>
      <c r="B8536" s="315" t="s">
        <v>2095</v>
      </c>
      <c r="C8536" s="315" t="s">
        <v>2098</v>
      </c>
      <c r="D8536" s="316">
        <v>28.1</v>
      </c>
      <c r="E8536" s="317">
        <v>26648</v>
      </c>
      <c r="F8536" s="317">
        <v>10099.59</v>
      </c>
      <c r="G8536" s="318">
        <v>40618</v>
      </c>
      <c r="H8536" s="318">
        <v>41179</v>
      </c>
      <c r="I8536" s="318">
        <v>50405</v>
      </c>
      <c r="J8536" s="315"/>
      <c r="K8536" s="315">
        <v>8630</v>
      </c>
      <c r="L8536" s="315" t="s">
        <v>1044</v>
      </c>
      <c r="M8536" s="315" t="s">
        <v>784</v>
      </c>
      <c r="N8536" s="315" t="s">
        <v>755</v>
      </c>
      <c r="O8536" s="315"/>
      <c r="P8536" s="315"/>
      <c r="Q8536" s="315"/>
    </row>
    <row r="8537" spans="1:17">
      <c r="A8537" s="315" t="s">
        <v>755</v>
      </c>
      <c r="B8537" s="315" t="s">
        <v>2095</v>
      </c>
      <c r="C8537" s="315" t="s">
        <v>2098</v>
      </c>
      <c r="D8537" s="316">
        <v>28.1</v>
      </c>
      <c r="E8537" s="317">
        <v>31136</v>
      </c>
      <c r="F8537" s="317">
        <v>14727.32</v>
      </c>
      <c r="G8537" s="318">
        <v>40626</v>
      </c>
      <c r="H8537" s="318">
        <v>40900</v>
      </c>
      <c r="I8537" s="318">
        <v>50040</v>
      </c>
      <c r="J8537" s="315"/>
      <c r="K8537" s="315">
        <v>3433</v>
      </c>
      <c r="L8537" s="315" t="s">
        <v>2834</v>
      </c>
      <c r="M8537" s="315" t="s">
        <v>764</v>
      </c>
      <c r="N8537" s="315" t="s">
        <v>755</v>
      </c>
      <c r="O8537" s="315"/>
      <c r="P8537" s="315"/>
      <c r="Q8537" s="315"/>
    </row>
    <row r="8538" spans="1:17">
      <c r="A8538" s="315" t="s">
        <v>755</v>
      </c>
      <c r="B8538" s="315" t="s">
        <v>2095</v>
      </c>
      <c r="C8538" s="315" t="s">
        <v>2098</v>
      </c>
      <c r="D8538" s="316">
        <v>28.12</v>
      </c>
      <c r="E8538" s="317">
        <v>23905</v>
      </c>
      <c r="F8538" s="317">
        <v>10469.489999999998</v>
      </c>
      <c r="G8538" s="318">
        <v>40714</v>
      </c>
      <c r="H8538" s="318">
        <v>40849</v>
      </c>
      <c r="I8538" s="318">
        <v>50040</v>
      </c>
      <c r="J8538" s="315"/>
      <c r="K8538" s="315">
        <v>3704</v>
      </c>
      <c r="L8538" s="315" t="s">
        <v>2276</v>
      </c>
      <c r="M8538" s="315" t="s">
        <v>764</v>
      </c>
      <c r="N8538" s="315" t="s">
        <v>755</v>
      </c>
      <c r="O8538" s="315"/>
      <c r="P8538" s="315"/>
      <c r="Q8538" s="315"/>
    </row>
    <row r="8539" spans="1:17">
      <c r="A8539" s="315" t="s">
        <v>750</v>
      </c>
      <c r="B8539" s="315" t="s">
        <v>2095</v>
      </c>
      <c r="C8539" s="315" t="s">
        <v>2098</v>
      </c>
      <c r="D8539" s="316">
        <v>28.12</v>
      </c>
      <c r="E8539" s="317">
        <v>23668</v>
      </c>
      <c r="F8539" s="317">
        <v>9532.9499999999989</v>
      </c>
      <c r="G8539" s="318">
        <v>40765</v>
      </c>
      <c r="H8539" s="318">
        <v>40968</v>
      </c>
      <c r="I8539" s="318">
        <v>50405</v>
      </c>
      <c r="J8539" s="315"/>
      <c r="K8539" s="315">
        <v>9105</v>
      </c>
      <c r="L8539" s="315" t="s">
        <v>2937</v>
      </c>
      <c r="M8539" s="315" t="s">
        <v>781</v>
      </c>
      <c r="N8539" s="315" t="s">
        <v>750</v>
      </c>
      <c r="O8539" s="315"/>
      <c r="P8539" s="315"/>
      <c r="Q8539" s="315"/>
    </row>
    <row r="8540" spans="1:17">
      <c r="A8540" s="315" t="s">
        <v>750</v>
      </c>
      <c r="B8540" s="315" t="s">
        <v>2095</v>
      </c>
      <c r="C8540" s="315" t="s">
        <v>2098</v>
      </c>
      <c r="D8540" s="316">
        <v>28.18</v>
      </c>
      <c r="E8540" s="317">
        <v>10549</v>
      </c>
      <c r="F8540" s="317">
        <v>2852.14</v>
      </c>
      <c r="G8540" s="318">
        <v>40816</v>
      </c>
      <c r="H8540" s="318">
        <v>41631</v>
      </c>
      <c r="I8540" s="318">
        <v>50770</v>
      </c>
      <c r="J8540" s="315"/>
      <c r="K8540" s="315">
        <v>5103</v>
      </c>
      <c r="L8540" s="315" t="s">
        <v>3059</v>
      </c>
      <c r="M8540" s="315" t="s">
        <v>776</v>
      </c>
      <c r="N8540" s="315" t="s">
        <v>750</v>
      </c>
      <c r="O8540" s="315"/>
      <c r="P8540" s="315"/>
      <c r="Q8540" s="315"/>
    </row>
    <row r="8541" spans="1:17">
      <c r="A8541" s="315" t="s">
        <v>755</v>
      </c>
      <c r="B8541" s="315" t="s">
        <v>2095</v>
      </c>
      <c r="C8541" s="315" t="s">
        <v>2096</v>
      </c>
      <c r="D8541" s="316">
        <v>28.2</v>
      </c>
      <c r="E8541" s="317">
        <v>31856</v>
      </c>
      <c r="F8541" s="317">
        <v>25389.239999999998</v>
      </c>
      <c r="G8541" s="318">
        <v>39569</v>
      </c>
      <c r="H8541" s="318">
        <v>39643</v>
      </c>
      <c r="I8541" s="318">
        <v>48914</v>
      </c>
      <c r="J8541" s="315"/>
      <c r="K8541" s="315">
        <v>3049</v>
      </c>
      <c r="L8541" s="315" t="s">
        <v>3819</v>
      </c>
      <c r="M8541" s="315" t="s">
        <v>764</v>
      </c>
      <c r="N8541" s="315" t="s">
        <v>755</v>
      </c>
      <c r="O8541" s="315"/>
      <c r="P8541" s="315"/>
      <c r="Q8541" s="315"/>
    </row>
    <row r="8542" spans="1:17">
      <c r="A8542" s="315" t="s">
        <v>750</v>
      </c>
      <c r="B8542" s="315" t="s">
        <v>2095</v>
      </c>
      <c r="C8542" s="315" t="s">
        <v>2098</v>
      </c>
      <c r="D8542" s="316">
        <v>28.2</v>
      </c>
      <c r="E8542" s="317">
        <v>29382.940000000002</v>
      </c>
      <c r="F8542" s="317">
        <v>11834.789999999999</v>
      </c>
      <c r="G8542" s="318">
        <v>39570</v>
      </c>
      <c r="H8542" s="318">
        <v>40966</v>
      </c>
      <c r="I8542" s="318">
        <v>50405</v>
      </c>
      <c r="J8542" s="315"/>
      <c r="K8542" s="315">
        <v>3998</v>
      </c>
      <c r="L8542" s="315" t="s">
        <v>2458</v>
      </c>
      <c r="M8542" s="315" t="s">
        <v>754</v>
      </c>
      <c r="N8542" s="315" t="s">
        <v>750</v>
      </c>
      <c r="O8542" s="315"/>
      <c r="P8542" s="315"/>
      <c r="Q8542" s="315"/>
    </row>
    <row r="8543" spans="1:17">
      <c r="A8543" s="315" t="s">
        <v>750</v>
      </c>
      <c r="B8543" s="315" t="s">
        <v>2095</v>
      </c>
      <c r="C8543" s="315" t="s">
        <v>2098</v>
      </c>
      <c r="D8543" s="316">
        <v>28.2</v>
      </c>
      <c r="E8543" s="317">
        <v>24485.230000000003</v>
      </c>
      <c r="F8543" s="317">
        <v>12378.68</v>
      </c>
      <c r="G8543" s="318">
        <v>39570</v>
      </c>
      <c r="H8543" s="318">
        <v>40119</v>
      </c>
      <c r="I8543" s="318">
        <v>49309</v>
      </c>
      <c r="J8543" s="315"/>
      <c r="K8543" s="315">
        <v>1862</v>
      </c>
      <c r="L8543" s="315" t="s">
        <v>4479</v>
      </c>
      <c r="M8543" s="315" t="s">
        <v>766</v>
      </c>
      <c r="N8543" s="315" t="s">
        <v>750</v>
      </c>
      <c r="O8543" s="315"/>
      <c r="P8543" s="315"/>
      <c r="Q8543" s="315"/>
    </row>
    <row r="8544" spans="1:17">
      <c r="A8544" s="315" t="s">
        <v>750</v>
      </c>
      <c r="B8544" s="315" t="s">
        <v>2095</v>
      </c>
      <c r="C8544" s="315" t="s">
        <v>2098</v>
      </c>
      <c r="D8544" s="316">
        <v>28.2</v>
      </c>
      <c r="E8544" s="317">
        <v>25968.18</v>
      </c>
      <c r="F8544" s="317">
        <v>12282.940000000002</v>
      </c>
      <c r="G8544" s="318">
        <v>39570</v>
      </c>
      <c r="H8544" s="318">
        <v>40876</v>
      </c>
      <c r="I8544" s="318">
        <v>50040</v>
      </c>
      <c r="J8544" s="315"/>
      <c r="K8544" s="315">
        <v>1422</v>
      </c>
      <c r="L8544" s="315" t="s">
        <v>3425</v>
      </c>
      <c r="M8544" s="315" t="s">
        <v>766</v>
      </c>
      <c r="N8544" s="315" t="s">
        <v>750</v>
      </c>
      <c r="O8544" s="315"/>
      <c r="P8544" s="315"/>
      <c r="Q8544" s="315"/>
    </row>
    <row r="8545" spans="1:17">
      <c r="A8545" s="315" t="s">
        <v>755</v>
      </c>
      <c r="B8545" s="315" t="s">
        <v>2095</v>
      </c>
      <c r="C8545" s="315" t="s">
        <v>2096</v>
      </c>
      <c r="D8545" s="316">
        <v>28.2</v>
      </c>
      <c r="E8545" s="317">
        <v>29295</v>
      </c>
      <c r="F8545" s="317">
        <v>16708.999999999996</v>
      </c>
      <c r="G8545" s="318">
        <v>39571</v>
      </c>
      <c r="H8545" s="318">
        <v>39965</v>
      </c>
      <c r="I8545" s="318">
        <v>49309</v>
      </c>
      <c r="J8545" s="315"/>
      <c r="K8545" s="315">
        <v>3043</v>
      </c>
      <c r="L8545" s="315" t="s">
        <v>2848</v>
      </c>
      <c r="M8545" s="315" t="s">
        <v>764</v>
      </c>
      <c r="N8545" s="315" t="s">
        <v>755</v>
      </c>
      <c r="O8545" s="315"/>
      <c r="P8545" s="315"/>
      <c r="Q8545" s="315"/>
    </row>
    <row r="8546" spans="1:17">
      <c r="A8546" s="315" t="s">
        <v>750</v>
      </c>
      <c r="B8546" s="315" t="s">
        <v>2095</v>
      </c>
      <c r="C8546" s="315" t="s">
        <v>2098</v>
      </c>
      <c r="D8546" s="316">
        <v>28.2</v>
      </c>
      <c r="E8546" s="317">
        <v>34426</v>
      </c>
      <c r="F8546" s="317">
        <v>16283.5</v>
      </c>
      <c r="G8546" s="318">
        <v>39570</v>
      </c>
      <c r="H8546" s="318">
        <v>40837</v>
      </c>
      <c r="I8546" s="318">
        <v>50040</v>
      </c>
      <c r="J8546" s="315"/>
      <c r="K8546" s="315">
        <v>7000</v>
      </c>
      <c r="L8546" s="315" t="s">
        <v>1644</v>
      </c>
      <c r="M8546" s="315" t="s">
        <v>966</v>
      </c>
      <c r="N8546" s="315" t="s">
        <v>750</v>
      </c>
      <c r="O8546" s="315"/>
      <c r="P8546" s="315"/>
      <c r="Q8546" s="315"/>
    </row>
    <row r="8547" spans="1:17">
      <c r="A8547" s="315" t="s">
        <v>755</v>
      </c>
      <c r="B8547" s="315" t="s">
        <v>2095</v>
      </c>
      <c r="C8547" s="315" t="s">
        <v>2098</v>
      </c>
      <c r="D8547" s="316">
        <v>28.2</v>
      </c>
      <c r="E8547" s="317">
        <v>27465</v>
      </c>
      <c r="F8547" s="317">
        <v>12990.939999999999</v>
      </c>
      <c r="G8547" s="318">
        <v>40163</v>
      </c>
      <c r="H8547" s="318">
        <v>40827</v>
      </c>
      <c r="I8547" s="318">
        <v>50040</v>
      </c>
      <c r="J8547" s="315"/>
      <c r="K8547" s="315">
        <v>8604</v>
      </c>
      <c r="L8547" s="315" t="s">
        <v>3806</v>
      </c>
      <c r="M8547" s="315" t="s">
        <v>784</v>
      </c>
      <c r="N8547" s="315" t="s">
        <v>755</v>
      </c>
      <c r="O8547" s="315"/>
      <c r="P8547" s="315"/>
      <c r="Q8547" s="315"/>
    </row>
    <row r="8548" spans="1:17">
      <c r="A8548" s="315" t="s">
        <v>750</v>
      </c>
      <c r="B8548" s="315" t="s">
        <v>2095</v>
      </c>
      <c r="C8548" s="315" t="s">
        <v>2098</v>
      </c>
      <c r="D8548" s="316">
        <v>28.2</v>
      </c>
      <c r="E8548" s="317">
        <v>28124</v>
      </c>
      <c r="F8548" s="317">
        <v>12317.27</v>
      </c>
      <c r="G8548" s="318">
        <v>40561</v>
      </c>
      <c r="H8548" s="318">
        <v>40732</v>
      </c>
      <c r="I8548" s="318">
        <v>50040</v>
      </c>
      <c r="J8548" s="315"/>
      <c r="K8548" s="315">
        <v>5040</v>
      </c>
      <c r="L8548" s="315" t="s">
        <v>861</v>
      </c>
      <c r="M8548" s="315" t="s">
        <v>776</v>
      </c>
      <c r="N8548" s="315" t="s">
        <v>750</v>
      </c>
      <c r="O8548" s="315"/>
      <c r="P8548" s="315"/>
      <c r="Q8548" s="315"/>
    </row>
    <row r="8549" spans="1:17">
      <c r="A8549" s="315" t="s">
        <v>755</v>
      </c>
      <c r="B8549" s="315" t="s">
        <v>2095</v>
      </c>
      <c r="C8549" s="315" t="s">
        <v>2098</v>
      </c>
      <c r="D8549" s="316">
        <v>28.2</v>
      </c>
      <c r="E8549" s="317">
        <v>31546.52</v>
      </c>
      <c r="F8549" s="317">
        <v>14921.509999999998</v>
      </c>
      <c r="G8549" s="318">
        <v>40679</v>
      </c>
      <c r="H8549" s="318">
        <v>40753</v>
      </c>
      <c r="I8549" s="318">
        <v>50040</v>
      </c>
      <c r="J8549" s="315"/>
      <c r="K8549" s="315">
        <v>2544</v>
      </c>
      <c r="L8549" s="315" t="s">
        <v>2626</v>
      </c>
      <c r="M8549" s="315" t="s">
        <v>1296</v>
      </c>
      <c r="N8549" s="315" t="s">
        <v>755</v>
      </c>
      <c r="O8549" s="315"/>
      <c r="P8549" s="315"/>
      <c r="Q8549" s="315"/>
    </row>
    <row r="8550" spans="1:17">
      <c r="A8550" s="315" t="s">
        <v>755</v>
      </c>
      <c r="B8550" s="315" t="s">
        <v>2095</v>
      </c>
      <c r="C8550" s="315" t="s">
        <v>2098</v>
      </c>
      <c r="D8550" s="316">
        <v>28.2</v>
      </c>
      <c r="E8550" s="317">
        <v>30597</v>
      </c>
      <c r="F8550" s="317">
        <v>14472.380000000001</v>
      </c>
      <c r="G8550" s="318">
        <v>40792</v>
      </c>
      <c r="H8550" s="318">
        <v>40877</v>
      </c>
      <c r="I8550" s="318">
        <v>50040</v>
      </c>
      <c r="J8550" s="315"/>
      <c r="K8550" s="315">
        <v>8370</v>
      </c>
      <c r="L8550" s="315" t="s">
        <v>4189</v>
      </c>
      <c r="M8550" s="315" t="s">
        <v>792</v>
      </c>
      <c r="N8550" s="315" t="s">
        <v>755</v>
      </c>
      <c r="O8550" s="315"/>
      <c r="P8550" s="315"/>
      <c r="Q8550" s="315"/>
    </row>
    <row r="8551" spans="1:17">
      <c r="A8551" s="315" t="s">
        <v>755</v>
      </c>
      <c r="B8551" s="315" t="s">
        <v>2095</v>
      </c>
      <c r="C8551" s="315" t="s">
        <v>2098</v>
      </c>
      <c r="D8551" s="316">
        <v>28.2</v>
      </c>
      <c r="E8551" s="317">
        <v>32951</v>
      </c>
      <c r="F8551" s="317">
        <v>15585.820000000002</v>
      </c>
      <c r="G8551" s="318">
        <v>40725</v>
      </c>
      <c r="H8551" s="318">
        <v>40885</v>
      </c>
      <c r="I8551" s="318">
        <v>50040</v>
      </c>
      <c r="J8551" s="315"/>
      <c r="K8551" s="315">
        <v>8460</v>
      </c>
      <c r="L8551" s="315" t="s">
        <v>1655</v>
      </c>
      <c r="M8551" s="315" t="s">
        <v>784</v>
      </c>
      <c r="N8551" s="315" t="s">
        <v>755</v>
      </c>
      <c r="O8551" s="315"/>
      <c r="P8551" s="315"/>
      <c r="Q8551" s="315"/>
    </row>
    <row r="8552" spans="1:17">
      <c r="A8552" s="315" t="s">
        <v>755</v>
      </c>
      <c r="B8552" s="315" t="s">
        <v>2095</v>
      </c>
      <c r="C8552" s="315" t="s">
        <v>2098</v>
      </c>
      <c r="D8552" s="316">
        <v>28.22</v>
      </c>
      <c r="E8552" s="317">
        <v>26180.35</v>
      </c>
      <c r="F8552" s="317">
        <v>7644.65</v>
      </c>
      <c r="G8552" s="318">
        <v>40744</v>
      </c>
      <c r="H8552" s="318">
        <v>41585</v>
      </c>
      <c r="I8552" s="318">
        <v>50770</v>
      </c>
      <c r="J8552" s="315"/>
      <c r="K8552" s="315">
        <v>9064</v>
      </c>
      <c r="L8552" s="315" t="s">
        <v>2995</v>
      </c>
      <c r="M8552" s="315" t="s">
        <v>781</v>
      </c>
      <c r="N8552" s="315" t="s">
        <v>755</v>
      </c>
      <c r="O8552" s="315"/>
      <c r="P8552" s="315"/>
      <c r="Q8552" s="315"/>
    </row>
    <row r="8553" spans="1:17">
      <c r="A8553" s="315" t="s">
        <v>750</v>
      </c>
      <c r="B8553" s="315" t="s">
        <v>2095</v>
      </c>
      <c r="C8553" s="315" t="s">
        <v>2098</v>
      </c>
      <c r="D8553" s="316">
        <v>28.25</v>
      </c>
      <c r="E8553" s="317">
        <v>31213</v>
      </c>
      <c r="F8553" s="317">
        <v>6762.8099999999995</v>
      </c>
      <c r="G8553" s="318">
        <v>40667</v>
      </c>
      <c r="H8553" s="318">
        <v>42277</v>
      </c>
      <c r="I8553" s="318">
        <v>49674</v>
      </c>
      <c r="J8553" s="315"/>
      <c r="K8553" s="315">
        <v>8374</v>
      </c>
      <c r="L8553" s="315" t="s">
        <v>3064</v>
      </c>
      <c r="M8553" s="315" t="s">
        <v>792</v>
      </c>
      <c r="N8553" s="315" t="s">
        <v>750</v>
      </c>
      <c r="O8553" s="315"/>
      <c r="P8553" s="315"/>
      <c r="Q8553" s="315"/>
    </row>
    <row r="8554" spans="1:17">
      <c r="A8554" s="315" t="s">
        <v>750</v>
      </c>
      <c r="B8554" s="315" t="s">
        <v>2095</v>
      </c>
      <c r="C8554" s="315" t="s">
        <v>2098</v>
      </c>
      <c r="D8554" s="316">
        <v>28.25</v>
      </c>
      <c r="E8554" s="317">
        <v>21700</v>
      </c>
      <c r="F8554" s="317">
        <v>6900.5999999999995</v>
      </c>
      <c r="G8554" s="318">
        <v>40792</v>
      </c>
      <c r="H8554" s="318">
        <v>41261</v>
      </c>
      <c r="I8554" s="318">
        <v>50405</v>
      </c>
      <c r="J8554" s="315"/>
      <c r="K8554" s="315">
        <v>8706</v>
      </c>
      <c r="L8554" s="315" t="s">
        <v>3058</v>
      </c>
      <c r="M8554" s="315" t="s">
        <v>784</v>
      </c>
      <c r="N8554" s="315" t="s">
        <v>750</v>
      </c>
      <c r="O8554" s="315"/>
      <c r="P8554" s="315"/>
      <c r="Q8554" s="315"/>
    </row>
    <row r="8555" spans="1:17">
      <c r="A8555" s="315" t="s">
        <v>755</v>
      </c>
      <c r="B8555" s="315" t="s">
        <v>2095</v>
      </c>
      <c r="C8555" s="315" t="s">
        <v>2098</v>
      </c>
      <c r="D8555" s="316">
        <v>28.3</v>
      </c>
      <c r="E8555" s="317">
        <v>26837</v>
      </c>
      <c r="F8555" s="317">
        <v>12076.65</v>
      </c>
      <c r="G8555" s="318">
        <v>39598</v>
      </c>
      <c r="H8555" s="318">
        <v>40092</v>
      </c>
      <c r="I8555" s="318">
        <v>49309</v>
      </c>
      <c r="J8555" s="315"/>
      <c r="K8555" s="315">
        <v>9451</v>
      </c>
      <c r="L8555" s="315" t="s">
        <v>3474</v>
      </c>
      <c r="M8555" s="315" t="s">
        <v>770</v>
      </c>
      <c r="N8555" s="315" t="s">
        <v>755</v>
      </c>
      <c r="O8555" s="315"/>
      <c r="P8555" s="315"/>
      <c r="Q8555" s="315"/>
    </row>
    <row r="8556" spans="1:17">
      <c r="A8556" s="315" t="s">
        <v>755</v>
      </c>
      <c r="B8556" s="315" t="s">
        <v>2095</v>
      </c>
      <c r="C8556" s="315" t="s">
        <v>2098</v>
      </c>
      <c r="D8556" s="316">
        <v>28.31</v>
      </c>
      <c r="E8556" s="317">
        <v>28235</v>
      </c>
      <c r="F8556" s="317">
        <v>10701.07</v>
      </c>
      <c r="G8556" s="318">
        <v>40732</v>
      </c>
      <c r="H8556" s="318">
        <v>41181</v>
      </c>
      <c r="I8556" s="318">
        <v>50405</v>
      </c>
      <c r="J8556" s="315"/>
      <c r="K8556" s="315">
        <v>9613</v>
      </c>
      <c r="L8556" s="315" t="s">
        <v>3542</v>
      </c>
      <c r="M8556" s="315" t="s">
        <v>770</v>
      </c>
      <c r="N8556" s="315" t="s">
        <v>755</v>
      </c>
      <c r="O8556" s="315"/>
      <c r="P8556" s="315"/>
      <c r="Q8556" s="315"/>
    </row>
    <row r="8557" spans="1:17">
      <c r="A8557" s="315" t="s">
        <v>755</v>
      </c>
      <c r="B8557" s="315" t="s">
        <v>2095</v>
      </c>
      <c r="C8557" s="315" t="s">
        <v>2098</v>
      </c>
      <c r="D8557" s="316">
        <v>28.31</v>
      </c>
      <c r="E8557" s="317">
        <v>26488</v>
      </c>
      <c r="F8557" s="317">
        <v>10038.950000000001</v>
      </c>
      <c r="G8557" s="318">
        <v>40798</v>
      </c>
      <c r="H8557" s="318">
        <v>41103</v>
      </c>
      <c r="I8557" s="318">
        <v>50405</v>
      </c>
      <c r="J8557" s="315"/>
      <c r="K8557" s="315">
        <v>3538</v>
      </c>
      <c r="L8557" s="315" t="s">
        <v>4480</v>
      </c>
      <c r="M8557" s="315" t="s">
        <v>764</v>
      </c>
      <c r="N8557" s="315" t="s">
        <v>755</v>
      </c>
      <c r="O8557" s="315"/>
      <c r="P8557" s="315"/>
      <c r="Q8557" s="315"/>
    </row>
    <row r="8558" spans="1:17">
      <c r="A8558" s="315" t="s">
        <v>755</v>
      </c>
      <c r="B8558" s="315" t="s">
        <v>2095</v>
      </c>
      <c r="C8558" s="315" t="s">
        <v>2098</v>
      </c>
      <c r="D8558" s="316">
        <v>28.34</v>
      </c>
      <c r="E8558" s="317">
        <v>32301.010000000002</v>
      </c>
      <c r="F8558" s="317">
        <v>9431.89</v>
      </c>
      <c r="G8558" s="318">
        <v>40631</v>
      </c>
      <c r="H8558" s="318">
        <v>41561</v>
      </c>
      <c r="I8558" s="318">
        <v>50770</v>
      </c>
      <c r="J8558" s="315"/>
      <c r="K8558" s="315">
        <v>8157</v>
      </c>
      <c r="L8558" s="315" t="s">
        <v>3084</v>
      </c>
      <c r="M8558" s="315" t="s">
        <v>784</v>
      </c>
      <c r="N8558" s="315" t="s">
        <v>755</v>
      </c>
      <c r="O8558" s="315"/>
      <c r="P8558" s="315"/>
      <c r="Q8558" s="315"/>
    </row>
    <row r="8559" spans="1:17">
      <c r="A8559" s="315" t="s">
        <v>755</v>
      </c>
      <c r="B8559" s="315" t="s">
        <v>2095</v>
      </c>
      <c r="C8559" s="315" t="s">
        <v>2098</v>
      </c>
      <c r="D8559" s="316">
        <v>28.35</v>
      </c>
      <c r="E8559" s="317">
        <v>27176</v>
      </c>
      <c r="F8559" s="317">
        <v>7174.47</v>
      </c>
      <c r="G8559" s="318">
        <v>40666</v>
      </c>
      <c r="H8559" s="318">
        <v>41944</v>
      </c>
      <c r="I8559" s="318">
        <v>49309</v>
      </c>
      <c r="J8559" s="315"/>
      <c r="K8559" s="315">
        <v>3367</v>
      </c>
      <c r="L8559" s="315" t="s">
        <v>4130</v>
      </c>
      <c r="M8559" s="315" t="s">
        <v>764</v>
      </c>
      <c r="N8559" s="315" t="s">
        <v>755</v>
      </c>
      <c r="O8559" s="315"/>
      <c r="P8559" s="315"/>
      <c r="Q8559" s="315"/>
    </row>
    <row r="8560" spans="1:17">
      <c r="A8560" s="315" t="s">
        <v>750</v>
      </c>
      <c r="B8560" s="315" t="s">
        <v>2095</v>
      </c>
      <c r="C8560" s="315" t="s">
        <v>2098</v>
      </c>
      <c r="D8560" s="316">
        <v>28.4</v>
      </c>
      <c r="E8560" s="317">
        <v>23732</v>
      </c>
      <c r="F8560" s="317">
        <v>15052.26</v>
      </c>
      <c r="G8560" s="318">
        <v>39570</v>
      </c>
      <c r="H8560" s="318">
        <v>40165</v>
      </c>
      <c r="I8560" s="318">
        <v>49309</v>
      </c>
      <c r="J8560" s="315"/>
      <c r="K8560" s="315">
        <v>6472</v>
      </c>
      <c r="L8560" s="315" t="s">
        <v>2461</v>
      </c>
      <c r="M8560" s="315" t="s">
        <v>1365</v>
      </c>
      <c r="N8560" s="315" t="s">
        <v>750</v>
      </c>
      <c r="O8560" s="315"/>
      <c r="P8560" s="315"/>
      <c r="Q8560" s="315"/>
    </row>
    <row r="8561" spans="1:17">
      <c r="A8561" s="315" t="s">
        <v>750</v>
      </c>
      <c r="B8561" s="315" t="s">
        <v>2095</v>
      </c>
      <c r="C8561" s="315" t="s">
        <v>2098</v>
      </c>
      <c r="D8561" s="316">
        <v>28.4</v>
      </c>
      <c r="E8561" s="317">
        <v>33577</v>
      </c>
      <c r="F8561" s="317">
        <v>10850.35</v>
      </c>
      <c r="G8561" s="318">
        <v>39805</v>
      </c>
      <c r="H8561" s="318">
        <v>41626</v>
      </c>
      <c r="I8561" s="318">
        <v>50770</v>
      </c>
      <c r="J8561" s="315"/>
      <c r="K8561" s="315">
        <v>6512</v>
      </c>
      <c r="L8561" s="315" t="s">
        <v>2050</v>
      </c>
      <c r="M8561" s="315" t="s">
        <v>811</v>
      </c>
      <c r="N8561" s="315" t="s">
        <v>750</v>
      </c>
      <c r="O8561" s="315"/>
      <c r="P8561" s="315"/>
      <c r="Q8561" s="315"/>
    </row>
    <row r="8562" spans="1:17">
      <c r="A8562" s="315" t="s">
        <v>755</v>
      </c>
      <c r="B8562" s="315" t="s">
        <v>2095</v>
      </c>
      <c r="C8562" s="315" t="s">
        <v>2098</v>
      </c>
      <c r="D8562" s="316">
        <v>28.4</v>
      </c>
      <c r="E8562" s="317">
        <v>34201.03</v>
      </c>
      <c r="F8562" s="317">
        <v>12962.179999999997</v>
      </c>
      <c r="G8562" s="318">
        <v>39911</v>
      </c>
      <c r="H8562" s="318">
        <v>41094</v>
      </c>
      <c r="I8562" s="318">
        <v>50405</v>
      </c>
      <c r="J8562" s="315"/>
      <c r="K8562" s="315">
        <v>7027</v>
      </c>
      <c r="L8562" s="315" t="s">
        <v>3269</v>
      </c>
      <c r="M8562" s="315" t="s">
        <v>966</v>
      </c>
      <c r="N8562" s="315" t="s">
        <v>755</v>
      </c>
      <c r="O8562" s="315"/>
      <c r="P8562" s="315"/>
      <c r="Q8562" s="315"/>
    </row>
    <row r="8563" spans="1:17">
      <c r="A8563" s="315" t="s">
        <v>755</v>
      </c>
      <c r="B8563" s="315" t="s">
        <v>2095</v>
      </c>
      <c r="C8563" s="315" t="s">
        <v>2098</v>
      </c>
      <c r="D8563" s="316">
        <v>28.4</v>
      </c>
      <c r="E8563" s="317">
        <v>28265.65</v>
      </c>
      <c r="F8563" s="317">
        <v>13369.64</v>
      </c>
      <c r="G8563" s="318">
        <v>40602</v>
      </c>
      <c r="H8563" s="318">
        <v>40822</v>
      </c>
      <c r="I8563" s="318">
        <v>50040</v>
      </c>
      <c r="J8563" s="315"/>
      <c r="K8563" s="315">
        <v>4565</v>
      </c>
      <c r="L8563" s="315" t="s">
        <v>3551</v>
      </c>
      <c r="M8563" s="315" t="s">
        <v>1296</v>
      </c>
      <c r="N8563" s="315" t="s">
        <v>755</v>
      </c>
      <c r="O8563" s="315"/>
      <c r="P8563" s="315"/>
      <c r="Q8563" s="315"/>
    </row>
    <row r="8564" spans="1:17">
      <c r="A8564" s="315" t="s">
        <v>755</v>
      </c>
      <c r="B8564" s="315" t="s">
        <v>2095</v>
      </c>
      <c r="C8564" s="315" t="s">
        <v>2098</v>
      </c>
      <c r="D8564" s="316">
        <v>28.4</v>
      </c>
      <c r="E8564" s="317">
        <v>28999</v>
      </c>
      <c r="F8564" s="317">
        <v>13716.53</v>
      </c>
      <c r="G8564" s="318">
        <v>40626</v>
      </c>
      <c r="H8564" s="318">
        <v>40898</v>
      </c>
      <c r="I8564" s="318">
        <v>50040</v>
      </c>
      <c r="J8564" s="315"/>
      <c r="K8564" s="315">
        <v>3432</v>
      </c>
      <c r="L8564" s="315" t="s">
        <v>4435</v>
      </c>
      <c r="M8564" s="315" t="s">
        <v>764</v>
      </c>
      <c r="N8564" s="315" t="s">
        <v>755</v>
      </c>
      <c r="O8564" s="315"/>
      <c r="P8564" s="315"/>
      <c r="Q8564" s="315"/>
    </row>
    <row r="8565" spans="1:17">
      <c r="A8565" s="315" t="s">
        <v>755</v>
      </c>
      <c r="B8565" s="315" t="s">
        <v>2095</v>
      </c>
      <c r="C8565" s="315" t="s">
        <v>2098</v>
      </c>
      <c r="D8565" s="316">
        <v>28.4</v>
      </c>
      <c r="E8565" s="317">
        <v>19239.96</v>
      </c>
      <c r="F8565" s="317">
        <v>5079.3600000000006</v>
      </c>
      <c r="G8565" s="318">
        <v>40703</v>
      </c>
      <c r="H8565" s="318">
        <v>41929</v>
      </c>
      <c r="I8565" s="318">
        <v>49309</v>
      </c>
      <c r="J8565" s="315"/>
      <c r="K8565" s="315">
        <v>9114</v>
      </c>
      <c r="L8565" s="315" t="s">
        <v>4197</v>
      </c>
      <c r="M8565" s="315" t="s">
        <v>770</v>
      </c>
      <c r="N8565" s="315" t="s">
        <v>755</v>
      </c>
      <c r="O8565" s="315"/>
      <c r="P8565" s="315"/>
      <c r="Q8565" s="315"/>
    </row>
    <row r="8566" spans="1:17">
      <c r="A8566" s="315" t="s">
        <v>755</v>
      </c>
      <c r="B8566" s="315" t="s">
        <v>2095</v>
      </c>
      <c r="C8566" s="315" t="s">
        <v>2098</v>
      </c>
      <c r="D8566" s="316">
        <v>28.42</v>
      </c>
      <c r="E8566" s="317">
        <v>25504</v>
      </c>
      <c r="F8566" s="317">
        <v>6733.05</v>
      </c>
      <c r="G8566" s="318">
        <v>40709</v>
      </c>
      <c r="H8566" s="318">
        <v>42087</v>
      </c>
      <c r="I8566" s="318">
        <v>49674</v>
      </c>
      <c r="J8566" s="315"/>
      <c r="K8566" s="315">
        <v>8896</v>
      </c>
      <c r="L8566" s="315" t="s">
        <v>4481</v>
      </c>
      <c r="M8566" s="315" t="s">
        <v>770</v>
      </c>
      <c r="N8566" s="315" t="s">
        <v>755</v>
      </c>
      <c r="O8566" s="315"/>
      <c r="P8566" s="315"/>
      <c r="Q8566" s="315"/>
    </row>
    <row r="8567" spans="1:17">
      <c r="A8567" s="315" t="s">
        <v>750</v>
      </c>
      <c r="B8567" s="315" t="s">
        <v>2095</v>
      </c>
      <c r="C8567" s="315" t="s">
        <v>2096</v>
      </c>
      <c r="D8567" s="316">
        <v>28.5</v>
      </c>
      <c r="E8567" s="317">
        <v>21444</v>
      </c>
      <c r="F8567" s="317">
        <v>9778.4599999999991</v>
      </c>
      <c r="G8567" s="318">
        <v>40528</v>
      </c>
      <c r="H8567" s="318">
        <v>41080</v>
      </c>
      <c r="I8567" s="318">
        <v>50405</v>
      </c>
      <c r="J8567" s="315"/>
      <c r="K8567" s="315">
        <v>6390</v>
      </c>
      <c r="L8567" s="315" t="s">
        <v>1016</v>
      </c>
      <c r="M8567" s="315" t="s">
        <v>1017</v>
      </c>
      <c r="N8567" s="315" t="s">
        <v>750</v>
      </c>
      <c r="O8567" s="315"/>
      <c r="P8567" s="315"/>
      <c r="Q8567" s="315"/>
    </row>
    <row r="8568" spans="1:17">
      <c r="A8568" s="315" t="s">
        <v>755</v>
      </c>
      <c r="B8568" s="315" t="s">
        <v>2095</v>
      </c>
      <c r="C8568" s="315" t="s">
        <v>2098</v>
      </c>
      <c r="D8568" s="316">
        <v>28.56</v>
      </c>
      <c r="E8568" s="317">
        <v>28269</v>
      </c>
      <c r="F8568" s="317">
        <v>7463.0199999999995</v>
      </c>
      <c r="G8568" s="318">
        <v>40439</v>
      </c>
      <c r="H8568" s="318">
        <v>42088</v>
      </c>
      <c r="I8568" s="318">
        <v>49674</v>
      </c>
      <c r="J8568" s="315"/>
      <c r="K8568" s="315">
        <v>8584</v>
      </c>
      <c r="L8568" s="315" t="s">
        <v>4455</v>
      </c>
      <c r="M8568" s="315" t="s">
        <v>792</v>
      </c>
      <c r="N8568" s="315" t="s">
        <v>755</v>
      </c>
      <c r="O8568" s="315"/>
      <c r="P8568" s="315"/>
      <c r="Q8568" s="315"/>
    </row>
    <row r="8569" spans="1:17">
      <c r="A8569" s="315" t="s">
        <v>755</v>
      </c>
      <c r="B8569" s="315" t="s">
        <v>2095</v>
      </c>
      <c r="C8569" s="315" t="s">
        <v>2098</v>
      </c>
      <c r="D8569" s="316">
        <v>28.56</v>
      </c>
      <c r="E8569" s="317">
        <v>32865</v>
      </c>
      <c r="F8569" s="317">
        <v>8676.35</v>
      </c>
      <c r="G8569" s="318">
        <v>40669</v>
      </c>
      <c r="H8569" s="318">
        <v>42075</v>
      </c>
      <c r="I8569" s="318">
        <v>49674</v>
      </c>
      <c r="J8569" s="315"/>
      <c r="K8569" s="315">
        <v>8965</v>
      </c>
      <c r="L8569" s="315" t="s">
        <v>3283</v>
      </c>
      <c r="M8569" s="315" t="s">
        <v>776</v>
      </c>
      <c r="N8569" s="315" t="s">
        <v>755</v>
      </c>
      <c r="O8569" s="315"/>
      <c r="P8569" s="315"/>
      <c r="Q8569" s="315"/>
    </row>
    <row r="8570" spans="1:17">
      <c r="A8570" s="315" t="s">
        <v>750</v>
      </c>
      <c r="B8570" s="315" t="s">
        <v>2095</v>
      </c>
      <c r="C8570" s="315" t="s">
        <v>2098</v>
      </c>
      <c r="D8570" s="316">
        <v>28.56</v>
      </c>
      <c r="E8570" s="317">
        <v>31712</v>
      </c>
      <c r="F8570" s="317">
        <v>8371.9699999999993</v>
      </c>
      <c r="G8570" s="318">
        <v>40742</v>
      </c>
      <c r="H8570" s="318">
        <v>42075</v>
      </c>
      <c r="I8570" s="318">
        <v>49674</v>
      </c>
      <c r="J8570" s="315"/>
      <c r="K8570" s="315">
        <v>9220</v>
      </c>
      <c r="L8570" s="315" t="s">
        <v>1478</v>
      </c>
      <c r="M8570" s="315" t="s">
        <v>792</v>
      </c>
      <c r="N8570" s="315" t="s">
        <v>750</v>
      </c>
      <c r="O8570" s="315"/>
      <c r="P8570" s="315"/>
      <c r="Q8570" s="315"/>
    </row>
    <row r="8571" spans="1:17">
      <c r="A8571" s="315" t="s">
        <v>755</v>
      </c>
      <c r="B8571" s="315" t="s">
        <v>2095</v>
      </c>
      <c r="C8571" s="315" t="s">
        <v>2098</v>
      </c>
      <c r="D8571" s="316">
        <v>28.56</v>
      </c>
      <c r="E8571" s="317">
        <v>29918.180000000008</v>
      </c>
      <c r="F8571" s="317">
        <v>14151.29</v>
      </c>
      <c r="G8571" s="318">
        <v>40736</v>
      </c>
      <c r="H8571" s="318">
        <v>40793</v>
      </c>
      <c r="I8571" s="318">
        <v>50040</v>
      </c>
      <c r="J8571" s="315"/>
      <c r="K8571" s="315">
        <v>9200</v>
      </c>
      <c r="L8571" s="315" t="s">
        <v>959</v>
      </c>
      <c r="M8571" s="315" t="s">
        <v>770</v>
      </c>
      <c r="N8571" s="315" t="s">
        <v>755</v>
      </c>
      <c r="O8571" s="315"/>
      <c r="P8571" s="315"/>
      <c r="Q8571" s="315"/>
    </row>
    <row r="8572" spans="1:17">
      <c r="A8572" s="315" t="s">
        <v>750</v>
      </c>
      <c r="B8572" s="315" t="s">
        <v>2095</v>
      </c>
      <c r="C8572" s="315" t="s">
        <v>2098</v>
      </c>
      <c r="D8572" s="316">
        <v>28.56</v>
      </c>
      <c r="E8572" s="317">
        <v>22992.710000000003</v>
      </c>
      <c r="F8572" s="317">
        <v>5620.4400000000005</v>
      </c>
      <c r="G8572" s="318">
        <v>40793</v>
      </c>
      <c r="H8572" s="318">
        <v>41956</v>
      </c>
      <c r="I8572" s="318">
        <v>49309</v>
      </c>
      <c r="J8572" s="315"/>
      <c r="K8572" s="315">
        <v>9016</v>
      </c>
      <c r="L8572" s="315" t="s">
        <v>321</v>
      </c>
      <c r="M8572" s="315" t="s">
        <v>770</v>
      </c>
      <c r="N8572" s="315" t="s">
        <v>750</v>
      </c>
      <c r="O8572" s="315"/>
      <c r="P8572" s="315"/>
      <c r="Q8572" s="315"/>
    </row>
    <row r="8573" spans="1:17">
      <c r="A8573" s="315" t="s">
        <v>750</v>
      </c>
      <c r="B8573" s="315" t="s">
        <v>2095</v>
      </c>
      <c r="C8573" s="315" t="s">
        <v>2098</v>
      </c>
      <c r="D8573" s="316">
        <v>28.56</v>
      </c>
      <c r="E8573" s="317">
        <v>23095.570000000003</v>
      </c>
      <c r="F8573" s="317">
        <v>5645.5700000000006</v>
      </c>
      <c r="G8573" s="318">
        <v>40793</v>
      </c>
      <c r="H8573" s="318">
        <v>41956</v>
      </c>
      <c r="I8573" s="318">
        <v>49309</v>
      </c>
      <c r="J8573" s="315"/>
      <c r="K8573" s="315">
        <v>9016</v>
      </c>
      <c r="L8573" s="315" t="s">
        <v>321</v>
      </c>
      <c r="M8573" s="315" t="s">
        <v>770</v>
      </c>
      <c r="N8573" s="315" t="s">
        <v>750</v>
      </c>
      <c r="O8573" s="315"/>
      <c r="P8573" s="315"/>
      <c r="Q8573" s="315"/>
    </row>
    <row r="8574" spans="1:17">
      <c r="A8574" s="315" t="s">
        <v>755</v>
      </c>
      <c r="B8574" s="315" t="s">
        <v>2095</v>
      </c>
      <c r="C8574" s="315" t="s">
        <v>2098</v>
      </c>
      <c r="D8574" s="316">
        <v>28.6</v>
      </c>
      <c r="E8574" s="317">
        <v>26062</v>
      </c>
      <c r="F8574" s="317">
        <v>17852.48</v>
      </c>
      <c r="G8574" s="318">
        <v>39569</v>
      </c>
      <c r="H8574" s="318">
        <v>39821</v>
      </c>
      <c r="I8574" s="318">
        <v>49309</v>
      </c>
      <c r="J8574" s="315"/>
      <c r="K8574" s="315">
        <v>8374</v>
      </c>
      <c r="L8574" s="315" t="s">
        <v>3064</v>
      </c>
      <c r="M8574" s="315" t="s">
        <v>792</v>
      </c>
      <c r="N8574" s="315" t="s">
        <v>755</v>
      </c>
      <c r="O8574" s="315"/>
      <c r="P8574" s="315"/>
      <c r="Q8574" s="315"/>
    </row>
    <row r="8575" spans="1:17">
      <c r="A8575" s="315" t="s">
        <v>750</v>
      </c>
      <c r="B8575" s="315" t="s">
        <v>2095</v>
      </c>
      <c r="C8575" s="315" t="s">
        <v>2096</v>
      </c>
      <c r="D8575" s="316">
        <v>28.6</v>
      </c>
      <c r="E8575" s="317">
        <v>31858</v>
      </c>
      <c r="F8575" s="317">
        <v>10501.33</v>
      </c>
      <c r="G8575" s="318">
        <v>40226</v>
      </c>
      <c r="H8575" s="318">
        <v>41625</v>
      </c>
      <c r="I8575" s="318">
        <v>50770</v>
      </c>
      <c r="J8575" s="315"/>
      <c r="K8575" s="315">
        <v>8524</v>
      </c>
      <c r="L8575" s="315" t="s">
        <v>4482</v>
      </c>
      <c r="M8575" s="315" t="s">
        <v>792</v>
      </c>
      <c r="N8575" s="315" t="s">
        <v>750</v>
      </c>
      <c r="O8575" s="315"/>
      <c r="P8575" s="315"/>
      <c r="Q8575" s="315"/>
    </row>
    <row r="8576" spans="1:17">
      <c r="A8576" s="315" t="s">
        <v>755</v>
      </c>
      <c r="B8576" s="315" t="s">
        <v>2095</v>
      </c>
      <c r="C8576" s="315" t="s">
        <v>2098</v>
      </c>
      <c r="D8576" s="316">
        <v>28.6</v>
      </c>
      <c r="E8576" s="317">
        <v>28229</v>
      </c>
      <c r="F8576" s="317">
        <v>7593.6</v>
      </c>
      <c r="G8576" s="318">
        <v>40350</v>
      </c>
      <c r="H8576" s="318">
        <v>41725</v>
      </c>
      <c r="I8576" s="318">
        <v>51135</v>
      </c>
      <c r="J8576" s="315"/>
      <c r="K8576" s="315">
        <v>7459</v>
      </c>
      <c r="L8576" s="315" t="s">
        <v>4483</v>
      </c>
      <c r="M8576" s="315" t="s">
        <v>966</v>
      </c>
      <c r="N8576" s="315" t="s">
        <v>755</v>
      </c>
      <c r="O8576" s="315"/>
      <c r="P8576" s="315"/>
      <c r="Q8576" s="315"/>
    </row>
    <row r="8577" spans="1:17">
      <c r="A8577" s="315" t="s">
        <v>755</v>
      </c>
      <c r="B8577" s="315" t="s">
        <v>2095</v>
      </c>
      <c r="C8577" s="315" t="s">
        <v>2098</v>
      </c>
      <c r="D8577" s="316">
        <v>28.6</v>
      </c>
      <c r="E8577" s="317">
        <v>2740</v>
      </c>
      <c r="F8577" s="317">
        <v>534.29999999999995</v>
      </c>
      <c r="G8577" s="318">
        <v>40478</v>
      </c>
      <c r="H8577" s="318">
        <v>42639</v>
      </c>
      <c r="I8577" s="318">
        <v>50040</v>
      </c>
      <c r="J8577" s="315"/>
      <c r="K8577" s="315">
        <v>6102</v>
      </c>
      <c r="L8577" s="315" t="s">
        <v>2109</v>
      </c>
      <c r="M8577" s="315" t="s">
        <v>788</v>
      </c>
      <c r="N8577" s="315" t="s">
        <v>755</v>
      </c>
      <c r="O8577" s="315"/>
      <c r="P8577" s="315"/>
      <c r="Q8577" s="315"/>
    </row>
    <row r="8578" spans="1:17">
      <c r="A8578" s="315" t="s">
        <v>755</v>
      </c>
      <c r="B8578" s="315" t="s">
        <v>2095</v>
      </c>
      <c r="C8578" s="315" t="s">
        <v>2098</v>
      </c>
      <c r="D8578" s="316">
        <v>28.6</v>
      </c>
      <c r="E8578" s="317">
        <v>29319</v>
      </c>
      <c r="F8578" s="317">
        <v>7740.21</v>
      </c>
      <c r="G8578" s="318">
        <v>40660</v>
      </c>
      <c r="H8578" s="318">
        <v>41757</v>
      </c>
      <c r="I8578" s="318">
        <v>49309</v>
      </c>
      <c r="J8578" s="315"/>
      <c r="K8578" s="315">
        <v>4434</v>
      </c>
      <c r="L8578" s="315" t="s">
        <v>3255</v>
      </c>
      <c r="M8578" s="315" t="s">
        <v>1484</v>
      </c>
      <c r="N8578" s="315" t="s">
        <v>755</v>
      </c>
      <c r="O8578" s="315"/>
      <c r="P8578" s="315"/>
      <c r="Q8578" s="315"/>
    </row>
    <row r="8579" spans="1:17">
      <c r="A8579" s="315" t="s">
        <v>755</v>
      </c>
      <c r="B8579" s="315" t="s">
        <v>2095</v>
      </c>
      <c r="C8579" s="315" t="s">
        <v>2098</v>
      </c>
      <c r="D8579" s="316">
        <v>28.6</v>
      </c>
      <c r="E8579" s="317">
        <v>30131</v>
      </c>
      <c r="F8579" s="317">
        <v>7954.579999999999</v>
      </c>
      <c r="G8579" s="318">
        <v>40746</v>
      </c>
      <c r="H8579" s="318">
        <v>42090</v>
      </c>
      <c r="I8579" s="318">
        <v>49674</v>
      </c>
      <c r="J8579" s="315"/>
      <c r="K8579" s="315">
        <v>6122</v>
      </c>
      <c r="L8579" s="315" t="s">
        <v>2727</v>
      </c>
      <c r="M8579" s="315" t="s">
        <v>788</v>
      </c>
      <c r="N8579" s="315" t="s">
        <v>755</v>
      </c>
      <c r="O8579" s="315"/>
      <c r="P8579" s="315"/>
      <c r="Q8579" s="315"/>
    </row>
    <row r="8580" spans="1:17">
      <c r="A8580" s="315" t="s">
        <v>750</v>
      </c>
      <c r="B8580" s="315" t="s">
        <v>2095</v>
      </c>
      <c r="C8580" s="315" t="s">
        <v>2098</v>
      </c>
      <c r="D8580" s="316">
        <v>28.6</v>
      </c>
      <c r="E8580" s="317">
        <v>12499</v>
      </c>
      <c r="F8580" s="317">
        <v>3649.71</v>
      </c>
      <c r="G8580" s="318">
        <v>40825</v>
      </c>
      <c r="H8580" s="318">
        <v>41526</v>
      </c>
      <c r="I8580" s="318">
        <v>50770</v>
      </c>
      <c r="J8580" s="315"/>
      <c r="K8580" s="315">
        <v>3063</v>
      </c>
      <c r="L8580" s="315" t="s">
        <v>1856</v>
      </c>
      <c r="M8580" s="315" t="s">
        <v>764</v>
      </c>
      <c r="N8580" s="315" t="s">
        <v>750</v>
      </c>
      <c r="O8580" s="315"/>
      <c r="P8580" s="315"/>
      <c r="Q8580" s="315"/>
    </row>
    <row r="8581" spans="1:17">
      <c r="A8581" s="315" t="s">
        <v>755</v>
      </c>
      <c r="B8581" s="315" t="s">
        <v>2095</v>
      </c>
      <c r="C8581" s="315" t="s">
        <v>2096</v>
      </c>
      <c r="D8581" s="316">
        <v>28.65</v>
      </c>
      <c r="E8581" s="317">
        <v>27275</v>
      </c>
      <c r="F8581" s="317">
        <v>11100.929999999998</v>
      </c>
      <c r="G8581" s="318">
        <v>40760</v>
      </c>
      <c r="H8581" s="318">
        <v>40779</v>
      </c>
      <c r="I8581" s="318">
        <v>50040</v>
      </c>
      <c r="J8581" s="315"/>
      <c r="K8581" s="315">
        <v>3110</v>
      </c>
      <c r="L8581" s="315" t="s">
        <v>2198</v>
      </c>
      <c r="M8581" s="315" t="s">
        <v>764</v>
      </c>
      <c r="N8581" s="315" t="s">
        <v>755</v>
      </c>
      <c r="O8581" s="315"/>
      <c r="P8581" s="315"/>
      <c r="Q8581" s="315"/>
    </row>
    <row r="8582" spans="1:17">
      <c r="A8582" s="315" t="s">
        <v>750</v>
      </c>
      <c r="B8582" s="315" t="s">
        <v>2095</v>
      </c>
      <c r="C8582" s="315" t="s">
        <v>2098</v>
      </c>
      <c r="D8582" s="316">
        <v>28.68</v>
      </c>
      <c r="E8582" s="317">
        <v>11568.36</v>
      </c>
      <c r="F8582" s="317">
        <v>4659.47</v>
      </c>
      <c r="G8582" s="318">
        <v>40844</v>
      </c>
      <c r="H8582" s="318">
        <v>40966</v>
      </c>
      <c r="I8582" s="318">
        <v>50405</v>
      </c>
      <c r="J8582" s="315"/>
      <c r="K8582" s="315">
        <v>3008</v>
      </c>
      <c r="L8582" s="315" t="s">
        <v>308</v>
      </c>
      <c r="M8582" s="315" t="s">
        <v>764</v>
      </c>
      <c r="N8582" s="315" t="s">
        <v>750</v>
      </c>
      <c r="O8582" s="315"/>
      <c r="P8582" s="315"/>
      <c r="Q8582" s="315"/>
    </row>
    <row r="8583" spans="1:17">
      <c r="A8583" s="315" t="s">
        <v>750</v>
      </c>
      <c r="B8583" s="315" t="s">
        <v>2095</v>
      </c>
      <c r="C8583" s="315" t="s">
        <v>2098</v>
      </c>
      <c r="D8583" s="316">
        <v>28.7</v>
      </c>
      <c r="E8583" s="317">
        <v>26714</v>
      </c>
      <c r="F8583" s="317">
        <v>13901.179999999998</v>
      </c>
      <c r="G8583" s="318">
        <v>39570</v>
      </c>
      <c r="H8583" s="318">
        <v>40529</v>
      </c>
      <c r="I8583" s="318">
        <v>49674</v>
      </c>
      <c r="J8583" s="315"/>
      <c r="K8583" s="315">
        <v>6010</v>
      </c>
      <c r="L8583" s="315" t="s">
        <v>2282</v>
      </c>
      <c r="M8583" s="315" t="s">
        <v>788</v>
      </c>
      <c r="N8583" s="315" t="s">
        <v>750</v>
      </c>
      <c r="O8583" s="315"/>
      <c r="P8583" s="315"/>
      <c r="Q8583" s="315"/>
    </row>
    <row r="8584" spans="1:17">
      <c r="A8584" s="315" t="s">
        <v>750</v>
      </c>
      <c r="B8584" s="315" t="s">
        <v>2095</v>
      </c>
      <c r="C8584" s="315" t="s">
        <v>2098</v>
      </c>
      <c r="D8584" s="316">
        <v>28.7</v>
      </c>
      <c r="E8584" s="317">
        <v>33728</v>
      </c>
      <c r="F8584" s="317">
        <v>14771.619999999999</v>
      </c>
      <c r="G8584" s="318">
        <v>40514</v>
      </c>
      <c r="H8584" s="318">
        <v>40872</v>
      </c>
      <c r="I8584" s="318">
        <v>50040</v>
      </c>
      <c r="J8584" s="315"/>
      <c r="K8584" s="315">
        <v>1219</v>
      </c>
      <c r="L8584" s="315" t="s">
        <v>4363</v>
      </c>
      <c r="M8584" s="315" t="s">
        <v>1827</v>
      </c>
      <c r="N8584" s="315" t="s">
        <v>750</v>
      </c>
      <c r="O8584" s="315"/>
      <c r="P8584" s="315"/>
      <c r="Q8584" s="315"/>
    </row>
    <row r="8585" spans="1:17">
      <c r="A8585" s="315" t="s">
        <v>755</v>
      </c>
      <c r="B8585" s="315" t="s">
        <v>2095</v>
      </c>
      <c r="C8585" s="315" t="s">
        <v>2096</v>
      </c>
      <c r="D8585" s="316">
        <v>28.7</v>
      </c>
      <c r="E8585" s="317">
        <v>29298</v>
      </c>
      <c r="F8585" s="317">
        <v>16377.58</v>
      </c>
      <c r="G8585" s="318">
        <v>40765</v>
      </c>
      <c r="H8585" s="318">
        <v>40886</v>
      </c>
      <c r="I8585" s="318">
        <v>50040</v>
      </c>
      <c r="J8585" s="315"/>
      <c r="K8585" s="315">
        <v>3421</v>
      </c>
      <c r="L8585" s="315" t="s">
        <v>3228</v>
      </c>
      <c r="M8585" s="315" t="s">
        <v>764</v>
      </c>
      <c r="N8585" s="315" t="s">
        <v>755</v>
      </c>
      <c r="O8585" s="315"/>
      <c r="P8585" s="315"/>
      <c r="Q8585" s="315"/>
    </row>
    <row r="8586" spans="1:17">
      <c r="A8586" s="315" t="s">
        <v>755</v>
      </c>
      <c r="B8586" s="315" t="s">
        <v>2095</v>
      </c>
      <c r="C8586" s="315" t="s">
        <v>2096</v>
      </c>
      <c r="D8586" s="316">
        <v>28.7</v>
      </c>
      <c r="E8586" s="317">
        <v>15522.01</v>
      </c>
      <c r="F8586" s="317">
        <v>5525.84</v>
      </c>
      <c r="G8586" s="318">
        <v>40826</v>
      </c>
      <c r="H8586" s="318">
        <v>41615</v>
      </c>
      <c r="I8586" s="318">
        <v>50770</v>
      </c>
      <c r="J8586" s="315"/>
      <c r="K8586" s="315">
        <v>8906</v>
      </c>
      <c r="L8586" s="315" t="s">
        <v>2877</v>
      </c>
      <c r="M8586" s="315" t="s">
        <v>784</v>
      </c>
      <c r="N8586" s="315" t="s">
        <v>755</v>
      </c>
      <c r="O8586" s="315"/>
      <c r="P8586" s="315"/>
      <c r="Q8586" s="315"/>
    </row>
    <row r="8587" spans="1:17">
      <c r="A8587" s="315" t="s">
        <v>755</v>
      </c>
      <c r="B8587" s="315" t="s">
        <v>2095</v>
      </c>
      <c r="C8587" s="315" t="s">
        <v>2098</v>
      </c>
      <c r="D8587" s="316">
        <v>28.75</v>
      </c>
      <c r="E8587" s="317">
        <v>30356.710000000003</v>
      </c>
      <c r="F8587" s="317">
        <v>17060.47</v>
      </c>
      <c r="G8587" s="318">
        <v>40444</v>
      </c>
      <c r="H8587" s="318">
        <v>40532</v>
      </c>
      <c r="I8587" s="318">
        <v>49674</v>
      </c>
      <c r="J8587" s="315"/>
      <c r="K8587" s="315">
        <v>7223</v>
      </c>
      <c r="L8587" s="315" t="s">
        <v>4484</v>
      </c>
      <c r="M8587" s="315" t="s">
        <v>966</v>
      </c>
      <c r="N8587" s="315" t="s">
        <v>755</v>
      </c>
      <c r="O8587" s="315"/>
      <c r="P8587" s="315"/>
      <c r="Q8587" s="315"/>
    </row>
    <row r="8588" spans="1:17">
      <c r="A8588" s="315" t="s">
        <v>755</v>
      </c>
      <c r="B8588" s="315" t="s">
        <v>2095</v>
      </c>
      <c r="C8588" s="315" t="s">
        <v>2098</v>
      </c>
      <c r="D8588" s="316">
        <v>28.8</v>
      </c>
      <c r="E8588" s="317">
        <v>33166</v>
      </c>
      <c r="F8588" s="317">
        <v>13266.4</v>
      </c>
      <c r="G8588" s="318">
        <v>39570</v>
      </c>
      <c r="H8588" s="318">
        <v>41423</v>
      </c>
      <c r="I8588" s="318">
        <v>50770</v>
      </c>
      <c r="J8588" s="315"/>
      <c r="K8588" s="315">
        <v>8508</v>
      </c>
      <c r="L8588" s="315" t="s">
        <v>4485</v>
      </c>
      <c r="M8588" s="315" t="s">
        <v>792</v>
      </c>
      <c r="N8588" s="315" t="s">
        <v>755</v>
      </c>
      <c r="O8588" s="315"/>
      <c r="P8588" s="315"/>
      <c r="Q8588" s="315"/>
    </row>
    <row r="8589" spans="1:17">
      <c r="A8589" s="315" t="s">
        <v>755</v>
      </c>
      <c r="B8589" s="315" t="s">
        <v>2095</v>
      </c>
      <c r="C8589" s="315" t="s">
        <v>2098</v>
      </c>
      <c r="D8589" s="316">
        <v>28.8</v>
      </c>
      <c r="E8589" s="317">
        <v>19337</v>
      </c>
      <c r="F8589" s="317">
        <v>13245.85</v>
      </c>
      <c r="G8589" s="318">
        <v>39570</v>
      </c>
      <c r="H8589" s="318">
        <v>40031</v>
      </c>
      <c r="I8589" s="318">
        <v>49309</v>
      </c>
      <c r="J8589" s="315"/>
      <c r="K8589" s="315">
        <v>8556</v>
      </c>
      <c r="L8589" s="315" t="s">
        <v>4486</v>
      </c>
      <c r="M8589" s="315" t="s">
        <v>792</v>
      </c>
      <c r="N8589" s="315" t="s">
        <v>755</v>
      </c>
      <c r="O8589" s="315"/>
      <c r="P8589" s="315"/>
      <c r="Q8589" s="315"/>
    </row>
    <row r="8590" spans="1:17">
      <c r="A8590" s="315" t="s">
        <v>750</v>
      </c>
      <c r="B8590" s="315" t="s">
        <v>2095</v>
      </c>
      <c r="C8590" s="315" t="s">
        <v>2098</v>
      </c>
      <c r="D8590" s="316">
        <v>28.8</v>
      </c>
      <c r="E8590" s="317">
        <v>30302</v>
      </c>
      <c r="F8590" s="317">
        <v>11222.96</v>
      </c>
      <c r="G8590" s="318">
        <v>39569</v>
      </c>
      <c r="H8590" s="318">
        <v>41387</v>
      </c>
      <c r="I8590" s="318">
        <v>50770</v>
      </c>
      <c r="J8590" s="315"/>
      <c r="K8590" s="315">
        <v>8330</v>
      </c>
      <c r="L8590" s="315" t="s">
        <v>2550</v>
      </c>
      <c r="M8590" s="315" t="s">
        <v>784</v>
      </c>
      <c r="N8590" s="315" t="s">
        <v>750</v>
      </c>
      <c r="O8590" s="315"/>
      <c r="P8590" s="315"/>
      <c r="Q8590" s="315"/>
    </row>
    <row r="8591" spans="1:17">
      <c r="A8591" s="315" t="s">
        <v>755</v>
      </c>
      <c r="B8591" s="315" t="s">
        <v>2095</v>
      </c>
      <c r="C8591" s="315" t="s">
        <v>2098</v>
      </c>
      <c r="D8591" s="316">
        <v>28.8</v>
      </c>
      <c r="E8591" s="317">
        <v>29751.150000000005</v>
      </c>
      <c r="F8591" s="317">
        <v>18534.980000000007</v>
      </c>
      <c r="G8591" s="318">
        <v>39569</v>
      </c>
      <c r="H8591" s="318">
        <v>39437</v>
      </c>
      <c r="I8591" s="318">
        <v>48579</v>
      </c>
      <c r="J8591" s="315"/>
      <c r="K8591" s="315">
        <v>9470</v>
      </c>
      <c r="L8591" s="315" t="s">
        <v>919</v>
      </c>
      <c r="M8591" s="315" t="s">
        <v>770</v>
      </c>
      <c r="N8591" s="315" t="s">
        <v>755</v>
      </c>
      <c r="O8591" s="315"/>
      <c r="P8591" s="315"/>
      <c r="Q8591" s="315"/>
    </row>
    <row r="8592" spans="1:17">
      <c r="A8592" s="315" t="s">
        <v>755</v>
      </c>
      <c r="B8592" s="315" t="s">
        <v>2095</v>
      </c>
      <c r="C8592" s="315" t="s">
        <v>2098</v>
      </c>
      <c r="D8592" s="316">
        <v>28.8</v>
      </c>
      <c r="E8592" s="317">
        <v>30572</v>
      </c>
      <c r="F8592" s="317">
        <v>13298.83</v>
      </c>
      <c r="G8592" s="318">
        <v>39570</v>
      </c>
      <c r="H8592" s="318">
        <v>40988</v>
      </c>
      <c r="I8592" s="318">
        <v>50405</v>
      </c>
      <c r="J8592" s="315"/>
      <c r="K8592" s="315">
        <v>3946</v>
      </c>
      <c r="L8592" s="315" t="s">
        <v>3670</v>
      </c>
      <c r="M8592" s="315" t="s">
        <v>754</v>
      </c>
      <c r="N8592" s="315" t="s">
        <v>755</v>
      </c>
      <c r="O8592" s="315"/>
      <c r="P8592" s="315"/>
      <c r="Q8592" s="315"/>
    </row>
    <row r="8593" spans="1:17">
      <c r="A8593" s="315" t="s">
        <v>750</v>
      </c>
      <c r="B8593" s="315" t="s">
        <v>2095</v>
      </c>
      <c r="C8593" s="315" t="s">
        <v>2098</v>
      </c>
      <c r="D8593" s="316">
        <v>28.8</v>
      </c>
      <c r="E8593" s="317">
        <v>23028</v>
      </c>
      <c r="F8593" s="317">
        <v>8013.74</v>
      </c>
      <c r="G8593" s="318">
        <v>39594</v>
      </c>
      <c r="H8593" s="318">
        <v>41628</v>
      </c>
      <c r="I8593" s="318">
        <v>50770</v>
      </c>
      <c r="J8593" s="315"/>
      <c r="K8593" s="315">
        <v>1400</v>
      </c>
      <c r="L8593" s="315" t="s">
        <v>3863</v>
      </c>
      <c r="M8593" s="315" t="s">
        <v>766</v>
      </c>
      <c r="N8593" s="315" t="s">
        <v>750</v>
      </c>
      <c r="O8593" s="315"/>
      <c r="P8593" s="315"/>
      <c r="Q8593" s="315"/>
    </row>
    <row r="8594" spans="1:17">
      <c r="A8594" s="315" t="s">
        <v>755</v>
      </c>
      <c r="B8594" s="315" t="s">
        <v>2095</v>
      </c>
      <c r="C8594" s="315" t="s">
        <v>2096</v>
      </c>
      <c r="D8594" s="316">
        <v>28.8</v>
      </c>
      <c r="E8594" s="317">
        <v>19088</v>
      </c>
      <c r="F8594" s="317">
        <v>10670.19</v>
      </c>
      <c r="G8594" s="318">
        <v>39575</v>
      </c>
      <c r="H8594" s="318">
        <v>40905</v>
      </c>
      <c r="I8594" s="318">
        <v>50040</v>
      </c>
      <c r="J8594" s="315"/>
      <c r="K8594" s="315">
        <v>1856</v>
      </c>
      <c r="L8594" s="315" t="s">
        <v>2287</v>
      </c>
      <c r="M8594" s="315" t="s">
        <v>766</v>
      </c>
      <c r="N8594" s="315" t="s">
        <v>755</v>
      </c>
      <c r="O8594" s="315"/>
      <c r="P8594" s="315"/>
      <c r="Q8594" s="315"/>
    </row>
    <row r="8595" spans="1:17">
      <c r="A8595" s="315" t="s">
        <v>750</v>
      </c>
      <c r="B8595" s="315" t="s">
        <v>2095</v>
      </c>
      <c r="C8595" s="315" t="s">
        <v>2098</v>
      </c>
      <c r="D8595" s="316">
        <v>28.8</v>
      </c>
      <c r="E8595" s="317">
        <v>26764</v>
      </c>
      <c r="F8595" s="317">
        <v>11721.640000000001</v>
      </c>
      <c r="G8595" s="318">
        <v>39569</v>
      </c>
      <c r="H8595" s="318">
        <v>40883</v>
      </c>
      <c r="I8595" s="318">
        <v>50040</v>
      </c>
      <c r="J8595" s="315"/>
      <c r="K8595" s="315">
        <v>2523</v>
      </c>
      <c r="L8595" s="315" t="s">
        <v>2822</v>
      </c>
      <c r="M8595" s="315" t="s">
        <v>758</v>
      </c>
      <c r="N8595" s="315" t="s">
        <v>750</v>
      </c>
      <c r="O8595" s="315"/>
      <c r="P8595" s="315"/>
      <c r="Q8595" s="315"/>
    </row>
    <row r="8596" spans="1:17">
      <c r="A8596" s="315" t="s">
        <v>750</v>
      </c>
      <c r="B8596" s="315" t="s">
        <v>2095</v>
      </c>
      <c r="C8596" s="315" t="s">
        <v>2096</v>
      </c>
      <c r="D8596" s="316">
        <v>28.8</v>
      </c>
      <c r="E8596" s="317">
        <v>27796</v>
      </c>
      <c r="F8596" s="317">
        <v>11736.100000000002</v>
      </c>
      <c r="G8596" s="318">
        <v>39776</v>
      </c>
      <c r="H8596" s="318">
        <v>41251</v>
      </c>
      <c r="I8596" s="318">
        <v>50405</v>
      </c>
      <c r="J8596" s="315"/>
      <c r="K8596" s="315">
        <v>3042</v>
      </c>
      <c r="L8596" s="315" t="s">
        <v>3275</v>
      </c>
      <c r="M8596" s="315" t="s">
        <v>764</v>
      </c>
      <c r="N8596" s="315" t="s">
        <v>750</v>
      </c>
      <c r="O8596" s="315"/>
      <c r="P8596" s="315"/>
      <c r="Q8596" s="315"/>
    </row>
    <row r="8597" spans="1:17">
      <c r="A8597" s="315" t="s">
        <v>755</v>
      </c>
      <c r="B8597" s="315" t="s">
        <v>2095</v>
      </c>
      <c r="C8597" s="315" t="s">
        <v>2098</v>
      </c>
      <c r="D8597" s="316">
        <v>28.8</v>
      </c>
      <c r="E8597" s="317">
        <v>24136</v>
      </c>
      <c r="F8597" s="317">
        <v>8399.33</v>
      </c>
      <c r="G8597" s="318">
        <v>39841</v>
      </c>
      <c r="H8597" s="318">
        <v>41570</v>
      </c>
      <c r="I8597" s="318">
        <v>50770</v>
      </c>
      <c r="J8597" s="315"/>
      <c r="K8597" s="315">
        <v>8804</v>
      </c>
      <c r="L8597" s="315" t="s">
        <v>4239</v>
      </c>
      <c r="M8597" s="315" t="s">
        <v>784</v>
      </c>
      <c r="N8597" s="315" t="s">
        <v>755</v>
      </c>
      <c r="O8597" s="315"/>
      <c r="P8597" s="315"/>
      <c r="Q8597" s="315"/>
    </row>
    <row r="8598" spans="1:17">
      <c r="A8598" s="315" t="s">
        <v>750</v>
      </c>
      <c r="B8598" s="315" t="s">
        <v>2095</v>
      </c>
      <c r="C8598" s="315" t="s">
        <v>2096</v>
      </c>
      <c r="D8598" s="316">
        <v>28.8</v>
      </c>
      <c r="E8598" s="317">
        <v>28906.339999999997</v>
      </c>
      <c r="F8598" s="317">
        <v>14961.699999999999</v>
      </c>
      <c r="G8598" s="318">
        <v>39968</v>
      </c>
      <c r="H8598" s="318">
        <v>40596</v>
      </c>
      <c r="I8598" s="318">
        <v>50040</v>
      </c>
      <c r="J8598" s="315"/>
      <c r="K8598" s="315">
        <v>4419</v>
      </c>
      <c r="L8598" s="315" t="s">
        <v>3592</v>
      </c>
      <c r="M8598" s="315" t="s">
        <v>1484</v>
      </c>
      <c r="N8598" s="315" t="s">
        <v>750</v>
      </c>
      <c r="O8598" s="315"/>
      <c r="P8598" s="315"/>
      <c r="Q8598" s="315"/>
    </row>
    <row r="8599" spans="1:17">
      <c r="A8599" s="315" t="s">
        <v>755</v>
      </c>
      <c r="B8599" s="315" t="s">
        <v>2095</v>
      </c>
      <c r="C8599" s="315" t="s">
        <v>2098</v>
      </c>
      <c r="D8599" s="316">
        <v>28.8</v>
      </c>
      <c r="E8599" s="317">
        <v>38349</v>
      </c>
      <c r="F8599" s="317">
        <v>21691.85</v>
      </c>
      <c r="G8599" s="318">
        <v>40278</v>
      </c>
      <c r="H8599" s="318">
        <v>40368</v>
      </c>
      <c r="I8599" s="318">
        <v>49674</v>
      </c>
      <c r="J8599" s="315"/>
      <c r="K8599" s="315">
        <v>3366</v>
      </c>
      <c r="L8599" s="315" t="s">
        <v>3922</v>
      </c>
      <c r="M8599" s="315" t="s">
        <v>764</v>
      </c>
      <c r="N8599" s="315" t="s">
        <v>755</v>
      </c>
      <c r="O8599" s="315"/>
      <c r="P8599" s="315"/>
      <c r="Q8599" s="315"/>
    </row>
    <row r="8600" spans="1:17">
      <c r="A8600" s="315" t="s">
        <v>755</v>
      </c>
      <c r="B8600" s="315" t="s">
        <v>2095</v>
      </c>
      <c r="C8600" s="315" t="s">
        <v>2098</v>
      </c>
      <c r="D8600" s="316">
        <v>28.8</v>
      </c>
      <c r="E8600" s="317">
        <v>29430</v>
      </c>
      <c r="F8600" s="317">
        <v>7916.67</v>
      </c>
      <c r="G8600" s="318">
        <v>40277</v>
      </c>
      <c r="H8600" s="318">
        <v>41810</v>
      </c>
      <c r="I8600" s="318">
        <v>51135</v>
      </c>
      <c r="J8600" s="315"/>
      <c r="K8600" s="315">
        <v>3472</v>
      </c>
      <c r="L8600" s="315" t="s">
        <v>3245</v>
      </c>
      <c r="M8600" s="315" t="s">
        <v>764</v>
      </c>
      <c r="N8600" s="315" t="s">
        <v>755</v>
      </c>
      <c r="O8600" s="315"/>
      <c r="P8600" s="315"/>
      <c r="Q8600" s="315"/>
    </row>
    <row r="8601" spans="1:17">
      <c r="A8601" s="315" t="s">
        <v>755</v>
      </c>
      <c r="B8601" s="315" t="s">
        <v>2095</v>
      </c>
      <c r="C8601" s="315" t="s">
        <v>2098</v>
      </c>
      <c r="D8601" s="316">
        <v>28.8</v>
      </c>
      <c r="E8601" s="317">
        <v>48389.349999999991</v>
      </c>
      <c r="F8601" s="317">
        <v>19791.23</v>
      </c>
      <c r="G8601" s="318">
        <v>40721</v>
      </c>
      <c r="H8601" s="318">
        <v>40816</v>
      </c>
      <c r="I8601" s="318">
        <v>50040</v>
      </c>
      <c r="J8601" s="315"/>
      <c r="K8601" s="315">
        <v>9243</v>
      </c>
      <c r="L8601" s="315" t="s">
        <v>3543</v>
      </c>
      <c r="M8601" s="315" t="s">
        <v>770</v>
      </c>
      <c r="N8601" s="315" t="s">
        <v>755</v>
      </c>
      <c r="O8601" s="315"/>
      <c r="P8601" s="315"/>
      <c r="Q8601" s="315"/>
    </row>
    <row r="8602" spans="1:17">
      <c r="A8602" s="315" t="s">
        <v>755</v>
      </c>
      <c r="B8602" s="315" t="s">
        <v>2095</v>
      </c>
      <c r="C8602" s="315" t="s">
        <v>2098</v>
      </c>
      <c r="D8602" s="316">
        <v>28.8</v>
      </c>
      <c r="E8602" s="317">
        <v>13128</v>
      </c>
      <c r="F8602" s="317">
        <v>5749.58</v>
      </c>
      <c r="G8602" s="318">
        <v>40844</v>
      </c>
      <c r="H8602" s="318">
        <v>40890</v>
      </c>
      <c r="I8602" s="318">
        <v>50040</v>
      </c>
      <c r="J8602" s="315"/>
      <c r="K8602" s="315">
        <v>6048</v>
      </c>
      <c r="L8602" s="315" t="s">
        <v>3566</v>
      </c>
      <c r="M8602" s="315" t="s">
        <v>788</v>
      </c>
      <c r="N8602" s="315" t="s">
        <v>755</v>
      </c>
      <c r="O8602" s="315"/>
      <c r="P8602" s="315"/>
      <c r="Q8602" s="315"/>
    </row>
    <row r="8603" spans="1:17">
      <c r="A8603" s="315" t="s">
        <v>750</v>
      </c>
      <c r="B8603" s="315" t="s">
        <v>2095</v>
      </c>
      <c r="C8603" s="315" t="s">
        <v>2098</v>
      </c>
      <c r="D8603" s="316">
        <v>28.8</v>
      </c>
      <c r="E8603" s="317">
        <v>12570</v>
      </c>
      <c r="F8603" s="317">
        <v>5505.19</v>
      </c>
      <c r="G8603" s="318">
        <v>40827</v>
      </c>
      <c r="H8603" s="318">
        <v>40899</v>
      </c>
      <c r="I8603" s="318">
        <v>50040</v>
      </c>
      <c r="J8603" s="315"/>
      <c r="K8603" s="315">
        <v>5200</v>
      </c>
      <c r="L8603" s="315" t="s">
        <v>2267</v>
      </c>
      <c r="M8603" s="315" t="s">
        <v>776</v>
      </c>
      <c r="N8603" s="315" t="s">
        <v>750</v>
      </c>
      <c r="O8603" s="315"/>
      <c r="P8603" s="315"/>
      <c r="Q8603" s="315"/>
    </row>
    <row r="8604" spans="1:17">
      <c r="A8604" s="315" t="s">
        <v>755</v>
      </c>
      <c r="B8604" s="315" t="s">
        <v>2095</v>
      </c>
      <c r="C8604" s="315" t="s">
        <v>2098</v>
      </c>
      <c r="D8604" s="316">
        <v>28.8</v>
      </c>
      <c r="E8604" s="317">
        <v>13244.4</v>
      </c>
      <c r="F8604" s="317">
        <v>6264.59</v>
      </c>
      <c r="G8604" s="318">
        <v>40836</v>
      </c>
      <c r="H8604" s="318">
        <v>40900</v>
      </c>
      <c r="I8604" s="318">
        <v>50040</v>
      </c>
      <c r="J8604" s="315"/>
      <c r="K8604" s="315">
        <v>4228</v>
      </c>
      <c r="L8604" s="315" t="s">
        <v>4487</v>
      </c>
      <c r="M8604" s="315" t="s">
        <v>1296</v>
      </c>
      <c r="N8604" s="315" t="s">
        <v>755</v>
      </c>
      <c r="O8604" s="315"/>
      <c r="P8604" s="315"/>
      <c r="Q8604" s="315"/>
    </row>
    <row r="8605" spans="1:17">
      <c r="A8605" s="315" t="s">
        <v>755</v>
      </c>
      <c r="B8605" s="315" t="s">
        <v>2095</v>
      </c>
      <c r="C8605" s="315" t="s">
        <v>2096</v>
      </c>
      <c r="D8605" s="316">
        <v>28.8</v>
      </c>
      <c r="E8605" s="317">
        <v>15325</v>
      </c>
      <c r="F8605" s="317">
        <v>7932.1100000000006</v>
      </c>
      <c r="G8605" s="318">
        <v>40842</v>
      </c>
      <c r="H8605" s="318">
        <v>40892</v>
      </c>
      <c r="I8605" s="318">
        <v>50040</v>
      </c>
      <c r="J8605" s="315"/>
      <c r="K8605" s="315">
        <v>3713</v>
      </c>
      <c r="L8605" s="315" t="s">
        <v>4488</v>
      </c>
      <c r="M8605" s="315" t="s">
        <v>764</v>
      </c>
      <c r="N8605" s="315" t="s">
        <v>755</v>
      </c>
      <c r="O8605" s="315"/>
      <c r="P8605" s="315"/>
      <c r="Q8605" s="315"/>
    </row>
    <row r="8606" spans="1:17">
      <c r="A8606" s="315" t="s">
        <v>755</v>
      </c>
      <c r="B8606" s="315" t="s">
        <v>2095</v>
      </c>
      <c r="C8606" s="315" t="s">
        <v>2098</v>
      </c>
      <c r="D8606" s="316">
        <v>28.82</v>
      </c>
      <c r="E8606" s="317">
        <v>30955</v>
      </c>
      <c r="F8606" s="317">
        <v>9812.74</v>
      </c>
      <c r="G8606" s="318">
        <v>40730</v>
      </c>
      <c r="H8606" s="318">
        <v>41250</v>
      </c>
      <c r="I8606" s="318">
        <v>50405</v>
      </c>
      <c r="J8606" s="315"/>
      <c r="K8606" s="315">
        <v>3204</v>
      </c>
      <c r="L8606" s="315" t="s">
        <v>2749</v>
      </c>
      <c r="M8606" s="315" t="s">
        <v>764</v>
      </c>
      <c r="N8606" s="315" t="s">
        <v>755</v>
      </c>
      <c r="O8606" s="315"/>
      <c r="P8606" s="315"/>
      <c r="Q8606" s="315"/>
    </row>
    <row r="8607" spans="1:17">
      <c r="A8607" s="315" t="s">
        <v>750</v>
      </c>
      <c r="B8607" s="315" t="s">
        <v>2095</v>
      </c>
      <c r="C8607" s="315" t="s">
        <v>2098</v>
      </c>
      <c r="D8607" s="316">
        <v>28.83</v>
      </c>
      <c r="E8607" s="317">
        <v>28116</v>
      </c>
      <c r="F8607" s="317">
        <v>9025.24</v>
      </c>
      <c r="G8607" s="318">
        <v>39594</v>
      </c>
      <c r="H8607" s="318">
        <v>41722</v>
      </c>
      <c r="I8607" s="318">
        <v>51135</v>
      </c>
      <c r="J8607" s="315"/>
      <c r="K8607" s="315">
        <v>1860</v>
      </c>
      <c r="L8607" s="315" t="s">
        <v>1057</v>
      </c>
      <c r="M8607" s="315" t="s">
        <v>766</v>
      </c>
      <c r="N8607" s="315" t="s">
        <v>750</v>
      </c>
      <c r="O8607" s="315"/>
      <c r="P8607" s="315"/>
      <c r="Q8607" s="315"/>
    </row>
    <row r="8608" spans="1:17">
      <c r="A8608" s="315" t="s">
        <v>750</v>
      </c>
      <c r="B8608" s="315" t="s">
        <v>2095</v>
      </c>
      <c r="C8608" s="315" t="s">
        <v>2098</v>
      </c>
      <c r="D8608" s="316">
        <v>28.86</v>
      </c>
      <c r="E8608" s="317">
        <v>28518</v>
      </c>
      <c r="F8608" s="317">
        <v>11635.35</v>
      </c>
      <c r="G8608" s="318">
        <v>40534</v>
      </c>
      <c r="H8608" s="318">
        <v>40654</v>
      </c>
      <c r="I8608" s="318">
        <v>50040</v>
      </c>
      <c r="J8608" s="315"/>
      <c r="K8608" s="315">
        <v>8712</v>
      </c>
      <c r="L8608" s="315" t="s">
        <v>3369</v>
      </c>
      <c r="M8608" s="315" t="s">
        <v>784</v>
      </c>
      <c r="N8608" s="315" t="s">
        <v>750</v>
      </c>
      <c r="O8608" s="315"/>
      <c r="P8608" s="315"/>
      <c r="Q8608" s="315"/>
    </row>
    <row r="8609" spans="1:17">
      <c r="A8609" s="315" t="s">
        <v>750</v>
      </c>
      <c r="B8609" s="315" t="s">
        <v>2095</v>
      </c>
      <c r="C8609" s="315" t="s">
        <v>2098</v>
      </c>
      <c r="D8609" s="316">
        <v>28.88</v>
      </c>
      <c r="E8609" s="317">
        <v>40475.1</v>
      </c>
      <c r="F8609" s="317">
        <v>17726.590000000004</v>
      </c>
      <c r="G8609" s="318">
        <v>40687</v>
      </c>
      <c r="H8609" s="318">
        <v>40891</v>
      </c>
      <c r="I8609" s="318">
        <v>50040</v>
      </c>
      <c r="J8609" s="315"/>
      <c r="K8609" s="315">
        <v>6173</v>
      </c>
      <c r="L8609" s="315" t="s">
        <v>3249</v>
      </c>
      <c r="M8609" s="315" t="s">
        <v>788</v>
      </c>
      <c r="N8609" s="315" t="s">
        <v>750</v>
      </c>
      <c r="O8609" s="315"/>
      <c r="P8609" s="315"/>
      <c r="Q8609" s="315"/>
    </row>
    <row r="8610" spans="1:17">
      <c r="A8610" s="315" t="s">
        <v>755</v>
      </c>
      <c r="B8610" s="315" t="s">
        <v>2095</v>
      </c>
      <c r="C8610" s="315" t="s">
        <v>2098</v>
      </c>
      <c r="D8610" s="316">
        <v>28.88</v>
      </c>
      <c r="E8610" s="317">
        <v>35348.959999999999</v>
      </c>
      <c r="F8610" s="317">
        <v>9332.1200000000008</v>
      </c>
      <c r="G8610" s="318">
        <v>40693</v>
      </c>
      <c r="H8610" s="318">
        <v>42094</v>
      </c>
      <c r="I8610" s="318">
        <v>49674</v>
      </c>
      <c r="J8610" s="315"/>
      <c r="K8610" s="315">
        <v>7158</v>
      </c>
      <c r="L8610" s="315" t="s">
        <v>4049</v>
      </c>
      <c r="M8610" s="315" t="s">
        <v>966</v>
      </c>
      <c r="N8610" s="315" t="s">
        <v>755</v>
      </c>
      <c r="O8610" s="315"/>
      <c r="P8610" s="315"/>
      <c r="Q8610" s="315"/>
    </row>
    <row r="8611" spans="1:17">
      <c r="A8611" s="315" t="s">
        <v>755</v>
      </c>
      <c r="B8611" s="315" t="s">
        <v>2095</v>
      </c>
      <c r="C8611" s="315" t="s">
        <v>2098</v>
      </c>
      <c r="D8611" s="316">
        <v>28.9</v>
      </c>
      <c r="E8611" s="317">
        <v>36638</v>
      </c>
      <c r="F8611" s="317">
        <v>15424.599999999999</v>
      </c>
      <c r="G8611" s="318">
        <v>39651</v>
      </c>
      <c r="H8611" s="318">
        <v>39814</v>
      </c>
      <c r="I8611" s="318">
        <v>49309</v>
      </c>
      <c r="J8611" s="315"/>
      <c r="K8611" s="315">
        <v>3942</v>
      </c>
      <c r="L8611" s="315" t="s">
        <v>3452</v>
      </c>
      <c r="M8611" s="315" t="s">
        <v>754</v>
      </c>
      <c r="N8611" s="315" t="s">
        <v>755</v>
      </c>
      <c r="O8611" s="315"/>
      <c r="P8611" s="315"/>
      <c r="Q8611" s="315"/>
    </row>
    <row r="8612" spans="1:17">
      <c r="A8612" s="315" t="s">
        <v>755</v>
      </c>
      <c r="B8612" s="315" t="s">
        <v>2095</v>
      </c>
      <c r="C8612" s="315" t="s">
        <v>2096</v>
      </c>
      <c r="D8612" s="316">
        <v>28.9</v>
      </c>
      <c r="E8612" s="317">
        <v>31434</v>
      </c>
      <c r="F8612" s="317">
        <v>11190.5</v>
      </c>
      <c r="G8612" s="318">
        <v>40352</v>
      </c>
      <c r="H8612" s="318">
        <v>41550</v>
      </c>
      <c r="I8612" s="318">
        <v>50770</v>
      </c>
      <c r="J8612" s="315"/>
      <c r="K8612" s="315">
        <v>3043</v>
      </c>
      <c r="L8612" s="315" t="s">
        <v>2848</v>
      </c>
      <c r="M8612" s="315" t="s">
        <v>764</v>
      </c>
      <c r="N8612" s="315" t="s">
        <v>755</v>
      </c>
      <c r="O8612" s="315"/>
      <c r="P8612" s="315"/>
      <c r="Q8612" s="315"/>
    </row>
    <row r="8613" spans="1:17">
      <c r="A8613" s="315" t="s">
        <v>755</v>
      </c>
      <c r="B8613" s="315" t="s">
        <v>2095</v>
      </c>
      <c r="C8613" s="315" t="s">
        <v>2096</v>
      </c>
      <c r="D8613" s="316">
        <v>28.9</v>
      </c>
      <c r="E8613" s="317">
        <v>31171</v>
      </c>
      <c r="F8613" s="317">
        <v>9475.98</v>
      </c>
      <c r="G8613" s="318">
        <v>40660</v>
      </c>
      <c r="H8613" s="318">
        <v>41864</v>
      </c>
      <c r="I8613" s="318">
        <v>49309</v>
      </c>
      <c r="J8613" s="315"/>
      <c r="K8613" s="315">
        <v>4717</v>
      </c>
      <c r="L8613" s="315" t="s">
        <v>2674</v>
      </c>
      <c r="M8613" s="315" t="s">
        <v>1296</v>
      </c>
      <c r="N8613" s="315" t="s">
        <v>755</v>
      </c>
      <c r="O8613" s="315"/>
      <c r="P8613" s="315"/>
      <c r="Q8613" s="315"/>
    </row>
    <row r="8614" spans="1:17">
      <c r="A8614" s="315" t="s">
        <v>755</v>
      </c>
      <c r="B8614" s="315" t="s">
        <v>2095</v>
      </c>
      <c r="C8614" s="315" t="s">
        <v>2098</v>
      </c>
      <c r="D8614" s="316">
        <v>28.9</v>
      </c>
      <c r="E8614" s="317">
        <v>32277</v>
      </c>
      <c r="F8614" s="317">
        <v>8521.1299999999992</v>
      </c>
      <c r="G8614" s="318">
        <v>40690</v>
      </c>
      <c r="H8614" s="318">
        <v>41891</v>
      </c>
      <c r="I8614" s="318">
        <v>49309</v>
      </c>
      <c r="J8614" s="315"/>
      <c r="K8614" s="315">
        <v>8572</v>
      </c>
      <c r="L8614" s="315" t="s">
        <v>1197</v>
      </c>
      <c r="M8614" s="315" t="s">
        <v>792</v>
      </c>
      <c r="N8614" s="315" t="s">
        <v>755</v>
      </c>
      <c r="O8614" s="315"/>
      <c r="P8614" s="315"/>
      <c r="Q8614" s="315"/>
    </row>
    <row r="8615" spans="1:17">
      <c r="A8615" s="315" t="s">
        <v>755</v>
      </c>
      <c r="B8615" s="315" t="s">
        <v>2095</v>
      </c>
      <c r="C8615" s="315" t="s">
        <v>2098</v>
      </c>
      <c r="D8615" s="316">
        <v>29</v>
      </c>
      <c r="E8615" s="317">
        <v>30355</v>
      </c>
      <c r="F8615" s="317">
        <v>17150.579999999998</v>
      </c>
      <c r="G8615" s="318">
        <v>39569</v>
      </c>
      <c r="H8615" s="318">
        <v>40018</v>
      </c>
      <c r="I8615" s="318">
        <v>49309</v>
      </c>
      <c r="J8615" s="315"/>
      <c r="K8615" s="315">
        <v>3205</v>
      </c>
      <c r="L8615" s="315" t="s">
        <v>2726</v>
      </c>
      <c r="M8615" s="315" t="s">
        <v>764</v>
      </c>
      <c r="N8615" s="315" t="s">
        <v>755</v>
      </c>
      <c r="O8615" s="315"/>
      <c r="P8615" s="315"/>
      <c r="Q8615" s="315"/>
    </row>
    <row r="8616" spans="1:17">
      <c r="A8616" s="315" t="s">
        <v>755</v>
      </c>
      <c r="B8616" s="315" t="s">
        <v>2095</v>
      </c>
      <c r="C8616" s="315" t="s">
        <v>2098</v>
      </c>
      <c r="D8616" s="316">
        <v>29</v>
      </c>
      <c r="E8616" s="317">
        <v>28659</v>
      </c>
      <c r="F8616" s="317">
        <v>19631.419999999998</v>
      </c>
      <c r="G8616" s="318">
        <v>39570</v>
      </c>
      <c r="H8616" s="318">
        <v>39771</v>
      </c>
      <c r="I8616" s="318">
        <v>48914</v>
      </c>
      <c r="J8616" s="315"/>
      <c r="K8616" s="315">
        <v>3421</v>
      </c>
      <c r="L8616" s="315" t="s">
        <v>3228</v>
      </c>
      <c r="M8616" s="315" t="s">
        <v>764</v>
      </c>
      <c r="N8616" s="315" t="s">
        <v>755</v>
      </c>
      <c r="O8616" s="315"/>
      <c r="P8616" s="315"/>
      <c r="Q8616" s="315"/>
    </row>
    <row r="8617" spans="1:17">
      <c r="A8617" s="315" t="s">
        <v>755</v>
      </c>
      <c r="B8617" s="315" t="s">
        <v>2095</v>
      </c>
      <c r="C8617" s="315" t="s">
        <v>2098</v>
      </c>
      <c r="D8617" s="316">
        <v>29</v>
      </c>
      <c r="E8617" s="317">
        <v>35011</v>
      </c>
      <c r="F8617" s="317">
        <v>23982.550000000003</v>
      </c>
      <c r="G8617" s="318">
        <v>39570</v>
      </c>
      <c r="H8617" s="318">
        <v>39860</v>
      </c>
      <c r="I8617" s="318">
        <v>49309</v>
      </c>
      <c r="J8617" s="315"/>
      <c r="K8617" s="315">
        <v>7433</v>
      </c>
      <c r="L8617" s="315" t="s">
        <v>4203</v>
      </c>
      <c r="M8617" s="315" t="s">
        <v>966</v>
      </c>
      <c r="N8617" s="315" t="s">
        <v>755</v>
      </c>
      <c r="O8617" s="315"/>
      <c r="P8617" s="315"/>
      <c r="Q8617" s="315"/>
    </row>
    <row r="8618" spans="1:17">
      <c r="A8618" s="315" t="s">
        <v>750</v>
      </c>
      <c r="B8618" s="315" t="s">
        <v>2095</v>
      </c>
      <c r="C8618" s="315" t="s">
        <v>2098</v>
      </c>
      <c r="D8618" s="316">
        <v>29</v>
      </c>
      <c r="E8618" s="317">
        <v>24186.32</v>
      </c>
      <c r="F8618" s="317">
        <v>12563.460000000001</v>
      </c>
      <c r="G8618" s="318">
        <v>39975</v>
      </c>
      <c r="H8618" s="318">
        <v>40477</v>
      </c>
      <c r="I8618" s="318">
        <v>49674</v>
      </c>
      <c r="J8618" s="315"/>
      <c r="K8618" s="315">
        <v>8406</v>
      </c>
      <c r="L8618" s="315" t="s">
        <v>2085</v>
      </c>
      <c r="M8618" s="315" t="s">
        <v>784</v>
      </c>
      <c r="N8618" s="315" t="s">
        <v>750</v>
      </c>
      <c r="O8618" s="315"/>
      <c r="P8618" s="315"/>
      <c r="Q8618" s="315"/>
    </row>
    <row r="8619" spans="1:17">
      <c r="A8619" s="315" t="s">
        <v>750</v>
      </c>
      <c r="B8619" s="315" t="s">
        <v>2095</v>
      </c>
      <c r="C8619" s="315" t="s">
        <v>2098</v>
      </c>
      <c r="D8619" s="316">
        <v>29</v>
      </c>
      <c r="E8619" s="317">
        <v>31522</v>
      </c>
      <c r="F8619" s="317">
        <v>16373.929999999998</v>
      </c>
      <c r="G8619" s="318">
        <v>40165</v>
      </c>
      <c r="H8619" s="318">
        <v>40387</v>
      </c>
      <c r="I8619" s="318">
        <v>49674</v>
      </c>
      <c r="J8619" s="315"/>
      <c r="K8619" s="315">
        <v>4573</v>
      </c>
      <c r="L8619" s="315" t="s">
        <v>2577</v>
      </c>
      <c r="M8619" s="315" t="s">
        <v>1296</v>
      </c>
      <c r="N8619" s="315" t="s">
        <v>750</v>
      </c>
      <c r="O8619" s="315"/>
      <c r="P8619" s="315"/>
      <c r="Q8619" s="315"/>
    </row>
    <row r="8620" spans="1:17">
      <c r="A8620" s="315" t="s">
        <v>750</v>
      </c>
      <c r="B8620" s="315" t="s">
        <v>2095</v>
      </c>
      <c r="C8620" s="315" t="s">
        <v>2098</v>
      </c>
      <c r="D8620" s="316">
        <v>29</v>
      </c>
      <c r="E8620" s="317">
        <v>26837</v>
      </c>
      <c r="F8620" s="317">
        <v>15055.56</v>
      </c>
      <c r="G8620" s="318">
        <v>40277</v>
      </c>
      <c r="H8620" s="318">
        <v>40391</v>
      </c>
      <c r="I8620" s="318">
        <v>49674</v>
      </c>
      <c r="J8620" s="315"/>
      <c r="K8620" s="315">
        <v>9107</v>
      </c>
      <c r="L8620" s="315" t="s">
        <v>3718</v>
      </c>
      <c r="M8620" s="315" t="s">
        <v>781</v>
      </c>
      <c r="N8620" s="315" t="s">
        <v>750</v>
      </c>
      <c r="O8620" s="315"/>
      <c r="P8620" s="315"/>
      <c r="Q8620" s="315"/>
    </row>
    <row r="8621" spans="1:17">
      <c r="A8621" s="315" t="s">
        <v>755</v>
      </c>
      <c r="B8621" s="315" t="s">
        <v>2095</v>
      </c>
      <c r="C8621" s="315" t="s">
        <v>2096</v>
      </c>
      <c r="D8621" s="316">
        <v>29</v>
      </c>
      <c r="E8621" s="317">
        <v>32238</v>
      </c>
      <c r="F8621" s="317">
        <v>18021.04</v>
      </c>
      <c r="G8621" s="318">
        <v>40365</v>
      </c>
      <c r="H8621" s="318">
        <v>40896</v>
      </c>
      <c r="I8621" s="318">
        <v>50040</v>
      </c>
      <c r="J8621" s="315"/>
      <c r="K8621" s="315">
        <v>1545</v>
      </c>
      <c r="L8621" s="315" t="s">
        <v>4489</v>
      </c>
      <c r="M8621" s="315" t="s">
        <v>766</v>
      </c>
      <c r="N8621" s="315" t="s">
        <v>755</v>
      </c>
      <c r="O8621" s="315"/>
      <c r="P8621" s="315"/>
      <c r="Q8621" s="315"/>
    </row>
    <row r="8622" spans="1:17">
      <c r="A8622" s="315" t="s">
        <v>755</v>
      </c>
      <c r="B8622" s="315" t="s">
        <v>2095</v>
      </c>
      <c r="C8622" s="315" t="s">
        <v>2098</v>
      </c>
      <c r="D8622" s="316">
        <v>29</v>
      </c>
      <c r="E8622" s="317">
        <v>28097.41</v>
      </c>
      <c r="F8622" s="317">
        <v>14779.24</v>
      </c>
      <c r="G8622" s="318">
        <v>40394</v>
      </c>
      <c r="H8622" s="318">
        <v>40520</v>
      </c>
      <c r="I8622" s="318">
        <v>49674</v>
      </c>
      <c r="J8622" s="315"/>
      <c r="K8622" s="315">
        <v>4624</v>
      </c>
      <c r="L8622" s="315" t="s">
        <v>4066</v>
      </c>
      <c r="M8622" s="315" t="s">
        <v>1296</v>
      </c>
      <c r="N8622" s="315" t="s">
        <v>755</v>
      </c>
      <c r="O8622" s="315"/>
      <c r="P8622" s="315"/>
      <c r="Q8622" s="315"/>
    </row>
    <row r="8623" spans="1:17">
      <c r="A8623" s="315" t="s">
        <v>755</v>
      </c>
      <c r="B8623" s="315" t="s">
        <v>2095</v>
      </c>
      <c r="C8623" s="315" t="s">
        <v>2098</v>
      </c>
      <c r="D8623" s="316">
        <v>29</v>
      </c>
      <c r="E8623" s="317">
        <v>27151</v>
      </c>
      <c r="F8623" s="317">
        <v>15231.72</v>
      </c>
      <c r="G8623" s="318">
        <v>40420</v>
      </c>
      <c r="H8623" s="318">
        <v>40508</v>
      </c>
      <c r="I8623" s="318">
        <v>49674</v>
      </c>
      <c r="J8623" s="315"/>
      <c r="K8623" s="315">
        <v>3377</v>
      </c>
      <c r="L8623" s="315" t="s">
        <v>4490</v>
      </c>
      <c r="M8623" s="315" t="s">
        <v>764</v>
      </c>
      <c r="N8623" s="315" t="s">
        <v>755</v>
      </c>
      <c r="O8623" s="315"/>
      <c r="P8623" s="315"/>
      <c r="Q8623" s="315"/>
    </row>
    <row r="8624" spans="1:17">
      <c r="A8624" s="315" t="s">
        <v>750</v>
      </c>
      <c r="B8624" s="315" t="s">
        <v>2095</v>
      </c>
      <c r="C8624" s="315" t="s">
        <v>2098</v>
      </c>
      <c r="D8624" s="316">
        <v>29</v>
      </c>
      <c r="E8624" s="317">
        <v>26012</v>
      </c>
      <c r="F8624" s="317">
        <v>7595.4999999999991</v>
      </c>
      <c r="G8624" s="318">
        <v>40506</v>
      </c>
      <c r="H8624" s="318">
        <v>41460</v>
      </c>
      <c r="I8624" s="318">
        <v>50770</v>
      </c>
      <c r="J8624" s="315"/>
      <c r="K8624" s="315">
        <v>9642</v>
      </c>
      <c r="L8624" s="315" t="s">
        <v>3375</v>
      </c>
      <c r="M8624" s="315" t="s">
        <v>770</v>
      </c>
      <c r="N8624" s="315" t="s">
        <v>750</v>
      </c>
      <c r="O8624" s="315"/>
      <c r="P8624" s="315"/>
      <c r="Q8624" s="315"/>
    </row>
    <row r="8625" spans="1:17">
      <c r="A8625" s="315" t="s">
        <v>750</v>
      </c>
      <c r="B8625" s="315" t="s">
        <v>2095</v>
      </c>
      <c r="C8625" s="315" t="s">
        <v>2096</v>
      </c>
      <c r="D8625" s="316">
        <v>29</v>
      </c>
      <c r="E8625" s="317">
        <v>30642</v>
      </c>
      <c r="F8625" s="317">
        <v>14892.010000000002</v>
      </c>
      <c r="G8625" s="318">
        <v>40571</v>
      </c>
      <c r="H8625" s="318">
        <v>40963</v>
      </c>
      <c r="I8625" s="318">
        <v>50405</v>
      </c>
      <c r="J8625" s="315"/>
      <c r="K8625" s="315">
        <v>3503</v>
      </c>
      <c r="L8625" s="315" t="s">
        <v>2715</v>
      </c>
      <c r="M8625" s="315" t="s">
        <v>764</v>
      </c>
      <c r="N8625" s="315" t="s">
        <v>750</v>
      </c>
      <c r="O8625" s="315"/>
      <c r="P8625" s="315"/>
      <c r="Q8625" s="315"/>
    </row>
    <row r="8626" spans="1:17">
      <c r="A8626" s="315" t="s">
        <v>755</v>
      </c>
      <c r="B8626" s="315" t="s">
        <v>2095</v>
      </c>
      <c r="C8626" s="315" t="s">
        <v>2098</v>
      </c>
      <c r="D8626" s="316">
        <v>29</v>
      </c>
      <c r="E8626" s="317">
        <v>31296.83</v>
      </c>
      <c r="F8626" s="317">
        <v>14803.39</v>
      </c>
      <c r="G8626" s="318">
        <v>40670</v>
      </c>
      <c r="H8626" s="318">
        <v>40878</v>
      </c>
      <c r="I8626" s="318">
        <v>50040</v>
      </c>
      <c r="J8626" s="315"/>
      <c r="K8626" s="315">
        <v>1862</v>
      </c>
      <c r="L8626" s="315" t="s">
        <v>4268</v>
      </c>
      <c r="M8626" s="315" t="s">
        <v>766</v>
      </c>
      <c r="N8626" s="315" t="s">
        <v>755</v>
      </c>
      <c r="O8626" s="315"/>
      <c r="P8626" s="315"/>
      <c r="Q8626" s="315"/>
    </row>
    <row r="8627" spans="1:17">
      <c r="A8627" s="315" t="s">
        <v>750</v>
      </c>
      <c r="B8627" s="315" t="s">
        <v>2095</v>
      </c>
      <c r="C8627" s="315" t="s">
        <v>2098</v>
      </c>
      <c r="D8627" s="316">
        <v>29</v>
      </c>
      <c r="E8627" s="317">
        <v>27513.95</v>
      </c>
      <c r="F8627" s="317">
        <v>13014.109999999999</v>
      </c>
      <c r="G8627" s="318">
        <v>40723</v>
      </c>
      <c r="H8627" s="318">
        <v>40892</v>
      </c>
      <c r="I8627" s="318">
        <v>50040</v>
      </c>
      <c r="J8627" s="315"/>
      <c r="K8627" s="315">
        <v>4102</v>
      </c>
      <c r="L8627" s="315" t="s">
        <v>2471</v>
      </c>
      <c r="M8627" s="315" t="s">
        <v>1484</v>
      </c>
      <c r="N8627" s="315" t="s">
        <v>750</v>
      </c>
      <c r="O8627" s="315"/>
      <c r="P8627" s="315"/>
      <c r="Q8627" s="315"/>
    </row>
    <row r="8628" spans="1:17">
      <c r="A8628" s="315" t="s">
        <v>750</v>
      </c>
      <c r="B8628" s="315" t="s">
        <v>2095</v>
      </c>
      <c r="C8628" s="315" t="s">
        <v>2098</v>
      </c>
      <c r="D8628" s="316">
        <v>29</v>
      </c>
      <c r="E8628" s="317">
        <v>24991.64</v>
      </c>
      <c r="F8628" s="317">
        <v>6756.9699999999993</v>
      </c>
      <c r="G8628" s="318">
        <v>40695</v>
      </c>
      <c r="H8628" s="318">
        <v>41606</v>
      </c>
      <c r="I8628" s="318">
        <v>50770</v>
      </c>
      <c r="J8628" s="315"/>
      <c r="K8628" s="315">
        <v>9450</v>
      </c>
      <c r="L8628" s="315" t="s">
        <v>1087</v>
      </c>
      <c r="M8628" s="315" t="s">
        <v>770</v>
      </c>
      <c r="N8628" s="315" t="s">
        <v>750</v>
      </c>
      <c r="O8628" s="315"/>
      <c r="P8628" s="315"/>
      <c r="Q8628" s="315"/>
    </row>
    <row r="8629" spans="1:17">
      <c r="A8629" s="315" t="s">
        <v>755</v>
      </c>
      <c r="B8629" s="315" t="s">
        <v>2095</v>
      </c>
      <c r="C8629" s="315" t="s">
        <v>2096</v>
      </c>
      <c r="D8629" s="316">
        <v>29</v>
      </c>
      <c r="E8629" s="317">
        <v>26589</v>
      </c>
      <c r="F8629" s="317">
        <v>14863.260000000002</v>
      </c>
      <c r="G8629" s="318">
        <v>40780</v>
      </c>
      <c r="H8629" s="318">
        <v>40892</v>
      </c>
      <c r="I8629" s="318">
        <v>50040</v>
      </c>
      <c r="J8629" s="315"/>
      <c r="K8629" s="315">
        <v>9053</v>
      </c>
      <c r="L8629" s="315" t="s">
        <v>901</v>
      </c>
      <c r="M8629" s="315" t="s">
        <v>781</v>
      </c>
      <c r="N8629" s="315" t="s">
        <v>755</v>
      </c>
      <c r="O8629" s="315"/>
      <c r="P8629" s="315"/>
      <c r="Q8629" s="315"/>
    </row>
    <row r="8630" spans="1:17">
      <c r="A8630" s="315" t="s">
        <v>755</v>
      </c>
      <c r="B8630" s="315" t="s">
        <v>2095</v>
      </c>
      <c r="C8630" s="315" t="s">
        <v>2098</v>
      </c>
      <c r="D8630" s="316">
        <v>29</v>
      </c>
      <c r="E8630" s="317">
        <v>21361.51</v>
      </c>
      <c r="F8630" s="317">
        <v>9292.24</v>
      </c>
      <c r="G8630" s="318">
        <v>40786</v>
      </c>
      <c r="H8630" s="318">
        <v>40933</v>
      </c>
      <c r="I8630" s="318">
        <v>50405</v>
      </c>
      <c r="J8630" s="315"/>
      <c r="K8630" s="315">
        <v>5024</v>
      </c>
      <c r="L8630" s="315" t="s">
        <v>2610</v>
      </c>
      <c r="M8630" s="315" t="s">
        <v>776</v>
      </c>
      <c r="N8630" s="315" t="s">
        <v>755</v>
      </c>
      <c r="O8630" s="315"/>
      <c r="P8630" s="315"/>
      <c r="Q8630" s="315"/>
    </row>
    <row r="8631" spans="1:17">
      <c r="A8631" s="315" t="s">
        <v>750</v>
      </c>
      <c r="B8631" s="315" t="s">
        <v>2095</v>
      </c>
      <c r="C8631" s="315" t="s">
        <v>2098</v>
      </c>
      <c r="D8631" s="316">
        <v>29</v>
      </c>
      <c r="E8631" s="317">
        <v>9452</v>
      </c>
      <c r="F8631" s="317">
        <v>3818.61</v>
      </c>
      <c r="G8631" s="318">
        <v>40850</v>
      </c>
      <c r="H8631" s="318">
        <v>40900</v>
      </c>
      <c r="I8631" s="318">
        <v>50040</v>
      </c>
      <c r="J8631" s="315"/>
      <c r="K8631" s="315">
        <v>9413</v>
      </c>
      <c r="L8631" s="315" t="s">
        <v>3524</v>
      </c>
      <c r="M8631" s="315" t="s">
        <v>1024</v>
      </c>
      <c r="N8631" s="315" t="s">
        <v>750</v>
      </c>
      <c r="O8631" s="315"/>
      <c r="P8631" s="315"/>
      <c r="Q8631" s="315"/>
    </row>
    <row r="8632" spans="1:17">
      <c r="A8632" s="315" t="s">
        <v>755</v>
      </c>
      <c r="B8632" s="315" t="s">
        <v>2095</v>
      </c>
      <c r="C8632" s="315" t="s">
        <v>2096</v>
      </c>
      <c r="D8632" s="316">
        <v>29.04</v>
      </c>
      <c r="E8632" s="317">
        <v>30324</v>
      </c>
      <c r="F8632" s="317">
        <v>16951.12</v>
      </c>
      <c r="G8632" s="318">
        <v>40805</v>
      </c>
      <c r="H8632" s="318">
        <v>40882</v>
      </c>
      <c r="I8632" s="318">
        <v>50040</v>
      </c>
      <c r="J8632" s="315"/>
      <c r="K8632" s="315">
        <v>6373</v>
      </c>
      <c r="L8632" s="315" t="s">
        <v>3871</v>
      </c>
      <c r="M8632" s="315" t="s">
        <v>1290</v>
      </c>
      <c r="N8632" s="315" t="s">
        <v>755</v>
      </c>
      <c r="O8632" s="315"/>
      <c r="P8632" s="315"/>
      <c r="Q8632" s="315"/>
    </row>
    <row r="8633" spans="1:17">
      <c r="A8633" s="315" t="s">
        <v>750</v>
      </c>
      <c r="B8633" s="315" t="s">
        <v>2095</v>
      </c>
      <c r="C8633" s="315" t="s">
        <v>2098</v>
      </c>
      <c r="D8633" s="316">
        <v>29.07</v>
      </c>
      <c r="E8633" s="317">
        <v>15660</v>
      </c>
      <c r="F8633" s="317">
        <v>4134.24</v>
      </c>
      <c r="G8633" s="318">
        <v>40816</v>
      </c>
      <c r="H8633" s="318">
        <v>41779</v>
      </c>
      <c r="I8633" s="318">
        <v>49309</v>
      </c>
      <c r="J8633" s="315"/>
      <c r="K8633" s="315">
        <v>9413</v>
      </c>
      <c r="L8633" s="315" t="s">
        <v>3524</v>
      </c>
      <c r="M8633" s="315" t="s">
        <v>1024</v>
      </c>
      <c r="N8633" s="315" t="s">
        <v>750</v>
      </c>
      <c r="O8633" s="315"/>
      <c r="P8633" s="315"/>
      <c r="Q8633" s="315"/>
    </row>
    <row r="8634" spans="1:17">
      <c r="A8634" s="315" t="s">
        <v>755</v>
      </c>
      <c r="B8634" s="315" t="s">
        <v>2095</v>
      </c>
      <c r="C8634" s="315" t="s">
        <v>2098</v>
      </c>
      <c r="D8634" s="316">
        <v>29.1</v>
      </c>
      <c r="E8634" s="317">
        <v>30998</v>
      </c>
      <c r="F8634" s="317">
        <v>13484.13</v>
      </c>
      <c r="G8634" s="318">
        <v>39570</v>
      </c>
      <c r="H8634" s="318">
        <v>41134</v>
      </c>
      <c r="I8634" s="318">
        <v>50405</v>
      </c>
      <c r="J8634" s="315"/>
      <c r="K8634" s="315">
        <v>4626</v>
      </c>
      <c r="L8634" s="315" t="s">
        <v>2415</v>
      </c>
      <c r="M8634" s="315" t="s">
        <v>1296</v>
      </c>
      <c r="N8634" s="315" t="s">
        <v>755</v>
      </c>
      <c r="O8634" s="315"/>
      <c r="P8634" s="315"/>
      <c r="Q8634" s="315"/>
    </row>
    <row r="8635" spans="1:17">
      <c r="A8635" s="315" t="s">
        <v>750</v>
      </c>
      <c r="B8635" s="315" t="s">
        <v>2095</v>
      </c>
      <c r="C8635" s="315" t="s">
        <v>2098</v>
      </c>
      <c r="D8635" s="316">
        <v>29.1</v>
      </c>
      <c r="E8635" s="317">
        <v>27522.389999999996</v>
      </c>
      <c r="F8635" s="317">
        <v>17430.84</v>
      </c>
      <c r="G8635" s="318">
        <v>39675</v>
      </c>
      <c r="H8635" s="318">
        <v>39722</v>
      </c>
      <c r="I8635" s="318">
        <v>48914</v>
      </c>
      <c r="J8635" s="315"/>
      <c r="K8635" s="315">
        <v>8702</v>
      </c>
      <c r="L8635" s="315" t="s">
        <v>2869</v>
      </c>
      <c r="M8635" s="315" t="s">
        <v>784</v>
      </c>
      <c r="N8635" s="315" t="s">
        <v>750</v>
      </c>
      <c r="O8635" s="315"/>
      <c r="P8635" s="315"/>
      <c r="Q8635" s="315"/>
    </row>
    <row r="8636" spans="1:17">
      <c r="A8636" s="315" t="s">
        <v>755</v>
      </c>
      <c r="B8636" s="315" t="s">
        <v>2095</v>
      </c>
      <c r="C8636" s="315" t="s">
        <v>2098</v>
      </c>
      <c r="D8636" s="316">
        <v>29.1</v>
      </c>
      <c r="E8636" s="317">
        <v>30055</v>
      </c>
      <c r="F8636" s="317">
        <v>11390.85</v>
      </c>
      <c r="G8636" s="318">
        <v>39776</v>
      </c>
      <c r="H8636" s="318">
        <v>41091</v>
      </c>
      <c r="I8636" s="318">
        <v>50405</v>
      </c>
      <c r="J8636" s="315"/>
      <c r="K8636" s="315">
        <v>6264</v>
      </c>
      <c r="L8636" s="315" t="s">
        <v>4185</v>
      </c>
      <c r="M8636" s="315" t="s">
        <v>788</v>
      </c>
      <c r="N8636" s="315" t="s">
        <v>755</v>
      </c>
      <c r="O8636" s="315"/>
      <c r="P8636" s="315"/>
      <c r="Q8636" s="315"/>
    </row>
    <row r="8637" spans="1:17">
      <c r="A8637" s="315" t="s">
        <v>750</v>
      </c>
      <c r="B8637" s="315" t="s">
        <v>2095</v>
      </c>
      <c r="C8637" s="315" t="s">
        <v>2098</v>
      </c>
      <c r="D8637" s="316">
        <v>29.1</v>
      </c>
      <c r="E8637" s="317">
        <v>21711</v>
      </c>
      <c r="F8637" s="317">
        <v>6372.5900000000011</v>
      </c>
      <c r="G8637" s="318">
        <v>40168</v>
      </c>
      <c r="H8637" s="318">
        <v>41263</v>
      </c>
      <c r="I8637" s="318">
        <v>50405</v>
      </c>
      <c r="J8637" s="315"/>
      <c r="K8637" s="315">
        <v>1010</v>
      </c>
      <c r="L8637" s="315" t="s">
        <v>2075</v>
      </c>
      <c r="M8637" s="315" t="s">
        <v>766</v>
      </c>
      <c r="N8637" s="315" t="s">
        <v>750</v>
      </c>
      <c r="O8637" s="315"/>
      <c r="P8637" s="315"/>
      <c r="Q8637" s="315"/>
    </row>
    <row r="8638" spans="1:17">
      <c r="A8638" s="315" t="s">
        <v>755</v>
      </c>
      <c r="B8638" s="315" t="s">
        <v>2095</v>
      </c>
      <c r="C8638" s="315" t="s">
        <v>2098</v>
      </c>
      <c r="D8638" s="316">
        <v>29.1</v>
      </c>
      <c r="E8638" s="317">
        <v>30570</v>
      </c>
      <c r="F8638" s="317">
        <v>8070.4800000000005</v>
      </c>
      <c r="G8638" s="318">
        <v>40505</v>
      </c>
      <c r="H8638" s="318">
        <v>42011</v>
      </c>
      <c r="I8638" s="318">
        <v>49674</v>
      </c>
      <c r="J8638" s="315"/>
      <c r="K8638" s="315">
        <v>6102</v>
      </c>
      <c r="L8638" s="315" t="s">
        <v>2109</v>
      </c>
      <c r="M8638" s="315" t="s">
        <v>788</v>
      </c>
      <c r="N8638" s="315" t="s">
        <v>755</v>
      </c>
      <c r="O8638" s="315"/>
      <c r="P8638" s="315"/>
      <c r="Q8638" s="315"/>
    </row>
    <row r="8639" spans="1:17">
      <c r="A8639" s="315" t="s">
        <v>755</v>
      </c>
      <c r="B8639" s="315" t="s">
        <v>2095</v>
      </c>
      <c r="C8639" s="315" t="s">
        <v>2096</v>
      </c>
      <c r="D8639" s="316">
        <v>29.1</v>
      </c>
      <c r="E8639" s="317">
        <v>21840</v>
      </c>
      <c r="F8639" s="317">
        <v>14239.68</v>
      </c>
      <c r="G8639" s="318">
        <v>40533</v>
      </c>
      <c r="H8639" s="318">
        <v>40269</v>
      </c>
      <c r="I8639" s="318">
        <v>49674</v>
      </c>
      <c r="J8639" s="315"/>
      <c r="K8639" s="315">
        <v>8841</v>
      </c>
      <c r="L8639" s="315" t="s">
        <v>4491</v>
      </c>
      <c r="M8639" s="315" t="s">
        <v>1388</v>
      </c>
      <c r="N8639" s="315" t="s">
        <v>755</v>
      </c>
      <c r="O8639" s="315"/>
      <c r="P8639" s="315"/>
      <c r="Q8639" s="315"/>
    </row>
    <row r="8640" spans="1:17">
      <c r="A8640" s="315" t="s">
        <v>750</v>
      </c>
      <c r="B8640" s="315" t="s">
        <v>2095</v>
      </c>
      <c r="C8640" s="315" t="s">
        <v>2098</v>
      </c>
      <c r="D8640" s="316">
        <v>29.12</v>
      </c>
      <c r="E8640" s="317">
        <v>27352</v>
      </c>
      <c r="F8640" s="317">
        <v>5926.2800000000007</v>
      </c>
      <c r="G8640" s="318">
        <v>40660</v>
      </c>
      <c r="H8640" s="318">
        <v>42277</v>
      </c>
      <c r="I8640" s="318">
        <v>49674</v>
      </c>
      <c r="J8640" s="315"/>
      <c r="K8640" s="315">
        <v>9245</v>
      </c>
      <c r="L8640" s="315" t="s">
        <v>2768</v>
      </c>
      <c r="M8640" s="315" t="s">
        <v>770</v>
      </c>
      <c r="N8640" s="315" t="s">
        <v>750</v>
      </c>
      <c r="O8640" s="315"/>
      <c r="P8640" s="315"/>
      <c r="Q8640" s="315"/>
    </row>
    <row r="8641" spans="1:17">
      <c r="A8641" s="315" t="s">
        <v>755</v>
      </c>
      <c r="B8641" s="315" t="s">
        <v>2095</v>
      </c>
      <c r="C8641" s="315" t="s">
        <v>2098</v>
      </c>
      <c r="D8641" s="316">
        <v>29.12</v>
      </c>
      <c r="E8641" s="317">
        <v>19530</v>
      </c>
      <c r="F8641" s="317">
        <v>4570.0200000000004</v>
      </c>
      <c r="G8641" s="318">
        <v>40711</v>
      </c>
      <c r="H8641" s="318">
        <v>42178</v>
      </c>
      <c r="I8641" s="318">
        <v>49674</v>
      </c>
      <c r="J8641" s="315"/>
      <c r="K8641" s="315">
        <v>5628</v>
      </c>
      <c r="L8641" s="315" t="s">
        <v>4492</v>
      </c>
      <c r="M8641" s="315" t="s">
        <v>776</v>
      </c>
      <c r="N8641" s="315" t="s">
        <v>755</v>
      </c>
      <c r="O8641" s="315"/>
      <c r="P8641" s="315"/>
      <c r="Q8641" s="315"/>
    </row>
    <row r="8642" spans="1:17">
      <c r="A8642" s="315" t="s">
        <v>755</v>
      </c>
      <c r="B8642" s="315" t="s">
        <v>2095</v>
      </c>
      <c r="C8642" s="315" t="s">
        <v>2098</v>
      </c>
      <c r="D8642" s="316">
        <v>29.12</v>
      </c>
      <c r="E8642" s="317">
        <v>25245.989999999998</v>
      </c>
      <c r="F8642" s="317">
        <v>6664.9400000000005</v>
      </c>
      <c r="G8642" s="318">
        <v>40711</v>
      </c>
      <c r="H8642" s="318">
        <v>42058</v>
      </c>
      <c r="I8642" s="318">
        <v>49674</v>
      </c>
      <c r="J8642" s="315"/>
      <c r="K8642" s="315">
        <v>8413</v>
      </c>
      <c r="L8642" s="315" t="s">
        <v>2399</v>
      </c>
      <c r="M8642" s="315" t="s">
        <v>784</v>
      </c>
      <c r="N8642" s="315" t="s">
        <v>755</v>
      </c>
      <c r="O8642" s="315"/>
      <c r="P8642" s="315"/>
      <c r="Q8642" s="315"/>
    </row>
    <row r="8643" spans="1:17">
      <c r="A8643" s="315" t="s">
        <v>755</v>
      </c>
      <c r="B8643" s="315" t="s">
        <v>2095</v>
      </c>
      <c r="C8643" s="315" t="s">
        <v>2098</v>
      </c>
      <c r="D8643" s="316">
        <v>29.16</v>
      </c>
      <c r="E8643" s="317">
        <v>31579</v>
      </c>
      <c r="F8643" s="317">
        <v>14905.29</v>
      </c>
      <c r="G8643" s="318">
        <v>40686</v>
      </c>
      <c r="H8643" s="318">
        <v>40861</v>
      </c>
      <c r="I8643" s="318">
        <v>50040</v>
      </c>
      <c r="J8643" s="315"/>
      <c r="K8643" s="315">
        <v>7554</v>
      </c>
      <c r="L8643" s="315" t="s">
        <v>3435</v>
      </c>
      <c r="M8643" s="315" t="s">
        <v>966</v>
      </c>
      <c r="N8643" s="315" t="s">
        <v>755</v>
      </c>
      <c r="O8643" s="315"/>
      <c r="P8643" s="315"/>
      <c r="Q8643" s="315"/>
    </row>
    <row r="8644" spans="1:17">
      <c r="A8644" s="315" t="s">
        <v>755</v>
      </c>
      <c r="B8644" s="315" t="s">
        <v>2095</v>
      </c>
      <c r="C8644" s="315" t="s">
        <v>2096</v>
      </c>
      <c r="D8644" s="316">
        <v>29.16</v>
      </c>
      <c r="E8644" s="317">
        <v>11048</v>
      </c>
      <c r="F8644" s="317">
        <v>2474.75</v>
      </c>
      <c r="G8644" s="318">
        <v>40749</v>
      </c>
      <c r="H8644" s="318">
        <v>42544</v>
      </c>
      <c r="I8644" s="318">
        <v>50040</v>
      </c>
      <c r="J8644" s="315"/>
      <c r="K8644" s="315">
        <v>3045</v>
      </c>
      <c r="L8644" s="315" t="s">
        <v>2495</v>
      </c>
      <c r="M8644" s="315" t="s">
        <v>764</v>
      </c>
      <c r="N8644" s="315" t="s">
        <v>755</v>
      </c>
      <c r="O8644" s="315"/>
      <c r="P8644" s="315"/>
      <c r="Q8644" s="315"/>
    </row>
    <row r="8645" spans="1:17">
      <c r="A8645" s="315" t="s">
        <v>755</v>
      </c>
      <c r="B8645" s="315" t="s">
        <v>2095</v>
      </c>
      <c r="C8645" s="315" t="s">
        <v>2098</v>
      </c>
      <c r="D8645" s="316">
        <v>29.16</v>
      </c>
      <c r="E8645" s="317">
        <v>11968</v>
      </c>
      <c r="F8645" s="317">
        <v>2800.51</v>
      </c>
      <c r="G8645" s="318">
        <v>40846</v>
      </c>
      <c r="H8645" s="318">
        <v>42241</v>
      </c>
      <c r="I8645" s="318">
        <v>49674</v>
      </c>
      <c r="J8645" s="315"/>
      <c r="K8645" s="315">
        <v>6170</v>
      </c>
      <c r="L8645" s="315" t="s">
        <v>3192</v>
      </c>
      <c r="M8645" s="315" t="s">
        <v>788</v>
      </c>
      <c r="N8645" s="315" t="s">
        <v>755</v>
      </c>
      <c r="O8645" s="315"/>
      <c r="P8645" s="315"/>
      <c r="Q8645" s="315"/>
    </row>
    <row r="8646" spans="1:17">
      <c r="A8646" s="315" t="s">
        <v>755</v>
      </c>
      <c r="B8646" s="315" t="s">
        <v>2095</v>
      </c>
      <c r="C8646" s="315" t="s">
        <v>2098</v>
      </c>
      <c r="D8646" s="316">
        <v>29.2</v>
      </c>
      <c r="E8646" s="317">
        <v>24387</v>
      </c>
      <c r="F8646" s="317">
        <v>13681.11</v>
      </c>
      <c r="G8646" s="318">
        <v>39571</v>
      </c>
      <c r="H8646" s="318">
        <v>40477</v>
      </c>
      <c r="I8646" s="318">
        <v>49674</v>
      </c>
      <c r="J8646" s="315"/>
      <c r="K8646" s="315">
        <v>5463</v>
      </c>
      <c r="L8646" s="315" t="s">
        <v>3165</v>
      </c>
      <c r="M8646" s="315" t="s">
        <v>776</v>
      </c>
      <c r="N8646" s="315" t="s">
        <v>755</v>
      </c>
      <c r="O8646" s="315"/>
      <c r="P8646" s="315"/>
      <c r="Q8646" s="315"/>
    </row>
    <row r="8647" spans="1:17">
      <c r="A8647" s="315" t="s">
        <v>755</v>
      </c>
      <c r="B8647" s="315" t="s">
        <v>2095</v>
      </c>
      <c r="C8647" s="315" t="s">
        <v>2098</v>
      </c>
      <c r="D8647" s="316">
        <v>29.2</v>
      </c>
      <c r="E8647" s="317">
        <v>201</v>
      </c>
      <c r="F8647" s="317">
        <v>36.299999999999997</v>
      </c>
      <c r="G8647" s="318">
        <v>40689</v>
      </c>
      <c r="H8647" s="318">
        <v>42622</v>
      </c>
      <c r="I8647" s="318">
        <v>50040</v>
      </c>
      <c r="J8647" s="315"/>
      <c r="K8647" s="315">
        <v>6216</v>
      </c>
      <c r="L8647" s="315" t="s">
        <v>1566</v>
      </c>
      <c r="M8647" s="315" t="s">
        <v>788</v>
      </c>
      <c r="N8647" s="315" t="s">
        <v>755</v>
      </c>
      <c r="O8647" s="315"/>
      <c r="P8647" s="315"/>
      <c r="Q8647" s="315"/>
    </row>
    <row r="8648" spans="1:17">
      <c r="A8648" s="315" t="s">
        <v>750</v>
      </c>
      <c r="B8648" s="315" t="s">
        <v>2095</v>
      </c>
      <c r="C8648" s="315" t="s">
        <v>2098</v>
      </c>
      <c r="D8648" s="316">
        <v>29.25</v>
      </c>
      <c r="E8648" s="317">
        <v>28997</v>
      </c>
      <c r="F8648" s="317">
        <v>9343.48</v>
      </c>
      <c r="G8648" s="318">
        <v>39595</v>
      </c>
      <c r="H8648" s="318">
        <v>41625</v>
      </c>
      <c r="I8648" s="318">
        <v>50770</v>
      </c>
      <c r="J8648" s="315"/>
      <c r="K8648" s="315">
        <v>1020</v>
      </c>
      <c r="L8648" s="315" t="s">
        <v>3830</v>
      </c>
      <c r="M8648" s="315" t="s">
        <v>766</v>
      </c>
      <c r="N8648" s="315" t="s">
        <v>750</v>
      </c>
      <c r="O8648" s="315"/>
      <c r="P8648" s="315"/>
      <c r="Q8648" s="315"/>
    </row>
    <row r="8649" spans="1:17">
      <c r="A8649" s="315" t="s">
        <v>750</v>
      </c>
      <c r="B8649" s="315" t="s">
        <v>2095</v>
      </c>
      <c r="C8649" s="315" t="s">
        <v>2098</v>
      </c>
      <c r="D8649" s="316">
        <v>29.25</v>
      </c>
      <c r="E8649" s="317">
        <v>29885</v>
      </c>
      <c r="F8649" s="317">
        <v>13060.85</v>
      </c>
      <c r="G8649" s="318">
        <v>40720</v>
      </c>
      <c r="H8649" s="318">
        <v>40856</v>
      </c>
      <c r="I8649" s="318">
        <v>50040</v>
      </c>
      <c r="J8649" s="315"/>
      <c r="K8649" s="315">
        <v>6463</v>
      </c>
      <c r="L8649" s="315" t="s">
        <v>2145</v>
      </c>
      <c r="M8649" s="315" t="s">
        <v>1365</v>
      </c>
      <c r="N8649" s="315" t="s">
        <v>750</v>
      </c>
      <c r="O8649" s="315"/>
      <c r="P8649" s="315"/>
      <c r="Q8649" s="315"/>
    </row>
    <row r="8650" spans="1:17">
      <c r="A8650" s="315" t="s">
        <v>750</v>
      </c>
      <c r="B8650" s="315" t="s">
        <v>2095</v>
      </c>
      <c r="C8650" s="315" t="s">
        <v>2098</v>
      </c>
      <c r="D8650" s="316">
        <v>29.28</v>
      </c>
      <c r="E8650" s="317">
        <v>25165.010000000002</v>
      </c>
      <c r="F8650" s="317">
        <v>10135.879999999997</v>
      </c>
      <c r="G8650" s="318">
        <v>40797</v>
      </c>
      <c r="H8650" s="318">
        <v>40967</v>
      </c>
      <c r="I8650" s="318">
        <v>50405</v>
      </c>
      <c r="J8650" s="315"/>
      <c r="K8650" s="315">
        <v>4144</v>
      </c>
      <c r="L8650" s="315" t="s">
        <v>2133</v>
      </c>
      <c r="M8650" s="315" t="s">
        <v>1484</v>
      </c>
      <c r="N8650" s="315" t="s">
        <v>750</v>
      </c>
      <c r="O8650" s="315"/>
      <c r="P8650" s="315"/>
      <c r="Q8650" s="315"/>
    </row>
    <row r="8651" spans="1:17">
      <c r="A8651" s="315" t="s">
        <v>755</v>
      </c>
      <c r="B8651" s="315" t="s">
        <v>2095</v>
      </c>
      <c r="C8651" s="315" t="s">
        <v>2096</v>
      </c>
      <c r="D8651" s="316">
        <v>29.3</v>
      </c>
      <c r="E8651" s="317">
        <v>15159</v>
      </c>
      <c r="F8651" s="317">
        <v>6169.7100000000009</v>
      </c>
      <c r="G8651" s="318">
        <v>39569</v>
      </c>
      <c r="H8651" s="318">
        <v>39615</v>
      </c>
      <c r="I8651" s="318">
        <v>48944</v>
      </c>
      <c r="J8651" s="315"/>
      <c r="K8651" s="315">
        <v>8847</v>
      </c>
      <c r="L8651" s="315" t="s">
        <v>4493</v>
      </c>
      <c r="M8651" s="315" t="s">
        <v>1388</v>
      </c>
      <c r="N8651" s="315" t="s">
        <v>755</v>
      </c>
      <c r="O8651" s="315"/>
      <c r="P8651" s="315"/>
      <c r="Q8651" s="315"/>
    </row>
    <row r="8652" spans="1:17">
      <c r="A8652" s="315" t="s">
        <v>750</v>
      </c>
      <c r="B8652" s="315" t="s">
        <v>2095</v>
      </c>
      <c r="C8652" s="315" t="s">
        <v>2098</v>
      </c>
      <c r="D8652" s="316">
        <v>29.3</v>
      </c>
      <c r="E8652" s="317">
        <v>37334.249999999993</v>
      </c>
      <c r="F8652" s="317">
        <v>19393.05</v>
      </c>
      <c r="G8652" s="318">
        <v>39570</v>
      </c>
      <c r="H8652" s="318">
        <v>40190</v>
      </c>
      <c r="I8652" s="318">
        <v>49674</v>
      </c>
      <c r="J8652" s="315"/>
      <c r="K8652" s="315">
        <v>3979</v>
      </c>
      <c r="L8652" s="315" t="s">
        <v>2502</v>
      </c>
      <c r="M8652" s="315" t="s">
        <v>754</v>
      </c>
      <c r="N8652" s="315" t="s">
        <v>750</v>
      </c>
      <c r="O8652" s="315"/>
      <c r="P8652" s="315"/>
      <c r="Q8652" s="315"/>
    </row>
    <row r="8653" spans="1:17">
      <c r="A8653" s="315" t="s">
        <v>755</v>
      </c>
      <c r="B8653" s="315" t="s">
        <v>2095</v>
      </c>
      <c r="C8653" s="315" t="s">
        <v>2098</v>
      </c>
      <c r="D8653" s="316">
        <v>29.3</v>
      </c>
      <c r="E8653" s="317">
        <v>36661</v>
      </c>
      <c r="F8653" s="317">
        <v>20566.82</v>
      </c>
      <c r="G8653" s="318">
        <v>39570</v>
      </c>
      <c r="H8653" s="318">
        <v>40406</v>
      </c>
      <c r="I8653" s="318">
        <v>49674</v>
      </c>
      <c r="J8653" s="315"/>
      <c r="K8653" s="315">
        <v>7307</v>
      </c>
      <c r="L8653" s="315" t="s">
        <v>3495</v>
      </c>
      <c r="M8653" s="315" t="s">
        <v>966</v>
      </c>
      <c r="N8653" s="315" t="s">
        <v>755</v>
      </c>
      <c r="O8653" s="315"/>
      <c r="P8653" s="315"/>
      <c r="Q8653" s="315"/>
    </row>
    <row r="8654" spans="1:17">
      <c r="A8654" s="315" t="s">
        <v>755</v>
      </c>
      <c r="B8654" s="315" t="s">
        <v>2095</v>
      </c>
      <c r="C8654" s="315" t="s">
        <v>2098</v>
      </c>
      <c r="D8654" s="316">
        <v>29.3</v>
      </c>
      <c r="E8654" s="317">
        <v>31802</v>
      </c>
      <c r="F8654" s="317">
        <v>15010.539999999999</v>
      </c>
      <c r="G8654" s="318">
        <v>39570</v>
      </c>
      <c r="H8654" s="318">
        <v>40855</v>
      </c>
      <c r="I8654" s="318">
        <v>50040</v>
      </c>
      <c r="J8654" s="315"/>
      <c r="K8654" s="315">
        <v>3072</v>
      </c>
      <c r="L8654" s="315" t="s">
        <v>2915</v>
      </c>
      <c r="M8654" s="315" t="s">
        <v>764</v>
      </c>
      <c r="N8654" s="315" t="s">
        <v>755</v>
      </c>
      <c r="O8654" s="315"/>
      <c r="P8654" s="315"/>
      <c r="Q8654" s="315"/>
    </row>
    <row r="8655" spans="1:17">
      <c r="A8655" s="315" t="s">
        <v>755</v>
      </c>
      <c r="B8655" s="315" t="s">
        <v>2095</v>
      </c>
      <c r="C8655" s="315" t="s">
        <v>2098</v>
      </c>
      <c r="D8655" s="316">
        <v>29.3</v>
      </c>
      <c r="E8655" s="317">
        <v>33869</v>
      </c>
      <c r="F8655" s="317">
        <v>15986.17</v>
      </c>
      <c r="G8655" s="318">
        <v>39570</v>
      </c>
      <c r="H8655" s="318">
        <v>40806</v>
      </c>
      <c r="I8655" s="318">
        <v>50040</v>
      </c>
      <c r="J8655" s="315"/>
      <c r="K8655" s="315">
        <v>3770</v>
      </c>
      <c r="L8655" s="315" t="s">
        <v>872</v>
      </c>
      <c r="M8655" s="315" t="s">
        <v>764</v>
      </c>
      <c r="N8655" s="315" t="s">
        <v>755</v>
      </c>
      <c r="O8655" s="315"/>
      <c r="P8655" s="315"/>
      <c r="Q8655" s="315"/>
    </row>
    <row r="8656" spans="1:17">
      <c r="A8656" s="315" t="s">
        <v>755</v>
      </c>
      <c r="B8656" s="315" t="s">
        <v>2095</v>
      </c>
      <c r="C8656" s="315" t="s">
        <v>2098</v>
      </c>
      <c r="D8656" s="316">
        <v>29.3</v>
      </c>
      <c r="E8656" s="317">
        <v>30608</v>
      </c>
      <c r="F8656" s="317">
        <v>14477.59</v>
      </c>
      <c r="G8656" s="318">
        <v>40088</v>
      </c>
      <c r="H8656" s="318">
        <v>40109</v>
      </c>
      <c r="I8656" s="318">
        <v>49309</v>
      </c>
      <c r="J8656" s="315"/>
      <c r="K8656" s="315">
        <v>5063</v>
      </c>
      <c r="L8656" s="315" t="s">
        <v>3330</v>
      </c>
      <c r="M8656" s="315" t="s">
        <v>776</v>
      </c>
      <c r="N8656" s="315" t="s">
        <v>755</v>
      </c>
      <c r="O8656" s="315"/>
      <c r="P8656" s="315"/>
      <c r="Q8656" s="315"/>
    </row>
    <row r="8657" spans="1:17">
      <c r="A8657" s="315" t="s">
        <v>750</v>
      </c>
      <c r="B8657" s="315" t="s">
        <v>2095</v>
      </c>
      <c r="C8657" s="315" t="s">
        <v>2098</v>
      </c>
      <c r="D8657" s="316">
        <v>29.3</v>
      </c>
      <c r="E8657" s="317">
        <v>30069.079999999998</v>
      </c>
      <c r="F8657" s="317">
        <v>13141.32</v>
      </c>
      <c r="G8657" s="318">
        <v>40613</v>
      </c>
      <c r="H8657" s="318">
        <v>40745</v>
      </c>
      <c r="I8657" s="318">
        <v>50040</v>
      </c>
      <c r="J8657" s="315"/>
      <c r="K8657" s="315">
        <v>6518</v>
      </c>
      <c r="L8657" s="315" t="s">
        <v>4494</v>
      </c>
      <c r="M8657" s="315" t="s">
        <v>811</v>
      </c>
      <c r="N8657" s="315" t="s">
        <v>750</v>
      </c>
      <c r="O8657" s="315"/>
      <c r="P8657" s="315"/>
      <c r="Q8657" s="315"/>
    </row>
    <row r="8658" spans="1:17">
      <c r="A8658" s="315" t="s">
        <v>755</v>
      </c>
      <c r="B8658" s="315" t="s">
        <v>2095</v>
      </c>
      <c r="C8658" s="315" t="s">
        <v>2098</v>
      </c>
      <c r="D8658" s="316">
        <v>29.3</v>
      </c>
      <c r="E8658" s="317">
        <v>31112</v>
      </c>
      <c r="F8658" s="317">
        <v>14684.869999999999</v>
      </c>
      <c r="G8658" s="318">
        <v>40611</v>
      </c>
      <c r="H8658" s="318">
        <v>40828</v>
      </c>
      <c r="I8658" s="318">
        <v>50040</v>
      </c>
      <c r="J8658" s="315"/>
      <c r="K8658" s="315">
        <v>9107</v>
      </c>
      <c r="L8658" s="315" t="s">
        <v>3718</v>
      </c>
      <c r="M8658" s="315" t="s">
        <v>781</v>
      </c>
      <c r="N8658" s="315" t="s">
        <v>755</v>
      </c>
      <c r="O8658" s="315"/>
      <c r="P8658" s="315"/>
      <c r="Q8658" s="315"/>
    </row>
    <row r="8659" spans="1:17">
      <c r="A8659" s="315" t="s">
        <v>755</v>
      </c>
      <c r="B8659" s="315" t="s">
        <v>2095</v>
      </c>
      <c r="C8659" s="315" t="s">
        <v>2098</v>
      </c>
      <c r="D8659" s="316">
        <v>29.3</v>
      </c>
      <c r="E8659" s="317">
        <v>22166</v>
      </c>
      <c r="F8659" s="317">
        <v>7891.0899999999992</v>
      </c>
      <c r="G8659" s="318">
        <v>40618</v>
      </c>
      <c r="H8659" s="318">
        <v>40639</v>
      </c>
      <c r="I8659" s="318">
        <v>50040</v>
      </c>
      <c r="J8659" s="315"/>
      <c r="K8659" s="315">
        <v>3375</v>
      </c>
      <c r="L8659" s="315" t="s">
        <v>4495</v>
      </c>
      <c r="M8659" s="315" t="s">
        <v>764</v>
      </c>
      <c r="N8659" s="315" t="s">
        <v>755</v>
      </c>
      <c r="O8659" s="315"/>
      <c r="P8659" s="315"/>
      <c r="Q8659" s="315"/>
    </row>
    <row r="8660" spans="1:17">
      <c r="A8660" s="315" t="s">
        <v>755</v>
      </c>
      <c r="B8660" s="315" t="s">
        <v>2095</v>
      </c>
      <c r="C8660" s="315" t="s">
        <v>2098</v>
      </c>
      <c r="D8660" s="316">
        <v>29.3</v>
      </c>
      <c r="E8660" s="317">
        <v>27422.530000000002</v>
      </c>
      <c r="F8660" s="317">
        <v>12943.43</v>
      </c>
      <c r="G8660" s="318">
        <v>40655</v>
      </c>
      <c r="H8660" s="318">
        <v>40862</v>
      </c>
      <c r="I8660" s="318">
        <v>50040</v>
      </c>
      <c r="J8660" s="315"/>
      <c r="K8660" s="315">
        <v>7180</v>
      </c>
      <c r="L8660" s="315" t="s">
        <v>3413</v>
      </c>
      <c r="M8660" s="315" t="s">
        <v>966</v>
      </c>
      <c r="N8660" s="315" t="s">
        <v>755</v>
      </c>
      <c r="O8660" s="315"/>
      <c r="P8660" s="315"/>
      <c r="Q8660" s="315"/>
    </row>
    <row r="8661" spans="1:17">
      <c r="A8661" s="315" t="s">
        <v>750</v>
      </c>
      <c r="B8661" s="319" t="s">
        <v>2095</v>
      </c>
      <c r="C8661" s="319" t="s">
        <v>2098</v>
      </c>
      <c r="D8661" s="320">
        <v>29.3</v>
      </c>
      <c r="E8661" s="317">
        <v>29002</v>
      </c>
      <c r="F8661" s="317">
        <v>8468.59</v>
      </c>
      <c r="G8661" s="321">
        <v>40680</v>
      </c>
      <c r="H8661" s="321">
        <v>41537</v>
      </c>
      <c r="I8661" s="321">
        <v>50770</v>
      </c>
      <c r="J8661" s="319"/>
      <c r="K8661" s="322">
        <v>4616</v>
      </c>
      <c r="L8661" s="319" t="s">
        <v>4394</v>
      </c>
      <c r="M8661" s="319" t="s">
        <v>1296</v>
      </c>
      <c r="N8661" s="315" t="s">
        <v>750</v>
      </c>
      <c r="O8661" s="319"/>
      <c r="P8661" s="319"/>
      <c r="Q8661" s="319"/>
    </row>
    <row r="8662" spans="1:17">
      <c r="A8662" s="315" t="s">
        <v>755</v>
      </c>
      <c r="B8662" s="315" t="s">
        <v>2095</v>
      </c>
      <c r="C8662" s="315" t="s">
        <v>2098</v>
      </c>
      <c r="D8662" s="316">
        <v>29.3</v>
      </c>
      <c r="E8662" s="317">
        <v>27311</v>
      </c>
      <c r="F8662" s="317">
        <v>9584.1400000000012</v>
      </c>
      <c r="G8662" s="318">
        <v>40691</v>
      </c>
      <c r="H8662" s="318">
        <v>41131</v>
      </c>
      <c r="I8662" s="318">
        <v>50405</v>
      </c>
      <c r="J8662" s="315"/>
      <c r="K8662" s="315">
        <v>2054</v>
      </c>
      <c r="L8662" s="315" t="s">
        <v>3115</v>
      </c>
      <c r="M8662" s="315" t="s">
        <v>758</v>
      </c>
      <c r="N8662" s="315" t="s">
        <v>755</v>
      </c>
      <c r="O8662" s="315"/>
      <c r="P8662" s="315"/>
      <c r="Q8662" s="315"/>
    </row>
    <row r="8663" spans="1:17">
      <c r="A8663" s="315" t="s">
        <v>755</v>
      </c>
      <c r="B8663" s="315" t="s">
        <v>2095</v>
      </c>
      <c r="C8663" s="315" t="s">
        <v>2096</v>
      </c>
      <c r="D8663" s="316">
        <v>29.32</v>
      </c>
      <c r="E8663" s="317">
        <v>29384</v>
      </c>
      <c r="F8663" s="317">
        <v>8932.73</v>
      </c>
      <c r="G8663" s="318">
        <v>40800</v>
      </c>
      <c r="H8663" s="318">
        <v>42087</v>
      </c>
      <c r="I8663" s="318">
        <v>49674</v>
      </c>
      <c r="J8663" s="315"/>
      <c r="K8663" s="315">
        <v>8912</v>
      </c>
      <c r="L8663" s="315" t="s">
        <v>2964</v>
      </c>
      <c r="M8663" s="315" t="s">
        <v>784</v>
      </c>
      <c r="N8663" s="315" t="s">
        <v>755</v>
      </c>
      <c r="O8663" s="315"/>
      <c r="P8663" s="315"/>
      <c r="Q8663" s="315"/>
    </row>
    <row r="8664" spans="1:17">
      <c r="A8664" s="315" t="s">
        <v>755</v>
      </c>
      <c r="B8664" s="315" t="s">
        <v>2095</v>
      </c>
      <c r="C8664" s="315" t="s">
        <v>2096</v>
      </c>
      <c r="D8664" s="316">
        <v>29.32</v>
      </c>
      <c r="E8664" s="317">
        <v>11175</v>
      </c>
      <c r="F8664" s="317">
        <v>5095.8</v>
      </c>
      <c r="G8664" s="318">
        <v>40839</v>
      </c>
      <c r="H8664" s="318">
        <v>41037</v>
      </c>
      <c r="I8664" s="318">
        <v>50405</v>
      </c>
      <c r="J8664" s="315"/>
      <c r="K8664" s="315">
        <v>6362</v>
      </c>
      <c r="L8664" s="315" t="s">
        <v>3860</v>
      </c>
      <c r="M8664" s="315" t="s">
        <v>1290</v>
      </c>
      <c r="N8664" s="315" t="s">
        <v>755</v>
      </c>
      <c r="O8664" s="315"/>
      <c r="P8664" s="315"/>
      <c r="Q8664" s="315"/>
    </row>
    <row r="8665" spans="1:17">
      <c r="A8665" s="315" t="s">
        <v>755</v>
      </c>
      <c r="B8665" s="315" t="s">
        <v>2095</v>
      </c>
      <c r="C8665" s="315" t="s">
        <v>2098</v>
      </c>
      <c r="D8665" s="316">
        <v>29.38</v>
      </c>
      <c r="E8665" s="317">
        <v>25447.510000000002</v>
      </c>
      <c r="F8665" s="317">
        <v>11121.5</v>
      </c>
      <c r="G8665" s="318">
        <v>40716</v>
      </c>
      <c r="H8665" s="318">
        <v>40904</v>
      </c>
      <c r="I8665" s="318">
        <v>50040</v>
      </c>
      <c r="J8665" s="315"/>
      <c r="K8665" s="315">
        <v>8752</v>
      </c>
      <c r="L8665" s="315" t="s">
        <v>3016</v>
      </c>
      <c r="M8665" s="315" t="s">
        <v>1705</v>
      </c>
      <c r="N8665" s="315" t="s">
        <v>755</v>
      </c>
      <c r="O8665" s="315"/>
      <c r="P8665" s="315"/>
      <c r="Q8665" s="315"/>
    </row>
    <row r="8666" spans="1:17">
      <c r="A8666" s="315" t="s">
        <v>755</v>
      </c>
      <c r="B8666" s="315" t="s">
        <v>2095</v>
      </c>
      <c r="C8666" s="315" t="s">
        <v>2098</v>
      </c>
      <c r="D8666" s="316">
        <v>29.38</v>
      </c>
      <c r="E8666" s="317">
        <v>41468</v>
      </c>
      <c r="F8666" s="317">
        <v>19572.900000000001</v>
      </c>
      <c r="G8666" s="318">
        <v>40722</v>
      </c>
      <c r="H8666" s="318">
        <v>40865</v>
      </c>
      <c r="I8666" s="318">
        <v>50040</v>
      </c>
      <c r="J8666" s="315"/>
      <c r="K8666" s="315">
        <v>7074</v>
      </c>
      <c r="L8666" s="315" t="s">
        <v>4323</v>
      </c>
      <c r="M8666" s="315" t="s">
        <v>966</v>
      </c>
      <c r="N8666" s="315" t="s">
        <v>755</v>
      </c>
      <c r="O8666" s="315"/>
      <c r="P8666" s="315"/>
      <c r="Q8666" s="315"/>
    </row>
    <row r="8667" spans="1:17">
      <c r="A8667" s="315" t="s">
        <v>750</v>
      </c>
      <c r="B8667" s="315" t="s">
        <v>2095</v>
      </c>
      <c r="C8667" s="315" t="s">
        <v>2098</v>
      </c>
      <c r="D8667" s="316">
        <v>29.4</v>
      </c>
      <c r="E8667" s="317">
        <v>29234</v>
      </c>
      <c r="F8667" s="317">
        <v>11774.82</v>
      </c>
      <c r="G8667" s="318">
        <v>39569</v>
      </c>
      <c r="H8667" s="318">
        <v>41089</v>
      </c>
      <c r="I8667" s="318">
        <v>50405</v>
      </c>
      <c r="J8667" s="315"/>
      <c r="K8667" s="315">
        <v>5324</v>
      </c>
      <c r="L8667" s="315" t="s">
        <v>2438</v>
      </c>
      <c r="M8667" s="315" t="s">
        <v>776</v>
      </c>
      <c r="N8667" s="315" t="s">
        <v>750</v>
      </c>
      <c r="O8667" s="315"/>
      <c r="P8667" s="315"/>
      <c r="Q8667" s="315"/>
    </row>
    <row r="8668" spans="1:17">
      <c r="A8668" s="315" t="s">
        <v>750</v>
      </c>
      <c r="B8668" s="315" t="s">
        <v>2095</v>
      </c>
      <c r="C8668" s="315" t="s">
        <v>2098</v>
      </c>
      <c r="D8668" s="316">
        <v>29.4</v>
      </c>
      <c r="E8668" s="317">
        <v>30567.5</v>
      </c>
      <c r="F8668" s="317">
        <v>19359.440000000002</v>
      </c>
      <c r="G8668" s="318">
        <v>39570</v>
      </c>
      <c r="H8668" s="318">
        <v>40058</v>
      </c>
      <c r="I8668" s="318">
        <v>49309</v>
      </c>
      <c r="J8668" s="315"/>
      <c r="K8668" s="315">
        <v>1860</v>
      </c>
      <c r="L8668" s="315" t="s">
        <v>1057</v>
      </c>
      <c r="M8668" s="315" t="s">
        <v>766</v>
      </c>
      <c r="N8668" s="315" t="s">
        <v>750</v>
      </c>
      <c r="O8668" s="315"/>
      <c r="P8668" s="315"/>
      <c r="Q8668" s="315"/>
    </row>
    <row r="8669" spans="1:17">
      <c r="A8669" s="315" t="s">
        <v>755</v>
      </c>
      <c r="B8669" s="315" t="s">
        <v>2095</v>
      </c>
      <c r="C8669" s="315" t="s">
        <v>2098</v>
      </c>
      <c r="D8669" s="316">
        <v>29.4</v>
      </c>
      <c r="E8669" s="317">
        <v>35440</v>
      </c>
      <c r="F8669" s="317">
        <v>16727.68</v>
      </c>
      <c r="G8669" s="318">
        <v>39569</v>
      </c>
      <c r="H8669" s="318">
        <v>40688</v>
      </c>
      <c r="I8669" s="318">
        <v>50040</v>
      </c>
      <c r="J8669" s="315"/>
      <c r="K8669" s="315">
        <v>8565</v>
      </c>
      <c r="L8669" s="315" t="s">
        <v>4336</v>
      </c>
      <c r="M8669" s="315" t="s">
        <v>792</v>
      </c>
      <c r="N8669" s="315" t="s">
        <v>755</v>
      </c>
      <c r="O8669" s="315"/>
      <c r="P8669" s="315"/>
      <c r="Q8669" s="315"/>
    </row>
    <row r="8670" spans="1:17">
      <c r="A8670" s="315" t="s">
        <v>755</v>
      </c>
      <c r="B8670" s="315" t="s">
        <v>2095</v>
      </c>
      <c r="C8670" s="315" t="s">
        <v>2098</v>
      </c>
      <c r="D8670" s="316">
        <v>29.4</v>
      </c>
      <c r="E8670" s="317">
        <v>30779.980000000003</v>
      </c>
      <c r="F8670" s="317">
        <v>21053.5</v>
      </c>
      <c r="G8670" s="318">
        <v>39570</v>
      </c>
      <c r="H8670" s="318">
        <v>39556</v>
      </c>
      <c r="I8670" s="318">
        <v>48914</v>
      </c>
      <c r="J8670" s="315"/>
      <c r="K8670" s="315">
        <v>9450</v>
      </c>
      <c r="L8670" s="315" t="s">
        <v>2741</v>
      </c>
      <c r="M8670" s="315" t="s">
        <v>770</v>
      </c>
      <c r="N8670" s="315" t="s">
        <v>755</v>
      </c>
      <c r="O8670" s="315"/>
      <c r="P8670" s="315"/>
      <c r="Q8670" s="315"/>
    </row>
    <row r="8671" spans="1:17">
      <c r="A8671" s="315" t="s">
        <v>755</v>
      </c>
      <c r="B8671" s="315" t="s">
        <v>2095</v>
      </c>
      <c r="C8671" s="315" t="s">
        <v>2098</v>
      </c>
      <c r="D8671" s="316">
        <v>29.4</v>
      </c>
      <c r="E8671" s="317">
        <v>28812.049999999996</v>
      </c>
      <c r="F8671" s="317">
        <v>10919.759999999998</v>
      </c>
      <c r="G8671" s="318">
        <v>39573</v>
      </c>
      <c r="H8671" s="318">
        <v>41177</v>
      </c>
      <c r="I8671" s="318">
        <v>50405</v>
      </c>
      <c r="J8671" s="315"/>
      <c r="K8671" s="315">
        <v>8636</v>
      </c>
      <c r="L8671" s="315" t="s">
        <v>844</v>
      </c>
      <c r="M8671" s="315" t="s">
        <v>784</v>
      </c>
      <c r="N8671" s="315" t="s">
        <v>755</v>
      </c>
      <c r="O8671" s="315"/>
      <c r="P8671" s="315"/>
      <c r="Q8671" s="315"/>
    </row>
    <row r="8672" spans="1:17">
      <c r="A8672" s="315" t="s">
        <v>750</v>
      </c>
      <c r="B8672" s="315" t="s">
        <v>2095</v>
      </c>
      <c r="C8672" s="315" t="s">
        <v>2098</v>
      </c>
      <c r="D8672" s="316">
        <v>29.4</v>
      </c>
      <c r="E8672" s="317">
        <v>27667</v>
      </c>
      <c r="F8672" s="317">
        <v>9709.0700000000015</v>
      </c>
      <c r="G8672" s="318">
        <v>39937</v>
      </c>
      <c r="H8672" s="318">
        <v>41229</v>
      </c>
      <c r="I8672" s="318">
        <v>50405</v>
      </c>
      <c r="J8672" s="315"/>
      <c r="K8672" s="315">
        <v>5430</v>
      </c>
      <c r="L8672" s="315" t="s">
        <v>2233</v>
      </c>
      <c r="M8672" s="315" t="s">
        <v>776</v>
      </c>
      <c r="N8672" s="315" t="s">
        <v>750</v>
      </c>
      <c r="O8672" s="315"/>
      <c r="P8672" s="315"/>
      <c r="Q8672" s="315"/>
    </row>
    <row r="8673" spans="1:17">
      <c r="A8673" s="315" t="s">
        <v>755</v>
      </c>
      <c r="B8673" s="315" t="s">
        <v>2095</v>
      </c>
      <c r="C8673" s="315" t="s">
        <v>2098</v>
      </c>
      <c r="D8673" s="316">
        <v>29.4</v>
      </c>
      <c r="E8673" s="317">
        <v>29047</v>
      </c>
      <c r="F8673" s="317">
        <v>16295.369999999999</v>
      </c>
      <c r="G8673" s="318">
        <v>40054</v>
      </c>
      <c r="H8673" s="318">
        <v>40441</v>
      </c>
      <c r="I8673" s="318">
        <v>49674</v>
      </c>
      <c r="J8673" s="315"/>
      <c r="K8673" s="315">
        <v>8192</v>
      </c>
      <c r="L8673" s="315" t="s">
        <v>2632</v>
      </c>
      <c r="M8673" s="315" t="s">
        <v>784</v>
      </c>
      <c r="N8673" s="315" t="s">
        <v>755</v>
      </c>
      <c r="O8673" s="315"/>
      <c r="P8673" s="315"/>
      <c r="Q8673" s="315"/>
    </row>
    <row r="8674" spans="1:17">
      <c r="A8674" s="315" t="s">
        <v>755</v>
      </c>
      <c r="B8674" s="315" t="s">
        <v>2095</v>
      </c>
      <c r="C8674" s="315" t="s">
        <v>2098</v>
      </c>
      <c r="D8674" s="316">
        <v>29.4</v>
      </c>
      <c r="E8674" s="317">
        <v>32695</v>
      </c>
      <c r="F8674" s="317">
        <v>18341.899999999998</v>
      </c>
      <c r="G8674" s="318">
        <v>40395</v>
      </c>
      <c r="H8674" s="318">
        <v>40492</v>
      </c>
      <c r="I8674" s="318">
        <v>49674</v>
      </c>
      <c r="J8674" s="315"/>
      <c r="K8674" s="315">
        <v>8468</v>
      </c>
      <c r="L8674" s="315" t="s">
        <v>2951</v>
      </c>
      <c r="M8674" s="315" t="s">
        <v>784</v>
      </c>
      <c r="N8674" s="315" t="s">
        <v>755</v>
      </c>
      <c r="O8674" s="315"/>
      <c r="P8674" s="315"/>
      <c r="Q8674" s="315"/>
    </row>
    <row r="8675" spans="1:17">
      <c r="A8675" s="315" t="s">
        <v>755</v>
      </c>
      <c r="B8675" s="315" t="s">
        <v>2095</v>
      </c>
      <c r="C8675" s="315" t="s">
        <v>2098</v>
      </c>
      <c r="D8675" s="316">
        <v>29.4</v>
      </c>
      <c r="E8675" s="317">
        <v>34082</v>
      </c>
      <c r="F8675" s="317">
        <v>8997.6500000000015</v>
      </c>
      <c r="G8675" s="318">
        <v>40624</v>
      </c>
      <c r="H8675" s="318">
        <v>42020</v>
      </c>
      <c r="I8675" s="318">
        <v>49674</v>
      </c>
      <c r="J8675" s="315"/>
      <c r="K8675" s="315">
        <v>7106</v>
      </c>
      <c r="L8675" s="315" t="s">
        <v>4242</v>
      </c>
      <c r="M8675" s="315" t="s">
        <v>966</v>
      </c>
      <c r="N8675" s="315" t="s">
        <v>755</v>
      </c>
      <c r="O8675" s="315"/>
      <c r="P8675" s="315"/>
      <c r="Q8675" s="315"/>
    </row>
    <row r="8676" spans="1:17">
      <c r="A8676" s="315" t="s">
        <v>750</v>
      </c>
      <c r="B8676" s="315" t="s">
        <v>2095</v>
      </c>
      <c r="C8676" s="315" t="s">
        <v>2096</v>
      </c>
      <c r="D8676" s="316">
        <v>29.4</v>
      </c>
      <c r="E8676" s="317">
        <v>26154</v>
      </c>
      <c r="F8676" s="317">
        <v>19228.03</v>
      </c>
      <c r="G8676" s="318">
        <v>40687</v>
      </c>
      <c r="H8676" s="318">
        <v>40067</v>
      </c>
      <c r="I8676" s="318">
        <v>49309</v>
      </c>
      <c r="J8676" s="315"/>
      <c r="K8676" s="315">
        <v>3818</v>
      </c>
      <c r="L8676" s="315" t="s">
        <v>2379</v>
      </c>
      <c r="M8676" s="315" t="s">
        <v>764</v>
      </c>
      <c r="N8676" s="315" t="s">
        <v>750</v>
      </c>
      <c r="O8676" s="315"/>
      <c r="P8676" s="315"/>
      <c r="Q8676" s="315"/>
    </row>
    <row r="8677" spans="1:17">
      <c r="A8677" s="315" t="s">
        <v>755</v>
      </c>
      <c r="B8677" s="315" t="s">
        <v>2095</v>
      </c>
      <c r="C8677" s="315" t="s">
        <v>2098</v>
      </c>
      <c r="D8677" s="316">
        <v>29.4</v>
      </c>
      <c r="E8677" s="317">
        <v>28366</v>
      </c>
      <c r="F8677" s="317">
        <v>7488.6200000000008</v>
      </c>
      <c r="G8677" s="318">
        <v>40711</v>
      </c>
      <c r="H8677" s="318">
        <v>42083</v>
      </c>
      <c r="I8677" s="318">
        <v>49674</v>
      </c>
      <c r="J8677" s="315"/>
      <c r="K8677" s="315">
        <v>6221</v>
      </c>
      <c r="L8677" s="315" t="s">
        <v>1273</v>
      </c>
      <c r="M8677" s="315" t="s">
        <v>788</v>
      </c>
      <c r="N8677" s="315" t="s">
        <v>755</v>
      </c>
      <c r="O8677" s="315"/>
      <c r="P8677" s="315"/>
      <c r="Q8677" s="315"/>
    </row>
    <row r="8678" spans="1:17">
      <c r="A8678" s="315" t="s">
        <v>750</v>
      </c>
      <c r="B8678" s="315" t="s">
        <v>2095</v>
      </c>
      <c r="C8678" s="315" t="s">
        <v>2098</v>
      </c>
      <c r="D8678" s="316">
        <v>29.4</v>
      </c>
      <c r="E8678" s="317">
        <v>28920.7</v>
      </c>
      <c r="F8678" s="317">
        <v>10960.95</v>
      </c>
      <c r="G8678" s="318">
        <v>40759</v>
      </c>
      <c r="H8678" s="318">
        <v>41172</v>
      </c>
      <c r="I8678" s="318">
        <v>50405</v>
      </c>
      <c r="J8678" s="315"/>
      <c r="K8678" s="315">
        <v>4512</v>
      </c>
      <c r="L8678" s="315" t="s">
        <v>2357</v>
      </c>
      <c r="M8678" s="315" t="s">
        <v>1296</v>
      </c>
      <c r="N8678" s="315" t="s">
        <v>750</v>
      </c>
      <c r="O8678" s="315"/>
      <c r="P8678" s="315"/>
      <c r="Q8678" s="315"/>
    </row>
    <row r="8679" spans="1:17">
      <c r="A8679" s="315" t="s">
        <v>755</v>
      </c>
      <c r="B8679" s="315" t="s">
        <v>2095</v>
      </c>
      <c r="C8679" s="315" t="s">
        <v>2098</v>
      </c>
      <c r="D8679" s="316">
        <v>29.4</v>
      </c>
      <c r="E8679" s="317">
        <v>31121.589999999997</v>
      </c>
      <c r="F8679" s="317">
        <v>8216.09</v>
      </c>
      <c r="G8679" s="318">
        <v>40788</v>
      </c>
      <c r="H8679" s="318">
        <v>42074</v>
      </c>
      <c r="I8679" s="318">
        <v>49674</v>
      </c>
      <c r="J8679" s="315"/>
      <c r="K8679" s="315">
        <v>9548</v>
      </c>
      <c r="L8679" s="315" t="s">
        <v>1533</v>
      </c>
      <c r="M8679" s="315" t="s">
        <v>792</v>
      </c>
      <c r="N8679" s="315" t="s">
        <v>755</v>
      </c>
      <c r="O8679" s="315"/>
      <c r="P8679" s="315"/>
      <c r="Q8679" s="315"/>
    </row>
    <row r="8680" spans="1:17">
      <c r="A8680" s="315" t="s">
        <v>755</v>
      </c>
      <c r="B8680" s="315" t="s">
        <v>2095</v>
      </c>
      <c r="C8680" s="315" t="s">
        <v>2098</v>
      </c>
      <c r="D8680" s="316">
        <v>29.4</v>
      </c>
      <c r="E8680" s="317">
        <v>27630</v>
      </c>
      <c r="F8680" s="317">
        <v>12019.06</v>
      </c>
      <c r="G8680" s="318">
        <v>40802</v>
      </c>
      <c r="H8680" s="318">
        <v>40968</v>
      </c>
      <c r="I8680" s="318">
        <v>50405</v>
      </c>
      <c r="J8680" s="315"/>
      <c r="K8680" s="315">
        <v>4614</v>
      </c>
      <c r="L8680" s="315" t="s">
        <v>2969</v>
      </c>
      <c r="M8680" s="315" t="s">
        <v>1296</v>
      </c>
      <c r="N8680" s="315" t="s">
        <v>755</v>
      </c>
      <c r="O8680" s="315"/>
      <c r="P8680" s="315"/>
      <c r="Q8680" s="315"/>
    </row>
    <row r="8681" spans="1:17">
      <c r="A8681" s="315" t="s">
        <v>755</v>
      </c>
      <c r="B8681" s="315" t="s">
        <v>2095</v>
      </c>
      <c r="C8681" s="315" t="s">
        <v>2098</v>
      </c>
      <c r="D8681" s="316">
        <v>29.4</v>
      </c>
      <c r="E8681" s="317">
        <v>20750</v>
      </c>
      <c r="F8681" s="317">
        <v>9026.25</v>
      </c>
      <c r="G8681" s="318">
        <v>40809</v>
      </c>
      <c r="H8681" s="318">
        <v>40957</v>
      </c>
      <c r="I8681" s="318">
        <v>50405</v>
      </c>
      <c r="J8681" s="315"/>
      <c r="K8681" s="315">
        <v>9445</v>
      </c>
      <c r="L8681" s="315" t="s">
        <v>2536</v>
      </c>
      <c r="M8681" s="315" t="s">
        <v>770</v>
      </c>
      <c r="N8681" s="315" t="s">
        <v>755</v>
      </c>
      <c r="O8681" s="315"/>
      <c r="P8681" s="315"/>
      <c r="Q8681" s="315"/>
    </row>
    <row r="8682" spans="1:17">
      <c r="A8682" s="315" t="s">
        <v>755</v>
      </c>
      <c r="B8682" s="315" t="s">
        <v>2095</v>
      </c>
      <c r="C8682" s="315" t="s">
        <v>2098</v>
      </c>
      <c r="D8682" s="316">
        <v>29.43</v>
      </c>
      <c r="E8682" s="317">
        <v>26911</v>
      </c>
      <c r="F8682" s="317">
        <v>7104.5</v>
      </c>
      <c r="G8682" s="318">
        <v>40700</v>
      </c>
      <c r="H8682" s="318">
        <v>42093</v>
      </c>
      <c r="I8682" s="318">
        <v>49674</v>
      </c>
      <c r="J8682" s="315"/>
      <c r="K8682" s="315">
        <v>9463</v>
      </c>
      <c r="L8682" s="315" t="s">
        <v>2547</v>
      </c>
      <c r="M8682" s="315" t="s">
        <v>770</v>
      </c>
      <c r="N8682" s="315" t="s">
        <v>755</v>
      </c>
      <c r="O8682" s="315"/>
      <c r="P8682" s="315"/>
      <c r="Q8682" s="315"/>
    </row>
    <row r="8683" spans="1:17">
      <c r="A8683" s="315" t="s">
        <v>750</v>
      </c>
      <c r="B8683" s="315" t="s">
        <v>2095</v>
      </c>
      <c r="C8683" s="315" t="s">
        <v>2098</v>
      </c>
      <c r="D8683" s="316">
        <v>29.43</v>
      </c>
      <c r="E8683" s="317">
        <v>26419</v>
      </c>
      <c r="F8683" s="317">
        <v>9271.130000000001</v>
      </c>
      <c r="G8683" s="318">
        <v>40724</v>
      </c>
      <c r="H8683" s="318">
        <v>41170</v>
      </c>
      <c r="I8683" s="318">
        <v>50405</v>
      </c>
      <c r="J8683" s="315"/>
      <c r="K8683" s="315">
        <v>5603</v>
      </c>
      <c r="L8683" s="315" t="s">
        <v>2963</v>
      </c>
      <c r="M8683" s="315" t="s">
        <v>776</v>
      </c>
      <c r="N8683" s="315" t="s">
        <v>750</v>
      </c>
      <c r="O8683" s="315"/>
      <c r="P8683" s="315"/>
      <c r="Q8683" s="315"/>
    </row>
    <row r="8684" spans="1:17">
      <c r="A8684" s="315" t="s">
        <v>755</v>
      </c>
      <c r="B8684" s="315" t="s">
        <v>2095</v>
      </c>
      <c r="C8684" s="315" t="s">
        <v>2096</v>
      </c>
      <c r="D8684" s="316">
        <v>29.45</v>
      </c>
      <c r="E8684" s="317">
        <v>27296</v>
      </c>
      <c r="F8684" s="317">
        <v>15258.470000000001</v>
      </c>
      <c r="G8684" s="318">
        <v>40718</v>
      </c>
      <c r="H8684" s="318">
        <v>40855</v>
      </c>
      <c r="I8684" s="318">
        <v>50040</v>
      </c>
      <c r="J8684" s="315"/>
      <c r="K8684" s="315">
        <v>8475</v>
      </c>
      <c r="L8684" s="315" t="s">
        <v>4111</v>
      </c>
      <c r="M8684" s="315" t="s">
        <v>784</v>
      </c>
      <c r="N8684" s="315" t="s">
        <v>755</v>
      </c>
      <c r="O8684" s="315"/>
      <c r="P8684" s="315"/>
      <c r="Q8684" s="315"/>
    </row>
    <row r="8685" spans="1:17">
      <c r="A8685" s="315" t="s">
        <v>750</v>
      </c>
      <c r="B8685" s="315" t="s">
        <v>2095</v>
      </c>
      <c r="C8685" s="315" t="s">
        <v>2098</v>
      </c>
      <c r="D8685" s="316">
        <v>29.5</v>
      </c>
      <c r="E8685" s="317">
        <v>30113</v>
      </c>
      <c r="F8685" s="317">
        <v>15920.86</v>
      </c>
      <c r="G8685" s="318">
        <v>39570</v>
      </c>
      <c r="H8685" s="318">
        <v>39822</v>
      </c>
      <c r="I8685" s="318">
        <v>49309</v>
      </c>
      <c r="J8685" s="315"/>
      <c r="K8685" s="315">
        <v>3624</v>
      </c>
      <c r="L8685" s="315" t="s">
        <v>2569</v>
      </c>
      <c r="M8685" s="315" t="s">
        <v>764</v>
      </c>
      <c r="N8685" s="315" t="s">
        <v>750</v>
      </c>
      <c r="O8685" s="315"/>
      <c r="P8685" s="315"/>
      <c r="Q8685" s="315"/>
    </row>
    <row r="8686" spans="1:17">
      <c r="A8686" s="315" t="s">
        <v>755</v>
      </c>
      <c r="B8686" s="315" t="s">
        <v>2095</v>
      </c>
      <c r="C8686" s="315" t="s">
        <v>2096</v>
      </c>
      <c r="D8686" s="316">
        <v>29.5</v>
      </c>
      <c r="E8686" s="317">
        <v>33933</v>
      </c>
      <c r="F8686" s="317">
        <v>17475.509999999998</v>
      </c>
      <c r="G8686" s="318">
        <v>39570</v>
      </c>
      <c r="H8686" s="318">
        <v>41121</v>
      </c>
      <c r="I8686" s="318">
        <v>50405</v>
      </c>
      <c r="J8686" s="315"/>
      <c r="K8686" s="315">
        <v>3185</v>
      </c>
      <c r="L8686" s="315" t="s">
        <v>2138</v>
      </c>
      <c r="M8686" s="315" t="s">
        <v>761</v>
      </c>
      <c r="N8686" s="315" t="s">
        <v>755</v>
      </c>
      <c r="O8686" s="315"/>
      <c r="P8686" s="315"/>
      <c r="Q8686" s="315"/>
    </row>
    <row r="8687" spans="1:17">
      <c r="A8687" s="315" t="s">
        <v>750</v>
      </c>
      <c r="B8687" s="315" t="s">
        <v>2095</v>
      </c>
      <c r="C8687" s="315" t="s">
        <v>2096</v>
      </c>
      <c r="D8687" s="316">
        <v>29.5</v>
      </c>
      <c r="E8687" s="317">
        <v>32165</v>
      </c>
      <c r="F8687" s="317">
        <v>14667.24</v>
      </c>
      <c r="G8687" s="318">
        <v>40281</v>
      </c>
      <c r="H8687" s="318">
        <v>41100</v>
      </c>
      <c r="I8687" s="318">
        <v>50405</v>
      </c>
      <c r="J8687" s="315"/>
      <c r="K8687" s="315">
        <v>1343</v>
      </c>
      <c r="L8687" s="315" t="s">
        <v>4496</v>
      </c>
      <c r="M8687" s="315" t="s">
        <v>766</v>
      </c>
      <c r="N8687" s="315" t="s">
        <v>750</v>
      </c>
      <c r="O8687" s="315"/>
      <c r="P8687" s="315"/>
      <c r="Q8687" s="315"/>
    </row>
    <row r="8688" spans="1:17">
      <c r="A8688" s="315" t="s">
        <v>750</v>
      </c>
      <c r="B8688" s="315" t="s">
        <v>2095</v>
      </c>
      <c r="C8688" s="315" t="s">
        <v>2098</v>
      </c>
      <c r="D8688" s="316">
        <v>29.5</v>
      </c>
      <c r="E8688" s="317">
        <v>37480</v>
      </c>
      <c r="F8688" s="317">
        <v>9894.73</v>
      </c>
      <c r="G8688" s="318">
        <v>40599</v>
      </c>
      <c r="H8688" s="318">
        <v>41830</v>
      </c>
      <c r="I8688" s="318">
        <v>49309</v>
      </c>
      <c r="J8688" s="315"/>
      <c r="K8688" s="315">
        <v>7550</v>
      </c>
      <c r="L8688" s="315" t="s">
        <v>1010</v>
      </c>
      <c r="M8688" s="315" t="s">
        <v>966</v>
      </c>
      <c r="N8688" s="315" t="s">
        <v>750</v>
      </c>
      <c r="O8688" s="315"/>
      <c r="P8688" s="315"/>
      <c r="Q8688" s="315"/>
    </row>
    <row r="8689" spans="1:17">
      <c r="A8689" s="315" t="s">
        <v>755</v>
      </c>
      <c r="B8689" s="315" t="s">
        <v>2095</v>
      </c>
      <c r="C8689" s="315" t="s">
        <v>2098</v>
      </c>
      <c r="D8689" s="316">
        <v>29.5</v>
      </c>
      <c r="E8689" s="317">
        <v>30277.5</v>
      </c>
      <c r="F8689" s="317">
        <v>7993.2499999999991</v>
      </c>
      <c r="G8689" s="318">
        <v>40659</v>
      </c>
      <c r="H8689" s="318">
        <v>42060</v>
      </c>
      <c r="I8689" s="318">
        <v>49674</v>
      </c>
      <c r="J8689" s="315"/>
      <c r="K8689" s="315">
        <v>8815</v>
      </c>
      <c r="L8689" s="315" t="s">
        <v>4497</v>
      </c>
      <c r="M8689" s="315" t="s">
        <v>784</v>
      </c>
      <c r="N8689" s="315" t="s">
        <v>755</v>
      </c>
      <c r="O8689" s="315"/>
      <c r="P8689" s="315"/>
      <c r="Q8689" s="315"/>
    </row>
    <row r="8690" spans="1:17">
      <c r="A8690" s="315" t="s">
        <v>755</v>
      </c>
      <c r="B8690" s="315" t="s">
        <v>2095</v>
      </c>
      <c r="C8690" s="315" t="s">
        <v>2098</v>
      </c>
      <c r="D8690" s="316">
        <v>29.5</v>
      </c>
      <c r="E8690" s="317">
        <v>29180</v>
      </c>
      <c r="F8690" s="317">
        <v>13772.97</v>
      </c>
      <c r="G8690" s="318">
        <v>40689</v>
      </c>
      <c r="H8690" s="318">
        <v>40899</v>
      </c>
      <c r="I8690" s="318">
        <v>50040</v>
      </c>
      <c r="J8690" s="315"/>
      <c r="K8690" s="315">
        <v>3326</v>
      </c>
      <c r="L8690" s="315" t="s">
        <v>3227</v>
      </c>
      <c r="M8690" s="315" t="s">
        <v>764</v>
      </c>
      <c r="N8690" s="315" t="s">
        <v>755</v>
      </c>
      <c r="O8690" s="315"/>
      <c r="P8690" s="315"/>
      <c r="Q8690" s="315"/>
    </row>
    <row r="8691" spans="1:17">
      <c r="A8691" s="315" t="s">
        <v>755</v>
      </c>
      <c r="B8691" s="315" t="s">
        <v>2095</v>
      </c>
      <c r="C8691" s="315" t="s">
        <v>2098</v>
      </c>
      <c r="D8691" s="316">
        <v>29.5</v>
      </c>
      <c r="E8691" s="317">
        <v>30711</v>
      </c>
      <c r="F8691" s="317">
        <v>7186.3600000000006</v>
      </c>
      <c r="G8691" s="318">
        <v>40711</v>
      </c>
      <c r="H8691" s="318">
        <v>42276</v>
      </c>
      <c r="I8691" s="318">
        <v>49674</v>
      </c>
      <c r="J8691" s="315"/>
      <c r="K8691" s="315">
        <v>7204</v>
      </c>
      <c r="L8691" s="315" t="s">
        <v>3176</v>
      </c>
      <c r="M8691" s="315" t="s">
        <v>966</v>
      </c>
      <c r="N8691" s="315" t="s">
        <v>755</v>
      </c>
      <c r="O8691" s="315"/>
      <c r="P8691" s="315"/>
      <c r="Q8691" s="315"/>
    </row>
    <row r="8692" spans="1:17">
      <c r="A8692" s="315" t="s">
        <v>755</v>
      </c>
      <c r="B8692" s="315" t="s">
        <v>2095</v>
      </c>
      <c r="C8692" s="315" t="s">
        <v>2098</v>
      </c>
      <c r="D8692" s="316">
        <v>29.5</v>
      </c>
      <c r="E8692" s="317">
        <v>31598</v>
      </c>
      <c r="F8692" s="317">
        <v>7393.94</v>
      </c>
      <c r="G8692" s="318">
        <v>40780</v>
      </c>
      <c r="H8692" s="318">
        <v>42242</v>
      </c>
      <c r="I8692" s="318">
        <v>49674</v>
      </c>
      <c r="J8692" s="315"/>
      <c r="K8692" s="315">
        <v>8554</v>
      </c>
      <c r="L8692" s="315" t="s">
        <v>4498</v>
      </c>
      <c r="M8692" s="315" t="s">
        <v>792</v>
      </c>
      <c r="N8692" s="315" t="s">
        <v>755</v>
      </c>
      <c r="O8692" s="315"/>
      <c r="P8692" s="315"/>
      <c r="Q8692" s="315"/>
    </row>
    <row r="8693" spans="1:17">
      <c r="A8693" s="315" t="s">
        <v>750</v>
      </c>
      <c r="B8693" s="315" t="s">
        <v>2095</v>
      </c>
      <c r="C8693" s="315" t="s">
        <v>2096</v>
      </c>
      <c r="D8693" s="316">
        <v>29.52</v>
      </c>
      <c r="E8693" s="317">
        <v>16567</v>
      </c>
      <c r="F8693" s="317">
        <v>8101.26</v>
      </c>
      <c r="G8693" s="318">
        <v>40813</v>
      </c>
      <c r="H8693" s="318">
        <v>40905</v>
      </c>
      <c r="I8693" s="318">
        <v>50040</v>
      </c>
      <c r="J8693" s="315"/>
      <c r="K8693" s="315">
        <v>3661</v>
      </c>
      <c r="L8693" s="315" t="s">
        <v>1960</v>
      </c>
      <c r="M8693" s="315" t="s">
        <v>764</v>
      </c>
      <c r="N8693" s="315" t="s">
        <v>750</v>
      </c>
      <c r="O8693" s="315"/>
      <c r="P8693" s="315"/>
      <c r="Q8693" s="315"/>
    </row>
    <row r="8694" spans="1:17">
      <c r="A8694" s="315" t="s">
        <v>755</v>
      </c>
      <c r="B8694" s="315" t="s">
        <v>2095</v>
      </c>
      <c r="C8694" s="315" t="s">
        <v>2098</v>
      </c>
      <c r="D8694" s="316">
        <v>29.58</v>
      </c>
      <c r="E8694" s="317">
        <v>33240.67</v>
      </c>
      <c r="F8694" s="317">
        <v>6781.0999999999995</v>
      </c>
      <c r="G8694" s="318">
        <v>40780</v>
      </c>
      <c r="H8694" s="318">
        <v>42398</v>
      </c>
      <c r="I8694" s="318">
        <v>50040</v>
      </c>
      <c r="J8694" s="315"/>
      <c r="K8694" s="315">
        <v>7166</v>
      </c>
      <c r="L8694" s="315" t="s">
        <v>4499</v>
      </c>
      <c r="M8694" s="315" t="s">
        <v>966</v>
      </c>
      <c r="N8694" s="315" t="s">
        <v>755</v>
      </c>
      <c r="O8694" s="315"/>
      <c r="P8694" s="315"/>
      <c r="Q8694" s="315"/>
    </row>
    <row r="8695" spans="1:17">
      <c r="A8695" s="315" t="s">
        <v>755</v>
      </c>
      <c r="B8695" s="315" t="s">
        <v>2095</v>
      </c>
      <c r="C8695" s="315" t="s">
        <v>2096</v>
      </c>
      <c r="D8695" s="316">
        <v>29.6</v>
      </c>
      <c r="E8695" s="317">
        <v>34853</v>
      </c>
      <c r="F8695" s="317">
        <v>19482.82</v>
      </c>
      <c r="G8695" s="318">
        <v>39570</v>
      </c>
      <c r="H8695" s="318">
        <v>40876</v>
      </c>
      <c r="I8695" s="318">
        <v>50040</v>
      </c>
      <c r="J8695" s="315"/>
      <c r="K8695" s="315">
        <v>3184</v>
      </c>
      <c r="L8695" s="315" t="s">
        <v>3161</v>
      </c>
      <c r="M8695" s="315" t="s">
        <v>761</v>
      </c>
      <c r="N8695" s="315" t="s">
        <v>755</v>
      </c>
      <c r="O8695" s="315"/>
      <c r="P8695" s="315"/>
      <c r="Q8695" s="315"/>
    </row>
    <row r="8696" spans="1:17">
      <c r="A8696" s="315" t="s">
        <v>755</v>
      </c>
      <c r="B8696" s="315" t="s">
        <v>2095</v>
      </c>
      <c r="C8696" s="315" t="s">
        <v>2096</v>
      </c>
      <c r="D8696" s="316">
        <v>29.6</v>
      </c>
      <c r="E8696" s="317">
        <v>23725</v>
      </c>
      <c r="F8696" s="317">
        <v>13262.279999999999</v>
      </c>
      <c r="G8696" s="318">
        <v>39570</v>
      </c>
      <c r="H8696" s="318">
        <v>40847</v>
      </c>
      <c r="I8696" s="318">
        <v>50040</v>
      </c>
      <c r="J8696" s="315"/>
      <c r="K8696" s="315">
        <v>3636</v>
      </c>
      <c r="L8696" s="315" t="s">
        <v>2845</v>
      </c>
      <c r="M8696" s="315" t="s">
        <v>764</v>
      </c>
      <c r="N8696" s="315" t="s">
        <v>755</v>
      </c>
      <c r="O8696" s="315"/>
      <c r="P8696" s="315"/>
      <c r="Q8696" s="315"/>
    </row>
    <row r="8697" spans="1:17">
      <c r="A8697" s="315" t="s">
        <v>755</v>
      </c>
      <c r="B8697" s="315" t="s">
        <v>2095</v>
      </c>
      <c r="C8697" s="315" t="s">
        <v>2098</v>
      </c>
      <c r="D8697" s="316">
        <v>29.6</v>
      </c>
      <c r="E8697" s="317">
        <v>35231</v>
      </c>
      <c r="F8697" s="317">
        <v>16629.02</v>
      </c>
      <c r="G8697" s="318">
        <v>39569</v>
      </c>
      <c r="H8697" s="318">
        <v>40900</v>
      </c>
      <c r="I8697" s="318">
        <v>50040</v>
      </c>
      <c r="J8697" s="315"/>
      <c r="K8697" s="315">
        <v>8508</v>
      </c>
      <c r="L8697" s="315" t="s">
        <v>4500</v>
      </c>
      <c r="M8697" s="315" t="s">
        <v>792</v>
      </c>
      <c r="N8697" s="315" t="s">
        <v>755</v>
      </c>
      <c r="O8697" s="315"/>
      <c r="P8697" s="315"/>
      <c r="Q8697" s="315"/>
    </row>
    <row r="8698" spans="1:17">
      <c r="A8698" s="315" t="s">
        <v>755</v>
      </c>
      <c r="B8698" s="315" t="s">
        <v>2095</v>
      </c>
      <c r="C8698" s="315" t="s">
        <v>2098</v>
      </c>
      <c r="D8698" s="316">
        <v>29.6</v>
      </c>
      <c r="E8698" s="317">
        <v>30324</v>
      </c>
      <c r="F8698" s="317">
        <v>13190.95</v>
      </c>
      <c r="G8698" s="318">
        <v>39569</v>
      </c>
      <c r="H8698" s="318">
        <v>41009</v>
      </c>
      <c r="I8698" s="318">
        <v>50405</v>
      </c>
      <c r="J8698" s="315"/>
      <c r="K8698" s="315">
        <v>8723</v>
      </c>
      <c r="L8698" s="315" t="s">
        <v>4501</v>
      </c>
      <c r="M8698" s="315" t="s">
        <v>770</v>
      </c>
      <c r="N8698" s="315" t="s">
        <v>755</v>
      </c>
      <c r="O8698" s="315"/>
      <c r="P8698" s="315"/>
      <c r="Q8698" s="315"/>
    </row>
    <row r="8699" spans="1:17">
      <c r="A8699" s="315" t="s">
        <v>755</v>
      </c>
      <c r="B8699" s="315" t="s">
        <v>2095</v>
      </c>
      <c r="C8699" s="315" t="s">
        <v>2098</v>
      </c>
      <c r="D8699" s="316">
        <v>29.6</v>
      </c>
      <c r="E8699" s="317">
        <v>25821.010000000002</v>
      </c>
      <c r="F8699" s="317">
        <v>12187.52</v>
      </c>
      <c r="G8699" s="318">
        <v>39569</v>
      </c>
      <c r="H8699" s="318">
        <v>40865</v>
      </c>
      <c r="I8699" s="318">
        <v>50040</v>
      </c>
      <c r="J8699" s="315"/>
      <c r="K8699" s="315">
        <v>8451</v>
      </c>
      <c r="L8699" s="315" t="s">
        <v>3095</v>
      </c>
      <c r="M8699" s="315" t="s">
        <v>784</v>
      </c>
      <c r="N8699" s="315" t="s">
        <v>755</v>
      </c>
      <c r="O8699" s="315"/>
      <c r="P8699" s="315"/>
      <c r="Q8699" s="315"/>
    </row>
    <row r="8700" spans="1:17">
      <c r="A8700" s="315" t="s">
        <v>755</v>
      </c>
      <c r="B8700" s="315" t="s">
        <v>2095</v>
      </c>
      <c r="C8700" s="315" t="s">
        <v>2098</v>
      </c>
      <c r="D8700" s="316">
        <v>29.6</v>
      </c>
      <c r="E8700" s="317">
        <v>33780.81</v>
      </c>
      <c r="F8700" s="317">
        <v>15944.55</v>
      </c>
      <c r="G8700" s="318">
        <v>39570</v>
      </c>
      <c r="H8700" s="318">
        <v>40868</v>
      </c>
      <c r="I8700" s="318">
        <v>50040</v>
      </c>
      <c r="J8700" s="315"/>
      <c r="K8700" s="315">
        <v>7242</v>
      </c>
      <c r="L8700" s="315" t="s">
        <v>3869</v>
      </c>
      <c r="M8700" s="315" t="s">
        <v>966</v>
      </c>
      <c r="N8700" s="315" t="s">
        <v>755</v>
      </c>
      <c r="O8700" s="315"/>
      <c r="P8700" s="315"/>
      <c r="Q8700" s="315"/>
    </row>
    <row r="8701" spans="1:17">
      <c r="A8701" s="315" t="s">
        <v>755</v>
      </c>
      <c r="B8701" s="315" t="s">
        <v>2095</v>
      </c>
      <c r="C8701" s="315" t="s">
        <v>2098</v>
      </c>
      <c r="D8701" s="316">
        <v>29.6</v>
      </c>
      <c r="E8701" s="317">
        <v>31264.319999999992</v>
      </c>
      <c r="F8701" s="317">
        <v>21384.799999999999</v>
      </c>
      <c r="G8701" s="318">
        <v>39570</v>
      </c>
      <c r="H8701" s="318">
        <v>39834</v>
      </c>
      <c r="I8701" s="318">
        <v>49279</v>
      </c>
      <c r="J8701" s="315"/>
      <c r="K8701" s="315">
        <v>9615</v>
      </c>
      <c r="L8701" s="315" t="s">
        <v>4333</v>
      </c>
      <c r="M8701" s="315" t="s">
        <v>770</v>
      </c>
      <c r="N8701" s="315" t="s">
        <v>755</v>
      </c>
      <c r="O8701" s="315"/>
      <c r="P8701" s="315"/>
      <c r="Q8701" s="315"/>
    </row>
    <row r="8702" spans="1:17">
      <c r="A8702" s="315" t="s">
        <v>755</v>
      </c>
      <c r="B8702" s="315" t="s">
        <v>2095</v>
      </c>
      <c r="C8702" s="315" t="s">
        <v>2098</v>
      </c>
      <c r="D8702" s="316">
        <v>29.6</v>
      </c>
      <c r="E8702" s="317">
        <v>32921.089999999997</v>
      </c>
      <c r="F8702" s="317">
        <v>17810.309999999998</v>
      </c>
      <c r="G8702" s="318">
        <v>39744</v>
      </c>
      <c r="H8702" s="318">
        <v>40533</v>
      </c>
      <c r="I8702" s="318">
        <v>49674</v>
      </c>
      <c r="J8702" s="315"/>
      <c r="K8702" s="315">
        <v>7250</v>
      </c>
      <c r="L8702" s="315" t="s">
        <v>3581</v>
      </c>
      <c r="M8702" s="315" t="s">
        <v>966</v>
      </c>
      <c r="N8702" s="315" t="s">
        <v>755</v>
      </c>
      <c r="O8702" s="315"/>
      <c r="P8702" s="315"/>
      <c r="Q8702" s="315"/>
    </row>
    <row r="8703" spans="1:17">
      <c r="A8703" s="315" t="s">
        <v>755</v>
      </c>
      <c r="B8703" s="315" t="s">
        <v>2095</v>
      </c>
      <c r="C8703" s="315" t="s">
        <v>2098</v>
      </c>
      <c r="D8703" s="316">
        <v>29.6</v>
      </c>
      <c r="E8703" s="317">
        <v>27730.45</v>
      </c>
      <c r="F8703" s="317">
        <v>13088.769999999999</v>
      </c>
      <c r="G8703" s="318">
        <v>40008</v>
      </c>
      <c r="H8703" s="318">
        <v>40858</v>
      </c>
      <c r="I8703" s="318">
        <v>50040</v>
      </c>
      <c r="J8703" s="315"/>
      <c r="K8703" s="315">
        <v>4950</v>
      </c>
      <c r="L8703" s="315" t="s">
        <v>2266</v>
      </c>
      <c r="M8703" s="315" t="s">
        <v>764</v>
      </c>
      <c r="N8703" s="315" t="s">
        <v>755</v>
      </c>
      <c r="O8703" s="315"/>
      <c r="P8703" s="315"/>
      <c r="Q8703" s="315"/>
    </row>
    <row r="8704" spans="1:17">
      <c r="A8704" s="315" t="s">
        <v>755</v>
      </c>
      <c r="B8704" s="315" t="s">
        <v>2095</v>
      </c>
      <c r="C8704" s="315" t="s">
        <v>2098</v>
      </c>
      <c r="D8704" s="316">
        <v>29.6</v>
      </c>
      <c r="E8704" s="317">
        <v>26202</v>
      </c>
      <c r="F8704" s="317">
        <v>9825.77</v>
      </c>
      <c r="G8704" s="318">
        <v>40084</v>
      </c>
      <c r="H8704" s="318">
        <v>40158</v>
      </c>
      <c r="I8704" s="318">
        <v>49309</v>
      </c>
      <c r="J8704" s="315"/>
      <c r="K8704" s="315">
        <v>3713</v>
      </c>
      <c r="L8704" s="315" t="s">
        <v>777</v>
      </c>
      <c r="M8704" s="315" t="s">
        <v>764</v>
      </c>
      <c r="N8704" s="315" t="s">
        <v>755</v>
      </c>
      <c r="O8704" s="315"/>
      <c r="P8704" s="315"/>
      <c r="Q8704" s="315"/>
    </row>
    <row r="8705" spans="1:17">
      <c r="A8705" s="315" t="s">
        <v>755</v>
      </c>
      <c r="B8705" s="315" t="s">
        <v>2095</v>
      </c>
      <c r="C8705" s="315" t="s">
        <v>2098</v>
      </c>
      <c r="D8705" s="316">
        <v>29.6</v>
      </c>
      <c r="E8705" s="317">
        <v>28280</v>
      </c>
      <c r="F8705" s="317">
        <v>8229.49</v>
      </c>
      <c r="G8705" s="318">
        <v>40170</v>
      </c>
      <c r="H8705" s="318">
        <v>41619</v>
      </c>
      <c r="I8705" s="318">
        <v>50770</v>
      </c>
      <c r="J8705" s="315"/>
      <c r="K8705" s="315">
        <v>8572</v>
      </c>
      <c r="L8705" s="315" t="s">
        <v>2110</v>
      </c>
      <c r="M8705" s="315" t="s">
        <v>792</v>
      </c>
      <c r="N8705" s="315" t="s">
        <v>755</v>
      </c>
      <c r="O8705" s="315"/>
      <c r="P8705" s="315"/>
      <c r="Q8705" s="315"/>
    </row>
    <row r="8706" spans="1:17">
      <c r="A8706" s="315" t="s">
        <v>750</v>
      </c>
      <c r="B8706" s="315" t="s">
        <v>2095</v>
      </c>
      <c r="C8706" s="315" t="s">
        <v>2098</v>
      </c>
      <c r="D8706" s="316">
        <v>29.6</v>
      </c>
      <c r="E8706" s="317">
        <v>29168</v>
      </c>
      <c r="F8706" s="317">
        <v>7859.1500000000005</v>
      </c>
      <c r="G8706" s="318">
        <v>40233</v>
      </c>
      <c r="H8706" s="318">
        <v>41600</v>
      </c>
      <c r="I8706" s="318">
        <v>50770</v>
      </c>
      <c r="J8706" s="315"/>
      <c r="K8706" s="315">
        <v>1196</v>
      </c>
      <c r="L8706" s="315" t="s">
        <v>3238</v>
      </c>
      <c r="M8706" s="315" t="s">
        <v>766</v>
      </c>
      <c r="N8706" s="315" t="s">
        <v>750</v>
      </c>
      <c r="O8706" s="315"/>
      <c r="P8706" s="315"/>
      <c r="Q8706" s="315"/>
    </row>
    <row r="8707" spans="1:17">
      <c r="A8707" s="315" t="s">
        <v>755</v>
      </c>
      <c r="B8707" s="315" t="s">
        <v>2095</v>
      </c>
      <c r="C8707" s="315" t="s">
        <v>2098</v>
      </c>
      <c r="D8707" s="316">
        <v>29.6</v>
      </c>
      <c r="E8707" s="317">
        <v>31378</v>
      </c>
      <c r="F8707" s="317">
        <v>9131.01</v>
      </c>
      <c r="G8707" s="318">
        <v>40253</v>
      </c>
      <c r="H8707" s="318">
        <v>41621</v>
      </c>
      <c r="I8707" s="318">
        <v>50770</v>
      </c>
      <c r="J8707" s="315"/>
      <c r="K8707" s="315">
        <v>5727</v>
      </c>
      <c r="L8707" s="315" t="s">
        <v>3021</v>
      </c>
      <c r="M8707" s="315" t="s">
        <v>776</v>
      </c>
      <c r="N8707" s="315" t="s">
        <v>755</v>
      </c>
      <c r="O8707" s="315"/>
      <c r="P8707" s="315"/>
      <c r="Q8707" s="315"/>
    </row>
    <row r="8708" spans="1:17">
      <c r="A8708" s="315" t="s">
        <v>750</v>
      </c>
      <c r="B8708" s="315" t="s">
        <v>2095</v>
      </c>
      <c r="C8708" s="315" t="s">
        <v>2098</v>
      </c>
      <c r="D8708" s="316">
        <v>29.6</v>
      </c>
      <c r="E8708" s="317">
        <v>27379</v>
      </c>
      <c r="F8708" s="317">
        <v>12922.89</v>
      </c>
      <c r="G8708" s="318">
        <v>40543</v>
      </c>
      <c r="H8708" s="318">
        <v>40904</v>
      </c>
      <c r="I8708" s="318">
        <v>50040</v>
      </c>
      <c r="J8708" s="315"/>
      <c r="K8708" s="315">
        <v>6802</v>
      </c>
      <c r="L8708" s="315" t="s">
        <v>4502</v>
      </c>
      <c r="M8708" s="315" t="s">
        <v>811</v>
      </c>
      <c r="N8708" s="315" t="s">
        <v>750</v>
      </c>
      <c r="O8708" s="315"/>
      <c r="P8708" s="315"/>
      <c r="Q8708" s="315"/>
    </row>
    <row r="8709" spans="1:17">
      <c r="A8709" s="315" t="s">
        <v>750</v>
      </c>
      <c r="B8709" s="315" t="s">
        <v>2095</v>
      </c>
      <c r="C8709" s="315" t="s">
        <v>2098</v>
      </c>
      <c r="D8709" s="316">
        <v>29.6</v>
      </c>
      <c r="E8709" s="317">
        <v>31948</v>
      </c>
      <c r="F8709" s="317">
        <v>15079.46</v>
      </c>
      <c r="G8709" s="318">
        <v>40543</v>
      </c>
      <c r="H8709" s="318">
        <v>40904</v>
      </c>
      <c r="I8709" s="318">
        <v>50040</v>
      </c>
      <c r="J8709" s="315"/>
      <c r="K8709" s="315">
        <v>6802</v>
      </c>
      <c r="L8709" s="315" t="s">
        <v>4502</v>
      </c>
      <c r="M8709" s="315" t="s">
        <v>811</v>
      </c>
      <c r="N8709" s="315" t="s">
        <v>750</v>
      </c>
      <c r="O8709" s="315"/>
      <c r="P8709" s="315"/>
      <c r="Q8709" s="315"/>
    </row>
    <row r="8710" spans="1:17">
      <c r="A8710" s="315" t="s">
        <v>755</v>
      </c>
      <c r="B8710" s="315" t="s">
        <v>2095</v>
      </c>
      <c r="C8710" s="315" t="s">
        <v>2098</v>
      </c>
      <c r="D8710" s="316">
        <v>29.6</v>
      </c>
      <c r="E8710" s="317">
        <v>31518.010000000002</v>
      </c>
      <c r="F8710" s="317">
        <v>8320.7599999999984</v>
      </c>
      <c r="G8710" s="318">
        <v>40675</v>
      </c>
      <c r="H8710" s="318">
        <v>41865</v>
      </c>
      <c r="I8710" s="318">
        <v>49309</v>
      </c>
      <c r="J8710" s="315"/>
      <c r="K8710" s="315">
        <v>8911</v>
      </c>
      <c r="L8710" s="315" t="s">
        <v>4503</v>
      </c>
      <c r="M8710" s="315" t="s">
        <v>784</v>
      </c>
      <c r="N8710" s="315" t="s">
        <v>755</v>
      </c>
      <c r="O8710" s="315"/>
      <c r="P8710" s="315"/>
      <c r="Q8710" s="315"/>
    </row>
    <row r="8711" spans="1:17">
      <c r="A8711" s="315" t="s">
        <v>755</v>
      </c>
      <c r="B8711" s="315" t="s">
        <v>2095</v>
      </c>
      <c r="C8711" s="315" t="s">
        <v>2096</v>
      </c>
      <c r="D8711" s="316">
        <v>29.6</v>
      </c>
      <c r="E8711" s="317">
        <v>30626</v>
      </c>
      <c r="F8711" s="317">
        <v>17119.93</v>
      </c>
      <c r="G8711" s="318">
        <v>40676</v>
      </c>
      <c r="H8711" s="318">
        <v>40890</v>
      </c>
      <c r="I8711" s="318">
        <v>50040</v>
      </c>
      <c r="J8711" s="315"/>
      <c r="K8711" s="315">
        <v>6170</v>
      </c>
      <c r="L8711" s="315" t="s">
        <v>3192</v>
      </c>
      <c r="M8711" s="315" t="s">
        <v>788</v>
      </c>
      <c r="N8711" s="315" t="s">
        <v>755</v>
      </c>
      <c r="O8711" s="315"/>
      <c r="P8711" s="315"/>
      <c r="Q8711" s="315"/>
    </row>
    <row r="8712" spans="1:17">
      <c r="A8712" s="315" t="s">
        <v>755</v>
      </c>
      <c r="B8712" s="315" t="s">
        <v>2095</v>
      </c>
      <c r="C8712" s="315" t="s">
        <v>2098</v>
      </c>
      <c r="D8712" s="316">
        <v>29.6</v>
      </c>
      <c r="E8712" s="317">
        <v>26694</v>
      </c>
      <c r="F8712" s="317">
        <v>7767.95</v>
      </c>
      <c r="G8712" s="318">
        <v>40679</v>
      </c>
      <c r="H8712" s="318">
        <v>41361</v>
      </c>
      <c r="I8712" s="318">
        <v>50770</v>
      </c>
      <c r="J8712" s="315"/>
      <c r="K8712" s="315">
        <v>8555</v>
      </c>
      <c r="L8712" s="315" t="s">
        <v>4504</v>
      </c>
      <c r="M8712" s="315" t="s">
        <v>792</v>
      </c>
      <c r="N8712" s="315" t="s">
        <v>755</v>
      </c>
      <c r="O8712" s="315"/>
      <c r="P8712" s="315"/>
      <c r="Q8712" s="315"/>
    </row>
    <row r="8713" spans="1:17">
      <c r="A8713" s="315" t="s">
        <v>755</v>
      </c>
      <c r="B8713" s="315" t="s">
        <v>2095</v>
      </c>
      <c r="C8713" s="315" t="s">
        <v>2098</v>
      </c>
      <c r="D8713" s="316">
        <v>29.6</v>
      </c>
      <c r="E8713" s="317">
        <v>33667</v>
      </c>
      <c r="F8713" s="317">
        <v>8888.09</v>
      </c>
      <c r="G8713" s="318">
        <v>40701</v>
      </c>
      <c r="H8713" s="318">
        <v>42055</v>
      </c>
      <c r="I8713" s="318">
        <v>49674</v>
      </c>
      <c r="J8713" s="315"/>
      <c r="K8713" s="315">
        <v>1719</v>
      </c>
      <c r="L8713" s="315" t="s">
        <v>3802</v>
      </c>
      <c r="M8713" s="315" t="s">
        <v>761</v>
      </c>
      <c r="N8713" s="315" t="s">
        <v>755</v>
      </c>
      <c r="O8713" s="315"/>
      <c r="P8713" s="315"/>
      <c r="Q8713" s="315"/>
    </row>
    <row r="8714" spans="1:17">
      <c r="A8714" s="315" t="s">
        <v>755</v>
      </c>
      <c r="B8714" s="315" t="s">
        <v>2095</v>
      </c>
      <c r="C8714" s="315" t="s">
        <v>2098</v>
      </c>
      <c r="D8714" s="316">
        <v>29.6</v>
      </c>
      <c r="E8714" s="317">
        <v>24763</v>
      </c>
      <c r="F8714" s="317">
        <v>11688.14</v>
      </c>
      <c r="G8714" s="318">
        <v>40701</v>
      </c>
      <c r="H8714" s="318">
        <v>40899</v>
      </c>
      <c r="I8714" s="318">
        <v>50040</v>
      </c>
      <c r="J8714" s="315"/>
      <c r="K8714" s="315">
        <v>4954</v>
      </c>
      <c r="L8714" s="315" t="s">
        <v>4505</v>
      </c>
      <c r="M8714" s="315" t="s">
        <v>764</v>
      </c>
      <c r="N8714" s="315" t="s">
        <v>755</v>
      </c>
      <c r="O8714" s="315"/>
      <c r="P8714" s="315"/>
      <c r="Q8714" s="315"/>
    </row>
    <row r="8715" spans="1:17">
      <c r="A8715" s="315" t="s">
        <v>755</v>
      </c>
      <c r="B8715" s="315" t="s">
        <v>2095</v>
      </c>
      <c r="C8715" s="315" t="s">
        <v>2098</v>
      </c>
      <c r="D8715" s="316">
        <v>29.6</v>
      </c>
      <c r="E8715" s="317">
        <v>29375</v>
      </c>
      <c r="F8715" s="317">
        <v>9086.08</v>
      </c>
      <c r="G8715" s="318">
        <v>40765</v>
      </c>
      <c r="H8715" s="318">
        <v>41036</v>
      </c>
      <c r="I8715" s="318">
        <v>50405</v>
      </c>
      <c r="J8715" s="315"/>
      <c r="K8715" s="315">
        <v>4536</v>
      </c>
      <c r="L8715" s="315" t="s">
        <v>3781</v>
      </c>
      <c r="M8715" s="315" t="s">
        <v>764</v>
      </c>
      <c r="N8715" s="315" t="s">
        <v>755</v>
      </c>
      <c r="O8715" s="315"/>
      <c r="P8715" s="315"/>
      <c r="Q8715" s="315"/>
    </row>
    <row r="8716" spans="1:17">
      <c r="A8716" s="315" t="s">
        <v>750</v>
      </c>
      <c r="B8716" s="315" t="s">
        <v>2095</v>
      </c>
      <c r="C8716" s="315" t="s">
        <v>2098</v>
      </c>
      <c r="D8716" s="316">
        <v>29.61</v>
      </c>
      <c r="E8716" s="317">
        <v>29541</v>
      </c>
      <c r="F8716" s="317">
        <v>11515.52</v>
      </c>
      <c r="G8716" s="318">
        <v>39569</v>
      </c>
      <c r="H8716" s="318">
        <v>40898</v>
      </c>
      <c r="I8716" s="318">
        <v>50040</v>
      </c>
      <c r="J8716" s="315"/>
      <c r="K8716" s="315">
        <v>1052</v>
      </c>
      <c r="L8716" s="315" t="s">
        <v>2150</v>
      </c>
      <c r="M8716" s="315" t="s">
        <v>766</v>
      </c>
      <c r="N8716" s="315" t="s">
        <v>750</v>
      </c>
      <c r="O8716" s="315"/>
      <c r="P8716" s="315"/>
      <c r="Q8716" s="315"/>
    </row>
    <row r="8717" spans="1:17">
      <c r="A8717" s="315" t="s">
        <v>755</v>
      </c>
      <c r="B8717" s="315" t="s">
        <v>2095</v>
      </c>
      <c r="C8717" s="315" t="s">
        <v>2098</v>
      </c>
      <c r="D8717" s="316">
        <v>29.61</v>
      </c>
      <c r="E8717" s="317">
        <v>30946.199999999997</v>
      </c>
      <c r="F8717" s="317">
        <v>14606.6</v>
      </c>
      <c r="G8717" s="318">
        <v>40806</v>
      </c>
      <c r="H8717" s="318">
        <v>40900</v>
      </c>
      <c r="I8717" s="318">
        <v>50040</v>
      </c>
      <c r="J8717" s="315"/>
      <c r="K8717" s="315">
        <v>4132</v>
      </c>
      <c r="L8717" s="315" t="s">
        <v>2422</v>
      </c>
      <c r="M8717" s="315" t="s">
        <v>1484</v>
      </c>
      <c r="N8717" s="315" t="s">
        <v>755</v>
      </c>
      <c r="O8717" s="315"/>
      <c r="P8717" s="315"/>
      <c r="Q8717" s="315"/>
    </row>
    <row r="8718" spans="1:17">
      <c r="A8718" s="315" t="s">
        <v>755</v>
      </c>
      <c r="B8718" s="315" t="s">
        <v>2095</v>
      </c>
      <c r="C8718" s="315" t="s">
        <v>2098</v>
      </c>
      <c r="D8718" s="316">
        <v>29.61</v>
      </c>
      <c r="E8718" s="317">
        <v>11542</v>
      </c>
      <c r="F8718" s="317">
        <v>5447.82</v>
      </c>
      <c r="G8718" s="318">
        <v>40813</v>
      </c>
      <c r="H8718" s="318">
        <v>40879</v>
      </c>
      <c r="I8718" s="318">
        <v>50040</v>
      </c>
      <c r="J8718" s="315"/>
      <c r="K8718" s="315">
        <v>3365</v>
      </c>
      <c r="L8718" s="315" t="s">
        <v>3579</v>
      </c>
      <c r="M8718" s="315" t="s">
        <v>764</v>
      </c>
      <c r="N8718" s="315" t="s">
        <v>755</v>
      </c>
      <c r="O8718" s="315"/>
      <c r="P8718" s="315"/>
      <c r="Q8718" s="315"/>
    </row>
    <row r="8719" spans="1:17">
      <c r="A8719" s="315" t="s">
        <v>755</v>
      </c>
      <c r="B8719" s="315" t="s">
        <v>2095</v>
      </c>
      <c r="C8719" s="315" t="s">
        <v>2098</v>
      </c>
      <c r="D8719" s="316">
        <v>29.61</v>
      </c>
      <c r="E8719" s="317">
        <v>12671</v>
      </c>
      <c r="F8719" s="317">
        <v>5537.69</v>
      </c>
      <c r="G8719" s="318">
        <v>40830</v>
      </c>
      <c r="H8719" s="318">
        <v>40834</v>
      </c>
      <c r="I8719" s="318">
        <v>50040</v>
      </c>
      <c r="J8719" s="315"/>
      <c r="K8719" s="315">
        <v>8424</v>
      </c>
      <c r="L8719" s="315" t="s">
        <v>2717</v>
      </c>
      <c r="M8719" s="315" t="s">
        <v>784</v>
      </c>
      <c r="N8719" s="315" t="s">
        <v>755</v>
      </c>
      <c r="O8719" s="315"/>
      <c r="P8719" s="315"/>
      <c r="Q8719" s="315"/>
    </row>
    <row r="8720" spans="1:17">
      <c r="A8720" s="315" t="s">
        <v>750</v>
      </c>
      <c r="B8720" s="315" t="s">
        <v>2095</v>
      </c>
      <c r="C8720" s="315" t="s">
        <v>2098</v>
      </c>
      <c r="D8720" s="316">
        <v>29.64</v>
      </c>
      <c r="E8720" s="317">
        <v>27863</v>
      </c>
      <c r="F8720" s="317">
        <v>5263.0400000000009</v>
      </c>
      <c r="G8720" s="318">
        <v>40674</v>
      </c>
      <c r="H8720" s="318">
        <v>42415</v>
      </c>
      <c r="I8720" s="318">
        <v>50040</v>
      </c>
      <c r="J8720" s="315"/>
      <c r="K8720" s="315">
        <v>9468</v>
      </c>
      <c r="L8720" s="315" t="s">
        <v>1255</v>
      </c>
      <c r="M8720" s="315" t="s">
        <v>770</v>
      </c>
      <c r="N8720" s="315" t="s">
        <v>750</v>
      </c>
      <c r="O8720" s="315"/>
      <c r="P8720" s="315"/>
      <c r="Q8720" s="315"/>
    </row>
    <row r="8721" spans="1:17">
      <c r="A8721" s="315" t="s">
        <v>755</v>
      </c>
      <c r="B8721" s="315" t="s">
        <v>2095</v>
      </c>
      <c r="C8721" s="315" t="s">
        <v>2098</v>
      </c>
      <c r="D8721" s="316">
        <v>29.64</v>
      </c>
      <c r="E8721" s="317">
        <v>33823.68</v>
      </c>
      <c r="F8721" s="317">
        <v>8929.44</v>
      </c>
      <c r="G8721" s="318">
        <v>40718</v>
      </c>
      <c r="H8721" s="318">
        <v>42075</v>
      </c>
      <c r="I8721" s="318">
        <v>49674</v>
      </c>
      <c r="J8721" s="315"/>
      <c r="K8721" s="315">
        <v>8873</v>
      </c>
      <c r="L8721" s="315" t="s">
        <v>2532</v>
      </c>
      <c r="M8721" s="315" t="s">
        <v>770</v>
      </c>
      <c r="N8721" s="315" t="s">
        <v>755</v>
      </c>
      <c r="O8721" s="315"/>
      <c r="P8721" s="315"/>
      <c r="Q8721" s="315"/>
    </row>
    <row r="8722" spans="1:17">
      <c r="A8722" s="315" t="s">
        <v>750</v>
      </c>
      <c r="B8722" s="315" t="s">
        <v>2095</v>
      </c>
      <c r="C8722" s="315" t="s">
        <v>2098</v>
      </c>
      <c r="D8722" s="316">
        <v>29.64</v>
      </c>
      <c r="E8722" s="317">
        <v>32644</v>
      </c>
      <c r="F8722" s="317">
        <v>7072.869999999999</v>
      </c>
      <c r="G8722" s="318">
        <v>40720</v>
      </c>
      <c r="H8722" s="318">
        <v>42181</v>
      </c>
      <c r="I8722" s="318">
        <v>49674</v>
      </c>
      <c r="J8722" s="315"/>
      <c r="K8722" s="315">
        <v>9472</v>
      </c>
      <c r="L8722" s="315" t="s">
        <v>2333</v>
      </c>
      <c r="M8722" s="315" t="s">
        <v>770</v>
      </c>
      <c r="N8722" s="315" t="s">
        <v>750</v>
      </c>
      <c r="O8722" s="315"/>
      <c r="P8722" s="315"/>
      <c r="Q8722" s="315"/>
    </row>
    <row r="8723" spans="1:17">
      <c r="A8723" s="315" t="s">
        <v>755</v>
      </c>
      <c r="B8723" s="315" t="s">
        <v>2095</v>
      </c>
      <c r="C8723" s="315" t="s">
        <v>2098</v>
      </c>
      <c r="D8723" s="316">
        <v>29.64</v>
      </c>
      <c r="E8723" s="317">
        <v>30731.5</v>
      </c>
      <c r="F8723" s="317">
        <v>8113.12</v>
      </c>
      <c r="G8723" s="318">
        <v>40725</v>
      </c>
      <c r="H8723" s="318">
        <v>42088</v>
      </c>
      <c r="I8723" s="318">
        <v>49674</v>
      </c>
      <c r="J8723" s="315"/>
      <c r="K8723" s="315">
        <v>9451</v>
      </c>
      <c r="L8723" s="315" t="s">
        <v>3474</v>
      </c>
      <c r="M8723" s="315" t="s">
        <v>770</v>
      </c>
      <c r="N8723" s="315" t="s">
        <v>755</v>
      </c>
      <c r="O8723" s="315"/>
      <c r="P8723" s="315"/>
      <c r="Q8723" s="315"/>
    </row>
    <row r="8724" spans="1:17">
      <c r="A8724" s="315" t="s">
        <v>755</v>
      </c>
      <c r="B8724" s="315" t="s">
        <v>2095</v>
      </c>
      <c r="C8724" s="315" t="s">
        <v>2098</v>
      </c>
      <c r="D8724" s="316">
        <v>29.64</v>
      </c>
      <c r="E8724" s="317">
        <v>24284.379999999997</v>
      </c>
      <c r="F8724" s="317">
        <v>6411.06</v>
      </c>
      <c r="G8724" s="318">
        <v>40729</v>
      </c>
      <c r="H8724" s="318">
        <v>42089</v>
      </c>
      <c r="I8724" s="318">
        <v>49674</v>
      </c>
      <c r="J8724" s="315"/>
      <c r="K8724" s="315">
        <v>9205</v>
      </c>
      <c r="L8724" s="315" t="s">
        <v>2698</v>
      </c>
      <c r="M8724" s="315" t="s">
        <v>770</v>
      </c>
      <c r="N8724" s="315" t="s">
        <v>755</v>
      </c>
      <c r="O8724" s="315"/>
      <c r="P8724" s="315"/>
      <c r="Q8724" s="315"/>
    </row>
    <row r="8725" spans="1:17">
      <c r="A8725" s="315" t="s">
        <v>755</v>
      </c>
      <c r="B8725" s="315" t="s">
        <v>2095</v>
      </c>
      <c r="C8725" s="315" t="s">
        <v>2098</v>
      </c>
      <c r="D8725" s="316">
        <v>29.64</v>
      </c>
      <c r="E8725" s="317">
        <v>29297</v>
      </c>
      <c r="F8725" s="317">
        <v>7734.41</v>
      </c>
      <c r="G8725" s="318">
        <v>40735</v>
      </c>
      <c r="H8725" s="318">
        <v>42073</v>
      </c>
      <c r="I8725" s="318">
        <v>49674</v>
      </c>
      <c r="J8725" s="315"/>
      <c r="K8725" s="315">
        <v>4628</v>
      </c>
      <c r="L8725" s="315" t="s">
        <v>3331</v>
      </c>
      <c r="M8725" s="315" t="s">
        <v>1296</v>
      </c>
      <c r="N8725" s="315" t="s">
        <v>755</v>
      </c>
      <c r="O8725" s="315"/>
      <c r="P8725" s="315"/>
      <c r="Q8725" s="315"/>
    </row>
    <row r="8726" spans="1:17">
      <c r="A8726" s="315" t="s">
        <v>755</v>
      </c>
      <c r="B8726" s="315" t="s">
        <v>2095</v>
      </c>
      <c r="C8726" s="315" t="s">
        <v>2098</v>
      </c>
      <c r="D8726" s="316">
        <v>29.64</v>
      </c>
      <c r="E8726" s="317">
        <v>21959</v>
      </c>
      <c r="F8726" s="317">
        <v>5138.41</v>
      </c>
      <c r="G8726" s="318">
        <v>40720</v>
      </c>
      <c r="H8726" s="318">
        <v>42213</v>
      </c>
      <c r="I8726" s="318">
        <v>49674</v>
      </c>
      <c r="J8726" s="315"/>
      <c r="K8726" s="315">
        <v>6934</v>
      </c>
      <c r="L8726" s="315" t="s">
        <v>1877</v>
      </c>
      <c r="M8726" s="315" t="s">
        <v>811</v>
      </c>
      <c r="N8726" s="315" t="s">
        <v>755</v>
      </c>
      <c r="O8726" s="315"/>
      <c r="P8726" s="315"/>
      <c r="Q8726" s="315"/>
    </row>
    <row r="8727" spans="1:17">
      <c r="A8727" s="315" t="s">
        <v>750</v>
      </c>
      <c r="B8727" s="315" t="s">
        <v>2095</v>
      </c>
      <c r="C8727" s="315" t="s">
        <v>2098</v>
      </c>
      <c r="D8727" s="316">
        <v>29.64</v>
      </c>
      <c r="E8727" s="317">
        <v>24900</v>
      </c>
      <c r="F8727" s="317">
        <v>10029.17</v>
      </c>
      <c r="G8727" s="318">
        <v>40794</v>
      </c>
      <c r="H8727" s="318">
        <v>40939</v>
      </c>
      <c r="I8727" s="318">
        <v>50405</v>
      </c>
      <c r="J8727" s="315"/>
      <c r="K8727" s="315">
        <v>8570</v>
      </c>
      <c r="L8727" s="315" t="s">
        <v>3135</v>
      </c>
      <c r="M8727" s="315" t="s">
        <v>792</v>
      </c>
      <c r="N8727" s="315" t="s">
        <v>750</v>
      </c>
      <c r="O8727" s="315"/>
      <c r="P8727" s="315"/>
      <c r="Q8727" s="315"/>
    </row>
    <row r="8728" spans="1:17">
      <c r="A8728" s="315" t="s">
        <v>750</v>
      </c>
      <c r="B8728" s="315" t="s">
        <v>2095</v>
      </c>
      <c r="C8728" s="315" t="s">
        <v>2098</v>
      </c>
      <c r="D8728" s="316">
        <v>29.64</v>
      </c>
      <c r="E8728" s="317">
        <v>30939</v>
      </c>
      <c r="F8728" s="317">
        <v>6703.4600000000009</v>
      </c>
      <c r="G8728" s="318">
        <v>40793</v>
      </c>
      <c r="H8728" s="318">
        <v>42240</v>
      </c>
      <c r="I8728" s="318">
        <v>49674</v>
      </c>
      <c r="J8728" s="315"/>
      <c r="K8728" s="315">
        <v>5430</v>
      </c>
      <c r="L8728" s="315" t="s">
        <v>2233</v>
      </c>
      <c r="M8728" s="315" t="s">
        <v>776</v>
      </c>
      <c r="N8728" s="315" t="s">
        <v>750</v>
      </c>
      <c r="O8728" s="315"/>
      <c r="P8728" s="315"/>
      <c r="Q8728" s="315"/>
    </row>
    <row r="8729" spans="1:17">
      <c r="A8729" s="315" t="s">
        <v>750</v>
      </c>
      <c r="B8729" s="315" t="s">
        <v>2095</v>
      </c>
      <c r="C8729" s="315" t="s">
        <v>2098</v>
      </c>
      <c r="D8729" s="316">
        <v>29.64</v>
      </c>
      <c r="E8729" s="317">
        <v>30425</v>
      </c>
      <c r="F8729" s="317">
        <v>6592.08</v>
      </c>
      <c r="G8729" s="318">
        <v>40793</v>
      </c>
      <c r="H8729" s="318">
        <v>42240</v>
      </c>
      <c r="I8729" s="318">
        <v>49674</v>
      </c>
      <c r="J8729" s="315"/>
      <c r="K8729" s="315">
        <v>5430</v>
      </c>
      <c r="L8729" s="315" t="s">
        <v>2233</v>
      </c>
      <c r="M8729" s="315" t="s">
        <v>776</v>
      </c>
      <c r="N8729" s="315" t="s">
        <v>750</v>
      </c>
      <c r="O8729" s="315"/>
      <c r="P8729" s="315"/>
      <c r="Q8729" s="315"/>
    </row>
    <row r="8730" spans="1:17">
      <c r="A8730" s="315" t="s">
        <v>755</v>
      </c>
      <c r="B8730" s="319" t="s">
        <v>2095</v>
      </c>
      <c r="C8730" s="319" t="s">
        <v>2098</v>
      </c>
      <c r="D8730" s="320">
        <v>29.64</v>
      </c>
      <c r="E8730" s="317">
        <v>30050</v>
      </c>
      <c r="F8730" s="317">
        <v>7933.1900000000005</v>
      </c>
      <c r="G8730" s="321">
        <v>40785</v>
      </c>
      <c r="H8730" s="321">
        <v>42094</v>
      </c>
      <c r="I8730" s="321">
        <v>49674</v>
      </c>
      <c r="J8730" s="319"/>
      <c r="K8730" s="322">
        <v>8508</v>
      </c>
      <c r="L8730" s="319" t="s">
        <v>4485</v>
      </c>
      <c r="M8730" s="319" t="s">
        <v>792</v>
      </c>
      <c r="N8730" s="315" t="s">
        <v>755</v>
      </c>
      <c r="O8730" s="319"/>
      <c r="P8730" s="319"/>
      <c r="Q8730" s="319"/>
    </row>
    <row r="8731" spans="1:17">
      <c r="A8731" s="315" t="s">
        <v>755</v>
      </c>
      <c r="B8731" s="315" t="s">
        <v>2095</v>
      </c>
      <c r="C8731" s="315" t="s">
        <v>2098</v>
      </c>
      <c r="D8731" s="316">
        <v>29.64</v>
      </c>
      <c r="E8731" s="317">
        <v>25397.5</v>
      </c>
      <c r="F8731" s="317">
        <v>11987.600000000002</v>
      </c>
      <c r="G8731" s="318">
        <v>40787</v>
      </c>
      <c r="H8731" s="318">
        <v>40893</v>
      </c>
      <c r="I8731" s="318">
        <v>50040</v>
      </c>
      <c r="J8731" s="315"/>
      <c r="K8731" s="315">
        <v>9200</v>
      </c>
      <c r="L8731" s="315" t="s">
        <v>959</v>
      </c>
      <c r="M8731" s="315" t="s">
        <v>770</v>
      </c>
      <c r="N8731" s="315" t="s">
        <v>755</v>
      </c>
      <c r="O8731" s="315"/>
      <c r="P8731" s="315"/>
      <c r="Q8731" s="315"/>
    </row>
    <row r="8732" spans="1:17">
      <c r="A8732" s="315" t="s">
        <v>755</v>
      </c>
      <c r="B8732" s="315" t="s">
        <v>2095</v>
      </c>
      <c r="C8732" s="315" t="s">
        <v>2098</v>
      </c>
      <c r="D8732" s="316">
        <v>29.64</v>
      </c>
      <c r="E8732" s="317">
        <v>31411</v>
      </c>
      <c r="F8732" s="317">
        <v>13727.77</v>
      </c>
      <c r="G8732" s="318">
        <v>40798</v>
      </c>
      <c r="H8732" s="318">
        <v>40886</v>
      </c>
      <c r="I8732" s="318">
        <v>50040</v>
      </c>
      <c r="J8732" s="315"/>
      <c r="K8732" s="315">
        <v>9472</v>
      </c>
      <c r="L8732" s="315" t="s">
        <v>2333</v>
      </c>
      <c r="M8732" s="315" t="s">
        <v>770</v>
      </c>
      <c r="N8732" s="315" t="s">
        <v>755</v>
      </c>
      <c r="O8732" s="315"/>
      <c r="P8732" s="315"/>
      <c r="Q8732" s="315"/>
    </row>
    <row r="8733" spans="1:17">
      <c r="A8733" s="315" t="s">
        <v>755</v>
      </c>
      <c r="B8733" s="315" t="s">
        <v>2095</v>
      </c>
      <c r="C8733" s="315" t="s">
        <v>2098</v>
      </c>
      <c r="D8733" s="316">
        <v>29.67</v>
      </c>
      <c r="E8733" s="317">
        <v>12644</v>
      </c>
      <c r="F8733" s="317">
        <v>4779.4400000000005</v>
      </c>
      <c r="G8733" s="318">
        <v>40732</v>
      </c>
      <c r="H8733" s="318">
        <v>41171</v>
      </c>
      <c r="I8733" s="318">
        <v>50405</v>
      </c>
      <c r="J8733" s="315"/>
      <c r="K8733" s="315">
        <v>9463</v>
      </c>
      <c r="L8733" s="315" t="s">
        <v>2547</v>
      </c>
      <c r="M8733" s="315" t="s">
        <v>770</v>
      </c>
      <c r="N8733" s="315" t="s">
        <v>755</v>
      </c>
      <c r="O8733" s="315"/>
      <c r="P8733" s="315"/>
      <c r="Q8733" s="315"/>
    </row>
    <row r="8734" spans="1:17">
      <c r="A8734" s="315" t="s">
        <v>755</v>
      </c>
      <c r="B8734" s="315" t="s">
        <v>2095</v>
      </c>
      <c r="C8734" s="315" t="s">
        <v>2098</v>
      </c>
      <c r="D8734" s="316">
        <v>29.68</v>
      </c>
      <c r="E8734" s="317">
        <v>33857</v>
      </c>
      <c r="F8734" s="317">
        <v>8938.25</v>
      </c>
      <c r="G8734" s="318">
        <v>40738</v>
      </c>
      <c r="H8734" s="318">
        <v>42076</v>
      </c>
      <c r="I8734" s="318">
        <v>49674</v>
      </c>
      <c r="J8734" s="315"/>
      <c r="K8734" s="315">
        <v>8890</v>
      </c>
      <c r="L8734" s="315" t="s">
        <v>1093</v>
      </c>
      <c r="M8734" s="315" t="s">
        <v>770</v>
      </c>
      <c r="N8734" s="315" t="s">
        <v>755</v>
      </c>
      <c r="O8734" s="315"/>
      <c r="P8734" s="315"/>
      <c r="Q8734" s="315"/>
    </row>
    <row r="8735" spans="1:17">
      <c r="A8735" s="315" t="s">
        <v>755</v>
      </c>
      <c r="B8735" s="315" t="s">
        <v>2095</v>
      </c>
      <c r="C8735" s="315" t="s">
        <v>2096</v>
      </c>
      <c r="D8735" s="316">
        <v>29.68</v>
      </c>
      <c r="E8735" s="317">
        <v>12475</v>
      </c>
      <c r="F8735" s="317">
        <v>5521.34</v>
      </c>
      <c r="G8735" s="318">
        <v>40830</v>
      </c>
      <c r="H8735" s="318">
        <v>40886</v>
      </c>
      <c r="I8735" s="318">
        <v>50040</v>
      </c>
      <c r="J8735" s="315"/>
      <c r="K8735" s="315">
        <v>3033</v>
      </c>
      <c r="L8735" s="315" t="s">
        <v>3265</v>
      </c>
      <c r="M8735" s="315" t="s">
        <v>764</v>
      </c>
      <c r="N8735" s="315" t="s">
        <v>755</v>
      </c>
      <c r="O8735" s="315"/>
      <c r="P8735" s="315"/>
      <c r="Q8735" s="315"/>
    </row>
    <row r="8736" spans="1:17">
      <c r="A8736" s="315" t="s">
        <v>755</v>
      </c>
      <c r="B8736" s="315" t="s">
        <v>2095</v>
      </c>
      <c r="C8736" s="315" t="s">
        <v>2098</v>
      </c>
      <c r="D8736" s="316">
        <v>29.68</v>
      </c>
      <c r="E8736" s="317">
        <v>3248</v>
      </c>
      <c r="F8736" s="317">
        <v>633.36</v>
      </c>
      <c r="G8736" s="318">
        <v>40836</v>
      </c>
      <c r="H8736" s="318">
        <v>42635</v>
      </c>
      <c r="I8736" s="318">
        <v>50040</v>
      </c>
      <c r="J8736" s="315"/>
      <c r="K8736" s="315">
        <v>6206</v>
      </c>
      <c r="L8736" s="315" t="s">
        <v>3500</v>
      </c>
      <c r="M8736" s="315" t="s">
        <v>788</v>
      </c>
      <c r="N8736" s="315" t="s">
        <v>755</v>
      </c>
      <c r="O8736" s="315"/>
      <c r="P8736" s="315"/>
      <c r="Q8736" s="315"/>
    </row>
    <row r="8737" spans="1:17">
      <c r="A8737" s="315" t="s">
        <v>755</v>
      </c>
      <c r="B8737" s="315" t="s">
        <v>2095</v>
      </c>
      <c r="C8737" s="315" t="s">
        <v>2098</v>
      </c>
      <c r="D8737" s="316">
        <v>29.68</v>
      </c>
      <c r="E8737" s="317">
        <v>3453</v>
      </c>
      <c r="F8737" s="317">
        <v>673.34</v>
      </c>
      <c r="G8737" s="318">
        <v>40849</v>
      </c>
      <c r="H8737" s="318">
        <v>42642</v>
      </c>
      <c r="I8737" s="318">
        <v>50040</v>
      </c>
      <c r="J8737" s="315"/>
      <c r="K8737" s="315">
        <v>6062</v>
      </c>
      <c r="L8737" s="315" t="s">
        <v>3029</v>
      </c>
      <c r="M8737" s="315" t="s">
        <v>1017</v>
      </c>
      <c r="N8737" s="315" t="s">
        <v>755</v>
      </c>
      <c r="O8737" s="315"/>
      <c r="P8737" s="315"/>
      <c r="Q8737" s="315"/>
    </row>
    <row r="8738" spans="1:17">
      <c r="A8738" s="315" t="s">
        <v>755</v>
      </c>
      <c r="B8738" s="315" t="s">
        <v>2095</v>
      </c>
      <c r="C8738" s="315" t="s">
        <v>2098</v>
      </c>
      <c r="D8738" s="316">
        <v>29.7</v>
      </c>
      <c r="E8738" s="317">
        <v>27165</v>
      </c>
      <c r="F8738" s="317">
        <v>12821.869999999999</v>
      </c>
      <c r="G8738" s="318">
        <v>39570</v>
      </c>
      <c r="H8738" s="318">
        <v>40740</v>
      </c>
      <c r="I8738" s="318">
        <v>50040</v>
      </c>
      <c r="J8738" s="315"/>
      <c r="K8738" s="315">
        <v>8374</v>
      </c>
      <c r="L8738" s="315" t="s">
        <v>3064</v>
      </c>
      <c r="M8738" s="315" t="s">
        <v>792</v>
      </c>
      <c r="N8738" s="315" t="s">
        <v>755</v>
      </c>
      <c r="O8738" s="315"/>
      <c r="P8738" s="315"/>
      <c r="Q8738" s="315"/>
    </row>
    <row r="8739" spans="1:17">
      <c r="A8739" s="315" t="s">
        <v>750</v>
      </c>
      <c r="B8739" s="315" t="s">
        <v>2095</v>
      </c>
      <c r="C8739" s="315" t="s">
        <v>2098</v>
      </c>
      <c r="D8739" s="316">
        <v>29.7</v>
      </c>
      <c r="E8739" s="317">
        <v>32821</v>
      </c>
      <c r="F8739" s="317">
        <v>17048.679999999997</v>
      </c>
      <c r="G8739" s="318">
        <v>39570</v>
      </c>
      <c r="H8739" s="318">
        <v>40310</v>
      </c>
      <c r="I8739" s="318">
        <v>49674</v>
      </c>
      <c r="J8739" s="315"/>
      <c r="K8739" s="315">
        <v>8477</v>
      </c>
      <c r="L8739" s="315" t="s">
        <v>2986</v>
      </c>
      <c r="M8739" s="315" t="s">
        <v>784</v>
      </c>
      <c r="N8739" s="315" t="s">
        <v>750</v>
      </c>
      <c r="O8739" s="315"/>
      <c r="P8739" s="315"/>
      <c r="Q8739" s="315"/>
    </row>
    <row r="8740" spans="1:17">
      <c r="A8740" s="315" t="s">
        <v>750</v>
      </c>
      <c r="B8740" s="315" t="s">
        <v>2095</v>
      </c>
      <c r="C8740" s="315" t="s">
        <v>2098</v>
      </c>
      <c r="D8740" s="316">
        <v>29.7</v>
      </c>
      <c r="E8740" s="317">
        <v>50372</v>
      </c>
      <c r="F8740" s="317">
        <v>16119.039999999997</v>
      </c>
      <c r="G8740" s="318">
        <v>39594</v>
      </c>
      <c r="H8740" s="318">
        <v>41963</v>
      </c>
      <c r="I8740" s="318">
        <v>51135</v>
      </c>
      <c r="J8740" s="315"/>
      <c r="K8740" s="315">
        <v>3098</v>
      </c>
      <c r="L8740" s="315" t="s">
        <v>3472</v>
      </c>
      <c r="M8740" s="315" t="s">
        <v>764</v>
      </c>
      <c r="N8740" s="315" t="s">
        <v>750</v>
      </c>
      <c r="O8740" s="315"/>
      <c r="P8740" s="315"/>
      <c r="Q8740" s="315"/>
    </row>
    <row r="8741" spans="1:17">
      <c r="A8741" s="315" t="s">
        <v>750</v>
      </c>
      <c r="B8741" s="315" t="s">
        <v>2095</v>
      </c>
      <c r="C8741" s="315" t="s">
        <v>2098</v>
      </c>
      <c r="D8741" s="316">
        <v>29.7</v>
      </c>
      <c r="E8741" s="317">
        <v>54120.509999999995</v>
      </c>
      <c r="F8741" s="317">
        <v>17318.539999999997</v>
      </c>
      <c r="G8741" s="318">
        <v>39594</v>
      </c>
      <c r="H8741" s="318">
        <v>41963</v>
      </c>
      <c r="I8741" s="318">
        <v>49309</v>
      </c>
      <c r="J8741" s="315"/>
      <c r="K8741" s="315">
        <v>4057</v>
      </c>
      <c r="L8741" s="315" t="s">
        <v>2059</v>
      </c>
      <c r="M8741" s="315" t="s">
        <v>2060</v>
      </c>
      <c r="N8741" s="315" t="s">
        <v>750</v>
      </c>
      <c r="O8741" s="315"/>
      <c r="P8741" s="315"/>
      <c r="Q8741" s="315"/>
    </row>
    <row r="8742" spans="1:17">
      <c r="A8742" s="315" t="s">
        <v>755</v>
      </c>
      <c r="B8742" s="315" t="s">
        <v>2095</v>
      </c>
      <c r="C8742" s="315" t="s">
        <v>2096</v>
      </c>
      <c r="D8742" s="316">
        <v>29.7</v>
      </c>
      <c r="E8742" s="317">
        <v>33326</v>
      </c>
      <c r="F8742" s="317">
        <v>26460.839999999997</v>
      </c>
      <c r="G8742" s="318">
        <v>39569</v>
      </c>
      <c r="H8742" s="318">
        <v>40008</v>
      </c>
      <c r="I8742" s="318">
        <v>49279</v>
      </c>
      <c r="J8742" s="315"/>
      <c r="K8742" s="315">
        <v>1695</v>
      </c>
      <c r="L8742" s="315" t="s">
        <v>4351</v>
      </c>
      <c r="M8742" s="315" t="s">
        <v>761</v>
      </c>
      <c r="N8742" s="315" t="s">
        <v>755</v>
      </c>
      <c r="O8742" s="315"/>
      <c r="P8742" s="315"/>
      <c r="Q8742" s="315"/>
    </row>
    <row r="8743" spans="1:17">
      <c r="A8743" s="315" t="s">
        <v>755</v>
      </c>
      <c r="B8743" s="315" t="s">
        <v>2095</v>
      </c>
      <c r="C8743" s="315" t="s">
        <v>2098</v>
      </c>
      <c r="D8743" s="316">
        <v>29.7</v>
      </c>
      <c r="E8743" s="317">
        <v>28329</v>
      </c>
      <c r="F8743" s="317">
        <v>13484.59</v>
      </c>
      <c r="G8743" s="318">
        <v>39968</v>
      </c>
      <c r="H8743" s="318">
        <v>40347</v>
      </c>
      <c r="I8743" s="318">
        <v>49674</v>
      </c>
      <c r="J8743" s="315"/>
      <c r="K8743" s="315">
        <v>6017</v>
      </c>
      <c r="L8743" s="315" t="s">
        <v>849</v>
      </c>
      <c r="M8743" s="315" t="s">
        <v>788</v>
      </c>
      <c r="N8743" s="315" t="s">
        <v>755</v>
      </c>
      <c r="O8743" s="315"/>
      <c r="P8743" s="315"/>
      <c r="Q8743" s="315"/>
    </row>
    <row r="8744" spans="1:17">
      <c r="A8744" s="315" t="s">
        <v>750</v>
      </c>
      <c r="B8744" s="315" t="s">
        <v>2095</v>
      </c>
      <c r="C8744" s="315" t="s">
        <v>2098</v>
      </c>
      <c r="D8744" s="316">
        <v>29.7</v>
      </c>
      <c r="E8744" s="317">
        <v>38178</v>
      </c>
      <c r="F8744" s="317">
        <v>19831.350000000002</v>
      </c>
      <c r="G8744" s="318">
        <v>40018</v>
      </c>
      <c r="H8744" s="318">
        <v>40368</v>
      </c>
      <c r="I8744" s="318">
        <v>49674</v>
      </c>
      <c r="J8744" s="315"/>
      <c r="K8744" s="315">
        <v>7438</v>
      </c>
      <c r="L8744" s="315" t="s">
        <v>4506</v>
      </c>
      <c r="M8744" s="315" t="s">
        <v>966</v>
      </c>
      <c r="N8744" s="315" t="s">
        <v>750</v>
      </c>
      <c r="O8744" s="315"/>
      <c r="P8744" s="315"/>
      <c r="Q8744" s="315"/>
    </row>
    <row r="8745" spans="1:17">
      <c r="A8745" s="315" t="s">
        <v>750</v>
      </c>
      <c r="B8745" s="315" t="s">
        <v>2095</v>
      </c>
      <c r="C8745" s="315" t="s">
        <v>2098</v>
      </c>
      <c r="D8745" s="316">
        <v>29.7</v>
      </c>
      <c r="E8745" s="317">
        <v>41434</v>
      </c>
      <c r="F8745" s="317">
        <v>9476.1099999999988</v>
      </c>
      <c r="G8745" s="318">
        <v>40070</v>
      </c>
      <c r="H8745" s="318">
        <v>42091</v>
      </c>
      <c r="I8745" s="318">
        <v>51501</v>
      </c>
      <c r="J8745" s="315"/>
      <c r="K8745" s="315">
        <v>6295</v>
      </c>
      <c r="L8745" s="315" t="s">
        <v>878</v>
      </c>
      <c r="M8745" s="315" t="s">
        <v>788</v>
      </c>
      <c r="N8745" s="315" t="s">
        <v>750</v>
      </c>
      <c r="O8745" s="315"/>
      <c r="P8745" s="315"/>
      <c r="Q8745" s="315"/>
    </row>
    <row r="8746" spans="1:17">
      <c r="A8746" s="315" t="s">
        <v>750</v>
      </c>
      <c r="B8746" s="315" t="s">
        <v>2095</v>
      </c>
      <c r="C8746" s="315" t="s">
        <v>2098</v>
      </c>
      <c r="D8746" s="316">
        <v>29.7</v>
      </c>
      <c r="E8746" s="317">
        <v>29015</v>
      </c>
      <c r="F8746" s="317">
        <v>12411.97</v>
      </c>
      <c r="G8746" s="318">
        <v>40158</v>
      </c>
      <c r="H8746" s="318">
        <v>40506</v>
      </c>
      <c r="I8746" s="318">
        <v>49674</v>
      </c>
      <c r="J8746" s="315"/>
      <c r="K8746" s="315">
        <v>5525</v>
      </c>
      <c r="L8746" s="315" t="s">
        <v>1245</v>
      </c>
      <c r="M8746" s="315" t="s">
        <v>776</v>
      </c>
      <c r="N8746" s="315" t="s">
        <v>750</v>
      </c>
      <c r="O8746" s="315"/>
      <c r="P8746" s="315"/>
      <c r="Q8746" s="315"/>
    </row>
    <row r="8747" spans="1:17">
      <c r="A8747" s="315" t="s">
        <v>755</v>
      </c>
      <c r="B8747" s="315" t="s">
        <v>2095</v>
      </c>
      <c r="C8747" s="315" t="s">
        <v>2098</v>
      </c>
      <c r="D8747" s="316">
        <v>29.7</v>
      </c>
      <c r="E8747" s="317">
        <v>33222</v>
      </c>
      <c r="F8747" s="317">
        <v>15680.79</v>
      </c>
      <c r="G8747" s="318">
        <v>40565</v>
      </c>
      <c r="H8747" s="318">
        <v>40793</v>
      </c>
      <c r="I8747" s="318">
        <v>50040</v>
      </c>
      <c r="J8747" s="315"/>
      <c r="K8747" s="315">
        <v>6314</v>
      </c>
      <c r="L8747" s="315" t="s">
        <v>2449</v>
      </c>
      <c r="M8747" s="315" t="s">
        <v>1712</v>
      </c>
      <c r="N8747" s="315" t="s">
        <v>755</v>
      </c>
      <c r="O8747" s="315"/>
      <c r="P8747" s="315"/>
      <c r="Q8747" s="315"/>
    </row>
    <row r="8748" spans="1:17">
      <c r="A8748" s="315" t="s">
        <v>750</v>
      </c>
      <c r="B8748" s="315" t="s">
        <v>2095</v>
      </c>
      <c r="C8748" s="315" t="s">
        <v>2098</v>
      </c>
      <c r="D8748" s="316">
        <v>29.7</v>
      </c>
      <c r="E8748" s="317">
        <v>15058</v>
      </c>
      <c r="F8748" s="317">
        <v>2844.3000000000006</v>
      </c>
      <c r="G8748" s="318">
        <v>40638</v>
      </c>
      <c r="H8748" s="318">
        <v>42451</v>
      </c>
      <c r="I8748" s="318">
        <v>50040</v>
      </c>
      <c r="J8748" s="315"/>
      <c r="K8748" s="315">
        <v>2824</v>
      </c>
      <c r="L8748" s="315" t="s">
        <v>2917</v>
      </c>
      <c r="M8748" s="315" t="s">
        <v>1431</v>
      </c>
      <c r="N8748" s="315" t="s">
        <v>750</v>
      </c>
      <c r="O8748" s="315"/>
      <c r="P8748" s="315"/>
      <c r="Q8748" s="315"/>
    </row>
    <row r="8749" spans="1:17">
      <c r="A8749" s="315" t="s">
        <v>755</v>
      </c>
      <c r="B8749" s="315" t="s">
        <v>2095</v>
      </c>
      <c r="C8749" s="315" t="s">
        <v>2098</v>
      </c>
      <c r="D8749" s="316">
        <v>29.7</v>
      </c>
      <c r="E8749" s="317">
        <v>23150.750000000004</v>
      </c>
      <c r="F8749" s="317">
        <v>5833.98</v>
      </c>
      <c r="G8749" s="318">
        <v>40659</v>
      </c>
      <c r="H8749" s="318">
        <v>42031</v>
      </c>
      <c r="I8749" s="318">
        <v>49674</v>
      </c>
      <c r="J8749" s="315"/>
      <c r="K8749" s="315">
        <v>7232</v>
      </c>
      <c r="L8749" s="315" t="s">
        <v>4419</v>
      </c>
      <c r="M8749" s="315" t="s">
        <v>966</v>
      </c>
      <c r="N8749" s="315" t="s">
        <v>755</v>
      </c>
      <c r="O8749" s="315"/>
      <c r="P8749" s="315"/>
      <c r="Q8749" s="315"/>
    </row>
    <row r="8750" spans="1:17">
      <c r="A8750" s="315" t="s">
        <v>755</v>
      </c>
      <c r="B8750" s="315" t="s">
        <v>2095</v>
      </c>
      <c r="C8750" s="315" t="s">
        <v>2098</v>
      </c>
      <c r="D8750" s="316">
        <v>29.7</v>
      </c>
      <c r="E8750" s="317">
        <v>30457</v>
      </c>
      <c r="F8750" s="317">
        <v>8040.6500000000005</v>
      </c>
      <c r="G8750" s="318">
        <v>40660</v>
      </c>
      <c r="H8750" s="318">
        <v>41877</v>
      </c>
      <c r="I8750" s="318">
        <v>49309</v>
      </c>
      <c r="J8750" s="315"/>
      <c r="K8750" s="315">
        <v>9322</v>
      </c>
      <c r="L8750" s="315" t="s">
        <v>4391</v>
      </c>
      <c r="M8750" s="315" t="s">
        <v>792</v>
      </c>
      <c r="N8750" s="315" t="s">
        <v>755</v>
      </c>
      <c r="O8750" s="315"/>
      <c r="P8750" s="315"/>
      <c r="Q8750" s="315"/>
    </row>
    <row r="8751" spans="1:17">
      <c r="A8751" s="315" t="s">
        <v>750</v>
      </c>
      <c r="B8751" s="315" t="s">
        <v>2095</v>
      </c>
      <c r="C8751" s="315" t="s">
        <v>2096</v>
      </c>
      <c r="D8751" s="316">
        <v>29.7</v>
      </c>
      <c r="E8751" s="317">
        <v>26532.010000000002</v>
      </c>
      <c r="F8751" s="317">
        <v>13732.780000000002</v>
      </c>
      <c r="G8751" s="318">
        <v>40668</v>
      </c>
      <c r="H8751" s="318">
        <v>40900</v>
      </c>
      <c r="I8751" s="318">
        <v>50040</v>
      </c>
      <c r="J8751" s="315"/>
      <c r="K8751" s="315">
        <v>8907</v>
      </c>
      <c r="L8751" s="315" t="s">
        <v>2149</v>
      </c>
      <c r="M8751" s="315" t="s">
        <v>784</v>
      </c>
      <c r="N8751" s="315" t="s">
        <v>750</v>
      </c>
      <c r="O8751" s="315"/>
      <c r="P8751" s="315"/>
      <c r="Q8751" s="315"/>
    </row>
    <row r="8752" spans="1:17">
      <c r="A8752" s="315" t="s">
        <v>750</v>
      </c>
      <c r="B8752" s="315" t="s">
        <v>2095</v>
      </c>
      <c r="C8752" s="315" t="s">
        <v>2098</v>
      </c>
      <c r="D8752" s="316">
        <v>29.7</v>
      </c>
      <c r="E8752" s="317">
        <v>13567</v>
      </c>
      <c r="F8752" s="317">
        <v>2562.65</v>
      </c>
      <c r="G8752" s="318">
        <v>40682</v>
      </c>
      <c r="H8752" s="318">
        <v>42431</v>
      </c>
      <c r="I8752" s="318">
        <v>50040</v>
      </c>
      <c r="J8752" s="315"/>
      <c r="K8752" s="315">
        <v>6598</v>
      </c>
      <c r="L8752" s="315" t="s">
        <v>2961</v>
      </c>
      <c r="M8752" s="315" t="s">
        <v>811</v>
      </c>
      <c r="N8752" s="315" t="s">
        <v>750</v>
      </c>
      <c r="O8752" s="315"/>
      <c r="P8752" s="315"/>
      <c r="Q8752" s="315"/>
    </row>
    <row r="8753" spans="1:17">
      <c r="A8753" s="315" t="s">
        <v>750</v>
      </c>
      <c r="B8753" s="315" t="s">
        <v>2095</v>
      </c>
      <c r="C8753" s="315" t="s">
        <v>2098</v>
      </c>
      <c r="D8753" s="316">
        <v>29.7</v>
      </c>
      <c r="E8753" s="317">
        <v>20968</v>
      </c>
      <c r="F8753" s="317">
        <v>2801.0499999999997</v>
      </c>
      <c r="G8753" s="318">
        <v>40721</v>
      </c>
      <c r="H8753" s="318">
        <v>42451</v>
      </c>
      <c r="I8753" s="318">
        <v>50040</v>
      </c>
      <c r="J8753" s="315"/>
      <c r="K8753" s="315">
        <v>3127</v>
      </c>
      <c r="L8753" s="315" t="s">
        <v>3392</v>
      </c>
      <c r="M8753" s="315" t="s">
        <v>764</v>
      </c>
      <c r="N8753" s="315" t="s">
        <v>750</v>
      </c>
      <c r="O8753" s="315"/>
      <c r="P8753" s="315"/>
      <c r="Q8753" s="315"/>
    </row>
    <row r="8754" spans="1:17">
      <c r="A8754" s="315" t="s">
        <v>755</v>
      </c>
      <c r="B8754" s="315" t="s">
        <v>2095</v>
      </c>
      <c r="C8754" s="315" t="s">
        <v>2098</v>
      </c>
      <c r="D8754" s="316">
        <v>29.7</v>
      </c>
      <c r="E8754" s="317">
        <v>21414</v>
      </c>
      <c r="F8754" s="317">
        <v>4368.46</v>
      </c>
      <c r="G8754" s="318">
        <v>40746</v>
      </c>
      <c r="H8754" s="318">
        <v>42453</v>
      </c>
      <c r="I8754" s="318">
        <v>50040</v>
      </c>
      <c r="J8754" s="315"/>
      <c r="K8754" s="315">
        <v>6056</v>
      </c>
      <c r="L8754" s="315" t="s">
        <v>3451</v>
      </c>
      <c r="M8754" s="315" t="s">
        <v>1017</v>
      </c>
      <c r="N8754" s="315" t="s">
        <v>755</v>
      </c>
      <c r="O8754" s="315"/>
      <c r="P8754" s="315"/>
      <c r="Q8754" s="315"/>
    </row>
    <row r="8755" spans="1:17">
      <c r="A8755" s="315" t="s">
        <v>755</v>
      </c>
      <c r="B8755" s="315" t="s">
        <v>2095</v>
      </c>
      <c r="C8755" s="315" t="s">
        <v>2098</v>
      </c>
      <c r="D8755" s="316">
        <v>29.7</v>
      </c>
      <c r="E8755" s="317">
        <v>30817.619999999995</v>
      </c>
      <c r="F8755" s="317">
        <v>7211.33</v>
      </c>
      <c r="G8755" s="318">
        <v>40780</v>
      </c>
      <c r="H8755" s="318">
        <v>42180</v>
      </c>
      <c r="I8755" s="318">
        <v>49674</v>
      </c>
      <c r="J8755" s="315"/>
      <c r="K8755" s="315">
        <v>7165</v>
      </c>
      <c r="L8755" s="315" t="s">
        <v>3365</v>
      </c>
      <c r="M8755" s="315" t="s">
        <v>966</v>
      </c>
      <c r="N8755" s="315" t="s">
        <v>755</v>
      </c>
      <c r="O8755" s="315"/>
      <c r="P8755" s="315"/>
      <c r="Q8755" s="315"/>
    </row>
    <row r="8756" spans="1:17">
      <c r="A8756" s="315" t="s">
        <v>755</v>
      </c>
      <c r="B8756" s="315" t="s">
        <v>2095</v>
      </c>
      <c r="C8756" s="315" t="s">
        <v>2098</v>
      </c>
      <c r="D8756" s="316">
        <v>29.7</v>
      </c>
      <c r="E8756" s="317">
        <v>31388.75</v>
      </c>
      <c r="F8756" s="317">
        <v>14815.480000000001</v>
      </c>
      <c r="G8756" s="318">
        <v>40779</v>
      </c>
      <c r="H8756" s="318">
        <v>40892</v>
      </c>
      <c r="I8756" s="318">
        <v>50040</v>
      </c>
      <c r="J8756" s="315"/>
      <c r="K8756" s="315">
        <v>4225</v>
      </c>
      <c r="L8756" s="315" t="s">
        <v>4507</v>
      </c>
      <c r="M8756" s="315" t="s">
        <v>1484</v>
      </c>
      <c r="N8756" s="315" t="s">
        <v>755</v>
      </c>
      <c r="O8756" s="315"/>
      <c r="P8756" s="315"/>
      <c r="Q8756" s="315"/>
    </row>
    <row r="8757" spans="1:17">
      <c r="A8757" s="315" t="s">
        <v>750</v>
      </c>
      <c r="B8757" s="315" t="s">
        <v>2095</v>
      </c>
      <c r="C8757" s="315" t="s">
        <v>2096</v>
      </c>
      <c r="D8757" s="316">
        <v>29.7</v>
      </c>
      <c r="E8757" s="317">
        <v>20818</v>
      </c>
      <c r="F8757" s="317">
        <v>4996.32</v>
      </c>
      <c r="G8757" s="318">
        <v>40805</v>
      </c>
      <c r="H8757" s="318">
        <v>42446</v>
      </c>
      <c r="I8757" s="318">
        <v>50040</v>
      </c>
      <c r="J8757" s="315"/>
      <c r="K8757" s="315">
        <v>4943</v>
      </c>
      <c r="L8757" s="315" t="s">
        <v>4508</v>
      </c>
      <c r="M8757" s="315" t="s">
        <v>764</v>
      </c>
      <c r="N8757" s="315" t="s">
        <v>750</v>
      </c>
      <c r="O8757" s="315"/>
      <c r="P8757" s="315"/>
      <c r="Q8757" s="315"/>
    </row>
    <row r="8758" spans="1:17">
      <c r="A8758" s="315" t="s">
        <v>755</v>
      </c>
      <c r="B8758" s="315" t="s">
        <v>2095</v>
      </c>
      <c r="C8758" s="315" t="s">
        <v>2098</v>
      </c>
      <c r="D8758" s="316">
        <v>29.7</v>
      </c>
      <c r="E8758" s="317">
        <v>9728.1999999999989</v>
      </c>
      <c r="F8758" s="317">
        <v>270.23</v>
      </c>
      <c r="G8758" s="318">
        <v>40834</v>
      </c>
      <c r="H8758" s="318">
        <v>41626</v>
      </c>
      <c r="I8758" s="318">
        <v>50770</v>
      </c>
      <c r="J8758" s="315"/>
      <c r="K8758" s="315">
        <v>8133</v>
      </c>
      <c r="L8758" s="315" t="s">
        <v>4248</v>
      </c>
      <c r="M8758" s="315" t="s">
        <v>784</v>
      </c>
      <c r="N8758" s="315" t="s">
        <v>755</v>
      </c>
      <c r="O8758" s="315"/>
      <c r="P8758" s="315"/>
      <c r="Q8758" s="315"/>
    </row>
    <row r="8759" spans="1:17">
      <c r="A8759" s="315" t="s">
        <v>750</v>
      </c>
      <c r="B8759" s="315" t="s">
        <v>2095</v>
      </c>
      <c r="C8759" s="315" t="s">
        <v>2098</v>
      </c>
      <c r="D8759" s="316">
        <v>29.73</v>
      </c>
      <c r="E8759" s="317">
        <v>28122</v>
      </c>
      <c r="F8759" s="317">
        <v>10017.6</v>
      </c>
      <c r="G8759" s="318">
        <v>40738</v>
      </c>
      <c r="H8759" s="318">
        <v>40899</v>
      </c>
      <c r="I8759" s="318">
        <v>50040</v>
      </c>
      <c r="J8759" s="315"/>
      <c r="K8759" s="315">
        <v>6215</v>
      </c>
      <c r="L8759" s="315" t="s">
        <v>3812</v>
      </c>
      <c r="M8759" s="315" t="s">
        <v>788</v>
      </c>
      <c r="N8759" s="315" t="s">
        <v>750</v>
      </c>
      <c r="O8759" s="315"/>
      <c r="P8759" s="315"/>
      <c r="Q8759" s="315"/>
    </row>
    <row r="8760" spans="1:17">
      <c r="A8760" s="315" t="s">
        <v>755</v>
      </c>
      <c r="B8760" s="315" t="s">
        <v>2095</v>
      </c>
      <c r="C8760" s="315" t="s">
        <v>2098</v>
      </c>
      <c r="D8760" s="316">
        <v>29.75</v>
      </c>
      <c r="E8760" s="317">
        <v>28500</v>
      </c>
      <c r="F8760" s="317">
        <v>7524</v>
      </c>
      <c r="G8760" s="318">
        <v>40651</v>
      </c>
      <c r="H8760" s="318">
        <v>42089</v>
      </c>
      <c r="I8760" s="318">
        <v>49674</v>
      </c>
      <c r="J8760" s="315"/>
      <c r="K8760" s="315">
        <v>9613</v>
      </c>
      <c r="L8760" s="315" t="s">
        <v>3542</v>
      </c>
      <c r="M8760" s="315" t="s">
        <v>770</v>
      </c>
      <c r="N8760" s="315" t="s">
        <v>755</v>
      </c>
      <c r="O8760" s="315"/>
      <c r="P8760" s="315"/>
      <c r="Q8760" s="315"/>
    </row>
    <row r="8761" spans="1:17">
      <c r="A8761" s="315" t="s">
        <v>755</v>
      </c>
      <c r="B8761" s="315" t="s">
        <v>2095</v>
      </c>
      <c r="C8761" s="315" t="s">
        <v>2098</v>
      </c>
      <c r="D8761" s="316">
        <v>29.75</v>
      </c>
      <c r="E8761" s="317">
        <v>29801.86</v>
      </c>
      <c r="F8761" s="317">
        <v>7867.7</v>
      </c>
      <c r="G8761" s="318">
        <v>40697</v>
      </c>
      <c r="H8761" s="318">
        <v>41997</v>
      </c>
      <c r="I8761" s="318">
        <v>49309</v>
      </c>
      <c r="J8761" s="315"/>
      <c r="K8761" s="315">
        <v>9612</v>
      </c>
      <c r="L8761" s="315" t="s">
        <v>4509</v>
      </c>
      <c r="M8761" s="315" t="s">
        <v>770</v>
      </c>
      <c r="N8761" s="315" t="s">
        <v>755</v>
      </c>
      <c r="O8761" s="315"/>
      <c r="P8761" s="315"/>
      <c r="Q8761" s="315"/>
    </row>
    <row r="8762" spans="1:17">
      <c r="A8762" s="315" t="s">
        <v>755</v>
      </c>
      <c r="B8762" s="315" t="s">
        <v>2095</v>
      </c>
      <c r="C8762" s="315" t="s">
        <v>2098</v>
      </c>
      <c r="D8762" s="316">
        <v>29.75</v>
      </c>
      <c r="E8762" s="317">
        <v>28091.300000000003</v>
      </c>
      <c r="F8762" s="317">
        <v>7416.1100000000006</v>
      </c>
      <c r="G8762" s="318">
        <v>40729</v>
      </c>
      <c r="H8762" s="318">
        <v>42079</v>
      </c>
      <c r="I8762" s="318">
        <v>49674</v>
      </c>
      <c r="J8762" s="315"/>
      <c r="K8762" s="315">
        <v>9533</v>
      </c>
      <c r="L8762" s="315" t="s">
        <v>793</v>
      </c>
      <c r="M8762" s="315" t="s">
        <v>770</v>
      </c>
      <c r="N8762" s="315" t="s">
        <v>755</v>
      </c>
      <c r="O8762" s="315"/>
      <c r="P8762" s="315"/>
      <c r="Q8762" s="315"/>
    </row>
    <row r="8763" spans="1:17">
      <c r="A8763" s="315" t="s">
        <v>755</v>
      </c>
      <c r="B8763" s="315" t="s">
        <v>2095</v>
      </c>
      <c r="C8763" s="315" t="s">
        <v>2098</v>
      </c>
      <c r="D8763" s="316">
        <v>29.75</v>
      </c>
      <c r="E8763" s="317">
        <v>29515</v>
      </c>
      <c r="F8763" s="317">
        <v>7791.95</v>
      </c>
      <c r="G8763" s="318">
        <v>40799</v>
      </c>
      <c r="H8763" s="318">
        <v>42083</v>
      </c>
      <c r="I8763" s="318">
        <v>49674</v>
      </c>
      <c r="J8763" s="315"/>
      <c r="K8763" s="315">
        <v>8360</v>
      </c>
      <c r="L8763" s="315" t="s">
        <v>1278</v>
      </c>
      <c r="M8763" s="315" t="s">
        <v>792</v>
      </c>
      <c r="N8763" s="315" t="s">
        <v>755</v>
      </c>
      <c r="O8763" s="315"/>
      <c r="P8763" s="315"/>
      <c r="Q8763" s="315"/>
    </row>
    <row r="8764" spans="1:17">
      <c r="A8764" s="315" t="s">
        <v>750</v>
      </c>
      <c r="B8764" s="315" t="s">
        <v>2095</v>
      </c>
      <c r="C8764" s="315" t="s">
        <v>2098</v>
      </c>
      <c r="D8764" s="316">
        <v>29.76</v>
      </c>
      <c r="E8764" s="317">
        <v>26408</v>
      </c>
      <c r="F8764" s="317">
        <v>8450.5600000000013</v>
      </c>
      <c r="G8764" s="318">
        <v>39594</v>
      </c>
      <c r="H8764" s="318">
        <v>41723</v>
      </c>
      <c r="I8764" s="318">
        <v>51135</v>
      </c>
      <c r="J8764" s="315"/>
      <c r="K8764" s="315">
        <v>1217</v>
      </c>
      <c r="L8764" s="315" t="s">
        <v>2855</v>
      </c>
      <c r="M8764" s="315" t="s">
        <v>1827</v>
      </c>
      <c r="N8764" s="315" t="s">
        <v>750</v>
      </c>
      <c r="O8764" s="315"/>
      <c r="P8764" s="315"/>
      <c r="Q8764" s="315"/>
    </row>
    <row r="8765" spans="1:17">
      <c r="A8765" s="315" t="s">
        <v>755</v>
      </c>
      <c r="B8765" s="315" t="s">
        <v>2095</v>
      </c>
      <c r="C8765" s="315" t="s">
        <v>2096</v>
      </c>
      <c r="D8765" s="316">
        <v>29.76</v>
      </c>
      <c r="E8765" s="317">
        <v>30295</v>
      </c>
      <c r="F8765" s="317">
        <v>13784.23</v>
      </c>
      <c r="G8765" s="318">
        <v>40644</v>
      </c>
      <c r="H8765" s="318">
        <v>41060</v>
      </c>
      <c r="I8765" s="318">
        <v>50405</v>
      </c>
      <c r="J8765" s="315"/>
      <c r="K8765" s="315">
        <v>4445</v>
      </c>
      <c r="L8765" s="315" t="s">
        <v>4510</v>
      </c>
      <c r="M8765" s="315" t="s">
        <v>1484</v>
      </c>
      <c r="N8765" s="315" t="s">
        <v>755</v>
      </c>
      <c r="O8765" s="315"/>
      <c r="P8765" s="315"/>
      <c r="Q8765" s="315"/>
    </row>
    <row r="8766" spans="1:17">
      <c r="A8766" s="315" t="s">
        <v>755</v>
      </c>
      <c r="B8766" s="315" t="s">
        <v>2095</v>
      </c>
      <c r="C8766" s="315" t="s">
        <v>2096</v>
      </c>
      <c r="D8766" s="316">
        <v>29.76</v>
      </c>
      <c r="E8766" s="317">
        <v>44590.01</v>
      </c>
      <c r="F8766" s="317">
        <v>24925.820000000003</v>
      </c>
      <c r="G8766" s="318">
        <v>40761</v>
      </c>
      <c r="H8766" s="318">
        <v>40845</v>
      </c>
      <c r="I8766" s="318">
        <v>50040</v>
      </c>
      <c r="J8766" s="315"/>
      <c r="K8766" s="315">
        <v>8444</v>
      </c>
      <c r="L8766" s="315" t="s">
        <v>4073</v>
      </c>
      <c r="M8766" s="315" t="s">
        <v>784</v>
      </c>
      <c r="N8766" s="315" t="s">
        <v>755</v>
      </c>
      <c r="O8766" s="315"/>
      <c r="P8766" s="315"/>
      <c r="Q8766" s="315"/>
    </row>
    <row r="8767" spans="1:17">
      <c r="A8767" s="315" t="s">
        <v>755</v>
      </c>
      <c r="B8767" s="315" t="s">
        <v>2095</v>
      </c>
      <c r="C8767" s="315" t="s">
        <v>2098</v>
      </c>
      <c r="D8767" s="316">
        <v>29.76</v>
      </c>
      <c r="E8767" s="317">
        <v>24845</v>
      </c>
      <c r="F8767" s="317">
        <v>7875.8600000000006</v>
      </c>
      <c r="G8767" s="318">
        <v>40788</v>
      </c>
      <c r="H8767" s="318">
        <v>41240</v>
      </c>
      <c r="I8767" s="318">
        <v>50405</v>
      </c>
      <c r="J8767" s="315"/>
      <c r="K8767" s="315">
        <v>3803</v>
      </c>
      <c r="L8767" s="315" t="s">
        <v>2812</v>
      </c>
      <c r="M8767" s="315" t="s">
        <v>764</v>
      </c>
      <c r="N8767" s="315" t="s">
        <v>755</v>
      </c>
      <c r="O8767" s="315"/>
      <c r="P8767" s="315"/>
      <c r="Q8767" s="315"/>
    </row>
    <row r="8768" spans="1:17">
      <c r="A8768" s="315" t="s">
        <v>755</v>
      </c>
      <c r="B8768" s="315" t="s">
        <v>2095</v>
      </c>
      <c r="C8768" s="315" t="s">
        <v>2098</v>
      </c>
      <c r="D8768" s="316">
        <v>29.79</v>
      </c>
      <c r="E8768" s="317">
        <v>29693.010000000002</v>
      </c>
      <c r="F8768" s="317">
        <v>9056.369999999999</v>
      </c>
      <c r="G8768" s="318">
        <v>40469</v>
      </c>
      <c r="H8768" s="318">
        <v>41236</v>
      </c>
      <c r="I8768" s="318">
        <v>50405</v>
      </c>
      <c r="J8768" s="315"/>
      <c r="K8768" s="315">
        <v>8133</v>
      </c>
      <c r="L8768" s="315" t="s">
        <v>4248</v>
      </c>
      <c r="M8768" s="315" t="s">
        <v>784</v>
      </c>
      <c r="N8768" s="315" t="s">
        <v>755</v>
      </c>
      <c r="O8768" s="315"/>
      <c r="P8768" s="315"/>
      <c r="Q8768" s="315"/>
    </row>
    <row r="8769" spans="1:17">
      <c r="A8769" s="315" t="s">
        <v>750</v>
      </c>
      <c r="B8769" s="315" t="s">
        <v>2095</v>
      </c>
      <c r="C8769" s="315" t="s">
        <v>2098</v>
      </c>
      <c r="D8769" s="316">
        <v>29.8</v>
      </c>
      <c r="E8769" s="317">
        <v>30437.079999999998</v>
      </c>
      <c r="F8769" s="317">
        <v>13302.119999999997</v>
      </c>
      <c r="G8769" s="318">
        <v>39570</v>
      </c>
      <c r="H8769" s="318">
        <v>40892</v>
      </c>
      <c r="I8769" s="318">
        <v>50040</v>
      </c>
      <c r="J8769" s="315"/>
      <c r="K8769" s="315">
        <v>1350</v>
      </c>
      <c r="L8769" s="315" t="s">
        <v>3129</v>
      </c>
      <c r="M8769" s="315" t="s">
        <v>766</v>
      </c>
      <c r="N8769" s="315" t="s">
        <v>750</v>
      </c>
      <c r="O8769" s="315"/>
      <c r="P8769" s="315"/>
      <c r="Q8769" s="315"/>
    </row>
    <row r="8770" spans="1:17">
      <c r="A8770" s="315" t="s">
        <v>755</v>
      </c>
      <c r="B8770" s="315" t="s">
        <v>2095</v>
      </c>
      <c r="C8770" s="315" t="s">
        <v>2098</v>
      </c>
      <c r="D8770" s="316">
        <v>29.8</v>
      </c>
      <c r="E8770" s="317">
        <v>30608</v>
      </c>
      <c r="F8770" s="317">
        <v>19068.780000000002</v>
      </c>
      <c r="G8770" s="318">
        <v>39569</v>
      </c>
      <c r="H8770" s="318">
        <v>39905</v>
      </c>
      <c r="I8770" s="318">
        <v>49309</v>
      </c>
      <c r="J8770" s="315"/>
      <c r="K8770" s="315">
        <v>8580</v>
      </c>
      <c r="L8770" s="315" t="s">
        <v>4072</v>
      </c>
      <c r="M8770" s="315" t="s">
        <v>792</v>
      </c>
      <c r="N8770" s="315" t="s">
        <v>755</v>
      </c>
      <c r="O8770" s="315"/>
      <c r="P8770" s="315"/>
      <c r="Q8770" s="315"/>
    </row>
    <row r="8771" spans="1:17">
      <c r="A8771" s="315" t="s">
        <v>750</v>
      </c>
      <c r="B8771" s="315" t="s">
        <v>2095</v>
      </c>
      <c r="C8771" s="315" t="s">
        <v>2098</v>
      </c>
      <c r="D8771" s="316">
        <v>29.8</v>
      </c>
      <c r="E8771" s="317">
        <v>31327.5</v>
      </c>
      <c r="F8771" s="317">
        <v>19840.77</v>
      </c>
      <c r="G8771" s="318">
        <v>39570</v>
      </c>
      <c r="H8771" s="318">
        <v>40135</v>
      </c>
      <c r="I8771" s="318">
        <v>49309</v>
      </c>
      <c r="J8771" s="315"/>
      <c r="K8771" s="315">
        <v>1272</v>
      </c>
      <c r="L8771" s="315" t="s">
        <v>3423</v>
      </c>
      <c r="M8771" s="315" t="s">
        <v>766</v>
      </c>
      <c r="N8771" s="315" t="s">
        <v>750</v>
      </c>
      <c r="O8771" s="315"/>
      <c r="P8771" s="315"/>
      <c r="Q8771" s="315"/>
    </row>
    <row r="8772" spans="1:17">
      <c r="A8772" s="315" t="s">
        <v>755</v>
      </c>
      <c r="B8772" s="315" t="s">
        <v>2095</v>
      </c>
      <c r="C8772" s="315" t="s">
        <v>2098</v>
      </c>
      <c r="D8772" s="316">
        <v>29.8</v>
      </c>
      <c r="E8772" s="317">
        <v>32197.030000000006</v>
      </c>
      <c r="F8772" s="317">
        <v>22022.760000000002</v>
      </c>
      <c r="G8772" s="318">
        <v>39569</v>
      </c>
      <c r="H8772" s="318">
        <v>39877</v>
      </c>
      <c r="I8772" s="318">
        <v>49309</v>
      </c>
      <c r="J8772" s="315"/>
      <c r="K8772" s="315">
        <v>9630</v>
      </c>
      <c r="L8772" s="315" t="s">
        <v>3605</v>
      </c>
      <c r="M8772" s="315" t="s">
        <v>770</v>
      </c>
      <c r="N8772" s="315" t="s">
        <v>755</v>
      </c>
      <c r="O8772" s="315"/>
      <c r="P8772" s="315"/>
      <c r="Q8772" s="315"/>
    </row>
    <row r="8773" spans="1:17">
      <c r="A8773" s="315" t="s">
        <v>755</v>
      </c>
      <c r="B8773" s="315" t="s">
        <v>2095</v>
      </c>
      <c r="C8773" s="315" t="s">
        <v>2098</v>
      </c>
      <c r="D8773" s="316">
        <v>29.8</v>
      </c>
      <c r="E8773" s="317">
        <v>27365</v>
      </c>
      <c r="F8773" s="317">
        <v>12916.29</v>
      </c>
      <c r="G8773" s="318">
        <v>39569</v>
      </c>
      <c r="H8773" s="318">
        <v>40810</v>
      </c>
      <c r="I8773" s="318">
        <v>50040</v>
      </c>
      <c r="J8773" s="315"/>
      <c r="K8773" s="315">
        <v>9220</v>
      </c>
      <c r="L8773" s="315" t="s">
        <v>1478</v>
      </c>
      <c r="M8773" s="315" t="s">
        <v>792</v>
      </c>
      <c r="N8773" s="315" t="s">
        <v>755</v>
      </c>
      <c r="O8773" s="315"/>
      <c r="P8773" s="315"/>
      <c r="Q8773" s="315"/>
    </row>
    <row r="8774" spans="1:17">
      <c r="A8774" s="315" t="s">
        <v>755</v>
      </c>
      <c r="B8774" s="315" t="s">
        <v>2095</v>
      </c>
      <c r="C8774" s="315" t="s">
        <v>2098</v>
      </c>
      <c r="D8774" s="316">
        <v>29.8</v>
      </c>
      <c r="E8774" s="317">
        <v>33422.090000000004</v>
      </c>
      <c r="F8774" s="317">
        <v>18749.82</v>
      </c>
      <c r="G8774" s="318">
        <v>39569</v>
      </c>
      <c r="H8774" s="318">
        <v>40526</v>
      </c>
      <c r="I8774" s="318">
        <v>49674</v>
      </c>
      <c r="J8774" s="315"/>
      <c r="K8774" s="315">
        <v>5043</v>
      </c>
      <c r="L8774" s="315" t="s">
        <v>3507</v>
      </c>
      <c r="M8774" s="315" t="s">
        <v>776</v>
      </c>
      <c r="N8774" s="315" t="s">
        <v>755</v>
      </c>
      <c r="O8774" s="315"/>
      <c r="P8774" s="315"/>
      <c r="Q8774" s="315"/>
    </row>
    <row r="8775" spans="1:17">
      <c r="A8775" s="315" t="s">
        <v>755</v>
      </c>
      <c r="B8775" s="315" t="s">
        <v>2095</v>
      </c>
      <c r="C8775" s="315" t="s">
        <v>2098</v>
      </c>
      <c r="D8775" s="316">
        <v>29.8</v>
      </c>
      <c r="E8775" s="317">
        <v>29215</v>
      </c>
      <c r="F8775" s="317">
        <v>18960.54</v>
      </c>
      <c r="G8775" s="318">
        <v>39569</v>
      </c>
      <c r="H8775" s="318">
        <v>39919</v>
      </c>
      <c r="I8775" s="318">
        <v>49309</v>
      </c>
      <c r="J8775" s="315"/>
      <c r="K8775" s="315">
        <v>6036</v>
      </c>
      <c r="L8775" s="315" t="s">
        <v>4208</v>
      </c>
      <c r="M8775" s="315" t="s">
        <v>788</v>
      </c>
      <c r="N8775" s="315" t="s">
        <v>755</v>
      </c>
      <c r="O8775" s="315"/>
      <c r="P8775" s="315"/>
      <c r="Q8775" s="315"/>
    </row>
    <row r="8776" spans="1:17">
      <c r="A8776" s="315" t="s">
        <v>755</v>
      </c>
      <c r="B8776" s="315" t="s">
        <v>2095</v>
      </c>
      <c r="C8776" s="315" t="s">
        <v>2098</v>
      </c>
      <c r="D8776" s="316">
        <v>29.8</v>
      </c>
      <c r="E8776" s="317">
        <v>28360</v>
      </c>
      <c r="F8776" s="317">
        <v>13385.919999999998</v>
      </c>
      <c r="G8776" s="318">
        <v>39569</v>
      </c>
      <c r="H8776" s="318">
        <v>40724</v>
      </c>
      <c r="I8776" s="318">
        <v>50040</v>
      </c>
      <c r="J8776" s="315"/>
      <c r="K8776" s="315">
        <v>3126</v>
      </c>
      <c r="L8776" s="315" t="s">
        <v>3173</v>
      </c>
      <c r="M8776" s="315" t="s">
        <v>764</v>
      </c>
      <c r="N8776" s="315" t="s">
        <v>755</v>
      </c>
      <c r="O8776" s="315"/>
      <c r="P8776" s="315"/>
      <c r="Q8776" s="315"/>
    </row>
    <row r="8777" spans="1:17">
      <c r="A8777" s="315" t="s">
        <v>755</v>
      </c>
      <c r="B8777" s="315" t="s">
        <v>2095</v>
      </c>
      <c r="C8777" s="315" t="s">
        <v>2098</v>
      </c>
      <c r="D8777" s="316">
        <v>29.8</v>
      </c>
      <c r="E8777" s="317">
        <v>25500</v>
      </c>
      <c r="F8777" s="317">
        <v>9639</v>
      </c>
      <c r="G8777" s="318">
        <v>39581</v>
      </c>
      <c r="H8777" s="318">
        <v>41152</v>
      </c>
      <c r="I8777" s="318">
        <v>50405</v>
      </c>
      <c r="J8777" s="315"/>
      <c r="K8777" s="315">
        <v>3114</v>
      </c>
      <c r="L8777" s="315" t="s">
        <v>2642</v>
      </c>
      <c r="M8777" s="315" t="s">
        <v>764</v>
      </c>
      <c r="N8777" s="315" t="s">
        <v>755</v>
      </c>
      <c r="O8777" s="315"/>
      <c r="P8777" s="315"/>
      <c r="Q8777" s="315"/>
    </row>
    <row r="8778" spans="1:17">
      <c r="A8778" s="315" t="s">
        <v>755</v>
      </c>
      <c r="B8778" s="315" t="s">
        <v>2095</v>
      </c>
      <c r="C8778" s="315" t="s">
        <v>2098</v>
      </c>
      <c r="D8778" s="316">
        <v>29.8</v>
      </c>
      <c r="E8778" s="317">
        <v>32082.63</v>
      </c>
      <c r="F8778" s="317">
        <v>17998.36</v>
      </c>
      <c r="G8778" s="318">
        <v>40404</v>
      </c>
      <c r="H8778" s="318">
        <v>40532</v>
      </c>
      <c r="I8778" s="318">
        <v>49674</v>
      </c>
      <c r="J8778" s="315"/>
      <c r="K8778" s="315">
        <v>7214</v>
      </c>
      <c r="L8778" s="315" t="s">
        <v>3665</v>
      </c>
      <c r="M8778" s="315" t="s">
        <v>966</v>
      </c>
      <c r="N8778" s="315" t="s">
        <v>755</v>
      </c>
      <c r="O8778" s="315"/>
      <c r="P8778" s="315"/>
      <c r="Q8778" s="315"/>
    </row>
    <row r="8779" spans="1:17">
      <c r="A8779" s="315" t="s">
        <v>750</v>
      </c>
      <c r="B8779" s="315" t="s">
        <v>2095</v>
      </c>
      <c r="C8779" s="315" t="s">
        <v>2098</v>
      </c>
      <c r="D8779" s="316">
        <v>29.8</v>
      </c>
      <c r="E8779" s="317">
        <v>41862.239999999998</v>
      </c>
      <c r="F8779" s="317">
        <v>18295.350000000002</v>
      </c>
      <c r="G8779" s="318">
        <v>40403</v>
      </c>
      <c r="H8779" s="318">
        <v>40871</v>
      </c>
      <c r="I8779" s="318">
        <v>50040</v>
      </c>
      <c r="J8779" s="315"/>
      <c r="K8779" s="315">
        <v>7525</v>
      </c>
      <c r="L8779" s="315" t="s">
        <v>3588</v>
      </c>
      <c r="M8779" s="315" t="s">
        <v>966</v>
      </c>
      <c r="N8779" s="315" t="s">
        <v>750</v>
      </c>
      <c r="O8779" s="315"/>
      <c r="P8779" s="315"/>
      <c r="Q8779" s="315"/>
    </row>
    <row r="8780" spans="1:17">
      <c r="A8780" s="315" t="s">
        <v>755</v>
      </c>
      <c r="B8780" s="315" t="s">
        <v>2095</v>
      </c>
      <c r="C8780" s="315" t="s">
        <v>2098</v>
      </c>
      <c r="D8780" s="316">
        <v>29.8</v>
      </c>
      <c r="E8780" s="317">
        <v>34423.22</v>
      </c>
      <c r="F8780" s="317">
        <v>19311.420000000002</v>
      </c>
      <c r="G8780" s="318">
        <v>40416</v>
      </c>
      <c r="H8780" s="318">
        <v>40515</v>
      </c>
      <c r="I8780" s="318">
        <v>49674</v>
      </c>
      <c r="J8780" s="315"/>
      <c r="K8780" s="315">
        <v>7220</v>
      </c>
      <c r="L8780" s="315" t="s">
        <v>3954</v>
      </c>
      <c r="M8780" s="315" t="s">
        <v>966</v>
      </c>
      <c r="N8780" s="315" t="s">
        <v>755</v>
      </c>
      <c r="O8780" s="315"/>
      <c r="P8780" s="315"/>
      <c r="Q8780" s="315"/>
    </row>
    <row r="8781" spans="1:17">
      <c r="A8781" s="315" t="s">
        <v>755</v>
      </c>
      <c r="B8781" s="315" t="s">
        <v>2095</v>
      </c>
      <c r="C8781" s="315" t="s">
        <v>2098</v>
      </c>
      <c r="D8781" s="316">
        <v>29.8</v>
      </c>
      <c r="E8781" s="317">
        <v>33274</v>
      </c>
      <c r="F8781" s="317">
        <v>8784.33</v>
      </c>
      <c r="G8781" s="318">
        <v>40609</v>
      </c>
      <c r="H8781" s="318">
        <v>41905</v>
      </c>
      <c r="I8781" s="318">
        <v>49309</v>
      </c>
      <c r="J8781" s="315"/>
      <c r="K8781" s="315">
        <v>7554</v>
      </c>
      <c r="L8781" s="315" t="s">
        <v>3435</v>
      </c>
      <c r="M8781" s="315" t="s">
        <v>966</v>
      </c>
      <c r="N8781" s="315" t="s">
        <v>755</v>
      </c>
      <c r="O8781" s="315"/>
      <c r="P8781" s="315"/>
      <c r="Q8781" s="315"/>
    </row>
    <row r="8782" spans="1:17">
      <c r="A8782" s="315" t="s">
        <v>750</v>
      </c>
      <c r="B8782" s="315" t="s">
        <v>2095</v>
      </c>
      <c r="C8782" s="315" t="s">
        <v>2098</v>
      </c>
      <c r="D8782" s="316">
        <v>29.8</v>
      </c>
      <c r="E8782" s="317">
        <v>22970</v>
      </c>
      <c r="F8782" s="317">
        <v>10038.74</v>
      </c>
      <c r="G8782" s="318">
        <v>40620</v>
      </c>
      <c r="H8782" s="318">
        <v>40725</v>
      </c>
      <c r="I8782" s="318">
        <v>50040</v>
      </c>
      <c r="J8782" s="315"/>
      <c r="K8782" s="315">
        <v>5080</v>
      </c>
      <c r="L8782" s="315" t="s">
        <v>2899</v>
      </c>
      <c r="M8782" s="315" t="s">
        <v>776</v>
      </c>
      <c r="N8782" s="315" t="s">
        <v>750</v>
      </c>
      <c r="O8782" s="315"/>
      <c r="P8782" s="315"/>
      <c r="Q8782" s="315"/>
    </row>
    <row r="8783" spans="1:17">
      <c r="A8783" s="315" t="s">
        <v>755</v>
      </c>
      <c r="B8783" s="315" t="s">
        <v>2095</v>
      </c>
      <c r="C8783" s="315" t="s">
        <v>2096</v>
      </c>
      <c r="D8783" s="316">
        <v>29.84</v>
      </c>
      <c r="E8783" s="317">
        <v>34700</v>
      </c>
      <c r="F8783" s="317">
        <v>10444.699999999999</v>
      </c>
      <c r="G8783" s="318">
        <v>40183</v>
      </c>
      <c r="H8783" s="318">
        <v>42269</v>
      </c>
      <c r="I8783" s="318">
        <v>51501</v>
      </c>
      <c r="J8783" s="315"/>
      <c r="K8783" s="315">
        <v>1965</v>
      </c>
      <c r="L8783" s="315" t="s">
        <v>4511</v>
      </c>
      <c r="M8783" s="315" t="s">
        <v>754</v>
      </c>
      <c r="N8783" s="315" t="s">
        <v>755</v>
      </c>
      <c r="O8783" s="315"/>
      <c r="P8783" s="315"/>
      <c r="Q8783" s="315"/>
    </row>
    <row r="8784" spans="1:17">
      <c r="A8784" s="315" t="s">
        <v>755</v>
      </c>
      <c r="B8784" s="315" t="s">
        <v>2095</v>
      </c>
      <c r="C8784" s="315" t="s">
        <v>2096</v>
      </c>
      <c r="D8784" s="316">
        <v>29.84</v>
      </c>
      <c r="E8784" s="317">
        <v>30413</v>
      </c>
      <c r="F8784" s="317">
        <v>9154.32</v>
      </c>
      <c r="G8784" s="318">
        <v>40420</v>
      </c>
      <c r="H8784" s="318">
        <v>42094</v>
      </c>
      <c r="I8784" s="318">
        <v>51501</v>
      </c>
      <c r="J8784" s="315"/>
      <c r="K8784" s="315">
        <v>9642</v>
      </c>
      <c r="L8784" s="315" t="s">
        <v>3375</v>
      </c>
      <c r="M8784" s="315" t="s">
        <v>770</v>
      </c>
      <c r="N8784" s="315" t="s">
        <v>755</v>
      </c>
      <c r="O8784" s="315"/>
      <c r="P8784" s="315"/>
      <c r="Q8784" s="315"/>
    </row>
    <row r="8785" spans="1:17">
      <c r="A8785" s="315" t="s">
        <v>755</v>
      </c>
      <c r="B8785" s="315" t="s">
        <v>2095</v>
      </c>
      <c r="C8785" s="315" t="s">
        <v>2098</v>
      </c>
      <c r="D8785" s="316">
        <v>29.84</v>
      </c>
      <c r="E8785" s="317">
        <v>28859</v>
      </c>
      <c r="F8785" s="317">
        <v>7618.77</v>
      </c>
      <c r="G8785" s="318">
        <v>40668</v>
      </c>
      <c r="H8785" s="318">
        <v>42088</v>
      </c>
      <c r="I8785" s="318">
        <v>49674</v>
      </c>
      <c r="J8785" s="315"/>
      <c r="K8785" s="315">
        <v>5082</v>
      </c>
      <c r="L8785" s="315" t="s">
        <v>1737</v>
      </c>
      <c r="M8785" s="315" t="s">
        <v>776</v>
      </c>
      <c r="N8785" s="315" t="s">
        <v>755</v>
      </c>
      <c r="O8785" s="315"/>
      <c r="P8785" s="315"/>
      <c r="Q8785" s="315"/>
    </row>
    <row r="8786" spans="1:17">
      <c r="A8786" s="315" t="s">
        <v>750</v>
      </c>
      <c r="B8786" s="315" t="s">
        <v>2095</v>
      </c>
      <c r="C8786" s="315" t="s">
        <v>2096</v>
      </c>
      <c r="D8786" s="316">
        <v>29.84</v>
      </c>
      <c r="E8786" s="317">
        <v>32934</v>
      </c>
      <c r="F8786" s="317">
        <v>13874.980000000001</v>
      </c>
      <c r="G8786" s="318">
        <v>40728</v>
      </c>
      <c r="H8786" s="318">
        <v>41176</v>
      </c>
      <c r="I8786" s="318">
        <v>50405</v>
      </c>
      <c r="J8786" s="315"/>
      <c r="K8786" s="315">
        <v>5417</v>
      </c>
      <c r="L8786" s="315" t="s">
        <v>3484</v>
      </c>
      <c r="M8786" s="315" t="s">
        <v>776</v>
      </c>
      <c r="N8786" s="315" t="s">
        <v>750</v>
      </c>
      <c r="O8786" s="315"/>
      <c r="P8786" s="315"/>
      <c r="Q8786" s="315"/>
    </row>
    <row r="8787" spans="1:17">
      <c r="A8787" s="315" t="s">
        <v>750</v>
      </c>
      <c r="B8787" s="315" t="s">
        <v>2095</v>
      </c>
      <c r="C8787" s="315" t="s">
        <v>2098</v>
      </c>
      <c r="D8787" s="316">
        <v>29.84</v>
      </c>
      <c r="E8787" s="317">
        <v>30612</v>
      </c>
      <c r="F8787" s="317">
        <v>7163.22</v>
      </c>
      <c r="G8787" s="318">
        <v>40806</v>
      </c>
      <c r="H8787" s="318">
        <v>42164</v>
      </c>
      <c r="I8787" s="318">
        <v>49674</v>
      </c>
      <c r="J8787" s="315"/>
      <c r="K8787" s="315">
        <v>9436</v>
      </c>
      <c r="L8787" s="315" t="s">
        <v>3167</v>
      </c>
      <c r="M8787" s="315" t="s">
        <v>770</v>
      </c>
      <c r="N8787" s="315" t="s">
        <v>750</v>
      </c>
      <c r="O8787" s="315"/>
      <c r="P8787" s="315"/>
      <c r="Q8787" s="315"/>
    </row>
    <row r="8788" spans="1:17">
      <c r="A8788" s="315" t="s">
        <v>755</v>
      </c>
      <c r="B8788" s="315" t="s">
        <v>2095</v>
      </c>
      <c r="C8788" s="315" t="s">
        <v>2098</v>
      </c>
      <c r="D8788" s="316">
        <v>29.84</v>
      </c>
      <c r="E8788" s="317">
        <v>17483</v>
      </c>
      <c r="F8788" s="317">
        <v>4615.51</v>
      </c>
      <c r="G8788" s="318">
        <v>40837</v>
      </c>
      <c r="H8788" s="318">
        <v>42081</v>
      </c>
      <c r="I8788" s="318">
        <v>49674</v>
      </c>
      <c r="J8788" s="315"/>
      <c r="K8788" s="315">
        <v>2616</v>
      </c>
      <c r="L8788" s="315" t="s">
        <v>4282</v>
      </c>
      <c r="M8788" s="315" t="s">
        <v>764</v>
      </c>
      <c r="N8788" s="315" t="s">
        <v>755</v>
      </c>
      <c r="O8788" s="315"/>
      <c r="P8788" s="315"/>
      <c r="Q8788" s="315"/>
    </row>
    <row r="8789" spans="1:17">
      <c r="A8789" s="315" t="s">
        <v>750</v>
      </c>
      <c r="B8789" s="315" t="s">
        <v>2095</v>
      </c>
      <c r="C8789" s="315" t="s">
        <v>2098</v>
      </c>
      <c r="D8789" s="316">
        <v>29.88</v>
      </c>
      <c r="E8789" s="317">
        <v>30692.77</v>
      </c>
      <c r="F8789" s="317">
        <v>15516.880000000001</v>
      </c>
      <c r="G8789" s="318">
        <v>40465</v>
      </c>
      <c r="H8789" s="318">
        <v>40529</v>
      </c>
      <c r="I8789" s="318">
        <v>49674</v>
      </c>
      <c r="J8789" s="315"/>
      <c r="K8789" s="315">
        <v>9500</v>
      </c>
      <c r="L8789" s="315" t="s">
        <v>2832</v>
      </c>
      <c r="M8789" s="315" t="s">
        <v>770</v>
      </c>
      <c r="N8789" s="315" t="s">
        <v>750</v>
      </c>
      <c r="O8789" s="315"/>
      <c r="P8789" s="315"/>
      <c r="Q8789" s="315"/>
    </row>
    <row r="8790" spans="1:17">
      <c r="A8790" s="315" t="s">
        <v>750</v>
      </c>
      <c r="B8790" s="315" t="s">
        <v>2095</v>
      </c>
      <c r="C8790" s="315" t="s">
        <v>2096</v>
      </c>
      <c r="D8790" s="316">
        <v>29.89</v>
      </c>
      <c r="E8790" s="317">
        <v>17551</v>
      </c>
      <c r="F8790" s="317">
        <v>-1868.8499999999992</v>
      </c>
      <c r="G8790" s="318">
        <v>39570</v>
      </c>
      <c r="H8790" s="318">
        <v>39715</v>
      </c>
      <c r="I8790" s="318">
        <v>48944</v>
      </c>
      <c r="J8790" s="315"/>
      <c r="K8790" s="315">
        <v>3654</v>
      </c>
      <c r="L8790" s="315" t="s">
        <v>2811</v>
      </c>
      <c r="M8790" s="315" t="s">
        <v>764</v>
      </c>
      <c r="N8790" s="315" t="s">
        <v>750</v>
      </c>
      <c r="O8790" s="315"/>
      <c r="P8790" s="315"/>
      <c r="Q8790" s="315"/>
    </row>
    <row r="8791" spans="1:17">
      <c r="A8791" s="315" t="s">
        <v>755</v>
      </c>
      <c r="B8791" s="315" t="s">
        <v>2095</v>
      </c>
      <c r="C8791" s="315" t="s">
        <v>2098</v>
      </c>
      <c r="D8791" s="316">
        <v>29.89</v>
      </c>
      <c r="E8791" s="317">
        <v>28545.3</v>
      </c>
      <c r="F8791" s="317">
        <v>12417.2</v>
      </c>
      <c r="G8791" s="318">
        <v>40661</v>
      </c>
      <c r="H8791" s="318">
        <v>40953</v>
      </c>
      <c r="I8791" s="318">
        <v>50405</v>
      </c>
      <c r="J8791" s="315"/>
      <c r="K8791" s="315">
        <v>8717</v>
      </c>
      <c r="L8791" s="315" t="s">
        <v>769</v>
      </c>
      <c r="M8791" s="315" t="s">
        <v>770</v>
      </c>
      <c r="N8791" s="315" t="s">
        <v>755</v>
      </c>
      <c r="O8791" s="315"/>
      <c r="P8791" s="315"/>
      <c r="Q8791" s="315"/>
    </row>
    <row r="8792" spans="1:17">
      <c r="A8792" s="315" t="s">
        <v>755</v>
      </c>
      <c r="B8792" s="315" t="s">
        <v>2095</v>
      </c>
      <c r="C8792" s="315" t="s">
        <v>2098</v>
      </c>
      <c r="D8792" s="316">
        <v>29.9</v>
      </c>
      <c r="E8792" s="317">
        <v>32540</v>
      </c>
      <c r="F8792" s="317">
        <v>15358.88</v>
      </c>
      <c r="G8792" s="318">
        <v>39570</v>
      </c>
      <c r="H8792" s="318">
        <v>40792</v>
      </c>
      <c r="I8792" s="318">
        <v>50040</v>
      </c>
      <c r="J8792" s="315"/>
      <c r="K8792" s="315">
        <v>8543</v>
      </c>
      <c r="L8792" s="315" t="s">
        <v>4512</v>
      </c>
      <c r="M8792" s="315" t="s">
        <v>784</v>
      </c>
      <c r="N8792" s="315" t="s">
        <v>755</v>
      </c>
      <c r="O8792" s="315"/>
      <c r="P8792" s="315"/>
      <c r="Q8792" s="315"/>
    </row>
    <row r="8793" spans="1:17">
      <c r="A8793" s="315" t="s">
        <v>755</v>
      </c>
      <c r="B8793" s="315" t="s">
        <v>2095</v>
      </c>
      <c r="C8793" s="315" t="s">
        <v>2098</v>
      </c>
      <c r="D8793" s="316">
        <v>29.9</v>
      </c>
      <c r="E8793" s="317">
        <v>34111.25</v>
      </c>
      <c r="F8793" s="317">
        <v>13644.5</v>
      </c>
      <c r="G8793" s="318">
        <v>39570</v>
      </c>
      <c r="H8793" s="318">
        <v>41532</v>
      </c>
      <c r="I8793" s="318">
        <v>50770</v>
      </c>
      <c r="J8793" s="315"/>
      <c r="K8793" s="315">
        <v>1510</v>
      </c>
      <c r="L8793" s="315" t="s">
        <v>3306</v>
      </c>
      <c r="M8793" s="315" t="s">
        <v>766</v>
      </c>
      <c r="N8793" s="315" t="s">
        <v>755</v>
      </c>
      <c r="O8793" s="315"/>
      <c r="P8793" s="315"/>
      <c r="Q8793" s="315"/>
    </row>
    <row r="8794" spans="1:17">
      <c r="A8794" s="315" t="s">
        <v>755</v>
      </c>
      <c r="B8794" s="315" t="s">
        <v>2095</v>
      </c>
      <c r="C8794" s="315" t="s">
        <v>2096</v>
      </c>
      <c r="D8794" s="316">
        <v>29.9</v>
      </c>
      <c r="E8794" s="317">
        <v>23797</v>
      </c>
      <c r="F8794" s="317">
        <v>13302.529999999999</v>
      </c>
      <c r="G8794" s="318">
        <v>39570</v>
      </c>
      <c r="H8794" s="318">
        <v>40842</v>
      </c>
      <c r="I8794" s="318">
        <v>50040</v>
      </c>
      <c r="J8794" s="315"/>
      <c r="K8794" s="315">
        <v>8172</v>
      </c>
      <c r="L8794" s="315" t="s">
        <v>1400</v>
      </c>
      <c r="M8794" s="315" t="s">
        <v>784</v>
      </c>
      <c r="N8794" s="315" t="s">
        <v>755</v>
      </c>
      <c r="O8794" s="315"/>
      <c r="P8794" s="315"/>
      <c r="Q8794" s="315"/>
    </row>
    <row r="8795" spans="1:17">
      <c r="A8795" s="315" t="s">
        <v>755</v>
      </c>
      <c r="B8795" s="315" t="s">
        <v>2095</v>
      </c>
      <c r="C8795" s="315" t="s">
        <v>2098</v>
      </c>
      <c r="D8795" s="316">
        <v>29.9</v>
      </c>
      <c r="E8795" s="317">
        <v>30939</v>
      </c>
      <c r="F8795" s="317">
        <v>11725.89</v>
      </c>
      <c r="G8795" s="318">
        <v>39570</v>
      </c>
      <c r="H8795" s="318">
        <v>40897</v>
      </c>
      <c r="I8795" s="318">
        <v>50040</v>
      </c>
      <c r="J8795" s="315"/>
      <c r="K8795" s="315">
        <v>9413</v>
      </c>
      <c r="L8795" s="315" t="s">
        <v>3524</v>
      </c>
      <c r="M8795" s="315" t="s">
        <v>1024</v>
      </c>
      <c r="N8795" s="315" t="s">
        <v>755</v>
      </c>
      <c r="O8795" s="315"/>
      <c r="P8795" s="315"/>
      <c r="Q8795" s="315"/>
    </row>
    <row r="8796" spans="1:17">
      <c r="A8796" s="315" t="s">
        <v>755</v>
      </c>
      <c r="B8796" s="315" t="s">
        <v>2095</v>
      </c>
      <c r="C8796" s="315" t="s">
        <v>2098</v>
      </c>
      <c r="D8796" s="316">
        <v>29.9</v>
      </c>
      <c r="E8796" s="317">
        <v>29551.260000000002</v>
      </c>
      <c r="F8796" s="317">
        <v>13948.19</v>
      </c>
      <c r="G8796" s="318">
        <v>39584</v>
      </c>
      <c r="H8796" s="318">
        <v>40663</v>
      </c>
      <c r="I8796" s="318">
        <v>50040</v>
      </c>
      <c r="J8796" s="315"/>
      <c r="K8796" s="315">
        <v>7176</v>
      </c>
      <c r="L8796" s="315" t="s">
        <v>4513</v>
      </c>
      <c r="M8796" s="315" t="s">
        <v>966</v>
      </c>
      <c r="N8796" s="315" t="s">
        <v>755</v>
      </c>
      <c r="O8796" s="315"/>
      <c r="P8796" s="315"/>
      <c r="Q8796" s="315"/>
    </row>
    <row r="8797" spans="1:17">
      <c r="A8797" s="315" t="s">
        <v>750</v>
      </c>
      <c r="B8797" s="315" t="s">
        <v>2095</v>
      </c>
      <c r="C8797" s="315" t="s">
        <v>2098</v>
      </c>
      <c r="D8797" s="316">
        <v>29.9</v>
      </c>
      <c r="E8797" s="317">
        <v>33733.480000000003</v>
      </c>
      <c r="F8797" s="317">
        <v>17491.410000000003</v>
      </c>
      <c r="G8797" s="318">
        <v>39758</v>
      </c>
      <c r="H8797" s="318">
        <v>40292</v>
      </c>
      <c r="I8797" s="318">
        <v>49674</v>
      </c>
      <c r="J8797" s="315"/>
      <c r="K8797" s="315">
        <v>1205</v>
      </c>
      <c r="L8797" s="315" t="s">
        <v>2127</v>
      </c>
      <c r="M8797" s="315" t="s">
        <v>1827</v>
      </c>
      <c r="N8797" s="315" t="s">
        <v>750</v>
      </c>
      <c r="O8797" s="315"/>
      <c r="P8797" s="315"/>
      <c r="Q8797" s="315"/>
    </row>
    <row r="8798" spans="1:17">
      <c r="A8798" s="315" t="s">
        <v>755</v>
      </c>
      <c r="B8798" s="315" t="s">
        <v>2095</v>
      </c>
      <c r="C8798" s="315" t="s">
        <v>2098</v>
      </c>
      <c r="D8798" s="316">
        <v>29.9</v>
      </c>
      <c r="E8798" s="317">
        <v>33654</v>
      </c>
      <c r="F8798" s="317">
        <v>21283.03</v>
      </c>
      <c r="G8798" s="318">
        <v>40000</v>
      </c>
      <c r="H8798" s="318">
        <v>40158</v>
      </c>
      <c r="I8798" s="318">
        <v>49309</v>
      </c>
      <c r="J8798" s="315"/>
      <c r="K8798" s="315">
        <v>3617</v>
      </c>
      <c r="L8798" s="315" t="s">
        <v>4514</v>
      </c>
      <c r="M8798" s="315" t="s">
        <v>764</v>
      </c>
      <c r="N8798" s="315" t="s">
        <v>755</v>
      </c>
      <c r="O8798" s="315"/>
      <c r="P8798" s="315"/>
      <c r="Q8798" s="315"/>
    </row>
    <row r="8799" spans="1:17">
      <c r="A8799" s="315" t="s">
        <v>755</v>
      </c>
      <c r="B8799" s="315" t="s">
        <v>2095</v>
      </c>
      <c r="C8799" s="315" t="s">
        <v>2098</v>
      </c>
      <c r="D8799" s="316">
        <v>29.9</v>
      </c>
      <c r="E8799" s="317">
        <v>31057</v>
      </c>
      <c r="F8799" s="317">
        <v>21211.919999999998</v>
      </c>
      <c r="G8799" s="318">
        <v>40021</v>
      </c>
      <c r="H8799" s="318">
        <v>40148</v>
      </c>
      <c r="I8799" s="318">
        <v>49309</v>
      </c>
      <c r="J8799" s="315"/>
      <c r="K8799" s="315">
        <v>4917</v>
      </c>
      <c r="L8799" s="315" t="s">
        <v>4515</v>
      </c>
      <c r="M8799" s="315" t="s">
        <v>764</v>
      </c>
      <c r="N8799" s="315" t="s">
        <v>755</v>
      </c>
      <c r="O8799" s="315"/>
      <c r="P8799" s="315"/>
      <c r="Q8799" s="315"/>
    </row>
    <row r="8800" spans="1:17">
      <c r="A8800" s="315" t="s">
        <v>750</v>
      </c>
      <c r="B8800" s="315" t="s">
        <v>2095</v>
      </c>
      <c r="C8800" s="315" t="s">
        <v>2098</v>
      </c>
      <c r="D8800" s="316">
        <v>29.9</v>
      </c>
      <c r="E8800" s="317">
        <v>33379</v>
      </c>
      <c r="F8800" s="317">
        <v>17307.63</v>
      </c>
      <c r="G8800" s="318">
        <v>40158</v>
      </c>
      <c r="H8800" s="318">
        <v>40415</v>
      </c>
      <c r="I8800" s="318">
        <v>49674</v>
      </c>
      <c r="J8800" s="315"/>
      <c r="K8800" s="315">
        <v>4497</v>
      </c>
      <c r="L8800" s="315" t="s">
        <v>3746</v>
      </c>
      <c r="M8800" s="315" t="s">
        <v>1484</v>
      </c>
      <c r="N8800" s="315" t="s">
        <v>750</v>
      </c>
      <c r="O8800" s="315"/>
      <c r="P8800" s="315"/>
      <c r="Q8800" s="315"/>
    </row>
    <row r="8801" spans="1:17">
      <c r="A8801" s="315" t="s">
        <v>750</v>
      </c>
      <c r="B8801" s="315" t="s">
        <v>2095</v>
      </c>
      <c r="C8801" s="315" t="s">
        <v>2098</v>
      </c>
      <c r="D8801" s="316">
        <v>29.9</v>
      </c>
      <c r="E8801" s="317">
        <v>30794.36</v>
      </c>
      <c r="F8801" s="317">
        <v>11006.150000000003</v>
      </c>
      <c r="G8801" s="318">
        <v>40186</v>
      </c>
      <c r="H8801" s="318">
        <v>40309</v>
      </c>
      <c r="I8801" s="318">
        <v>49674</v>
      </c>
      <c r="J8801" s="315"/>
      <c r="K8801" s="315">
        <v>5037</v>
      </c>
      <c r="L8801" s="315" t="s">
        <v>2971</v>
      </c>
      <c r="M8801" s="315" t="s">
        <v>776</v>
      </c>
      <c r="N8801" s="315" t="s">
        <v>750</v>
      </c>
      <c r="O8801" s="315"/>
      <c r="P8801" s="315"/>
      <c r="Q8801" s="315"/>
    </row>
    <row r="8802" spans="1:17">
      <c r="A8802" s="315" t="s">
        <v>755</v>
      </c>
      <c r="B8802" s="315" t="s">
        <v>2095</v>
      </c>
      <c r="C8802" s="315" t="s">
        <v>2098</v>
      </c>
      <c r="D8802" s="316">
        <v>29.9</v>
      </c>
      <c r="E8802" s="317">
        <v>33540</v>
      </c>
      <c r="F8802" s="317">
        <v>15830.869999999999</v>
      </c>
      <c r="G8802" s="318">
        <v>40415</v>
      </c>
      <c r="H8802" s="318">
        <v>40858</v>
      </c>
      <c r="I8802" s="318">
        <v>50040</v>
      </c>
      <c r="J8802" s="315"/>
      <c r="K8802" s="315">
        <v>5040</v>
      </c>
      <c r="L8802" s="315" t="s">
        <v>861</v>
      </c>
      <c r="M8802" s="315" t="s">
        <v>776</v>
      </c>
      <c r="N8802" s="315" t="s">
        <v>755</v>
      </c>
      <c r="O8802" s="315"/>
      <c r="P8802" s="315"/>
      <c r="Q8802" s="315"/>
    </row>
    <row r="8803" spans="1:17">
      <c r="A8803" s="315" t="s">
        <v>755</v>
      </c>
      <c r="B8803" s="315" t="s">
        <v>2095</v>
      </c>
      <c r="C8803" s="315" t="s">
        <v>2098</v>
      </c>
      <c r="D8803" s="316">
        <v>29.9</v>
      </c>
      <c r="E8803" s="317">
        <v>28895</v>
      </c>
      <c r="F8803" s="317">
        <v>16181.2</v>
      </c>
      <c r="G8803" s="318">
        <v>40437</v>
      </c>
      <c r="H8803" s="318">
        <v>40536</v>
      </c>
      <c r="I8803" s="318">
        <v>49674</v>
      </c>
      <c r="J8803" s="315"/>
      <c r="K8803" s="315">
        <v>4952</v>
      </c>
      <c r="L8803" s="315" t="s">
        <v>2189</v>
      </c>
      <c r="M8803" s="315" t="s">
        <v>764</v>
      </c>
      <c r="N8803" s="315" t="s">
        <v>755</v>
      </c>
      <c r="O8803" s="315"/>
      <c r="P8803" s="315"/>
      <c r="Q8803" s="315"/>
    </row>
    <row r="8804" spans="1:17">
      <c r="A8804" s="315" t="s">
        <v>755</v>
      </c>
      <c r="B8804" s="315" t="s">
        <v>2095</v>
      </c>
      <c r="C8804" s="315" t="s">
        <v>2098</v>
      </c>
      <c r="D8804" s="316">
        <v>29.9</v>
      </c>
      <c r="E8804" s="317">
        <v>36384.070000000007</v>
      </c>
      <c r="F8804" s="317">
        <v>20375.079999999998</v>
      </c>
      <c r="G8804" s="318">
        <v>40448</v>
      </c>
      <c r="H8804" s="318">
        <v>40532</v>
      </c>
      <c r="I8804" s="318">
        <v>49674</v>
      </c>
      <c r="J8804" s="315"/>
      <c r="K8804" s="315">
        <v>7220</v>
      </c>
      <c r="L8804" s="315" t="s">
        <v>3954</v>
      </c>
      <c r="M8804" s="315" t="s">
        <v>966</v>
      </c>
      <c r="N8804" s="315" t="s">
        <v>755</v>
      </c>
      <c r="O8804" s="315"/>
      <c r="P8804" s="315"/>
      <c r="Q8804" s="315"/>
    </row>
    <row r="8805" spans="1:17">
      <c r="A8805" s="315" t="s">
        <v>755</v>
      </c>
      <c r="B8805" s="315" t="s">
        <v>2095</v>
      </c>
      <c r="C8805" s="315" t="s">
        <v>2096</v>
      </c>
      <c r="D8805" s="316">
        <v>29.9</v>
      </c>
      <c r="E8805" s="317">
        <v>33833</v>
      </c>
      <c r="F8805" s="317">
        <v>17390.169999999998</v>
      </c>
      <c r="G8805" s="318">
        <v>40553</v>
      </c>
      <c r="H8805" s="318">
        <v>40963</v>
      </c>
      <c r="I8805" s="318">
        <v>50405</v>
      </c>
      <c r="J8805" s="315"/>
      <c r="K8805" s="315">
        <v>8558</v>
      </c>
      <c r="L8805" s="315" t="s">
        <v>4516</v>
      </c>
      <c r="M8805" s="315" t="s">
        <v>792</v>
      </c>
      <c r="N8805" s="315" t="s">
        <v>755</v>
      </c>
      <c r="O8805" s="315"/>
      <c r="P8805" s="315"/>
      <c r="Q8805" s="315"/>
    </row>
    <row r="8806" spans="1:17">
      <c r="A8806" s="315" t="s">
        <v>755</v>
      </c>
      <c r="B8806" s="315" t="s">
        <v>2095</v>
      </c>
      <c r="C8806" s="315" t="s">
        <v>2098</v>
      </c>
      <c r="D8806" s="316">
        <v>29.9</v>
      </c>
      <c r="E8806" s="317">
        <v>31177</v>
      </c>
      <c r="F8806" s="317">
        <v>14715.550000000001</v>
      </c>
      <c r="G8806" s="318">
        <v>40595</v>
      </c>
      <c r="H8806" s="318">
        <v>40837</v>
      </c>
      <c r="I8806" s="318">
        <v>50040</v>
      </c>
      <c r="J8806" s="315"/>
      <c r="K8806" s="315">
        <v>8573</v>
      </c>
      <c r="L8806" s="315" t="s">
        <v>4517</v>
      </c>
      <c r="M8806" s="315" t="s">
        <v>792</v>
      </c>
      <c r="N8806" s="315" t="s">
        <v>755</v>
      </c>
      <c r="O8806" s="315"/>
      <c r="P8806" s="315"/>
      <c r="Q8806" s="315"/>
    </row>
    <row r="8807" spans="1:17">
      <c r="A8807" s="315" t="s">
        <v>755</v>
      </c>
      <c r="B8807" s="315" t="s">
        <v>2095</v>
      </c>
      <c r="C8807" s="315" t="s">
        <v>2098</v>
      </c>
      <c r="D8807" s="316">
        <v>29.9</v>
      </c>
      <c r="E8807" s="317">
        <v>25989</v>
      </c>
      <c r="F8807" s="317">
        <v>6081.4199999999992</v>
      </c>
      <c r="G8807" s="318">
        <v>40675</v>
      </c>
      <c r="H8807" s="318">
        <v>42235</v>
      </c>
      <c r="I8807" s="318">
        <v>49674</v>
      </c>
      <c r="J8807" s="315"/>
      <c r="K8807" s="315">
        <v>5627</v>
      </c>
      <c r="L8807" s="315" t="s">
        <v>3295</v>
      </c>
      <c r="M8807" s="315" t="s">
        <v>776</v>
      </c>
      <c r="N8807" s="315" t="s">
        <v>755</v>
      </c>
      <c r="O8807" s="315"/>
      <c r="P8807" s="315"/>
      <c r="Q8807" s="315"/>
    </row>
    <row r="8808" spans="1:17">
      <c r="A8808" s="315" t="s">
        <v>750</v>
      </c>
      <c r="B8808" s="315" t="s">
        <v>2095</v>
      </c>
      <c r="C8808" s="315" t="s">
        <v>2098</v>
      </c>
      <c r="D8808" s="316">
        <v>29.9</v>
      </c>
      <c r="E8808" s="317">
        <v>13739</v>
      </c>
      <c r="F8808" s="317">
        <v>2480.65</v>
      </c>
      <c r="G8808" s="318">
        <v>40679</v>
      </c>
      <c r="H8808" s="318">
        <v>42581</v>
      </c>
      <c r="I8808" s="318">
        <v>50040</v>
      </c>
      <c r="J8808" s="315"/>
      <c r="K8808" s="315">
        <v>5333</v>
      </c>
      <c r="L8808" s="315" t="s">
        <v>3815</v>
      </c>
      <c r="M8808" s="315" t="s">
        <v>776</v>
      </c>
      <c r="N8808" s="315" t="s">
        <v>750</v>
      </c>
      <c r="O8808" s="315"/>
      <c r="P8808" s="315"/>
      <c r="Q8808" s="315"/>
    </row>
    <row r="8809" spans="1:17">
      <c r="A8809" s="315" t="s">
        <v>750</v>
      </c>
      <c r="B8809" s="315" t="s">
        <v>2095</v>
      </c>
      <c r="C8809" s="315" t="s">
        <v>2096</v>
      </c>
      <c r="D8809" s="316">
        <v>29.9</v>
      </c>
      <c r="E8809" s="317">
        <v>32847</v>
      </c>
      <c r="F8809" s="317">
        <v>14945.39</v>
      </c>
      <c r="G8809" s="318">
        <v>40679</v>
      </c>
      <c r="H8809" s="318">
        <v>41179</v>
      </c>
      <c r="I8809" s="318">
        <v>50405</v>
      </c>
      <c r="J8809" s="315"/>
      <c r="K8809" s="315">
        <v>3634</v>
      </c>
      <c r="L8809" s="315" t="s">
        <v>2199</v>
      </c>
      <c r="M8809" s="315" t="s">
        <v>764</v>
      </c>
      <c r="N8809" s="315" t="s">
        <v>750</v>
      </c>
      <c r="O8809" s="315"/>
      <c r="P8809" s="315"/>
      <c r="Q8809" s="315"/>
    </row>
    <row r="8810" spans="1:17">
      <c r="A8810" s="315" t="s">
        <v>750</v>
      </c>
      <c r="B8810" s="315" t="s">
        <v>2095</v>
      </c>
      <c r="C8810" s="315" t="s">
        <v>2096</v>
      </c>
      <c r="D8810" s="316">
        <v>29.9</v>
      </c>
      <c r="E8810" s="317">
        <v>33975</v>
      </c>
      <c r="F8810" s="317">
        <v>12061.130000000001</v>
      </c>
      <c r="G8810" s="318">
        <v>40679</v>
      </c>
      <c r="H8810" s="318">
        <v>41352</v>
      </c>
      <c r="I8810" s="318">
        <v>50770</v>
      </c>
      <c r="J8810" s="315"/>
      <c r="K8810" s="315">
        <v>3634</v>
      </c>
      <c r="L8810" s="315" t="s">
        <v>2199</v>
      </c>
      <c r="M8810" s="315" t="s">
        <v>764</v>
      </c>
      <c r="N8810" s="315" t="s">
        <v>750</v>
      </c>
      <c r="O8810" s="315"/>
      <c r="P8810" s="315"/>
      <c r="Q8810" s="315"/>
    </row>
    <row r="8811" spans="1:17">
      <c r="A8811" s="315" t="s">
        <v>750</v>
      </c>
      <c r="B8811" s="315" t="s">
        <v>2095</v>
      </c>
      <c r="C8811" s="315" t="s">
        <v>2098</v>
      </c>
      <c r="D8811" s="316">
        <v>29.9</v>
      </c>
      <c r="E8811" s="317">
        <v>29728</v>
      </c>
      <c r="F8811" s="317">
        <v>12992.239999999996</v>
      </c>
      <c r="G8811" s="318">
        <v>40702</v>
      </c>
      <c r="H8811" s="318">
        <v>40785</v>
      </c>
      <c r="I8811" s="318">
        <v>50040</v>
      </c>
      <c r="J8811" s="315"/>
      <c r="K8811" s="315">
        <v>9053</v>
      </c>
      <c r="L8811" s="315" t="s">
        <v>901</v>
      </c>
      <c r="M8811" s="315" t="s">
        <v>781</v>
      </c>
      <c r="N8811" s="315" t="s">
        <v>750</v>
      </c>
      <c r="O8811" s="315"/>
      <c r="P8811" s="315"/>
      <c r="Q8811" s="315"/>
    </row>
    <row r="8812" spans="1:17">
      <c r="A8812" s="315" t="s">
        <v>755</v>
      </c>
      <c r="B8812" s="315" t="s">
        <v>2095</v>
      </c>
      <c r="C8812" s="315" t="s">
        <v>2098</v>
      </c>
      <c r="D8812" s="316">
        <v>29.9</v>
      </c>
      <c r="E8812" s="317">
        <v>29037.08</v>
      </c>
      <c r="F8812" s="317">
        <v>6794.68</v>
      </c>
      <c r="G8812" s="318">
        <v>40758</v>
      </c>
      <c r="H8812" s="318">
        <v>42275</v>
      </c>
      <c r="I8812" s="318">
        <v>49674</v>
      </c>
      <c r="J8812" s="315"/>
      <c r="K8812" s="315">
        <v>7245</v>
      </c>
      <c r="L8812" s="315" t="s">
        <v>4518</v>
      </c>
      <c r="M8812" s="315" t="s">
        <v>966</v>
      </c>
      <c r="N8812" s="315" t="s">
        <v>755</v>
      </c>
      <c r="O8812" s="315"/>
      <c r="P8812" s="315"/>
      <c r="Q8812" s="315"/>
    </row>
    <row r="8813" spans="1:17">
      <c r="A8813" s="315" t="s">
        <v>755</v>
      </c>
      <c r="B8813" s="315" t="s">
        <v>2095</v>
      </c>
      <c r="C8813" s="315" t="s">
        <v>2098</v>
      </c>
      <c r="D8813" s="316">
        <v>29.9</v>
      </c>
      <c r="E8813" s="317">
        <v>29330</v>
      </c>
      <c r="F8813" s="317">
        <v>6863.23</v>
      </c>
      <c r="G8813" s="318">
        <v>40779</v>
      </c>
      <c r="H8813" s="318">
        <v>42265</v>
      </c>
      <c r="I8813" s="318">
        <v>49674</v>
      </c>
      <c r="J8813" s="315"/>
      <c r="K8813" s="315">
        <v>7063</v>
      </c>
      <c r="L8813" s="315" t="s">
        <v>4519</v>
      </c>
      <c r="M8813" s="315" t="s">
        <v>966</v>
      </c>
      <c r="N8813" s="315" t="s">
        <v>755</v>
      </c>
      <c r="O8813" s="315"/>
      <c r="P8813" s="315"/>
      <c r="Q8813" s="315"/>
    </row>
    <row r="8814" spans="1:17">
      <c r="A8814" s="315" t="s">
        <v>755</v>
      </c>
      <c r="B8814" s="315" t="s">
        <v>2095</v>
      </c>
      <c r="C8814" s="315" t="s">
        <v>2098</v>
      </c>
      <c r="D8814" s="316">
        <v>29.9</v>
      </c>
      <c r="E8814" s="317">
        <v>30100</v>
      </c>
      <c r="F8814" s="317">
        <v>7946.41</v>
      </c>
      <c r="G8814" s="318">
        <v>40801</v>
      </c>
      <c r="H8814" s="318">
        <v>42061</v>
      </c>
      <c r="I8814" s="318">
        <v>49674</v>
      </c>
      <c r="J8814" s="315"/>
      <c r="K8814" s="315">
        <v>6045</v>
      </c>
      <c r="L8814" s="315" t="s">
        <v>2922</v>
      </c>
      <c r="M8814" s="315" t="s">
        <v>788</v>
      </c>
      <c r="N8814" s="315" t="s">
        <v>755</v>
      </c>
      <c r="O8814" s="315"/>
      <c r="P8814" s="315"/>
      <c r="Q8814" s="315"/>
    </row>
    <row r="8815" spans="1:17">
      <c r="A8815" s="315" t="s">
        <v>755</v>
      </c>
      <c r="B8815" s="315" t="s">
        <v>2095</v>
      </c>
      <c r="C8815" s="315" t="s">
        <v>2098</v>
      </c>
      <c r="D8815" s="316">
        <v>29.92</v>
      </c>
      <c r="E8815" s="317">
        <v>34632</v>
      </c>
      <c r="F8815" s="317">
        <v>9142.85</v>
      </c>
      <c r="G8815" s="318">
        <v>40794</v>
      </c>
      <c r="H8815" s="318">
        <v>41715</v>
      </c>
      <c r="I8815" s="318">
        <v>49309</v>
      </c>
      <c r="J8815" s="315"/>
      <c r="K8815" s="315">
        <v>8224</v>
      </c>
      <c r="L8815" s="315" t="s">
        <v>2169</v>
      </c>
      <c r="M8815" s="315" t="s">
        <v>1051</v>
      </c>
      <c r="N8815" s="315" t="s">
        <v>755</v>
      </c>
      <c r="O8815" s="315"/>
      <c r="P8815" s="315"/>
      <c r="Q8815" s="315"/>
    </row>
    <row r="8816" spans="1:17">
      <c r="A8816" s="315" t="s">
        <v>755</v>
      </c>
      <c r="B8816" s="315" t="s">
        <v>2095</v>
      </c>
      <c r="C8816" s="315" t="s">
        <v>2098</v>
      </c>
      <c r="D8816" s="316">
        <v>29.93</v>
      </c>
      <c r="E8816" s="317">
        <v>26584</v>
      </c>
      <c r="F8816" s="317">
        <v>7018.18</v>
      </c>
      <c r="G8816" s="318">
        <v>40788</v>
      </c>
      <c r="H8816" s="318">
        <v>42087</v>
      </c>
      <c r="I8816" s="318">
        <v>49674</v>
      </c>
      <c r="J8816" s="315"/>
      <c r="K8816" s="315">
        <v>6343</v>
      </c>
      <c r="L8816" s="315" t="s">
        <v>3364</v>
      </c>
      <c r="M8816" s="315" t="s">
        <v>1712</v>
      </c>
      <c r="N8816" s="315" t="s">
        <v>755</v>
      </c>
      <c r="O8816" s="315"/>
      <c r="P8816" s="315"/>
      <c r="Q8816" s="315"/>
    </row>
    <row r="8817" spans="1:17">
      <c r="A8817" s="315" t="s">
        <v>755</v>
      </c>
      <c r="B8817" s="315" t="s">
        <v>2095</v>
      </c>
      <c r="C8817" s="315" t="s">
        <v>2098</v>
      </c>
      <c r="D8817" s="316">
        <v>29.95</v>
      </c>
      <c r="E8817" s="317">
        <v>15098</v>
      </c>
      <c r="F8817" s="317">
        <v>6567.64</v>
      </c>
      <c r="G8817" s="318">
        <v>40854</v>
      </c>
      <c r="H8817" s="318">
        <v>40962</v>
      </c>
      <c r="I8817" s="318">
        <v>50405</v>
      </c>
      <c r="J8817" s="315"/>
      <c r="K8817" s="315">
        <v>3428</v>
      </c>
      <c r="L8817" s="315" t="s">
        <v>3100</v>
      </c>
      <c r="M8817" s="315" t="s">
        <v>764</v>
      </c>
      <c r="N8817" s="315" t="s">
        <v>755</v>
      </c>
      <c r="O8817" s="315"/>
      <c r="P8817" s="315"/>
      <c r="Q8817" s="315"/>
    </row>
    <row r="8818" spans="1:17">
      <c r="A8818" s="315" t="s">
        <v>750</v>
      </c>
      <c r="B8818" s="315" t="s">
        <v>2095</v>
      </c>
      <c r="C8818" s="315" t="s">
        <v>2098</v>
      </c>
      <c r="D8818" s="316">
        <v>29.96</v>
      </c>
      <c r="E8818" s="317">
        <v>29037</v>
      </c>
      <c r="F8818" s="317">
        <v>13705.46</v>
      </c>
      <c r="G8818" s="318">
        <v>40354</v>
      </c>
      <c r="H8818" s="318">
        <v>40807</v>
      </c>
      <c r="I8818" s="318">
        <v>50040</v>
      </c>
      <c r="J8818" s="315"/>
      <c r="K8818" s="315">
        <v>5223</v>
      </c>
      <c r="L8818" s="315" t="s">
        <v>2254</v>
      </c>
      <c r="M8818" s="315" t="s">
        <v>776</v>
      </c>
      <c r="N8818" s="315" t="s">
        <v>750</v>
      </c>
      <c r="O8818" s="315"/>
      <c r="P8818" s="315"/>
      <c r="Q8818" s="315"/>
    </row>
    <row r="8819" spans="1:17">
      <c r="A8819" s="315" t="s">
        <v>755</v>
      </c>
      <c r="B8819" s="315" t="s">
        <v>2095</v>
      </c>
      <c r="C8819" s="315" t="s">
        <v>2098</v>
      </c>
      <c r="D8819" s="316">
        <v>29.97</v>
      </c>
      <c r="E8819" s="317">
        <v>33351</v>
      </c>
      <c r="F8819" s="317">
        <v>15741.67</v>
      </c>
      <c r="G8819" s="318">
        <v>40632</v>
      </c>
      <c r="H8819" s="318">
        <v>40896</v>
      </c>
      <c r="I8819" s="318">
        <v>50040</v>
      </c>
      <c r="J8819" s="315"/>
      <c r="K8819" s="315">
        <v>3770</v>
      </c>
      <c r="L8819" s="315" t="s">
        <v>872</v>
      </c>
      <c r="M8819" s="315" t="s">
        <v>764</v>
      </c>
      <c r="N8819" s="315" t="s">
        <v>755</v>
      </c>
      <c r="O8819" s="315"/>
      <c r="P8819" s="315"/>
      <c r="Q8819" s="315"/>
    </row>
    <row r="8820" spans="1:17">
      <c r="A8820" s="315" t="s">
        <v>750</v>
      </c>
      <c r="B8820" s="315" t="s">
        <v>2095</v>
      </c>
      <c r="C8820" s="315" t="s">
        <v>2098</v>
      </c>
      <c r="D8820" s="316">
        <v>29.97</v>
      </c>
      <c r="E8820" s="317">
        <v>38912</v>
      </c>
      <c r="F8820" s="317">
        <v>10484.620000000001</v>
      </c>
      <c r="G8820" s="318">
        <v>40751</v>
      </c>
      <c r="H8820" s="318">
        <v>41638</v>
      </c>
      <c r="I8820" s="318">
        <v>50770</v>
      </c>
      <c r="J8820" s="315"/>
      <c r="K8820" s="315">
        <v>7535</v>
      </c>
      <c r="L8820" s="315" t="s">
        <v>3430</v>
      </c>
      <c r="M8820" s="315" t="s">
        <v>966</v>
      </c>
      <c r="N8820" s="315" t="s">
        <v>750</v>
      </c>
      <c r="O8820" s="315"/>
      <c r="P8820" s="315"/>
      <c r="Q8820" s="315"/>
    </row>
    <row r="8821" spans="1:17">
      <c r="A8821" s="315" t="s">
        <v>755</v>
      </c>
      <c r="B8821" s="315" t="s">
        <v>2095</v>
      </c>
      <c r="C8821" s="315" t="s">
        <v>2098</v>
      </c>
      <c r="D8821" s="316">
        <v>29.97</v>
      </c>
      <c r="E8821" s="317">
        <v>5079.99</v>
      </c>
      <c r="F8821" s="317">
        <v>990.6</v>
      </c>
      <c r="G8821" s="318">
        <v>40800</v>
      </c>
      <c r="H8821" s="318">
        <v>42640</v>
      </c>
      <c r="I8821" s="318">
        <v>50040</v>
      </c>
      <c r="J8821" s="315"/>
      <c r="K8821" s="315">
        <v>9533</v>
      </c>
      <c r="L8821" s="315" t="s">
        <v>793</v>
      </c>
      <c r="M8821" s="315" t="s">
        <v>770</v>
      </c>
      <c r="N8821" s="315" t="s">
        <v>755</v>
      </c>
      <c r="O8821" s="315"/>
      <c r="P8821" s="315"/>
      <c r="Q8821" s="315"/>
    </row>
    <row r="8822" spans="1:17">
      <c r="A8822" s="315" t="s">
        <v>4520</v>
      </c>
      <c r="B8822" s="315" t="s">
        <v>2095</v>
      </c>
      <c r="C8822" s="315" t="s">
        <v>2098</v>
      </c>
      <c r="D8822" s="316">
        <v>30</v>
      </c>
      <c r="E8822" s="317">
        <v>32875.96</v>
      </c>
      <c r="F8822" s="317">
        <v>12295.609999999999</v>
      </c>
      <c r="G8822" s="318">
        <v>39574</v>
      </c>
      <c r="H8822" s="318">
        <v>41234</v>
      </c>
      <c r="I8822" s="318">
        <v>50405</v>
      </c>
      <c r="J8822" s="315" t="s">
        <v>4521</v>
      </c>
      <c r="K8822" s="315">
        <v>1372</v>
      </c>
      <c r="L8822" s="315" t="s">
        <v>2281</v>
      </c>
      <c r="M8822" s="315" t="s">
        <v>766</v>
      </c>
      <c r="N8822" s="315"/>
      <c r="O8822" s="315" t="s">
        <v>805</v>
      </c>
      <c r="P8822" s="315" t="s">
        <v>4522</v>
      </c>
      <c r="Q8822" s="315" t="s">
        <v>2027</v>
      </c>
    </row>
    <row r="8823" spans="1:17">
      <c r="A8823" s="315" t="s">
        <v>4523</v>
      </c>
      <c r="B8823" s="315" t="s">
        <v>2095</v>
      </c>
      <c r="C8823" s="315" t="s">
        <v>2098</v>
      </c>
      <c r="D8823" s="316">
        <v>30</v>
      </c>
      <c r="E8823" s="317">
        <v>35497</v>
      </c>
      <c r="F8823" s="317">
        <v>15513.510000000002</v>
      </c>
      <c r="G8823" s="318">
        <v>39570</v>
      </c>
      <c r="H8823" s="318">
        <v>40869</v>
      </c>
      <c r="I8823" s="318">
        <v>50040</v>
      </c>
      <c r="J8823" s="315" t="s">
        <v>4524</v>
      </c>
      <c r="K8823" s="315">
        <v>8570</v>
      </c>
      <c r="L8823" s="315" t="s">
        <v>3135</v>
      </c>
      <c r="M8823" s="315" t="s">
        <v>792</v>
      </c>
      <c r="N8823" s="315"/>
      <c r="O8823" s="315" t="s">
        <v>805</v>
      </c>
      <c r="P8823" s="315" t="s">
        <v>4525</v>
      </c>
      <c r="Q8823" s="315" t="s">
        <v>1906</v>
      </c>
    </row>
    <row r="8824" spans="1:17">
      <c r="A8824" s="315" t="s">
        <v>4526</v>
      </c>
      <c r="B8824" s="315" t="s">
        <v>2095</v>
      </c>
      <c r="C8824" s="315" t="s">
        <v>2098</v>
      </c>
      <c r="D8824" s="316">
        <v>30</v>
      </c>
      <c r="E8824" s="317">
        <v>32217.099999999995</v>
      </c>
      <c r="F8824" s="317">
        <v>15206.469999999998</v>
      </c>
      <c r="G8824" s="318">
        <v>39570</v>
      </c>
      <c r="H8824" s="318">
        <v>40717</v>
      </c>
      <c r="I8824" s="318">
        <v>50040</v>
      </c>
      <c r="J8824" s="315" t="s">
        <v>4527</v>
      </c>
      <c r="K8824" s="315">
        <v>9304</v>
      </c>
      <c r="L8824" s="315" t="s">
        <v>2249</v>
      </c>
      <c r="M8824" s="315" t="s">
        <v>770</v>
      </c>
      <c r="N8824" s="315"/>
      <c r="O8824" s="315" t="s">
        <v>805</v>
      </c>
      <c r="P8824" s="315" t="s">
        <v>4528</v>
      </c>
      <c r="Q8824" s="315" t="s">
        <v>1286</v>
      </c>
    </row>
    <row r="8825" spans="1:17">
      <c r="A8825" s="315" t="s">
        <v>4529</v>
      </c>
      <c r="B8825" s="315" t="s">
        <v>2095</v>
      </c>
      <c r="C8825" s="315" t="s">
        <v>2098</v>
      </c>
      <c r="D8825" s="316">
        <v>30</v>
      </c>
      <c r="E8825" s="317">
        <v>34310</v>
      </c>
      <c r="F8825" s="317">
        <v>19213.599999999999</v>
      </c>
      <c r="G8825" s="318">
        <v>39570</v>
      </c>
      <c r="H8825" s="318">
        <v>40543</v>
      </c>
      <c r="I8825" s="318">
        <v>49674</v>
      </c>
      <c r="J8825" s="315" t="s">
        <v>4530</v>
      </c>
      <c r="K8825" s="315">
        <v>3298</v>
      </c>
      <c r="L8825" s="315" t="s">
        <v>4531</v>
      </c>
      <c r="M8825" s="315" t="s">
        <v>764</v>
      </c>
      <c r="N8825" s="315"/>
      <c r="O8825" s="315" t="s">
        <v>805</v>
      </c>
      <c r="P8825" s="315" t="s">
        <v>4532</v>
      </c>
      <c r="Q8825" s="315" t="s">
        <v>1041</v>
      </c>
    </row>
    <row r="8826" spans="1:17">
      <c r="A8826" s="315" t="s">
        <v>4533</v>
      </c>
      <c r="B8826" s="315" t="s">
        <v>2095</v>
      </c>
      <c r="C8826" s="315" t="s">
        <v>2098</v>
      </c>
      <c r="D8826" s="316">
        <v>30</v>
      </c>
      <c r="E8826" s="317">
        <v>28729</v>
      </c>
      <c r="F8826" s="317">
        <v>12497.119999999999</v>
      </c>
      <c r="G8826" s="318">
        <v>39570</v>
      </c>
      <c r="H8826" s="318">
        <v>41081</v>
      </c>
      <c r="I8826" s="318">
        <v>50405</v>
      </c>
      <c r="J8826" s="315" t="s">
        <v>4534</v>
      </c>
      <c r="K8826" s="315">
        <v>4803</v>
      </c>
      <c r="L8826" s="315" t="s">
        <v>2121</v>
      </c>
      <c r="M8826" s="315" t="s">
        <v>776</v>
      </c>
      <c r="N8826" s="315"/>
      <c r="O8826" s="315" t="s">
        <v>805</v>
      </c>
      <c r="P8826" s="315" t="s">
        <v>863</v>
      </c>
      <c r="Q8826" s="315" t="s">
        <v>4535</v>
      </c>
    </row>
    <row r="8827" spans="1:17">
      <c r="A8827" s="315" t="s">
        <v>4536</v>
      </c>
      <c r="B8827" s="315" t="s">
        <v>2095</v>
      </c>
      <c r="C8827" s="315" t="s">
        <v>2098</v>
      </c>
      <c r="D8827" s="316">
        <v>30</v>
      </c>
      <c r="E8827" s="317">
        <v>29101</v>
      </c>
      <c r="F8827" s="317">
        <v>12658.949999999997</v>
      </c>
      <c r="G8827" s="318">
        <v>39570</v>
      </c>
      <c r="H8827" s="318">
        <v>41131</v>
      </c>
      <c r="I8827" s="318">
        <v>50405</v>
      </c>
      <c r="J8827" s="315" t="s">
        <v>4537</v>
      </c>
      <c r="K8827" s="315">
        <v>3792</v>
      </c>
      <c r="L8827" s="315" t="s">
        <v>2628</v>
      </c>
      <c r="M8827" s="315" t="s">
        <v>764</v>
      </c>
      <c r="N8827" s="315"/>
      <c r="O8827" s="315" t="s">
        <v>805</v>
      </c>
      <c r="P8827" s="315" t="s">
        <v>4538</v>
      </c>
      <c r="Q8827" s="315" t="s">
        <v>4539</v>
      </c>
    </row>
    <row r="8828" spans="1:17">
      <c r="A8828" s="315" t="s">
        <v>4540</v>
      </c>
      <c r="B8828" s="315" t="s">
        <v>2095</v>
      </c>
      <c r="C8828" s="315" t="s">
        <v>2098</v>
      </c>
      <c r="D8828" s="316">
        <v>30</v>
      </c>
      <c r="E8828" s="317">
        <v>21182</v>
      </c>
      <c r="F8828" s="317">
        <v>14107.22</v>
      </c>
      <c r="G8828" s="318">
        <v>39587</v>
      </c>
      <c r="H8828" s="318">
        <v>39798</v>
      </c>
      <c r="I8828" s="318">
        <v>48914</v>
      </c>
      <c r="J8828" s="315" t="s">
        <v>4541</v>
      </c>
      <c r="K8828" s="315">
        <v>2855</v>
      </c>
      <c r="L8828" s="315" t="s">
        <v>4422</v>
      </c>
      <c r="M8828" s="315" t="s">
        <v>1431</v>
      </c>
      <c r="N8828" s="315"/>
      <c r="O8828" s="315" t="s">
        <v>914</v>
      </c>
      <c r="P8828" s="315" t="s">
        <v>4542</v>
      </c>
      <c r="Q8828" s="315" t="s">
        <v>4543</v>
      </c>
    </row>
    <row r="8829" spans="1:17">
      <c r="A8829" s="315" t="s">
        <v>4544</v>
      </c>
      <c r="B8829" s="315" t="s">
        <v>2095</v>
      </c>
      <c r="C8829" s="315" t="s">
        <v>2098</v>
      </c>
      <c r="D8829" s="316">
        <v>30</v>
      </c>
      <c r="E8829" s="317">
        <v>27919</v>
      </c>
      <c r="F8829" s="317">
        <v>9771.65</v>
      </c>
      <c r="G8829" s="318">
        <v>39639</v>
      </c>
      <c r="H8829" s="318">
        <v>41101</v>
      </c>
      <c r="I8829" s="318">
        <v>50405</v>
      </c>
      <c r="J8829" s="315" t="s">
        <v>4545</v>
      </c>
      <c r="K8829" s="315">
        <v>9220</v>
      </c>
      <c r="L8829" s="315" t="s">
        <v>1478</v>
      </c>
      <c r="M8829" s="315" t="s">
        <v>792</v>
      </c>
      <c r="N8829" s="315"/>
      <c r="O8829" s="315" t="s">
        <v>996</v>
      </c>
      <c r="P8829" s="315" t="s">
        <v>4546</v>
      </c>
      <c r="Q8829" s="315"/>
    </row>
    <row r="8830" spans="1:17">
      <c r="A8830" s="315" t="s">
        <v>4547</v>
      </c>
      <c r="B8830" s="315" t="s">
        <v>2095</v>
      </c>
      <c r="C8830" s="315" t="s">
        <v>2098</v>
      </c>
      <c r="D8830" s="316">
        <v>30</v>
      </c>
      <c r="E8830" s="317">
        <v>29832</v>
      </c>
      <c r="F8830" s="317">
        <v>11276.5</v>
      </c>
      <c r="G8830" s="318">
        <v>39857</v>
      </c>
      <c r="H8830" s="318">
        <v>41096</v>
      </c>
      <c r="I8830" s="318">
        <v>50405</v>
      </c>
      <c r="J8830" s="315" t="s">
        <v>4548</v>
      </c>
      <c r="K8830" s="315">
        <v>6383</v>
      </c>
      <c r="L8830" s="315" t="s">
        <v>4549</v>
      </c>
      <c r="M8830" s="315" t="s">
        <v>1290</v>
      </c>
      <c r="N8830" s="315"/>
      <c r="O8830" s="315" t="s">
        <v>805</v>
      </c>
      <c r="P8830" s="315" t="s">
        <v>4550</v>
      </c>
      <c r="Q8830" s="315" t="s">
        <v>4551</v>
      </c>
    </row>
    <row r="8831" spans="1:17">
      <c r="A8831" s="315" t="s">
        <v>4552</v>
      </c>
      <c r="B8831" s="315" t="s">
        <v>2095</v>
      </c>
      <c r="C8831" s="315" t="s">
        <v>2098</v>
      </c>
      <c r="D8831" s="316">
        <v>30</v>
      </c>
      <c r="E8831" s="317">
        <v>32732</v>
      </c>
      <c r="F8831" s="317">
        <v>15449.5</v>
      </c>
      <c r="G8831" s="318">
        <v>39986</v>
      </c>
      <c r="H8831" s="318">
        <v>40717</v>
      </c>
      <c r="I8831" s="318">
        <v>50040</v>
      </c>
      <c r="J8831" s="315" t="s">
        <v>4553</v>
      </c>
      <c r="K8831" s="315">
        <v>9308</v>
      </c>
      <c r="L8831" s="315" t="s">
        <v>4265</v>
      </c>
      <c r="M8831" s="315" t="s">
        <v>770</v>
      </c>
      <c r="N8831" s="315"/>
      <c r="O8831" s="315" t="s">
        <v>805</v>
      </c>
      <c r="P8831" s="315" t="s">
        <v>4554</v>
      </c>
      <c r="Q8831" s="315" t="s">
        <v>881</v>
      </c>
    </row>
    <row r="8832" spans="1:17">
      <c r="A8832" s="315" t="s">
        <v>4555</v>
      </c>
      <c r="B8832" s="315" t="s">
        <v>2095</v>
      </c>
      <c r="C8832" s="315" t="s">
        <v>2098</v>
      </c>
      <c r="D8832" s="316">
        <v>30</v>
      </c>
      <c r="E8832" s="317">
        <v>15227.180000000002</v>
      </c>
      <c r="F8832" s="317">
        <v>8527.23</v>
      </c>
      <c r="G8832" s="318">
        <v>40156</v>
      </c>
      <c r="H8832" s="318">
        <v>40269</v>
      </c>
      <c r="I8832" s="318">
        <v>49674</v>
      </c>
      <c r="J8832" s="315" t="s">
        <v>4556</v>
      </c>
      <c r="K8832" s="315">
        <v>1026</v>
      </c>
      <c r="L8832" s="315" t="s">
        <v>2659</v>
      </c>
      <c r="M8832" s="315" t="s">
        <v>766</v>
      </c>
      <c r="N8832" s="315" t="s">
        <v>4557</v>
      </c>
      <c r="O8832" s="315" t="s">
        <v>805</v>
      </c>
      <c r="P8832" s="315" t="s">
        <v>4558</v>
      </c>
      <c r="Q8832" s="315" t="s">
        <v>4559</v>
      </c>
    </row>
    <row r="8833" spans="1:17">
      <c r="A8833" s="315" t="s">
        <v>4560</v>
      </c>
      <c r="B8833" s="315" t="s">
        <v>2095</v>
      </c>
      <c r="C8833" s="315" t="s">
        <v>2098</v>
      </c>
      <c r="D8833" s="316">
        <v>30</v>
      </c>
      <c r="E8833" s="317">
        <v>28313</v>
      </c>
      <c r="F8833" s="317">
        <v>19337.78</v>
      </c>
      <c r="G8833" s="318">
        <v>40106</v>
      </c>
      <c r="H8833" s="318">
        <v>40168</v>
      </c>
      <c r="I8833" s="318">
        <v>49309</v>
      </c>
      <c r="J8833" s="315" t="s">
        <v>4561</v>
      </c>
      <c r="K8833" s="315">
        <v>2300</v>
      </c>
      <c r="L8833" s="315" t="s">
        <v>1516</v>
      </c>
      <c r="M8833" s="315" t="s">
        <v>758</v>
      </c>
      <c r="N8833" s="315"/>
      <c r="O8833" s="315" t="s">
        <v>805</v>
      </c>
      <c r="P8833" s="315" t="s">
        <v>4562</v>
      </c>
      <c r="Q8833" s="315" t="s">
        <v>4563</v>
      </c>
    </row>
    <row r="8834" spans="1:17">
      <c r="A8834" s="315" t="s">
        <v>4564</v>
      </c>
      <c r="B8834" s="315" t="s">
        <v>2095</v>
      </c>
      <c r="C8834" s="315" t="s">
        <v>2098</v>
      </c>
      <c r="D8834" s="316">
        <v>30</v>
      </c>
      <c r="E8834" s="317">
        <v>30875</v>
      </c>
      <c r="F8834" s="317">
        <v>8984.630000000001</v>
      </c>
      <c r="G8834" s="318">
        <v>40323</v>
      </c>
      <c r="H8834" s="318">
        <v>41600</v>
      </c>
      <c r="I8834" s="318">
        <v>50770</v>
      </c>
      <c r="J8834" s="315" t="s">
        <v>4565</v>
      </c>
      <c r="K8834" s="315">
        <v>8262</v>
      </c>
      <c r="L8834" s="315" t="s">
        <v>2767</v>
      </c>
      <c r="M8834" s="315" t="s">
        <v>1051</v>
      </c>
      <c r="N8834" s="315"/>
      <c r="O8834" s="315" t="s">
        <v>805</v>
      </c>
      <c r="P8834" s="315" t="s">
        <v>4566</v>
      </c>
      <c r="Q8834" s="315" t="s">
        <v>4567</v>
      </c>
    </row>
    <row r="8835" spans="1:17">
      <c r="A8835" s="315" t="s">
        <v>4568</v>
      </c>
      <c r="B8835" s="315" t="s">
        <v>2095</v>
      </c>
      <c r="C8835" s="315" t="s">
        <v>2098</v>
      </c>
      <c r="D8835" s="316">
        <v>30</v>
      </c>
      <c r="E8835" s="317">
        <v>30960.77</v>
      </c>
      <c r="F8835" s="317">
        <v>17338.03</v>
      </c>
      <c r="G8835" s="318">
        <v>40386</v>
      </c>
      <c r="H8835" s="318">
        <v>40514</v>
      </c>
      <c r="I8835" s="318">
        <v>49674</v>
      </c>
      <c r="J8835" s="315" t="s">
        <v>4569</v>
      </c>
      <c r="K8835" s="315">
        <v>4553</v>
      </c>
      <c r="L8835" s="315" t="s">
        <v>2770</v>
      </c>
      <c r="M8835" s="315" t="s">
        <v>1296</v>
      </c>
      <c r="N8835" s="315"/>
      <c r="O8835" s="315" t="s">
        <v>805</v>
      </c>
      <c r="P8835" s="315" t="s">
        <v>1689</v>
      </c>
      <c r="Q8835" s="315" t="s">
        <v>881</v>
      </c>
    </row>
    <row r="8836" spans="1:17">
      <c r="A8836" s="315" t="s">
        <v>4570</v>
      </c>
      <c r="B8836" s="315" t="s">
        <v>2095</v>
      </c>
      <c r="C8836" s="315" t="s">
        <v>2098</v>
      </c>
      <c r="D8836" s="316">
        <v>30</v>
      </c>
      <c r="E8836" s="317">
        <v>28274</v>
      </c>
      <c r="F8836" s="317">
        <v>8142.9000000000005</v>
      </c>
      <c r="G8836" s="318">
        <v>40414</v>
      </c>
      <c r="H8836" s="318">
        <v>41593</v>
      </c>
      <c r="I8836" s="318">
        <v>50770</v>
      </c>
      <c r="J8836" s="315" t="s">
        <v>4571</v>
      </c>
      <c r="K8836" s="315">
        <v>4634</v>
      </c>
      <c r="L8836" s="315" t="s">
        <v>2847</v>
      </c>
      <c r="M8836" s="315" t="s">
        <v>1296</v>
      </c>
      <c r="N8836" s="315"/>
      <c r="O8836" s="315" t="s">
        <v>805</v>
      </c>
      <c r="P8836" s="315" t="s">
        <v>4572</v>
      </c>
      <c r="Q8836" s="315" t="s">
        <v>4573</v>
      </c>
    </row>
    <row r="8837" spans="1:17">
      <c r="A8837" s="315" t="s">
        <v>4574</v>
      </c>
      <c r="B8837" s="315" t="s">
        <v>2095</v>
      </c>
      <c r="C8837" s="315" t="s">
        <v>2098</v>
      </c>
      <c r="D8837" s="316">
        <v>30</v>
      </c>
      <c r="E8837" s="317">
        <v>27046</v>
      </c>
      <c r="F8837" s="317">
        <v>9466.0999999999985</v>
      </c>
      <c r="G8837" s="318">
        <v>40534</v>
      </c>
      <c r="H8837" s="318">
        <v>41092</v>
      </c>
      <c r="I8837" s="318">
        <v>50405</v>
      </c>
      <c r="J8837" s="315" t="s">
        <v>4575</v>
      </c>
      <c r="K8837" s="315">
        <v>6340</v>
      </c>
      <c r="L8837" s="315" t="s">
        <v>1867</v>
      </c>
      <c r="M8837" s="315" t="s">
        <v>1712</v>
      </c>
      <c r="N8837" s="315" t="s">
        <v>4576</v>
      </c>
      <c r="O8837" s="315" t="s">
        <v>805</v>
      </c>
      <c r="P8837" s="315" t="s">
        <v>880</v>
      </c>
      <c r="Q8837" s="315" t="s">
        <v>858</v>
      </c>
    </row>
    <row r="8838" spans="1:17">
      <c r="A8838" s="315" t="s">
        <v>4577</v>
      </c>
      <c r="B8838" s="315" t="s">
        <v>2095</v>
      </c>
      <c r="C8838" s="315" t="s">
        <v>2098</v>
      </c>
      <c r="D8838" s="316">
        <v>30</v>
      </c>
      <c r="E8838" s="317">
        <v>31276</v>
      </c>
      <c r="F8838" s="317">
        <v>14762.279999999999</v>
      </c>
      <c r="G8838" s="318">
        <v>40611</v>
      </c>
      <c r="H8838" s="318">
        <v>40744</v>
      </c>
      <c r="I8838" s="318">
        <v>50040</v>
      </c>
      <c r="J8838" s="315" t="s">
        <v>4578</v>
      </c>
      <c r="K8838" s="315">
        <v>4623</v>
      </c>
      <c r="L8838" s="315" t="s">
        <v>2846</v>
      </c>
      <c r="M8838" s="315" t="s">
        <v>1296</v>
      </c>
      <c r="N8838" s="315"/>
      <c r="O8838" s="315" t="s">
        <v>914</v>
      </c>
      <c r="P8838" s="315" t="s">
        <v>4579</v>
      </c>
      <c r="Q8838" s="315" t="s">
        <v>4580</v>
      </c>
    </row>
    <row r="8839" spans="1:17">
      <c r="A8839" s="315" t="s">
        <v>4581</v>
      </c>
      <c r="B8839" s="315" t="s">
        <v>2095</v>
      </c>
      <c r="C8839" s="315" t="s">
        <v>2098</v>
      </c>
      <c r="D8839" s="316">
        <v>30</v>
      </c>
      <c r="E8839" s="317">
        <v>29617</v>
      </c>
      <c r="F8839" s="317">
        <v>12883.41</v>
      </c>
      <c r="G8839" s="318">
        <v>40626</v>
      </c>
      <c r="H8839" s="318">
        <v>40953</v>
      </c>
      <c r="I8839" s="318">
        <v>50405</v>
      </c>
      <c r="J8839" s="315" t="s">
        <v>4582</v>
      </c>
      <c r="K8839" s="315">
        <v>3552</v>
      </c>
      <c r="L8839" s="315" t="s">
        <v>2382</v>
      </c>
      <c r="M8839" s="315" t="s">
        <v>764</v>
      </c>
      <c r="N8839" s="315"/>
      <c r="O8839" s="315" t="s">
        <v>805</v>
      </c>
      <c r="P8839" s="315" t="s">
        <v>4583</v>
      </c>
      <c r="Q8839" s="315" t="s">
        <v>1096</v>
      </c>
    </row>
    <row r="8840" spans="1:17">
      <c r="A8840" s="315" t="s">
        <v>4584</v>
      </c>
      <c r="B8840" s="315" t="s">
        <v>2095</v>
      </c>
      <c r="C8840" s="315" t="s">
        <v>2098</v>
      </c>
      <c r="D8840" s="316">
        <v>30</v>
      </c>
      <c r="E8840" s="317">
        <v>31671</v>
      </c>
      <c r="F8840" s="317">
        <v>14948.72</v>
      </c>
      <c r="G8840" s="318">
        <v>40654</v>
      </c>
      <c r="H8840" s="318">
        <v>40694</v>
      </c>
      <c r="I8840" s="318">
        <v>50040</v>
      </c>
      <c r="J8840" s="315" t="s">
        <v>4585</v>
      </c>
      <c r="K8840" s="315">
        <v>1219</v>
      </c>
      <c r="L8840" s="315" t="s">
        <v>4463</v>
      </c>
      <c r="M8840" s="315" t="s">
        <v>1827</v>
      </c>
      <c r="N8840" s="315" t="s">
        <v>4586</v>
      </c>
      <c r="O8840" s="315" t="s">
        <v>805</v>
      </c>
      <c r="P8840" s="315" t="s">
        <v>4587</v>
      </c>
      <c r="Q8840" s="315" t="s">
        <v>4588</v>
      </c>
    </row>
    <row r="8841" spans="1:17">
      <c r="A8841" s="315" t="s">
        <v>4589</v>
      </c>
      <c r="B8841" s="315" t="s">
        <v>2095</v>
      </c>
      <c r="C8841" s="315" t="s">
        <v>2096</v>
      </c>
      <c r="D8841" s="316">
        <v>30</v>
      </c>
      <c r="E8841" s="317">
        <v>30602.23</v>
      </c>
      <c r="F8841" s="317">
        <v>17106.650000000001</v>
      </c>
      <c r="G8841" s="318">
        <v>40667</v>
      </c>
      <c r="H8841" s="318">
        <v>40849</v>
      </c>
      <c r="I8841" s="318">
        <v>50040</v>
      </c>
      <c r="J8841" s="315" t="s">
        <v>4590</v>
      </c>
      <c r="K8841" s="315">
        <v>4583</v>
      </c>
      <c r="L8841" s="315" t="s">
        <v>4591</v>
      </c>
      <c r="M8841" s="315" t="s">
        <v>1296</v>
      </c>
      <c r="N8841" s="315"/>
      <c r="O8841" s="315" t="s">
        <v>805</v>
      </c>
      <c r="P8841" s="315" t="s">
        <v>4592</v>
      </c>
      <c r="Q8841" s="315" t="s">
        <v>1204</v>
      </c>
    </row>
    <row r="8842" spans="1:17">
      <c r="A8842" s="315" t="s">
        <v>4593</v>
      </c>
      <c r="B8842" s="315" t="s">
        <v>2095</v>
      </c>
      <c r="C8842" s="315" t="s">
        <v>2098</v>
      </c>
      <c r="D8842" s="316">
        <v>30</v>
      </c>
      <c r="E8842" s="317">
        <v>31493</v>
      </c>
      <c r="F8842" s="317">
        <v>11904.36</v>
      </c>
      <c r="G8842" s="318">
        <v>40693</v>
      </c>
      <c r="H8842" s="318">
        <v>41018</v>
      </c>
      <c r="I8842" s="318">
        <v>50405</v>
      </c>
      <c r="J8842" s="315" t="s">
        <v>4594</v>
      </c>
      <c r="K8842" s="315">
        <v>3429</v>
      </c>
      <c r="L8842" s="315" t="s">
        <v>4442</v>
      </c>
      <c r="M8842" s="315" t="s">
        <v>764</v>
      </c>
      <c r="N8842" s="315"/>
      <c r="O8842" s="315" t="s">
        <v>805</v>
      </c>
      <c r="P8842" s="315" t="s">
        <v>4595</v>
      </c>
      <c r="Q8842" s="315" t="s">
        <v>1090</v>
      </c>
    </row>
    <row r="8843" spans="1:17">
      <c r="A8843" s="315" t="s">
        <v>4596</v>
      </c>
      <c r="B8843" s="315" t="s">
        <v>2095</v>
      </c>
      <c r="C8843" s="315" t="s">
        <v>2098</v>
      </c>
      <c r="D8843" s="316">
        <v>30</v>
      </c>
      <c r="E8843" s="317">
        <v>29864</v>
      </c>
      <c r="F8843" s="317">
        <v>6470.54</v>
      </c>
      <c r="G8843" s="318">
        <v>40725</v>
      </c>
      <c r="H8843" s="318">
        <v>42277</v>
      </c>
      <c r="I8843" s="318">
        <v>49674</v>
      </c>
      <c r="J8843" s="315" t="s">
        <v>4597</v>
      </c>
      <c r="K8843" s="315">
        <v>9463</v>
      </c>
      <c r="L8843" s="315" t="s">
        <v>2547</v>
      </c>
      <c r="M8843" s="315" t="s">
        <v>770</v>
      </c>
      <c r="N8843" s="315" t="s">
        <v>4598</v>
      </c>
      <c r="O8843" s="315" t="s">
        <v>805</v>
      </c>
      <c r="P8843" s="315" t="s">
        <v>4599</v>
      </c>
      <c r="Q8843" s="315" t="s">
        <v>1394</v>
      </c>
    </row>
    <row r="8844" spans="1:17">
      <c r="A8844" s="315" t="s">
        <v>4600</v>
      </c>
      <c r="B8844" s="315" t="s">
        <v>2095</v>
      </c>
      <c r="C8844" s="315" t="s">
        <v>2098</v>
      </c>
      <c r="D8844" s="316">
        <v>30</v>
      </c>
      <c r="E8844" s="317">
        <v>31429</v>
      </c>
      <c r="F8844" s="317">
        <v>13735.619999999999</v>
      </c>
      <c r="G8844" s="318">
        <v>40728</v>
      </c>
      <c r="H8844" s="318">
        <v>40897</v>
      </c>
      <c r="I8844" s="318">
        <v>50040</v>
      </c>
      <c r="J8844" s="315" t="s">
        <v>4601</v>
      </c>
      <c r="K8844" s="315">
        <v>8219</v>
      </c>
      <c r="L8844" s="315" t="s">
        <v>3893</v>
      </c>
      <c r="M8844" s="315" t="s">
        <v>1051</v>
      </c>
      <c r="N8844" s="315" t="s">
        <v>4602</v>
      </c>
      <c r="O8844" s="315" t="s">
        <v>805</v>
      </c>
      <c r="P8844" s="315" t="s">
        <v>4603</v>
      </c>
      <c r="Q8844" s="315" t="s">
        <v>1090</v>
      </c>
    </row>
    <row r="8845" spans="1:17">
      <c r="A8845" s="315" t="s">
        <v>4604</v>
      </c>
      <c r="B8845" s="315" t="s">
        <v>2095</v>
      </c>
      <c r="C8845" s="315" t="s">
        <v>2098</v>
      </c>
      <c r="D8845" s="316">
        <v>30</v>
      </c>
      <c r="E8845" s="317">
        <v>31131</v>
      </c>
      <c r="F8845" s="317">
        <v>6745.0500000000011</v>
      </c>
      <c r="G8845" s="318">
        <v>40732</v>
      </c>
      <c r="H8845" s="318">
        <v>42275</v>
      </c>
      <c r="I8845" s="318">
        <v>49674</v>
      </c>
      <c r="J8845" s="315" t="s">
        <v>4605</v>
      </c>
      <c r="K8845" s="315">
        <v>9451</v>
      </c>
      <c r="L8845" s="315" t="s">
        <v>3474</v>
      </c>
      <c r="M8845" s="315" t="s">
        <v>770</v>
      </c>
      <c r="N8845" s="315"/>
      <c r="O8845" s="315" t="s">
        <v>805</v>
      </c>
      <c r="P8845" s="315" t="s">
        <v>4606</v>
      </c>
      <c r="Q8845" s="315" t="s">
        <v>1740</v>
      </c>
    </row>
    <row r="8846" spans="1:17">
      <c r="A8846" s="315" t="s">
        <v>4607</v>
      </c>
      <c r="B8846" s="315" t="s">
        <v>2095</v>
      </c>
      <c r="C8846" s="315" t="s">
        <v>2098</v>
      </c>
      <c r="D8846" s="316">
        <v>30</v>
      </c>
      <c r="E8846" s="317">
        <v>13907</v>
      </c>
      <c r="F8846" s="317">
        <v>6564.1</v>
      </c>
      <c r="G8846" s="318">
        <v>40827</v>
      </c>
      <c r="H8846" s="318">
        <v>40850</v>
      </c>
      <c r="I8846" s="318">
        <v>50040</v>
      </c>
      <c r="J8846" s="315" t="s">
        <v>4608</v>
      </c>
      <c r="K8846" s="315">
        <v>9404</v>
      </c>
      <c r="L8846" s="315" t="s">
        <v>2355</v>
      </c>
      <c r="M8846" s="315" t="s">
        <v>770</v>
      </c>
      <c r="N8846" s="315"/>
      <c r="O8846" s="315" t="s">
        <v>805</v>
      </c>
      <c r="P8846" s="315" t="s">
        <v>4609</v>
      </c>
      <c r="Q8846" s="315" t="s">
        <v>4610</v>
      </c>
    </row>
    <row r="8847" spans="1:17">
      <c r="A8847" s="315" t="s">
        <v>4611</v>
      </c>
      <c r="B8847" s="315" t="s">
        <v>2095</v>
      </c>
      <c r="C8847" s="315" t="s">
        <v>2098</v>
      </c>
      <c r="D8847" s="316">
        <v>30.1</v>
      </c>
      <c r="E8847" s="317">
        <v>34604</v>
      </c>
      <c r="F8847" s="317">
        <v>23634.54</v>
      </c>
      <c r="G8847" s="318">
        <v>39569</v>
      </c>
      <c r="H8847" s="318">
        <v>39931</v>
      </c>
      <c r="I8847" s="318">
        <v>49309</v>
      </c>
      <c r="J8847" s="315" t="s">
        <v>4612</v>
      </c>
      <c r="K8847" s="315">
        <v>9216</v>
      </c>
      <c r="L8847" s="315" t="s">
        <v>4362</v>
      </c>
      <c r="M8847" s="315" t="s">
        <v>792</v>
      </c>
      <c r="N8847" s="315"/>
      <c r="O8847" s="315" t="s">
        <v>805</v>
      </c>
      <c r="P8847" s="315" t="s">
        <v>1210</v>
      </c>
      <c r="Q8847" s="315" t="s">
        <v>881</v>
      </c>
    </row>
    <row r="8848" spans="1:17">
      <c r="A8848" s="315" t="s">
        <v>4613</v>
      </c>
      <c r="B8848" s="315" t="s">
        <v>2095</v>
      </c>
      <c r="C8848" s="315" t="s">
        <v>2098</v>
      </c>
      <c r="D8848" s="316">
        <v>30.1</v>
      </c>
      <c r="E8848" s="317">
        <v>35685</v>
      </c>
      <c r="F8848" s="317">
        <v>14340.09</v>
      </c>
      <c r="G8848" s="318">
        <v>39570</v>
      </c>
      <c r="H8848" s="318">
        <v>41171</v>
      </c>
      <c r="I8848" s="318">
        <v>50405</v>
      </c>
      <c r="J8848" s="315" t="s">
        <v>4614</v>
      </c>
      <c r="K8848" s="315">
        <v>8463</v>
      </c>
      <c r="L8848" s="315" t="s">
        <v>769</v>
      </c>
      <c r="M8848" s="315" t="s">
        <v>784</v>
      </c>
      <c r="N8848" s="315" t="s">
        <v>4615</v>
      </c>
      <c r="O8848" s="315"/>
      <c r="P8848" s="315" t="s">
        <v>4615</v>
      </c>
      <c r="Q8848" s="315"/>
    </row>
    <row r="8849" spans="1:17">
      <c r="A8849" s="315" t="s">
        <v>4616</v>
      </c>
      <c r="B8849" s="315" t="s">
        <v>2095</v>
      </c>
      <c r="C8849" s="315" t="s">
        <v>2098</v>
      </c>
      <c r="D8849" s="316">
        <v>30.1</v>
      </c>
      <c r="E8849" s="317">
        <v>29838.62</v>
      </c>
      <c r="F8849" s="317">
        <v>11278.990000000002</v>
      </c>
      <c r="G8849" s="318">
        <v>40673</v>
      </c>
      <c r="H8849" s="318">
        <v>41038</v>
      </c>
      <c r="I8849" s="318">
        <v>50405</v>
      </c>
      <c r="J8849" s="315" t="s">
        <v>4617</v>
      </c>
      <c r="K8849" s="315">
        <v>8501</v>
      </c>
      <c r="L8849" s="315" t="s">
        <v>1660</v>
      </c>
      <c r="M8849" s="315" t="s">
        <v>792</v>
      </c>
      <c r="N8849" s="315" t="s">
        <v>4618</v>
      </c>
      <c r="O8849" s="315" t="s">
        <v>805</v>
      </c>
      <c r="P8849" s="315" t="s">
        <v>4619</v>
      </c>
      <c r="Q8849" s="315" t="s">
        <v>4620</v>
      </c>
    </row>
    <row r="8850" spans="1:17">
      <c r="A8850" s="315" t="s">
        <v>4621</v>
      </c>
      <c r="B8850" s="315" t="s">
        <v>2095</v>
      </c>
      <c r="C8850" s="315" t="s">
        <v>2098</v>
      </c>
      <c r="D8850" s="316">
        <v>30.1</v>
      </c>
      <c r="E8850" s="317">
        <v>32047</v>
      </c>
      <c r="F8850" s="317">
        <v>15126.189999999999</v>
      </c>
      <c r="G8850" s="318">
        <v>40648</v>
      </c>
      <c r="H8850" s="318">
        <v>40900</v>
      </c>
      <c r="I8850" s="318">
        <v>50040</v>
      </c>
      <c r="J8850" s="315" t="s">
        <v>4622</v>
      </c>
      <c r="K8850" s="315">
        <v>1644</v>
      </c>
      <c r="L8850" s="315" t="s">
        <v>2721</v>
      </c>
      <c r="M8850" s="315" t="s">
        <v>761</v>
      </c>
      <c r="N8850" s="315"/>
      <c r="O8850" s="315" t="s">
        <v>805</v>
      </c>
      <c r="P8850" s="315" t="s">
        <v>4623</v>
      </c>
      <c r="Q8850" s="315" t="s">
        <v>4624</v>
      </c>
    </row>
    <row r="8851" spans="1:17">
      <c r="A8851" s="315" t="s">
        <v>4625</v>
      </c>
      <c r="B8851" s="315" t="s">
        <v>2095</v>
      </c>
      <c r="C8851" s="315" t="s">
        <v>2098</v>
      </c>
      <c r="D8851" s="316">
        <v>30.16</v>
      </c>
      <c r="E8851" s="317">
        <v>16581</v>
      </c>
      <c r="F8851" s="317">
        <v>3382.5199999999995</v>
      </c>
      <c r="G8851" s="318">
        <v>40714</v>
      </c>
      <c r="H8851" s="318">
        <v>42453</v>
      </c>
      <c r="I8851" s="318">
        <v>50040</v>
      </c>
      <c r="J8851" s="315" t="s">
        <v>4626</v>
      </c>
      <c r="K8851" s="315">
        <v>8560</v>
      </c>
      <c r="L8851" s="315" t="s">
        <v>4627</v>
      </c>
      <c r="M8851" s="315" t="s">
        <v>792</v>
      </c>
      <c r="N8851" s="315"/>
      <c r="O8851" s="315" t="s">
        <v>805</v>
      </c>
      <c r="P8851" s="315" t="s">
        <v>4628</v>
      </c>
      <c r="Q8851" s="315" t="s">
        <v>4629</v>
      </c>
    </row>
    <row r="8852" spans="1:17">
      <c r="A8852" s="315" t="s">
        <v>4630</v>
      </c>
      <c r="B8852" s="315" t="s">
        <v>2095</v>
      </c>
      <c r="C8852" s="315" t="s">
        <v>2098</v>
      </c>
      <c r="D8852" s="316">
        <v>30.16</v>
      </c>
      <c r="E8852" s="317">
        <v>1910</v>
      </c>
      <c r="F8852" s="317">
        <v>504.24</v>
      </c>
      <c r="G8852" s="318">
        <v>40844</v>
      </c>
      <c r="H8852" s="318">
        <v>42093</v>
      </c>
      <c r="I8852" s="318">
        <v>49674</v>
      </c>
      <c r="J8852" s="315" t="s">
        <v>4631</v>
      </c>
      <c r="K8852" s="315">
        <v>6206</v>
      </c>
      <c r="L8852" s="315" t="s">
        <v>3500</v>
      </c>
      <c r="M8852" s="315" t="s">
        <v>788</v>
      </c>
      <c r="N8852" s="315"/>
      <c r="O8852" s="315" t="s">
        <v>805</v>
      </c>
      <c r="P8852" s="315" t="s">
        <v>4632</v>
      </c>
      <c r="Q8852" s="315" t="s">
        <v>1102</v>
      </c>
    </row>
    <row r="8853" spans="1:17">
      <c r="A8853" s="315" t="s">
        <v>4633</v>
      </c>
      <c r="B8853" s="315" t="s">
        <v>2095</v>
      </c>
      <c r="C8853" s="315" t="s">
        <v>2098</v>
      </c>
      <c r="D8853" s="316">
        <v>30.2</v>
      </c>
      <c r="E8853" s="317">
        <v>34291</v>
      </c>
      <c r="F8853" s="317">
        <v>16185.349999999999</v>
      </c>
      <c r="G8853" s="318">
        <v>39570</v>
      </c>
      <c r="H8853" s="318">
        <v>40817</v>
      </c>
      <c r="I8853" s="318">
        <v>50040</v>
      </c>
      <c r="J8853" s="315" t="s">
        <v>4634</v>
      </c>
      <c r="K8853" s="315">
        <v>9503</v>
      </c>
      <c r="L8853" s="315" t="s">
        <v>4635</v>
      </c>
      <c r="M8853" s="315" t="s">
        <v>792</v>
      </c>
      <c r="N8853" s="315"/>
      <c r="O8853" s="315" t="s">
        <v>805</v>
      </c>
      <c r="P8853" s="315" t="s">
        <v>4636</v>
      </c>
      <c r="Q8853" s="315" t="s">
        <v>1041</v>
      </c>
    </row>
    <row r="8854" spans="1:17">
      <c r="A8854" s="315" t="s">
        <v>4637</v>
      </c>
      <c r="B8854" s="315" t="s">
        <v>2095</v>
      </c>
      <c r="C8854" s="315" t="s">
        <v>2098</v>
      </c>
      <c r="D8854" s="316">
        <v>30.2</v>
      </c>
      <c r="E8854" s="317">
        <v>27392.3</v>
      </c>
      <c r="F8854" s="317">
        <v>17323.09</v>
      </c>
      <c r="G8854" s="318">
        <v>39570</v>
      </c>
      <c r="H8854" s="318">
        <v>39338</v>
      </c>
      <c r="I8854" s="318">
        <v>48549</v>
      </c>
      <c r="J8854" s="315" t="s">
        <v>4638</v>
      </c>
      <c r="K8854" s="315">
        <v>6003</v>
      </c>
      <c r="L8854" s="315" t="s">
        <v>314</v>
      </c>
      <c r="M8854" s="315" t="s">
        <v>788</v>
      </c>
      <c r="N8854" s="315" t="s">
        <v>4639</v>
      </c>
      <c r="O8854" s="315" t="s">
        <v>805</v>
      </c>
      <c r="P8854" s="315" t="s">
        <v>4640</v>
      </c>
      <c r="Q8854" s="315" t="s">
        <v>1065</v>
      </c>
    </row>
    <row r="8855" spans="1:17">
      <c r="A8855" s="315" t="s">
        <v>4641</v>
      </c>
      <c r="B8855" s="315" t="s">
        <v>2095</v>
      </c>
      <c r="C8855" s="315" t="s">
        <v>2098</v>
      </c>
      <c r="D8855" s="316">
        <v>30.2</v>
      </c>
      <c r="E8855" s="317">
        <v>31942</v>
      </c>
      <c r="F8855" s="317">
        <v>11115.82</v>
      </c>
      <c r="G8855" s="318">
        <v>39643</v>
      </c>
      <c r="H8855" s="318">
        <v>41486</v>
      </c>
      <c r="I8855" s="318">
        <v>50770</v>
      </c>
      <c r="J8855" s="315" t="s">
        <v>4642</v>
      </c>
      <c r="K8855" s="315">
        <v>6215</v>
      </c>
      <c r="L8855" s="315" t="s">
        <v>771</v>
      </c>
      <c r="M8855" s="315" t="s">
        <v>788</v>
      </c>
      <c r="N8855" s="315"/>
      <c r="O8855" s="315" t="s">
        <v>805</v>
      </c>
      <c r="P8855" s="315" t="s">
        <v>4643</v>
      </c>
      <c r="Q8855" s="315" t="s">
        <v>1084</v>
      </c>
    </row>
    <row r="8856" spans="1:17">
      <c r="A8856" s="315" t="s">
        <v>4644</v>
      </c>
      <c r="B8856" s="315" t="s">
        <v>2095</v>
      </c>
      <c r="C8856" s="315" t="s">
        <v>2098</v>
      </c>
      <c r="D8856" s="316">
        <v>30.2</v>
      </c>
      <c r="E8856" s="317">
        <v>26647.020000000004</v>
      </c>
      <c r="F8856" s="317">
        <v>11645.720000000003</v>
      </c>
      <c r="G8856" s="318">
        <v>40379</v>
      </c>
      <c r="H8856" s="318">
        <v>40882</v>
      </c>
      <c r="I8856" s="318">
        <v>50040</v>
      </c>
      <c r="J8856" s="315" t="s">
        <v>4645</v>
      </c>
      <c r="K8856" s="315">
        <v>8055</v>
      </c>
      <c r="L8856" s="315" t="s">
        <v>328</v>
      </c>
      <c r="M8856" s="315" t="s">
        <v>784</v>
      </c>
      <c r="N8856" s="315" t="s">
        <v>4646</v>
      </c>
      <c r="O8856" s="315" t="s">
        <v>805</v>
      </c>
      <c r="P8856" s="315" t="s">
        <v>4647</v>
      </c>
      <c r="Q8856" s="315" t="s">
        <v>1313</v>
      </c>
    </row>
    <row r="8857" spans="1:17">
      <c r="A8857" s="315" t="s">
        <v>4648</v>
      </c>
      <c r="B8857" s="315" t="s">
        <v>2095</v>
      </c>
      <c r="C8857" s="315" t="s">
        <v>2098</v>
      </c>
      <c r="D8857" s="316">
        <v>30.2</v>
      </c>
      <c r="E8857" s="317">
        <v>34786.089999999997</v>
      </c>
      <c r="F8857" s="317">
        <v>16419.04</v>
      </c>
      <c r="G8857" s="318">
        <v>40529</v>
      </c>
      <c r="H8857" s="318">
        <v>40763</v>
      </c>
      <c r="I8857" s="318">
        <v>50040</v>
      </c>
      <c r="J8857" s="315" t="s">
        <v>4649</v>
      </c>
      <c r="K8857" s="315">
        <v>7228</v>
      </c>
      <c r="L8857" s="315" t="s">
        <v>4650</v>
      </c>
      <c r="M8857" s="315" t="s">
        <v>966</v>
      </c>
      <c r="N8857" s="315"/>
      <c r="O8857" s="315" t="s">
        <v>805</v>
      </c>
      <c r="P8857" s="315" t="s">
        <v>4539</v>
      </c>
      <c r="Q8857" s="315" t="s">
        <v>819</v>
      </c>
    </row>
    <row r="8858" spans="1:17">
      <c r="A8858" s="315" t="s">
        <v>4651</v>
      </c>
      <c r="B8858" s="315" t="s">
        <v>2095</v>
      </c>
      <c r="C8858" s="315" t="s">
        <v>2098</v>
      </c>
      <c r="D8858" s="316">
        <v>30.21</v>
      </c>
      <c r="E8858" s="317">
        <v>29883</v>
      </c>
      <c r="F8858" s="317">
        <v>7889.1100000000006</v>
      </c>
      <c r="G8858" s="318">
        <v>40703</v>
      </c>
      <c r="H8858" s="318">
        <v>41913</v>
      </c>
      <c r="I8858" s="318">
        <v>49309</v>
      </c>
      <c r="J8858" s="315" t="s">
        <v>4652</v>
      </c>
      <c r="K8858" s="315">
        <v>3365</v>
      </c>
      <c r="L8858" s="315" t="s">
        <v>3540</v>
      </c>
      <c r="M8858" s="315" t="s">
        <v>764</v>
      </c>
      <c r="N8858" s="315"/>
      <c r="O8858" s="315" t="s">
        <v>805</v>
      </c>
      <c r="P8858" s="315" t="s">
        <v>4653</v>
      </c>
      <c r="Q8858" s="315" t="s">
        <v>2039</v>
      </c>
    </row>
    <row r="8859" spans="1:17">
      <c r="A8859" s="315" t="s">
        <v>4654</v>
      </c>
      <c r="B8859" s="315" t="s">
        <v>2095</v>
      </c>
      <c r="C8859" s="315" t="s">
        <v>2098</v>
      </c>
      <c r="D8859" s="316">
        <v>30.21</v>
      </c>
      <c r="E8859" s="317">
        <v>32349</v>
      </c>
      <c r="F8859" s="317">
        <v>8540.1299999999992</v>
      </c>
      <c r="G8859" s="318">
        <v>40806</v>
      </c>
      <c r="H8859" s="318">
        <v>42093</v>
      </c>
      <c r="I8859" s="318">
        <v>49674</v>
      </c>
      <c r="J8859" s="315" t="s">
        <v>4655</v>
      </c>
      <c r="K8859" s="315">
        <v>4469</v>
      </c>
      <c r="L8859" s="315" t="s">
        <v>3268</v>
      </c>
      <c r="M8859" s="315" t="s">
        <v>1484</v>
      </c>
      <c r="N8859" s="315"/>
      <c r="O8859" s="315" t="s">
        <v>805</v>
      </c>
      <c r="P8859" s="315" t="s">
        <v>4656</v>
      </c>
      <c r="Q8859" s="315" t="s">
        <v>4657</v>
      </c>
    </row>
    <row r="8860" spans="1:17">
      <c r="A8860" s="315" t="s">
        <v>4658</v>
      </c>
      <c r="B8860" s="315" t="s">
        <v>2095</v>
      </c>
      <c r="C8860" s="315" t="s">
        <v>2098</v>
      </c>
      <c r="D8860" s="316">
        <v>30.24</v>
      </c>
      <c r="E8860" s="317">
        <v>29148.100000000002</v>
      </c>
      <c r="F8860" s="317">
        <v>15113.839999999998</v>
      </c>
      <c r="G8860" s="318">
        <v>40087</v>
      </c>
      <c r="H8860" s="318">
        <v>40408</v>
      </c>
      <c r="I8860" s="318">
        <v>49674</v>
      </c>
      <c r="J8860" s="315" t="s">
        <v>4659</v>
      </c>
      <c r="K8860" s="315">
        <v>2542</v>
      </c>
      <c r="L8860" s="315" t="s">
        <v>3873</v>
      </c>
      <c r="M8860" s="315" t="s">
        <v>764</v>
      </c>
      <c r="N8860" s="315" t="s">
        <v>4660</v>
      </c>
      <c r="O8860" s="315" t="s">
        <v>805</v>
      </c>
      <c r="P8860" s="315" t="s">
        <v>4661</v>
      </c>
      <c r="Q8860" s="315" t="s">
        <v>4657</v>
      </c>
    </row>
    <row r="8861" spans="1:17">
      <c r="A8861" s="315" t="s">
        <v>4662</v>
      </c>
      <c r="B8861" s="315" t="s">
        <v>2095</v>
      </c>
      <c r="C8861" s="315" t="s">
        <v>2098</v>
      </c>
      <c r="D8861" s="316">
        <v>30.24</v>
      </c>
      <c r="E8861" s="317">
        <v>30403</v>
      </c>
      <c r="F8861" s="317">
        <v>14350.220000000001</v>
      </c>
      <c r="G8861" s="318">
        <v>40784</v>
      </c>
      <c r="H8861" s="318">
        <v>40879</v>
      </c>
      <c r="I8861" s="318">
        <v>50040</v>
      </c>
      <c r="J8861" s="315" t="s">
        <v>4663</v>
      </c>
      <c r="K8861" s="315">
        <v>4934</v>
      </c>
      <c r="L8861" s="315" t="s">
        <v>1717</v>
      </c>
      <c r="M8861" s="315" t="s">
        <v>764</v>
      </c>
      <c r="N8861" s="315"/>
      <c r="O8861" s="315" t="s">
        <v>805</v>
      </c>
      <c r="P8861" s="315" t="s">
        <v>1849</v>
      </c>
      <c r="Q8861" s="315" t="s">
        <v>1096</v>
      </c>
    </row>
    <row r="8862" spans="1:17">
      <c r="A8862" s="315" t="s">
        <v>4664</v>
      </c>
      <c r="B8862" s="315" t="s">
        <v>2095</v>
      </c>
      <c r="C8862" s="315" t="s">
        <v>2098</v>
      </c>
      <c r="D8862" s="316">
        <v>30.25</v>
      </c>
      <c r="E8862" s="317">
        <v>25217</v>
      </c>
      <c r="F8862" s="317">
        <v>6657.2900000000009</v>
      </c>
      <c r="G8862" s="318">
        <v>40668</v>
      </c>
      <c r="H8862" s="318">
        <v>41906</v>
      </c>
      <c r="I8862" s="318">
        <v>49309</v>
      </c>
      <c r="J8862" s="315" t="s">
        <v>4665</v>
      </c>
      <c r="K8862" s="315">
        <v>3367</v>
      </c>
      <c r="L8862" s="315" t="s">
        <v>4130</v>
      </c>
      <c r="M8862" s="315" t="s">
        <v>764</v>
      </c>
      <c r="N8862" s="315"/>
      <c r="O8862" s="315" t="s">
        <v>805</v>
      </c>
      <c r="P8862" s="315" t="s">
        <v>4666</v>
      </c>
      <c r="Q8862" s="315" t="s">
        <v>858</v>
      </c>
    </row>
    <row r="8863" spans="1:17">
      <c r="A8863" s="315" t="s">
        <v>4667</v>
      </c>
      <c r="B8863" s="315" t="s">
        <v>2095</v>
      </c>
      <c r="C8863" s="315" t="s">
        <v>2098</v>
      </c>
      <c r="D8863" s="316">
        <v>30.25</v>
      </c>
      <c r="E8863" s="317">
        <v>33827</v>
      </c>
      <c r="F8863" s="317">
        <v>15966.349999999999</v>
      </c>
      <c r="G8863" s="318">
        <v>40738</v>
      </c>
      <c r="H8863" s="318">
        <v>40882</v>
      </c>
      <c r="I8863" s="318">
        <v>50040</v>
      </c>
      <c r="J8863" s="315" t="s">
        <v>4668</v>
      </c>
      <c r="K8863" s="315">
        <v>3054</v>
      </c>
      <c r="L8863" s="315" t="s">
        <v>1068</v>
      </c>
      <c r="M8863" s="315" t="s">
        <v>764</v>
      </c>
      <c r="N8863" s="315"/>
      <c r="O8863" s="315" t="s">
        <v>805</v>
      </c>
      <c r="P8863" s="315" t="s">
        <v>4669</v>
      </c>
      <c r="Q8863" s="315" t="s">
        <v>945</v>
      </c>
    </row>
    <row r="8864" spans="1:17">
      <c r="A8864" s="315" t="s">
        <v>4670</v>
      </c>
      <c r="B8864" s="315" t="s">
        <v>2095</v>
      </c>
      <c r="C8864" s="315" t="s">
        <v>2096</v>
      </c>
      <c r="D8864" s="316">
        <v>30.3</v>
      </c>
      <c r="E8864" s="317">
        <v>27238</v>
      </c>
      <c r="F8864" s="317">
        <v>13973.1</v>
      </c>
      <c r="G8864" s="318">
        <v>39570</v>
      </c>
      <c r="H8864" s="318">
        <v>41050</v>
      </c>
      <c r="I8864" s="318">
        <v>50405</v>
      </c>
      <c r="J8864" s="315" t="s">
        <v>4671</v>
      </c>
      <c r="K8864" s="315">
        <v>6403</v>
      </c>
      <c r="L8864" s="315" t="s">
        <v>1556</v>
      </c>
      <c r="M8864" s="315" t="s">
        <v>1388</v>
      </c>
      <c r="N8864" s="315"/>
      <c r="O8864" s="315" t="s">
        <v>996</v>
      </c>
      <c r="P8864" s="315" t="s">
        <v>4672</v>
      </c>
      <c r="Q8864" s="315"/>
    </row>
    <row r="8865" spans="1:17">
      <c r="A8865" s="315" t="s">
        <v>4673</v>
      </c>
      <c r="B8865" s="315" t="s">
        <v>2095</v>
      </c>
      <c r="C8865" s="315" t="s">
        <v>2098</v>
      </c>
      <c r="D8865" s="316">
        <v>30.3</v>
      </c>
      <c r="E8865" s="317">
        <v>32501</v>
      </c>
      <c r="F8865" s="317">
        <v>9457.82</v>
      </c>
      <c r="G8865" s="318">
        <v>40521</v>
      </c>
      <c r="H8865" s="318">
        <v>41620</v>
      </c>
      <c r="I8865" s="318">
        <v>50770</v>
      </c>
      <c r="J8865" s="315" t="s">
        <v>4674</v>
      </c>
      <c r="K8865" s="315">
        <v>9100</v>
      </c>
      <c r="L8865" s="315" t="s">
        <v>2837</v>
      </c>
      <c r="M8865" s="315" t="s">
        <v>781</v>
      </c>
      <c r="N8865" s="315"/>
      <c r="O8865" s="315" t="s">
        <v>805</v>
      </c>
      <c r="P8865" s="315" t="s">
        <v>4675</v>
      </c>
      <c r="Q8865" s="315" t="s">
        <v>4676</v>
      </c>
    </row>
    <row r="8866" spans="1:17">
      <c r="A8866" s="315" t="s">
        <v>4677</v>
      </c>
      <c r="B8866" s="315" t="s">
        <v>2095</v>
      </c>
      <c r="C8866" s="315" t="s">
        <v>2098</v>
      </c>
      <c r="D8866" s="316">
        <v>30.35</v>
      </c>
      <c r="E8866" s="317">
        <v>33239</v>
      </c>
      <c r="F8866" s="317">
        <v>15688.800000000001</v>
      </c>
      <c r="G8866" s="318">
        <v>40619</v>
      </c>
      <c r="H8866" s="318">
        <v>40904</v>
      </c>
      <c r="I8866" s="318">
        <v>50040</v>
      </c>
      <c r="J8866" s="315" t="s">
        <v>4678</v>
      </c>
      <c r="K8866" s="315">
        <v>8574</v>
      </c>
      <c r="L8866" s="315" t="s">
        <v>4679</v>
      </c>
      <c r="M8866" s="315" t="s">
        <v>792</v>
      </c>
      <c r="N8866" s="315"/>
      <c r="O8866" s="315" t="s">
        <v>805</v>
      </c>
      <c r="P8866" s="315" t="s">
        <v>4680</v>
      </c>
      <c r="Q8866" s="315" t="s">
        <v>4657</v>
      </c>
    </row>
    <row r="8867" spans="1:17">
      <c r="A8867" s="315" t="s">
        <v>4681</v>
      </c>
      <c r="B8867" s="315" t="s">
        <v>2095</v>
      </c>
      <c r="C8867" s="315" t="s">
        <v>2096</v>
      </c>
      <c r="D8867" s="316">
        <v>30.36</v>
      </c>
      <c r="E8867" s="317">
        <v>32795</v>
      </c>
      <c r="F8867" s="317">
        <v>16913.71</v>
      </c>
      <c r="G8867" s="318">
        <v>40469</v>
      </c>
      <c r="H8867" s="318">
        <v>40799</v>
      </c>
      <c r="I8867" s="318">
        <v>50040</v>
      </c>
      <c r="J8867" s="315" t="s">
        <v>4682</v>
      </c>
      <c r="K8867" s="315">
        <v>3714</v>
      </c>
      <c r="L8867" s="315" t="s">
        <v>1076</v>
      </c>
      <c r="M8867" s="315" t="s">
        <v>764</v>
      </c>
      <c r="N8867" s="315" t="s">
        <v>4683</v>
      </c>
      <c r="O8867" s="315" t="s">
        <v>805</v>
      </c>
      <c r="P8867" s="315" t="s">
        <v>4684</v>
      </c>
      <c r="Q8867" s="315" t="s">
        <v>852</v>
      </c>
    </row>
    <row r="8868" spans="1:17">
      <c r="A8868" s="315" t="s">
        <v>4685</v>
      </c>
      <c r="B8868" s="315" t="s">
        <v>2095</v>
      </c>
      <c r="C8868" s="315" t="s">
        <v>2098</v>
      </c>
      <c r="D8868" s="316">
        <v>30.39</v>
      </c>
      <c r="E8868" s="317">
        <v>11205</v>
      </c>
      <c r="F8868" s="317">
        <v>2184.98</v>
      </c>
      <c r="G8868" s="318">
        <v>40826</v>
      </c>
      <c r="H8868" s="318">
        <v>42580</v>
      </c>
      <c r="I8868" s="318">
        <v>50040</v>
      </c>
      <c r="J8868" s="315" t="s">
        <v>4686</v>
      </c>
      <c r="K8868" s="315">
        <v>6016</v>
      </c>
      <c r="L8868" s="315" t="s">
        <v>3987</v>
      </c>
      <c r="M8868" s="315" t="s">
        <v>788</v>
      </c>
      <c r="N8868" s="315"/>
      <c r="O8868" s="315" t="s">
        <v>805</v>
      </c>
      <c r="P8868" s="315" t="s">
        <v>4687</v>
      </c>
      <c r="Q8868" s="315" t="s">
        <v>2094</v>
      </c>
    </row>
    <row r="8869" spans="1:17">
      <c r="A8869" s="315" t="s">
        <v>4688</v>
      </c>
      <c r="B8869" s="315" t="s">
        <v>2095</v>
      </c>
      <c r="C8869" s="315" t="s">
        <v>2098</v>
      </c>
      <c r="D8869" s="316">
        <v>30.4</v>
      </c>
      <c r="E8869" s="317">
        <v>33229</v>
      </c>
      <c r="F8869" s="317">
        <v>17976.89</v>
      </c>
      <c r="G8869" s="318">
        <v>39570</v>
      </c>
      <c r="H8869" s="318">
        <v>39564</v>
      </c>
      <c r="I8869" s="318">
        <v>48944</v>
      </c>
      <c r="J8869" s="315" t="s">
        <v>4689</v>
      </c>
      <c r="K8869" s="315">
        <v>8566</v>
      </c>
      <c r="L8869" s="315" t="s">
        <v>4690</v>
      </c>
      <c r="M8869" s="315" t="s">
        <v>792</v>
      </c>
      <c r="N8869" s="315"/>
      <c r="O8869" s="315" t="s">
        <v>805</v>
      </c>
      <c r="P8869" s="315" t="s">
        <v>4691</v>
      </c>
      <c r="Q8869" s="315" t="s">
        <v>4692</v>
      </c>
    </row>
    <row r="8870" spans="1:17">
      <c r="A8870" s="315" t="s">
        <v>4693</v>
      </c>
      <c r="B8870" s="315" t="s">
        <v>2095</v>
      </c>
      <c r="C8870" s="315" t="s">
        <v>2098</v>
      </c>
      <c r="D8870" s="316">
        <v>30.4</v>
      </c>
      <c r="E8870" s="317">
        <v>31987.409999999996</v>
      </c>
      <c r="F8870" s="317">
        <v>12091.23</v>
      </c>
      <c r="G8870" s="318">
        <v>39571</v>
      </c>
      <c r="H8870" s="318">
        <v>41178</v>
      </c>
      <c r="I8870" s="318">
        <v>50405</v>
      </c>
      <c r="J8870" s="315" t="s">
        <v>4694</v>
      </c>
      <c r="K8870" s="315">
        <v>5058</v>
      </c>
      <c r="L8870" s="315" t="s">
        <v>4695</v>
      </c>
      <c r="M8870" s="315" t="s">
        <v>776</v>
      </c>
      <c r="N8870" s="315"/>
      <c r="O8870" s="315" t="s">
        <v>805</v>
      </c>
      <c r="P8870" s="315" t="s">
        <v>4696</v>
      </c>
      <c r="Q8870" s="315" t="s">
        <v>4697</v>
      </c>
    </row>
    <row r="8871" spans="1:17">
      <c r="A8871" s="315" t="s">
        <v>4698</v>
      </c>
      <c r="B8871" s="315" t="s">
        <v>2095</v>
      </c>
      <c r="C8871" s="315" t="s">
        <v>2096</v>
      </c>
      <c r="D8871" s="316">
        <v>30.4</v>
      </c>
      <c r="E8871" s="317">
        <v>30186</v>
      </c>
      <c r="F8871" s="317">
        <v>18081.420000000002</v>
      </c>
      <c r="G8871" s="318">
        <v>39577</v>
      </c>
      <c r="H8871" s="318">
        <v>39758</v>
      </c>
      <c r="I8871" s="318">
        <v>48944</v>
      </c>
      <c r="J8871" s="315" t="s">
        <v>4699</v>
      </c>
      <c r="K8871" s="315">
        <v>6207</v>
      </c>
      <c r="L8871" s="315" t="s">
        <v>2678</v>
      </c>
      <c r="M8871" s="315" t="s">
        <v>788</v>
      </c>
      <c r="N8871" s="315" t="s">
        <v>4700</v>
      </c>
      <c r="O8871" s="315" t="s">
        <v>805</v>
      </c>
      <c r="P8871" s="315" t="s">
        <v>1997</v>
      </c>
      <c r="Q8871" s="315" t="s">
        <v>904</v>
      </c>
    </row>
    <row r="8872" spans="1:17">
      <c r="A8872" s="315" t="s">
        <v>4701</v>
      </c>
      <c r="B8872" s="315" t="s">
        <v>2095</v>
      </c>
      <c r="C8872" s="315" t="s">
        <v>2096</v>
      </c>
      <c r="D8872" s="316">
        <v>30.4</v>
      </c>
      <c r="E8872" s="317">
        <v>32725</v>
      </c>
      <c r="F8872" s="317">
        <v>14857.160000000002</v>
      </c>
      <c r="G8872" s="318">
        <v>39597</v>
      </c>
      <c r="H8872" s="318">
        <v>41214</v>
      </c>
      <c r="I8872" s="318">
        <v>50405</v>
      </c>
      <c r="J8872" s="315" t="s">
        <v>4702</v>
      </c>
      <c r="K8872" s="315">
        <v>2606</v>
      </c>
      <c r="L8872" s="315" t="s">
        <v>3264</v>
      </c>
      <c r="M8872" s="315" t="s">
        <v>764</v>
      </c>
      <c r="N8872" s="315" t="s">
        <v>4703</v>
      </c>
      <c r="O8872" s="315" t="s">
        <v>805</v>
      </c>
      <c r="P8872" s="315" t="s">
        <v>4704</v>
      </c>
      <c r="Q8872" s="315" t="s">
        <v>875</v>
      </c>
    </row>
    <row r="8873" spans="1:17">
      <c r="A8873" s="315" t="s">
        <v>4705</v>
      </c>
      <c r="B8873" s="315" t="s">
        <v>2095</v>
      </c>
      <c r="C8873" s="315" t="s">
        <v>2098</v>
      </c>
      <c r="D8873" s="316">
        <v>30.4</v>
      </c>
      <c r="E8873" s="317">
        <v>31409</v>
      </c>
      <c r="F8873" s="317">
        <v>13223.19</v>
      </c>
      <c r="G8873" s="318">
        <v>39701</v>
      </c>
      <c r="H8873" s="318">
        <v>40436</v>
      </c>
      <c r="I8873" s="318">
        <v>49674</v>
      </c>
      <c r="J8873" s="315" t="s">
        <v>4706</v>
      </c>
      <c r="K8873" s="315">
        <v>8630</v>
      </c>
      <c r="L8873" s="315" t="s">
        <v>1044</v>
      </c>
      <c r="M8873" s="315" t="s">
        <v>784</v>
      </c>
      <c r="N8873" s="315"/>
      <c r="O8873" s="315" t="s">
        <v>805</v>
      </c>
      <c r="P8873" s="315" t="s">
        <v>4707</v>
      </c>
      <c r="Q8873" s="315" t="s">
        <v>945</v>
      </c>
    </row>
    <row r="8874" spans="1:17">
      <c r="A8874" s="315" t="s">
        <v>4708</v>
      </c>
      <c r="B8874" s="315" t="s">
        <v>2095</v>
      </c>
      <c r="C8874" s="315" t="s">
        <v>2098</v>
      </c>
      <c r="D8874" s="316">
        <v>30.4</v>
      </c>
      <c r="E8874" s="317">
        <v>28316</v>
      </c>
      <c r="F8874" s="317">
        <v>8211.64</v>
      </c>
      <c r="G8874" s="318">
        <v>40421</v>
      </c>
      <c r="H8874" s="318">
        <v>41617</v>
      </c>
      <c r="I8874" s="318">
        <v>50770</v>
      </c>
      <c r="J8874" s="315" t="s">
        <v>4709</v>
      </c>
      <c r="K8874" s="315">
        <v>9643</v>
      </c>
      <c r="L8874" s="315" t="s">
        <v>3790</v>
      </c>
      <c r="M8874" s="315" t="s">
        <v>770</v>
      </c>
      <c r="N8874" s="315"/>
      <c r="O8874" s="315" t="s">
        <v>805</v>
      </c>
      <c r="P8874" s="315" t="s">
        <v>4710</v>
      </c>
      <c r="Q8874" s="315" t="s">
        <v>858</v>
      </c>
    </row>
    <row r="8875" spans="1:17">
      <c r="A8875" s="315" t="s">
        <v>4711</v>
      </c>
      <c r="B8875" s="315" t="s">
        <v>2095</v>
      </c>
      <c r="C8875" s="315" t="s">
        <v>2098</v>
      </c>
      <c r="D8875" s="316">
        <v>30.4</v>
      </c>
      <c r="E8875" s="317">
        <v>21908.799999999999</v>
      </c>
      <c r="F8875" s="317">
        <v>10340.959999999999</v>
      </c>
      <c r="G8875" s="318">
        <v>40619</v>
      </c>
      <c r="H8875" s="318">
        <v>40772</v>
      </c>
      <c r="I8875" s="318">
        <v>50040</v>
      </c>
      <c r="J8875" s="315" t="s">
        <v>4712</v>
      </c>
      <c r="K8875" s="315">
        <v>4566</v>
      </c>
      <c r="L8875" s="315" t="s">
        <v>2836</v>
      </c>
      <c r="M8875" s="315" t="s">
        <v>1296</v>
      </c>
      <c r="N8875" s="315"/>
      <c r="O8875" s="315" t="s">
        <v>805</v>
      </c>
      <c r="P8875" s="315" t="s">
        <v>4713</v>
      </c>
      <c r="Q8875" s="315" t="s">
        <v>1090</v>
      </c>
    </row>
    <row r="8876" spans="1:17">
      <c r="A8876" s="315" t="s">
        <v>4714</v>
      </c>
      <c r="B8876" s="315" t="s">
        <v>2095</v>
      </c>
      <c r="C8876" s="315" t="s">
        <v>2098</v>
      </c>
      <c r="D8876" s="316">
        <v>30.4</v>
      </c>
      <c r="E8876" s="317">
        <v>26019</v>
      </c>
      <c r="F8876" s="317">
        <v>7675.6200000000008</v>
      </c>
      <c r="G8876" s="318">
        <v>40644</v>
      </c>
      <c r="H8876" s="318">
        <v>40841</v>
      </c>
      <c r="I8876" s="318">
        <v>50040</v>
      </c>
      <c r="J8876" s="315" t="s">
        <v>4715</v>
      </c>
      <c r="K8876" s="315">
        <v>3800</v>
      </c>
      <c r="L8876" s="315" t="s">
        <v>2572</v>
      </c>
      <c r="M8876" s="315" t="s">
        <v>764</v>
      </c>
      <c r="N8876" s="315"/>
      <c r="O8876" s="315" t="s">
        <v>805</v>
      </c>
      <c r="P8876" s="315" t="s">
        <v>4716</v>
      </c>
      <c r="Q8876" s="315" t="s">
        <v>2039</v>
      </c>
    </row>
    <row r="8877" spans="1:17">
      <c r="A8877" s="315" t="s">
        <v>4717</v>
      </c>
      <c r="B8877" s="315" t="s">
        <v>2095</v>
      </c>
      <c r="C8877" s="315" t="s">
        <v>2098</v>
      </c>
      <c r="D8877" s="316">
        <v>30.45</v>
      </c>
      <c r="E8877" s="317">
        <v>34883.5</v>
      </c>
      <c r="F8877" s="317">
        <v>9174.3799999999992</v>
      </c>
      <c r="G8877" s="318">
        <v>40668</v>
      </c>
      <c r="H8877" s="318">
        <v>42025</v>
      </c>
      <c r="I8877" s="318">
        <v>49674</v>
      </c>
      <c r="J8877" s="315" t="s">
        <v>4718</v>
      </c>
      <c r="K8877" s="315">
        <v>8873</v>
      </c>
      <c r="L8877" s="315" t="s">
        <v>2532</v>
      </c>
      <c r="M8877" s="315" t="s">
        <v>770</v>
      </c>
      <c r="N8877" s="315"/>
      <c r="O8877" s="315" t="s">
        <v>805</v>
      </c>
      <c r="P8877" s="315" t="s">
        <v>4719</v>
      </c>
      <c r="Q8877" s="315" t="s">
        <v>1589</v>
      </c>
    </row>
    <row r="8878" spans="1:17">
      <c r="A8878" s="315" t="s">
        <v>4720</v>
      </c>
      <c r="B8878" s="315" t="s">
        <v>2095</v>
      </c>
      <c r="C8878" s="315" t="s">
        <v>2098</v>
      </c>
      <c r="D8878" s="316">
        <v>30.5</v>
      </c>
      <c r="E8878" s="317">
        <v>23512.37</v>
      </c>
      <c r="F8878" s="317">
        <v>14847.609999999999</v>
      </c>
      <c r="G8878" s="318">
        <v>39728</v>
      </c>
      <c r="H8878" s="318">
        <v>39741</v>
      </c>
      <c r="I8878" s="318">
        <v>48944</v>
      </c>
      <c r="J8878" s="315" t="s">
        <v>4721</v>
      </c>
      <c r="K8878" s="315">
        <v>9050</v>
      </c>
      <c r="L8878" s="315" t="s">
        <v>1023</v>
      </c>
      <c r="M8878" s="315" t="s">
        <v>1024</v>
      </c>
      <c r="N8878" s="315" t="s">
        <v>4722</v>
      </c>
      <c r="O8878" s="315" t="s">
        <v>805</v>
      </c>
      <c r="P8878" s="315" t="s">
        <v>880</v>
      </c>
      <c r="Q8878" s="315" t="s">
        <v>881</v>
      </c>
    </row>
    <row r="8879" spans="1:17">
      <c r="A8879" s="315" t="s">
        <v>4723</v>
      </c>
      <c r="B8879" s="315" t="s">
        <v>2095</v>
      </c>
      <c r="C8879" s="315" t="s">
        <v>2098</v>
      </c>
      <c r="D8879" s="316">
        <v>30.5</v>
      </c>
      <c r="E8879" s="317">
        <v>37148.67</v>
      </c>
      <c r="F8879" s="317">
        <v>10773.11</v>
      </c>
      <c r="G8879" s="318">
        <v>40623</v>
      </c>
      <c r="H8879" s="318">
        <v>41628</v>
      </c>
      <c r="I8879" s="318">
        <v>50770</v>
      </c>
      <c r="J8879" s="315" t="s">
        <v>4724</v>
      </c>
      <c r="K8879" s="315">
        <v>7138</v>
      </c>
      <c r="L8879" s="315" t="s">
        <v>4069</v>
      </c>
      <c r="M8879" s="315" t="s">
        <v>966</v>
      </c>
      <c r="N8879" s="315"/>
      <c r="O8879" s="315" t="s">
        <v>805</v>
      </c>
      <c r="P8879" s="315" t="s">
        <v>4725</v>
      </c>
      <c r="Q8879" s="315" t="s">
        <v>1541</v>
      </c>
    </row>
    <row r="8880" spans="1:17">
      <c r="A8880" s="315" t="s">
        <v>4726</v>
      </c>
      <c r="B8880" s="315" t="s">
        <v>2095</v>
      </c>
      <c r="C8880" s="315" t="s">
        <v>2098</v>
      </c>
      <c r="D8880" s="316">
        <v>30.5</v>
      </c>
      <c r="E8880" s="317">
        <v>26790.77</v>
      </c>
      <c r="F8880" s="317">
        <v>6242.26</v>
      </c>
      <c r="G8880" s="318">
        <v>40671</v>
      </c>
      <c r="H8880" s="318">
        <v>42269</v>
      </c>
      <c r="I8880" s="318">
        <v>49674</v>
      </c>
      <c r="J8880" s="315" t="s">
        <v>4727</v>
      </c>
      <c r="K8880" s="315">
        <v>9607</v>
      </c>
      <c r="L8880" s="315" t="s">
        <v>3432</v>
      </c>
      <c r="M8880" s="315" t="s">
        <v>770</v>
      </c>
      <c r="N8880" s="315" t="s">
        <v>4728</v>
      </c>
      <c r="O8880" s="315" t="s">
        <v>805</v>
      </c>
      <c r="P8880" s="315" t="s">
        <v>1507</v>
      </c>
      <c r="Q8880" s="315" t="s">
        <v>1286</v>
      </c>
    </row>
    <row r="8881" spans="1:17">
      <c r="A8881" s="315" t="s">
        <v>4729</v>
      </c>
      <c r="B8881" s="315" t="s">
        <v>2095</v>
      </c>
      <c r="C8881" s="315" t="s">
        <v>2098</v>
      </c>
      <c r="D8881" s="316">
        <v>30.55</v>
      </c>
      <c r="E8881" s="317">
        <v>32323</v>
      </c>
      <c r="F8881" s="317">
        <v>14028.19</v>
      </c>
      <c r="G8881" s="318">
        <v>40781</v>
      </c>
      <c r="H8881" s="318">
        <v>40966</v>
      </c>
      <c r="I8881" s="318">
        <v>50405</v>
      </c>
      <c r="J8881" s="315" t="s">
        <v>4730</v>
      </c>
      <c r="K8881" s="315">
        <v>5063</v>
      </c>
      <c r="L8881" s="315" t="s">
        <v>3330</v>
      </c>
      <c r="M8881" s="315" t="s">
        <v>776</v>
      </c>
      <c r="N8881" s="315"/>
      <c r="O8881" s="315" t="s">
        <v>805</v>
      </c>
      <c r="P8881" s="315" t="s">
        <v>4731</v>
      </c>
      <c r="Q8881" s="315" t="s">
        <v>1906</v>
      </c>
    </row>
    <row r="8882" spans="1:17">
      <c r="A8882" s="315" t="s">
        <v>4732</v>
      </c>
      <c r="B8882" s="315" t="s">
        <v>2095</v>
      </c>
      <c r="C8882" s="315" t="s">
        <v>2096</v>
      </c>
      <c r="D8882" s="316">
        <v>30.58</v>
      </c>
      <c r="E8882" s="317">
        <v>39983</v>
      </c>
      <c r="F8882" s="317">
        <v>20911.120000000003</v>
      </c>
      <c r="G8882" s="318">
        <v>40801</v>
      </c>
      <c r="H8882" s="318">
        <v>40785</v>
      </c>
      <c r="I8882" s="318">
        <v>50040</v>
      </c>
      <c r="J8882" s="315" t="s">
        <v>4733</v>
      </c>
      <c r="K8882" s="315">
        <v>3376</v>
      </c>
      <c r="L8882" s="315" t="s">
        <v>4734</v>
      </c>
      <c r="M8882" s="315" t="s">
        <v>764</v>
      </c>
      <c r="N8882" s="315"/>
      <c r="O8882" s="315" t="s">
        <v>805</v>
      </c>
      <c r="P8882" s="315" t="s">
        <v>4735</v>
      </c>
      <c r="Q8882" s="315" t="s">
        <v>819</v>
      </c>
    </row>
    <row r="8883" spans="1:17">
      <c r="A8883" s="315" t="s">
        <v>4736</v>
      </c>
      <c r="B8883" s="315" t="s">
        <v>2095</v>
      </c>
      <c r="C8883" s="315" t="s">
        <v>2096</v>
      </c>
      <c r="D8883" s="316">
        <v>30.6</v>
      </c>
      <c r="E8883" s="317">
        <v>34458</v>
      </c>
      <c r="F8883" s="317">
        <v>19193.11</v>
      </c>
      <c r="G8883" s="318">
        <v>39570</v>
      </c>
      <c r="H8883" s="318">
        <v>40861</v>
      </c>
      <c r="I8883" s="318">
        <v>50040</v>
      </c>
      <c r="J8883" s="315" t="s">
        <v>4737</v>
      </c>
      <c r="K8883" s="315">
        <v>1694</v>
      </c>
      <c r="L8883" s="315" t="s">
        <v>4738</v>
      </c>
      <c r="M8883" s="315" t="s">
        <v>761</v>
      </c>
      <c r="N8883" s="315"/>
      <c r="O8883" s="315" t="s">
        <v>805</v>
      </c>
      <c r="P8883" s="315" t="s">
        <v>4739</v>
      </c>
      <c r="Q8883" s="315" t="s">
        <v>945</v>
      </c>
    </row>
    <row r="8884" spans="1:17">
      <c r="A8884" s="315" t="s">
        <v>4740</v>
      </c>
      <c r="B8884" s="315" t="s">
        <v>2095</v>
      </c>
      <c r="C8884" s="315" t="s">
        <v>2096</v>
      </c>
      <c r="D8884" s="316">
        <v>30.6</v>
      </c>
      <c r="E8884" s="317">
        <v>32841</v>
      </c>
      <c r="F8884" s="317">
        <v>19735</v>
      </c>
      <c r="G8884" s="318">
        <v>39720</v>
      </c>
      <c r="H8884" s="318">
        <v>40275</v>
      </c>
      <c r="I8884" s="318">
        <v>49674</v>
      </c>
      <c r="J8884" s="315" t="s">
        <v>4741</v>
      </c>
      <c r="K8884" s="315">
        <v>3049</v>
      </c>
      <c r="L8884" s="315" t="s">
        <v>3819</v>
      </c>
      <c r="M8884" s="315" t="s">
        <v>764</v>
      </c>
      <c r="N8884" s="315" t="s">
        <v>4742</v>
      </c>
      <c r="O8884" s="315" t="s">
        <v>805</v>
      </c>
      <c r="P8884" s="315" t="s">
        <v>840</v>
      </c>
      <c r="Q8884" s="315" t="s">
        <v>819</v>
      </c>
    </row>
    <row r="8885" spans="1:17">
      <c r="A8885" s="315" t="s">
        <v>4743</v>
      </c>
      <c r="B8885" s="315" t="s">
        <v>2095</v>
      </c>
      <c r="C8885" s="315" t="s">
        <v>2096</v>
      </c>
      <c r="D8885" s="316">
        <v>30.6</v>
      </c>
      <c r="E8885" s="317">
        <v>34167</v>
      </c>
      <c r="F8885" s="317">
        <v>15545.989999999998</v>
      </c>
      <c r="G8885" s="318">
        <v>39974</v>
      </c>
      <c r="H8885" s="318">
        <v>41101</v>
      </c>
      <c r="I8885" s="318">
        <v>50405</v>
      </c>
      <c r="J8885" s="315" t="s">
        <v>4744</v>
      </c>
      <c r="K8885" s="315">
        <v>3038</v>
      </c>
      <c r="L8885" s="315" t="s">
        <v>4246</v>
      </c>
      <c r="M8885" s="315" t="s">
        <v>764</v>
      </c>
      <c r="N8885" s="315"/>
      <c r="O8885" s="315" t="s">
        <v>996</v>
      </c>
      <c r="P8885" s="315" t="s">
        <v>4745</v>
      </c>
      <c r="Q8885" s="315"/>
    </row>
    <row r="8886" spans="1:17">
      <c r="A8886" s="315" t="s">
        <v>4746</v>
      </c>
      <c r="B8886" s="315" t="s">
        <v>2095</v>
      </c>
      <c r="C8886" s="315" t="s">
        <v>2098</v>
      </c>
      <c r="D8886" s="316">
        <v>30.6</v>
      </c>
      <c r="E8886" s="317">
        <v>30391</v>
      </c>
      <c r="F8886" s="317">
        <v>13253.86</v>
      </c>
      <c r="G8886" s="318">
        <v>40604</v>
      </c>
      <c r="H8886" s="318">
        <v>40898</v>
      </c>
      <c r="I8886" s="318">
        <v>50040</v>
      </c>
      <c r="J8886" s="315" t="s">
        <v>4747</v>
      </c>
      <c r="K8886" s="315">
        <v>3550</v>
      </c>
      <c r="L8886" s="315" t="s">
        <v>3482</v>
      </c>
      <c r="M8886" s="315" t="s">
        <v>764</v>
      </c>
      <c r="N8886" s="315" t="s">
        <v>4748</v>
      </c>
      <c r="O8886" s="315" t="s">
        <v>805</v>
      </c>
      <c r="P8886" s="315" t="s">
        <v>4749</v>
      </c>
      <c r="Q8886" s="315" t="s">
        <v>4750</v>
      </c>
    </row>
    <row r="8887" spans="1:17">
      <c r="A8887" s="315" t="s">
        <v>4751</v>
      </c>
      <c r="B8887" s="315" t="s">
        <v>2095</v>
      </c>
      <c r="C8887" s="315" t="s">
        <v>2096</v>
      </c>
      <c r="D8887" s="316">
        <v>30.6</v>
      </c>
      <c r="E8887" s="317">
        <v>30154</v>
      </c>
      <c r="F8887" s="317">
        <v>8232.0400000000009</v>
      </c>
      <c r="G8887" s="318">
        <v>40795</v>
      </c>
      <c r="H8887" s="318">
        <v>42248</v>
      </c>
      <c r="I8887" s="318">
        <v>49674</v>
      </c>
      <c r="J8887" s="315" t="s">
        <v>4752</v>
      </c>
      <c r="K8887" s="315">
        <v>6153</v>
      </c>
      <c r="L8887" s="315" t="s">
        <v>4753</v>
      </c>
      <c r="M8887" s="315" t="s">
        <v>788</v>
      </c>
      <c r="N8887" s="315"/>
      <c r="O8887" s="315" t="s">
        <v>805</v>
      </c>
      <c r="P8887" s="315" t="s">
        <v>4754</v>
      </c>
      <c r="Q8887" s="315" t="s">
        <v>945</v>
      </c>
    </row>
    <row r="8888" spans="1:17">
      <c r="A8888" s="315" t="s">
        <v>4755</v>
      </c>
      <c r="B8888" s="315" t="s">
        <v>2095</v>
      </c>
      <c r="C8888" s="315" t="s">
        <v>2096</v>
      </c>
      <c r="D8888" s="316">
        <v>30.6</v>
      </c>
      <c r="E8888" s="317">
        <v>13531</v>
      </c>
      <c r="F8888" s="317">
        <v>4789.97</v>
      </c>
      <c r="G8888" s="318">
        <v>40823</v>
      </c>
      <c r="H8888" s="318">
        <v>41611</v>
      </c>
      <c r="I8888" s="318">
        <v>50770</v>
      </c>
      <c r="J8888" s="315" t="s">
        <v>4756</v>
      </c>
      <c r="K8888" s="315">
        <v>3144</v>
      </c>
      <c r="L8888" s="315" t="s">
        <v>1727</v>
      </c>
      <c r="M8888" s="315" t="s">
        <v>764</v>
      </c>
      <c r="N8888" s="315"/>
      <c r="O8888" s="315" t="s">
        <v>805</v>
      </c>
      <c r="P8888" s="315" t="s">
        <v>4757</v>
      </c>
      <c r="Q8888" s="315" t="s">
        <v>4758</v>
      </c>
    </row>
    <row r="8889" spans="1:17">
      <c r="A8889" s="319" t="s">
        <v>4759</v>
      </c>
      <c r="B8889" s="319" t="s">
        <v>2095</v>
      </c>
      <c r="C8889" s="319" t="s">
        <v>2098</v>
      </c>
      <c r="D8889" s="320">
        <v>30.7</v>
      </c>
      <c r="E8889" s="317">
        <v>14763.970000000001</v>
      </c>
      <c r="F8889" s="317">
        <v>4281.5499999999993</v>
      </c>
      <c r="G8889" s="321">
        <v>40591</v>
      </c>
      <c r="H8889" s="321">
        <v>41624</v>
      </c>
      <c r="I8889" s="321">
        <v>50770</v>
      </c>
      <c r="J8889" s="319" t="s">
        <v>4760</v>
      </c>
      <c r="K8889" s="322">
        <v>8200</v>
      </c>
      <c r="L8889" s="319" t="s">
        <v>318</v>
      </c>
      <c r="M8889" s="319" t="s">
        <v>1051</v>
      </c>
      <c r="N8889" s="319"/>
      <c r="O8889" s="315" t="s">
        <v>996</v>
      </c>
      <c r="P8889" s="315" t="s">
        <v>4761</v>
      </c>
      <c r="Q8889" s="323"/>
    </row>
    <row r="8890" spans="1:17">
      <c r="A8890" s="315" t="s">
        <v>4762</v>
      </c>
      <c r="B8890" s="315" t="s">
        <v>2095</v>
      </c>
      <c r="C8890" s="315" t="s">
        <v>2098</v>
      </c>
      <c r="D8890" s="316">
        <v>30.7</v>
      </c>
      <c r="E8890" s="317">
        <v>14647.41</v>
      </c>
      <c r="F8890" s="317">
        <v>4247.7499999999991</v>
      </c>
      <c r="G8890" s="318">
        <v>40591</v>
      </c>
      <c r="H8890" s="318">
        <v>41624</v>
      </c>
      <c r="I8890" s="318">
        <v>50770</v>
      </c>
      <c r="J8890" s="315" t="s">
        <v>4760</v>
      </c>
      <c r="K8890" s="315">
        <v>8200</v>
      </c>
      <c r="L8890" s="315" t="s">
        <v>318</v>
      </c>
      <c r="M8890" s="315" t="s">
        <v>1051</v>
      </c>
      <c r="N8890" s="315" t="s">
        <v>4763</v>
      </c>
      <c r="O8890" s="315" t="s">
        <v>805</v>
      </c>
      <c r="P8890" s="315" t="s">
        <v>4764</v>
      </c>
      <c r="Q8890" s="315" t="s">
        <v>4750</v>
      </c>
    </row>
    <row r="8891" spans="1:17">
      <c r="A8891" s="315" t="s">
        <v>4765</v>
      </c>
      <c r="B8891" s="315" t="s">
        <v>2095</v>
      </c>
      <c r="C8891" s="315" t="s">
        <v>2098</v>
      </c>
      <c r="D8891" s="316">
        <v>30.72</v>
      </c>
      <c r="E8891" s="317">
        <v>23442</v>
      </c>
      <c r="F8891" s="317">
        <v>11041.170000000002</v>
      </c>
      <c r="G8891" s="318">
        <v>40711</v>
      </c>
      <c r="H8891" s="318">
        <v>40875</v>
      </c>
      <c r="I8891" s="318">
        <v>50040</v>
      </c>
      <c r="J8891" s="315" t="s">
        <v>4766</v>
      </c>
      <c r="K8891" s="315">
        <v>5605</v>
      </c>
      <c r="L8891" s="315" t="s">
        <v>2565</v>
      </c>
      <c r="M8891" s="315" t="s">
        <v>776</v>
      </c>
      <c r="N8891" s="315"/>
      <c r="O8891" s="315" t="s">
        <v>805</v>
      </c>
      <c r="P8891" s="315" t="s">
        <v>1844</v>
      </c>
      <c r="Q8891" s="315" t="s">
        <v>1167</v>
      </c>
    </row>
    <row r="8892" spans="1:17">
      <c r="A8892" s="315" t="s">
        <v>4767</v>
      </c>
      <c r="B8892" s="315" t="s">
        <v>2095</v>
      </c>
      <c r="C8892" s="315" t="s">
        <v>2098</v>
      </c>
      <c r="D8892" s="316">
        <v>30.72</v>
      </c>
      <c r="E8892" s="317">
        <v>15041.789999999999</v>
      </c>
      <c r="F8892" s="317">
        <v>6559.8899999999994</v>
      </c>
      <c r="G8892" s="318">
        <v>40843</v>
      </c>
      <c r="H8892" s="318">
        <v>40899</v>
      </c>
      <c r="I8892" s="318">
        <v>50040</v>
      </c>
      <c r="J8892" s="315" t="s">
        <v>4768</v>
      </c>
      <c r="K8892" s="315">
        <v>4107</v>
      </c>
      <c r="L8892" s="315" t="s">
        <v>2440</v>
      </c>
      <c r="M8892" s="315" t="s">
        <v>1484</v>
      </c>
      <c r="N8892" s="315" t="s">
        <v>4769</v>
      </c>
      <c r="O8892" s="315" t="s">
        <v>805</v>
      </c>
      <c r="P8892" s="315" t="s">
        <v>1714</v>
      </c>
      <c r="Q8892" s="315" t="s">
        <v>1307</v>
      </c>
    </row>
    <row r="8893" spans="1:17">
      <c r="A8893" s="315" t="s">
        <v>4770</v>
      </c>
      <c r="B8893" s="315" t="s">
        <v>2095</v>
      </c>
      <c r="C8893" s="315" t="s">
        <v>2098</v>
      </c>
      <c r="D8893" s="316">
        <v>30.78</v>
      </c>
      <c r="E8893" s="317">
        <v>1467</v>
      </c>
      <c r="F8893" s="317">
        <v>284.60000000000002</v>
      </c>
      <c r="G8893" s="318">
        <v>40816</v>
      </c>
      <c r="H8893" s="318">
        <v>42642</v>
      </c>
      <c r="I8893" s="318">
        <v>50040</v>
      </c>
      <c r="J8893" s="315" t="s">
        <v>4771</v>
      </c>
      <c r="K8893" s="315">
        <v>6472</v>
      </c>
      <c r="L8893" s="315" t="s">
        <v>2461</v>
      </c>
      <c r="M8893" s="315" t="s">
        <v>1365</v>
      </c>
      <c r="N8893" s="315"/>
      <c r="O8893" s="315" t="s">
        <v>805</v>
      </c>
      <c r="P8893" s="315" t="s">
        <v>4772</v>
      </c>
      <c r="Q8893" s="315" t="s">
        <v>1906</v>
      </c>
    </row>
    <row r="8894" spans="1:17">
      <c r="A8894" s="315" t="s">
        <v>4773</v>
      </c>
      <c r="B8894" s="315" t="s">
        <v>2095</v>
      </c>
      <c r="C8894" s="315" t="s">
        <v>2098</v>
      </c>
      <c r="D8894" s="316">
        <v>30.8</v>
      </c>
      <c r="E8894" s="317">
        <v>31583.88</v>
      </c>
      <c r="F8894" s="317">
        <v>21540.210000000003</v>
      </c>
      <c r="G8894" s="318">
        <v>39570</v>
      </c>
      <c r="H8894" s="318">
        <v>39576</v>
      </c>
      <c r="I8894" s="318">
        <v>48914</v>
      </c>
      <c r="J8894" s="315" t="s">
        <v>4774</v>
      </c>
      <c r="K8894" s="315">
        <v>9534</v>
      </c>
      <c r="L8894" s="315" t="s">
        <v>3233</v>
      </c>
      <c r="M8894" s="315" t="s">
        <v>770</v>
      </c>
      <c r="N8894" s="315"/>
      <c r="O8894" s="315" t="s">
        <v>996</v>
      </c>
      <c r="P8894" s="315" t="s">
        <v>4775</v>
      </c>
      <c r="Q8894" s="315"/>
    </row>
    <row r="8895" spans="1:17">
      <c r="A8895" s="315" t="s">
        <v>4776</v>
      </c>
      <c r="B8895" s="315" t="s">
        <v>2095</v>
      </c>
      <c r="C8895" s="315" t="s">
        <v>2098</v>
      </c>
      <c r="D8895" s="316">
        <v>30.8</v>
      </c>
      <c r="E8895" s="317">
        <v>33519.39</v>
      </c>
      <c r="F8895" s="317">
        <v>22860.22</v>
      </c>
      <c r="G8895" s="318">
        <v>39569</v>
      </c>
      <c r="H8895" s="318">
        <v>39905</v>
      </c>
      <c r="I8895" s="318">
        <v>49309</v>
      </c>
      <c r="J8895" s="315" t="s">
        <v>4777</v>
      </c>
      <c r="K8895" s="315">
        <v>9205</v>
      </c>
      <c r="L8895" s="315" t="s">
        <v>2698</v>
      </c>
      <c r="M8895" s="315" t="s">
        <v>770</v>
      </c>
      <c r="N8895" s="315"/>
      <c r="O8895" s="315" t="s">
        <v>805</v>
      </c>
      <c r="P8895" s="315" t="s">
        <v>4675</v>
      </c>
      <c r="Q8895" s="315" t="s">
        <v>4778</v>
      </c>
    </row>
    <row r="8896" spans="1:17">
      <c r="A8896" s="315" t="s">
        <v>4779</v>
      </c>
      <c r="B8896" s="315" t="s">
        <v>2095</v>
      </c>
      <c r="C8896" s="315" t="s">
        <v>2098</v>
      </c>
      <c r="D8896" s="316">
        <v>30.8</v>
      </c>
      <c r="E8896" s="317">
        <v>28157</v>
      </c>
      <c r="F8896" s="317">
        <v>19203.07</v>
      </c>
      <c r="G8896" s="318">
        <v>39569</v>
      </c>
      <c r="H8896" s="318">
        <v>39913</v>
      </c>
      <c r="I8896" s="318">
        <v>49279</v>
      </c>
      <c r="J8896" s="315" t="s">
        <v>4780</v>
      </c>
      <c r="K8896" s="315">
        <v>8645</v>
      </c>
      <c r="L8896" s="315" t="s">
        <v>1397</v>
      </c>
      <c r="M8896" s="315" t="s">
        <v>770</v>
      </c>
      <c r="N8896" s="315"/>
      <c r="O8896" s="315" t="s">
        <v>805</v>
      </c>
      <c r="P8896" s="315" t="s">
        <v>4781</v>
      </c>
      <c r="Q8896" s="315" t="s">
        <v>4750</v>
      </c>
    </row>
    <row r="8897" spans="1:17">
      <c r="A8897" s="319" t="s">
        <v>4782</v>
      </c>
      <c r="B8897" s="319" t="s">
        <v>2095</v>
      </c>
      <c r="C8897" s="319" t="s">
        <v>2098</v>
      </c>
      <c r="D8897" s="320">
        <v>30.8</v>
      </c>
      <c r="E8897" s="317">
        <v>31631</v>
      </c>
      <c r="F8897" s="317">
        <v>19974.39</v>
      </c>
      <c r="G8897" s="321">
        <v>39569</v>
      </c>
      <c r="H8897" s="321">
        <v>39855</v>
      </c>
      <c r="I8897" s="321">
        <v>49279</v>
      </c>
      <c r="J8897" s="319" t="s">
        <v>4783</v>
      </c>
      <c r="K8897" s="322">
        <v>6204</v>
      </c>
      <c r="L8897" s="319" t="s">
        <v>977</v>
      </c>
      <c r="M8897" s="319" t="s">
        <v>788</v>
      </c>
      <c r="N8897" s="319" t="s">
        <v>4784</v>
      </c>
      <c r="O8897" s="319" t="s">
        <v>805</v>
      </c>
      <c r="P8897" s="319" t="s">
        <v>4785</v>
      </c>
      <c r="Q8897" s="319" t="s">
        <v>819</v>
      </c>
    </row>
    <row r="8898" spans="1:17">
      <c r="A8898" s="315" t="s">
        <v>4786</v>
      </c>
      <c r="B8898" s="315" t="s">
        <v>2095</v>
      </c>
      <c r="C8898" s="315" t="s">
        <v>2098</v>
      </c>
      <c r="D8898" s="316">
        <v>30.8</v>
      </c>
      <c r="E8898" s="317">
        <v>26279.97</v>
      </c>
      <c r="F8898" s="317">
        <v>17922.93</v>
      </c>
      <c r="G8898" s="318">
        <v>39570</v>
      </c>
      <c r="H8898" s="318">
        <v>39023</v>
      </c>
      <c r="I8898" s="318">
        <v>48213</v>
      </c>
      <c r="J8898" s="315" t="s">
        <v>4787</v>
      </c>
      <c r="K8898" s="315">
        <v>4800</v>
      </c>
      <c r="L8898" s="315" t="s">
        <v>2340</v>
      </c>
      <c r="M8898" s="315" t="s">
        <v>776</v>
      </c>
      <c r="N8898" s="315" t="s">
        <v>4788</v>
      </c>
      <c r="O8898" s="315"/>
      <c r="P8898" s="315" t="s">
        <v>4788</v>
      </c>
      <c r="Q8898" s="315"/>
    </row>
    <row r="8899" spans="1:17">
      <c r="A8899" s="315" t="s">
        <v>4789</v>
      </c>
      <c r="B8899" s="315" t="s">
        <v>2095</v>
      </c>
      <c r="C8899" s="315" t="s">
        <v>2098</v>
      </c>
      <c r="D8899" s="316">
        <v>30.8</v>
      </c>
      <c r="E8899" s="317">
        <v>30417.499999999996</v>
      </c>
      <c r="F8899" s="317">
        <v>15743.869999999999</v>
      </c>
      <c r="G8899" s="318">
        <v>40177</v>
      </c>
      <c r="H8899" s="318">
        <v>40519</v>
      </c>
      <c r="I8899" s="318">
        <v>49674</v>
      </c>
      <c r="J8899" s="315" t="s">
        <v>4790</v>
      </c>
      <c r="K8899" s="315">
        <v>3401</v>
      </c>
      <c r="L8899" s="315" t="s">
        <v>2253</v>
      </c>
      <c r="M8899" s="315" t="s">
        <v>764</v>
      </c>
      <c r="N8899" s="315" t="s">
        <v>4791</v>
      </c>
      <c r="O8899" s="315" t="s">
        <v>805</v>
      </c>
      <c r="P8899" s="315" t="s">
        <v>4792</v>
      </c>
      <c r="Q8899" s="315" t="s">
        <v>875</v>
      </c>
    </row>
    <row r="8900" spans="1:17">
      <c r="A8900" s="315" t="s">
        <v>4793</v>
      </c>
      <c r="B8900" s="315" t="s">
        <v>2095</v>
      </c>
      <c r="C8900" s="315" t="s">
        <v>2096</v>
      </c>
      <c r="D8900" s="316">
        <v>30.86</v>
      </c>
      <c r="E8900" s="317">
        <v>35701</v>
      </c>
      <c r="F8900" s="317">
        <v>12638.159999999998</v>
      </c>
      <c r="G8900" s="318">
        <v>40679</v>
      </c>
      <c r="H8900" s="318">
        <v>41352</v>
      </c>
      <c r="I8900" s="318">
        <v>50770</v>
      </c>
      <c r="J8900" s="315" t="s">
        <v>4794</v>
      </c>
      <c r="K8900" s="315">
        <v>3634</v>
      </c>
      <c r="L8900" s="315" t="s">
        <v>2199</v>
      </c>
      <c r="M8900" s="315" t="s">
        <v>764</v>
      </c>
      <c r="N8900" s="315" t="s">
        <v>4795</v>
      </c>
      <c r="O8900" s="315" t="s">
        <v>805</v>
      </c>
      <c r="P8900" s="315" t="s">
        <v>1792</v>
      </c>
      <c r="Q8900" s="315" t="s">
        <v>1580</v>
      </c>
    </row>
    <row r="8901" spans="1:17">
      <c r="A8901" s="315" t="s">
        <v>4796</v>
      </c>
      <c r="B8901" s="315" t="s">
        <v>2095</v>
      </c>
      <c r="C8901" s="315" t="s">
        <v>2098</v>
      </c>
      <c r="D8901" s="316">
        <v>30.87</v>
      </c>
      <c r="E8901" s="317">
        <v>25798.829999999994</v>
      </c>
      <c r="F8901" s="317">
        <v>11170.900000000001</v>
      </c>
      <c r="G8901" s="318">
        <v>40779</v>
      </c>
      <c r="H8901" s="318">
        <v>40967</v>
      </c>
      <c r="I8901" s="318">
        <v>50405</v>
      </c>
      <c r="J8901" s="315" t="s">
        <v>4797</v>
      </c>
      <c r="K8901" s="315">
        <v>8200</v>
      </c>
      <c r="L8901" s="315" t="s">
        <v>318</v>
      </c>
      <c r="M8901" s="315" t="s">
        <v>1051</v>
      </c>
      <c r="N8901" s="315" t="s">
        <v>4798</v>
      </c>
      <c r="O8901" s="315" t="s">
        <v>805</v>
      </c>
      <c r="P8901" s="315" t="s">
        <v>4799</v>
      </c>
      <c r="Q8901" s="315" t="s">
        <v>4800</v>
      </c>
    </row>
    <row r="8902" spans="1:17">
      <c r="A8902" s="315" t="s">
        <v>4801</v>
      </c>
      <c r="B8902" s="315" t="s">
        <v>2095</v>
      </c>
      <c r="C8902" s="315" t="s">
        <v>2098</v>
      </c>
      <c r="D8902" s="316">
        <v>30.9</v>
      </c>
      <c r="E8902" s="317">
        <v>25210</v>
      </c>
      <c r="F8902" s="317">
        <v>10915.93</v>
      </c>
      <c r="G8902" s="318">
        <v>39570</v>
      </c>
      <c r="H8902" s="318">
        <v>41010</v>
      </c>
      <c r="I8902" s="318">
        <v>50405</v>
      </c>
      <c r="J8902" s="315" t="s">
        <v>4802</v>
      </c>
      <c r="K8902" s="315">
        <v>8240</v>
      </c>
      <c r="L8902" s="315" t="s">
        <v>1250</v>
      </c>
      <c r="M8902" s="315" t="s">
        <v>1051</v>
      </c>
      <c r="N8902" s="315"/>
      <c r="O8902" s="315" t="s">
        <v>996</v>
      </c>
      <c r="P8902" s="315" t="s">
        <v>4803</v>
      </c>
      <c r="Q8902" s="315"/>
    </row>
    <row r="8903" spans="1:17">
      <c r="A8903" s="315" t="s">
        <v>4804</v>
      </c>
      <c r="B8903" s="315" t="s">
        <v>2095</v>
      </c>
      <c r="C8903" s="315" t="s">
        <v>2098</v>
      </c>
      <c r="D8903" s="316">
        <v>30.9</v>
      </c>
      <c r="E8903" s="317">
        <v>25654.450000000004</v>
      </c>
      <c r="F8903" s="317">
        <v>12083.259999999998</v>
      </c>
      <c r="G8903" s="318">
        <v>40708</v>
      </c>
      <c r="H8903" s="318">
        <v>40781</v>
      </c>
      <c r="I8903" s="318">
        <v>50040</v>
      </c>
      <c r="J8903" s="315" t="s">
        <v>4805</v>
      </c>
      <c r="K8903" s="315">
        <v>3298</v>
      </c>
      <c r="L8903" s="315" t="s">
        <v>2874</v>
      </c>
      <c r="M8903" s="315" t="s">
        <v>764</v>
      </c>
      <c r="N8903" s="315" t="s">
        <v>4806</v>
      </c>
      <c r="O8903" s="315" t="s">
        <v>805</v>
      </c>
      <c r="P8903" s="315" t="s">
        <v>4807</v>
      </c>
      <c r="Q8903" s="315" t="s">
        <v>1102</v>
      </c>
    </row>
    <row r="8904" spans="1:17">
      <c r="A8904" s="315" t="s">
        <v>4808</v>
      </c>
      <c r="B8904" s="315" t="s">
        <v>2095</v>
      </c>
      <c r="C8904" s="315" t="s">
        <v>2098</v>
      </c>
      <c r="D8904" s="316">
        <v>30.94</v>
      </c>
      <c r="E8904" s="317">
        <v>33140</v>
      </c>
      <c r="F8904" s="317">
        <v>8715.82</v>
      </c>
      <c r="G8904" s="318">
        <v>40667</v>
      </c>
      <c r="H8904" s="318">
        <v>41893</v>
      </c>
      <c r="I8904" s="318">
        <v>49309</v>
      </c>
      <c r="J8904" s="315" t="s">
        <v>4809</v>
      </c>
      <c r="K8904" s="315">
        <v>3257</v>
      </c>
      <c r="L8904" s="315" t="s">
        <v>2829</v>
      </c>
      <c r="M8904" s="315" t="s">
        <v>764</v>
      </c>
      <c r="N8904" s="315"/>
      <c r="O8904" s="315" t="s">
        <v>805</v>
      </c>
      <c r="P8904" s="315" t="s">
        <v>4810</v>
      </c>
      <c r="Q8904" s="315" t="s">
        <v>945</v>
      </c>
    </row>
    <row r="8905" spans="1:17">
      <c r="A8905" s="315" t="s">
        <v>4811</v>
      </c>
      <c r="B8905" s="315" t="s">
        <v>2095</v>
      </c>
      <c r="C8905" s="315" t="s">
        <v>2098</v>
      </c>
      <c r="D8905" s="316">
        <v>30.94</v>
      </c>
      <c r="E8905" s="317">
        <v>12384</v>
      </c>
      <c r="F8905" s="317">
        <v>3591.3599999999997</v>
      </c>
      <c r="G8905" s="318">
        <v>40829</v>
      </c>
      <c r="H8905" s="318">
        <v>41627</v>
      </c>
      <c r="I8905" s="318">
        <v>50770</v>
      </c>
      <c r="J8905" s="315" t="s">
        <v>4812</v>
      </c>
      <c r="K8905" s="315">
        <v>3429</v>
      </c>
      <c r="L8905" s="315" t="s">
        <v>4442</v>
      </c>
      <c r="M8905" s="315" t="s">
        <v>764</v>
      </c>
      <c r="N8905" s="315"/>
      <c r="O8905" s="315" t="s">
        <v>805</v>
      </c>
      <c r="P8905" s="315" t="s">
        <v>4653</v>
      </c>
      <c r="Q8905" s="315" t="s">
        <v>1065</v>
      </c>
    </row>
    <row r="8906" spans="1:17">
      <c r="A8906" s="315" t="s">
        <v>4813</v>
      </c>
      <c r="B8906" s="315" t="s">
        <v>2095</v>
      </c>
      <c r="C8906" s="315" t="s">
        <v>2098</v>
      </c>
      <c r="D8906" s="316">
        <v>31</v>
      </c>
      <c r="E8906" s="317">
        <v>30088.890000000003</v>
      </c>
      <c r="F8906" s="317">
        <v>14171.86</v>
      </c>
      <c r="G8906" s="318">
        <v>39570</v>
      </c>
      <c r="H8906" s="318">
        <v>40869</v>
      </c>
      <c r="I8906" s="318">
        <v>50040</v>
      </c>
      <c r="J8906" s="315" t="s">
        <v>1038</v>
      </c>
      <c r="K8906" s="315">
        <v>8305</v>
      </c>
      <c r="L8906" s="315" t="s">
        <v>1039</v>
      </c>
      <c r="M8906" s="315" t="s">
        <v>784</v>
      </c>
      <c r="N8906" s="315"/>
      <c r="O8906" s="315" t="s">
        <v>805</v>
      </c>
      <c r="P8906" s="315" t="s">
        <v>1040</v>
      </c>
      <c r="Q8906" s="315" t="s">
        <v>1041</v>
      </c>
    </row>
    <row r="8907" spans="1:17">
      <c r="A8907" s="315" t="s">
        <v>4814</v>
      </c>
      <c r="B8907" s="315" t="s">
        <v>2095</v>
      </c>
      <c r="C8907" s="315" t="s">
        <v>2096</v>
      </c>
      <c r="D8907" s="316">
        <v>31</v>
      </c>
      <c r="E8907" s="317">
        <v>29176.319999999996</v>
      </c>
      <c r="F8907" s="317">
        <v>13216.880000000001</v>
      </c>
      <c r="G8907" s="318">
        <v>39573</v>
      </c>
      <c r="H8907" s="318">
        <v>41265</v>
      </c>
      <c r="I8907" s="318">
        <v>50405</v>
      </c>
      <c r="J8907" s="315" t="s">
        <v>4815</v>
      </c>
      <c r="K8907" s="315">
        <v>1291</v>
      </c>
      <c r="L8907" s="315" t="s">
        <v>1176</v>
      </c>
      <c r="M8907" s="315" t="s">
        <v>766</v>
      </c>
      <c r="N8907" s="315"/>
      <c r="O8907" s="315" t="s">
        <v>805</v>
      </c>
      <c r="P8907" s="315" t="s">
        <v>4816</v>
      </c>
      <c r="Q8907" s="315" t="s">
        <v>1333</v>
      </c>
    </row>
    <row r="8908" spans="1:17">
      <c r="A8908" s="315" t="s">
        <v>4817</v>
      </c>
      <c r="B8908" s="315" t="s">
        <v>2095</v>
      </c>
      <c r="C8908" s="315" t="s">
        <v>2096</v>
      </c>
      <c r="D8908" s="316">
        <v>31</v>
      </c>
      <c r="E8908" s="317">
        <v>36462</v>
      </c>
      <c r="F8908" s="317">
        <v>16517.29</v>
      </c>
      <c r="G8908" s="318">
        <v>39574</v>
      </c>
      <c r="H8908" s="318">
        <v>41074</v>
      </c>
      <c r="I8908" s="318">
        <v>50405</v>
      </c>
      <c r="J8908" s="315" t="s">
        <v>4818</v>
      </c>
      <c r="K8908" s="315">
        <v>3178</v>
      </c>
      <c r="L8908" s="315" t="s">
        <v>1816</v>
      </c>
      <c r="M8908" s="315" t="s">
        <v>761</v>
      </c>
      <c r="N8908" s="315"/>
      <c r="O8908" s="315" t="s">
        <v>805</v>
      </c>
      <c r="P8908" s="315" t="s">
        <v>4819</v>
      </c>
      <c r="Q8908" s="315" t="s">
        <v>4820</v>
      </c>
    </row>
    <row r="8909" spans="1:17">
      <c r="A8909" s="315" t="s">
        <v>4821</v>
      </c>
      <c r="B8909" s="315" t="s">
        <v>2095</v>
      </c>
      <c r="C8909" s="315" t="s">
        <v>2098</v>
      </c>
      <c r="D8909" s="316">
        <v>31</v>
      </c>
      <c r="E8909" s="317">
        <v>22786.350000000002</v>
      </c>
      <c r="F8909" s="317">
        <v>12737.59</v>
      </c>
      <c r="G8909" s="318">
        <v>39582</v>
      </c>
      <c r="H8909" s="318">
        <v>40465</v>
      </c>
      <c r="I8909" s="318">
        <v>49674</v>
      </c>
      <c r="J8909" s="315" t="s">
        <v>4822</v>
      </c>
      <c r="K8909" s="315">
        <v>8700</v>
      </c>
      <c r="L8909" s="315" t="s">
        <v>1170</v>
      </c>
      <c r="M8909" s="315" t="s">
        <v>784</v>
      </c>
      <c r="N8909" s="315"/>
      <c r="O8909" s="315" t="s">
        <v>805</v>
      </c>
      <c r="P8909" s="315" t="s">
        <v>4823</v>
      </c>
      <c r="Q8909" s="315" t="s">
        <v>4820</v>
      </c>
    </row>
    <row r="8910" spans="1:17">
      <c r="A8910" s="315" t="s">
        <v>4824</v>
      </c>
      <c r="B8910" s="315" t="s">
        <v>2095</v>
      </c>
      <c r="C8910" s="315" t="s">
        <v>2098</v>
      </c>
      <c r="D8910" s="316">
        <v>31</v>
      </c>
      <c r="E8910" s="317">
        <v>122322</v>
      </c>
      <c r="F8910" s="317">
        <v>63312.98</v>
      </c>
      <c r="G8910" s="318">
        <v>40253</v>
      </c>
      <c r="H8910" s="318">
        <v>40329</v>
      </c>
      <c r="I8910" s="318">
        <v>49674</v>
      </c>
      <c r="J8910" s="315" t="s">
        <v>4825</v>
      </c>
      <c r="K8910" s="315">
        <v>9450</v>
      </c>
      <c r="L8910" s="315" t="s">
        <v>1087</v>
      </c>
      <c r="M8910" s="315" t="s">
        <v>770</v>
      </c>
      <c r="N8910" s="315" t="s">
        <v>4826</v>
      </c>
      <c r="O8910" s="315" t="s">
        <v>805</v>
      </c>
      <c r="P8910" s="315" t="s">
        <v>4827</v>
      </c>
      <c r="Q8910" s="315" t="s">
        <v>4828</v>
      </c>
    </row>
    <row r="8911" spans="1:17">
      <c r="A8911" s="315" t="s">
        <v>4829</v>
      </c>
      <c r="B8911" s="315" t="s">
        <v>2095</v>
      </c>
      <c r="C8911" s="315" t="s">
        <v>2096</v>
      </c>
      <c r="D8911" s="316">
        <v>31</v>
      </c>
      <c r="E8911" s="317">
        <v>30543.75</v>
      </c>
      <c r="F8911" s="317">
        <v>16982.32</v>
      </c>
      <c r="G8911" s="318">
        <v>40582</v>
      </c>
      <c r="H8911" s="318">
        <v>40899</v>
      </c>
      <c r="I8911" s="318">
        <v>50040</v>
      </c>
      <c r="J8911" s="315" t="s">
        <v>4830</v>
      </c>
      <c r="K8911" s="315">
        <v>2545</v>
      </c>
      <c r="L8911" s="315" t="s">
        <v>2697</v>
      </c>
      <c r="M8911" s="315" t="s">
        <v>1296</v>
      </c>
      <c r="N8911" s="315"/>
      <c r="O8911" s="315" t="s">
        <v>805</v>
      </c>
      <c r="P8911" s="315" t="s">
        <v>4831</v>
      </c>
      <c r="Q8911" s="315" t="s">
        <v>819</v>
      </c>
    </row>
    <row r="8912" spans="1:17">
      <c r="A8912" s="315" t="s">
        <v>4832</v>
      </c>
      <c r="B8912" s="315" t="s">
        <v>2095</v>
      </c>
      <c r="C8912" s="315" t="s">
        <v>2098</v>
      </c>
      <c r="D8912" s="316">
        <v>31</v>
      </c>
      <c r="E8912" s="317">
        <v>26857</v>
      </c>
      <c r="F8912" s="317">
        <v>12649.65</v>
      </c>
      <c r="G8912" s="318">
        <v>40673</v>
      </c>
      <c r="H8912" s="318">
        <v>40851</v>
      </c>
      <c r="I8912" s="318">
        <v>50040</v>
      </c>
      <c r="J8912" s="315" t="s">
        <v>4833</v>
      </c>
      <c r="K8912" s="315">
        <v>6016</v>
      </c>
      <c r="L8912" s="315" t="s">
        <v>3987</v>
      </c>
      <c r="M8912" s="315" t="s">
        <v>788</v>
      </c>
      <c r="N8912" s="315"/>
      <c r="O8912" s="315" t="s">
        <v>805</v>
      </c>
      <c r="P8912" s="315" t="s">
        <v>4539</v>
      </c>
      <c r="Q8912" s="315" t="s">
        <v>1204</v>
      </c>
    </row>
    <row r="8913" spans="1:17">
      <c r="A8913" s="315" t="s">
        <v>4834</v>
      </c>
      <c r="B8913" s="315" t="s">
        <v>2095</v>
      </c>
      <c r="C8913" s="315" t="s">
        <v>2098</v>
      </c>
      <c r="D8913" s="316">
        <v>31</v>
      </c>
      <c r="E8913" s="317">
        <v>29551</v>
      </c>
      <c r="F8913" s="317">
        <v>13918.529999999999</v>
      </c>
      <c r="G8913" s="318">
        <v>40680</v>
      </c>
      <c r="H8913" s="318">
        <v>40801</v>
      </c>
      <c r="I8913" s="318">
        <v>50040</v>
      </c>
      <c r="J8913" s="315" t="s">
        <v>4835</v>
      </c>
      <c r="K8913" s="315">
        <v>5426</v>
      </c>
      <c r="L8913" s="315" t="s">
        <v>2850</v>
      </c>
      <c r="M8913" s="315" t="s">
        <v>776</v>
      </c>
      <c r="N8913" s="315"/>
      <c r="O8913" s="315" t="s">
        <v>805</v>
      </c>
      <c r="P8913" s="315" t="s">
        <v>4836</v>
      </c>
      <c r="Q8913" s="315" t="s">
        <v>4837</v>
      </c>
    </row>
    <row r="8914" spans="1:17">
      <c r="A8914" s="315" t="s">
        <v>4838</v>
      </c>
      <c r="B8914" s="315" t="s">
        <v>2095</v>
      </c>
      <c r="C8914" s="315" t="s">
        <v>2098</v>
      </c>
      <c r="D8914" s="316">
        <v>31.02</v>
      </c>
      <c r="E8914" s="317">
        <v>28009.619999999995</v>
      </c>
      <c r="F8914" s="317">
        <v>13192.520000000002</v>
      </c>
      <c r="G8914" s="318">
        <v>40729</v>
      </c>
      <c r="H8914" s="318">
        <v>40898</v>
      </c>
      <c r="I8914" s="318">
        <v>50040</v>
      </c>
      <c r="J8914" s="315" t="s">
        <v>4839</v>
      </c>
      <c r="K8914" s="315">
        <v>5042</v>
      </c>
      <c r="L8914" s="315" t="s">
        <v>2622</v>
      </c>
      <c r="M8914" s="315" t="s">
        <v>776</v>
      </c>
      <c r="N8914" s="315"/>
      <c r="O8914" s="315" t="s">
        <v>805</v>
      </c>
      <c r="P8914" s="315" t="s">
        <v>4840</v>
      </c>
      <c r="Q8914" s="315" t="s">
        <v>1102</v>
      </c>
    </row>
    <row r="8915" spans="1:17">
      <c r="A8915" s="315" t="s">
        <v>4841</v>
      </c>
      <c r="B8915" s="315" t="s">
        <v>2095</v>
      </c>
      <c r="C8915" s="315" t="s">
        <v>2098</v>
      </c>
      <c r="D8915" s="316">
        <v>31.1</v>
      </c>
      <c r="E8915" s="317">
        <v>27659.19</v>
      </c>
      <c r="F8915" s="317">
        <v>17440.649999999998</v>
      </c>
      <c r="G8915" s="318">
        <v>39570</v>
      </c>
      <c r="H8915" s="318">
        <v>39797</v>
      </c>
      <c r="I8915" s="318">
        <v>48944</v>
      </c>
      <c r="J8915" s="315" t="s">
        <v>4842</v>
      </c>
      <c r="K8915" s="315">
        <v>8400</v>
      </c>
      <c r="L8915" s="315" t="s">
        <v>2085</v>
      </c>
      <c r="M8915" s="315" t="s">
        <v>784</v>
      </c>
      <c r="N8915" s="315" t="s">
        <v>4843</v>
      </c>
      <c r="O8915" s="315" t="s">
        <v>805</v>
      </c>
      <c r="P8915" s="315" t="s">
        <v>1138</v>
      </c>
      <c r="Q8915" s="315" t="s">
        <v>4844</v>
      </c>
    </row>
    <row r="8916" spans="1:17">
      <c r="A8916" s="315" t="s">
        <v>4845</v>
      </c>
      <c r="B8916" s="315" t="s">
        <v>2095</v>
      </c>
      <c r="C8916" s="315" t="s">
        <v>2098</v>
      </c>
      <c r="D8916" s="316">
        <v>31.1</v>
      </c>
      <c r="E8916" s="317">
        <v>34051</v>
      </c>
      <c r="F8916" s="317">
        <v>17593.02</v>
      </c>
      <c r="G8916" s="318">
        <v>39570</v>
      </c>
      <c r="H8916" s="318">
        <v>40330</v>
      </c>
      <c r="I8916" s="318">
        <v>49674</v>
      </c>
      <c r="J8916" s="315" t="s">
        <v>4846</v>
      </c>
      <c r="K8916" s="315">
        <v>9630</v>
      </c>
      <c r="L8916" s="315" t="s">
        <v>3605</v>
      </c>
      <c r="M8916" s="315" t="s">
        <v>770</v>
      </c>
      <c r="N8916" s="315" t="s">
        <v>4847</v>
      </c>
      <c r="O8916" s="315" t="s">
        <v>805</v>
      </c>
      <c r="P8916" s="315" t="s">
        <v>4848</v>
      </c>
      <c r="Q8916" s="315" t="s">
        <v>852</v>
      </c>
    </row>
    <row r="8917" spans="1:17">
      <c r="A8917" s="315" t="s">
        <v>4849</v>
      </c>
      <c r="B8917" s="315" t="s">
        <v>2095</v>
      </c>
      <c r="C8917" s="315" t="s">
        <v>2096</v>
      </c>
      <c r="D8917" s="316">
        <v>31.2</v>
      </c>
      <c r="E8917" s="317">
        <v>31790.25</v>
      </c>
      <c r="F8917" s="317">
        <v>11221.98</v>
      </c>
      <c r="G8917" s="318">
        <v>40253</v>
      </c>
      <c r="H8917" s="318">
        <v>41480</v>
      </c>
      <c r="I8917" s="318">
        <v>50770</v>
      </c>
      <c r="J8917" s="315" t="s">
        <v>4850</v>
      </c>
      <c r="K8917" s="315">
        <v>1660</v>
      </c>
      <c r="L8917" s="315" t="s">
        <v>4009</v>
      </c>
      <c r="M8917" s="315" t="s">
        <v>766</v>
      </c>
      <c r="N8917" s="315" t="s">
        <v>4851</v>
      </c>
      <c r="O8917" s="315" t="s">
        <v>805</v>
      </c>
      <c r="P8917" s="315" t="s">
        <v>4852</v>
      </c>
      <c r="Q8917" s="315" t="s">
        <v>4853</v>
      </c>
    </row>
    <row r="8918" spans="1:17">
      <c r="A8918" s="315" t="s">
        <v>4854</v>
      </c>
      <c r="B8918" s="315" t="s">
        <v>2095</v>
      </c>
      <c r="C8918" s="315" t="s">
        <v>2098</v>
      </c>
      <c r="D8918" s="316">
        <v>31.2</v>
      </c>
      <c r="E8918" s="317">
        <v>32501</v>
      </c>
      <c r="F8918" s="317">
        <v>8697.0300000000007</v>
      </c>
      <c r="G8918" s="318">
        <v>40486</v>
      </c>
      <c r="H8918" s="318">
        <v>41607</v>
      </c>
      <c r="I8918" s="318">
        <v>50770</v>
      </c>
      <c r="J8918" s="315" t="s">
        <v>4855</v>
      </c>
      <c r="K8918" s="315">
        <v>3147</v>
      </c>
      <c r="L8918" s="315" t="s">
        <v>2328</v>
      </c>
      <c r="M8918" s="315" t="s">
        <v>764</v>
      </c>
      <c r="N8918" s="315" t="s">
        <v>4856</v>
      </c>
      <c r="O8918" s="315" t="s">
        <v>805</v>
      </c>
      <c r="P8918" s="315" t="s">
        <v>4857</v>
      </c>
      <c r="Q8918" s="315" t="s">
        <v>852</v>
      </c>
    </row>
    <row r="8919" spans="1:17">
      <c r="A8919" s="315" t="s">
        <v>4858</v>
      </c>
      <c r="B8919" s="315" t="s">
        <v>2095</v>
      </c>
      <c r="C8919" s="315" t="s">
        <v>2098</v>
      </c>
      <c r="D8919" s="316">
        <v>31.2</v>
      </c>
      <c r="E8919" s="317">
        <v>73034.25</v>
      </c>
      <c r="F8919" s="317">
        <v>24209.51</v>
      </c>
      <c r="G8919" s="318">
        <v>40534</v>
      </c>
      <c r="H8919" s="318">
        <v>40893</v>
      </c>
      <c r="I8919" s="318">
        <v>50040</v>
      </c>
      <c r="J8919" s="315" t="s">
        <v>4859</v>
      </c>
      <c r="K8919" s="315">
        <v>1341</v>
      </c>
      <c r="L8919" s="315" t="s">
        <v>2978</v>
      </c>
      <c r="M8919" s="315" t="s">
        <v>766</v>
      </c>
      <c r="N8919" s="315" t="s">
        <v>4860</v>
      </c>
      <c r="O8919" s="315" t="s">
        <v>805</v>
      </c>
      <c r="P8919" s="315" t="s">
        <v>4861</v>
      </c>
      <c r="Q8919" s="315" t="s">
        <v>2027</v>
      </c>
    </row>
    <row r="8920" spans="1:17">
      <c r="A8920" s="315" t="s">
        <v>4862</v>
      </c>
      <c r="B8920" s="315" t="s">
        <v>2095</v>
      </c>
      <c r="C8920" s="315" t="s">
        <v>2098</v>
      </c>
      <c r="D8920" s="316">
        <v>31.2</v>
      </c>
      <c r="E8920" s="317">
        <v>32063</v>
      </c>
      <c r="F8920" s="317">
        <v>8579.82</v>
      </c>
      <c r="G8920" s="318">
        <v>40618</v>
      </c>
      <c r="H8920" s="318">
        <v>41612</v>
      </c>
      <c r="I8920" s="318">
        <v>50770</v>
      </c>
      <c r="J8920" s="315" t="s">
        <v>4863</v>
      </c>
      <c r="K8920" s="315">
        <v>3513</v>
      </c>
      <c r="L8920" s="315" t="s">
        <v>4864</v>
      </c>
      <c r="M8920" s="315" t="s">
        <v>764</v>
      </c>
      <c r="N8920" s="315"/>
      <c r="O8920" s="315" t="s">
        <v>996</v>
      </c>
      <c r="P8920" s="315" t="s">
        <v>4865</v>
      </c>
      <c r="Q8920" s="315"/>
    </row>
    <row r="8921" spans="1:17">
      <c r="A8921" s="315" t="s">
        <v>4866</v>
      </c>
      <c r="B8921" s="315" t="s">
        <v>2095</v>
      </c>
      <c r="C8921" s="315" t="s">
        <v>2098</v>
      </c>
      <c r="D8921" s="316">
        <v>31.2</v>
      </c>
      <c r="E8921" s="317">
        <v>33755</v>
      </c>
      <c r="F8921" s="317">
        <v>7831.16</v>
      </c>
      <c r="G8921" s="318">
        <v>40750</v>
      </c>
      <c r="H8921" s="318">
        <v>42270</v>
      </c>
      <c r="I8921" s="318">
        <v>49674</v>
      </c>
      <c r="J8921" s="315" t="s">
        <v>4867</v>
      </c>
      <c r="K8921" s="315">
        <v>4718</v>
      </c>
      <c r="L8921" s="315" t="s">
        <v>4026</v>
      </c>
      <c r="M8921" s="315" t="s">
        <v>1296</v>
      </c>
      <c r="N8921" s="315"/>
      <c r="O8921" s="315" t="s">
        <v>805</v>
      </c>
      <c r="P8921" s="315" t="s">
        <v>4868</v>
      </c>
      <c r="Q8921" s="315" t="s">
        <v>4869</v>
      </c>
    </row>
    <row r="8922" spans="1:17">
      <c r="A8922" s="315" t="s">
        <v>4870</v>
      </c>
      <c r="B8922" s="315" t="s">
        <v>2095</v>
      </c>
      <c r="C8922" s="315" t="s">
        <v>2098</v>
      </c>
      <c r="D8922" s="316">
        <v>31.27</v>
      </c>
      <c r="E8922" s="317">
        <v>26042.010000000002</v>
      </c>
      <c r="F8922" s="317">
        <v>12239.739999999998</v>
      </c>
      <c r="G8922" s="318">
        <v>40644</v>
      </c>
      <c r="H8922" s="318">
        <v>40785</v>
      </c>
      <c r="I8922" s="318">
        <v>50040</v>
      </c>
      <c r="J8922" s="315" t="s">
        <v>4871</v>
      </c>
      <c r="K8922" s="315">
        <v>8427</v>
      </c>
      <c r="L8922" s="315" t="s">
        <v>4047</v>
      </c>
      <c r="M8922" s="315" t="s">
        <v>784</v>
      </c>
      <c r="N8922" s="315"/>
      <c r="O8922" s="315" t="s">
        <v>914</v>
      </c>
      <c r="P8922" s="315" t="s">
        <v>4872</v>
      </c>
      <c r="Q8922" s="315" t="s">
        <v>4873</v>
      </c>
    </row>
    <row r="8923" spans="1:17">
      <c r="A8923" s="315" t="s">
        <v>4874</v>
      </c>
      <c r="B8923" s="315" t="s">
        <v>2095</v>
      </c>
      <c r="C8923" s="315" t="s">
        <v>2098</v>
      </c>
      <c r="D8923" s="316">
        <v>31.27</v>
      </c>
      <c r="E8923" s="317">
        <v>23260</v>
      </c>
      <c r="F8923" s="317">
        <v>10932.199999999999</v>
      </c>
      <c r="G8923" s="318">
        <v>40644</v>
      </c>
      <c r="H8923" s="318">
        <v>40785</v>
      </c>
      <c r="I8923" s="318">
        <v>50040</v>
      </c>
      <c r="J8923" s="315" t="s">
        <v>4871</v>
      </c>
      <c r="K8923" s="315">
        <v>8427</v>
      </c>
      <c r="L8923" s="315" t="s">
        <v>4047</v>
      </c>
      <c r="M8923" s="315" t="s">
        <v>784</v>
      </c>
      <c r="N8923" s="315"/>
      <c r="O8923" s="315" t="s">
        <v>805</v>
      </c>
      <c r="P8923" s="315" t="s">
        <v>4872</v>
      </c>
      <c r="Q8923" s="315" t="s">
        <v>881</v>
      </c>
    </row>
    <row r="8924" spans="1:17">
      <c r="A8924" s="315" t="s">
        <v>4875</v>
      </c>
      <c r="B8924" s="315" t="s">
        <v>2095</v>
      </c>
      <c r="C8924" s="315" t="s">
        <v>2098</v>
      </c>
      <c r="D8924" s="316">
        <v>31.3</v>
      </c>
      <c r="E8924" s="317">
        <v>32639.069999999996</v>
      </c>
      <c r="F8924" s="317">
        <v>15340.359999999999</v>
      </c>
      <c r="G8924" s="318">
        <v>39570</v>
      </c>
      <c r="H8924" s="318">
        <v>40753</v>
      </c>
      <c r="I8924" s="318">
        <v>50040</v>
      </c>
      <c r="J8924" s="315" t="s">
        <v>4876</v>
      </c>
      <c r="K8924" s="315">
        <v>8500</v>
      </c>
      <c r="L8924" s="315" t="s">
        <v>1660</v>
      </c>
      <c r="M8924" s="315" t="s">
        <v>792</v>
      </c>
      <c r="N8924" s="315" t="s">
        <v>4877</v>
      </c>
      <c r="O8924" s="315" t="s">
        <v>805</v>
      </c>
      <c r="P8924" s="315" t="s">
        <v>4878</v>
      </c>
      <c r="Q8924" s="315" t="s">
        <v>4879</v>
      </c>
    </row>
    <row r="8925" spans="1:17">
      <c r="A8925" s="315" t="s">
        <v>4880</v>
      </c>
      <c r="B8925" s="315" t="s">
        <v>2095</v>
      </c>
      <c r="C8925" s="315" t="s">
        <v>2098</v>
      </c>
      <c r="D8925" s="316">
        <v>31.3</v>
      </c>
      <c r="E8925" s="317">
        <v>29440.989999999998</v>
      </c>
      <c r="F8925" s="317">
        <v>10277.079999999998</v>
      </c>
      <c r="G8925" s="318">
        <v>39769</v>
      </c>
      <c r="H8925" s="318">
        <v>41136</v>
      </c>
      <c r="I8925" s="318">
        <v>50405</v>
      </c>
      <c r="J8925" s="315" t="s">
        <v>4881</v>
      </c>
      <c r="K8925" s="315">
        <v>8197</v>
      </c>
      <c r="L8925" s="315" t="s">
        <v>3445</v>
      </c>
      <c r="M8925" s="315" t="s">
        <v>784</v>
      </c>
      <c r="N8925" s="315"/>
      <c r="O8925" s="315" t="s">
        <v>805</v>
      </c>
      <c r="P8925" s="315" t="s">
        <v>4606</v>
      </c>
      <c r="Q8925" s="315" t="s">
        <v>864</v>
      </c>
    </row>
    <row r="8926" spans="1:17">
      <c r="A8926" s="315" t="s">
        <v>4882</v>
      </c>
      <c r="B8926" s="315" t="s">
        <v>2095</v>
      </c>
      <c r="C8926" s="315" t="s">
        <v>2096</v>
      </c>
      <c r="D8926" s="316">
        <v>31.3</v>
      </c>
      <c r="E8926" s="317">
        <v>26600</v>
      </c>
      <c r="F8926" s="317">
        <v>9389.8100000000013</v>
      </c>
      <c r="G8926" s="318">
        <v>40295</v>
      </c>
      <c r="H8926" s="318">
        <v>41521</v>
      </c>
      <c r="I8926" s="318">
        <v>50770</v>
      </c>
      <c r="J8926" s="315" t="s">
        <v>4883</v>
      </c>
      <c r="K8926" s="315">
        <v>3322</v>
      </c>
      <c r="L8926" s="315" t="s">
        <v>2790</v>
      </c>
      <c r="M8926" s="315" t="s">
        <v>764</v>
      </c>
      <c r="N8926" s="315"/>
      <c r="O8926" s="315" t="s">
        <v>805</v>
      </c>
      <c r="P8926" s="315" t="s">
        <v>4884</v>
      </c>
      <c r="Q8926" s="315" t="s">
        <v>864</v>
      </c>
    </row>
    <row r="8927" spans="1:17">
      <c r="A8927" s="315" t="s">
        <v>4885</v>
      </c>
      <c r="B8927" s="315" t="s">
        <v>2095</v>
      </c>
      <c r="C8927" s="315" t="s">
        <v>2098</v>
      </c>
      <c r="D8927" s="316">
        <v>31.3</v>
      </c>
      <c r="E8927" s="317">
        <v>31670</v>
      </c>
      <c r="F8927" s="317">
        <v>11939.58</v>
      </c>
      <c r="G8927" s="318">
        <v>40358</v>
      </c>
      <c r="H8927" s="318">
        <v>41044</v>
      </c>
      <c r="I8927" s="318">
        <v>50405</v>
      </c>
      <c r="J8927" s="315" t="s">
        <v>4886</v>
      </c>
      <c r="K8927" s="315">
        <v>6018</v>
      </c>
      <c r="L8927" s="315" t="s">
        <v>2000</v>
      </c>
      <c r="M8927" s="315" t="s">
        <v>788</v>
      </c>
      <c r="N8927" s="315"/>
      <c r="O8927" s="315" t="s">
        <v>805</v>
      </c>
      <c r="P8927" s="315" t="s">
        <v>4887</v>
      </c>
      <c r="Q8927" s="315" t="s">
        <v>1339</v>
      </c>
    </row>
    <row r="8928" spans="1:17">
      <c r="A8928" s="315" t="s">
        <v>4888</v>
      </c>
      <c r="B8928" s="315" t="s">
        <v>2095</v>
      </c>
      <c r="C8928" s="315" t="s">
        <v>2098</v>
      </c>
      <c r="D8928" s="316">
        <v>31.36</v>
      </c>
      <c r="E8928" s="317">
        <v>32747</v>
      </c>
      <c r="F8928" s="317">
        <v>12345.63</v>
      </c>
      <c r="G8928" s="318">
        <v>40745</v>
      </c>
      <c r="H8928" s="318">
        <v>41093</v>
      </c>
      <c r="I8928" s="318">
        <v>50405</v>
      </c>
      <c r="J8928" s="315" t="s">
        <v>4889</v>
      </c>
      <c r="K8928" s="315">
        <v>4566</v>
      </c>
      <c r="L8928" s="315" t="s">
        <v>3340</v>
      </c>
      <c r="M8928" s="315" t="s">
        <v>1296</v>
      </c>
      <c r="N8928" s="315"/>
      <c r="O8928" s="315" t="s">
        <v>805</v>
      </c>
      <c r="P8928" s="315" t="s">
        <v>4643</v>
      </c>
      <c r="Q8928" s="315" t="s">
        <v>1307</v>
      </c>
    </row>
    <row r="8929" spans="1:17">
      <c r="A8929" s="315" t="s">
        <v>4890</v>
      </c>
      <c r="B8929" s="315" t="s">
        <v>2095</v>
      </c>
      <c r="C8929" s="315" t="s">
        <v>2098</v>
      </c>
      <c r="D8929" s="316">
        <v>31.39</v>
      </c>
      <c r="E8929" s="317">
        <v>31592</v>
      </c>
      <c r="F8929" s="317">
        <v>9130.08</v>
      </c>
      <c r="G8929" s="318">
        <v>40721</v>
      </c>
      <c r="H8929" s="318">
        <v>41445</v>
      </c>
      <c r="I8929" s="318">
        <v>50770</v>
      </c>
      <c r="J8929" s="315" t="s">
        <v>4891</v>
      </c>
      <c r="K8929" s="315">
        <v>4207</v>
      </c>
      <c r="L8929" s="315" t="s">
        <v>3833</v>
      </c>
      <c r="M8929" s="315" t="s">
        <v>1484</v>
      </c>
      <c r="N8929" s="315"/>
      <c r="O8929" s="315" t="s">
        <v>914</v>
      </c>
      <c r="P8929" s="315" t="s">
        <v>4892</v>
      </c>
      <c r="Q8929" s="315" t="s">
        <v>4893</v>
      </c>
    </row>
    <row r="8930" spans="1:17">
      <c r="A8930" s="315" t="s">
        <v>4894</v>
      </c>
      <c r="B8930" s="315" t="s">
        <v>2095</v>
      </c>
      <c r="C8930" s="315" t="s">
        <v>2098</v>
      </c>
      <c r="D8930" s="316">
        <v>31.5</v>
      </c>
      <c r="E8930" s="317">
        <v>29365.370000000003</v>
      </c>
      <c r="F8930" s="317">
        <v>19968.449999999997</v>
      </c>
      <c r="G8930" s="318">
        <v>39570</v>
      </c>
      <c r="H8930" s="318">
        <v>40133</v>
      </c>
      <c r="I8930" s="318">
        <v>49309</v>
      </c>
      <c r="J8930" s="315" t="s">
        <v>4895</v>
      </c>
      <c r="K8930" s="315">
        <v>6034</v>
      </c>
      <c r="L8930" s="315" t="s">
        <v>832</v>
      </c>
      <c r="M8930" s="315" t="s">
        <v>788</v>
      </c>
      <c r="N8930" s="315"/>
      <c r="O8930" s="315" t="s">
        <v>996</v>
      </c>
      <c r="P8930" s="315" t="s">
        <v>4896</v>
      </c>
      <c r="Q8930" s="315"/>
    </row>
    <row r="8931" spans="1:17">
      <c r="A8931" s="315" t="s">
        <v>4897</v>
      </c>
      <c r="B8931" s="315" t="s">
        <v>2095</v>
      </c>
      <c r="C8931" s="315" t="s">
        <v>2096</v>
      </c>
      <c r="D8931" s="316">
        <v>31.5</v>
      </c>
      <c r="E8931" s="317">
        <v>31613</v>
      </c>
      <c r="F8931" s="317">
        <v>24911.049999999996</v>
      </c>
      <c r="G8931" s="318">
        <v>39569</v>
      </c>
      <c r="H8931" s="318">
        <v>40074</v>
      </c>
      <c r="I8931" s="318">
        <v>49279</v>
      </c>
      <c r="J8931" s="315" t="s">
        <v>4898</v>
      </c>
      <c r="K8931" s="315">
        <v>8863</v>
      </c>
      <c r="L8931" s="315" t="s">
        <v>4899</v>
      </c>
      <c r="M8931" s="315" t="s">
        <v>1388</v>
      </c>
      <c r="N8931" s="315"/>
      <c r="O8931" s="315" t="s">
        <v>805</v>
      </c>
      <c r="P8931" s="315" t="s">
        <v>4900</v>
      </c>
      <c r="Q8931" s="315" t="s">
        <v>4901</v>
      </c>
    </row>
    <row r="8932" spans="1:17">
      <c r="A8932" s="315" t="s">
        <v>4902</v>
      </c>
      <c r="B8932" s="315" t="s">
        <v>2095</v>
      </c>
      <c r="C8932" s="315" t="s">
        <v>2098</v>
      </c>
      <c r="D8932" s="316">
        <v>31.5</v>
      </c>
      <c r="E8932" s="317">
        <v>35705</v>
      </c>
      <c r="F8932" s="317">
        <v>19923.380000000005</v>
      </c>
      <c r="G8932" s="318">
        <v>39570</v>
      </c>
      <c r="H8932" s="318">
        <v>40310</v>
      </c>
      <c r="I8932" s="318">
        <v>49674</v>
      </c>
      <c r="J8932" s="315" t="s">
        <v>4903</v>
      </c>
      <c r="K8932" s="315">
        <v>9650</v>
      </c>
      <c r="L8932" s="315" t="s">
        <v>1926</v>
      </c>
      <c r="M8932" s="315" t="s">
        <v>770</v>
      </c>
      <c r="N8932" s="315"/>
      <c r="O8932" s="315" t="s">
        <v>805</v>
      </c>
      <c r="P8932" s="315" t="s">
        <v>4904</v>
      </c>
      <c r="Q8932" s="315" t="s">
        <v>956</v>
      </c>
    </row>
    <row r="8933" spans="1:17">
      <c r="A8933" s="315" t="s">
        <v>4905</v>
      </c>
      <c r="B8933" s="315" t="s">
        <v>2095</v>
      </c>
      <c r="C8933" s="315" t="s">
        <v>2098</v>
      </c>
      <c r="D8933" s="316">
        <v>31.5</v>
      </c>
      <c r="E8933" s="317">
        <v>30072.499999999993</v>
      </c>
      <c r="F8933" s="317">
        <v>15537.45</v>
      </c>
      <c r="G8933" s="318">
        <v>39570</v>
      </c>
      <c r="H8933" s="318">
        <v>40484</v>
      </c>
      <c r="I8933" s="318">
        <v>49674</v>
      </c>
      <c r="J8933" s="315" t="s">
        <v>4906</v>
      </c>
      <c r="K8933" s="315">
        <v>3629</v>
      </c>
      <c r="L8933" s="315" t="s">
        <v>3591</v>
      </c>
      <c r="M8933" s="315" t="s">
        <v>764</v>
      </c>
      <c r="N8933" s="315"/>
      <c r="O8933" s="315" t="s">
        <v>914</v>
      </c>
      <c r="P8933" s="315" t="s">
        <v>4907</v>
      </c>
      <c r="Q8933" s="315" t="s">
        <v>4873</v>
      </c>
    </row>
    <row r="8934" spans="1:17">
      <c r="A8934" s="315" t="s">
        <v>4908</v>
      </c>
      <c r="B8934" s="315" t="s">
        <v>2095</v>
      </c>
      <c r="C8934" s="315" t="s">
        <v>2098</v>
      </c>
      <c r="D8934" s="316">
        <v>31.5</v>
      </c>
      <c r="E8934" s="317">
        <v>36770</v>
      </c>
      <c r="F8934" s="317">
        <v>24966.84</v>
      </c>
      <c r="G8934" s="318">
        <v>39570</v>
      </c>
      <c r="H8934" s="318">
        <v>39486</v>
      </c>
      <c r="I8934" s="318">
        <v>48914</v>
      </c>
      <c r="J8934" s="315" t="s">
        <v>4909</v>
      </c>
      <c r="K8934" s="315">
        <v>8505</v>
      </c>
      <c r="L8934" s="315" t="s">
        <v>4910</v>
      </c>
      <c r="M8934" s="315" t="s">
        <v>792</v>
      </c>
      <c r="N8934" s="315"/>
      <c r="O8934" s="315" t="s">
        <v>805</v>
      </c>
      <c r="P8934" s="315" t="s">
        <v>4911</v>
      </c>
      <c r="Q8934" s="315" t="s">
        <v>1339</v>
      </c>
    </row>
    <row r="8935" spans="1:17">
      <c r="A8935" s="315" t="s">
        <v>4912</v>
      </c>
      <c r="B8935" s="315" t="s">
        <v>2095</v>
      </c>
      <c r="C8935" s="315" t="s">
        <v>2098</v>
      </c>
      <c r="D8935" s="316">
        <v>31.5</v>
      </c>
      <c r="E8935" s="317">
        <v>34814</v>
      </c>
      <c r="F8935" s="317">
        <v>12152.67</v>
      </c>
      <c r="G8935" s="318">
        <v>39646</v>
      </c>
      <c r="H8935" s="318">
        <v>41051</v>
      </c>
      <c r="I8935" s="318">
        <v>50405</v>
      </c>
      <c r="J8935" s="315" t="s">
        <v>4913</v>
      </c>
      <c r="K8935" s="315">
        <v>1966</v>
      </c>
      <c r="L8935" s="315" t="s">
        <v>3291</v>
      </c>
      <c r="M8935" s="315" t="s">
        <v>754</v>
      </c>
      <c r="N8935" s="315"/>
      <c r="O8935" s="315" t="s">
        <v>914</v>
      </c>
      <c r="P8935" s="315" t="s">
        <v>4914</v>
      </c>
      <c r="Q8935" s="315" t="s">
        <v>1233</v>
      </c>
    </row>
    <row r="8936" spans="1:17">
      <c r="A8936" s="315" t="s">
        <v>4915</v>
      </c>
      <c r="B8936" s="315" t="s">
        <v>2095</v>
      </c>
      <c r="C8936" s="315" t="s">
        <v>2098</v>
      </c>
      <c r="D8936" s="316">
        <v>31.5</v>
      </c>
      <c r="E8936" s="317">
        <v>30744</v>
      </c>
      <c r="F8936" s="317">
        <v>14449.68</v>
      </c>
      <c r="G8936" s="318">
        <v>40161</v>
      </c>
      <c r="H8936" s="318">
        <v>40899</v>
      </c>
      <c r="I8936" s="318">
        <v>50040</v>
      </c>
      <c r="J8936" s="315" t="s">
        <v>4916</v>
      </c>
      <c r="K8936" s="315">
        <v>5036</v>
      </c>
      <c r="L8936" s="315" t="s">
        <v>3085</v>
      </c>
      <c r="M8936" s="315" t="s">
        <v>776</v>
      </c>
      <c r="N8936" s="315"/>
      <c r="O8936" s="315" t="s">
        <v>805</v>
      </c>
      <c r="P8936" s="315" t="s">
        <v>4917</v>
      </c>
      <c r="Q8936" s="315" t="s">
        <v>1041</v>
      </c>
    </row>
    <row r="8937" spans="1:17">
      <c r="A8937" s="315" t="s">
        <v>4918</v>
      </c>
      <c r="B8937" s="315" t="s">
        <v>2095</v>
      </c>
      <c r="C8937" s="315" t="s">
        <v>2098</v>
      </c>
      <c r="D8937" s="316">
        <v>31.5</v>
      </c>
      <c r="E8937" s="317">
        <v>33074.18</v>
      </c>
      <c r="F8937" s="317">
        <v>8850.42</v>
      </c>
      <c r="G8937" s="318">
        <v>40234</v>
      </c>
      <c r="H8937" s="318">
        <v>41638</v>
      </c>
      <c r="I8937" s="318">
        <v>50770</v>
      </c>
      <c r="J8937" s="315" t="s">
        <v>4919</v>
      </c>
      <c r="K8937" s="315">
        <v>8592</v>
      </c>
      <c r="L8937" s="315" t="s">
        <v>3992</v>
      </c>
      <c r="M8937" s="315" t="s">
        <v>792</v>
      </c>
      <c r="N8937" s="315" t="s">
        <v>4920</v>
      </c>
      <c r="O8937" s="315" t="s">
        <v>805</v>
      </c>
      <c r="P8937" s="315" t="s">
        <v>1132</v>
      </c>
      <c r="Q8937" s="315" t="s">
        <v>4820</v>
      </c>
    </row>
    <row r="8938" spans="1:17">
      <c r="A8938" s="315" t="s">
        <v>4921</v>
      </c>
      <c r="B8938" s="315" t="s">
        <v>2095</v>
      </c>
      <c r="C8938" s="315" t="s">
        <v>2098</v>
      </c>
      <c r="D8938" s="316">
        <v>31.5</v>
      </c>
      <c r="E8938" s="317">
        <v>24680</v>
      </c>
      <c r="F8938" s="317">
        <v>7132.5300000000007</v>
      </c>
      <c r="G8938" s="318">
        <v>40317</v>
      </c>
      <c r="H8938" s="318">
        <v>41627</v>
      </c>
      <c r="I8938" s="318">
        <v>50770</v>
      </c>
      <c r="J8938" s="315" t="s">
        <v>4922</v>
      </c>
      <c r="K8938" s="315">
        <v>6017</v>
      </c>
      <c r="L8938" s="315" t="s">
        <v>849</v>
      </c>
      <c r="M8938" s="315" t="s">
        <v>788</v>
      </c>
      <c r="N8938" s="315"/>
      <c r="O8938" s="315" t="s">
        <v>805</v>
      </c>
      <c r="P8938" s="315" t="s">
        <v>4923</v>
      </c>
      <c r="Q8938" s="315" t="s">
        <v>1701</v>
      </c>
    </row>
    <row r="8939" spans="1:17">
      <c r="A8939" s="315" t="s">
        <v>4924</v>
      </c>
      <c r="B8939" s="315" t="s">
        <v>2095</v>
      </c>
      <c r="C8939" s="315" t="s">
        <v>2098</v>
      </c>
      <c r="D8939" s="316">
        <v>31.5</v>
      </c>
      <c r="E8939" s="317">
        <v>28545.530000000002</v>
      </c>
      <c r="F8939" s="317">
        <v>12422.590000000002</v>
      </c>
      <c r="G8939" s="318">
        <v>40414</v>
      </c>
      <c r="H8939" s="318">
        <v>40554</v>
      </c>
      <c r="I8939" s="318">
        <v>50040</v>
      </c>
      <c r="J8939" s="315" t="s">
        <v>4925</v>
      </c>
      <c r="K8939" s="315">
        <v>4310</v>
      </c>
      <c r="L8939" s="315" t="s">
        <v>2666</v>
      </c>
      <c r="M8939" s="315" t="s">
        <v>776</v>
      </c>
      <c r="N8939" s="315" t="s">
        <v>4926</v>
      </c>
      <c r="O8939" s="315" t="s">
        <v>805</v>
      </c>
      <c r="P8939" s="315" t="s">
        <v>4927</v>
      </c>
      <c r="Q8939" s="315" t="s">
        <v>4629</v>
      </c>
    </row>
    <row r="8940" spans="1:17">
      <c r="A8940" s="315" t="s">
        <v>4928</v>
      </c>
      <c r="B8940" s="315" t="s">
        <v>2095</v>
      </c>
      <c r="C8940" s="315" t="s">
        <v>2098</v>
      </c>
      <c r="D8940" s="316">
        <v>31.5</v>
      </c>
      <c r="E8940" s="317">
        <v>35227.379999999997</v>
      </c>
      <c r="F8940" s="317">
        <v>16556.88</v>
      </c>
      <c r="G8940" s="318">
        <v>40442</v>
      </c>
      <c r="H8940" s="318">
        <v>40749</v>
      </c>
      <c r="I8940" s="318">
        <v>50040</v>
      </c>
      <c r="J8940" s="315" t="s">
        <v>4929</v>
      </c>
      <c r="K8940" s="315">
        <v>1032</v>
      </c>
      <c r="L8940" s="315" t="s">
        <v>4930</v>
      </c>
      <c r="M8940" s="315" t="s">
        <v>766</v>
      </c>
      <c r="N8940" s="315"/>
      <c r="O8940" s="315" t="s">
        <v>805</v>
      </c>
      <c r="P8940" s="315" t="s">
        <v>4931</v>
      </c>
      <c r="Q8940" s="315" t="s">
        <v>881</v>
      </c>
    </row>
    <row r="8941" spans="1:17">
      <c r="A8941" s="315" t="s">
        <v>4932</v>
      </c>
      <c r="B8941" s="315" t="s">
        <v>2095</v>
      </c>
      <c r="C8941" s="315" t="s">
        <v>2098</v>
      </c>
      <c r="D8941" s="316">
        <v>31.5</v>
      </c>
      <c r="E8941" s="317">
        <v>29574.66</v>
      </c>
      <c r="F8941" s="317">
        <v>13900.089999999998</v>
      </c>
      <c r="G8941" s="318">
        <v>40627</v>
      </c>
      <c r="H8941" s="318">
        <v>40744</v>
      </c>
      <c r="I8941" s="318">
        <v>50040</v>
      </c>
      <c r="J8941" s="315" t="s">
        <v>4933</v>
      </c>
      <c r="K8941" s="315">
        <v>5056</v>
      </c>
      <c r="L8941" s="315" t="s">
        <v>3913</v>
      </c>
      <c r="M8941" s="315" t="s">
        <v>776</v>
      </c>
      <c r="N8941" s="315"/>
      <c r="O8941" s="315" t="s">
        <v>805</v>
      </c>
      <c r="P8941" s="315" t="s">
        <v>4934</v>
      </c>
      <c r="Q8941" s="315" t="s">
        <v>1204</v>
      </c>
    </row>
    <row r="8942" spans="1:17">
      <c r="A8942" s="315" t="s">
        <v>4935</v>
      </c>
      <c r="B8942" s="315" t="s">
        <v>2095</v>
      </c>
      <c r="C8942" s="315" t="s">
        <v>2098</v>
      </c>
      <c r="D8942" s="316">
        <v>31.5</v>
      </c>
      <c r="E8942" s="317">
        <v>31138.1</v>
      </c>
      <c r="F8942" s="317">
        <v>14634.910000000002</v>
      </c>
      <c r="G8942" s="318">
        <v>40668</v>
      </c>
      <c r="H8942" s="318">
        <v>40767</v>
      </c>
      <c r="I8942" s="318">
        <v>50040</v>
      </c>
      <c r="J8942" s="315" t="s">
        <v>4936</v>
      </c>
      <c r="K8942" s="315">
        <v>4148</v>
      </c>
      <c r="L8942" s="315" t="s">
        <v>3626</v>
      </c>
      <c r="M8942" s="315" t="s">
        <v>1484</v>
      </c>
      <c r="N8942" s="315" t="s">
        <v>4937</v>
      </c>
      <c r="O8942" s="315" t="s">
        <v>805</v>
      </c>
      <c r="P8942" s="315" t="s">
        <v>4938</v>
      </c>
      <c r="Q8942" s="315" t="s">
        <v>1652</v>
      </c>
    </row>
    <row r="8943" spans="1:17">
      <c r="A8943" s="315" t="s">
        <v>4939</v>
      </c>
      <c r="B8943" s="315" t="s">
        <v>2095</v>
      </c>
      <c r="C8943" s="315" t="s">
        <v>2098</v>
      </c>
      <c r="D8943" s="316">
        <v>31.5</v>
      </c>
      <c r="E8943" s="317">
        <v>12601</v>
      </c>
      <c r="F8943" s="317">
        <v>2444.59</v>
      </c>
      <c r="G8943" s="318">
        <v>40702</v>
      </c>
      <c r="H8943" s="318">
        <v>42573</v>
      </c>
      <c r="I8943" s="318">
        <v>50040</v>
      </c>
      <c r="J8943" s="315" t="s">
        <v>4940</v>
      </c>
      <c r="K8943" s="315">
        <v>8225</v>
      </c>
      <c r="L8943" s="315" t="s">
        <v>3838</v>
      </c>
      <c r="M8943" s="315" t="s">
        <v>1051</v>
      </c>
      <c r="N8943" s="315"/>
      <c r="O8943" s="315" t="s">
        <v>805</v>
      </c>
      <c r="P8943" s="315" t="s">
        <v>4941</v>
      </c>
      <c r="Q8943" s="315" t="s">
        <v>4869</v>
      </c>
    </row>
    <row r="8944" spans="1:17">
      <c r="A8944" s="315" t="s">
        <v>4942</v>
      </c>
      <c r="B8944" s="315" t="s">
        <v>2095</v>
      </c>
      <c r="C8944" s="315" t="s">
        <v>2098</v>
      </c>
      <c r="D8944" s="316">
        <v>31.57</v>
      </c>
      <c r="E8944" s="317">
        <v>13334</v>
      </c>
      <c r="F8944" s="317">
        <v>5760.29</v>
      </c>
      <c r="G8944" s="318">
        <v>40840</v>
      </c>
      <c r="H8944" s="318">
        <v>40955</v>
      </c>
      <c r="I8944" s="318">
        <v>50405</v>
      </c>
      <c r="J8944" s="315" t="s">
        <v>4943</v>
      </c>
      <c r="K8944" s="315">
        <v>3429</v>
      </c>
      <c r="L8944" s="315" t="s">
        <v>4428</v>
      </c>
      <c r="M8944" s="315" t="s">
        <v>764</v>
      </c>
      <c r="N8944" s="315"/>
      <c r="O8944" s="315" t="s">
        <v>805</v>
      </c>
      <c r="P8944" s="315" t="s">
        <v>4944</v>
      </c>
      <c r="Q8944" s="315" t="s">
        <v>1906</v>
      </c>
    </row>
    <row r="8945" spans="1:17">
      <c r="A8945" s="315" t="s">
        <v>4945</v>
      </c>
      <c r="B8945" s="315" t="s">
        <v>2095</v>
      </c>
      <c r="C8945" s="315" t="s">
        <v>2098</v>
      </c>
      <c r="D8945" s="316">
        <v>31.59</v>
      </c>
      <c r="E8945" s="317">
        <v>17342</v>
      </c>
      <c r="F8945" s="317">
        <v>3364.35</v>
      </c>
      <c r="G8945" s="318">
        <v>40703</v>
      </c>
      <c r="H8945" s="318">
        <v>42522</v>
      </c>
      <c r="I8945" s="318">
        <v>50040</v>
      </c>
      <c r="J8945" s="315" t="s">
        <v>4946</v>
      </c>
      <c r="K8945" s="315">
        <v>3206</v>
      </c>
      <c r="L8945" s="315" t="s">
        <v>2231</v>
      </c>
      <c r="M8945" s="315" t="s">
        <v>764</v>
      </c>
      <c r="N8945" s="315"/>
      <c r="O8945" s="315" t="s">
        <v>805</v>
      </c>
      <c r="P8945" s="315" t="s">
        <v>4947</v>
      </c>
      <c r="Q8945" s="315" t="s">
        <v>1613</v>
      </c>
    </row>
    <row r="8946" spans="1:17">
      <c r="A8946" s="315" t="s">
        <v>4948</v>
      </c>
      <c r="B8946" s="315" t="s">
        <v>2095</v>
      </c>
      <c r="C8946" s="315" t="s">
        <v>2098</v>
      </c>
      <c r="D8946" s="316">
        <v>31.6</v>
      </c>
      <c r="E8946" s="317">
        <v>33543</v>
      </c>
      <c r="F8946" s="317">
        <v>20796.660000000003</v>
      </c>
      <c r="G8946" s="318">
        <v>39569</v>
      </c>
      <c r="H8946" s="318">
        <v>39904</v>
      </c>
      <c r="I8946" s="318">
        <v>49309</v>
      </c>
      <c r="J8946" s="315" t="s">
        <v>4949</v>
      </c>
      <c r="K8946" s="315">
        <v>8572</v>
      </c>
      <c r="L8946" s="315" t="s">
        <v>2110</v>
      </c>
      <c r="M8946" s="315" t="s">
        <v>792</v>
      </c>
      <c r="N8946" s="315"/>
      <c r="O8946" s="315" t="s">
        <v>805</v>
      </c>
      <c r="P8946" s="315" t="s">
        <v>4950</v>
      </c>
      <c r="Q8946" s="315" t="s">
        <v>1286</v>
      </c>
    </row>
    <row r="8947" spans="1:17">
      <c r="A8947" s="315" t="s">
        <v>4951</v>
      </c>
      <c r="B8947" s="315" t="s">
        <v>2095</v>
      </c>
      <c r="C8947" s="315" t="s">
        <v>2098</v>
      </c>
      <c r="D8947" s="316">
        <v>31.6</v>
      </c>
      <c r="E8947" s="317">
        <v>33260</v>
      </c>
      <c r="F8947" s="317">
        <v>9670.0400000000009</v>
      </c>
      <c r="G8947" s="318">
        <v>40140</v>
      </c>
      <c r="H8947" s="318">
        <v>41267</v>
      </c>
      <c r="I8947" s="318">
        <v>50405</v>
      </c>
      <c r="J8947" s="315" t="s">
        <v>4952</v>
      </c>
      <c r="K8947" s="315">
        <v>8260</v>
      </c>
      <c r="L8947" s="315" t="s">
        <v>1050</v>
      </c>
      <c r="M8947" s="315" t="s">
        <v>1051</v>
      </c>
      <c r="N8947" s="315" t="s">
        <v>4953</v>
      </c>
      <c r="O8947" s="315" t="s">
        <v>805</v>
      </c>
      <c r="P8947" s="315" t="s">
        <v>4954</v>
      </c>
      <c r="Q8947" s="315" t="s">
        <v>956</v>
      </c>
    </row>
    <row r="8948" spans="1:17">
      <c r="A8948" s="315" t="s">
        <v>4955</v>
      </c>
      <c r="B8948" s="315" t="s">
        <v>2095</v>
      </c>
      <c r="C8948" s="315" t="s">
        <v>2098</v>
      </c>
      <c r="D8948" s="316">
        <v>31.6</v>
      </c>
      <c r="E8948" s="317">
        <v>27115</v>
      </c>
      <c r="F8948" s="317">
        <v>7255.78</v>
      </c>
      <c r="G8948" s="318">
        <v>40365</v>
      </c>
      <c r="H8948" s="318">
        <v>41611</v>
      </c>
      <c r="I8948" s="318">
        <v>50770</v>
      </c>
      <c r="J8948" s="315" t="s">
        <v>4956</v>
      </c>
      <c r="K8948" s="315">
        <v>4438</v>
      </c>
      <c r="L8948" s="315" t="s">
        <v>2886</v>
      </c>
      <c r="M8948" s="315" t="s">
        <v>1484</v>
      </c>
      <c r="N8948" s="315" t="s">
        <v>4957</v>
      </c>
      <c r="O8948" s="315" t="s">
        <v>805</v>
      </c>
      <c r="P8948" s="315" t="s">
        <v>4958</v>
      </c>
      <c r="Q8948" s="315" t="s">
        <v>1065</v>
      </c>
    </row>
    <row r="8949" spans="1:17">
      <c r="A8949" s="315" t="s">
        <v>4959</v>
      </c>
      <c r="B8949" s="315" t="s">
        <v>2095</v>
      </c>
      <c r="C8949" s="315" t="s">
        <v>2098</v>
      </c>
      <c r="D8949" s="316">
        <v>31.61</v>
      </c>
      <c r="E8949" s="317">
        <v>30239</v>
      </c>
      <c r="F8949" s="317">
        <v>6495.79</v>
      </c>
      <c r="G8949" s="318">
        <v>40772</v>
      </c>
      <c r="H8949" s="318">
        <v>42142</v>
      </c>
      <c r="I8949" s="318">
        <v>49674</v>
      </c>
      <c r="J8949" s="315" t="s">
        <v>4960</v>
      </c>
      <c r="K8949" s="315">
        <v>8919</v>
      </c>
      <c r="L8949" s="315" t="s">
        <v>3048</v>
      </c>
      <c r="M8949" s="315" t="s">
        <v>776</v>
      </c>
      <c r="N8949" s="315"/>
      <c r="O8949" s="315" t="s">
        <v>805</v>
      </c>
      <c r="P8949" s="315" t="s">
        <v>4961</v>
      </c>
      <c r="Q8949" s="315" t="s">
        <v>4962</v>
      </c>
    </row>
    <row r="8950" spans="1:17">
      <c r="A8950" s="315" t="s">
        <v>4963</v>
      </c>
      <c r="B8950" s="315" t="s">
        <v>2095</v>
      </c>
      <c r="C8950" s="315" t="s">
        <v>2098</v>
      </c>
      <c r="D8950" s="316">
        <v>31.63</v>
      </c>
      <c r="E8950" s="317">
        <v>44673.08</v>
      </c>
      <c r="F8950" s="317">
        <v>3997.3999999999996</v>
      </c>
      <c r="G8950" s="318">
        <v>40712</v>
      </c>
      <c r="H8950" s="318">
        <v>42269</v>
      </c>
      <c r="I8950" s="318">
        <v>49674</v>
      </c>
      <c r="J8950" s="315" t="s">
        <v>4964</v>
      </c>
      <c r="K8950" s="315">
        <v>6122</v>
      </c>
      <c r="L8950" s="315" t="s">
        <v>2727</v>
      </c>
      <c r="M8950" s="315" t="s">
        <v>788</v>
      </c>
      <c r="N8950" s="315"/>
      <c r="O8950" s="315" t="s">
        <v>805</v>
      </c>
      <c r="P8950" s="315" t="s">
        <v>4965</v>
      </c>
      <c r="Q8950" s="315" t="s">
        <v>858</v>
      </c>
    </row>
    <row r="8951" spans="1:17">
      <c r="A8951" s="315" t="s">
        <v>4966</v>
      </c>
      <c r="B8951" s="315" t="s">
        <v>2095</v>
      </c>
      <c r="C8951" s="315" t="s">
        <v>2098</v>
      </c>
      <c r="D8951" s="316">
        <v>31.7</v>
      </c>
      <c r="E8951" s="317">
        <v>22555</v>
      </c>
      <c r="F8951" s="317">
        <v>12946.58</v>
      </c>
      <c r="G8951" s="318">
        <v>39570</v>
      </c>
      <c r="H8951" s="318">
        <v>40144</v>
      </c>
      <c r="I8951" s="318">
        <v>49309</v>
      </c>
      <c r="J8951" s="315" t="s">
        <v>4967</v>
      </c>
      <c r="K8951" s="315">
        <v>9643</v>
      </c>
      <c r="L8951" s="315" t="s">
        <v>3790</v>
      </c>
      <c r="M8951" s="315" t="s">
        <v>770</v>
      </c>
      <c r="N8951" s="315"/>
      <c r="O8951" s="315" t="s">
        <v>805</v>
      </c>
      <c r="P8951" s="315" t="s">
        <v>4968</v>
      </c>
      <c r="Q8951" s="315" t="s">
        <v>1221</v>
      </c>
    </row>
    <row r="8952" spans="1:17">
      <c r="A8952" s="315" t="s">
        <v>4969</v>
      </c>
      <c r="B8952" s="315" t="s">
        <v>2095</v>
      </c>
      <c r="C8952" s="315" t="s">
        <v>2098</v>
      </c>
      <c r="D8952" s="316">
        <v>31.7</v>
      </c>
      <c r="E8952" s="317">
        <v>22853</v>
      </c>
      <c r="F8952" s="317">
        <v>9941.06</v>
      </c>
      <c r="G8952" s="318">
        <v>39780</v>
      </c>
      <c r="H8952" s="318">
        <v>40815</v>
      </c>
      <c r="I8952" s="318">
        <v>50040</v>
      </c>
      <c r="J8952" s="315" t="s">
        <v>4970</v>
      </c>
      <c r="K8952" s="315">
        <v>6048</v>
      </c>
      <c r="L8952" s="315" t="s">
        <v>3566</v>
      </c>
      <c r="M8952" s="315" t="s">
        <v>788</v>
      </c>
      <c r="N8952" s="315"/>
      <c r="O8952" s="315" t="s">
        <v>805</v>
      </c>
      <c r="P8952" s="315" t="s">
        <v>4971</v>
      </c>
      <c r="Q8952" s="315" t="s">
        <v>4972</v>
      </c>
    </row>
    <row r="8953" spans="1:17">
      <c r="A8953" s="315" t="s">
        <v>4973</v>
      </c>
      <c r="B8953" s="315" t="s">
        <v>2095</v>
      </c>
      <c r="C8953" s="315" t="s">
        <v>2098</v>
      </c>
      <c r="D8953" s="316">
        <v>31.7</v>
      </c>
      <c r="E8953" s="317">
        <v>31212.530000000002</v>
      </c>
      <c r="F8953" s="317">
        <v>17416.600000000002</v>
      </c>
      <c r="G8953" s="318">
        <v>40402</v>
      </c>
      <c r="H8953" s="318">
        <v>40500</v>
      </c>
      <c r="I8953" s="318">
        <v>49674</v>
      </c>
      <c r="J8953" s="315" t="s">
        <v>4974</v>
      </c>
      <c r="K8953" s="315">
        <v>4053</v>
      </c>
      <c r="L8953" s="315" t="s">
        <v>2059</v>
      </c>
      <c r="M8953" s="315" t="s">
        <v>2060</v>
      </c>
      <c r="N8953" s="315" t="s">
        <v>4975</v>
      </c>
      <c r="O8953" s="315" t="s">
        <v>805</v>
      </c>
      <c r="P8953" s="315" t="s">
        <v>4917</v>
      </c>
      <c r="Q8953" s="315" t="s">
        <v>1041</v>
      </c>
    </row>
    <row r="8954" spans="1:17">
      <c r="A8954" s="315" t="s">
        <v>4976</v>
      </c>
      <c r="B8954" s="315" t="s">
        <v>2095</v>
      </c>
      <c r="C8954" s="315" t="s">
        <v>2098</v>
      </c>
      <c r="D8954" s="316">
        <v>31.7</v>
      </c>
      <c r="E8954" s="317">
        <v>31836</v>
      </c>
      <c r="F8954" s="317">
        <v>14962.920000000002</v>
      </c>
      <c r="G8954" s="318">
        <v>40624</v>
      </c>
      <c r="H8954" s="318">
        <v>40900</v>
      </c>
      <c r="I8954" s="318">
        <v>50040</v>
      </c>
      <c r="J8954" s="315" t="s">
        <v>4977</v>
      </c>
      <c r="K8954" s="315">
        <v>4614</v>
      </c>
      <c r="L8954" s="315" t="s">
        <v>2969</v>
      </c>
      <c r="M8954" s="315" t="s">
        <v>1296</v>
      </c>
      <c r="N8954" s="315"/>
      <c r="O8954" s="315" t="s">
        <v>805</v>
      </c>
      <c r="P8954" s="315" t="s">
        <v>4978</v>
      </c>
      <c r="Q8954" s="315" t="s">
        <v>945</v>
      </c>
    </row>
    <row r="8955" spans="1:17">
      <c r="A8955" s="315" t="s">
        <v>4979</v>
      </c>
      <c r="B8955" s="315" t="s">
        <v>2095</v>
      </c>
      <c r="C8955" s="315" t="s">
        <v>2098</v>
      </c>
      <c r="D8955" s="316">
        <v>31.8</v>
      </c>
      <c r="E8955" s="317">
        <v>35086</v>
      </c>
      <c r="F8955" s="317">
        <v>22091.190000000002</v>
      </c>
      <c r="G8955" s="318">
        <v>39570</v>
      </c>
      <c r="H8955" s="318">
        <v>39752</v>
      </c>
      <c r="I8955" s="318">
        <v>48914</v>
      </c>
      <c r="J8955" s="315" t="s">
        <v>4980</v>
      </c>
      <c r="K8955" s="315">
        <v>8536</v>
      </c>
      <c r="L8955" s="315" t="s">
        <v>3654</v>
      </c>
      <c r="M8955" s="315" t="s">
        <v>792</v>
      </c>
      <c r="N8955" s="315" t="s">
        <v>4981</v>
      </c>
      <c r="O8955" s="315" t="s">
        <v>914</v>
      </c>
      <c r="P8955" s="315" t="s">
        <v>4982</v>
      </c>
      <c r="Q8955" s="315" t="s">
        <v>4983</v>
      </c>
    </row>
    <row r="8956" spans="1:17">
      <c r="A8956" s="315" t="s">
        <v>4984</v>
      </c>
      <c r="B8956" s="315" t="s">
        <v>2095</v>
      </c>
      <c r="C8956" s="315" t="s">
        <v>2096</v>
      </c>
      <c r="D8956" s="316">
        <v>31.82</v>
      </c>
      <c r="E8956" s="317">
        <v>32673</v>
      </c>
      <c r="F8956" s="317">
        <v>11533.580000000002</v>
      </c>
      <c r="G8956" s="318">
        <v>40445</v>
      </c>
      <c r="H8956" s="318">
        <v>41613</v>
      </c>
      <c r="I8956" s="318">
        <v>50770</v>
      </c>
      <c r="J8956" s="315" t="s">
        <v>4985</v>
      </c>
      <c r="K8956" s="315">
        <v>3400</v>
      </c>
      <c r="L8956" s="315" t="s">
        <v>2253</v>
      </c>
      <c r="M8956" s="315" t="s">
        <v>764</v>
      </c>
      <c r="N8956" s="315" t="s">
        <v>4986</v>
      </c>
      <c r="O8956" s="315" t="s">
        <v>805</v>
      </c>
      <c r="P8956" s="315" t="s">
        <v>4987</v>
      </c>
      <c r="Q8956" s="315" t="s">
        <v>1264</v>
      </c>
    </row>
    <row r="8957" spans="1:17">
      <c r="A8957" s="315" t="s">
        <v>4988</v>
      </c>
      <c r="B8957" s="315" t="s">
        <v>2095</v>
      </c>
      <c r="C8957" s="315" t="s">
        <v>2096</v>
      </c>
      <c r="D8957" s="316">
        <v>31.82</v>
      </c>
      <c r="E8957" s="317">
        <v>32962</v>
      </c>
      <c r="F8957" s="317">
        <v>11635.59</v>
      </c>
      <c r="G8957" s="318">
        <v>40445</v>
      </c>
      <c r="H8957" s="318">
        <v>41613</v>
      </c>
      <c r="I8957" s="318">
        <v>50770</v>
      </c>
      <c r="J8957" s="315" t="s">
        <v>4989</v>
      </c>
      <c r="K8957" s="315">
        <v>3400</v>
      </c>
      <c r="L8957" s="315" t="s">
        <v>2253</v>
      </c>
      <c r="M8957" s="315" t="s">
        <v>764</v>
      </c>
      <c r="N8957" s="315" t="s">
        <v>4986</v>
      </c>
      <c r="O8957" s="315" t="s">
        <v>805</v>
      </c>
      <c r="P8957" s="315" t="s">
        <v>4987</v>
      </c>
      <c r="Q8957" s="315" t="s">
        <v>1264</v>
      </c>
    </row>
    <row r="8958" spans="1:17">
      <c r="A8958" s="315" t="s">
        <v>4990</v>
      </c>
      <c r="B8958" s="315" t="s">
        <v>2095</v>
      </c>
      <c r="C8958" s="315" t="s">
        <v>2096</v>
      </c>
      <c r="D8958" s="316">
        <v>31.85</v>
      </c>
      <c r="E8958" s="317">
        <v>17222</v>
      </c>
      <c r="F8958" s="317">
        <v>7784.34</v>
      </c>
      <c r="G8958" s="318">
        <v>40828</v>
      </c>
      <c r="H8958" s="318">
        <v>41169</v>
      </c>
      <c r="I8958" s="318">
        <v>50405</v>
      </c>
      <c r="J8958" s="315" t="s">
        <v>4991</v>
      </c>
      <c r="K8958" s="315">
        <v>9312</v>
      </c>
      <c r="L8958" s="315" t="s">
        <v>3256</v>
      </c>
      <c r="M8958" s="315" t="s">
        <v>770</v>
      </c>
      <c r="N8958" s="315"/>
      <c r="O8958" s="315" t="s">
        <v>805</v>
      </c>
      <c r="P8958" s="315" t="s">
        <v>4554</v>
      </c>
      <c r="Q8958" s="315" t="s">
        <v>4992</v>
      </c>
    </row>
    <row r="8959" spans="1:17">
      <c r="A8959" s="315" t="s">
        <v>4993</v>
      </c>
      <c r="B8959" s="315" t="s">
        <v>2095</v>
      </c>
      <c r="C8959" s="315" t="s">
        <v>2098</v>
      </c>
      <c r="D8959" s="316">
        <v>31.9</v>
      </c>
      <c r="E8959" s="317">
        <v>32736</v>
      </c>
      <c r="F8959" s="317">
        <v>20611.560000000001</v>
      </c>
      <c r="G8959" s="318">
        <v>39570</v>
      </c>
      <c r="H8959" s="318">
        <v>39968</v>
      </c>
      <c r="I8959" s="318">
        <v>49309</v>
      </c>
      <c r="J8959" s="315" t="s">
        <v>4994</v>
      </c>
      <c r="K8959" s="315">
        <v>9523</v>
      </c>
      <c r="L8959" s="315" t="s">
        <v>4020</v>
      </c>
      <c r="M8959" s="315" t="s">
        <v>770</v>
      </c>
      <c r="N8959" s="315" t="s">
        <v>4995</v>
      </c>
      <c r="O8959" s="315" t="s">
        <v>805</v>
      </c>
      <c r="P8959" s="315" t="s">
        <v>4996</v>
      </c>
      <c r="Q8959" s="315" t="s">
        <v>2039</v>
      </c>
    </row>
    <row r="8960" spans="1:17">
      <c r="A8960" s="315" t="s">
        <v>4997</v>
      </c>
      <c r="B8960" s="315" t="s">
        <v>2095</v>
      </c>
      <c r="C8960" s="315" t="s">
        <v>2098</v>
      </c>
      <c r="D8960" s="316">
        <v>31.9</v>
      </c>
      <c r="E8960" s="317">
        <v>32419</v>
      </c>
      <c r="F8960" s="317">
        <v>14005.01</v>
      </c>
      <c r="G8960" s="318">
        <v>40101</v>
      </c>
      <c r="H8960" s="318">
        <v>40962</v>
      </c>
      <c r="I8960" s="318">
        <v>50405</v>
      </c>
      <c r="J8960" s="315" t="s">
        <v>4998</v>
      </c>
      <c r="K8960" s="315">
        <v>3436</v>
      </c>
      <c r="L8960" s="315" t="s">
        <v>2531</v>
      </c>
      <c r="M8960" s="315" t="s">
        <v>764</v>
      </c>
      <c r="N8960" s="315"/>
      <c r="O8960" s="315" t="s">
        <v>805</v>
      </c>
      <c r="P8960" s="315" t="s">
        <v>4999</v>
      </c>
      <c r="Q8960" s="315" t="s">
        <v>1041</v>
      </c>
    </row>
    <row r="8961" spans="1:17">
      <c r="A8961" s="315" t="s">
        <v>5000</v>
      </c>
      <c r="B8961" s="315" t="s">
        <v>2095</v>
      </c>
      <c r="C8961" s="315" t="s">
        <v>2098</v>
      </c>
      <c r="D8961" s="316">
        <v>31.92</v>
      </c>
      <c r="E8961" s="317">
        <v>18236</v>
      </c>
      <c r="F8961" s="317">
        <v>3683.6800000000003</v>
      </c>
      <c r="G8961" s="318">
        <v>40660</v>
      </c>
      <c r="H8961" s="318">
        <v>42447</v>
      </c>
      <c r="I8961" s="318">
        <v>50040</v>
      </c>
      <c r="J8961" s="315" t="s">
        <v>5001</v>
      </c>
      <c r="K8961" s="315">
        <v>6314</v>
      </c>
      <c r="L8961" s="315" t="s">
        <v>2449</v>
      </c>
      <c r="M8961" s="315" t="s">
        <v>1712</v>
      </c>
      <c r="N8961" s="315"/>
      <c r="O8961" s="315" t="s">
        <v>805</v>
      </c>
      <c r="P8961" s="315" t="s">
        <v>979</v>
      </c>
      <c r="Q8961" s="315" t="s">
        <v>5002</v>
      </c>
    </row>
    <row r="8962" spans="1:17">
      <c r="A8962" s="315" t="s">
        <v>5003</v>
      </c>
      <c r="B8962" s="315" t="s">
        <v>2095</v>
      </c>
      <c r="C8962" s="315" t="s">
        <v>2098</v>
      </c>
      <c r="D8962" s="316">
        <v>31.92</v>
      </c>
      <c r="E8962" s="317">
        <v>31325.320000000007</v>
      </c>
      <c r="F8962" s="317">
        <v>12530.11</v>
      </c>
      <c r="G8962" s="318">
        <v>40788</v>
      </c>
      <c r="H8962" s="318">
        <v>40968</v>
      </c>
      <c r="I8962" s="318">
        <v>50405</v>
      </c>
      <c r="J8962" s="315" t="s">
        <v>5004</v>
      </c>
      <c r="K8962" s="315">
        <v>9410</v>
      </c>
      <c r="L8962" s="315" t="s">
        <v>3266</v>
      </c>
      <c r="M8962" s="315" t="s">
        <v>781</v>
      </c>
      <c r="N8962" s="315" t="s">
        <v>5005</v>
      </c>
      <c r="O8962" s="315" t="s">
        <v>805</v>
      </c>
      <c r="P8962" s="315" t="s">
        <v>5006</v>
      </c>
      <c r="Q8962" s="315" t="s">
        <v>1339</v>
      </c>
    </row>
    <row r="8963" spans="1:17">
      <c r="A8963" s="315" t="s">
        <v>5007</v>
      </c>
      <c r="B8963" s="315" t="s">
        <v>2095</v>
      </c>
      <c r="C8963" s="315" t="s">
        <v>2098</v>
      </c>
      <c r="D8963" s="316">
        <v>31.99</v>
      </c>
      <c r="E8963" s="317">
        <v>33894</v>
      </c>
      <c r="F8963" s="317">
        <v>14337.160000000002</v>
      </c>
      <c r="G8963" s="318">
        <v>40648</v>
      </c>
      <c r="H8963" s="318">
        <v>40890</v>
      </c>
      <c r="I8963" s="318">
        <v>50040</v>
      </c>
      <c r="J8963" s="315" t="s">
        <v>5008</v>
      </c>
      <c r="K8963" s="315">
        <v>6170</v>
      </c>
      <c r="L8963" s="315" t="s">
        <v>3192</v>
      </c>
      <c r="M8963" s="315" t="s">
        <v>788</v>
      </c>
      <c r="N8963" s="315"/>
      <c r="O8963" s="315" t="s">
        <v>996</v>
      </c>
      <c r="P8963" s="315" t="s">
        <v>5009</v>
      </c>
      <c r="Q8963" s="315"/>
    </row>
    <row r="8964" spans="1:17">
      <c r="A8964" s="315" t="s">
        <v>5010</v>
      </c>
      <c r="B8964" s="315" t="s">
        <v>2095</v>
      </c>
      <c r="C8964" s="315" t="s">
        <v>2096</v>
      </c>
      <c r="D8964" s="316">
        <v>32</v>
      </c>
      <c r="E8964" s="317">
        <v>31338.94</v>
      </c>
      <c r="F8964" s="317">
        <v>20182.289999999997</v>
      </c>
      <c r="G8964" s="318">
        <v>39570</v>
      </c>
      <c r="H8964" s="318">
        <v>40536</v>
      </c>
      <c r="I8964" s="318">
        <v>49674</v>
      </c>
      <c r="J8964" s="315" t="s">
        <v>5011</v>
      </c>
      <c r="K8964" s="315">
        <v>8700</v>
      </c>
      <c r="L8964" s="315" t="s">
        <v>1170</v>
      </c>
      <c r="M8964" s="315" t="s">
        <v>784</v>
      </c>
      <c r="N8964" s="315" t="s">
        <v>5012</v>
      </c>
      <c r="O8964" s="315" t="s">
        <v>914</v>
      </c>
      <c r="P8964" s="315" t="s">
        <v>5013</v>
      </c>
      <c r="Q8964" s="315" t="s">
        <v>4893</v>
      </c>
    </row>
    <row r="8965" spans="1:17">
      <c r="A8965" s="315" t="s">
        <v>5014</v>
      </c>
      <c r="B8965" s="315" t="s">
        <v>2095</v>
      </c>
      <c r="C8965" s="315" t="s">
        <v>2098</v>
      </c>
      <c r="D8965" s="316">
        <v>32</v>
      </c>
      <c r="E8965" s="317">
        <v>28280</v>
      </c>
      <c r="F8965" s="317">
        <v>11311.999999999998</v>
      </c>
      <c r="G8965" s="318">
        <v>39570</v>
      </c>
      <c r="H8965" s="318">
        <v>40963</v>
      </c>
      <c r="I8965" s="318">
        <v>50405</v>
      </c>
      <c r="J8965" s="315" t="s">
        <v>5015</v>
      </c>
      <c r="K8965" s="315">
        <v>3116</v>
      </c>
      <c r="L8965" s="315" t="s">
        <v>3417</v>
      </c>
      <c r="M8965" s="315" t="s">
        <v>764</v>
      </c>
      <c r="N8965" s="315"/>
      <c r="O8965" s="315" t="s">
        <v>805</v>
      </c>
      <c r="P8965" s="315" t="s">
        <v>4944</v>
      </c>
      <c r="Q8965" s="315" t="s">
        <v>1313</v>
      </c>
    </row>
    <row r="8966" spans="1:17">
      <c r="A8966" s="315" t="s">
        <v>5016</v>
      </c>
      <c r="B8966" s="315" t="s">
        <v>2095</v>
      </c>
      <c r="C8966" s="315" t="s">
        <v>2098</v>
      </c>
      <c r="D8966" s="316">
        <v>32</v>
      </c>
      <c r="E8966" s="317">
        <v>34952</v>
      </c>
      <c r="F8966" s="317">
        <v>13176.910000000002</v>
      </c>
      <c r="G8966" s="318">
        <v>39641</v>
      </c>
      <c r="H8966" s="318">
        <v>41178</v>
      </c>
      <c r="I8966" s="318">
        <v>50405</v>
      </c>
      <c r="J8966" s="315" t="s">
        <v>5017</v>
      </c>
      <c r="K8966" s="315">
        <v>4466</v>
      </c>
      <c r="L8966" s="315" t="s">
        <v>1639</v>
      </c>
      <c r="M8966" s="315" t="s">
        <v>1484</v>
      </c>
      <c r="N8966" s="315"/>
      <c r="O8966" s="315" t="s">
        <v>805</v>
      </c>
      <c r="P8966" s="315" t="s">
        <v>5018</v>
      </c>
      <c r="Q8966" s="315" t="s">
        <v>5019</v>
      </c>
    </row>
    <row r="8967" spans="1:17">
      <c r="A8967" s="315" t="s">
        <v>5020</v>
      </c>
      <c r="B8967" s="315" t="s">
        <v>2095</v>
      </c>
      <c r="C8967" s="315" t="s">
        <v>2098</v>
      </c>
      <c r="D8967" s="316">
        <v>32</v>
      </c>
      <c r="E8967" s="317">
        <v>33568.26</v>
      </c>
      <c r="F8967" s="317">
        <v>21011.22</v>
      </c>
      <c r="G8967" s="318">
        <v>39787</v>
      </c>
      <c r="H8967" s="318">
        <v>39043</v>
      </c>
      <c r="I8967" s="318">
        <v>48213</v>
      </c>
      <c r="J8967" s="315" t="s">
        <v>5021</v>
      </c>
      <c r="K8967" s="315">
        <v>8834</v>
      </c>
      <c r="L8967" s="315" t="s">
        <v>5022</v>
      </c>
      <c r="M8967" s="315" t="s">
        <v>1388</v>
      </c>
      <c r="N8967" s="315" t="s">
        <v>5023</v>
      </c>
      <c r="O8967" s="315" t="s">
        <v>914</v>
      </c>
      <c r="P8967" s="315" t="s">
        <v>5024</v>
      </c>
      <c r="Q8967" s="315" t="s">
        <v>5025</v>
      </c>
    </row>
    <row r="8968" spans="1:17">
      <c r="A8968" s="315" t="s">
        <v>5026</v>
      </c>
      <c r="B8968" s="315" t="s">
        <v>2095</v>
      </c>
      <c r="C8968" s="315" t="s">
        <v>2096</v>
      </c>
      <c r="D8968" s="316">
        <v>32</v>
      </c>
      <c r="E8968" s="317">
        <v>30905</v>
      </c>
      <c r="F8968" s="317">
        <v>17244.989999999998</v>
      </c>
      <c r="G8968" s="318">
        <v>40455</v>
      </c>
      <c r="H8968" s="318">
        <v>40535</v>
      </c>
      <c r="I8968" s="318">
        <v>49674</v>
      </c>
      <c r="J8968" s="315" t="s">
        <v>5027</v>
      </c>
      <c r="K8968" s="315">
        <v>3556</v>
      </c>
      <c r="L8968" s="315" t="s">
        <v>800</v>
      </c>
      <c r="M8968" s="315" t="s">
        <v>764</v>
      </c>
      <c r="N8968" s="315"/>
      <c r="O8968" s="315" t="s">
        <v>805</v>
      </c>
      <c r="P8968" s="315" t="s">
        <v>5028</v>
      </c>
      <c r="Q8968" s="315" t="s">
        <v>1663</v>
      </c>
    </row>
    <row r="8969" spans="1:17">
      <c r="A8969" s="315" t="s">
        <v>5029</v>
      </c>
      <c r="B8969" s="315" t="s">
        <v>2095</v>
      </c>
      <c r="C8969" s="315" t="s">
        <v>2098</v>
      </c>
      <c r="D8969" s="316">
        <v>32</v>
      </c>
      <c r="E8969" s="317">
        <v>24563</v>
      </c>
      <c r="F8969" s="317">
        <v>8597.0499999999993</v>
      </c>
      <c r="G8969" s="318">
        <v>40455</v>
      </c>
      <c r="H8969" s="318">
        <v>40466</v>
      </c>
      <c r="I8969" s="318">
        <v>49674</v>
      </c>
      <c r="J8969" s="315" t="s">
        <v>5030</v>
      </c>
      <c r="K8969" s="315">
        <v>3270</v>
      </c>
      <c r="L8969" s="315" t="s">
        <v>1909</v>
      </c>
      <c r="M8969" s="315" t="s">
        <v>764</v>
      </c>
      <c r="N8969" s="315"/>
      <c r="O8969" s="315" t="s">
        <v>996</v>
      </c>
      <c r="P8969" s="315" t="s">
        <v>5031</v>
      </c>
      <c r="Q8969" s="315"/>
    </row>
    <row r="8970" spans="1:17">
      <c r="A8970" s="315" t="s">
        <v>5032</v>
      </c>
      <c r="B8970" s="315" t="s">
        <v>2095</v>
      </c>
      <c r="C8970" s="315" t="s">
        <v>2098</v>
      </c>
      <c r="D8970" s="316">
        <v>32</v>
      </c>
      <c r="E8970" s="317">
        <v>33885.49</v>
      </c>
      <c r="F8970" s="317">
        <v>14715.079999999998</v>
      </c>
      <c r="G8970" s="318">
        <v>40570</v>
      </c>
      <c r="H8970" s="318">
        <v>40899</v>
      </c>
      <c r="I8970" s="318">
        <v>50040</v>
      </c>
      <c r="J8970" s="315" t="s">
        <v>5033</v>
      </c>
      <c r="K8970" s="315">
        <v>2545</v>
      </c>
      <c r="L8970" s="315" t="s">
        <v>2697</v>
      </c>
      <c r="M8970" s="315" t="s">
        <v>1296</v>
      </c>
      <c r="N8970" s="315" t="s">
        <v>4856</v>
      </c>
      <c r="O8970" s="315" t="s">
        <v>805</v>
      </c>
      <c r="P8970" s="315" t="s">
        <v>4857</v>
      </c>
      <c r="Q8970" s="315" t="s">
        <v>852</v>
      </c>
    </row>
    <row r="8971" spans="1:17">
      <c r="A8971" s="315" t="s">
        <v>5034</v>
      </c>
      <c r="B8971" s="315" t="s">
        <v>2095</v>
      </c>
      <c r="C8971" s="315" t="s">
        <v>2096</v>
      </c>
      <c r="D8971" s="316">
        <v>32</v>
      </c>
      <c r="E8971" s="317">
        <v>28075</v>
      </c>
      <c r="F8971" s="317">
        <v>12661.83</v>
      </c>
      <c r="G8971" s="318">
        <v>40686</v>
      </c>
      <c r="H8971" s="318">
        <v>41093</v>
      </c>
      <c r="I8971" s="318">
        <v>50405</v>
      </c>
      <c r="J8971" s="315" t="s">
        <v>5035</v>
      </c>
      <c r="K8971" s="315">
        <v>3313</v>
      </c>
      <c r="L8971" s="315" t="s">
        <v>4123</v>
      </c>
      <c r="M8971" s="315" t="s">
        <v>764</v>
      </c>
      <c r="N8971" s="315"/>
      <c r="O8971" s="315" t="s">
        <v>805</v>
      </c>
      <c r="P8971" s="315" t="s">
        <v>5036</v>
      </c>
      <c r="Q8971" s="315" t="s">
        <v>945</v>
      </c>
    </row>
    <row r="8972" spans="1:17">
      <c r="A8972" s="315" t="s">
        <v>5037</v>
      </c>
      <c r="B8972" s="315" t="s">
        <v>2095</v>
      </c>
      <c r="C8972" s="315" t="s">
        <v>2098</v>
      </c>
      <c r="D8972" s="316">
        <v>32</v>
      </c>
      <c r="E8972" s="317">
        <v>28686.309999999998</v>
      </c>
      <c r="F8972" s="317">
        <v>13453.869999999999</v>
      </c>
      <c r="G8972" s="318">
        <v>40702</v>
      </c>
      <c r="H8972" s="318">
        <v>40821</v>
      </c>
      <c r="I8972" s="318">
        <v>50040</v>
      </c>
      <c r="J8972" s="315" t="s">
        <v>5038</v>
      </c>
      <c r="K8972" s="315">
        <v>8867</v>
      </c>
      <c r="L8972" s="315" t="s">
        <v>3648</v>
      </c>
      <c r="M8972" s="315" t="s">
        <v>1705</v>
      </c>
      <c r="N8972" s="315"/>
      <c r="O8972" s="315" t="s">
        <v>805</v>
      </c>
      <c r="P8972" s="315" t="s">
        <v>5039</v>
      </c>
      <c r="Q8972" s="315" t="s">
        <v>1102</v>
      </c>
    </row>
    <row r="8973" spans="1:17">
      <c r="A8973" s="315" t="s">
        <v>5040</v>
      </c>
      <c r="B8973" s="315" t="s">
        <v>2095</v>
      </c>
      <c r="C8973" s="315" t="s">
        <v>2098</v>
      </c>
      <c r="D8973" s="316">
        <v>32.1</v>
      </c>
      <c r="E8973" s="317">
        <v>26667</v>
      </c>
      <c r="F8973" s="317">
        <v>14853.51</v>
      </c>
      <c r="G8973" s="318">
        <v>40360</v>
      </c>
      <c r="H8973" s="318">
        <v>40445</v>
      </c>
      <c r="I8973" s="318">
        <v>49674</v>
      </c>
      <c r="J8973" s="315" t="s">
        <v>5041</v>
      </c>
      <c r="K8973" s="315">
        <v>9465</v>
      </c>
      <c r="L8973" s="315" t="s">
        <v>3348</v>
      </c>
      <c r="M8973" s="315" t="s">
        <v>770</v>
      </c>
      <c r="N8973" s="315"/>
      <c r="O8973" s="315" t="s">
        <v>805</v>
      </c>
      <c r="P8973" s="315" t="s">
        <v>5042</v>
      </c>
      <c r="Q8973" s="315" t="s">
        <v>4750</v>
      </c>
    </row>
    <row r="8974" spans="1:17">
      <c r="A8974" s="315" t="s">
        <v>5043</v>
      </c>
      <c r="B8974" s="315" t="s">
        <v>2095</v>
      </c>
      <c r="C8974" s="315" t="s">
        <v>2098</v>
      </c>
      <c r="D8974" s="316">
        <v>32.1</v>
      </c>
      <c r="E8974" s="317">
        <v>35375</v>
      </c>
      <c r="F8974" s="317">
        <v>16414.009999999998</v>
      </c>
      <c r="G8974" s="318">
        <v>40519</v>
      </c>
      <c r="H8974" s="318">
        <v>40598</v>
      </c>
      <c r="I8974" s="318">
        <v>50040</v>
      </c>
      <c r="J8974" s="315" t="s">
        <v>5044</v>
      </c>
      <c r="K8974" s="315">
        <v>3233</v>
      </c>
      <c r="L8974" s="315" t="s">
        <v>3941</v>
      </c>
      <c r="M8974" s="315" t="s">
        <v>764</v>
      </c>
      <c r="N8974" s="315" t="s">
        <v>5045</v>
      </c>
      <c r="O8974" s="315" t="s">
        <v>805</v>
      </c>
      <c r="P8974" s="315" t="s">
        <v>944</v>
      </c>
      <c r="Q8974" s="315" t="s">
        <v>4750</v>
      </c>
    </row>
    <row r="8975" spans="1:17">
      <c r="A8975" s="315" t="s">
        <v>5046</v>
      </c>
      <c r="B8975" s="315" t="s">
        <v>2095</v>
      </c>
      <c r="C8975" s="315" t="s">
        <v>2098</v>
      </c>
      <c r="D8975" s="316">
        <v>32.1</v>
      </c>
      <c r="E8975" s="317">
        <v>32606.78</v>
      </c>
      <c r="F8975" s="317">
        <v>15292.580000000002</v>
      </c>
      <c r="G8975" s="318">
        <v>40672</v>
      </c>
      <c r="H8975" s="318">
        <v>40906</v>
      </c>
      <c r="I8975" s="318">
        <v>50040</v>
      </c>
      <c r="J8975" s="315" t="s">
        <v>5047</v>
      </c>
      <c r="K8975" s="315">
        <v>4543</v>
      </c>
      <c r="L8975" s="315" t="s">
        <v>2981</v>
      </c>
      <c r="M8975" s="315" t="s">
        <v>1296</v>
      </c>
      <c r="N8975" s="315"/>
      <c r="O8975" s="315" t="s">
        <v>805</v>
      </c>
      <c r="P8975" s="315" t="s">
        <v>1529</v>
      </c>
      <c r="Q8975" s="315" t="s">
        <v>992</v>
      </c>
    </row>
    <row r="8976" spans="1:17">
      <c r="A8976" s="315" t="s">
        <v>5048</v>
      </c>
      <c r="B8976" s="315" t="s">
        <v>2095</v>
      </c>
      <c r="C8976" s="315" t="s">
        <v>2098</v>
      </c>
      <c r="D8976" s="316">
        <v>32.1</v>
      </c>
      <c r="E8976" s="317">
        <v>29447</v>
      </c>
      <c r="F8976" s="317">
        <v>8480.73</v>
      </c>
      <c r="G8976" s="318">
        <v>40697</v>
      </c>
      <c r="H8976" s="318">
        <v>41628</v>
      </c>
      <c r="I8976" s="318">
        <v>50770</v>
      </c>
      <c r="J8976" s="315" t="s">
        <v>5049</v>
      </c>
      <c r="K8976" s="315">
        <v>9631</v>
      </c>
      <c r="L8976" s="315" t="s">
        <v>5050</v>
      </c>
      <c r="M8976" s="315" t="s">
        <v>770</v>
      </c>
      <c r="N8976" s="315"/>
      <c r="O8976" s="315" t="s">
        <v>805</v>
      </c>
      <c r="P8976" s="315" t="s">
        <v>5051</v>
      </c>
      <c r="Q8976" s="315" t="s">
        <v>4992</v>
      </c>
    </row>
    <row r="8977" spans="1:17">
      <c r="A8977" s="319" t="s">
        <v>5052</v>
      </c>
      <c r="B8977" s="319" t="s">
        <v>2095</v>
      </c>
      <c r="C8977" s="319" t="s">
        <v>2098</v>
      </c>
      <c r="D8977" s="320">
        <v>32.130000000000003</v>
      </c>
      <c r="E8977" s="317">
        <v>15741</v>
      </c>
      <c r="F8977" s="317">
        <v>3556.3100000000004</v>
      </c>
      <c r="G8977" s="321">
        <v>40389</v>
      </c>
      <c r="H8977" s="321">
        <v>42342</v>
      </c>
      <c r="I8977" s="321">
        <v>51501</v>
      </c>
      <c r="J8977" s="319" t="s">
        <v>5053</v>
      </c>
      <c r="K8977" s="322">
        <v>3416</v>
      </c>
      <c r="L8977" s="319" t="s">
        <v>3663</v>
      </c>
      <c r="M8977" s="319" t="s">
        <v>764</v>
      </c>
      <c r="N8977" s="319" t="s">
        <v>5054</v>
      </c>
      <c r="O8977" s="319" t="s">
        <v>805</v>
      </c>
      <c r="P8977" s="319" t="s">
        <v>5055</v>
      </c>
      <c r="Q8977" s="319" t="s">
        <v>1090</v>
      </c>
    </row>
    <row r="8978" spans="1:17">
      <c r="A8978" s="315" t="s">
        <v>5056</v>
      </c>
      <c r="B8978" s="315" t="s">
        <v>2095</v>
      </c>
      <c r="C8978" s="315" t="s">
        <v>2098</v>
      </c>
      <c r="D8978" s="316">
        <v>32.130000000000003</v>
      </c>
      <c r="E8978" s="317">
        <v>18500</v>
      </c>
      <c r="F8978" s="317">
        <v>4514</v>
      </c>
      <c r="G8978" s="318">
        <v>40389</v>
      </c>
      <c r="H8978" s="318">
        <v>42342</v>
      </c>
      <c r="I8978" s="318">
        <v>51501</v>
      </c>
      <c r="J8978" s="315" t="s">
        <v>5053</v>
      </c>
      <c r="K8978" s="315">
        <v>3416</v>
      </c>
      <c r="L8978" s="315" t="s">
        <v>3663</v>
      </c>
      <c r="M8978" s="315" t="s">
        <v>764</v>
      </c>
      <c r="N8978" s="315" t="s">
        <v>5057</v>
      </c>
      <c r="O8978" s="315" t="s">
        <v>805</v>
      </c>
      <c r="P8978" s="315" t="s">
        <v>5055</v>
      </c>
      <c r="Q8978" s="315" t="s">
        <v>1090</v>
      </c>
    </row>
    <row r="8979" spans="1:17">
      <c r="A8979" s="315" t="s">
        <v>5058</v>
      </c>
      <c r="B8979" s="315" t="s">
        <v>2095</v>
      </c>
      <c r="C8979" s="315" t="s">
        <v>2098</v>
      </c>
      <c r="D8979" s="316">
        <v>32.130000000000003</v>
      </c>
      <c r="E8979" s="317">
        <v>12545.48</v>
      </c>
      <c r="F8979" s="317">
        <v>5883.84</v>
      </c>
      <c r="G8979" s="318">
        <v>40813</v>
      </c>
      <c r="H8979" s="318">
        <v>40897</v>
      </c>
      <c r="I8979" s="318">
        <v>50040</v>
      </c>
      <c r="J8979" s="315" t="s">
        <v>5059</v>
      </c>
      <c r="K8979" s="315">
        <v>4624</v>
      </c>
      <c r="L8979" s="315" t="s">
        <v>4066</v>
      </c>
      <c r="M8979" s="315" t="s">
        <v>1296</v>
      </c>
      <c r="N8979" s="315"/>
      <c r="O8979" s="315" t="s">
        <v>805</v>
      </c>
      <c r="P8979" s="315" t="s">
        <v>5060</v>
      </c>
      <c r="Q8979" s="315" t="s">
        <v>1460</v>
      </c>
    </row>
    <row r="8980" spans="1:17">
      <c r="A8980" s="315" t="s">
        <v>5061</v>
      </c>
      <c r="B8980" s="315" t="s">
        <v>2095</v>
      </c>
      <c r="C8980" s="315" t="s">
        <v>2098</v>
      </c>
      <c r="D8980" s="316">
        <v>32.130000000000003</v>
      </c>
      <c r="E8980" s="317">
        <v>19288</v>
      </c>
      <c r="F8980" s="317">
        <v>7252.29</v>
      </c>
      <c r="G8980" s="318">
        <v>40835</v>
      </c>
      <c r="H8980" s="318">
        <v>41052</v>
      </c>
      <c r="I8980" s="318">
        <v>50405</v>
      </c>
      <c r="J8980" s="315" t="s">
        <v>5062</v>
      </c>
      <c r="K8980" s="315">
        <v>2747</v>
      </c>
      <c r="L8980" s="315" t="s">
        <v>2714</v>
      </c>
      <c r="M8980" s="315" t="s">
        <v>764</v>
      </c>
      <c r="N8980" s="315"/>
      <c r="O8980" s="315" t="s">
        <v>805</v>
      </c>
      <c r="P8980" s="315" t="s">
        <v>5063</v>
      </c>
      <c r="Q8980" s="315" t="s">
        <v>1779</v>
      </c>
    </row>
    <row r="8981" spans="1:17">
      <c r="A8981" s="315" t="s">
        <v>5064</v>
      </c>
      <c r="B8981" s="315" t="s">
        <v>2095</v>
      </c>
      <c r="C8981" s="315" t="s">
        <v>2096</v>
      </c>
      <c r="D8981" s="316">
        <v>32.14</v>
      </c>
      <c r="E8981" s="317">
        <v>14138</v>
      </c>
      <c r="F8981" s="317">
        <v>5485.55</v>
      </c>
      <c r="G8981" s="318">
        <v>40815</v>
      </c>
      <c r="H8981" s="318">
        <v>41061</v>
      </c>
      <c r="I8981" s="318">
        <v>50405</v>
      </c>
      <c r="J8981" s="315" t="s">
        <v>5065</v>
      </c>
      <c r="K8981" s="315">
        <v>3454</v>
      </c>
      <c r="L8981" s="315" t="s">
        <v>3825</v>
      </c>
      <c r="M8981" s="315" t="s">
        <v>764</v>
      </c>
      <c r="N8981" s="315"/>
      <c r="O8981" s="315" t="s">
        <v>996</v>
      </c>
      <c r="P8981" s="315" t="s">
        <v>5066</v>
      </c>
      <c r="Q8981" s="315"/>
    </row>
    <row r="8982" spans="1:17">
      <c r="A8982" s="315" t="s">
        <v>5067</v>
      </c>
      <c r="B8982" s="315" t="s">
        <v>2095</v>
      </c>
      <c r="C8982" s="315" t="s">
        <v>2098</v>
      </c>
      <c r="D8982" s="316">
        <v>32.159999999999997</v>
      </c>
      <c r="E8982" s="317">
        <v>57338.470000000008</v>
      </c>
      <c r="F8982" s="317">
        <v>24899.759999999998</v>
      </c>
      <c r="G8982" s="318">
        <v>40749</v>
      </c>
      <c r="H8982" s="318">
        <v>40878</v>
      </c>
      <c r="I8982" s="318">
        <v>50040</v>
      </c>
      <c r="J8982" s="315" t="s">
        <v>5068</v>
      </c>
      <c r="K8982" s="315">
        <v>4125</v>
      </c>
      <c r="L8982" s="315" t="s">
        <v>2692</v>
      </c>
      <c r="M8982" s="315" t="s">
        <v>2060</v>
      </c>
      <c r="N8982" s="315"/>
      <c r="O8982" s="315" t="s">
        <v>996</v>
      </c>
      <c r="P8982" s="315" t="s">
        <v>5069</v>
      </c>
      <c r="Q8982" s="315"/>
    </row>
    <row r="8983" spans="1:17">
      <c r="A8983" s="315" t="s">
        <v>5070</v>
      </c>
      <c r="B8983" s="315" t="s">
        <v>2095</v>
      </c>
      <c r="C8983" s="315" t="s">
        <v>2098</v>
      </c>
      <c r="D8983" s="316">
        <v>32.159999999999997</v>
      </c>
      <c r="E8983" s="317">
        <v>16992.27</v>
      </c>
      <c r="F8983" s="317">
        <v>7323.6600000000008</v>
      </c>
      <c r="G8983" s="318">
        <v>40813</v>
      </c>
      <c r="H8983" s="318">
        <v>40927</v>
      </c>
      <c r="I8983" s="318">
        <v>50405</v>
      </c>
      <c r="J8983" s="315" t="s">
        <v>5071</v>
      </c>
      <c r="K8983" s="315">
        <v>5246</v>
      </c>
      <c r="L8983" s="315" t="s">
        <v>2649</v>
      </c>
      <c r="M8983" s="315" t="s">
        <v>776</v>
      </c>
      <c r="N8983" s="315"/>
      <c r="O8983" s="315" t="s">
        <v>805</v>
      </c>
      <c r="P8983" s="315" t="s">
        <v>5072</v>
      </c>
      <c r="Q8983" s="315" t="s">
        <v>1885</v>
      </c>
    </row>
    <row r="8984" spans="1:17">
      <c r="A8984" s="315" t="s">
        <v>5073</v>
      </c>
      <c r="B8984" s="315" t="s">
        <v>2095</v>
      </c>
      <c r="C8984" s="315" t="s">
        <v>2098</v>
      </c>
      <c r="D8984" s="316">
        <v>32.200000000000003</v>
      </c>
      <c r="E8984" s="317">
        <v>29551</v>
      </c>
      <c r="F8984" s="317">
        <v>14009.349999999999</v>
      </c>
      <c r="G8984" s="318">
        <v>39570</v>
      </c>
      <c r="H8984" s="318">
        <v>40450</v>
      </c>
      <c r="I8984" s="318">
        <v>49674</v>
      </c>
      <c r="J8984" s="315" t="s">
        <v>5074</v>
      </c>
      <c r="K8984" s="315">
        <v>8264</v>
      </c>
      <c r="L8984" s="315" t="s">
        <v>2660</v>
      </c>
      <c r="M8984" s="315" t="s">
        <v>792</v>
      </c>
      <c r="N8984" s="315"/>
      <c r="O8984" s="315" t="s">
        <v>805</v>
      </c>
      <c r="P8984" s="315" t="s">
        <v>5075</v>
      </c>
      <c r="Q8984" s="315" t="s">
        <v>5019</v>
      </c>
    </row>
    <row r="8985" spans="1:17">
      <c r="A8985" s="315" t="s">
        <v>5076</v>
      </c>
      <c r="B8985" s="315" t="s">
        <v>2095</v>
      </c>
      <c r="C8985" s="315" t="s">
        <v>2098</v>
      </c>
      <c r="D8985" s="316">
        <v>32.200000000000003</v>
      </c>
      <c r="E8985" s="317">
        <v>29667</v>
      </c>
      <c r="F8985" s="317">
        <v>13913.829999999998</v>
      </c>
      <c r="G8985" s="318">
        <v>39569</v>
      </c>
      <c r="H8985" s="318">
        <v>40644</v>
      </c>
      <c r="I8985" s="318">
        <v>50040</v>
      </c>
      <c r="J8985" s="315" t="s">
        <v>5077</v>
      </c>
      <c r="K8985" s="315">
        <v>6162</v>
      </c>
      <c r="L8985" s="315" t="s">
        <v>4175</v>
      </c>
      <c r="M8985" s="315" t="s">
        <v>788</v>
      </c>
      <c r="N8985" s="315"/>
      <c r="O8985" s="315" t="s">
        <v>805</v>
      </c>
      <c r="P8985" s="315" t="s">
        <v>5078</v>
      </c>
      <c r="Q8985" s="315" t="s">
        <v>819</v>
      </c>
    </row>
    <row r="8986" spans="1:17">
      <c r="A8986" s="315" t="s">
        <v>5079</v>
      </c>
      <c r="B8986" s="315" t="s">
        <v>2095</v>
      </c>
      <c r="C8986" s="315" t="s">
        <v>2096</v>
      </c>
      <c r="D8986" s="316">
        <v>32.200000000000003</v>
      </c>
      <c r="E8986" s="317">
        <v>38530</v>
      </c>
      <c r="F8986" s="317">
        <v>16372.67000000002</v>
      </c>
      <c r="G8986" s="318">
        <v>39570</v>
      </c>
      <c r="H8986" s="318">
        <v>40106</v>
      </c>
      <c r="I8986" s="318">
        <v>49279</v>
      </c>
      <c r="J8986" s="315" t="s">
        <v>5080</v>
      </c>
      <c r="K8986" s="315">
        <v>3148</v>
      </c>
      <c r="L8986" s="315" t="s">
        <v>2576</v>
      </c>
      <c r="M8986" s="315" t="s">
        <v>764</v>
      </c>
      <c r="N8986" s="315"/>
      <c r="O8986" s="315" t="s">
        <v>805</v>
      </c>
      <c r="P8986" s="315" t="s">
        <v>1480</v>
      </c>
      <c r="Q8986" s="315" t="s">
        <v>945</v>
      </c>
    </row>
    <row r="8987" spans="1:17">
      <c r="A8987" s="315" t="s">
        <v>5081</v>
      </c>
      <c r="B8987" s="315" t="s">
        <v>2095</v>
      </c>
      <c r="C8987" s="315" t="s">
        <v>2096</v>
      </c>
      <c r="D8987" s="316">
        <v>32.200000000000003</v>
      </c>
      <c r="E8987" s="317">
        <v>35064</v>
      </c>
      <c r="F8987" s="317">
        <v>15813.869999999999</v>
      </c>
      <c r="G8987" s="318">
        <v>39631</v>
      </c>
      <c r="H8987" s="318">
        <v>41179</v>
      </c>
      <c r="I8987" s="318">
        <v>50405</v>
      </c>
      <c r="J8987" s="315" t="s">
        <v>5082</v>
      </c>
      <c r="K8987" s="315">
        <v>3365</v>
      </c>
      <c r="L8987" s="315" t="s">
        <v>3579</v>
      </c>
      <c r="M8987" s="315" t="s">
        <v>764</v>
      </c>
      <c r="N8987" s="315"/>
      <c r="O8987" s="315" t="s">
        <v>805</v>
      </c>
      <c r="P8987" s="315" t="s">
        <v>4764</v>
      </c>
      <c r="Q8987" s="315" t="s">
        <v>1096</v>
      </c>
    </row>
    <row r="8988" spans="1:17">
      <c r="A8988" s="315" t="s">
        <v>5083</v>
      </c>
      <c r="B8988" s="315" t="s">
        <v>2095</v>
      </c>
      <c r="C8988" s="315" t="s">
        <v>2098</v>
      </c>
      <c r="D8988" s="316">
        <v>32.200000000000003</v>
      </c>
      <c r="E8988" s="317">
        <v>24849</v>
      </c>
      <c r="F8988" s="317">
        <v>11654.18</v>
      </c>
      <c r="G8988" s="318">
        <v>40673</v>
      </c>
      <c r="H8988" s="318">
        <v>40893</v>
      </c>
      <c r="I8988" s="318">
        <v>50040</v>
      </c>
      <c r="J8988" s="315" t="s">
        <v>5084</v>
      </c>
      <c r="K8988" s="315">
        <v>3702</v>
      </c>
      <c r="L8988" s="315" t="s">
        <v>3971</v>
      </c>
      <c r="M8988" s="315" t="s">
        <v>764</v>
      </c>
      <c r="N8988" s="315"/>
      <c r="O8988" s="315" t="s">
        <v>805</v>
      </c>
      <c r="P8988" s="315" t="s">
        <v>5085</v>
      </c>
      <c r="Q8988" s="315" t="s">
        <v>1090</v>
      </c>
    </row>
    <row r="8989" spans="1:17">
      <c r="A8989" s="319" t="s">
        <v>5086</v>
      </c>
      <c r="B8989" s="319" t="s">
        <v>2095</v>
      </c>
      <c r="C8989" s="319" t="s">
        <v>2096</v>
      </c>
      <c r="D8989" s="320">
        <v>32.299999999999997</v>
      </c>
      <c r="E8989" s="317">
        <v>27500</v>
      </c>
      <c r="F8989" s="317">
        <v>15180</v>
      </c>
      <c r="G8989" s="321">
        <v>39570</v>
      </c>
      <c r="H8989" s="321">
        <v>40868</v>
      </c>
      <c r="I8989" s="321">
        <v>50040</v>
      </c>
      <c r="J8989" s="319" t="s">
        <v>5087</v>
      </c>
      <c r="K8989" s="322">
        <v>6133</v>
      </c>
      <c r="L8989" s="319" t="s">
        <v>3818</v>
      </c>
      <c r="M8989" s="319" t="s">
        <v>788</v>
      </c>
      <c r="N8989" s="323"/>
      <c r="O8989" s="319" t="s">
        <v>805</v>
      </c>
      <c r="P8989" s="319" t="s">
        <v>5088</v>
      </c>
      <c r="Q8989" s="319" t="s">
        <v>5089</v>
      </c>
    </row>
    <row r="8990" spans="1:17">
      <c r="A8990" s="315" t="s">
        <v>5090</v>
      </c>
      <c r="B8990" s="315" t="s">
        <v>2095</v>
      </c>
      <c r="C8990" s="315" t="s">
        <v>2098</v>
      </c>
      <c r="D8990" s="316">
        <v>32.299999999999997</v>
      </c>
      <c r="E8990" s="317">
        <v>35719</v>
      </c>
      <c r="F8990" s="317">
        <v>24253.200000000001</v>
      </c>
      <c r="G8990" s="318">
        <v>39570</v>
      </c>
      <c r="H8990" s="318">
        <v>39567</v>
      </c>
      <c r="I8990" s="318">
        <v>48944</v>
      </c>
      <c r="J8990" s="315" t="s">
        <v>5091</v>
      </c>
      <c r="K8990" s="315">
        <v>5073</v>
      </c>
      <c r="L8990" s="315" t="s">
        <v>3046</v>
      </c>
      <c r="M8990" s="315" t="s">
        <v>776</v>
      </c>
      <c r="N8990" s="315" t="s">
        <v>5092</v>
      </c>
      <c r="O8990" s="315" t="s">
        <v>805</v>
      </c>
      <c r="P8990" s="315" t="s">
        <v>5093</v>
      </c>
      <c r="Q8990" s="315" t="s">
        <v>956</v>
      </c>
    </row>
    <row r="8991" spans="1:17">
      <c r="A8991" s="315" t="s">
        <v>5094</v>
      </c>
      <c r="B8991" s="315" t="s">
        <v>2095</v>
      </c>
      <c r="C8991" s="315" t="s">
        <v>2098</v>
      </c>
      <c r="D8991" s="316">
        <v>32.299999999999997</v>
      </c>
      <c r="E8991" s="317">
        <v>33771</v>
      </c>
      <c r="F8991" s="317">
        <v>12697.89</v>
      </c>
      <c r="G8991" s="318">
        <v>39707</v>
      </c>
      <c r="H8991" s="318">
        <v>41150</v>
      </c>
      <c r="I8991" s="318">
        <v>50405</v>
      </c>
      <c r="J8991" s="315" t="s">
        <v>5095</v>
      </c>
      <c r="K8991" s="315">
        <v>3533</v>
      </c>
      <c r="L8991" s="315" t="s">
        <v>3143</v>
      </c>
      <c r="M8991" s="315" t="s">
        <v>764</v>
      </c>
      <c r="N8991" s="315"/>
      <c r="O8991" s="315" t="s">
        <v>805</v>
      </c>
      <c r="P8991" s="315" t="s">
        <v>5096</v>
      </c>
      <c r="Q8991" s="315" t="s">
        <v>4992</v>
      </c>
    </row>
    <row r="8992" spans="1:17">
      <c r="A8992" s="315" t="s">
        <v>5097</v>
      </c>
      <c r="B8992" s="315" t="s">
        <v>2095</v>
      </c>
      <c r="C8992" s="315" t="s">
        <v>2098</v>
      </c>
      <c r="D8992" s="316">
        <v>32.299999999999997</v>
      </c>
      <c r="E8992" s="317">
        <v>27967</v>
      </c>
      <c r="F8992" s="317">
        <v>7457.86</v>
      </c>
      <c r="G8992" s="318">
        <v>40458</v>
      </c>
      <c r="H8992" s="318">
        <v>41423</v>
      </c>
      <c r="I8992" s="318">
        <v>50770</v>
      </c>
      <c r="J8992" s="315" t="s">
        <v>5098</v>
      </c>
      <c r="K8992" s="315">
        <v>6245</v>
      </c>
      <c r="L8992" s="315" t="s">
        <v>5099</v>
      </c>
      <c r="M8992" s="315" t="s">
        <v>788</v>
      </c>
      <c r="N8992" s="315" t="s">
        <v>5100</v>
      </c>
      <c r="O8992" s="315" t="s">
        <v>805</v>
      </c>
      <c r="P8992" s="315" t="s">
        <v>1184</v>
      </c>
      <c r="Q8992" s="315" t="s">
        <v>5101</v>
      </c>
    </row>
    <row r="8993" spans="1:17">
      <c r="A8993" s="319" t="s">
        <v>5102</v>
      </c>
      <c r="B8993" s="319" t="s">
        <v>2095</v>
      </c>
      <c r="C8993" s="315" t="s">
        <v>2098</v>
      </c>
      <c r="D8993" s="320">
        <v>32.4</v>
      </c>
      <c r="E8993" s="317">
        <v>4882</v>
      </c>
      <c r="F8993" s="317">
        <v>3069.33</v>
      </c>
      <c r="G8993" s="321">
        <v>39570</v>
      </c>
      <c r="H8993" s="321">
        <v>40164</v>
      </c>
      <c r="I8993" s="321">
        <v>49309</v>
      </c>
      <c r="J8993" s="319" t="s">
        <v>5103</v>
      </c>
      <c r="K8993" s="322">
        <v>3984</v>
      </c>
      <c r="L8993" s="319" t="s">
        <v>5104</v>
      </c>
      <c r="M8993" s="319" t="s">
        <v>754</v>
      </c>
      <c r="N8993" s="319" t="s">
        <v>5105</v>
      </c>
      <c r="O8993" s="319" t="s">
        <v>805</v>
      </c>
      <c r="P8993" s="319" t="s">
        <v>5106</v>
      </c>
      <c r="Q8993" s="319" t="s">
        <v>1210</v>
      </c>
    </row>
    <row r="8994" spans="1:17">
      <c r="A8994" s="315" t="s">
        <v>5107</v>
      </c>
      <c r="B8994" s="315" t="s">
        <v>2095</v>
      </c>
      <c r="C8994" s="315" t="s">
        <v>2098</v>
      </c>
      <c r="D8994" s="316">
        <v>32.4</v>
      </c>
      <c r="E8994" s="317">
        <v>30821</v>
      </c>
      <c r="F8994" s="317">
        <v>19377.28</v>
      </c>
      <c r="G8994" s="318">
        <v>39570</v>
      </c>
      <c r="H8994" s="318">
        <v>40164</v>
      </c>
      <c r="I8994" s="318">
        <v>49309</v>
      </c>
      <c r="J8994" s="315" t="s">
        <v>5103</v>
      </c>
      <c r="K8994" s="315">
        <v>3984</v>
      </c>
      <c r="L8994" s="315" t="s">
        <v>5104</v>
      </c>
      <c r="M8994" s="315" t="s">
        <v>754</v>
      </c>
      <c r="N8994" s="315" t="s">
        <v>5108</v>
      </c>
      <c r="O8994" s="315" t="s">
        <v>805</v>
      </c>
      <c r="P8994" s="315" t="s">
        <v>5109</v>
      </c>
      <c r="Q8994" s="315" t="s">
        <v>5110</v>
      </c>
    </row>
    <row r="8995" spans="1:17">
      <c r="A8995" s="315" t="s">
        <v>5111</v>
      </c>
      <c r="B8995" s="315" t="s">
        <v>2095</v>
      </c>
      <c r="C8995" s="315" t="s">
        <v>2098</v>
      </c>
      <c r="D8995" s="316">
        <v>32.4</v>
      </c>
      <c r="E8995" s="317">
        <v>32691</v>
      </c>
      <c r="F8995" s="317">
        <v>16443.579999999998</v>
      </c>
      <c r="G8995" s="318">
        <v>39570</v>
      </c>
      <c r="H8995" s="318">
        <v>39356</v>
      </c>
      <c r="I8995" s="318">
        <v>48579</v>
      </c>
      <c r="J8995" s="315" t="s">
        <v>5112</v>
      </c>
      <c r="K8995" s="315">
        <v>8252</v>
      </c>
      <c r="L8995" s="315" t="s">
        <v>4452</v>
      </c>
      <c r="M8995" s="315" t="s">
        <v>792</v>
      </c>
      <c r="N8995" s="315"/>
      <c r="O8995" s="315" t="s">
        <v>996</v>
      </c>
      <c r="P8995" s="315" t="s">
        <v>5113</v>
      </c>
      <c r="Q8995" s="315"/>
    </row>
    <row r="8996" spans="1:17">
      <c r="A8996" s="315" t="s">
        <v>5114</v>
      </c>
      <c r="B8996" s="315" t="s">
        <v>2095</v>
      </c>
      <c r="C8996" s="315" t="s">
        <v>2098</v>
      </c>
      <c r="D8996" s="316">
        <v>32.4</v>
      </c>
      <c r="E8996" s="317">
        <v>27601.7</v>
      </c>
      <c r="F8996" s="317">
        <v>12945.220000000001</v>
      </c>
      <c r="G8996" s="318">
        <v>39725</v>
      </c>
      <c r="H8996" s="318">
        <v>40883</v>
      </c>
      <c r="I8996" s="318">
        <v>50040</v>
      </c>
      <c r="J8996" s="315" t="s">
        <v>5115</v>
      </c>
      <c r="K8996" s="315">
        <v>2554</v>
      </c>
      <c r="L8996" s="315" t="s">
        <v>3765</v>
      </c>
      <c r="M8996" s="315" t="s">
        <v>764</v>
      </c>
      <c r="N8996" s="315"/>
      <c r="O8996" s="315" t="s">
        <v>805</v>
      </c>
      <c r="P8996" s="315" t="s">
        <v>5116</v>
      </c>
      <c r="Q8996" s="315" t="s">
        <v>5117</v>
      </c>
    </row>
    <row r="8997" spans="1:17">
      <c r="A8997" s="315" t="s">
        <v>5118</v>
      </c>
      <c r="B8997" s="315" t="s">
        <v>2095</v>
      </c>
      <c r="C8997" s="315" t="s">
        <v>2098</v>
      </c>
      <c r="D8997" s="316">
        <v>32.4</v>
      </c>
      <c r="E8997" s="317">
        <v>29743.289999999997</v>
      </c>
      <c r="F8997" s="317">
        <v>16537.27</v>
      </c>
      <c r="G8997" s="318">
        <v>40161</v>
      </c>
      <c r="H8997" s="318">
        <v>40207</v>
      </c>
      <c r="I8997" s="318">
        <v>49674</v>
      </c>
      <c r="J8997" s="315" t="s">
        <v>5119</v>
      </c>
      <c r="K8997" s="315">
        <v>1214</v>
      </c>
      <c r="L8997" s="315" t="s">
        <v>1826</v>
      </c>
      <c r="M8997" s="315" t="s">
        <v>1827</v>
      </c>
      <c r="N8997" s="315" t="s">
        <v>5120</v>
      </c>
      <c r="O8997" s="315" t="s">
        <v>805</v>
      </c>
      <c r="P8997" s="315" t="s">
        <v>5121</v>
      </c>
      <c r="Q8997" s="315" t="s">
        <v>5122</v>
      </c>
    </row>
    <row r="8998" spans="1:17">
      <c r="A8998" s="315" t="s">
        <v>5123</v>
      </c>
      <c r="B8998" s="315" t="s">
        <v>2095</v>
      </c>
      <c r="C8998" s="315" t="s">
        <v>2098</v>
      </c>
      <c r="D8998" s="316">
        <v>32.4</v>
      </c>
      <c r="E8998" s="317">
        <v>35466.51</v>
      </c>
      <c r="F8998" s="317">
        <v>15401.66</v>
      </c>
      <c r="G8998" s="318">
        <v>40248</v>
      </c>
      <c r="H8998" s="318">
        <v>40571</v>
      </c>
      <c r="I8998" s="318">
        <v>50040</v>
      </c>
      <c r="J8998" s="315" t="s">
        <v>5124</v>
      </c>
      <c r="K8998" s="315">
        <v>5070</v>
      </c>
      <c r="L8998" s="315" t="s">
        <v>3121</v>
      </c>
      <c r="M8998" s="315" t="s">
        <v>776</v>
      </c>
      <c r="N8998" s="315" t="s">
        <v>5125</v>
      </c>
      <c r="O8998" s="315" t="s">
        <v>805</v>
      </c>
      <c r="P8998" s="315" t="s">
        <v>2071</v>
      </c>
      <c r="Q8998" s="315" t="s">
        <v>956</v>
      </c>
    </row>
    <row r="8999" spans="1:17">
      <c r="A8999" s="315" t="s">
        <v>5126</v>
      </c>
      <c r="B8999" s="315" t="s">
        <v>2095</v>
      </c>
      <c r="C8999" s="315" t="s">
        <v>2098</v>
      </c>
      <c r="D8999" s="316">
        <v>32.4</v>
      </c>
      <c r="E8999" s="317">
        <v>31144.97</v>
      </c>
      <c r="F8999" s="317">
        <v>14606.99</v>
      </c>
      <c r="G8999" s="318">
        <v>40602</v>
      </c>
      <c r="H8999" s="318">
        <v>40822</v>
      </c>
      <c r="I8999" s="318">
        <v>50040</v>
      </c>
      <c r="J8999" s="315" t="s">
        <v>5127</v>
      </c>
      <c r="K8999" s="315">
        <v>4565</v>
      </c>
      <c r="L8999" s="315" t="s">
        <v>3551</v>
      </c>
      <c r="M8999" s="315" t="s">
        <v>1296</v>
      </c>
      <c r="N8999" s="315"/>
      <c r="O8999" s="315" t="s">
        <v>805</v>
      </c>
      <c r="P8999" s="315" t="s">
        <v>5128</v>
      </c>
      <c r="Q8999" s="315" t="s">
        <v>858</v>
      </c>
    </row>
    <row r="9000" spans="1:17">
      <c r="A9000" s="315" t="s">
        <v>5129</v>
      </c>
      <c r="B9000" s="315" t="s">
        <v>2095</v>
      </c>
      <c r="C9000" s="315" t="s">
        <v>2098</v>
      </c>
      <c r="D9000" s="316">
        <v>32.4</v>
      </c>
      <c r="E9000" s="317">
        <v>35230</v>
      </c>
      <c r="F9000" s="317">
        <v>16522.87</v>
      </c>
      <c r="G9000" s="318">
        <v>40653</v>
      </c>
      <c r="H9000" s="318">
        <v>40813</v>
      </c>
      <c r="I9000" s="318">
        <v>50040</v>
      </c>
      <c r="J9000" s="315" t="s">
        <v>5130</v>
      </c>
      <c r="K9000" s="315">
        <v>3703</v>
      </c>
      <c r="L9000" s="315" t="s">
        <v>2242</v>
      </c>
      <c r="M9000" s="315" t="s">
        <v>764</v>
      </c>
      <c r="N9000" s="315"/>
      <c r="O9000" s="315" t="s">
        <v>805</v>
      </c>
      <c r="P9000" s="315" t="s">
        <v>5131</v>
      </c>
      <c r="Q9000" s="315" t="s">
        <v>962</v>
      </c>
    </row>
    <row r="9001" spans="1:17">
      <c r="A9001" s="315" t="s">
        <v>5132</v>
      </c>
      <c r="B9001" s="315" t="s">
        <v>2095</v>
      </c>
      <c r="C9001" s="315" t="s">
        <v>2096</v>
      </c>
      <c r="D9001" s="316">
        <v>32.5</v>
      </c>
      <c r="E9001" s="317">
        <v>30356</v>
      </c>
      <c r="F9001" s="317">
        <v>16726.160000000003</v>
      </c>
      <c r="G9001" s="318">
        <v>39570</v>
      </c>
      <c r="H9001" s="318">
        <v>40879</v>
      </c>
      <c r="I9001" s="318">
        <v>50040</v>
      </c>
      <c r="J9001" s="315" t="s">
        <v>5133</v>
      </c>
      <c r="K9001" s="315">
        <v>6022</v>
      </c>
      <c r="L9001" s="315" t="s">
        <v>3218</v>
      </c>
      <c r="M9001" s="315" t="s">
        <v>788</v>
      </c>
      <c r="N9001" s="315"/>
      <c r="O9001" s="315" t="s">
        <v>805</v>
      </c>
      <c r="P9001" s="315" t="s">
        <v>5134</v>
      </c>
      <c r="Q9001" s="315" t="s">
        <v>1992</v>
      </c>
    </row>
    <row r="9002" spans="1:17">
      <c r="A9002" s="315" t="s">
        <v>5135</v>
      </c>
      <c r="B9002" s="315" t="s">
        <v>2095</v>
      </c>
      <c r="C9002" s="315" t="s">
        <v>2098</v>
      </c>
      <c r="D9002" s="316">
        <v>32.5</v>
      </c>
      <c r="E9002" s="317">
        <v>32680</v>
      </c>
      <c r="F9002" s="317">
        <v>14313.849999999999</v>
      </c>
      <c r="G9002" s="318">
        <v>39570</v>
      </c>
      <c r="H9002" s="318">
        <v>39759</v>
      </c>
      <c r="I9002" s="318">
        <v>48944</v>
      </c>
      <c r="J9002" s="315" t="s">
        <v>5136</v>
      </c>
      <c r="K9002" s="315">
        <v>6222</v>
      </c>
      <c r="L9002" s="315" t="s">
        <v>3434</v>
      </c>
      <c r="M9002" s="315" t="s">
        <v>788</v>
      </c>
      <c r="N9002" s="315"/>
      <c r="O9002" s="315" t="s">
        <v>805</v>
      </c>
      <c r="P9002" s="315" t="s">
        <v>5137</v>
      </c>
      <c r="Q9002" s="315" t="s">
        <v>1513</v>
      </c>
    </row>
    <row r="9003" spans="1:17">
      <c r="A9003" s="315" t="s">
        <v>5138</v>
      </c>
      <c r="B9003" s="315" t="s">
        <v>2095</v>
      </c>
      <c r="C9003" s="315" t="s">
        <v>2096</v>
      </c>
      <c r="D9003" s="316">
        <v>32.5</v>
      </c>
      <c r="E9003" s="317">
        <v>35366</v>
      </c>
      <c r="F9003" s="317">
        <v>19486.670000000002</v>
      </c>
      <c r="G9003" s="318">
        <v>39854</v>
      </c>
      <c r="H9003" s="318">
        <v>40767</v>
      </c>
      <c r="I9003" s="318">
        <v>50040</v>
      </c>
      <c r="J9003" s="315" t="s">
        <v>5139</v>
      </c>
      <c r="K9003" s="315">
        <v>3900</v>
      </c>
      <c r="L9003" s="315" t="s">
        <v>4124</v>
      </c>
      <c r="M9003" s="315" t="s">
        <v>754</v>
      </c>
      <c r="N9003" s="315"/>
      <c r="O9003" s="315" t="s">
        <v>914</v>
      </c>
      <c r="P9003" s="315" t="s">
        <v>5140</v>
      </c>
      <c r="Q9003" s="315" t="s">
        <v>5141</v>
      </c>
    </row>
    <row r="9004" spans="1:17">
      <c r="A9004" s="315" t="s">
        <v>5142</v>
      </c>
      <c r="B9004" s="315" t="s">
        <v>2095</v>
      </c>
      <c r="C9004" s="315" t="s">
        <v>2098</v>
      </c>
      <c r="D9004" s="316">
        <v>32.5</v>
      </c>
      <c r="E9004" s="317">
        <v>23845</v>
      </c>
      <c r="F9004" s="317">
        <v>5484.3499999999995</v>
      </c>
      <c r="G9004" s="318">
        <v>40739</v>
      </c>
      <c r="H9004" s="318">
        <v>42254</v>
      </c>
      <c r="I9004" s="318">
        <v>49674</v>
      </c>
      <c r="J9004" s="315" t="s">
        <v>5143</v>
      </c>
      <c r="K9004" s="315">
        <v>6027</v>
      </c>
      <c r="L9004" s="315" t="s">
        <v>3996</v>
      </c>
      <c r="M9004" s="315" t="s">
        <v>788</v>
      </c>
      <c r="N9004" s="315"/>
      <c r="O9004" s="315" t="s">
        <v>805</v>
      </c>
      <c r="P9004" s="315" t="s">
        <v>5144</v>
      </c>
      <c r="Q9004" s="315" t="s">
        <v>807</v>
      </c>
    </row>
    <row r="9005" spans="1:17">
      <c r="A9005" s="315" t="s">
        <v>5145</v>
      </c>
      <c r="B9005" s="315" t="s">
        <v>2095</v>
      </c>
      <c r="C9005" s="315" t="s">
        <v>2098</v>
      </c>
      <c r="D9005" s="316">
        <v>32.5</v>
      </c>
      <c r="E9005" s="317">
        <v>12731</v>
      </c>
      <c r="F9005" s="317">
        <v>3666.52</v>
      </c>
      <c r="G9005" s="318">
        <v>40846</v>
      </c>
      <c r="H9005" s="318">
        <v>41605</v>
      </c>
      <c r="I9005" s="318">
        <v>50770</v>
      </c>
      <c r="J9005" s="315" t="s">
        <v>5146</v>
      </c>
      <c r="K9005" s="315">
        <v>6143</v>
      </c>
      <c r="L9005" s="315" t="s">
        <v>5147</v>
      </c>
      <c r="M9005" s="315" t="s">
        <v>788</v>
      </c>
      <c r="N9005" s="315"/>
      <c r="O9005" s="315" t="s">
        <v>805</v>
      </c>
      <c r="P9005" s="315" t="s">
        <v>5148</v>
      </c>
      <c r="Q9005" s="315" t="s">
        <v>881</v>
      </c>
    </row>
    <row r="9006" spans="1:17">
      <c r="A9006" s="315" t="s">
        <v>5149</v>
      </c>
      <c r="B9006" s="315" t="s">
        <v>2095</v>
      </c>
      <c r="C9006" s="315" t="s">
        <v>2096</v>
      </c>
      <c r="D9006" s="316">
        <v>32.6</v>
      </c>
      <c r="E9006" s="317">
        <v>29148</v>
      </c>
      <c r="F9006" s="317">
        <v>16060.550000000001</v>
      </c>
      <c r="G9006" s="318">
        <v>39570</v>
      </c>
      <c r="H9006" s="318">
        <v>40868</v>
      </c>
      <c r="I9006" s="318">
        <v>50040</v>
      </c>
      <c r="J9006" s="315" t="s">
        <v>5150</v>
      </c>
      <c r="K9006" s="315">
        <v>6133</v>
      </c>
      <c r="L9006" s="315" t="s">
        <v>3818</v>
      </c>
      <c r="M9006" s="315" t="s">
        <v>788</v>
      </c>
      <c r="N9006" s="315"/>
      <c r="O9006" s="315" t="s">
        <v>805</v>
      </c>
      <c r="P9006" s="315" t="s">
        <v>5088</v>
      </c>
      <c r="Q9006" s="315" t="s">
        <v>5089</v>
      </c>
    </row>
    <row r="9007" spans="1:17">
      <c r="A9007" s="315" t="s">
        <v>5151</v>
      </c>
      <c r="B9007" s="315" t="s">
        <v>2095</v>
      </c>
      <c r="C9007" s="315" t="s">
        <v>2096</v>
      </c>
      <c r="D9007" s="316">
        <v>32.6</v>
      </c>
      <c r="E9007" s="317">
        <v>33138</v>
      </c>
      <c r="F9007" s="317">
        <v>25980.190000000002</v>
      </c>
      <c r="G9007" s="318">
        <v>39569</v>
      </c>
      <c r="H9007" s="318">
        <v>39783</v>
      </c>
      <c r="I9007" s="318">
        <v>48914</v>
      </c>
      <c r="J9007" s="315" t="s">
        <v>5152</v>
      </c>
      <c r="K9007" s="315">
        <v>3034</v>
      </c>
      <c r="L9007" s="315" t="s">
        <v>3965</v>
      </c>
      <c r="M9007" s="315" t="s">
        <v>764</v>
      </c>
      <c r="N9007" s="315"/>
      <c r="O9007" s="315" t="s">
        <v>805</v>
      </c>
      <c r="P9007" s="315" t="s">
        <v>5153</v>
      </c>
      <c r="Q9007" s="315" t="s">
        <v>956</v>
      </c>
    </row>
    <row r="9008" spans="1:17">
      <c r="A9008" s="315" t="s">
        <v>5154</v>
      </c>
      <c r="B9008" s="315" t="s">
        <v>2095</v>
      </c>
      <c r="C9008" s="315" t="s">
        <v>2098</v>
      </c>
      <c r="D9008" s="316">
        <v>32.6</v>
      </c>
      <c r="E9008" s="317">
        <v>3610.5</v>
      </c>
      <c r="F9008" s="317">
        <v>2266.58</v>
      </c>
      <c r="G9008" s="318">
        <v>39570</v>
      </c>
      <c r="H9008" s="318">
        <v>39437</v>
      </c>
      <c r="I9008" s="318">
        <v>48579</v>
      </c>
      <c r="J9008" s="315" t="s">
        <v>5155</v>
      </c>
      <c r="K9008" s="315">
        <v>1417</v>
      </c>
      <c r="L9008" s="315" t="s">
        <v>3758</v>
      </c>
      <c r="M9008" s="315" t="s">
        <v>766</v>
      </c>
      <c r="N9008" s="315" t="s">
        <v>5156</v>
      </c>
      <c r="O9008" s="315" t="s">
        <v>805</v>
      </c>
      <c r="P9008" s="315" t="s">
        <v>5157</v>
      </c>
      <c r="Q9008" s="315" t="s">
        <v>5158</v>
      </c>
    </row>
    <row r="9009" spans="1:17">
      <c r="A9009" s="319" t="s">
        <v>5154</v>
      </c>
      <c r="B9009" s="319" t="s">
        <v>2095</v>
      </c>
      <c r="C9009" s="315" t="s">
        <v>2098</v>
      </c>
      <c r="D9009" s="320">
        <v>32.6</v>
      </c>
      <c r="E9009" s="317">
        <v>28999.5</v>
      </c>
      <c r="F9009" s="317">
        <v>18205.240000000002</v>
      </c>
      <c r="G9009" s="321">
        <v>39570</v>
      </c>
      <c r="H9009" s="321">
        <v>39437</v>
      </c>
      <c r="I9009" s="321">
        <v>48579</v>
      </c>
      <c r="J9009" s="319" t="s">
        <v>5155</v>
      </c>
      <c r="K9009" s="322">
        <v>1417</v>
      </c>
      <c r="L9009" s="319" t="s">
        <v>3758</v>
      </c>
      <c r="M9009" s="319" t="s">
        <v>766</v>
      </c>
      <c r="N9009" s="319" t="s">
        <v>5159</v>
      </c>
      <c r="O9009" s="319" t="s">
        <v>805</v>
      </c>
      <c r="P9009" s="319" t="s">
        <v>1843</v>
      </c>
      <c r="Q9009" s="319" t="s">
        <v>5160</v>
      </c>
    </row>
    <row r="9010" spans="1:17">
      <c r="A9010" s="315" t="s">
        <v>5161</v>
      </c>
      <c r="B9010" s="315" t="s">
        <v>2095</v>
      </c>
      <c r="C9010" s="315" t="s">
        <v>2098</v>
      </c>
      <c r="D9010" s="316">
        <v>32.6</v>
      </c>
      <c r="E9010" s="317">
        <v>34998</v>
      </c>
      <c r="F9010" s="317">
        <v>15084.14</v>
      </c>
      <c r="G9010" s="318">
        <v>39570</v>
      </c>
      <c r="H9010" s="318">
        <v>40967</v>
      </c>
      <c r="I9010" s="318">
        <v>50405</v>
      </c>
      <c r="J9010" s="315" t="s">
        <v>5162</v>
      </c>
      <c r="K9010" s="315">
        <v>4314</v>
      </c>
      <c r="L9010" s="315" t="s">
        <v>2705</v>
      </c>
      <c r="M9010" s="315" t="s">
        <v>776</v>
      </c>
      <c r="N9010" s="315"/>
      <c r="O9010" s="315" t="s">
        <v>805</v>
      </c>
      <c r="P9010" s="315" t="s">
        <v>5163</v>
      </c>
      <c r="Q9010" s="315" t="s">
        <v>852</v>
      </c>
    </row>
    <row r="9011" spans="1:17">
      <c r="A9011" s="315" t="s">
        <v>5164</v>
      </c>
      <c r="B9011" s="315" t="s">
        <v>2095</v>
      </c>
      <c r="C9011" s="315" t="s">
        <v>2098</v>
      </c>
      <c r="D9011" s="316">
        <v>32.6</v>
      </c>
      <c r="E9011" s="317">
        <v>29568</v>
      </c>
      <c r="F9011" s="317">
        <v>12812.8</v>
      </c>
      <c r="G9011" s="318">
        <v>39569</v>
      </c>
      <c r="H9011" s="318">
        <v>40896</v>
      </c>
      <c r="I9011" s="318">
        <v>50040</v>
      </c>
      <c r="J9011" s="315" t="s">
        <v>5165</v>
      </c>
      <c r="K9011" s="315">
        <v>3550</v>
      </c>
      <c r="L9011" s="315" t="s">
        <v>3482</v>
      </c>
      <c r="M9011" s="315" t="s">
        <v>764</v>
      </c>
      <c r="N9011" s="315" t="s">
        <v>5166</v>
      </c>
      <c r="O9011" s="315" t="s">
        <v>805</v>
      </c>
      <c r="P9011" s="315" t="s">
        <v>4831</v>
      </c>
      <c r="Q9011" s="315" t="s">
        <v>1065</v>
      </c>
    </row>
    <row r="9012" spans="1:17">
      <c r="A9012" s="315" t="s">
        <v>5167</v>
      </c>
      <c r="B9012" s="315" t="s">
        <v>2095</v>
      </c>
      <c r="C9012" s="315" t="s">
        <v>2098</v>
      </c>
      <c r="D9012" s="316">
        <v>32.6</v>
      </c>
      <c r="E9012" s="317">
        <v>30266</v>
      </c>
      <c r="F9012" s="317">
        <v>20520.34</v>
      </c>
      <c r="G9012" s="318">
        <v>39972</v>
      </c>
      <c r="H9012" s="318">
        <v>40135</v>
      </c>
      <c r="I9012" s="318">
        <v>49309</v>
      </c>
      <c r="J9012" s="315" t="s">
        <v>5168</v>
      </c>
      <c r="K9012" s="315">
        <v>6017</v>
      </c>
      <c r="L9012" s="315" t="s">
        <v>849</v>
      </c>
      <c r="M9012" s="315" t="s">
        <v>788</v>
      </c>
      <c r="N9012" s="315"/>
      <c r="O9012" s="315" t="s">
        <v>805</v>
      </c>
      <c r="P9012" s="315" t="s">
        <v>4514</v>
      </c>
      <c r="Q9012" s="315" t="s">
        <v>1065</v>
      </c>
    </row>
    <row r="9013" spans="1:17">
      <c r="A9013" s="315" t="s">
        <v>5169</v>
      </c>
      <c r="B9013" s="315" t="s">
        <v>2095</v>
      </c>
      <c r="C9013" s="315" t="s">
        <v>2098</v>
      </c>
      <c r="D9013" s="316">
        <v>32.6</v>
      </c>
      <c r="E9013" s="317">
        <v>33253</v>
      </c>
      <c r="F9013" s="317">
        <v>14409.63</v>
      </c>
      <c r="G9013" s="318">
        <v>39997</v>
      </c>
      <c r="H9013" s="318">
        <v>40865</v>
      </c>
      <c r="I9013" s="318">
        <v>50040</v>
      </c>
      <c r="J9013" s="315" t="s">
        <v>5170</v>
      </c>
      <c r="K9013" s="315">
        <v>2552</v>
      </c>
      <c r="L9013" s="315" t="s">
        <v>2533</v>
      </c>
      <c r="M9013" s="315" t="s">
        <v>764</v>
      </c>
      <c r="N9013" s="315" t="s">
        <v>5171</v>
      </c>
      <c r="O9013" s="315" t="s">
        <v>805</v>
      </c>
      <c r="P9013" s="315" t="s">
        <v>4996</v>
      </c>
      <c r="Q9013" s="315" t="s">
        <v>1948</v>
      </c>
    </row>
    <row r="9014" spans="1:17">
      <c r="A9014" s="315" t="s">
        <v>5172</v>
      </c>
      <c r="B9014" s="315" t="s">
        <v>2095</v>
      </c>
      <c r="C9014" s="315" t="s">
        <v>2098</v>
      </c>
      <c r="D9014" s="316">
        <v>32.6</v>
      </c>
      <c r="E9014" s="317">
        <v>27815.52</v>
      </c>
      <c r="F9014" s="317">
        <v>10173.250000000002</v>
      </c>
      <c r="G9014" s="318">
        <v>40142</v>
      </c>
      <c r="H9014" s="318">
        <v>40071</v>
      </c>
      <c r="I9014" s="318">
        <v>49309</v>
      </c>
      <c r="J9014" s="315" t="s">
        <v>5173</v>
      </c>
      <c r="K9014" s="315">
        <v>9442</v>
      </c>
      <c r="L9014" s="315" t="s">
        <v>2134</v>
      </c>
      <c r="M9014" s="315" t="s">
        <v>770</v>
      </c>
      <c r="N9014" s="315"/>
      <c r="O9014" s="315" t="s">
        <v>805</v>
      </c>
      <c r="P9014" s="315" t="s">
        <v>5174</v>
      </c>
      <c r="Q9014" s="315" t="s">
        <v>858</v>
      </c>
    </row>
    <row r="9015" spans="1:17">
      <c r="A9015" s="315" t="s">
        <v>5175</v>
      </c>
      <c r="B9015" s="315" t="s">
        <v>2095</v>
      </c>
      <c r="C9015" s="315" t="s">
        <v>2096</v>
      </c>
      <c r="D9015" s="316">
        <v>32.6</v>
      </c>
      <c r="E9015" s="317">
        <v>30514</v>
      </c>
      <c r="F9015" s="317">
        <v>13731.3</v>
      </c>
      <c r="G9015" s="318">
        <v>40700</v>
      </c>
      <c r="H9015" s="318">
        <v>41165</v>
      </c>
      <c r="I9015" s="318">
        <v>50405</v>
      </c>
      <c r="J9015" s="315" t="s">
        <v>5176</v>
      </c>
      <c r="K9015" s="315">
        <v>3256</v>
      </c>
      <c r="L9015" s="315" t="s">
        <v>5177</v>
      </c>
      <c r="M9015" s="315" t="s">
        <v>764</v>
      </c>
      <c r="N9015" s="315"/>
      <c r="O9015" s="315" t="s">
        <v>805</v>
      </c>
      <c r="P9015" s="315" t="s">
        <v>5178</v>
      </c>
      <c r="Q9015" s="315" t="s">
        <v>4869</v>
      </c>
    </row>
    <row r="9016" spans="1:17">
      <c r="A9016" s="315" t="s">
        <v>5179</v>
      </c>
      <c r="B9016" s="315" t="s">
        <v>2095</v>
      </c>
      <c r="C9016" s="315" t="s">
        <v>2098</v>
      </c>
      <c r="D9016" s="316">
        <v>32.659999999999997</v>
      </c>
      <c r="E9016" s="317">
        <v>33825.079999999994</v>
      </c>
      <c r="F9016" s="317">
        <v>11776.109999999999</v>
      </c>
      <c r="G9016" s="318">
        <v>40723</v>
      </c>
      <c r="H9016" s="318">
        <v>41013</v>
      </c>
      <c r="I9016" s="318">
        <v>50405</v>
      </c>
      <c r="J9016" s="315" t="s">
        <v>5180</v>
      </c>
      <c r="K9016" s="315">
        <v>9038</v>
      </c>
      <c r="L9016" s="315" t="s">
        <v>3752</v>
      </c>
      <c r="M9016" s="315" t="s">
        <v>781</v>
      </c>
      <c r="N9016" s="315" t="s">
        <v>5181</v>
      </c>
      <c r="O9016" s="315" t="s">
        <v>805</v>
      </c>
      <c r="P9016" s="315" t="s">
        <v>1089</v>
      </c>
      <c r="Q9016" s="315" t="s">
        <v>1530</v>
      </c>
    </row>
    <row r="9017" spans="1:17">
      <c r="A9017" s="315" t="s">
        <v>5182</v>
      </c>
      <c r="B9017" s="315" t="s">
        <v>2095</v>
      </c>
      <c r="C9017" s="315" t="s">
        <v>2098</v>
      </c>
      <c r="D9017" s="316">
        <v>32.700000000000003</v>
      </c>
      <c r="E9017" s="317">
        <v>28764</v>
      </c>
      <c r="F9017" s="317">
        <v>7643.7699999999995</v>
      </c>
      <c r="G9017" s="318">
        <v>40479</v>
      </c>
      <c r="H9017" s="318">
        <v>41570</v>
      </c>
      <c r="I9017" s="318">
        <v>50770</v>
      </c>
      <c r="J9017" s="315" t="s">
        <v>5183</v>
      </c>
      <c r="K9017" s="315">
        <v>4452</v>
      </c>
      <c r="L9017" s="315" t="s">
        <v>2579</v>
      </c>
      <c r="M9017" s="315" t="s">
        <v>1484</v>
      </c>
      <c r="N9017" s="315" t="s">
        <v>5184</v>
      </c>
      <c r="O9017" s="315" t="s">
        <v>805</v>
      </c>
      <c r="P9017" s="315" t="s">
        <v>5185</v>
      </c>
      <c r="Q9017" s="315" t="s">
        <v>1313</v>
      </c>
    </row>
    <row r="9018" spans="1:17">
      <c r="A9018" s="315" t="s">
        <v>5186</v>
      </c>
      <c r="B9018" s="315" t="s">
        <v>2095</v>
      </c>
      <c r="C9018" s="315" t="s">
        <v>2098</v>
      </c>
      <c r="D9018" s="316">
        <v>32.700000000000003</v>
      </c>
      <c r="E9018" s="317">
        <v>34298</v>
      </c>
      <c r="F9018" s="317">
        <v>9908.31</v>
      </c>
      <c r="G9018" s="318">
        <v>40690</v>
      </c>
      <c r="H9018" s="318">
        <v>41263</v>
      </c>
      <c r="I9018" s="318">
        <v>50405</v>
      </c>
      <c r="J9018" s="315" t="s">
        <v>5187</v>
      </c>
      <c r="K9018" s="315">
        <v>3257</v>
      </c>
      <c r="L9018" s="315" t="s">
        <v>2829</v>
      </c>
      <c r="M9018" s="315" t="s">
        <v>764</v>
      </c>
      <c r="N9018" s="315" t="s">
        <v>5188</v>
      </c>
      <c r="O9018" s="315" t="s">
        <v>914</v>
      </c>
      <c r="P9018" s="315" t="s">
        <v>4525</v>
      </c>
      <c r="Q9018" s="315" t="s">
        <v>5189</v>
      </c>
    </row>
    <row r="9019" spans="1:17">
      <c r="A9019" s="315" t="s">
        <v>5190</v>
      </c>
      <c r="B9019" s="315" t="s">
        <v>2095</v>
      </c>
      <c r="C9019" s="315" t="s">
        <v>2096</v>
      </c>
      <c r="D9019" s="316">
        <v>32.700000000000003</v>
      </c>
      <c r="E9019" s="317">
        <v>28637</v>
      </c>
      <c r="F9019" s="317">
        <v>10051.59</v>
      </c>
      <c r="G9019" s="318">
        <v>40694</v>
      </c>
      <c r="H9019" s="318">
        <v>41613</v>
      </c>
      <c r="I9019" s="318">
        <v>50770</v>
      </c>
      <c r="J9019" s="315" t="s">
        <v>5191</v>
      </c>
      <c r="K9019" s="315">
        <v>6017</v>
      </c>
      <c r="L9019" s="315" t="s">
        <v>849</v>
      </c>
      <c r="M9019" s="315" t="s">
        <v>788</v>
      </c>
      <c r="N9019" s="315"/>
      <c r="O9019" s="315" t="s">
        <v>805</v>
      </c>
      <c r="P9019" s="315" t="s">
        <v>5028</v>
      </c>
      <c r="Q9019" s="315" t="s">
        <v>5089</v>
      </c>
    </row>
    <row r="9020" spans="1:17">
      <c r="A9020" s="315" t="s">
        <v>5192</v>
      </c>
      <c r="B9020" s="315" t="s">
        <v>2095</v>
      </c>
      <c r="C9020" s="315" t="s">
        <v>2098</v>
      </c>
      <c r="D9020" s="316">
        <v>32.729999999999997</v>
      </c>
      <c r="E9020" s="317">
        <v>33156</v>
      </c>
      <c r="F9020" s="317">
        <v>9714.7100000000009</v>
      </c>
      <c r="G9020" s="318">
        <v>40549</v>
      </c>
      <c r="H9020" s="318">
        <v>40711</v>
      </c>
      <c r="I9020" s="318">
        <v>50040</v>
      </c>
      <c r="J9020" s="315" t="s">
        <v>5193</v>
      </c>
      <c r="K9020" s="315">
        <v>3373</v>
      </c>
      <c r="L9020" s="315" t="s">
        <v>4065</v>
      </c>
      <c r="M9020" s="315" t="s">
        <v>764</v>
      </c>
      <c r="N9020" s="315"/>
      <c r="O9020" s="315" t="s">
        <v>996</v>
      </c>
      <c r="P9020" s="315" t="s">
        <v>5194</v>
      </c>
      <c r="Q9020" s="315"/>
    </row>
    <row r="9021" spans="1:17">
      <c r="A9021" s="315" t="s">
        <v>5195</v>
      </c>
      <c r="B9021" s="315" t="s">
        <v>2095</v>
      </c>
      <c r="C9021" s="315" t="s">
        <v>2098</v>
      </c>
      <c r="D9021" s="316">
        <v>32.75</v>
      </c>
      <c r="E9021" s="317">
        <v>26753</v>
      </c>
      <c r="F9021" s="317">
        <v>10676.41</v>
      </c>
      <c r="G9021" s="318">
        <v>40753</v>
      </c>
      <c r="H9021" s="318">
        <v>40968</v>
      </c>
      <c r="I9021" s="318">
        <v>50405</v>
      </c>
      <c r="J9021" s="315" t="s">
        <v>5196</v>
      </c>
      <c r="K9021" s="315">
        <v>6010</v>
      </c>
      <c r="L9021" s="315" t="s">
        <v>2282</v>
      </c>
      <c r="M9021" s="315" t="s">
        <v>788</v>
      </c>
      <c r="N9021" s="315" t="s">
        <v>5197</v>
      </c>
      <c r="O9021" s="315" t="s">
        <v>805</v>
      </c>
      <c r="P9021" s="315" t="s">
        <v>5198</v>
      </c>
      <c r="Q9021" s="315" t="s">
        <v>5199</v>
      </c>
    </row>
    <row r="9022" spans="1:17">
      <c r="A9022" s="315" t="s">
        <v>5200</v>
      </c>
      <c r="B9022" s="315" t="s">
        <v>2095</v>
      </c>
      <c r="C9022" s="315" t="s">
        <v>2098</v>
      </c>
      <c r="D9022" s="316">
        <v>32.76</v>
      </c>
      <c r="E9022" s="317">
        <v>26052.99</v>
      </c>
      <c r="F9022" s="317">
        <v>13412.460000000003</v>
      </c>
      <c r="G9022" s="318">
        <v>40114</v>
      </c>
      <c r="H9022" s="318">
        <v>40315</v>
      </c>
      <c r="I9022" s="318">
        <v>49674</v>
      </c>
      <c r="J9022" s="315" t="s">
        <v>5201</v>
      </c>
      <c r="K9022" s="315">
        <v>4310</v>
      </c>
      <c r="L9022" s="315" t="s">
        <v>2666</v>
      </c>
      <c r="M9022" s="315" t="s">
        <v>776</v>
      </c>
      <c r="N9022" s="315" t="s">
        <v>4926</v>
      </c>
      <c r="O9022" s="315" t="s">
        <v>805</v>
      </c>
      <c r="P9022" s="315" t="s">
        <v>4927</v>
      </c>
      <c r="Q9022" s="315" t="s">
        <v>4629</v>
      </c>
    </row>
    <row r="9023" spans="1:17">
      <c r="A9023" s="315" t="s">
        <v>5202</v>
      </c>
      <c r="B9023" s="315" t="s">
        <v>2095</v>
      </c>
      <c r="C9023" s="315" t="s">
        <v>2098</v>
      </c>
      <c r="D9023" s="316">
        <v>32.76</v>
      </c>
      <c r="E9023" s="317">
        <v>4320.76</v>
      </c>
      <c r="F9023" s="317">
        <v>772.13999999999987</v>
      </c>
      <c r="G9023" s="318">
        <v>40429</v>
      </c>
      <c r="H9023" s="318">
        <v>42642</v>
      </c>
      <c r="I9023" s="318">
        <v>50040</v>
      </c>
      <c r="J9023" s="315" t="s">
        <v>1670</v>
      </c>
      <c r="K9023" s="315">
        <v>5026</v>
      </c>
      <c r="L9023" s="315" t="s">
        <v>1671</v>
      </c>
      <c r="M9023" s="315" t="s">
        <v>776</v>
      </c>
      <c r="N9023" s="315" t="s">
        <v>1672</v>
      </c>
      <c r="O9023" s="315" t="s">
        <v>805</v>
      </c>
      <c r="P9023" s="315" t="s">
        <v>1673</v>
      </c>
      <c r="Q9023" s="315" t="s">
        <v>875</v>
      </c>
    </row>
    <row r="9024" spans="1:17">
      <c r="A9024" s="315" t="s">
        <v>5203</v>
      </c>
      <c r="B9024" s="315" t="s">
        <v>2095</v>
      </c>
      <c r="C9024" s="315" t="s">
        <v>2098</v>
      </c>
      <c r="D9024" s="316">
        <v>32.76</v>
      </c>
      <c r="E9024" s="317">
        <v>36610</v>
      </c>
      <c r="F9024" s="317">
        <v>8813.5300000000007</v>
      </c>
      <c r="G9024" s="318">
        <v>40464</v>
      </c>
      <c r="H9024" s="318">
        <v>41946</v>
      </c>
      <c r="I9024" s="318">
        <v>49309</v>
      </c>
      <c r="J9024" s="315" t="s">
        <v>5204</v>
      </c>
      <c r="K9024" s="315">
        <v>9651</v>
      </c>
      <c r="L9024" s="315" t="s">
        <v>5205</v>
      </c>
      <c r="M9024" s="315" t="s">
        <v>770</v>
      </c>
      <c r="N9024" s="315"/>
      <c r="O9024" s="315" t="s">
        <v>805</v>
      </c>
      <c r="P9024" s="315" t="s">
        <v>5206</v>
      </c>
      <c r="Q9024" s="315" t="s">
        <v>852</v>
      </c>
    </row>
    <row r="9025" spans="1:17">
      <c r="A9025" s="315" t="s">
        <v>5207</v>
      </c>
      <c r="B9025" s="315" t="s">
        <v>2095</v>
      </c>
      <c r="C9025" s="315" t="s">
        <v>2098</v>
      </c>
      <c r="D9025" s="316">
        <v>32.76</v>
      </c>
      <c r="E9025" s="317">
        <v>30750</v>
      </c>
      <c r="F9025" s="317">
        <v>7995</v>
      </c>
      <c r="G9025" s="318">
        <v>40645</v>
      </c>
      <c r="H9025" s="318">
        <v>42075</v>
      </c>
      <c r="I9025" s="318">
        <v>49674</v>
      </c>
      <c r="J9025" s="315" t="s">
        <v>5208</v>
      </c>
      <c r="K9025" s="315">
        <v>6214</v>
      </c>
      <c r="L9025" s="315" t="s">
        <v>2723</v>
      </c>
      <c r="M9025" s="315" t="s">
        <v>788</v>
      </c>
      <c r="N9025" s="315"/>
      <c r="O9025" s="315" t="s">
        <v>996</v>
      </c>
      <c r="P9025" s="315" t="s">
        <v>5209</v>
      </c>
      <c r="Q9025" s="315"/>
    </row>
    <row r="9026" spans="1:17">
      <c r="A9026" s="315" t="s">
        <v>5210</v>
      </c>
      <c r="B9026" s="315" t="s">
        <v>2095</v>
      </c>
      <c r="C9026" s="315" t="s">
        <v>2098</v>
      </c>
      <c r="D9026" s="316">
        <v>32.76</v>
      </c>
      <c r="E9026" s="317">
        <v>37791.380000000005</v>
      </c>
      <c r="F9026" s="317">
        <v>16288.09</v>
      </c>
      <c r="G9026" s="318">
        <v>40679</v>
      </c>
      <c r="H9026" s="318">
        <v>40935</v>
      </c>
      <c r="I9026" s="318">
        <v>50405</v>
      </c>
      <c r="J9026" s="315" t="s">
        <v>5211</v>
      </c>
      <c r="K9026" s="315">
        <v>6572</v>
      </c>
      <c r="L9026" s="315" t="s">
        <v>5212</v>
      </c>
      <c r="M9026" s="315" t="s">
        <v>811</v>
      </c>
      <c r="N9026" s="315"/>
      <c r="O9026" s="315" t="s">
        <v>805</v>
      </c>
      <c r="P9026" s="315" t="s">
        <v>5213</v>
      </c>
      <c r="Q9026" s="315" t="s">
        <v>5214</v>
      </c>
    </row>
    <row r="9027" spans="1:17">
      <c r="A9027" s="315" t="s">
        <v>5215</v>
      </c>
      <c r="B9027" s="315" t="s">
        <v>2095</v>
      </c>
      <c r="C9027" s="315" t="s">
        <v>2098</v>
      </c>
      <c r="D9027" s="316">
        <v>32.78</v>
      </c>
      <c r="E9027" s="317">
        <v>12882</v>
      </c>
      <c r="F9027" s="317">
        <v>2602.17</v>
      </c>
      <c r="G9027" s="318">
        <v>40809</v>
      </c>
      <c r="H9027" s="318">
        <v>42439</v>
      </c>
      <c r="I9027" s="318">
        <v>50040</v>
      </c>
      <c r="J9027" s="315" t="s">
        <v>4089</v>
      </c>
      <c r="K9027" s="315">
        <v>6319</v>
      </c>
      <c r="L9027" s="315" t="s">
        <v>3151</v>
      </c>
      <c r="M9027" s="315" t="s">
        <v>1712</v>
      </c>
      <c r="N9027" s="315"/>
      <c r="O9027" s="315" t="s">
        <v>805</v>
      </c>
      <c r="P9027" s="315" t="s">
        <v>5216</v>
      </c>
      <c r="Q9027" s="315" t="s">
        <v>5199</v>
      </c>
    </row>
    <row r="9028" spans="1:17">
      <c r="A9028" s="315" t="s">
        <v>5217</v>
      </c>
      <c r="B9028" s="315" t="s">
        <v>2095</v>
      </c>
      <c r="C9028" s="315" t="s">
        <v>2096</v>
      </c>
      <c r="D9028" s="316">
        <v>32.799999999999997</v>
      </c>
      <c r="E9028" s="317">
        <v>37659</v>
      </c>
      <c r="F9028" s="317">
        <v>20712.449999999997</v>
      </c>
      <c r="G9028" s="318">
        <v>40703</v>
      </c>
      <c r="H9028" s="318">
        <v>40827</v>
      </c>
      <c r="I9028" s="318">
        <v>50040</v>
      </c>
      <c r="J9028" s="315" t="s">
        <v>5218</v>
      </c>
      <c r="K9028" s="315">
        <v>6236</v>
      </c>
      <c r="L9028" s="315" t="s">
        <v>4257</v>
      </c>
      <c r="M9028" s="315" t="s">
        <v>788</v>
      </c>
      <c r="N9028" s="315"/>
      <c r="O9028" s="315" t="s">
        <v>805</v>
      </c>
      <c r="P9028" s="315" t="s">
        <v>4640</v>
      </c>
      <c r="Q9028" s="315" t="s">
        <v>5219</v>
      </c>
    </row>
    <row r="9029" spans="1:17">
      <c r="A9029" s="315" t="s">
        <v>5220</v>
      </c>
      <c r="B9029" s="315" t="s">
        <v>2095</v>
      </c>
      <c r="C9029" s="315" t="s">
        <v>2098</v>
      </c>
      <c r="D9029" s="316">
        <v>32.9</v>
      </c>
      <c r="E9029" s="317">
        <v>35742</v>
      </c>
      <c r="F9029" s="317">
        <v>24233.07</v>
      </c>
      <c r="G9029" s="318">
        <v>39569</v>
      </c>
      <c r="H9029" s="318">
        <v>40097</v>
      </c>
      <c r="I9029" s="318">
        <v>49309</v>
      </c>
      <c r="J9029" s="315" t="s">
        <v>5221</v>
      </c>
      <c r="K9029" s="315">
        <v>9473</v>
      </c>
      <c r="L9029" s="315" t="s">
        <v>2104</v>
      </c>
      <c r="M9029" s="315" t="s">
        <v>770</v>
      </c>
      <c r="N9029" s="315"/>
      <c r="O9029" s="315" t="s">
        <v>805</v>
      </c>
      <c r="P9029" s="315" t="s">
        <v>5222</v>
      </c>
      <c r="Q9029" s="315" t="s">
        <v>819</v>
      </c>
    </row>
    <row r="9030" spans="1:17">
      <c r="A9030" s="315" t="s">
        <v>5223</v>
      </c>
      <c r="B9030" s="315" t="s">
        <v>2095</v>
      </c>
      <c r="C9030" s="315" t="s">
        <v>2098</v>
      </c>
      <c r="D9030" s="316">
        <v>32.9</v>
      </c>
      <c r="E9030" s="317">
        <v>33765.620000000003</v>
      </c>
      <c r="F9030" s="317">
        <v>22893.09</v>
      </c>
      <c r="G9030" s="318">
        <v>39570</v>
      </c>
      <c r="H9030" s="318">
        <v>40095</v>
      </c>
      <c r="I9030" s="318">
        <v>49309</v>
      </c>
      <c r="J9030" s="315" t="s">
        <v>5224</v>
      </c>
      <c r="K9030" s="315">
        <v>8953</v>
      </c>
      <c r="L9030" s="315" t="s">
        <v>1796</v>
      </c>
      <c r="M9030" s="315" t="s">
        <v>784</v>
      </c>
      <c r="N9030" s="315"/>
      <c r="O9030" s="315" t="s">
        <v>996</v>
      </c>
      <c r="P9030" s="315" t="s">
        <v>5225</v>
      </c>
      <c r="Q9030" s="315"/>
    </row>
    <row r="9031" spans="1:17">
      <c r="A9031" s="315" t="s">
        <v>5226</v>
      </c>
      <c r="B9031" s="315" t="s">
        <v>2095</v>
      </c>
      <c r="C9031" s="315" t="s">
        <v>2098</v>
      </c>
      <c r="D9031" s="316">
        <v>32.9</v>
      </c>
      <c r="E9031" s="317">
        <v>29550</v>
      </c>
      <c r="F9031" s="317">
        <v>9219.6</v>
      </c>
      <c r="G9031" s="318">
        <v>40792</v>
      </c>
      <c r="H9031" s="318">
        <v>41215</v>
      </c>
      <c r="I9031" s="318">
        <v>50405</v>
      </c>
      <c r="J9031" s="315" t="s">
        <v>5227</v>
      </c>
      <c r="K9031" s="315">
        <v>4332</v>
      </c>
      <c r="L9031" s="315" t="s">
        <v>3212</v>
      </c>
      <c r="M9031" s="315" t="s">
        <v>776</v>
      </c>
      <c r="N9031" s="315" t="s">
        <v>5228</v>
      </c>
      <c r="O9031" s="315" t="s">
        <v>805</v>
      </c>
      <c r="P9031" s="315" t="s">
        <v>780</v>
      </c>
      <c r="Q9031" s="315" t="s">
        <v>1378</v>
      </c>
    </row>
    <row r="9032" spans="1:17">
      <c r="A9032" s="315" t="s">
        <v>5229</v>
      </c>
      <c r="B9032" s="315" t="s">
        <v>2095</v>
      </c>
      <c r="C9032" s="315" t="s">
        <v>2098</v>
      </c>
      <c r="D9032" s="316">
        <v>32.94</v>
      </c>
      <c r="E9032" s="317">
        <v>35376.01</v>
      </c>
      <c r="F9032" s="317">
        <v>9197.76</v>
      </c>
      <c r="G9032" s="318">
        <v>40640</v>
      </c>
      <c r="H9032" s="318">
        <v>41957</v>
      </c>
      <c r="I9032" s="318">
        <v>49309</v>
      </c>
      <c r="J9032" s="315" t="s">
        <v>5230</v>
      </c>
      <c r="K9032" s="315">
        <v>8196</v>
      </c>
      <c r="L9032" s="315" t="s">
        <v>2832</v>
      </c>
      <c r="M9032" s="315" t="s">
        <v>784</v>
      </c>
      <c r="N9032" s="315"/>
      <c r="O9032" s="315" t="s">
        <v>805</v>
      </c>
      <c r="P9032" s="315" t="s">
        <v>1138</v>
      </c>
      <c r="Q9032" s="315" t="s">
        <v>1090</v>
      </c>
    </row>
    <row r="9033" spans="1:17">
      <c r="A9033" s="315" t="s">
        <v>5231</v>
      </c>
      <c r="B9033" s="315" t="s">
        <v>2095</v>
      </c>
      <c r="C9033" s="315" t="s">
        <v>2098</v>
      </c>
      <c r="D9033" s="316">
        <v>33</v>
      </c>
      <c r="E9033" s="317">
        <v>34907</v>
      </c>
      <c r="F9033" s="317">
        <v>17662.940000000002</v>
      </c>
      <c r="G9033" s="318">
        <v>39570</v>
      </c>
      <c r="H9033" s="318">
        <v>39814</v>
      </c>
      <c r="I9033" s="318">
        <v>49309</v>
      </c>
      <c r="J9033" s="315" t="s">
        <v>5232</v>
      </c>
      <c r="K9033" s="315">
        <v>9103</v>
      </c>
      <c r="L9033" s="315" t="s">
        <v>2755</v>
      </c>
      <c r="M9033" s="315" t="s">
        <v>781</v>
      </c>
      <c r="N9033" s="315"/>
      <c r="O9033" s="315" t="s">
        <v>805</v>
      </c>
      <c r="P9033" s="315" t="s">
        <v>5233</v>
      </c>
      <c r="Q9033" s="315" t="s">
        <v>956</v>
      </c>
    </row>
    <row r="9034" spans="1:17">
      <c r="A9034" s="315" t="s">
        <v>5234</v>
      </c>
      <c r="B9034" s="315" t="s">
        <v>2095</v>
      </c>
      <c r="C9034" s="315" t="s">
        <v>2098</v>
      </c>
      <c r="D9034" s="316">
        <v>33</v>
      </c>
      <c r="E9034" s="317">
        <v>32199</v>
      </c>
      <c r="F9034" s="317">
        <v>13845.570000000002</v>
      </c>
      <c r="G9034" s="318">
        <v>39570</v>
      </c>
      <c r="H9034" s="318">
        <v>41163</v>
      </c>
      <c r="I9034" s="318">
        <v>50405</v>
      </c>
      <c r="J9034" s="315" t="s">
        <v>5235</v>
      </c>
      <c r="K9034" s="315">
        <v>4626</v>
      </c>
      <c r="L9034" s="315" t="s">
        <v>2415</v>
      </c>
      <c r="M9034" s="315" t="s">
        <v>1296</v>
      </c>
      <c r="N9034" s="315"/>
      <c r="O9034" s="315" t="s">
        <v>805</v>
      </c>
      <c r="P9034" s="315" t="s">
        <v>840</v>
      </c>
      <c r="Q9034" s="315" t="s">
        <v>4750</v>
      </c>
    </row>
    <row r="9035" spans="1:17">
      <c r="A9035" s="315" t="s">
        <v>5236</v>
      </c>
      <c r="B9035" s="315" t="s">
        <v>2095</v>
      </c>
      <c r="C9035" s="315" t="s">
        <v>2098</v>
      </c>
      <c r="D9035" s="316">
        <v>33</v>
      </c>
      <c r="E9035" s="317">
        <v>33474</v>
      </c>
      <c r="F9035" s="317">
        <v>15665.829999999998</v>
      </c>
      <c r="G9035" s="318">
        <v>39570</v>
      </c>
      <c r="H9035" s="318">
        <v>40744</v>
      </c>
      <c r="I9035" s="318">
        <v>50040</v>
      </c>
      <c r="J9035" s="315" t="s">
        <v>5237</v>
      </c>
      <c r="K9035" s="315">
        <v>6242</v>
      </c>
      <c r="L9035" s="315" t="s">
        <v>1872</v>
      </c>
      <c r="M9035" s="315" t="s">
        <v>788</v>
      </c>
      <c r="N9035" s="315"/>
      <c r="O9035" s="315" t="s">
        <v>805</v>
      </c>
      <c r="P9035" s="315" t="s">
        <v>4716</v>
      </c>
      <c r="Q9035" s="315" t="s">
        <v>1027</v>
      </c>
    </row>
    <row r="9036" spans="1:17">
      <c r="A9036" s="315" t="s">
        <v>5238</v>
      </c>
      <c r="B9036" s="315" t="s">
        <v>2095</v>
      </c>
      <c r="C9036" s="315" t="s">
        <v>2098</v>
      </c>
      <c r="D9036" s="316">
        <v>33</v>
      </c>
      <c r="E9036" s="317">
        <v>29806</v>
      </c>
      <c r="F9036" s="317">
        <v>8554.32</v>
      </c>
      <c r="G9036" s="318">
        <v>40532</v>
      </c>
      <c r="H9036" s="318">
        <v>41611</v>
      </c>
      <c r="I9036" s="318">
        <v>50770</v>
      </c>
      <c r="J9036" s="315" t="s">
        <v>5239</v>
      </c>
      <c r="K9036" s="315">
        <v>6370</v>
      </c>
      <c r="L9036" s="315" t="s">
        <v>1289</v>
      </c>
      <c r="M9036" s="315" t="s">
        <v>1290</v>
      </c>
      <c r="N9036" s="315"/>
      <c r="O9036" s="315" t="s">
        <v>805</v>
      </c>
      <c r="P9036" s="315" t="s">
        <v>5240</v>
      </c>
      <c r="Q9036" s="315" t="s">
        <v>819</v>
      </c>
    </row>
    <row r="9037" spans="1:17">
      <c r="A9037" s="315" t="s">
        <v>5241</v>
      </c>
      <c r="B9037" s="315" t="s">
        <v>2095</v>
      </c>
      <c r="C9037" s="315" t="s">
        <v>2098</v>
      </c>
      <c r="D9037" s="316">
        <v>33</v>
      </c>
      <c r="E9037" s="317">
        <v>36032</v>
      </c>
      <c r="F9037" s="317">
        <v>9368.32</v>
      </c>
      <c r="G9037" s="318">
        <v>40626</v>
      </c>
      <c r="H9037" s="318">
        <v>41754</v>
      </c>
      <c r="I9037" s="318">
        <v>49309</v>
      </c>
      <c r="J9037" s="315" t="s">
        <v>5242</v>
      </c>
      <c r="K9037" s="315">
        <v>6372</v>
      </c>
      <c r="L9037" s="315" t="s">
        <v>2245</v>
      </c>
      <c r="M9037" s="315" t="s">
        <v>1290</v>
      </c>
      <c r="N9037" s="315"/>
      <c r="O9037" s="315" t="s">
        <v>805</v>
      </c>
      <c r="P9037" s="315" t="s">
        <v>5240</v>
      </c>
      <c r="Q9037" s="315" t="s">
        <v>1027</v>
      </c>
    </row>
    <row r="9038" spans="1:17">
      <c r="A9038" s="315" t="s">
        <v>5243</v>
      </c>
      <c r="B9038" s="315" t="s">
        <v>2095</v>
      </c>
      <c r="C9038" s="315" t="s">
        <v>2098</v>
      </c>
      <c r="D9038" s="316">
        <v>33</v>
      </c>
      <c r="E9038" s="317">
        <v>32768</v>
      </c>
      <c r="F9038" s="317">
        <v>12320.77</v>
      </c>
      <c r="G9038" s="318">
        <v>40689</v>
      </c>
      <c r="H9038" s="318">
        <v>41165</v>
      </c>
      <c r="I9038" s="318">
        <v>50405</v>
      </c>
      <c r="J9038" s="315" t="s">
        <v>5244</v>
      </c>
      <c r="K9038" s="315">
        <v>6280</v>
      </c>
      <c r="L9038" s="315" t="s">
        <v>2468</v>
      </c>
      <c r="M9038" s="315" t="s">
        <v>788</v>
      </c>
      <c r="N9038" s="315"/>
      <c r="O9038" s="315" t="s">
        <v>805</v>
      </c>
      <c r="P9038" s="315" t="s">
        <v>834</v>
      </c>
      <c r="Q9038" s="315" t="s">
        <v>1992</v>
      </c>
    </row>
    <row r="9039" spans="1:17">
      <c r="A9039" s="315" t="s">
        <v>5245</v>
      </c>
      <c r="B9039" s="315" t="s">
        <v>2095</v>
      </c>
      <c r="C9039" s="315" t="s">
        <v>2096</v>
      </c>
      <c r="D9039" s="316">
        <v>33</v>
      </c>
      <c r="E9039" s="317">
        <v>19971.960000000003</v>
      </c>
      <c r="F9039" s="317">
        <v>8967.4000000000015</v>
      </c>
      <c r="G9039" s="318">
        <v>40842</v>
      </c>
      <c r="H9039" s="318">
        <v>41182</v>
      </c>
      <c r="I9039" s="318">
        <v>50405</v>
      </c>
      <c r="J9039" s="315" t="s">
        <v>5246</v>
      </c>
      <c r="K9039" s="315">
        <v>9054</v>
      </c>
      <c r="L9039" s="315" t="s">
        <v>4276</v>
      </c>
      <c r="M9039" s="315" t="s">
        <v>1024</v>
      </c>
      <c r="N9039" s="315" t="s">
        <v>5247</v>
      </c>
      <c r="O9039" s="315" t="s">
        <v>805</v>
      </c>
      <c r="P9039" s="315" t="s">
        <v>5248</v>
      </c>
      <c r="Q9039" s="315" t="s">
        <v>956</v>
      </c>
    </row>
    <row r="9040" spans="1:17">
      <c r="A9040" s="315" t="s">
        <v>5249</v>
      </c>
      <c r="B9040" s="315" t="s">
        <v>2095</v>
      </c>
      <c r="C9040" s="315" t="s">
        <v>2098</v>
      </c>
      <c r="D9040" s="316">
        <v>33.04</v>
      </c>
      <c r="E9040" s="317">
        <v>11544</v>
      </c>
      <c r="F9040" s="317">
        <v>2331.8799999999997</v>
      </c>
      <c r="G9040" s="318">
        <v>40659</v>
      </c>
      <c r="H9040" s="318">
        <v>42446</v>
      </c>
      <c r="I9040" s="318">
        <v>50040</v>
      </c>
      <c r="J9040" s="315" t="s">
        <v>5250</v>
      </c>
      <c r="K9040" s="315">
        <v>8580</v>
      </c>
      <c r="L9040" s="315" t="s">
        <v>5251</v>
      </c>
      <c r="M9040" s="315" t="s">
        <v>792</v>
      </c>
      <c r="N9040" s="315"/>
      <c r="O9040" s="315" t="s">
        <v>805</v>
      </c>
      <c r="P9040" s="315" t="s">
        <v>5252</v>
      </c>
      <c r="Q9040" s="315" t="s">
        <v>4567</v>
      </c>
    </row>
    <row r="9041" spans="1:17">
      <c r="A9041" s="315" t="s">
        <v>5253</v>
      </c>
      <c r="B9041" s="315" t="s">
        <v>2095</v>
      </c>
      <c r="C9041" s="315" t="s">
        <v>2098</v>
      </c>
      <c r="D9041" s="316">
        <v>33.06</v>
      </c>
      <c r="E9041" s="317">
        <v>30757</v>
      </c>
      <c r="F9041" s="317">
        <v>8858.01</v>
      </c>
      <c r="G9041" s="318">
        <v>40543</v>
      </c>
      <c r="H9041" s="318">
        <v>41340</v>
      </c>
      <c r="I9041" s="318">
        <v>50770</v>
      </c>
      <c r="J9041" s="315" t="s">
        <v>5254</v>
      </c>
      <c r="K9041" s="315">
        <v>3274</v>
      </c>
      <c r="L9041" s="315" t="s">
        <v>3254</v>
      </c>
      <c r="M9041" s="315" t="s">
        <v>764</v>
      </c>
      <c r="N9041" s="315"/>
      <c r="O9041" s="315" t="s">
        <v>805</v>
      </c>
      <c r="P9041" s="315" t="s">
        <v>5255</v>
      </c>
      <c r="Q9041" s="315" t="s">
        <v>1948</v>
      </c>
    </row>
    <row r="9042" spans="1:17">
      <c r="A9042" s="315" t="s">
        <v>5256</v>
      </c>
      <c r="B9042" s="315" t="s">
        <v>2095</v>
      </c>
      <c r="C9042" s="315" t="s">
        <v>2098</v>
      </c>
      <c r="D9042" s="316">
        <v>33.1</v>
      </c>
      <c r="E9042" s="317">
        <v>38265</v>
      </c>
      <c r="F9042" s="317">
        <v>17908.02</v>
      </c>
      <c r="G9042" s="318">
        <v>39569</v>
      </c>
      <c r="H9042" s="318">
        <v>40907</v>
      </c>
      <c r="I9042" s="318">
        <v>50040</v>
      </c>
      <c r="J9042" s="315" t="s">
        <v>5257</v>
      </c>
      <c r="K9042" s="315">
        <v>9434</v>
      </c>
      <c r="L9042" s="315" t="s">
        <v>1550</v>
      </c>
      <c r="M9042" s="315" t="s">
        <v>770</v>
      </c>
      <c r="N9042" s="315" t="s">
        <v>5258</v>
      </c>
      <c r="O9042" s="315" t="s">
        <v>805</v>
      </c>
      <c r="P9042" s="315" t="s">
        <v>1524</v>
      </c>
      <c r="Q9042" s="315" t="s">
        <v>1864</v>
      </c>
    </row>
    <row r="9043" spans="1:17">
      <c r="A9043" s="315" t="s">
        <v>5259</v>
      </c>
      <c r="B9043" s="315" t="s">
        <v>2095</v>
      </c>
      <c r="C9043" s="315" t="s">
        <v>2098</v>
      </c>
      <c r="D9043" s="316">
        <v>33.1</v>
      </c>
      <c r="E9043" s="317">
        <v>35062.129999999997</v>
      </c>
      <c r="F9043" s="317">
        <v>13959.910000000002</v>
      </c>
      <c r="G9043" s="318">
        <v>39569</v>
      </c>
      <c r="H9043" s="318">
        <v>41177</v>
      </c>
      <c r="I9043" s="318">
        <v>50405</v>
      </c>
      <c r="J9043" s="315" t="s">
        <v>5260</v>
      </c>
      <c r="K9043" s="315">
        <v>8302</v>
      </c>
      <c r="L9043" s="315" t="s">
        <v>3195</v>
      </c>
      <c r="M9043" s="315" t="s">
        <v>784</v>
      </c>
      <c r="N9043" s="315" t="s">
        <v>1744</v>
      </c>
      <c r="O9043" s="315" t="s">
        <v>805</v>
      </c>
      <c r="P9043" s="315" t="s">
        <v>1745</v>
      </c>
      <c r="Q9043" s="315" t="s">
        <v>1204</v>
      </c>
    </row>
    <row r="9044" spans="1:17">
      <c r="A9044" s="315" t="s">
        <v>5261</v>
      </c>
      <c r="B9044" s="315" t="s">
        <v>2095</v>
      </c>
      <c r="C9044" s="315" t="s">
        <v>2098</v>
      </c>
      <c r="D9044" s="316">
        <v>33.1</v>
      </c>
      <c r="E9044" s="317">
        <v>10575</v>
      </c>
      <c r="F9044" s="317">
        <v>6628.97</v>
      </c>
      <c r="G9044" s="318">
        <v>39570</v>
      </c>
      <c r="H9044" s="318">
        <v>40163</v>
      </c>
      <c r="I9044" s="318">
        <v>49279</v>
      </c>
      <c r="J9044" s="315" t="s">
        <v>5262</v>
      </c>
      <c r="K9044" s="315">
        <v>8500</v>
      </c>
      <c r="L9044" s="315" t="s">
        <v>1660</v>
      </c>
      <c r="M9044" s="315" t="s">
        <v>792</v>
      </c>
      <c r="N9044" s="315" t="s">
        <v>4981</v>
      </c>
      <c r="O9044" s="315" t="s">
        <v>914</v>
      </c>
      <c r="P9044" s="315" t="s">
        <v>4982</v>
      </c>
      <c r="Q9044" s="315" t="s">
        <v>4983</v>
      </c>
    </row>
    <row r="9045" spans="1:17">
      <c r="A9045" s="315" t="s">
        <v>5263</v>
      </c>
      <c r="B9045" s="315" t="s">
        <v>2095</v>
      </c>
      <c r="C9045" s="315" t="s">
        <v>2098</v>
      </c>
      <c r="D9045" s="316">
        <v>33.1</v>
      </c>
      <c r="E9045" s="317">
        <v>36115</v>
      </c>
      <c r="F9045" s="317">
        <v>13242.160000000002</v>
      </c>
      <c r="G9045" s="318">
        <v>39570</v>
      </c>
      <c r="H9045" s="318">
        <v>41296</v>
      </c>
      <c r="I9045" s="318">
        <v>50770</v>
      </c>
      <c r="J9045" s="315" t="s">
        <v>5264</v>
      </c>
      <c r="K9045" s="315">
        <v>3042</v>
      </c>
      <c r="L9045" s="315" t="s">
        <v>3275</v>
      </c>
      <c r="M9045" s="315" t="s">
        <v>764</v>
      </c>
      <c r="N9045" s="315"/>
      <c r="O9045" s="315" t="s">
        <v>805</v>
      </c>
      <c r="P9045" s="315" t="s">
        <v>5265</v>
      </c>
      <c r="Q9045" s="315" t="s">
        <v>1102</v>
      </c>
    </row>
    <row r="9046" spans="1:17">
      <c r="A9046" s="315" t="s">
        <v>5266</v>
      </c>
      <c r="B9046" s="315" t="s">
        <v>2095</v>
      </c>
      <c r="C9046" s="315" t="s">
        <v>2098</v>
      </c>
      <c r="D9046" s="316">
        <v>33.1</v>
      </c>
      <c r="E9046" s="317">
        <v>31223.539999999997</v>
      </c>
      <c r="F9046" s="317">
        <v>14612.600000000002</v>
      </c>
      <c r="G9046" s="318">
        <v>39570</v>
      </c>
      <c r="H9046" s="318">
        <v>40892</v>
      </c>
      <c r="I9046" s="318">
        <v>50040</v>
      </c>
      <c r="J9046" s="315" t="s">
        <v>5267</v>
      </c>
      <c r="K9046" s="315">
        <v>7148</v>
      </c>
      <c r="L9046" s="315" t="s">
        <v>4259</v>
      </c>
      <c r="M9046" s="315" t="s">
        <v>966</v>
      </c>
      <c r="N9046" s="315"/>
      <c r="O9046" s="315" t="s">
        <v>805</v>
      </c>
      <c r="P9046" s="315" t="s">
        <v>5268</v>
      </c>
      <c r="Q9046" s="315" t="s">
        <v>5269</v>
      </c>
    </row>
    <row r="9047" spans="1:17">
      <c r="A9047" s="315" t="s">
        <v>5270</v>
      </c>
      <c r="B9047" s="315" t="s">
        <v>2095</v>
      </c>
      <c r="C9047" s="315" t="s">
        <v>2096</v>
      </c>
      <c r="D9047" s="316">
        <v>33.1</v>
      </c>
      <c r="E9047" s="317">
        <v>31113</v>
      </c>
      <c r="F9047" s="317">
        <v>17081.04</v>
      </c>
      <c r="G9047" s="318">
        <v>40252</v>
      </c>
      <c r="H9047" s="318">
        <v>40863</v>
      </c>
      <c r="I9047" s="318">
        <v>50040</v>
      </c>
      <c r="J9047" s="315" t="s">
        <v>5271</v>
      </c>
      <c r="K9047" s="315">
        <v>6017</v>
      </c>
      <c r="L9047" s="315" t="s">
        <v>849</v>
      </c>
      <c r="M9047" s="315" t="s">
        <v>788</v>
      </c>
      <c r="N9047" s="315"/>
      <c r="O9047" s="315" t="s">
        <v>805</v>
      </c>
      <c r="P9047" s="315" t="s">
        <v>5272</v>
      </c>
      <c r="Q9047" s="315" t="s">
        <v>1084</v>
      </c>
    </row>
    <row r="9048" spans="1:17">
      <c r="A9048" s="315" t="s">
        <v>5273</v>
      </c>
      <c r="B9048" s="315" t="s">
        <v>2095</v>
      </c>
      <c r="C9048" s="315" t="s">
        <v>2098</v>
      </c>
      <c r="D9048" s="316">
        <v>33.1</v>
      </c>
      <c r="E9048" s="317">
        <v>35957</v>
      </c>
      <c r="F9048" s="317">
        <v>15461.51</v>
      </c>
      <c r="G9048" s="318">
        <v>40673</v>
      </c>
      <c r="H9048" s="318">
        <v>40966</v>
      </c>
      <c r="I9048" s="318">
        <v>50405</v>
      </c>
      <c r="J9048" s="315" t="s">
        <v>5274</v>
      </c>
      <c r="K9048" s="315">
        <v>5607</v>
      </c>
      <c r="L9048" s="315" t="s">
        <v>5275</v>
      </c>
      <c r="M9048" s="315" t="s">
        <v>776</v>
      </c>
      <c r="N9048" s="315" t="s">
        <v>5276</v>
      </c>
      <c r="O9048" s="315" t="s">
        <v>805</v>
      </c>
      <c r="P9048" s="315" t="s">
        <v>1184</v>
      </c>
      <c r="Q9048" s="315" t="s">
        <v>5277</v>
      </c>
    </row>
    <row r="9049" spans="1:17">
      <c r="A9049" s="315" t="s">
        <v>5278</v>
      </c>
      <c r="B9049" s="315" t="s">
        <v>2095</v>
      </c>
      <c r="C9049" s="315" t="s">
        <v>2098</v>
      </c>
      <c r="D9049" s="316">
        <v>33.119999999999997</v>
      </c>
      <c r="E9049" s="317">
        <v>36596</v>
      </c>
      <c r="F9049" s="317">
        <v>17126.93</v>
      </c>
      <c r="G9049" s="318">
        <v>40731</v>
      </c>
      <c r="H9049" s="318">
        <v>40836</v>
      </c>
      <c r="I9049" s="318">
        <v>50040</v>
      </c>
      <c r="J9049" s="315" t="s">
        <v>5279</v>
      </c>
      <c r="K9049" s="315">
        <v>9437</v>
      </c>
      <c r="L9049" s="315" t="s">
        <v>2689</v>
      </c>
      <c r="M9049" s="315" t="s">
        <v>770</v>
      </c>
      <c r="N9049" s="315"/>
      <c r="O9049" s="315" t="s">
        <v>805</v>
      </c>
      <c r="P9049" s="315" t="s">
        <v>5280</v>
      </c>
      <c r="Q9049" s="315" t="s">
        <v>1150</v>
      </c>
    </row>
    <row r="9050" spans="1:17">
      <c r="A9050" s="315" t="s">
        <v>5281</v>
      </c>
      <c r="B9050" s="315" t="s">
        <v>2095</v>
      </c>
      <c r="C9050" s="315" t="s">
        <v>2098</v>
      </c>
      <c r="D9050" s="316">
        <v>33.130000000000003</v>
      </c>
      <c r="E9050" s="317">
        <v>24789</v>
      </c>
      <c r="F9050" s="317">
        <v>11601.25</v>
      </c>
      <c r="G9050" s="318">
        <v>40746</v>
      </c>
      <c r="H9050" s="318">
        <v>40897</v>
      </c>
      <c r="I9050" s="318">
        <v>50040</v>
      </c>
      <c r="J9050" s="315" t="s">
        <v>5282</v>
      </c>
      <c r="K9050" s="315">
        <v>6122</v>
      </c>
      <c r="L9050" s="315" t="s">
        <v>2727</v>
      </c>
      <c r="M9050" s="315" t="s">
        <v>788</v>
      </c>
      <c r="N9050" s="315"/>
      <c r="O9050" s="315" t="s">
        <v>805</v>
      </c>
      <c r="P9050" s="315" t="s">
        <v>5072</v>
      </c>
      <c r="Q9050" s="315" t="s">
        <v>5283</v>
      </c>
    </row>
    <row r="9051" spans="1:17">
      <c r="A9051" s="315" t="s">
        <v>5284</v>
      </c>
      <c r="B9051" s="315" t="s">
        <v>2095</v>
      </c>
      <c r="C9051" s="315" t="s">
        <v>2096</v>
      </c>
      <c r="D9051" s="316">
        <v>33.200000000000003</v>
      </c>
      <c r="E9051" s="317">
        <v>35666</v>
      </c>
      <c r="F9051" s="317">
        <v>17502.759999999998</v>
      </c>
      <c r="G9051" s="318">
        <v>40004</v>
      </c>
      <c r="H9051" s="318">
        <v>40781</v>
      </c>
      <c r="I9051" s="318">
        <v>50040</v>
      </c>
      <c r="J9051" s="315" t="s">
        <v>5285</v>
      </c>
      <c r="K9051" s="315">
        <v>6110</v>
      </c>
      <c r="L9051" s="315" t="s">
        <v>787</v>
      </c>
      <c r="M9051" s="315" t="s">
        <v>788</v>
      </c>
      <c r="N9051" s="315" t="s">
        <v>5286</v>
      </c>
      <c r="O9051" s="315" t="s">
        <v>805</v>
      </c>
      <c r="P9051" s="315" t="s">
        <v>973</v>
      </c>
      <c r="Q9051" s="315" t="s">
        <v>1204</v>
      </c>
    </row>
    <row r="9052" spans="1:17">
      <c r="A9052" s="315" t="s">
        <v>5287</v>
      </c>
      <c r="B9052" s="315" t="s">
        <v>2095</v>
      </c>
      <c r="C9052" s="315" t="s">
        <v>2098</v>
      </c>
      <c r="D9052" s="316">
        <v>33.200000000000003</v>
      </c>
      <c r="E9052" s="317">
        <v>36350</v>
      </c>
      <c r="F9052" s="317">
        <v>10432.450000000001</v>
      </c>
      <c r="G9052" s="318">
        <v>40408</v>
      </c>
      <c r="H9052" s="318">
        <v>41619</v>
      </c>
      <c r="I9052" s="318">
        <v>50770</v>
      </c>
      <c r="J9052" s="315" t="s">
        <v>5288</v>
      </c>
      <c r="K9052" s="315">
        <v>2017</v>
      </c>
      <c r="L9052" s="315" t="s">
        <v>2298</v>
      </c>
      <c r="M9052" s="315" t="s">
        <v>758</v>
      </c>
      <c r="N9052" s="315"/>
      <c r="O9052" s="315" t="s">
        <v>914</v>
      </c>
      <c r="P9052" s="315" t="s">
        <v>5289</v>
      </c>
      <c r="Q9052" s="315" t="s">
        <v>1595</v>
      </c>
    </row>
    <row r="9053" spans="1:17">
      <c r="A9053" s="315" t="s">
        <v>5290</v>
      </c>
      <c r="B9053" s="315" t="s">
        <v>2095</v>
      </c>
      <c r="C9053" s="315" t="s">
        <v>2098</v>
      </c>
      <c r="D9053" s="316">
        <v>33.200000000000003</v>
      </c>
      <c r="E9053" s="317">
        <v>35146</v>
      </c>
      <c r="F9053" s="317">
        <v>10576.34</v>
      </c>
      <c r="G9053" s="318">
        <v>40526</v>
      </c>
      <c r="H9053" s="318">
        <v>41264</v>
      </c>
      <c r="I9053" s="318">
        <v>50405</v>
      </c>
      <c r="J9053" s="315" t="s">
        <v>5291</v>
      </c>
      <c r="K9053" s="315">
        <v>3043</v>
      </c>
      <c r="L9053" s="315" t="s">
        <v>2848</v>
      </c>
      <c r="M9053" s="315" t="s">
        <v>764</v>
      </c>
      <c r="N9053" s="315"/>
      <c r="O9053" s="315" t="s">
        <v>805</v>
      </c>
      <c r="P9053" s="315" t="s">
        <v>5292</v>
      </c>
      <c r="Q9053" s="315" t="s">
        <v>4750</v>
      </c>
    </row>
    <row r="9054" spans="1:17">
      <c r="A9054" s="315" t="s">
        <v>5293</v>
      </c>
      <c r="B9054" s="315" t="s">
        <v>2095</v>
      </c>
      <c r="C9054" s="315" t="s">
        <v>2096</v>
      </c>
      <c r="D9054" s="316">
        <v>33.24</v>
      </c>
      <c r="E9054" s="317">
        <v>30070</v>
      </c>
      <c r="F9054" s="317">
        <v>14199.72</v>
      </c>
      <c r="G9054" s="318">
        <v>40690</v>
      </c>
      <c r="H9054" s="318">
        <v>40826</v>
      </c>
      <c r="I9054" s="318">
        <v>50040</v>
      </c>
      <c r="J9054" s="315" t="s">
        <v>5294</v>
      </c>
      <c r="K9054" s="315">
        <v>3262</v>
      </c>
      <c r="L9054" s="315" t="s">
        <v>1320</v>
      </c>
      <c r="M9054" s="315" t="s">
        <v>764</v>
      </c>
      <c r="N9054" s="315"/>
      <c r="O9054" s="315" t="s">
        <v>996</v>
      </c>
      <c r="P9054" s="315" t="s">
        <v>5295</v>
      </c>
      <c r="Q9054" s="315"/>
    </row>
    <row r="9055" spans="1:17">
      <c r="A9055" s="315" t="s">
        <v>5296</v>
      </c>
      <c r="B9055" s="315" t="s">
        <v>2095</v>
      </c>
      <c r="C9055" s="315" t="s">
        <v>2098</v>
      </c>
      <c r="D9055" s="316">
        <v>33.25</v>
      </c>
      <c r="E9055" s="317">
        <v>38462</v>
      </c>
      <c r="F9055" s="317">
        <v>14423.260000000002</v>
      </c>
      <c r="G9055" s="318">
        <v>40794</v>
      </c>
      <c r="H9055" s="318">
        <v>41110</v>
      </c>
      <c r="I9055" s="318">
        <v>50405</v>
      </c>
      <c r="J9055" s="315" t="s">
        <v>5297</v>
      </c>
      <c r="K9055" s="315">
        <v>6288</v>
      </c>
      <c r="L9055" s="315" t="s">
        <v>3628</v>
      </c>
      <c r="M9055" s="315" t="s">
        <v>788</v>
      </c>
      <c r="N9055" s="315"/>
      <c r="O9055" s="315" t="s">
        <v>805</v>
      </c>
      <c r="P9055" s="315" t="s">
        <v>5298</v>
      </c>
      <c r="Q9055" s="315" t="s">
        <v>5299</v>
      </c>
    </row>
    <row r="9056" spans="1:17">
      <c r="A9056" s="315" t="s">
        <v>5300</v>
      </c>
      <c r="B9056" s="315" t="s">
        <v>2095</v>
      </c>
      <c r="C9056" s="315" t="s">
        <v>2098</v>
      </c>
      <c r="D9056" s="316">
        <v>33.28</v>
      </c>
      <c r="E9056" s="317">
        <v>35021.299999999996</v>
      </c>
      <c r="F9056" s="317">
        <v>9105.5300000000007</v>
      </c>
      <c r="G9056" s="318">
        <v>40730</v>
      </c>
      <c r="H9056" s="318">
        <v>41820</v>
      </c>
      <c r="I9056" s="318">
        <v>49309</v>
      </c>
      <c r="J9056" s="315" t="s">
        <v>5301</v>
      </c>
      <c r="K9056" s="315">
        <v>1041</v>
      </c>
      <c r="L9056" s="315" t="s">
        <v>2507</v>
      </c>
      <c r="M9056" s="315" t="s">
        <v>766</v>
      </c>
      <c r="N9056" s="315"/>
      <c r="O9056" s="315" t="s">
        <v>805</v>
      </c>
      <c r="P9056" s="315" t="s">
        <v>5302</v>
      </c>
      <c r="Q9056" s="315" t="s">
        <v>1041</v>
      </c>
    </row>
    <row r="9057" spans="1:17">
      <c r="A9057" s="315" t="s">
        <v>5303</v>
      </c>
      <c r="B9057" s="315" t="s">
        <v>2095</v>
      </c>
      <c r="C9057" s="315" t="s">
        <v>2098</v>
      </c>
      <c r="D9057" s="316">
        <v>33.299999999999997</v>
      </c>
      <c r="E9057" s="317">
        <v>34753.529999999992</v>
      </c>
      <c r="F9057" s="317">
        <v>11989.97</v>
      </c>
      <c r="G9057" s="318">
        <v>39573</v>
      </c>
      <c r="H9057" s="318">
        <v>41627</v>
      </c>
      <c r="I9057" s="318">
        <v>50770</v>
      </c>
      <c r="J9057" s="315" t="s">
        <v>5304</v>
      </c>
      <c r="K9057" s="315">
        <v>8340</v>
      </c>
      <c r="L9057" s="315" t="s">
        <v>2260</v>
      </c>
      <c r="M9057" s="315" t="s">
        <v>784</v>
      </c>
      <c r="N9057" s="315"/>
      <c r="O9057" s="315" t="s">
        <v>805</v>
      </c>
      <c r="P9057" s="315" t="s">
        <v>5305</v>
      </c>
      <c r="Q9057" s="315" t="s">
        <v>4567</v>
      </c>
    </row>
    <row r="9058" spans="1:17">
      <c r="A9058" s="315" t="s">
        <v>5306</v>
      </c>
      <c r="B9058" s="315" t="s">
        <v>2095</v>
      </c>
      <c r="C9058" s="315" t="s">
        <v>2098</v>
      </c>
      <c r="D9058" s="316">
        <v>33.299999999999997</v>
      </c>
      <c r="E9058" s="317">
        <v>31074.81</v>
      </c>
      <c r="F9058" s="317">
        <v>11200.82</v>
      </c>
      <c r="G9058" s="318">
        <v>39589</v>
      </c>
      <c r="H9058" s="318">
        <v>40164</v>
      </c>
      <c r="I9058" s="318">
        <v>49309</v>
      </c>
      <c r="J9058" s="315" t="s">
        <v>5307</v>
      </c>
      <c r="K9058" s="315">
        <v>1148</v>
      </c>
      <c r="L9058" s="315" t="s">
        <v>3104</v>
      </c>
      <c r="M9058" s="315" t="s">
        <v>766</v>
      </c>
      <c r="N9058" s="315" t="s">
        <v>5308</v>
      </c>
      <c r="O9058" s="315" t="s">
        <v>805</v>
      </c>
      <c r="P9058" s="315" t="s">
        <v>5309</v>
      </c>
      <c r="Q9058" s="315" t="s">
        <v>1434</v>
      </c>
    </row>
    <row r="9059" spans="1:17">
      <c r="A9059" s="315" t="s">
        <v>5310</v>
      </c>
      <c r="B9059" s="315" t="s">
        <v>2095</v>
      </c>
      <c r="C9059" s="315" t="s">
        <v>2096</v>
      </c>
      <c r="D9059" s="316">
        <v>33.299999999999997</v>
      </c>
      <c r="E9059" s="317">
        <v>18615.45</v>
      </c>
      <c r="F9059" s="317">
        <v>7118.67</v>
      </c>
      <c r="G9059" s="318">
        <v>39811</v>
      </c>
      <c r="H9059" s="318">
        <v>41627</v>
      </c>
      <c r="I9059" s="318">
        <v>50770</v>
      </c>
      <c r="J9059" s="315" t="s">
        <v>5311</v>
      </c>
      <c r="K9059" s="315">
        <v>4058</v>
      </c>
      <c r="L9059" s="315" t="s">
        <v>2059</v>
      </c>
      <c r="M9059" s="315" t="s">
        <v>2060</v>
      </c>
      <c r="N9059" s="315" t="s">
        <v>5312</v>
      </c>
      <c r="O9059" s="315" t="s">
        <v>805</v>
      </c>
      <c r="P9059" s="315" t="s">
        <v>1184</v>
      </c>
      <c r="Q9059" s="315" t="s">
        <v>1079</v>
      </c>
    </row>
    <row r="9060" spans="1:17">
      <c r="A9060" s="315" t="s">
        <v>5313</v>
      </c>
      <c r="B9060" s="315" t="s">
        <v>2095</v>
      </c>
      <c r="C9060" s="315" t="s">
        <v>2096</v>
      </c>
      <c r="D9060" s="316">
        <v>33.299999999999997</v>
      </c>
      <c r="E9060" s="317">
        <v>46483</v>
      </c>
      <c r="F9060" s="317">
        <v>20870.87</v>
      </c>
      <c r="G9060" s="318">
        <v>39893</v>
      </c>
      <c r="H9060" s="318">
        <v>41264</v>
      </c>
      <c r="I9060" s="318">
        <v>50405</v>
      </c>
      <c r="J9060" s="315" t="s">
        <v>5314</v>
      </c>
      <c r="K9060" s="315">
        <v>3764</v>
      </c>
      <c r="L9060" s="315" t="s">
        <v>3289</v>
      </c>
      <c r="M9060" s="315" t="s">
        <v>764</v>
      </c>
      <c r="N9060" s="315"/>
      <c r="O9060" s="315" t="s">
        <v>996</v>
      </c>
      <c r="P9060" s="315" t="s">
        <v>5315</v>
      </c>
      <c r="Q9060" s="315"/>
    </row>
    <row r="9061" spans="1:17">
      <c r="A9061" s="315" t="s">
        <v>5316</v>
      </c>
      <c r="B9061" s="315" t="s">
        <v>2095</v>
      </c>
      <c r="C9061" s="315" t="s">
        <v>2098</v>
      </c>
      <c r="D9061" s="316">
        <v>33.299999999999997</v>
      </c>
      <c r="E9061" s="317">
        <v>35679</v>
      </c>
      <c r="F9061" s="317">
        <v>10239.870000000001</v>
      </c>
      <c r="G9061" s="318">
        <v>40441</v>
      </c>
      <c r="H9061" s="318">
        <v>41617</v>
      </c>
      <c r="I9061" s="318">
        <v>50770</v>
      </c>
      <c r="J9061" s="315" t="s">
        <v>5317</v>
      </c>
      <c r="K9061" s="315">
        <v>4954</v>
      </c>
      <c r="L9061" s="315" t="s">
        <v>4505</v>
      </c>
      <c r="M9061" s="315" t="s">
        <v>764</v>
      </c>
      <c r="N9061" s="315" t="s">
        <v>5318</v>
      </c>
      <c r="O9061" s="315" t="s">
        <v>805</v>
      </c>
      <c r="P9061" s="315" t="s">
        <v>5319</v>
      </c>
      <c r="Q9061" s="315" t="s">
        <v>819</v>
      </c>
    </row>
    <row r="9062" spans="1:17">
      <c r="A9062" s="315" t="s">
        <v>5320</v>
      </c>
      <c r="B9062" s="315" t="s">
        <v>2095</v>
      </c>
      <c r="C9062" s="315" t="s">
        <v>2098</v>
      </c>
      <c r="D9062" s="316">
        <v>33.299999999999997</v>
      </c>
      <c r="E9062" s="317">
        <v>21915</v>
      </c>
      <c r="F9062" s="317">
        <v>6289.6100000000006</v>
      </c>
      <c r="G9062" s="318">
        <v>40633</v>
      </c>
      <c r="H9062" s="318">
        <v>41485</v>
      </c>
      <c r="I9062" s="318">
        <v>50770</v>
      </c>
      <c r="J9062" s="315" t="s">
        <v>5321</v>
      </c>
      <c r="K9062" s="315">
        <v>4133</v>
      </c>
      <c r="L9062" s="315" t="s">
        <v>2418</v>
      </c>
      <c r="M9062" s="315" t="s">
        <v>1484</v>
      </c>
      <c r="N9062" s="315" t="s">
        <v>5322</v>
      </c>
      <c r="O9062" s="315"/>
      <c r="P9062" s="315" t="s">
        <v>5322</v>
      </c>
      <c r="Q9062" s="315"/>
    </row>
    <row r="9063" spans="1:17">
      <c r="A9063" s="315" t="s">
        <v>5323</v>
      </c>
      <c r="B9063" s="315" t="s">
        <v>2095</v>
      </c>
      <c r="C9063" s="315" t="s">
        <v>2096</v>
      </c>
      <c r="D9063" s="316">
        <v>33.299999999999997</v>
      </c>
      <c r="E9063" s="317">
        <v>39236.300000000003</v>
      </c>
      <c r="F9063" s="317">
        <v>21540.74</v>
      </c>
      <c r="G9063" s="318">
        <v>40637</v>
      </c>
      <c r="H9063" s="318">
        <v>40830</v>
      </c>
      <c r="I9063" s="318">
        <v>50040</v>
      </c>
      <c r="J9063" s="315" t="s">
        <v>5324</v>
      </c>
      <c r="K9063" s="315">
        <v>1867</v>
      </c>
      <c r="L9063" s="315" t="s">
        <v>5325</v>
      </c>
      <c r="M9063" s="315" t="s">
        <v>766</v>
      </c>
      <c r="N9063" s="315"/>
      <c r="O9063" s="315" t="s">
        <v>914</v>
      </c>
      <c r="P9063" s="315" t="s">
        <v>5326</v>
      </c>
      <c r="Q9063" s="315" t="s">
        <v>5327</v>
      </c>
    </row>
    <row r="9064" spans="1:17">
      <c r="A9064" s="315" t="s">
        <v>5328</v>
      </c>
      <c r="B9064" s="315" t="s">
        <v>2095</v>
      </c>
      <c r="C9064" s="315" t="s">
        <v>2098</v>
      </c>
      <c r="D9064" s="316">
        <v>33.32</v>
      </c>
      <c r="E9064" s="317">
        <v>33959</v>
      </c>
      <c r="F9064" s="317">
        <v>11791.33</v>
      </c>
      <c r="G9064" s="318">
        <v>40805</v>
      </c>
      <c r="H9064" s="318">
        <v>41178</v>
      </c>
      <c r="I9064" s="318">
        <v>50405</v>
      </c>
      <c r="J9064" s="315" t="s">
        <v>5329</v>
      </c>
      <c r="K9064" s="315">
        <v>6247</v>
      </c>
      <c r="L9064" s="315" t="s">
        <v>3774</v>
      </c>
      <c r="M9064" s="315" t="s">
        <v>788</v>
      </c>
      <c r="N9064" s="315" t="s">
        <v>5330</v>
      </c>
      <c r="O9064" s="315" t="s">
        <v>805</v>
      </c>
      <c r="P9064" s="315" t="s">
        <v>5331</v>
      </c>
      <c r="Q9064" s="315" t="s">
        <v>864</v>
      </c>
    </row>
    <row r="9065" spans="1:17">
      <c r="A9065" s="315" t="s">
        <v>5332</v>
      </c>
      <c r="B9065" s="315" t="s">
        <v>2095</v>
      </c>
      <c r="C9065" s="315" t="s">
        <v>2098</v>
      </c>
      <c r="D9065" s="316">
        <v>33.4</v>
      </c>
      <c r="E9065" s="317">
        <v>33885.97</v>
      </c>
      <c r="F9065" s="317">
        <v>11765.96</v>
      </c>
      <c r="G9065" s="318">
        <v>40575</v>
      </c>
      <c r="H9065" s="318">
        <v>41180</v>
      </c>
      <c r="I9065" s="318">
        <v>50405</v>
      </c>
      <c r="J9065" s="315" t="s">
        <v>5333</v>
      </c>
      <c r="K9065" s="315">
        <v>2545</v>
      </c>
      <c r="L9065" s="315" t="s">
        <v>2697</v>
      </c>
      <c r="M9065" s="315" t="s">
        <v>1296</v>
      </c>
      <c r="N9065" s="315" t="s">
        <v>4856</v>
      </c>
      <c r="O9065" s="315" t="s">
        <v>805</v>
      </c>
      <c r="P9065" s="315" t="s">
        <v>4857</v>
      </c>
      <c r="Q9065" s="315" t="s">
        <v>852</v>
      </c>
    </row>
    <row r="9066" spans="1:17">
      <c r="A9066" s="315" t="s">
        <v>5334</v>
      </c>
      <c r="B9066" s="315" t="s">
        <v>2095</v>
      </c>
      <c r="C9066" s="315" t="s">
        <v>2098</v>
      </c>
      <c r="D9066" s="316">
        <v>33.44</v>
      </c>
      <c r="E9066" s="317">
        <v>23714.799999999999</v>
      </c>
      <c r="F9066" s="317">
        <v>11074.819999999998</v>
      </c>
      <c r="G9066" s="318">
        <v>40785</v>
      </c>
      <c r="H9066" s="318">
        <v>40899</v>
      </c>
      <c r="I9066" s="318">
        <v>50040</v>
      </c>
      <c r="J9066" s="315" t="s">
        <v>5335</v>
      </c>
      <c r="K9066" s="315">
        <v>3863</v>
      </c>
      <c r="L9066" s="315" t="s">
        <v>4319</v>
      </c>
      <c r="M9066" s="315" t="s">
        <v>764</v>
      </c>
      <c r="N9066" s="315"/>
      <c r="O9066" s="315" t="s">
        <v>914</v>
      </c>
      <c r="P9066" s="315" t="s">
        <v>5336</v>
      </c>
      <c r="Q9066" s="315" t="s">
        <v>5337</v>
      </c>
    </row>
    <row r="9067" spans="1:17">
      <c r="A9067" s="315" t="s">
        <v>5338</v>
      </c>
      <c r="B9067" s="315" t="s">
        <v>2095</v>
      </c>
      <c r="C9067" s="315" t="s">
        <v>2142</v>
      </c>
      <c r="D9067" s="316">
        <v>33.5</v>
      </c>
      <c r="E9067" s="317">
        <v>25474.980000000003</v>
      </c>
      <c r="F9067" s="317">
        <v>13445.13</v>
      </c>
      <c r="G9067" s="318">
        <v>39574</v>
      </c>
      <c r="H9067" s="318">
        <v>39654</v>
      </c>
      <c r="I9067" s="318">
        <v>48914</v>
      </c>
      <c r="J9067" s="315" t="s">
        <v>5339</v>
      </c>
      <c r="K9067" s="315">
        <v>4852</v>
      </c>
      <c r="L9067" s="315" t="s">
        <v>2187</v>
      </c>
      <c r="M9067" s="315" t="s">
        <v>776</v>
      </c>
      <c r="N9067" s="315" t="s">
        <v>5340</v>
      </c>
      <c r="O9067" s="315" t="s">
        <v>805</v>
      </c>
      <c r="P9067" s="315" t="s">
        <v>2016</v>
      </c>
      <c r="Q9067" s="315" t="s">
        <v>5341</v>
      </c>
    </row>
    <row r="9068" spans="1:17">
      <c r="A9068" s="315" t="s">
        <v>5342</v>
      </c>
      <c r="B9068" s="315" t="s">
        <v>2095</v>
      </c>
      <c r="C9068" s="315" t="s">
        <v>2096</v>
      </c>
      <c r="D9068" s="316">
        <v>33.5</v>
      </c>
      <c r="E9068" s="317">
        <v>33677</v>
      </c>
      <c r="F9068" s="317">
        <v>14000.899999999998</v>
      </c>
      <c r="G9068" s="318">
        <v>40318</v>
      </c>
      <c r="H9068" s="318">
        <v>41074</v>
      </c>
      <c r="I9068" s="318">
        <v>50405</v>
      </c>
      <c r="J9068" s="315" t="s">
        <v>5343</v>
      </c>
      <c r="K9068" s="315">
        <v>6432</v>
      </c>
      <c r="L9068" s="315" t="s">
        <v>1273</v>
      </c>
      <c r="M9068" s="315" t="s">
        <v>1388</v>
      </c>
      <c r="N9068" s="315" t="s">
        <v>5344</v>
      </c>
      <c r="O9068" s="315" t="s">
        <v>805</v>
      </c>
      <c r="P9068" s="315" t="s">
        <v>5345</v>
      </c>
      <c r="Q9068" s="315" t="s">
        <v>1981</v>
      </c>
    </row>
    <row r="9069" spans="1:17">
      <c r="A9069" s="315" t="s">
        <v>5346</v>
      </c>
      <c r="B9069" s="315" t="s">
        <v>2095</v>
      </c>
      <c r="C9069" s="315" t="s">
        <v>2096</v>
      </c>
      <c r="D9069" s="316">
        <v>33.5</v>
      </c>
      <c r="E9069" s="317">
        <v>36562</v>
      </c>
      <c r="F9069" s="317">
        <v>12796.7</v>
      </c>
      <c r="G9069" s="318">
        <v>40456</v>
      </c>
      <c r="H9069" s="318">
        <v>41558</v>
      </c>
      <c r="I9069" s="318">
        <v>50770</v>
      </c>
      <c r="J9069" s="315" t="s">
        <v>5347</v>
      </c>
      <c r="K9069" s="315">
        <v>3144</v>
      </c>
      <c r="L9069" s="315" t="s">
        <v>1727</v>
      </c>
      <c r="M9069" s="315" t="s">
        <v>764</v>
      </c>
      <c r="N9069" s="315"/>
      <c r="O9069" s="315" t="s">
        <v>805</v>
      </c>
      <c r="P9069" s="315" t="s">
        <v>5348</v>
      </c>
      <c r="Q9069" s="315" t="s">
        <v>1096</v>
      </c>
    </row>
    <row r="9070" spans="1:17">
      <c r="A9070" s="315" t="s">
        <v>5349</v>
      </c>
      <c r="B9070" s="315" t="s">
        <v>2095</v>
      </c>
      <c r="C9070" s="315" t="s">
        <v>2098</v>
      </c>
      <c r="D9070" s="316">
        <v>33.6</v>
      </c>
      <c r="E9070" s="317">
        <v>36546</v>
      </c>
      <c r="F9070" s="317">
        <v>19479.02</v>
      </c>
      <c r="G9070" s="318">
        <v>39570</v>
      </c>
      <c r="H9070" s="318">
        <v>40442</v>
      </c>
      <c r="I9070" s="318">
        <v>49674</v>
      </c>
      <c r="J9070" s="315" t="s">
        <v>4699</v>
      </c>
      <c r="K9070" s="315">
        <v>6245</v>
      </c>
      <c r="L9070" s="315" t="s">
        <v>5099</v>
      </c>
      <c r="M9070" s="315" t="s">
        <v>788</v>
      </c>
      <c r="N9070" s="315"/>
      <c r="O9070" s="315" t="s">
        <v>805</v>
      </c>
      <c r="P9070" s="315" t="s">
        <v>780</v>
      </c>
      <c r="Q9070" s="315" t="s">
        <v>875</v>
      </c>
    </row>
    <row r="9071" spans="1:17">
      <c r="A9071" s="315" t="s">
        <v>5350</v>
      </c>
      <c r="B9071" s="315" t="s">
        <v>2095</v>
      </c>
      <c r="C9071" s="315" t="s">
        <v>2098</v>
      </c>
      <c r="D9071" s="316">
        <v>33.6</v>
      </c>
      <c r="E9071" s="317">
        <v>34609</v>
      </c>
      <c r="F9071" s="317">
        <v>23430.29</v>
      </c>
      <c r="G9071" s="318">
        <v>39570</v>
      </c>
      <c r="H9071" s="318">
        <v>39973</v>
      </c>
      <c r="I9071" s="318">
        <v>49309</v>
      </c>
      <c r="J9071" s="315" t="s">
        <v>5351</v>
      </c>
      <c r="K9071" s="315">
        <v>5643</v>
      </c>
      <c r="L9071" s="315" t="s">
        <v>890</v>
      </c>
      <c r="M9071" s="315" t="s">
        <v>776</v>
      </c>
      <c r="N9071" s="315"/>
      <c r="O9071" s="315" t="s">
        <v>805</v>
      </c>
      <c r="P9071" s="315" t="s">
        <v>5352</v>
      </c>
      <c r="Q9071" s="315" t="s">
        <v>1906</v>
      </c>
    </row>
    <row r="9072" spans="1:17">
      <c r="A9072" s="315" t="s">
        <v>5353</v>
      </c>
      <c r="B9072" s="315" t="s">
        <v>2095</v>
      </c>
      <c r="C9072" s="315" t="s">
        <v>2098</v>
      </c>
      <c r="D9072" s="316">
        <v>33.6</v>
      </c>
      <c r="E9072" s="317">
        <v>24825.840000000004</v>
      </c>
      <c r="F9072" s="317">
        <v>10734.859999999999</v>
      </c>
      <c r="G9072" s="318">
        <v>40434</v>
      </c>
      <c r="H9072" s="318">
        <v>40647</v>
      </c>
      <c r="I9072" s="318">
        <v>50040</v>
      </c>
      <c r="J9072" s="315" t="s">
        <v>5354</v>
      </c>
      <c r="K9072" s="315">
        <v>4554</v>
      </c>
      <c r="L9072" s="315" t="s">
        <v>2975</v>
      </c>
      <c r="M9072" s="315" t="s">
        <v>1296</v>
      </c>
      <c r="N9072" s="315" t="s">
        <v>5355</v>
      </c>
      <c r="O9072" s="315" t="s">
        <v>805</v>
      </c>
      <c r="P9072" s="315" t="s">
        <v>5356</v>
      </c>
      <c r="Q9072" s="315" t="s">
        <v>992</v>
      </c>
    </row>
    <row r="9073" spans="1:17">
      <c r="A9073" s="315" t="s">
        <v>5357</v>
      </c>
      <c r="B9073" s="315" t="s">
        <v>2095</v>
      </c>
      <c r="C9073" s="315" t="s">
        <v>2098</v>
      </c>
      <c r="D9073" s="316">
        <v>33.6</v>
      </c>
      <c r="E9073" s="317">
        <v>14930</v>
      </c>
      <c r="F9073" s="317">
        <v>2866.5600000000004</v>
      </c>
      <c r="G9073" s="318">
        <v>40534</v>
      </c>
      <c r="H9073" s="318">
        <v>42577</v>
      </c>
      <c r="I9073" s="318">
        <v>50040</v>
      </c>
      <c r="J9073" s="315" t="s">
        <v>5358</v>
      </c>
      <c r="K9073" s="315">
        <v>7447</v>
      </c>
      <c r="L9073" s="315" t="s">
        <v>5359</v>
      </c>
      <c r="M9073" s="315" t="s">
        <v>966</v>
      </c>
      <c r="N9073" s="315"/>
      <c r="O9073" s="315" t="s">
        <v>805</v>
      </c>
      <c r="P9073" s="315" t="s">
        <v>5360</v>
      </c>
      <c r="Q9073" s="315" t="s">
        <v>1156</v>
      </c>
    </row>
    <row r="9074" spans="1:17">
      <c r="A9074" s="315" t="s">
        <v>5361</v>
      </c>
      <c r="B9074" s="315" t="s">
        <v>2095</v>
      </c>
      <c r="C9074" s="315" t="s">
        <v>2098</v>
      </c>
      <c r="D9074" s="316">
        <v>33.6</v>
      </c>
      <c r="E9074" s="317">
        <v>30242.979999999996</v>
      </c>
      <c r="F9074" s="317">
        <v>14123.480000000001</v>
      </c>
      <c r="G9074" s="318">
        <v>40788</v>
      </c>
      <c r="H9074" s="318">
        <v>40890</v>
      </c>
      <c r="I9074" s="318">
        <v>50040</v>
      </c>
      <c r="J9074" s="315" t="s">
        <v>5362</v>
      </c>
      <c r="K9074" s="315">
        <v>4143</v>
      </c>
      <c r="L9074" s="315" t="s">
        <v>3057</v>
      </c>
      <c r="M9074" s="315" t="s">
        <v>1296</v>
      </c>
      <c r="N9074" s="315"/>
      <c r="O9074" s="315" t="s">
        <v>805</v>
      </c>
      <c r="P9074" s="315" t="s">
        <v>5363</v>
      </c>
      <c r="Q9074" s="315" t="s">
        <v>1090</v>
      </c>
    </row>
    <row r="9075" spans="1:17">
      <c r="A9075" s="315" t="s">
        <v>5364</v>
      </c>
      <c r="B9075" s="315" t="s">
        <v>2095</v>
      </c>
      <c r="C9075" s="315" t="s">
        <v>2098</v>
      </c>
      <c r="D9075" s="316">
        <v>33.6</v>
      </c>
      <c r="E9075" s="317">
        <v>34662</v>
      </c>
      <c r="F9075" s="317">
        <v>16187.15</v>
      </c>
      <c r="G9075" s="318">
        <v>40750</v>
      </c>
      <c r="H9075" s="318">
        <v>40819</v>
      </c>
      <c r="I9075" s="318">
        <v>50040</v>
      </c>
      <c r="J9075" s="315" t="s">
        <v>5365</v>
      </c>
      <c r="K9075" s="315">
        <v>3255</v>
      </c>
      <c r="L9075" s="315" t="s">
        <v>2800</v>
      </c>
      <c r="M9075" s="315" t="s">
        <v>764</v>
      </c>
      <c r="N9075" s="315"/>
      <c r="O9075" s="315" t="s">
        <v>805</v>
      </c>
      <c r="P9075" s="315" t="s">
        <v>5366</v>
      </c>
      <c r="Q9075" s="315" t="s">
        <v>5277</v>
      </c>
    </row>
    <row r="9076" spans="1:17">
      <c r="A9076" s="315" t="s">
        <v>5367</v>
      </c>
      <c r="B9076" s="315" t="s">
        <v>2095</v>
      </c>
      <c r="C9076" s="315" t="s">
        <v>2096</v>
      </c>
      <c r="D9076" s="316">
        <v>33.630000000000003</v>
      </c>
      <c r="E9076" s="317">
        <v>30160</v>
      </c>
      <c r="F9076" s="317">
        <v>13511.68</v>
      </c>
      <c r="G9076" s="318">
        <v>40618</v>
      </c>
      <c r="H9076" s="318">
        <v>41157</v>
      </c>
      <c r="I9076" s="318">
        <v>50405</v>
      </c>
      <c r="J9076" s="315" t="s">
        <v>5368</v>
      </c>
      <c r="K9076" s="315">
        <v>9030</v>
      </c>
      <c r="L9076" s="315" t="s">
        <v>5369</v>
      </c>
      <c r="M9076" s="315" t="s">
        <v>770</v>
      </c>
      <c r="N9076" s="315" t="s">
        <v>5370</v>
      </c>
      <c r="O9076" s="315" t="s">
        <v>805</v>
      </c>
      <c r="P9076" s="315" t="s">
        <v>5371</v>
      </c>
      <c r="Q9076" s="315" t="s">
        <v>1286</v>
      </c>
    </row>
    <row r="9077" spans="1:17">
      <c r="A9077" s="315" t="s">
        <v>5372</v>
      </c>
      <c r="B9077" s="315" t="s">
        <v>2095</v>
      </c>
      <c r="C9077" s="315" t="s">
        <v>2098</v>
      </c>
      <c r="D9077" s="316">
        <v>33.630000000000003</v>
      </c>
      <c r="E9077" s="317">
        <v>15902</v>
      </c>
      <c r="F9077" s="317">
        <v>3641.55</v>
      </c>
      <c r="G9077" s="318">
        <v>40837</v>
      </c>
      <c r="H9077" s="318">
        <v>42228</v>
      </c>
      <c r="I9077" s="318">
        <v>49674</v>
      </c>
      <c r="J9077" s="315" t="s">
        <v>5373</v>
      </c>
      <c r="K9077" s="315">
        <v>6231</v>
      </c>
      <c r="L9077" s="315" t="s">
        <v>3645</v>
      </c>
      <c r="M9077" s="315" t="s">
        <v>788</v>
      </c>
      <c r="N9077" s="315"/>
      <c r="O9077" s="315" t="s">
        <v>805</v>
      </c>
      <c r="P9077" s="315" t="s">
        <v>5374</v>
      </c>
      <c r="Q9077" s="315" t="s">
        <v>5375</v>
      </c>
    </row>
    <row r="9078" spans="1:17">
      <c r="A9078" s="315" t="s">
        <v>5376</v>
      </c>
      <c r="B9078" s="315" t="s">
        <v>2095</v>
      </c>
      <c r="C9078" s="315" t="s">
        <v>2098</v>
      </c>
      <c r="D9078" s="316">
        <v>33.659999999999997</v>
      </c>
      <c r="E9078" s="317">
        <v>27246</v>
      </c>
      <c r="F9078" s="317">
        <v>6593.53</v>
      </c>
      <c r="G9078" s="318">
        <v>40389</v>
      </c>
      <c r="H9078" s="318">
        <v>42328</v>
      </c>
      <c r="I9078" s="318">
        <v>51501</v>
      </c>
      <c r="J9078" s="315" t="s">
        <v>5377</v>
      </c>
      <c r="K9078" s="315">
        <v>3416</v>
      </c>
      <c r="L9078" s="315" t="s">
        <v>5378</v>
      </c>
      <c r="M9078" s="315" t="s">
        <v>764</v>
      </c>
      <c r="N9078" s="315"/>
      <c r="O9078" s="315" t="s">
        <v>996</v>
      </c>
      <c r="P9078" s="315" t="s">
        <v>5379</v>
      </c>
      <c r="Q9078" s="315"/>
    </row>
    <row r="9079" spans="1:17">
      <c r="A9079" s="315" t="s">
        <v>5380</v>
      </c>
      <c r="B9079" s="315" t="s">
        <v>2095</v>
      </c>
      <c r="C9079" s="315" t="s">
        <v>2098</v>
      </c>
      <c r="D9079" s="316">
        <v>33.659999999999997</v>
      </c>
      <c r="E9079" s="317">
        <v>33926.42</v>
      </c>
      <c r="F9079" s="317">
        <v>8786.93</v>
      </c>
      <c r="G9079" s="318">
        <v>40659</v>
      </c>
      <c r="H9079" s="318">
        <v>41974</v>
      </c>
      <c r="I9079" s="318">
        <v>49309</v>
      </c>
      <c r="J9079" s="315" t="s">
        <v>5381</v>
      </c>
      <c r="K9079" s="315">
        <v>8332</v>
      </c>
      <c r="L9079" s="315" t="s">
        <v>2319</v>
      </c>
      <c r="M9079" s="315" t="s">
        <v>784</v>
      </c>
      <c r="N9079" s="315" t="s">
        <v>5382</v>
      </c>
      <c r="O9079" s="315" t="s">
        <v>805</v>
      </c>
      <c r="P9079" s="315" t="s">
        <v>4987</v>
      </c>
      <c r="Q9079" s="315" t="s">
        <v>813</v>
      </c>
    </row>
    <row r="9080" spans="1:17">
      <c r="A9080" s="315" t="s">
        <v>5383</v>
      </c>
      <c r="B9080" s="315" t="s">
        <v>2095</v>
      </c>
      <c r="C9080" s="315" t="s">
        <v>2098</v>
      </c>
      <c r="D9080" s="316">
        <v>33.659999999999997</v>
      </c>
      <c r="E9080" s="317">
        <v>12103</v>
      </c>
      <c r="F9080" s="317">
        <v>3485.2200000000003</v>
      </c>
      <c r="G9080" s="318">
        <v>40834</v>
      </c>
      <c r="H9080" s="318">
        <v>41266</v>
      </c>
      <c r="I9080" s="318">
        <v>50405</v>
      </c>
      <c r="J9080" s="315" t="s">
        <v>5384</v>
      </c>
      <c r="K9080" s="315">
        <v>6203</v>
      </c>
      <c r="L9080" s="315" t="s">
        <v>5385</v>
      </c>
      <c r="M9080" s="315" t="s">
        <v>788</v>
      </c>
      <c r="N9080" s="315"/>
      <c r="O9080" s="315" t="s">
        <v>805</v>
      </c>
      <c r="P9080" s="315" t="s">
        <v>5386</v>
      </c>
      <c r="Q9080" s="315" t="s">
        <v>5387</v>
      </c>
    </row>
    <row r="9081" spans="1:17">
      <c r="A9081" s="315" t="s">
        <v>5388</v>
      </c>
      <c r="B9081" s="315" t="s">
        <v>2095</v>
      </c>
      <c r="C9081" s="315" t="s">
        <v>2098</v>
      </c>
      <c r="D9081" s="316">
        <v>33.700000000000003</v>
      </c>
      <c r="E9081" s="317">
        <v>32937</v>
      </c>
      <c r="F9081" s="317">
        <v>8530.68</v>
      </c>
      <c r="G9081" s="318">
        <v>40504</v>
      </c>
      <c r="H9081" s="318">
        <v>41802</v>
      </c>
      <c r="I9081" s="318">
        <v>49309</v>
      </c>
      <c r="J9081" s="315" t="s">
        <v>5389</v>
      </c>
      <c r="K9081" s="315">
        <v>6253</v>
      </c>
      <c r="L9081" s="315" t="s">
        <v>3984</v>
      </c>
      <c r="M9081" s="315" t="s">
        <v>788</v>
      </c>
      <c r="N9081" s="315"/>
      <c r="O9081" s="315" t="s">
        <v>805</v>
      </c>
      <c r="P9081" s="315" t="s">
        <v>5390</v>
      </c>
      <c r="Q9081" s="315" t="s">
        <v>1286</v>
      </c>
    </row>
    <row r="9082" spans="1:17">
      <c r="A9082" s="315" t="s">
        <v>5391</v>
      </c>
      <c r="B9082" s="315" t="s">
        <v>2095</v>
      </c>
      <c r="C9082" s="315" t="s">
        <v>2098</v>
      </c>
      <c r="D9082" s="316">
        <v>33.75</v>
      </c>
      <c r="E9082" s="317">
        <v>29647.800000000003</v>
      </c>
      <c r="F9082" s="317">
        <v>13845.52</v>
      </c>
      <c r="G9082" s="318">
        <v>40750</v>
      </c>
      <c r="H9082" s="318">
        <v>40892</v>
      </c>
      <c r="I9082" s="318">
        <v>50040</v>
      </c>
      <c r="J9082" s="315" t="s">
        <v>5392</v>
      </c>
      <c r="K9082" s="315">
        <v>4053</v>
      </c>
      <c r="L9082" s="315" t="s">
        <v>2059</v>
      </c>
      <c r="M9082" s="315" t="s">
        <v>2060</v>
      </c>
      <c r="N9082" s="315" t="s">
        <v>5393</v>
      </c>
      <c r="O9082" s="315" t="s">
        <v>805</v>
      </c>
      <c r="P9082" s="315" t="s">
        <v>5394</v>
      </c>
      <c r="Q9082" s="315" t="s">
        <v>992</v>
      </c>
    </row>
    <row r="9083" spans="1:17">
      <c r="A9083" s="315" t="s">
        <v>5395</v>
      </c>
      <c r="B9083" s="315" t="s">
        <v>2095</v>
      </c>
      <c r="C9083" s="315" t="s">
        <v>2098</v>
      </c>
      <c r="D9083" s="316">
        <v>33.799999999999997</v>
      </c>
      <c r="E9083" s="317">
        <v>37805</v>
      </c>
      <c r="F9083" s="317">
        <v>17768.350000000002</v>
      </c>
      <c r="G9083" s="318">
        <v>39570</v>
      </c>
      <c r="H9083" s="318">
        <v>40772</v>
      </c>
      <c r="I9083" s="318">
        <v>50040</v>
      </c>
      <c r="J9083" s="315" t="s">
        <v>5396</v>
      </c>
      <c r="K9083" s="315">
        <v>5704</v>
      </c>
      <c r="L9083" s="315" t="s">
        <v>2156</v>
      </c>
      <c r="M9083" s="315" t="s">
        <v>776</v>
      </c>
      <c r="N9083" s="315"/>
      <c r="O9083" s="315" t="s">
        <v>805</v>
      </c>
      <c r="P9083" s="315" t="s">
        <v>5397</v>
      </c>
      <c r="Q9083" s="315" t="s">
        <v>1150</v>
      </c>
    </row>
    <row r="9084" spans="1:17">
      <c r="A9084" s="315" t="s">
        <v>5398</v>
      </c>
      <c r="B9084" s="315" t="s">
        <v>2095</v>
      </c>
      <c r="C9084" s="315" t="s">
        <v>2096</v>
      </c>
      <c r="D9084" s="316">
        <v>33.799999999999997</v>
      </c>
      <c r="E9084" s="317">
        <v>37605</v>
      </c>
      <c r="F9084" s="317">
        <v>29331.899999999998</v>
      </c>
      <c r="G9084" s="318">
        <v>39569</v>
      </c>
      <c r="H9084" s="318">
        <v>39997</v>
      </c>
      <c r="I9084" s="318">
        <v>49279</v>
      </c>
      <c r="J9084" s="315" t="s">
        <v>5399</v>
      </c>
      <c r="K9084" s="315">
        <v>5082</v>
      </c>
      <c r="L9084" s="315" t="s">
        <v>1737</v>
      </c>
      <c r="M9084" s="315" t="s">
        <v>776</v>
      </c>
      <c r="N9084" s="315"/>
      <c r="O9084" s="315" t="s">
        <v>805</v>
      </c>
      <c r="P9084" s="315" t="s">
        <v>5400</v>
      </c>
      <c r="Q9084" s="315" t="s">
        <v>1227</v>
      </c>
    </row>
    <row r="9085" spans="1:17">
      <c r="A9085" s="315" t="s">
        <v>5401</v>
      </c>
      <c r="B9085" s="315" t="s">
        <v>2095</v>
      </c>
      <c r="C9085" s="315" t="s">
        <v>2098</v>
      </c>
      <c r="D9085" s="316">
        <v>33.799999999999997</v>
      </c>
      <c r="E9085" s="317">
        <v>35178.99</v>
      </c>
      <c r="F9085" s="317">
        <v>13973.87</v>
      </c>
      <c r="G9085" s="318">
        <v>39569</v>
      </c>
      <c r="H9085" s="318">
        <v>41221</v>
      </c>
      <c r="I9085" s="318">
        <v>50405</v>
      </c>
      <c r="J9085" s="315" t="s">
        <v>5402</v>
      </c>
      <c r="K9085" s="315">
        <v>8152</v>
      </c>
      <c r="L9085" s="315" t="s">
        <v>3146</v>
      </c>
      <c r="M9085" s="315" t="s">
        <v>784</v>
      </c>
      <c r="N9085" s="315" t="s">
        <v>1744</v>
      </c>
      <c r="O9085" s="315" t="s">
        <v>805</v>
      </c>
      <c r="P9085" s="315" t="s">
        <v>1745</v>
      </c>
      <c r="Q9085" s="315" t="s">
        <v>1204</v>
      </c>
    </row>
    <row r="9086" spans="1:17">
      <c r="A9086" s="315" t="s">
        <v>5403</v>
      </c>
      <c r="B9086" s="315" t="s">
        <v>2095</v>
      </c>
      <c r="C9086" s="315" t="s">
        <v>2096</v>
      </c>
      <c r="D9086" s="316">
        <v>33.799999999999997</v>
      </c>
      <c r="E9086" s="317">
        <v>41682.629999999997</v>
      </c>
      <c r="F9086" s="317">
        <v>32470.769999999997</v>
      </c>
      <c r="G9086" s="318">
        <v>39570</v>
      </c>
      <c r="H9086" s="318">
        <v>39797</v>
      </c>
      <c r="I9086" s="318">
        <v>48944</v>
      </c>
      <c r="J9086" s="315" t="s">
        <v>5404</v>
      </c>
      <c r="K9086" s="315">
        <v>1170</v>
      </c>
      <c r="L9086" s="315" t="s">
        <v>3111</v>
      </c>
      <c r="M9086" s="315" t="s">
        <v>766</v>
      </c>
      <c r="N9086" s="315"/>
      <c r="O9086" s="315" t="s">
        <v>805</v>
      </c>
      <c r="P9086" s="315" t="s">
        <v>5036</v>
      </c>
      <c r="Q9086" s="315" t="s">
        <v>1906</v>
      </c>
    </row>
    <row r="9087" spans="1:17">
      <c r="A9087" s="315" t="s">
        <v>5405</v>
      </c>
      <c r="B9087" s="315" t="s">
        <v>2095</v>
      </c>
      <c r="C9087" s="315" t="s">
        <v>2098</v>
      </c>
      <c r="D9087" s="316">
        <v>33.799999999999997</v>
      </c>
      <c r="E9087" s="317">
        <v>25585</v>
      </c>
      <c r="F9087" s="317">
        <v>17448.969999999998</v>
      </c>
      <c r="G9087" s="318">
        <v>39570</v>
      </c>
      <c r="H9087" s="318">
        <v>39559</v>
      </c>
      <c r="I9087" s="318">
        <v>48914</v>
      </c>
      <c r="J9087" s="315" t="s">
        <v>5406</v>
      </c>
      <c r="K9087" s="315">
        <v>4623</v>
      </c>
      <c r="L9087" s="315" t="s">
        <v>2846</v>
      </c>
      <c r="M9087" s="315" t="s">
        <v>1296</v>
      </c>
      <c r="N9087" s="315"/>
      <c r="O9087" s="315" t="s">
        <v>914</v>
      </c>
      <c r="P9087" s="315" t="s">
        <v>5407</v>
      </c>
      <c r="Q9087" s="315" t="s">
        <v>5408</v>
      </c>
    </row>
    <row r="9088" spans="1:17">
      <c r="A9088" s="315" t="s">
        <v>5409</v>
      </c>
      <c r="B9088" s="315" t="s">
        <v>2095</v>
      </c>
      <c r="C9088" s="315" t="s">
        <v>2098</v>
      </c>
      <c r="D9088" s="316">
        <v>33.799999999999997</v>
      </c>
      <c r="E9088" s="317">
        <v>37600.5</v>
      </c>
      <c r="F9088" s="317">
        <v>17559.419999999998</v>
      </c>
      <c r="G9088" s="318">
        <v>39800</v>
      </c>
      <c r="H9088" s="318">
        <v>40735</v>
      </c>
      <c r="I9088" s="318">
        <v>50040</v>
      </c>
      <c r="J9088" s="315" t="s">
        <v>5410</v>
      </c>
      <c r="K9088" s="315">
        <v>1053</v>
      </c>
      <c r="L9088" s="315" t="s">
        <v>1267</v>
      </c>
      <c r="M9088" s="315" t="s">
        <v>766</v>
      </c>
      <c r="N9088" s="315" t="s">
        <v>5411</v>
      </c>
      <c r="O9088" s="315" t="s">
        <v>805</v>
      </c>
      <c r="P9088" s="315" t="s">
        <v>5412</v>
      </c>
      <c r="Q9088" s="315" t="s">
        <v>5413</v>
      </c>
    </row>
    <row r="9089" spans="1:17">
      <c r="A9089" s="315" t="s">
        <v>5414</v>
      </c>
      <c r="B9089" s="315" t="s">
        <v>2095</v>
      </c>
      <c r="C9089" s="315" t="s">
        <v>2098</v>
      </c>
      <c r="D9089" s="316">
        <v>33.799999999999997</v>
      </c>
      <c r="E9089" s="317">
        <v>37591</v>
      </c>
      <c r="F9089" s="317">
        <v>9014.89</v>
      </c>
      <c r="G9089" s="318">
        <v>40535</v>
      </c>
      <c r="H9089" s="318">
        <v>41950</v>
      </c>
      <c r="I9089" s="318">
        <v>49309</v>
      </c>
      <c r="J9089" s="315" t="s">
        <v>5415</v>
      </c>
      <c r="K9089" s="315">
        <v>9517</v>
      </c>
      <c r="L9089" s="315" t="s">
        <v>5416</v>
      </c>
      <c r="M9089" s="315" t="s">
        <v>792</v>
      </c>
      <c r="N9089" s="315" t="s">
        <v>5417</v>
      </c>
      <c r="O9089" s="315" t="s">
        <v>805</v>
      </c>
      <c r="P9089" s="315" t="s">
        <v>5418</v>
      </c>
      <c r="Q9089" s="315" t="s">
        <v>1286</v>
      </c>
    </row>
    <row r="9090" spans="1:17">
      <c r="A9090" s="315" t="s">
        <v>5419</v>
      </c>
      <c r="B9090" s="315" t="s">
        <v>2095</v>
      </c>
      <c r="C9090" s="315" t="s">
        <v>2096</v>
      </c>
      <c r="D9090" s="316">
        <v>33.799999999999997</v>
      </c>
      <c r="E9090" s="317">
        <v>34427</v>
      </c>
      <c r="F9090" s="317">
        <v>10259.240000000002</v>
      </c>
      <c r="G9090" s="318">
        <v>40701</v>
      </c>
      <c r="H9090" s="318">
        <v>41905</v>
      </c>
      <c r="I9090" s="318">
        <v>49309</v>
      </c>
      <c r="J9090" s="315" t="s">
        <v>5420</v>
      </c>
      <c r="K9090" s="315">
        <v>3203</v>
      </c>
      <c r="L9090" s="315" t="s">
        <v>5421</v>
      </c>
      <c r="M9090" s="315" t="s">
        <v>764</v>
      </c>
      <c r="N9090" s="315"/>
      <c r="O9090" s="315" t="s">
        <v>805</v>
      </c>
      <c r="P9090" s="315" t="s">
        <v>5422</v>
      </c>
      <c r="Q9090" s="315" t="s">
        <v>1041</v>
      </c>
    </row>
    <row r="9091" spans="1:17">
      <c r="A9091" s="315" t="s">
        <v>5423</v>
      </c>
      <c r="B9091" s="315" t="s">
        <v>2095</v>
      </c>
      <c r="C9091" s="315" t="s">
        <v>2096</v>
      </c>
      <c r="D9091" s="316">
        <v>33.83</v>
      </c>
      <c r="E9091" s="317">
        <v>36273</v>
      </c>
      <c r="F9091" s="317">
        <v>15046.59</v>
      </c>
      <c r="G9091" s="318">
        <v>40744</v>
      </c>
      <c r="H9091" s="318">
        <v>41045</v>
      </c>
      <c r="I9091" s="318">
        <v>50405</v>
      </c>
      <c r="J9091" s="315" t="s">
        <v>5424</v>
      </c>
      <c r="K9091" s="315">
        <v>3663</v>
      </c>
      <c r="L9091" s="315" t="s">
        <v>2631</v>
      </c>
      <c r="M9091" s="315" t="s">
        <v>764</v>
      </c>
      <c r="N9091" s="315"/>
      <c r="O9091" s="315" t="s">
        <v>805</v>
      </c>
      <c r="P9091" s="315" t="s">
        <v>5425</v>
      </c>
      <c r="Q9091" s="315" t="s">
        <v>835</v>
      </c>
    </row>
    <row r="9092" spans="1:17">
      <c r="A9092" s="315" t="s">
        <v>5426</v>
      </c>
      <c r="B9092" s="315" t="s">
        <v>2095</v>
      </c>
      <c r="C9092" s="315" t="s">
        <v>2098</v>
      </c>
      <c r="D9092" s="316">
        <v>33.840000000000003</v>
      </c>
      <c r="E9092" s="317">
        <v>35172.65</v>
      </c>
      <c r="F9092" s="317">
        <v>15208.92</v>
      </c>
      <c r="G9092" s="318">
        <v>40652</v>
      </c>
      <c r="H9092" s="318">
        <v>40781</v>
      </c>
      <c r="I9092" s="318">
        <v>50040</v>
      </c>
      <c r="J9092" s="315" t="s">
        <v>5427</v>
      </c>
      <c r="K9092" s="315">
        <v>5242</v>
      </c>
      <c r="L9092" s="315" t="s">
        <v>5428</v>
      </c>
      <c r="M9092" s="315" t="s">
        <v>776</v>
      </c>
      <c r="N9092" s="315" t="s">
        <v>5429</v>
      </c>
      <c r="O9092" s="315" t="s">
        <v>805</v>
      </c>
      <c r="P9092" s="315" t="s">
        <v>5430</v>
      </c>
      <c r="Q9092" s="315" t="s">
        <v>4844</v>
      </c>
    </row>
    <row r="9093" spans="1:17">
      <c r="A9093" s="315" t="s">
        <v>5431</v>
      </c>
      <c r="B9093" s="315" t="s">
        <v>2095</v>
      </c>
      <c r="C9093" s="315" t="s">
        <v>2098</v>
      </c>
      <c r="D9093" s="316">
        <v>33.9</v>
      </c>
      <c r="E9093" s="317">
        <v>35176</v>
      </c>
      <c r="F9093" s="317">
        <v>11326.760000000006</v>
      </c>
      <c r="G9093" s="318">
        <v>39570</v>
      </c>
      <c r="H9093" s="318">
        <v>40106</v>
      </c>
      <c r="I9093" s="318">
        <v>49309</v>
      </c>
      <c r="J9093" s="315" t="s">
        <v>5432</v>
      </c>
      <c r="K9093" s="315">
        <v>3148</v>
      </c>
      <c r="L9093" s="315" t="s">
        <v>2576</v>
      </c>
      <c r="M9093" s="315" t="s">
        <v>764</v>
      </c>
      <c r="N9093" s="315"/>
      <c r="O9093" s="315" t="s">
        <v>805</v>
      </c>
      <c r="P9093" s="315" t="s">
        <v>1480</v>
      </c>
      <c r="Q9093" s="315" t="s">
        <v>945</v>
      </c>
    </row>
    <row r="9094" spans="1:17">
      <c r="A9094" s="315" t="s">
        <v>5433</v>
      </c>
      <c r="B9094" s="315" t="s">
        <v>2095</v>
      </c>
      <c r="C9094" s="315" t="s">
        <v>2096</v>
      </c>
      <c r="D9094" s="316">
        <v>33.9</v>
      </c>
      <c r="E9094" s="317">
        <v>32319</v>
      </c>
      <c r="F9094" s="317">
        <v>14478.920000000002</v>
      </c>
      <c r="G9094" s="318">
        <v>39721</v>
      </c>
      <c r="H9094" s="318">
        <v>41150</v>
      </c>
      <c r="I9094" s="318">
        <v>50405</v>
      </c>
      <c r="J9094" s="315" t="s">
        <v>5434</v>
      </c>
      <c r="K9094" s="315">
        <v>3043</v>
      </c>
      <c r="L9094" s="315" t="s">
        <v>2848</v>
      </c>
      <c r="M9094" s="315" t="s">
        <v>764</v>
      </c>
      <c r="N9094" s="315"/>
      <c r="O9094" s="315" t="s">
        <v>805</v>
      </c>
      <c r="P9094" s="315" t="s">
        <v>5435</v>
      </c>
      <c r="Q9094" s="315" t="s">
        <v>1460</v>
      </c>
    </row>
    <row r="9095" spans="1:17">
      <c r="A9095" s="315" t="s">
        <v>5436</v>
      </c>
      <c r="B9095" s="315" t="s">
        <v>2095</v>
      </c>
      <c r="C9095" s="315" t="s">
        <v>2098</v>
      </c>
      <c r="D9095" s="316">
        <v>33.9</v>
      </c>
      <c r="E9095" s="317">
        <v>36149.270000000004</v>
      </c>
      <c r="F9095" s="317">
        <v>10338.700000000001</v>
      </c>
      <c r="G9095" s="318">
        <v>40486</v>
      </c>
      <c r="H9095" s="318">
        <v>41593</v>
      </c>
      <c r="I9095" s="318">
        <v>50770</v>
      </c>
      <c r="J9095" s="315" t="s">
        <v>5437</v>
      </c>
      <c r="K9095" s="315">
        <v>8866</v>
      </c>
      <c r="L9095" s="315" t="s">
        <v>5438</v>
      </c>
      <c r="M9095" s="315" t="s">
        <v>1705</v>
      </c>
      <c r="N9095" s="315" t="s">
        <v>5439</v>
      </c>
      <c r="O9095" s="315" t="s">
        <v>805</v>
      </c>
      <c r="P9095" s="315" t="s">
        <v>5440</v>
      </c>
      <c r="Q9095" s="315" t="s">
        <v>1090</v>
      </c>
    </row>
    <row r="9096" spans="1:17">
      <c r="A9096" s="315" t="s">
        <v>5441</v>
      </c>
      <c r="B9096" s="315" t="s">
        <v>2095</v>
      </c>
      <c r="C9096" s="315" t="s">
        <v>2096</v>
      </c>
      <c r="D9096" s="316">
        <v>33.93</v>
      </c>
      <c r="E9096" s="317">
        <v>30303</v>
      </c>
      <c r="F9096" s="317">
        <v>12415.240000000002</v>
      </c>
      <c r="G9096" s="318">
        <v>39569</v>
      </c>
      <c r="H9096" s="318">
        <v>41064</v>
      </c>
      <c r="I9096" s="318">
        <v>50405</v>
      </c>
      <c r="J9096" s="315" t="s">
        <v>5442</v>
      </c>
      <c r="K9096" s="315">
        <v>5064</v>
      </c>
      <c r="L9096" s="315" t="s">
        <v>2193</v>
      </c>
      <c r="M9096" s="315" t="s">
        <v>776</v>
      </c>
      <c r="N9096" s="315" t="s">
        <v>5443</v>
      </c>
      <c r="O9096" s="315" t="s">
        <v>805</v>
      </c>
      <c r="P9096" s="315" t="s">
        <v>818</v>
      </c>
      <c r="Q9096" s="315" t="s">
        <v>1204</v>
      </c>
    </row>
    <row r="9097" spans="1:17">
      <c r="A9097" s="315" t="s">
        <v>5444</v>
      </c>
      <c r="B9097" s="315" t="s">
        <v>2095</v>
      </c>
      <c r="C9097" s="315" t="s">
        <v>2098</v>
      </c>
      <c r="D9097" s="316">
        <v>34</v>
      </c>
      <c r="E9097" s="317">
        <v>35775</v>
      </c>
      <c r="F9097" s="317">
        <v>24183.899999999998</v>
      </c>
      <c r="G9097" s="318">
        <v>39569</v>
      </c>
      <c r="H9097" s="318">
        <v>39680</v>
      </c>
      <c r="I9097" s="318">
        <v>48944</v>
      </c>
      <c r="J9097" s="315" t="s">
        <v>5445</v>
      </c>
      <c r="K9097" s="315">
        <v>9470</v>
      </c>
      <c r="L9097" s="315" t="s">
        <v>919</v>
      </c>
      <c r="M9097" s="315" t="s">
        <v>770</v>
      </c>
      <c r="N9097" s="315" t="s">
        <v>5446</v>
      </c>
      <c r="O9097" s="315" t="s">
        <v>805</v>
      </c>
      <c r="P9097" s="315" t="s">
        <v>5447</v>
      </c>
      <c r="Q9097" s="315" t="s">
        <v>819</v>
      </c>
    </row>
    <row r="9098" spans="1:17">
      <c r="A9098" s="315" t="s">
        <v>5448</v>
      </c>
      <c r="B9098" s="315" t="s">
        <v>2095</v>
      </c>
      <c r="C9098" s="315" t="s">
        <v>2096</v>
      </c>
      <c r="D9098" s="316">
        <v>34</v>
      </c>
      <c r="E9098" s="317">
        <v>34340.639999999999</v>
      </c>
      <c r="F9098" s="317">
        <v>13100.33</v>
      </c>
      <c r="G9098" s="318">
        <v>39811</v>
      </c>
      <c r="H9098" s="318">
        <v>41603</v>
      </c>
      <c r="I9098" s="318">
        <v>50770</v>
      </c>
      <c r="J9098" s="315" t="s">
        <v>5449</v>
      </c>
      <c r="K9098" s="315">
        <v>4058</v>
      </c>
      <c r="L9098" s="315" t="s">
        <v>2059</v>
      </c>
      <c r="M9098" s="315" t="s">
        <v>2060</v>
      </c>
      <c r="N9098" s="315" t="s">
        <v>5312</v>
      </c>
      <c r="O9098" s="315" t="s">
        <v>805</v>
      </c>
      <c r="P9098" s="315" t="s">
        <v>1184</v>
      </c>
      <c r="Q9098" s="315" t="s">
        <v>1079</v>
      </c>
    </row>
    <row r="9099" spans="1:17">
      <c r="A9099" s="315" t="s">
        <v>5450</v>
      </c>
      <c r="B9099" s="315" t="s">
        <v>2095</v>
      </c>
      <c r="C9099" s="315" t="s">
        <v>2098</v>
      </c>
      <c r="D9099" s="316">
        <v>34</v>
      </c>
      <c r="E9099" s="317">
        <v>42032.439999999995</v>
      </c>
      <c r="F9099" s="317">
        <v>12021.27</v>
      </c>
      <c r="G9099" s="318">
        <v>40350</v>
      </c>
      <c r="H9099" s="318">
        <v>41628</v>
      </c>
      <c r="I9099" s="318">
        <v>50770</v>
      </c>
      <c r="J9099" s="315" t="s">
        <v>5451</v>
      </c>
      <c r="K9099" s="315">
        <v>7424</v>
      </c>
      <c r="L9099" s="315" t="s">
        <v>5452</v>
      </c>
      <c r="M9099" s="315" t="s">
        <v>966</v>
      </c>
      <c r="N9099" s="315"/>
      <c r="O9099" s="315" t="s">
        <v>805</v>
      </c>
      <c r="P9099" s="315" t="s">
        <v>5453</v>
      </c>
      <c r="Q9099" s="315" t="s">
        <v>1090</v>
      </c>
    </row>
    <row r="9100" spans="1:17">
      <c r="A9100" s="315" t="s">
        <v>5454</v>
      </c>
      <c r="B9100" s="315" t="s">
        <v>2095</v>
      </c>
      <c r="C9100" s="315" t="s">
        <v>2098</v>
      </c>
      <c r="D9100" s="316">
        <v>34</v>
      </c>
      <c r="E9100" s="317">
        <v>35987.859999999993</v>
      </c>
      <c r="F9100" s="317">
        <v>19937.259999999998</v>
      </c>
      <c r="G9100" s="318">
        <v>40381</v>
      </c>
      <c r="H9100" s="318">
        <v>40500</v>
      </c>
      <c r="I9100" s="318">
        <v>49674</v>
      </c>
      <c r="J9100" s="315" t="s">
        <v>5455</v>
      </c>
      <c r="K9100" s="315">
        <v>9030</v>
      </c>
      <c r="L9100" s="315" t="s">
        <v>3449</v>
      </c>
      <c r="M9100" s="315" t="s">
        <v>770</v>
      </c>
      <c r="N9100" s="315"/>
      <c r="O9100" s="315" t="s">
        <v>805</v>
      </c>
      <c r="P9100" s="315" t="s">
        <v>5456</v>
      </c>
      <c r="Q9100" s="315" t="s">
        <v>1084</v>
      </c>
    </row>
    <row r="9101" spans="1:17">
      <c r="A9101" s="315" t="s">
        <v>5457</v>
      </c>
      <c r="B9101" s="315" t="s">
        <v>2095</v>
      </c>
      <c r="C9101" s="315" t="s">
        <v>2098</v>
      </c>
      <c r="D9101" s="316">
        <v>34</v>
      </c>
      <c r="E9101" s="317">
        <v>33905.800000000003</v>
      </c>
      <c r="F9101" s="317">
        <v>8781.5999999999985</v>
      </c>
      <c r="G9101" s="318">
        <v>40663</v>
      </c>
      <c r="H9101" s="318">
        <v>41879</v>
      </c>
      <c r="I9101" s="318">
        <v>49309</v>
      </c>
      <c r="J9101" s="315" t="s">
        <v>5458</v>
      </c>
      <c r="K9101" s="315">
        <v>7240</v>
      </c>
      <c r="L9101" s="315" t="s">
        <v>2185</v>
      </c>
      <c r="M9101" s="315" t="s">
        <v>966</v>
      </c>
      <c r="N9101" s="315"/>
      <c r="O9101" s="315" t="s">
        <v>805</v>
      </c>
      <c r="P9101" s="315" t="s">
        <v>5459</v>
      </c>
      <c r="Q9101" s="315" t="s">
        <v>4820</v>
      </c>
    </row>
    <row r="9102" spans="1:17">
      <c r="A9102" s="315" t="s">
        <v>5460</v>
      </c>
      <c r="B9102" s="315" t="s">
        <v>2095</v>
      </c>
      <c r="C9102" s="315" t="s">
        <v>2096</v>
      </c>
      <c r="D9102" s="316">
        <v>34.020000000000003</v>
      </c>
      <c r="E9102" s="317">
        <v>17607.73</v>
      </c>
      <c r="F9102" s="317">
        <v>6690.9500000000007</v>
      </c>
      <c r="G9102" s="318">
        <v>40730</v>
      </c>
      <c r="H9102" s="318">
        <v>41260</v>
      </c>
      <c r="I9102" s="318">
        <v>50405</v>
      </c>
      <c r="J9102" s="315" t="s">
        <v>5461</v>
      </c>
      <c r="K9102" s="315">
        <v>5080</v>
      </c>
      <c r="L9102" s="315" t="s">
        <v>2899</v>
      </c>
      <c r="M9102" s="315" t="s">
        <v>776</v>
      </c>
      <c r="N9102" s="315" t="s">
        <v>5462</v>
      </c>
      <c r="O9102" s="315" t="s">
        <v>805</v>
      </c>
      <c r="P9102" s="315" t="s">
        <v>5463</v>
      </c>
      <c r="Q9102" s="315" t="s">
        <v>1508</v>
      </c>
    </row>
    <row r="9103" spans="1:17">
      <c r="A9103" s="315" t="s">
        <v>5464</v>
      </c>
      <c r="B9103" s="315" t="s">
        <v>2095</v>
      </c>
      <c r="C9103" s="315" t="s">
        <v>2098</v>
      </c>
      <c r="D9103" s="316">
        <v>34.020000000000003</v>
      </c>
      <c r="E9103" s="317">
        <v>30021</v>
      </c>
      <c r="F9103" s="317">
        <v>7199.49</v>
      </c>
      <c r="G9103" s="318">
        <v>40753</v>
      </c>
      <c r="H9103" s="318">
        <v>42094</v>
      </c>
      <c r="I9103" s="318">
        <v>49674</v>
      </c>
      <c r="J9103" s="315" t="s">
        <v>5465</v>
      </c>
      <c r="K9103" s="315">
        <v>6010</v>
      </c>
      <c r="L9103" s="315" t="s">
        <v>2282</v>
      </c>
      <c r="M9103" s="315" t="s">
        <v>788</v>
      </c>
      <c r="N9103" s="315" t="s">
        <v>5197</v>
      </c>
      <c r="O9103" s="315" t="s">
        <v>805</v>
      </c>
      <c r="P9103" s="315" t="s">
        <v>5198</v>
      </c>
      <c r="Q9103" s="315" t="s">
        <v>5199</v>
      </c>
    </row>
    <row r="9104" spans="1:17">
      <c r="A9104" s="315" t="s">
        <v>5466</v>
      </c>
      <c r="B9104" s="315" t="s">
        <v>2095</v>
      </c>
      <c r="C9104" s="315" t="s">
        <v>2098</v>
      </c>
      <c r="D9104" s="316">
        <v>34.020000000000003</v>
      </c>
      <c r="E9104" s="317">
        <v>13556</v>
      </c>
      <c r="F9104" s="317">
        <v>2522.9300000000003</v>
      </c>
      <c r="G9104" s="318">
        <v>40821</v>
      </c>
      <c r="H9104" s="318">
        <v>42460</v>
      </c>
      <c r="I9104" s="318">
        <v>50040</v>
      </c>
      <c r="J9104" s="315" t="s">
        <v>5467</v>
      </c>
      <c r="K9104" s="315">
        <v>6300</v>
      </c>
      <c r="L9104" s="315" t="s">
        <v>327</v>
      </c>
      <c r="M9104" s="315" t="s">
        <v>1712</v>
      </c>
      <c r="N9104" s="315" t="s">
        <v>5468</v>
      </c>
      <c r="O9104" s="315" t="s">
        <v>805</v>
      </c>
      <c r="P9104" s="315" t="s">
        <v>5469</v>
      </c>
      <c r="Q9104" s="315" t="s">
        <v>945</v>
      </c>
    </row>
    <row r="9105" spans="1:17">
      <c r="A9105" s="315" t="s">
        <v>5470</v>
      </c>
      <c r="B9105" s="315" t="s">
        <v>2095</v>
      </c>
      <c r="C9105" s="315" t="s">
        <v>2098</v>
      </c>
      <c r="D9105" s="316">
        <v>34.06</v>
      </c>
      <c r="E9105" s="317">
        <v>18223.349999999999</v>
      </c>
      <c r="F9105" s="317">
        <v>3498.88</v>
      </c>
      <c r="G9105" s="318">
        <v>40759</v>
      </c>
      <c r="H9105" s="318">
        <v>42542</v>
      </c>
      <c r="I9105" s="318">
        <v>50040</v>
      </c>
      <c r="J9105" s="315" t="s">
        <v>5471</v>
      </c>
      <c r="K9105" s="315">
        <v>7173</v>
      </c>
      <c r="L9105" s="315" t="s">
        <v>5472</v>
      </c>
      <c r="M9105" s="315" t="s">
        <v>966</v>
      </c>
      <c r="N9105" s="315"/>
      <c r="O9105" s="315" t="s">
        <v>805</v>
      </c>
      <c r="P9105" s="315" t="s">
        <v>5473</v>
      </c>
      <c r="Q9105" s="315" t="s">
        <v>1020</v>
      </c>
    </row>
    <row r="9106" spans="1:17">
      <c r="A9106" s="315" t="s">
        <v>5474</v>
      </c>
      <c r="B9106" s="315" t="s">
        <v>2095</v>
      </c>
      <c r="C9106" s="315" t="s">
        <v>2098</v>
      </c>
      <c r="D9106" s="316">
        <v>34.11</v>
      </c>
      <c r="E9106" s="317">
        <v>32614.49</v>
      </c>
      <c r="F9106" s="317">
        <v>12491.349999999999</v>
      </c>
      <c r="G9106" s="318">
        <v>40794</v>
      </c>
      <c r="H9106" s="318">
        <v>40876</v>
      </c>
      <c r="I9106" s="318">
        <v>50040</v>
      </c>
      <c r="J9106" s="315" t="s">
        <v>5475</v>
      </c>
      <c r="K9106" s="315">
        <v>8880</v>
      </c>
      <c r="L9106" s="315" t="s">
        <v>2400</v>
      </c>
      <c r="M9106" s="315" t="s">
        <v>770</v>
      </c>
      <c r="N9106" s="315"/>
      <c r="O9106" s="315" t="s">
        <v>805</v>
      </c>
      <c r="P9106" s="315" t="s">
        <v>5476</v>
      </c>
      <c r="Q9106" s="315" t="s">
        <v>4629</v>
      </c>
    </row>
    <row r="9107" spans="1:17">
      <c r="A9107" s="315" t="s">
        <v>5477</v>
      </c>
      <c r="B9107" s="315" t="s">
        <v>2095</v>
      </c>
      <c r="C9107" s="315" t="s">
        <v>2098</v>
      </c>
      <c r="D9107" s="316">
        <v>34.200000000000003</v>
      </c>
      <c r="E9107" s="317">
        <v>30158.479999999996</v>
      </c>
      <c r="F9107" s="317">
        <v>13012.820000000002</v>
      </c>
      <c r="G9107" s="318">
        <v>40379</v>
      </c>
      <c r="H9107" s="318">
        <v>40882</v>
      </c>
      <c r="I9107" s="318">
        <v>50040</v>
      </c>
      <c r="J9107" s="315" t="s">
        <v>5478</v>
      </c>
      <c r="K9107" s="315">
        <v>8055</v>
      </c>
      <c r="L9107" s="315" t="s">
        <v>328</v>
      </c>
      <c r="M9107" s="315" t="s">
        <v>784</v>
      </c>
      <c r="N9107" s="315" t="s">
        <v>4646</v>
      </c>
      <c r="O9107" s="315" t="s">
        <v>805</v>
      </c>
      <c r="P9107" s="315" t="s">
        <v>4647</v>
      </c>
      <c r="Q9107" s="315" t="s">
        <v>1313</v>
      </c>
    </row>
    <row r="9108" spans="1:17">
      <c r="A9108" s="315" t="s">
        <v>5479</v>
      </c>
      <c r="B9108" s="315" t="s">
        <v>2095</v>
      </c>
      <c r="C9108" s="315" t="s">
        <v>2096</v>
      </c>
      <c r="D9108" s="316">
        <v>34.200000000000003</v>
      </c>
      <c r="E9108" s="317">
        <v>30459</v>
      </c>
      <c r="F9108" s="317">
        <v>16630.62</v>
      </c>
      <c r="G9108" s="318">
        <v>40690</v>
      </c>
      <c r="H9108" s="318">
        <v>40900</v>
      </c>
      <c r="I9108" s="318">
        <v>50040</v>
      </c>
      <c r="J9108" s="315" t="s">
        <v>5480</v>
      </c>
      <c r="K9108" s="315">
        <v>6205</v>
      </c>
      <c r="L9108" s="315" t="s">
        <v>3302</v>
      </c>
      <c r="M9108" s="315" t="s">
        <v>788</v>
      </c>
      <c r="N9108" s="315"/>
      <c r="O9108" s="315" t="s">
        <v>805</v>
      </c>
      <c r="P9108" s="315" t="s">
        <v>5481</v>
      </c>
      <c r="Q9108" s="315" t="s">
        <v>5482</v>
      </c>
    </row>
    <row r="9109" spans="1:17">
      <c r="A9109" s="315" t="s">
        <v>5483</v>
      </c>
      <c r="B9109" s="315" t="s">
        <v>2095</v>
      </c>
      <c r="C9109" s="315" t="s">
        <v>2098</v>
      </c>
      <c r="D9109" s="316">
        <v>34.200000000000003</v>
      </c>
      <c r="E9109" s="317">
        <v>30662</v>
      </c>
      <c r="F9109" s="317">
        <v>14288.490000000002</v>
      </c>
      <c r="G9109" s="318">
        <v>40701</v>
      </c>
      <c r="H9109" s="318">
        <v>40826</v>
      </c>
      <c r="I9109" s="318">
        <v>50040</v>
      </c>
      <c r="J9109" s="315" t="s">
        <v>5484</v>
      </c>
      <c r="K9109" s="315">
        <v>6300</v>
      </c>
      <c r="L9109" s="315" t="s">
        <v>327</v>
      </c>
      <c r="M9109" s="315" t="s">
        <v>1712</v>
      </c>
      <c r="N9109" s="315"/>
      <c r="O9109" s="315" t="s">
        <v>805</v>
      </c>
      <c r="P9109" s="315" t="s">
        <v>5485</v>
      </c>
      <c r="Q9109" s="315" t="s">
        <v>1793</v>
      </c>
    </row>
    <row r="9110" spans="1:17">
      <c r="A9110" s="315" t="s">
        <v>5486</v>
      </c>
      <c r="B9110" s="315" t="s">
        <v>2095</v>
      </c>
      <c r="C9110" s="315" t="s">
        <v>2098</v>
      </c>
      <c r="D9110" s="316">
        <v>34.200000000000003</v>
      </c>
      <c r="E9110" s="317">
        <v>21271</v>
      </c>
      <c r="F9110" s="317">
        <v>9912.2900000000009</v>
      </c>
      <c r="G9110" s="318">
        <v>40809</v>
      </c>
      <c r="H9110" s="318">
        <v>40883</v>
      </c>
      <c r="I9110" s="318">
        <v>50040</v>
      </c>
      <c r="J9110" s="315" t="s">
        <v>5487</v>
      </c>
      <c r="K9110" s="315">
        <v>2718</v>
      </c>
      <c r="L9110" s="315" t="s">
        <v>5488</v>
      </c>
      <c r="M9110" s="315" t="s">
        <v>1431</v>
      </c>
      <c r="N9110" s="315"/>
      <c r="O9110" s="315" t="s">
        <v>805</v>
      </c>
      <c r="P9110" s="315" t="s">
        <v>5489</v>
      </c>
      <c r="Q9110" s="315" t="s">
        <v>5490</v>
      </c>
    </row>
    <row r="9111" spans="1:17">
      <c r="A9111" s="315" t="s">
        <v>5491</v>
      </c>
      <c r="B9111" s="315" t="s">
        <v>2095</v>
      </c>
      <c r="C9111" s="315" t="s">
        <v>2098</v>
      </c>
      <c r="D9111" s="316">
        <v>34.22</v>
      </c>
      <c r="E9111" s="317">
        <v>24711</v>
      </c>
      <c r="F9111" s="317">
        <v>5549.07</v>
      </c>
      <c r="G9111" s="318">
        <v>40708</v>
      </c>
      <c r="H9111" s="318">
        <v>41716</v>
      </c>
      <c r="I9111" s="318">
        <v>49309</v>
      </c>
      <c r="J9111" s="315" t="s">
        <v>5492</v>
      </c>
      <c r="K9111" s="315">
        <v>4952</v>
      </c>
      <c r="L9111" s="315" t="s">
        <v>2189</v>
      </c>
      <c r="M9111" s="315" t="s">
        <v>764</v>
      </c>
      <c r="N9111" s="315"/>
      <c r="O9111" s="315" t="s">
        <v>805</v>
      </c>
      <c r="P9111" s="315" t="s">
        <v>4884</v>
      </c>
      <c r="Q9111" s="315" t="s">
        <v>922</v>
      </c>
    </row>
    <row r="9112" spans="1:17">
      <c r="A9112" s="315" t="s">
        <v>5493</v>
      </c>
      <c r="B9112" s="315" t="s">
        <v>2095</v>
      </c>
      <c r="C9112" s="315" t="s">
        <v>2096</v>
      </c>
      <c r="D9112" s="316">
        <v>34.229999999999997</v>
      </c>
      <c r="E9112" s="317">
        <v>18146</v>
      </c>
      <c r="F9112" s="317">
        <v>5407.51</v>
      </c>
      <c r="G9112" s="318">
        <v>40763</v>
      </c>
      <c r="H9112" s="318">
        <v>41810</v>
      </c>
      <c r="I9112" s="318">
        <v>49309</v>
      </c>
      <c r="J9112" s="315" t="s">
        <v>5494</v>
      </c>
      <c r="K9112" s="315">
        <v>1659</v>
      </c>
      <c r="L9112" s="315" t="s">
        <v>3262</v>
      </c>
      <c r="M9112" s="315" t="s">
        <v>766</v>
      </c>
      <c r="N9112" s="315"/>
      <c r="O9112" s="315" t="s">
        <v>914</v>
      </c>
      <c r="P9112" s="315" t="s">
        <v>5495</v>
      </c>
      <c r="Q9112" s="315" t="s">
        <v>5496</v>
      </c>
    </row>
    <row r="9113" spans="1:17">
      <c r="A9113" s="315" t="s">
        <v>5497</v>
      </c>
      <c r="B9113" s="315" t="s">
        <v>2095</v>
      </c>
      <c r="C9113" s="315" t="s">
        <v>2098</v>
      </c>
      <c r="D9113" s="316">
        <v>34.299999999999997</v>
      </c>
      <c r="E9113" s="317">
        <v>36731.750000000007</v>
      </c>
      <c r="F9113" s="317">
        <v>22957.279999999999</v>
      </c>
      <c r="G9113" s="318">
        <v>39570</v>
      </c>
      <c r="H9113" s="318">
        <v>39843</v>
      </c>
      <c r="I9113" s="318">
        <v>49309</v>
      </c>
      <c r="J9113" s="315" t="s">
        <v>5498</v>
      </c>
      <c r="K9113" s="315">
        <v>9200</v>
      </c>
      <c r="L9113" s="315" t="s">
        <v>959</v>
      </c>
      <c r="M9113" s="315" t="s">
        <v>770</v>
      </c>
      <c r="N9113" s="315"/>
      <c r="O9113" s="315" t="s">
        <v>805</v>
      </c>
      <c r="P9113" s="315" t="s">
        <v>5499</v>
      </c>
      <c r="Q9113" s="315" t="s">
        <v>1286</v>
      </c>
    </row>
    <row r="9114" spans="1:17">
      <c r="A9114" s="315" t="s">
        <v>5500</v>
      </c>
      <c r="B9114" s="315" t="s">
        <v>2095</v>
      </c>
      <c r="C9114" s="315" t="s">
        <v>2098</v>
      </c>
      <c r="D9114" s="316">
        <v>34.299999999999997</v>
      </c>
      <c r="E9114" s="317">
        <v>34172.75</v>
      </c>
      <c r="F9114" s="317">
        <v>13574.16</v>
      </c>
      <c r="G9114" s="318">
        <v>39569</v>
      </c>
      <c r="H9114" s="318">
        <v>40955</v>
      </c>
      <c r="I9114" s="318">
        <v>50405</v>
      </c>
      <c r="J9114" s="315" t="s">
        <v>5501</v>
      </c>
      <c r="K9114" s="315">
        <v>4144</v>
      </c>
      <c r="L9114" s="315" t="s">
        <v>2133</v>
      </c>
      <c r="M9114" s="315" t="s">
        <v>1484</v>
      </c>
      <c r="N9114" s="315" t="s">
        <v>5502</v>
      </c>
      <c r="O9114" s="315" t="s">
        <v>805</v>
      </c>
      <c r="P9114" s="315" t="s">
        <v>4892</v>
      </c>
      <c r="Q9114" s="315" t="s">
        <v>5089</v>
      </c>
    </row>
    <row r="9115" spans="1:17">
      <c r="A9115" s="315" t="s">
        <v>5503</v>
      </c>
      <c r="B9115" s="315" t="s">
        <v>2095</v>
      </c>
      <c r="C9115" s="315" t="s">
        <v>2098</v>
      </c>
      <c r="D9115" s="316">
        <v>34.299999999999997</v>
      </c>
      <c r="E9115" s="317">
        <v>38889.440000000002</v>
      </c>
      <c r="F9115" s="317">
        <v>18122.47</v>
      </c>
      <c r="G9115" s="318">
        <v>39570</v>
      </c>
      <c r="H9115" s="318">
        <v>40807</v>
      </c>
      <c r="I9115" s="318">
        <v>50040</v>
      </c>
      <c r="J9115" s="315" t="s">
        <v>5504</v>
      </c>
      <c r="K9115" s="315">
        <v>7443</v>
      </c>
      <c r="L9115" s="315" t="s">
        <v>3389</v>
      </c>
      <c r="M9115" s="315" t="s">
        <v>966</v>
      </c>
      <c r="N9115" s="315"/>
      <c r="O9115" s="315" t="s">
        <v>805</v>
      </c>
      <c r="P9115" s="315" t="s">
        <v>5505</v>
      </c>
      <c r="Q9115" s="315" t="s">
        <v>5506</v>
      </c>
    </row>
    <row r="9116" spans="1:17">
      <c r="A9116" s="315" t="s">
        <v>5507</v>
      </c>
      <c r="B9116" s="315" t="s">
        <v>2095</v>
      </c>
      <c r="C9116" s="315" t="s">
        <v>2098</v>
      </c>
      <c r="D9116" s="316">
        <v>34.299999999999997</v>
      </c>
      <c r="E9116" s="317">
        <v>36640.99</v>
      </c>
      <c r="F9116" s="317">
        <v>22900.63</v>
      </c>
      <c r="G9116" s="318">
        <v>39569</v>
      </c>
      <c r="H9116" s="318">
        <v>39562</v>
      </c>
      <c r="I9116" s="318">
        <v>48914</v>
      </c>
      <c r="J9116" s="315" t="s">
        <v>5508</v>
      </c>
      <c r="K9116" s="315">
        <v>9477</v>
      </c>
      <c r="L9116" s="315" t="s">
        <v>4145</v>
      </c>
      <c r="M9116" s="315" t="s">
        <v>770</v>
      </c>
      <c r="N9116" s="315" t="s">
        <v>5509</v>
      </c>
      <c r="O9116" s="315" t="s">
        <v>805</v>
      </c>
      <c r="P9116" s="315" t="s">
        <v>5510</v>
      </c>
      <c r="Q9116" s="315" t="s">
        <v>1652</v>
      </c>
    </row>
    <row r="9117" spans="1:17">
      <c r="A9117" s="315" t="s">
        <v>5511</v>
      </c>
      <c r="B9117" s="315" t="s">
        <v>2095</v>
      </c>
      <c r="C9117" s="315" t="s">
        <v>2096</v>
      </c>
      <c r="D9117" s="316">
        <v>34.299999999999997</v>
      </c>
      <c r="E9117" s="317">
        <v>46272</v>
      </c>
      <c r="F9117" s="317">
        <v>13243.16</v>
      </c>
      <c r="G9117" s="318">
        <v>40151</v>
      </c>
      <c r="H9117" s="318">
        <v>41179</v>
      </c>
      <c r="I9117" s="318">
        <v>50405</v>
      </c>
      <c r="J9117" s="315" t="s">
        <v>5512</v>
      </c>
      <c r="K9117" s="315">
        <v>3213</v>
      </c>
      <c r="L9117" s="315" t="s">
        <v>5513</v>
      </c>
      <c r="M9117" s="315" t="s">
        <v>761</v>
      </c>
      <c r="N9117" s="315"/>
      <c r="O9117" s="315" t="s">
        <v>805</v>
      </c>
      <c r="P9117" s="315" t="s">
        <v>5514</v>
      </c>
      <c r="Q9117" s="315" t="s">
        <v>1652</v>
      </c>
    </row>
    <row r="9118" spans="1:17">
      <c r="A9118" s="315" t="s">
        <v>5515</v>
      </c>
      <c r="B9118" s="315" t="s">
        <v>2095</v>
      </c>
      <c r="C9118" s="315" t="s">
        <v>2098</v>
      </c>
      <c r="D9118" s="316">
        <v>34.299999999999997</v>
      </c>
      <c r="E9118" s="317">
        <v>28471</v>
      </c>
      <c r="F9118" s="317">
        <v>6933.22</v>
      </c>
      <c r="G9118" s="318">
        <v>40275</v>
      </c>
      <c r="H9118" s="318">
        <v>41757</v>
      </c>
      <c r="I9118" s="318">
        <v>51135</v>
      </c>
      <c r="J9118" s="315" t="s">
        <v>5516</v>
      </c>
      <c r="K9118" s="315">
        <v>6030</v>
      </c>
      <c r="L9118" s="315" t="s">
        <v>2286</v>
      </c>
      <c r="M9118" s="315" t="s">
        <v>788</v>
      </c>
      <c r="N9118" s="315" t="s">
        <v>5517</v>
      </c>
      <c r="O9118" s="315" t="s">
        <v>805</v>
      </c>
      <c r="P9118" s="315" t="s">
        <v>5518</v>
      </c>
      <c r="Q9118" s="315" t="s">
        <v>5277</v>
      </c>
    </row>
    <row r="9119" spans="1:17">
      <c r="A9119" s="315" t="s">
        <v>5519</v>
      </c>
      <c r="B9119" s="315" t="s">
        <v>2095</v>
      </c>
      <c r="C9119" s="315" t="s">
        <v>2098</v>
      </c>
      <c r="D9119" s="316">
        <v>34.299999999999997</v>
      </c>
      <c r="E9119" s="317">
        <v>36542</v>
      </c>
      <c r="F9119" s="317">
        <v>11328.019999999999</v>
      </c>
      <c r="G9119" s="318">
        <v>40771</v>
      </c>
      <c r="H9119" s="318">
        <v>41199</v>
      </c>
      <c r="I9119" s="318">
        <v>50405</v>
      </c>
      <c r="J9119" s="315" t="s">
        <v>5520</v>
      </c>
      <c r="K9119" s="315">
        <v>8962</v>
      </c>
      <c r="L9119" s="315" t="s">
        <v>3149</v>
      </c>
      <c r="M9119" s="315" t="s">
        <v>776</v>
      </c>
      <c r="N9119" s="315" t="s">
        <v>5521</v>
      </c>
      <c r="O9119" s="315" t="s">
        <v>805</v>
      </c>
      <c r="P9119" s="315" t="s">
        <v>4675</v>
      </c>
      <c r="Q9119" s="315" t="s">
        <v>5522</v>
      </c>
    </row>
    <row r="9120" spans="1:17">
      <c r="A9120" s="315" t="s">
        <v>5523</v>
      </c>
      <c r="B9120" s="315" t="s">
        <v>2095</v>
      </c>
      <c r="C9120" s="315" t="s">
        <v>2098</v>
      </c>
      <c r="D9120" s="316">
        <v>34.31</v>
      </c>
      <c r="E9120" s="317">
        <v>43950.430000000008</v>
      </c>
      <c r="F9120" s="317">
        <v>20480.89</v>
      </c>
      <c r="G9120" s="318">
        <v>40765</v>
      </c>
      <c r="H9120" s="318">
        <v>40883</v>
      </c>
      <c r="I9120" s="318">
        <v>50040</v>
      </c>
      <c r="J9120" s="315" t="s">
        <v>5524</v>
      </c>
      <c r="K9120" s="315">
        <v>7554</v>
      </c>
      <c r="L9120" s="315" t="s">
        <v>3435</v>
      </c>
      <c r="M9120" s="315" t="s">
        <v>966</v>
      </c>
      <c r="N9120" s="315"/>
      <c r="O9120" s="315" t="s">
        <v>996</v>
      </c>
      <c r="P9120" s="315" t="s">
        <v>5525</v>
      </c>
      <c r="Q9120" s="315"/>
    </row>
    <row r="9121" spans="1:17">
      <c r="A9121" s="315" t="s">
        <v>5526</v>
      </c>
      <c r="B9121" s="315" t="s">
        <v>2095</v>
      </c>
      <c r="C9121" s="315" t="s">
        <v>2098</v>
      </c>
      <c r="D9121" s="316">
        <v>34.32</v>
      </c>
      <c r="E9121" s="317">
        <v>13435</v>
      </c>
      <c r="F9121" s="317">
        <v>2566.09</v>
      </c>
      <c r="G9121" s="318">
        <v>40836</v>
      </c>
      <c r="H9121" s="318">
        <v>42522</v>
      </c>
      <c r="I9121" s="318">
        <v>50040</v>
      </c>
      <c r="J9121" s="315" t="s">
        <v>5527</v>
      </c>
      <c r="K9121" s="315">
        <v>6245</v>
      </c>
      <c r="L9121" s="315" t="s">
        <v>5099</v>
      </c>
      <c r="M9121" s="315" t="s">
        <v>788</v>
      </c>
      <c r="N9121" s="315"/>
      <c r="O9121" s="315" t="s">
        <v>805</v>
      </c>
      <c r="P9121" s="315" t="s">
        <v>5528</v>
      </c>
      <c r="Q9121" s="315" t="s">
        <v>1102</v>
      </c>
    </row>
    <row r="9122" spans="1:17">
      <c r="A9122" s="315" t="s">
        <v>5529</v>
      </c>
      <c r="B9122" s="315" t="s">
        <v>2095</v>
      </c>
      <c r="C9122" s="315" t="s">
        <v>2096</v>
      </c>
      <c r="D9122" s="316">
        <v>34.36</v>
      </c>
      <c r="E9122" s="317">
        <v>27380</v>
      </c>
      <c r="F9122" s="317">
        <v>12841.22</v>
      </c>
      <c r="G9122" s="318">
        <v>39569</v>
      </c>
      <c r="H9122" s="318">
        <v>41258</v>
      </c>
      <c r="I9122" s="318">
        <v>50405</v>
      </c>
      <c r="J9122" s="315" t="s">
        <v>5530</v>
      </c>
      <c r="K9122" s="315">
        <v>6163</v>
      </c>
      <c r="L9122" s="315" t="s">
        <v>3823</v>
      </c>
      <c r="M9122" s="315" t="s">
        <v>788</v>
      </c>
      <c r="N9122" s="315"/>
      <c r="O9122" s="315" t="s">
        <v>805</v>
      </c>
      <c r="P9122" s="315" t="s">
        <v>1280</v>
      </c>
      <c r="Q9122" s="315" t="s">
        <v>1307</v>
      </c>
    </row>
    <row r="9123" spans="1:17">
      <c r="A9123" s="315" t="s">
        <v>5531</v>
      </c>
      <c r="B9123" s="315" t="s">
        <v>2095</v>
      </c>
      <c r="C9123" s="315" t="s">
        <v>2096</v>
      </c>
      <c r="D9123" s="316">
        <v>34.4</v>
      </c>
      <c r="E9123" s="317">
        <v>37941</v>
      </c>
      <c r="F9123" s="317">
        <v>20715.79</v>
      </c>
      <c r="G9123" s="318">
        <v>39570</v>
      </c>
      <c r="H9123" s="318">
        <v>40871</v>
      </c>
      <c r="I9123" s="318">
        <v>50040</v>
      </c>
      <c r="J9123" s="315" t="s">
        <v>5532</v>
      </c>
      <c r="K9123" s="315">
        <v>5604</v>
      </c>
      <c r="L9123" s="315" t="s">
        <v>4176</v>
      </c>
      <c r="M9123" s="315" t="s">
        <v>776</v>
      </c>
      <c r="N9123" s="315"/>
      <c r="O9123" s="315" t="s">
        <v>805</v>
      </c>
      <c r="P9123" s="315" t="s">
        <v>5533</v>
      </c>
      <c r="Q9123" s="315" t="s">
        <v>1204</v>
      </c>
    </row>
    <row r="9124" spans="1:17">
      <c r="A9124" s="315" t="s">
        <v>5534</v>
      </c>
      <c r="B9124" s="315" t="s">
        <v>2095</v>
      </c>
      <c r="C9124" s="315" t="s">
        <v>2096</v>
      </c>
      <c r="D9124" s="316">
        <v>34.44</v>
      </c>
      <c r="E9124" s="317">
        <v>31147</v>
      </c>
      <c r="F9124" s="317">
        <v>10870.31</v>
      </c>
      <c r="G9124" s="318">
        <v>40794</v>
      </c>
      <c r="H9124" s="318">
        <v>41296</v>
      </c>
      <c r="I9124" s="318">
        <v>50770</v>
      </c>
      <c r="J9124" s="315" t="s">
        <v>5535</v>
      </c>
      <c r="K9124" s="315">
        <v>5622</v>
      </c>
      <c r="L9124" s="315" t="s">
        <v>2612</v>
      </c>
      <c r="M9124" s="315" t="s">
        <v>776</v>
      </c>
      <c r="N9124" s="315" t="s">
        <v>5536</v>
      </c>
      <c r="O9124" s="315" t="s">
        <v>805</v>
      </c>
      <c r="P9124" s="315" t="s">
        <v>5537</v>
      </c>
      <c r="Q9124" s="315" t="s">
        <v>1307</v>
      </c>
    </row>
    <row r="9125" spans="1:17">
      <c r="A9125" s="315" t="s">
        <v>5538</v>
      </c>
      <c r="B9125" s="315" t="s">
        <v>2095</v>
      </c>
      <c r="C9125" s="315" t="s">
        <v>2098</v>
      </c>
      <c r="D9125" s="316">
        <v>34.450000000000003</v>
      </c>
      <c r="E9125" s="317">
        <v>2461</v>
      </c>
      <c r="F9125" s="317">
        <v>470.05</v>
      </c>
      <c r="G9125" s="318">
        <v>40822</v>
      </c>
      <c r="H9125" s="318">
        <v>42632</v>
      </c>
      <c r="I9125" s="318">
        <v>50040</v>
      </c>
      <c r="J9125" s="315" t="s">
        <v>4569</v>
      </c>
      <c r="K9125" s="315">
        <v>6243</v>
      </c>
      <c r="L9125" s="315" t="s">
        <v>5539</v>
      </c>
      <c r="M9125" s="315" t="s">
        <v>788</v>
      </c>
      <c r="N9125" s="315"/>
      <c r="O9125" s="315" t="s">
        <v>914</v>
      </c>
      <c r="P9125" s="315" t="s">
        <v>5540</v>
      </c>
      <c r="Q9125" s="315" t="s">
        <v>5541</v>
      </c>
    </row>
    <row r="9126" spans="1:17">
      <c r="A9126" s="315" t="s">
        <v>5542</v>
      </c>
      <c r="B9126" s="315" t="s">
        <v>2095</v>
      </c>
      <c r="C9126" s="315" t="s">
        <v>2098</v>
      </c>
      <c r="D9126" s="316">
        <v>34.5</v>
      </c>
      <c r="E9126" s="317">
        <v>32597.850000000002</v>
      </c>
      <c r="F9126" s="317">
        <v>7787.2500000000009</v>
      </c>
      <c r="G9126" s="318">
        <v>40582</v>
      </c>
      <c r="H9126" s="318">
        <v>41893</v>
      </c>
      <c r="I9126" s="318">
        <v>49309</v>
      </c>
      <c r="J9126" s="315" t="s">
        <v>5543</v>
      </c>
      <c r="K9126" s="315">
        <v>3006</v>
      </c>
      <c r="L9126" s="315" t="s">
        <v>308</v>
      </c>
      <c r="M9126" s="315" t="s">
        <v>764</v>
      </c>
      <c r="N9126" s="315" t="s">
        <v>5544</v>
      </c>
      <c r="O9126" s="315" t="s">
        <v>805</v>
      </c>
      <c r="P9126" s="315" t="s">
        <v>5545</v>
      </c>
      <c r="Q9126" s="315" t="s">
        <v>969</v>
      </c>
    </row>
    <row r="9127" spans="1:17">
      <c r="A9127" s="315" t="s">
        <v>5546</v>
      </c>
      <c r="B9127" s="315" t="s">
        <v>2095</v>
      </c>
      <c r="C9127" s="315" t="s">
        <v>2096</v>
      </c>
      <c r="D9127" s="316">
        <v>34.5</v>
      </c>
      <c r="E9127" s="317">
        <v>31969.550000000003</v>
      </c>
      <c r="F9127" s="317">
        <v>16162.390000000001</v>
      </c>
      <c r="G9127" s="318">
        <v>40679</v>
      </c>
      <c r="H9127" s="318">
        <v>40882</v>
      </c>
      <c r="I9127" s="318">
        <v>50040</v>
      </c>
      <c r="J9127" s="315" t="s">
        <v>5547</v>
      </c>
      <c r="K9127" s="315">
        <v>4052</v>
      </c>
      <c r="L9127" s="315" t="s">
        <v>2059</v>
      </c>
      <c r="M9127" s="315" t="s">
        <v>2060</v>
      </c>
      <c r="N9127" s="315" t="s">
        <v>5548</v>
      </c>
      <c r="O9127" s="315" t="s">
        <v>914</v>
      </c>
      <c r="P9127" s="315" t="s">
        <v>5549</v>
      </c>
      <c r="Q9127" s="315" t="s">
        <v>5550</v>
      </c>
    </row>
    <row r="9128" spans="1:17">
      <c r="A9128" s="315" t="s">
        <v>5551</v>
      </c>
      <c r="B9128" s="315" t="s">
        <v>2095</v>
      </c>
      <c r="C9128" s="315" t="s">
        <v>2098</v>
      </c>
      <c r="D9128" s="316">
        <v>34.5</v>
      </c>
      <c r="E9128" s="317">
        <v>31593.200000000001</v>
      </c>
      <c r="F9128" s="317">
        <v>14722.42</v>
      </c>
      <c r="G9128" s="318">
        <v>40693</v>
      </c>
      <c r="H9128" s="318">
        <v>40885</v>
      </c>
      <c r="I9128" s="318">
        <v>50040</v>
      </c>
      <c r="J9128" s="315" t="s">
        <v>5552</v>
      </c>
      <c r="K9128" s="315">
        <v>4314</v>
      </c>
      <c r="L9128" s="315" t="s">
        <v>2705</v>
      </c>
      <c r="M9128" s="315" t="s">
        <v>776</v>
      </c>
      <c r="N9128" s="315" t="s">
        <v>5553</v>
      </c>
      <c r="O9128" s="315" t="s">
        <v>805</v>
      </c>
      <c r="P9128" s="315" t="s">
        <v>5554</v>
      </c>
      <c r="Q9128" s="315" t="s">
        <v>1065</v>
      </c>
    </row>
    <row r="9129" spans="1:17">
      <c r="A9129" s="315" t="s">
        <v>5555</v>
      </c>
      <c r="B9129" s="315" t="s">
        <v>2095</v>
      </c>
      <c r="C9129" s="315" t="s">
        <v>2098</v>
      </c>
      <c r="D9129" s="316">
        <v>34.56</v>
      </c>
      <c r="E9129" s="317">
        <v>35399</v>
      </c>
      <c r="F9129" s="317">
        <v>12258.52</v>
      </c>
      <c r="G9129" s="318">
        <v>40740</v>
      </c>
      <c r="H9129" s="318">
        <v>41180</v>
      </c>
      <c r="I9129" s="318">
        <v>50405</v>
      </c>
      <c r="J9129" s="315" t="s">
        <v>5556</v>
      </c>
      <c r="K9129" s="315">
        <v>6152</v>
      </c>
      <c r="L9129" s="315" t="s">
        <v>4138</v>
      </c>
      <c r="M9129" s="315" t="s">
        <v>788</v>
      </c>
      <c r="N9129" s="315"/>
      <c r="O9129" s="315" t="s">
        <v>805</v>
      </c>
      <c r="P9129" s="315" t="s">
        <v>5557</v>
      </c>
      <c r="Q9129" s="315" t="s">
        <v>1286</v>
      </c>
    </row>
    <row r="9130" spans="1:17">
      <c r="A9130" s="315" t="s">
        <v>5558</v>
      </c>
      <c r="B9130" s="315" t="s">
        <v>2095</v>
      </c>
      <c r="C9130" s="315" t="s">
        <v>2096</v>
      </c>
      <c r="D9130" s="316">
        <v>34.56</v>
      </c>
      <c r="E9130" s="317">
        <v>14866</v>
      </c>
      <c r="F9130" s="317">
        <v>6152.88</v>
      </c>
      <c r="G9130" s="318">
        <v>40829</v>
      </c>
      <c r="H9130" s="318">
        <v>40973</v>
      </c>
      <c r="I9130" s="318">
        <v>50405</v>
      </c>
      <c r="J9130" s="315" t="s">
        <v>5559</v>
      </c>
      <c r="K9130" s="315">
        <v>9113</v>
      </c>
      <c r="L9130" s="315" t="s">
        <v>2940</v>
      </c>
      <c r="M9130" s="315" t="s">
        <v>770</v>
      </c>
      <c r="N9130" s="315" t="s">
        <v>5560</v>
      </c>
      <c r="O9130" s="315" t="s">
        <v>805</v>
      </c>
      <c r="P9130" s="315" t="s">
        <v>5561</v>
      </c>
      <c r="Q9130" s="315" t="s">
        <v>1384</v>
      </c>
    </row>
    <row r="9131" spans="1:17">
      <c r="A9131" s="315" t="s">
        <v>5562</v>
      </c>
      <c r="B9131" s="315" t="s">
        <v>2095</v>
      </c>
      <c r="C9131" s="315" t="s">
        <v>2098</v>
      </c>
      <c r="D9131" s="316">
        <v>34.58</v>
      </c>
      <c r="E9131" s="317">
        <v>29202</v>
      </c>
      <c r="F9131" s="317">
        <v>6658.0599999999995</v>
      </c>
      <c r="G9131" s="318">
        <v>40767</v>
      </c>
      <c r="H9131" s="318">
        <v>42201</v>
      </c>
      <c r="I9131" s="318">
        <v>49674</v>
      </c>
      <c r="J9131" s="315" t="s">
        <v>5563</v>
      </c>
      <c r="K9131" s="315">
        <v>6289</v>
      </c>
      <c r="L9131" s="315" t="s">
        <v>3753</v>
      </c>
      <c r="M9131" s="315" t="s">
        <v>788</v>
      </c>
      <c r="N9131" s="315"/>
      <c r="O9131" s="315" t="s">
        <v>805</v>
      </c>
      <c r="P9131" s="315" t="s">
        <v>5564</v>
      </c>
      <c r="Q9131" s="315" t="s">
        <v>5565</v>
      </c>
    </row>
    <row r="9132" spans="1:17">
      <c r="A9132" s="315" t="s">
        <v>5566</v>
      </c>
      <c r="B9132" s="315" t="s">
        <v>2095</v>
      </c>
      <c r="C9132" s="315" t="s">
        <v>2098</v>
      </c>
      <c r="D9132" s="316">
        <v>34.6</v>
      </c>
      <c r="E9132" s="317">
        <v>33900</v>
      </c>
      <c r="F9132" s="317">
        <v>21187.5</v>
      </c>
      <c r="G9132" s="318">
        <v>39570</v>
      </c>
      <c r="H9132" s="318">
        <v>39358</v>
      </c>
      <c r="I9132" s="318">
        <v>48549</v>
      </c>
      <c r="J9132" s="315" t="s">
        <v>5567</v>
      </c>
      <c r="K9132" s="315">
        <v>4410</v>
      </c>
      <c r="L9132" s="315" t="s">
        <v>2428</v>
      </c>
      <c r="M9132" s="315" t="s">
        <v>1484</v>
      </c>
      <c r="N9132" s="315" t="s">
        <v>5568</v>
      </c>
      <c r="O9132" s="315" t="s">
        <v>805</v>
      </c>
      <c r="P9132" s="315" t="s">
        <v>5569</v>
      </c>
      <c r="Q9132" s="315" t="s">
        <v>852</v>
      </c>
    </row>
    <row r="9133" spans="1:17">
      <c r="A9133" s="315" t="s">
        <v>5570</v>
      </c>
      <c r="B9133" s="315" t="s">
        <v>2095</v>
      </c>
      <c r="C9133" s="315" t="s">
        <v>2098</v>
      </c>
      <c r="D9133" s="316">
        <v>34.6</v>
      </c>
      <c r="E9133" s="317">
        <v>37468</v>
      </c>
      <c r="F9133" s="317">
        <v>14013.039999999999</v>
      </c>
      <c r="G9133" s="318">
        <v>39618</v>
      </c>
      <c r="H9133" s="318">
        <v>41248</v>
      </c>
      <c r="I9133" s="318">
        <v>50405</v>
      </c>
      <c r="J9133" s="315" t="s">
        <v>5571</v>
      </c>
      <c r="K9133" s="315">
        <v>5625</v>
      </c>
      <c r="L9133" s="315" t="s">
        <v>2807</v>
      </c>
      <c r="M9133" s="315" t="s">
        <v>776</v>
      </c>
      <c r="N9133" s="315" t="s">
        <v>5572</v>
      </c>
      <c r="O9133" s="315" t="s">
        <v>914</v>
      </c>
      <c r="P9133" s="315" t="s">
        <v>1155</v>
      </c>
      <c r="Q9133" s="315" t="s">
        <v>5573</v>
      </c>
    </row>
    <row r="9134" spans="1:17">
      <c r="A9134" s="315" t="s">
        <v>5574</v>
      </c>
      <c r="B9134" s="315" t="s">
        <v>2095</v>
      </c>
      <c r="C9134" s="315" t="s">
        <v>2098</v>
      </c>
      <c r="D9134" s="316">
        <v>34.6</v>
      </c>
      <c r="E9134" s="317">
        <v>37454.990000000013</v>
      </c>
      <c r="F9134" s="317">
        <v>16030.73</v>
      </c>
      <c r="G9134" s="318">
        <v>39933</v>
      </c>
      <c r="H9134" s="318">
        <v>40962</v>
      </c>
      <c r="I9134" s="318">
        <v>50405</v>
      </c>
      <c r="J9134" s="315" t="s">
        <v>5575</v>
      </c>
      <c r="K9134" s="315">
        <v>6221</v>
      </c>
      <c r="L9134" s="315" t="s">
        <v>1273</v>
      </c>
      <c r="M9134" s="315" t="s">
        <v>788</v>
      </c>
      <c r="N9134" s="315"/>
      <c r="O9134" s="315" t="s">
        <v>805</v>
      </c>
      <c r="P9134" s="315" t="s">
        <v>5576</v>
      </c>
      <c r="Q9134" s="315" t="s">
        <v>875</v>
      </c>
    </row>
    <row r="9135" spans="1:17">
      <c r="A9135" s="315" t="s">
        <v>5577</v>
      </c>
      <c r="B9135" s="315" t="s">
        <v>2095</v>
      </c>
      <c r="C9135" s="315" t="s">
        <v>2098</v>
      </c>
      <c r="D9135" s="316">
        <v>34.6</v>
      </c>
      <c r="E9135" s="317">
        <v>30860.11</v>
      </c>
      <c r="F9135" s="317">
        <v>13315.55</v>
      </c>
      <c r="G9135" s="318">
        <v>40379</v>
      </c>
      <c r="H9135" s="318">
        <v>40882</v>
      </c>
      <c r="I9135" s="318">
        <v>50040</v>
      </c>
      <c r="J9135" s="315" t="s">
        <v>5578</v>
      </c>
      <c r="K9135" s="315">
        <v>8055</v>
      </c>
      <c r="L9135" s="315" t="s">
        <v>328</v>
      </c>
      <c r="M9135" s="315" t="s">
        <v>784</v>
      </c>
      <c r="N9135" s="315" t="s">
        <v>4646</v>
      </c>
      <c r="O9135" s="315" t="s">
        <v>805</v>
      </c>
      <c r="P9135" s="315" t="s">
        <v>4647</v>
      </c>
      <c r="Q9135" s="315" t="s">
        <v>1313</v>
      </c>
    </row>
    <row r="9136" spans="1:17">
      <c r="A9136" s="315" t="s">
        <v>5579</v>
      </c>
      <c r="B9136" s="315" t="s">
        <v>2095</v>
      </c>
      <c r="C9136" s="315" t="s">
        <v>2098</v>
      </c>
      <c r="D9136" s="316">
        <v>34.6</v>
      </c>
      <c r="E9136" s="317">
        <v>28443.699999999997</v>
      </c>
      <c r="F9136" s="317">
        <v>12272.929999999998</v>
      </c>
      <c r="G9136" s="318">
        <v>40379</v>
      </c>
      <c r="H9136" s="318">
        <v>40882</v>
      </c>
      <c r="I9136" s="318">
        <v>50040</v>
      </c>
      <c r="J9136" s="315" t="s">
        <v>5580</v>
      </c>
      <c r="K9136" s="315">
        <v>8055</v>
      </c>
      <c r="L9136" s="315" t="s">
        <v>328</v>
      </c>
      <c r="M9136" s="315" t="s">
        <v>784</v>
      </c>
      <c r="N9136" s="315" t="s">
        <v>4646</v>
      </c>
      <c r="O9136" s="315" t="s">
        <v>805</v>
      </c>
      <c r="P9136" s="315" t="s">
        <v>4647</v>
      </c>
      <c r="Q9136" s="315" t="s">
        <v>1313</v>
      </c>
    </row>
    <row r="9137" spans="1:17">
      <c r="A9137" s="315" t="s">
        <v>5581</v>
      </c>
      <c r="B9137" s="315" t="s">
        <v>2095</v>
      </c>
      <c r="C9137" s="315" t="s">
        <v>2098</v>
      </c>
      <c r="D9137" s="316">
        <v>34.6</v>
      </c>
      <c r="E9137" s="317">
        <v>25338</v>
      </c>
      <c r="F9137" s="317">
        <v>9337.5199999999986</v>
      </c>
      <c r="G9137" s="318">
        <v>40532</v>
      </c>
      <c r="H9137" s="318">
        <v>40568</v>
      </c>
      <c r="I9137" s="318">
        <v>50040</v>
      </c>
      <c r="J9137" s="315" t="s">
        <v>5582</v>
      </c>
      <c r="K9137" s="315">
        <v>3714</v>
      </c>
      <c r="L9137" s="315" t="s">
        <v>1076</v>
      </c>
      <c r="M9137" s="315" t="s">
        <v>764</v>
      </c>
      <c r="N9137" s="315" t="s">
        <v>5583</v>
      </c>
      <c r="O9137" s="315" t="s">
        <v>805</v>
      </c>
      <c r="P9137" s="315" t="s">
        <v>5584</v>
      </c>
      <c r="Q9137" s="315" t="s">
        <v>1139</v>
      </c>
    </row>
    <row r="9138" spans="1:17">
      <c r="A9138" s="315" t="s">
        <v>5585</v>
      </c>
      <c r="B9138" s="315" t="s">
        <v>2095</v>
      </c>
      <c r="C9138" s="315" t="s">
        <v>2096</v>
      </c>
      <c r="D9138" s="316">
        <v>34.6</v>
      </c>
      <c r="E9138" s="317">
        <v>28527.559999999998</v>
      </c>
      <c r="F9138" s="317">
        <v>12751.83</v>
      </c>
      <c r="G9138" s="318">
        <v>40624</v>
      </c>
      <c r="H9138" s="318">
        <v>41174</v>
      </c>
      <c r="I9138" s="318">
        <v>50405</v>
      </c>
      <c r="J9138" s="315" t="s">
        <v>5586</v>
      </c>
      <c r="K9138" s="315">
        <v>3600</v>
      </c>
      <c r="L9138" s="315" t="s">
        <v>2197</v>
      </c>
      <c r="M9138" s="315" t="s">
        <v>764</v>
      </c>
      <c r="N9138" s="315"/>
      <c r="O9138" s="315" t="s">
        <v>805</v>
      </c>
      <c r="P9138" s="315" t="s">
        <v>864</v>
      </c>
      <c r="Q9138" s="315" t="s">
        <v>992</v>
      </c>
    </row>
    <row r="9139" spans="1:17">
      <c r="A9139" s="315" t="s">
        <v>5587</v>
      </c>
      <c r="B9139" s="315" t="s">
        <v>2095</v>
      </c>
      <c r="C9139" s="315" t="s">
        <v>2098</v>
      </c>
      <c r="D9139" s="316">
        <v>34.65</v>
      </c>
      <c r="E9139" s="317">
        <v>36665.01</v>
      </c>
      <c r="F9139" s="317">
        <v>17085.89</v>
      </c>
      <c r="G9139" s="318">
        <v>40693</v>
      </c>
      <c r="H9139" s="318">
        <v>40834</v>
      </c>
      <c r="I9139" s="318">
        <v>50040</v>
      </c>
      <c r="J9139" s="315" t="s">
        <v>5588</v>
      </c>
      <c r="K9139" s="315">
        <v>8932</v>
      </c>
      <c r="L9139" s="315" t="s">
        <v>3338</v>
      </c>
      <c r="M9139" s="315" t="s">
        <v>784</v>
      </c>
      <c r="N9139" s="315"/>
      <c r="O9139" s="315" t="s">
        <v>805</v>
      </c>
      <c r="P9139" s="315" t="s">
        <v>5336</v>
      </c>
      <c r="Q9139" s="315" t="s">
        <v>1204</v>
      </c>
    </row>
    <row r="9140" spans="1:17">
      <c r="A9140" s="315" t="s">
        <v>5589</v>
      </c>
      <c r="B9140" s="315" t="s">
        <v>2095</v>
      </c>
      <c r="C9140" s="315" t="s">
        <v>2098</v>
      </c>
      <c r="D9140" s="316">
        <v>34.700000000000003</v>
      </c>
      <c r="E9140" s="317">
        <v>28887.64</v>
      </c>
      <c r="F9140" s="317">
        <v>12464.47</v>
      </c>
      <c r="G9140" s="318">
        <v>39569</v>
      </c>
      <c r="H9140" s="318">
        <v>40598</v>
      </c>
      <c r="I9140" s="318">
        <v>50040</v>
      </c>
      <c r="J9140" s="315" t="s">
        <v>5590</v>
      </c>
      <c r="K9140" s="315">
        <v>6002</v>
      </c>
      <c r="L9140" s="315" t="s">
        <v>314</v>
      </c>
      <c r="M9140" s="315" t="s">
        <v>788</v>
      </c>
      <c r="N9140" s="315" t="s">
        <v>4639</v>
      </c>
      <c r="O9140" s="315" t="s">
        <v>805</v>
      </c>
      <c r="P9140" s="315" t="s">
        <v>4640</v>
      </c>
      <c r="Q9140" s="315" t="s">
        <v>1065</v>
      </c>
    </row>
    <row r="9141" spans="1:17">
      <c r="A9141" s="315" t="s">
        <v>5591</v>
      </c>
      <c r="B9141" s="315" t="s">
        <v>2095</v>
      </c>
      <c r="C9141" s="315" t="s">
        <v>2098</v>
      </c>
      <c r="D9141" s="316">
        <v>34.700000000000003</v>
      </c>
      <c r="E9141" s="317">
        <v>36380</v>
      </c>
      <c r="F9141" s="317">
        <v>14333.71</v>
      </c>
      <c r="G9141" s="318">
        <v>39570</v>
      </c>
      <c r="H9141" s="318">
        <v>41627</v>
      </c>
      <c r="I9141" s="318">
        <v>50770</v>
      </c>
      <c r="J9141" s="315" t="s">
        <v>5592</v>
      </c>
      <c r="K9141" s="315">
        <v>5324</v>
      </c>
      <c r="L9141" s="315" t="s">
        <v>2438</v>
      </c>
      <c r="M9141" s="315" t="s">
        <v>776</v>
      </c>
      <c r="N9141" s="315"/>
      <c r="O9141" s="315" t="s">
        <v>805</v>
      </c>
      <c r="P9141" s="315" t="s">
        <v>5593</v>
      </c>
      <c r="Q9141" s="315" t="s">
        <v>1906</v>
      </c>
    </row>
    <row r="9142" spans="1:17">
      <c r="A9142" s="315" t="s">
        <v>5594</v>
      </c>
      <c r="B9142" s="315" t="s">
        <v>2095</v>
      </c>
      <c r="C9142" s="315" t="s">
        <v>2098</v>
      </c>
      <c r="D9142" s="316">
        <v>34.700000000000003</v>
      </c>
      <c r="E9142" s="317">
        <v>31171.100000000002</v>
      </c>
      <c r="F9142" s="317">
        <v>21040.510000000002</v>
      </c>
      <c r="G9142" s="318">
        <v>39937</v>
      </c>
      <c r="H9142" s="318">
        <v>40142</v>
      </c>
      <c r="I9142" s="318">
        <v>49309</v>
      </c>
      <c r="J9142" s="315" t="s">
        <v>5595</v>
      </c>
      <c r="K9142" s="315">
        <v>9015</v>
      </c>
      <c r="L9142" s="315" t="s">
        <v>2386</v>
      </c>
      <c r="M9142" s="315" t="s">
        <v>770</v>
      </c>
      <c r="N9142" s="315" t="s">
        <v>5596</v>
      </c>
      <c r="O9142" s="315" t="s">
        <v>805</v>
      </c>
      <c r="P9142" s="315" t="s">
        <v>5597</v>
      </c>
      <c r="Q9142" s="315" t="s">
        <v>5598</v>
      </c>
    </row>
    <row r="9143" spans="1:17">
      <c r="A9143" s="315" t="s">
        <v>5599</v>
      </c>
      <c r="B9143" s="315" t="s">
        <v>2095</v>
      </c>
      <c r="C9143" s="315" t="s">
        <v>2096</v>
      </c>
      <c r="D9143" s="316">
        <v>34.700000000000003</v>
      </c>
      <c r="E9143" s="317">
        <v>23852</v>
      </c>
      <c r="F9143" s="317">
        <v>8300.49</v>
      </c>
      <c r="G9143" s="318">
        <v>40032</v>
      </c>
      <c r="H9143" s="318">
        <v>41638</v>
      </c>
      <c r="I9143" s="318">
        <v>50770</v>
      </c>
      <c r="J9143" s="315" t="s">
        <v>5600</v>
      </c>
      <c r="K9143" s="315">
        <v>8274</v>
      </c>
      <c r="L9143" s="315" t="s">
        <v>5601</v>
      </c>
      <c r="M9143" s="315" t="s">
        <v>792</v>
      </c>
      <c r="N9143" s="315"/>
      <c r="O9143" s="315" t="s">
        <v>805</v>
      </c>
      <c r="P9143" s="315" t="s">
        <v>5602</v>
      </c>
      <c r="Q9143" s="315" t="s">
        <v>1041</v>
      </c>
    </row>
    <row r="9144" spans="1:17">
      <c r="A9144" s="315" t="s">
        <v>5603</v>
      </c>
      <c r="B9144" s="315" t="s">
        <v>2095</v>
      </c>
      <c r="C9144" s="315" t="s">
        <v>2096</v>
      </c>
      <c r="D9144" s="316">
        <v>34.700000000000003</v>
      </c>
      <c r="E9144" s="317">
        <v>33200</v>
      </c>
      <c r="F9144" s="317">
        <v>11553.599999999999</v>
      </c>
      <c r="G9144" s="318">
        <v>40708</v>
      </c>
      <c r="H9144" s="318">
        <v>41619</v>
      </c>
      <c r="I9144" s="318">
        <v>50770</v>
      </c>
      <c r="J9144" s="315" t="s">
        <v>5604</v>
      </c>
      <c r="K9144" s="315">
        <v>4952</v>
      </c>
      <c r="L9144" s="315" t="s">
        <v>2189</v>
      </c>
      <c r="M9144" s="315" t="s">
        <v>764</v>
      </c>
      <c r="N9144" s="315"/>
      <c r="O9144" s="315" t="s">
        <v>805</v>
      </c>
      <c r="P9144" s="315" t="s">
        <v>5605</v>
      </c>
      <c r="Q9144" s="315" t="s">
        <v>1041</v>
      </c>
    </row>
    <row r="9145" spans="1:17">
      <c r="A9145" s="315" t="s">
        <v>5606</v>
      </c>
      <c r="B9145" s="315" t="s">
        <v>2095</v>
      </c>
      <c r="C9145" s="315" t="s">
        <v>2098</v>
      </c>
      <c r="D9145" s="316">
        <v>34.79</v>
      </c>
      <c r="E9145" s="317">
        <v>29200</v>
      </c>
      <c r="F9145" s="317">
        <v>9052</v>
      </c>
      <c r="G9145" s="318">
        <v>40786</v>
      </c>
      <c r="H9145" s="318">
        <v>41235</v>
      </c>
      <c r="I9145" s="318">
        <v>50405</v>
      </c>
      <c r="J9145" s="315" t="s">
        <v>5607</v>
      </c>
      <c r="K9145" s="315">
        <v>3624</v>
      </c>
      <c r="L9145" s="315" t="s">
        <v>3593</v>
      </c>
      <c r="M9145" s="315" t="s">
        <v>764</v>
      </c>
      <c r="N9145" s="315"/>
      <c r="O9145" s="315" t="s">
        <v>805</v>
      </c>
      <c r="P9145" s="315" t="s">
        <v>5319</v>
      </c>
      <c r="Q9145" s="315" t="s">
        <v>945</v>
      </c>
    </row>
    <row r="9146" spans="1:17">
      <c r="A9146" s="319" t="s">
        <v>5608</v>
      </c>
      <c r="B9146" s="319" t="s">
        <v>2095</v>
      </c>
      <c r="C9146" s="319" t="s">
        <v>2098</v>
      </c>
      <c r="D9146" s="320">
        <v>34.799999999999997</v>
      </c>
      <c r="E9146" s="317">
        <v>14526</v>
      </c>
      <c r="F9146" s="317">
        <v>4277.1000000000004</v>
      </c>
      <c r="G9146" s="321">
        <v>39911</v>
      </c>
      <c r="H9146" s="321">
        <v>40934</v>
      </c>
      <c r="I9146" s="321">
        <v>50405</v>
      </c>
      <c r="J9146" s="319" t="s">
        <v>5609</v>
      </c>
      <c r="K9146" s="322">
        <v>6204</v>
      </c>
      <c r="L9146" s="319" t="s">
        <v>977</v>
      </c>
      <c r="M9146" s="319" t="s">
        <v>788</v>
      </c>
      <c r="N9146" s="319" t="s">
        <v>5610</v>
      </c>
      <c r="O9146" s="319" t="s">
        <v>805</v>
      </c>
      <c r="P9146" s="319" t="s">
        <v>1997</v>
      </c>
      <c r="Q9146" s="319" t="s">
        <v>1286</v>
      </c>
    </row>
    <row r="9147" spans="1:17">
      <c r="A9147" s="315" t="s">
        <v>5611</v>
      </c>
      <c r="B9147" s="315" t="s">
        <v>2095</v>
      </c>
      <c r="C9147" s="315" t="s">
        <v>2098</v>
      </c>
      <c r="D9147" s="316">
        <v>34.799999999999997</v>
      </c>
      <c r="E9147" s="317">
        <v>15455</v>
      </c>
      <c r="F9147" s="317">
        <v>4550.6399999999994</v>
      </c>
      <c r="G9147" s="318">
        <v>39911</v>
      </c>
      <c r="H9147" s="318">
        <v>40934</v>
      </c>
      <c r="I9147" s="318">
        <v>50405</v>
      </c>
      <c r="J9147" s="315" t="s">
        <v>5609</v>
      </c>
      <c r="K9147" s="315">
        <v>6204</v>
      </c>
      <c r="L9147" s="315" t="s">
        <v>977</v>
      </c>
      <c r="M9147" s="315" t="s">
        <v>788</v>
      </c>
      <c r="N9147" s="315" t="s">
        <v>5612</v>
      </c>
      <c r="O9147" s="315" t="s">
        <v>805</v>
      </c>
      <c r="P9147" s="315" t="s">
        <v>1997</v>
      </c>
      <c r="Q9147" s="315" t="s">
        <v>1286</v>
      </c>
    </row>
    <row r="9148" spans="1:17">
      <c r="A9148" s="315" t="s">
        <v>5613</v>
      </c>
      <c r="B9148" s="315" t="s">
        <v>2095</v>
      </c>
      <c r="C9148" s="315" t="s">
        <v>2098</v>
      </c>
      <c r="D9148" s="316">
        <v>34.799999999999997</v>
      </c>
      <c r="E9148" s="317">
        <v>11785</v>
      </c>
      <c r="F9148" s="317">
        <v>2422.4700000000003</v>
      </c>
      <c r="G9148" s="318">
        <v>40326</v>
      </c>
      <c r="H9148" s="318">
        <v>42542</v>
      </c>
      <c r="I9148" s="318">
        <v>51866</v>
      </c>
      <c r="J9148" s="315" t="s">
        <v>5614</v>
      </c>
      <c r="K9148" s="315">
        <v>9620</v>
      </c>
      <c r="L9148" s="315" t="s">
        <v>3622</v>
      </c>
      <c r="M9148" s="315" t="s">
        <v>770</v>
      </c>
      <c r="N9148" s="315" t="s">
        <v>5615</v>
      </c>
      <c r="O9148" s="315" t="s">
        <v>805</v>
      </c>
      <c r="P9148" s="315" t="s">
        <v>5616</v>
      </c>
      <c r="Q9148" s="315" t="s">
        <v>893</v>
      </c>
    </row>
    <row r="9149" spans="1:17">
      <c r="A9149" s="315" t="s">
        <v>5617</v>
      </c>
      <c r="B9149" s="315" t="s">
        <v>2095</v>
      </c>
      <c r="C9149" s="315" t="s">
        <v>2096</v>
      </c>
      <c r="D9149" s="316">
        <v>34.83</v>
      </c>
      <c r="E9149" s="317">
        <v>35908.83</v>
      </c>
      <c r="F9149" s="317">
        <v>15627.01</v>
      </c>
      <c r="G9149" s="318">
        <v>40798</v>
      </c>
      <c r="H9149" s="318">
        <v>40873</v>
      </c>
      <c r="I9149" s="318">
        <v>50040</v>
      </c>
      <c r="J9149" s="315" t="s">
        <v>5618</v>
      </c>
      <c r="K9149" s="315">
        <v>3303</v>
      </c>
      <c r="L9149" s="315" t="s">
        <v>2441</v>
      </c>
      <c r="M9149" s="315" t="s">
        <v>764</v>
      </c>
      <c r="N9149" s="315" t="s">
        <v>5619</v>
      </c>
      <c r="O9149" s="315" t="s">
        <v>805</v>
      </c>
      <c r="P9149" s="315" t="s">
        <v>4632</v>
      </c>
      <c r="Q9149" s="315" t="s">
        <v>819</v>
      </c>
    </row>
    <row r="9150" spans="1:17">
      <c r="A9150" s="315" t="s">
        <v>5620</v>
      </c>
      <c r="B9150" s="315" t="s">
        <v>2095</v>
      </c>
      <c r="C9150" s="315" t="s">
        <v>2096</v>
      </c>
      <c r="D9150" s="316">
        <v>34.9</v>
      </c>
      <c r="E9150" s="317">
        <v>30660.950000000004</v>
      </c>
      <c r="F9150" s="317">
        <v>15361.140000000001</v>
      </c>
      <c r="G9150" s="318">
        <v>39589</v>
      </c>
      <c r="H9150" s="318">
        <v>40966</v>
      </c>
      <c r="I9150" s="318">
        <v>50405</v>
      </c>
      <c r="J9150" s="315" t="s">
        <v>5621</v>
      </c>
      <c r="K9150" s="315">
        <v>1525</v>
      </c>
      <c r="L9150" s="315" t="s">
        <v>1409</v>
      </c>
      <c r="M9150" s="315" t="s">
        <v>766</v>
      </c>
      <c r="N9150" s="315"/>
      <c r="O9150" s="315" t="s">
        <v>996</v>
      </c>
      <c r="P9150" s="315" t="s">
        <v>5622</v>
      </c>
      <c r="Q9150" s="315"/>
    </row>
    <row r="9151" spans="1:17">
      <c r="A9151" s="315" t="s">
        <v>5623</v>
      </c>
      <c r="B9151" s="315" t="s">
        <v>2095</v>
      </c>
      <c r="C9151" s="315" t="s">
        <v>2096</v>
      </c>
      <c r="D9151" s="316">
        <v>34.9</v>
      </c>
      <c r="E9151" s="317">
        <v>27160</v>
      </c>
      <c r="F9151" s="317">
        <v>12599.230000000001</v>
      </c>
      <c r="G9151" s="318">
        <v>39569</v>
      </c>
      <c r="H9151" s="318">
        <v>41194</v>
      </c>
      <c r="I9151" s="318">
        <v>50405</v>
      </c>
      <c r="J9151" s="315" t="s">
        <v>5624</v>
      </c>
      <c r="K9151" s="315">
        <v>6162</v>
      </c>
      <c r="L9151" s="315" t="s">
        <v>4306</v>
      </c>
      <c r="M9151" s="315" t="s">
        <v>788</v>
      </c>
      <c r="N9151" s="315" t="s">
        <v>5625</v>
      </c>
      <c r="O9151" s="315" t="s">
        <v>805</v>
      </c>
      <c r="P9151" s="315" t="s">
        <v>5626</v>
      </c>
      <c r="Q9151" s="315" t="s">
        <v>875</v>
      </c>
    </row>
    <row r="9152" spans="1:17">
      <c r="A9152" s="315" t="s">
        <v>5627</v>
      </c>
      <c r="B9152" s="315" t="s">
        <v>2095</v>
      </c>
      <c r="C9152" s="315" t="s">
        <v>2098</v>
      </c>
      <c r="D9152" s="316">
        <v>34.979999999999997</v>
      </c>
      <c r="E9152" s="317">
        <v>27799</v>
      </c>
      <c r="F9152" s="317">
        <v>7172.15</v>
      </c>
      <c r="G9152" s="318">
        <v>40795</v>
      </c>
      <c r="H9152" s="318">
        <v>42075</v>
      </c>
      <c r="I9152" s="318">
        <v>49674</v>
      </c>
      <c r="J9152" s="315" t="s">
        <v>5628</v>
      </c>
      <c r="K9152" s="315">
        <v>6153</v>
      </c>
      <c r="L9152" s="315" t="s">
        <v>4753</v>
      </c>
      <c r="M9152" s="315" t="s">
        <v>788</v>
      </c>
      <c r="N9152" s="315"/>
      <c r="O9152" s="315" t="s">
        <v>805</v>
      </c>
      <c r="P9152" s="315" t="s">
        <v>4754</v>
      </c>
      <c r="Q9152" s="315" t="s">
        <v>858</v>
      </c>
    </row>
    <row r="9153" spans="1:17">
      <c r="A9153" s="315" t="s">
        <v>5629</v>
      </c>
      <c r="B9153" s="315" t="s">
        <v>2095</v>
      </c>
      <c r="C9153" s="315" t="s">
        <v>2096</v>
      </c>
      <c r="D9153" s="316">
        <v>35</v>
      </c>
      <c r="E9153" s="317">
        <v>34859.56</v>
      </c>
      <c r="F9153" s="317">
        <v>13233.75</v>
      </c>
      <c r="G9153" s="318">
        <v>39811</v>
      </c>
      <c r="H9153" s="318">
        <v>41575</v>
      </c>
      <c r="I9153" s="318">
        <v>50770</v>
      </c>
      <c r="J9153" s="315" t="s">
        <v>5630</v>
      </c>
      <c r="K9153" s="315">
        <v>4058</v>
      </c>
      <c r="L9153" s="315" t="s">
        <v>2059</v>
      </c>
      <c r="M9153" s="315" t="s">
        <v>2060</v>
      </c>
      <c r="N9153" s="315" t="s">
        <v>5312</v>
      </c>
      <c r="O9153" s="315" t="s">
        <v>805</v>
      </c>
      <c r="P9153" s="315" t="s">
        <v>1184</v>
      </c>
      <c r="Q9153" s="315" t="s">
        <v>1079</v>
      </c>
    </row>
    <row r="9154" spans="1:17">
      <c r="A9154" s="315" t="s">
        <v>5631</v>
      </c>
      <c r="B9154" s="315" t="s">
        <v>2095</v>
      </c>
      <c r="C9154" s="315" t="s">
        <v>2096</v>
      </c>
      <c r="D9154" s="316">
        <v>35</v>
      </c>
      <c r="E9154" s="317">
        <v>35134.050000000003</v>
      </c>
      <c r="F9154" s="317">
        <v>13337.94</v>
      </c>
      <c r="G9154" s="318">
        <v>39811</v>
      </c>
      <c r="H9154" s="318">
        <v>41575</v>
      </c>
      <c r="I9154" s="318">
        <v>50770</v>
      </c>
      <c r="J9154" s="315" t="s">
        <v>5632</v>
      </c>
      <c r="K9154" s="315">
        <v>4058</v>
      </c>
      <c r="L9154" s="315" t="s">
        <v>2059</v>
      </c>
      <c r="M9154" s="315" t="s">
        <v>2060</v>
      </c>
      <c r="N9154" s="315" t="s">
        <v>5312</v>
      </c>
      <c r="O9154" s="315" t="s">
        <v>805</v>
      </c>
      <c r="P9154" s="315" t="s">
        <v>1184</v>
      </c>
      <c r="Q9154" s="315" t="s">
        <v>1079</v>
      </c>
    </row>
    <row r="9155" spans="1:17">
      <c r="A9155" s="315" t="s">
        <v>5633</v>
      </c>
      <c r="B9155" s="315" t="s">
        <v>2095</v>
      </c>
      <c r="C9155" s="315" t="s">
        <v>2098</v>
      </c>
      <c r="D9155" s="316">
        <v>35</v>
      </c>
      <c r="E9155" s="317">
        <v>22316.39</v>
      </c>
      <c r="F9155" s="317">
        <v>10377.129999999999</v>
      </c>
      <c r="G9155" s="318">
        <v>40455</v>
      </c>
      <c r="H9155" s="318">
        <v>40744</v>
      </c>
      <c r="I9155" s="318">
        <v>50040</v>
      </c>
      <c r="J9155" s="315" t="s">
        <v>5634</v>
      </c>
      <c r="K9155" s="315">
        <v>4144</v>
      </c>
      <c r="L9155" s="315" t="s">
        <v>2133</v>
      </c>
      <c r="M9155" s="315" t="s">
        <v>1484</v>
      </c>
      <c r="N9155" s="315" t="s">
        <v>5635</v>
      </c>
      <c r="O9155" s="315" t="s">
        <v>805</v>
      </c>
      <c r="P9155" s="315" t="s">
        <v>5636</v>
      </c>
      <c r="Q9155" s="315" t="s">
        <v>5637</v>
      </c>
    </row>
    <row r="9156" spans="1:17">
      <c r="A9156" s="315" t="s">
        <v>5638</v>
      </c>
      <c r="B9156" s="315" t="s">
        <v>2095</v>
      </c>
      <c r="C9156" s="315" t="s">
        <v>2098</v>
      </c>
      <c r="D9156" s="316">
        <v>35</v>
      </c>
      <c r="E9156" s="317">
        <v>33741.760000000002</v>
      </c>
      <c r="F9156" s="317">
        <v>17277.010000000002</v>
      </c>
      <c r="G9156" s="318">
        <v>40469</v>
      </c>
      <c r="H9156" s="318">
        <v>40254</v>
      </c>
      <c r="I9156" s="318">
        <v>49674</v>
      </c>
      <c r="J9156" s="315" t="s">
        <v>5639</v>
      </c>
      <c r="K9156" s="315">
        <v>1227</v>
      </c>
      <c r="L9156" s="315" t="s">
        <v>2973</v>
      </c>
      <c r="M9156" s="315" t="s">
        <v>1827</v>
      </c>
      <c r="N9156" s="315" t="s">
        <v>5640</v>
      </c>
      <c r="O9156" s="315" t="s">
        <v>805</v>
      </c>
      <c r="P9156" s="315" t="s">
        <v>5641</v>
      </c>
      <c r="Q9156" s="315" t="s">
        <v>2027</v>
      </c>
    </row>
    <row r="9157" spans="1:17">
      <c r="A9157" s="315" t="s">
        <v>5642</v>
      </c>
      <c r="B9157" s="315" t="s">
        <v>2095</v>
      </c>
      <c r="C9157" s="315" t="s">
        <v>2096</v>
      </c>
      <c r="D9157" s="316">
        <v>35</v>
      </c>
      <c r="E9157" s="317">
        <v>31680</v>
      </c>
      <c r="F9157" s="317">
        <v>10208</v>
      </c>
      <c r="G9157" s="318">
        <v>40662</v>
      </c>
      <c r="H9157" s="318">
        <v>41450</v>
      </c>
      <c r="I9157" s="318">
        <v>50770</v>
      </c>
      <c r="J9157" s="315" t="s">
        <v>5643</v>
      </c>
      <c r="K9157" s="315">
        <v>6276</v>
      </c>
      <c r="L9157" s="315" t="s">
        <v>2988</v>
      </c>
      <c r="M9157" s="315" t="s">
        <v>788</v>
      </c>
      <c r="N9157" s="315" t="s">
        <v>5644</v>
      </c>
      <c r="O9157" s="315" t="s">
        <v>805</v>
      </c>
      <c r="P9157" s="315" t="s">
        <v>5645</v>
      </c>
      <c r="Q9157" s="315" t="s">
        <v>5646</v>
      </c>
    </row>
    <row r="9158" spans="1:17">
      <c r="A9158" s="315" t="s">
        <v>5647</v>
      </c>
      <c r="B9158" s="315" t="s">
        <v>2095</v>
      </c>
      <c r="C9158" s="315" t="s">
        <v>2098</v>
      </c>
      <c r="D9158" s="316">
        <v>35.090000000000003</v>
      </c>
      <c r="E9158" s="317">
        <v>19929</v>
      </c>
      <c r="F9158" s="317">
        <v>7692.5999999999995</v>
      </c>
      <c r="G9158" s="318">
        <v>39569</v>
      </c>
      <c r="H9158" s="318">
        <v>41059</v>
      </c>
      <c r="I9158" s="318">
        <v>50405</v>
      </c>
      <c r="J9158" s="315" t="s">
        <v>5648</v>
      </c>
      <c r="K9158" s="315">
        <v>6162</v>
      </c>
      <c r="L9158" s="315" t="s">
        <v>4306</v>
      </c>
      <c r="M9158" s="315" t="s">
        <v>788</v>
      </c>
      <c r="N9158" s="315"/>
      <c r="O9158" s="315" t="s">
        <v>805</v>
      </c>
      <c r="P9158" s="315" t="s">
        <v>5649</v>
      </c>
      <c r="Q9158" s="315" t="s">
        <v>956</v>
      </c>
    </row>
    <row r="9159" spans="1:17">
      <c r="A9159" s="315" t="s">
        <v>5650</v>
      </c>
      <c r="B9159" s="315" t="s">
        <v>2095</v>
      </c>
      <c r="C9159" s="315" t="s">
        <v>2098</v>
      </c>
      <c r="D9159" s="316">
        <v>35.1</v>
      </c>
      <c r="E9159" s="317">
        <v>28965.169999999995</v>
      </c>
      <c r="F9159" s="317">
        <v>9225.92</v>
      </c>
      <c r="G9159" s="318">
        <v>39595</v>
      </c>
      <c r="H9159" s="318">
        <v>41627</v>
      </c>
      <c r="I9159" s="318">
        <v>50770</v>
      </c>
      <c r="J9159" s="315" t="s">
        <v>5651</v>
      </c>
      <c r="K9159" s="315">
        <v>1209</v>
      </c>
      <c r="L9159" s="315" t="s">
        <v>2127</v>
      </c>
      <c r="M9159" s="315" t="s">
        <v>1827</v>
      </c>
      <c r="N9159" s="315" t="s">
        <v>5652</v>
      </c>
      <c r="O9159" s="315" t="s">
        <v>805</v>
      </c>
      <c r="P9159" s="315" t="s">
        <v>5653</v>
      </c>
      <c r="Q9159" s="315" t="s">
        <v>5654</v>
      </c>
    </row>
    <row r="9160" spans="1:17">
      <c r="A9160" s="315" t="s">
        <v>5655</v>
      </c>
      <c r="B9160" s="315" t="s">
        <v>2095</v>
      </c>
      <c r="C9160" s="315" t="s">
        <v>2098</v>
      </c>
      <c r="D9160" s="316">
        <v>35.1</v>
      </c>
      <c r="E9160" s="317">
        <v>28382</v>
      </c>
      <c r="F9160" s="317">
        <v>12147.5</v>
      </c>
      <c r="G9160" s="318">
        <v>40070</v>
      </c>
      <c r="H9160" s="318">
        <v>40070</v>
      </c>
      <c r="I9160" s="318">
        <v>49309</v>
      </c>
      <c r="J9160" s="315" t="s">
        <v>5656</v>
      </c>
      <c r="K9160" s="315">
        <v>5612</v>
      </c>
      <c r="L9160" s="315" t="s">
        <v>3378</v>
      </c>
      <c r="M9160" s="315" t="s">
        <v>776</v>
      </c>
      <c r="N9160" s="315"/>
      <c r="O9160" s="315" t="s">
        <v>805</v>
      </c>
      <c r="P9160" s="315" t="s">
        <v>1184</v>
      </c>
      <c r="Q9160" s="315" t="s">
        <v>5657</v>
      </c>
    </row>
    <row r="9161" spans="1:17">
      <c r="A9161" s="315" t="s">
        <v>5658</v>
      </c>
      <c r="B9161" s="315" t="s">
        <v>2095</v>
      </c>
      <c r="C9161" s="315" t="s">
        <v>2098</v>
      </c>
      <c r="D9161" s="316">
        <v>35.1</v>
      </c>
      <c r="E9161" s="317">
        <v>8968</v>
      </c>
      <c r="F9161" s="317">
        <v>2035.74</v>
      </c>
      <c r="G9161" s="318">
        <v>40729</v>
      </c>
      <c r="H9161" s="318">
        <v>42277</v>
      </c>
      <c r="I9161" s="318">
        <v>49674</v>
      </c>
      <c r="J9161" s="315" t="s">
        <v>3209</v>
      </c>
      <c r="K9161" s="315">
        <v>6022</v>
      </c>
      <c r="L9161" s="315" t="s">
        <v>3218</v>
      </c>
      <c r="M9161" s="315" t="s">
        <v>788</v>
      </c>
      <c r="N9161" s="315"/>
      <c r="O9161" s="315" t="s">
        <v>805</v>
      </c>
      <c r="P9161" s="315" t="s">
        <v>5659</v>
      </c>
      <c r="Q9161" s="315" t="s">
        <v>992</v>
      </c>
    </row>
    <row r="9162" spans="1:17">
      <c r="A9162" s="315" t="s">
        <v>5660</v>
      </c>
      <c r="B9162" s="315" t="s">
        <v>2095</v>
      </c>
      <c r="C9162" s="315" t="s">
        <v>2098</v>
      </c>
      <c r="D9162" s="316">
        <v>35.1</v>
      </c>
      <c r="E9162" s="317">
        <v>28588</v>
      </c>
      <c r="F9162" s="317">
        <v>6489.4800000000005</v>
      </c>
      <c r="G9162" s="318">
        <v>40788</v>
      </c>
      <c r="H9162" s="318">
        <v>42266</v>
      </c>
      <c r="I9162" s="318">
        <v>49674</v>
      </c>
      <c r="J9162" s="315" t="s">
        <v>5661</v>
      </c>
      <c r="K9162" s="315">
        <v>8843</v>
      </c>
      <c r="L9162" s="315" t="s">
        <v>3644</v>
      </c>
      <c r="M9162" s="315" t="s">
        <v>1388</v>
      </c>
      <c r="N9162" s="315"/>
      <c r="O9162" s="315" t="s">
        <v>805</v>
      </c>
      <c r="P9162" s="315" t="s">
        <v>5662</v>
      </c>
      <c r="Q9162" s="315" t="s">
        <v>1307</v>
      </c>
    </row>
    <row r="9163" spans="1:17">
      <c r="A9163" s="315" t="s">
        <v>5663</v>
      </c>
      <c r="B9163" s="315" t="s">
        <v>2095</v>
      </c>
      <c r="C9163" s="315" t="s">
        <v>2098</v>
      </c>
      <c r="D9163" s="316">
        <v>35.1</v>
      </c>
      <c r="E9163" s="317">
        <v>38969</v>
      </c>
      <c r="F9163" s="317">
        <v>9309.25</v>
      </c>
      <c r="G9163" s="318">
        <v>40800</v>
      </c>
      <c r="H9163" s="318">
        <v>42086</v>
      </c>
      <c r="I9163" s="318">
        <v>49674</v>
      </c>
      <c r="J9163" s="315" t="s">
        <v>5664</v>
      </c>
      <c r="K9163" s="315">
        <v>3413</v>
      </c>
      <c r="L9163" s="315" t="s">
        <v>5665</v>
      </c>
      <c r="M9163" s="315" t="s">
        <v>764</v>
      </c>
      <c r="N9163" s="315"/>
      <c r="O9163" s="315" t="s">
        <v>805</v>
      </c>
      <c r="P9163" s="315" t="s">
        <v>5666</v>
      </c>
      <c r="Q9163" s="315" t="s">
        <v>1992</v>
      </c>
    </row>
    <row r="9164" spans="1:17">
      <c r="A9164" s="315" t="s">
        <v>5667</v>
      </c>
      <c r="B9164" s="315" t="s">
        <v>2095</v>
      </c>
      <c r="C9164" s="315" t="s">
        <v>2098</v>
      </c>
      <c r="D9164" s="316">
        <v>35.19</v>
      </c>
      <c r="E9164" s="317">
        <v>13654.189999999999</v>
      </c>
      <c r="F9164" s="317">
        <v>3099.51</v>
      </c>
      <c r="G9164" s="318">
        <v>40758</v>
      </c>
      <c r="H9164" s="318">
        <v>42199</v>
      </c>
      <c r="I9164" s="318">
        <v>49674</v>
      </c>
      <c r="J9164" s="315" t="s">
        <v>5668</v>
      </c>
      <c r="K9164" s="315">
        <v>4127</v>
      </c>
      <c r="L9164" s="315" t="s">
        <v>1782</v>
      </c>
      <c r="M9164" s="315" t="s">
        <v>1484</v>
      </c>
      <c r="N9164" s="315" t="s">
        <v>5669</v>
      </c>
      <c r="O9164" s="315" t="s">
        <v>805</v>
      </c>
      <c r="P9164" s="315" t="s">
        <v>5670</v>
      </c>
      <c r="Q9164" s="315" t="s">
        <v>5671</v>
      </c>
    </row>
    <row r="9165" spans="1:17">
      <c r="A9165" s="315" t="s">
        <v>5672</v>
      </c>
      <c r="B9165" s="315" t="s">
        <v>2095</v>
      </c>
      <c r="C9165" s="315" t="s">
        <v>2098</v>
      </c>
      <c r="D9165" s="316">
        <v>35.19</v>
      </c>
      <c r="E9165" s="317">
        <v>13897.31</v>
      </c>
      <c r="F9165" s="317">
        <v>3154.6899999999996</v>
      </c>
      <c r="G9165" s="318">
        <v>40758</v>
      </c>
      <c r="H9165" s="318">
        <v>42199</v>
      </c>
      <c r="I9165" s="318">
        <v>49674</v>
      </c>
      <c r="J9165" s="315" t="s">
        <v>5673</v>
      </c>
      <c r="K9165" s="315">
        <v>4127</v>
      </c>
      <c r="L9165" s="315" t="s">
        <v>1782</v>
      </c>
      <c r="M9165" s="315" t="s">
        <v>1484</v>
      </c>
      <c r="N9165" s="315" t="s">
        <v>5669</v>
      </c>
      <c r="O9165" s="315" t="s">
        <v>805</v>
      </c>
      <c r="P9165" s="315" t="s">
        <v>5670</v>
      </c>
      <c r="Q9165" s="315" t="s">
        <v>5671</v>
      </c>
    </row>
    <row r="9166" spans="1:17">
      <c r="A9166" s="315" t="s">
        <v>5674</v>
      </c>
      <c r="B9166" s="315" t="s">
        <v>2095</v>
      </c>
      <c r="C9166" s="315" t="s">
        <v>2098</v>
      </c>
      <c r="D9166" s="316">
        <v>35.200000000000003</v>
      </c>
      <c r="E9166" s="317">
        <v>43908.5</v>
      </c>
      <c r="F9166" s="317">
        <v>17400.79</v>
      </c>
      <c r="G9166" s="318">
        <v>39570</v>
      </c>
      <c r="H9166" s="318">
        <v>40963</v>
      </c>
      <c r="I9166" s="318">
        <v>50405</v>
      </c>
      <c r="J9166" s="315" t="s">
        <v>5675</v>
      </c>
      <c r="K9166" s="315">
        <v>1860</v>
      </c>
      <c r="L9166" s="315" t="s">
        <v>1057</v>
      </c>
      <c r="M9166" s="315" t="s">
        <v>766</v>
      </c>
      <c r="N9166" s="315" t="s">
        <v>1058</v>
      </c>
      <c r="O9166" s="315" t="s">
        <v>805</v>
      </c>
      <c r="P9166" s="315" t="s">
        <v>1059</v>
      </c>
      <c r="Q9166" s="315" t="s">
        <v>858</v>
      </c>
    </row>
    <row r="9167" spans="1:17">
      <c r="A9167" s="315" t="s">
        <v>5676</v>
      </c>
      <c r="B9167" s="315" t="s">
        <v>2095</v>
      </c>
      <c r="C9167" s="315" t="s">
        <v>2096</v>
      </c>
      <c r="D9167" s="316">
        <v>35.200000000000003</v>
      </c>
      <c r="E9167" s="317">
        <v>38869.25</v>
      </c>
      <c r="F9167" s="317">
        <v>27892.29</v>
      </c>
      <c r="G9167" s="318">
        <v>39570</v>
      </c>
      <c r="H9167" s="318">
        <v>39860</v>
      </c>
      <c r="I9167" s="318">
        <v>49279</v>
      </c>
      <c r="J9167" s="315" t="s">
        <v>5677</v>
      </c>
      <c r="K9167" s="315">
        <v>1660</v>
      </c>
      <c r="L9167" s="315" t="s">
        <v>5678</v>
      </c>
      <c r="M9167" s="315" t="s">
        <v>766</v>
      </c>
      <c r="N9167" s="315" t="s">
        <v>5679</v>
      </c>
      <c r="O9167" s="315" t="s">
        <v>805</v>
      </c>
      <c r="P9167" s="315" t="s">
        <v>4852</v>
      </c>
      <c r="Q9167" s="315" t="s">
        <v>4853</v>
      </c>
    </row>
    <row r="9168" spans="1:17">
      <c r="A9168" s="315" t="s">
        <v>5680</v>
      </c>
      <c r="B9168" s="315" t="s">
        <v>2095</v>
      </c>
      <c r="C9168" s="315" t="s">
        <v>2096</v>
      </c>
      <c r="D9168" s="316">
        <v>35.200000000000003</v>
      </c>
      <c r="E9168" s="317">
        <v>28850.49</v>
      </c>
      <c r="F9168" s="317">
        <v>12867.329999999998</v>
      </c>
      <c r="G9168" s="318">
        <v>39924</v>
      </c>
      <c r="H9168" s="318">
        <v>41264</v>
      </c>
      <c r="I9168" s="318">
        <v>50405</v>
      </c>
      <c r="J9168" s="315" t="s">
        <v>5681</v>
      </c>
      <c r="K9168" s="315">
        <v>1305</v>
      </c>
      <c r="L9168" s="315" t="s">
        <v>2424</v>
      </c>
      <c r="M9168" s="315" t="s">
        <v>766</v>
      </c>
      <c r="N9168" s="315" t="s">
        <v>5682</v>
      </c>
      <c r="O9168" s="315" t="s">
        <v>805</v>
      </c>
      <c r="P9168" s="315" t="s">
        <v>5683</v>
      </c>
      <c r="Q9168" s="315" t="s">
        <v>1179</v>
      </c>
    </row>
    <row r="9169" spans="1:17">
      <c r="A9169" s="315" t="s">
        <v>5684</v>
      </c>
      <c r="B9169" s="315" t="s">
        <v>2095</v>
      </c>
      <c r="C9169" s="315" t="s">
        <v>2096</v>
      </c>
      <c r="D9169" s="316">
        <v>35.200000000000003</v>
      </c>
      <c r="E9169" s="317">
        <v>35436</v>
      </c>
      <c r="F9169" s="317">
        <v>22537.31</v>
      </c>
      <c r="G9169" s="318">
        <v>40242</v>
      </c>
      <c r="H9169" s="318">
        <v>40528</v>
      </c>
      <c r="I9169" s="318">
        <v>49674</v>
      </c>
      <c r="J9169" s="315" t="s">
        <v>4571</v>
      </c>
      <c r="K9169" s="315">
        <v>4634</v>
      </c>
      <c r="L9169" s="315" t="s">
        <v>2847</v>
      </c>
      <c r="M9169" s="315" t="s">
        <v>1296</v>
      </c>
      <c r="N9169" s="315"/>
      <c r="O9169" s="315" t="s">
        <v>805</v>
      </c>
      <c r="P9169" s="315" t="s">
        <v>4572</v>
      </c>
      <c r="Q9169" s="315" t="s">
        <v>4573</v>
      </c>
    </row>
    <row r="9170" spans="1:17">
      <c r="A9170" s="315" t="s">
        <v>5685</v>
      </c>
      <c r="B9170" s="315" t="s">
        <v>2095</v>
      </c>
      <c r="C9170" s="315" t="s">
        <v>2098</v>
      </c>
      <c r="D9170" s="316">
        <v>35.25</v>
      </c>
      <c r="E9170" s="317">
        <v>40213.73000000001</v>
      </c>
      <c r="F9170" s="317">
        <v>20590.909999999996</v>
      </c>
      <c r="G9170" s="318">
        <v>40466</v>
      </c>
      <c r="H9170" s="318">
        <v>40534</v>
      </c>
      <c r="I9170" s="318">
        <v>49674</v>
      </c>
      <c r="J9170" s="315" t="s">
        <v>2074</v>
      </c>
      <c r="K9170" s="315">
        <v>1005</v>
      </c>
      <c r="L9170" s="315" t="s">
        <v>2075</v>
      </c>
      <c r="M9170" s="315" t="s">
        <v>766</v>
      </c>
      <c r="N9170" s="315" t="s">
        <v>2076</v>
      </c>
      <c r="O9170" s="315" t="s">
        <v>805</v>
      </c>
      <c r="P9170" s="315" t="s">
        <v>2077</v>
      </c>
      <c r="Q9170" s="315" t="s">
        <v>1286</v>
      </c>
    </row>
    <row r="9171" spans="1:17">
      <c r="A9171" s="315" t="s">
        <v>5686</v>
      </c>
      <c r="B9171" s="315" t="s">
        <v>2095</v>
      </c>
      <c r="C9171" s="315" t="s">
        <v>2098</v>
      </c>
      <c r="D9171" s="316">
        <v>35.28</v>
      </c>
      <c r="E9171" s="317">
        <v>32714</v>
      </c>
      <c r="F9171" s="317">
        <v>7426.0800000000008</v>
      </c>
      <c r="G9171" s="318">
        <v>40571</v>
      </c>
      <c r="H9171" s="318">
        <v>42272</v>
      </c>
      <c r="I9171" s="318">
        <v>49674</v>
      </c>
      <c r="J9171" s="315" t="s">
        <v>5687</v>
      </c>
      <c r="K9171" s="315">
        <v>6274</v>
      </c>
      <c r="L9171" s="315" t="s">
        <v>799</v>
      </c>
      <c r="M9171" s="315" t="s">
        <v>788</v>
      </c>
      <c r="N9171" s="315"/>
      <c r="O9171" s="315" t="s">
        <v>996</v>
      </c>
      <c r="P9171" s="315" t="s">
        <v>5688</v>
      </c>
      <c r="Q9171" s="315"/>
    </row>
    <row r="9172" spans="1:17">
      <c r="A9172" s="315" t="s">
        <v>5689</v>
      </c>
      <c r="B9172" s="315" t="s">
        <v>2095</v>
      </c>
      <c r="C9172" s="315" t="s">
        <v>2096</v>
      </c>
      <c r="D9172" s="316">
        <v>35.28</v>
      </c>
      <c r="E9172" s="317">
        <v>40596</v>
      </c>
      <c r="F9172" s="317">
        <v>22084.23</v>
      </c>
      <c r="G9172" s="318">
        <v>40648</v>
      </c>
      <c r="H9172" s="318">
        <v>40892</v>
      </c>
      <c r="I9172" s="318">
        <v>50040</v>
      </c>
      <c r="J9172" s="315" t="s">
        <v>5690</v>
      </c>
      <c r="K9172" s="315">
        <v>1696</v>
      </c>
      <c r="L9172" s="315" t="s">
        <v>3534</v>
      </c>
      <c r="M9172" s="315" t="s">
        <v>761</v>
      </c>
      <c r="N9172" s="315"/>
      <c r="O9172" s="315" t="s">
        <v>805</v>
      </c>
      <c r="P9172" s="315" t="s">
        <v>5691</v>
      </c>
      <c r="Q9172" s="315" t="s">
        <v>5413</v>
      </c>
    </row>
    <row r="9173" spans="1:17">
      <c r="A9173" s="315" t="s">
        <v>5692</v>
      </c>
      <c r="B9173" s="315" t="s">
        <v>2095</v>
      </c>
      <c r="C9173" s="315" t="s">
        <v>2098</v>
      </c>
      <c r="D9173" s="316">
        <v>35.28</v>
      </c>
      <c r="E9173" s="317">
        <v>39030.300000000003</v>
      </c>
      <c r="F9173" s="317">
        <v>13516.04</v>
      </c>
      <c r="G9173" s="318">
        <v>40801</v>
      </c>
      <c r="H9173" s="318">
        <v>41080</v>
      </c>
      <c r="I9173" s="318">
        <v>50405</v>
      </c>
      <c r="J9173" s="315" t="s">
        <v>5693</v>
      </c>
      <c r="K9173" s="315">
        <v>9205</v>
      </c>
      <c r="L9173" s="315" t="s">
        <v>2698</v>
      </c>
      <c r="M9173" s="315" t="s">
        <v>770</v>
      </c>
      <c r="N9173" s="315" t="s">
        <v>5694</v>
      </c>
      <c r="O9173" s="315" t="s">
        <v>805</v>
      </c>
      <c r="P9173" s="315" t="s">
        <v>4719</v>
      </c>
      <c r="Q9173" s="315" t="s">
        <v>5695</v>
      </c>
    </row>
    <row r="9174" spans="1:17">
      <c r="A9174" s="315" t="s">
        <v>5696</v>
      </c>
      <c r="B9174" s="315" t="s">
        <v>2095</v>
      </c>
      <c r="C9174" s="315" t="s">
        <v>2098</v>
      </c>
      <c r="D9174" s="316">
        <v>35.29</v>
      </c>
      <c r="E9174" s="317">
        <v>25728</v>
      </c>
      <c r="F9174" s="317">
        <v>8047.15</v>
      </c>
      <c r="G9174" s="318">
        <v>39987</v>
      </c>
      <c r="H9174" s="318">
        <v>41387</v>
      </c>
      <c r="I9174" s="318">
        <v>50770</v>
      </c>
      <c r="J9174" s="315" t="s">
        <v>5697</v>
      </c>
      <c r="K9174" s="315">
        <v>6014</v>
      </c>
      <c r="L9174" s="315" t="s">
        <v>4132</v>
      </c>
      <c r="M9174" s="315" t="s">
        <v>788</v>
      </c>
      <c r="N9174" s="315" t="s">
        <v>5698</v>
      </c>
      <c r="O9174" s="315" t="s">
        <v>805</v>
      </c>
      <c r="P9174" s="315" t="s">
        <v>5699</v>
      </c>
      <c r="Q9174" s="315" t="s">
        <v>992</v>
      </c>
    </row>
    <row r="9175" spans="1:17">
      <c r="A9175" s="315" t="s">
        <v>5700</v>
      </c>
      <c r="B9175" s="315" t="s">
        <v>2095</v>
      </c>
      <c r="C9175" s="315" t="s">
        <v>2098</v>
      </c>
      <c r="D9175" s="316">
        <v>35.299999999999997</v>
      </c>
      <c r="E9175" s="317">
        <v>35459.390000000007</v>
      </c>
      <c r="F9175" s="317">
        <v>22129.250000000004</v>
      </c>
      <c r="G9175" s="318">
        <v>39570</v>
      </c>
      <c r="H9175" s="318">
        <v>39960</v>
      </c>
      <c r="I9175" s="318">
        <v>49309</v>
      </c>
      <c r="J9175" s="315" t="s">
        <v>5701</v>
      </c>
      <c r="K9175" s="315">
        <v>2560</v>
      </c>
      <c r="L9175" s="315" t="s">
        <v>5702</v>
      </c>
      <c r="M9175" s="315" t="s">
        <v>764</v>
      </c>
      <c r="N9175" s="315" t="s">
        <v>5703</v>
      </c>
      <c r="O9175" s="315" t="s">
        <v>805</v>
      </c>
      <c r="P9175" s="315" t="s">
        <v>1714</v>
      </c>
      <c r="Q9175" s="315" t="s">
        <v>962</v>
      </c>
    </row>
    <row r="9176" spans="1:17">
      <c r="A9176" s="315" t="s">
        <v>5704</v>
      </c>
      <c r="B9176" s="315" t="s">
        <v>2095</v>
      </c>
      <c r="C9176" s="315" t="s">
        <v>2096</v>
      </c>
      <c r="D9176" s="316">
        <v>35.299999999999997</v>
      </c>
      <c r="E9176" s="317">
        <v>13963.51</v>
      </c>
      <c r="F9176" s="317">
        <v>5766.39</v>
      </c>
      <c r="G9176" s="318">
        <v>40309</v>
      </c>
      <c r="H9176" s="318">
        <v>41117</v>
      </c>
      <c r="I9176" s="318">
        <v>50405</v>
      </c>
      <c r="J9176" s="315" t="s">
        <v>5705</v>
      </c>
      <c r="K9176" s="315">
        <v>8590</v>
      </c>
      <c r="L9176" s="315" t="s">
        <v>2387</v>
      </c>
      <c r="M9176" s="315" t="s">
        <v>792</v>
      </c>
      <c r="N9176" s="315" t="s">
        <v>5706</v>
      </c>
      <c r="O9176" s="315" t="s">
        <v>805</v>
      </c>
      <c r="P9176" s="315" t="s">
        <v>5707</v>
      </c>
      <c r="Q9176" s="315" t="s">
        <v>813</v>
      </c>
    </row>
    <row r="9177" spans="1:17">
      <c r="A9177" s="315" t="s">
        <v>5708</v>
      </c>
      <c r="B9177" s="315" t="s">
        <v>2095</v>
      </c>
      <c r="C9177" s="315" t="s">
        <v>2098</v>
      </c>
      <c r="D9177" s="316">
        <v>35.32</v>
      </c>
      <c r="E9177" s="317">
        <v>34987.94000000001</v>
      </c>
      <c r="F9177" s="317">
        <v>10237.18</v>
      </c>
      <c r="G9177" s="318">
        <v>39595</v>
      </c>
      <c r="H9177" s="318">
        <v>41915</v>
      </c>
      <c r="I9177" s="318">
        <v>51135</v>
      </c>
      <c r="J9177" s="315" t="s">
        <v>5709</v>
      </c>
      <c r="K9177" s="315">
        <v>1217</v>
      </c>
      <c r="L9177" s="315" t="s">
        <v>2855</v>
      </c>
      <c r="M9177" s="315" t="s">
        <v>1827</v>
      </c>
      <c r="N9177" s="315" t="s">
        <v>5710</v>
      </c>
      <c r="O9177" s="315" t="s">
        <v>805</v>
      </c>
      <c r="P9177" s="315" t="s">
        <v>5711</v>
      </c>
      <c r="Q9177" s="315" t="s">
        <v>813</v>
      </c>
    </row>
    <row r="9178" spans="1:17">
      <c r="A9178" s="315" t="s">
        <v>5712</v>
      </c>
      <c r="B9178" s="315" t="s">
        <v>2095</v>
      </c>
      <c r="C9178" s="315" t="s">
        <v>2098</v>
      </c>
      <c r="D9178" s="316">
        <v>35.36</v>
      </c>
      <c r="E9178" s="317">
        <v>35920</v>
      </c>
      <c r="F9178" s="317">
        <v>8153.8399999999992</v>
      </c>
      <c r="G9178" s="318">
        <v>40773</v>
      </c>
      <c r="H9178" s="318">
        <v>42270</v>
      </c>
      <c r="I9178" s="318">
        <v>49674</v>
      </c>
      <c r="J9178" s="315" t="s">
        <v>5713</v>
      </c>
      <c r="K9178" s="315">
        <v>6286</v>
      </c>
      <c r="L9178" s="315" t="s">
        <v>4048</v>
      </c>
      <c r="M9178" s="315" t="s">
        <v>788</v>
      </c>
      <c r="N9178" s="315"/>
      <c r="O9178" s="315" t="s">
        <v>805</v>
      </c>
      <c r="P9178" s="315" t="s">
        <v>5714</v>
      </c>
      <c r="Q9178" s="315" t="s">
        <v>1307</v>
      </c>
    </row>
    <row r="9179" spans="1:17">
      <c r="A9179" s="315" t="s">
        <v>5715</v>
      </c>
      <c r="B9179" s="315" t="s">
        <v>2095</v>
      </c>
      <c r="C9179" s="315" t="s">
        <v>2098</v>
      </c>
      <c r="D9179" s="316">
        <v>35.4</v>
      </c>
      <c r="E9179" s="317">
        <v>34829</v>
      </c>
      <c r="F9179" s="317">
        <v>13026.05</v>
      </c>
      <c r="G9179" s="318">
        <v>39995</v>
      </c>
      <c r="H9179" s="318">
        <v>41069</v>
      </c>
      <c r="I9179" s="318">
        <v>50405</v>
      </c>
      <c r="J9179" s="315" t="s">
        <v>5716</v>
      </c>
      <c r="K9179" s="315">
        <v>6123</v>
      </c>
      <c r="L9179" s="315" t="s">
        <v>5717</v>
      </c>
      <c r="M9179" s="315" t="s">
        <v>788</v>
      </c>
      <c r="N9179" s="315"/>
      <c r="O9179" s="315" t="s">
        <v>996</v>
      </c>
      <c r="P9179" s="315" t="s">
        <v>5718</v>
      </c>
      <c r="Q9179" s="315"/>
    </row>
    <row r="9180" spans="1:17">
      <c r="A9180" s="315" t="s">
        <v>5719</v>
      </c>
      <c r="B9180" s="315" t="s">
        <v>2095</v>
      </c>
      <c r="C9180" s="315" t="s">
        <v>2096</v>
      </c>
      <c r="D9180" s="316">
        <v>35.4</v>
      </c>
      <c r="E9180" s="317">
        <v>37638.74</v>
      </c>
      <c r="F9180" s="317">
        <v>18819.400000000001</v>
      </c>
      <c r="G9180" s="318">
        <v>40113</v>
      </c>
      <c r="H9180" s="318">
        <v>40967</v>
      </c>
      <c r="I9180" s="318">
        <v>50405</v>
      </c>
      <c r="J9180" s="315" t="s">
        <v>5720</v>
      </c>
      <c r="K9180" s="315">
        <v>8217</v>
      </c>
      <c r="L9180" s="315" t="s">
        <v>3060</v>
      </c>
      <c r="M9180" s="315" t="s">
        <v>1051</v>
      </c>
      <c r="N9180" s="315"/>
      <c r="O9180" s="315" t="s">
        <v>996</v>
      </c>
      <c r="P9180" s="315" t="s">
        <v>5721</v>
      </c>
      <c r="Q9180" s="315"/>
    </row>
    <row r="9181" spans="1:17">
      <c r="A9181" s="315" t="s">
        <v>5722</v>
      </c>
      <c r="B9181" s="315" t="s">
        <v>2095</v>
      </c>
      <c r="C9181" s="315" t="s">
        <v>2098</v>
      </c>
      <c r="D9181" s="316">
        <v>35.5</v>
      </c>
      <c r="E9181" s="317">
        <v>24780</v>
      </c>
      <c r="F9181" s="317">
        <v>16701.72</v>
      </c>
      <c r="G9181" s="318">
        <v>39618</v>
      </c>
      <c r="H9181" s="318">
        <v>38803</v>
      </c>
      <c r="I9181" s="318">
        <v>48183</v>
      </c>
      <c r="J9181" s="315" t="s">
        <v>5723</v>
      </c>
      <c r="K9181" s="315">
        <v>6032</v>
      </c>
      <c r="L9181" s="315" t="s">
        <v>1499</v>
      </c>
      <c r="M9181" s="315" t="s">
        <v>788</v>
      </c>
      <c r="N9181" s="315"/>
      <c r="O9181" s="315" t="s">
        <v>805</v>
      </c>
      <c r="P9181" s="315" t="s">
        <v>5724</v>
      </c>
      <c r="Q9181" s="315" t="s">
        <v>1992</v>
      </c>
    </row>
    <row r="9182" spans="1:17">
      <c r="A9182" s="315" t="s">
        <v>5725</v>
      </c>
      <c r="B9182" s="315" t="s">
        <v>2095</v>
      </c>
      <c r="C9182" s="315" t="s">
        <v>2098</v>
      </c>
      <c r="D9182" s="316">
        <v>35.6</v>
      </c>
      <c r="E9182" s="317">
        <v>29123</v>
      </c>
      <c r="F9182" s="317">
        <v>6471.78</v>
      </c>
      <c r="G9182" s="318">
        <v>40275</v>
      </c>
      <c r="H9182" s="318">
        <v>42184</v>
      </c>
      <c r="I9182" s="318">
        <v>51501</v>
      </c>
      <c r="J9182" s="315" t="s">
        <v>5726</v>
      </c>
      <c r="K9182" s="315">
        <v>6030</v>
      </c>
      <c r="L9182" s="315" t="s">
        <v>2286</v>
      </c>
      <c r="M9182" s="315" t="s">
        <v>788</v>
      </c>
      <c r="N9182" s="315" t="s">
        <v>5517</v>
      </c>
      <c r="O9182" s="315" t="s">
        <v>805</v>
      </c>
      <c r="P9182" s="315" t="s">
        <v>5518</v>
      </c>
      <c r="Q9182" s="315" t="s">
        <v>5277</v>
      </c>
    </row>
    <row r="9183" spans="1:17">
      <c r="A9183" s="315" t="s">
        <v>5727</v>
      </c>
      <c r="B9183" s="315" t="s">
        <v>2095</v>
      </c>
      <c r="C9183" s="315" t="s">
        <v>2098</v>
      </c>
      <c r="D9183" s="316">
        <v>35.6</v>
      </c>
      <c r="E9183" s="317">
        <v>28828.179999999997</v>
      </c>
      <c r="F9183" s="317">
        <v>7580.76</v>
      </c>
      <c r="G9183" s="318">
        <v>40379</v>
      </c>
      <c r="H9183" s="318">
        <v>41598</v>
      </c>
      <c r="I9183" s="318">
        <v>50770</v>
      </c>
      <c r="J9183" s="315" t="s">
        <v>5728</v>
      </c>
      <c r="K9183" s="315">
        <v>8055</v>
      </c>
      <c r="L9183" s="315" t="s">
        <v>328</v>
      </c>
      <c r="M9183" s="315" t="s">
        <v>784</v>
      </c>
      <c r="N9183" s="315" t="s">
        <v>4646</v>
      </c>
      <c r="O9183" s="315" t="s">
        <v>805</v>
      </c>
      <c r="P9183" s="315" t="s">
        <v>4647</v>
      </c>
      <c r="Q9183" s="315" t="s">
        <v>1313</v>
      </c>
    </row>
    <row r="9184" spans="1:17">
      <c r="A9184" s="315" t="s">
        <v>5729</v>
      </c>
      <c r="B9184" s="315" t="s">
        <v>2095</v>
      </c>
      <c r="C9184" s="315" t="s">
        <v>2098</v>
      </c>
      <c r="D9184" s="316">
        <v>35.700000000000003</v>
      </c>
      <c r="E9184" s="317">
        <v>28164.2</v>
      </c>
      <c r="F9184" s="317">
        <v>6702.02</v>
      </c>
      <c r="G9184" s="318">
        <v>40666</v>
      </c>
      <c r="H9184" s="318">
        <v>41970</v>
      </c>
      <c r="I9184" s="318">
        <v>49309</v>
      </c>
      <c r="J9184" s="315" t="s">
        <v>5730</v>
      </c>
      <c r="K9184" s="315">
        <v>3063</v>
      </c>
      <c r="L9184" s="315" t="s">
        <v>1856</v>
      </c>
      <c r="M9184" s="315" t="s">
        <v>764</v>
      </c>
      <c r="N9184" s="315" t="s">
        <v>5731</v>
      </c>
      <c r="O9184" s="315" t="s">
        <v>805</v>
      </c>
      <c r="P9184" s="315" t="s">
        <v>5075</v>
      </c>
      <c r="Q9184" s="315" t="s">
        <v>5732</v>
      </c>
    </row>
    <row r="9185" spans="1:17">
      <c r="A9185" s="315" t="s">
        <v>5733</v>
      </c>
      <c r="B9185" s="315" t="s">
        <v>2095</v>
      </c>
      <c r="C9185" s="315" t="s">
        <v>2098</v>
      </c>
      <c r="D9185" s="316">
        <v>35.700000000000003</v>
      </c>
      <c r="E9185" s="317">
        <v>32605</v>
      </c>
      <c r="F9185" s="317">
        <v>13922.33</v>
      </c>
      <c r="G9185" s="318">
        <v>40711</v>
      </c>
      <c r="H9185" s="318">
        <v>40968</v>
      </c>
      <c r="I9185" s="318">
        <v>50405</v>
      </c>
      <c r="J9185" s="315" t="s">
        <v>5734</v>
      </c>
      <c r="K9185" s="315">
        <v>4628</v>
      </c>
      <c r="L9185" s="315" t="s">
        <v>3331</v>
      </c>
      <c r="M9185" s="315" t="s">
        <v>1296</v>
      </c>
      <c r="N9185" s="315"/>
      <c r="O9185" s="315" t="s">
        <v>805</v>
      </c>
      <c r="P9185" s="315" t="s">
        <v>5735</v>
      </c>
      <c r="Q9185" s="315" t="s">
        <v>5736</v>
      </c>
    </row>
    <row r="9186" spans="1:17">
      <c r="A9186" s="315" t="s">
        <v>5737</v>
      </c>
      <c r="B9186" s="315" t="s">
        <v>2095</v>
      </c>
      <c r="C9186" s="315" t="s">
        <v>2098</v>
      </c>
      <c r="D9186" s="316">
        <v>35.700000000000003</v>
      </c>
      <c r="E9186" s="317">
        <v>30996</v>
      </c>
      <c r="F9186" s="317">
        <v>7965.97</v>
      </c>
      <c r="G9186" s="318">
        <v>40723</v>
      </c>
      <c r="H9186" s="318">
        <v>42081</v>
      </c>
      <c r="I9186" s="318">
        <v>49674</v>
      </c>
      <c r="J9186" s="315" t="s">
        <v>5738</v>
      </c>
      <c r="K9186" s="315">
        <v>3770</v>
      </c>
      <c r="L9186" s="315" t="s">
        <v>872</v>
      </c>
      <c r="M9186" s="315" t="s">
        <v>764</v>
      </c>
      <c r="N9186" s="315"/>
      <c r="O9186" s="315" t="s">
        <v>805</v>
      </c>
      <c r="P9186" s="315" t="s">
        <v>829</v>
      </c>
      <c r="Q9186" s="315" t="s">
        <v>4778</v>
      </c>
    </row>
    <row r="9187" spans="1:17">
      <c r="A9187" s="315" t="s">
        <v>5739</v>
      </c>
      <c r="B9187" s="315" t="s">
        <v>2095</v>
      </c>
      <c r="C9187" s="315" t="s">
        <v>2098</v>
      </c>
      <c r="D9187" s="316">
        <v>35.799999999999997</v>
      </c>
      <c r="E9187" s="317">
        <v>28251</v>
      </c>
      <c r="F9187" s="317">
        <v>9605.34</v>
      </c>
      <c r="G9187" s="318">
        <v>40602</v>
      </c>
      <c r="H9187" s="318">
        <v>40731</v>
      </c>
      <c r="I9187" s="318">
        <v>50040</v>
      </c>
      <c r="J9187" s="315" t="s">
        <v>5740</v>
      </c>
      <c r="K9187" s="315">
        <v>4466</v>
      </c>
      <c r="L9187" s="315" t="s">
        <v>1639</v>
      </c>
      <c r="M9187" s="315" t="s">
        <v>1484</v>
      </c>
      <c r="N9187" s="315"/>
      <c r="O9187" s="315" t="s">
        <v>805</v>
      </c>
      <c r="P9187" s="315" t="s">
        <v>5741</v>
      </c>
      <c r="Q9187" s="315" t="s">
        <v>1139</v>
      </c>
    </row>
    <row r="9188" spans="1:17">
      <c r="A9188" s="315" t="s">
        <v>5742</v>
      </c>
      <c r="B9188" s="315" t="s">
        <v>2095</v>
      </c>
      <c r="C9188" s="315" t="s">
        <v>2096</v>
      </c>
      <c r="D9188" s="316">
        <v>35.9</v>
      </c>
      <c r="E9188" s="317">
        <v>30354.869999999995</v>
      </c>
      <c r="F9188" s="317">
        <v>15233.649999999998</v>
      </c>
      <c r="G9188" s="318">
        <v>39899</v>
      </c>
      <c r="H9188" s="318">
        <v>40833</v>
      </c>
      <c r="I9188" s="318">
        <v>50040</v>
      </c>
      <c r="J9188" s="315" t="s">
        <v>5743</v>
      </c>
      <c r="K9188" s="315">
        <v>1000</v>
      </c>
      <c r="L9188" s="315" t="s">
        <v>2075</v>
      </c>
      <c r="M9188" s="315" t="s">
        <v>766</v>
      </c>
      <c r="N9188" s="315" t="s">
        <v>5744</v>
      </c>
      <c r="O9188" s="315" t="s">
        <v>805</v>
      </c>
      <c r="P9188" s="315" t="s">
        <v>5745</v>
      </c>
      <c r="Q9188" s="315" t="s">
        <v>5199</v>
      </c>
    </row>
    <row r="9189" spans="1:17">
      <c r="A9189" s="315" t="s">
        <v>5746</v>
      </c>
      <c r="B9189" s="315" t="s">
        <v>2095</v>
      </c>
      <c r="C9189" s="315" t="s">
        <v>2098</v>
      </c>
      <c r="D9189" s="316">
        <v>35.9</v>
      </c>
      <c r="E9189" s="317">
        <v>35599.119999999995</v>
      </c>
      <c r="F9189" s="317">
        <v>11338.960000000001</v>
      </c>
      <c r="G9189" s="318">
        <v>40016</v>
      </c>
      <c r="H9189" s="318">
        <v>41582</v>
      </c>
      <c r="I9189" s="318">
        <v>50770</v>
      </c>
      <c r="J9189" s="315" t="s">
        <v>5747</v>
      </c>
      <c r="K9189" s="315">
        <v>5600</v>
      </c>
      <c r="L9189" s="315" t="s">
        <v>2707</v>
      </c>
      <c r="M9189" s="315" t="s">
        <v>776</v>
      </c>
      <c r="N9189" s="315" t="s">
        <v>5748</v>
      </c>
      <c r="O9189" s="315" t="s">
        <v>914</v>
      </c>
      <c r="P9189" s="315" t="s">
        <v>5749</v>
      </c>
      <c r="Q9189" s="315" t="s">
        <v>5750</v>
      </c>
    </row>
    <row r="9190" spans="1:17">
      <c r="A9190" s="315" t="s">
        <v>5751</v>
      </c>
      <c r="B9190" s="315" t="s">
        <v>2095</v>
      </c>
      <c r="C9190" s="315" t="s">
        <v>2098</v>
      </c>
      <c r="D9190" s="316">
        <v>35.9</v>
      </c>
      <c r="E9190" s="317">
        <v>34006.060000000005</v>
      </c>
      <c r="F9190" s="317">
        <v>11461.28</v>
      </c>
      <c r="G9190" s="318">
        <v>40165</v>
      </c>
      <c r="H9190" s="318">
        <v>40396</v>
      </c>
      <c r="I9190" s="318">
        <v>49674</v>
      </c>
      <c r="J9190" s="315" t="s">
        <v>5752</v>
      </c>
      <c r="K9190" s="315">
        <v>8630</v>
      </c>
      <c r="L9190" s="315" t="s">
        <v>1044</v>
      </c>
      <c r="M9190" s="315" t="s">
        <v>784</v>
      </c>
      <c r="N9190" s="315" t="s">
        <v>5753</v>
      </c>
      <c r="O9190" s="315" t="s">
        <v>805</v>
      </c>
      <c r="P9190" s="315" t="s">
        <v>5754</v>
      </c>
      <c r="Q9190" s="315" t="s">
        <v>1150</v>
      </c>
    </row>
    <row r="9191" spans="1:17">
      <c r="A9191" s="315" t="s">
        <v>5755</v>
      </c>
      <c r="B9191" s="315" t="s">
        <v>2095</v>
      </c>
      <c r="C9191" s="315" t="s">
        <v>2096</v>
      </c>
      <c r="D9191" s="316">
        <v>35.96</v>
      </c>
      <c r="E9191" s="317">
        <v>26274.39</v>
      </c>
      <c r="F9191" s="317">
        <v>18878.62</v>
      </c>
      <c r="G9191" s="318">
        <v>39569</v>
      </c>
      <c r="H9191" s="318">
        <v>39843</v>
      </c>
      <c r="I9191" s="318">
        <v>49309</v>
      </c>
      <c r="J9191" s="315" t="s">
        <v>5756</v>
      </c>
      <c r="K9191" s="315">
        <v>8836</v>
      </c>
      <c r="L9191" s="315" t="s">
        <v>3892</v>
      </c>
      <c r="M9191" s="315" t="s">
        <v>1388</v>
      </c>
      <c r="N9191" s="315" t="s">
        <v>5757</v>
      </c>
      <c r="O9191" s="315" t="s">
        <v>805</v>
      </c>
      <c r="P9191" s="315" t="s">
        <v>1390</v>
      </c>
      <c r="Q9191" s="315" t="s">
        <v>5758</v>
      </c>
    </row>
    <row r="9192" spans="1:17">
      <c r="A9192" s="315" t="s">
        <v>5759</v>
      </c>
      <c r="B9192" s="315" t="s">
        <v>2095</v>
      </c>
      <c r="C9192" s="315" t="s">
        <v>2098</v>
      </c>
      <c r="D9192" s="316">
        <v>36</v>
      </c>
      <c r="E9192" s="317">
        <v>32429.460000000003</v>
      </c>
      <c r="F9192" s="317">
        <v>17901.059999999998</v>
      </c>
      <c r="G9192" s="318">
        <v>39570</v>
      </c>
      <c r="H9192" s="318">
        <v>40534</v>
      </c>
      <c r="I9192" s="318">
        <v>49674</v>
      </c>
      <c r="J9192" s="315" t="s">
        <v>5760</v>
      </c>
      <c r="K9192" s="315">
        <v>8476</v>
      </c>
      <c r="L9192" s="315" t="s">
        <v>3243</v>
      </c>
      <c r="M9192" s="315" t="s">
        <v>784</v>
      </c>
      <c r="N9192" s="315"/>
      <c r="O9192" s="315" t="s">
        <v>805</v>
      </c>
      <c r="P9192" s="315" t="s">
        <v>4992</v>
      </c>
      <c r="Q9192" s="315" t="s">
        <v>1286</v>
      </c>
    </row>
    <row r="9193" spans="1:17">
      <c r="A9193" s="315" t="s">
        <v>5761</v>
      </c>
      <c r="B9193" s="315" t="s">
        <v>2095</v>
      </c>
      <c r="C9193" s="315" t="s">
        <v>2098</v>
      </c>
      <c r="D9193" s="316">
        <v>36</v>
      </c>
      <c r="E9193" s="317">
        <v>34330.149999999994</v>
      </c>
      <c r="F9193" s="317">
        <v>21392.760000000002</v>
      </c>
      <c r="G9193" s="318">
        <v>39569</v>
      </c>
      <c r="H9193" s="318">
        <v>39556</v>
      </c>
      <c r="I9193" s="318">
        <v>48914</v>
      </c>
      <c r="J9193" s="315" t="s">
        <v>5762</v>
      </c>
      <c r="K9193" s="315">
        <v>9477</v>
      </c>
      <c r="L9193" s="315" t="s">
        <v>4145</v>
      </c>
      <c r="M9193" s="315" t="s">
        <v>770</v>
      </c>
      <c r="N9193" s="315" t="s">
        <v>5763</v>
      </c>
      <c r="O9193" s="315" t="s">
        <v>805</v>
      </c>
      <c r="P9193" s="315" t="s">
        <v>5075</v>
      </c>
      <c r="Q9193" s="315" t="s">
        <v>1102</v>
      </c>
    </row>
    <row r="9194" spans="1:17">
      <c r="A9194" s="315" t="s">
        <v>5764</v>
      </c>
      <c r="B9194" s="315" t="s">
        <v>2095</v>
      </c>
      <c r="C9194" s="315" t="s">
        <v>2098</v>
      </c>
      <c r="D9194" s="316">
        <v>36</v>
      </c>
      <c r="E9194" s="317">
        <v>30946</v>
      </c>
      <c r="F9194" s="317">
        <v>9856.869999999999</v>
      </c>
      <c r="G9194" s="318">
        <v>39780</v>
      </c>
      <c r="H9194" s="318">
        <v>41455</v>
      </c>
      <c r="I9194" s="318">
        <v>50770</v>
      </c>
      <c r="J9194" s="315" t="s">
        <v>1954</v>
      </c>
      <c r="K9194" s="315">
        <v>9323</v>
      </c>
      <c r="L9194" s="315" t="s">
        <v>1955</v>
      </c>
      <c r="M9194" s="315" t="s">
        <v>770</v>
      </c>
      <c r="N9194" s="315" t="s">
        <v>1956</v>
      </c>
      <c r="O9194" s="315" t="s">
        <v>805</v>
      </c>
      <c r="P9194" s="315" t="s">
        <v>1957</v>
      </c>
      <c r="Q9194" s="315" t="s">
        <v>875</v>
      </c>
    </row>
    <row r="9195" spans="1:17">
      <c r="A9195" s="315" t="s">
        <v>5765</v>
      </c>
      <c r="B9195" s="315" t="s">
        <v>2095</v>
      </c>
      <c r="C9195" s="315" t="s">
        <v>2096</v>
      </c>
      <c r="D9195" s="316">
        <v>36</v>
      </c>
      <c r="E9195" s="317">
        <v>30561</v>
      </c>
      <c r="F9195" s="317">
        <v>10604.67</v>
      </c>
      <c r="G9195" s="318">
        <v>40375</v>
      </c>
      <c r="H9195" s="318">
        <v>41600</v>
      </c>
      <c r="I9195" s="318">
        <v>50770</v>
      </c>
      <c r="J9195" s="315" t="s">
        <v>5766</v>
      </c>
      <c r="K9195" s="315">
        <v>6025</v>
      </c>
      <c r="L9195" s="315" t="s">
        <v>2453</v>
      </c>
      <c r="M9195" s="315" t="s">
        <v>788</v>
      </c>
      <c r="N9195" s="315"/>
      <c r="O9195" s="315" t="s">
        <v>805</v>
      </c>
      <c r="P9195" s="315" t="s">
        <v>1377</v>
      </c>
      <c r="Q9195" s="315" t="s">
        <v>5657</v>
      </c>
    </row>
    <row r="9196" spans="1:17">
      <c r="A9196" s="315" t="s">
        <v>5767</v>
      </c>
      <c r="B9196" s="315" t="s">
        <v>2095</v>
      </c>
      <c r="C9196" s="315" t="s">
        <v>2098</v>
      </c>
      <c r="D9196" s="316">
        <v>36</v>
      </c>
      <c r="E9196" s="317">
        <v>31032</v>
      </c>
      <c r="F9196" s="317">
        <v>13332.27</v>
      </c>
      <c r="G9196" s="318">
        <v>40619</v>
      </c>
      <c r="H9196" s="318">
        <v>40669</v>
      </c>
      <c r="I9196" s="318">
        <v>50040</v>
      </c>
      <c r="J9196" s="315" t="s">
        <v>5768</v>
      </c>
      <c r="K9196" s="315">
        <v>4554</v>
      </c>
      <c r="L9196" s="315" t="s">
        <v>2975</v>
      </c>
      <c r="M9196" s="315" t="s">
        <v>1296</v>
      </c>
      <c r="N9196" s="315" t="s">
        <v>5355</v>
      </c>
      <c r="O9196" s="315" t="s">
        <v>805</v>
      </c>
      <c r="P9196" s="315" t="s">
        <v>5356</v>
      </c>
      <c r="Q9196" s="315" t="s">
        <v>992</v>
      </c>
    </row>
    <row r="9197" spans="1:17">
      <c r="A9197" s="315" t="s">
        <v>5769</v>
      </c>
      <c r="B9197" s="315" t="s">
        <v>2095</v>
      </c>
      <c r="C9197" s="315" t="s">
        <v>2096</v>
      </c>
      <c r="D9197" s="316">
        <v>36</v>
      </c>
      <c r="E9197" s="317">
        <v>36712.730000000003</v>
      </c>
      <c r="F9197" s="317">
        <v>19898.279999999995</v>
      </c>
      <c r="G9197" s="318">
        <v>40583</v>
      </c>
      <c r="H9197" s="318">
        <v>40809</v>
      </c>
      <c r="I9197" s="318">
        <v>50040</v>
      </c>
      <c r="J9197" s="315" t="s">
        <v>5770</v>
      </c>
      <c r="K9197" s="315">
        <v>1244</v>
      </c>
      <c r="L9197" s="315" t="s">
        <v>5771</v>
      </c>
      <c r="M9197" s="315" t="s">
        <v>1827</v>
      </c>
      <c r="N9197" s="315"/>
      <c r="O9197" s="315" t="s">
        <v>805</v>
      </c>
      <c r="P9197" s="315" t="s">
        <v>5772</v>
      </c>
      <c r="Q9197" s="315" t="s">
        <v>5773</v>
      </c>
    </row>
    <row r="9198" spans="1:17">
      <c r="A9198" s="315" t="s">
        <v>5774</v>
      </c>
      <c r="B9198" s="315" t="s">
        <v>2095</v>
      </c>
      <c r="C9198" s="315" t="s">
        <v>2096</v>
      </c>
      <c r="D9198" s="316">
        <v>36</v>
      </c>
      <c r="E9198" s="317">
        <v>37468.29</v>
      </c>
      <c r="F9198" s="317">
        <v>15438.33</v>
      </c>
      <c r="G9198" s="318">
        <v>40687</v>
      </c>
      <c r="H9198" s="318">
        <v>41163</v>
      </c>
      <c r="I9198" s="318">
        <v>50405</v>
      </c>
      <c r="J9198" s="315" t="s">
        <v>5775</v>
      </c>
      <c r="K9198" s="315">
        <v>7741</v>
      </c>
      <c r="L9198" s="315" t="s">
        <v>5776</v>
      </c>
      <c r="M9198" s="315" t="s">
        <v>966</v>
      </c>
      <c r="N9198" s="315" t="s">
        <v>5777</v>
      </c>
      <c r="O9198" s="315" t="s">
        <v>805</v>
      </c>
      <c r="P9198" s="315" t="s">
        <v>5778</v>
      </c>
      <c r="Q9198" s="315" t="s">
        <v>5779</v>
      </c>
    </row>
    <row r="9199" spans="1:17">
      <c r="A9199" s="315" t="s">
        <v>5780</v>
      </c>
      <c r="B9199" s="315" t="s">
        <v>2095</v>
      </c>
      <c r="C9199" s="315" t="s">
        <v>2098</v>
      </c>
      <c r="D9199" s="316">
        <v>36</v>
      </c>
      <c r="E9199" s="317">
        <v>31549</v>
      </c>
      <c r="F9199" s="317">
        <v>14638.740000000002</v>
      </c>
      <c r="G9199" s="318">
        <v>40682</v>
      </c>
      <c r="H9199" s="318">
        <v>40855</v>
      </c>
      <c r="I9199" s="318">
        <v>50040</v>
      </c>
      <c r="J9199" s="315" t="s">
        <v>5781</v>
      </c>
      <c r="K9199" s="315">
        <v>5064</v>
      </c>
      <c r="L9199" s="315" t="s">
        <v>2193</v>
      </c>
      <c r="M9199" s="315" t="s">
        <v>776</v>
      </c>
      <c r="N9199" s="315"/>
      <c r="O9199" s="315" t="s">
        <v>996</v>
      </c>
      <c r="P9199" s="315" t="s">
        <v>5782</v>
      </c>
      <c r="Q9199" s="315"/>
    </row>
    <row r="9200" spans="1:17">
      <c r="A9200" s="315" t="s">
        <v>5783</v>
      </c>
      <c r="B9200" s="315" t="s">
        <v>2095</v>
      </c>
      <c r="C9200" s="315" t="s">
        <v>2096</v>
      </c>
      <c r="D9200" s="316">
        <v>36.119999999999997</v>
      </c>
      <c r="E9200" s="317">
        <v>37091</v>
      </c>
      <c r="F9200" s="317">
        <v>18508.41</v>
      </c>
      <c r="G9200" s="318">
        <v>40200</v>
      </c>
      <c r="H9200" s="318">
        <v>40863</v>
      </c>
      <c r="I9200" s="318">
        <v>50040</v>
      </c>
      <c r="J9200" s="315" t="s">
        <v>5784</v>
      </c>
      <c r="K9200" s="315">
        <v>6170</v>
      </c>
      <c r="L9200" s="315" t="s">
        <v>3192</v>
      </c>
      <c r="M9200" s="315" t="s">
        <v>788</v>
      </c>
      <c r="N9200" s="315"/>
      <c r="O9200" s="315" t="s">
        <v>805</v>
      </c>
      <c r="P9200" s="315" t="s">
        <v>5785</v>
      </c>
      <c r="Q9200" s="315" t="s">
        <v>5786</v>
      </c>
    </row>
    <row r="9201" spans="1:17">
      <c r="A9201" s="315" t="s">
        <v>5787</v>
      </c>
      <c r="B9201" s="315" t="s">
        <v>2095</v>
      </c>
      <c r="C9201" s="315" t="s">
        <v>2098</v>
      </c>
      <c r="D9201" s="316">
        <v>36.19</v>
      </c>
      <c r="E9201" s="317">
        <v>37207</v>
      </c>
      <c r="F9201" s="317">
        <v>16333.880000000001</v>
      </c>
      <c r="G9201" s="318">
        <v>40765</v>
      </c>
      <c r="H9201" s="318">
        <v>40821</v>
      </c>
      <c r="I9201" s="318">
        <v>50040</v>
      </c>
      <c r="J9201" s="315" t="s">
        <v>5788</v>
      </c>
      <c r="K9201" s="315">
        <v>3465</v>
      </c>
      <c r="L9201" s="315" t="s">
        <v>786</v>
      </c>
      <c r="M9201" s="315" t="s">
        <v>764</v>
      </c>
      <c r="N9201" s="315"/>
      <c r="O9201" s="315" t="s">
        <v>805</v>
      </c>
      <c r="P9201" s="315" t="s">
        <v>5789</v>
      </c>
      <c r="Q9201" s="315" t="s">
        <v>1139</v>
      </c>
    </row>
    <row r="9202" spans="1:17">
      <c r="A9202" s="315" t="s">
        <v>5790</v>
      </c>
      <c r="B9202" s="315" t="s">
        <v>2095</v>
      </c>
      <c r="C9202" s="315" t="s">
        <v>2098</v>
      </c>
      <c r="D9202" s="316">
        <v>36.200000000000003</v>
      </c>
      <c r="E9202" s="317">
        <v>38498.549999999996</v>
      </c>
      <c r="F9202" s="317">
        <v>16540.12</v>
      </c>
      <c r="G9202" s="318">
        <v>39570</v>
      </c>
      <c r="H9202" s="318">
        <v>40862</v>
      </c>
      <c r="I9202" s="318">
        <v>50040</v>
      </c>
      <c r="J9202" s="315" t="s">
        <v>5791</v>
      </c>
      <c r="K9202" s="315">
        <v>7050</v>
      </c>
      <c r="L9202" s="315" t="s">
        <v>5792</v>
      </c>
      <c r="M9202" s="315" t="s">
        <v>966</v>
      </c>
      <c r="N9202" s="315" t="s">
        <v>5793</v>
      </c>
      <c r="O9202" s="315" t="s">
        <v>805</v>
      </c>
      <c r="P9202" s="315" t="s">
        <v>1980</v>
      </c>
      <c r="Q9202" s="315" t="s">
        <v>992</v>
      </c>
    </row>
    <row r="9203" spans="1:17">
      <c r="A9203" s="315" t="s">
        <v>5794</v>
      </c>
      <c r="B9203" s="315" t="s">
        <v>2095</v>
      </c>
      <c r="C9203" s="315" t="s">
        <v>2096</v>
      </c>
      <c r="D9203" s="316">
        <v>36.200000000000003</v>
      </c>
      <c r="E9203" s="317">
        <v>39575</v>
      </c>
      <c r="F9203" s="317">
        <v>25050.97</v>
      </c>
      <c r="G9203" s="318">
        <v>40319</v>
      </c>
      <c r="H9203" s="318">
        <v>40533</v>
      </c>
      <c r="I9203" s="318">
        <v>49674</v>
      </c>
      <c r="J9203" s="315" t="s">
        <v>5795</v>
      </c>
      <c r="K9203" s="315">
        <v>3184</v>
      </c>
      <c r="L9203" s="315" t="s">
        <v>3161</v>
      </c>
      <c r="M9203" s="315" t="s">
        <v>761</v>
      </c>
      <c r="N9203" s="315"/>
      <c r="O9203" s="315" t="s">
        <v>996</v>
      </c>
      <c r="P9203" s="315" t="s">
        <v>5796</v>
      </c>
      <c r="Q9203" s="315"/>
    </row>
    <row r="9204" spans="1:17">
      <c r="A9204" s="315" t="s">
        <v>5797</v>
      </c>
      <c r="B9204" s="315" t="s">
        <v>2095</v>
      </c>
      <c r="C9204" s="315" t="s">
        <v>2096</v>
      </c>
      <c r="D9204" s="316">
        <v>36.200000000000003</v>
      </c>
      <c r="E9204" s="317">
        <v>31311</v>
      </c>
      <c r="F9204" s="317">
        <v>10864.92</v>
      </c>
      <c r="G9204" s="318">
        <v>40690</v>
      </c>
      <c r="H9204" s="318">
        <v>41568</v>
      </c>
      <c r="I9204" s="318">
        <v>50770</v>
      </c>
      <c r="J9204" s="315" t="s">
        <v>5798</v>
      </c>
      <c r="K9204" s="315">
        <v>6022</v>
      </c>
      <c r="L9204" s="315" t="s">
        <v>3218</v>
      </c>
      <c r="M9204" s="315" t="s">
        <v>788</v>
      </c>
      <c r="N9204" s="315"/>
      <c r="O9204" s="315" t="s">
        <v>996</v>
      </c>
      <c r="P9204" s="315" t="s">
        <v>5799</v>
      </c>
      <c r="Q9204" s="315"/>
    </row>
    <row r="9205" spans="1:17">
      <c r="A9205" s="315" t="s">
        <v>5800</v>
      </c>
      <c r="B9205" s="315" t="s">
        <v>2095</v>
      </c>
      <c r="C9205" s="315" t="s">
        <v>2098</v>
      </c>
      <c r="D9205" s="316">
        <v>36.24</v>
      </c>
      <c r="E9205" s="317">
        <v>17146</v>
      </c>
      <c r="F9205" s="317">
        <v>6395.46</v>
      </c>
      <c r="G9205" s="318">
        <v>40815</v>
      </c>
      <c r="H9205" s="318">
        <v>41177</v>
      </c>
      <c r="I9205" s="318">
        <v>50405</v>
      </c>
      <c r="J9205" s="315" t="s">
        <v>5801</v>
      </c>
      <c r="K9205" s="315">
        <v>6221</v>
      </c>
      <c r="L9205" s="315" t="s">
        <v>1273</v>
      </c>
      <c r="M9205" s="315" t="s">
        <v>788</v>
      </c>
      <c r="N9205" s="315"/>
      <c r="O9205" s="315" t="s">
        <v>805</v>
      </c>
      <c r="P9205" s="315" t="s">
        <v>5802</v>
      </c>
      <c r="Q9205" s="315" t="s">
        <v>4820</v>
      </c>
    </row>
    <row r="9206" spans="1:17">
      <c r="A9206" s="315" t="s">
        <v>5803</v>
      </c>
      <c r="B9206" s="315" t="s">
        <v>2095</v>
      </c>
      <c r="C9206" s="315" t="s">
        <v>2098</v>
      </c>
      <c r="D9206" s="316">
        <v>36.4</v>
      </c>
      <c r="E9206" s="317">
        <v>37917.75</v>
      </c>
      <c r="F9206" s="317">
        <v>9935.869999999999</v>
      </c>
      <c r="G9206" s="318">
        <v>40182</v>
      </c>
      <c r="H9206" s="318">
        <v>41625</v>
      </c>
      <c r="I9206" s="318">
        <v>50770</v>
      </c>
      <c r="J9206" s="315" t="s">
        <v>5804</v>
      </c>
      <c r="K9206" s="315">
        <v>2316</v>
      </c>
      <c r="L9206" s="315" t="s">
        <v>3982</v>
      </c>
      <c r="M9206" s="315" t="s">
        <v>758</v>
      </c>
      <c r="N9206" s="315" t="s">
        <v>5805</v>
      </c>
      <c r="O9206" s="315" t="s">
        <v>805</v>
      </c>
      <c r="P9206" s="315" t="s">
        <v>1823</v>
      </c>
      <c r="Q9206" s="315" t="s">
        <v>5806</v>
      </c>
    </row>
    <row r="9207" spans="1:17">
      <c r="A9207" s="315" t="s">
        <v>5807</v>
      </c>
      <c r="B9207" s="315" t="s">
        <v>2095</v>
      </c>
      <c r="C9207" s="315" t="s">
        <v>2098</v>
      </c>
      <c r="D9207" s="316">
        <v>36.4</v>
      </c>
      <c r="E9207" s="317">
        <v>37168</v>
      </c>
      <c r="F9207" s="317">
        <v>9515.01</v>
      </c>
      <c r="G9207" s="318">
        <v>40632</v>
      </c>
      <c r="H9207" s="318">
        <v>41752</v>
      </c>
      <c r="I9207" s="318">
        <v>49309</v>
      </c>
      <c r="J9207" s="315" t="s">
        <v>5808</v>
      </c>
      <c r="K9207" s="315">
        <v>3777</v>
      </c>
      <c r="L9207" s="315" t="s">
        <v>5809</v>
      </c>
      <c r="M9207" s="315" t="s">
        <v>764</v>
      </c>
      <c r="N9207" s="315"/>
      <c r="O9207" s="315" t="s">
        <v>805</v>
      </c>
      <c r="P9207" s="315" t="s">
        <v>5810</v>
      </c>
      <c r="Q9207" s="315" t="s">
        <v>1663</v>
      </c>
    </row>
    <row r="9208" spans="1:17">
      <c r="A9208" s="315" t="s">
        <v>5811</v>
      </c>
      <c r="B9208" s="315" t="s">
        <v>2095</v>
      </c>
      <c r="C9208" s="315" t="s">
        <v>2098</v>
      </c>
      <c r="D9208" s="316">
        <v>36.4</v>
      </c>
      <c r="E9208" s="317">
        <v>37640.75</v>
      </c>
      <c r="F9208" s="317">
        <v>9636.0400000000009</v>
      </c>
      <c r="G9208" s="318">
        <v>40675</v>
      </c>
      <c r="H9208" s="318">
        <v>41726</v>
      </c>
      <c r="I9208" s="318">
        <v>49309</v>
      </c>
      <c r="J9208" s="315" t="s">
        <v>5812</v>
      </c>
      <c r="K9208" s="315">
        <v>1443</v>
      </c>
      <c r="L9208" s="315" t="s">
        <v>2924</v>
      </c>
      <c r="M9208" s="315" t="s">
        <v>766</v>
      </c>
      <c r="N9208" s="315"/>
      <c r="O9208" s="315" t="s">
        <v>805</v>
      </c>
      <c r="P9208" s="315" t="s">
        <v>5813</v>
      </c>
      <c r="Q9208" s="315" t="s">
        <v>1844</v>
      </c>
    </row>
    <row r="9209" spans="1:17">
      <c r="A9209" s="315" t="s">
        <v>5814</v>
      </c>
      <c r="B9209" s="315" t="s">
        <v>2095</v>
      </c>
      <c r="C9209" s="315" t="s">
        <v>2098</v>
      </c>
      <c r="D9209" s="316">
        <v>36.43</v>
      </c>
      <c r="E9209" s="317">
        <v>34843.659999999996</v>
      </c>
      <c r="F9209" s="317">
        <v>13743.86</v>
      </c>
      <c r="G9209" s="318">
        <v>40716</v>
      </c>
      <c r="H9209" s="318">
        <v>40940</v>
      </c>
      <c r="I9209" s="318">
        <v>50405</v>
      </c>
      <c r="J9209" s="315" t="s">
        <v>5815</v>
      </c>
      <c r="K9209" s="315">
        <v>5600</v>
      </c>
      <c r="L9209" s="315" t="s">
        <v>2707</v>
      </c>
      <c r="M9209" s="315" t="s">
        <v>776</v>
      </c>
      <c r="N9209" s="315" t="s">
        <v>5816</v>
      </c>
      <c r="O9209" s="315" t="s">
        <v>805</v>
      </c>
      <c r="P9209" s="315" t="s">
        <v>5817</v>
      </c>
      <c r="Q9209" s="315" t="s">
        <v>5818</v>
      </c>
    </row>
    <row r="9210" spans="1:17">
      <c r="A9210" s="315" t="s">
        <v>5819</v>
      </c>
      <c r="B9210" s="315" t="s">
        <v>2095</v>
      </c>
      <c r="C9210" s="315" t="s">
        <v>2096</v>
      </c>
      <c r="D9210" s="316">
        <v>36.479999999999997</v>
      </c>
      <c r="E9210" s="317">
        <v>40180.9</v>
      </c>
      <c r="F9210" s="317">
        <v>21737.87</v>
      </c>
      <c r="G9210" s="318">
        <v>40779</v>
      </c>
      <c r="H9210" s="318">
        <v>40898</v>
      </c>
      <c r="I9210" s="318">
        <v>50040</v>
      </c>
      <c r="J9210" s="315" t="s">
        <v>5820</v>
      </c>
      <c r="K9210" s="315">
        <v>3453</v>
      </c>
      <c r="L9210" s="315" t="s">
        <v>5821</v>
      </c>
      <c r="M9210" s="315" t="s">
        <v>764</v>
      </c>
      <c r="N9210" s="315"/>
      <c r="O9210" s="315" t="s">
        <v>996</v>
      </c>
      <c r="P9210" s="315" t="s">
        <v>5822</v>
      </c>
      <c r="Q9210" s="315"/>
    </row>
    <row r="9211" spans="1:17">
      <c r="A9211" s="315" t="s">
        <v>5823</v>
      </c>
      <c r="B9211" s="315" t="s">
        <v>2095</v>
      </c>
      <c r="C9211" s="315" t="s">
        <v>2142</v>
      </c>
      <c r="D9211" s="316">
        <v>36.5</v>
      </c>
      <c r="E9211" s="317">
        <v>39259</v>
      </c>
      <c r="F9211" s="317">
        <v>14172.5</v>
      </c>
      <c r="G9211" s="318">
        <v>39571</v>
      </c>
      <c r="H9211" s="318">
        <v>40816</v>
      </c>
      <c r="I9211" s="318">
        <v>50040</v>
      </c>
      <c r="J9211" s="315" t="s">
        <v>5824</v>
      </c>
      <c r="K9211" s="315">
        <v>6442</v>
      </c>
      <c r="L9211" s="315" t="s">
        <v>5825</v>
      </c>
      <c r="M9211" s="315" t="s">
        <v>1388</v>
      </c>
      <c r="N9211" s="315" t="s">
        <v>5826</v>
      </c>
      <c r="O9211" s="315" t="s">
        <v>805</v>
      </c>
      <c r="P9211" s="315" t="s">
        <v>5827</v>
      </c>
      <c r="Q9211" s="315" t="s">
        <v>1339</v>
      </c>
    </row>
    <row r="9212" spans="1:17">
      <c r="A9212" s="315" t="s">
        <v>5828</v>
      </c>
      <c r="B9212" s="315" t="s">
        <v>2095</v>
      </c>
      <c r="C9212" s="315" t="s">
        <v>2098</v>
      </c>
      <c r="D9212" s="316">
        <v>36.5</v>
      </c>
      <c r="E9212" s="317">
        <v>38349.420000000006</v>
      </c>
      <c r="F9212" s="317">
        <v>19565.28</v>
      </c>
      <c r="G9212" s="318">
        <v>39570</v>
      </c>
      <c r="H9212" s="318">
        <v>40521</v>
      </c>
      <c r="I9212" s="318">
        <v>49674</v>
      </c>
      <c r="J9212" s="315" t="s">
        <v>5829</v>
      </c>
      <c r="K9212" s="315">
        <v>8308</v>
      </c>
      <c r="L9212" s="315" t="s">
        <v>2351</v>
      </c>
      <c r="M9212" s="315" t="s">
        <v>784</v>
      </c>
      <c r="N9212" s="315" t="s">
        <v>5830</v>
      </c>
      <c r="O9212" s="315" t="s">
        <v>805</v>
      </c>
      <c r="P9212" s="315" t="s">
        <v>5831</v>
      </c>
      <c r="Q9212" s="315" t="s">
        <v>5832</v>
      </c>
    </row>
    <row r="9213" spans="1:17">
      <c r="A9213" s="315" t="s">
        <v>5833</v>
      </c>
      <c r="B9213" s="315" t="s">
        <v>2095</v>
      </c>
      <c r="C9213" s="315" t="s">
        <v>2098</v>
      </c>
      <c r="D9213" s="316">
        <v>36.5</v>
      </c>
      <c r="E9213" s="317">
        <v>39081.78</v>
      </c>
      <c r="F9213" s="317">
        <v>14577.49</v>
      </c>
      <c r="G9213" s="318">
        <v>39631</v>
      </c>
      <c r="H9213" s="318">
        <v>41264</v>
      </c>
      <c r="I9213" s="318">
        <v>50405</v>
      </c>
      <c r="J9213" s="315" t="s">
        <v>5834</v>
      </c>
      <c r="K9213" s="315">
        <v>7272</v>
      </c>
      <c r="L9213" s="315" t="s">
        <v>4472</v>
      </c>
      <c r="M9213" s="315" t="s">
        <v>966</v>
      </c>
      <c r="N9213" s="315"/>
      <c r="O9213" s="315" t="s">
        <v>805</v>
      </c>
      <c r="P9213" s="315" t="s">
        <v>5835</v>
      </c>
      <c r="Q9213" s="315" t="s">
        <v>5836</v>
      </c>
    </row>
    <row r="9214" spans="1:17">
      <c r="A9214" s="315" t="s">
        <v>5837</v>
      </c>
      <c r="B9214" s="315" t="s">
        <v>2095</v>
      </c>
      <c r="C9214" s="315" t="s">
        <v>2096</v>
      </c>
      <c r="D9214" s="316">
        <v>36.6</v>
      </c>
      <c r="E9214" s="317">
        <v>38801.18</v>
      </c>
      <c r="F9214" s="317">
        <v>20991.439999999999</v>
      </c>
      <c r="G9214" s="318">
        <v>39570</v>
      </c>
      <c r="H9214" s="318">
        <v>40849</v>
      </c>
      <c r="I9214" s="318">
        <v>50040</v>
      </c>
      <c r="J9214" s="315" t="s">
        <v>5838</v>
      </c>
      <c r="K9214" s="315">
        <v>8847</v>
      </c>
      <c r="L9214" s="315" t="s">
        <v>4237</v>
      </c>
      <c r="M9214" s="315" t="s">
        <v>1388</v>
      </c>
      <c r="N9214" s="315"/>
      <c r="O9214" s="315" t="s">
        <v>805</v>
      </c>
      <c r="P9214" s="315" t="s">
        <v>5839</v>
      </c>
      <c r="Q9214" s="315" t="s">
        <v>1090</v>
      </c>
    </row>
    <row r="9215" spans="1:17">
      <c r="A9215" s="315" t="s">
        <v>5840</v>
      </c>
      <c r="B9215" s="315" t="s">
        <v>2095</v>
      </c>
      <c r="C9215" s="315" t="s">
        <v>2098</v>
      </c>
      <c r="D9215" s="316">
        <v>36.659999999999997</v>
      </c>
      <c r="E9215" s="317">
        <v>18492</v>
      </c>
      <c r="F9215" s="317">
        <v>4733.95</v>
      </c>
      <c r="G9215" s="318">
        <v>40808</v>
      </c>
      <c r="H9215" s="318">
        <v>42066</v>
      </c>
      <c r="I9215" s="318">
        <v>49674</v>
      </c>
      <c r="J9215" s="315" t="s">
        <v>5841</v>
      </c>
      <c r="K9215" s="315">
        <v>5063</v>
      </c>
      <c r="L9215" s="315" t="s">
        <v>3330</v>
      </c>
      <c r="M9215" s="315" t="s">
        <v>776</v>
      </c>
      <c r="N9215" s="315"/>
      <c r="O9215" s="315" t="s">
        <v>805</v>
      </c>
      <c r="P9215" s="315" t="s">
        <v>5842</v>
      </c>
      <c r="Q9215" s="315" t="s">
        <v>1992</v>
      </c>
    </row>
    <row r="9216" spans="1:17">
      <c r="A9216" s="315" t="s">
        <v>5843</v>
      </c>
      <c r="B9216" s="315" t="s">
        <v>2095</v>
      </c>
      <c r="C9216" s="315" t="s">
        <v>2096</v>
      </c>
      <c r="D9216" s="316">
        <v>36.700000000000003</v>
      </c>
      <c r="E9216" s="317">
        <v>37970</v>
      </c>
      <c r="F9216" s="317">
        <v>20503.8</v>
      </c>
      <c r="G9216" s="318">
        <v>39569</v>
      </c>
      <c r="H9216" s="318">
        <v>40716</v>
      </c>
      <c r="I9216" s="318">
        <v>50040</v>
      </c>
      <c r="J9216" s="315" t="s">
        <v>5844</v>
      </c>
      <c r="K9216" s="315">
        <v>4704</v>
      </c>
      <c r="L9216" s="315" t="s">
        <v>5845</v>
      </c>
      <c r="M9216" s="315" t="s">
        <v>764</v>
      </c>
      <c r="N9216" s="315"/>
      <c r="O9216" s="315" t="s">
        <v>805</v>
      </c>
      <c r="P9216" s="315" t="s">
        <v>944</v>
      </c>
      <c r="Q9216" s="315" t="s">
        <v>5846</v>
      </c>
    </row>
    <row r="9217" spans="1:17">
      <c r="A9217" s="315" t="s">
        <v>5847</v>
      </c>
      <c r="B9217" s="315" t="s">
        <v>2095</v>
      </c>
      <c r="C9217" s="315" t="s">
        <v>2098</v>
      </c>
      <c r="D9217" s="316">
        <v>36.700000000000003</v>
      </c>
      <c r="E9217" s="317">
        <v>39204.32</v>
      </c>
      <c r="F9217" s="317">
        <v>13539.99</v>
      </c>
      <c r="G9217" s="318">
        <v>39624</v>
      </c>
      <c r="H9217" s="318">
        <v>41180</v>
      </c>
      <c r="I9217" s="318">
        <v>50405</v>
      </c>
      <c r="J9217" s="315" t="s">
        <v>5848</v>
      </c>
      <c r="K9217" s="315">
        <v>6500</v>
      </c>
      <c r="L9217" s="315" t="s">
        <v>2106</v>
      </c>
      <c r="M9217" s="315" t="s">
        <v>811</v>
      </c>
      <c r="N9217" s="315" t="s">
        <v>5849</v>
      </c>
      <c r="O9217" s="315" t="s">
        <v>805</v>
      </c>
      <c r="P9217" s="315" t="s">
        <v>5850</v>
      </c>
      <c r="Q9217" s="315" t="s">
        <v>5851</v>
      </c>
    </row>
    <row r="9218" spans="1:17">
      <c r="A9218" s="315" t="s">
        <v>5852</v>
      </c>
      <c r="B9218" s="315" t="s">
        <v>2095</v>
      </c>
      <c r="C9218" s="315" t="s">
        <v>2098</v>
      </c>
      <c r="D9218" s="316">
        <v>36.75</v>
      </c>
      <c r="E9218" s="317">
        <v>53898.859999999993</v>
      </c>
      <c r="F9218" s="317">
        <v>23106.639999999999</v>
      </c>
      <c r="G9218" s="318">
        <v>40485</v>
      </c>
      <c r="H9218" s="318">
        <v>40883</v>
      </c>
      <c r="I9218" s="318">
        <v>50040</v>
      </c>
      <c r="J9218" s="315" t="s">
        <v>5853</v>
      </c>
      <c r="K9218" s="315">
        <v>7106</v>
      </c>
      <c r="L9218" s="315" t="s">
        <v>4242</v>
      </c>
      <c r="M9218" s="315" t="s">
        <v>966</v>
      </c>
      <c r="N9218" s="315" t="s">
        <v>5854</v>
      </c>
      <c r="O9218" s="315" t="s">
        <v>805</v>
      </c>
      <c r="P9218" s="315" t="s">
        <v>5855</v>
      </c>
      <c r="Q9218" s="315" t="s">
        <v>1981</v>
      </c>
    </row>
    <row r="9219" spans="1:17">
      <c r="A9219" s="315" t="s">
        <v>5856</v>
      </c>
      <c r="B9219" s="315" t="s">
        <v>2095</v>
      </c>
      <c r="C9219" s="315" t="s">
        <v>2098</v>
      </c>
      <c r="D9219" s="316">
        <v>36.75</v>
      </c>
      <c r="E9219" s="317">
        <v>39574.700000000004</v>
      </c>
      <c r="F9219" s="317">
        <v>11318.359999999999</v>
      </c>
      <c r="G9219" s="318">
        <v>40802</v>
      </c>
      <c r="H9219" s="318">
        <v>41436</v>
      </c>
      <c r="I9219" s="318">
        <v>50770</v>
      </c>
      <c r="J9219" s="315" t="s">
        <v>5857</v>
      </c>
      <c r="K9219" s="315">
        <v>3282</v>
      </c>
      <c r="L9219" s="315" t="s">
        <v>3532</v>
      </c>
      <c r="M9219" s="315" t="s">
        <v>764</v>
      </c>
      <c r="N9219" s="315"/>
      <c r="O9219" s="315" t="s">
        <v>805</v>
      </c>
      <c r="P9219" s="315" t="s">
        <v>5858</v>
      </c>
      <c r="Q9219" s="315" t="s">
        <v>864</v>
      </c>
    </row>
    <row r="9220" spans="1:17">
      <c r="A9220" s="315" t="s">
        <v>5859</v>
      </c>
      <c r="B9220" s="315" t="s">
        <v>2095</v>
      </c>
      <c r="C9220" s="315" t="s">
        <v>2096</v>
      </c>
      <c r="D9220" s="316">
        <v>36.799999999999997</v>
      </c>
      <c r="E9220" s="317">
        <v>42058</v>
      </c>
      <c r="F9220" s="317">
        <v>20902.82</v>
      </c>
      <c r="G9220" s="318">
        <v>39570</v>
      </c>
      <c r="H9220" s="318">
        <v>41234</v>
      </c>
      <c r="I9220" s="318">
        <v>50405</v>
      </c>
      <c r="J9220" s="315" t="s">
        <v>5860</v>
      </c>
      <c r="K9220" s="315">
        <v>1512</v>
      </c>
      <c r="L9220" s="315" t="s">
        <v>5861</v>
      </c>
      <c r="M9220" s="315" t="s">
        <v>766</v>
      </c>
      <c r="N9220" s="315"/>
      <c r="O9220" s="315" t="s">
        <v>805</v>
      </c>
      <c r="P9220" s="315" t="s">
        <v>5862</v>
      </c>
      <c r="Q9220" s="315" t="s">
        <v>1422</v>
      </c>
    </row>
    <row r="9221" spans="1:17">
      <c r="A9221" s="315" t="s">
        <v>5863</v>
      </c>
      <c r="B9221" s="315" t="s">
        <v>2095</v>
      </c>
      <c r="C9221" s="315" t="s">
        <v>2098</v>
      </c>
      <c r="D9221" s="316">
        <v>36.86</v>
      </c>
      <c r="E9221" s="317">
        <v>13323</v>
      </c>
      <c r="F9221" s="317">
        <v>4969.4900000000007</v>
      </c>
      <c r="G9221" s="318">
        <v>40786</v>
      </c>
      <c r="H9221" s="318">
        <v>41151</v>
      </c>
      <c r="I9221" s="318">
        <v>50405</v>
      </c>
      <c r="J9221" s="315" t="s">
        <v>5864</v>
      </c>
      <c r="K9221" s="315">
        <v>5046</v>
      </c>
      <c r="L9221" s="315" t="s">
        <v>5865</v>
      </c>
      <c r="M9221" s="315" t="s">
        <v>776</v>
      </c>
      <c r="N9221" s="315" t="s">
        <v>5866</v>
      </c>
      <c r="O9221" s="315" t="s">
        <v>805</v>
      </c>
      <c r="P9221" s="315" t="s">
        <v>4934</v>
      </c>
      <c r="Q9221" s="315" t="s">
        <v>956</v>
      </c>
    </row>
    <row r="9222" spans="1:17">
      <c r="A9222" s="315" t="s">
        <v>5867</v>
      </c>
      <c r="B9222" s="315" t="s">
        <v>2095</v>
      </c>
      <c r="C9222" s="315" t="s">
        <v>2098</v>
      </c>
      <c r="D9222" s="316">
        <v>36.9</v>
      </c>
      <c r="E9222" s="317">
        <v>35283.9</v>
      </c>
      <c r="F9222" s="317">
        <v>15595.49</v>
      </c>
      <c r="G9222" s="318">
        <v>40596</v>
      </c>
      <c r="H9222" s="318">
        <v>40703</v>
      </c>
      <c r="I9222" s="318">
        <v>50040</v>
      </c>
      <c r="J9222" s="315" t="s">
        <v>5868</v>
      </c>
      <c r="K9222" s="315">
        <v>3986</v>
      </c>
      <c r="L9222" s="315" t="s">
        <v>3784</v>
      </c>
      <c r="M9222" s="315" t="s">
        <v>754</v>
      </c>
      <c r="N9222" s="315"/>
      <c r="O9222" s="315" t="s">
        <v>805</v>
      </c>
      <c r="P9222" s="315" t="s">
        <v>5869</v>
      </c>
      <c r="Q9222" s="315" t="s">
        <v>1041</v>
      </c>
    </row>
    <row r="9223" spans="1:17">
      <c r="A9223" s="315" t="s">
        <v>5870</v>
      </c>
      <c r="B9223" s="315" t="s">
        <v>2095</v>
      </c>
      <c r="C9223" s="315" t="s">
        <v>2098</v>
      </c>
      <c r="D9223" s="316">
        <v>37</v>
      </c>
      <c r="E9223" s="317">
        <v>5635.75</v>
      </c>
      <c r="F9223" s="317">
        <v>2416.0699999999997</v>
      </c>
      <c r="G9223" s="318">
        <v>40151</v>
      </c>
      <c r="H9223" s="318">
        <v>40583</v>
      </c>
      <c r="I9223" s="318">
        <v>50040</v>
      </c>
      <c r="J9223" s="315" t="s">
        <v>5871</v>
      </c>
      <c r="K9223" s="315">
        <v>1180</v>
      </c>
      <c r="L9223" s="315" t="s">
        <v>1332</v>
      </c>
      <c r="M9223" s="315" t="s">
        <v>766</v>
      </c>
      <c r="N9223" s="315" t="s">
        <v>5156</v>
      </c>
      <c r="O9223" s="315" t="s">
        <v>805</v>
      </c>
      <c r="P9223" s="315" t="s">
        <v>5157</v>
      </c>
      <c r="Q9223" s="315" t="s">
        <v>5158</v>
      </c>
    </row>
    <row r="9224" spans="1:17">
      <c r="A9224" s="319" t="s">
        <v>5872</v>
      </c>
      <c r="B9224" s="319" t="s">
        <v>2095</v>
      </c>
      <c r="C9224" s="319" t="s">
        <v>2098</v>
      </c>
      <c r="D9224" s="320">
        <v>37</v>
      </c>
      <c r="E9224" s="317">
        <v>36834.5</v>
      </c>
      <c r="F9224" s="317">
        <v>15791.099999999999</v>
      </c>
      <c r="G9224" s="321">
        <v>40151</v>
      </c>
      <c r="H9224" s="321">
        <v>40583</v>
      </c>
      <c r="I9224" s="321">
        <v>50040</v>
      </c>
      <c r="J9224" s="319" t="s">
        <v>5871</v>
      </c>
      <c r="K9224" s="322">
        <v>1180</v>
      </c>
      <c r="L9224" s="319" t="s">
        <v>1332</v>
      </c>
      <c r="M9224" s="319" t="s">
        <v>766</v>
      </c>
      <c r="N9224" s="319" t="s">
        <v>5159</v>
      </c>
      <c r="O9224" s="319" t="s">
        <v>805</v>
      </c>
      <c r="P9224" s="319" t="s">
        <v>1843</v>
      </c>
      <c r="Q9224" s="319" t="s">
        <v>5160</v>
      </c>
    </row>
    <row r="9225" spans="1:17">
      <c r="A9225" s="315" t="s">
        <v>5873</v>
      </c>
      <c r="B9225" s="315" t="s">
        <v>2095</v>
      </c>
      <c r="C9225" s="315" t="s">
        <v>2098</v>
      </c>
      <c r="D9225" s="316">
        <v>37</v>
      </c>
      <c r="E9225" s="317">
        <v>36313.43</v>
      </c>
      <c r="F9225" s="317">
        <v>19972.41</v>
      </c>
      <c r="G9225" s="318">
        <v>40268</v>
      </c>
      <c r="H9225" s="318">
        <v>40193</v>
      </c>
      <c r="I9225" s="318">
        <v>49674</v>
      </c>
      <c r="J9225" s="315" t="s">
        <v>5874</v>
      </c>
      <c r="K9225" s="315">
        <v>8810</v>
      </c>
      <c r="L9225" s="315" t="s">
        <v>1099</v>
      </c>
      <c r="M9225" s="315" t="s">
        <v>784</v>
      </c>
      <c r="N9225" s="315" t="s">
        <v>5875</v>
      </c>
      <c r="O9225" s="315" t="s">
        <v>914</v>
      </c>
      <c r="P9225" s="315" t="s">
        <v>5876</v>
      </c>
      <c r="Q9225" s="315" t="s">
        <v>5877</v>
      </c>
    </row>
    <row r="9226" spans="1:17">
      <c r="A9226" s="315" t="s">
        <v>5878</v>
      </c>
      <c r="B9226" s="315" t="s">
        <v>2095</v>
      </c>
      <c r="C9226" s="315" t="s">
        <v>2098</v>
      </c>
      <c r="D9226" s="316">
        <v>37</v>
      </c>
      <c r="E9226" s="317">
        <v>36914.82</v>
      </c>
      <c r="F9226" s="317">
        <v>11332.86</v>
      </c>
      <c r="G9226" s="318">
        <v>40683</v>
      </c>
      <c r="H9226" s="318">
        <v>41225</v>
      </c>
      <c r="I9226" s="318">
        <v>50405</v>
      </c>
      <c r="J9226" s="315" t="s">
        <v>4933</v>
      </c>
      <c r="K9226" s="315">
        <v>5056</v>
      </c>
      <c r="L9226" s="315" t="s">
        <v>3913</v>
      </c>
      <c r="M9226" s="315" t="s">
        <v>776</v>
      </c>
      <c r="N9226" s="315"/>
      <c r="O9226" s="315" t="s">
        <v>805</v>
      </c>
      <c r="P9226" s="315" t="s">
        <v>4934</v>
      </c>
      <c r="Q9226" s="315" t="s">
        <v>1204</v>
      </c>
    </row>
    <row r="9227" spans="1:17">
      <c r="A9227" s="315" t="s">
        <v>5879</v>
      </c>
      <c r="B9227" s="315" t="s">
        <v>2095</v>
      </c>
      <c r="C9227" s="315" t="s">
        <v>2098</v>
      </c>
      <c r="D9227" s="316">
        <v>37</v>
      </c>
      <c r="E9227" s="317">
        <v>36621</v>
      </c>
      <c r="F9227" s="317">
        <v>16259.73</v>
      </c>
      <c r="G9227" s="318">
        <v>40686</v>
      </c>
      <c r="H9227" s="318">
        <v>40795</v>
      </c>
      <c r="I9227" s="318">
        <v>50040</v>
      </c>
      <c r="J9227" s="315" t="s">
        <v>5880</v>
      </c>
      <c r="K9227" s="315">
        <v>6103</v>
      </c>
      <c r="L9227" s="315" t="s">
        <v>2100</v>
      </c>
      <c r="M9227" s="315" t="s">
        <v>788</v>
      </c>
      <c r="N9227" s="315"/>
      <c r="O9227" s="315" t="s">
        <v>805</v>
      </c>
      <c r="P9227" s="315" t="s">
        <v>5881</v>
      </c>
      <c r="Q9227" s="315" t="s">
        <v>1992</v>
      </c>
    </row>
    <row r="9228" spans="1:17">
      <c r="A9228" s="315" t="s">
        <v>5882</v>
      </c>
      <c r="B9228" s="315" t="s">
        <v>2095</v>
      </c>
      <c r="C9228" s="315" t="s">
        <v>2096</v>
      </c>
      <c r="D9228" s="316">
        <v>37.1</v>
      </c>
      <c r="E9228" s="317">
        <v>40669</v>
      </c>
      <c r="F9228" s="317">
        <v>31315.14</v>
      </c>
      <c r="G9228" s="318">
        <v>39569</v>
      </c>
      <c r="H9228" s="318">
        <v>40055</v>
      </c>
      <c r="I9228" s="318">
        <v>49309</v>
      </c>
      <c r="J9228" s="315" t="s">
        <v>5883</v>
      </c>
      <c r="K9228" s="315">
        <v>1041</v>
      </c>
      <c r="L9228" s="315" t="s">
        <v>5884</v>
      </c>
      <c r="M9228" s="315" t="s">
        <v>766</v>
      </c>
      <c r="N9228" s="315"/>
      <c r="O9228" s="315" t="s">
        <v>805</v>
      </c>
      <c r="P9228" s="315" t="s">
        <v>5885</v>
      </c>
      <c r="Q9228" s="315" t="s">
        <v>5886</v>
      </c>
    </row>
    <row r="9229" spans="1:17">
      <c r="A9229" s="315" t="s">
        <v>5887</v>
      </c>
      <c r="B9229" s="315" t="s">
        <v>2095</v>
      </c>
      <c r="C9229" s="315" t="s">
        <v>2098</v>
      </c>
      <c r="D9229" s="316">
        <v>37.1</v>
      </c>
      <c r="E9229" s="317">
        <v>30882.18</v>
      </c>
      <c r="F9229" s="317">
        <v>6145.5499999999993</v>
      </c>
      <c r="G9229" s="318">
        <v>40659</v>
      </c>
      <c r="H9229" s="318">
        <v>42459</v>
      </c>
      <c r="I9229" s="318">
        <v>50040</v>
      </c>
      <c r="J9229" s="315" t="s">
        <v>5888</v>
      </c>
      <c r="K9229" s="315">
        <v>4524</v>
      </c>
      <c r="L9229" s="315" t="s">
        <v>5889</v>
      </c>
      <c r="M9229" s="315" t="s">
        <v>1296</v>
      </c>
      <c r="N9229" s="315"/>
      <c r="O9229" s="315" t="s">
        <v>805</v>
      </c>
      <c r="P9229" s="315" t="s">
        <v>5890</v>
      </c>
      <c r="Q9229" s="315" t="s">
        <v>4629</v>
      </c>
    </row>
    <row r="9230" spans="1:17">
      <c r="A9230" s="315" t="s">
        <v>5891</v>
      </c>
      <c r="B9230" s="315" t="s">
        <v>2095</v>
      </c>
      <c r="C9230" s="315" t="s">
        <v>2098</v>
      </c>
      <c r="D9230" s="316">
        <v>37.200000000000003</v>
      </c>
      <c r="E9230" s="317">
        <v>24868.18</v>
      </c>
      <c r="F9230" s="317">
        <v>11513.98</v>
      </c>
      <c r="G9230" s="318">
        <v>39570</v>
      </c>
      <c r="H9230" s="318">
        <v>40343</v>
      </c>
      <c r="I9230" s="318">
        <v>49674</v>
      </c>
      <c r="J9230" s="315" t="s">
        <v>5892</v>
      </c>
      <c r="K9230" s="315">
        <v>8967</v>
      </c>
      <c r="L9230" s="315" t="s">
        <v>3201</v>
      </c>
      <c r="M9230" s="315" t="s">
        <v>776</v>
      </c>
      <c r="N9230" s="315"/>
      <c r="O9230" s="315" t="s">
        <v>805</v>
      </c>
      <c r="P9230" s="315" t="s">
        <v>5893</v>
      </c>
      <c r="Q9230" s="315" t="s">
        <v>4573</v>
      </c>
    </row>
    <row r="9231" spans="1:17">
      <c r="A9231" s="315" t="s">
        <v>5894</v>
      </c>
      <c r="B9231" s="315" t="s">
        <v>2095</v>
      </c>
      <c r="C9231" s="315" t="s">
        <v>2096</v>
      </c>
      <c r="D9231" s="316">
        <v>37.200000000000003</v>
      </c>
      <c r="E9231" s="317">
        <v>40426.119999999988</v>
      </c>
      <c r="F9231" s="317">
        <v>31128.12</v>
      </c>
      <c r="G9231" s="318">
        <v>39570</v>
      </c>
      <c r="H9231" s="318">
        <v>39640</v>
      </c>
      <c r="I9231" s="318">
        <v>48944</v>
      </c>
      <c r="J9231" s="315" t="s">
        <v>5895</v>
      </c>
      <c r="K9231" s="315">
        <v>7226</v>
      </c>
      <c r="L9231" s="315" t="s">
        <v>4227</v>
      </c>
      <c r="M9231" s="315" t="s">
        <v>966</v>
      </c>
      <c r="N9231" s="315"/>
      <c r="O9231" s="315" t="s">
        <v>805</v>
      </c>
      <c r="P9231" s="315" t="s">
        <v>4675</v>
      </c>
      <c r="Q9231" s="315" t="s">
        <v>1459</v>
      </c>
    </row>
    <row r="9232" spans="1:17">
      <c r="A9232" s="315" t="s">
        <v>5896</v>
      </c>
      <c r="B9232" s="315" t="s">
        <v>2095</v>
      </c>
      <c r="C9232" s="315" t="s">
        <v>2098</v>
      </c>
      <c r="D9232" s="316">
        <v>37.299999999999997</v>
      </c>
      <c r="E9232" s="317">
        <v>41605</v>
      </c>
      <c r="F9232" s="317">
        <v>10609.279999999999</v>
      </c>
      <c r="G9232" s="318">
        <v>40624</v>
      </c>
      <c r="H9232" s="318">
        <v>42019</v>
      </c>
      <c r="I9232" s="318">
        <v>49674</v>
      </c>
      <c r="J9232" s="315" t="s">
        <v>5897</v>
      </c>
      <c r="K9232" s="315">
        <v>7106</v>
      </c>
      <c r="L9232" s="315" t="s">
        <v>4242</v>
      </c>
      <c r="M9232" s="315" t="s">
        <v>966</v>
      </c>
      <c r="N9232" s="315"/>
      <c r="O9232" s="315" t="s">
        <v>805</v>
      </c>
      <c r="P9232" s="315" t="s">
        <v>5898</v>
      </c>
      <c r="Q9232" s="315" t="s">
        <v>5899</v>
      </c>
    </row>
    <row r="9233" spans="1:17">
      <c r="A9233" s="319" t="s">
        <v>5900</v>
      </c>
      <c r="B9233" s="319" t="s">
        <v>2095</v>
      </c>
      <c r="C9233" s="319" t="s">
        <v>2098</v>
      </c>
      <c r="D9233" s="320">
        <v>37.4</v>
      </c>
      <c r="E9233" s="317">
        <v>5683.74</v>
      </c>
      <c r="F9233" s="317">
        <v>1449.3600000000001</v>
      </c>
      <c r="G9233" s="321">
        <v>40648</v>
      </c>
      <c r="H9233" s="321">
        <v>41858</v>
      </c>
      <c r="I9233" s="321">
        <v>49309</v>
      </c>
      <c r="J9233" s="319" t="s">
        <v>4484</v>
      </c>
      <c r="K9233" s="322">
        <v>9242</v>
      </c>
      <c r="L9233" s="319" t="s">
        <v>3447</v>
      </c>
      <c r="M9233" s="319" t="s">
        <v>770</v>
      </c>
      <c r="N9233" s="323"/>
      <c r="O9233" s="319" t="s">
        <v>805</v>
      </c>
      <c r="P9233" s="319" t="s">
        <v>5901</v>
      </c>
      <c r="Q9233" s="319" t="s">
        <v>5902</v>
      </c>
    </row>
    <row r="9234" spans="1:17">
      <c r="A9234" s="315" t="s">
        <v>5903</v>
      </c>
      <c r="B9234" s="315" t="s">
        <v>2095</v>
      </c>
      <c r="C9234" s="315" t="s">
        <v>2098</v>
      </c>
      <c r="D9234" s="316">
        <v>37.44</v>
      </c>
      <c r="E9234" s="317">
        <v>23830.219999999998</v>
      </c>
      <c r="F9234" s="317">
        <v>10194.040000000001</v>
      </c>
      <c r="G9234" s="318">
        <v>40765</v>
      </c>
      <c r="H9234" s="318">
        <v>40900</v>
      </c>
      <c r="I9234" s="318">
        <v>50040</v>
      </c>
      <c r="J9234" s="315" t="s">
        <v>5904</v>
      </c>
      <c r="K9234" s="315">
        <v>9240</v>
      </c>
      <c r="L9234" s="315" t="s">
        <v>1965</v>
      </c>
      <c r="M9234" s="315" t="s">
        <v>770</v>
      </c>
      <c r="N9234" s="315" t="s">
        <v>5905</v>
      </c>
      <c r="O9234" s="315" t="s">
        <v>805</v>
      </c>
      <c r="P9234" s="315" t="s">
        <v>4836</v>
      </c>
      <c r="Q9234" s="315" t="s">
        <v>852</v>
      </c>
    </row>
    <row r="9235" spans="1:17">
      <c r="A9235" s="315" t="s">
        <v>5906</v>
      </c>
      <c r="B9235" s="315" t="s">
        <v>2095</v>
      </c>
      <c r="C9235" s="315" t="s">
        <v>2096</v>
      </c>
      <c r="D9235" s="316">
        <v>37.44</v>
      </c>
      <c r="E9235" s="317">
        <v>10624.8</v>
      </c>
      <c r="F9235" s="317">
        <v>5302.57</v>
      </c>
      <c r="G9235" s="318">
        <v>40806</v>
      </c>
      <c r="H9235" s="318">
        <v>40899</v>
      </c>
      <c r="I9235" s="318">
        <v>50040</v>
      </c>
      <c r="J9235" s="315" t="s">
        <v>5907</v>
      </c>
      <c r="K9235" s="315">
        <v>4107</v>
      </c>
      <c r="L9235" s="315" t="s">
        <v>2440</v>
      </c>
      <c r="M9235" s="315" t="s">
        <v>1484</v>
      </c>
      <c r="N9235" s="315" t="s">
        <v>4769</v>
      </c>
      <c r="O9235" s="315" t="s">
        <v>805</v>
      </c>
      <c r="P9235" s="315" t="s">
        <v>1714</v>
      </c>
      <c r="Q9235" s="315" t="s">
        <v>1307</v>
      </c>
    </row>
    <row r="9236" spans="1:17">
      <c r="A9236" s="315" t="s">
        <v>5908</v>
      </c>
      <c r="B9236" s="315" t="s">
        <v>2095</v>
      </c>
      <c r="C9236" s="315" t="s">
        <v>2098</v>
      </c>
      <c r="D9236" s="316">
        <v>37.5</v>
      </c>
      <c r="E9236" s="317">
        <v>35829.519999999997</v>
      </c>
      <c r="F9236" s="317">
        <v>10103.92</v>
      </c>
      <c r="G9236" s="318">
        <v>40166</v>
      </c>
      <c r="H9236" s="318">
        <v>41620</v>
      </c>
      <c r="I9236" s="318">
        <v>50770</v>
      </c>
      <c r="J9236" s="315" t="s">
        <v>5909</v>
      </c>
      <c r="K9236" s="315">
        <v>4118</v>
      </c>
      <c r="L9236" s="315" t="s">
        <v>2395</v>
      </c>
      <c r="M9236" s="315" t="s">
        <v>1296</v>
      </c>
      <c r="N9236" s="315"/>
      <c r="O9236" s="315" t="s">
        <v>805</v>
      </c>
      <c r="P9236" s="315" t="s">
        <v>5910</v>
      </c>
      <c r="Q9236" s="315" t="s">
        <v>875</v>
      </c>
    </row>
    <row r="9237" spans="1:17">
      <c r="A9237" s="315" t="s">
        <v>5911</v>
      </c>
      <c r="B9237" s="315" t="s">
        <v>2095</v>
      </c>
      <c r="C9237" s="315" t="s">
        <v>2098</v>
      </c>
      <c r="D9237" s="316">
        <v>37.700000000000003</v>
      </c>
      <c r="E9237" s="317">
        <v>35865.300000000003</v>
      </c>
      <c r="F9237" s="317">
        <v>16641.490000000002</v>
      </c>
      <c r="G9237" s="318">
        <v>39570</v>
      </c>
      <c r="H9237" s="318">
        <v>39658</v>
      </c>
      <c r="I9237" s="318">
        <v>48944</v>
      </c>
      <c r="J9237" s="315" t="s">
        <v>5912</v>
      </c>
      <c r="K9237" s="315">
        <v>9525</v>
      </c>
      <c r="L9237" s="315" t="s">
        <v>2757</v>
      </c>
      <c r="M9237" s="315" t="s">
        <v>770</v>
      </c>
      <c r="N9237" s="315"/>
      <c r="O9237" s="315" t="s">
        <v>805</v>
      </c>
      <c r="P9237" s="315" t="s">
        <v>5913</v>
      </c>
      <c r="Q9237" s="315" t="s">
        <v>1065</v>
      </c>
    </row>
    <row r="9238" spans="1:17">
      <c r="A9238" s="315" t="s">
        <v>5914</v>
      </c>
      <c r="B9238" s="315" t="s">
        <v>2095</v>
      </c>
      <c r="C9238" s="315" t="s">
        <v>2098</v>
      </c>
      <c r="D9238" s="316">
        <v>37.700000000000003</v>
      </c>
      <c r="E9238" s="317">
        <v>30721.690000000002</v>
      </c>
      <c r="F9238" s="317">
        <v>11182.7</v>
      </c>
      <c r="G9238" s="318">
        <v>39590</v>
      </c>
      <c r="H9238" s="318">
        <v>41202</v>
      </c>
      <c r="I9238" s="318">
        <v>50405</v>
      </c>
      <c r="J9238" s="315" t="s">
        <v>5915</v>
      </c>
      <c r="K9238" s="315">
        <v>8755</v>
      </c>
      <c r="L9238" s="315" t="s">
        <v>2839</v>
      </c>
      <c r="M9238" s="315" t="s">
        <v>1705</v>
      </c>
      <c r="N9238" s="315" t="s">
        <v>5916</v>
      </c>
      <c r="O9238" s="315" t="s">
        <v>805</v>
      </c>
      <c r="P9238" s="315" t="s">
        <v>5917</v>
      </c>
      <c r="Q9238" s="315" t="s">
        <v>1906</v>
      </c>
    </row>
    <row r="9239" spans="1:17">
      <c r="A9239" s="315" t="s">
        <v>5918</v>
      </c>
      <c r="B9239" s="315" t="s">
        <v>2095</v>
      </c>
      <c r="C9239" s="315" t="s">
        <v>2096</v>
      </c>
      <c r="D9239" s="316">
        <v>37.799999999999997</v>
      </c>
      <c r="E9239" s="317">
        <v>38691.080000000009</v>
      </c>
      <c r="F9239" s="317">
        <v>20815.800000000003</v>
      </c>
      <c r="G9239" s="318">
        <v>39570</v>
      </c>
      <c r="H9239" s="318">
        <v>40739</v>
      </c>
      <c r="I9239" s="318">
        <v>50040</v>
      </c>
      <c r="J9239" s="315" t="s">
        <v>5919</v>
      </c>
      <c r="K9239" s="315">
        <v>4536</v>
      </c>
      <c r="L9239" s="315" t="s">
        <v>3781</v>
      </c>
      <c r="M9239" s="315" t="s">
        <v>764</v>
      </c>
      <c r="N9239" s="315"/>
      <c r="O9239" s="315" t="s">
        <v>805</v>
      </c>
      <c r="P9239" s="315" t="s">
        <v>5920</v>
      </c>
      <c r="Q9239" s="315" t="s">
        <v>1090</v>
      </c>
    </row>
    <row r="9240" spans="1:17">
      <c r="A9240" s="315" t="s">
        <v>5921</v>
      </c>
      <c r="B9240" s="315" t="s">
        <v>2095</v>
      </c>
      <c r="C9240" s="315" t="s">
        <v>2098</v>
      </c>
      <c r="D9240" s="316">
        <v>37.799999999999997</v>
      </c>
      <c r="E9240" s="317">
        <v>35699.82</v>
      </c>
      <c r="F9240" s="317">
        <v>18180.460000000003</v>
      </c>
      <c r="G9240" s="318">
        <v>40204</v>
      </c>
      <c r="H9240" s="318">
        <v>40329</v>
      </c>
      <c r="I9240" s="318">
        <v>49674</v>
      </c>
      <c r="J9240" s="315" t="s">
        <v>5922</v>
      </c>
      <c r="K9240" s="315">
        <v>3800</v>
      </c>
      <c r="L9240" s="315" t="s">
        <v>1451</v>
      </c>
      <c r="M9240" s="315" t="s">
        <v>764</v>
      </c>
      <c r="N9240" s="315"/>
      <c r="O9240" s="315" t="s">
        <v>805</v>
      </c>
      <c r="P9240" s="315" t="s">
        <v>5923</v>
      </c>
      <c r="Q9240" s="315" t="s">
        <v>5924</v>
      </c>
    </row>
    <row r="9241" spans="1:17">
      <c r="A9241" s="315" t="s">
        <v>5925</v>
      </c>
      <c r="B9241" s="315" t="s">
        <v>2095</v>
      </c>
      <c r="C9241" s="315" t="s">
        <v>2098</v>
      </c>
      <c r="D9241" s="316">
        <v>37.799999999999997</v>
      </c>
      <c r="E9241" s="317">
        <v>35399.390000000007</v>
      </c>
      <c r="F9241" s="317">
        <v>12193.09</v>
      </c>
      <c r="G9241" s="318">
        <v>40309</v>
      </c>
      <c r="H9241" s="318">
        <v>41117</v>
      </c>
      <c r="I9241" s="318">
        <v>50405</v>
      </c>
      <c r="J9241" s="315" t="s">
        <v>5705</v>
      </c>
      <c r="K9241" s="315">
        <v>8590</v>
      </c>
      <c r="L9241" s="315" t="s">
        <v>2387</v>
      </c>
      <c r="M9241" s="315" t="s">
        <v>792</v>
      </c>
      <c r="N9241" s="315" t="s">
        <v>5706</v>
      </c>
      <c r="O9241" s="315" t="s">
        <v>805</v>
      </c>
      <c r="P9241" s="315" t="s">
        <v>5707</v>
      </c>
      <c r="Q9241" s="315" t="s">
        <v>813</v>
      </c>
    </row>
    <row r="9242" spans="1:17">
      <c r="A9242" s="315" t="s">
        <v>5926</v>
      </c>
      <c r="B9242" s="315" t="s">
        <v>2095</v>
      </c>
      <c r="C9242" s="315" t="s">
        <v>2098</v>
      </c>
      <c r="D9242" s="316">
        <v>37.799999999999997</v>
      </c>
      <c r="E9242" s="317">
        <v>33515.040000000001</v>
      </c>
      <c r="F9242" s="317">
        <v>17067.84</v>
      </c>
      <c r="G9242" s="318">
        <v>40423</v>
      </c>
      <c r="H9242" s="318">
        <v>40466</v>
      </c>
      <c r="I9242" s="318">
        <v>49674</v>
      </c>
      <c r="J9242" s="315" t="s">
        <v>5927</v>
      </c>
      <c r="K9242" s="315">
        <v>4020</v>
      </c>
      <c r="L9242" s="315" t="s">
        <v>2059</v>
      </c>
      <c r="M9242" s="315" t="s">
        <v>2060</v>
      </c>
      <c r="N9242" s="315" t="s">
        <v>5928</v>
      </c>
      <c r="O9242" s="315" t="s">
        <v>805</v>
      </c>
      <c r="P9242" s="315" t="s">
        <v>1663</v>
      </c>
      <c r="Q9242" s="315" t="s">
        <v>1412</v>
      </c>
    </row>
    <row r="9243" spans="1:17">
      <c r="A9243" s="315" t="s">
        <v>5929</v>
      </c>
      <c r="B9243" s="315" t="s">
        <v>2095</v>
      </c>
      <c r="C9243" s="315" t="s">
        <v>2096</v>
      </c>
      <c r="D9243" s="316">
        <v>37.9</v>
      </c>
      <c r="E9243" s="317">
        <v>39077.779999999992</v>
      </c>
      <c r="F9243" s="317">
        <v>27788.63</v>
      </c>
      <c r="G9243" s="318">
        <v>39570</v>
      </c>
      <c r="H9243" s="318">
        <v>39773</v>
      </c>
      <c r="I9243" s="318">
        <v>48944</v>
      </c>
      <c r="J9243" s="315" t="s">
        <v>5930</v>
      </c>
      <c r="K9243" s="315">
        <v>3302</v>
      </c>
      <c r="L9243" s="315" t="s">
        <v>2808</v>
      </c>
      <c r="M9243" s="315" t="s">
        <v>764</v>
      </c>
      <c r="N9243" s="315" t="s">
        <v>1077</v>
      </c>
      <c r="O9243" s="315" t="s">
        <v>805</v>
      </c>
      <c r="P9243" s="315" t="s">
        <v>1663</v>
      </c>
      <c r="Q9243" s="315" t="s">
        <v>1652</v>
      </c>
    </row>
    <row r="9244" spans="1:17">
      <c r="A9244" s="315" t="s">
        <v>5931</v>
      </c>
      <c r="B9244" s="315" t="s">
        <v>2095</v>
      </c>
      <c r="C9244" s="315" t="s">
        <v>2098</v>
      </c>
      <c r="D9244" s="316">
        <v>37.9</v>
      </c>
      <c r="E9244" s="317">
        <v>34673</v>
      </c>
      <c r="F9244" s="317">
        <v>11942.93</v>
      </c>
      <c r="G9244" s="318">
        <v>39944</v>
      </c>
      <c r="H9244" s="318">
        <v>41180</v>
      </c>
      <c r="I9244" s="318">
        <v>50405</v>
      </c>
      <c r="J9244" s="315" t="s">
        <v>5932</v>
      </c>
      <c r="K9244" s="315">
        <v>3550</v>
      </c>
      <c r="L9244" s="315" t="s">
        <v>3482</v>
      </c>
      <c r="M9244" s="315" t="s">
        <v>764</v>
      </c>
      <c r="N9244" s="315" t="s">
        <v>5933</v>
      </c>
      <c r="O9244" s="315" t="s">
        <v>805</v>
      </c>
      <c r="P9244" s="315" t="s">
        <v>921</v>
      </c>
      <c r="Q9244" s="315" t="s">
        <v>4758</v>
      </c>
    </row>
    <row r="9245" spans="1:17">
      <c r="A9245" s="315" t="s">
        <v>5934</v>
      </c>
      <c r="B9245" s="315" t="s">
        <v>2095</v>
      </c>
      <c r="C9245" s="315" t="s">
        <v>2098</v>
      </c>
      <c r="D9245" s="316">
        <v>38</v>
      </c>
      <c r="E9245" s="317">
        <v>25361.129999999997</v>
      </c>
      <c r="F9245" s="317">
        <v>9980.09</v>
      </c>
      <c r="G9245" s="318">
        <v>39570</v>
      </c>
      <c r="H9245" s="318">
        <v>41174</v>
      </c>
      <c r="I9245" s="318">
        <v>50405</v>
      </c>
      <c r="J9245" s="315" t="s">
        <v>5935</v>
      </c>
      <c r="K9245" s="315">
        <v>1870</v>
      </c>
      <c r="L9245" s="315" t="s">
        <v>2066</v>
      </c>
      <c r="M9245" s="315" t="s">
        <v>754</v>
      </c>
      <c r="N9245" s="315" t="s">
        <v>5936</v>
      </c>
      <c r="O9245" s="315" t="s">
        <v>805</v>
      </c>
      <c r="P9245" s="315" t="s">
        <v>5937</v>
      </c>
      <c r="Q9245" s="315" t="s">
        <v>5938</v>
      </c>
    </row>
    <row r="9246" spans="1:17">
      <c r="A9246" s="315" t="s">
        <v>5939</v>
      </c>
      <c r="B9246" s="315" t="s">
        <v>2095</v>
      </c>
      <c r="C9246" s="315" t="s">
        <v>2098</v>
      </c>
      <c r="D9246" s="316">
        <v>38</v>
      </c>
      <c r="E9246" s="317">
        <v>33442</v>
      </c>
      <c r="F9246" s="317">
        <v>7896.02</v>
      </c>
      <c r="G9246" s="318">
        <v>40659</v>
      </c>
      <c r="H9246" s="318">
        <v>41935</v>
      </c>
      <c r="I9246" s="318">
        <v>49309</v>
      </c>
      <c r="J9246" s="315" t="s">
        <v>5940</v>
      </c>
      <c r="K9246" s="315">
        <v>6017</v>
      </c>
      <c r="L9246" s="315" t="s">
        <v>849</v>
      </c>
      <c r="M9246" s="315" t="s">
        <v>788</v>
      </c>
      <c r="N9246" s="315"/>
      <c r="O9246" s="315" t="s">
        <v>805</v>
      </c>
      <c r="P9246" s="315" t="s">
        <v>1997</v>
      </c>
      <c r="Q9246" s="315" t="s">
        <v>1460</v>
      </c>
    </row>
    <row r="9247" spans="1:17">
      <c r="A9247" s="315" t="s">
        <v>5941</v>
      </c>
      <c r="B9247" s="315" t="s">
        <v>2095</v>
      </c>
      <c r="C9247" s="315" t="s">
        <v>2098</v>
      </c>
      <c r="D9247" s="316">
        <v>38</v>
      </c>
      <c r="E9247" s="317">
        <v>20337.61</v>
      </c>
      <c r="F9247" s="317">
        <v>8699.99</v>
      </c>
      <c r="G9247" s="318">
        <v>40844</v>
      </c>
      <c r="H9247" s="318">
        <v>40898</v>
      </c>
      <c r="I9247" s="318">
        <v>50040</v>
      </c>
      <c r="J9247" s="315" t="s">
        <v>5942</v>
      </c>
      <c r="K9247" s="315">
        <v>3303</v>
      </c>
      <c r="L9247" s="315" t="s">
        <v>2441</v>
      </c>
      <c r="M9247" s="315" t="s">
        <v>764</v>
      </c>
      <c r="N9247" s="315" t="s">
        <v>5943</v>
      </c>
      <c r="O9247" s="315" t="s">
        <v>805</v>
      </c>
      <c r="P9247" s="315" t="s">
        <v>5051</v>
      </c>
      <c r="Q9247" s="315" t="s">
        <v>5944</v>
      </c>
    </row>
    <row r="9248" spans="1:17">
      <c r="A9248" s="315" t="s">
        <v>5945</v>
      </c>
      <c r="B9248" s="315" t="s">
        <v>2095</v>
      </c>
      <c r="C9248" s="315" t="s">
        <v>2098</v>
      </c>
      <c r="D9248" s="316">
        <v>38.08</v>
      </c>
      <c r="E9248" s="317">
        <v>20542.5</v>
      </c>
      <c r="F9248" s="317">
        <v>7641.82</v>
      </c>
      <c r="G9248" s="318">
        <v>40816</v>
      </c>
      <c r="H9248" s="318">
        <v>41036</v>
      </c>
      <c r="I9248" s="318">
        <v>50405</v>
      </c>
      <c r="J9248" s="315" t="s">
        <v>5946</v>
      </c>
      <c r="K9248" s="315">
        <v>2054</v>
      </c>
      <c r="L9248" s="315" t="s">
        <v>5947</v>
      </c>
      <c r="M9248" s="315" t="s">
        <v>758</v>
      </c>
      <c r="N9248" s="315"/>
      <c r="O9248" s="315" t="s">
        <v>914</v>
      </c>
      <c r="P9248" s="315" t="s">
        <v>5948</v>
      </c>
      <c r="Q9248" s="315" t="s">
        <v>5949</v>
      </c>
    </row>
    <row r="9249" spans="1:17">
      <c r="A9249" s="315" t="s">
        <v>5950</v>
      </c>
      <c r="B9249" s="315" t="s">
        <v>2095</v>
      </c>
      <c r="C9249" s="315" t="s">
        <v>2098</v>
      </c>
      <c r="D9249" s="316">
        <v>38.340000000000003</v>
      </c>
      <c r="E9249" s="317">
        <v>29430</v>
      </c>
      <c r="F9249" s="317">
        <v>6485.5</v>
      </c>
      <c r="G9249" s="318">
        <v>40275</v>
      </c>
      <c r="H9249" s="318">
        <v>42184</v>
      </c>
      <c r="I9249" s="318">
        <v>51501</v>
      </c>
      <c r="J9249" s="315" t="s">
        <v>5951</v>
      </c>
      <c r="K9249" s="315">
        <v>6030</v>
      </c>
      <c r="L9249" s="315" t="s">
        <v>2286</v>
      </c>
      <c r="M9249" s="315" t="s">
        <v>788</v>
      </c>
      <c r="N9249" s="315" t="s">
        <v>5517</v>
      </c>
      <c r="O9249" s="315" t="s">
        <v>805</v>
      </c>
      <c r="P9249" s="315" t="s">
        <v>5518</v>
      </c>
      <c r="Q9249" s="315" t="s">
        <v>5277</v>
      </c>
    </row>
    <row r="9250" spans="1:17">
      <c r="A9250" s="315" t="s">
        <v>5952</v>
      </c>
      <c r="B9250" s="315" t="s">
        <v>2095</v>
      </c>
      <c r="C9250" s="315" t="s">
        <v>2098</v>
      </c>
      <c r="D9250" s="316">
        <v>38.340000000000003</v>
      </c>
      <c r="E9250" s="317">
        <v>39746</v>
      </c>
      <c r="F9250" s="317">
        <v>8863.3599999999988</v>
      </c>
      <c r="G9250" s="318">
        <v>40588</v>
      </c>
      <c r="H9250" s="318">
        <v>42277</v>
      </c>
      <c r="I9250" s="318">
        <v>49674</v>
      </c>
      <c r="J9250" s="315" t="s">
        <v>5953</v>
      </c>
      <c r="K9250" s="315">
        <v>6208</v>
      </c>
      <c r="L9250" s="315" t="s">
        <v>1469</v>
      </c>
      <c r="M9250" s="315" t="s">
        <v>788</v>
      </c>
      <c r="N9250" s="315"/>
      <c r="O9250" s="315" t="s">
        <v>805</v>
      </c>
      <c r="P9250" s="315" t="s">
        <v>5954</v>
      </c>
      <c r="Q9250" s="315" t="s">
        <v>1041</v>
      </c>
    </row>
    <row r="9251" spans="1:17">
      <c r="A9251" s="315" t="s">
        <v>5955</v>
      </c>
      <c r="B9251" s="315" t="s">
        <v>2095</v>
      </c>
      <c r="C9251" s="315" t="s">
        <v>2098</v>
      </c>
      <c r="D9251" s="316">
        <v>38.380000000000003</v>
      </c>
      <c r="E9251" s="317">
        <v>30942</v>
      </c>
      <c r="F9251" s="317">
        <v>11510.419999999998</v>
      </c>
      <c r="G9251" s="318">
        <v>40799</v>
      </c>
      <c r="H9251" s="318">
        <v>41040</v>
      </c>
      <c r="I9251" s="318">
        <v>50405</v>
      </c>
      <c r="J9251" s="315" t="s">
        <v>5956</v>
      </c>
      <c r="K9251" s="315">
        <v>2747</v>
      </c>
      <c r="L9251" s="315" t="s">
        <v>5957</v>
      </c>
      <c r="M9251" s="315" t="s">
        <v>764</v>
      </c>
      <c r="N9251" s="315"/>
      <c r="O9251" s="315" t="s">
        <v>805</v>
      </c>
      <c r="P9251" s="315" t="s">
        <v>5958</v>
      </c>
      <c r="Q9251" s="315" t="s">
        <v>852</v>
      </c>
    </row>
    <row r="9252" spans="1:17">
      <c r="A9252" s="315" t="s">
        <v>5959</v>
      </c>
      <c r="B9252" s="315" t="s">
        <v>2095</v>
      </c>
      <c r="C9252" s="315" t="s">
        <v>2096</v>
      </c>
      <c r="D9252" s="316">
        <v>38.4</v>
      </c>
      <c r="E9252" s="317">
        <v>41444.58</v>
      </c>
      <c r="F9252" s="317">
        <v>26027.200000000001</v>
      </c>
      <c r="G9252" s="318">
        <v>39570</v>
      </c>
      <c r="H9252" s="318">
        <v>40522</v>
      </c>
      <c r="I9252" s="318">
        <v>49674</v>
      </c>
      <c r="J9252" s="315" t="s">
        <v>5960</v>
      </c>
      <c r="K9252" s="315">
        <v>7106</v>
      </c>
      <c r="L9252" s="315" t="s">
        <v>4242</v>
      </c>
      <c r="M9252" s="315" t="s">
        <v>966</v>
      </c>
      <c r="N9252" s="315"/>
      <c r="O9252" s="315" t="s">
        <v>805</v>
      </c>
      <c r="P9252" s="315" t="s">
        <v>5961</v>
      </c>
      <c r="Q9252" s="315" t="s">
        <v>1502</v>
      </c>
    </row>
    <row r="9253" spans="1:17">
      <c r="A9253" s="315" t="s">
        <v>5962</v>
      </c>
      <c r="B9253" s="315" t="s">
        <v>2095</v>
      </c>
      <c r="C9253" s="315" t="s">
        <v>2098</v>
      </c>
      <c r="D9253" s="316">
        <v>38.4</v>
      </c>
      <c r="E9253" s="317">
        <v>44041.729999999996</v>
      </c>
      <c r="F9253" s="317">
        <v>20303.240000000002</v>
      </c>
      <c r="G9253" s="318">
        <v>40682</v>
      </c>
      <c r="H9253" s="318">
        <v>40899</v>
      </c>
      <c r="I9253" s="318">
        <v>50040</v>
      </c>
      <c r="J9253" s="315" t="s">
        <v>5963</v>
      </c>
      <c r="K9253" s="315">
        <v>7492</v>
      </c>
      <c r="L9253" s="315" t="s">
        <v>5964</v>
      </c>
      <c r="M9253" s="315" t="s">
        <v>966</v>
      </c>
      <c r="N9253" s="315"/>
      <c r="O9253" s="315" t="s">
        <v>805</v>
      </c>
      <c r="P9253" s="315" t="s">
        <v>5965</v>
      </c>
      <c r="Q9253" s="315" t="s">
        <v>5966</v>
      </c>
    </row>
    <row r="9254" spans="1:17">
      <c r="A9254" s="315" t="s">
        <v>5967</v>
      </c>
      <c r="B9254" s="315" t="s">
        <v>2095</v>
      </c>
      <c r="C9254" s="315" t="s">
        <v>2096</v>
      </c>
      <c r="D9254" s="316">
        <v>38.5</v>
      </c>
      <c r="E9254" s="317">
        <v>34745.85</v>
      </c>
      <c r="F9254" s="317">
        <v>26615.32</v>
      </c>
      <c r="G9254" s="318">
        <v>39569</v>
      </c>
      <c r="H9254" s="318">
        <v>40159</v>
      </c>
      <c r="I9254" s="318">
        <v>49309</v>
      </c>
      <c r="J9254" s="315" t="s">
        <v>5968</v>
      </c>
      <c r="K9254" s="315">
        <v>5503</v>
      </c>
      <c r="L9254" s="315" t="s">
        <v>3189</v>
      </c>
      <c r="M9254" s="315" t="s">
        <v>776</v>
      </c>
      <c r="N9254" s="315" t="s">
        <v>5969</v>
      </c>
      <c r="O9254" s="315" t="s">
        <v>914</v>
      </c>
      <c r="P9254" s="315" t="s">
        <v>1739</v>
      </c>
      <c r="Q9254" s="315" t="s">
        <v>5141</v>
      </c>
    </row>
    <row r="9255" spans="1:17">
      <c r="A9255" s="315" t="s">
        <v>5970</v>
      </c>
      <c r="B9255" s="315" t="s">
        <v>2095</v>
      </c>
      <c r="C9255" s="315" t="s">
        <v>2098</v>
      </c>
      <c r="D9255" s="316">
        <v>38.5</v>
      </c>
      <c r="E9255" s="317">
        <v>37055</v>
      </c>
      <c r="F9255" s="317">
        <v>10412.460000000001</v>
      </c>
      <c r="G9255" s="318">
        <v>40351</v>
      </c>
      <c r="H9255" s="318">
        <v>41610</v>
      </c>
      <c r="I9255" s="318">
        <v>50770</v>
      </c>
      <c r="J9255" s="315" t="s">
        <v>5971</v>
      </c>
      <c r="K9255" s="315">
        <v>6205</v>
      </c>
      <c r="L9255" s="315" t="s">
        <v>3302</v>
      </c>
      <c r="M9255" s="315" t="s">
        <v>788</v>
      </c>
      <c r="N9255" s="315"/>
      <c r="O9255" s="315" t="s">
        <v>805</v>
      </c>
      <c r="P9255" s="315" t="s">
        <v>4996</v>
      </c>
      <c r="Q9255" s="315" t="s">
        <v>5972</v>
      </c>
    </row>
    <row r="9256" spans="1:17">
      <c r="A9256" s="315" t="s">
        <v>5973</v>
      </c>
      <c r="B9256" s="315" t="s">
        <v>2095</v>
      </c>
      <c r="C9256" s="315" t="s">
        <v>2098</v>
      </c>
      <c r="D9256" s="316">
        <v>38.5</v>
      </c>
      <c r="E9256" s="317">
        <v>38483.700000000004</v>
      </c>
      <c r="F9256" s="317">
        <v>9050.7799999999988</v>
      </c>
      <c r="G9256" s="318">
        <v>40730</v>
      </c>
      <c r="H9256" s="318">
        <v>42088</v>
      </c>
      <c r="I9256" s="318">
        <v>49674</v>
      </c>
      <c r="J9256" s="315" t="s">
        <v>5974</v>
      </c>
      <c r="K9256" s="315">
        <v>3303</v>
      </c>
      <c r="L9256" s="315" t="s">
        <v>2441</v>
      </c>
      <c r="M9256" s="315" t="s">
        <v>764</v>
      </c>
      <c r="N9256" s="315" t="s">
        <v>5975</v>
      </c>
      <c r="O9256" s="315" t="s">
        <v>805</v>
      </c>
      <c r="P9256" s="315" t="s">
        <v>887</v>
      </c>
      <c r="Q9256" s="315" t="s">
        <v>1663</v>
      </c>
    </row>
    <row r="9257" spans="1:17">
      <c r="A9257" s="315" t="s">
        <v>5976</v>
      </c>
      <c r="B9257" s="315" t="s">
        <v>2095</v>
      </c>
      <c r="C9257" s="315" t="s">
        <v>2096</v>
      </c>
      <c r="D9257" s="316">
        <v>38.6</v>
      </c>
      <c r="E9257" s="317">
        <v>40339.590000000004</v>
      </c>
      <c r="F9257" s="317">
        <v>19927.759999999998</v>
      </c>
      <c r="G9257" s="318">
        <v>39570</v>
      </c>
      <c r="H9257" s="318">
        <v>40972</v>
      </c>
      <c r="I9257" s="318">
        <v>50405</v>
      </c>
      <c r="J9257" s="315" t="s">
        <v>5977</v>
      </c>
      <c r="K9257" s="315">
        <v>4938</v>
      </c>
      <c r="L9257" s="315" t="s">
        <v>5978</v>
      </c>
      <c r="M9257" s="315" t="s">
        <v>764</v>
      </c>
      <c r="N9257" s="315"/>
      <c r="O9257" s="315" t="s">
        <v>996</v>
      </c>
      <c r="P9257" s="315" t="s">
        <v>5979</v>
      </c>
      <c r="Q9257" s="315"/>
    </row>
    <row r="9258" spans="1:17">
      <c r="A9258" s="315" t="s">
        <v>5980</v>
      </c>
      <c r="B9258" s="315" t="s">
        <v>2095</v>
      </c>
      <c r="C9258" s="315" t="s">
        <v>2098</v>
      </c>
      <c r="D9258" s="316">
        <v>38.6</v>
      </c>
      <c r="E9258" s="317">
        <v>39611.390000000007</v>
      </c>
      <c r="F9258" s="317">
        <v>21746.649999999998</v>
      </c>
      <c r="G9258" s="318">
        <v>40452</v>
      </c>
      <c r="H9258" s="318">
        <v>40487</v>
      </c>
      <c r="I9258" s="318">
        <v>49674</v>
      </c>
      <c r="J9258" s="315" t="s">
        <v>5981</v>
      </c>
      <c r="K9258" s="315">
        <v>5053</v>
      </c>
      <c r="L9258" s="315" t="s">
        <v>3222</v>
      </c>
      <c r="M9258" s="315" t="s">
        <v>776</v>
      </c>
      <c r="N9258" s="315"/>
      <c r="O9258" s="315" t="s">
        <v>805</v>
      </c>
      <c r="P9258" s="315" t="s">
        <v>5982</v>
      </c>
      <c r="Q9258" s="315" t="s">
        <v>5983</v>
      </c>
    </row>
    <row r="9259" spans="1:17">
      <c r="A9259" s="315" t="s">
        <v>5984</v>
      </c>
      <c r="B9259" s="315" t="s">
        <v>2095</v>
      </c>
      <c r="C9259" s="315" t="s">
        <v>2098</v>
      </c>
      <c r="D9259" s="316">
        <v>38.64</v>
      </c>
      <c r="E9259" s="317">
        <v>39438.490000000005</v>
      </c>
      <c r="F9259" s="317">
        <v>18181.140000000003</v>
      </c>
      <c r="G9259" s="318">
        <v>40484</v>
      </c>
      <c r="H9259" s="318">
        <v>40771</v>
      </c>
      <c r="I9259" s="318">
        <v>50040</v>
      </c>
      <c r="J9259" s="315" t="s">
        <v>5985</v>
      </c>
      <c r="K9259" s="315">
        <v>5085</v>
      </c>
      <c r="L9259" s="315" t="s">
        <v>4466</v>
      </c>
      <c r="M9259" s="315" t="s">
        <v>776</v>
      </c>
      <c r="N9259" s="315"/>
      <c r="O9259" s="315" t="s">
        <v>805</v>
      </c>
      <c r="P9259" s="315" t="s">
        <v>961</v>
      </c>
      <c r="Q9259" s="315" t="s">
        <v>1460</v>
      </c>
    </row>
    <row r="9260" spans="1:17">
      <c r="A9260" s="315" t="s">
        <v>5986</v>
      </c>
      <c r="B9260" s="315" t="s">
        <v>2095</v>
      </c>
      <c r="C9260" s="315" t="s">
        <v>2098</v>
      </c>
      <c r="D9260" s="316">
        <v>38.700000000000003</v>
      </c>
      <c r="E9260" s="317">
        <v>-12040.530000000008</v>
      </c>
      <c r="F9260" s="317">
        <v>-5550.61</v>
      </c>
      <c r="G9260" s="318">
        <v>40170</v>
      </c>
      <c r="H9260" s="318">
        <v>40683</v>
      </c>
      <c r="I9260" s="318">
        <v>50040</v>
      </c>
      <c r="J9260" s="315" t="s">
        <v>5987</v>
      </c>
      <c r="K9260" s="315">
        <v>8416</v>
      </c>
      <c r="L9260" s="315" t="s">
        <v>785</v>
      </c>
      <c r="M9260" s="315" t="s">
        <v>784</v>
      </c>
      <c r="N9260" s="315" t="s">
        <v>5988</v>
      </c>
      <c r="O9260" s="315" t="s">
        <v>805</v>
      </c>
      <c r="P9260" s="315" t="s">
        <v>5989</v>
      </c>
      <c r="Q9260" s="315" t="s">
        <v>4567</v>
      </c>
    </row>
    <row r="9261" spans="1:17">
      <c r="A9261" s="315" t="s">
        <v>5990</v>
      </c>
      <c r="B9261" s="315" t="s">
        <v>2095</v>
      </c>
      <c r="C9261" s="315" t="s">
        <v>2098</v>
      </c>
      <c r="D9261" s="316">
        <v>38.700000000000003</v>
      </c>
      <c r="E9261" s="317">
        <v>33705.049999999996</v>
      </c>
      <c r="F9261" s="317">
        <v>11609.54</v>
      </c>
      <c r="G9261" s="318">
        <v>40379</v>
      </c>
      <c r="H9261" s="318">
        <v>41170</v>
      </c>
      <c r="I9261" s="318">
        <v>50405</v>
      </c>
      <c r="J9261" s="315" t="s">
        <v>5991</v>
      </c>
      <c r="K9261" s="315">
        <v>8055</v>
      </c>
      <c r="L9261" s="315" t="s">
        <v>328</v>
      </c>
      <c r="M9261" s="315" t="s">
        <v>784</v>
      </c>
      <c r="N9261" s="315" t="s">
        <v>4646</v>
      </c>
      <c r="O9261" s="315" t="s">
        <v>805</v>
      </c>
      <c r="P9261" s="315" t="s">
        <v>4647</v>
      </c>
      <c r="Q9261" s="315" t="s">
        <v>1313</v>
      </c>
    </row>
    <row r="9262" spans="1:17">
      <c r="A9262" s="315" t="s">
        <v>5992</v>
      </c>
      <c r="B9262" s="315" t="s">
        <v>2095</v>
      </c>
      <c r="C9262" s="315" t="s">
        <v>2096</v>
      </c>
      <c r="D9262" s="316">
        <v>38.799999999999997</v>
      </c>
      <c r="E9262" s="317">
        <v>40942.75</v>
      </c>
      <c r="F9262" s="317">
        <v>21945.309999999998</v>
      </c>
      <c r="G9262" s="318">
        <v>39569</v>
      </c>
      <c r="H9262" s="318">
        <v>40882</v>
      </c>
      <c r="I9262" s="318">
        <v>50040</v>
      </c>
      <c r="J9262" s="315" t="s">
        <v>5993</v>
      </c>
      <c r="K9262" s="315">
        <v>1762</v>
      </c>
      <c r="L9262" s="315" t="s">
        <v>5994</v>
      </c>
      <c r="M9262" s="315" t="s">
        <v>761</v>
      </c>
      <c r="N9262" s="315"/>
      <c r="O9262" s="315" t="s">
        <v>996</v>
      </c>
      <c r="P9262" s="315" t="s">
        <v>5995</v>
      </c>
      <c r="Q9262" s="315"/>
    </row>
    <row r="9263" spans="1:17">
      <c r="A9263" s="315" t="s">
        <v>5996</v>
      </c>
      <c r="B9263" s="315" t="s">
        <v>2095</v>
      </c>
      <c r="C9263" s="315" t="s">
        <v>2098</v>
      </c>
      <c r="D9263" s="316">
        <v>38.880000000000003</v>
      </c>
      <c r="E9263" s="317">
        <v>17700</v>
      </c>
      <c r="F9263" s="317">
        <v>4495.8</v>
      </c>
      <c r="G9263" s="318">
        <v>40816</v>
      </c>
      <c r="H9263" s="318">
        <v>41963</v>
      </c>
      <c r="I9263" s="318">
        <v>49309</v>
      </c>
      <c r="J9263" s="315" t="s">
        <v>5997</v>
      </c>
      <c r="K9263" s="315">
        <v>3365</v>
      </c>
      <c r="L9263" s="315" t="s">
        <v>3540</v>
      </c>
      <c r="M9263" s="315" t="s">
        <v>764</v>
      </c>
      <c r="N9263" s="315"/>
      <c r="O9263" s="315" t="s">
        <v>996</v>
      </c>
      <c r="P9263" s="315" t="s">
        <v>5998</v>
      </c>
      <c r="Q9263" s="315"/>
    </row>
    <row r="9264" spans="1:17">
      <c r="A9264" s="315" t="s">
        <v>5999</v>
      </c>
      <c r="B9264" s="315" t="s">
        <v>2095</v>
      </c>
      <c r="C9264" s="315" t="s">
        <v>2098</v>
      </c>
      <c r="D9264" s="316">
        <v>38.9</v>
      </c>
      <c r="E9264" s="317">
        <v>38991.929999999993</v>
      </c>
      <c r="F9264" s="317">
        <v>17975.27</v>
      </c>
      <c r="G9264" s="318">
        <v>39570</v>
      </c>
      <c r="H9264" s="318">
        <v>40861</v>
      </c>
      <c r="I9264" s="318">
        <v>50040</v>
      </c>
      <c r="J9264" s="315" t="s">
        <v>6000</v>
      </c>
      <c r="K9264" s="315">
        <v>8844</v>
      </c>
      <c r="L9264" s="315" t="s">
        <v>2542</v>
      </c>
      <c r="M9264" s="315" t="s">
        <v>1388</v>
      </c>
      <c r="N9264" s="315"/>
      <c r="O9264" s="315" t="s">
        <v>805</v>
      </c>
      <c r="P9264" s="315" t="s">
        <v>6001</v>
      </c>
      <c r="Q9264" s="315" t="s">
        <v>6002</v>
      </c>
    </row>
    <row r="9265" spans="1:17">
      <c r="A9265" s="315" t="s">
        <v>6003</v>
      </c>
      <c r="B9265" s="315" t="s">
        <v>2095</v>
      </c>
      <c r="C9265" s="315" t="s">
        <v>2098</v>
      </c>
      <c r="D9265" s="316">
        <v>38.9</v>
      </c>
      <c r="E9265" s="317">
        <v>32002.67</v>
      </c>
      <c r="F9265" s="317">
        <v>14753.220000000001</v>
      </c>
      <c r="G9265" s="318">
        <v>39570</v>
      </c>
      <c r="H9265" s="318">
        <v>40868</v>
      </c>
      <c r="I9265" s="318">
        <v>50040</v>
      </c>
      <c r="J9265" s="315" t="s">
        <v>6004</v>
      </c>
      <c r="K9265" s="315">
        <v>8753</v>
      </c>
      <c r="L9265" s="315" t="s">
        <v>2201</v>
      </c>
      <c r="M9265" s="315" t="s">
        <v>1705</v>
      </c>
      <c r="N9265" s="315"/>
      <c r="O9265" s="315" t="s">
        <v>805</v>
      </c>
      <c r="P9265" s="315" t="s">
        <v>6005</v>
      </c>
      <c r="Q9265" s="315" t="s">
        <v>1221</v>
      </c>
    </row>
    <row r="9266" spans="1:17">
      <c r="A9266" s="315" t="s">
        <v>6006</v>
      </c>
      <c r="B9266" s="315" t="s">
        <v>2095</v>
      </c>
      <c r="C9266" s="315" t="s">
        <v>2098</v>
      </c>
      <c r="D9266" s="316">
        <v>39</v>
      </c>
      <c r="E9266" s="317">
        <v>44890.369999999995</v>
      </c>
      <c r="F9266" s="317">
        <v>10010.540000000001</v>
      </c>
      <c r="G9266" s="318">
        <v>40729</v>
      </c>
      <c r="H9266" s="318">
        <v>42142</v>
      </c>
      <c r="I9266" s="318">
        <v>49674</v>
      </c>
      <c r="J9266" s="315" t="s">
        <v>6007</v>
      </c>
      <c r="K9266" s="315">
        <v>7243</v>
      </c>
      <c r="L9266" s="315" t="s">
        <v>3649</v>
      </c>
      <c r="M9266" s="315" t="s">
        <v>966</v>
      </c>
      <c r="N9266" s="315"/>
      <c r="O9266" s="315" t="s">
        <v>805</v>
      </c>
      <c r="P9266" s="315" t="s">
        <v>4675</v>
      </c>
      <c r="Q9266" s="315" t="s">
        <v>992</v>
      </c>
    </row>
    <row r="9267" spans="1:17">
      <c r="A9267" s="315" t="s">
        <v>6008</v>
      </c>
      <c r="B9267" s="315" t="s">
        <v>2095</v>
      </c>
      <c r="C9267" s="315" t="s">
        <v>2096</v>
      </c>
      <c r="D9267" s="316">
        <v>39.1</v>
      </c>
      <c r="E9267" s="317">
        <v>42592.770000000004</v>
      </c>
      <c r="F9267" s="317">
        <v>20998.229999999996</v>
      </c>
      <c r="G9267" s="318">
        <v>39569</v>
      </c>
      <c r="H9267" s="318">
        <v>41263</v>
      </c>
      <c r="I9267" s="318">
        <v>50405</v>
      </c>
      <c r="J9267" s="315" t="s">
        <v>6009</v>
      </c>
      <c r="K9267" s="315">
        <v>5630</v>
      </c>
      <c r="L9267" s="315" t="s">
        <v>3208</v>
      </c>
      <c r="M9267" s="315" t="s">
        <v>776</v>
      </c>
      <c r="N9267" s="315"/>
      <c r="O9267" s="315" t="s">
        <v>805</v>
      </c>
      <c r="P9267" s="315" t="s">
        <v>4923</v>
      </c>
      <c r="Q9267" s="315" t="s">
        <v>1096</v>
      </c>
    </row>
    <row r="9268" spans="1:17">
      <c r="A9268" s="315" t="s">
        <v>6010</v>
      </c>
      <c r="B9268" s="315" t="s">
        <v>2095</v>
      </c>
      <c r="C9268" s="315" t="s">
        <v>2098</v>
      </c>
      <c r="D9268" s="316">
        <v>39.1</v>
      </c>
      <c r="E9268" s="317">
        <v>34264.770000000004</v>
      </c>
      <c r="F9268" s="317">
        <v>11752.82</v>
      </c>
      <c r="G9268" s="318">
        <v>39966</v>
      </c>
      <c r="H9268" s="318">
        <v>40765</v>
      </c>
      <c r="I9268" s="318">
        <v>50040</v>
      </c>
      <c r="J9268" s="315" t="s">
        <v>6011</v>
      </c>
      <c r="K9268" s="315">
        <v>3315</v>
      </c>
      <c r="L9268" s="315" t="s">
        <v>2148</v>
      </c>
      <c r="M9268" s="315" t="s">
        <v>764</v>
      </c>
      <c r="N9268" s="315"/>
      <c r="O9268" s="315" t="s">
        <v>805</v>
      </c>
      <c r="P9268" s="315" t="s">
        <v>5561</v>
      </c>
      <c r="Q9268" s="315" t="s">
        <v>6012</v>
      </c>
    </row>
    <row r="9269" spans="1:17">
      <c r="A9269" s="315" t="s">
        <v>6013</v>
      </c>
      <c r="B9269" s="315" t="s">
        <v>2095</v>
      </c>
      <c r="C9269" s="315" t="s">
        <v>2098</v>
      </c>
      <c r="D9269" s="316">
        <v>39.200000000000003</v>
      </c>
      <c r="E9269" s="317">
        <v>32510</v>
      </c>
      <c r="F9269" s="317">
        <v>10836.66</v>
      </c>
      <c r="G9269" s="318">
        <v>40159</v>
      </c>
      <c r="H9269" s="318">
        <v>40360</v>
      </c>
      <c r="I9269" s="318">
        <v>49674</v>
      </c>
      <c r="J9269" s="315" t="s">
        <v>6014</v>
      </c>
      <c r="K9269" s="315">
        <v>6204</v>
      </c>
      <c r="L9269" s="315" t="s">
        <v>977</v>
      </c>
      <c r="M9269" s="315" t="s">
        <v>788</v>
      </c>
      <c r="N9269" s="315" t="s">
        <v>4784</v>
      </c>
      <c r="O9269" s="315" t="s">
        <v>805</v>
      </c>
      <c r="P9269" s="315" t="s">
        <v>4785</v>
      </c>
      <c r="Q9269" s="315" t="s">
        <v>819</v>
      </c>
    </row>
    <row r="9270" spans="1:17">
      <c r="A9270" s="315" t="s">
        <v>6015</v>
      </c>
      <c r="B9270" s="315" t="s">
        <v>2095</v>
      </c>
      <c r="C9270" s="315" t="s">
        <v>2098</v>
      </c>
      <c r="D9270" s="316">
        <v>39.26</v>
      </c>
      <c r="E9270" s="317">
        <v>14157</v>
      </c>
      <c r="F9270" s="317">
        <v>2595.44</v>
      </c>
      <c r="G9270" s="318">
        <v>40821</v>
      </c>
      <c r="H9270" s="318">
        <v>42401</v>
      </c>
      <c r="I9270" s="318">
        <v>50040</v>
      </c>
      <c r="J9270" s="315" t="s">
        <v>6016</v>
      </c>
      <c r="K9270" s="315">
        <v>6317</v>
      </c>
      <c r="L9270" s="315" t="s">
        <v>4446</v>
      </c>
      <c r="M9270" s="315" t="s">
        <v>1712</v>
      </c>
      <c r="N9270" s="315" t="s">
        <v>5468</v>
      </c>
      <c r="O9270" s="315" t="s">
        <v>805</v>
      </c>
      <c r="P9270" s="315" t="s">
        <v>5469</v>
      </c>
      <c r="Q9270" s="315" t="s">
        <v>945</v>
      </c>
    </row>
    <row r="9271" spans="1:17">
      <c r="A9271" s="315" t="s">
        <v>6017</v>
      </c>
      <c r="B9271" s="315" t="s">
        <v>2095</v>
      </c>
      <c r="C9271" s="315" t="s">
        <v>2098</v>
      </c>
      <c r="D9271" s="316">
        <v>39.4</v>
      </c>
      <c r="E9271" s="317">
        <v>47074.700000000004</v>
      </c>
      <c r="F9271" s="317">
        <v>17464.71</v>
      </c>
      <c r="G9271" s="318">
        <v>39890</v>
      </c>
      <c r="H9271" s="318">
        <v>41121</v>
      </c>
      <c r="I9271" s="318">
        <v>50405</v>
      </c>
      <c r="J9271" s="315" t="s">
        <v>6018</v>
      </c>
      <c r="K9271" s="315">
        <v>6084</v>
      </c>
      <c r="L9271" s="315" t="s">
        <v>6019</v>
      </c>
      <c r="M9271" s="315" t="s">
        <v>764</v>
      </c>
      <c r="N9271" s="315"/>
      <c r="O9271" s="315" t="s">
        <v>805</v>
      </c>
      <c r="P9271" s="315" t="s">
        <v>6020</v>
      </c>
      <c r="Q9271" s="315" t="s">
        <v>962</v>
      </c>
    </row>
    <row r="9272" spans="1:17">
      <c r="A9272" s="315" t="s">
        <v>6021</v>
      </c>
      <c r="B9272" s="315" t="s">
        <v>2095</v>
      </c>
      <c r="C9272" s="315" t="s">
        <v>2096</v>
      </c>
      <c r="D9272" s="316">
        <v>39.5</v>
      </c>
      <c r="E9272" s="317">
        <v>47221.5</v>
      </c>
      <c r="F9272" s="317">
        <v>25263.510000000002</v>
      </c>
      <c r="G9272" s="318">
        <v>39570</v>
      </c>
      <c r="H9272" s="318">
        <v>40851</v>
      </c>
      <c r="I9272" s="318">
        <v>50040</v>
      </c>
      <c r="J9272" s="315" t="s">
        <v>6022</v>
      </c>
      <c r="K9272" s="315">
        <v>3184</v>
      </c>
      <c r="L9272" s="315" t="s">
        <v>3161</v>
      </c>
      <c r="M9272" s="315" t="s">
        <v>761</v>
      </c>
      <c r="N9272" s="315"/>
      <c r="O9272" s="315" t="s">
        <v>805</v>
      </c>
      <c r="P9272" s="315" t="s">
        <v>6023</v>
      </c>
      <c r="Q9272" s="315" t="s">
        <v>852</v>
      </c>
    </row>
    <row r="9273" spans="1:17">
      <c r="A9273" s="315" t="s">
        <v>6024</v>
      </c>
      <c r="B9273" s="315" t="s">
        <v>2095</v>
      </c>
      <c r="C9273" s="315" t="s">
        <v>2098</v>
      </c>
      <c r="D9273" s="316">
        <v>39.5</v>
      </c>
      <c r="E9273" s="317">
        <v>40068.83</v>
      </c>
      <c r="F9273" s="317">
        <v>21957.720000000005</v>
      </c>
      <c r="G9273" s="318">
        <v>39569</v>
      </c>
      <c r="H9273" s="318">
        <v>40473</v>
      </c>
      <c r="I9273" s="318">
        <v>49674</v>
      </c>
      <c r="J9273" s="315" t="s">
        <v>6025</v>
      </c>
      <c r="K9273" s="315">
        <v>6216</v>
      </c>
      <c r="L9273" s="315" t="s">
        <v>1566</v>
      </c>
      <c r="M9273" s="315" t="s">
        <v>788</v>
      </c>
      <c r="N9273" s="315" t="s">
        <v>6026</v>
      </c>
      <c r="O9273" s="315" t="s">
        <v>805</v>
      </c>
      <c r="P9273" s="315" t="s">
        <v>5272</v>
      </c>
      <c r="Q9273" s="315" t="s">
        <v>956</v>
      </c>
    </row>
    <row r="9274" spans="1:17">
      <c r="A9274" s="315" t="s">
        <v>6027</v>
      </c>
      <c r="B9274" s="315" t="s">
        <v>2095</v>
      </c>
      <c r="C9274" s="315" t="s">
        <v>2098</v>
      </c>
      <c r="D9274" s="316">
        <v>39.5</v>
      </c>
      <c r="E9274" s="317">
        <v>38520.420000000006</v>
      </c>
      <c r="F9274" s="317">
        <v>10824.229999999998</v>
      </c>
      <c r="G9274" s="318">
        <v>40148</v>
      </c>
      <c r="H9274" s="318">
        <v>41558</v>
      </c>
      <c r="I9274" s="318">
        <v>50770</v>
      </c>
      <c r="J9274" s="315" t="s">
        <v>6028</v>
      </c>
      <c r="K9274" s="315">
        <v>8413</v>
      </c>
      <c r="L9274" s="315" t="s">
        <v>2399</v>
      </c>
      <c r="M9274" s="315" t="s">
        <v>784</v>
      </c>
      <c r="N9274" s="315"/>
      <c r="O9274" s="315" t="s">
        <v>805</v>
      </c>
      <c r="P9274" s="315" t="s">
        <v>6029</v>
      </c>
      <c r="Q9274" s="315" t="s">
        <v>6030</v>
      </c>
    </row>
    <row r="9275" spans="1:17">
      <c r="A9275" s="315" t="s">
        <v>6031</v>
      </c>
      <c r="B9275" s="315" t="s">
        <v>2095</v>
      </c>
      <c r="C9275" s="315" t="s">
        <v>2098</v>
      </c>
      <c r="D9275" s="316">
        <v>39.5</v>
      </c>
      <c r="E9275" s="317">
        <v>37834.25</v>
      </c>
      <c r="F9275" s="317">
        <v>17403.760000000002</v>
      </c>
      <c r="G9275" s="318">
        <v>40617</v>
      </c>
      <c r="H9275" s="318">
        <v>40813</v>
      </c>
      <c r="I9275" s="318">
        <v>50040</v>
      </c>
      <c r="J9275" s="315" t="s">
        <v>6032</v>
      </c>
      <c r="K9275" s="315">
        <v>8753</v>
      </c>
      <c r="L9275" s="315" t="s">
        <v>2201</v>
      </c>
      <c r="M9275" s="315" t="s">
        <v>1705</v>
      </c>
      <c r="N9275" s="315" t="s">
        <v>6033</v>
      </c>
      <c r="O9275" s="315" t="s">
        <v>805</v>
      </c>
      <c r="P9275" s="315" t="s">
        <v>6034</v>
      </c>
      <c r="Q9275" s="315" t="s">
        <v>1139</v>
      </c>
    </row>
    <row r="9276" spans="1:17">
      <c r="A9276" s="315" t="s">
        <v>6035</v>
      </c>
      <c r="B9276" s="315" t="s">
        <v>2095</v>
      </c>
      <c r="C9276" s="315" t="s">
        <v>2098</v>
      </c>
      <c r="D9276" s="316">
        <v>39.520000000000003</v>
      </c>
      <c r="E9276" s="317">
        <v>14901</v>
      </c>
      <c r="F9276" s="317">
        <v>3308.0200000000004</v>
      </c>
      <c r="G9276" s="318">
        <v>40809</v>
      </c>
      <c r="H9276" s="318">
        <v>42270</v>
      </c>
      <c r="I9276" s="318">
        <v>49674</v>
      </c>
      <c r="J9276" s="315" t="s">
        <v>6036</v>
      </c>
      <c r="K9276" s="315">
        <v>6214</v>
      </c>
      <c r="L9276" s="315" t="s">
        <v>2723</v>
      </c>
      <c r="M9276" s="315" t="s">
        <v>788</v>
      </c>
      <c r="N9276" s="315"/>
      <c r="O9276" s="315" t="s">
        <v>805</v>
      </c>
      <c r="P9276" s="315" t="s">
        <v>6037</v>
      </c>
      <c r="Q9276" s="315" t="s">
        <v>819</v>
      </c>
    </row>
    <row r="9277" spans="1:17">
      <c r="A9277" s="315" t="s">
        <v>6038</v>
      </c>
      <c r="B9277" s="315" t="s">
        <v>2095</v>
      </c>
      <c r="C9277" s="315" t="s">
        <v>2098</v>
      </c>
      <c r="D9277" s="316">
        <v>39.6</v>
      </c>
      <c r="E9277" s="317">
        <v>39101.540000000008</v>
      </c>
      <c r="F9277" s="317">
        <v>26119.83</v>
      </c>
      <c r="G9277" s="318">
        <v>39569</v>
      </c>
      <c r="H9277" s="318">
        <v>39853</v>
      </c>
      <c r="I9277" s="318">
        <v>49279</v>
      </c>
      <c r="J9277" s="315" t="s">
        <v>6039</v>
      </c>
      <c r="K9277" s="315">
        <v>9512</v>
      </c>
      <c r="L9277" s="315" t="s">
        <v>2983</v>
      </c>
      <c r="M9277" s="315" t="s">
        <v>770</v>
      </c>
      <c r="N9277" s="315"/>
      <c r="O9277" s="315" t="s">
        <v>805</v>
      </c>
      <c r="P9277" s="315" t="s">
        <v>886</v>
      </c>
      <c r="Q9277" s="315" t="s">
        <v>1607</v>
      </c>
    </row>
    <row r="9278" spans="1:17">
      <c r="A9278" s="315" t="s">
        <v>6040</v>
      </c>
      <c r="B9278" s="315" t="s">
        <v>2095</v>
      </c>
      <c r="C9278" s="315" t="s">
        <v>2096</v>
      </c>
      <c r="D9278" s="316">
        <v>39.6</v>
      </c>
      <c r="E9278" s="317">
        <v>44611.779999999992</v>
      </c>
      <c r="F9278" s="317">
        <v>23867.3</v>
      </c>
      <c r="G9278" s="318">
        <v>39570</v>
      </c>
      <c r="H9278" s="318">
        <v>40827</v>
      </c>
      <c r="I9278" s="318">
        <v>50040</v>
      </c>
      <c r="J9278" s="315" t="s">
        <v>6041</v>
      </c>
      <c r="K9278" s="315">
        <v>9127</v>
      </c>
      <c r="L9278" s="315" t="s">
        <v>6042</v>
      </c>
      <c r="M9278" s="315" t="s">
        <v>770</v>
      </c>
      <c r="N9278" s="315"/>
      <c r="O9278" s="315" t="s">
        <v>805</v>
      </c>
      <c r="P9278" s="315" t="s">
        <v>6043</v>
      </c>
      <c r="Q9278" s="315" t="s">
        <v>1204</v>
      </c>
    </row>
    <row r="9279" spans="1:17">
      <c r="A9279" s="315" t="s">
        <v>6044</v>
      </c>
      <c r="B9279" s="315" t="s">
        <v>2095</v>
      </c>
      <c r="C9279" s="315" t="s">
        <v>2098</v>
      </c>
      <c r="D9279" s="316">
        <v>39.6</v>
      </c>
      <c r="E9279" s="317">
        <v>43234.83</v>
      </c>
      <c r="F9279" s="317">
        <v>26741.540000000005</v>
      </c>
      <c r="G9279" s="318">
        <v>39645</v>
      </c>
      <c r="H9279" s="318">
        <v>39054</v>
      </c>
      <c r="I9279" s="318">
        <v>48183</v>
      </c>
      <c r="J9279" s="315" t="s">
        <v>6045</v>
      </c>
      <c r="K9279" s="315">
        <v>1004</v>
      </c>
      <c r="L9279" s="315" t="s">
        <v>2075</v>
      </c>
      <c r="M9279" s="315" t="s">
        <v>766</v>
      </c>
      <c r="N9279" s="315" t="s">
        <v>6046</v>
      </c>
      <c r="O9279" s="315" t="s">
        <v>805</v>
      </c>
      <c r="P9279" s="315" t="s">
        <v>5683</v>
      </c>
      <c r="Q9279" s="315" t="s">
        <v>1179</v>
      </c>
    </row>
    <row r="9280" spans="1:17">
      <c r="A9280" s="315" t="s">
        <v>6047</v>
      </c>
      <c r="B9280" s="315" t="s">
        <v>2095</v>
      </c>
      <c r="C9280" s="315" t="s">
        <v>2098</v>
      </c>
      <c r="D9280" s="316">
        <v>39.6</v>
      </c>
      <c r="E9280" s="317">
        <v>37121.82</v>
      </c>
      <c r="F9280" s="317">
        <v>22960.539999999997</v>
      </c>
      <c r="G9280" s="318">
        <v>40003</v>
      </c>
      <c r="H9280" s="318">
        <v>40029</v>
      </c>
      <c r="I9280" s="318">
        <v>49309</v>
      </c>
      <c r="J9280" s="315" t="s">
        <v>6048</v>
      </c>
      <c r="K9280" s="315">
        <v>4056</v>
      </c>
      <c r="L9280" s="315" t="s">
        <v>2059</v>
      </c>
      <c r="M9280" s="315" t="s">
        <v>2060</v>
      </c>
      <c r="N9280" s="315" t="s">
        <v>5502</v>
      </c>
      <c r="O9280" s="315" t="s">
        <v>805</v>
      </c>
      <c r="P9280" s="315" t="s">
        <v>4892</v>
      </c>
      <c r="Q9280" s="315" t="s">
        <v>5089</v>
      </c>
    </row>
    <row r="9281" spans="1:17">
      <c r="A9281" s="315" t="s">
        <v>6049</v>
      </c>
      <c r="B9281" s="315" t="s">
        <v>2095</v>
      </c>
      <c r="C9281" s="315" t="s">
        <v>2098</v>
      </c>
      <c r="D9281" s="316">
        <v>39.65</v>
      </c>
      <c r="E9281" s="317">
        <v>34457</v>
      </c>
      <c r="F9281" s="317">
        <v>8717.6200000000008</v>
      </c>
      <c r="G9281" s="318">
        <v>40686</v>
      </c>
      <c r="H9281" s="318">
        <v>42082</v>
      </c>
      <c r="I9281" s="318">
        <v>49674</v>
      </c>
      <c r="J9281" s="315" t="s">
        <v>6050</v>
      </c>
      <c r="K9281" s="315">
        <v>5725</v>
      </c>
      <c r="L9281" s="315" t="s">
        <v>4346</v>
      </c>
      <c r="M9281" s="315" t="s">
        <v>776</v>
      </c>
      <c r="N9281" s="315"/>
      <c r="O9281" s="315" t="s">
        <v>805</v>
      </c>
      <c r="P9281" s="315" t="s">
        <v>6051</v>
      </c>
      <c r="Q9281" s="315" t="s">
        <v>4869</v>
      </c>
    </row>
    <row r="9282" spans="1:17">
      <c r="A9282" s="315" t="s">
        <v>6052</v>
      </c>
      <c r="B9282" s="315" t="s">
        <v>2095</v>
      </c>
      <c r="C9282" s="315" t="s">
        <v>2098</v>
      </c>
      <c r="D9282" s="316">
        <v>39.700000000000003</v>
      </c>
      <c r="E9282" s="317">
        <v>43686.63</v>
      </c>
      <c r="F9282" s="317">
        <v>20095.859999999997</v>
      </c>
      <c r="G9282" s="318">
        <v>39570</v>
      </c>
      <c r="H9282" s="318">
        <v>40900</v>
      </c>
      <c r="I9282" s="318">
        <v>50040</v>
      </c>
      <c r="J9282" s="315" t="s">
        <v>6053</v>
      </c>
      <c r="K9282" s="315">
        <v>5334</v>
      </c>
      <c r="L9282" s="315" t="s">
        <v>4160</v>
      </c>
      <c r="M9282" s="315" t="s">
        <v>776</v>
      </c>
      <c r="N9282" s="315"/>
      <c r="O9282" s="315" t="s">
        <v>805</v>
      </c>
      <c r="P9282" s="315" t="s">
        <v>4675</v>
      </c>
      <c r="Q9282" s="315" t="s">
        <v>1286</v>
      </c>
    </row>
    <row r="9283" spans="1:17">
      <c r="A9283" s="315" t="s">
        <v>6054</v>
      </c>
      <c r="B9283" s="315" t="s">
        <v>2095</v>
      </c>
      <c r="C9283" s="315" t="s">
        <v>2098</v>
      </c>
      <c r="D9283" s="316">
        <v>39.700000000000003</v>
      </c>
      <c r="E9283" s="317">
        <v>12882.12</v>
      </c>
      <c r="F9283" s="317">
        <v>5486.82</v>
      </c>
      <c r="G9283" s="318">
        <v>40828</v>
      </c>
      <c r="H9283" s="318">
        <v>40886</v>
      </c>
      <c r="I9283" s="318">
        <v>50040</v>
      </c>
      <c r="J9283" s="315" t="s">
        <v>6055</v>
      </c>
      <c r="K9283" s="315">
        <v>6340</v>
      </c>
      <c r="L9283" s="315" t="s">
        <v>1867</v>
      </c>
      <c r="M9283" s="315" t="s">
        <v>1712</v>
      </c>
      <c r="N9283" s="315" t="s">
        <v>6056</v>
      </c>
      <c r="O9283" s="315" t="s">
        <v>805</v>
      </c>
      <c r="P9283" s="315" t="s">
        <v>6057</v>
      </c>
      <c r="Q9283" s="315" t="s">
        <v>6058</v>
      </c>
    </row>
    <row r="9284" spans="1:17">
      <c r="A9284" s="315" t="s">
        <v>6059</v>
      </c>
      <c r="B9284" s="315" t="s">
        <v>2095</v>
      </c>
      <c r="C9284" s="315" t="s">
        <v>2098</v>
      </c>
      <c r="D9284" s="316">
        <v>39.9</v>
      </c>
      <c r="E9284" s="317">
        <v>28841.800000000003</v>
      </c>
      <c r="F9284" s="317">
        <v>7296.9900000000007</v>
      </c>
      <c r="G9284" s="318">
        <v>40750</v>
      </c>
      <c r="H9284" s="318">
        <v>42093</v>
      </c>
      <c r="I9284" s="318">
        <v>49674</v>
      </c>
      <c r="J9284" s="315" t="s">
        <v>6060</v>
      </c>
      <c r="K9284" s="315">
        <v>9464</v>
      </c>
      <c r="L9284" s="315" t="s">
        <v>4092</v>
      </c>
      <c r="M9284" s="315" t="s">
        <v>770</v>
      </c>
      <c r="N9284" s="315"/>
      <c r="O9284" s="315" t="s">
        <v>805</v>
      </c>
      <c r="P9284" s="315" t="s">
        <v>6061</v>
      </c>
      <c r="Q9284" s="315" t="s">
        <v>1102</v>
      </c>
    </row>
    <row r="9285" spans="1:17">
      <c r="A9285" s="315" t="s">
        <v>6062</v>
      </c>
      <c r="B9285" s="315" t="s">
        <v>2095</v>
      </c>
      <c r="C9285" s="315" t="s">
        <v>2098</v>
      </c>
      <c r="D9285" s="316">
        <v>40</v>
      </c>
      <c r="E9285" s="317">
        <v>21331.200000000004</v>
      </c>
      <c r="F9285" s="317">
        <v>9085.4799999999977</v>
      </c>
      <c r="G9285" s="318">
        <v>39570</v>
      </c>
      <c r="H9285" s="318">
        <v>40904</v>
      </c>
      <c r="I9285" s="318">
        <v>50040</v>
      </c>
      <c r="J9285" s="315" t="s">
        <v>6063</v>
      </c>
      <c r="K9285" s="315">
        <v>3988</v>
      </c>
      <c r="L9285" s="315" t="s">
        <v>3620</v>
      </c>
      <c r="M9285" s="315" t="s">
        <v>754</v>
      </c>
      <c r="N9285" s="315" t="s">
        <v>6064</v>
      </c>
      <c r="O9285" s="315" t="s">
        <v>805</v>
      </c>
      <c r="P9285" s="315" t="s">
        <v>6065</v>
      </c>
      <c r="Q9285" s="315" t="s">
        <v>6066</v>
      </c>
    </row>
    <row r="9286" spans="1:17">
      <c r="A9286" s="315" t="s">
        <v>6067</v>
      </c>
      <c r="B9286" s="315" t="s">
        <v>2095</v>
      </c>
      <c r="C9286" s="315" t="s">
        <v>2098</v>
      </c>
      <c r="D9286" s="316">
        <v>40</v>
      </c>
      <c r="E9286" s="317">
        <v>40420.590000000004</v>
      </c>
      <c r="F9286" s="317">
        <v>13783.429999999998</v>
      </c>
      <c r="G9286" s="318">
        <v>39995</v>
      </c>
      <c r="H9286" s="318">
        <v>41464</v>
      </c>
      <c r="I9286" s="318">
        <v>50770</v>
      </c>
      <c r="J9286" s="315" t="s">
        <v>6068</v>
      </c>
      <c r="K9286" s="315">
        <v>9608</v>
      </c>
      <c r="L9286" s="315" t="s">
        <v>2431</v>
      </c>
      <c r="M9286" s="315" t="s">
        <v>770</v>
      </c>
      <c r="N9286" s="315"/>
      <c r="O9286" s="315" t="s">
        <v>805</v>
      </c>
      <c r="P9286" s="315" t="s">
        <v>4996</v>
      </c>
      <c r="Q9286" s="315" t="s">
        <v>1204</v>
      </c>
    </row>
    <row r="9287" spans="1:17">
      <c r="A9287" s="315" t="s">
        <v>6069</v>
      </c>
      <c r="B9287" s="315" t="s">
        <v>2095</v>
      </c>
      <c r="C9287" s="315" t="s">
        <v>2098</v>
      </c>
      <c r="D9287" s="316">
        <v>40</v>
      </c>
      <c r="E9287" s="317">
        <v>49888.39</v>
      </c>
      <c r="F9287" s="317">
        <v>21248.76</v>
      </c>
      <c r="G9287" s="318">
        <v>40100</v>
      </c>
      <c r="H9287" s="318">
        <v>40892</v>
      </c>
      <c r="I9287" s="318">
        <v>50040</v>
      </c>
      <c r="J9287" s="315" t="s">
        <v>6070</v>
      </c>
      <c r="K9287" s="315">
        <v>7013</v>
      </c>
      <c r="L9287" s="315" t="s">
        <v>2069</v>
      </c>
      <c r="M9287" s="315" t="s">
        <v>966</v>
      </c>
      <c r="N9287" s="315" t="s">
        <v>6071</v>
      </c>
      <c r="O9287" s="315" t="s">
        <v>805</v>
      </c>
      <c r="P9287" s="315" t="s">
        <v>1184</v>
      </c>
      <c r="Q9287" s="315" t="s">
        <v>6072</v>
      </c>
    </row>
    <row r="9288" spans="1:17">
      <c r="A9288" s="315" t="s">
        <v>6073</v>
      </c>
      <c r="B9288" s="315" t="s">
        <v>2095</v>
      </c>
      <c r="C9288" s="315" t="s">
        <v>2098</v>
      </c>
      <c r="D9288" s="316">
        <v>40</v>
      </c>
      <c r="E9288" s="317">
        <v>33973.5</v>
      </c>
      <c r="F9288" s="317">
        <v>8765.17</v>
      </c>
      <c r="G9288" s="318">
        <v>40235</v>
      </c>
      <c r="H9288" s="318">
        <v>41930</v>
      </c>
      <c r="I9288" s="318">
        <v>51135</v>
      </c>
      <c r="J9288" s="315" t="s">
        <v>6074</v>
      </c>
      <c r="K9288" s="315">
        <v>2300</v>
      </c>
      <c r="L9288" s="315" t="s">
        <v>1516</v>
      </c>
      <c r="M9288" s="315" t="s">
        <v>758</v>
      </c>
      <c r="N9288" s="315" t="s">
        <v>6075</v>
      </c>
      <c r="O9288" s="315" t="s">
        <v>805</v>
      </c>
      <c r="P9288" s="315" t="s">
        <v>4884</v>
      </c>
      <c r="Q9288" s="315" t="s">
        <v>6076</v>
      </c>
    </row>
    <row r="9289" spans="1:17">
      <c r="A9289" s="315" t="s">
        <v>6077</v>
      </c>
      <c r="B9289" s="315" t="s">
        <v>2095</v>
      </c>
      <c r="C9289" s="315" t="s">
        <v>2098</v>
      </c>
      <c r="D9289" s="316">
        <v>40</v>
      </c>
      <c r="E9289" s="317">
        <v>41497.839999999997</v>
      </c>
      <c r="F9289" s="317">
        <v>7569.51</v>
      </c>
      <c r="G9289" s="318">
        <v>40732</v>
      </c>
      <c r="H9289" s="318">
        <v>42313</v>
      </c>
      <c r="I9289" s="318">
        <v>49674</v>
      </c>
      <c r="J9289" s="315" t="s">
        <v>6078</v>
      </c>
      <c r="K9289" s="315">
        <v>9466</v>
      </c>
      <c r="L9289" s="315" t="s">
        <v>3019</v>
      </c>
      <c r="M9289" s="315" t="s">
        <v>770</v>
      </c>
      <c r="N9289" s="315" t="s">
        <v>4598</v>
      </c>
      <c r="O9289" s="315" t="s">
        <v>805</v>
      </c>
      <c r="P9289" s="315" t="s">
        <v>4599</v>
      </c>
      <c r="Q9289" s="315" t="s">
        <v>1394</v>
      </c>
    </row>
    <row r="9290" spans="1:17">
      <c r="A9290" s="315" t="s">
        <v>6079</v>
      </c>
      <c r="B9290" s="315" t="s">
        <v>2095</v>
      </c>
      <c r="C9290" s="315" t="s">
        <v>2142</v>
      </c>
      <c r="D9290" s="316">
        <v>40</v>
      </c>
      <c r="E9290" s="317">
        <v>39328.659999999996</v>
      </c>
      <c r="F9290" s="317">
        <v>13371.74</v>
      </c>
      <c r="G9290" s="318">
        <v>40739</v>
      </c>
      <c r="H9290" s="318">
        <v>41182</v>
      </c>
      <c r="I9290" s="318">
        <v>50405</v>
      </c>
      <c r="J9290" s="315" t="s">
        <v>6080</v>
      </c>
      <c r="K9290" s="315">
        <v>9054</v>
      </c>
      <c r="L9290" s="315" t="s">
        <v>4276</v>
      </c>
      <c r="M9290" s="315" t="s">
        <v>1024</v>
      </c>
      <c r="N9290" s="315"/>
      <c r="O9290" s="315" t="s">
        <v>805</v>
      </c>
      <c r="P9290" s="315" t="s">
        <v>6081</v>
      </c>
      <c r="Q9290" s="315" t="s">
        <v>2039</v>
      </c>
    </row>
    <row r="9291" spans="1:17">
      <c r="A9291" s="315" t="s">
        <v>6082</v>
      </c>
      <c r="B9291" s="315" t="s">
        <v>2095</v>
      </c>
      <c r="C9291" s="315" t="s">
        <v>2098</v>
      </c>
      <c r="D9291" s="316">
        <v>40</v>
      </c>
      <c r="E9291" s="317">
        <v>38390.400000000001</v>
      </c>
      <c r="F9291" s="317">
        <v>17659.599999999999</v>
      </c>
      <c r="G9291" s="318">
        <v>40779</v>
      </c>
      <c r="H9291" s="318">
        <v>40889</v>
      </c>
      <c r="I9291" s="318">
        <v>50040</v>
      </c>
      <c r="J9291" s="315" t="s">
        <v>6083</v>
      </c>
      <c r="K9291" s="315">
        <v>3203</v>
      </c>
      <c r="L9291" s="315" t="s">
        <v>5421</v>
      </c>
      <c r="M9291" s="315" t="s">
        <v>764</v>
      </c>
      <c r="N9291" s="315"/>
      <c r="O9291" s="315" t="s">
        <v>805</v>
      </c>
      <c r="P9291" s="315" t="s">
        <v>6084</v>
      </c>
      <c r="Q9291" s="315" t="s">
        <v>956</v>
      </c>
    </row>
    <row r="9292" spans="1:17">
      <c r="A9292" s="315" t="s">
        <v>6085</v>
      </c>
      <c r="B9292" s="315" t="s">
        <v>2095</v>
      </c>
      <c r="C9292" s="315" t="s">
        <v>2098</v>
      </c>
      <c r="D9292" s="316">
        <v>40.1</v>
      </c>
      <c r="E9292" s="317">
        <v>36979</v>
      </c>
      <c r="F9292" s="317">
        <v>11981.2</v>
      </c>
      <c r="G9292" s="318">
        <v>40610</v>
      </c>
      <c r="H9292" s="318">
        <v>40680</v>
      </c>
      <c r="I9292" s="318">
        <v>50040</v>
      </c>
      <c r="J9292" s="315" t="s">
        <v>6086</v>
      </c>
      <c r="K9292" s="315">
        <v>6162</v>
      </c>
      <c r="L9292" s="315" t="s">
        <v>6087</v>
      </c>
      <c r="M9292" s="315" t="s">
        <v>788</v>
      </c>
      <c r="N9292" s="315"/>
      <c r="O9292" s="315" t="s">
        <v>805</v>
      </c>
      <c r="P9292" s="315" t="s">
        <v>6088</v>
      </c>
      <c r="Q9292" s="315" t="s">
        <v>1793</v>
      </c>
    </row>
    <row r="9293" spans="1:17">
      <c r="A9293" s="315" t="s">
        <v>6089</v>
      </c>
      <c r="B9293" s="315" t="s">
        <v>2095</v>
      </c>
      <c r="C9293" s="315" t="s">
        <v>2096</v>
      </c>
      <c r="D9293" s="316">
        <v>40.200000000000003</v>
      </c>
      <c r="E9293" s="317">
        <v>37732.170000000006</v>
      </c>
      <c r="F9293" s="317">
        <v>20111.249999999996</v>
      </c>
      <c r="G9293" s="318">
        <v>39569</v>
      </c>
      <c r="H9293" s="318">
        <v>40905</v>
      </c>
      <c r="I9293" s="318">
        <v>50040</v>
      </c>
      <c r="J9293" s="315" t="s">
        <v>6090</v>
      </c>
      <c r="K9293" s="315">
        <v>9314</v>
      </c>
      <c r="L9293" s="315" t="s">
        <v>3907</v>
      </c>
      <c r="M9293" s="315" t="s">
        <v>792</v>
      </c>
      <c r="N9293" s="315"/>
      <c r="O9293" s="315" t="s">
        <v>805</v>
      </c>
      <c r="P9293" s="315" t="s">
        <v>6091</v>
      </c>
      <c r="Q9293" s="315" t="s">
        <v>5899</v>
      </c>
    </row>
    <row r="9294" spans="1:17">
      <c r="A9294" s="315" t="s">
        <v>6092</v>
      </c>
      <c r="B9294" s="315" t="s">
        <v>2095</v>
      </c>
      <c r="C9294" s="315" t="s">
        <v>2098</v>
      </c>
      <c r="D9294" s="316">
        <v>40.200000000000003</v>
      </c>
      <c r="E9294" s="317">
        <v>36941.550000000003</v>
      </c>
      <c r="F9294" s="317">
        <v>22814.829999999998</v>
      </c>
      <c r="G9294" s="318">
        <v>40080</v>
      </c>
      <c r="H9294" s="318">
        <v>40144</v>
      </c>
      <c r="I9294" s="318">
        <v>49309</v>
      </c>
      <c r="J9294" s="315" t="s">
        <v>6093</v>
      </c>
      <c r="K9294" s="315">
        <v>4053</v>
      </c>
      <c r="L9294" s="315" t="s">
        <v>2059</v>
      </c>
      <c r="M9294" s="315" t="s">
        <v>2060</v>
      </c>
      <c r="N9294" s="315" t="s">
        <v>6094</v>
      </c>
      <c r="O9294" s="315" t="s">
        <v>805</v>
      </c>
      <c r="P9294" s="315" t="s">
        <v>6095</v>
      </c>
      <c r="Q9294" s="315" t="s">
        <v>956</v>
      </c>
    </row>
    <row r="9295" spans="1:17">
      <c r="A9295" s="315" t="s">
        <v>6096</v>
      </c>
      <c r="B9295" s="315" t="s">
        <v>2095</v>
      </c>
      <c r="C9295" s="315" t="s">
        <v>2098</v>
      </c>
      <c r="D9295" s="316">
        <v>40.26</v>
      </c>
      <c r="E9295" s="317">
        <v>41057.69</v>
      </c>
      <c r="F9295" s="317">
        <v>20794.939999999999</v>
      </c>
      <c r="G9295" s="318">
        <v>40513</v>
      </c>
      <c r="H9295" s="318">
        <v>40533</v>
      </c>
      <c r="I9295" s="318">
        <v>49674</v>
      </c>
      <c r="J9295" s="315" t="s">
        <v>6097</v>
      </c>
      <c r="K9295" s="315">
        <v>8554</v>
      </c>
      <c r="L9295" s="315" t="s">
        <v>4504</v>
      </c>
      <c r="M9295" s="315" t="s">
        <v>792</v>
      </c>
      <c r="N9295" s="315" t="s">
        <v>6098</v>
      </c>
      <c r="O9295" s="315" t="s">
        <v>805</v>
      </c>
      <c r="P9295" s="315" t="s">
        <v>6099</v>
      </c>
      <c r="Q9295" s="315" t="s">
        <v>1613</v>
      </c>
    </row>
    <row r="9296" spans="1:17">
      <c r="A9296" s="315" t="s">
        <v>6100</v>
      </c>
      <c r="B9296" s="315" t="s">
        <v>2095</v>
      </c>
      <c r="C9296" s="315" t="s">
        <v>2098</v>
      </c>
      <c r="D9296" s="316">
        <v>40.28</v>
      </c>
      <c r="E9296" s="317">
        <v>43104</v>
      </c>
      <c r="F9296" s="317">
        <v>14224.32</v>
      </c>
      <c r="G9296" s="318">
        <v>40628</v>
      </c>
      <c r="H9296" s="318">
        <v>40906</v>
      </c>
      <c r="I9296" s="318">
        <v>50040</v>
      </c>
      <c r="J9296" s="315" t="s">
        <v>6101</v>
      </c>
      <c r="K9296" s="315">
        <v>5027</v>
      </c>
      <c r="L9296" s="315" t="s">
        <v>2123</v>
      </c>
      <c r="M9296" s="315" t="s">
        <v>776</v>
      </c>
      <c r="N9296" s="315"/>
      <c r="O9296" s="315" t="s">
        <v>805</v>
      </c>
      <c r="P9296" s="315" t="s">
        <v>4857</v>
      </c>
      <c r="Q9296" s="315" t="s">
        <v>4972</v>
      </c>
    </row>
    <row r="9297" spans="1:17">
      <c r="A9297" s="315" t="s">
        <v>6102</v>
      </c>
      <c r="B9297" s="315" t="s">
        <v>2095</v>
      </c>
      <c r="C9297" s="315" t="s">
        <v>2098</v>
      </c>
      <c r="D9297" s="316">
        <v>40.299999999999997</v>
      </c>
      <c r="E9297" s="317">
        <v>34139</v>
      </c>
      <c r="F9297" s="317">
        <v>7997.38</v>
      </c>
      <c r="G9297" s="318">
        <v>40641</v>
      </c>
      <c r="H9297" s="318">
        <v>41891</v>
      </c>
      <c r="I9297" s="318">
        <v>49309</v>
      </c>
      <c r="J9297" s="315" t="s">
        <v>6103</v>
      </c>
      <c r="K9297" s="315">
        <v>3150</v>
      </c>
      <c r="L9297" s="315" t="s">
        <v>2675</v>
      </c>
      <c r="M9297" s="315" t="s">
        <v>764</v>
      </c>
      <c r="N9297" s="315" t="s">
        <v>6104</v>
      </c>
      <c r="O9297" s="315" t="s">
        <v>805</v>
      </c>
      <c r="P9297" s="315" t="s">
        <v>6105</v>
      </c>
      <c r="Q9297" s="315" t="s">
        <v>6106</v>
      </c>
    </row>
    <row r="9298" spans="1:17">
      <c r="A9298" s="315" t="s">
        <v>6107</v>
      </c>
      <c r="B9298" s="315" t="s">
        <v>2095</v>
      </c>
      <c r="C9298" s="315" t="s">
        <v>2096</v>
      </c>
      <c r="D9298" s="316">
        <v>40.32</v>
      </c>
      <c r="E9298" s="317">
        <v>39928.80999999999</v>
      </c>
      <c r="F9298" s="317">
        <v>17528.740000000002</v>
      </c>
      <c r="G9298" s="318">
        <v>40630</v>
      </c>
      <c r="H9298" s="318">
        <v>41180</v>
      </c>
      <c r="I9298" s="318">
        <v>50405</v>
      </c>
      <c r="J9298" s="315" t="s">
        <v>6108</v>
      </c>
      <c r="K9298" s="315">
        <v>9411</v>
      </c>
      <c r="L9298" s="315" t="s">
        <v>6109</v>
      </c>
      <c r="M9298" s="315" t="s">
        <v>781</v>
      </c>
      <c r="N9298" s="315"/>
      <c r="O9298" s="315" t="s">
        <v>805</v>
      </c>
      <c r="P9298" s="315" t="s">
        <v>6110</v>
      </c>
      <c r="Q9298" s="315" t="s">
        <v>1041</v>
      </c>
    </row>
    <row r="9299" spans="1:17">
      <c r="A9299" s="315" t="s">
        <v>6111</v>
      </c>
      <c r="B9299" s="315" t="s">
        <v>2095</v>
      </c>
      <c r="C9299" s="315" t="s">
        <v>2098</v>
      </c>
      <c r="D9299" s="316">
        <v>40.32</v>
      </c>
      <c r="E9299" s="317">
        <v>43243.840000000004</v>
      </c>
      <c r="F9299" s="317">
        <v>10940.670000000002</v>
      </c>
      <c r="G9299" s="318">
        <v>40694</v>
      </c>
      <c r="H9299" s="318">
        <v>42033</v>
      </c>
      <c r="I9299" s="318">
        <v>49674</v>
      </c>
      <c r="J9299" s="315" t="s">
        <v>6112</v>
      </c>
      <c r="K9299" s="315">
        <v>8127</v>
      </c>
      <c r="L9299" s="315" t="s">
        <v>6113</v>
      </c>
      <c r="M9299" s="315" t="s">
        <v>784</v>
      </c>
      <c r="N9299" s="315"/>
      <c r="O9299" s="315" t="s">
        <v>805</v>
      </c>
      <c r="P9299" s="315" t="s">
        <v>6114</v>
      </c>
      <c r="Q9299" s="315" t="s">
        <v>1096</v>
      </c>
    </row>
    <row r="9300" spans="1:17">
      <c r="A9300" s="315" t="s">
        <v>6115</v>
      </c>
      <c r="B9300" s="315" t="s">
        <v>2095</v>
      </c>
      <c r="C9300" s="315" t="s">
        <v>2098</v>
      </c>
      <c r="D9300" s="316">
        <v>40.32</v>
      </c>
      <c r="E9300" s="317">
        <v>41459.160000000011</v>
      </c>
      <c r="F9300" s="317">
        <v>17620.14</v>
      </c>
      <c r="G9300" s="318">
        <v>40770</v>
      </c>
      <c r="H9300" s="318">
        <v>40854</v>
      </c>
      <c r="I9300" s="318">
        <v>50040</v>
      </c>
      <c r="J9300" s="315" t="s">
        <v>6116</v>
      </c>
      <c r="K9300" s="315">
        <v>4410</v>
      </c>
      <c r="L9300" s="315" t="s">
        <v>2428</v>
      </c>
      <c r="M9300" s="315" t="s">
        <v>1484</v>
      </c>
      <c r="N9300" s="315" t="s">
        <v>6117</v>
      </c>
      <c r="O9300" s="315" t="s">
        <v>805</v>
      </c>
      <c r="P9300" s="315" t="s">
        <v>6118</v>
      </c>
      <c r="Q9300" s="315" t="s">
        <v>5818</v>
      </c>
    </row>
    <row r="9301" spans="1:17">
      <c r="A9301" s="315" t="s">
        <v>6119</v>
      </c>
      <c r="B9301" s="315" t="s">
        <v>2095</v>
      </c>
      <c r="C9301" s="315" t="s">
        <v>2098</v>
      </c>
      <c r="D9301" s="316">
        <v>40.369999999999997</v>
      </c>
      <c r="E9301" s="317">
        <v>41168.19</v>
      </c>
      <c r="F9301" s="317">
        <v>18896.189999999999</v>
      </c>
      <c r="G9301" s="318">
        <v>40773</v>
      </c>
      <c r="H9301" s="318">
        <v>40877</v>
      </c>
      <c r="I9301" s="318">
        <v>50040</v>
      </c>
      <c r="J9301" s="315" t="s">
        <v>6120</v>
      </c>
      <c r="K9301" s="315">
        <v>4916</v>
      </c>
      <c r="L9301" s="315" t="s">
        <v>6121</v>
      </c>
      <c r="M9301" s="315" t="s">
        <v>764</v>
      </c>
      <c r="N9301" s="315"/>
      <c r="O9301" s="315" t="s">
        <v>805</v>
      </c>
      <c r="P9301" s="315" t="s">
        <v>5901</v>
      </c>
      <c r="Q9301" s="315" t="s">
        <v>5019</v>
      </c>
    </row>
    <row r="9302" spans="1:17">
      <c r="A9302" s="315" t="s">
        <v>6122</v>
      </c>
      <c r="B9302" s="315" t="s">
        <v>2095</v>
      </c>
      <c r="C9302" s="315" t="s">
        <v>2098</v>
      </c>
      <c r="D9302" s="316">
        <v>40.43</v>
      </c>
      <c r="E9302" s="317">
        <v>41072.800000000003</v>
      </c>
      <c r="F9302" s="317">
        <v>10391.400000000001</v>
      </c>
      <c r="G9302" s="318">
        <v>40709</v>
      </c>
      <c r="H9302" s="318">
        <v>42089</v>
      </c>
      <c r="I9302" s="318">
        <v>49674</v>
      </c>
      <c r="J9302" s="315" t="s">
        <v>6123</v>
      </c>
      <c r="K9302" s="315">
        <v>9032</v>
      </c>
      <c r="L9302" s="315" t="s">
        <v>3017</v>
      </c>
      <c r="M9302" s="315" t="s">
        <v>770</v>
      </c>
      <c r="N9302" s="315"/>
      <c r="O9302" s="315" t="s">
        <v>805</v>
      </c>
      <c r="P9302" s="315" t="s">
        <v>6124</v>
      </c>
      <c r="Q9302" s="315" t="s">
        <v>1307</v>
      </c>
    </row>
    <row r="9303" spans="1:17">
      <c r="A9303" s="315" t="s">
        <v>6125</v>
      </c>
      <c r="B9303" s="315" t="s">
        <v>2095</v>
      </c>
      <c r="C9303" s="315" t="s">
        <v>2096</v>
      </c>
      <c r="D9303" s="316">
        <v>40.5</v>
      </c>
      <c r="E9303" s="317">
        <v>35738.789999999994</v>
      </c>
      <c r="F9303" s="317">
        <v>27197.229999999996</v>
      </c>
      <c r="G9303" s="318">
        <v>39569</v>
      </c>
      <c r="H9303" s="318">
        <v>39413</v>
      </c>
      <c r="I9303" s="318">
        <v>48549</v>
      </c>
      <c r="J9303" s="315" t="s">
        <v>5968</v>
      </c>
      <c r="K9303" s="315">
        <v>5503</v>
      </c>
      <c r="L9303" s="315" t="s">
        <v>3189</v>
      </c>
      <c r="M9303" s="315" t="s">
        <v>776</v>
      </c>
      <c r="N9303" s="315" t="s">
        <v>5969</v>
      </c>
      <c r="O9303" s="315" t="s">
        <v>914</v>
      </c>
      <c r="P9303" s="315" t="s">
        <v>1739</v>
      </c>
      <c r="Q9303" s="315" t="s">
        <v>5141</v>
      </c>
    </row>
    <row r="9304" spans="1:17">
      <c r="A9304" s="315" t="s">
        <v>6126</v>
      </c>
      <c r="B9304" s="315" t="s">
        <v>2095</v>
      </c>
      <c r="C9304" s="315" t="s">
        <v>2098</v>
      </c>
      <c r="D9304" s="316">
        <v>40.5</v>
      </c>
      <c r="E9304" s="317">
        <v>42101.54</v>
      </c>
      <c r="F9304" s="317">
        <v>19324.62</v>
      </c>
      <c r="G9304" s="318">
        <v>39570</v>
      </c>
      <c r="H9304" s="318">
        <v>40864</v>
      </c>
      <c r="I9304" s="318">
        <v>50040</v>
      </c>
      <c r="J9304" s="315" t="s">
        <v>6127</v>
      </c>
      <c r="K9304" s="315">
        <v>8330</v>
      </c>
      <c r="L9304" s="315" t="s">
        <v>2550</v>
      </c>
      <c r="M9304" s="315" t="s">
        <v>784</v>
      </c>
      <c r="N9304" s="315"/>
      <c r="O9304" s="315" t="s">
        <v>914</v>
      </c>
      <c r="P9304" s="315" t="s">
        <v>6128</v>
      </c>
      <c r="Q9304" s="315" t="s">
        <v>6129</v>
      </c>
    </row>
    <row r="9305" spans="1:17">
      <c r="A9305" s="315" t="s">
        <v>6130</v>
      </c>
      <c r="B9305" s="315" t="s">
        <v>2095</v>
      </c>
      <c r="C9305" s="315" t="s">
        <v>2096</v>
      </c>
      <c r="D9305" s="316">
        <v>40.5</v>
      </c>
      <c r="E9305" s="317">
        <v>46254.66</v>
      </c>
      <c r="F9305" s="317">
        <v>15819.09</v>
      </c>
      <c r="G9305" s="318">
        <v>40050</v>
      </c>
      <c r="H9305" s="318">
        <v>41617</v>
      </c>
      <c r="I9305" s="318">
        <v>50770</v>
      </c>
      <c r="J9305" s="315" t="s">
        <v>6131</v>
      </c>
      <c r="K9305" s="315">
        <v>8570</v>
      </c>
      <c r="L9305" s="315" t="s">
        <v>3135</v>
      </c>
      <c r="M9305" s="315" t="s">
        <v>792</v>
      </c>
      <c r="N9305" s="315"/>
      <c r="O9305" s="315" t="s">
        <v>805</v>
      </c>
      <c r="P9305" s="315" t="s">
        <v>6132</v>
      </c>
      <c r="Q9305" s="315" t="s">
        <v>5598</v>
      </c>
    </row>
    <row r="9306" spans="1:17">
      <c r="A9306" s="315" t="s">
        <v>6133</v>
      </c>
      <c r="B9306" s="315" t="s">
        <v>2095</v>
      </c>
      <c r="C9306" s="315" t="s">
        <v>2098</v>
      </c>
      <c r="D9306" s="316">
        <v>40.5</v>
      </c>
      <c r="E9306" s="317">
        <v>35727</v>
      </c>
      <c r="F9306" s="317">
        <v>9181.85</v>
      </c>
      <c r="G9306" s="318">
        <v>40367</v>
      </c>
      <c r="H9306" s="318">
        <v>41691</v>
      </c>
      <c r="I9306" s="318">
        <v>51135</v>
      </c>
      <c r="J9306" s="315" t="s">
        <v>6134</v>
      </c>
      <c r="K9306" s="315">
        <v>5406</v>
      </c>
      <c r="L9306" s="315" t="s">
        <v>4178</v>
      </c>
      <c r="M9306" s="315" t="s">
        <v>776</v>
      </c>
      <c r="N9306" s="315"/>
      <c r="O9306" s="315" t="s">
        <v>805</v>
      </c>
      <c r="P9306" s="315" t="s">
        <v>6135</v>
      </c>
      <c r="Q9306" s="315" t="s">
        <v>1307</v>
      </c>
    </row>
    <row r="9307" spans="1:17">
      <c r="A9307" s="315" t="s">
        <v>6136</v>
      </c>
      <c r="B9307" s="315" t="s">
        <v>2095</v>
      </c>
      <c r="C9307" s="315" t="s">
        <v>2098</v>
      </c>
      <c r="D9307" s="316">
        <v>40.5</v>
      </c>
      <c r="E9307" s="317">
        <v>5970.5</v>
      </c>
      <c r="F9307" s="317">
        <v>2537.46</v>
      </c>
      <c r="G9307" s="318">
        <v>40637</v>
      </c>
      <c r="H9307" s="318">
        <v>40875</v>
      </c>
      <c r="I9307" s="318">
        <v>50040</v>
      </c>
      <c r="J9307" s="315" t="s">
        <v>6137</v>
      </c>
      <c r="K9307" s="315">
        <v>1028</v>
      </c>
      <c r="L9307" s="315" t="s">
        <v>4177</v>
      </c>
      <c r="M9307" s="315" t="s">
        <v>766</v>
      </c>
      <c r="N9307" s="315" t="s">
        <v>5156</v>
      </c>
      <c r="O9307" s="315" t="s">
        <v>805</v>
      </c>
      <c r="P9307" s="315" t="s">
        <v>5157</v>
      </c>
      <c r="Q9307" s="315" t="s">
        <v>5158</v>
      </c>
    </row>
    <row r="9308" spans="1:17">
      <c r="A9308" s="319" t="s">
        <v>6138</v>
      </c>
      <c r="B9308" s="319" t="s">
        <v>2095</v>
      </c>
      <c r="C9308" s="319" t="s">
        <v>2098</v>
      </c>
      <c r="D9308" s="320">
        <v>40.5</v>
      </c>
      <c r="E9308" s="317">
        <v>40841.25</v>
      </c>
      <c r="F9308" s="317">
        <v>17357.54</v>
      </c>
      <c r="G9308" s="321">
        <v>40637</v>
      </c>
      <c r="H9308" s="321">
        <v>40875</v>
      </c>
      <c r="I9308" s="321">
        <v>50040</v>
      </c>
      <c r="J9308" s="319" t="s">
        <v>6137</v>
      </c>
      <c r="K9308" s="322">
        <v>1028</v>
      </c>
      <c r="L9308" s="319" t="s">
        <v>4177</v>
      </c>
      <c r="M9308" s="319" t="s">
        <v>766</v>
      </c>
      <c r="N9308" s="319" t="s">
        <v>5159</v>
      </c>
      <c r="O9308" s="319" t="s">
        <v>805</v>
      </c>
      <c r="P9308" s="319" t="s">
        <v>1843</v>
      </c>
      <c r="Q9308" s="319" t="s">
        <v>5160</v>
      </c>
    </row>
    <row r="9309" spans="1:17">
      <c r="A9309" s="315" t="s">
        <v>6139</v>
      </c>
      <c r="B9309" s="315" t="s">
        <v>2095</v>
      </c>
      <c r="C9309" s="315" t="s">
        <v>2098</v>
      </c>
      <c r="D9309" s="316">
        <v>40.5</v>
      </c>
      <c r="E9309" s="317">
        <v>46397.21</v>
      </c>
      <c r="F9309" s="317">
        <v>11738.5</v>
      </c>
      <c r="G9309" s="318">
        <v>40624</v>
      </c>
      <c r="H9309" s="318">
        <v>41915</v>
      </c>
      <c r="I9309" s="318">
        <v>49309</v>
      </c>
      <c r="J9309" s="315" t="s">
        <v>6140</v>
      </c>
      <c r="K9309" s="315">
        <v>7232</v>
      </c>
      <c r="L9309" s="315" t="s">
        <v>4419</v>
      </c>
      <c r="M9309" s="315" t="s">
        <v>966</v>
      </c>
      <c r="N9309" s="315"/>
      <c r="O9309" s="315" t="s">
        <v>805</v>
      </c>
      <c r="P9309" s="315" t="s">
        <v>6141</v>
      </c>
      <c r="Q9309" s="315" t="s">
        <v>1663</v>
      </c>
    </row>
    <row r="9310" spans="1:17">
      <c r="A9310" s="315" t="s">
        <v>6142</v>
      </c>
      <c r="B9310" s="315" t="s">
        <v>2095</v>
      </c>
      <c r="C9310" s="315" t="s">
        <v>2098</v>
      </c>
      <c r="D9310" s="316">
        <v>40.56</v>
      </c>
      <c r="E9310" s="317">
        <v>43446.06</v>
      </c>
      <c r="F9310" s="317">
        <v>19941.739999999998</v>
      </c>
      <c r="G9310" s="318">
        <v>40793</v>
      </c>
      <c r="H9310" s="318">
        <v>40899</v>
      </c>
      <c r="I9310" s="318">
        <v>50040</v>
      </c>
      <c r="J9310" s="315" t="s">
        <v>6143</v>
      </c>
      <c r="K9310" s="315">
        <v>4114</v>
      </c>
      <c r="L9310" s="315" t="s">
        <v>3946</v>
      </c>
      <c r="M9310" s="315" t="s">
        <v>1296</v>
      </c>
      <c r="N9310" s="315"/>
      <c r="O9310" s="315" t="s">
        <v>805</v>
      </c>
      <c r="P9310" s="315" t="s">
        <v>6144</v>
      </c>
      <c r="Q9310" s="315" t="s">
        <v>1027</v>
      </c>
    </row>
    <row r="9311" spans="1:17">
      <c r="A9311" s="315" t="s">
        <v>6145</v>
      </c>
      <c r="B9311" s="315" t="s">
        <v>2095</v>
      </c>
      <c r="C9311" s="315" t="s">
        <v>2098</v>
      </c>
      <c r="D9311" s="316">
        <v>40.6</v>
      </c>
      <c r="E9311" s="317">
        <v>37849.810000000005</v>
      </c>
      <c r="F9311" s="317">
        <v>9812.92</v>
      </c>
      <c r="G9311" s="318">
        <v>40422</v>
      </c>
      <c r="H9311" s="318">
        <v>41617</v>
      </c>
      <c r="I9311" s="318">
        <v>50770</v>
      </c>
      <c r="J9311" s="315" t="s">
        <v>6146</v>
      </c>
      <c r="K9311" s="315">
        <v>9643</v>
      </c>
      <c r="L9311" s="315" t="s">
        <v>3790</v>
      </c>
      <c r="M9311" s="315" t="s">
        <v>770</v>
      </c>
      <c r="N9311" s="315" t="s">
        <v>6147</v>
      </c>
      <c r="O9311" s="315" t="s">
        <v>805</v>
      </c>
      <c r="P9311" s="315" t="s">
        <v>6148</v>
      </c>
      <c r="Q9311" s="315" t="s">
        <v>858</v>
      </c>
    </row>
    <row r="9312" spans="1:17">
      <c r="A9312" s="315" t="s">
        <v>6149</v>
      </c>
      <c r="B9312" s="315" t="s">
        <v>2095</v>
      </c>
      <c r="C9312" s="315" t="s">
        <v>2096</v>
      </c>
      <c r="D9312" s="316">
        <v>40.700000000000003</v>
      </c>
      <c r="E9312" s="317">
        <v>38292</v>
      </c>
      <c r="F9312" s="317">
        <v>9841.0400000000009</v>
      </c>
      <c r="G9312" s="318">
        <v>40738</v>
      </c>
      <c r="H9312" s="318">
        <v>42236</v>
      </c>
      <c r="I9312" s="318">
        <v>49674</v>
      </c>
      <c r="J9312" s="315" t="s">
        <v>6150</v>
      </c>
      <c r="K9312" s="315">
        <v>3113</v>
      </c>
      <c r="L9312" s="315" t="s">
        <v>3702</v>
      </c>
      <c r="M9312" s="315" t="s">
        <v>764</v>
      </c>
      <c r="N9312" s="315"/>
      <c r="O9312" s="315" t="s">
        <v>805</v>
      </c>
      <c r="P9312" s="315" t="s">
        <v>6151</v>
      </c>
      <c r="Q9312" s="315" t="s">
        <v>852</v>
      </c>
    </row>
    <row r="9313" spans="1:17">
      <c r="A9313" s="315" t="s">
        <v>6152</v>
      </c>
      <c r="B9313" s="315" t="s">
        <v>2095</v>
      </c>
      <c r="C9313" s="315" t="s">
        <v>2098</v>
      </c>
      <c r="D9313" s="316">
        <v>40.799999999999997</v>
      </c>
      <c r="E9313" s="317">
        <v>43080.38</v>
      </c>
      <c r="F9313" s="317">
        <v>19773.920000000002</v>
      </c>
      <c r="G9313" s="318">
        <v>39570</v>
      </c>
      <c r="H9313" s="318">
        <v>40861</v>
      </c>
      <c r="I9313" s="318">
        <v>50040</v>
      </c>
      <c r="J9313" s="315" t="s">
        <v>6153</v>
      </c>
      <c r="K9313" s="315">
        <v>8223</v>
      </c>
      <c r="L9313" s="315" t="s">
        <v>6154</v>
      </c>
      <c r="M9313" s="315" t="s">
        <v>1051</v>
      </c>
      <c r="N9313" s="315"/>
      <c r="O9313" s="315" t="s">
        <v>805</v>
      </c>
      <c r="P9313" s="315" t="s">
        <v>5265</v>
      </c>
      <c r="Q9313" s="315" t="s">
        <v>1090</v>
      </c>
    </row>
    <row r="9314" spans="1:17">
      <c r="A9314" s="315" t="s">
        <v>6155</v>
      </c>
      <c r="B9314" s="315" t="s">
        <v>2095</v>
      </c>
      <c r="C9314" s="315" t="s">
        <v>2098</v>
      </c>
      <c r="D9314" s="316">
        <v>41</v>
      </c>
      <c r="E9314" s="317">
        <v>32095.510000000002</v>
      </c>
      <c r="F9314" s="317">
        <v>19821.920000000002</v>
      </c>
      <c r="G9314" s="318">
        <v>39610</v>
      </c>
      <c r="H9314" s="318">
        <v>39622</v>
      </c>
      <c r="I9314" s="318">
        <v>48944</v>
      </c>
      <c r="J9314" s="315" t="s">
        <v>6156</v>
      </c>
      <c r="K9314" s="315">
        <v>6343</v>
      </c>
      <c r="L9314" s="315" t="s">
        <v>3364</v>
      </c>
      <c r="M9314" s="315" t="s">
        <v>1712</v>
      </c>
      <c r="N9314" s="315" t="s">
        <v>6157</v>
      </c>
      <c r="O9314" s="315" t="s">
        <v>805</v>
      </c>
      <c r="P9314" s="315" t="s">
        <v>6158</v>
      </c>
      <c r="Q9314" s="315" t="s">
        <v>992</v>
      </c>
    </row>
    <row r="9315" spans="1:17">
      <c r="A9315" s="315" t="s">
        <v>6159</v>
      </c>
      <c r="B9315" s="315" t="s">
        <v>2095</v>
      </c>
      <c r="C9315" s="315" t="s">
        <v>2098</v>
      </c>
      <c r="D9315" s="316">
        <v>41</v>
      </c>
      <c r="E9315" s="317">
        <v>45051.900000000009</v>
      </c>
      <c r="F9315" s="317">
        <v>20318.420000000002</v>
      </c>
      <c r="G9315" s="318">
        <v>39570</v>
      </c>
      <c r="H9315" s="318">
        <v>40809</v>
      </c>
      <c r="I9315" s="318">
        <v>50040</v>
      </c>
      <c r="J9315" s="315" t="s">
        <v>6160</v>
      </c>
      <c r="K9315" s="315">
        <v>3553</v>
      </c>
      <c r="L9315" s="315" t="s">
        <v>6161</v>
      </c>
      <c r="M9315" s="315" t="s">
        <v>764</v>
      </c>
      <c r="N9315" s="315"/>
      <c r="O9315" s="315" t="s">
        <v>996</v>
      </c>
      <c r="P9315" s="315" t="s">
        <v>6162</v>
      </c>
      <c r="Q9315" s="315"/>
    </row>
    <row r="9316" spans="1:17">
      <c r="A9316" s="315" t="s">
        <v>6163</v>
      </c>
      <c r="B9316" s="315" t="s">
        <v>2095</v>
      </c>
      <c r="C9316" s="315" t="s">
        <v>2098</v>
      </c>
      <c r="D9316" s="316">
        <v>41.02</v>
      </c>
      <c r="E9316" s="317">
        <v>22236.34</v>
      </c>
      <c r="F9316" s="317">
        <v>10206.49</v>
      </c>
      <c r="G9316" s="318">
        <v>40812</v>
      </c>
      <c r="H9316" s="318">
        <v>40857</v>
      </c>
      <c r="I9316" s="318">
        <v>50040</v>
      </c>
      <c r="J9316" s="315" t="s">
        <v>6164</v>
      </c>
      <c r="K9316" s="315">
        <v>4125</v>
      </c>
      <c r="L9316" s="315" t="s">
        <v>2692</v>
      </c>
      <c r="M9316" s="315" t="s">
        <v>2060</v>
      </c>
      <c r="N9316" s="315" t="s">
        <v>6165</v>
      </c>
      <c r="O9316" s="315" t="s">
        <v>805</v>
      </c>
      <c r="P9316" s="315" t="s">
        <v>6166</v>
      </c>
      <c r="Q9316" s="315" t="s">
        <v>1793</v>
      </c>
    </row>
    <row r="9317" spans="1:17">
      <c r="A9317" s="315" t="s">
        <v>6167</v>
      </c>
      <c r="B9317" s="315" t="s">
        <v>2095</v>
      </c>
      <c r="C9317" s="315" t="s">
        <v>2098</v>
      </c>
      <c r="D9317" s="316">
        <v>41.04</v>
      </c>
      <c r="E9317" s="317">
        <v>9147</v>
      </c>
      <c r="F9317" s="317">
        <v>3463.03</v>
      </c>
      <c r="G9317" s="318">
        <v>40729</v>
      </c>
      <c r="H9317" s="318">
        <v>40890</v>
      </c>
      <c r="I9317" s="318">
        <v>50040</v>
      </c>
      <c r="J9317" s="315" t="s">
        <v>6168</v>
      </c>
      <c r="K9317" s="315">
        <v>6162</v>
      </c>
      <c r="L9317" s="315" t="s">
        <v>4175</v>
      </c>
      <c r="M9317" s="315" t="s">
        <v>788</v>
      </c>
      <c r="N9317" s="315"/>
      <c r="O9317" s="315" t="s">
        <v>914</v>
      </c>
      <c r="P9317" s="315" t="s">
        <v>6169</v>
      </c>
      <c r="Q9317" s="315" t="s">
        <v>916</v>
      </c>
    </row>
    <row r="9318" spans="1:17">
      <c r="A9318" s="315" t="s">
        <v>6170</v>
      </c>
      <c r="B9318" s="315" t="s">
        <v>2095</v>
      </c>
      <c r="C9318" s="315" t="s">
        <v>2098</v>
      </c>
      <c r="D9318" s="316">
        <v>41.08</v>
      </c>
      <c r="E9318" s="317">
        <v>49045.75</v>
      </c>
      <c r="F9318" s="317">
        <v>11574.82</v>
      </c>
      <c r="G9318" s="318">
        <v>40371</v>
      </c>
      <c r="H9318" s="318">
        <v>42256</v>
      </c>
      <c r="I9318" s="318">
        <v>51501</v>
      </c>
      <c r="J9318" s="315" t="s">
        <v>6171</v>
      </c>
      <c r="K9318" s="315">
        <v>1752</v>
      </c>
      <c r="L9318" s="315" t="s">
        <v>3978</v>
      </c>
      <c r="M9318" s="315" t="s">
        <v>761</v>
      </c>
      <c r="N9318" s="315" t="s">
        <v>6172</v>
      </c>
      <c r="O9318" s="315"/>
      <c r="P9318" s="315" t="s">
        <v>6172</v>
      </c>
      <c r="Q9318" s="315"/>
    </row>
    <row r="9319" spans="1:17">
      <c r="A9319" s="315" t="s">
        <v>6173</v>
      </c>
      <c r="B9319" s="315" t="s">
        <v>2095</v>
      </c>
      <c r="C9319" s="315" t="s">
        <v>2098</v>
      </c>
      <c r="D9319" s="316">
        <v>41.08</v>
      </c>
      <c r="E9319" s="317">
        <v>48350.75</v>
      </c>
      <c r="F9319" s="317">
        <v>12184.39</v>
      </c>
      <c r="G9319" s="318">
        <v>40668</v>
      </c>
      <c r="H9319" s="318">
        <v>42089</v>
      </c>
      <c r="I9319" s="318">
        <v>49674</v>
      </c>
      <c r="J9319" s="315" t="s">
        <v>6174</v>
      </c>
      <c r="K9319" s="315">
        <v>1723</v>
      </c>
      <c r="L9319" s="315" t="s">
        <v>2646</v>
      </c>
      <c r="M9319" s="315" t="s">
        <v>761</v>
      </c>
      <c r="N9319" s="315"/>
      <c r="O9319" s="315" t="s">
        <v>805</v>
      </c>
      <c r="P9319" s="315" t="s">
        <v>6175</v>
      </c>
      <c r="Q9319" s="315" t="s">
        <v>922</v>
      </c>
    </row>
    <row r="9320" spans="1:17">
      <c r="A9320" s="315" t="s">
        <v>6176</v>
      </c>
      <c r="B9320" s="315" t="s">
        <v>2095</v>
      </c>
      <c r="C9320" s="315" t="s">
        <v>2098</v>
      </c>
      <c r="D9320" s="316">
        <v>41.1</v>
      </c>
      <c r="E9320" s="317">
        <v>43158.409999999996</v>
      </c>
      <c r="F9320" s="317">
        <v>23564.51</v>
      </c>
      <c r="G9320" s="318">
        <v>39744</v>
      </c>
      <c r="H9320" s="318">
        <v>40533</v>
      </c>
      <c r="I9320" s="318">
        <v>49674</v>
      </c>
      <c r="J9320" s="315" t="s">
        <v>6177</v>
      </c>
      <c r="K9320" s="315">
        <v>7250</v>
      </c>
      <c r="L9320" s="315" t="s">
        <v>3581</v>
      </c>
      <c r="M9320" s="315" t="s">
        <v>966</v>
      </c>
      <c r="N9320" s="315"/>
      <c r="O9320" s="315" t="s">
        <v>805</v>
      </c>
      <c r="P9320" s="315" t="s">
        <v>6178</v>
      </c>
      <c r="Q9320" s="315" t="s">
        <v>6179</v>
      </c>
    </row>
    <row r="9321" spans="1:17">
      <c r="A9321" s="315" t="s">
        <v>6180</v>
      </c>
      <c r="B9321" s="315" t="s">
        <v>2095</v>
      </c>
      <c r="C9321" s="315" t="s">
        <v>2098</v>
      </c>
      <c r="D9321" s="316">
        <v>41.13</v>
      </c>
      <c r="E9321" s="317">
        <v>45794.67</v>
      </c>
      <c r="F9321" s="317">
        <v>23151.760000000002</v>
      </c>
      <c r="G9321" s="318">
        <v>40135</v>
      </c>
      <c r="H9321" s="318">
        <v>40337</v>
      </c>
      <c r="I9321" s="318">
        <v>49674</v>
      </c>
      <c r="J9321" s="315" t="s">
        <v>6181</v>
      </c>
      <c r="K9321" s="315">
        <v>8280</v>
      </c>
      <c r="L9321" s="315" t="s">
        <v>2943</v>
      </c>
      <c r="M9321" s="315" t="s">
        <v>792</v>
      </c>
      <c r="N9321" s="315" t="s">
        <v>6098</v>
      </c>
      <c r="O9321" s="315" t="s">
        <v>805</v>
      </c>
      <c r="P9321" s="315" t="s">
        <v>6099</v>
      </c>
      <c r="Q9321" s="315" t="s">
        <v>1613</v>
      </c>
    </row>
    <row r="9322" spans="1:17">
      <c r="A9322" s="315" t="s">
        <v>6182</v>
      </c>
      <c r="B9322" s="315" t="s">
        <v>2095</v>
      </c>
      <c r="C9322" s="315" t="s">
        <v>2098</v>
      </c>
      <c r="D9322" s="316">
        <v>41.3</v>
      </c>
      <c r="E9322" s="317">
        <v>45268.5</v>
      </c>
      <c r="F9322" s="317">
        <v>19239.120000000003</v>
      </c>
      <c r="G9322" s="318">
        <v>39570</v>
      </c>
      <c r="H9322" s="318">
        <v>40849</v>
      </c>
      <c r="I9322" s="318">
        <v>50040</v>
      </c>
      <c r="J9322" s="315" t="s">
        <v>6183</v>
      </c>
      <c r="K9322" s="315">
        <v>3210</v>
      </c>
      <c r="L9322" s="315" t="s">
        <v>828</v>
      </c>
      <c r="M9322" s="315" t="s">
        <v>761</v>
      </c>
      <c r="N9322" s="315"/>
      <c r="O9322" s="315" t="s">
        <v>805</v>
      </c>
      <c r="P9322" s="315" t="s">
        <v>6184</v>
      </c>
      <c r="Q9322" s="315" t="s">
        <v>1663</v>
      </c>
    </row>
    <row r="9323" spans="1:17">
      <c r="A9323" s="315" t="s">
        <v>6185</v>
      </c>
      <c r="B9323" s="315" t="s">
        <v>2095</v>
      </c>
      <c r="C9323" s="315" t="s">
        <v>2098</v>
      </c>
      <c r="D9323" s="316">
        <v>41.3</v>
      </c>
      <c r="E9323" s="317">
        <v>37675.919999999998</v>
      </c>
      <c r="F9323" s="317">
        <v>11895.8</v>
      </c>
      <c r="G9323" s="318">
        <v>39805</v>
      </c>
      <c r="H9323" s="318">
        <v>41558</v>
      </c>
      <c r="I9323" s="318">
        <v>50770</v>
      </c>
      <c r="J9323" s="315" t="s">
        <v>6186</v>
      </c>
      <c r="K9323" s="315">
        <v>6600</v>
      </c>
      <c r="L9323" s="315" t="s">
        <v>2314</v>
      </c>
      <c r="M9323" s="315" t="s">
        <v>811</v>
      </c>
      <c r="N9323" s="315" t="s">
        <v>6187</v>
      </c>
      <c r="O9323" s="315"/>
      <c r="P9323" s="315" t="s">
        <v>6188</v>
      </c>
      <c r="Q9323" s="315" t="s">
        <v>6187</v>
      </c>
    </row>
    <row r="9324" spans="1:17">
      <c r="A9324" s="315" t="s">
        <v>6189</v>
      </c>
      <c r="B9324" s="315" t="s">
        <v>2095</v>
      </c>
      <c r="C9324" s="315" t="s">
        <v>2098</v>
      </c>
      <c r="D9324" s="316">
        <v>41.3</v>
      </c>
      <c r="E9324" s="317">
        <v>41478.9</v>
      </c>
      <c r="F9324" s="317">
        <v>11572.600000000002</v>
      </c>
      <c r="G9324" s="318">
        <v>40341</v>
      </c>
      <c r="H9324" s="318">
        <v>41555</v>
      </c>
      <c r="I9324" s="318">
        <v>50770</v>
      </c>
      <c r="J9324" s="315" t="s">
        <v>6190</v>
      </c>
      <c r="K9324" s="315">
        <v>8514</v>
      </c>
      <c r="L9324" s="315" t="s">
        <v>6191</v>
      </c>
      <c r="M9324" s="315" t="s">
        <v>792</v>
      </c>
      <c r="N9324" s="315"/>
      <c r="O9324" s="315" t="s">
        <v>805</v>
      </c>
      <c r="P9324" s="315" t="s">
        <v>6192</v>
      </c>
      <c r="Q9324" s="315" t="s">
        <v>1906</v>
      </c>
    </row>
    <row r="9325" spans="1:17">
      <c r="A9325" s="315" t="s">
        <v>6193</v>
      </c>
      <c r="B9325" s="315" t="s">
        <v>2095</v>
      </c>
      <c r="C9325" s="315" t="s">
        <v>2098</v>
      </c>
      <c r="D9325" s="316">
        <v>41.34</v>
      </c>
      <c r="E9325" s="317">
        <v>35130.160000000003</v>
      </c>
      <c r="F9325" s="317">
        <v>8197.01</v>
      </c>
      <c r="G9325" s="318">
        <v>40571</v>
      </c>
      <c r="H9325" s="318">
        <v>42061</v>
      </c>
      <c r="I9325" s="318">
        <v>49674</v>
      </c>
      <c r="J9325" s="315" t="s">
        <v>6194</v>
      </c>
      <c r="K9325" s="315">
        <v>9630</v>
      </c>
      <c r="L9325" s="315" t="s">
        <v>3605</v>
      </c>
      <c r="M9325" s="315" t="s">
        <v>770</v>
      </c>
      <c r="N9325" s="315" t="s">
        <v>6195</v>
      </c>
      <c r="O9325" s="315" t="s">
        <v>805</v>
      </c>
      <c r="P9325" s="315" t="s">
        <v>4848</v>
      </c>
      <c r="Q9325" s="315" t="s">
        <v>852</v>
      </c>
    </row>
    <row r="9326" spans="1:17">
      <c r="A9326" s="315" t="s">
        <v>6196</v>
      </c>
      <c r="B9326" s="315" t="s">
        <v>2095</v>
      </c>
      <c r="C9326" s="315" t="s">
        <v>2098</v>
      </c>
      <c r="D9326" s="316">
        <v>41.4</v>
      </c>
      <c r="E9326" s="317">
        <v>44471.549999999996</v>
      </c>
      <c r="F9326" s="317">
        <v>24281.480000000007</v>
      </c>
      <c r="G9326" s="318">
        <v>39570</v>
      </c>
      <c r="H9326" s="318">
        <v>40522</v>
      </c>
      <c r="I9326" s="318">
        <v>49674</v>
      </c>
      <c r="J9326" s="315" t="s">
        <v>6197</v>
      </c>
      <c r="K9326" s="315">
        <v>7550</v>
      </c>
      <c r="L9326" s="315" t="s">
        <v>1010</v>
      </c>
      <c r="M9326" s="315" t="s">
        <v>966</v>
      </c>
      <c r="N9326" s="315"/>
      <c r="O9326" s="315" t="s">
        <v>996</v>
      </c>
      <c r="P9326" s="315" t="s">
        <v>6198</v>
      </c>
      <c r="Q9326" s="315"/>
    </row>
    <row r="9327" spans="1:17">
      <c r="A9327" s="315" t="s">
        <v>6199</v>
      </c>
      <c r="B9327" s="315" t="s">
        <v>2095</v>
      </c>
      <c r="C9327" s="315" t="s">
        <v>2098</v>
      </c>
      <c r="D9327" s="316">
        <v>41.4</v>
      </c>
      <c r="E9327" s="317">
        <v>36641.03</v>
      </c>
      <c r="F9327" s="317">
        <v>12552.949999999999</v>
      </c>
      <c r="G9327" s="318">
        <v>40379</v>
      </c>
      <c r="H9327" s="318">
        <v>41170</v>
      </c>
      <c r="I9327" s="318">
        <v>50405</v>
      </c>
      <c r="J9327" s="315" t="s">
        <v>6200</v>
      </c>
      <c r="K9327" s="315">
        <v>8055</v>
      </c>
      <c r="L9327" s="315" t="s">
        <v>328</v>
      </c>
      <c r="M9327" s="315" t="s">
        <v>784</v>
      </c>
      <c r="N9327" s="315" t="s">
        <v>4646</v>
      </c>
      <c r="O9327" s="315" t="s">
        <v>805</v>
      </c>
      <c r="P9327" s="315" t="s">
        <v>4647</v>
      </c>
      <c r="Q9327" s="315" t="s">
        <v>1313</v>
      </c>
    </row>
    <row r="9328" spans="1:17">
      <c r="A9328" s="315" t="s">
        <v>6201</v>
      </c>
      <c r="B9328" s="315" t="s">
        <v>2095</v>
      </c>
      <c r="C9328" s="315" t="s">
        <v>2098</v>
      </c>
      <c r="D9328" s="316">
        <v>41.4</v>
      </c>
      <c r="E9328" s="317">
        <v>36482.410000000003</v>
      </c>
      <c r="F9328" s="317">
        <v>12498.63</v>
      </c>
      <c r="G9328" s="318">
        <v>40379</v>
      </c>
      <c r="H9328" s="318">
        <v>41170</v>
      </c>
      <c r="I9328" s="318">
        <v>50405</v>
      </c>
      <c r="J9328" s="315" t="s">
        <v>6202</v>
      </c>
      <c r="K9328" s="315">
        <v>8055</v>
      </c>
      <c r="L9328" s="315" t="s">
        <v>328</v>
      </c>
      <c r="M9328" s="315" t="s">
        <v>784</v>
      </c>
      <c r="N9328" s="315" t="s">
        <v>4646</v>
      </c>
      <c r="O9328" s="315" t="s">
        <v>805</v>
      </c>
      <c r="P9328" s="315" t="s">
        <v>4647</v>
      </c>
      <c r="Q9328" s="315" t="s">
        <v>1313</v>
      </c>
    </row>
    <row r="9329" spans="1:17">
      <c r="A9329" s="315" t="s">
        <v>6203</v>
      </c>
      <c r="B9329" s="315" t="s">
        <v>2095</v>
      </c>
      <c r="C9329" s="315" t="s">
        <v>2098</v>
      </c>
      <c r="D9329" s="316">
        <v>41.4</v>
      </c>
      <c r="E9329" s="317">
        <v>48988.000000000007</v>
      </c>
      <c r="F9329" s="317">
        <v>22436.52</v>
      </c>
      <c r="G9329" s="318">
        <v>40684</v>
      </c>
      <c r="H9329" s="318">
        <v>40746</v>
      </c>
      <c r="I9329" s="318">
        <v>50040</v>
      </c>
      <c r="J9329" s="315" t="s">
        <v>6204</v>
      </c>
      <c r="K9329" s="315">
        <v>3754</v>
      </c>
      <c r="L9329" s="315" t="s">
        <v>3661</v>
      </c>
      <c r="M9329" s="315" t="s">
        <v>764</v>
      </c>
      <c r="N9329" s="315"/>
      <c r="O9329" s="315" t="s">
        <v>805</v>
      </c>
      <c r="P9329" s="315" t="s">
        <v>4923</v>
      </c>
      <c r="Q9329" s="315" t="s">
        <v>819</v>
      </c>
    </row>
    <row r="9330" spans="1:17">
      <c r="A9330" s="315" t="s">
        <v>6205</v>
      </c>
      <c r="B9330" s="315" t="s">
        <v>2095</v>
      </c>
      <c r="C9330" s="315" t="s">
        <v>2098</v>
      </c>
      <c r="D9330" s="316">
        <v>41.4</v>
      </c>
      <c r="E9330" s="317">
        <v>38530.19</v>
      </c>
      <c r="F9330" s="317">
        <v>17646.84</v>
      </c>
      <c r="G9330" s="318">
        <v>40775</v>
      </c>
      <c r="H9330" s="318">
        <v>40850</v>
      </c>
      <c r="I9330" s="318">
        <v>50040</v>
      </c>
      <c r="J9330" s="315" t="s">
        <v>6206</v>
      </c>
      <c r="K9330" s="315">
        <v>8620</v>
      </c>
      <c r="L9330" s="315" t="s">
        <v>2385</v>
      </c>
      <c r="M9330" s="315" t="s">
        <v>784</v>
      </c>
      <c r="N9330" s="315"/>
      <c r="O9330" s="315" t="s">
        <v>805</v>
      </c>
      <c r="P9330" s="315" t="s">
        <v>6207</v>
      </c>
      <c r="Q9330" s="315" t="s">
        <v>6208</v>
      </c>
    </row>
    <row r="9331" spans="1:17">
      <c r="A9331" s="315" t="s">
        <v>6209</v>
      </c>
      <c r="B9331" s="315" t="s">
        <v>2095</v>
      </c>
      <c r="C9331" s="315" t="s">
        <v>2096</v>
      </c>
      <c r="D9331" s="316">
        <v>41.47</v>
      </c>
      <c r="E9331" s="317">
        <v>6853</v>
      </c>
      <c r="F9331" s="317">
        <v>1473.4</v>
      </c>
      <c r="G9331" s="318">
        <v>40784</v>
      </c>
      <c r="H9331" s="318">
        <v>42640</v>
      </c>
      <c r="I9331" s="318">
        <v>50040</v>
      </c>
      <c r="J9331" s="315" t="s">
        <v>6210</v>
      </c>
      <c r="K9331" s="315">
        <v>3317</v>
      </c>
      <c r="L9331" s="315" t="s">
        <v>3589</v>
      </c>
      <c r="M9331" s="315" t="s">
        <v>764</v>
      </c>
      <c r="N9331" s="315"/>
      <c r="O9331" s="315" t="s">
        <v>805</v>
      </c>
      <c r="P9331" s="315" t="s">
        <v>6211</v>
      </c>
      <c r="Q9331" s="315" t="s">
        <v>864</v>
      </c>
    </row>
    <row r="9332" spans="1:17">
      <c r="A9332" s="315" t="s">
        <v>6212</v>
      </c>
      <c r="B9332" s="315" t="s">
        <v>2095</v>
      </c>
      <c r="C9332" s="315" t="s">
        <v>2098</v>
      </c>
      <c r="D9332" s="316">
        <v>41.5</v>
      </c>
      <c r="E9332" s="317">
        <v>33863.270000000004</v>
      </c>
      <c r="F9332" s="317">
        <v>12165.699999999999</v>
      </c>
      <c r="G9332" s="318">
        <v>39570</v>
      </c>
      <c r="H9332" s="318">
        <v>41443</v>
      </c>
      <c r="I9332" s="318">
        <v>50770</v>
      </c>
      <c r="J9332" s="315" t="s">
        <v>6213</v>
      </c>
      <c r="K9332" s="315">
        <v>6055</v>
      </c>
      <c r="L9332" s="315" t="s">
        <v>4385</v>
      </c>
      <c r="M9332" s="315" t="s">
        <v>1017</v>
      </c>
      <c r="N9332" s="315" t="s">
        <v>6214</v>
      </c>
      <c r="O9332" s="315" t="s">
        <v>805</v>
      </c>
      <c r="P9332" s="315" t="s">
        <v>6215</v>
      </c>
      <c r="Q9332" s="315" t="s">
        <v>1096</v>
      </c>
    </row>
    <row r="9333" spans="1:17">
      <c r="A9333" s="315" t="s">
        <v>6216</v>
      </c>
      <c r="B9333" s="315" t="s">
        <v>2095</v>
      </c>
      <c r="C9333" s="315" t="s">
        <v>2096</v>
      </c>
      <c r="D9333" s="316">
        <v>41.58</v>
      </c>
      <c r="E9333" s="317">
        <v>42855.780000000006</v>
      </c>
      <c r="F9333" s="317">
        <v>21070.750000000004</v>
      </c>
      <c r="G9333" s="318">
        <v>40786</v>
      </c>
      <c r="H9333" s="318">
        <v>40880</v>
      </c>
      <c r="I9333" s="318">
        <v>50040</v>
      </c>
      <c r="J9333" s="315" t="s">
        <v>6217</v>
      </c>
      <c r="K9333" s="315">
        <v>8932</v>
      </c>
      <c r="L9333" s="315" t="s">
        <v>3338</v>
      </c>
      <c r="M9333" s="315" t="s">
        <v>784</v>
      </c>
      <c r="N9333" s="315" t="s">
        <v>6218</v>
      </c>
      <c r="O9333" s="315" t="s">
        <v>805</v>
      </c>
      <c r="P9333" s="315" t="s">
        <v>1689</v>
      </c>
      <c r="Q9333" s="315" t="s">
        <v>852</v>
      </c>
    </row>
    <row r="9334" spans="1:17">
      <c r="A9334" s="315" t="s">
        <v>6219</v>
      </c>
      <c r="B9334" s="315" t="s">
        <v>2095</v>
      </c>
      <c r="C9334" s="315" t="s">
        <v>2098</v>
      </c>
      <c r="D9334" s="316">
        <v>41.6</v>
      </c>
      <c r="E9334" s="317">
        <v>37380</v>
      </c>
      <c r="F9334" s="317">
        <v>8223.5999999999985</v>
      </c>
      <c r="G9334" s="318">
        <v>40735</v>
      </c>
      <c r="H9334" s="318">
        <v>42263</v>
      </c>
      <c r="I9334" s="318">
        <v>49674</v>
      </c>
      <c r="J9334" s="315" t="s">
        <v>6220</v>
      </c>
      <c r="K9334" s="315">
        <v>6276</v>
      </c>
      <c r="L9334" s="315" t="s">
        <v>2988</v>
      </c>
      <c r="M9334" s="315" t="s">
        <v>788</v>
      </c>
      <c r="N9334" s="315"/>
      <c r="O9334" s="315" t="s">
        <v>805</v>
      </c>
      <c r="P9334" s="315" t="s">
        <v>6221</v>
      </c>
      <c r="Q9334" s="315" t="s">
        <v>1204</v>
      </c>
    </row>
    <row r="9335" spans="1:17">
      <c r="A9335" s="315" t="s">
        <v>6222</v>
      </c>
      <c r="B9335" s="315" t="s">
        <v>2095</v>
      </c>
      <c r="C9335" s="315" t="s">
        <v>2098</v>
      </c>
      <c r="D9335" s="316">
        <v>41.6</v>
      </c>
      <c r="E9335" s="317">
        <v>38792.01</v>
      </c>
      <c r="F9335" s="317">
        <v>10021.27</v>
      </c>
      <c r="G9335" s="318">
        <v>40760</v>
      </c>
      <c r="H9335" s="318">
        <v>41614</v>
      </c>
      <c r="I9335" s="318">
        <v>50770</v>
      </c>
      <c r="J9335" s="315" t="s">
        <v>6223</v>
      </c>
      <c r="K9335" s="315">
        <v>8412</v>
      </c>
      <c r="L9335" s="315" t="s">
        <v>6224</v>
      </c>
      <c r="M9335" s="315" t="s">
        <v>784</v>
      </c>
      <c r="N9335" s="315"/>
      <c r="O9335" s="315" t="s">
        <v>805</v>
      </c>
      <c r="P9335" s="315" t="s">
        <v>6225</v>
      </c>
      <c r="Q9335" s="315" t="s">
        <v>6226</v>
      </c>
    </row>
    <row r="9336" spans="1:17">
      <c r="A9336" s="315" t="s">
        <v>6227</v>
      </c>
      <c r="B9336" s="315" t="s">
        <v>2095</v>
      </c>
      <c r="C9336" s="315" t="s">
        <v>2096</v>
      </c>
      <c r="D9336" s="316">
        <v>41.8</v>
      </c>
      <c r="E9336" s="317">
        <v>45853.599999999999</v>
      </c>
      <c r="F9336" s="317">
        <v>24348.270000000004</v>
      </c>
      <c r="G9336" s="318">
        <v>39569</v>
      </c>
      <c r="H9336" s="318">
        <v>40779</v>
      </c>
      <c r="I9336" s="318">
        <v>50040</v>
      </c>
      <c r="J9336" s="315" t="s">
        <v>6228</v>
      </c>
      <c r="K9336" s="315">
        <v>6430</v>
      </c>
      <c r="L9336" s="315" t="s">
        <v>319</v>
      </c>
      <c r="M9336" s="315" t="s">
        <v>1388</v>
      </c>
      <c r="N9336" s="315"/>
      <c r="O9336" s="315" t="s">
        <v>805</v>
      </c>
      <c r="P9336" s="315" t="s">
        <v>6229</v>
      </c>
      <c r="Q9336" s="315" t="s">
        <v>813</v>
      </c>
    </row>
    <row r="9337" spans="1:17">
      <c r="A9337" s="315" t="s">
        <v>6230</v>
      </c>
      <c r="B9337" s="315" t="s">
        <v>2095</v>
      </c>
      <c r="C9337" s="315" t="s">
        <v>2098</v>
      </c>
      <c r="D9337" s="316">
        <v>41.8</v>
      </c>
      <c r="E9337" s="317">
        <v>28684.32</v>
      </c>
      <c r="F9337" s="317">
        <v>14501.519999999999</v>
      </c>
      <c r="G9337" s="318">
        <v>39570</v>
      </c>
      <c r="H9337" s="318">
        <v>40190</v>
      </c>
      <c r="I9337" s="318">
        <v>49674</v>
      </c>
      <c r="J9337" s="315" t="s">
        <v>6231</v>
      </c>
      <c r="K9337" s="315">
        <v>1007</v>
      </c>
      <c r="L9337" s="315" t="s">
        <v>2075</v>
      </c>
      <c r="M9337" s="315" t="s">
        <v>766</v>
      </c>
      <c r="N9337" s="315" t="s">
        <v>6232</v>
      </c>
      <c r="O9337" s="315" t="s">
        <v>805</v>
      </c>
      <c r="P9337" s="315" t="s">
        <v>6233</v>
      </c>
      <c r="Q9337" s="315" t="s">
        <v>6234</v>
      </c>
    </row>
    <row r="9338" spans="1:17">
      <c r="A9338" s="315" t="s">
        <v>6235</v>
      </c>
      <c r="B9338" s="315" t="s">
        <v>2095</v>
      </c>
      <c r="C9338" s="315" t="s">
        <v>2096</v>
      </c>
      <c r="D9338" s="316">
        <v>41.8</v>
      </c>
      <c r="E9338" s="317">
        <v>39681.919999999998</v>
      </c>
      <c r="F9338" s="317">
        <v>17340.989999999998</v>
      </c>
      <c r="G9338" s="318">
        <v>40686</v>
      </c>
      <c r="H9338" s="318">
        <v>41087</v>
      </c>
      <c r="I9338" s="318">
        <v>50405</v>
      </c>
      <c r="J9338" s="315" t="s">
        <v>6236</v>
      </c>
      <c r="K9338" s="315">
        <v>3313</v>
      </c>
      <c r="L9338" s="315" t="s">
        <v>4123</v>
      </c>
      <c r="M9338" s="315" t="s">
        <v>764</v>
      </c>
      <c r="N9338" s="315"/>
      <c r="O9338" s="315" t="s">
        <v>805</v>
      </c>
      <c r="P9338" s="315" t="s">
        <v>5036</v>
      </c>
      <c r="Q9338" s="315" t="s">
        <v>945</v>
      </c>
    </row>
    <row r="9339" spans="1:17">
      <c r="A9339" s="315" t="s">
        <v>6237</v>
      </c>
      <c r="B9339" s="315" t="s">
        <v>2095</v>
      </c>
      <c r="C9339" s="315" t="s">
        <v>2096</v>
      </c>
      <c r="D9339" s="316">
        <v>41.9</v>
      </c>
      <c r="E9339" s="317">
        <v>38303.49</v>
      </c>
      <c r="F9339" s="317">
        <v>26883.349999999995</v>
      </c>
      <c r="G9339" s="318">
        <v>39569</v>
      </c>
      <c r="H9339" s="318">
        <v>40115</v>
      </c>
      <c r="I9339" s="318">
        <v>49309</v>
      </c>
      <c r="J9339" s="315" t="s">
        <v>6238</v>
      </c>
      <c r="K9339" s="315">
        <v>1242</v>
      </c>
      <c r="L9339" s="315" t="s">
        <v>3127</v>
      </c>
      <c r="M9339" s="315" t="s">
        <v>1827</v>
      </c>
      <c r="N9339" s="315" t="s">
        <v>6239</v>
      </c>
      <c r="O9339" s="315" t="s">
        <v>914</v>
      </c>
      <c r="P9339" s="315" t="s">
        <v>6240</v>
      </c>
      <c r="Q9339" s="315" t="s">
        <v>6241</v>
      </c>
    </row>
    <row r="9340" spans="1:17">
      <c r="A9340" s="315" t="s">
        <v>6242</v>
      </c>
      <c r="B9340" s="315" t="s">
        <v>2095</v>
      </c>
      <c r="C9340" s="315" t="s">
        <v>2096</v>
      </c>
      <c r="D9340" s="316">
        <v>41.9</v>
      </c>
      <c r="E9340" s="317">
        <v>43717.4</v>
      </c>
      <c r="F9340" s="317">
        <v>22820.479999999996</v>
      </c>
      <c r="G9340" s="318">
        <v>39570</v>
      </c>
      <c r="H9340" s="318">
        <v>40828</v>
      </c>
      <c r="I9340" s="318">
        <v>50040</v>
      </c>
      <c r="J9340" s="315" t="s">
        <v>6243</v>
      </c>
      <c r="K9340" s="315">
        <v>3076</v>
      </c>
      <c r="L9340" s="315" t="s">
        <v>4309</v>
      </c>
      <c r="M9340" s="315" t="s">
        <v>764</v>
      </c>
      <c r="N9340" s="315"/>
      <c r="O9340" s="315" t="s">
        <v>996</v>
      </c>
      <c r="P9340" s="315" t="s">
        <v>6244</v>
      </c>
      <c r="Q9340" s="315"/>
    </row>
    <row r="9341" spans="1:17">
      <c r="A9341" s="315" t="s">
        <v>6245</v>
      </c>
      <c r="B9341" s="315" t="s">
        <v>2095</v>
      </c>
      <c r="C9341" s="315" t="s">
        <v>2098</v>
      </c>
      <c r="D9341" s="316">
        <v>41.9</v>
      </c>
      <c r="E9341" s="317">
        <v>34795.25</v>
      </c>
      <c r="F9341" s="317">
        <v>10542.960000000001</v>
      </c>
      <c r="G9341" s="318">
        <v>40656</v>
      </c>
      <c r="H9341" s="318">
        <v>41262</v>
      </c>
      <c r="I9341" s="318">
        <v>50405</v>
      </c>
      <c r="J9341" s="315" t="s">
        <v>6246</v>
      </c>
      <c r="K9341" s="315">
        <v>4232</v>
      </c>
      <c r="L9341" s="315" t="s">
        <v>6247</v>
      </c>
      <c r="M9341" s="315" t="s">
        <v>1296</v>
      </c>
      <c r="N9341" s="315"/>
      <c r="O9341" s="315" t="s">
        <v>805</v>
      </c>
      <c r="P9341" s="315" t="s">
        <v>6248</v>
      </c>
      <c r="Q9341" s="315" t="s">
        <v>5019</v>
      </c>
    </row>
    <row r="9342" spans="1:17">
      <c r="A9342" s="315" t="s">
        <v>6249</v>
      </c>
      <c r="B9342" s="315" t="s">
        <v>2095</v>
      </c>
      <c r="C9342" s="315" t="s">
        <v>2098</v>
      </c>
      <c r="D9342" s="316">
        <v>42</v>
      </c>
      <c r="E9342" s="317">
        <v>35671.030000000006</v>
      </c>
      <c r="F9342" s="317">
        <v>12220.64</v>
      </c>
      <c r="G9342" s="318">
        <v>39800</v>
      </c>
      <c r="H9342" s="318">
        <v>41256</v>
      </c>
      <c r="I9342" s="318">
        <v>50405</v>
      </c>
      <c r="J9342" s="315" t="s">
        <v>6250</v>
      </c>
      <c r="K9342" s="315">
        <v>8580</v>
      </c>
      <c r="L9342" s="315" t="s">
        <v>3496</v>
      </c>
      <c r="M9342" s="315" t="s">
        <v>792</v>
      </c>
      <c r="N9342" s="315" t="s">
        <v>6251</v>
      </c>
      <c r="O9342" s="315" t="s">
        <v>805</v>
      </c>
      <c r="P9342" s="315" t="s">
        <v>6252</v>
      </c>
      <c r="Q9342" s="315" t="s">
        <v>1286</v>
      </c>
    </row>
    <row r="9343" spans="1:17">
      <c r="A9343" s="315" t="s">
        <v>6253</v>
      </c>
      <c r="B9343" s="315" t="s">
        <v>2095</v>
      </c>
      <c r="C9343" s="315" t="s">
        <v>2098</v>
      </c>
      <c r="D9343" s="316">
        <v>42</v>
      </c>
      <c r="E9343" s="317">
        <v>44655</v>
      </c>
      <c r="F9343" s="317">
        <v>13530.46</v>
      </c>
      <c r="G9343" s="318">
        <v>40086</v>
      </c>
      <c r="H9343" s="318">
        <v>41240</v>
      </c>
      <c r="I9343" s="318">
        <v>50405</v>
      </c>
      <c r="J9343" s="315" t="s">
        <v>6254</v>
      </c>
      <c r="K9343" s="315">
        <v>1055</v>
      </c>
      <c r="L9343" s="315" t="s">
        <v>2439</v>
      </c>
      <c r="M9343" s="315" t="s">
        <v>766</v>
      </c>
      <c r="N9343" s="315"/>
      <c r="O9343" s="315" t="s">
        <v>805</v>
      </c>
      <c r="P9343" s="315" t="s">
        <v>1090</v>
      </c>
      <c r="Q9343" s="315" t="s">
        <v>6255</v>
      </c>
    </row>
    <row r="9344" spans="1:17">
      <c r="A9344" s="315" t="s">
        <v>6256</v>
      </c>
      <c r="B9344" s="315" t="s">
        <v>2095</v>
      </c>
      <c r="C9344" s="315" t="s">
        <v>2098</v>
      </c>
      <c r="D9344" s="316">
        <v>42</v>
      </c>
      <c r="E9344" s="317">
        <v>29508</v>
      </c>
      <c r="F9344" s="317">
        <v>6994.4800000000005</v>
      </c>
      <c r="G9344" s="318">
        <v>40275</v>
      </c>
      <c r="H9344" s="318">
        <v>41948</v>
      </c>
      <c r="I9344" s="318">
        <v>51135</v>
      </c>
      <c r="J9344" s="315" t="s">
        <v>6257</v>
      </c>
      <c r="K9344" s="315">
        <v>6030</v>
      </c>
      <c r="L9344" s="315" t="s">
        <v>2286</v>
      </c>
      <c r="M9344" s="315" t="s">
        <v>788</v>
      </c>
      <c r="N9344" s="315" t="s">
        <v>5517</v>
      </c>
      <c r="O9344" s="315" t="s">
        <v>805</v>
      </c>
      <c r="P9344" s="315" t="s">
        <v>5518</v>
      </c>
      <c r="Q9344" s="315" t="s">
        <v>5277</v>
      </c>
    </row>
    <row r="9345" spans="1:17">
      <c r="A9345" s="315" t="s">
        <v>6258</v>
      </c>
      <c r="B9345" s="315" t="s">
        <v>2095</v>
      </c>
      <c r="C9345" s="315" t="s">
        <v>2096</v>
      </c>
      <c r="D9345" s="316">
        <v>42.1</v>
      </c>
      <c r="E9345" s="317">
        <v>45777.409999999996</v>
      </c>
      <c r="F9345" s="317">
        <v>20004.719999999998</v>
      </c>
      <c r="G9345" s="318">
        <v>40590</v>
      </c>
      <c r="H9345" s="318">
        <v>41172</v>
      </c>
      <c r="I9345" s="318">
        <v>50405</v>
      </c>
      <c r="J9345" s="315" t="s">
        <v>6259</v>
      </c>
      <c r="K9345" s="315">
        <v>8162</v>
      </c>
      <c r="L9345" s="315" t="s">
        <v>2520</v>
      </c>
      <c r="M9345" s="315" t="s">
        <v>784</v>
      </c>
      <c r="N9345" s="315"/>
      <c r="O9345" s="315" t="s">
        <v>805</v>
      </c>
      <c r="P9345" s="315" t="s">
        <v>6260</v>
      </c>
      <c r="Q9345" s="315" t="s">
        <v>5277</v>
      </c>
    </row>
    <row r="9346" spans="1:17">
      <c r="A9346" s="315" t="s">
        <v>6261</v>
      </c>
      <c r="B9346" s="315" t="s">
        <v>2095</v>
      </c>
      <c r="C9346" s="315" t="s">
        <v>2096</v>
      </c>
      <c r="D9346" s="316">
        <v>42.18</v>
      </c>
      <c r="E9346" s="317">
        <v>38408.919999999991</v>
      </c>
      <c r="F9346" s="317">
        <v>18848.850000000002</v>
      </c>
      <c r="G9346" s="318">
        <v>40451</v>
      </c>
      <c r="H9346" s="318">
        <v>40583</v>
      </c>
      <c r="I9346" s="318">
        <v>50040</v>
      </c>
      <c r="J9346" s="315" t="s">
        <v>6262</v>
      </c>
      <c r="K9346" s="315">
        <v>6276</v>
      </c>
      <c r="L9346" s="315" t="s">
        <v>2988</v>
      </c>
      <c r="M9346" s="315" t="s">
        <v>788</v>
      </c>
      <c r="N9346" s="315" t="s">
        <v>6263</v>
      </c>
      <c r="O9346" s="315" t="s">
        <v>805</v>
      </c>
      <c r="P9346" s="315" t="s">
        <v>6264</v>
      </c>
      <c r="Q9346" s="315" t="s">
        <v>1906</v>
      </c>
    </row>
    <row r="9347" spans="1:17">
      <c r="A9347" s="315" t="s">
        <v>6265</v>
      </c>
      <c r="B9347" s="315" t="s">
        <v>2095</v>
      </c>
      <c r="C9347" s="315" t="s">
        <v>2098</v>
      </c>
      <c r="D9347" s="316">
        <v>42.2</v>
      </c>
      <c r="E9347" s="317">
        <v>38939.769999999997</v>
      </c>
      <c r="F9347" s="317">
        <v>13340.490000000002</v>
      </c>
      <c r="G9347" s="318">
        <v>40800</v>
      </c>
      <c r="H9347" s="318">
        <v>41032</v>
      </c>
      <c r="I9347" s="318">
        <v>50405</v>
      </c>
      <c r="J9347" s="315" t="s">
        <v>6266</v>
      </c>
      <c r="K9347" s="315">
        <v>4562</v>
      </c>
      <c r="L9347" s="315" t="s">
        <v>2528</v>
      </c>
      <c r="M9347" s="315" t="s">
        <v>1296</v>
      </c>
      <c r="N9347" s="315" t="s">
        <v>6267</v>
      </c>
      <c r="O9347" s="315" t="s">
        <v>805</v>
      </c>
      <c r="P9347" s="315" t="s">
        <v>5890</v>
      </c>
      <c r="Q9347" s="315" t="s">
        <v>5924</v>
      </c>
    </row>
    <row r="9348" spans="1:17">
      <c r="A9348" s="315" t="s">
        <v>6268</v>
      </c>
      <c r="B9348" s="315" t="s">
        <v>2095</v>
      </c>
      <c r="C9348" s="315" t="s">
        <v>2098</v>
      </c>
      <c r="D9348" s="316">
        <v>42.3</v>
      </c>
      <c r="E9348" s="317">
        <v>45585.66</v>
      </c>
      <c r="F9348" s="317">
        <v>19191.57</v>
      </c>
      <c r="G9348" s="318">
        <v>39573</v>
      </c>
      <c r="H9348" s="318">
        <v>40967</v>
      </c>
      <c r="I9348" s="318">
        <v>50405</v>
      </c>
      <c r="J9348" s="315" t="s">
        <v>6269</v>
      </c>
      <c r="K9348" s="315">
        <v>7203</v>
      </c>
      <c r="L9348" s="315" t="s">
        <v>2484</v>
      </c>
      <c r="M9348" s="315" t="s">
        <v>966</v>
      </c>
      <c r="N9348" s="315"/>
      <c r="O9348" s="315" t="s">
        <v>805</v>
      </c>
      <c r="P9348" s="315" t="s">
        <v>6270</v>
      </c>
      <c r="Q9348" s="315" t="s">
        <v>956</v>
      </c>
    </row>
    <row r="9349" spans="1:17">
      <c r="A9349" s="315" t="s">
        <v>6271</v>
      </c>
      <c r="B9349" s="315" t="s">
        <v>2095</v>
      </c>
      <c r="C9349" s="315" t="s">
        <v>2098</v>
      </c>
      <c r="D9349" s="316">
        <v>42.3</v>
      </c>
      <c r="E9349" s="317">
        <v>43665.3</v>
      </c>
      <c r="F9349" s="317">
        <v>22034.78</v>
      </c>
      <c r="G9349" s="318">
        <v>39570</v>
      </c>
      <c r="H9349" s="318">
        <v>40439</v>
      </c>
      <c r="I9349" s="318">
        <v>49674</v>
      </c>
      <c r="J9349" s="315" t="s">
        <v>6272</v>
      </c>
      <c r="K9349" s="315">
        <v>7000</v>
      </c>
      <c r="L9349" s="315" t="s">
        <v>1644</v>
      </c>
      <c r="M9349" s="315" t="s">
        <v>966</v>
      </c>
      <c r="N9349" s="315" t="s">
        <v>6273</v>
      </c>
      <c r="O9349" s="315" t="s">
        <v>805</v>
      </c>
      <c r="P9349" s="315" t="s">
        <v>6274</v>
      </c>
      <c r="Q9349" s="315" t="s">
        <v>1065</v>
      </c>
    </row>
    <row r="9350" spans="1:17">
      <c r="A9350" s="315" t="s">
        <v>6275</v>
      </c>
      <c r="B9350" s="315" t="s">
        <v>2095</v>
      </c>
      <c r="C9350" s="315" t="s">
        <v>2098</v>
      </c>
      <c r="D9350" s="316">
        <v>42.4</v>
      </c>
      <c r="E9350" s="317">
        <v>40554.75</v>
      </c>
      <c r="F9350" s="317">
        <v>9425.2199999999993</v>
      </c>
      <c r="G9350" s="318">
        <v>40597</v>
      </c>
      <c r="H9350" s="318">
        <v>41871</v>
      </c>
      <c r="I9350" s="318">
        <v>49309</v>
      </c>
      <c r="J9350" s="315" t="s">
        <v>6276</v>
      </c>
      <c r="K9350" s="315">
        <v>1147</v>
      </c>
      <c r="L9350" s="315" t="s">
        <v>2993</v>
      </c>
      <c r="M9350" s="315" t="s">
        <v>766</v>
      </c>
      <c r="N9350" s="315" t="s">
        <v>6277</v>
      </c>
      <c r="O9350" s="315" t="s">
        <v>914</v>
      </c>
      <c r="P9350" s="315" t="s">
        <v>6278</v>
      </c>
      <c r="Q9350" s="315" t="s">
        <v>6279</v>
      </c>
    </row>
    <row r="9351" spans="1:17">
      <c r="A9351" s="315" t="s">
        <v>6280</v>
      </c>
      <c r="B9351" s="315" t="s">
        <v>2095</v>
      </c>
      <c r="C9351" s="315" t="s">
        <v>2098</v>
      </c>
      <c r="D9351" s="316">
        <v>42.48</v>
      </c>
      <c r="E9351" s="317">
        <v>21272.55</v>
      </c>
      <c r="F9351" s="317">
        <v>8292.34</v>
      </c>
      <c r="G9351" s="318">
        <v>40838</v>
      </c>
      <c r="H9351" s="318">
        <v>40963</v>
      </c>
      <c r="I9351" s="318">
        <v>50405</v>
      </c>
      <c r="J9351" s="315" t="s">
        <v>6281</v>
      </c>
      <c r="K9351" s="315">
        <v>4512</v>
      </c>
      <c r="L9351" s="315" t="s">
        <v>2357</v>
      </c>
      <c r="M9351" s="315" t="s">
        <v>1296</v>
      </c>
      <c r="N9351" s="315" t="s">
        <v>6282</v>
      </c>
      <c r="O9351" s="315" t="s">
        <v>805</v>
      </c>
      <c r="P9351" s="315" t="s">
        <v>6283</v>
      </c>
      <c r="Q9351" s="315" t="s">
        <v>6284</v>
      </c>
    </row>
    <row r="9352" spans="1:17">
      <c r="A9352" s="315" t="s">
        <v>6285</v>
      </c>
      <c r="B9352" s="315" t="s">
        <v>2095</v>
      </c>
      <c r="C9352" s="315" t="s">
        <v>2098</v>
      </c>
      <c r="D9352" s="316">
        <v>42.5</v>
      </c>
      <c r="E9352" s="317">
        <v>35010.53</v>
      </c>
      <c r="F9352" s="317">
        <v>12953.9</v>
      </c>
      <c r="G9352" s="318">
        <v>39676</v>
      </c>
      <c r="H9352" s="318">
        <v>41110</v>
      </c>
      <c r="I9352" s="318">
        <v>50405</v>
      </c>
      <c r="J9352" s="315" t="s">
        <v>6286</v>
      </c>
      <c r="K9352" s="315">
        <v>8374</v>
      </c>
      <c r="L9352" s="315" t="s">
        <v>3064</v>
      </c>
      <c r="M9352" s="315" t="s">
        <v>792</v>
      </c>
      <c r="N9352" s="315"/>
      <c r="O9352" s="315" t="s">
        <v>805</v>
      </c>
      <c r="P9352" s="315" t="s">
        <v>6287</v>
      </c>
      <c r="Q9352" s="315" t="s">
        <v>819</v>
      </c>
    </row>
    <row r="9353" spans="1:17">
      <c r="A9353" s="315" t="s">
        <v>6288</v>
      </c>
      <c r="B9353" s="315" t="s">
        <v>2095</v>
      </c>
      <c r="C9353" s="315" t="s">
        <v>2098</v>
      </c>
      <c r="D9353" s="316">
        <v>42.5</v>
      </c>
      <c r="E9353" s="317">
        <v>28597.659999999996</v>
      </c>
      <c r="F9353" s="317">
        <v>9723.2000000000025</v>
      </c>
      <c r="G9353" s="318">
        <v>39799</v>
      </c>
      <c r="H9353" s="318">
        <v>41407</v>
      </c>
      <c r="I9353" s="318">
        <v>50770</v>
      </c>
      <c r="J9353" s="315" t="s">
        <v>6289</v>
      </c>
      <c r="K9353" s="315">
        <v>6300</v>
      </c>
      <c r="L9353" s="315" t="s">
        <v>327</v>
      </c>
      <c r="M9353" s="315" t="s">
        <v>1712</v>
      </c>
      <c r="N9353" s="315" t="s">
        <v>6290</v>
      </c>
      <c r="O9353" s="315" t="s">
        <v>805</v>
      </c>
      <c r="P9353" s="315" t="s">
        <v>818</v>
      </c>
      <c r="Q9353" s="315" t="s">
        <v>6291</v>
      </c>
    </row>
    <row r="9354" spans="1:17">
      <c r="A9354" s="315" t="s">
        <v>6292</v>
      </c>
      <c r="B9354" s="315" t="s">
        <v>2095</v>
      </c>
      <c r="C9354" s="315" t="s">
        <v>2098</v>
      </c>
      <c r="D9354" s="316">
        <v>42.6</v>
      </c>
      <c r="E9354" s="317">
        <v>43463.89</v>
      </c>
      <c r="F9354" s="317">
        <v>19862.989999999998</v>
      </c>
      <c r="G9354" s="318">
        <v>39911</v>
      </c>
      <c r="H9354" s="318">
        <v>40899</v>
      </c>
      <c r="I9354" s="318">
        <v>50040</v>
      </c>
      <c r="J9354" s="315" t="s">
        <v>6293</v>
      </c>
      <c r="K9354" s="315">
        <v>4533</v>
      </c>
      <c r="L9354" s="315" t="s">
        <v>2977</v>
      </c>
      <c r="M9354" s="315" t="s">
        <v>1296</v>
      </c>
      <c r="N9354" s="315"/>
      <c r="O9354" s="315" t="s">
        <v>805</v>
      </c>
      <c r="P9354" s="315" t="s">
        <v>6294</v>
      </c>
      <c r="Q9354" s="315" t="s">
        <v>6295</v>
      </c>
    </row>
    <row r="9355" spans="1:17">
      <c r="A9355" s="315" t="s">
        <v>6296</v>
      </c>
      <c r="B9355" s="315" t="s">
        <v>2095</v>
      </c>
      <c r="C9355" s="315" t="s">
        <v>2096</v>
      </c>
      <c r="D9355" s="316">
        <v>42.6</v>
      </c>
      <c r="E9355" s="317">
        <v>48481.700000000004</v>
      </c>
      <c r="F9355" s="317">
        <v>25646.82</v>
      </c>
      <c r="G9355" s="318">
        <v>40165</v>
      </c>
      <c r="H9355" s="318">
        <v>40870</v>
      </c>
      <c r="I9355" s="318">
        <v>50040</v>
      </c>
      <c r="J9355" s="315" t="s">
        <v>6297</v>
      </c>
      <c r="K9355" s="315">
        <v>3531</v>
      </c>
      <c r="L9355" s="315" t="s">
        <v>4444</v>
      </c>
      <c r="M9355" s="315" t="s">
        <v>764</v>
      </c>
      <c r="N9355" s="315"/>
      <c r="O9355" s="315" t="s">
        <v>805</v>
      </c>
      <c r="P9355" s="315" t="s">
        <v>6298</v>
      </c>
      <c r="Q9355" s="315" t="s">
        <v>1090</v>
      </c>
    </row>
    <row r="9356" spans="1:17">
      <c r="A9356" s="315" t="s">
        <v>6299</v>
      </c>
      <c r="B9356" s="315" t="s">
        <v>2095</v>
      </c>
      <c r="C9356" s="315" t="s">
        <v>2098</v>
      </c>
      <c r="D9356" s="316">
        <v>42.6</v>
      </c>
      <c r="E9356" s="317">
        <v>43725.599999999999</v>
      </c>
      <c r="F9356" s="317">
        <v>11255.300000000001</v>
      </c>
      <c r="G9356" s="318">
        <v>40364</v>
      </c>
      <c r="H9356" s="318">
        <v>41562</v>
      </c>
      <c r="I9356" s="318">
        <v>50770</v>
      </c>
      <c r="J9356" s="315" t="s">
        <v>6300</v>
      </c>
      <c r="K9356" s="315">
        <v>3123</v>
      </c>
      <c r="L9356" s="315" t="s">
        <v>2171</v>
      </c>
      <c r="M9356" s="315" t="s">
        <v>764</v>
      </c>
      <c r="N9356" s="315" t="s">
        <v>6301</v>
      </c>
      <c r="O9356" s="315" t="s">
        <v>805</v>
      </c>
      <c r="P9356" s="315" t="s">
        <v>5319</v>
      </c>
      <c r="Q9356" s="315" t="s">
        <v>852</v>
      </c>
    </row>
    <row r="9357" spans="1:17">
      <c r="A9357" s="315" t="s">
        <v>6302</v>
      </c>
      <c r="B9357" s="315" t="s">
        <v>2095</v>
      </c>
      <c r="C9357" s="315" t="s">
        <v>2096</v>
      </c>
      <c r="D9357" s="316">
        <v>42.6</v>
      </c>
      <c r="E9357" s="317">
        <v>44037</v>
      </c>
      <c r="F9357" s="317">
        <v>17086.349999999999</v>
      </c>
      <c r="G9357" s="318">
        <v>40645</v>
      </c>
      <c r="H9357" s="318">
        <v>41110</v>
      </c>
      <c r="I9357" s="318">
        <v>50405</v>
      </c>
      <c r="J9357" s="315" t="s">
        <v>6303</v>
      </c>
      <c r="K9357" s="315">
        <v>6264</v>
      </c>
      <c r="L9357" s="315" t="s">
        <v>4185</v>
      </c>
      <c r="M9357" s="315" t="s">
        <v>788</v>
      </c>
      <c r="N9357" s="315"/>
      <c r="O9357" s="315" t="s">
        <v>996</v>
      </c>
      <c r="P9357" s="315" t="s">
        <v>6304</v>
      </c>
      <c r="Q9357" s="315"/>
    </row>
    <row r="9358" spans="1:17">
      <c r="A9358" s="315" t="s">
        <v>6305</v>
      </c>
      <c r="B9358" s="315" t="s">
        <v>2095</v>
      </c>
      <c r="C9358" s="315" t="s">
        <v>2098</v>
      </c>
      <c r="D9358" s="316">
        <v>42.7</v>
      </c>
      <c r="E9358" s="317">
        <v>37779.680000000008</v>
      </c>
      <c r="F9358" s="317">
        <v>25123.48</v>
      </c>
      <c r="G9358" s="318">
        <v>39569</v>
      </c>
      <c r="H9358" s="318">
        <v>39568</v>
      </c>
      <c r="I9358" s="318">
        <v>48914</v>
      </c>
      <c r="J9358" s="315" t="s">
        <v>6306</v>
      </c>
      <c r="K9358" s="315">
        <v>9472</v>
      </c>
      <c r="L9358" s="315" t="s">
        <v>2333</v>
      </c>
      <c r="M9358" s="315" t="s">
        <v>770</v>
      </c>
      <c r="N9358" s="315"/>
      <c r="O9358" s="315" t="s">
        <v>805</v>
      </c>
      <c r="P9358" s="315" t="s">
        <v>6307</v>
      </c>
      <c r="Q9358" s="315" t="s">
        <v>5019</v>
      </c>
    </row>
    <row r="9359" spans="1:17">
      <c r="A9359" s="315" t="s">
        <v>6308</v>
      </c>
      <c r="B9359" s="315" t="s">
        <v>2095</v>
      </c>
      <c r="C9359" s="315" t="s">
        <v>2098</v>
      </c>
      <c r="D9359" s="316">
        <v>42.8</v>
      </c>
      <c r="E9359" s="317">
        <v>43450.060000000005</v>
      </c>
      <c r="F9359" s="317">
        <v>28850.859999999997</v>
      </c>
      <c r="G9359" s="318">
        <v>39569</v>
      </c>
      <c r="H9359" s="318">
        <v>39846</v>
      </c>
      <c r="I9359" s="318">
        <v>49279</v>
      </c>
      <c r="J9359" s="315" t="s">
        <v>6309</v>
      </c>
      <c r="K9359" s="315">
        <v>8561</v>
      </c>
      <c r="L9359" s="315" t="s">
        <v>2257</v>
      </c>
      <c r="M9359" s="315" t="s">
        <v>792</v>
      </c>
      <c r="N9359" s="315"/>
      <c r="O9359" s="315" t="s">
        <v>805</v>
      </c>
      <c r="P9359" s="315" t="s">
        <v>6310</v>
      </c>
      <c r="Q9359" s="315" t="s">
        <v>1607</v>
      </c>
    </row>
    <row r="9360" spans="1:17">
      <c r="A9360" s="315" t="s">
        <v>6311</v>
      </c>
      <c r="B9360" s="315" t="s">
        <v>2095</v>
      </c>
      <c r="C9360" s="315" t="s">
        <v>2096</v>
      </c>
      <c r="D9360" s="316">
        <v>42.9</v>
      </c>
      <c r="E9360" s="317">
        <v>54441</v>
      </c>
      <c r="F9360" s="317">
        <v>28799.270000000004</v>
      </c>
      <c r="G9360" s="318">
        <v>39570</v>
      </c>
      <c r="H9360" s="318">
        <v>40892</v>
      </c>
      <c r="I9360" s="318">
        <v>50040</v>
      </c>
      <c r="J9360" s="315" t="s">
        <v>6312</v>
      </c>
      <c r="K9360" s="315">
        <v>7433</v>
      </c>
      <c r="L9360" s="315" t="s">
        <v>2796</v>
      </c>
      <c r="M9360" s="315" t="s">
        <v>966</v>
      </c>
      <c r="N9360" s="315"/>
      <c r="O9360" s="315" t="s">
        <v>805</v>
      </c>
      <c r="P9360" s="315" t="s">
        <v>6313</v>
      </c>
      <c r="Q9360" s="315" t="s">
        <v>1948</v>
      </c>
    </row>
    <row r="9361" spans="1:17">
      <c r="A9361" s="315" t="s">
        <v>6314</v>
      </c>
      <c r="B9361" s="315" t="s">
        <v>2095</v>
      </c>
      <c r="C9361" s="315" t="s">
        <v>2098</v>
      </c>
      <c r="D9361" s="316">
        <v>42.9</v>
      </c>
      <c r="E9361" s="317">
        <v>45805.079999999994</v>
      </c>
      <c r="F9361" s="317">
        <v>19382.32</v>
      </c>
      <c r="G9361" s="318">
        <v>39570</v>
      </c>
      <c r="H9361" s="318">
        <v>40850</v>
      </c>
      <c r="I9361" s="318">
        <v>50040</v>
      </c>
      <c r="J9361" s="315" t="s">
        <v>6315</v>
      </c>
      <c r="K9361" s="315">
        <v>8908</v>
      </c>
      <c r="L9361" s="315" t="s">
        <v>3572</v>
      </c>
      <c r="M9361" s="315" t="s">
        <v>784</v>
      </c>
      <c r="N9361" s="315" t="s">
        <v>6316</v>
      </c>
      <c r="O9361" s="315" t="s">
        <v>805</v>
      </c>
      <c r="P9361" s="315" t="s">
        <v>6317</v>
      </c>
      <c r="Q9361" s="315" t="s">
        <v>6318</v>
      </c>
    </row>
    <row r="9362" spans="1:17">
      <c r="A9362" s="319" t="s">
        <v>6319</v>
      </c>
      <c r="B9362" s="319" t="s">
        <v>2095</v>
      </c>
      <c r="C9362" s="319" t="s">
        <v>2098</v>
      </c>
      <c r="D9362" s="320">
        <v>42.9</v>
      </c>
      <c r="E9362" s="317">
        <v>38990.130000000005</v>
      </c>
      <c r="F9362" s="317">
        <v>16999.689999999999</v>
      </c>
      <c r="G9362" s="321">
        <v>39598</v>
      </c>
      <c r="H9362" s="321">
        <v>41130</v>
      </c>
      <c r="I9362" s="321">
        <v>50405</v>
      </c>
      <c r="J9362" s="319" t="s">
        <v>6320</v>
      </c>
      <c r="K9362" s="322">
        <v>7433</v>
      </c>
      <c r="L9362" s="319" t="s">
        <v>2115</v>
      </c>
      <c r="M9362" s="319" t="s">
        <v>966</v>
      </c>
      <c r="N9362" s="323"/>
      <c r="O9362" s="319" t="s">
        <v>805</v>
      </c>
      <c r="P9362" s="319" t="s">
        <v>6321</v>
      </c>
      <c r="Q9362" s="319" t="s">
        <v>1885</v>
      </c>
    </row>
    <row r="9363" spans="1:17">
      <c r="A9363" s="315" t="s">
        <v>6322</v>
      </c>
      <c r="B9363" s="315" t="s">
        <v>2095</v>
      </c>
      <c r="C9363" s="315" t="s">
        <v>2096</v>
      </c>
      <c r="D9363" s="316">
        <v>42.9</v>
      </c>
      <c r="E9363" s="317">
        <v>6358.1900000000005</v>
      </c>
      <c r="F9363" s="317">
        <v>2772.18</v>
      </c>
      <c r="G9363" s="318">
        <v>39598</v>
      </c>
      <c r="H9363" s="318">
        <v>41130</v>
      </c>
      <c r="I9363" s="318">
        <v>50405</v>
      </c>
      <c r="J9363" s="315" t="s">
        <v>6320</v>
      </c>
      <c r="K9363" s="315">
        <v>7433</v>
      </c>
      <c r="L9363" s="315" t="s">
        <v>2115</v>
      </c>
      <c r="M9363" s="315" t="s">
        <v>966</v>
      </c>
      <c r="N9363" s="315"/>
      <c r="O9363" s="315" t="s">
        <v>805</v>
      </c>
      <c r="P9363" s="315" t="s">
        <v>6321</v>
      </c>
      <c r="Q9363" s="315" t="s">
        <v>6323</v>
      </c>
    </row>
    <row r="9364" spans="1:17">
      <c r="A9364" s="315" t="s">
        <v>6324</v>
      </c>
      <c r="B9364" s="315" t="s">
        <v>2095</v>
      </c>
      <c r="C9364" s="315" t="s">
        <v>2098</v>
      </c>
      <c r="D9364" s="316">
        <v>42.9</v>
      </c>
      <c r="E9364" s="317">
        <v>46719.24</v>
      </c>
      <c r="F9364" s="317">
        <v>23446.14</v>
      </c>
      <c r="G9364" s="318">
        <v>40135</v>
      </c>
      <c r="H9364" s="318">
        <v>40336</v>
      </c>
      <c r="I9364" s="318">
        <v>49674</v>
      </c>
      <c r="J9364" s="315" t="s">
        <v>6325</v>
      </c>
      <c r="K9364" s="315">
        <v>9320</v>
      </c>
      <c r="L9364" s="315" t="s">
        <v>3595</v>
      </c>
      <c r="M9364" s="315" t="s">
        <v>792</v>
      </c>
      <c r="N9364" s="315" t="s">
        <v>6098</v>
      </c>
      <c r="O9364" s="315" t="s">
        <v>805</v>
      </c>
      <c r="P9364" s="315" t="s">
        <v>6099</v>
      </c>
      <c r="Q9364" s="315" t="s">
        <v>1613</v>
      </c>
    </row>
    <row r="9365" spans="1:17">
      <c r="A9365" s="315" t="s">
        <v>6326</v>
      </c>
      <c r="B9365" s="315" t="s">
        <v>2095</v>
      </c>
      <c r="C9365" s="315" t="s">
        <v>2098</v>
      </c>
      <c r="D9365" s="316">
        <v>42.9</v>
      </c>
      <c r="E9365" s="317">
        <v>21393.75</v>
      </c>
      <c r="F9365" s="317">
        <v>5369.83</v>
      </c>
      <c r="G9365" s="318">
        <v>40809</v>
      </c>
      <c r="H9365" s="318">
        <v>41996</v>
      </c>
      <c r="I9365" s="318">
        <v>49309</v>
      </c>
      <c r="J9365" s="315" t="s">
        <v>6327</v>
      </c>
      <c r="K9365" s="315">
        <v>6064</v>
      </c>
      <c r="L9365" s="315" t="s">
        <v>2840</v>
      </c>
      <c r="M9365" s="315" t="s">
        <v>1017</v>
      </c>
      <c r="N9365" s="315"/>
      <c r="O9365" s="315" t="s">
        <v>805</v>
      </c>
      <c r="P9365" s="315" t="s">
        <v>6328</v>
      </c>
      <c r="Q9365" s="315" t="s">
        <v>1307</v>
      </c>
    </row>
    <row r="9366" spans="1:17">
      <c r="A9366" s="315" t="s">
        <v>6329</v>
      </c>
      <c r="B9366" s="315" t="s">
        <v>2095</v>
      </c>
      <c r="C9366" s="315" t="s">
        <v>2096</v>
      </c>
      <c r="D9366" s="316">
        <v>43</v>
      </c>
      <c r="E9366" s="317">
        <v>43150</v>
      </c>
      <c r="F9366" s="317">
        <v>14670.99</v>
      </c>
      <c r="G9366" s="318">
        <v>40546</v>
      </c>
      <c r="H9366" s="318">
        <v>41624</v>
      </c>
      <c r="I9366" s="318">
        <v>50770</v>
      </c>
      <c r="J9366" s="315" t="s">
        <v>6330</v>
      </c>
      <c r="K9366" s="315">
        <v>3780</v>
      </c>
      <c r="L9366" s="315" t="s">
        <v>2137</v>
      </c>
      <c r="M9366" s="315" t="s">
        <v>764</v>
      </c>
      <c r="N9366" s="315"/>
      <c r="O9366" s="315" t="s">
        <v>914</v>
      </c>
      <c r="P9366" s="315" t="s">
        <v>6331</v>
      </c>
      <c r="Q9366" s="315" t="s">
        <v>4873</v>
      </c>
    </row>
    <row r="9367" spans="1:17">
      <c r="A9367" s="315" t="s">
        <v>6332</v>
      </c>
      <c r="B9367" s="315" t="s">
        <v>2095</v>
      </c>
      <c r="C9367" s="315" t="s">
        <v>2096</v>
      </c>
      <c r="D9367" s="316">
        <v>43.01</v>
      </c>
      <c r="E9367" s="317">
        <v>44935.600000000006</v>
      </c>
      <c r="F9367" s="317">
        <v>15278.099999999999</v>
      </c>
      <c r="G9367" s="318">
        <v>40711</v>
      </c>
      <c r="H9367" s="318">
        <v>41508</v>
      </c>
      <c r="I9367" s="318">
        <v>50770</v>
      </c>
      <c r="J9367" s="315" t="s">
        <v>6333</v>
      </c>
      <c r="K9367" s="315">
        <v>3038</v>
      </c>
      <c r="L9367" s="315" t="s">
        <v>4246</v>
      </c>
      <c r="M9367" s="315" t="s">
        <v>764</v>
      </c>
      <c r="N9367" s="315"/>
      <c r="O9367" s="315" t="s">
        <v>805</v>
      </c>
      <c r="P9367" s="315" t="s">
        <v>4606</v>
      </c>
      <c r="Q9367" s="315" t="s">
        <v>1090</v>
      </c>
    </row>
    <row r="9368" spans="1:17">
      <c r="A9368" s="315" t="s">
        <v>6334</v>
      </c>
      <c r="B9368" s="315" t="s">
        <v>2095</v>
      </c>
      <c r="C9368" s="315" t="s">
        <v>2098</v>
      </c>
      <c r="D9368" s="316">
        <v>43.02</v>
      </c>
      <c r="E9368" s="317">
        <v>35697.99</v>
      </c>
      <c r="F9368" s="317">
        <v>10312.760000000002</v>
      </c>
      <c r="G9368" s="318">
        <v>40746</v>
      </c>
      <c r="H9368" s="318">
        <v>41261</v>
      </c>
      <c r="I9368" s="318">
        <v>50405</v>
      </c>
      <c r="J9368" s="315" t="s">
        <v>6335</v>
      </c>
      <c r="K9368" s="315">
        <v>6438</v>
      </c>
      <c r="L9368" s="315" t="s">
        <v>1861</v>
      </c>
      <c r="M9368" s="315" t="s">
        <v>1388</v>
      </c>
      <c r="N9368" s="315" t="s">
        <v>6336</v>
      </c>
      <c r="O9368" s="315" t="s">
        <v>805</v>
      </c>
      <c r="P9368" s="315" t="s">
        <v>6337</v>
      </c>
      <c r="Q9368" s="315" t="s">
        <v>6338</v>
      </c>
    </row>
    <row r="9369" spans="1:17">
      <c r="A9369" s="315" t="s">
        <v>6339</v>
      </c>
      <c r="B9369" s="315" t="s">
        <v>2095</v>
      </c>
      <c r="C9369" s="315" t="s">
        <v>2098</v>
      </c>
      <c r="D9369" s="316">
        <v>43.05</v>
      </c>
      <c r="E9369" s="317">
        <v>22225.5</v>
      </c>
      <c r="F9369" s="317">
        <v>6712.1</v>
      </c>
      <c r="G9369" s="318">
        <v>40815</v>
      </c>
      <c r="H9369" s="318">
        <v>41264</v>
      </c>
      <c r="I9369" s="318">
        <v>50405</v>
      </c>
      <c r="J9369" s="315" t="s">
        <v>6340</v>
      </c>
      <c r="K9369" s="315">
        <v>1564</v>
      </c>
      <c r="L9369" s="315" t="s">
        <v>2585</v>
      </c>
      <c r="M9369" s="315" t="s">
        <v>761</v>
      </c>
      <c r="N9369" s="315" t="s">
        <v>6341</v>
      </c>
      <c r="O9369" s="315" t="s">
        <v>805</v>
      </c>
      <c r="P9369" s="315" t="s">
        <v>6342</v>
      </c>
      <c r="Q9369" s="315" t="s">
        <v>1345</v>
      </c>
    </row>
    <row r="9370" spans="1:17">
      <c r="A9370" s="315" t="s">
        <v>6343</v>
      </c>
      <c r="B9370" s="315" t="s">
        <v>2095</v>
      </c>
      <c r="C9370" s="315" t="s">
        <v>2098</v>
      </c>
      <c r="D9370" s="316">
        <v>43.1</v>
      </c>
      <c r="E9370" s="317">
        <v>45683.340000000004</v>
      </c>
      <c r="F9370" s="317">
        <v>16674.43</v>
      </c>
      <c r="G9370" s="318">
        <v>40445</v>
      </c>
      <c r="H9370" s="318">
        <v>40448</v>
      </c>
      <c r="I9370" s="318">
        <v>49674</v>
      </c>
      <c r="J9370" s="315" t="s">
        <v>6344</v>
      </c>
      <c r="K9370" s="315">
        <v>5027</v>
      </c>
      <c r="L9370" s="315" t="s">
        <v>2123</v>
      </c>
      <c r="M9370" s="315" t="s">
        <v>776</v>
      </c>
      <c r="N9370" s="315"/>
      <c r="O9370" s="315" t="s">
        <v>805</v>
      </c>
      <c r="P9370" s="315" t="s">
        <v>6345</v>
      </c>
      <c r="Q9370" s="315" t="s">
        <v>6346</v>
      </c>
    </row>
    <row r="9371" spans="1:17">
      <c r="A9371" s="315" t="s">
        <v>6347</v>
      </c>
      <c r="B9371" s="315" t="s">
        <v>2095</v>
      </c>
      <c r="C9371" s="315" t="s">
        <v>2098</v>
      </c>
      <c r="D9371" s="316">
        <v>43.1</v>
      </c>
      <c r="E9371" s="317">
        <v>46578.700000000004</v>
      </c>
      <c r="F9371" s="317">
        <v>19889.100000000006</v>
      </c>
      <c r="G9371" s="318">
        <v>40610</v>
      </c>
      <c r="H9371" s="318">
        <v>40785</v>
      </c>
      <c r="I9371" s="318">
        <v>50040</v>
      </c>
      <c r="J9371" s="315" t="s">
        <v>6348</v>
      </c>
      <c r="K9371" s="315">
        <v>3414</v>
      </c>
      <c r="L9371" s="315" t="s">
        <v>3188</v>
      </c>
      <c r="M9371" s="315" t="s">
        <v>764</v>
      </c>
      <c r="N9371" s="315"/>
      <c r="O9371" s="315" t="s">
        <v>805</v>
      </c>
      <c r="P9371" s="315" t="s">
        <v>6349</v>
      </c>
      <c r="Q9371" s="315" t="s">
        <v>956</v>
      </c>
    </row>
    <row r="9372" spans="1:17">
      <c r="A9372" s="315" t="s">
        <v>6350</v>
      </c>
      <c r="B9372" s="315" t="s">
        <v>2095</v>
      </c>
      <c r="C9372" s="315" t="s">
        <v>2098</v>
      </c>
      <c r="D9372" s="316">
        <v>43.1</v>
      </c>
      <c r="E9372" s="317">
        <v>27339.399999999998</v>
      </c>
      <c r="F9372" s="317">
        <v>6862.1999999999989</v>
      </c>
      <c r="G9372" s="318">
        <v>40806</v>
      </c>
      <c r="H9372" s="318">
        <v>41962</v>
      </c>
      <c r="I9372" s="318">
        <v>49309</v>
      </c>
      <c r="J9372" s="315" t="s">
        <v>6351</v>
      </c>
      <c r="K9372" s="315">
        <v>3557</v>
      </c>
      <c r="L9372" s="315" t="s">
        <v>3429</v>
      </c>
      <c r="M9372" s="315" t="s">
        <v>764</v>
      </c>
      <c r="N9372" s="315"/>
      <c r="O9372" s="315" t="s">
        <v>805</v>
      </c>
      <c r="P9372" s="315" t="s">
        <v>6352</v>
      </c>
      <c r="Q9372" s="315" t="s">
        <v>864</v>
      </c>
    </row>
    <row r="9373" spans="1:17">
      <c r="A9373" s="315" t="s">
        <v>6353</v>
      </c>
      <c r="B9373" s="315" t="s">
        <v>2095</v>
      </c>
      <c r="C9373" s="315" t="s">
        <v>2098</v>
      </c>
      <c r="D9373" s="316">
        <v>43.1</v>
      </c>
      <c r="E9373" s="317">
        <v>18765.53</v>
      </c>
      <c r="F9373" s="317">
        <v>7940.6</v>
      </c>
      <c r="G9373" s="318">
        <v>40850</v>
      </c>
      <c r="H9373" s="318">
        <v>40882</v>
      </c>
      <c r="I9373" s="318">
        <v>50040</v>
      </c>
      <c r="J9373" s="315" t="s">
        <v>6354</v>
      </c>
      <c r="K9373" s="315">
        <v>4538</v>
      </c>
      <c r="L9373" s="315" t="s">
        <v>3976</v>
      </c>
      <c r="M9373" s="315" t="s">
        <v>764</v>
      </c>
      <c r="N9373" s="315" t="s">
        <v>6355</v>
      </c>
      <c r="O9373" s="315" t="s">
        <v>805</v>
      </c>
      <c r="P9373" s="315" t="s">
        <v>6356</v>
      </c>
      <c r="Q9373" s="315" t="s">
        <v>992</v>
      </c>
    </row>
    <row r="9374" spans="1:17">
      <c r="A9374" s="315" t="s">
        <v>6357</v>
      </c>
      <c r="B9374" s="315" t="s">
        <v>2095</v>
      </c>
      <c r="C9374" s="315" t="s">
        <v>2098</v>
      </c>
      <c r="D9374" s="316">
        <v>43.2</v>
      </c>
      <c r="E9374" s="317">
        <v>32645.829999999994</v>
      </c>
      <c r="F9374" s="317">
        <v>20071.120000000003</v>
      </c>
      <c r="G9374" s="318">
        <v>39575</v>
      </c>
      <c r="H9374" s="318">
        <v>39108</v>
      </c>
      <c r="I9374" s="318">
        <v>48579</v>
      </c>
      <c r="J9374" s="315" t="s">
        <v>6358</v>
      </c>
      <c r="K9374" s="315">
        <v>8280</v>
      </c>
      <c r="L9374" s="315" t="s">
        <v>2943</v>
      </c>
      <c r="M9374" s="315" t="s">
        <v>792</v>
      </c>
      <c r="N9374" s="315" t="s">
        <v>6359</v>
      </c>
      <c r="O9374" s="315" t="s">
        <v>914</v>
      </c>
      <c r="P9374" s="315" t="s">
        <v>6360</v>
      </c>
      <c r="Q9374" s="315" t="s">
        <v>6361</v>
      </c>
    </row>
    <row r="9375" spans="1:17">
      <c r="A9375" s="315" t="s">
        <v>6362</v>
      </c>
      <c r="B9375" s="315" t="s">
        <v>2095</v>
      </c>
      <c r="C9375" s="315" t="s">
        <v>2096</v>
      </c>
      <c r="D9375" s="316">
        <v>43.2</v>
      </c>
      <c r="E9375" s="317">
        <v>45516.799999999996</v>
      </c>
      <c r="F9375" s="317">
        <v>15475.699999999999</v>
      </c>
      <c r="G9375" s="318">
        <v>40498</v>
      </c>
      <c r="H9375" s="318">
        <v>41506</v>
      </c>
      <c r="I9375" s="318">
        <v>50770</v>
      </c>
      <c r="J9375" s="315" t="s">
        <v>6363</v>
      </c>
      <c r="K9375" s="315">
        <v>3452</v>
      </c>
      <c r="L9375" s="315" t="s">
        <v>4097</v>
      </c>
      <c r="M9375" s="315" t="s">
        <v>764</v>
      </c>
      <c r="N9375" s="315"/>
      <c r="O9375" s="315" t="s">
        <v>805</v>
      </c>
      <c r="P9375" s="315" t="s">
        <v>6364</v>
      </c>
      <c r="Q9375" s="315" t="s">
        <v>1090</v>
      </c>
    </row>
    <row r="9376" spans="1:17">
      <c r="A9376" s="315" t="s">
        <v>6365</v>
      </c>
      <c r="B9376" s="315" t="s">
        <v>2095</v>
      </c>
      <c r="C9376" s="315" t="s">
        <v>2098</v>
      </c>
      <c r="D9376" s="316">
        <v>43.2</v>
      </c>
      <c r="E9376" s="317">
        <v>44797.599999999991</v>
      </c>
      <c r="F9376" s="317">
        <v>16530.32</v>
      </c>
      <c r="G9376" s="318">
        <v>40745</v>
      </c>
      <c r="H9376" s="318">
        <v>41120</v>
      </c>
      <c r="I9376" s="318">
        <v>50405</v>
      </c>
      <c r="J9376" s="315" t="s">
        <v>6366</v>
      </c>
      <c r="K9376" s="315">
        <v>4468</v>
      </c>
      <c r="L9376" s="315" t="s">
        <v>3355</v>
      </c>
      <c r="M9376" s="315" t="s">
        <v>1296</v>
      </c>
      <c r="N9376" s="315"/>
      <c r="O9376" s="315" t="s">
        <v>805</v>
      </c>
      <c r="P9376" s="315" t="s">
        <v>6367</v>
      </c>
      <c r="Q9376" s="315" t="s">
        <v>992</v>
      </c>
    </row>
    <row r="9377" spans="1:17">
      <c r="A9377" s="315" t="s">
        <v>6368</v>
      </c>
      <c r="B9377" s="315" t="s">
        <v>2095</v>
      </c>
      <c r="C9377" s="315" t="s">
        <v>2096</v>
      </c>
      <c r="D9377" s="316">
        <v>43.29</v>
      </c>
      <c r="E9377" s="317">
        <v>47251.200000000004</v>
      </c>
      <c r="F9377" s="317">
        <v>11156.540000000003</v>
      </c>
      <c r="G9377" s="318">
        <v>40590</v>
      </c>
      <c r="H9377" s="318">
        <v>42272</v>
      </c>
      <c r="I9377" s="318">
        <v>49674</v>
      </c>
      <c r="J9377" s="315" t="s">
        <v>6369</v>
      </c>
      <c r="K9377" s="315">
        <v>8915</v>
      </c>
      <c r="L9377" s="315" t="s">
        <v>3546</v>
      </c>
      <c r="M9377" s="315" t="s">
        <v>784</v>
      </c>
      <c r="N9377" s="315" t="s">
        <v>6370</v>
      </c>
      <c r="O9377" s="315" t="s">
        <v>805</v>
      </c>
      <c r="P9377" s="315" t="s">
        <v>777</v>
      </c>
      <c r="Q9377" s="315" t="s">
        <v>852</v>
      </c>
    </row>
    <row r="9378" spans="1:17">
      <c r="A9378" s="315" t="s">
        <v>6371</v>
      </c>
      <c r="B9378" s="315" t="s">
        <v>2095</v>
      </c>
      <c r="C9378" s="315" t="s">
        <v>2098</v>
      </c>
      <c r="D9378" s="316">
        <v>43.3</v>
      </c>
      <c r="E9378" s="317">
        <v>42806.460000000006</v>
      </c>
      <c r="F9378" s="317">
        <v>14554.199999999999</v>
      </c>
      <c r="G9378" s="318">
        <v>39868</v>
      </c>
      <c r="H9378" s="318">
        <v>41613</v>
      </c>
      <c r="I9378" s="318">
        <v>50770</v>
      </c>
      <c r="J9378" s="315" t="s">
        <v>6372</v>
      </c>
      <c r="K9378" s="315">
        <v>7745</v>
      </c>
      <c r="L9378" s="315" t="s">
        <v>4380</v>
      </c>
      <c r="M9378" s="315" t="s">
        <v>966</v>
      </c>
      <c r="N9378" s="315"/>
      <c r="O9378" s="315" t="s">
        <v>805</v>
      </c>
      <c r="P9378" s="315" t="s">
        <v>6373</v>
      </c>
      <c r="Q9378" s="315" t="s">
        <v>1150</v>
      </c>
    </row>
    <row r="9379" spans="1:17">
      <c r="A9379" s="315" t="s">
        <v>6374</v>
      </c>
      <c r="B9379" s="315" t="s">
        <v>2095</v>
      </c>
      <c r="C9379" s="315" t="s">
        <v>2098</v>
      </c>
      <c r="D9379" s="316">
        <v>43.3</v>
      </c>
      <c r="E9379" s="317">
        <v>39186.1</v>
      </c>
      <c r="F9379" s="317">
        <v>17908.04</v>
      </c>
      <c r="G9379" s="318">
        <v>40049</v>
      </c>
      <c r="H9379" s="318">
        <v>40808</v>
      </c>
      <c r="I9379" s="318">
        <v>50040</v>
      </c>
      <c r="J9379" s="315" t="s">
        <v>6375</v>
      </c>
      <c r="K9379" s="315">
        <v>4950</v>
      </c>
      <c r="L9379" s="315" t="s">
        <v>2266</v>
      </c>
      <c r="M9379" s="315" t="s">
        <v>764</v>
      </c>
      <c r="N9379" s="315"/>
      <c r="O9379" s="315" t="s">
        <v>805</v>
      </c>
      <c r="P9379" s="315" t="s">
        <v>4857</v>
      </c>
      <c r="Q9379" s="315" t="s">
        <v>1378</v>
      </c>
    </row>
    <row r="9380" spans="1:17">
      <c r="A9380" s="315" t="s">
        <v>6376</v>
      </c>
      <c r="B9380" s="315" t="s">
        <v>2095</v>
      </c>
      <c r="C9380" s="315" t="s">
        <v>2096</v>
      </c>
      <c r="D9380" s="316">
        <v>43.4</v>
      </c>
      <c r="E9380" s="317">
        <v>48645.4</v>
      </c>
      <c r="F9380" s="317">
        <v>21160.74</v>
      </c>
      <c r="G9380" s="318">
        <v>39958</v>
      </c>
      <c r="H9380" s="318">
        <v>41037</v>
      </c>
      <c r="I9380" s="318">
        <v>50405</v>
      </c>
      <c r="J9380" s="315" t="s">
        <v>6377</v>
      </c>
      <c r="K9380" s="315">
        <v>3076</v>
      </c>
      <c r="L9380" s="315" t="s">
        <v>4309</v>
      </c>
      <c r="M9380" s="315" t="s">
        <v>764</v>
      </c>
      <c r="N9380" s="315"/>
      <c r="O9380" s="315" t="s">
        <v>805</v>
      </c>
      <c r="P9380" s="315" t="s">
        <v>6378</v>
      </c>
      <c r="Q9380" s="315" t="s">
        <v>1652</v>
      </c>
    </row>
    <row r="9381" spans="1:17">
      <c r="A9381" s="315" t="s">
        <v>6379</v>
      </c>
      <c r="B9381" s="315" t="s">
        <v>2095</v>
      </c>
      <c r="C9381" s="315" t="s">
        <v>2098</v>
      </c>
      <c r="D9381" s="316">
        <v>43.4</v>
      </c>
      <c r="E9381" s="317">
        <v>43919.4</v>
      </c>
      <c r="F9381" s="317">
        <v>23892.15</v>
      </c>
      <c r="G9381" s="318">
        <v>40284</v>
      </c>
      <c r="H9381" s="318">
        <v>40492</v>
      </c>
      <c r="I9381" s="318">
        <v>49674</v>
      </c>
      <c r="J9381" s="315" t="s">
        <v>6380</v>
      </c>
      <c r="K9381" s="315">
        <v>3272</v>
      </c>
      <c r="L9381" s="315" t="s">
        <v>3319</v>
      </c>
      <c r="M9381" s="315" t="s">
        <v>764</v>
      </c>
      <c r="N9381" s="315" t="s">
        <v>6381</v>
      </c>
      <c r="O9381" s="315" t="s">
        <v>805</v>
      </c>
      <c r="P9381" s="315" t="s">
        <v>6382</v>
      </c>
      <c r="Q9381" s="315" t="s">
        <v>6255</v>
      </c>
    </row>
    <row r="9382" spans="1:17">
      <c r="A9382" s="315" t="s">
        <v>6383</v>
      </c>
      <c r="B9382" s="315" t="s">
        <v>2095</v>
      </c>
      <c r="C9382" s="315" t="s">
        <v>2098</v>
      </c>
      <c r="D9382" s="316">
        <v>43.44</v>
      </c>
      <c r="E9382" s="317">
        <v>38149.56</v>
      </c>
      <c r="F9382" s="317">
        <v>14267.939999999999</v>
      </c>
      <c r="G9382" s="318">
        <v>40163</v>
      </c>
      <c r="H9382" s="318">
        <v>40074</v>
      </c>
      <c r="I9382" s="318">
        <v>49309</v>
      </c>
      <c r="J9382" s="315" t="s">
        <v>6384</v>
      </c>
      <c r="K9382" s="315">
        <v>9200</v>
      </c>
      <c r="L9382" s="315" t="s">
        <v>959</v>
      </c>
      <c r="M9382" s="315" t="s">
        <v>770</v>
      </c>
      <c r="N9382" s="315"/>
      <c r="O9382" s="315" t="s">
        <v>805</v>
      </c>
      <c r="P9382" s="315" t="s">
        <v>6385</v>
      </c>
      <c r="Q9382" s="315" t="s">
        <v>1607</v>
      </c>
    </row>
    <row r="9383" spans="1:17">
      <c r="A9383" s="315" t="s">
        <v>6386</v>
      </c>
      <c r="B9383" s="315" t="s">
        <v>2095</v>
      </c>
      <c r="C9383" s="315" t="s">
        <v>2098</v>
      </c>
      <c r="D9383" s="316">
        <v>43.52</v>
      </c>
      <c r="E9383" s="317">
        <v>32956.400000000001</v>
      </c>
      <c r="F9383" s="317">
        <v>15061.08</v>
      </c>
      <c r="G9383" s="318">
        <v>40716</v>
      </c>
      <c r="H9383" s="318">
        <v>40851</v>
      </c>
      <c r="I9383" s="318">
        <v>50040</v>
      </c>
      <c r="J9383" s="315" t="s">
        <v>6387</v>
      </c>
      <c r="K9383" s="315">
        <v>3035</v>
      </c>
      <c r="L9383" s="315" t="s">
        <v>2540</v>
      </c>
      <c r="M9383" s="315" t="s">
        <v>764</v>
      </c>
      <c r="N9383" s="315"/>
      <c r="O9383" s="315" t="s">
        <v>805</v>
      </c>
      <c r="P9383" s="315" t="s">
        <v>6388</v>
      </c>
      <c r="Q9383" s="315" t="s">
        <v>1313</v>
      </c>
    </row>
    <row r="9384" spans="1:17">
      <c r="A9384" s="326" t="s">
        <v>6386</v>
      </c>
      <c r="B9384" s="326" t="s">
        <v>2095</v>
      </c>
      <c r="C9384" s="326" t="s">
        <v>2098</v>
      </c>
      <c r="D9384" s="327">
        <v>43.52</v>
      </c>
      <c r="E9384" s="317">
        <v>11551.8</v>
      </c>
      <c r="F9384" s="317">
        <v>5279.17</v>
      </c>
      <c r="G9384" s="328">
        <v>40716</v>
      </c>
      <c r="H9384" s="328">
        <v>40851</v>
      </c>
      <c r="I9384" s="328">
        <v>50040</v>
      </c>
      <c r="J9384" s="326" t="s">
        <v>6387</v>
      </c>
      <c r="K9384" s="326">
        <v>3035</v>
      </c>
      <c r="L9384" s="326" t="s">
        <v>2540</v>
      </c>
      <c r="M9384" s="326" t="s">
        <v>764</v>
      </c>
      <c r="N9384" s="329" t="s">
        <v>6389</v>
      </c>
      <c r="O9384" s="329" t="s">
        <v>805</v>
      </c>
      <c r="P9384" s="329" t="s">
        <v>6388</v>
      </c>
      <c r="Q9384" s="329" t="s">
        <v>1313</v>
      </c>
    </row>
    <row r="9385" spans="1:17">
      <c r="A9385" s="315" t="s">
        <v>6390</v>
      </c>
      <c r="B9385" s="315" t="s">
        <v>2095</v>
      </c>
      <c r="C9385" s="315" t="s">
        <v>2096</v>
      </c>
      <c r="D9385" s="316">
        <v>43.6</v>
      </c>
      <c r="E9385" s="317">
        <v>50195.049999999996</v>
      </c>
      <c r="F9385" s="317">
        <v>24539.8</v>
      </c>
      <c r="G9385" s="318">
        <v>39570</v>
      </c>
      <c r="H9385" s="318">
        <v>40842</v>
      </c>
      <c r="I9385" s="318">
        <v>50040</v>
      </c>
      <c r="J9385" s="315" t="s">
        <v>6391</v>
      </c>
      <c r="K9385" s="315">
        <v>8112</v>
      </c>
      <c r="L9385" s="315" t="s">
        <v>783</v>
      </c>
      <c r="M9385" s="315" t="s">
        <v>784</v>
      </c>
      <c r="N9385" s="315"/>
      <c r="O9385" s="315" t="s">
        <v>805</v>
      </c>
      <c r="P9385" s="315" t="s">
        <v>6260</v>
      </c>
      <c r="Q9385" s="315" t="s">
        <v>5019</v>
      </c>
    </row>
    <row r="9386" spans="1:17">
      <c r="A9386" s="315" t="s">
        <v>6392</v>
      </c>
      <c r="B9386" s="315" t="s">
        <v>2095</v>
      </c>
      <c r="C9386" s="315" t="s">
        <v>2098</v>
      </c>
      <c r="D9386" s="316">
        <v>43.6</v>
      </c>
      <c r="E9386" s="317">
        <v>41851.060000000005</v>
      </c>
      <c r="F9386" s="317">
        <v>13291.590000000002</v>
      </c>
      <c r="G9386" s="318">
        <v>40798</v>
      </c>
      <c r="H9386" s="318">
        <v>41555</v>
      </c>
      <c r="I9386" s="318">
        <v>50770</v>
      </c>
      <c r="J9386" s="315" t="s">
        <v>6393</v>
      </c>
      <c r="K9386" s="315">
        <v>7130</v>
      </c>
      <c r="L9386" s="315" t="s">
        <v>2125</v>
      </c>
      <c r="M9386" s="315" t="s">
        <v>966</v>
      </c>
      <c r="N9386" s="315" t="s">
        <v>6394</v>
      </c>
      <c r="O9386" s="315" t="s">
        <v>805</v>
      </c>
      <c r="P9386" s="315" t="s">
        <v>6395</v>
      </c>
      <c r="Q9386" s="315" t="s">
        <v>6396</v>
      </c>
    </row>
    <row r="9387" spans="1:17">
      <c r="A9387" s="315" t="s">
        <v>6397</v>
      </c>
      <c r="B9387" s="315" t="s">
        <v>2095</v>
      </c>
      <c r="C9387" s="315" t="s">
        <v>2096</v>
      </c>
      <c r="D9387" s="316">
        <v>43.68</v>
      </c>
      <c r="E9387" s="317">
        <v>36284.9</v>
      </c>
      <c r="F9387" s="317">
        <v>15783.95</v>
      </c>
      <c r="G9387" s="318">
        <v>40618</v>
      </c>
      <c r="H9387" s="318">
        <v>41182</v>
      </c>
      <c r="I9387" s="318">
        <v>50405</v>
      </c>
      <c r="J9387" s="315" t="s">
        <v>6398</v>
      </c>
      <c r="K9387" s="315">
        <v>3556</v>
      </c>
      <c r="L9387" s="315" t="s">
        <v>800</v>
      </c>
      <c r="M9387" s="315" t="s">
        <v>764</v>
      </c>
      <c r="N9387" s="315"/>
      <c r="O9387" s="315" t="s">
        <v>805</v>
      </c>
      <c r="P9387" s="315" t="s">
        <v>5028</v>
      </c>
      <c r="Q9387" s="315" t="s">
        <v>1663</v>
      </c>
    </row>
    <row r="9388" spans="1:17">
      <c r="A9388" s="315" t="s">
        <v>6399</v>
      </c>
      <c r="B9388" s="315" t="s">
        <v>2095</v>
      </c>
      <c r="C9388" s="315" t="s">
        <v>2098</v>
      </c>
      <c r="D9388" s="316">
        <v>43.68</v>
      </c>
      <c r="E9388" s="317">
        <v>38578.310000000005</v>
      </c>
      <c r="F9388" s="317">
        <v>9644.5899999999983</v>
      </c>
      <c r="G9388" s="318">
        <v>40717</v>
      </c>
      <c r="H9388" s="318">
        <v>42082</v>
      </c>
      <c r="I9388" s="318">
        <v>49674</v>
      </c>
      <c r="J9388" s="315" t="s">
        <v>6400</v>
      </c>
      <c r="K9388" s="315">
        <v>8231</v>
      </c>
      <c r="L9388" s="315" t="s">
        <v>6401</v>
      </c>
      <c r="M9388" s="315" t="s">
        <v>1051</v>
      </c>
      <c r="N9388" s="315"/>
      <c r="O9388" s="315" t="s">
        <v>805</v>
      </c>
      <c r="P9388" s="315" t="s">
        <v>6132</v>
      </c>
      <c r="Q9388" s="315" t="s">
        <v>4676</v>
      </c>
    </row>
    <row r="9389" spans="1:17">
      <c r="A9389" s="315" t="s">
        <v>6402</v>
      </c>
      <c r="B9389" s="315" t="s">
        <v>2095</v>
      </c>
      <c r="C9389" s="315" t="s">
        <v>2098</v>
      </c>
      <c r="D9389" s="316">
        <v>43.68</v>
      </c>
      <c r="E9389" s="317">
        <v>5104</v>
      </c>
      <c r="F9389" s="317">
        <v>949.35</v>
      </c>
      <c r="G9389" s="318">
        <v>40829</v>
      </c>
      <c r="H9389" s="318">
        <v>42629</v>
      </c>
      <c r="I9389" s="318">
        <v>50040</v>
      </c>
      <c r="J9389" s="315" t="s">
        <v>1987</v>
      </c>
      <c r="K9389" s="315">
        <v>6233</v>
      </c>
      <c r="L9389" s="315" t="s">
        <v>3023</v>
      </c>
      <c r="M9389" s="315" t="s">
        <v>788</v>
      </c>
      <c r="N9389" s="315"/>
      <c r="O9389" s="315" t="s">
        <v>805</v>
      </c>
      <c r="P9389" s="315" t="s">
        <v>6403</v>
      </c>
      <c r="Q9389" s="315" t="s">
        <v>5657</v>
      </c>
    </row>
    <row r="9390" spans="1:17">
      <c r="A9390" s="315" t="s">
        <v>6404</v>
      </c>
      <c r="B9390" s="315" t="s">
        <v>2095</v>
      </c>
      <c r="C9390" s="315" t="s">
        <v>2096</v>
      </c>
      <c r="D9390" s="316">
        <v>43.7</v>
      </c>
      <c r="E9390" s="317">
        <v>43895</v>
      </c>
      <c r="F9390" s="317">
        <v>33140.720000000001</v>
      </c>
      <c r="G9390" s="318">
        <v>39569</v>
      </c>
      <c r="H9390" s="318">
        <v>39934</v>
      </c>
      <c r="I9390" s="318">
        <v>49309</v>
      </c>
      <c r="J9390" s="315" t="s">
        <v>6405</v>
      </c>
      <c r="K9390" s="315">
        <v>1346</v>
      </c>
      <c r="L9390" s="315" t="s">
        <v>3090</v>
      </c>
      <c r="M9390" s="315" t="s">
        <v>766</v>
      </c>
      <c r="N9390" s="315"/>
      <c r="O9390" s="315" t="s">
        <v>805</v>
      </c>
      <c r="P9390" s="315" t="s">
        <v>6406</v>
      </c>
      <c r="Q9390" s="315" t="s">
        <v>6407</v>
      </c>
    </row>
    <row r="9391" spans="1:17">
      <c r="A9391" s="315" t="s">
        <v>6408</v>
      </c>
      <c r="B9391" s="315" t="s">
        <v>2095</v>
      </c>
      <c r="C9391" s="315" t="s">
        <v>2098</v>
      </c>
      <c r="D9391" s="316">
        <v>43.7</v>
      </c>
      <c r="E9391" s="317">
        <v>47342.020000000004</v>
      </c>
      <c r="F9391" s="317">
        <v>21635.300000000003</v>
      </c>
      <c r="G9391" s="318">
        <v>39570</v>
      </c>
      <c r="H9391" s="318">
        <v>40863</v>
      </c>
      <c r="I9391" s="318">
        <v>50040</v>
      </c>
      <c r="J9391" s="315" t="s">
        <v>6409</v>
      </c>
      <c r="K9391" s="315">
        <v>8174</v>
      </c>
      <c r="L9391" s="315" t="s">
        <v>6410</v>
      </c>
      <c r="M9391" s="315" t="s">
        <v>784</v>
      </c>
      <c r="N9391" s="315"/>
      <c r="O9391" s="315" t="s">
        <v>805</v>
      </c>
      <c r="P9391" s="315" t="s">
        <v>6411</v>
      </c>
      <c r="Q9391" s="315" t="s">
        <v>4869</v>
      </c>
    </row>
    <row r="9392" spans="1:17">
      <c r="A9392" s="315" t="s">
        <v>6412</v>
      </c>
      <c r="B9392" s="315" t="s">
        <v>2095</v>
      </c>
      <c r="C9392" s="315" t="s">
        <v>2098</v>
      </c>
      <c r="D9392" s="316">
        <v>43.7</v>
      </c>
      <c r="E9392" s="317">
        <v>39979.560000000005</v>
      </c>
      <c r="F9392" s="317">
        <v>14752.449999999999</v>
      </c>
      <c r="G9392" s="318">
        <v>39944</v>
      </c>
      <c r="H9392" s="318">
        <v>41145</v>
      </c>
      <c r="I9392" s="318">
        <v>50405</v>
      </c>
      <c r="J9392" s="315" t="s">
        <v>6413</v>
      </c>
      <c r="K9392" s="315">
        <v>9555</v>
      </c>
      <c r="L9392" s="315" t="s">
        <v>6414</v>
      </c>
      <c r="M9392" s="315" t="s">
        <v>792</v>
      </c>
      <c r="N9392" s="315"/>
      <c r="O9392" s="315" t="s">
        <v>805</v>
      </c>
      <c r="P9392" s="315" t="s">
        <v>5616</v>
      </c>
      <c r="Q9392" s="315" t="s">
        <v>1513</v>
      </c>
    </row>
    <row r="9393" spans="1:17">
      <c r="A9393" s="315" t="s">
        <v>6415</v>
      </c>
      <c r="B9393" s="315" t="s">
        <v>2095</v>
      </c>
      <c r="C9393" s="315" t="s">
        <v>2098</v>
      </c>
      <c r="D9393" s="316">
        <v>43.7</v>
      </c>
      <c r="E9393" s="317">
        <v>42476</v>
      </c>
      <c r="F9393" s="317">
        <v>9242.48</v>
      </c>
      <c r="G9393" s="318">
        <v>40150</v>
      </c>
      <c r="H9393" s="318">
        <v>42090</v>
      </c>
      <c r="I9393" s="318">
        <v>51501</v>
      </c>
      <c r="J9393" s="315" t="s">
        <v>6416</v>
      </c>
      <c r="K9393" s="315">
        <v>9225</v>
      </c>
      <c r="L9393" s="315" t="s">
        <v>4137</v>
      </c>
      <c r="M9393" s="315" t="s">
        <v>792</v>
      </c>
      <c r="N9393" s="315" t="s">
        <v>4920</v>
      </c>
      <c r="O9393" s="315" t="s">
        <v>805</v>
      </c>
      <c r="P9393" s="315" t="s">
        <v>1132</v>
      </c>
      <c r="Q9393" s="315" t="s">
        <v>4820</v>
      </c>
    </row>
    <row r="9394" spans="1:17">
      <c r="A9394" s="315" t="s">
        <v>6417</v>
      </c>
      <c r="B9394" s="315" t="s">
        <v>2095</v>
      </c>
      <c r="C9394" s="315" t="s">
        <v>2096</v>
      </c>
      <c r="D9394" s="316">
        <v>43.7</v>
      </c>
      <c r="E9394" s="317">
        <v>47827.399999999994</v>
      </c>
      <c r="F9394" s="317">
        <v>23337.979999999996</v>
      </c>
      <c r="G9394" s="318">
        <v>40492</v>
      </c>
      <c r="H9394" s="318">
        <v>40847</v>
      </c>
      <c r="I9394" s="318">
        <v>50040</v>
      </c>
      <c r="J9394" s="315" t="s">
        <v>6418</v>
      </c>
      <c r="K9394" s="315">
        <v>8856</v>
      </c>
      <c r="L9394" s="315" t="s">
        <v>3301</v>
      </c>
      <c r="M9394" s="315" t="s">
        <v>1388</v>
      </c>
      <c r="N9394" s="315"/>
      <c r="O9394" s="315" t="s">
        <v>996</v>
      </c>
      <c r="P9394" s="315" t="s">
        <v>6419</v>
      </c>
      <c r="Q9394" s="315"/>
    </row>
    <row r="9395" spans="1:17">
      <c r="A9395" s="315" t="s">
        <v>6420</v>
      </c>
      <c r="B9395" s="315" t="s">
        <v>2095</v>
      </c>
      <c r="C9395" s="315" t="s">
        <v>2096</v>
      </c>
      <c r="D9395" s="316">
        <v>43.8</v>
      </c>
      <c r="E9395" s="317">
        <v>36845.5</v>
      </c>
      <c r="F9395" s="317">
        <v>17870.079999999998</v>
      </c>
      <c r="G9395" s="318">
        <v>39570</v>
      </c>
      <c r="H9395" s="318">
        <v>41155</v>
      </c>
      <c r="I9395" s="318">
        <v>50405</v>
      </c>
      <c r="J9395" s="315" t="s">
        <v>6421</v>
      </c>
      <c r="K9395" s="315">
        <v>1031</v>
      </c>
      <c r="L9395" s="315" t="s">
        <v>6422</v>
      </c>
      <c r="M9395" s="315" t="s">
        <v>766</v>
      </c>
      <c r="N9395" s="315" t="s">
        <v>6423</v>
      </c>
      <c r="O9395" s="315" t="s">
        <v>805</v>
      </c>
      <c r="P9395" s="315" t="s">
        <v>6424</v>
      </c>
      <c r="Q9395" s="315" t="s">
        <v>6425</v>
      </c>
    </row>
    <row r="9396" spans="1:17">
      <c r="A9396" s="315" t="s">
        <v>6426</v>
      </c>
      <c r="B9396" s="315" t="s">
        <v>2095</v>
      </c>
      <c r="C9396" s="315" t="s">
        <v>2096</v>
      </c>
      <c r="D9396" s="316">
        <v>43.9</v>
      </c>
      <c r="E9396" s="317">
        <v>41817.460000000006</v>
      </c>
      <c r="F9396" s="317">
        <v>26871.56</v>
      </c>
      <c r="G9396" s="318">
        <v>39569</v>
      </c>
      <c r="H9396" s="318">
        <v>40372</v>
      </c>
      <c r="I9396" s="318">
        <v>49644</v>
      </c>
      <c r="J9396" s="315" t="s">
        <v>6427</v>
      </c>
      <c r="K9396" s="315">
        <v>8133</v>
      </c>
      <c r="L9396" s="315" t="s">
        <v>4248</v>
      </c>
      <c r="M9396" s="315" t="s">
        <v>784</v>
      </c>
      <c r="N9396" s="315" t="s">
        <v>6428</v>
      </c>
      <c r="O9396" s="315" t="s">
        <v>914</v>
      </c>
      <c r="P9396" s="315" t="s">
        <v>6429</v>
      </c>
      <c r="Q9396" s="315" t="s">
        <v>6430</v>
      </c>
    </row>
    <row r="9397" spans="1:17">
      <c r="A9397" s="315" t="s">
        <v>6431</v>
      </c>
      <c r="B9397" s="315" t="s">
        <v>2095</v>
      </c>
      <c r="C9397" s="315" t="s">
        <v>2098</v>
      </c>
      <c r="D9397" s="316">
        <v>43.9</v>
      </c>
      <c r="E9397" s="317">
        <v>27514.38</v>
      </c>
      <c r="F9397" s="317">
        <v>13859.089999999998</v>
      </c>
      <c r="G9397" s="318">
        <v>40230</v>
      </c>
      <c r="H9397" s="318">
        <v>40455</v>
      </c>
      <c r="I9397" s="318">
        <v>49674</v>
      </c>
      <c r="J9397" s="315" t="s">
        <v>6432</v>
      </c>
      <c r="K9397" s="315">
        <v>4053</v>
      </c>
      <c r="L9397" s="315" t="s">
        <v>2059</v>
      </c>
      <c r="M9397" s="315" t="s">
        <v>2060</v>
      </c>
      <c r="N9397" s="315" t="s">
        <v>6433</v>
      </c>
      <c r="O9397" s="315" t="s">
        <v>805</v>
      </c>
      <c r="P9397" s="315" t="s">
        <v>5028</v>
      </c>
      <c r="Q9397" s="315" t="s">
        <v>881</v>
      </c>
    </row>
    <row r="9398" spans="1:17">
      <c r="A9398" s="315" t="s">
        <v>6434</v>
      </c>
      <c r="B9398" s="315" t="s">
        <v>2095</v>
      </c>
      <c r="C9398" s="315" t="s">
        <v>2098</v>
      </c>
      <c r="D9398" s="316">
        <v>43.94</v>
      </c>
      <c r="E9398" s="317">
        <v>5004</v>
      </c>
      <c r="F9398" s="317">
        <v>930.74</v>
      </c>
      <c r="G9398" s="318">
        <v>40836</v>
      </c>
      <c r="H9398" s="318">
        <v>42633</v>
      </c>
      <c r="I9398" s="318">
        <v>50040</v>
      </c>
      <c r="J9398" s="315" t="s">
        <v>6435</v>
      </c>
      <c r="K9398" s="315">
        <v>6018</v>
      </c>
      <c r="L9398" s="315" t="s">
        <v>2000</v>
      </c>
      <c r="M9398" s="315" t="s">
        <v>788</v>
      </c>
      <c r="N9398" s="315"/>
      <c r="O9398" s="315" t="s">
        <v>805</v>
      </c>
      <c r="P9398" s="315" t="s">
        <v>4996</v>
      </c>
      <c r="Q9398" s="315" t="s">
        <v>4972</v>
      </c>
    </row>
    <row r="9399" spans="1:17">
      <c r="A9399" s="315" t="s">
        <v>6436</v>
      </c>
      <c r="B9399" s="315" t="s">
        <v>2095</v>
      </c>
      <c r="C9399" s="315" t="s">
        <v>2098</v>
      </c>
      <c r="D9399" s="316">
        <v>44</v>
      </c>
      <c r="E9399" s="317">
        <v>40110</v>
      </c>
      <c r="F9399" s="317">
        <v>15598.33</v>
      </c>
      <c r="G9399" s="318">
        <v>39570</v>
      </c>
      <c r="H9399" s="318">
        <v>41257</v>
      </c>
      <c r="I9399" s="318">
        <v>50405</v>
      </c>
      <c r="J9399" s="315" t="s">
        <v>6437</v>
      </c>
      <c r="K9399" s="315">
        <v>1870</v>
      </c>
      <c r="L9399" s="315" t="s">
        <v>2066</v>
      </c>
      <c r="M9399" s="315" t="s">
        <v>754</v>
      </c>
      <c r="N9399" s="315" t="s">
        <v>5936</v>
      </c>
      <c r="O9399" s="315" t="s">
        <v>805</v>
      </c>
      <c r="P9399" s="315" t="s">
        <v>5937</v>
      </c>
      <c r="Q9399" s="315" t="s">
        <v>5938</v>
      </c>
    </row>
    <row r="9400" spans="1:17">
      <c r="A9400" s="315" t="s">
        <v>6438</v>
      </c>
      <c r="B9400" s="315" t="s">
        <v>2095</v>
      </c>
      <c r="C9400" s="315" t="s">
        <v>2098</v>
      </c>
      <c r="D9400" s="316">
        <v>44</v>
      </c>
      <c r="E9400" s="317">
        <v>46645.150000000009</v>
      </c>
      <c r="F9400" s="317">
        <v>17212.070000000003</v>
      </c>
      <c r="G9400" s="318">
        <v>40633</v>
      </c>
      <c r="H9400" s="318">
        <v>41072</v>
      </c>
      <c r="I9400" s="318">
        <v>50405</v>
      </c>
      <c r="J9400" s="315" t="s">
        <v>6439</v>
      </c>
      <c r="K9400" s="315">
        <v>6162</v>
      </c>
      <c r="L9400" s="315" t="s">
        <v>4175</v>
      </c>
      <c r="M9400" s="315" t="s">
        <v>788</v>
      </c>
      <c r="N9400" s="315"/>
      <c r="O9400" s="315" t="s">
        <v>805</v>
      </c>
      <c r="P9400" s="315" t="s">
        <v>6440</v>
      </c>
      <c r="Q9400" s="315" t="s">
        <v>1307</v>
      </c>
    </row>
    <row r="9401" spans="1:17">
      <c r="A9401" s="315" t="s">
        <v>6441</v>
      </c>
      <c r="B9401" s="315" t="s">
        <v>2095</v>
      </c>
      <c r="C9401" s="315" t="s">
        <v>2098</v>
      </c>
      <c r="D9401" s="316">
        <v>44</v>
      </c>
      <c r="E9401" s="317">
        <v>42277.880000000005</v>
      </c>
      <c r="F9401" s="317">
        <v>19278.72</v>
      </c>
      <c r="G9401" s="318">
        <v>40703</v>
      </c>
      <c r="H9401" s="318">
        <v>40809</v>
      </c>
      <c r="I9401" s="318">
        <v>50040</v>
      </c>
      <c r="J9401" s="315" t="s">
        <v>6442</v>
      </c>
      <c r="K9401" s="315">
        <v>6402</v>
      </c>
      <c r="L9401" s="315" t="s">
        <v>3615</v>
      </c>
      <c r="M9401" s="315" t="s">
        <v>1388</v>
      </c>
      <c r="N9401" s="315"/>
      <c r="O9401" s="315" t="s">
        <v>914</v>
      </c>
      <c r="P9401" s="315" t="s">
        <v>6443</v>
      </c>
      <c r="Q9401" s="315" t="s">
        <v>5550</v>
      </c>
    </row>
    <row r="9402" spans="1:17">
      <c r="A9402" s="315" t="s">
        <v>6444</v>
      </c>
      <c r="B9402" s="315" t="s">
        <v>2095</v>
      </c>
      <c r="C9402" s="315" t="s">
        <v>2098</v>
      </c>
      <c r="D9402" s="316">
        <v>44.1</v>
      </c>
      <c r="E9402" s="317">
        <v>47707.59</v>
      </c>
      <c r="F9402" s="317">
        <v>29287.15</v>
      </c>
      <c r="G9402" s="318">
        <v>39569</v>
      </c>
      <c r="H9402" s="318">
        <v>39926</v>
      </c>
      <c r="I9402" s="318">
        <v>49279</v>
      </c>
      <c r="J9402" s="315" t="s">
        <v>6445</v>
      </c>
      <c r="K9402" s="315">
        <v>9556</v>
      </c>
      <c r="L9402" s="315" t="s">
        <v>6446</v>
      </c>
      <c r="M9402" s="315" t="s">
        <v>792</v>
      </c>
      <c r="N9402" s="315"/>
      <c r="O9402" s="315" t="s">
        <v>805</v>
      </c>
      <c r="P9402" s="315" t="s">
        <v>6447</v>
      </c>
      <c r="Q9402" s="315" t="s">
        <v>4820</v>
      </c>
    </row>
    <row r="9403" spans="1:17">
      <c r="A9403" s="315" t="s">
        <v>6448</v>
      </c>
      <c r="B9403" s="315" t="s">
        <v>2095</v>
      </c>
      <c r="C9403" s="315" t="s">
        <v>2098</v>
      </c>
      <c r="D9403" s="316">
        <v>44.1</v>
      </c>
      <c r="E9403" s="317">
        <v>5968.6900000000005</v>
      </c>
      <c r="F9403" s="317">
        <v>3006.44</v>
      </c>
      <c r="G9403" s="318">
        <v>39918</v>
      </c>
      <c r="H9403" s="318">
        <v>40214</v>
      </c>
      <c r="I9403" s="318">
        <v>49674</v>
      </c>
      <c r="J9403" s="315" t="s">
        <v>6449</v>
      </c>
      <c r="K9403" s="315">
        <v>1020</v>
      </c>
      <c r="L9403" s="315" t="s">
        <v>3830</v>
      </c>
      <c r="M9403" s="315" t="s">
        <v>766</v>
      </c>
      <c r="N9403" s="315" t="s">
        <v>5156</v>
      </c>
      <c r="O9403" s="315" t="s">
        <v>805</v>
      </c>
      <c r="P9403" s="315" t="s">
        <v>5157</v>
      </c>
      <c r="Q9403" s="315" t="s">
        <v>5158</v>
      </c>
    </row>
    <row r="9404" spans="1:17">
      <c r="A9404" s="319" t="s">
        <v>6448</v>
      </c>
      <c r="B9404" s="319" t="s">
        <v>2095</v>
      </c>
      <c r="C9404" s="319" t="s">
        <v>2098</v>
      </c>
      <c r="D9404" s="320">
        <v>44.1</v>
      </c>
      <c r="E9404" s="317">
        <v>41327.839999999997</v>
      </c>
      <c r="F9404" s="317">
        <v>20816.990000000002</v>
      </c>
      <c r="G9404" s="321">
        <v>39918</v>
      </c>
      <c r="H9404" s="321">
        <v>40214</v>
      </c>
      <c r="I9404" s="321">
        <v>49674</v>
      </c>
      <c r="J9404" s="319" t="s">
        <v>6449</v>
      </c>
      <c r="K9404" s="322">
        <v>1020</v>
      </c>
      <c r="L9404" s="319" t="s">
        <v>3830</v>
      </c>
      <c r="M9404" s="319" t="s">
        <v>766</v>
      </c>
      <c r="N9404" s="319" t="s">
        <v>5159</v>
      </c>
      <c r="O9404" s="319" t="s">
        <v>805</v>
      </c>
      <c r="P9404" s="319" t="s">
        <v>1843</v>
      </c>
      <c r="Q9404" s="319" t="s">
        <v>5160</v>
      </c>
    </row>
    <row r="9405" spans="1:17">
      <c r="A9405" s="315" t="s">
        <v>6450</v>
      </c>
      <c r="B9405" s="315" t="s">
        <v>2095</v>
      </c>
      <c r="C9405" s="315" t="s">
        <v>2098</v>
      </c>
      <c r="D9405" s="316">
        <v>44.15</v>
      </c>
      <c r="E9405" s="317">
        <v>50806.68</v>
      </c>
      <c r="F9405" s="317">
        <v>17389.230000000003</v>
      </c>
      <c r="G9405" s="318">
        <v>40704</v>
      </c>
      <c r="H9405" s="318">
        <v>40807</v>
      </c>
      <c r="I9405" s="318">
        <v>50040</v>
      </c>
      <c r="J9405" s="315" t="s">
        <v>6451</v>
      </c>
      <c r="K9405" s="315">
        <v>8730</v>
      </c>
      <c r="L9405" s="315" t="s">
        <v>2219</v>
      </c>
      <c r="M9405" s="315" t="s">
        <v>770</v>
      </c>
      <c r="N9405" s="315" t="s">
        <v>6452</v>
      </c>
      <c r="O9405" s="315" t="s">
        <v>805</v>
      </c>
      <c r="P9405" s="315" t="s">
        <v>6453</v>
      </c>
      <c r="Q9405" s="315" t="s">
        <v>1663</v>
      </c>
    </row>
    <row r="9406" spans="1:17">
      <c r="A9406" s="315" t="s">
        <v>6454</v>
      </c>
      <c r="B9406" s="315" t="s">
        <v>2095</v>
      </c>
      <c r="C9406" s="315" t="s">
        <v>2098</v>
      </c>
      <c r="D9406" s="316">
        <v>44.16</v>
      </c>
      <c r="E9406" s="317">
        <v>43877.33</v>
      </c>
      <c r="F9406" s="317">
        <v>18525.949999999997</v>
      </c>
      <c r="G9406" s="318">
        <v>40753</v>
      </c>
      <c r="H9406" s="318">
        <v>40870</v>
      </c>
      <c r="I9406" s="318">
        <v>50040</v>
      </c>
      <c r="J9406" s="315" t="s">
        <v>6455</v>
      </c>
      <c r="K9406" s="315">
        <v>9450</v>
      </c>
      <c r="L9406" s="315" t="s">
        <v>1087</v>
      </c>
      <c r="M9406" s="315" t="s">
        <v>770</v>
      </c>
      <c r="N9406" s="315" t="s">
        <v>6456</v>
      </c>
      <c r="O9406" s="315" t="s">
        <v>805</v>
      </c>
      <c r="P9406" s="315" t="s">
        <v>1065</v>
      </c>
      <c r="Q9406" s="315" t="s">
        <v>6457</v>
      </c>
    </row>
    <row r="9407" spans="1:17">
      <c r="A9407" s="315" t="s">
        <v>6458</v>
      </c>
      <c r="B9407" s="315" t="s">
        <v>2095</v>
      </c>
      <c r="C9407" s="315" t="s">
        <v>2096</v>
      </c>
      <c r="D9407" s="316">
        <v>44.2</v>
      </c>
      <c r="E9407" s="317">
        <v>43005.770000000004</v>
      </c>
      <c r="F9407" s="317">
        <v>22664.04</v>
      </c>
      <c r="G9407" s="318">
        <v>39570</v>
      </c>
      <c r="H9407" s="318">
        <v>40898</v>
      </c>
      <c r="I9407" s="318">
        <v>50040</v>
      </c>
      <c r="J9407" s="315" t="s">
        <v>6459</v>
      </c>
      <c r="K9407" s="315">
        <v>3313</v>
      </c>
      <c r="L9407" s="315" t="s">
        <v>4123</v>
      </c>
      <c r="M9407" s="315" t="s">
        <v>764</v>
      </c>
      <c r="N9407" s="315"/>
      <c r="O9407" s="315" t="s">
        <v>805</v>
      </c>
      <c r="P9407" s="315" t="s">
        <v>6460</v>
      </c>
      <c r="Q9407" s="315" t="s">
        <v>1339</v>
      </c>
    </row>
    <row r="9408" spans="1:17">
      <c r="A9408" s="315" t="s">
        <v>6461</v>
      </c>
      <c r="B9408" s="315" t="s">
        <v>2095</v>
      </c>
      <c r="C9408" s="315" t="s">
        <v>2096</v>
      </c>
      <c r="D9408" s="316">
        <v>44.27</v>
      </c>
      <c r="E9408" s="317">
        <v>43735.53</v>
      </c>
      <c r="F9408" s="317">
        <v>23267.309999999998</v>
      </c>
      <c r="G9408" s="318">
        <v>40653</v>
      </c>
      <c r="H9408" s="318">
        <v>40890</v>
      </c>
      <c r="I9408" s="318">
        <v>50040</v>
      </c>
      <c r="J9408" s="315" t="s">
        <v>5008</v>
      </c>
      <c r="K9408" s="315">
        <v>6170</v>
      </c>
      <c r="L9408" s="315" t="s">
        <v>3192</v>
      </c>
      <c r="M9408" s="315" t="s">
        <v>788</v>
      </c>
      <c r="N9408" s="315"/>
      <c r="O9408" s="315" t="s">
        <v>996</v>
      </c>
      <c r="P9408" s="315" t="s">
        <v>5009</v>
      </c>
      <c r="Q9408" s="315"/>
    </row>
    <row r="9409" spans="1:17">
      <c r="A9409" s="315" t="s">
        <v>6462</v>
      </c>
      <c r="B9409" s="315" t="s">
        <v>2095</v>
      </c>
      <c r="C9409" s="315" t="s">
        <v>2098</v>
      </c>
      <c r="D9409" s="316">
        <v>44.3</v>
      </c>
      <c r="E9409" s="317">
        <v>39698.53</v>
      </c>
      <c r="F9409" s="317">
        <v>16673.39</v>
      </c>
      <c r="G9409" s="318">
        <v>39570</v>
      </c>
      <c r="H9409" s="318">
        <v>41192</v>
      </c>
      <c r="I9409" s="318">
        <v>50405</v>
      </c>
      <c r="J9409" s="315" t="s">
        <v>6463</v>
      </c>
      <c r="K9409" s="315">
        <v>9630</v>
      </c>
      <c r="L9409" s="315" t="s">
        <v>3605</v>
      </c>
      <c r="M9409" s="315" t="s">
        <v>770</v>
      </c>
      <c r="N9409" s="315" t="s">
        <v>6464</v>
      </c>
      <c r="O9409" s="315" t="s">
        <v>805</v>
      </c>
      <c r="P9409" s="315" t="s">
        <v>6465</v>
      </c>
      <c r="Q9409" s="315" t="s">
        <v>835</v>
      </c>
    </row>
    <row r="9410" spans="1:17">
      <c r="A9410" s="315" t="s">
        <v>6466</v>
      </c>
      <c r="B9410" s="315" t="s">
        <v>2095</v>
      </c>
      <c r="C9410" s="315" t="s">
        <v>2098</v>
      </c>
      <c r="D9410" s="316">
        <v>44.3</v>
      </c>
      <c r="E9410" s="317">
        <v>42201.999999999993</v>
      </c>
      <c r="F9410" s="317">
        <v>17818.63</v>
      </c>
      <c r="G9410" s="318">
        <v>40697</v>
      </c>
      <c r="H9410" s="318">
        <v>40899</v>
      </c>
      <c r="I9410" s="318">
        <v>50040</v>
      </c>
      <c r="J9410" s="315" t="s">
        <v>6467</v>
      </c>
      <c r="K9410" s="315">
        <v>3204</v>
      </c>
      <c r="L9410" s="315" t="s">
        <v>2749</v>
      </c>
      <c r="M9410" s="315" t="s">
        <v>764</v>
      </c>
      <c r="N9410" s="315"/>
      <c r="O9410" s="315" t="s">
        <v>805</v>
      </c>
      <c r="P9410" s="315" t="s">
        <v>921</v>
      </c>
      <c r="Q9410" s="315" t="s">
        <v>1102</v>
      </c>
    </row>
    <row r="9411" spans="1:17">
      <c r="A9411" s="315" t="s">
        <v>6468</v>
      </c>
      <c r="B9411" s="315" t="s">
        <v>2095</v>
      </c>
      <c r="C9411" s="315" t="s">
        <v>2098</v>
      </c>
      <c r="D9411" s="316">
        <v>44.37</v>
      </c>
      <c r="E9411" s="317">
        <v>44291.899999999994</v>
      </c>
      <c r="F9411" s="317">
        <v>9532.3599999999969</v>
      </c>
      <c r="G9411" s="318">
        <v>40087</v>
      </c>
      <c r="H9411" s="318">
        <v>42327</v>
      </c>
      <c r="I9411" s="318">
        <v>51501</v>
      </c>
      <c r="J9411" s="315" t="s">
        <v>6469</v>
      </c>
      <c r="K9411" s="315">
        <v>3613</v>
      </c>
      <c r="L9411" s="315" t="s">
        <v>2278</v>
      </c>
      <c r="M9411" s="315" t="s">
        <v>764</v>
      </c>
      <c r="N9411" s="315" t="s">
        <v>6470</v>
      </c>
      <c r="O9411" s="315" t="s">
        <v>805</v>
      </c>
      <c r="P9411" s="315" t="s">
        <v>6471</v>
      </c>
      <c r="Q9411" s="315" t="s">
        <v>992</v>
      </c>
    </row>
    <row r="9412" spans="1:17">
      <c r="A9412" s="315" t="s">
        <v>6472</v>
      </c>
      <c r="B9412" s="315" t="s">
        <v>2095</v>
      </c>
      <c r="C9412" s="315" t="s">
        <v>2098</v>
      </c>
      <c r="D9412" s="316">
        <v>44.4</v>
      </c>
      <c r="E9412" s="317">
        <v>43029.77</v>
      </c>
      <c r="F9412" s="317">
        <v>24570.020000000004</v>
      </c>
      <c r="G9412" s="318">
        <v>39569</v>
      </c>
      <c r="H9412" s="318">
        <v>39598</v>
      </c>
      <c r="I9412" s="318">
        <v>48944</v>
      </c>
      <c r="J9412" s="315" t="s">
        <v>6473</v>
      </c>
      <c r="K9412" s="315">
        <v>9326</v>
      </c>
      <c r="L9412" s="315" t="s">
        <v>3043</v>
      </c>
      <c r="M9412" s="315" t="s">
        <v>792</v>
      </c>
      <c r="N9412" s="315"/>
      <c r="O9412" s="315" t="s">
        <v>805</v>
      </c>
      <c r="P9412" s="315" t="s">
        <v>4904</v>
      </c>
      <c r="Q9412" s="315" t="s">
        <v>881</v>
      </c>
    </row>
    <row r="9413" spans="1:17">
      <c r="A9413" s="315" t="s">
        <v>6474</v>
      </c>
      <c r="B9413" s="315" t="s">
        <v>2095</v>
      </c>
      <c r="C9413" s="315" t="s">
        <v>2096</v>
      </c>
      <c r="D9413" s="316">
        <v>44.4</v>
      </c>
      <c r="E9413" s="317">
        <v>50297.320000000007</v>
      </c>
      <c r="F9413" s="317">
        <v>26456.400000000005</v>
      </c>
      <c r="G9413" s="318">
        <v>40591</v>
      </c>
      <c r="H9413" s="318">
        <v>40875</v>
      </c>
      <c r="I9413" s="318">
        <v>50040</v>
      </c>
      <c r="J9413" s="315" t="s">
        <v>6475</v>
      </c>
      <c r="K9413" s="315">
        <v>7482</v>
      </c>
      <c r="L9413" s="315" t="s">
        <v>6476</v>
      </c>
      <c r="M9413" s="315" t="s">
        <v>966</v>
      </c>
      <c r="N9413" s="315" t="s">
        <v>6477</v>
      </c>
      <c r="O9413" s="315" t="s">
        <v>805</v>
      </c>
      <c r="P9413" s="315" t="s">
        <v>6478</v>
      </c>
      <c r="Q9413" s="315" t="s">
        <v>6479</v>
      </c>
    </row>
    <row r="9414" spans="1:17">
      <c r="A9414" s="315" t="s">
        <v>6480</v>
      </c>
      <c r="B9414" s="315" t="s">
        <v>2095</v>
      </c>
      <c r="C9414" s="315" t="s">
        <v>2098</v>
      </c>
      <c r="D9414" s="316">
        <v>44.46</v>
      </c>
      <c r="E9414" s="317">
        <v>45075.360000000001</v>
      </c>
      <c r="F9414" s="317">
        <v>9826.42</v>
      </c>
      <c r="G9414" s="318">
        <v>40703</v>
      </c>
      <c r="H9414" s="318">
        <v>42275</v>
      </c>
      <c r="I9414" s="318">
        <v>49674</v>
      </c>
      <c r="J9414" s="315" t="s">
        <v>6481</v>
      </c>
      <c r="K9414" s="315">
        <v>9621</v>
      </c>
      <c r="L9414" s="315" t="s">
        <v>3140</v>
      </c>
      <c r="M9414" s="315" t="s">
        <v>770</v>
      </c>
      <c r="N9414" s="315"/>
      <c r="O9414" s="315" t="s">
        <v>805</v>
      </c>
      <c r="P9414" s="315" t="s">
        <v>6482</v>
      </c>
      <c r="Q9414" s="315" t="s">
        <v>4657</v>
      </c>
    </row>
    <row r="9415" spans="1:17">
      <c r="A9415" s="315" t="s">
        <v>6483</v>
      </c>
      <c r="B9415" s="315" t="s">
        <v>2095</v>
      </c>
      <c r="C9415" s="315" t="s">
        <v>2098</v>
      </c>
      <c r="D9415" s="316">
        <v>44.48</v>
      </c>
      <c r="E9415" s="317">
        <v>54201.919999999998</v>
      </c>
      <c r="F9415" s="317">
        <v>11815.99</v>
      </c>
      <c r="G9415" s="318">
        <v>40795</v>
      </c>
      <c r="H9415" s="318">
        <v>42272</v>
      </c>
      <c r="I9415" s="318">
        <v>49674</v>
      </c>
      <c r="J9415" s="315" t="s">
        <v>6484</v>
      </c>
      <c r="K9415" s="315">
        <v>5075</v>
      </c>
      <c r="L9415" s="315" t="s">
        <v>2627</v>
      </c>
      <c r="M9415" s="315" t="s">
        <v>776</v>
      </c>
      <c r="N9415" s="315"/>
      <c r="O9415" s="315" t="s">
        <v>805</v>
      </c>
      <c r="P9415" s="315" t="s">
        <v>6485</v>
      </c>
      <c r="Q9415" s="315" t="s">
        <v>1090</v>
      </c>
    </row>
    <row r="9416" spans="1:17">
      <c r="A9416" s="315" t="s">
        <v>6486</v>
      </c>
      <c r="B9416" s="315" t="s">
        <v>2095</v>
      </c>
      <c r="C9416" s="315" t="s">
        <v>2098</v>
      </c>
      <c r="D9416" s="316">
        <v>44.5</v>
      </c>
      <c r="E9416" s="317">
        <v>42350.710000000006</v>
      </c>
      <c r="F9416" s="317">
        <v>11731.14</v>
      </c>
      <c r="G9416" s="318">
        <v>40260</v>
      </c>
      <c r="H9416" s="318">
        <v>41509</v>
      </c>
      <c r="I9416" s="318">
        <v>50770</v>
      </c>
      <c r="J9416" s="315" t="s">
        <v>6487</v>
      </c>
      <c r="K9416" s="315">
        <v>5072</v>
      </c>
      <c r="L9416" s="315" t="s">
        <v>3152</v>
      </c>
      <c r="M9416" s="315" t="s">
        <v>776</v>
      </c>
      <c r="N9416" s="315"/>
      <c r="O9416" s="315" t="s">
        <v>996</v>
      </c>
      <c r="P9416" s="315" t="s">
        <v>6488</v>
      </c>
      <c r="Q9416" s="315"/>
    </row>
    <row r="9417" spans="1:17">
      <c r="A9417" s="315" t="s">
        <v>6489</v>
      </c>
      <c r="B9417" s="315" t="s">
        <v>2095</v>
      </c>
      <c r="C9417" s="315" t="s">
        <v>2096</v>
      </c>
      <c r="D9417" s="316">
        <v>44.5</v>
      </c>
      <c r="E9417" s="317">
        <v>44372.23</v>
      </c>
      <c r="F9417" s="317">
        <v>23339.800000000003</v>
      </c>
      <c r="G9417" s="318">
        <v>40626</v>
      </c>
      <c r="H9417" s="318">
        <v>40900</v>
      </c>
      <c r="I9417" s="318">
        <v>50040</v>
      </c>
      <c r="J9417" s="315" t="s">
        <v>6490</v>
      </c>
      <c r="K9417" s="315">
        <v>8489</v>
      </c>
      <c r="L9417" s="315" t="s">
        <v>6491</v>
      </c>
      <c r="M9417" s="315" t="s">
        <v>784</v>
      </c>
      <c r="N9417" s="315"/>
      <c r="O9417" s="315" t="s">
        <v>805</v>
      </c>
      <c r="P9417" s="315" t="s">
        <v>1573</v>
      </c>
      <c r="Q9417" s="315" t="s">
        <v>6492</v>
      </c>
    </row>
    <row r="9418" spans="1:17">
      <c r="A9418" s="315" t="s">
        <v>6493</v>
      </c>
      <c r="B9418" s="315" t="s">
        <v>2095</v>
      </c>
      <c r="C9418" s="315" t="s">
        <v>2098</v>
      </c>
      <c r="D9418" s="316">
        <v>44.65</v>
      </c>
      <c r="E9418" s="317">
        <v>55456.490000000005</v>
      </c>
      <c r="F9418" s="317">
        <v>25288.16</v>
      </c>
      <c r="G9418" s="318">
        <v>40744</v>
      </c>
      <c r="H9418" s="318">
        <v>40878</v>
      </c>
      <c r="I9418" s="318">
        <v>50040</v>
      </c>
      <c r="J9418" s="315" t="s">
        <v>6494</v>
      </c>
      <c r="K9418" s="315">
        <v>7554</v>
      </c>
      <c r="L9418" s="315" t="s">
        <v>3435</v>
      </c>
      <c r="M9418" s="315" t="s">
        <v>966</v>
      </c>
      <c r="N9418" s="315"/>
      <c r="O9418" s="315" t="s">
        <v>805</v>
      </c>
      <c r="P9418" s="315" t="s">
        <v>6495</v>
      </c>
      <c r="Q9418" s="315" t="s">
        <v>6496</v>
      </c>
    </row>
    <row r="9419" spans="1:17">
      <c r="A9419" s="315" t="s">
        <v>6497</v>
      </c>
      <c r="B9419" s="315" t="s">
        <v>2095</v>
      </c>
      <c r="C9419" s="315" t="s">
        <v>2098</v>
      </c>
      <c r="D9419" s="316">
        <v>44.7</v>
      </c>
      <c r="E9419" s="317">
        <v>36876.670000000006</v>
      </c>
      <c r="F9419" s="317">
        <v>16815.75</v>
      </c>
      <c r="G9419" s="318">
        <v>39570</v>
      </c>
      <c r="H9419" s="318">
        <v>40852</v>
      </c>
      <c r="I9419" s="318">
        <v>50040</v>
      </c>
      <c r="J9419" s="315" t="s">
        <v>6498</v>
      </c>
      <c r="K9419" s="315">
        <v>9465</v>
      </c>
      <c r="L9419" s="315" t="s">
        <v>3348</v>
      </c>
      <c r="M9419" s="315" t="s">
        <v>770</v>
      </c>
      <c r="N9419" s="315"/>
      <c r="O9419" s="315" t="s">
        <v>805</v>
      </c>
      <c r="P9419" s="315" t="s">
        <v>921</v>
      </c>
      <c r="Q9419" s="315" t="s">
        <v>1313</v>
      </c>
    </row>
    <row r="9420" spans="1:17">
      <c r="A9420" s="315" t="s">
        <v>6499</v>
      </c>
      <c r="B9420" s="315" t="s">
        <v>2095</v>
      </c>
      <c r="C9420" s="315" t="s">
        <v>2098</v>
      </c>
      <c r="D9420" s="316">
        <v>44.79</v>
      </c>
      <c r="E9420" s="317">
        <v>45972.05</v>
      </c>
      <c r="F9420" s="317">
        <v>12734.260000000002</v>
      </c>
      <c r="G9420" s="318">
        <v>40480</v>
      </c>
      <c r="H9420" s="318">
        <v>41337</v>
      </c>
      <c r="I9420" s="318">
        <v>50770</v>
      </c>
      <c r="J9420" s="315" t="s">
        <v>6500</v>
      </c>
      <c r="K9420" s="315">
        <v>8909</v>
      </c>
      <c r="L9420" s="315" t="s">
        <v>1072</v>
      </c>
      <c r="M9420" s="315" t="s">
        <v>784</v>
      </c>
      <c r="N9420" s="315"/>
      <c r="O9420" s="315" t="s">
        <v>805</v>
      </c>
      <c r="P9420" s="315" t="s">
        <v>6501</v>
      </c>
      <c r="Q9420" s="315" t="s">
        <v>4657</v>
      </c>
    </row>
    <row r="9421" spans="1:17">
      <c r="A9421" s="315" t="s">
        <v>6502</v>
      </c>
      <c r="B9421" s="315" t="s">
        <v>2095</v>
      </c>
      <c r="C9421" s="315" t="s">
        <v>2096</v>
      </c>
      <c r="D9421" s="316">
        <v>44.8</v>
      </c>
      <c r="E9421" s="317">
        <v>42807.499999999993</v>
      </c>
      <c r="F9421" s="317">
        <v>29846.329999999998</v>
      </c>
      <c r="G9421" s="318">
        <v>39570</v>
      </c>
      <c r="H9421" s="318">
        <v>39604</v>
      </c>
      <c r="I9421" s="318">
        <v>48914</v>
      </c>
      <c r="J9421" s="315" t="s">
        <v>6503</v>
      </c>
      <c r="K9421" s="315">
        <v>3776</v>
      </c>
      <c r="L9421" s="315" t="s">
        <v>6504</v>
      </c>
      <c r="M9421" s="315" t="s">
        <v>764</v>
      </c>
      <c r="N9421" s="315" t="s">
        <v>1077</v>
      </c>
      <c r="O9421" s="315" t="s">
        <v>805</v>
      </c>
      <c r="P9421" s="315" t="s">
        <v>1663</v>
      </c>
      <c r="Q9421" s="315" t="s">
        <v>1652</v>
      </c>
    </row>
    <row r="9422" spans="1:17">
      <c r="A9422" s="315" t="s">
        <v>6505</v>
      </c>
      <c r="B9422" s="315" t="s">
        <v>2095</v>
      </c>
      <c r="C9422" s="315" t="s">
        <v>2098</v>
      </c>
      <c r="D9422" s="316">
        <v>44.8</v>
      </c>
      <c r="E9422" s="317">
        <v>48103.439999999995</v>
      </c>
      <c r="F9422" s="317">
        <v>21935.170000000002</v>
      </c>
      <c r="G9422" s="318">
        <v>40681</v>
      </c>
      <c r="H9422" s="318">
        <v>40806</v>
      </c>
      <c r="I9422" s="318">
        <v>50040</v>
      </c>
      <c r="J9422" s="315" t="s">
        <v>6506</v>
      </c>
      <c r="K9422" s="315">
        <v>3463</v>
      </c>
      <c r="L9422" s="315" t="s">
        <v>6507</v>
      </c>
      <c r="M9422" s="315" t="s">
        <v>764</v>
      </c>
      <c r="N9422" s="315"/>
      <c r="O9422" s="315" t="s">
        <v>805</v>
      </c>
      <c r="P9422" s="315" t="s">
        <v>4525</v>
      </c>
      <c r="Q9422" s="315" t="s">
        <v>956</v>
      </c>
    </row>
    <row r="9423" spans="1:17">
      <c r="A9423" s="315" t="s">
        <v>6508</v>
      </c>
      <c r="B9423" s="315" t="s">
        <v>2095</v>
      </c>
      <c r="C9423" s="315" t="s">
        <v>2098</v>
      </c>
      <c r="D9423" s="316">
        <v>44.83</v>
      </c>
      <c r="E9423" s="317">
        <v>50735.280000000013</v>
      </c>
      <c r="F9423" s="317">
        <v>12633.1</v>
      </c>
      <c r="G9423" s="318">
        <v>40771</v>
      </c>
      <c r="H9423" s="318">
        <v>42079</v>
      </c>
      <c r="I9423" s="318">
        <v>49674</v>
      </c>
      <c r="J9423" s="315" t="s">
        <v>6509</v>
      </c>
      <c r="K9423" s="315">
        <v>6144</v>
      </c>
      <c r="L9423" s="315" t="s">
        <v>6510</v>
      </c>
      <c r="M9423" s="315" t="s">
        <v>788</v>
      </c>
      <c r="N9423" s="315"/>
      <c r="O9423" s="315" t="s">
        <v>805</v>
      </c>
      <c r="P9423" s="315" t="s">
        <v>6511</v>
      </c>
      <c r="Q9423" s="315" t="s">
        <v>1307</v>
      </c>
    </row>
    <row r="9424" spans="1:17">
      <c r="A9424" s="315" t="s">
        <v>6512</v>
      </c>
      <c r="B9424" s="315" t="s">
        <v>2095</v>
      </c>
      <c r="C9424" s="315" t="s">
        <v>2098</v>
      </c>
      <c r="D9424" s="316">
        <v>44.9</v>
      </c>
      <c r="E9424" s="317">
        <v>40478.81</v>
      </c>
      <c r="F9424" s="317">
        <v>18458.34</v>
      </c>
      <c r="G9424" s="318">
        <v>40703</v>
      </c>
      <c r="H9424" s="318">
        <v>40900</v>
      </c>
      <c r="I9424" s="318">
        <v>50040</v>
      </c>
      <c r="J9424" s="315" t="s">
        <v>6513</v>
      </c>
      <c r="K9424" s="315">
        <v>8832</v>
      </c>
      <c r="L9424" s="315" t="s">
        <v>3029</v>
      </c>
      <c r="M9424" s="315" t="s">
        <v>1388</v>
      </c>
      <c r="N9424" s="315" t="s">
        <v>6514</v>
      </c>
      <c r="O9424" s="315" t="s">
        <v>805</v>
      </c>
      <c r="P9424" s="315" t="s">
        <v>6515</v>
      </c>
      <c r="Q9424" s="315" t="s">
        <v>6516</v>
      </c>
    </row>
    <row r="9425" spans="1:17">
      <c r="A9425" s="315" t="s">
        <v>6517</v>
      </c>
      <c r="B9425" s="315" t="s">
        <v>2095</v>
      </c>
      <c r="C9425" s="315" t="s">
        <v>2098</v>
      </c>
      <c r="D9425" s="316">
        <v>44.93</v>
      </c>
      <c r="E9425" s="317">
        <v>43032.38</v>
      </c>
      <c r="F9425" s="317">
        <v>18116.620000000003</v>
      </c>
      <c r="G9425" s="318">
        <v>39570</v>
      </c>
      <c r="H9425" s="318">
        <v>39630</v>
      </c>
      <c r="I9425" s="318">
        <v>48944</v>
      </c>
      <c r="J9425" s="315" t="s">
        <v>6518</v>
      </c>
      <c r="K9425" s="315">
        <v>8266</v>
      </c>
      <c r="L9425" s="315" t="s">
        <v>3367</v>
      </c>
      <c r="M9425" s="315" t="s">
        <v>792</v>
      </c>
      <c r="N9425" s="315"/>
      <c r="O9425" s="315" t="s">
        <v>996</v>
      </c>
      <c r="P9425" s="315" t="s">
        <v>6519</v>
      </c>
      <c r="Q9425" s="315"/>
    </row>
    <row r="9426" spans="1:17">
      <c r="A9426" s="315" t="s">
        <v>6520</v>
      </c>
      <c r="B9426" s="315" t="s">
        <v>2095</v>
      </c>
      <c r="C9426" s="315" t="s">
        <v>2098</v>
      </c>
      <c r="D9426" s="316">
        <v>45</v>
      </c>
      <c r="E9426" s="317">
        <v>52348.80999999999</v>
      </c>
      <c r="F9426" s="317">
        <v>23871.070000000003</v>
      </c>
      <c r="G9426" s="318">
        <v>39569</v>
      </c>
      <c r="H9426" s="318">
        <v>40884</v>
      </c>
      <c r="I9426" s="318">
        <v>50040</v>
      </c>
      <c r="J9426" s="315" t="s">
        <v>6521</v>
      </c>
      <c r="K9426" s="315">
        <v>8581</v>
      </c>
      <c r="L9426" s="315" t="s">
        <v>4058</v>
      </c>
      <c r="M9426" s="315" t="s">
        <v>792</v>
      </c>
      <c r="N9426" s="315"/>
      <c r="O9426" s="315" t="s">
        <v>805</v>
      </c>
      <c r="P9426" s="315" t="s">
        <v>4904</v>
      </c>
      <c r="Q9426" s="315" t="s">
        <v>1102</v>
      </c>
    </row>
    <row r="9427" spans="1:17">
      <c r="A9427" s="315" t="s">
        <v>6522</v>
      </c>
      <c r="B9427" s="315" t="s">
        <v>2095</v>
      </c>
      <c r="C9427" s="315" t="s">
        <v>2096</v>
      </c>
      <c r="D9427" s="316">
        <v>45</v>
      </c>
      <c r="E9427" s="317">
        <v>41314.93</v>
      </c>
      <c r="F9427" s="317">
        <v>19996.420000000002</v>
      </c>
      <c r="G9427" s="318">
        <v>39569</v>
      </c>
      <c r="H9427" s="318">
        <v>41054</v>
      </c>
      <c r="I9427" s="318">
        <v>50405</v>
      </c>
      <c r="J9427" s="315" t="s">
        <v>6523</v>
      </c>
      <c r="K9427" s="315">
        <v>6056</v>
      </c>
      <c r="L9427" s="315" t="s">
        <v>3451</v>
      </c>
      <c r="M9427" s="315" t="s">
        <v>1017</v>
      </c>
      <c r="N9427" s="315"/>
      <c r="O9427" s="315" t="s">
        <v>805</v>
      </c>
      <c r="P9427" s="315" t="s">
        <v>6524</v>
      </c>
      <c r="Q9427" s="315" t="s">
        <v>819</v>
      </c>
    </row>
    <row r="9428" spans="1:17">
      <c r="A9428" s="315" t="s">
        <v>6525</v>
      </c>
      <c r="B9428" s="315" t="s">
        <v>2095</v>
      </c>
      <c r="C9428" s="315" t="s">
        <v>2096</v>
      </c>
      <c r="D9428" s="316">
        <v>45</v>
      </c>
      <c r="E9428" s="317">
        <v>7311</v>
      </c>
      <c r="F9428" s="317">
        <v>5090.62</v>
      </c>
      <c r="G9428" s="318">
        <v>39569</v>
      </c>
      <c r="H9428" s="318">
        <v>40162</v>
      </c>
      <c r="I9428" s="318">
        <v>49279</v>
      </c>
      <c r="J9428" s="315" t="s">
        <v>6526</v>
      </c>
      <c r="K9428" s="315">
        <v>1261</v>
      </c>
      <c r="L9428" s="315" t="s">
        <v>6527</v>
      </c>
      <c r="M9428" s="315" t="s">
        <v>766</v>
      </c>
      <c r="N9428" s="315" t="s">
        <v>5640</v>
      </c>
      <c r="O9428" s="315" t="s">
        <v>805</v>
      </c>
      <c r="P9428" s="315" t="s">
        <v>5641</v>
      </c>
      <c r="Q9428" s="315" t="s">
        <v>2027</v>
      </c>
    </row>
    <row r="9429" spans="1:17">
      <c r="A9429" s="315" t="s">
        <v>6528</v>
      </c>
      <c r="B9429" s="315" t="s">
        <v>2095</v>
      </c>
      <c r="C9429" s="315" t="s">
        <v>2098</v>
      </c>
      <c r="D9429" s="316">
        <v>45</v>
      </c>
      <c r="E9429" s="317">
        <v>47845.96</v>
      </c>
      <c r="F9429" s="317">
        <v>17655.169999999998</v>
      </c>
      <c r="G9429" s="318">
        <v>40479</v>
      </c>
      <c r="H9429" s="318">
        <v>41011</v>
      </c>
      <c r="I9429" s="318">
        <v>50405</v>
      </c>
      <c r="J9429" s="315" t="s">
        <v>6529</v>
      </c>
      <c r="K9429" s="315">
        <v>3270</v>
      </c>
      <c r="L9429" s="315" t="s">
        <v>1909</v>
      </c>
      <c r="M9429" s="315" t="s">
        <v>764</v>
      </c>
      <c r="N9429" s="315"/>
      <c r="O9429" s="315" t="s">
        <v>805</v>
      </c>
      <c r="P9429" s="315" t="s">
        <v>819</v>
      </c>
      <c r="Q9429" s="315" t="s">
        <v>4992</v>
      </c>
    </row>
    <row r="9430" spans="1:17">
      <c r="A9430" s="315" t="s">
        <v>6530</v>
      </c>
      <c r="B9430" s="315" t="s">
        <v>2095</v>
      </c>
      <c r="C9430" s="315" t="s">
        <v>2096</v>
      </c>
      <c r="D9430" s="316">
        <v>45.1</v>
      </c>
      <c r="E9430" s="317">
        <v>53673.3</v>
      </c>
      <c r="F9430" s="317">
        <v>29573.99</v>
      </c>
      <c r="G9430" s="318">
        <v>39570</v>
      </c>
      <c r="H9430" s="318">
        <v>40163</v>
      </c>
      <c r="I9430" s="318">
        <v>49309</v>
      </c>
      <c r="J9430" s="315" t="s">
        <v>6531</v>
      </c>
      <c r="K9430" s="315">
        <v>3096</v>
      </c>
      <c r="L9430" s="315" t="s">
        <v>763</v>
      </c>
      <c r="M9430" s="315" t="s">
        <v>764</v>
      </c>
      <c r="N9430" s="315"/>
      <c r="O9430" s="315" t="s">
        <v>805</v>
      </c>
      <c r="P9430" s="315" t="s">
        <v>6532</v>
      </c>
      <c r="Q9430" s="315" t="s">
        <v>956</v>
      </c>
    </row>
    <row r="9431" spans="1:17">
      <c r="A9431" s="315" t="s">
        <v>6533</v>
      </c>
      <c r="B9431" s="315" t="s">
        <v>2095</v>
      </c>
      <c r="C9431" s="315" t="s">
        <v>2098</v>
      </c>
      <c r="D9431" s="316">
        <v>45.1</v>
      </c>
      <c r="E9431" s="317">
        <v>46059.5</v>
      </c>
      <c r="F9431" s="317">
        <v>30491.379999999997</v>
      </c>
      <c r="G9431" s="318">
        <v>39570</v>
      </c>
      <c r="H9431" s="318">
        <v>39600</v>
      </c>
      <c r="I9431" s="318">
        <v>48914</v>
      </c>
      <c r="J9431" s="315" t="s">
        <v>6534</v>
      </c>
      <c r="K9431" s="315">
        <v>1791</v>
      </c>
      <c r="L9431" s="315" t="s">
        <v>3333</v>
      </c>
      <c r="M9431" s="315" t="s">
        <v>761</v>
      </c>
      <c r="N9431" s="315"/>
      <c r="O9431" s="315" t="s">
        <v>805</v>
      </c>
      <c r="P9431" s="315" t="s">
        <v>6535</v>
      </c>
      <c r="Q9431" s="315" t="s">
        <v>1663</v>
      </c>
    </row>
    <row r="9432" spans="1:17">
      <c r="A9432" s="315" t="s">
        <v>6536</v>
      </c>
      <c r="B9432" s="315" t="s">
        <v>2095</v>
      </c>
      <c r="C9432" s="315" t="s">
        <v>2098</v>
      </c>
      <c r="D9432" s="316">
        <v>45.1</v>
      </c>
      <c r="E9432" s="317">
        <v>39823.14</v>
      </c>
      <c r="F9432" s="317">
        <v>9915.98</v>
      </c>
      <c r="G9432" s="318">
        <v>40532</v>
      </c>
      <c r="H9432" s="318">
        <v>41933</v>
      </c>
      <c r="I9432" s="318">
        <v>49309</v>
      </c>
      <c r="J9432" s="315" t="s">
        <v>6537</v>
      </c>
      <c r="K9432" s="315">
        <v>7606</v>
      </c>
      <c r="L9432" s="315" t="s">
        <v>6538</v>
      </c>
      <c r="M9432" s="315" t="s">
        <v>966</v>
      </c>
      <c r="N9432" s="315"/>
      <c r="O9432" s="315" t="s">
        <v>805</v>
      </c>
      <c r="P9432" s="315" t="s">
        <v>6539</v>
      </c>
      <c r="Q9432" s="315" t="s">
        <v>6540</v>
      </c>
    </row>
    <row r="9433" spans="1:17">
      <c r="A9433" s="315" t="s">
        <v>6541</v>
      </c>
      <c r="B9433" s="315" t="s">
        <v>2095</v>
      </c>
      <c r="C9433" s="315" t="s">
        <v>2096</v>
      </c>
      <c r="D9433" s="316">
        <v>45.1</v>
      </c>
      <c r="E9433" s="317">
        <v>46496.41</v>
      </c>
      <c r="F9433" s="317">
        <v>15715.78</v>
      </c>
      <c r="G9433" s="318">
        <v>40772</v>
      </c>
      <c r="H9433" s="318">
        <v>41626</v>
      </c>
      <c r="I9433" s="318">
        <v>50770</v>
      </c>
      <c r="J9433" s="315" t="s">
        <v>6542</v>
      </c>
      <c r="K9433" s="315">
        <v>8618</v>
      </c>
      <c r="L9433" s="315" t="s">
        <v>3687</v>
      </c>
      <c r="M9433" s="315" t="s">
        <v>784</v>
      </c>
      <c r="N9433" s="315"/>
      <c r="O9433" s="315" t="s">
        <v>805</v>
      </c>
      <c r="P9433" s="315" t="s">
        <v>829</v>
      </c>
      <c r="Q9433" s="315" t="s">
        <v>5387</v>
      </c>
    </row>
    <row r="9434" spans="1:17">
      <c r="A9434" s="315" t="s">
        <v>6543</v>
      </c>
      <c r="B9434" s="315" t="s">
        <v>2095</v>
      </c>
      <c r="C9434" s="315" t="s">
        <v>2098</v>
      </c>
      <c r="D9434" s="316">
        <v>45.12</v>
      </c>
      <c r="E9434" s="317">
        <v>50496.729999999996</v>
      </c>
      <c r="F9434" s="317">
        <v>21158.139999999996</v>
      </c>
      <c r="G9434" s="318">
        <v>40630</v>
      </c>
      <c r="H9434" s="318">
        <v>40949</v>
      </c>
      <c r="I9434" s="318">
        <v>50405</v>
      </c>
      <c r="J9434" s="315" t="s">
        <v>6544</v>
      </c>
      <c r="K9434" s="315">
        <v>5303</v>
      </c>
      <c r="L9434" s="315" t="s">
        <v>1006</v>
      </c>
      <c r="M9434" s="315" t="s">
        <v>776</v>
      </c>
      <c r="N9434" s="315"/>
      <c r="O9434" s="315" t="s">
        <v>805</v>
      </c>
      <c r="P9434" s="315" t="s">
        <v>2944</v>
      </c>
      <c r="Q9434" s="315" t="s">
        <v>4820</v>
      </c>
    </row>
    <row r="9435" spans="1:17">
      <c r="A9435" s="315" t="s">
        <v>6545</v>
      </c>
      <c r="B9435" s="315" t="s">
        <v>2095</v>
      </c>
      <c r="C9435" s="315" t="s">
        <v>2098</v>
      </c>
      <c r="D9435" s="316">
        <v>45.12</v>
      </c>
      <c r="E9435" s="317">
        <v>44362.799999999996</v>
      </c>
      <c r="F9435" s="317">
        <v>20185.079999999998</v>
      </c>
      <c r="G9435" s="318">
        <v>40760</v>
      </c>
      <c r="H9435" s="318">
        <v>40907</v>
      </c>
      <c r="I9435" s="318">
        <v>50040</v>
      </c>
      <c r="J9435" s="315" t="s">
        <v>6546</v>
      </c>
      <c r="K9435" s="315">
        <v>3432</v>
      </c>
      <c r="L9435" s="315" t="s">
        <v>4435</v>
      </c>
      <c r="M9435" s="315" t="s">
        <v>764</v>
      </c>
      <c r="N9435" s="315" t="s">
        <v>6547</v>
      </c>
      <c r="O9435" s="315" t="s">
        <v>805</v>
      </c>
      <c r="P9435" s="315" t="s">
        <v>6548</v>
      </c>
      <c r="Q9435" s="315" t="s">
        <v>819</v>
      </c>
    </row>
    <row r="9436" spans="1:17">
      <c r="A9436" s="315" t="s">
        <v>6549</v>
      </c>
      <c r="B9436" s="315" t="s">
        <v>2095</v>
      </c>
      <c r="C9436" s="315" t="s">
        <v>2098</v>
      </c>
      <c r="D9436" s="316">
        <v>45.2</v>
      </c>
      <c r="E9436" s="317">
        <v>38649.4</v>
      </c>
      <c r="F9436" s="317">
        <v>16194.1</v>
      </c>
      <c r="G9436" s="318">
        <v>40114</v>
      </c>
      <c r="H9436" s="318">
        <v>40966</v>
      </c>
      <c r="I9436" s="318">
        <v>50405</v>
      </c>
      <c r="J9436" s="315" t="s">
        <v>6550</v>
      </c>
      <c r="K9436" s="315">
        <v>6572</v>
      </c>
      <c r="L9436" s="315" t="s">
        <v>5212</v>
      </c>
      <c r="M9436" s="315" t="s">
        <v>811</v>
      </c>
      <c r="N9436" s="315"/>
      <c r="O9436" s="315" t="s">
        <v>805</v>
      </c>
      <c r="P9436" s="315" t="s">
        <v>6551</v>
      </c>
      <c r="Q9436" s="315" t="s">
        <v>6552</v>
      </c>
    </row>
    <row r="9437" spans="1:17">
      <c r="A9437" s="315" t="s">
        <v>6553</v>
      </c>
      <c r="B9437" s="315" t="s">
        <v>2095</v>
      </c>
      <c r="C9437" s="315" t="s">
        <v>2096</v>
      </c>
      <c r="D9437" s="316">
        <v>45.2</v>
      </c>
      <c r="E9437" s="317">
        <v>43866.010000000009</v>
      </c>
      <c r="F9437" s="317">
        <v>27021.460000000003</v>
      </c>
      <c r="G9437" s="318">
        <v>40453</v>
      </c>
      <c r="H9437" s="318">
        <v>40512</v>
      </c>
      <c r="I9437" s="318">
        <v>49674</v>
      </c>
      <c r="J9437" s="315" t="s">
        <v>6554</v>
      </c>
      <c r="K9437" s="315">
        <v>4629</v>
      </c>
      <c r="L9437" s="315" t="s">
        <v>3959</v>
      </c>
      <c r="M9437" s="315" t="s">
        <v>1296</v>
      </c>
      <c r="N9437" s="315"/>
      <c r="O9437" s="315" t="s">
        <v>805</v>
      </c>
      <c r="P9437" s="315" t="s">
        <v>840</v>
      </c>
      <c r="Q9437" s="315" t="s">
        <v>1286</v>
      </c>
    </row>
    <row r="9438" spans="1:17">
      <c r="A9438" s="315" t="s">
        <v>6555</v>
      </c>
      <c r="B9438" s="315" t="s">
        <v>2095</v>
      </c>
      <c r="C9438" s="315" t="s">
        <v>2096</v>
      </c>
      <c r="D9438" s="316">
        <v>45.3</v>
      </c>
      <c r="E9438" s="317">
        <v>4154.25</v>
      </c>
      <c r="F9438" s="317">
        <v>2892.6</v>
      </c>
      <c r="G9438" s="318">
        <v>39570</v>
      </c>
      <c r="H9438" s="318">
        <v>40043</v>
      </c>
      <c r="I9438" s="318">
        <v>49309</v>
      </c>
      <c r="J9438" s="315" t="s">
        <v>6556</v>
      </c>
      <c r="K9438" s="315">
        <v>1816</v>
      </c>
      <c r="L9438" s="315" t="s">
        <v>4212</v>
      </c>
      <c r="M9438" s="315" t="s">
        <v>766</v>
      </c>
      <c r="N9438" s="315" t="s">
        <v>5156</v>
      </c>
      <c r="O9438" s="315" t="s">
        <v>805</v>
      </c>
      <c r="P9438" s="315" t="s">
        <v>5157</v>
      </c>
      <c r="Q9438" s="315" t="s">
        <v>5158</v>
      </c>
    </row>
    <row r="9439" spans="1:17">
      <c r="A9439" s="319" t="s">
        <v>6555</v>
      </c>
      <c r="B9439" s="319" t="s">
        <v>2095</v>
      </c>
      <c r="C9439" s="315" t="s">
        <v>2096</v>
      </c>
      <c r="D9439" s="320">
        <v>45.3</v>
      </c>
      <c r="E9439" s="317">
        <v>31608.5</v>
      </c>
      <c r="F9439" s="317">
        <v>22008.89</v>
      </c>
      <c r="G9439" s="321">
        <v>39570</v>
      </c>
      <c r="H9439" s="321">
        <v>40043</v>
      </c>
      <c r="I9439" s="321">
        <v>49309</v>
      </c>
      <c r="J9439" s="319" t="s">
        <v>6556</v>
      </c>
      <c r="K9439" s="322">
        <v>1816</v>
      </c>
      <c r="L9439" s="319" t="s">
        <v>4212</v>
      </c>
      <c r="M9439" s="319" t="s">
        <v>766</v>
      </c>
      <c r="N9439" s="319" t="s">
        <v>5159</v>
      </c>
      <c r="O9439" s="319" t="s">
        <v>805</v>
      </c>
      <c r="P9439" s="319" t="s">
        <v>1843</v>
      </c>
      <c r="Q9439" s="319" t="s">
        <v>5160</v>
      </c>
    </row>
    <row r="9440" spans="1:17">
      <c r="A9440" s="315" t="s">
        <v>6557</v>
      </c>
      <c r="B9440" s="315" t="s">
        <v>2095</v>
      </c>
      <c r="C9440" s="315" t="s">
        <v>2098</v>
      </c>
      <c r="D9440" s="316">
        <v>45.36</v>
      </c>
      <c r="E9440" s="317">
        <v>46865.749999999993</v>
      </c>
      <c r="F9440" s="317">
        <v>11669.569999999998</v>
      </c>
      <c r="G9440" s="318">
        <v>40722</v>
      </c>
      <c r="H9440" s="318">
        <v>41926</v>
      </c>
      <c r="I9440" s="318">
        <v>49309</v>
      </c>
      <c r="J9440" s="315" t="s">
        <v>6558</v>
      </c>
      <c r="K9440" s="315">
        <v>9608</v>
      </c>
      <c r="L9440" s="315" t="s">
        <v>2431</v>
      </c>
      <c r="M9440" s="315" t="s">
        <v>770</v>
      </c>
      <c r="N9440" s="315"/>
      <c r="O9440" s="315" t="s">
        <v>805</v>
      </c>
      <c r="P9440" s="315" t="s">
        <v>6110</v>
      </c>
      <c r="Q9440" s="315" t="s">
        <v>956</v>
      </c>
    </row>
    <row r="9441" spans="1:17">
      <c r="A9441" s="315" t="s">
        <v>6559</v>
      </c>
      <c r="B9441" s="315" t="s">
        <v>2095</v>
      </c>
      <c r="C9441" s="315" t="s">
        <v>2098</v>
      </c>
      <c r="D9441" s="316">
        <v>45.4</v>
      </c>
      <c r="E9441" s="317">
        <v>53829.89</v>
      </c>
      <c r="F9441" s="317">
        <v>23792.799999999999</v>
      </c>
      <c r="G9441" s="318">
        <v>39570</v>
      </c>
      <c r="H9441" s="318">
        <v>40885</v>
      </c>
      <c r="I9441" s="318">
        <v>50040</v>
      </c>
      <c r="J9441" s="315" t="s">
        <v>6560</v>
      </c>
      <c r="K9441" s="315">
        <v>8564</v>
      </c>
      <c r="L9441" s="315" t="s">
        <v>6561</v>
      </c>
      <c r="M9441" s="315" t="s">
        <v>792</v>
      </c>
      <c r="N9441" s="315"/>
      <c r="O9441" s="315" t="s">
        <v>805</v>
      </c>
      <c r="P9441" s="315" t="s">
        <v>1204</v>
      </c>
      <c r="Q9441" s="315" t="s">
        <v>875</v>
      </c>
    </row>
    <row r="9442" spans="1:17">
      <c r="A9442" s="315" t="s">
        <v>6562</v>
      </c>
      <c r="B9442" s="315" t="s">
        <v>2095</v>
      </c>
      <c r="C9442" s="315" t="s">
        <v>2096</v>
      </c>
      <c r="D9442" s="316">
        <v>45.5</v>
      </c>
      <c r="E9442" s="317">
        <v>50951.75</v>
      </c>
      <c r="F9442" s="317">
        <v>35430.340000000004</v>
      </c>
      <c r="G9442" s="318">
        <v>39569</v>
      </c>
      <c r="H9442" s="318">
        <v>40094</v>
      </c>
      <c r="I9442" s="318">
        <v>49309</v>
      </c>
      <c r="J9442" s="315" t="s">
        <v>6563</v>
      </c>
      <c r="K9442" s="315">
        <v>2037</v>
      </c>
      <c r="L9442" s="315" t="s">
        <v>3164</v>
      </c>
      <c r="M9442" s="315" t="s">
        <v>758</v>
      </c>
      <c r="N9442" s="315" t="s">
        <v>6564</v>
      </c>
      <c r="O9442" s="315" t="s">
        <v>805</v>
      </c>
      <c r="P9442" s="315" t="s">
        <v>6565</v>
      </c>
      <c r="Q9442" s="315" t="s">
        <v>1412</v>
      </c>
    </row>
    <row r="9443" spans="1:17">
      <c r="A9443" s="315" t="s">
        <v>6566</v>
      </c>
      <c r="B9443" s="315" t="s">
        <v>2095</v>
      </c>
      <c r="C9443" s="315" t="s">
        <v>2098</v>
      </c>
      <c r="D9443" s="316">
        <v>45.5</v>
      </c>
      <c r="E9443" s="317">
        <v>54048.829999999994</v>
      </c>
      <c r="F9443" s="317">
        <v>11728.58</v>
      </c>
      <c r="G9443" s="318">
        <v>40749</v>
      </c>
      <c r="H9443" s="318">
        <v>42268</v>
      </c>
      <c r="I9443" s="318">
        <v>49674</v>
      </c>
      <c r="J9443" s="315" t="s">
        <v>6567</v>
      </c>
      <c r="K9443" s="315">
        <v>7459</v>
      </c>
      <c r="L9443" s="315" t="s">
        <v>4483</v>
      </c>
      <c r="M9443" s="315" t="s">
        <v>966</v>
      </c>
      <c r="N9443" s="315"/>
      <c r="O9443" s="315" t="s">
        <v>805</v>
      </c>
      <c r="P9443" s="315" t="s">
        <v>6568</v>
      </c>
      <c r="Q9443" s="315" t="s">
        <v>852</v>
      </c>
    </row>
    <row r="9444" spans="1:17">
      <c r="A9444" s="315" t="s">
        <v>6569</v>
      </c>
      <c r="B9444" s="315" t="s">
        <v>2095</v>
      </c>
      <c r="C9444" s="315" t="s">
        <v>2098</v>
      </c>
      <c r="D9444" s="316">
        <v>45.57</v>
      </c>
      <c r="E9444" s="317">
        <v>23030.71</v>
      </c>
      <c r="F9444" s="317">
        <v>5395.16</v>
      </c>
      <c r="G9444" s="318">
        <v>40850</v>
      </c>
      <c r="H9444" s="318">
        <v>41332</v>
      </c>
      <c r="I9444" s="318">
        <v>50770</v>
      </c>
      <c r="J9444" s="315" t="s">
        <v>6570</v>
      </c>
      <c r="K9444" s="315">
        <v>8465</v>
      </c>
      <c r="L9444" s="315" t="s">
        <v>6571</v>
      </c>
      <c r="M9444" s="315" t="s">
        <v>784</v>
      </c>
      <c r="N9444" s="315"/>
      <c r="O9444" s="315" t="s">
        <v>805</v>
      </c>
      <c r="P9444" s="315" t="s">
        <v>6572</v>
      </c>
      <c r="Q9444" s="315" t="s">
        <v>4657</v>
      </c>
    </row>
    <row r="9445" spans="1:17">
      <c r="A9445" s="315" t="s">
        <v>6573</v>
      </c>
      <c r="B9445" s="315" t="s">
        <v>2095</v>
      </c>
      <c r="C9445" s="315" t="s">
        <v>2098</v>
      </c>
      <c r="D9445" s="316">
        <v>45.6</v>
      </c>
      <c r="E9445" s="317">
        <v>47357.799999999996</v>
      </c>
      <c r="F9445" s="317">
        <v>21547.81</v>
      </c>
      <c r="G9445" s="318">
        <v>40714</v>
      </c>
      <c r="H9445" s="318">
        <v>40869</v>
      </c>
      <c r="I9445" s="318">
        <v>50040</v>
      </c>
      <c r="J9445" s="315" t="s">
        <v>6574</v>
      </c>
      <c r="K9445" s="315">
        <v>2854</v>
      </c>
      <c r="L9445" s="315" t="s">
        <v>2792</v>
      </c>
      <c r="M9445" s="315" t="s">
        <v>1431</v>
      </c>
      <c r="N9445" s="315"/>
      <c r="O9445" s="315" t="s">
        <v>805</v>
      </c>
      <c r="P9445" s="315" t="s">
        <v>6575</v>
      </c>
      <c r="Q9445" s="315" t="s">
        <v>5736</v>
      </c>
    </row>
    <row r="9446" spans="1:17">
      <c r="A9446" s="315" t="s">
        <v>6576</v>
      </c>
      <c r="B9446" s="315" t="s">
        <v>2095</v>
      </c>
      <c r="C9446" s="315" t="s">
        <v>2096</v>
      </c>
      <c r="D9446" s="316">
        <v>45.63</v>
      </c>
      <c r="E9446" s="317">
        <v>41493.549999999996</v>
      </c>
      <c r="F9446" s="317">
        <v>21784.130000000005</v>
      </c>
      <c r="G9446" s="318">
        <v>40533</v>
      </c>
      <c r="H9446" s="318">
        <v>40787</v>
      </c>
      <c r="I9446" s="318">
        <v>50040</v>
      </c>
      <c r="J9446" s="315" t="s">
        <v>6577</v>
      </c>
      <c r="K9446" s="315">
        <v>6980</v>
      </c>
      <c r="L9446" s="315" t="s">
        <v>6578</v>
      </c>
      <c r="M9446" s="315" t="s">
        <v>811</v>
      </c>
      <c r="N9446" s="315" t="s">
        <v>6579</v>
      </c>
      <c r="O9446" s="315" t="s">
        <v>914</v>
      </c>
      <c r="P9446" s="315" t="s">
        <v>6580</v>
      </c>
      <c r="Q9446" s="315" t="s">
        <v>6581</v>
      </c>
    </row>
    <row r="9447" spans="1:17">
      <c r="A9447" s="315" t="s">
        <v>6582</v>
      </c>
      <c r="B9447" s="315" t="s">
        <v>2095</v>
      </c>
      <c r="C9447" s="315" t="s">
        <v>2098</v>
      </c>
      <c r="D9447" s="316">
        <v>45.76</v>
      </c>
      <c r="E9447" s="317">
        <v>50845.359999999993</v>
      </c>
      <c r="F9447" s="317">
        <v>10216.159999999998</v>
      </c>
      <c r="G9447" s="318">
        <v>40730</v>
      </c>
      <c r="H9447" s="318">
        <v>42276</v>
      </c>
      <c r="I9447" s="318">
        <v>49674</v>
      </c>
      <c r="J9447" s="315" t="s">
        <v>6583</v>
      </c>
      <c r="K9447" s="315">
        <v>7186</v>
      </c>
      <c r="L9447" s="315" t="s">
        <v>4264</v>
      </c>
      <c r="M9447" s="315" t="s">
        <v>966</v>
      </c>
      <c r="N9447" s="315"/>
      <c r="O9447" s="315" t="s">
        <v>805</v>
      </c>
      <c r="P9447" s="315" t="s">
        <v>6584</v>
      </c>
      <c r="Q9447" s="315" t="s">
        <v>6585</v>
      </c>
    </row>
    <row r="9448" spans="1:17">
      <c r="A9448" s="315" t="s">
        <v>6586</v>
      </c>
      <c r="B9448" s="315" t="s">
        <v>2095</v>
      </c>
      <c r="C9448" s="315" t="s">
        <v>2098</v>
      </c>
      <c r="D9448" s="316">
        <v>45.76</v>
      </c>
      <c r="E9448" s="317">
        <v>48831.450000000004</v>
      </c>
      <c r="F9448" s="317">
        <v>9811.4699999999993</v>
      </c>
      <c r="G9448" s="318">
        <v>40758</v>
      </c>
      <c r="H9448" s="318">
        <v>42187</v>
      </c>
      <c r="I9448" s="318">
        <v>49674</v>
      </c>
      <c r="J9448" s="315" t="s">
        <v>6587</v>
      </c>
      <c r="K9448" s="315">
        <v>7437</v>
      </c>
      <c r="L9448" s="315" t="s">
        <v>6588</v>
      </c>
      <c r="M9448" s="315" t="s">
        <v>966</v>
      </c>
      <c r="N9448" s="315" t="s">
        <v>6589</v>
      </c>
      <c r="O9448" s="315"/>
      <c r="P9448" s="315" t="s">
        <v>6589</v>
      </c>
      <c r="Q9448" s="315"/>
    </row>
    <row r="9449" spans="1:17">
      <c r="A9449" s="315" t="s">
        <v>6590</v>
      </c>
      <c r="B9449" s="315" t="s">
        <v>2095</v>
      </c>
      <c r="C9449" s="315" t="s">
        <v>2098</v>
      </c>
      <c r="D9449" s="316">
        <v>45.79</v>
      </c>
      <c r="E9449" s="317">
        <v>23537.67</v>
      </c>
      <c r="F9449" s="317">
        <v>10709.640000000001</v>
      </c>
      <c r="G9449" s="318">
        <v>40819</v>
      </c>
      <c r="H9449" s="318">
        <v>40897</v>
      </c>
      <c r="I9449" s="318">
        <v>50040</v>
      </c>
      <c r="J9449" s="315" t="s">
        <v>6591</v>
      </c>
      <c r="K9449" s="315">
        <v>8832</v>
      </c>
      <c r="L9449" s="315" t="s">
        <v>2570</v>
      </c>
      <c r="M9449" s="315" t="s">
        <v>1388</v>
      </c>
      <c r="N9449" s="315"/>
      <c r="O9449" s="315" t="s">
        <v>996</v>
      </c>
      <c r="P9449" s="315" t="s">
        <v>6592</v>
      </c>
      <c r="Q9449" s="315"/>
    </row>
    <row r="9450" spans="1:17">
      <c r="A9450" s="315" t="s">
        <v>6593</v>
      </c>
      <c r="B9450" s="315" t="s">
        <v>2095</v>
      </c>
      <c r="C9450" s="315" t="s">
        <v>2098</v>
      </c>
      <c r="D9450" s="316">
        <v>45.8</v>
      </c>
      <c r="E9450" s="317">
        <v>41638.769999999997</v>
      </c>
      <c r="F9450" s="317">
        <v>14115.54</v>
      </c>
      <c r="G9450" s="318">
        <v>39804</v>
      </c>
      <c r="H9450" s="318">
        <v>41437</v>
      </c>
      <c r="I9450" s="318">
        <v>50770</v>
      </c>
      <c r="J9450" s="315" t="s">
        <v>6594</v>
      </c>
      <c r="K9450" s="315">
        <v>9633</v>
      </c>
      <c r="L9450" s="315" t="s">
        <v>6595</v>
      </c>
      <c r="M9450" s="315" t="s">
        <v>770</v>
      </c>
      <c r="N9450" s="315"/>
      <c r="O9450" s="315" t="s">
        <v>805</v>
      </c>
      <c r="P9450" s="315" t="s">
        <v>818</v>
      </c>
      <c r="Q9450" s="315" t="s">
        <v>1041</v>
      </c>
    </row>
    <row r="9451" spans="1:17">
      <c r="A9451" s="315" t="s">
        <v>6596</v>
      </c>
      <c r="B9451" s="315" t="s">
        <v>2095</v>
      </c>
      <c r="C9451" s="315" t="s">
        <v>2098</v>
      </c>
      <c r="D9451" s="316">
        <v>45.8</v>
      </c>
      <c r="E9451" s="317">
        <v>54714.729999999996</v>
      </c>
      <c r="F9451" s="317">
        <v>32500.539999999994</v>
      </c>
      <c r="G9451" s="318">
        <v>40687</v>
      </c>
      <c r="H9451" s="318">
        <v>39719</v>
      </c>
      <c r="I9451" s="318">
        <v>48944</v>
      </c>
      <c r="J9451" s="315" t="s">
        <v>6597</v>
      </c>
      <c r="K9451" s="315">
        <v>8236</v>
      </c>
      <c r="L9451" s="315" t="s">
        <v>6598</v>
      </c>
      <c r="M9451" s="315" t="s">
        <v>1051</v>
      </c>
      <c r="N9451" s="315"/>
      <c r="O9451" s="315" t="s">
        <v>805</v>
      </c>
      <c r="P9451" s="315" t="s">
        <v>1663</v>
      </c>
      <c r="Q9451" s="315" t="s">
        <v>819</v>
      </c>
    </row>
    <row r="9452" spans="1:17">
      <c r="A9452" s="315" t="s">
        <v>6599</v>
      </c>
      <c r="B9452" s="315" t="s">
        <v>2095</v>
      </c>
      <c r="C9452" s="315" t="s">
        <v>2098</v>
      </c>
      <c r="D9452" s="316">
        <v>45.8</v>
      </c>
      <c r="E9452" s="317">
        <v>54455.06</v>
      </c>
      <c r="F9452" s="317">
        <v>24777.060000000005</v>
      </c>
      <c r="G9452" s="318">
        <v>40505</v>
      </c>
      <c r="H9452" s="318">
        <v>40777</v>
      </c>
      <c r="I9452" s="318">
        <v>50040</v>
      </c>
      <c r="J9452" s="315" t="s">
        <v>6600</v>
      </c>
      <c r="K9452" s="315">
        <v>7215</v>
      </c>
      <c r="L9452" s="315" t="s">
        <v>3309</v>
      </c>
      <c r="M9452" s="315" t="s">
        <v>966</v>
      </c>
      <c r="N9452" s="315"/>
      <c r="O9452" s="315" t="s">
        <v>805</v>
      </c>
      <c r="P9452" s="315" t="s">
        <v>6601</v>
      </c>
      <c r="Q9452" s="315" t="s">
        <v>6012</v>
      </c>
    </row>
    <row r="9453" spans="1:17">
      <c r="A9453" s="315" t="s">
        <v>6602</v>
      </c>
      <c r="B9453" s="315" t="s">
        <v>2095</v>
      </c>
      <c r="C9453" s="315" t="s">
        <v>2098</v>
      </c>
      <c r="D9453" s="316">
        <v>45.9</v>
      </c>
      <c r="E9453" s="317">
        <v>49939.689999999995</v>
      </c>
      <c r="F9453" s="317">
        <v>22722.550000000007</v>
      </c>
      <c r="G9453" s="318">
        <v>40616</v>
      </c>
      <c r="H9453" s="318">
        <v>40803</v>
      </c>
      <c r="I9453" s="318">
        <v>50040</v>
      </c>
      <c r="J9453" s="315" t="s">
        <v>6603</v>
      </c>
      <c r="K9453" s="315">
        <v>4944</v>
      </c>
      <c r="L9453" s="315" t="s">
        <v>4283</v>
      </c>
      <c r="M9453" s="315" t="s">
        <v>764</v>
      </c>
      <c r="N9453" s="315"/>
      <c r="O9453" s="315" t="s">
        <v>805</v>
      </c>
      <c r="P9453" s="315" t="s">
        <v>6604</v>
      </c>
      <c r="Q9453" s="315" t="s">
        <v>1204</v>
      </c>
    </row>
    <row r="9454" spans="1:17">
      <c r="A9454" s="315" t="s">
        <v>6605</v>
      </c>
      <c r="B9454" s="315" t="s">
        <v>2095</v>
      </c>
      <c r="C9454" s="315" t="s">
        <v>2098</v>
      </c>
      <c r="D9454" s="316">
        <v>45.9</v>
      </c>
      <c r="E9454" s="317">
        <v>49986.039999999986</v>
      </c>
      <c r="F9454" s="317">
        <v>12446.519999999999</v>
      </c>
      <c r="G9454" s="318">
        <v>40777</v>
      </c>
      <c r="H9454" s="318">
        <v>42073</v>
      </c>
      <c r="I9454" s="318">
        <v>49674</v>
      </c>
      <c r="J9454" s="315" t="s">
        <v>6606</v>
      </c>
      <c r="K9454" s="315">
        <v>9244</v>
      </c>
      <c r="L9454" s="315" t="s">
        <v>1964</v>
      </c>
      <c r="M9454" s="315" t="s">
        <v>770</v>
      </c>
      <c r="N9454" s="315"/>
      <c r="O9454" s="315" t="s">
        <v>914</v>
      </c>
      <c r="P9454" s="315" t="s">
        <v>6607</v>
      </c>
      <c r="Q9454" s="315" t="s">
        <v>6608</v>
      </c>
    </row>
    <row r="9455" spans="1:17">
      <c r="A9455" s="315" t="s">
        <v>6609</v>
      </c>
      <c r="B9455" s="315" t="s">
        <v>2095</v>
      </c>
      <c r="C9455" s="315" t="s">
        <v>2098</v>
      </c>
      <c r="D9455" s="316">
        <v>46</v>
      </c>
      <c r="E9455" s="317">
        <v>40638.44000000001</v>
      </c>
      <c r="F9455" s="317">
        <v>11216.21</v>
      </c>
      <c r="G9455" s="318">
        <v>40795</v>
      </c>
      <c r="H9455" s="318">
        <v>41628</v>
      </c>
      <c r="I9455" s="318">
        <v>50770</v>
      </c>
      <c r="J9455" s="315" t="s">
        <v>6610</v>
      </c>
      <c r="K9455" s="315">
        <v>9463</v>
      </c>
      <c r="L9455" s="315" t="s">
        <v>2547</v>
      </c>
      <c r="M9455" s="315" t="s">
        <v>770</v>
      </c>
      <c r="N9455" s="315"/>
      <c r="O9455" s="315" t="s">
        <v>805</v>
      </c>
      <c r="P9455" s="315" t="s">
        <v>1546</v>
      </c>
      <c r="Q9455" s="315" t="s">
        <v>6611</v>
      </c>
    </row>
    <row r="9456" spans="1:17">
      <c r="A9456" s="315" t="s">
        <v>6612</v>
      </c>
      <c r="B9456" s="315" t="s">
        <v>2095</v>
      </c>
      <c r="C9456" s="315" t="s">
        <v>2098</v>
      </c>
      <c r="D9456" s="316">
        <v>46.1</v>
      </c>
      <c r="E9456" s="317">
        <v>48555.999999999993</v>
      </c>
      <c r="F9456" s="317">
        <v>26317.35</v>
      </c>
      <c r="G9456" s="318">
        <v>40255</v>
      </c>
      <c r="H9456" s="318">
        <v>40543</v>
      </c>
      <c r="I9456" s="318">
        <v>49674</v>
      </c>
      <c r="J9456" s="315" t="s">
        <v>6613</v>
      </c>
      <c r="K9456" s="315">
        <v>3432</v>
      </c>
      <c r="L9456" s="315" t="s">
        <v>2996</v>
      </c>
      <c r="M9456" s="315" t="s">
        <v>764</v>
      </c>
      <c r="N9456" s="315"/>
      <c r="O9456" s="315" t="s">
        <v>805</v>
      </c>
      <c r="P9456" s="315" t="s">
        <v>6364</v>
      </c>
      <c r="Q9456" s="315" t="s">
        <v>1047</v>
      </c>
    </row>
    <row r="9457" spans="1:17">
      <c r="A9457" s="315" t="s">
        <v>6614</v>
      </c>
      <c r="B9457" s="315" t="s">
        <v>2095</v>
      </c>
      <c r="C9457" s="315" t="s">
        <v>2098</v>
      </c>
      <c r="D9457" s="316">
        <v>46.11</v>
      </c>
      <c r="E9457" s="317">
        <v>44714.749999999993</v>
      </c>
      <c r="F9457" s="317">
        <v>11133.970000000001</v>
      </c>
      <c r="G9457" s="318">
        <v>40777</v>
      </c>
      <c r="H9457" s="318">
        <v>41936</v>
      </c>
      <c r="I9457" s="318">
        <v>49309</v>
      </c>
      <c r="J9457" s="315" t="s">
        <v>6615</v>
      </c>
      <c r="K9457" s="315">
        <v>8610</v>
      </c>
      <c r="L9457" s="315" t="s">
        <v>1370</v>
      </c>
      <c r="M9457" s="315" t="s">
        <v>784</v>
      </c>
      <c r="N9457" s="315"/>
      <c r="O9457" s="315" t="s">
        <v>805</v>
      </c>
      <c r="P9457" s="315" t="s">
        <v>5036</v>
      </c>
      <c r="Q9457" s="315" t="s">
        <v>1906</v>
      </c>
    </row>
    <row r="9458" spans="1:17">
      <c r="A9458" s="315" t="s">
        <v>6616</v>
      </c>
      <c r="B9458" s="315" t="s">
        <v>2095</v>
      </c>
      <c r="C9458" s="315" t="s">
        <v>2098</v>
      </c>
      <c r="D9458" s="316">
        <v>46.2</v>
      </c>
      <c r="E9458" s="317">
        <v>49350.35</v>
      </c>
      <c r="F9458" s="317">
        <v>28623.209999999995</v>
      </c>
      <c r="G9458" s="318">
        <v>39569</v>
      </c>
      <c r="H9458" s="318">
        <v>39832</v>
      </c>
      <c r="I9458" s="318">
        <v>49309</v>
      </c>
      <c r="J9458" s="315" t="s">
        <v>6617</v>
      </c>
      <c r="K9458" s="315">
        <v>3096</v>
      </c>
      <c r="L9458" s="315" t="s">
        <v>763</v>
      </c>
      <c r="M9458" s="315" t="s">
        <v>764</v>
      </c>
      <c r="N9458" s="315"/>
      <c r="O9458" s="315" t="s">
        <v>805</v>
      </c>
      <c r="P9458" s="315" t="s">
        <v>6618</v>
      </c>
      <c r="Q9458" s="315" t="s">
        <v>881</v>
      </c>
    </row>
    <row r="9459" spans="1:17">
      <c r="A9459" s="315" t="s">
        <v>6619</v>
      </c>
      <c r="B9459" s="315" t="s">
        <v>2095</v>
      </c>
      <c r="C9459" s="315" t="s">
        <v>2098</v>
      </c>
      <c r="D9459" s="316">
        <v>46.2</v>
      </c>
      <c r="E9459" s="317">
        <v>44424.44</v>
      </c>
      <c r="F9459" s="317">
        <v>20213.130000000005</v>
      </c>
      <c r="G9459" s="318">
        <v>40529</v>
      </c>
      <c r="H9459" s="318">
        <v>40777</v>
      </c>
      <c r="I9459" s="318">
        <v>50040</v>
      </c>
      <c r="J9459" s="315" t="s">
        <v>6620</v>
      </c>
      <c r="K9459" s="315">
        <v>7220</v>
      </c>
      <c r="L9459" s="315" t="s">
        <v>3954</v>
      </c>
      <c r="M9459" s="315" t="s">
        <v>966</v>
      </c>
      <c r="N9459" s="315"/>
      <c r="O9459" s="315" t="s">
        <v>805</v>
      </c>
      <c r="P9459" s="315" t="s">
        <v>6621</v>
      </c>
      <c r="Q9459" s="315" t="s">
        <v>1701</v>
      </c>
    </row>
    <row r="9460" spans="1:17">
      <c r="A9460" s="315" t="s">
        <v>6622</v>
      </c>
      <c r="B9460" s="315" t="s">
        <v>2095</v>
      </c>
      <c r="C9460" s="315" t="s">
        <v>2098</v>
      </c>
      <c r="D9460" s="316">
        <v>46.2</v>
      </c>
      <c r="E9460" s="317">
        <v>47128.08</v>
      </c>
      <c r="F9460" s="317">
        <v>11734.890000000001</v>
      </c>
      <c r="G9460" s="318">
        <v>40709</v>
      </c>
      <c r="H9460" s="318">
        <v>41957</v>
      </c>
      <c r="I9460" s="318">
        <v>49309</v>
      </c>
      <c r="J9460" s="315" t="s">
        <v>6623</v>
      </c>
      <c r="K9460" s="315">
        <v>7146</v>
      </c>
      <c r="L9460" s="315" t="s">
        <v>3183</v>
      </c>
      <c r="M9460" s="315" t="s">
        <v>966</v>
      </c>
      <c r="N9460" s="315"/>
      <c r="O9460" s="315" t="s">
        <v>805</v>
      </c>
      <c r="P9460" s="315" t="s">
        <v>6624</v>
      </c>
      <c r="Q9460" s="315" t="s">
        <v>1613</v>
      </c>
    </row>
    <row r="9461" spans="1:17">
      <c r="A9461" s="315" t="s">
        <v>6625</v>
      </c>
      <c r="B9461" s="315" t="s">
        <v>2095</v>
      </c>
      <c r="C9461" s="315" t="s">
        <v>2098</v>
      </c>
      <c r="D9461" s="316">
        <v>46.3</v>
      </c>
      <c r="E9461" s="317">
        <v>53868.389999999992</v>
      </c>
      <c r="F9461" s="317">
        <v>12669.050000000001</v>
      </c>
      <c r="G9461" s="318">
        <v>40241</v>
      </c>
      <c r="H9461" s="318">
        <v>41730</v>
      </c>
      <c r="I9461" s="318">
        <v>51135</v>
      </c>
      <c r="J9461" s="315" t="s">
        <v>6626</v>
      </c>
      <c r="K9461" s="315">
        <v>9475</v>
      </c>
      <c r="L9461" s="315" t="s">
        <v>2207</v>
      </c>
      <c r="M9461" s="315" t="s">
        <v>770</v>
      </c>
      <c r="N9461" s="315" t="s">
        <v>6627</v>
      </c>
      <c r="O9461" s="315" t="s">
        <v>805</v>
      </c>
      <c r="P9461" s="315" t="s">
        <v>6628</v>
      </c>
      <c r="Q9461" s="315" t="s">
        <v>813</v>
      </c>
    </row>
    <row r="9462" spans="1:17">
      <c r="A9462" s="315" t="s">
        <v>6629</v>
      </c>
      <c r="B9462" s="315" t="s">
        <v>2095</v>
      </c>
      <c r="C9462" s="315" t="s">
        <v>2096</v>
      </c>
      <c r="D9462" s="316">
        <v>46.4</v>
      </c>
      <c r="E9462" s="317">
        <v>51703.630000000005</v>
      </c>
      <c r="F9462" s="317">
        <v>22904.690000000002</v>
      </c>
      <c r="G9462" s="318">
        <v>39570</v>
      </c>
      <c r="H9462" s="318">
        <v>41474</v>
      </c>
      <c r="I9462" s="318">
        <v>50770</v>
      </c>
      <c r="J9462" s="315" t="s">
        <v>6630</v>
      </c>
      <c r="K9462" s="315">
        <v>8576</v>
      </c>
      <c r="L9462" s="315" t="s">
        <v>3693</v>
      </c>
      <c r="M9462" s="315" t="s">
        <v>792</v>
      </c>
      <c r="N9462" s="315"/>
      <c r="O9462" s="315" t="s">
        <v>805</v>
      </c>
      <c r="P9462" s="315" t="s">
        <v>6631</v>
      </c>
      <c r="Q9462" s="315" t="s">
        <v>956</v>
      </c>
    </row>
    <row r="9463" spans="1:17">
      <c r="A9463" s="315" t="s">
        <v>6632</v>
      </c>
      <c r="B9463" s="315" t="s">
        <v>2095</v>
      </c>
      <c r="C9463" s="315" t="s">
        <v>2098</v>
      </c>
      <c r="D9463" s="316">
        <v>46.5</v>
      </c>
      <c r="E9463" s="317">
        <v>44571.810000000005</v>
      </c>
      <c r="F9463" s="317">
        <v>16402.440000000002</v>
      </c>
      <c r="G9463" s="318">
        <v>40283</v>
      </c>
      <c r="H9463" s="318">
        <v>41177</v>
      </c>
      <c r="I9463" s="318">
        <v>50405</v>
      </c>
      <c r="J9463" s="315" t="s">
        <v>6633</v>
      </c>
      <c r="K9463" s="315">
        <v>8608</v>
      </c>
      <c r="L9463" s="315" t="s">
        <v>798</v>
      </c>
      <c r="M9463" s="315" t="s">
        <v>784</v>
      </c>
      <c r="N9463" s="315"/>
      <c r="O9463" s="315" t="s">
        <v>805</v>
      </c>
      <c r="P9463" s="315" t="s">
        <v>6634</v>
      </c>
      <c r="Q9463" s="315" t="s">
        <v>5019</v>
      </c>
    </row>
    <row r="9464" spans="1:17">
      <c r="A9464" s="315" t="s">
        <v>6635</v>
      </c>
      <c r="B9464" s="315" t="s">
        <v>2095</v>
      </c>
      <c r="C9464" s="315" t="s">
        <v>2098</v>
      </c>
      <c r="D9464" s="316">
        <v>46.5</v>
      </c>
      <c r="E9464" s="317">
        <v>39893.780000000006</v>
      </c>
      <c r="F9464" s="317">
        <v>15440.380000000001</v>
      </c>
      <c r="G9464" s="318">
        <v>40539</v>
      </c>
      <c r="H9464" s="318">
        <v>40920</v>
      </c>
      <c r="I9464" s="318">
        <v>50405</v>
      </c>
      <c r="J9464" s="315" t="s">
        <v>6636</v>
      </c>
      <c r="K9464" s="315">
        <v>2545</v>
      </c>
      <c r="L9464" s="315" t="s">
        <v>2697</v>
      </c>
      <c r="M9464" s="315" t="s">
        <v>1296</v>
      </c>
      <c r="N9464" s="315" t="s">
        <v>6637</v>
      </c>
      <c r="O9464" s="315" t="s">
        <v>805</v>
      </c>
      <c r="P9464" s="315" t="s">
        <v>6638</v>
      </c>
      <c r="Q9464" s="315" t="s">
        <v>6639</v>
      </c>
    </row>
    <row r="9465" spans="1:17">
      <c r="A9465" s="315" t="s">
        <v>6640</v>
      </c>
      <c r="B9465" s="315" t="s">
        <v>2095</v>
      </c>
      <c r="C9465" s="315" t="s">
        <v>2096</v>
      </c>
      <c r="D9465" s="316">
        <v>46.53</v>
      </c>
      <c r="E9465" s="317">
        <v>46167.21</v>
      </c>
      <c r="F9465" s="317">
        <v>22356.9</v>
      </c>
      <c r="G9465" s="318">
        <v>40632</v>
      </c>
      <c r="H9465" s="318">
        <v>40732</v>
      </c>
      <c r="I9465" s="318">
        <v>50040</v>
      </c>
      <c r="J9465" s="315" t="s">
        <v>6641</v>
      </c>
      <c r="K9465" s="315">
        <v>4658</v>
      </c>
      <c r="L9465" s="315" t="s">
        <v>3278</v>
      </c>
      <c r="M9465" s="315" t="s">
        <v>1296</v>
      </c>
      <c r="N9465" s="315"/>
      <c r="O9465" s="315" t="s">
        <v>805</v>
      </c>
      <c r="P9465" s="315" t="s">
        <v>6642</v>
      </c>
      <c r="Q9465" s="315" t="s">
        <v>1339</v>
      </c>
    </row>
    <row r="9466" spans="1:17">
      <c r="A9466" s="315" t="s">
        <v>6643</v>
      </c>
      <c r="B9466" s="315" t="s">
        <v>2095</v>
      </c>
      <c r="C9466" s="315" t="s">
        <v>2098</v>
      </c>
      <c r="D9466" s="316">
        <v>46.55</v>
      </c>
      <c r="E9466" s="317">
        <v>7432.25</v>
      </c>
      <c r="F9466" s="317">
        <v>3124.29</v>
      </c>
      <c r="G9466" s="318">
        <v>40805</v>
      </c>
      <c r="H9466" s="318">
        <v>40891</v>
      </c>
      <c r="I9466" s="318">
        <v>50040</v>
      </c>
      <c r="J9466" s="315" t="s">
        <v>6644</v>
      </c>
      <c r="K9466" s="315">
        <v>3178</v>
      </c>
      <c r="L9466" s="315" t="s">
        <v>1816</v>
      </c>
      <c r="M9466" s="315" t="s">
        <v>761</v>
      </c>
      <c r="N9466" s="315" t="s">
        <v>6645</v>
      </c>
      <c r="O9466" s="315" t="s">
        <v>805</v>
      </c>
      <c r="P9466" s="315" t="s">
        <v>6646</v>
      </c>
      <c r="Q9466" s="315" t="s">
        <v>1139</v>
      </c>
    </row>
    <row r="9467" spans="1:17">
      <c r="A9467" s="315" t="s">
        <v>6647</v>
      </c>
      <c r="B9467" s="315" t="s">
        <v>2095</v>
      </c>
      <c r="C9467" s="315" t="s">
        <v>2096</v>
      </c>
      <c r="D9467" s="316">
        <v>46.55</v>
      </c>
      <c r="E9467" s="317">
        <v>23441</v>
      </c>
      <c r="F9467" s="317">
        <v>10126.51</v>
      </c>
      <c r="G9467" s="318">
        <v>40815</v>
      </c>
      <c r="H9467" s="318">
        <v>41172</v>
      </c>
      <c r="I9467" s="318">
        <v>50405</v>
      </c>
      <c r="J9467" s="315" t="s">
        <v>6648</v>
      </c>
      <c r="K9467" s="315">
        <v>1748</v>
      </c>
      <c r="L9467" s="315" t="s">
        <v>6649</v>
      </c>
      <c r="M9467" s="315" t="s">
        <v>761</v>
      </c>
      <c r="N9467" s="315"/>
      <c r="O9467" s="315" t="s">
        <v>805</v>
      </c>
      <c r="P9467" s="315" t="s">
        <v>6650</v>
      </c>
      <c r="Q9467" s="315" t="s">
        <v>1394</v>
      </c>
    </row>
    <row r="9468" spans="1:17">
      <c r="A9468" s="315" t="s">
        <v>6651</v>
      </c>
      <c r="B9468" s="315" t="s">
        <v>2095</v>
      </c>
      <c r="C9468" s="315" t="s">
        <v>2096</v>
      </c>
      <c r="D9468" s="316">
        <v>46.58</v>
      </c>
      <c r="E9468" s="317">
        <v>22468.059999999994</v>
      </c>
      <c r="F9468" s="317">
        <v>10880.319999999998</v>
      </c>
      <c r="G9468" s="318">
        <v>40546</v>
      </c>
      <c r="H9468" s="318">
        <v>40817</v>
      </c>
      <c r="I9468" s="318">
        <v>50040</v>
      </c>
      <c r="J9468" s="315" t="s">
        <v>6652</v>
      </c>
      <c r="K9468" s="315">
        <v>1023</v>
      </c>
      <c r="L9468" s="315" t="s">
        <v>2508</v>
      </c>
      <c r="M9468" s="315" t="s">
        <v>766</v>
      </c>
      <c r="N9468" s="315" t="s">
        <v>6653</v>
      </c>
      <c r="O9468" s="315" t="s">
        <v>805</v>
      </c>
      <c r="P9468" s="315" t="s">
        <v>6654</v>
      </c>
      <c r="Q9468" s="315" t="s">
        <v>6655</v>
      </c>
    </row>
    <row r="9469" spans="1:17">
      <c r="A9469" s="315" t="s">
        <v>6656</v>
      </c>
      <c r="B9469" s="315" t="s">
        <v>2095</v>
      </c>
      <c r="C9469" s="315" t="s">
        <v>2098</v>
      </c>
      <c r="D9469" s="316">
        <v>46.6</v>
      </c>
      <c r="E9469" s="317">
        <v>50051.799999999996</v>
      </c>
      <c r="F9469" s="317">
        <v>19219.899999999998</v>
      </c>
      <c r="G9469" s="318">
        <v>39570</v>
      </c>
      <c r="H9469" s="318">
        <v>41124</v>
      </c>
      <c r="I9469" s="318">
        <v>50405</v>
      </c>
      <c r="J9469" s="315" t="s">
        <v>6657</v>
      </c>
      <c r="K9469" s="315">
        <v>8360</v>
      </c>
      <c r="L9469" s="315" t="s">
        <v>3390</v>
      </c>
      <c r="M9469" s="315" t="s">
        <v>792</v>
      </c>
      <c r="N9469" s="315" t="s">
        <v>6658</v>
      </c>
      <c r="O9469" s="315" t="s">
        <v>914</v>
      </c>
      <c r="P9469" s="315" t="s">
        <v>6659</v>
      </c>
      <c r="Q9469" s="315" t="s">
        <v>6660</v>
      </c>
    </row>
    <row r="9470" spans="1:17">
      <c r="A9470" s="315" t="s">
        <v>6661</v>
      </c>
      <c r="B9470" s="315" t="s">
        <v>2095</v>
      </c>
      <c r="C9470" s="315" t="s">
        <v>2096</v>
      </c>
      <c r="D9470" s="316">
        <v>46.6</v>
      </c>
      <c r="E9470" s="317">
        <v>40185.910000000003</v>
      </c>
      <c r="F9470" s="317">
        <v>17360.330000000002</v>
      </c>
      <c r="G9470" s="318">
        <v>39861</v>
      </c>
      <c r="H9470" s="318">
        <v>41180</v>
      </c>
      <c r="I9470" s="318">
        <v>50405</v>
      </c>
      <c r="J9470" s="315" t="s">
        <v>6662</v>
      </c>
      <c r="K9470" s="315">
        <v>6252</v>
      </c>
      <c r="L9470" s="315" t="s">
        <v>1538</v>
      </c>
      <c r="M9470" s="315" t="s">
        <v>788</v>
      </c>
      <c r="N9470" s="315"/>
      <c r="O9470" s="315" t="s">
        <v>996</v>
      </c>
      <c r="P9470" s="315" t="s">
        <v>6663</v>
      </c>
      <c r="Q9470" s="315"/>
    </row>
    <row r="9471" spans="1:17">
      <c r="A9471" s="315" t="s">
        <v>6664</v>
      </c>
      <c r="B9471" s="315" t="s">
        <v>2095</v>
      </c>
      <c r="C9471" s="315" t="s">
        <v>2096</v>
      </c>
      <c r="D9471" s="316">
        <v>46.6</v>
      </c>
      <c r="E9471" s="317">
        <v>45889.719999999994</v>
      </c>
      <c r="F9471" s="317">
        <v>19035.719999999994</v>
      </c>
      <c r="G9471" s="318">
        <v>39888</v>
      </c>
      <c r="H9471" s="318">
        <v>40118</v>
      </c>
      <c r="I9471" s="318">
        <v>49309</v>
      </c>
      <c r="J9471" s="315" t="s">
        <v>6665</v>
      </c>
      <c r="K9471" s="315">
        <v>8902</v>
      </c>
      <c r="L9471" s="315" t="s">
        <v>3459</v>
      </c>
      <c r="M9471" s="315" t="s">
        <v>784</v>
      </c>
      <c r="N9471" s="315"/>
      <c r="O9471" s="315" t="s">
        <v>805</v>
      </c>
      <c r="P9471" s="315" t="s">
        <v>6666</v>
      </c>
      <c r="Q9471" s="315" t="s">
        <v>956</v>
      </c>
    </row>
    <row r="9472" spans="1:17">
      <c r="A9472" s="315" t="s">
        <v>6667</v>
      </c>
      <c r="B9472" s="315" t="s">
        <v>2095</v>
      </c>
      <c r="C9472" s="315" t="s">
        <v>2098</v>
      </c>
      <c r="D9472" s="316">
        <v>46.6</v>
      </c>
      <c r="E9472" s="317">
        <v>51938.200000000012</v>
      </c>
      <c r="F9472" s="317">
        <v>26065.260000000006</v>
      </c>
      <c r="G9472" s="318">
        <v>40407</v>
      </c>
      <c r="H9472" s="318">
        <v>40531</v>
      </c>
      <c r="I9472" s="318">
        <v>49674</v>
      </c>
      <c r="J9472" s="315" t="s">
        <v>6668</v>
      </c>
      <c r="K9472" s="315">
        <v>5400</v>
      </c>
      <c r="L9472" s="315" t="s">
        <v>3145</v>
      </c>
      <c r="M9472" s="315" t="s">
        <v>776</v>
      </c>
      <c r="N9472" s="315" t="s">
        <v>6669</v>
      </c>
      <c r="O9472" s="315" t="s">
        <v>805</v>
      </c>
      <c r="P9472" s="315" t="s">
        <v>6670</v>
      </c>
      <c r="Q9472" s="315" t="s">
        <v>5637</v>
      </c>
    </row>
    <row r="9473" spans="1:17">
      <c r="A9473" s="315" t="s">
        <v>6671</v>
      </c>
      <c r="B9473" s="315" t="s">
        <v>2095</v>
      </c>
      <c r="C9473" s="315" t="s">
        <v>2098</v>
      </c>
      <c r="D9473" s="316">
        <v>46.66</v>
      </c>
      <c r="E9473" s="317">
        <v>52989.9</v>
      </c>
      <c r="F9473" s="317">
        <v>13141.499999999998</v>
      </c>
      <c r="G9473" s="318">
        <v>40641</v>
      </c>
      <c r="H9473" s="318">
        <v>42087</v>
      </c>
      <c r="I9473" s="318">
        <v>49674</v>
      </c>
      <c r="J9473" s="315" t="s">
        <v>6672</v>
      </c>
      <c r="K9473" s="315">
        <v>8413</v>
      </c>
      <c r="L9473" s="315" t="s">
        <v>2399</v>
      </c>
      <c r="M9473" s="315" t="s">
        <v>784</v>
      </c>
      <c r="N9473" s="315"/>
      <c r="O9473" s="315" t="s">
        <v>805</v>
      </c>
      <c r="P9473" s="315" t="s">
        <v>6673</v>
      </c>
      <c r="Q9473" s="315" t="s">
        <v>819</v>
      </c>
    </row>
    <row r="9474" spans="1:17">
      <c r="A9474" s="315" t="s">
        <v>6674</v>
      </c>
      <c r="B9474" s="315" t="s">
        <v>2095</v>
      </c>
      <c r="C9474" s="315" t="s">
        <v>2098</v>
      </c>
      <c r="D9474" s="316">
        <v>46.69</v>
      </c>
      <c r="E9474" s="317">
        <v>44277.719999999994</v>
      </c>
      <c r="F9474" s="317">
        <v>22220.839999999997</v>
      </c>
      <c r="G9474" s="318">
        <v>40513</v>
      </c>
      <c r="H9474" s="318">
        <v>40508</v>
      </c>
      <c r="I9474" s="318">
        <v>49674</v>
      </c>
      <c r="J9474" s="315" t="s">
        <v>6675</v>
      </c>
      <c r="K9474" s="315">
        <v>8500</v>
      </c>
      <c r="L9474" s="315" t="s">
        <v>1660</v>
      </c>
      <c r="M9474" s="315" t="s">
        <v>792</v>
      </c>
      <c r="N9474" s="315" t="s">
        <v>6098</v>
      </c>
      <c r="O9474" s="315" t="s">
        <v>805</v>
      </c>
      <c r="P9474" s="315" t="s">
        <v>6099</v>
      </c>
      <c r="Q9474" s="315" t="s">
        <v>1613</v>
      </c>
    </row>
    <row r="9475" spans="1:17">
      <c r="A9475" s="315" t="s">
        <v>6676</v>
      </c>
      <c r="B9475" s="315" t="s">
        <v>2095</v>
      </c>
      <c r="C9475" s="315" t="s">
        <v>2098</v>
      </c>
      <c r="D9475" s="316">
        <v>46.8</v>
      </c>
      <c r="E9475" s="317">
        <v>51816</v>
      </c>
      <c r="F9475" s="317">
        <v>23524.47</v>
      </c>
      <c r="G9475" s="318">
        <v>39569</v>
      </c>
      <c r="H9475" s="318">
        <v>40892</v>
      </c>
      <c r="I9475" s="318">
        <v>50040</v>
      </c>
      <c r="J9475" s="315" t="s">
        <v>6677</v>
      </c>
      <c r="K9475" s="315">
        <v>1807</v>
      </c>
      <c r="L9475" s="315" t="s">
        <v>2202</v>
      </c>
      <c r="M9475" s="315" t="s">
        <v>766</v>
      </c>
      <c r="N9475" s="315"/>
      <c r="O9475" s="315" t="s">
        <v>805</v>
      </c>
      <c r="P9475" s="315" t="s">
        <v>6678</v>
      </c>
      <c r="Q9475" s="315" t="s">
        <v>1885</v>
      </c>
    </row>
    <row r="9476" spans="1:17">
      <c r="A9476" s="315" t="s">
        <v>6679</v>
      </c>
      <c r="B9476" s="315" t="s">
        <v>2095</v>
      </c>
      <c r="C9476" s="315" t="s">
        <v>2096</v>
      </c>
      <c r="D9476" s="316">
        <v>46.8</v>
      </c>
      <c r="E9476" s="317">
        <v>50422.9</v>
      </c>
      <c r="F9476" s="317">
        <v>37766.76</v>
      </c>
      <c r="G9476" s="318">
        <v>39569</v>
      </c>
      <c r="H9476" s="318">
        <v>40085</v>
      </c>
      <c r="I9476" s="318">
        <v>49309</v>
      </c>
      <c r="J9476" s="315" t="s">
        <v>6680</v>
      </c>
      <c r="K9476" s="315">
        <v>3043</v>
      </c>
      <c r="L9476" s="315" t="s">
        <v>2848</v>
      </c>
      <c r="M9476" s="315" t="s">
        <v>764</v>
      </c>
      <c r="N9476" s="315"/>
      <c r="O9476" s="315" t="s">
        <v>996</v>
      </c>
      <c r="P9476" s="315" t="s">
        <v>6681</v>
      </c>
      <c r="Q9476" s="315"/>
    </row>
    <row r="9477" spans="1:17">
      <c r="A9477" s="315" t="s">
        <v>6682</v>
      </c>
      <c r="B9477" s="315" t="s">
        <v>2095</v>
      </c>
      <c r="C9477" s="315" t="s">
        <v>2096</v>
      </c>
      <c r="D9477" s="316">
        <v>46.8</v>
      </c>
      <c r="E9477" s="317">
        <v>52244.349999999991</v>
      </c>
      <c r="F9477" s="317">
        <v>22569.57</v>
      </c>
      <c r="G9477" s="318">
        <v>39801</v>
      </c>
      <c r="H9477" s="318">
        <v>41177</v>
      </c>
      <c r="I9477" s="318">
        <v>50405</v>
      </c>
      <c r="J9477" s="315" t="s">
        <v>6683</v>
      </c>
      <c r="K9477" s="315">
        <v>8466</v>
      </c>
      <c r="L9477" s="315" t="s">
        <v>4421</v>
      </c>
      <c r="M9477" s="315" t="s">
        <v>784</v>
      </c>
      <c r="N9477" s="315" t="s">
        <v>6684</v>
      </c>
      <c r="O9477" s="315" t="s">
        <v>914</v>
      </c>
      <c r="P9477" s="315" t="s">
        <v>6685</v>
      </c>
      <c r="Q9477" s="315" t="s">
        <v>6686</v>
      </c>
    </row>
    <row r="9478" spans="1:17">
      <c r="A9478" s="315" t="s">
        <v>6687</v>
      </c>
      <c r="B9478" s="315" t="s">
        <v>2095</v>
      </c>
      <c r="C9478" s="315" t="s">
        <v>2098</v>
      </c>
      <c r="D9478" s="316">
        <v>46.8</v>
      </c>
      <c r="E9478" s="317">
        <v>45797.19999999999</v>
      </c>
      <c r="F9478" s="317">
        <v>9880.3299999999981</v>
      </c>
      <c r="G9478" s="318">
        <v>40346</v>
      </c>
      <c r="H9478" s="318">
        <v>42179</v>
      </c>
      <c r="I9478" s="318">
        <v>51501</v>
      </c>
      <c r="J9478" s="315" t="s">
        <v>6688</v>
      </c>
      <c r="K9478" s="315">
        <v>8957</v>
      </c>
      <c r="L9478" s="315" t="s">
        <v>2226</v>
      </c>
      <c r="M9478" s="315" t="s">
        <v>776</v>
      </c>
      <c r="N9478" s="315" t="s">
        <v>6689</v>
      </c>
      <c r="O9478" s="315" t="s">
        <v>805</v>
      </c>
      <c r="P9478" s="315" t="s">
        <v>4675</v>
      </c>
      <c r="Q9478" s="315" t="s">
        <v>6690</v>
      </c>
    </row>
    <row r="9479" spans="1:17">
      <c r="A9479" s="315" t="s">
        <v>6691</v>
      </c>
      <c r="B9479" s="315" t="s">
        <v>2095</v>
      </c>
      <c r="C9479" s="315" t="s">
        <v>2098</v>
      </c>
      <c r="D9479" s="316">
        <v>46.8</v>
      </c>
      <c r="E9479" s="317">
        <v>84623.290000000008</v>
      </c>
      <c r="F9479" s="317">
        <v>35573.12000000001</v>
      </c>
      <c r="G9479" s="318">
        <v>40770</v>
      </c>
      <c r="H9479" s="318">
        <v>40899</v>
      </c>
      <c r="I9479" s="318">
        <v>50040</v>
      </c>
      <c r="J9479" s="315" t="s">
        <v>6692</v>
      </c>
      <c r="K9479" s="315">
        <v>5200</v>
      </c>
      <c r="L9479" s="315" t="s">
        <v>2267</v>
      </c>
      <c r="M9479" s="315" t="s">
        <v>776</v>
      </c>
      <c r="N9479" s="315" t="s">
        <v>5429</v>
      </c>
      <c r="O9479" s="315" t="s">
        <v>805</v>
      </c>
      <c r="P9479" s="315" t="s">
        <v>5430</v>
      </c>
      <c r="Q9479" s="315" t="s">
        <v>4844</v>
      </c>
    </row>
    <row r="9480" spans="1:17">
      <c r="A9480" s="315" t="s">
        <v>6693</v>
      </c>
      <c r="B9480" s="315" t="s">
        <v>2095</v>
      </c>
      <c r="C9480" s="315" t="s">
        <v>2098</v>
      </c>
      <c r="D9480" s="316">
        <v>46.8</v>
      </c>
      <c r="E9480" s="317">
        <v>28267</v>
      </c>
      <c r="F9480" s="317">
        <v>7010.21</v>
      </c>
      <c r="G9480" s="318">
        <v>40794</v>
      </c>
      <c r="H9480" s="318">
        <v>42093</v>
      </c>
      <c r="I9480" s="318">
        <v>49674</v>
      </c>
      <c r="J9480" s="315" t="s">
        <v>6694</v>
      </c>
      <c r="K9480" s="315">
        <v>8105</v>
      </c>
      <c r="L9480" s="315" t="s">
        <v>6695</v>
      </c>
      <c r="M9480" s="315" t="s">
        <v>784</v>
      </c>
      <c r="N9480" s="315"/>
      <c r="O9480" s="315" t="s">
        <v>805</v>
      </c>
      <c r="P9480" s="315" t="s">
        <v>6638</v>
      </c>
      <c r="Q9480" s="315" t="s">
        <v>813</v>
      </c>
    </row>
    <row r="9481" spans="1:17">
      <c r="A9481" s="315" t="s">
        <v>6696</v>
      </c>
      <c r="B9481" s="315" t="s">
        <v>2095</v>
      </c>
      <c r="C9481" s="315" t="s">
        <v>2098</v>
      </c>
      <c r="D9481" s="316">
        <v>46.8</v>
      </c>
      <c r="E9481" s="317">
        <v>16952.419999999998</v>
      </c>
      <c r="F9481" s="317">
        <v>7126.2899999999991</v>
      </c>
      <c r="G9481" s="318">
        <v>40808</v>
      </c>
      <c r="H9481" s="318">
        <v>40892</v>
      </c>
      <c r="I9481" s="318">
        <v>50040</v>
      </c>
      <c r="J9481" s="315" t="s">
        <v>6697</v>
      </c>
      <c r="K9481" s="315">
        <v>4058</v>
      </c>
      <c r="L9481" s="315" t="s">
        <v>2059</v>
      </c>
      <c r="M9481" s="315" t="s">
        <v>2060</v>
      </c>
      <c r="N9481" s="315" t="s">
        <v>6698</v>
      </c>
      <c r="O9481" s="315" t="s">
        <v>805</v>
      </c>
      <c r="P9481" s="315" t="s">
        <v>6699</v>
      </c>
      <c r="Q9481" s="315" t="s">
        <v>864</v>
      </c>
    </row>
    <row r="9482" spans="1:17">
      <c r="A9482" s="315" t="s">
        <v>6700</v>
      </c>
      <c r="B9482" s="315" t="s">
        <v>2095</v>
      </c>
      <c r="C9482" s="315" t="s">
        <v>2098</v>
      </c>
      <c r="D9482" s="316">
        <v>46.8</v>
      </c>
      <c r="E9482" s="317">
        <v>15552.509999999998</v>
      </c>
      <c r="F9482" s="317">
        <v>6537.7999999999993</v>
      </c>
      <c r="G9482" s="318">
        <v>40808</v>
      </c>
      <c r="H9482" s="318">
        <v>40892</v>
      </c>
      <c r="I9482" s="318">
        <v>50040</v>
      </c>
      <c r="J9482" s="315" t="s">
        <v>6701</v>
      </c>
      <c r="K9482" s="315">
        <v>4058</v>
      </c>
      <c r="L9482" s="315" t="s">
        <v>2059</v>
      </c>
      <c r="M9482" s="315" t="s">
        <v>2060</v>
      </c>
      <c r="N9482" s="315" t="s">
        <v>6698</v>
      </c>
      <c r="O9482" s="315" t="s">
        <v>805</v>
      </c>
      <c r="P9482" s="315" t="s">
        <v>6699</v>
      </c>
      <c r="Q9482" s="315" t="s">
        <v>864</v>
      </c>
    </row>
    <row r="9483" spans="1:17">
      <c r="A9483" s="315" t="s">
        <v>6702</v>
      </c>
      <c r="B9483" s="315" t="s">
        <v>2095</v>
      </c>
      <c r="C9483" s="315" t="s">
        <v>2098</v>
      </c>
      <c r="D9483" s="316">
        <v>46.81</v>
      </c>
      <c r="E9483" s="317">
        <v>14325.339999999998</v>
      </c>
      <c r="F9483" s="317">
        <v>4174.8599999999997</v>
      </c>
      <c r="G9483" s="318">
        <v>40827</v>
      </c>
      <c r="H9483" s="318">
        <v>41044</v>
      </c>
      <c r="I9483" s="318">
        <v>50405</v>
      </c>
      <c r="J9483" s="315" t="s">
        <v>6703</v>
      </c>
      <c r="K9483" s="315">
        <v>6340</v>
      </c>
      <c r="L9483" s="315" t="s">
        <v>1867</v>
      </c>
      <c r="M9483" s="315" t="s">
        <v>1712</v>
      </c>
      <c r="N9483" s="329"/>
      <c r="O9483" s="315" t="s">
        <v>6704</v>
      </c>
      <c r="P9483" s="315" t="s">
        <v>6705</v>
      </c>
      <c r="Q9483" s="315"/>
    </row>
    <row r="9484" spans="1:17">
      <c r="A9484" s="315" t="s">
        <v>6706</v>
      </c>
      <c r="B9484" s="315" t="s">
        <v>2095</v>
      </c>
      <c r="C9484" s="315" t="s">
        <v>2098</v>
      </c>
      <c r="D9484" s="316">
        <v>46.9</v>
      </c>
      <c r="E9484" s="317">
        <v>48363.469999999994</v>
      </c>
      <c r="F9484" s="317">
        <v>20215.939999999999</v>
      </c>
      <c r="G9484" s="318">
        <v>39570</v>
      </c>
      <c r="H9484" s="318">
        <v>40988</v>
      </c>
      <c r="I9484" s="318">
        <v>50405</v>
      </c>
      <c r="J9484" s="315" t="s">
        <v>6707</v>
      </c>
      <c r="K9484" s="315">
        <v>9535</v>
      </c>
      <c r="L9484" s="315" t="s">
        <v>4326</v>
      </c>
      <c r="M9484" s="315" t="s">
        <v>792</v>
      </c>
      <c r="N9484" s="315" t="s">
        <v>6708</v>
      </c>
      <c r="O9484" s="315" t="s">
        <v>805</v>
      </c>
      <c r="P9484" s="315" t="s">
        <v>6709</v>
      </c>
      <c r="Q9484" s="315" t="s">
        <v>5598</v>
      </c>
    </row>
    <row r="9485" spans="1:17">
      <c r="A9485" s="315" t="s">
        <v>6710</v>
      </c>
      <c r="B9485" s="315" t="s">
        <v>2095</v>
      </c>
      <c r="C9485" s="315" t="s">
        <v>2098</v>
      </c>
      <c r="D9485" s="316">
        <v>46.9</v>
      </c>
      <c r="E9485" s="317">
        <v>52713.75</v>
      </c>
      <c r="F9485" s="317">
        <v>13336.579999999998</v>
      </c>
      <c r="G9485" s="318">
        <v>40219</v>
      </c>
      <c r="H9485" s="318">
        <v>41962</v>
      </c>
      <c r="I9485" s="318">
        <v>51135</v>
      </c>
      <c r="J9485" s="315" t="s">
        <v>6711</v>
      </c>
      <c r="K9485" s="315">
        <v>1623</v>
      </c>
      <c r="L9485" s="315" t="s">
        <v>4076</v>
      </c>
      <c r="M9485" s="315" t="s">
        <v>761</v>
      </c>
      <c r="N9485" s="315"/>
      <c r="O9485" s="315" t="s">
        <v>805</v>
      </c>
      <c r="P9485" s="315" t="s">
        <v>6712</v>
      </c>
      <c r="Q9485" s="315" t="s">
        <v>6713</v>
      </c>
    </row>
    <row r="9486" spans="1:17">
      <c r="A9486" s="315" t="s">
        <v>6714</v>
      </c>
      <c r="B9486" s="315" t="s">
        <v>2095</v>
      </c>
      <c r="C9486" s="315" t="s">
        <v>2098</v>
      </c>
      <c r="D9486" s="316">
        <v>47</v>
      </c>
      <c r="E9486" s="317">
        <v>44919.299999999996</v>
      </c>
      <c r="F9486" s="317">
        <v>27450.690000000002</v>
      </c>
      <c r="G9486" s="318">
        <v>39688</v>
      </c>
      <c r="H9486" s="318">
        <v>39624</v>
      </c>
      <c r="I9486" s="318">
        <v>48914</v>
      </c>
      <c r="J9486" s="315" t="s">
        <v>6715</v>
      </c>
      <c r="K9486" s="315">
        <v>2345</v>
      </c>
      <c r="L9486" s="315" t="s">
        <v>4439</v>
      </c>
      <c r="M9486" s="315" t="s">
        <v>1431</v>
      </c>
      <c r="N9486" s="315"/>
      <c r="O9486" s="315" t="s">
        <v>805</v>
      </c>
      <c r="P9486" s="315" t="s">
        <v>6716</v>
      </c>
      <c r="Q9486" s="315" t="s">
        <v>6717</v>
      </c>
    </row>
    <row r="9487" spans="1:17">
      <c r="A9487" s="315" t="s">
        <v>6718</v>
      </c>
      <c r="B9487" s="315" t="s">
        <v>2095</v>
      </c>
      <c r="C9487" s="315" t="s">
        <v>2098</v>
      </c>
      <c r="D9487" s="316">
        <v>47</v>
      </c>
      <c r="E9487" s="317">
        <v>24710</v>
      </c>
      <c r="F9487" s="317">
        <v>5337.36</v>
      </c>
      <c r="G9487" s="318">
        <v>40687</v>
      </c>
      <c r="H9487" s="318">
        <v>42263</v>
      </c>
      <c r="I9487" s="318">
        <v>49674</v>
      </c>
      <c r="J9487" s="315" t="s">
        <v>6719</v>
      </c>
      <c r="K9487" s="315">
        <v>6315</v>
      </c>
      <c r="L9487" s="315" t="s">
        <v>3817</v>
      </c>
      <c r="M9487" s="315" t="s">
        <v>1712</v>
      </c>
      <c r="N9487" s="315" t="s">
        <v>6720</v>
      </c>
      <c r="O9487" s="315" t="s">
        <v>805</v>
      </c>
      <c r="P9487" s="315" t="s">
        <v>4675</v>
      </c>
      <c r="Q9487" s="315" t="s">
        <v>6721</v>
      </c>
    </row>
    <row r="9488" spans="1:17">
      <c r="A9488" s="315" t="s">
        <v>6722</v>
      </c>
      <c r="B9488" s="315" t="s">
        <v>2095</v>
      </c>
      <c r="C9488" s="315" t="s">
        <v>2096</v>
      </c>
      <c r="D9488" s="316">
        <v>47.1</v>
      </c>
      <c r="E9488" s="317">
        <v>56516.200000000004</v>
      </c>
      <c r="F9488" s="317">
        <v>27466.870000000003</v>
      </c>
      <c r="G9488" s="318">
        <v>40553</v>
      </c>
      <c r="H9488" s="318">
        <v>40787</v>
      </c>
      <c r="I9488" s="318">
        <v>50040</v>
      </c>
      <c r="J9488" s="315" t="s">
        <v>6723</v>
      </c>
      <c r="K9488" s="315">
        <v>3454</v>
      </c>
      <c r="L9488" s="315" t="s">
        <v>3825</v>
      </c>
      <c r="M9488" s="315" t="s">
        <v>764</v>
      </c>
      <c r="N9488" s="315"/>
      <c r="O9488" s="315" t="s">
        <v>805</v>
      </c>
      <c r="P9488" s="315" t="s">
        <v>6724</v>
      </c>
      <c r="Q9488" s="315" t="s">
        <v>1102</v>
      </c>
    </row>
    <row r="9489" spans="1:17">
      <c r="A9489" s="315" t="s">
        <v>6725</v>
      </c>
      <c r="B9489" s="315" t="s">
        <v>2095</v>
      </c>
      <c r="C9489" s="315" t="s">
        <v>2098</v>
      </c>
      <c r="D9489" s="316">
        <v>47.15</v>
      </c>
      <c r="E9489" s="317">
        <v>41529.01999999999</v>
      </c>
      <c r="F9489" s="317">
        <v>20610.689999999995</v>
      </c>
      <c r="G9489" s="318">
        <v>40441</v>
      </c>
      <c r="H9489" s="318">
        <v>40416</v>
      </c>
      <c r="I9489" s="318">
        <v>49674</v>
      </c>
      <c r="J9489" s="315" t="s">
        <v>6726</v>
      </c>
      <c r="K9489" s="315">
        <v>9011</v>
      </c>
      <c r="L9489" s="315" t="s">
        <v>321</v>
      </c>
      <c r="M9489" s="315" t="s">
        <v>770</v>
      </c>
      <c r="N9489" s="315"/>
      <c r="O9489" s="315" t="s">
        <v>996</v>
      </c>
      <c r="P9489" s="315" t="s">
        <v>6727</v>
      </c>
      <c r="Q9489" s="315"/>
    </row>
    <row r="9490" spans="1:17">
      <c r="A9490" s="315" t="s">
        <v>6728</v>
      </c>
      <c r="B9490" s="315" t="s">
        <v>2095</v>
      </c>
      <c r="C9490" s="315" t="s">
        <v>2098</v>
      </c>
      <c r="D9490" s="316">
        <v>47.2</v>
      </c>
      <c r="E9490" s="317">
        <v>39296.879999999997</v>
      </c>
      <c r="F9490" s="317">
        <v>10078.920000000002</v>
      </c>
      <c r="G9490" s="318">
        <v>40366</v>
      </c>
      <c r="H9490" s="318">
        <v>41584</v>
      </c>
      <c r="I9490" s="318">
        <v>50770</v>
      </c>
      <c r="J9490" s="315" t="s">
        <v>6729</v>
      </c>
      <c r="K9490" s="315">
        <v>6274</v>
      </c>
      <c r="L9490" s="315" t="s">
        <v>799</v>
      </c>
      <c r="M9490" s="315" t="s">
        <v>788</v>
      </c>
      <c r="N9490" s="315" t="s">
        <v>6730</v>
      </c>
      <c r="O9490" s="315" t="s">
        <v>805</v>
      </c>
      <c r="P9490" s="315" t="s">
        <v>6501</v>
      </c>
      <c r="Q9490" s="315" t="s">
        <v>4778</v>
      </c>
    </row>
    <row r="9491" spans="1:17">
      <c r="A9491" s="315" t="s">
        <v>6731</v>
      </c>
      <c r="B9491" s="315" t="s">
        <v>2095</v>
      </c>
      <c r="C9491" s="315" t="s">
        <v>2098</v>
      </c>
      <c r="D9491" s="316">
        <v>47.2</v>
      </c>
      <c r="E9491" s="317">
        <v>64922.79</v>
      </c>
      <c r="F9491" s="317">
        <v>14023.32</v>
      </c>
      <c r="G9491" s="318">
        <v>40744</v>
      </c>
      <c r="H9491" s="318">
        <v>42251</v>
      </c>
      <c r="I9491" s="318">
        <v>49674</v>
      </c>
      <c r="J9491" s="315" t="s">
        <v>6732</v>
      </c>
      <c r="K9491" s="315">
        <v>9464</v>
      </c>
      <c r="L9491" s="315" t="s">
        <v>3097</v>
      </c>
      <c r="M9491" s="315" t="s">
        <v>770</v>
      </c>
      <c r="N9491" s="315"/>
      <c r="O9491" s="315" t="s">
        <v>805</v>
      </c>
      <c r="P9491" s="315" t="s">
        <v>6733</v>
      </c>
      <c r="Q9491" s="315" t="s">
        <v>1394</v>
      </c>
    </row>
    <row r="9492" spans="1:17">
      <c r="A9492" s="315" t="s">
        <v>6734</v>
      </c>
      <c r="B9492" s="315" t="s">
        <v>2095</v>
      </c>
      <c r="C9492" s="315" t="s">
        <v>2098</v>
      </c>
      <c r="D9492" s="316">
        <v>47.3</v>
      </c>
      <c r="E9492" s="317">
        <v>47119.070000000007</v>
      </c>
      <c r="F9492" s="317">
        <v>25491.42</v>
      </c>
      <c r="G9492" s="318">
        <v>39569</v>
      </c>
      <c r="H9492" s="318">
        <v>40465</v>
      </c>
      <c r="I9492" s="318">
        <v>49674</v>
      </c>
      <c r="J9492" s="315" t="s">
        <v>6735</v>
      </c>
      <c r="K9492" s="315">
        <v>5300</v>
      </c>
      <c r="L9492" s="315" t="s">
        <v>6736</v>
      </c>
      <c r="M9492" s="315" t="s">
        <v>776</v>
      </c>
      <c r="N9492" s="315" t="s">
        <v>6737</v>
      </c>
      <c r="O9492" s="315" t="s">
        <v>805</v>
      </c>
      <c r="P9492" s="315" t="s">
        <v>1275</v>
      </c>
      <c r="Q9492" s="315" t="s">
        <v>1607</v>
      </c>
    </row>
    <row r="9493" spans="1:17">
      <c r="A9493" s="315" t="s">
        <v>6738</v>
      </c>
      <c r="B9493" s="315" t="s">
        <v>2095</v>
      </c>
      <c r="C9493" s="315" t="s">
        <v>2098</v>
      </c>
      <c r="D9493" s="316">
        <v>47.3</v>
      </c>
      <c r="E9493" s="317">
        <v>45876.909999999996</v>
      </c>
      <c r="F9493" s="317">
        <v>28035.879999999997</v>
      </c>
      <c r="G9493" s="318">
        <v>39569</v>
      </c>
      <c r="H9493" s="318">
        <v>40039</v>
      </c>
      <c r="I9493" s="318">
        <v>49279</v>
      </c>
      <c r="J9493" s="315" t="s">
        <v>6739</v>
      </c>
      <c r="K9493" s="315">
        <v>7141</v>
      </c>
      <c r="L9493" s="315" t="s">
        <v>2482</v>
      </c>
      <c r="M9493" s="315" t="s">
        <v>966</v>
      </c>
      <c r="N9493" s="315"/>
      <c r="O9493" s="315" t="s">
        <v>996</v>
      </c>
      <c r="P9493" s="315" t="s">
        <v>6740</v>
      </c>
      <c r="Q9493" s="315"/>
    </row>
    <row r="9494" spans="1:17">
      <c r="A9494" s="315" t="s">
        <v>6741</v>
      </c>
      <c r="B9494" s="315" t="s">
        <v>2095</v>
      </c>
      <c r="C9494" s="315" t="s">
        <v>2098</v>
      </c>
      <c r="D9494" s="316">
        <v>47.3</v>
      </c>
      <c r="E9494" s="317">
        <v>51896.229999999996</v>
      </c>
      <c r="F9494" s="317">
        <v>19097.8</v>
      </c>
      <c r="G9494" s="318">
        <v>39861</v>
      </c>
      <c r="H9494" s="318">
        <v>41115</v>
      </c>
      <c r="I9494" s="318">
        <v>50405</v>
      </c>
      <c r="J9494" s="315" t="s">
        <v>6742</v>
      </c>
      <c r="K9494" s="315">
        <v>9056</v>
      </c>
      <c r="L9494" s="315" t="s">
        <v>2345</v>
      </c>
      <c r="M9494" s="315" t="s">
        <v>781</v>
      </c>
      <c r="N9494" s="315"/>
      <c r="O9494" s="315" t="s">
        <v>805</v>
      </c>
      <c r="P9494" s="315" t="s">
        <v>880</v>
      </c>
      <c r="Q9494" s="315" t="s">
        <v>922</v>
      </c>
    </row>
    <row r="9495" spans="1:17">
      <c r="A9495" s="315" t="s">
        <v>6743</v>
      </c>
      <c r="B9495" s="315" t="s">
        <v>2095</v>
      </c>
      <c r="C9495" s="315" t="s">
        <v>2098</v>
      </c>
      <c r="D9495" s="316">
        <v>47.3</v>
      </c>
      <c r="E9495" s="317">
        <v>42145.42</v>
      </c>
      <c r="F9495" s="317">
        <v>19134.009999999998</v>
      </c>
      <c r="G9495" s="318">
        <v>40779</v>
      </c>
      <c r="H9495" s="318">
        <v>40888</v>
      </c>
      <c r="I9495" s="318">
        <v>50040</v>
      </c>
      <c r="J9495" s="315" t="s">
        <v>6744</v>
      </c>
      <c r="K9495" s="315">
        <v>8910</v>
      </c>
      <c r="L9495" s="315" t="s">
        <v>3026</v>
      </c>
      <c r="M9495" s="315" t="s">
        <v>784</v>
      </c>
      <c r="N9495" s="315"/>
      <c r="O9495" s="315" t="s">
        <v>805</v>
      </c>
      <c r="P9495" s="315" t="s">
        <v>6745</v>
      </c>
      <c r="Q9495" s="315" t="s">
        <v>2072</v>
      </c>
    </row>
    <row r="9496" spans="1:17">
      <c r="A9496" s="315" t="s">
        <v>6746</v>
      </c>
      <c r="B9496" s="315" t="s">
        <v>2095</v>
      </c>
      <c r="C9496" s="315" t="s">
        <v>2096</v>
      </c>
      <c r="D9496" s="316">
        <v>47.31</v>
      </c>
      <c r="E9496" s="317">
        <v>51315.77</v>
      </c>
      <c r="F9496" s="317">
        <v>19807.900000000001</v>
      </c>
      <c r="G9496" s="318">
        <v>40485</v>
      </c>
      <c r="H9496" s="318">
        <v>40653</v>
      </c>
      <c r="I9496" s="318">
        <v>50040</v>
      </c>
      <c r="J9496" s="315" t="s">
        <v>6747</v>
      </c>
      <c r="K9496" s="315">
        <v>7015</v>
      </c>
      <c r="L9496" s="315" t="s">
        <v>2930</v>
      </c>
      <c r="M9496" s="315" t="s">
        <v>966</v>
      </c>
      <c r="N9496" s="315"/>
      <c r="O9496" s="315" t="s">
        <v>805</v>
      </c>
      <c r="P9496" s="315" t="s">
        <v>1948</v>
      </c>
      <c r="Q9496" s="315" t="s">
        <v>4972</v>
      </c>
    </row>
    <row r="9497" spans="1:17">
      <c r="A9497" s="315" t="s">
        <v>6748</v>
      </c>
      <c r="B9497" s="315" t="s">
        <v>2095</v>
      </c>
      <c r="C9497" s="315" t="s">
        <v>2096</v>
      </c>
      <c r="D9497" s="316">
        <v>47.4</v>
      </c>
      <c r="E9497" s="317">
        <v>54796</v>
      </c>
      <c r="F9497" s="317">
        <v>18466.230000000003</v>
      </c>
      <c r="G9497" s="318">
        <v>40318</v>
      </c>
      <c r="H9497" s="318">
        <v>41627</v>
      </c>
      <c r="I9497" s="318">
        <v>50770</v>
      </c>
      <c r="J9497" s="315" t="s">
        <v>6749</v>
      </c>
      <c r="K9497" s="315">
        <v>3036</v>
      </c>
      <c r="L9497" s="315" t="s">
        <v>3515</v>
      </c>
      <c r="M9497" s="315" t="s">
        <v>764</v>
      </c>
      <c r="N9497" s="315"/>
      <c r="O9497" s="315" t="s">
        <v>805</v>
      </c>
      <c r="P9497" s="315" t="s">
        <v>6750</v>
      </c>
      <c r="Q9497" s="315" t="s">
        <v>1286</v>
      </c>
    </row>
    <row r="9498" spans="1:17">
      <c r="A9498" s="315" t="s">
        <v>6751</v>
      </c>
      <c r="B9498" s="315" t="s">
        <v>2095</v>
      </c>
      <c r="C9498" s="315" t="s">
        <v>2098</v>
      </c>
      <c r="D9498" s="316">
        <v>47.4</v>
      </c>
      <c r="E9498" s="317">
        <v>19995.68</v>
      </c>
      <c r="F9498" s="317">
        <v>8405.59</v>
      </c>
      <c r="G9498" s="318">
        <v>40808</v>
      </c>
      <c r="H9498" s="318">
        <v>40892</v>
      </c>
      <c r="I9498" s="318">
        <v>50040</v>
      </c>
      <c r="J9498" s="315" t="s">
        <v>6752</v>
      </c>
      <c r="K9498" s="315">
        <v>4058</v>
      </c>
      <c r="L9498" s="315" t="s">
        <v>2059</v>
      </c>
      <c r="M9498" s="315" t="s">
        <v>2060</v>
      </c>
      <c r="N9498" s="315" t="s">
        <v>6698</v>
      </c>
      <c r="O9498" s="315" t="s">
        <v>805</v>
      </c>
      <c r="P9498" s="315" t="s">
        <v>6699</v>
      </c>
      <c r="Q9498" s="315" t="s">
        <v>864</v>
      </c>
    </row>
    <row r="9499" spans="1:17">
      <c r="A9499" s="315" t="s">
        <v>6753</v>
      </c>
      <c r="B9499" s="315" t="s">
        <v>2095</v>
      </c>
      <c r="C9499" s="315" t="s">
        <v>2098</v>
      </c>
      <c r="D9499" s="316">
        <v>47.4</v>
      </c>
      <c r="E9499" s="317">
        <v>19873.559999999998</v>
      </c>
      <c r="F9499" s="317">
        <v>8354.24</v>
      </c>
      <c r="G9499" s="318">
        <v>40808</v>
      </c>
      <c r="H9499" s="318">
        <v>40892</v>
      </c>
      <c r="I9499" s="318">
        <v>50040</v>
      </c>
      <c r="J9499" s="315" t="s">
        <v>6754</v>
      </c>
      <c r="K9499" s="315">
        <v>4058</v>
      </c>
      <c r="L9499" s="315" t="s">
        <v>2059</v>
      </c>
      <c r="M9499" s="315" t="s">
        <v>2060</v>
      </c>
      <c r="N9499" s="315" t="s">
        <v>6698</v>
      </c>
      <c r="O9499" s="315" t="s">
        <v>805</v>
      </c>
      <c r="P9499" s="315" t="s">
        <v>6699</v>
      </c>
      <c r="Q9499" s="315" t="s">
        <v>864</v>
      </c>
    </row>
    <row r="9500" spans="1:17">
      <c r="A9500" s="315" t="s">
        <v>6755</v>
      </c>
      <c r="B9500" s="315" t="s">
        <v>2095</v>
      </c>
      <c r="C9500" s="315" t="s">
        <v>2096</v>
      </c>
      <c r="D9500" s="316">
        <v>47.5</v>
      </c>
      <c r="E9500" s="317">
        <v>43994.37</v>
      </c>
      <c r="F9500" s="317">
        <v>10224.620000000001</v>
      </c>
      <c r="G9500" s="318">
        <v>40798</v>
      </c>
      <c r="H9500" s="318">
        <v>42180</v>
      </c>
      <c r="I9500" s="318">
        <v>49674</v>
      </c>
      <c r="J9500" s="315" t="s">
        <v>6756</v>
      </c>
      <c r="K9500" s="315">
        <v>1242</v>
      </c>
      <c r="L9500" s="315" t="s">
        <v>3127</v>
      </c>
      <c r="M9500" s="315" t="s">
        <v>1827</v>
      </c>
      <c r="N9500" s="315" t="s">
        <v>6757</v>
      </c>
      <c r="O9500" s="315" t="s">
        <v>805</v>
      </c>
      <c r="P9500" s="315" t="s">
        <v>6758</v>
      </c>
      <c r="Q9500" s="315" t="s">
        <v>1613</v>
      </c>
    </row>
    <row r="9501" spans="1:17">
      <c r="A9501" s="315" t="s">
        <v>6759</v>
      </c>
      <c r="B9501" s="315" t="s">
        <v>2095</v>
      </c>
      <c r="C9501" s="315" t="s">
        <v>2096</v>
      </c>
      <c r="D9501" s="316">
        <v>47.5</v>
      </c>
      <c r="E9501" s="317">
        <v>42605.97</v>
      </c>
      <c r="F9501" s="317">
        <v>14358.22</v>
      </c>
      <c r="G9501" s="318">
        <v>40798</v>
      </c>
      <c r="H9501" s="318">
        <v>41415</v>
      </c>
      <c r="I9501" s="318">
        <v>50770</v>
      </c>
      <c r="J9501" s="315" t="s">
        <v>6760</v>
      </c>
      <c r="K9501" s="315">
        <v>6074</v>
      </c>
      <c r="L9501" s="315" t="s">
        <v>2959</v>
      </c>
      <c r="M9501" s="315" t="s">
        <v>1017</v>
      </c>
      <c r="N9501" s="315"/>
      <c r="O9501" s="315" t="s">
        <v>805</v>
      </c>
      <c r="P9501" s="315" t="s">
        <v>6761</v>
      </c>
      <c r="Q9501" s="315" t="s">
        <v>1779</v>
      </c>
    </row>
    <row r="9502" spans="1:17">
      <c r="A9502" s="315" t="s">
        <v>6762</v>
      </c>
      <c r="B9502" s="315" t="s">
        <v>2095</v>
      </c>
      <c r="C9502" s="315" t="s">
        <v>2098</v>
      </c>
      <c r="D9502" s="316">
        <v>47.8</v>
      </c>
      <c r="E9502" s="317">
        <v>53309.750000000007</v>
      </c>
      <c r="F9502" s="317">
        <v>24202.610000000004</v>
      </c>
      <c r="G9502" s="318">
        <v>39570</v>
      </c>
      <c r="H9502" s="318">
        <v>40897</v>
      </c>
      <c r="I9502" s="318">
        <v>50040</v>
      </c>
      <c r="J9502" s="315" t="s">
        <v>6763</v>
      </c>
      <c r="K9502" s="315">
        <v>9514</v>
      </c>
      <c r="L9502" s="315" t="s">
        <v>3855</v>
      </c>
      <c r="M9502" s="315" t="s">
        <v>792</v>
      </c>
      <c r="N9502" s="315"/>
      <c r="O9502" s="315" t="s">
        <v>805</v>
      </c>
      <c r="P9502" s="315" t="s">
        <v>6764</v>
      </c>
      <c r="Q9502" s="315" t="s">
        <v>1307</v>
      </c>
    </row>
    <row r="9503" spans="1:17">
      <c r="A9503" s="315" t="s">
        <v>6765</v>
      </c>
      <c r="B9503" s="315" t="s">
        <v>2095</v>
      </c>
      <c r="C9503" s="315" t="s">
        <v>2098</v>
      </c>
      <c r="D9503" s="316">
        <v>47.8</v>
      </c>
      <c r="E9503" s="317">
        <v>51646.759999999995</v>
      </c>
      <c r="F9503" s="317">
        <v>21710.739999999998</v>
      </c>
      <c r="G9503" s="318">
        <v>39570</v>
      </c>
      <c r="H9503" s="318">
        <v>40815</v>
      </c>
      <c r="I9503" s="318">
        <v>50040</v>
      </c>
      <c r="J9503" s="315" t="s">
        <v>6766</v>
      </c>
      <c r="K9503" s="315">
        <v>9475</v>
      </c>
      <c r="L9503" s="315" t="s">
        <v>2207</v>
      </c>
      <c r="M9503" s="315" t="s">
        <v>770</v>
      </c>
      <c r="N9503" s="315"/>
      <c r="O9503" s="315" t="s">
        <v>805</v>
      </c>
      <c r="P9503" s="315" t="s">
        <v>6767</v>
      </c>
      <c r="Q9503" s="315" t="s">
        <v>945</v>
      </c>
    </row>
    <row r="9504" spans="1:17">
      <c r="A9504" s="315" t="s">
        <v>6768</v>
      </c>
      <c r="B9504" s="315" t="s">
        <v>2095</v>
      </c>
      <c r="C9504" s="315" t="s">
        <v>2098</v>
      </c>
      <c r="D9504" s="316">
        <v>47.8</v>
      </c>
      <c r="E9504" s="317">
        <v>40669.439999999995</v>
      </c>
      <c r="F9504" s="317">
        <v>9527.2099999999991</v>
      </c>
      <c r="G9504" s="318">
        <v>40309</v>
      </c>
      <c r="H9504" s="318">
        <v>41801</v>
      </c>
      <c r="I9504" s="318">
        <v>51135</v>
      </c>
      <c r="J9504" s="315" t="s">
        <v>976</v>
      </c>
      <c r="K9504" s="315">
        <v>6204</v>
      </c>
      <c r="L9504" s="315" t="s">
        <v>977</v>
      </c>
      <c r="M9504" s="315" t="s">
        <v>788</v>
      </c>
      <c r="N9504" s="315" t="s">
        <v>6769</v>
      </c>
      <c r="O9504" s="315" t="s">
        <v>805</v>
      </c>
      <c r="P9504" s="315" t="s">
        <v>6770</v>
      </c>
      <c r="Q9504" s="315" t="s">
        <v>6771</v>
      </c>
    </row>
    <row r="9505" spans="1:17">
      <c r="A9505" s="315" t="s">
        <v>6772</v>
      </c>
      <c r="B9505" s="315" t="s">
        <v>2095</v>
      </c>
      <c r="C9505" s="315" t="s">
        <v>2098</v>
      </c>
      <c r="D9505" s="316">
        <v>47.84</v>
      </c>
      <c r="E9505" s="317">
        <v>50875.95</v>
      </c>
      <c r="F9505" s="317">
        <v>12617.250000000002</v>
      </c>
      <c r="G9505" s="318">
        <v>40505</v>
      </c>
      <c r="H9505" s="318">
        <v>41983</v>
      </c>
      <c r="I9505" s="318">
        <v>49309</v>
      </c>
      <c r="J9505" s="315" t="s">
        <v>6773</v>
      </c>
      <c r="K9505" s="315">
        <v>8461</v>
      </c>
      <c r="L9505" s="315" t="s">
        <v>6774</v>
      </c>
      <c r="M9505" s="315" t="s">
        <v>784</v>
      </c>
      <c r="N9505" s="315"/>
      <c r="O9505" s="315" t="s">
        <v>805</v>
      </c>
      <c r="P9505" s="315" t="s">
        <v>909</v>
      </c>
      <c r="Q9505" s="315" t="s">
        <v>1090</v>
      </c>
    </row>
    <row r="9506" spans="1:17">
      <c r="A9506" s="315" t="s">
        <v>6775</v>
      </c>
      <c r="B9506" s="315" t="s">
        <v>2095</v>
      </c>
      <c r="C9506" s="315" t="s">
        <v>2098</v>
      </c>
      <c r="D9506" s="316">
        <v>47.84</v>
      </c>
      <c r="E9506" s="317">
        <v>54371.899999999994</v>
      </c>
      <c r="F9506" s="317">
        <v>19954.489999999998</v>
      </c>
      <c r="G9506" s="318">
        <v>40717</v>
      </c>
      <c r="H9506" s="318">
        <v>41181</v>
      </c>
      <c r="I9506" s="318">
        <v>50405</v>
      </c>
      <c r="J9506" s="315" t="s">
        <v>6776</v>
      </c>
      <c r="K9506" s="315">
        <v>9249</v>
      </c>
      <c r="L9506" s="315" t="s">
        <v>6777</v>
      </c>
      <c r="M9506" s="315" t="s">
        <v>770</v>
      </c>
      <c r="N9506" s="315"/>
      <c r="O9506" s="315" t="s">
        <v>805</v>
      </c>
      <c r="P9506" s="315" t="s">
        <v>6778</v>
      </c>
      <c r="Q9506" s="315" t="s">
        <v>1090</v>
      </c>
    </row>
    <row r="9507" spans="1:17">
      <c r="A9507" s="315" t="s">
        <v>6779</v>
      </c>
      <c r="B9507" s="315" t="s">
        <v>2095</v>
      </c>
      <c r="C9507" s="315" t="s">
        <v>2096</v>
      </c>
      <c r="D9507" s="316">
        <v>47.9</v>
      </c>
      <c r="E9507" s="317">
        <v>54268</v>
      </c>
      <c r="F9507" s="317">
        <v>31354.84</v>
      </c>
      <c r="G9507" s="318">
        <v>39570</v>
      </c>
      <c r="H9507" s="318">
        <v>40161</v>
      </c>
      <c r="I9507" s="318">
        <v>49309</v>
      </c>
      <c r="J9507" s="315" t="s">
        <v>6780</v>
      </c>
      <c r="K9507" s="315">
        <v>3432</v>
      </c>
      <c r="L9507" s="315" t="s">
        <v>2996</v>
      </c>
      <c r="M9507" s="315" t="s">
        <v>764</v>
      </c>
      <c r="N9507" s="315"/>
      <c r="O9507" s="315" t="s">
        <v>996</v>
      </c>
      <c r="P9507" s="315" t="s">
        <v>4865</v>
      </c>
      <c r="Q9507" s="315"/>
    </row>
    <row r="9508" spans="1:17">
      <c r="A9508" s="315" t="s">
        <v>6781</v>
      </c>
      <c r="B9508" s="315" t="s">
        <v>2095</v>
      </c>
      <c r="C9508" s="315" t="s">
        <v>2098</v>
      </c>
      <c r="D9508" s="316">
        <v>47.9</v>
      </c>
      <c r="E9508" s="317">
        <v>54497.72</v>
      </c>
      <c r="F9508" s="317">
        <v>14986.86</v>
      </c>
      <c r="G9508" s="318">
        <v>40577</v>
      </c>
      <c r="H9508" s="318">
        <v>41631</v>
      </c>
      <c r="I9508" s="318">
        <v>50770</v>
      </c>
      <c r="J9508" s="315" t="s">
        <v>6782</v>
      </c>
      <c r="K9508" s="315">
        <v>3315</v>
      </c>
      <c r="L9508" s="315" t="s">
        <v>1752</v>
      </c>
      <c r="M9508" s="315" t="s">
        <v>764</v>
      </c>
      <c r="N9508" s="315"/>
      <c r="O9508" s="315" t="s">
        <v>805</v>
      </c>
      <c r="P9508" s="315" t="s">
        <v>6783</v>
      </c>
      <c r="Q9508" s="315" t="s">
        <v>1096</v>
      </c>
    </row>
    <row r="9509" spans="1:17">
      <c r="A9509" s="315" t="s">
        <v>6784</v>
      </c>
      <c r="B9509" s="315" t="s">
        <v>2095</v>
      </c>
      <c r="C9509" s="315" t="s">
        <v>2096</v>
      </c>
      <c r="D9509" s="316">
        <v>48</v>
      </c>
      <c r="E9509" s="317">
        <v>45271.599999999991</v>
      </c>
      <c r="F9509" s="317">
        <v>31312.86</v>
      </c>
      <c r="G9509" s="318">
        <v>39570</v>
      </c>
      <c r="H9509" s="318">
        <v>39638</v>
      </c>
      <c r="I9509" s="318">
        <v>48914</v>
      </c>
      <c r="J9509" s="315" t="s">
        <v>1840</v>
      </c>
      <c r="K9509" s="315">
        <v>2900</v>
      </c>
      <c r="L9509" s="315" t="s">
        <v>1841</v>
      </c>
      <c r="M9509" s="315" t="s">
        <v>1431</v>
      </c>
      <c r="N9509" s="315" t="s">
        <v>1842</v>
      </c>
      <c r="O9509" s="315" t="s">
        <v>805</v>
      </c>
      <c r="P9509" s="315" t="s">
        <v>1843</v>
      </c>
      <c r="Q9509" s="315" t="s">
        <v>1844</v>
      </c>
    </row>
    <row r="9510" spans="1:17">
      <c r="A9510" s="315" t="s">
        <v>6785</v>
      </c>
      <c r="B9510" s="315" t="s">
        <v>2095</v>
      </c>
      <c r="C9510" s="315" t="s">
        <v>2098</v>
      </c>
      <c r="D9510" s="316">
        <v>48</v>
      </c>
      <c r="E9510" s="317">
        <v>40366.619999999995</v>
      </c>
      <c r="F9510" s="317">
        <v>24668.469999999998</v>
      </c>
      <c r="G9510" s="318">
        <v>39570</v>
      </c>
      <c r="H9510" s="318">
        <v>39835</v>
      </c>
      <c r="I9510" s="318">
        <v>49309</v>
      </c>
      <c r="J9510" s="315" t="s">
        <v>6786</v>
      </c>
      <c r="K9510" s="315">
        <v>6423</v>
      </c>
      <c r="L9510" s="315" t="s">
        <v>3436</v>
      </c>
      <c r="M9510" s="315" t="s">
        <v>1388</v>
      </c>
      <c r="N9510" s="315" t="s">
        <v>6787</v>
      </c>
      <c r="O9510" s="315" t="s">
        <v>805</v>
      </c>
      <c r="P9510" s="315" t="s">
        <v>6788</v>
      </c>
      <c r="Q9510" s="315" t="s">
        <v>6789</v>
      </c>
    </row>
    <row r="9511" spans="1:17">
      <c r="A9511" s="315" t="s">
        <v>6790</v>
      </c>
      <c r="B9511" s="315" t="s">
        <v>2095</v>
      </c>
      <c r="C9511" s="315" t="s">
        <v>2096</v>
      </c>
      <c r="D9511" s="316">
        <v>48</v>
      </c>
      <c r="E9511" s="317">
        <v>22361</v>
      </c>
      <c r="F9511" s="317">
        <v>13093.760000000002</v>
      </c>
      <c r="G9511" s="318">
        <v>39570</v>
      </c>
      <c r="H9511" s="318">
        <v>40431</v>
      </c>
      <c r="I9511" s="318">
        <v>49674</v>
      </c>
      <c r="J9511" s="315" t="s">
        <v>6791</v>
      </c>
      <c r="K9511" s="315">
        <v>2336</v>
      </c>
      <c r="L9511" s="315" t="s">
        <v>2656</v>
      </c>
      <c r="M9511" s="315" t="s">
        <v>1431</v>
      </c>
      <c r="N9511" s="315"/>
      <c r="O9511" s="315" t="s">
        <v>805</v>
      </c>
      <c r="P9511" s="315" t="s">
        <v>6792</v>
      </c>
      <c r="Q9511" s="315" t="s">
        <v>5899</v>
      </c>
    </row>
    <row r="9512" spans="1:17">
      <c r="A9512" s="315" t="s">
        <v>6793</v>
      </c>
      <c r="B9512" s="315" t="s">
        <v>2095</v>
      </c>
      <c r="C9512" s="315" t="s">
        <v>2096</v>
      </c>
      <c r="D9512" s="316">
        <v>48</v>
      </c>
      <c r="E9512" s="317">
        <v>45382.65</v>
      </c>
      <c r="F9512" s="317">
        <v>23644.35</v>
      </c>
      <c r="G9512" s="318">
        <v>40015</v>
      </c>
      <c r="H9512" s="318">
        <v>40892</v>
      </c>
      <c r="I9512" s="318">
        <v>50040</v>
      </c>
      <c r="J9512" s="315" t="s">
        <v>6794</v>
      </c>
      <c r="K9512" s="315">
        <v>6415</v>
      </c>
      <c r="L9512" s="315" t="s">
        <v>4337</v>
      </c>
      <c r="M9512" s="315" t="s">
        <v>1388</v>
      </c>
      <c r="N9512" s="315"/>
      <c r="O9512" s="315" t="s">
        <v>805</v>
      </c>
      <c r="P9512" s="315" t="s">
        <v>6795</v>
      </c>
      <c r="Q9512" s="315" t="s">
        <v>1204</v>
      </c>
    </row>
    <row r="9513" spans="1:17">
      <c r="A9513" s="315" t="s">
        <v>6796</v>
      </c>
      <c r="B9513" s="315" t="s">
        <v>2095</v>
      </c>
      <c r="C9513" s="315" t="s">
        <v>2098</v>
      </c>
      <c r="D9513" s="316">
        <v>48</v>
      </c>
      <c r="E9513" s="317">
        <v>57538.380000000005</v>
      </c>
      <c r="F9513" s="317">
        <v>20598.75</v>
      </c>
      <c r="G9513" s="318">
        <v>40414</v>
      </c>
      <c r="H9513" s="318">
        <v>40647</v>
      </c>
      <c r="I9513" s="318">
        <v>50040</v>
      </c>
      <c r="J9513" s="315" t="s">
        <v>6797</v>
      </c>
      <c r="K9513" s="315">
        <v>1950</v>
      </c>
      <c r="L9513" s="315" t="s">
        <v>1622</v>
      </c>
      <c r="M9513" s="315" t="s">
        <v>754</v>
      </c>
      <c r="N9513" s="315" t="s">
        <v>6423</v>
      </c>
      <c r="O9513" s="315" t="s">
        <v>805</v>
      </c>
      <c r="P9513" s="315" t="s">
        <v>6424</v>
      </c>
      <c r="Q9513" s="315" t="s">
        <v>6425</v>
      </c>
    </row>
    <row r="9514" spans="1:17">
      <c r="A9514" s="315" t="s">
        <v>6798</v>
      </c>
      <c r="B9514" s="315" t="s">
        <v>2095</v>
      </c>
      <c r="C9514" s="315" t="s">
        <v>2098</v>
      </c>
      <c r="D9514" s="316">
        <v>48</v>
      </c>
      <c r="E9514" s="317">
        <v>49750.23</v>
      </c>
      <c r="F9514" s="317">
        <v>22536.859999999997</v>
      </c>
      <c r="G9514" s="318">
        <v>40508</v>
      </c>
      <c r="H9514" s="318">
        <v>40799</v>
      </c>
      <c r="I9514" s="318">
        <v>50040</v>
      </c>
      <c r="J9514" s="315" t="s">
        <v>6799</v>
      </c>
      <c r="K9514" s="315">
        <v>4556</v>
      </c>
      <c r="L9514" s="315" t="s">
        <v>3608</v>
      </c>
      <c r="M9514" s="315" t="s">
        <v>1296</v>
      </c>
      <c r="N9514" s="315"/>
      <c r="O9514" s="315" t="s">
        <v>805</v>
      </c>
      <c r="P9514" s="315" t="s">
        <v>6800</v>
      </c>
      <c r="Q9514" s="315" t="s">
        <v>1663</v>
      </c>
    </row>
    <row r="9515" spans="1:17">
      <c r="A9515" s="315" t="s">
        <v>6801</v>
      </c>
      <c r="B9515" s="315" t="s">
        <v>2095</v>
      </c>
      <c r="C9515" s="315" t="s">
        <v>2098</v>
      </c>
      <c r="D9515" s="316">
        <v>48</v>
      </c>
      <c r="E9515" s="317">
        <v>54014.839999999989</v>
      </c>
      <c r="F9515" s="317">
        <v>18355.05</v>
      </c>
      <c r="G9515" s="318">
        <v>40603</v>
      </c>
      <c r="H9515" s="318">
        <v>40989</v>
      </c>
      <c r="I9515" s="318">
        <v>50405</v>
      </c>
      <c r="J9515" s="315" t="s">
        <v>6802</v>
      </c>
      <c r="K9515" s="315">
        <v>4512</v>
      </c>
      <c r="L9515" s="315" t="s">
        <v>2357</v>
      </c>
      <c r="M9515" s="315" t="s">
        <v>1296</v>
      </c>
      <c r="N9515" s="315" t="s">
        <v>6803</v>
      </c>
      <c r="O9515" s="315" t="s">
        <v>914</v>
      </c>
      <c r="P9515" s="315" t="s">
        <v>6804</v>
      </c>
      <c r="Q9515" s="315" t="s">
        <v>6805</v>
      </c>
    </row>
    <row r="9516" spans="1:17">
      <c r="A9516" s="315" t="s">
        <v>6806</v>
      </c>
      <c r="B9516" s="315" t="s">
        <v>2095</v>
      </c>
      <c r="C9516" s="315" t="s">
        <v>2098</v>
      </c>
      <c r="D9516" s="316">
        <v>48</v>
      </c>
      <c r="E9516" s="317">
        <v>53907.329999999987</v>
      </c>
      <c r="F9516" s="317">
        <v>18318.519999999997</v>
      </c>
      <c r="G9516" s="318">
        <v>40806</v>
      </c>
      <c r="H9516" s="318">
        <v>41059</v>
      </c>
      <c r="I9516" s="318">
        <v>50405</v>
      </c>
      <c r="J9516" s="315" t="s">
        <v>6807</v>
      </c>
      <c r="K9516" s="315">
        <v>1245</v>
      </c>
      <c r="L9516" s="315" t="s">
        <v>6808</v>
      </c>
      <c r="M9516" s="315" t="s">
        <v>1827</v>
      </c>
      <c r="N9516" s="315" t="s">
        <v>6809</v>
      </c>
      <c r="O9516" s="315" t="s">
        <v>805</v>
      </c>
      <c r="P9516" s="315" t="s">
        <v>6810</v>
      </c>
      <c r="Q9516" s="315" t="s">
        <v>6713</v>
      </c>
    </row>
    <row r="9517" spans="1:17">
      <c r="A9517" s="315" t="s">
        <v>6811</v>
      </c>
      <c r="B9517" s="315" t="s">
        <v>2095</v>
      </c>
      <c r="C9517" s="315" t="s">
        <v>2098</v>
      </c>
      <c r="D9517" s="316">
        <v>48.1</v>
      </c>
      <c r="E9517" s="317">
        <v>24117.1</v>
      </c>
      <c r="F9517" s="317">
        <v>6140.92</v>
      </c>
      <c r="G9517" s="318">
        <v>40828</v>
      </c>
      <c r="H9517" s="318">
        <v>41626</v>
      </c>
      <c r="I9517" s="318">
        <v>50770</v>
      </c>
      <c r="J9517" s="315" t="s">
        <v>6812</v>
      </c>
      <c r="K9517" s="315">
        <v>8800</v>
      </c>
      <c r="L9517" s="315" t="s">
        <v>6813</v>
      </c>
      <c r="M9517" s="315" t="s">
        <v>784</v>
      </c>
      <c r="N9517" s="315" t="s">
        <v>1744</v>
      </c>
      <c r="O9517" s="315" t="s">
        <v>805</v>
      </c>
      <c r="P9517" s="315" t="s">
        <v>1745</v>
      </c>
      <c r="Q9517" s="315" t="s">
        <v>1204</v>
      </c>
    </row>
    <row r="9518" spans="1:17">
      <c r="A9518" s="315" t="s">
        <v>6814</v>
      </c>
      <c r="B9518" s="315" t="s">
        <v>2095</v>
      </c>
      <c r="C9518" s="315" t="s">
        <v>2098</v>
      </c>
      <c r="D9518" s="316">
        <v>48.17</v>
      </c>
      <c r="E9518" s="317">
        <v>6225.45</v>
      </c>
      <c r="F9518" s="317">
        <v>1294.8899999999999</v>
      </c>
      <c r="G9518" s="318">
        <v>40826</v>
      </c>
      <c r="H9518" s="318">
        <v>41043</v>
      </c>
      <c r="I9518" s="318">
        <v>50405</v>
      </c>
      <c r="J9518" s="315" t="s">
        <v>6815</v>
      </c>
      <c r="K9518" s="315">
        <v>8595</v>
      </c>
      <c r="L9518" s="315" t="s">
        <v>3181</v>
      </c>
      <c r="M9518" s="315" t="s">
        <v>792</v>
      </c>
      <c r="N9518" s="315"/>
      <c r="O9518" s="315" t="s">
        <v>805</v>
      </c>
      <c r="P9518" s="315" t="s">
        <v>1184</v>
      </c>
      <c r="Q9518" s="315" t="s">
        <v>841</v>
      </c>
    </row>
    <row r="9519" spans="1:17">
      <c r="A9519" s="315" t="s">
        <v>6816</v>
      </c>
      <c r="B9519" s="315" t="s">
        <v>2095</v>
      </c>
      <c r="C9519" s="315" t="s">
        <v>2096</v>
      </c>
      <c r="D9519" s="316">
        <v>48.2</v>
      </c>
      <c r="E9519" s="317">
        <v>43418.509999999995</v>
      </c>
      <c r="F9519" s="317">
        <v>22621.06</v>
      </c>
      <c r="G9519" s="318">
        <v>40518</v>
      </c>
      <c r="H9519" s="318">
        <v>40679</v>
      </c>
      <c r="I9519" s="318">
        <v>50040</v>
      </c>
      <c r="J9519" s="315" t="s">
        <v>6817</v>
      </c>
      <c r="K9519" s="315">
        <v>6343</v>
      </c>
      <c r="L9519" s="315" t="s">
        <v>3364</v>
      </c>
      <c r="M9519" s="315" t="s">
        <v>1712</v>
      </c>
      <c r="N9519" s="315"/>
      <c r="O9519" s="315" t="s">
        <v>805</v>
      </c>
      <c r="P9519" s="315" t="s">
        <v>6818</v>
      </c>
      <c r="Q9519" s="315" t="s">
        <v>1307</v>
      </c>
    </row>
    <row r="9520" spans="1:17">
      <c r="A9520" s="315" t="s">
        <v>6819</v>
      </c>
      <c r="B9520" s="315" t="s">
        <v>2095</v>
      </c>
      <c r="C9520" s="315" t="s">
        <v>2098</v>
      </c>
      <c r="D9520" s="316">
        <v>48.27</v>
      </c>
      <c r="E9520" s="317">
        <v>46090.5</v>
      </c>
      <c r="F9520" s="317">
        <v>16473.079999999998</v>
      </c>
      <c r="G9520" s="318">
        <v>40519</v>
      </c>
      <c r="H9520" s="318">
        <v>40533</v>
      </c>
      <c r="I9520" s="318">
        <v>49674</v>
      </c>
      <c r="J9520" s="315" t="s">
        <v>6820</v>
      </c>
      <c r="K9520" s="315">
        <v>4142</v>
      </c>
      <c r="L9520" s="315" t="s">
        <v>3086</v>
      </c>
      <c r="M9520" s="315" t="s">
        <v>1484</v>
      </c>
      <c r="N9520" s="315" t="s">
        <v>6821</v>
      </c>
      <c r="O9520" s="315" t="s">
        <v>805</v>
      </c>
      <c r="P9520" s="315" t="s">
        <v>6646</v>
      </c>
      <c r="Q9520" s="315" t="s">
        <v>1695</v>
      </c>
    </row>
    <row r="9521" spans="1:17">
      <c r="A9521" s="315" t="s">
        <v>6822</v>
      </c>
      <c r="B9521" s="315" t="s">
        <v>2095</v>
      </c>
      <c r="C9521" s="315" t="s">
        <v>2098</v>
      </c>
      <c r="D9521" s="316">
        <v>48.4</v>
      </c>
      <c r="E9521" s="317">
        <v>30630.850000000006</v>
      </c>
      <c r="F9521" s="317">
        <v>18690.5</v>
      </c>
      <c r="G9521" s="318">
        <v>39576</v>
      </c>
      <c r="H9521" s="318">
        <v>39966</v>
      </c>
      <c r="I9521" s="318">
        <v>49309</v>
      </c>
      <c r="J9521" s="315" t="s">
        <v>6823</v>
      </c>
      <c r="K9521" s="315">
        <v>6500</v>
      </c>
      <c r="L9521" s="315" t="s">
        <v>2106</v>
      </c>
      <c r="M9521" s="315" t="s">
        <v>811</v>
      </c>
      <c r="N9521" s="315" t="s">
        <v>5849</v>
      </c>
      <c r="O9521" s="315" t="s">
        <v>805</v>
      </c>
      <c r="P9521" s="315" t="s">
        <v>5850</v>
      </c>
      <c r="Q9521" s="315" t="s">
        <v>5851</v>
      </c>
    </row>
    <row r="9522" spans="1:17">
      <c r="A9522" s="315" t="s">
        <v>6824</v>
      </c>
      <c r="B9522" s="315" t="s">
        <v>2095</v>
      </c>
      <c r="C9522" s="315" t="s">
        <v>2098</v>
      </c>
      <c r="D9522" s="316">
        <v>48.6</v>
      </c>
      <c r="E9522" s="317">
        <v>51397.399999999994</v>
      </c>
      <c r="F9522" s="317">
        <v>27754.61</v>
      </c>
      <c r="G9522" s="318">
        <v>40368</v>
      </c>
      <c r="H9522" s="318">
        <v>40532</v>
      </c>
      <c r="I9522" s="318">
        <v>49674</v>
      </c>
      <c r="J9522" s="315" t="s">
        <v>6825</v>
      </c>
      <c r="K9522" s="315">
        <v>7214</v>
      </c>
      <c r="L9522" s="315" t="s">
        <v>3665</v>
      </c>
      <c r="M9522" s="315" t="s">
        <v>966</v>
      </c>
      <c r="N9522" s="315"/>
      <c r="O9522" s="315" t="s">
        <v>805</v>
      </c>
      <c r="P9522" s="315" t="s">
        <v>2071</v>
      </c>
      <c r="Q9522" s="315" t="s">
        <v>6826</v>
      </c>
    </row>
    <row r="9523" spans="1:17">
      <c r="A9523" s="315" t="s">
        <v>6827</v>
      </c>
      <c r="B9523" s="315" t="s">
        <v>2095</v>
      </c>
      <c r="C9523" s="315" t="s">
        <v>2096</v>
      </c>
      <c r="D9523" s="316">
        <v>48.6</v>
      </c>
      <c r="E9523" s="317">
        <v>43791.12</v>
      </c>
      <c r="F9523" s="317">
        <v>22815.170000000002</v>
      </c>
      <c r="G9523" s="318">
        <v>40618</v>
      </c>
      <c r="H9523" s="318">
        <v>40827</v>
      </c>
      <c r="I9523" s="318">
        <v>50040</v>
      </c>
      <c r="J9523" s="315" t="s">
        <v>6828</v>
      </c>
      <c r="K9523" s="315">
        <v>6430</v>
      </c>
      <c r="L9523" s="315" t="s">
        <v>319</v>
      </c>
      <c r="M9523" s="315" t="s">
        <v>1388</v>
      </c>
      <c r="N9523" s="315"/>
      <c r="O9523" s="315" t="s">
        <v>805</v>
      </c>
      <c r="P9523" s="315" t="s">
        <v>6829</v>
      </c>
      <c r="Q9523" s="315" t="s">
        <v>1530</v>
      </c>
    </row>
    <row r="9524" spans="1:17">
      <c r="A9524" s="315" t="s">
        <v>6830</v>
      </c>
      <c r="B9524" s="315" t="s">
        <v>2095</v>
      </c>
      <c r="C9524" s="315" t="s">
        <v>2098</v>
      </c>
      <c r="D9524" s="316">
        <v>48.62</v>
      </c>
      <c r="E9524" s="317">
        <v>12897.92</v>
      </c>
      <c r="F9524" s="317">
        <v>3272.2500000000005</v>
      </c>
      <c r="G9524" s="318">
        <v>40836</v>
      </c>
      <c r="H9524" s="318">
        <v>41577</v>
      </c>
      <c r="I9524" s="318">
        <v>50770</v>
      </c>
      <c r="J9524" s="315" t="s">
        <v>6831</v>
      </c>
      <c r="K9524" s="315">
        <v>9443</v>
      </c>
      <c r="L9524" s="315" t="s">
        <v>2464</v>
      </c>
      <c r="M9524" s="315" t="s">
        <v>770</v>
      </c>
      <c r="N9524" s="315" t="s">
        <v>6832</v>
      </c>
      <c r="O9524" s="315" t="s">
        <v>805</v>
      </c>
      <c r="P9524" s="315" t="s">
        <v>5075</v>
      </c>
      <c r="Q9524" s="315" t="s">
        <v>6833</v>
      </c>
    </row>
    <row r="9525" spans="1:17">
      <c r="A9525" s="319" t="s">
        <v>6834</v>
      </c>
      <c r="B9525" s="319" t="s">
        <v>2095</v>
      </c>
      <c r="C9525" s="319" t="s">
        <v>2098</v>
      </c>
      <c r="D9525" s="320">
        <v>48.64</v>
      </c>
      <c r="E9525" s="317">
        <v>11281.380000000001</v>
      </c>
      <c r="F9525" s="317">
        <v>5866.32</v>
      </c>
      <c r="G9525" s="321">
        <v>40714</v>
      </c>
      <c r="H9525" s="321">
        <v>40870</v>
      </c>
      <c r="I9525" s="321">
        <v>50040</v>
      </c>
      <c r="J9525" s="319" t="s">
        <v>6835</v>
      </c>
      <c r="K9525" s="322">
        <v>9658</v>
      </c>
      <c r="L9525" s="319" t="s">
        <v>2147</v>
      </c>
      <c r="M9525" s="319" t="s">
        <v>770</v>
      </c>
      <c r="N9525" s="323"/>
      <c r="O9525" s="319" t="s">
        <v>805</v>
      </c>
      <c r="P9525" s="319" t="s">
        <v>5659</v>
      </c>
      <c r="Q9525" s="319" t="s">
        <v>1221</v>
      </c>
    </row>
    <row r="9526" spans="1:17">
      <c r="A9526" s="315" t="s">
        <v>6836</v>
      </c>
      <c r="B9526" s="315" t="s">
        <v>2095</v>
      </c>
      <c r="C9526" s="315" t="s">
        <v>2096</v>
      </c>
      <c r="D9526" s="316">
        <v>48.64</v>
      </c>
      <c r="E9526" s="317">
        <v>40003.869999999995</v>
      </c>
      <c r="F9526" s="317">
        <v>20802.010000000002</v>
      </c>
      <c r="G9526" s="318">
        <v>40714</v>
      </c>
      <c r="H9526" s="318">
        <v>40870</v>
      </c>
      <c r="I9526" s="318">
        <v>50040</v>
      </c>
      <c r="J9526" s="315" t="s">
        <v>6835</v>
      </c>
      <c r="K9526" s="315">
        <v>9658</v>
      </c>
      <c r="L9526" s="315" t="s">
        <v>2147</v>
      </c>
      <c r="M9526" s="315" t="s">
        <v>770</v>
      </c>
      <c r="N9526" s="315"/>
      <c r="O9526" s="315" t="s">
        <v>805</v>
      </c>
      <c r="P9526" s="315" t="s">
        <v>5659</v>
      </c>
      <c r="Q9526" s="315" t="s">
        <v>819</v>
      </c>
    </row>
    <row r="9527" spans="1:17">
      <c r="A9527" s="315" t="s">
        <v>6837</v>
      </c>
      <c r="B9527" s="315" t="s">
        <v>2095</v>
      </c>
      <c r="C9527" s="315" t="s">
        <v>2096</v>
      </c>
      <c r="D9527" s="316">
        <v>48.64</v>
      </c>
      <c r="E9527" s="317">
        <v>57278.7</v>
      </c>
      <c r="F9527" s="317">
        <v>29784.930000000004</v>
      </c>
      <c r="G9527" s="318">
        <v>40735</v>
      </c>
      <c r="H9527" s="318">
        <v>40854</v>
      </c>
      <c r="I9527" s="318">
        <v>50040</v>
      </c>
      <c r="J9527" s="315" t="s">
        <v>6838</v>
      </c>
      <c r="K9527" s="315">
        <v>3034</v>
      </c>
      <c r="L9527" s="315" t="s">
        <v>3965</v>
      </c>
      <c r="M9527" s="315" t="s">
        <v>764</v>
      </c>
      <c r="N9527" s="315" t="s">
        <v>6839</v>
      </c>
      <c r="O9527" s="315" t="s">
        <v>805</v>
      </c>
      <c r="P9527" s="315" t="s">
        <v>6840</v>
      </c>
      <c r="Q9527" s="315" t="s">
        <v>852</v>
      </c>
    </row>
    <row r="9528" spans="1:17">
      <c r="A9528" s="315" t="s">
        <v>6841</v>
      </c>
      <c r="B9528" s="315" t="s">
        <v>2095</v>
      </c>
      <c r="C9528" s="315" t="s">
        <v>2098</v>
      </c>
      <c r="D9528" s="316">
        <v>48.7</v>
      </c>
      <c r="E9528" s="317">
        <v>51271.579999999994</v>
      </c>
      <c r="F9528" s="317">
        <v>25635.77</v>
      </c>
      <c r="G9528" s="318">
        <v>39570</v>
      </c>
      <c r="H9528" s="318">
        <v>40496</v>
      </c>
      <c r="I9528" s="318">
        <v>49674</v>
      </c>
      <c r="J9528" s="315" t="s">
        <v>6842</v>
      </c>
      <c r="K9528" s="315">
        <v>1213</v>
      </c>
      <c r="L9528" s="315" t="s">
        <v>3047</v>
      </c>
      <c r="M9528" s="315" t="s">
        <v>1827</v>
      </c>
      <c r="N9528" s="315" t="s">
        <v>6843</v>
      </c>
      <c r="O9528" s="315" t="s">
        <v>805</v>
      </c>
      <c r="P9528" s="315" t="s">
        <v>6844</v>
      </c>
      <c r="Q9528" s="315" t="s">
        <v>1918</v>
      </c>
    </row>
    <row r="9529" spans="1:17">
      <c r="A9529" s="315" t="s">
        <v>6845</v>
      </c>
      <c r="B9529" s="315" t="s">
        <v>2095</v>
      </c>
      <c r="C9529" s="315" t="s">
        <v>2098</v>
      </c>
      <c r="D9529" s="316">
        <v>48.7</v>
      </c>
      <c r="E9529" s="317">
        <v>50160.12</v>
      </c>
      <c r="F9529" s="317">
        <v>21039.38</v>
      </c>
      <c r="G9529" s="318">
        <v>39569</v>
      </c>
      <c r="H9529" s="318">
        <v>40879</v>
      </c>
      <c r="I9529" s="318">
        <v>50040</v>
      </c>
      <c r="J9529" s="315" t="s">
        <v>6846</v>
      </c>
      <c r="K9529" s="315">
        <v>4456</v>
      </c>
      <c r="L9529" s="315" t="s">
        <v>2928</v>
      </c>
      <c r="M9529" s="315" t="s">
        <v>1484</v>
      </c>
      <c r="N9529" s="315" t="s">
        <v>4957</v>
      </c>
      <c r="O9529" s="315" t="s">
        <v>805</v>
      </c>
      <c r="P9529" s="315" t="s">
        <v>4958</v>
      </c>
      <c r="Q9529" s="315" t="s">
        <v>1065</v>
      </c>
    </row>
    <row r="9530" spans="1:17">
      <c r="A9530" s="315" t="s">
        <v>6847</v>
      </c>
      <c r="B9530" s="315" t="s">
        <v>2095</v>
      </c>
      <c r="C9530" s="315" t="s">
        <v>2098</v>
      </c>
      <c r="D9530" s="316">
        <v>48.7</v>
      </c>
      <c r="E9530" s="317">
        <v>34979.200000000004</v>
      </c>
      <c r="F9530" s="317">
        <v>16729.079999999998</v>
      </c>
      <c r="G9530" s="318">
        <v>40002</v>
      </c>
      <c r="H9530" s="318">
        <v>40122</v>
      </c>
      <c r="I9530" s="318">
        <v>49309</v>
      </c>
      <c r="J9530" s="315" t="s">
        <v>6848</v>
      </c>
      <c r="K9530" s="315">
        <v>3537</v>
      </c>
      <c r="L9530" s="315" t="s">
        <v>3300</v>
      </c>
      <c r="M9530" s="315" t="s">
        <v>764</v>
      </c>
      <c r="N9530" s="315"/>
      <c r="O9530" s="315" t="s">
        <v>805</v>
      </c>
      <c r="P9530" s="315" t="s">
        <v>6849</v>
      </c>
      <c r="Q9530" s="315" t="s">
        <v>6850</v>
      </c>
    </row>
    <row r="9531" spans="1:17">
      <c r="A9531" s="315" t="s">
        <v>6851</v>
      </c>
      <c r="B9531" s="315" t="s">
        <v>2095</v>
      </c>
      <c r="C9531" s="315" t="s">
        <v>2096</v>
      </c>
      <c r="D9531" s="316">
        <v>48.79</v>
      </c>
      <c r="E9531" s="317">
        <v>51422.43</v>
      </c>
      <c r="F9531" s="317">
        <v>22163.059999999998</v>
      </c>
      <c r="G9531" s="318">
        <v>40717</v>
      </c>
      <c r="H9531" s="318">
        <v>41080</v>
      </c>
      <c r="I9531" s="318">
        <v>50405</v>
      </c>
      <c r="J9531" s="315" t="s">
        <v>6852</v>
      </c>
      <c r="K9531" s="315">
        <v>6432</v>
      </c>
      <c r="L9531" s="315" t="s">
        <v>6853</v>
      </c>
      <c r="M9531" s="315" t="s">
        <v>1388</v>
      </c>
      <c r="N9531" s="315"/>
      <c r="O9531" s="315" t="s">
        <v>914</v>
      </c>
      <c r="P9531" s="315" t="s">
        <v>6854</v>
      </c>
      <c r="Q9531" s="315" t="s">
        <v>6855</v>
      </c>
    </row>
    <row r="9532" spans="1:17">
      <c r="A9532" s="315" t="s">
        <v>6856</v>
      </c>
      <c r="B9532" s="315" t="s">
        <v>2095</v>
      </c>
      <c r="C9532" s="315" t="s">
        <v>2096</v>
      </c>
      <c r="D9532" s="316">
        <v>48.8</v>
      </c>
      <c r="E9532" s="317">
        <v>42044.93</v>
      </c>
      <c r="F9532" s="317">
        <v>20243.829999999998</v>
      </c>
      <c r="G9532" s="318">
        <v>39570</v>
      </c>
      <c r="H9532" s="318">
        <v>40844</v>
      </c>
      <c r="I9532" s="318">
        <v>50040</v>
      </c>
      <c r="J9532" s="315" t="s">
        <v>4259</v>
      </c>
      <c r="K9532" s="315">
        <v>7148</v>
      </c>
      <c r="L9532" s="315" t="s">
        <v>4259</v>
      </c>
      <c r="M9532" s="315" t="s">
        <v>966</v>
      </c>
      <c r="N9532" s="315" t="s">
        <v>6857</v>
      </c>
      <c r="O9532" s="315" t="s">
        <v>805</v>
      </c>
      <c r="P9532" s="315" t="s">
        <v>6858</v>
      </c>
      <c r="Q9532" s="315" t="s">
        <v>5506</v>
      </c>
    </row>
    <row r="9533" spans="1:17">
      <c r="A9533" s="315" t="s">
        <v>6859</v>
      </c>
      <c r="B9533" s="315" t="s">
        <v>2095</v>
      </c>
      <c r="C9533" s="315" t="s">
        <v>2098</v>
      </c>
      <c r="D9533" s="316">
        <v>48.8</v>
      </c>
      <c r="E9533" s="317">
        <v>35023.950000000004</v>
      </c>
      <c r="F9533" s="317">
        <v>18912.909999999996</v>
      </c>
      <c r="G9533" s="318">
        <v>39598</v>
      </c>
      <c r="H9533" s="318">
        <v>40534</v>
      </c>
      <c r="I9533" s="318">
        <v>49674</v>
      </c>
      <c r="J9533" s="315" t="s">
        <v>6860</v>
      </c>
      <c r="K9533" s="315">
        <v>3013</v>
      </c>
      <c r="L9533" s="315" t="s">
        <v>308</v>
      </c>
      <c r="M9533" s="315" t="s">
        <v>764</v>
      </c>
      <c r="N9533" s="315"/>
      <c r="O9533" s="315" t="s">
        <v>805</v>
      </c>
      <c r="P9533" s="315" t="s">
        <v>6861</v>
      </c>
      <c r="Q9533" s="315" t="s">
        <v>819</v>
      </c>
    </row>
    <row r="9534" spans="1:17">
      <c r="A9534" s="315" t="s">
        <v>6862</v>
      </c>
      <c r="B9534" s="315" t="s">
        <v>2095</v>
      </c>
      <c r="C9534" s="315" t="s">
        <v>2098</v>
      </c>
      <c r="D9534" s="316">
        <v>48.8</v>
      </c>
      <c r="E9534" s="317">
        <v>53246.76999999999</v>
      </c>
      <c r="F9534" s="317">
        <v>13508.89</v>
      </c>
      <c r="G9534" s="318">
        <v>40168</v>
      </c>
      <c r="H9534" s="318">
        <v>41624</v>
      </c>
      <c r="I9534" s="318">
        <v>50770</v>
      </c>
      <c r="J9534" s="315" t="s">
        <v>6863</v>
      </c>
      <c r="K9534" s="315">
        <v>1010</v>
      </c>
      <c r="L9534" s="315" t="s">
        <v>2075</v>
      </c>
      <c r="M9534" s="315" t="s">
        <v>766</v>
      </c>
      <c r="N9534" s="315" t="s">
        <v>6864</v>
      </c>
      <c r="O9534" s="315" t="s">
        <v>805</v>
      </c>
      <c r="P9534" s="315" t="s">
        <v>6865</v>
      </c>
      <c r="Q9534" s="315" t="s">
        <v>1918</v>
      </c>
    </row>
    <row r="9535" spans="1:17">
      <c r="A9535" s="315" t="s">
        <v>6866</v>
      </c>
      <c r="B9535" s="315" t="s">
        <v>2095</v>
      </c>
      <c r="C9535" s="315" t="s">
        <v>2098</v>
      </c>
      <c r="D9535" s="316">
        <v>48.95</v>
      </c>
      <c r="E9535" s="317">
        <v>40354.319999999992</v>
      </c>
      <c r="F9535" s="317">
        <v>7828.73</v>
      </c>
      <c r="G9535" s="318">
        <v>40739</v>
      </c>
      <c r="H9535" s="318">
        <v>42395</v>
      </c>
      <c r="I9535" s="318">
        <v>50040</v>
      </c>
      <c r="J9535" s="315" t="s">
        <v>6867</v>
      </c>
      <c r="K9535" s="315">
        <v>8560</v>
      </c>
      <c r="L9535" s="315" t="s">
        <v>4627</v>
      </c>
      <c r="M9535" s="315" t="s">
        <v>792</v>
      </c>
      <c r="N9535" s="315"/>
      <c r="O9535" s="315" t="s">
        <v>805</v>
      </c>
      <c r="P9535" s="315" t="s">
        <v>6868</v>
      </c>
      <c r="Q9535" s="315" t="s">
        <v>1286</v>
      </c>
    </row>
    <row r="9536" spans="1:17">
      <c r="A9536" s="315" t="s">
        <v>6869</v>
      </c>
      <c r="B9536" s="315" t="s">
        <v>2095</v>
      </c>
      <c r="C9536" s="315" t="s">
        <v>2098</v>
      </c>
      <c r="D9536" s="316">
        <v>48.96</v>
      </c>
      <c r="E9536" s="317">
        <v>57531.75</v>
      </c>
      <c r="F9536" s="317">
        <v>17144.489999999998</v>
      </c>
      <c r="G9536" s="318">
        <v>40724</v>
      </c>
      <c r="H9536" s="318">
        <v>41264</v>
      </c>
      <c r="I9536" s="318">
        <v>50405</v>
      </c>
      <c r="J9536" s="315" t="s">
        <v>6870</v>
      </c>
      <c r="K9536" s="315">
        <v>1522</v>
      </c>
      <c r="L9536" s="315" t="s">
        <v>6871</v>
      </c>
      <c r="M9536" s="315" t="s">
        <v>766</v>
      </c>
      <c r="N9536" s="315"/>
      <c r="O9536" s="315" t="s">
        <v>996</v>
      </c>
      <c r="P9536" s="315" t="s">
        <v>6872</v>
      </c>
      <c r="Q9536" s="315"/>
    </row>
    <row r="9537" spans="1:17">
      <c r="A9537" s="315" t="s">
        <v>6873</v>
      </c>
      <c r="B9537" s="315" t="s">
        <v>2095</v>
      </c>
      <c r="C9537" s="315" t="s">
        <v>2098</v>
      </c>
      <c r="D9537" s="316">
        <v>48.96</v>
      </c>
      <c r="E9537" s="317">
        <v>39129.54</v>
      </c>
      <c r="F9537" s="317">
        <v>13296.779999999997</v>
      </c>
      <c r="G9537" s="318">
        <v>40802</v>
      </c>
      <c r="H9537" s="318">
        <v>41142</v>
      </c>
      <c r="I9537" s="318">
        <v>50405</v>
      </c>
      <c r="J9537" s="315" t="s">
        <v>6874</v>
      </c>
      <c r="K9537" s="315">
        <v>9244</v>
      </c>
      <c r="L9537" s="315" t="s">
        <v>1964</v>
      </c>
      <c r="M9537" s="315" t="s">
        <v>770</v>
      </c>
      <c r="N9537" s="315" t="s">
        <v>6875</v>
      </c>
      <c r="O9537" s="315" t="s">
        <v>805</v>
      </c>
      <c r="P9537" s="315" t="s">
        <v>6876</v>
      </c>
      <c r="Q9537" s="315" t="s">
        <v>6877</v>
      </c>
    </row>
    <row r="9538" spans="1:17">
      <c r="A9538" s="315" t="s">
        <v>6878</v>
      </c>
      <c r="B9538" s="315" t="s">
        <v>2095</v>
      </c>
      <c r="C9538" s="315" t="s">
        <v>2098</v>
      </c>
      <c r="D9538" s="316">
        <v>49</v>
      </c>
      <c r="E9538" s="317">
        <v>48896.39</v>
      </c>
      <c r="F9538" s="317">
        <v>25817.309999999994</v>
      </c>
      <c r="G9538" s="318">
        <v>39569</v>
      </c>
      <c r="H9538" s="318">
        <v>39770</v>
      </c>
      <c r="I9538" s="318">
        <v>48944</v>
      </c>
      <c r="J9538" s="315" t="s">
        <v>6879</v>
      </c>
      <c r="K9538" s="315">
        <v>8646</v>
      </c>
      <c r="L9538" s="315" t="s">
        <v>3717</v>
      </c>
      <c r="M9538" s="315" t="s">
        <v>770</v>
      </c>
      <c r="N9538" s="315"/>
      <c r="O9538" s="315" t="s">
        <v>805</v>
      </c>
      <c r="P9538" s="315" t="s">
        <v>6880</v>
      </c>
      <c r="Q9538" s="315" t="s">
        <v>1906</v>
      </c>
    </row>
    <row r="9539" spans="1:17">
      <c r="A9539" s="315" t="s">
        <v>6881</v>
      </c>
      <c r="B9539" s="315" t="s">
        <v>2095</v>
      </c>
      <c r="C9539" s="315" t="s">
        <v>2098</v>
      </c>
      <c r="D9539" s="316">
        <v>49</v>
      </c>
      <c r="E9539" s="317">
        <v>57367.16</v>
      </c>
      <c r="F9539" s="317">
        <v>17841.189999999999</v>
      </c>
      <c r="G9539" s="318">
        <v>39751</v>
      </c>
      <c r="H9539" s="318">
        <v>41990</v>
      </c>
      <c r="I9539" s="318">
        <v>51135</v>
      </c>
      <c r="J9539" s="315" t="s">
        <v>6882</v>
      </c>
      <c r="K9539" s="315">
        <v>8735</v>
      </c>
      <c r="L9539" s="315" t="s">
        <v>3462</v>
      </c>
      <c r="M9539" s="315" t="s">
        <v>770</v>
      </c>
      <c r="N9539" s="315"/>
      <c r="O9539" s="315" t="s">
        <v>805</v>
      </c>
      <c r="P9539" s="315" t="s">
        <v>6883</v>
      </c>
      <c r="Q9539" s="315" t="s">
        <v>875</v>
      </c>
    </row>
    <row r="9540" spans="1:17">
      <c r="A9540" s="315" t="s">
        <v>6884</v>
      </c>
      <c r="B9540" s="315" t="s">
        <v>2095</v>
      </c>
      <c r="C9540" s="315" t="s">
        <v>2096</v>
      </c>
      <c r="D9540" s="316">
        <v>49</v>
      </c>
      <c r="E9540" s="317">
        <v>36360.020000000004</v>
      </c>
      <c r="F9540" s="317">
        <v>13331.99</v>
      </c>
      <c r="G9540" s="318">
        <v>39811</v>
      </c>
      <c r="H9540" s="318">
        <v>41603</v>
      </c>
      <c r="I9540" s="318">
        <v>50770</v>
      </c>
      <c r="J9540" s="315" t="s">
        <v>6885</v>
      </c>
      <c r="K9540" s="315">
        <v>4058</v>
      </c>
      <c r="L9540" s="315" t="s">
        <v>2059</v>
      </c>
      <c r="M9540" s="315" t="s">
        <v>2060</v>
      </c>
      <c r="N9540" s="315" t="s">
        <v>5312</v>
      </c>
      <c r="O9540" s="315" t="s">
        <v>805</v>
      </c>
      <c r="P9540" s="315" t="s">
        <v>1184</v>
      </c>
      <c r="Q9540" s="315" t="s">
        <v>1079</v>
      </c>
    </row>
    <row r="9541" spans="1:17">
      <c r="A9541" s="315" t="s">
        <v>6886</v>
      </c>
      <c r="B9541" s="315" t="s">
        <v>2095</v>
      </c>
      <c r="C9541" s="315" t="s">
        <v>2098</v>
      </c>
      <c r="D9541" s="316">
        <v>49</v>
      </c>
      <c r="E9541" s="317">
        <v>31995</v>
      </c>
      <c r="F9541" s="317">
        <v>13420.12</v>
      </c>
      <c r="G9541" s="318">
        <v>40654</v>
      </c>
      <c r="H9541" s="318">
        <v>40830</v>
      </c>
      <c r="I9541" s="318">
        <v>50040</v>
      </c>
      <c r="J9541" s="315" t="s">
        <v>6887</v>
      </c>
      <c r="K9541" s="315">
        <v>6026</v>
      </c>
      <c r="L9541" s="315" t="s">
        <v>3356</v>
      </c>
      <c r="M9541" s="315" t="s">
        <v>788</v>
      </c>
      <c r="N9541" s="315" t="s">
        <v>6888</v>
      </c>
      <c r="O9541" s="315" t="s">
        <v>805</v>
      </c>
      <c r="P9541" s="315" t="s">
        <v>6889</v>
      </c>
      <c r="Q9541" s="315" t="s">
        <v>1102</v>
      </c>
    </row>
    <row r="9542" spans="1:17">
      <c r="A9542" s="315" t="s">
        <v>6890</v>
      </c>
      <c r="B9542" s="315" t="s">
        <v>2095</v>
      </c>
      <c r="C9542" s="315" t="s">
        <v>2098</v>
      </c>
      <c r="D9542" s="316">
        <v>49.1</v>
      </c>
      <c r="E9542" s="317">
        <v>54092.159999999996</v>
      </c>
      <c r="F9542" s="317">
        <v>22556.429999999997</v>
      </c>
      <c r="G9542" s="318">
        <v>39570</v>
      </c>
      <c r="H9542" s="318">
        <v>41023</v>
      </c>
      <c r="I9542" s="318">
        <v>50405</v>
      </c>
      <c r="J9542" s="315" t="s">
        <v>6891</v>
      </c>
      <c r="K9542" s="315">
        <v>9323</v>
      </c>
      <c r="L9542" s="315" t="s">
        <v>1955</v>
      </c>
      <c r="M9542" s="315" t="s">
        <v>770</v>
      </c>
      <c r="N9542" s="315"/>
      <c r="O9542" s="315" t="s">
        <v>805</v>
      </c>
      <c r="P9542" s="315" t="s">
        <v>6892</v>
      </c>
      <c r="Q9542" s="315" t="s">
        <v>2094</v>
      </c>
    </row>
    <row r="9543" spans="1:17">
      <c r="A9543" s="315" t="s">
        <v>6893</v>
      </c>
      <c r="B9543" s="315" t="s">
        <v>2095</v>
      </c>
      <c r="C9543" s="315" t="s">
        <v>2096</v>
      </c>
      <c r="D9543" s="316">
        <v>49.1</v>
      </c>
      <c r="E9543" s="317">
        <v>52919.13</v>
      </c>
      <c r="F9543" s="317">
        <v>27517.949999999997</v>
      </c>
      <c r="G9543" s="318">
        <v>39570</v>
      </c>
      <c r="H9543" s="318">
        <v>40878</v>
      </c>
      <c r="I9543" s="318">
        <v>50040</v>
      </c>
      <c r="J9543" s="315" t="s">
        <v>6894</v>
      </c>
      <c r="K9543" s="315">
        <v>8618</v>
      </c>
      <c r="L9543" s="315" t="s">
        <v>3687</v>
      </c>
      <c r="M9543" s="315" t="s">
        <v>784</v>
      </c>
      <c r="N9543" s="315" t="s">
        <v>6895</v>
      </c>
      <c r="O9543" s="315" t="s">
        <v>805</v>
      </c>
      <c r="P9543" s="315" t="s">
        <v>6896</v>
      </c>
      <c r="Q9543" s="315" t="s">
        <v>1102</v>
      </c>
    </row>
    <row r="9544" spans="1:17">
      <c r="A9544" s="315" t="s">
        <v>6897</v>
      </c>
      <c r="B9544" s="315" t="s">
        <v>2095</v>
      </c>
      <c r="C9544" s="315" t="s">
        <v>2098</v>
      </c>
      <c r="D9544" s="316">
        <v>49.1</v>
      </c>
      <c r="E9544" s="317">
        <v>46869.16</v>
      </c>
      <c r="F9544" s="317">
        <v>30886.77</v>
      </c>
      <c r="G9544" s="318">
        <v>39616</v>
      </c>
      <c r="H9544" s="318">
        <v>39963</v>
      </c>
      <c r="I9544" s="318">
        <v>49279</v>
      </c>
      <c r="J9544" s="315" t="s">
        <v>6898</v>
      </c>
      <c r="K9544" s="315">
        <v>8460</v>
      </c>
      <c r="L9544" s="315" t="s">
        <v>1655</v>
      </c>
      <c r="M9544" s="315" t="s">
        <v>784</v>
      </c>
      <c r="N9544" s="315" t="s">
        <v>6899</v>
      </c>
      <c r="O9544" s="315" t="s">
        <v>805</v>
      </c>
      <c r="P9544" s="315" t="s">
        <v>6899</v>
      </c>
      <c r="Q9544" s="315"/>
    </row>
    <row r="9545" spans="1:17">
      <c r="A9545" s="315" t="s">
        <v>6900</v>
      </c>
      <c r="B9545" s="315" t="s">
        <v>2095</v>
      </c>
      <c r="C9545" s="315" t="s">
        <v>2098</v>
      </c>
      <c r="D9545" s="316">
        <v>49.1</v>
      </c>
      <c r="E9545" s="317">
        <v>50813.049999999988</v>
      </c>
      <c r="F9545" s="317">
        <v>31005.340000000004</v>
      </c>
      <c r="G9545" s="318">
        <v>40123</v>
      </c>
      <c r="H9545" s="318">
        <v>40165</v>
      </c>
      <c r="I9545" s="318">
        <v>49309</v>
      </c>
      <c r="J9545" s="315" t="s">
        <v>4974</v>
      </c>
      <c r="K9545" s="315">
        <v>4018</v>
      </c>
      <c r="L9545" s="315" t="s">
        <v>2059</v>
      </c>
      <c r="M9545" s="315" t="s">
        <v>2060</v>
      </c>
      <c r="N9545" s="315" t="s">
        <v>5502</v>
      </c>
      <c r="O9545" s="315" t="s">
        <v>805</v>
      </c>
      <c r="P9545" s="315" t="s">
        <v>4892</v>
      </c>
      <c r="Q9545" s="315" t="s">
        <v>5089</v>
      </c>
    </row>
    <row r="9546" spans="1:17">
      <c r="A9546" s="315" t="s">
        <v>6901</v>
      </c>
      <c r="B9546" s="315" t="s">
        <v>2095</v>
      </c>
      <c r="C9546" s="315" t="s">
        <v>2096</v>
      </c>
      <c r="D9546" s="316">
        <v>49.1</v>
      </c>
      <c r="E9546" s="317">
        <v>53295.9</v>
      </c>
      <c r="F9546" s="317">
        <v>27713.879999999997</v>
      </c>
      <c r="G9546" s="318">
        <v>40422</v>
      </c>
      <c r="H9546" s="318">
        <v>40886</v>
      </c>
      <c r="I9546" s="318">
        <v>50040</v>
      </c>
      <c r="J9546" s="315" t="s">
        <v>6902</v>
      </c>
      <c r="K9546" s="315">
        <v>3043</v>
      </c>
      <c r="L9546" s="315" t="s">
        <v>2848</v>
      </c>
      <c r="M9546" s="315" t="s">
        <v>764</v>
      </c>
      <c r="N9546" s="315"/>
      <c r="O9546" s="315" t="s">
        <v>805</v>
      </c>
      <c r="P9546" s="315" t="s">
        <v>6903</v>
      </c>
      <c r="Q9546" s="315" t="s">
        <v>6904</v>
      </c>
    </row>
    <row r="9547" spans="1:17">
      <c r="A9547" s="315" t="s">
        <v>6905</v>
      </c>
      <c r="B9547" s="315" t="s">
        <v>2095</v>
      </c>
      <c r="C9547" s="315" t="s">
        <v>2098</v>
      </c>
      <c r="D9547" s="316">
        <v>49.1</v>
      </c>
      <c r="E9547" s="317">
        <v>57510.220000000008</v>
      </c>
      <c r="F9547" s="317">
        <v>12364.7</v>
      </c>
      <c r="G9547" s="318">
        <v>40665</v>
      </c>
      <c r="H9547" s="318">
        <v>42277</v>
      </c>
      <c r="I9547" s="318">
        <v>49674</v>
      </c>
      <c r="J9547" s="315" t="s">
        <v>6906</v>
      </c>
      <c r="K9547" s="315">
        <v>7530</v>
      </c>
      <c r="L9547" s="315" t="s">
        <v>1119</v>
      </c>
      <c r="M9547" s="315" t="s">
        <v>966</v>
      </c>
      <c r="N9547" s="315"/>
      <c r="O9547" s="315" t="s">
        <v>805</v>
      </c>
      <c r="P9547" s="315" t="s">
        <v>6907</v>
      </c>
      <c r="Q9547" s="315" t="s">
        <v>6908</v>
      </c>
    </row>
    <row r="9548" spans="1:17">
      <c r="A9548" s="315" t="s">
        <v>6909</v>
      </c>
      <c r="B9548" s="315" t="s">
        <v>2095</v>
      </c>
      <c r="C9548" s="315" t="s">
        <v>2098</v>
      </c>
      <c r="D9548" s="316">
        <v>49.14</v>
      </c>
      <c r="E9548" s="317">
        <v>53132.58</v>
      </c>
      <c r="F9548" s="317">
        <v>19499.660000000003</v>
      </c>
      <c r="G9548" s="318">
        <v>40687</v>
      </c>
      <c r="H9548" s="318">
        <v>41075</v>
      </c>
      <c r="I9548" s="318">
        <v>50405</v>
      </c>
      <c r="J9548" s="315" t="s">
        <v>6910</v>
      </c>
      <c r="K9548" s="315">
        <v>6614</v>
      </c>
      <c r="L9548" s="315" t="s">
        <v>2605</v>
      </c>
      <c r="M9548" s="315" t="s">
        <v>811</v>
      </c>
      <c r="N9548" s="315" t="s">
        <v>6911</v>
      </c>
      <c r="O9548" s="315" t="s">
        <v>805</v>
      </c>
      <c r="P9548" s="315" t="s">
        <v>6912</v>
      </c>
      <c r="Q9548" s="315" t="s">
        <v>6913</v>
      </c>
    </row>
    <row r="9549" spans="1:17">
      <c r="A9549" s="315" t="s">
        <v>6914</v>
      </c>
      <c r="B9549" s="315" t="s">
        <v>2095</v>
      </c>
      <c r="C9549" s="315" t="s">
        <v>2098</v>
      </c>
      <c r="D9549" s="316">
        <v>49.2</v>
      </c>
      <c r="E9549" s="317">
        <v>19047.46</v>
      </c>
      <c r="F9549" s="317">
        <v>7923.73</v>
      </c>
      <c r="G9549" s="318">
        <v>40819</v>
      </c>
      <c r="H9549" s="318">
        <v>40967</v>
      </c>
      <c r="I9549" s="318">
        <v>50405</v>
      </c>
      <c r="J9549" s="315" t="s">
        <v>6915</v>
      </c>
      <c r="K9549" s="315">
        <v>4105</v>
      </c>
      <c r="L9549" s="315" t="s">
        <v>3190</v>
      </c>
      <c r="M9549" s="315" t="s">
        <v>1484</v>
      </c>
      <c r="N9549" s="315"/>
      <c r="O9549" s="315" t="s">
        <v>996</v>
      </c>
      <c r="P9549" s="315" t="s">
        <v>6916</v>
      </c>
      <c r="Q9549" s="315"/>
    </row>
    <row r="9550" spans="1:17">
      <c r="A9550" s="315" t="s">
        <v>6917</v>
      </c>
      <c r="B9550" s="315" t="s">
        <v>2095</v>
      </c>
      <c r="C9550" s="315" t="s">
        <v>2098</v>
      </c>
      <c r="D9550" s="316">
        <v>49.28</v>
      </c>
      <c r="E9550" s="317">
        <v>55107.08</v>
      </c>
      <c r="F9550" s="317">
        <v>13611.449999999999</v>
      </c>
      <c r="G9550" s="318">
        <v>40659</v>
      </c>
      <c r="H9550" s="318">
        <v>42066</v>
      </c>
      <c r="I9550" s="318">
        <v>49674</v>
      </c>
      <c r="J9550" s="315" t="s">
        <v>6918</v>
      </c>
      <c r="K9550" s="315">
        <v>8574</v>
      </c>
      <c r="L9550" s="315" t="s">
        <v>6919</v>
      </c>
      <c r="M9550" s="315" t="s">
        <v>792</v>
      </c>
      <c r="N9550" s="315"/>
      <c r="O9550" s="315" t="s">
        <v>805</v>
      </c>
      <c r="P9550" s="315" t="s">
        <v>6920</v>
      </c>
      <c r="Q9550" s="315" t="s">
        <v>835</v>
      </c>
    </row>
    <row r="9551" spans="1:17">
      <c r="A9551" s="315" t="s">
        <v>6921</v>
      </c>
      <c r="B9551" s="315" t="s">
        <v>2095</v>
      </c>
      <c r="C9551" s="315" t="s">
        <v>2098</v>
      </c>
      <c r="D9551" s="316">
        <v>49.4</v>
      </c>
      <c r="E9551" s="317">
        <v>41603.42</v>
      </c>
      <c r="F9551" s="317">
        <v>18846.37</v>
      </c>
      <c r="G9551" s="318">
        <v>40640</v>
      </c>
      <c r="H9551" s="318">
        <v>40897</v>
      </c>
      <c r="I9551" s="318">
        <v>50040</v>
      </c>
      <c r="J9551" s="315" t="s">
        <v>6922</v>
      </c>
      <c r="K9551" s="315">
        <v>6246</v>
      </c>
      <c r="L9551" s="315" t="s">
        <v>1693</v>
      </c>
      <c r="M9551" s="315" t="s">
        <v>788</v>
      </c>
      <c r="N9551" s="315" t="s">
        <v>6923</v>
      </c>
      <c r="O9551" s="315" t="s">
        <v>805</v>
      </c>
      <c r="P9551" s="315" t="s">
        <v>829</v>
      </c>
      <c r="Q9551" s="315" t="s">
        <v>1695</v>
      </c>
    </row>
    <row r="9552" spans="1:17">
      <c r="A9552" s="315" t="s">
        <v>6924</v>
      </c>
      <c r="B9552" s="315" t="s">
        <v>2095</v>
      </c>
      <c r="C9552" s="315" t="s">
        <v>2096</v>
      </c>
      <c r="D9552" s="316">
        <v>49.5</v>
      </c>
      <c r="E9552" s="317">
        <v>55097.560000000012</v>
      </c>
      <c r="F9552" s="317">
        <v>26336.640000000003</v>
      </c>
      <c r="G9552" s="318">
        <v>39570</v>
      </c>
      <c r="H9552" s="318">
        <v>41095</v>
      </c>
      <c r="I9552" s="318">
        <v>50405</v>
      </c>
      <c r="J9552" s="315" t="s">
        <v>6925</v>
      </c>
      <c r="K9552" s="315">
        <v>6430</v>
      </c>
      <c r="L9552" s="315" t="s">
        <v>319</v>
      </c>
      <c r="M9552" s="315" t="s">
        <v>1388</v>
      </c>
      <c r="N9552" s="315"/>
      <c r="O9552" s="315" t="s">
        <v>805</v>
      </c>
      <c r="P9552" s="315" t="s">
        <v>1714</v>
      </c>
      <c r="Q9552" s="315" t="s">
        <v>922</v>
      </c>
    </row>
    <row r="9553" spans="1:17">
      <c r="A9553" s="315" t="s">
        <v>6926</v>
      </c>
      <c r="B9553" s="315" t="s">
        <v>2095</v>
      </c>
      <c r="C9553" s="315" t="s">
        <v>2142</v>
      </c>
      <c r="D9553" s="316">
        <v>49.5</v>
      </c>
      <c r="E9553" s="317">
        <v>19622.5</v>
      </c>
      <c r="F9553" s="317">
        <v>6904.2199999999993</v>
      </c>
      <c r="G9553" s="318">
        <v>40816</v>
      </c>
      <c r="H9553" s="318">
        <v>40892</v>
      </c>
      <c r="I9553" s="318">
        <v>50040</v>
      </c>
      <c r="J9553" s="315" t="s">
        <v>6927</v>
      </c>
      <c r="K9553" s="315">
        <v>2208</v>
      </c>
      <c r="L9553" s="315" t="s">
        <v>3485</v>
      </c>
      <c r="M9553" s="315" t="s">
        <v>758</v>
      </c>
      <c r="N9553" s="315" t="s">
        <v>6928</v>
      </c>
      <c r="O9553" s="315" t="s">
        <v>805</v>
      </c>
      <c r="P9553" s="315" t="s">
        <v>6929</v>
      </c>
      <c r="Q9553" s="315" t="s">
        <v>939</v>
      </c>
    </row>
    <row r="9554" spans="1:17">
      <c r="A9554" s="315" t="s">
        <v>6930</v>
      </c>
      <c r="B9554" s="315" t="s">
        <v>2095</v>
      </c>
      <c r="C9554" s="315" t="s">
        <v>2098</v>
      </c>
      <c r="D9554" s="316">
        <v>49.53</v>
      </c>
      <c r="E9554" s="317">
        <v>22318.980000000003</v>
      </c>
      <c r="F9554" s="317">
        <v>8204.2999999999993</v>
      </c>
      <c r="G9554" s="318">
        <v>40833</v>
      </c>
      <c r="H9554" s="318">
        <v>40899</v>
      </c>
      <c r="I9554" s="318">
        <v>50040</v>
      </c>
      <c r="J9554" s="315" t="s">
        <v>6931</v>
      </c>
      <c r="K9554" s="315">
        <v>4245</v>
      </c>
      <c r="L9554" s="315" t="s">
        <v>3244</v>
      </c>
      <c r="M9554" s="315" t="s">
        <v>1296</v>
      </c>
      <c r="N9554" s="315" t="s">
        <v>6932</v>
      </c>
      <c r="O9554" s="315" t="s">
        <v>805</v>
      </c>
      <c r="P9554" s="315" t="s">
        <v>4675</v>
      </c>
      <c r="Q9554" s="315" t="s">
        <v>6933</v>
      </c>
    </row>
    <row r="9555" spans="1:17">
      <c r="A9555" s="315" t="s">
        <v>6934</v>
      </c>
      <c r="B9555" s="315" t="s">
        <v>2095</v>
      </c>
      <c r="C9555" s="315" t="s">
        <v>2098</v>
      </c>
      <c r="D9555" s="316">
        <v>49.6</v>
      </c>
      <c r="E9555" s="317">
        <v>45041.19</v>
      </c>
      <c r="F9555" s="317">
        <v>16530.14</v>
      </c>
      <c r="G9555" s="318">
        <v>39966</v>
      </c>
      <c r="H9555" s="318">
        <v>41231</v>
      </c>
      <c r="I9555" s="318">
        <v>50405</v>
      </c>
      <c r="J9555" s="315" t="s">
        <v>6935</v>
      </c>
      <c r="K9555" s="315">
        <v>8586</v>
      </c>
      <c r="L9555" s="315" t="s">
        <v>3211</v>
      </c>
      <c r="M9555" s="315" t="s">
        <v>792</v>
      </c>
      <c r="N9555" s="315"/>
      <c r="O9555" s="315" t="s">
        <v>805</v>
      </c>
      <c r="P9555" s="315" t="s">
        <v>6936</v>
      </c>
      <c r="Q9555" s="315" t="s">
        <v>6937</v>
      </c>
    </row>
    <row r="9556" spans="1:17">
      <c r="A9556" s="315" t="s">
        <v>6938</v>
      </c>
      <c r="B9556" s="315" t="s">
        <v>2095</v>
      </c>
      <c r="C9556" s="315" t="s">
        <v>2096</v>
      </c>
      <c r="D9556" s="316">
        <v>49.6</v>
      </c>
      <c r="E9556" s="317">
        <v>52115.829999999994</v>
      </c>
      <c r="F9556" s="317">
        <v>25044.53</v>
      </c>
      <c r="G9556" s="318">
        <v>40799</v>
      </c>
      <c r="H9556" s="318">
        <v>40883</v>
      </c>
      <c r="I9556" s="318">
        <v>50040</v>
      </c>
      <c r="J9556" s="315" t="s">
        <v>6939</v>
      </c>
      <c r="K9556" s="315">
        <v>8881</v>
      </c>
      <c r="L9556" s="315" t="s">
        <v>3483</v>
      </c>
      <c r="M9556" s="315" t="s">
        <v>770</v>
      </c>
      <c r="N9556" s="315" t="s">
        <v>6940</v>
      </c>
      <c r="O9556" s="315" t="s">
        <v>805</v>
      </c>
      <c r="P9556" s="315" t="s">
        <v>6941</v>
      </c>
      <c r="Q9556" s="315" t="s">
        <v>1607</v>
      </c>
    </row>
    <row r="9557" spans="1:17">
      <c r="A9557" s="315" t="s">
        <v>6942</v>
      </c>
      <c r="B9557" s="315" t="s">
        <v>2095</v>
      </c>
      <c r="C9557" s="315" t="s">
        <v>2098</v>
      </c>
      <c r="D9557" s="316">
        <v>49.8</v>
      </c>
      <c r="E9557" s="317">
        <v>47767.500000000007</v>
      </c>
      <c r="F9557" s="317">
        <v>13088.29</v>
      </c>
      <c r="G9557" s="318">
        <v>40185</v>
      </c>
      <c r="H9557" s="318">
        <v>41515</v>
      </c>
      <c r="I9557" s="318">
        <v>50770</v>
      </c>
      <c r="J9557" s="315" t="s">
        <v>6943</v>
      </c>
      <c r="K9557" s="315">
        <v>3532</v>
      </c>
      <c r="L9557" s="315" t="s">
        <v>2208</v>
      </c>
      <c r="M9557" s="315" t="s">
        <v>764</v>
      </c>
      <c r="N9557" s="315"/>
      <c r="O9557" s="315" t="s">
        <v>996</v>
      </c>
      <c r="P9557" s="315" t="s">
        <v>6944</v>
      </c>
      <c r="Q9557" s="315"/>
    </row>
    <row r="9558" spans="1:17">
      <c r="A9558" s="315" t="s">
        <v>6945</v>
      </c>
      <c r="B9558" s="315" t="s">
        <v>2095</v>
      </c>
      <c r="C9558" s="315" t="s">
        <v>2098</v>
      </c>
      <c r="D9558" s="316">
        <v>49.8</v>
      </c>
      <c r="E9558" s="317">
        <v>47476.6</v>
      </c>
      <c r="F9558" s="317">
        <v>9451.3799999999992</v>
      </c>
      <c r="G9558" s="318">
        <v>40465</v>
      </c>
      <c r="H9558" s="318">
        <v>42272</v>
      </c>
      <c r="I9558" s="318">
        <v>49674</v>
      </c>
      <c r="J9558" s="315" t="s">
        <v>6946</v>
      </c>
      <c r="K9558" s="315">
        <v>2900</v>
      </c>
      <c r="L9558" s="315" t="s">
        <v>1841</v>
      </c>
      <c r="M9558" s="315" t="s">
        <v>1431</v>
      </c>
      <c r="N9558" s="315" t="s">
        <v>6947</v>
      </c>
      <c r="O9558" s="315" t="s">
        <v>805</v>
      </c>
      <c r="P9558" s="315" t="s">
        <v>6948</v>
      </c>
      <c r="Q9558" s="315" t="s">
        <v>6949</v>
      </c>
    </row>
    <row r="9559" spans="1:17">
      <c r="A9559" s="315" t="s">
        <v>6950</v>
      </c>
      <c r="B9559" s="315" t="s">
        <v>2095</v>
      </c>
      <c r="C9559" s="315" t="s">
        <v>2098</v>
      </c>
      <c r="D9559" s="316">
        <v>49.88</v>
      </c>
      <c r="E9559" s="317">
        <v>47902.94</v>
      </c>
      <c r="F9559" s="317">
        <v>20048.280000000002</v>
      </c>
      <c r="G9559" s="318">
        <v>40791</v>
      </c>
      <c r="H9559" s="318">
        <v>40900</v>
      </c>
      <c r="I9559" s="318">
        <v>50040</v>
      </c>
      <c r="J9559" s="315" t="s">
        <v>6951</v>
      </c>
      <c r="K9559" s="315">
        <v>4227</v>
      </c>
      <c r="L9559" s="315" t="s">
        <v>6952</v>
      </c>
      <c r="M9559" s="315" t="s">
        <v>1296</v>
      </c>
      <c r="N9559" s="315" t="s">
        <v>6953</v>
      </c>
      <c r="O9559" s="315" t="s">
        <v>805</v>
      </c>
      <c r="P9559" s="315" t="s">
        <v>1573</v>
      </c>
      <c r="Q9559" s="315" t="s">
        <v>5482</v>
      </c>
    </row>
    <row r="9560" spans="1:17">
      <c r="A9560" s="315" t="s">
        <v>6954</v>
      </c>
      <c r="B9560" s="315" t="s">
        <v>2095</v>
      </c>
      <c r="C9560" s="315" t="s">
        <v>2098</v>
      </c>
      <c r="D9560" s="316">
        <v>49.9</v>
      </c>
      <c r="E9560" s="317">
        <v>46282.929999999993</v>
      </c>
      <c r="F9560" s="317">
        <v>23098.609999999997</v>
      </c>
      <c r="G9560" s="318">
        <v>40532</v>
      </c>
      <c r="H9560" s="318">
        <v>40534</v>
      </c>
      <c r="I9560" s="318">
        <v>49674</v>
      </c>
      <c r="J9560" s="315" t="s">
        <v>6955</v>
      </c>
      <c r="K9560" s="315">
        <v>5107</v>
      </c>
      <c r="L9560" s="315" t="s">
        <v>4051</v>
      </c>
      <c r="M9560" s="315" t="s">
        <v>776</v>
      </c>
      <c r="N9560" s="315" t="s">
        <v>6956</v>
      </c>
      <c r="O9560" s="315" t="s">
        <v>805</v>
      </c>
      <c r="P9560" s="315" t="s">
        <v>6211</v>
      </c>
      <c r="Q9560" s="315" t="s">
        <v>1090</v>
      </c>
    </row>
    <row r="9561" spans="1:17">
      <c r="A9561" s="315" t="s">
        <v>6957</v>
      </c>
      <c r="B9561" s="315" t="s">
        <v>2095</v>
      </c>
      <c r="C9561" s="315" t="s">
        <v>2098</v>
      </c>
      <c r="D9561" s="316">
        <v>49.9</v>
      </c>
      <c r="E9561" s="317">
        <v>49058.100000000006</v>
      </c>
      <c r="F9561" s="317">
        <v>13441.93</v>
      </c>
      <c r="G9561" s="318">
        <v>40667</v>
      </c>
      <c r="H9561" s="318">
        <v>41423</v>
      </c>
      <c r="I9561" s="318">
        <v>50770</v>
      </c>
      <c r="J9561" s="315" t="s">
        <v>6958</v>
      </c>
      <c r="K9561" s="315">
        <v>3628</v>
      </c>
      <c r="L9561" s="315" t="s">
        <v>2172</v>
      </c>
      <c r="M9561" s="315" t="s">
        <v>764</v>
      </c>
      <c r="N9561" s="315"/>
      <c r="O9561" s="315" t="s">
        <v>996</v>
      </c>
      <c r="P9561" s="315" t="s">
        <v>6959</v>
      </c>
      <c r="Q9561" s="315"/>
    </row>
    <row r="9562" spans="1:17">
      <c r="A9562" s="315" t="s">
        <v>6960</v>
      </c>
      <c r="B9562" s="315" t="s">
        <v>2095</v>
      </c>
      <c r="C9562" s="315" t="s">
        <v>2098</v>
      </c>
      <c r="D9562" s="316">
        <v>50</v>
      </c>
      <c r="E9562" s="317">
        <v>51893.75</v>
      </c>
      <c r="F9562" s="317">
        <v>23455.980000000003</v>
      </c>
      <c r="G9562" s="318">
        <v>39569</v>
      </c>
      <c r="H9562" s="318">
        <v>40897</v>
      </c>
      <c r="I9562" s="318">
        <v>50040</v>
      </c>
      <c r="J9562" s="315" t="s">
        <v>6961</v>
      </c>
      <c r="K9562" s="315">
        <v>1438</v>
      </c>
      <c r="L9562" s="315" t="s">
        <v>3900</v>
      </c>
      <c r="M9562" s="315" t="s">
        <v>766</v>
      </c>
      <c r="N9562" s="315"/>
      <c r="O9562" s="315" t="s">
        <v>805</v>
      </c>
      <c r="P9562" s="315" t="s">
        <v>6962</v>
      </c>
      <c r="Q9562" s="315" t="s">
        <v>6963</v>
      </c>
    </row>
    <row r="9563" spans="1:17">
      <c r="A9563" s="315" t="s">
        <v>6964</v>
      </c>
      <c r="B9563" s="315" t="s">
        <v>2095</v>
      </c>
      <c r="C9563" s="315" t="s">
        <v>2096</v>
      </c>
      <c r="D9563" s="316">
        <v>50</v>
      </c>
      <c r="E9563" s="317">
        <v>44231.399999999994</v>
      </c>
      <c r="F9563" s="317">
        <v>17610.66</v>
      </c>
      <c r="G9563" s="318">
        <v>40232</v>
      </c>
      <c r="H9563" s="318">
        <v>41179</v>
      </c>
      <c r="I9563" s="318">
        <v>50405</v>
      </c>
      <c r="J9563" s="315" t="s">
        <v>6965</v>
      </c>
      <c r="K9563" s="315">
        <v>3715</v>
      </c>
      <c r="L9563" s="315" t="s">
        <v>2300</v>
      </c>
      <c r="M9563" s="315" t="s">
        <v>764</v>
      </c>
      <c r="N9563" s="315" t="s">
        <v>6966</v>
      </c>
      <c r="O9563" s="315" t="s">
        <v>805</v>
      </c>
      <c r="P9563" s="315" t="s">
        <v>6967</v>
      </c>
      <c r="Q9563" s="315" t="s">
        <v>5110</v>
      </c>
    </row>
    <row r="9564" spans="1:17">
      <c r="A9564" s="315" t="s">
        <v>6968</v>
      </c>
      <c r="B9564" s="315" t="s">
        <v>2095</v>
      </c>
      <c r="C9564" s="315" t="s">
        <v>2098</v>
      </c>
      <c r="D9564" s="316">
        <v>50.2</v>
      </c>
      <c r="E9564" s="317">
        <v>56009.560000000005</v>
      </c>
      <c r="F9564" s="317">
        <v>36854.29</v>
      </c>
      <c r="G9564" s="318">
        <v>39570</v>
      </c>
      <c r="H9564" s="318">
        <v>39895</v>
      </c>
      <c r="I9564" s="318">
        <v>49309</v>
      </c>
      <c r="J9564" s="315" t="s">
        <v>6969</v>
      </c>
      <c r="K9564" s="315">
        <v>6221</v>
      </c>
      <c r="L9564" s="315" t="s">
        <v>1273</v>
      </c>
      <c r="M9564" s="315" t="s">
        <v>788</v>
      </c>
      <c r="N9564" s="315"/>
      <c r="O9564" s="315" t="s">
        <v>805</v>
      </c>
      <c r="P9564" s="315" t="s">
        <v>5576</v>
      </c>
      <c r="Q9564" s="315" t="s">
        <v>875</v>
      </c>
    </row>
    <row r="9565" spans="1:17">
      <c r="A9565" s="315" t="s">
        <v>6970</v>
      </c>
      <c r="B9565" s="315" t="s">
        <v>2095</v>
      </c>
      <c r="C9565" s="315" t="s">
        <v>2096</v>
      </c>
      <c r="D9565" s="316">
        <v>50.2</v>
      </c>
      <c r="E9565" s="317">
        <v>52554.899999999994</v>
      </c>
      <c r="F9565" s="317">
        <v>27275.99</v>
      </c>
      <c r="G9565" s="318">
        <v>39570</v>
      </c>
      <c r="H9565" s="318">
        <v>40798</v>
      </c>
      <c r="I9565" s="318">
        <v>50040</v>
      </c>
      <c r="J9565" s="315" t="s">
        <v>6971</v>
      </c>
      <c r="K9565" s="315">
        <v>2732</v>
      </c>
      <c r="L9565" s="315" t="s">
        <v>4207</v>
      </c>
      <c r="M9565" s="315" t="s">
        <v>764</v>
      </c>
      <c r="N9565" s="315"/>
      <c r="O9565" s="315" t="s">
        <v>805</v>
      </c>
      <c r="P9565" s="315" t="s">
        <v>6972</v>
      </c>
      <c r="Q9565" s="315" t="s">
        <v>6973</v>
      </c>
    </row>
    <row r="9566" spans="1:17">
      <c r="A9566" s="315" t="s">
        <v>6974</v>
      </c>
      <c r="B9566" s="315" t="s">
        <v>2095</v>
      </c>
      <c r="C9566" s="315" t="s">
        <v>2096</v>
      </c>
      <c r="D9566" s="316">
        <v>50.2</v>
      </c>
      <c r="E9566" s="317">
        <v>55564.279999999992</v>
      </c>
      <c r="F9566" s="317">
        <v>41339.82</v>
      </c>
      <c r="G9566" s="318">
        <v>39686</v>
      </c>
      <c r="H9566" s="318">
        <v>40164</v>
      </c>
      <c r="I9566" s="318">
        <v>49309</v>
      </c>
      <c r="J9566" s="315" t="s">
        <v>6975</v>
      </c>
      <c r="K9566" s="315">
        <v>1236</v>
      </c>
      <c r="L9566" s="315" t="s">
        <v>3799</v>
      </c>
      <c r="M9566" s="315" t="s">
        <v>1827</v>
      </c>
      <c r="N9566" s="315" t="s">
        <v>6976</v>
      </c>
      <c r="O9566" s="315" t="s">
        <v>805</v>
      </c>
      <c r="P9566" s="315" t="s">
        <v>6977</v>
      </c>
      <c r="Q9566" s="315" t="s">
        <v>945</v>
      </c>
    </row>
    <row r="9567" spans="1:17">
      <c r="A9567" s="315" t="s">
        <v>6978</v>
      </c>
      <c r="B9567" s="315" t="s">
        <v>2095</v>
      </c>
      <c r="C9567" s="315" t="s">
        <v>2098</v>
      </c>
      <c r="D9567" s="316">
        <v>50.2</v>
      </c>
      <c r="E9567" s="317">
        <v>54785.139999999992</v>
      </c>
      <c r="F9567" s="317">
        <v>21859.27</v>
      </c>
      <c r="G9567" s="318">
        <v>39937</v>
      </c>
      <c r="H9567" s="318">
        <v>40743</v>
      </c>
      <c r="I9567" s="318">
        <v>50040</v>
      </c>
      <c r="J9567" s="315" t="s">
        <v>6979</v>
      </c>
      <c r="K9567" s="315">
        <v>8415</v>
      </c>
      <c r="L9567" s="315" t="s">
        <v>6980</v>
      </c>
      <c r="M9567" s="315" t="s">
        <v>784</v>
      </c>
      <c r="N9567" s="315"/>
      <c r="O9567" s="315" t="s">
        <v>996</v>
      </c>
      <c r="P9567" s="315" t="s">
        <v>6981</v>
      </c>
      <c r="Q9567" s="315"/>
    </row>
    <row r="9568" spans="1:17">
      <c r="A9568" s="315" t="s">
        <v>6982</v>
      </c>
      <c r="B9568" s="315" t="s">
        <v>2095</v>
      </c>
      <c r="C9568" s="315" t="s">
        <v>2098</v>
      </c>
      <c r="D9568" s="316">
        <v>50.3</v>
      </c>
      <c r="E9568" s="317">
        <v>45899.13</v>
      </c>
      <c r="F9568" s="317">
        <v>19209.61</v>
      </c>
      <c r="G9568" s="318">
        <v>40207</v>
      </c>
      <c r="H9568" s="318">
        <v>40683</v>
      </c>
      <c r="I9568" s="318">
        <v>50040</v>
      </c>
      <c r="J9568" s="315" t="s">
        <v>6983</v>
      </c>
      <c r="K9568" s="315">
        <v>4528</v>
      </c>
      <c r="L9568" s="315" t="s">
        <v>2080</v>
      </c>
      <c r="M9568" s="315" t="s">
        <v>1296</v>
      </c>
      <c r="N9568" s="315" t="s">
        <v>6984</v>
      </c>
      <c r="O9568" s="315" t="s">
        <v>805</v>
      </c>
      <c r="P9568" s="315" t="s">
        <v>5953</v>
      </c>
      <c r="Q9568" s="315" t="s">
        <v>1906</v>
      </c>
    </row>
    <row r="9569" spans="1:17">
      <c r="A9569" s="315" t="s">
        <v>6985</v>
      </c>
      <c r="B9569" s="315" t="s">
        <v>2095</v>
      </c>
      <c r="C9569" s="315" t="s">
        <v>2098</v>
      </c>
      <c r="D9569" s="316">
        <v>50.4</v>
      </c>
      <c r="E9569" s="317">
        <v>5889</v>
      </c>
      <c r="F9569" s="317">
        <v>3587.93</v>
      </c>
      <c r="G9569" s="318">
        <v>39570</v>
      </c>
      <c r="H9569" s="318">
        <v>39889</v>
      </c>
      <c r="I9569" s="318">
        <v>49309</v>
      </c>
      <c r="J9569" s="315" t="s">
        <v>6986</v>
      </c>
      <c r="K9569" s="315">
        <v>1110</v>
      </c>
      <c r="L9569" s="315" t="s">
        <v>1492</v>
      </c>
      <c r="M9569" s="315" t="s">
        <v>766</v>
      </c>
      <c r="N9569" s="315" t="s">
        <v>5156</v>
      </c>
      <c r="O9569" s="315" t="s">
        <v>805</v>
      </c>
      <c r="P9569" s="315" t="s">
        <v>5157</v>
      </c>
      <c r="Q9569" s="315" t="s">
        <v>5158</v>
      </c>
    </row>
    <row r="9570" spans="1:17">
      <c r="A9570" s="319" t="s">
        <v>6985</v>
      </c>
      <c r="B9570" s="319" t="s">
        <v>2095</v>
      </c>
      <c r="C9570" s="315" t="s">
        <v>2098</v>
      </c>
      <c r="D9570" s="320">
        <v>50.4</v>
      </c>
      <c r="E9570" s="317">
        <v>38508.080000000002</v>
      </c>
      <c r="F9570" s="317">
        <v>23461.39</v>
      </c>
      <c r="G9570" s="321">
        <v>39570</v>
      </c>
      <c r="H9570" s="321">
        <v>39889</v>
      </c>
      <c r="I9570" s="321">
        <v>49309</v>
      </c>
      <c r="J9570" s="319" t="s">
        <v>6986</v>
      </c>
      <c r="K9570" s="322">
        <v>1110</v>
      </c>
      <c r="L9570" s="319" t="s">
        <v>1492</v>
      </c>
      <c r="M9570" s="319" t="s">
        <v>766</v>
      </c>
      <c r="N9570" s="319" t="s">
        <v>5159</v>
      </c>
      <c r="O9570" s="319" t="s">
        <v>805</v>
      </c>
      <c r="P9570" s="319" t="s">
        <v>1843</v>
      </c>
      <c r="Q9570" s="319" t="s">
        <v>5160</v>
      </c>
    </row>
    <row r="9571" spans="1:17">
      <c r="A9571" s="315" t="s">
        <v>6987</v>
      </c>
      <c r="B9571" s="315" t="s">
        <v>2095</v>
      </c>
      <c r="C9571" s="315" t="s">
        <v>2098</v>
      </c>
      <c r="D9571" s="316">
        <v>50.4</v>
      </c>
      <c r="E9571" s="317">
        <v>8408.5499999999993</v>
      </c>
      <c r="F9571" s="317">
        <v>5122.9800000000005</v>
      </c>
      <c r="G9571" s="318">
        <v>39570</v>
      </c>
      <c r="H9571" s="318">
        <v>40165</v>
      </c>
      <c r="I9571" s="318">
        <v>49309</v>
      </c>
      <c r="J9571" s="315" t="s">
        <v>6988</v>
      </c>
      <c r="K9571" s="315">
        <v>7403</v>
      </c>
      <c r="L9571" s="315" t="s">
        <v>2742</v>
      </c>
      <c r="M9571" s="315" t="s">
        <v>966</v>
      </c>
      <c r="N9571" s="315" t="s">
        <v>6071</v>
      </c>
      <c r="O9571" s="315" t="s">
        <v>805</v>
      </c>
      <c r="P9571" s="315" t="s">
        <v>1184</v>
      </c>
      <c r="Q9571" s="315" t="s">
        <v>6072</v>
      </c>
    </row>
    <row r="9572" spans="1:17">
      <c r="A9572" s="315" t="s">
        <v>6989</v>
      </c>
      <c r="B9572" s="315" t="s">
        <v>2095</v>
      </c>
      <c r="C9572" s="315" t="s">
        <v>2098</v>
      </c>
      <c r="D9572" s="316">
        <v>50.4</v>
      </c>
      <c r="E9572" s="317">
        <v>51078.9</v>
      </c>
      <c r="F9572" s="317">
        <v>31120.330000000005</v>
      </c>
      <c r="G9572" s="318">
        <v>39570</v>
      </c>
      <c r="H9572" s="318">
        <v>40060</v>
      </c>
      <c r="I9572" s="318">
        <v>49279</v>
      </c>
      <c r="J9572" s="315" t="s">
        <v>6990</v>
      </c>
      <c r="K9572" s="315">
        <v>2562</v>
      </c>
      <c r="L9572" s="315" t="s">
        <v>3396</v>
      </c>
      <c r="M9572" s="315" t="s">
        <v>764</v>
      </c>
      <c r="N9572" s="315" t="s">
        <v>6991</v>
      </c>
      <c r="O9572" s="315" t="s">
        <v>805</v>
      </c>
      <c r="P9572" s="315" t="s">
        <v>6992</v>
      </c>
      <c r="Q9572" s="315" t="s">
        <v>5598</v>
      </c>
    </row>
    <row r="9573" spans="1:17">
      <c r="A9573" s="315" t="s">
        <v>6993</v>
      </c>
      <c r="B9573" s="315" t="s">
        <v>2095</v>
      </c>
      <c r="C9573" s="315" t="s">
        <v>2098</v>
      </c>
      <c r="D9573" s="316">
        <v>50.4</v>
      </c>
      <c r="E9573" s="317">
        <v>67939.98</v>
      </c>
      <c r="F9573" s="317">
        <v>28434.120000000003</v>
      </c>
      <c r="G9573" s="318">
        <v>40375</v>
      </c>
      <c r="H9573" s="318">
        <v>40638</v>
      </c>
      <c r="I9573" s="318">
        <v>50040</v>
      </c>
      <c r="J9573" s="315" t="s">
        <v>6994</v>
      </c>
      <c r="K9573" s="315">
        <v>1400</v>
      </c>
      <c r="L9573" s="315" t="s">
        <v>2273</v>
      </c>
      <c r="M9573" s="315" t="s">
        <v>766</v>
      </c>
      <c r="N9573" s="315" t="s">
        <v>6995</v>
      </c>
      <c r="O9573" s="315" t="s">
        <v>805</v>
      </c>
      <c r="P9573" s="315" t="s">
        <v>6996</v>
      </c>
      <c r="Q9573" s="315" t="s">
        <v>6997</v>
      </c>
    </row>
    <row r="9574" spans="1:17">
      <c r="A9574" s="315" t="s">
        <v>6998</v>
      </c>
      <c r="B9574" s="315" t="s">
        <v>2095</v>
      </c>
      <c r="C9574" s="315" t="s">
        <v>2096</v>
      </c>
      <c r="D9574" s="316">
        <v>50.4</v>
      </c>
      <c r="E9574" s="317">
        <v>31764.490000000005</v>
      </c>
      <c r="F9574" s="317">
        <v>10641.119999999999</v>
      </c>
      <c r="G9574" s="318">
        <v>40402</v>
      </c>
      <c r="H9574" s="318">
        <v>41593</v>
      </c>
      <c r="I9574" s="318">
        <v>50770</v>
      </c>
      <c r="J9574" s="315" t="s">
        <v>6999</v>
      </c>
      <c r="K9574" s="315">
        <v>7078</v>
      </c>
      <c r="L9574" s="315" t="s">
        <v>3897</v>
      </c>
      <c r="M9574" s="315" t="s">
        <v>966</v>
      </c>
      <c r="N9574" s="315"/>
      <c r="O9574" s="315" t="s">
        <v>805</v>
      </c>
      <c r="P9574" s="315" t="s">
        <v>7000</v>
      </c>
      <c r="Q9574" s="315" t="s">
        <v>875</v>
      </c>
    </row>
    <row r="9575" spans="1:17">
      <c r="A9575" s="315" t="s">
        <v>7001</v>
      </c>
      <c r="B9575" s="315" t="s">
        <v>2095</v>
      </c>
      <c r="C9575" s="315" t="s">
        <v>2096</v>
      </c>
      <c r="D9575" s="316">
        <v>50.4</v>
      </c>
      <c r="E9575" s="317">
        <v>51069.25</v>
      </c>
      <c r="F9575" s="317">
        <v>17108.189999999999</v>
      </c>
      <c r="G9575" s="318">
        <v>40519</v>
      </c>
      <c r="H9575" s="318">
        <v>41599</v>
      </c>
      <c r="I9575" s="318">
        <v>50770</v>
      </c>
      <c r="J9575" s="315" t="s">
        <v>7002</v>
      </c>
      <c r="K9575" s="315">
        <v>1269</v>
      </c>
      <c r="L9575" s="315" t="s">
        <v>3353</v>
      </c>
      <c r="M9575" s="315" t="s">
        <v>766</v>
      </c>
      <c r="N9575" s="315" t="s">
        <v>7003</v>
      </c>
      <c r="O9575" s="315" t="s">
        <v>805</v>
      </c>
      <c r="P9575" s="315" t="s">
        <v>7004</v>
      </c>
      <c r="Q9575" s="315" t="s">
        <v>7005</v>
      </c>
    </row>
    <row r="9576" spans="1:17">
      <c r="A9576" s="315" t="s">
        <v>7006</v>
      </c>
      <c r="B9576" s="315" t="s">
        <v>2095</v>
      </c>
      <c r="C9576" s="315" t="s">
        <v>2098</v>
      </c>
      <c r="D9576" s="316">
        <v>50.4</v>
      </c>
      <c r="E9576" s="317">
        <v>53831.689999999995</v>
      </c>
      <c r="F9576" s="317">
        <v>19702.410000000003</v>
      </c>
      <c r="G9576" s="318">
        <v>40750</v>
      </c>
      <c r="H9576" s="318">
        <v>41178</v>
      </c>
      <c r="I9576" s="318">
        <v>50405</v>
      </c>
      <c r="J9576" s="315" t="s">
        <v>7007</v>
      </c>
      <c r="K9576" s="315">
        <v>6330</v>
      </c>
      <c r="L9576" s="315" t="s">
        <v>3322</v>
      </c>
      <c r="M9576" s="315" t="s">
        <v>1712</v>
      </c>
      <c r="N9576" s="315"/>
      <c r="O9576" s="315" t="s">
        <v>805</v>
      </c>
      <c r="P9576" s="315" t="s">
        <v>7008</v>
      </c>
      <c r="Q9576" s="315" t="s">
        <v>1150</v>
      </c>
    </row>
    <row r="9577" spans="1:17">
      <c r="A9577" s="315" t="s">
        <v>7009</v>
      </c>
      <c r="B9577" s="315" t="s">
        <v>2095</v>
      </c>
      <c r="C9577" s="315" t="s">
        <v>2098</v>
      </c>
      <c r="D9577" s="316">
        <v>50.47</v>
      </c>
      <c r="E9577" s="317">
        <v>20130</v>
      </c>
      <c r="F9577" s="317">
        <v>3988.7200000000003</v>
      </c>
      <c r="G9577" s="318">
        <v>40814</v>
      </c>
      <c r="H9577" s="318">
        <v>42162</v>
      </c>
      <c r="I9577" s="318">
        <v>49674</v>
      </c>
      <c r="J9577" s="315" t="s">
        <v>7010</v>
      </c>
      <c r="K9577" s="315">
        <v>3084</v>
      </c>
      <c r="L9577" s="315" t="s">
        <v>2752</v>
      </c>
      <c r="M9577" s="315" t="s">
        <v>764</v>
      </c>
      <c r="N9577" s="315" t="s">
        <v>7011</v>
      </c>
      <c r="O9577" s="315" t="s">
        <v>805</v>
      </c>
      <c r="P9577" s="315" t="s">
        <v>2116</v>
      </c>
      <c r="Q9577" s="315" t="s">
        <v>1139</v>
      </c>
    </row>
    <row r="9578" spans="1:17">
      <c r="A9578" s="315" t="s">
        <v>7012</v>
      </c>
      <c r="B9578" s="315" t="s">
        <v>2095</v>
      </c>
      <c r="C9578" s="315" t="s">
        <v>2098</v>
      </c>
      <c r="D9578" s="316">
        <v>50.48</v>
      </c>
      <c r="E9578" s="317">
        <v>39311.1</v>
      </c>
      <c r="F9578" s="317">
        <v>9354.5899999999983</v>
      </c>
      <c r="G9578" s="318">
        <v>40087</v>
      </c>
      <c r="H9578" s="318">
        <v>42093</v>
      </c>
      <c r="I9578" s="318">
        <v>51501</v>
      </c>
      <c r="J9578" s="315" t="s">
        <v>7013</v>
      </c>
      <c r="K9578" s="315">
        <v>3657</v>
      </c>
      <c r="L9578" s="315" t="s">
        <v>2834</v>
      </c>
      <c r="M9578" s="315" t="s">
        <v>764</v>
      </c>
      <c r="N9578" s="315" t="s">
        <v>7014</v>
      </c>
      <c r="O9578" s="315" t="s">
        <v>805</v>
      </c>
      <c r="P9578" s="315" t="s">
        <v>7015</v>
      </c>
      <c r="Q9578" s="315" t="s">
        <v>7016</v>
      </c>
    </row>
    <row r="9579" spans="1:17">
      <c r="A9579" s="315" t="s">
        <v>7017</v>
      </c>
      <c r="B9579" s="315" t="s">
        <v>2095</v>
      </c>
      <c r="C9579" s="315" t="s">
        <v>2098</v>
      </c>
      <c r="D9579" s="316">
        <v>50.5</v>
      </c>
      <c r="E9579" s="317">
        <v>44454.210000000006</v>
      </c>
      <c r="F9579" s="317">
        <v>18604.899999999998</v>
      </c>
      <c r="G9579" s="318">
        <v>39888</v>
      </c>
      <c r="H9579" s="318">
        <v>40833</v>
      </c>
      <c r="I9579" s="318">
        <v>50040</v>
      </c>
      <c r="J9579" s="315" t="s">
        <v>7018</v>
      </c>
      <c r="K9579" s="315">
        <v>9100</v>
      </c>
      <c r="L9579" s="315" t="s">
        <v>2837</v>
      </c>
      <c r="M9579" s="315" t="s">
        <v>781</v>
      </c>
      <c r="N9579" s="315" t="s">
        <v>7019</v>
      </c>
      <c r="O9579" s="315" t="s">
        <v>805</v>
      </c>
      <c r="P9579" s="315" t="s">
        <v>829</v>
      </c>
      <c r="Q9579" s="315" t="s">
        <v>1906</v>
      </c>
    </row>
    <row r="9580" spans="1:17">
      <c r="A9580" s="315" t="s">
        <v>7020</v>
      </c>
      <c r="B9580" s="315" t="s">
        <v>2095</v>
      </c>
      <c r="C9580" s="315" t="s">
        <v>2098</v>
      </c>
      <c r="D9580" s="316">
        <v>50.5</v>
      </c>
      <c r="E9580" s="317">
        <v>45648.49</v>
      </c>
      <c r="F9580" s="317">
        <v>15109.650000000001</v>
      </c>
      <c r="G9580" s="318">
        <v>40157</v>
      </c>
      <c r="H9580" s="318">
        <v>40465</v>
      </c>
      <c r="I9580" s="318">
        <v>49674</v>
      </c>
      <c r="J9580" s="315" t="s">
        <v>7021</v>
      </c>
      <c r="K9580" s="315">
        <v>5107</v>
      </c>
      <c r="L9580" s="315" t="s">
        <v>4051</v>
      </c>
      <c r="M9580" s="315" t="s">
        <v>776</v>
      </c>
      <c r="N9580" s="315"/>
      <c r="O9580" s="315" t="s">
        <v>805</v>
      </c>
      <c r="P9580" s="315" t="s">
        <v>7022</v>
      </c>
      <c r="Q9580" s="315" t="s">
        <v>7023</v>
      </c>
    </row>
    <row r="9581" spans="1:17">
      <c r="A9581" s="315" t="s">
        <v>7024</v>
      </c>
      <c r="B9581" s="315" t="s">
        <v>2095</v>
      </c>
      <c r="C9581" s="315" t="s">
        <v>2098</v>
      </c>
      <c r="D9581" s="316">
        <v>50.6</v>
      </c>
      <c r="E9581" s="317">
        <v>50225.04</v>
      </c>
      <c r="F9581" s="317">
        <v>33048.080000000002</v>
      </c>
      <c r="G9581" s="318">
        <v>39569</v>
      </c>
      <c r="H9581" s="318">
        <v>40127</v>
      </c>
      <c r="I9581" s="318">
        <v>49309</v>
      </c>
      <c r="J9581" s="315" t="s">
        <v>7025</v>
      </c>
      <c r="K9581" s="315">
        <v>6078</v>
      </c>
      <c r="L9581" s="315" t="s">
        <v>7026</v>
      </c>
      <c r="M9581" s="315" t="s">
        <v>1017</v>
      </c>
      <c r="N9581" s="315"/>
      <c r="O9581" s="315" t="s">
        <v>805</v>
      </c>
      <c r="P9581" s="315" t="s">
        <v>7027</v>
      </c>
      <c r="Q9581" s="315" t="s">
        <v>875</v>
      </c>
    </row>
    <row r="9582" spans="1:17">
      <c r="A9582" s="315" t="s">
        <v>7028</v>
      </c>
      <c r="B9582" s="315" t="s">
        <v>2095</v>
      </c>
      <c r="C9582" s="315" t="s">
        <v>2098</v>
      </c>
      <c r="D9582" s="316">
        <v>50.6</v>
      </c>
      <c r="E9582" s="317">
        <v>48757.599999999999</v>
      </c>
      <c r="F9582" s="317">
        <v>17845.28</v>
      </c>
      <c r="G9582" s="318">
        <v>40522</v>
      </c>
      <c r="H9582" s="318">
        <v>41049</v>
      </c>
      <c r="I9582" s="318">
        <v>50405</v>
      </c>
      <c r="J9582" s="315" t="s">
        <v>7029</v>
      </c>
      <c r="K9582" s="315">
        <v>3097</v>
      </c>
      <c r="L9582" s="315" t="s">
        <v>2467</v>
      </c>
      <c r="M9582" s="315" t="s">
        <v>764</v>
      </c>
      <c r="N9582" s="315" t="s">
        <v>7030</v>
      </c>
      <c r="O9582" s="315" t="s">
        <v>805</v>
      </c>
      <c r="P9582" s="315" t="s">
        <v>7031</v>
      </c>
      <c r="Q9582" s="315" t="s">
        <v>956</v>
      </c>
    </row>
    <row r="9583" spans="1:17">
      <c r="A9583" s="315" t="s">
        <v>7032</v>
      </c>
      <c r="B9583" s="315" t="s">
        <v>2095</v>
      </c>
      <c r="C9583" s="315" t="s">
        <v>2098</v>
      </c>
      <c r="D9583" s="316">
        <v>50.6</v>
      </c>
      <c r="E9583" s="317">
        <v>4825.26</v>
      </c>
      <c r="F9583" s="317">
        <v>883.03</v>
      </c>
      <c r="G9583" s="318">
        <v>40758</v>
      </c>
      <c r="H9583" s="318">
        <v>42641</v>
      </c>
      <c r="I9583" s="318">
        <v>50040</v>
      </c>
      <c r="J9583" s="315" t="s">
        <v>7033</v>
      </c>
      <c r="K9583" s="315">
        <v>5425</v>
      </c>
      <c r="L9583" s="315" t="s">
        <v>2324</v>
      </c>
      <c r="M9583" s="315" t="s">
        <v>776</v>
      </c>
      <c r="N9583" s="315"/>
      <c r="O9583" s="315" t="s">
        <v>805</v>
      </c>
      <c r="P9583" s="315" t="s">
        <v>4606</v>
      </c>
      <c r="Q9583" s="315" t="s">
        <v>5277</v>
      </c>
    </row>
    <row r="9584" spans="1:17">
      <c r="A9584" s="315" t="s">
        <v>7034</v>
      </c>
      <c r="B9584" s="315" t="s">
        <v>2095</v>
      </c>
      <c r="C9584" s="315" t="s">
        <v>2098</v>
      </c>
      <c r="D9584" s="316">
        <v>50.6</v>
      </c>
      <c r="E9584" s="317">
        <v>28262.050000000003</v>
      </c>
      <c r="F9584" s="317">
        <v>12774.439999999999</v>
      </c>
      <c r="G9584" s="318">
        <v>40826</v>
      </c>
      <c r="H9584" s="318">
        <v>40879</v>
      </c>
      <c r="I9584" s="318">
        <v>50040</v>
      </c>
      <c r="J9584" s="315" t="s">
        <v>7035</v>
      </c>
      <c r="K9584" s="315">
        <v>1400</v>
      </c>
      <c r="L9584" s="315" t="s">
        <v>7036</v>
      </c>
      <c r="M9584" s="315" t="s">
        <v>766</v>
      </c>
      <c r="N9584" s="315" t="s">
        <v>7037</v>
      </c>
      <c r="O9584" s="315" t="s">
        <v>805</v>
      </c>
      <c r="P9584" s="315" t="s">
        <v>1745</v>
      </c>
      <c r="Q9584" s="315" t="s">
        <v>1003</v>
      </c>
    </row>
    <row r="9585" spans="1:17">
      <c r="A9585" s="315" t="s">
        <v>7038</v>
      </c>
      <c r="B9585" s="315" t="s">
        <v>2095</v>
      </c>
      <c r="C9585" s="315" t="s">
        <v>2098</v>
      </c>
      <c r="D9585" s="316">
        <v>50.7</v>
      </c>
      <c r="E9585" s="317">
        <v>48722.2</v>
      </c>
      <c r="F9585" s="317">
        <v>25189.39</v>
      </c>
      <c r="G9585" s="318">
        <v>39570</v>
      </c>
      <c r="H9585" s="318">
        <v>39514</v>
      </c>
      <c r="I9585" s="318">
        <v>48944</v>
      </c>
      <c r="J9585" s="315" t="s">
        <v>7039</v>
      </c>
      <c r="K9585" s="315">
        <v>8524</v>
      </c>
      <c r="L9585" s="315" t="s">
        <v>7040</v>
      </c>
      <c r="M9585" s="315" t="s">
        <v>792</v>
      </c>
      <c r="N9585" s="315"/>
      <c r="O9585" s="315" t="s">
        <v>805</v>
      </c>
      <c r="P9585" s="315" t="s">
        <v>7041</v>
      </c>
      <c r="Q9585" s="315" t="s">
        <v>1286</v>
      </c>
    </row>
    <row r="9586" spans="1:17">
      <c r="A9586" s="315" t="s">
        <v>7042</v>
      </c>
      <c r="B9586" s="315" t="s">
        <v>2095</v>
      </c>
      <c r="C9586" s="315" t="s">
        <v>2098</v>
      </c>
      <c r="D9586" s="316">
        <v>50.7</v>
      </c>
      <c r="E9586" s="317">
        <v>48181.47</v>
      </c>
      <c r="F9586" s="317">
        <v>17827.140000000003</v>
      </c>
      <c r="G9586" s="318">
        <v>39569</v>
      </c>
      <c r="H9586" s="318">
        <v>39649</v>
      </c>
      <c r="I9586" s="318">
        <v>48944</v>
      </c>
      <c r="J9586" s="315" t="s">
        <v>7043</v>
      </c>
      <c r="K9586" s="315">
        <v>9413</v>
      </c>
      <c r="L9586" s="315" t="s">
        <v>3524</v>
      </c>
      <c r="M9586" s="315" t="s">
        <v>1024</v>
      </c>
      <c r="N9586" s="315"/>
      <c r="O9586" s="315" t="s">
        <v>805</v>
      </c>
      <c r="P9586" s="315" t="s">
        <v>5645</v>
      </c>
      <c r="Q9586" s="315" t="s">
        <v>852</v>
      </c>
    </row>
    <row r="9587" spans="1:17">
      <c r="A9587" s="315" t="s">
        <v>7044</v>
      </c>
      <c r="B9587" s="315" t="s">
        <v>2095</v>
      </c>
      <c r="C9587" s="315" t="s">
        <v>2096</v>
      </c>
      <c r="D9587" s="316">
        <v>50.7</v>
      </c>
      <c r="E9587" s="317">
        <v>66909.89</v>
      </c>
      <c r="F9587" s="317">
        <v>42554.689999999995</v>
      </c>
      <c r="G9587" s="318">
        <v>39570</v>
      </c>
      <c r="H9587" s="318">
        <v>39762</v>
      </c>
      <c r="I9587" s="318">
        <v>48944</v>
      </c>
      <c r="J9587" s="315" t="s">
        <v>7045</v>
      </c>
      <c r="K9587" s="315">
        <v>1971</v>
      </c>
      <c r="L9587" s="315" t="s">
        <v>2099</v>
      </c>
      <c r="M9587" s="315" t="s">
        <v>754</v>
      </c>
      <c r="N9587" s="315"/>
      <c r="O9587" s="315" t="s">
        <v>805</v>
      </c>
      <c r="P9587" s="315" t="s">
        <v>7046</v>
      </c>
      <c r="Q9587" s="315" t="s">
        <v>7047</v>
      </c>
    </row>
    <row r="9588" spans="1:17">
      <c r="A9588" s="315" t="s">
        <v>7048</v>
      </c>
      <c r="B9588" s="315" t="s">
        <v>2095</v>
      </c>
      <c r="C9588" s="315" t="s">
        <v>2098</v>
      </c>
      <c r="D9588" s="316">
        <v>50.7</v>
      </c>
      <c r="E9588" s="317">
        <v>50467.61</v>
      </c>
      <c r="F9588" s="317">
        <v>17310.390000000003</v>
      </c>
      <c r="G9588" s="318">
        <v>40627</v>
      </c>
      <c r="H9588" s="318">
        <v>41180</v>
      </c>
      <c r="I9588" s="318">
        <v>50405</v>
      </c>
      <c r="J9588" s="315" t="s">
        <v>7049</v>
      </c>
      <c r="K9588" s="315">
        <v>6595</v>
      </c>
      <c r="L9588" s="315" t="s">
        <v>7050</v>
      </c>
      <c r="M9588" s="315" t="s">
        <v>811</v>
      </c>
      <c r="N9588" s="315"/>
      <c r="O9588" s="315" t="s">
        <v>805</v>
      </c>
      <c r="P9588" s="315" t="s">
        <v>7051</v>
      </c>
      <c r="Q9588" s="315" t="s">
        <v>1668</v>
      </c>
    </row>
    <row r="9589" spans="1:17">
      <c r="A9589" s="315" t="s">
        <v>7052</v>
      </c>
      <c r="B9589" s="315" t="s">
        <v>2095</v>
      </c>
      <c r="C9589" s="315" t="s">
        <v>2098</v>
      </c>
      <c r="D9589" s="316">
        <v>50.72</v>
      </c>
      <c r="E9589" s="317">
        <v>45280.460000000006</v>
      </c>
      <c r="F9589" s="317">
        <v>16572.650000000001</v>
      </c>
      <c r="G9589" s="318">
        <v>40779</v>
      </c>
      <c r="H9589" s="318">
        <v>41085</v>
      </c>
      <c r="I9589" s="318">
        <v>50405</v>
      </c>
      <c r="J9589" s="315" t="s">
        <v>7053</v>
      </c>
      <c r="K9589" s="315">
        <v>4252</v>
      </c>
      <c r="L9589" s="315" t="s">
        <v>3014</v>
      </c>
      <c r="M9589" s="315" t="s">
        <v>1296</v>
      </c>
      <c r="N9589" s="315"/>
      <c r="O9589" s="315" t="s">
        <v>805</v>
      </c>
      <c r="P9589" s="315" t="s">
        <v>7054</v>
      </c>
      <c r="Q9589" s="315" t="s">
        <v>813</v>
      </c>
    </row>
    <row r="9590" spans="1:17">
      <c r="A9590" s="315" t="s">
        <v>7055</v>
      </c>
      <c r="B9590" s="315" t="s">
        <v>2095</v>
      </c>
      <c r="C9590" s="315" t="s">
        <v>2098</v>
      </c>
      <c r="D9590" s="316">
        <v>50.8</v>
      </c>
      <c r="E9590" s="317">
        <v>55370.55999999999</v>
      </c>
      <c r="F9590" s="317">
        <v>25027.49</v>
      </c>
      <c r="G9590" s="318">
        <v>39569</v>
      </c>
      <c r="H9590" s="318">
        <v>40793</v>
      </c>
      <c r="I9590" s="318">
        <v>50040</v>
      </c>
      <c r="J9590" s="315" t="s">
        <v>7056</v>
      </c>
      <c r="K9590" s="315">
        <v>8512</v>
      </c>
      <c r="L9590" s="315" t="s">
        <v>4152</v>
      </c>
      <c r="M9590" s="315" t="s">
        <v>792</v>
      </c>
      <c r="N9590" s="315"/>
      <c r="O9590" s="315" t="s">
        <v>805</v>
      </c>
      <c r="P9590" s="315" t="s">
        <v>7057</v>
      </c>
      <c r="Q9590" s="315" t="s">
        <v>1906</v>
      </c>
    </row>
    <row r="9591" spans="1:17">
      <c r="A9591" s="315" t="s">
        <v>7058</v>
      </c>
      <c r="B9591" s="315" t="s">
        <v>2095</v>
      </c>
      <c r="C9591" s="315" t="s">
        <v>2098</v>
      </c>
      <c r="D9591" s="316">
        <v>50.88</v>
      </c>
      <c r="E9591" s="317">
        <v>6155.4</v>
      </c>
      <c r="F9591" s="317">
        <v>1126.44</v>
      </c>
      <c r="G9591" s="318">
        <v>40834</v>
      </c>
      <c r="H9591" s="318">
        <v>42643</v>
      </c>
      <c r="I9591" s="318">
        <v>50040</v>
      </c>
      <c r="J9591" s="315" t="s">
        <v>7059</v>
      </c>
      <c r="K9591" s="315">
        <v>3256</v>
      </c>
      <c r="L9591" s="315" t="s">
        <v>7060</v>
      </c>
      <c r="M9591" s="315" t="s">
        <v>764</v>
      </c>
      <c r="N9591" s="315"/>
      <c r="O9591" s="315" t="s">
        <v>805</v>
      </c>
      <c r="P9591" s="315" t="s">
        <v>840</v>
      </c>
      <c r="Q9591" s="315" t="s">
        <v>1102</v>
      </c>
    </row>
    <row r="9592" spans="1:17">
      <c r="A9592" s="315" t="s">
        <v>7061</v>
      </c>
      <c r="B9592" s="315" t="s">
        <v>2095</v>
      </c>
      <c r="C9592" s="315" t="s">
        <v>2096</v>
      </c>
      <c r="D9592" s="316">
        <v>50.9</v>
      </c>
      <c r="E9592" s="317">
        <v>35935.410000000003</v>
      </c>
      <c r="F9592" s="317">
        <v>18614.54</v>
      </c>
      <c r="G9592" s="318">
        <v>39570</v>
      </c>
      <c r="H9592" s="318">
        <v>40893</v>
      </c>
      <c r="I9592" s="318">
        <v>50040</v>
      </c>
      <c r="J9592" s="315" t="s">
        <v>7062</v>
      </c>
      <c r="K9592" s="315">
        <v>9500</v>
      </c>
      <c r="L9592" s="315" t="s">
        <v>2832</v>
      </c>
      <c r="M9592" s="315" t="s">
        <v>770</v>
      </c>
      <c r="N9592" s="315" t="s">
        <v>7063</v>
      </c>
      <c r="O9592" s="315" t="s">
        <v>805</v>
      </c>
      <c r="P9592" s="315" t="s">
        <v>7064</v>
      </c>
      <c r="Q9592" s="315" t="s">
        <v>6913</v>
      </c>
    </row>
    <row r="9593" spans="1:17">
      <c r="A9593" s="315" t="s">
        <v>7065</v>
      </c>
      <c r="B9593" s="315" t="s">
        <v>2095</v>
      </c>
      <c r="C9593" s="315" t="s">
        <v>2096</v>
      </c>
      <c r="D9593" s="316">
        <v>50.9</v>
      </c>
      <c r="E9593" s="317">
        <v>41503.69</v>
      </c>
      <c r="F9593" s="317">
        <v>25275.750000000004</v>
      </c>
      <c r="G9593" s="318">
        <v>39996</v>
      </c>
      <c r="H9593" s="318">
        <v>40338</v>
      </c>
      <c r="I9593" s="318">
        <v>49674</v>
      </c>
      <c r="J9593" s="315" t="s">
        <v>7066</v>
      </c>
      <c r="K9593" s="315">
        <v>3250</v>
      </c>
      <c r="L9593" s="315" t="s">
        <v>1732</v>
      </c>
      <c r="M9593" s="315" t="s">
        <v>764</v>
      </c>
      <c r="N9593" s="315" t="s">
        <v>7067</v>
      </c>
      <c r="O9593" s="315" t="s">
        <v>805</v>
      </c>
      <c r="P9593" s="315" t="s">
        <v>5901</v>
      </c>
      <c r="Q9593" s="315" t="s">
        <v>7068</v>
      </c>
    </row>
    <row r="9594" spans="1:17">
      <c r="A9594" s="315" t="s">
        <v>7069</v>
      </c>
      <c r="B9594" s="315" t="s">
        <v>2095</v>
      </c>
      <c r="C9594" s="315" t="s">
        <v>2098</v>
      </c>
      <c r="D9594" s="316">
        <v>51</v>
      </c>
      <c r="E9594" s="317">
        <v>51142.340000000004</v>
      </c>
      <c r="F9594" s="317">
        <v>21224.09</v>
      </c>
      <c r="G9594" s="318">
        <v>39570</v>
      </c>
      <c r="H9594" s="318">
        <v>41041</v>
      </c>
      <c r="I9594" s="318">
        <v>50405</v>
      </c>
      <c r="J9594" s="315" t="s">
        <v>7070</v>
      </c>
      <c r="K9594" s="315">
        <v>6340</v>
      </c>
      <c r="L9594" s="315" t="s">
        <v>1867</v>
      </c>
      <c r="M9594" s="315" t="s">
        <v>1712</v>
      </c>
      <c r="N9594" s="315"/>
      <c r="O9594" s="315" t="s">
        <v>805</v>
      </c>
      <c r="P9594" s="315" t="s">
        <v>1089</v>
      </c>
      <c r="Q9594" s="315" t="s">
        <v>1065</v>
      </c>
    </row>
    <row r="9595" spans="1:17">
      <c r="A9595" s="315" t="s">
        <v>7071</v>
      </c>
      <c r="B9595" s="315" t="s">
        <v>2095</v>
      </c>
      <c r="C9595" s="315" t="s">
        <v>2098</v>
      </c>
      <c r="D9595" s="316">
        <v>51</v>
      </c>
      <c r="E9595" s="317">
        <v>48616.36</v>
      </c>
      <c r="F9595" s="317">
        <v>29574.949999999997</v>
      </c>
      <c r="G9595" s="318">
        <v>39584</v>
      </c>
      <c r="H9595" s="318">
        <v>39877</v>
      </c>
      <c r="I9595" s="318">
        <v>49279</v>
      </c>
      <c r="J9595" s="315" t="s">
        <v>7072</v>
      </c>
      <c r="K9595" s="315">
        <v>8594</v>
      </c>
      <c r="L9595" s="315" t="s">
        <v>3035</v>
      </c>
      <c r="M9595" s="315" t="s">
        <v>792</v>
      </c>
      <c r="N9595" s="315" t="s">
        <v>7073</v>
      </c>
      <c r="O9595" s="315" t="s">
        <v>805</v>
      </c>
      <c r="P9595" s="315" t="s">
        <v>7074</v>
      </c>
      <c r="Q9595" s="315" t="s">
        <v>1307</v>
      </c>
    </row>
    <row r="9596" spans="1:17">
      <c r="A9596" s="315" t="s">
        <v>7075</v>
      </c>
      <c r="B9596" s="315" t="s">
        <v>2095</v>
      </c>
      <c r="C9596" s="315" t="s">
        <v>2098</v>
      </c>
      <c r="D9596" s="316">
        <v>51</v>
      </c>
      <c r="E9596" s="317">
        <v>42884.2</v>
      </c>
      <c r="F9596" s="317">
        <v>21402.37</v>
      </c>
      <c r="G9596" s="318">
        <v>39569</v>
      </c>
      <c r="H9596" s="318">
        <v>40541</v>
      </c>
      <c r="I9596" s="318">
        <v>49674</v>
      </c>
      <c r="J9596" s="315" t="s">
        <v>7076</v>
      </c>
      <c r="K9596" s="315">
        <v>6020</v>
      </c>
      <c r="L9596" s="315" t="s">
        <v>1888</v>
      </c>
      <c r="M9596" s="315" t="s">
        <v>788</v>
      </c>
      <c r="N9596" s="315" t="s">
        <v>7077</v>
      </c>
      <c r="O9596" s="315" t="s">
        <v>805</v>
      </c>
      <c r="P9596" s="315" t="s">
        <v>6264</v>
      </c>
      <c r="Q9596" s="315" t="s">
        <v>1992</v>
      </c>
    </row>
    <row r="9597" spans="1:17">
      <c r="A9597" s="315" t="s">
        <v>7078</v>
      </c>
      <c r="B9597" s="315" t="s">
        <v>2095</v>
      </c>
      <c r="C9597" s="315" t="s">
        <v>2098</v>
      </c>
      <c r="D9597" s="316">
        <v>51</v>
      </c>
      <c r="E9597" s="317">
        <v>46743.619999999995</v>
      </c>
      <c r="F9597" s="317">
        <v>15840.890000000001</v>
      </c>
      <c r="G9597" s="318">
        <v>39941</v>
      </c>
      <c r="H9597" s="318">
        <v>41220</v>
      </c>
      <c r="I9597" s="318">
        <v>50405</v>
      </c>
      <c r="J9597" s="315" t="s">
        <v>7079</v>
      </c>
      <c r="K9597" s="315">
        <v>6003</v>
      </c>
      <c r="L9597" s="315" t="s">
        <v>314</v>
      </c>
      <c r="M9597" s="315" t="s">
        <v>788</v>
      </c>
      <c r="N9597" s="315" t="s">
        <v>7080</v>
      </c>
      <c r="O9597" s="315" t="s">
        <v>805</v>
      </c>
      <c r="P9597" s="315" t="s">
        <v>7081</v>
      </c>
      <c r="Q9597" s="315" t="s">
        <v>992</v>
      </c>
    </row>
    <row r="9598" spans="1:17">
      <c r="A9598" s="315" t="s">
        <v>7082</v>
      </c>
      <c r="B9598" s="315" t="s">
        <v>2095</v>
      </c>
      <c r="C9598" s="315" t="s">
        <v>2096</v>
      </c>
      <c r="D9598" s="316">
        <v>51</v>
      </c>
      <c r="E9598" s="317">
        <v>40220.800000000003</v>
      </c>
      <c r="F9598" s="317">
        <v>17254.730000000003</v>
      </c>
      <c r="G9598" s="318">
        <v>40112</v>
      </c>
      <c r="H9598" s="318">
        <v>41124</v>
      </c>
      <c r="I9598" s="318">
        <v>50405</v>
      </c>
      <c r="J9598" s="315" t="s">
        <v>7083</v>
      </c>
      <c r="K9598" s="315">
        <v>6415</v>
      </c>
      <c r="L9598" s="315" t="s">
        <v>4337</v>
      </c>
      <c r="M9598" s="315" t="s">
        <v>1388</v>
      </c>
      <c r="N9598" s="315"/>
      <c r="O9598" s="315" t="s">
        <v>805</v>
      </c>
      <c r="P9598" s="315" t="s">
        <v>6795</v>
      </c>
      <c r="Q9598" s="315" t="s">
        <v>1204</v>
      </c>
    </row>
    <row r="9599" spans="1:17">
      <c r="A9599" s="315" t="s">
        <v>7084</v>
      </c>
      <c r="B9599" s="315" t="s">
        <v>2095</v>
      </c>
      <c r="C9599" s="315" t="s">
        <v>2098</v>
      </c>
      <c r="D9599" s="316">
        <v>51</v>
      </c>
      <c r="E9599" s="317">
        <v>40909.51</v>
      </c>
      <c r="F9599" s="317">
        <v>19882</v>
      </c>
      <c r="G9599" s="318">
        <v>40506</v>
      </c>
      <c r="H9599" s="318">
        <v>40542</v>
      </c>
      <c r="I9599" s="318">
        <v>49674</v>
      </c>
      <c r="J9599" s="315" t="s">
        <v>7085</v>
      </c>
      <c r="K9599" s="315">
        <v>2545</v>
      </c>
      <c r="L9599" s="315" t="s">
        <v>2697</v>
      </c>
      <c r="M9599" s="315" t="s">
        <v>1296</v>
      </c>
      <c r="N9599" s="315"/>
      <c r="O9599" s="315" t="s">
        <v>805</v>
      </c>
      <c r="P9599" s="315" t="s">
        <v>7086</v>
      </c>
      <c r="Q9599" s="315" t="s">
        <v>962</v>
      </c>
    </row>
    <row r="9600" spans="1:17">
      <c r="A9600" s="315" t="s">
        <v>7087</v>
      </c>
      <c r="B9600" s="315" t="s">
        <v>2095</v>
      </c>
      <c r="C9600" s="315" t="s">
        <v>2098</v>
      </c>
      <c r="D9600" s="316">
        <v>51</v>
      </c>
      <c r="E9600" s="317">
        <v>57338.180000000015</v>
      </c>
      <c r="F9600" s="317">
        <v>14105.199999999999</v>
      </c>
      <c r="G9600" s="318">
        <v>40689</v>
      </c>
      <c r="H9600" s="318">
        <v>42005</v>
      </c>
      <c r="I9600" s="318">
        <v>49674</v>
      </c>
      <c r="J9600" s="315" t="s">
        <v>7088</v>
      </c>
      <c r="K9600" s="315">
        <v>8274</v>
      </c>
      <c r="L9600" s="315" t="s">
        <v>2898</v>
      </c>
      <c r="M9600" s="315" t="s">
        <v>792</v>
      </c>
      <c r="N9600" s="315"/>
      <c r="O9600" s="315" t="s">
        <v>805</v>
      </c>
      <c r="P9600" s="315" t="s">
        <v>7089</v>
      </c>
      <c r="Q9600" s="315" t="s">
        <v>1906</v>
      </c>
    </row>
    <row r="9601" spans="1:17">
      <c r="A9601" s="315" t="s">
        <v>7090</v>
      </c>
      <c r="B9601" s="315" t="s">
        <v>2095</v>
      </c>
      <c r="C9601" s="315" t="s">
        <v>2098</v>
      </c>
      <c r="D9601" s="316">
        <v>51</v>
      </c>
      <c r="E9601" s="317">
        <v>25402.48</v>
      </c>
      <c r="F9601" s="317">
        <v>9297.3100000000013</v>
      </c>
      <c r="G9601" s="318">
        <v>40840</v>
      </c>
      <c r="H9601" s="318">
        <v>41031</v>
      </c>
      <c r="I9601" s="318">
        <v>50405</v>
      </c>
      <c r="J9601" s="315" t="s">
        <v>7091</v>
      </c>
      <c r="K9601" s="315">
        <v>6154</v>
      </c>
      <c r="L9601" s="315" t="s">
        <v>7092</v>
      </c>
      <c r="M9601" s="315" t="s">
        <v>788</v>
      </c>
      <c r="N9601" s="315"/>
      <c r="O9601" s="315" t="s">
        <v>805</v>
      </c>
      <c r="P9601" s="315" t="s">
        <v>7093</v>
      </c>
      <c r="Q9601" s="315" t="s">
        <v>956</v>
      </c>
    </row>
    <row r="9602" spans="1:17">
      <c r="A9602" s="315" t="s">
        <v>7094</v>
      </c>
      <c r="B9602" s="315" t="s">
        <v>2095</v>
      </c>
      <c r="C9602" s="315" t="s">
        <v>2098</v>
      </c>
      <c r="D9602" s="316">
        <v>51.03</v>
      </c>
      <c r="E9602" s="317">
        <v>53278.049999999996</v>
      </c>
      <c r="F9602" s="317">
        <v>14544.91</v>
      </c>
      <c r="G9602" s="318">
        <v>40738</v>
      </c>
      <c r="H9602" s="318">
        <v>41548</v>
      </c>
      <c r="I9602" s="318">
        <v>50770</v>
      </c>
      <c r="J9602" s="315" t="s">
        <v>7095</v>
      </c>
      <c r="K9602" s="315">
        <v>8536</v>
      </c>
      <c r="L9602" s="315" t="s">
        <v>3654</v>
      </c>
      <c r="M9602" s="315" t="s">
        <v>792</v>
      </c>
      <c r="N9602" s="315"/>
      <c r="O9602" s="315" t="s">
        <v>805</v>
      </c>
      <c r="P9602" s="315" t="s">
        <v>6260</v>
      </c>
      <c r="Q9602" s="315" t="s">
        <v>1307</v>
      </c>
    </row>
    <row r="9603" spans="1:17">
      <c r="A9603" s="315" t="s">
        <v>7096</v>
      </c>
      <c r="B9603" s="315" t="s">
        <v>2095</v>
      </c>
      <c r="C9603" s="315" t="s">
        <v>2098</v>
      </c>
      <c r="D9603" s="316">
        <v>51.1</v>
      </c>
      <c r="E9603" s="317">
        <v>40032.269999999997</v>
      </c>
      <c r="F9603" s="317">
        <v>24352.94</v>
      </c>
      <c r="G9603" s="318">
        <v>39601</v>
      </c>
      <c r="H9603" s="318">
        <v>40149</v>
      </c>
      <c r="I9603" s="318">
        <v>49279</v>
      </c>
      <c r="J9603" s="315" t="s">
        <v>7097</v>
      </c>
      <c r="K9603" s="315">
        <v>8703</v>
      </c>
      <c r="L9603" s="315" t="s">
        <v>2708</v>
      </c>
      <c r="M9603" s="315" t="s">
        <v>784</v>
      </c>
      <c r="N9603" s="315" t="s">
        <v>7098</v>
      </c>
      <c r="O9603" s="315" t="s">
        <v>805</v>
      </c>
      <c r="P9603" s="315" t="s">
        <v>7099</v>
      </c>
      <c r="Q9603" s="315" t="s">
        <v>992</v>
      </c>
    </row>
    <row r="9604" spans="1:17">
      <c r="A9604" s="315" t="s">
        <v>7100</v>
      </c>
      <c r="B9604" s="315" t="s">
        <v>2095</v>
      </c>
      <c r="C9604" s="315" t="s">
        <v>2098</v>
      </c>
      <c r="D9604" s="316">
        <v>51.1</v>
      </c>
      <c r="E9604" s="317">
        <v>57856.490000000005</v>
      </c>
      <c r="F9604" s="317">
        <v>26151.119999999999</v>
      </c>
      <c r="G9604" s="318">
        <v>39570</v>
      </c>
      <c r="H9604" s="318">
        <v>40819</v>
      </c>
      <c r="I9604" s="318">
        <v>50040</v>
      </c>
      <c r="J9604" s="315" t="s">
        <v>7101</v>
      </c>
      <c r="K9604" s="315">
        <v>8197</v>
      </c>
      <c r="L9604" s="315" t="s">
        <v>3445</v>
      </c>
      <c r="M9604" s="315" t="s">
        <v>784</v>
      </c>
      <c r="N9604" s="315"/>
      <c r="O9604" s="315" t="s">
        <v>805</v>
      </c>
      <c r="P9604" s="315" t="s">
        <v>7102</v>
      </c>
      <c r="Q9604" s="315" t="s">
        <v>1513</v>
      </c>
    </row>
    <row r="9605" spans="1:17">
      <c r="A9605" s="315" t="s">
        <v>7103</v>
      </c>
      <c r="B9605" s="315" t="s">
        <v>2095</v>
      </c>
      <c r="C9605" s="315" t="s">
        <v>2096</v>
      </c>
      <c r="D9605" s="316">
        <v>51.2</v>
      </c>
      <c r="E9605" s="317">
        <v>50051.75</v>
      </c>
      <c r="F9605" s="317">
        <v>21472.199999999997</v>
      </c>
      <c r="G9605" s="318">
        <v>39666</v>
      </c>
      <c r="H9605" s="318">
        <v>41263</v>
      </c>
      <c r="I9605" s="318">
        <v>50405</v>
      </c>
      <c r="J9605" s="315" t="s">
        <v>7104</v>
      </c>
      <c r="K9605" s="315">
        <v>1433</v>
      </c>
      <c r="L9605" s="315" t="s">
        <v>4143</v>
      </c>
      <c r="M9605" s="315" t="s">
        <v>766</v>
      </c>
      <c r="N9605" s="315"/>
      <c r="O9605" s="315" t="s">
        <v>805</v>
      </c>
      <c r="P9605" s="315" t="s">
        <v>7105</v>
      </c>
      <c r="Q9605" s="315" t="s">
        <v>1918</v>
      </c>
    </row>
    <row r="9606" spans="1:17">
      <c r="A9606" s="315" t="s">
        <v>7106</v>
      </c>
      <c r="B9606" s="315" t="s">
        <v>2095</v>
      </c>
      <c r="C9606" s="315" t="s">
        <v>2098</v>
      </c>
      <c r="D9606" s="316">
        <v>51.2</v>
      </c>
      <c r="E9606" s="317">
        <v>46871.26999999999</v>
      </c>
      <c r="F9606" s="317">
        <v>11848.03</v>
      </c>
      <c r="G9606" s="318">
        <v>40199</v>
      </c>
      <c r="H9606" s="318">
        <v>41627</v>
      </c>
      <c r="I9606" s="318">
        <v>50770</v>
      </c>
      <c r="J9606" s="315" t="s">
        <v>7107</v>
      </c>
      <c r="K9606" s="315">
        <v>6981</v>
      </c>
      <c r="L9606" s="315" t="s">
        <v>7108</v>
      </c>
      <c r="M9606" s="315" t="s">
        <v>811</v>
      </c>
      <c r="N9606" s="315" t="s">
        <v>7109</v>
      </c>
      <c r="O9606" s="315" t="s">
        <v>805</v>
      </c>
      <c r="P9606" s="315" t="s">
        <v>7110</v>
      </c>
      <c r="Q9606" s="315" t="s">
        <v>7111</v>
      </c>
    </row>
    <row r="9607" spans="1:17">
      <c r="A9607" s="315" t="s">
        <v>7112</v>
      </c>
      <c r="B9607" s="315" t="s">
        <v>2095</v>
      </c>
      <c r="C9607" s="315" t="s">
        <v>2098</v>
      </c>
      <c r="D9607" s="316">
        <v>51.2</v>
      </c>
      <c r="E9607" s="317">
        <v>51439.360000000001</v>
      </c>
      <c r="F9607" s="317">
        <v>22016.04</v>
      </c>
      <c r="G9607" s="318">
        <v>40248</v>
      </c>
      <c r="H9607" s="318">
        <v>40522</v>
      </c>
      <c r="I9607" s="318">
        <v>49674</v>
      </c>
      <c r="J9607" s="315" t="s">
        <v>7113</v>
      </c>
      <c r="K9607" s="315">
        <v>5304</v>
      </c>
      <c r="L9607" s="315" t="s">
        <v>3602</v>
      </c>
      <c r="M9607" s="315" t="s">
        <v>776</v>
      </c>
      <c r="N9607" s="315" t="s">
        <v>7114</v>
      </c>
      <c r="O9607" s="315" t="s">
        <v>805</v>
      </c>
      <c r="P9607" s="315" t="s">
        <v>4675</v>
      </c>
      <c r="Q9607" s="315" t="s">
        <v>1204</v>
      </c>
    </row>
    <row r="9608" spans="1:17">
      <c r="A9608" s="315" t="s">
        <v>7115</v>
      </c>
      <c r="B9608" s="315" t="s">
        <v>2095</v>
      </c>
      <c r="C9608" s="315" t="s">
        <v>2098</v>
      </c>
      <c r="D9608" s="316">
        <v>51.2</v>
      </c>
      <c r="E9608" s="317">
        <v>57074.560000000012</v>
      </c>
      <c r="F9608" s="317">
        <v>15581.339999999997</v>
      </c>
      <c r="G9608" s="318">
        <v>40688</v>
      </c>
      <c r="H9608" s="318">
        <v>41586</v>
      </c>
      <c r="I9608" s="318">
        <v>50770</v>
      </c>
      <c r="J9608" s="315" t="s">
        <v>7116</v>
      </c>
      <c r="K9608" s="315">
        <v>8414</v>
      </c>
      <c r="L9608" s="315" t="s">
        <v>3504</v>
      </c>
      <c r="M9608" s="315" t="s">
        <v>784</v>
      </c>
      <c r="N9608" s="315"/>
      <c r="O9608" s="315" t="s">
        <v>996</v>
      </c>
      <c r="P9608" s="315" t="s">
        <v>7117</v>
      </c>
      <c r="Q9608" s="315"/>
    </row>
    <row r="9609" spans="1:17">
      <c r="A9609" s="315" t="s">
        <v>7118</v>
      </c>
      <c r="B9609" s="315" t="s">
        <v>2095</v>
      </c>
      <c r="C9609" s="315" t="s">
        <v>2096</v>
      </c>
      <c r="D9609" s="316">
        <v>51.3</v>
      </c>
      <c r="E9609" s="317">
        <v>46950.990000000005</v>
      </c>
      <c r="F9609" s="317">
        <v>22475.599999999999</v>
      </c>
      <c r="G9609" s="318">
        <v>39570</v>
      </c>
      <c r="H9609" s="318">
        <v>40808</v>
      </c>
      <c r="I9609" s="318">
        <v>50040</v>
      </c>
      <c r="J9609" s="315" t="s">
        <v>7119</v>
      </c>
      <c r="K9609" s="315">
        <v>8476</v>
      </c>
      <c r="L9609" s="315" t="s">
        <v>3243</v>
      </c>
      <c r="M9609" s="315" t="s">
        <v>784</v>
      </c>
      <c r="N9609" s="315" t="s">
        <v>7120</v>
      </c>
      <c r="O9609" s="315" t="s">
        <v>805</v>
      </c>
      <c r="P9609" s="315" t="s">
        <v>4904</v>
      </c>
      <c r="Q9609" s="315" t="s">
        <v>881</v>
      </c>
    </row>
    <row r="9610" spans="1:17">
      <c r="A9610" s="315" t="s">
        <v>7121</v>
      </c>
      <c r="B9610" s="315" t="s">
        <v>2095</v>
      </c>
      <c r="C9610" s="315" t="s">
        <v>2098</v>
      </c>
      <c r="D9610" s="316">
        <v>51.3</v>
      </c>
      <c r="E9610" s="317">
        <v>4315.68</v>
      </c>
      <c r="F9610" s="317">
        <v>2153.83</v>
      </c>
      <c r="G9610" s="318">
        <v>40151</v>
      </c>
      <c r="H9610" s="318">
        <v>40268</v>
      </c>
      <c r="I9610" s="318">
        <v>49674</v>
      </c>
      <c r="J9610" s="315" t="s">
        <v>7122</v>
      </c>
      <c r="K9610" s="315">
        <v>1226</v>
      </c>
      <c r="L9610" s="315" t="s">
        <v>2303</v>
      </c>
      <c r="M9610" s="315" t="s">
        <v>1827</v>
      </c>
      <c r="N9610" s="315" t="s">
        <v>5156</v>
      </c>
      <c r="O9610" s="315" t="s">
        <v>805</v>
      </c>
      <c r="P9610" s="315" t="s">
        <v>5157</v>
      </c>
      <c r="Q9610" s="315" t="s">
        <v>5158</v>
      </c>
    </row>
    <row r="9611" spans="1:17">
      <c r="A9611" s="319" t="s">
        <v>7123</v>
      </c>
      <c r="B9611" s="319" t="s">
        <v>2095</v>
      </c>
      <c r="C9611" s="319" t="s">
        <v>2098</v>
      </c>
      <c r="D9611" s="320">
        <v>51.3</v>
      </c>
      <c r="E9611" s="317">
        <v>41702.720000000001</v>
      </c>
      <c r="F9611" s="317">
        <v>20812.73</v>
      </c>
      <c r="G9611" s="321">
        <v>40151</v>
      </c>
      <c r="H9611" s="321">
        <v>40268</v>
      </c>
      <c r="I9611" s="321">
        <v>49674</v>
      </c>
      <c r="J9611" s="319" t="s">
        <v>7122</v>
      </c>
      <c r="K9611" s="322">
        <v>1226</v>
      </c>
      <c r="L9611" s="319" t="s">
        <v>2303</v>
      </c>
      <c r="M9611" s="319" t="s">
        <v>1827</v>
      </c>
      <c r="N9611" s="319" t="s">
        <v>5159</v>
      </c>
      <c r="O9611" s="319" t="s">
        <v>805</v>
      </c>
      <c r="P9611" s="319" t="s">
        <v>1843</v>
      </c>
      <c r="Q9611" s="319" t="s">
        <v>5160</v>
      </c>
    </row>
    <row r="9612" spans="1:17">
      <c r="A9612" s="315" t="s">
        <v>7124</v>
      </c>
      <c r="B9612" s="315" t="s">
        <v>2095</v>
      </c>
      <c r="C9612" s="315" t="s">
        <v>2098</v>
      </c>
      <c r="D9612" s="316">
        <v>51.3</v>
      </c>
      <c r="E9612" s="317">
        <v>47725.2</v>
      </c>
      <c r="F9612" s="317">
        <v>11024.52</v>
      </c>
      <c r="G9612" s="318">
        <v>40333</v>
      </c>
      <c r="H9612" s="318">
        <v>42181</v>
      </c>
      <c r="I9612" s="318">
        <v>51501</v>
      </c>
      <c r="J9612" s="315" t="s">
        <v>7125</v>
      </c>
      <c r="K9612" s="315">
        <v>6340</v>
      </c>
      <c r="L9612" s="315" t="s">
        <v>1867</v>
      </c>
      <c r="M9612" s="315" t="s">
        <v>1712</v>
      </c>
      <c r="N9612" s="315"/>
      <c r="O9612" s="315" t="s">
        <v>805</v>
      </c>
      <c r="P9612" s="315" t="s">
        <v>7126</v>
      </c>
      <c r="Q9612" s="315" t="s">
        <v>1286</v>
      </c>
    </row>
    <row r="9613" spans="1:17">
      <c r="A9613" s="315" t="s">
        <v>7127</v>
      </c>
      <c r="B9613" s="315" t="s">
        <v>2095</v>
      </c>
      <c r="C9613" s="315" t="s">
        <v>2098</v>
      </c>
      <c r="D9613" s="316">
        <v>51.33</v>
      </c>
      <c r="E9613" s="317">
        <v>62138.75</v>
      </c>
      <c r="F9613" s="317">
        <v>13297.699999999999</v>
      </c>
      <c r="G9613" s="318">
        <v>40666</v>
      </c>
      <c r="H9613" s="318">
        <v>42265</v>
      </c>
      <c r="I9613" s="318">
        <v>49674</v>
      </c>
      <c r="J9613" s="315" t="s">
        <v>7128</v>
      </c>
      <c r="K9613" s="315">
        <v>3184</v>
      </c>
      <c r="L9613" s="315" t="s">
        <v>3161</v>
      </c>
      <c r="M9613" s="315" t="s">
        <v>761</v>
      </c>
      <c r="N9613" s="315"/>
      <c r="O9613" s="315" t="s">
        <v>805</v>
      </c>
      <c r="P9613" s="315" t="s">
        <v>6023</v>
      </c>
      <c r="Q9613" s="315" t="s">
        <v>5002</v>
      </c>
    </row>
    <row r="9614" spans="1:17">
      <c r="A9614" s="315" t="s">
        <v>7129</v>
      </c>
      <c r="B9614" s="315" t="s">
        <v>2095</v>
      </c>
      <c r="C9614" s="315" t="s">
        <v>2098</v>
      </c>
      <c r="D9614" s="316">
        <v>51.33</v>
      </c>
      <c r="E9614" s="317">
        <v>48399.299999999988</v>
      </c>
      <c r="F9614" s="317">
        <v>10357.449999999999</v>
      </c>
      <c r="G9614" s="318">
        <v>40780</v>
      </c>
      <c r="H9614" s="318">
        <v>42264</v>
      </c>
      <c r="I9614" s="318">
        <v>49674</v>
      </c>
      <c r="J9614" s="315" t="s">
        <v>7130</v>
      </c>
      <c r="K9614" s="315">
        <v>9642</v>
      </c>
      <c r="L9614" s="315" t="s">
        <v>3375</v>
      </c>
      <c r="M9614" s="315" t="s">
        <v>770</v>
      </c>
      <c r="N9614" s="315"/>
      <c r="O9614" s="315" t="s">
        <v>805</v>
      </c>
      <c r="P9614" s="315" t="s">
        <v>7131</v>
      </c>
      <c r="Q9614" s="315" t="s">
        <v>1065</v>
      </c>
    </row>
    <row r="9615" spans="1:17">
      <c r="A9615" s="315" t="s">
        <v>7132</v>
      </c>
      <c r="B9615" s="315" t="s">
        <v>2095</v>
      </c>
      <c r="C9615" s="315" t="s">
        <v>2098</v>
      </c>
      <c r="D9615" s="316">
        <v>51.4</v>
      </c>
      <c r="E9615" s="317">
        <v>54445.279999999999</v>
      </c>
      <c r="F9615" s="317">
        <v>13393.539999999999</v>
      </c>
      <c r="G9615" s="318">
        <v>40703</v>
      </c>
      <c r="H9615" s="318">
        <v>42012</v>
      </c>
      <c r="I9615" s="318">
        <v>49674</v>
      </c>
      <c r="J9615" s="315" t="s">
        <v>7133</v>
      </c>
      <c r="K9615" s="315">
        <v>7138</v>
      </c>
      <c r="L9615" s="315" t="s">
        <v>4069</v>
      </c>
      <c r="M9615" s="315" t="s">
        <v>966</v>
      </c>
      <c r="N9615" s="315"/>
      <c r="O9615" s="315" t="s">
        <v>805</v>
      </c>
      <c r="P9615" s="315" t="s">
        <v>7134</v>
      </c>
      <c r="Q9615" s="315" t="s">
        <v>7135</v>
      </c>
    </row>
    <row r="9616" spans="1:17">
      <c r="A9616" s="315" t="s">
        <v>7136</v>
      </c>
      <c r="B9616" s="315" t="s">
        <v>2095</v>
      </c>
      <c r="C9616" s="315" t="s">
        <v>2098</v>
      </c>
      <c r="D9616" s="316">
        <v>51.41</v>
      </c>
      <c r="E9616" s="317">
        <v>26376.760000000002</v>
      </c>
      <c r="F9616" s="317">
        <v>4713.62</v>
      </c>
      <c r="G9616" s="318">
        <v>40821</v>
      </c>
      <c r="H9616" s="318">
        <v>42430</v>
      </c>
      <c r="I9616" s="318">
        <v>50040</v>
      </c>
      <c r="J9616" s="315" t="s">
        <v>7137</v>
      </c>
      <c r="K9616" s="315">
        <v>6300</v>
      </c>
      <c r="L9616" s="315" t="s">
        <v>327</v>
      </c>
      <c r="M9616" s="315" t="s">
        <v>1712</v>
      </c>
      <c r="N9616" s="315" t="s">
        <v>5468</v>
      </c>
      <c r="O9616" s="315" t="s">
        <v>805</v>
      </c>
      <c r="P9616" s="315" t="s">
        <v>5469</v>
      </c>
      <c r="Q9616" s="315" t="s">
        <v>945</v>
      </c>
    </row>
    <row r="9617" spans="1:17">
      <c r="A9617" s="315" t="s">
        <v>7138</v>
      </c>
      <c r="B9617" s="315" t="s">
        <v>2095</v>
      </c>
      <c r="C9617" s="315" t="s">
        <v>2098</v>
      </c>
      <c r="D9617" s="316">
        <v>51.48</v>
      </c>
      <c r="E9617" s="317">
        <v>48312.75</v>
      </c>
      <c r="F9617" s="317">
        <v>17682.46</v>
      </c>
      <c r="G9617" s="318">
        <v>40732</v>
      </c>
      <c r="H9617" s="318">
        <v>41107</v>
      </c>
      <c r="I9617" s="318">
        <v>50405</v>
      </c>
      <c r="J9617" s="315" t="s">
        <v>7139</v>
      </c>
      <c r="K9617" s="315">
        <v>1614</v>
      </c>
      <c r="L9617" s="315" t="s">
        <v>7140</v>
      </c>
      <c r="M9617" s="315" t="s">
        <v>761</v>
      </c>
      <c r="N9617" s="315"/>
      <c r="O9617" s="315" t="s">
        <v>805</v>
      </c>
      <c r="P9617" s="315" t="s">
        <v>7141</v>
      </c>
      <c r="Q9617" s="315" t="s">
        <v>1460</v>
      </c>
    </row>
    <row r="9618" spans="1:17">
      <c r="A9618" s="315" t="s">
        <v>7142</v>
      </c>
      <c r="B9618" s="315" t="s">
        <v>2095</v>
      </c>
      <c r="C9618" s="315" t="s">
        <v>2098</v>
      </c>
      <c r="D9618" s="316">
        <v>51.5</v>
      </c>
      <c r="E9618" s="317">
        <v>57417.56</v>
      </c>
      <c r="F9618" s="317">
        <v>12287.38</v>
      </c>
      <c r="G9618" s="318">
        <v>40716</v>
      </c>
      <c r="H9618" s="318">
        <v>42235</v>
      </c>
      <c r="I9618" s="318">
        <v>49674</v>
      </c>
      <c r="J9618" s="315" t="s">
        <v>7143</v>
      </c>
      <c r="K9618" s="315">
        <v>9658</v>
      </c>
      <c r="L9618" s="315" t="s">
        <v>2147</v>
      </c>
      <c r="M9618" s="315" t="s">
        <v>770</v>
      </c>
      <c r="N9618" s="315"/>
      <c r="O9618" s="315" t="s">
        <v>805</v>
      </c>
      <c r="P9618" s="315" t="s">
        <v>5659</v>
      </c>
      <c r="Q9618" s="315" t="s">
        <v>1307</v>
      </c>
    </row>
    <row r="9619" spans="1:17">
      <c r="A9619" s="315" t="s">
        <v>7144</v>
      </c>
      <c r="B9619" s="315" t="s">
        <v>2095</v>
      </c>
      <c r="C9619" s="315" t="s">
        <v>2098</v>
      </c>
      <c r="D9619" s="316">
        <v>51.5</v>
      </c>
      <c r="E9619" s="317">
        <v>49376.89</v>
      </c>
      <c r="F9619" s="317">
        <v>22268.989999999998</v>
      </c>
      <c r="G9619" s="318">
        <v>40792</v>
      </c>
      <c r="H9619" s="318">
        <v>40862</v>
      </c>
      <c r="I9619" s="318">
        <v>50040</v>
      </c>
      <c r="J9619" s="315" t="s">
        <v>7145</v>
      </c>
      <c r="K9619" s="315">
        <v>9015</v>
      </c>
      <c r="L9619" s="315" t="s">
        <v>321</v>
      </c>
      <c r="M9619" s="315" t="s">
        <v>770</v>
      </c>
      <c r="N9619" s="315"/>
      <c r="O9619" s="315" t="s">
        <v>805</v>
      </c>
      <c r="P9619" s="315" t="s">
        <v>7146</v>
      </c>
      <c r="Q9619" s="315" t="s">
        <v>2094</v>
      </c>
    </row>
    <row r="9620" spans="1:17">
      <c r="A9620" s="315" t="s">
        <v>7147</v>
      </c>
      <c r="B9620" s="315" t="s">
        <v>2095</v>
      </c>
      <c r="C9620" s="315" t="s">
        <v>2098</v>
      </c>
      <c r="D9620" s="316">
        <v>51.52</v>
      </c>
      <c r="E9620" s="317">
        <v>54347.109999999993</v>
      </c>
      <c r="F9620" s="317">
        <v>13641.12</v>
      </c>
      <c r="G9620" s="318">
        <v>40800</v>
      </c>
      <c r="H9620" s="318">
        <v>42074</v>
      </c>
      <c r="I9620" s="318">
        <v>49674</v>
      </c>
      <c r="J9620" s="315" t="s">
        <v>7148</v>
      </c>
      <c r="K9620" s="315">
        <v>9534</v>
      </c>
      <c r="L9620" s="315" t="s">
        <v>3233</v>
      </c>
      <c r="M9620" s="315" t="s">
        <v>770</v>
      </c>
      <c r="N9620" s="315"/>
      <c r="O9620" s="315" t="s">
        <v>805</v>
      </c>
      <c r="P9620" s="315" t="s">
        <v>1507</v>
      </c>
      <c r="Q9620" s="315" t="s">
        <v>7149</v>
      </c>
    </row>
    <row r="9621" spans="1:17">
      <c r="A9621" s="315" t="s">
        <v>7150</v>
      </c>
      <c r="B9621" s="315" t="s">
        <v>2095</v>
      </c>
      <c r="C9621" s="315" t="s">
        <v>2096</v>
      </c>
      <c r="D9621" s="316">
        <v>51.6</v>
      </c>
      <c r="E9621" s="317">
        <v>57621.93</v>
      </c>
      <c r="F9621" s="317">
        <v>36186.569999999992</v>
      </c>
      <c r="G9621" s="318">
        <v>39570</v>
      </c>
      <c r="H9621" s="318">
        <v>39819</v>
      </c>
      <c r="I9621" s="318">
        <v>49309</v>
      </c>
      <c r="J9621" s="315" t="s">
        <v>7151</v>
      </c>
      <c r="K9621" s="315">
        <v>9526</v>
      </c>
      <c r="L9621" s="315" t="s">
        <v>3032</v>
      </c>
      <c r="M9621" s="315" t="s">
        <v>770</v>
      </c>
      <c r="N9621" s="315"/>
      <c r="O9621" s="315" t="s">
        <v>805</v>
      </c>
      <c r="P9621" s="315" t="s">
        <v>5051</v>
      </c>
      <c r="Q9621" s="315" t="s">
        <v>858</v>
      </c>
    </row>
    <row r="9622" spans="1:17">
      <c r="A9622" s="315" t="s">
        <v>7152</v>
      </c>
      <c r="B9622" s="315" t="s">
        <v>2095</v>
      </c>
      <c r="C9622" s="315" t="s">
        <v>2098</v>
      </c>
      <c r="D9622" s="316">
        <v>51.63</v>
      </c>
      <c r="E9622" s="317">
        <v>50097.63</v>
      </c>
      <c r="F9622" s="317">
        <v>18285.629999999997</v>
      </c>
      <c r="G9622" s="318">
        <v>40773</v>
      </c>
      <c r="H9622" s="318">
        <v>40808</v>
      </c>
      <c r="I9622" s="318">
        <v>50040</v>
      </c>
      <c r="J9622" s="315" t="s">
        <v>7153</v>
      </c>
      <c r="K9622" s="315">
        <v>9200</v>
      </c>
      <c r="L9622" s="315" t="s">
        <v>959</v>
      </c>
      <c r="M9622" s="315" t="s">
        <v>770</v>
      </c>
      <c r="N9622" s="315"/>
      <c r="O9622" s="315" t="s">
        <v>996</v>
      </c>
      <c r="P9622" s="315" t="s">
        <v>7154</v>
      </c>
      <c r="Q9622" s="315"/>
    </row>
    <row r="9623" spans="1:17">
      <c r="A9623" s="315" t="s">
        <v>7155</v>
      </c>
      <c r="B9623" s="315" t="s">
        <v>2095</v>
      </c>
      <c r="C9623" s="315" t="s">
        <v>2098</v>
      </c>
      <c r="D9623" s="316">
        <v>51.7</v>
      </c>
      <c r="E9623" s="317">
        <v>43823.549999999996</v>
      </c>
      <c r="F9623" s="317">
        <v>19764.419999999995</v>
      </c>
      <c r="G9623" s="318">
        <v>40757</v>
      </c>
      <c r="H9623" s="318">
        <v>40865</v>
      </c>
      <c r="I9623" s="318">
        <v>50040</v>
      </c>
      <c r="J9623" s="315" t="s">
        <v>7156</v>
      </c>
      <c r="K9623" s="315">
        <v>2540</v>
      </c>
      <c r="L9623" s="315" t="s">
        <v>1527</v>
      </c>
      <c r="M9623" s="315" t="s">
        <v>1296</v>
      </c>
      <c r="N9623" s="315"/>
      <c r="O9623" s="315" t="s">
        <v>805</v>
      </c>
      <c r="P9623" s="315" t="s">
        <v>5920</v>
      </c>
      <c r="Q9623" s="315" t="s">
        <v>864</v>
      </c>
    </row>
    <row r="9624" spans="1:17">
      <c r="A9624" s="315" t="s">
        <v>7157</v>
      </c>
      <c r="B9624" s="315" t="s">
        <v>2095</v>
      </c>
      <c r="C9624" s="315" t="s">
        <v>2096</v>
      </c>
      <c r="D9624" s="316">
        <v>51.8</v>
      </c>
      <c r="E9624" s="317">
        <v>46958.3</v>
      </c>
      <c r="F9624" s="317">
        <v>18609.419999999998</v>
      </c>
      <c r="G9624" s="318">
        <v>39587</v>
      </c>
      <c r="H9624" s="318">
        <v>41177</v>
      </c>
      <c r="I9624" s="318">
        <v>50405</v>
      </c>
      <c r="J9624" s="315" t="s">
        <v>7158</v>
      </c>
      <c r="K9624" s="315">
        <v>6197</v>
      </c>
      <c r="L9624" s="315" t="s">
        <v>7159</v>
      </c>
      <c r="M9624" s="315" t="s">
        <v>764</v>
      </c>
      <c r="N9624" s="315" t="s">
        <v>7160</v>
      </c>
      <c r="O9624" s="315" t="s">
        <v>805</v>
      </c>
      <c r="P9624" s="315" t="s">
        <v>7161</v>
      </c>
      <c r="Q9624" s="315" t="s">
        <v>1102</v>
      </c>
    </row>
    <row r="9625" spans="1:17">
      <c r="A9625" s="319" t="s">
        <v>7162</v>
      </c>
      <c r="B9625" s="319" t="s">
        <v>2095</v>
      </c>
      <c r="C9625" s="319" t="s">
        <v>2098</v>
      </c>
      <c r="D9625" s="320">
        <v>51.8</v>
      </c>
      <c r="E9625" s="317">
        <v>24181.3</v>
      </c>
      <c r="F9625" s="317">
        <v>5978.17</v>
      </c>
      <c r="G9625" s="321">
        <v>39917</v>
      </c>
      <c r="H9625" s="321">
        <v>39961</v>
      </c>
      <c r="I9625" s="321">
        <v>49309</v>
      </c>
      <c r="J9625" s="319" t="s">
        <v>7163</v>
      </c>
      <c r="K9625" s="322">
        <v>6204</v>
      </c>
      <c r="L9625" s="319" t="s">
        <v>977</v>
      </c>
      <c r="M9625" s="319" t="s">
        <v>788</v>
      </c>
      <c r="N9625" s="319" t="s">
        <v>5610</v>
      </c>
      <c r="O9625" s="319" t="s">
        <v>805</v>
      </c>
      <c r="P9625" s="319" t="s">
        <v>1997</v>
      </c>
      <c r="Q9625" s="319" t="s">
        <v>1286</v>
      </c>
    </row>
    <row r="9626" spans="1:17">
      <c r="A9626" s="315" t="s">
        <v>7164</v>
      </c>
      <c r="B9626" s="315" t="s">
        <v>2095</v>
      </c>
      <c r="C9626" s="315" t="s">
        <v>2098</v>
      </c>
      <c r="D9626" s="316">
        <v>51.8</v>
      </c>
      <c r="E9626" s="317">
        <v>23934.37</v>
      </c>
      <c r="F9626" s="317">
        <v>5917.12</v>
      </c>
      <c r="G9626" s="318">
        <v>39917</v>
      </c>
      <c r="H9626" s="318">
        <v>39961</v>
      </c>
      <c r="I9626" s="318">
        <v>49309</v>
      </c>
      <c r="J9626" s="315" t="s">
        <v>7163</v>
      </c>
      <c r="K9626" s="315">
        <v>6204</v>
      </c>
      <c r="L9626" s="315" t="s">
        <v>977</v>
      </c>
      <c r="M9626" s="315" t="s">
        <v>788</v>
      </c>
      <c r="N9626" s="315" t="s">
        <v>5612</v>
      </c>
      <c r="O9626" s="315" t="s">
        <v>805</v>
      </c>
      <c r="P9626" s="315" t="s">
        <v>1997</v>
      </c>
      <c r="Q9626" s="315" t="s">
        <v>1286</v>
      </c>
    </row>
    <row r="9627" spans="1:17">
      <c r="A9627" s="315" t="s">
        <v>7165</v>
      </c>
      <c r="B9627" s="315" t="s">
        <v>2095</v>
      </c>
      <c r="C9627" s="315" t="s">
        <v>2098</v>
      </c>
      <c r="D9627" s="316">
        <v>51.8</v>
      </c>
      <c r="E9627" s="317">
        <v>40543</v>
      </c>
      <c r="F9627" s="317">
        <v>10248.35</v>
      </c>
      <c r="G9627" s="318">
        <v>40379</v>
      </c>
      <c r="H9627" s="318">
        <v>41535</v>
      </c>
      <c r="I9627" s="318">
        <v>50770</v>
      </c>
      <c r="J9627" s="315" t="s">
        <v>7166</v>
      </c>
      <c r="K9627" s="315">
        <v>8055</v>
      </c>
      <c r="L9627" s="315" t="s">
        <v>328</v>
      </c>
      <c r="M9627" s="315" t="s">
        <v>784</v>
      </c>
      <c r="N9627" s="315" t="s">
        <v>4646</v>
      </c>
      <c r="O9627" s="315" t="s">
        <v>805</v>
      </c>
      <c r="P9627" s="315" t="s">
        <v>4647</v>
      </c>
      <c r="Q9627" s="315" t="s">
        <v>1313</v>
      </c>
    </row>
    <row r="9628" spans="1:17">
      <c r="A9628" s="315" t="s">
        <v>7167</v>
      </c>
      <c r="B9628" s="315" t="s">
        <v>2095</v>
      </c>
      <c r="C9628" s="315" t="s">
        <v>2098</v>
      </c>
      <c r="D9628" s="316">
        <v>51.84</v>
      </c>
      <c r="E9628" s="317">
        <v>49243.45</v>
      </c>
      <c r="F9628" s="317">
        <v>29956.410000000003</v>
      </c>
      <c r="G9628" s="318">
        <v>40009</v>
      </c>
      <c r="H9628" s="318">
        <v>40098</v>
      </c>
      <c r="I9628" s="318">
        <v>49309</v>
      </c>
      <c r="J9628" s="315" t="s">
        <v>7168</v>
      </c>
      <c r="K9628" s="315">
        <v>6528</v>
      </c>
      <c r="L9628" s="315" t="s">
        <v>2112</v>
      </c>
      <c r="M9628" s="315" t="s">
        <v>811</v>
      </c>
      <c r="N9628" s="315" t="s">
        <v>7169</v>
      </c>
      <c r="O9628" s="315" t="s">
        <v>805</v>
      </c>
      <c r="P9628" s="315" t="s">
        <v>7170</v>
      </c>
      <c r="Q9628" s="315" t="s">
        <v>1844</v>
      </c>
    </row>
    <row r="9629" spans="1:17">
      <c r="A9629" s="315" t="s">
        <v>7171</v>
      </c>
      <c r="B9629" s="315" t="s">
        <v>2095</v>
      </c>
      <c r="C9629" s="315" t="s">
        <v>2096</v>
      </c>
      <c r="D9629" s="316">
        <v>51.87</v>
      </c>
      <c r="E9629" s="317">
        <v>50670.200000000004</v>
      </c>
      <c r="F9629" s="317">
        <v>24256.05</v>
      </c>
      <c r="G9629" s="318">
        <v>40749</v>
      </c>
      <c r="H9629" s="318">
        <v>40822</v>
      </c>
      <c r="I9629" s="318">
        <v>50040</v>
      </c>
      <c r="J9629" s="315" t="s">
        <v>7172</v>
      </c>
      <c r="K9629" s="315">
        <v>4934</v>
      </c>
      <c r="L9629" s="315" t="s">
        <v>1717</v>
      </c>
      <c r="M9629" s="315" t="s">
        <v>764</v>
      </c>
      <c r="N9629" s="315"/>
      <c r="O9629" s="315" t="s">
        <v>805</v>
      </c>
      <c r="P9629" s="315" t="s">
        <v>4884</v>
      </c>
      <c r="Q9629" s="315" t="s">
        <v>922</v>
      </c>
    </row>
    <row r="9630" spans="1:17">
      <c r="A9630" s="315" t="s">
        <v>7173</v>
      </c>
      <c r="B9630" s="315" t="s">
        <v>2095</v>
      </c>
      <c r="C9630" s="315" t="s">
        <v>2098</v>
      </c>
      <c r="D9630" s="316">
        <v>52</v>
      </c>
      <c r="E9630" s="317">
        <v>54131.58</v>
      </c>
      <c r="F9630" s="317">
        <v>24413.340000000004</v>
      </c>
      <c r="G9630" s="318">
        <v>39569</v>
      </c>
      <c r="H9630" s="318">
        <v>40697</v>
      </c>
      <c r="I9630" s="318">
        <v>50040</v>
      </c>
      <c r="J9630" s="315" t="s">
        <v>7174</v>
      </c>
      <c r="K9630" s="315">
        <v>8452</v>
      </c>
      <c r="L9630" s="315" t="s">
        <v>7175</v>
      </c>
      <c r="M9630" s="315" t="s">
        <v>784</v>
      </c>
      <c r="N9630" s="315"/>
      <c r="O9630" s="315" t="s">
        <v>805</v>
      </c>
      <c r="P9630" s="315" t="s">
        <v>7176</v>
      </c>
      <c r="Q9630" s="315" t="s">
        <v>875</v>
      </c>
    </row>
    <row r="9631" spans="1:17">
      <c r="A9631" s="315" t="s">
        <v>7177</v>
      </c>
      <c r="B9631" s="315" t="s">
        <v>2095</v>
      </c>
      <c r="C9631" s="315" t="s">
        <v>2098</v>
      </c>
      <c r="D9631" s="316">
        <v>52</v>
      </c>
      <c r="E9631" s="317">
        <v>53419.509999999995</v>
      </c>
      <c r="F9631" s="317">
        <v>32496.850000000002</v>
      </c>
      <c r="G9631" s="318">
        <v>39569</v>
      </c>
      <c r="H9631" s="318">
        <v>39898</v>
      </c>
      <c r="I9631" s="318">
        <v>49309</v>
      </c>
      <c r="J9631" s="315" t="s">
        <v>7178</v>
      </c>
      <c r="K9631" s="315">
        <v>5512</v>
      </c>
      <c r="L9631" s="315" t="s">
        <v>3177</v>
      </c>
      <c r="M9631" s="315" t="s">
        <v>776</v>
      </c>
      <c r="N9631" s="315"/>
      <c r="O9631" s="315" t="s">
        <v>805</v>
      </c>
      <c r="P9631" s="315" t="s">
        <v>6310</v>
      </c>
      <c r="Q9631" s="315" t="s">
        <v>6933</v>
      </c>
    </row>
    <row r="9632" spans="1:17">
      <c r="A9632" s="315" t="s">
        <v>7179</v>
      </c>
      <c r="B9632" s="315" t="s">
        <v>2095</v>
      </c>
      <c r="C9632" s="315" t="s">
        <v>2098</v>
      </c>
      <c r="D9632" s="316">
        <v>52</v>
      </c>
      <c r="E9632" s="317">
        <v>47505.61</v>
      </c>
      <c r="F9632" s="317">
        <v>14823.519999999999</v>
      </c>
      <c r="G9632" s="318">
        <v>39595</v>
      </c>
      <c r="H9632" s="318">
        <v>41631</v>
      </c>
      <c r="I9632" s="318">
        <v>50770</v>
      </c>
      <c r="J9632" s="315" t="s">
        <v>7180</v>
      </c>
      <c r="K9632" s="315">
        <v>1020</v>
      </c>
      <c r="L9632" s="315" t="s">
        <v>3830</v>
      </c>
      <c r="M9632" s="315" t="s">
        <v>766</v>
      </c>
      <c r="N9632" s="315" t="s">
        <v>5652</v>
      </c>
      <c r="O9632" s="315" t="s">
        <v>805</v>
      </c>
      <c r="P9632" s="315" t="s">
        <v>5653</v>
      </c>
      <c r="Q9632" s="315" t="s">
        <v>5654</v>
      </c>
    </row>
    <row r="9633" spans="1:17">
      <c r="A9633" s="315" t="s">
        <v>7181</v>
      </c>
      <c r="B9633" s="315" t="s">
        <v>2095</v>
      </c>
      <c r="C9633" s="315" t="s">
        <v>2098</v>
      </c>
      <c r="D9633" s="316">
        <v>52</v>
      </c>
      <c r="E9633" s="317">
        <v>50881.999999999993</v>
      </c>
      <c r="F9633" s="317">
        <v>22947.769999999997</v>
      </c>
      <c r="G9633" s="318">
        <v>40612</v>
      </c>
      <c r="H9633" s="318">
        <v>40753</v>
      </c>
      <c r="I9633" s="318">
        <v>50040</v>
      </c>
      <c r="J9633" s="315" t="s">
        <v>7182</v>
      </c>
      <c r="K9633" s="315">
        <v>3176</v>
      </c>
      <c r="L9633" s="315" t="s">
        <v>2871</v>
      </c>
      <c r="M9633" s="315" t="s">
        <v>764</v>
      </c>
      <c r="N9633" s="315"/>
      <c r="O9633" s="315" t="s">
        <v>805</v>
      </c>
      <c r="P9633" s="315" t="s">
        <v>7183</v>
      </c>
      <c r="Q9633" s="315" t="s">
        <v>1041</v>
      </c>
    </row>
    <row r="9634" spans="1:17">
      <c r="A9634" s="315" t="s">
        <v>7184</v>
      </c>
      <c r="B9634" s="315" t="s">
        <v>2095</v>
      </c>
      <c r="C9634" s="315" t="s">
        <v>2098</v>
      </c>
      <c r="D9634" s="316">
        <v>52</v>
      </c>
      <c r="E9634" s="317">
        <v>44363.7</v>
      </c>
      <c r="F9634" s="317">
        <v>10064.01</v>
      </c>
      <c r="G9634" s="318">
        <v>40654</v>
      </c>
      <c r="H9634" s="318">
        <v>41906</v>
      </c>
      <c r="I9634" s="318">
        <v>49309</v>
      </c>
      <c r="J9634" s="315" t="s">
        <v>7185</v>
      </c>
      <c r="K9634" s="315">
        <v>4900</v>
      </c>
      <c r="L9634" s="315" t="s">
        <v>2377</v>
      </c>
      <c r="M9634" s="315" t="s">
        <v>764</v>
      </c>
      <c r="N9634" s="315" t="s">
        <v>7186</v>
      </c>
      <c r="O9634" s="315" t="s">
        <v>805</v>
      </c>
      <c r="P9634" s="315" t="s">
        <v>6364</v>
      </c>
      <c r="Q9634" s="315" t="s">
        <v>7187</v>
      </c>
    </row>
    <row r="9635" spans="1:17">
      <c r="A9635" s="315" t="s">
        <v>7188</v>
      </c>
      <c r="B9635" s="315" t="s">
        <v>2095</v>
      </c>
      <c r="C9635" s="315" t="s">
        <v>2098</v>
      </c>
      <c r="D9635" s="316">
        <v>52.02</v>
      </c>
      <c r="E9635" s="317">
        <v>60871.15</v>
      </c>
      <c r="F9635" s="317">
        <v>15386.88</v>
      </c>
      <c r="G9635" s="318">
        <v>40729</v>
      </c>
      <c r="H9635" s="318">
        <v>41523</v>
      </c>
      <c r="I9635" s="318">
        <v>50770</v>
      </c>
      <c r="J9635" s="315" t="s">
        <v>7189</v>
      </c>
      <c r="K9635" s="315">
        <v>1052</v>
      </c>
      <c r="L9635" s="315" t="s">
        <v>2150</v>
      </c>
      <c r="M9635" s="315" t="s">
        <v>766</v>
      </c>
      <c r="N9635" s="315" t="s">
        <v>7190</v>
      </c>
      <c r="O9635" s="315"/>
      <c r="P9635" s="315" t="s">
        <v>7190</v>
      </c>
      <c r="Q9635" s="315" t="s">
        <v>7190</v>
      </c>
    </row>
    <row r="9636" spans="1:17">
      <c r="A9636" s="315" t="s">
        <v>7191</v>
      </c>
      <c r="B9636" s="315" t="s">
        <v>2095</v>
      </c>
      <c r="C9636" s="315" t="s">
        <v>2098</v>
      </c>
      <c r="D9636" s="316">
        <v>52.02</v>
      </c>
      <c r="E9636" s="317">
        <v>54704.599999999991</v>
      </c>
      <c r="F9636" s="317">
        <v>12409.85</v>
      </c>
      <c r="G9636" s="318">
        <v>40787</v>
      </c>
      <c r="H9636" s="318">
        <v>42089</v>
      </c>
      <c r="I9636" s="318">
        <v>49674</v>
      </c>
      <c r="J9636" s="315" t="s">
        <v>7192</v>
      </c>
      <c r="K9636" s="315">
        <v>5076</v>
      </c>
      <c r="L9636" s="315" t="s">
        <v>4030</v>
      </c>
      <c r="M9636" s="315" t="s">
        <v>776</v>
      </c>
      <c r="N9636" s="315"/>
      <c r="O9636" s="315" t="s">
        <v>805</v>
      </c>
      <c r="P9636" s="315" t="s">
        <v>7193</v>
      </c>
      <c r="Q9636" s="315" t="s">
        <v>1793</v>
      </c>
    </row>
    <row r="9637" spans="1:17">
      <c r="A9637" s="315" t="s">
        <v>7194</v>
      </c>
      <c r="B9637" s="315" t="s">
        <v>2095</v>
      </c>
      <c r="C9637" s="315" t="s">
        <v>2098</v>
      </c>
      <c r="D9637" s="316">
        <v>52.03</v>
      </c>
      <c r="E9637" s="317">
        <v>45930.48</v>
      </c>
      <c r="F9637" s="317">
        <v>10419.419999999998</v>
      </c>
      <c r="G9637" s="318">
        <v>40728</v>
      </c>
      <c r="H9637" s="318">
        <v>42093</v>
      </c>
      <c r="I9637" s="318">
        <v>49674</v>
      </c>
      <c r="J9637" s="315" t="s">
        <v>7195</v>
      </c>
      <c r="K9637" s="315">
        <v>7304</v>
      </c>
      <c r="L9637" s="315" t="s">
        <v>2170</v>
      </c>
      <c r="M9637" s="315" t="s">
        <v>966</v>
      </c>
      <c r="N9637" s="315" t="s">
        <v>7196</v>
      </c>
      <c r="O9637" s="315" t="s">
        <v>805</v>
      </c>
      <c r="P9637" s="315" t="s">
        <v>7197</v>
      </c>
      <c r="Q9637" s="315" t="s">
        <v>1065</v>
      </c>
    </row>
    <row r="9638" spans="1:17">
      <c r="A9638" s="315" t="s">
        <v>7198</v>
      </c>
      <c r="B9638" s="315" t="s">
        <v>2095</v>
      </c>
      <c r="C9638" s="315" t="s">
        <v>2096</v>
      </c>
      <c r="D9638" s="316">
        <v>52.2</v>
      </c>
      <c r="E9638" s="317">
        <v>40443.050000000003</v>
      </c>
      <c r="F9638" s="317">
        <v>23329.659999999996</v>
      </c>
      <c r="G9638" s="318">
        <v>39570</v>
      </c>
      <c r="H9638" s="318">
        <v>39612</v>
      </c>
      <c r="I9638" s="318">
        <v>48944</v>
      </c>
      <c r="J9638" s="315" t="s">
        <v>7199</v>
      </c>
      <c r="K9638" s="315">
        <v>6048</v>
      </c>
      <c r="L9638" s="315" t="s">
        <v>3566</v>
      </c>
      <c r="M9638" s="315" t="s">
        <v>788</v>
      </c>
      <c r="N9638" s="315" t="s">
        <v>7200</v>
      </c>
      <c r="O9638" s="315" t="s">
        <v>805</v>
      </c>
      <c r="P9638" s="315" t="s">
        <v>5510</v>
      </c>
      <c r="Q9638" s="315" t="s">
        <v>5110</v>
      </c>
    </row>
    <row r="9639" spans="1:17">
      <c r="A9639" s="315" t="s">
        <v>7201</v>
      </c>
      <c r="B9639" s="315" t="s">
        <v>2095</v>
      </c>
      <c r="C9639" s="315" t="s">
        <v>2098</v>
      </c>
      <c r="D9639" s="316">
        <v>52.2</v>
      </c>
      <c r="E9639" s="317">
        <v>51674.86</v>
      </c>
      <c r="F9639" s="317">
        <v>25741.73</v>
      </c>
      <c r="G9639" s="318">
        <v>40379</v>
      </c>
      <c r="H9639" s="318">
        <v>40534</v>
      </c>
      <c r="I9639" s="318">
        <v>49674</v>
      </c>
      <c r="J9639" s="315" t="s">
        <v>7202</v>
      </c>
      <c r="K9639" s="315">
        <v>4054</v>
      </c>
      <c r="L9639" s="315" t="s">
        <v>2059</v>
      </c>
      <c r="M9639" s="315" t="s">
        <v>2060</v>
      </c>
      <c r="N9639" s="315" t="s">
        <v>5502</v>
      </c>
      <c r="O9639" s="315" t="s">
        <v>805</v>
      </c>
      <c r="P9639" s="315" t="s">
        <v>4892</v>
      </c>
      <c r="Q9639" s="315" t="s">
        <v>5089</v>
      </c>
    </row>
    <row r="9640" spans="1:17">
      <c r="A9640" s="315" t="s">
        <v>7203</v>
      </c>
      <c r="B9640" s="315" t="s">
        <v>2095</v>
      </c>
      <c r="C9640" s="315" t="s">
        <v>2098</v>
      </c>
      <c r="D9640" s="316">
        <v>52.2</v>
      </c>
      <c r="E9640" s="317">
        <v>5639.13</v>
      </c>
      <c r="F9640" s="317">
        <v>1031.95</v>
      </c>
      <c r="G9640" s="318">
        <v>40773</v>
      </c>
      <c r="H9640" s="318">
        <v>42643</v>
      </c>
      <c r="I9640" s="318">
        <v>50040</v>
      </c>
      <c r="J9640" s="315" t="s">
        <v>4452</v>
      </c>
      <c r="K9640" s="315">
        <v>5112</v>
      </c>
      <c r="L9640" s="315" t="s">
        <v>3241</v>
      </c>
      <c r="M9640" s="315" t="s">
        <v>776</v>
      </c>
      <c r="N9640" s="315"/>
      <c r="O9640" s="315" t="s">
        <v>805</v>
      </c>
      <c r="P9640" s="315" t="s">
        <v>7204</v>
      </c>
      <c r="Q9640" s="315" t="s">
        <v>5598</v>
      </c>
    </row>
    <row r="9641" spans="1:17">
      <c r="A9641" s="315" t="s">
        <v>7205</v>
      </c>
      <c r="B9641" s="315" t="s">
        <v>2095</v>
      </c>
      <c r="C9641" s="315" t="s">
        <v>2098</v>
      </c>
      <c r="D9641" s="316">
        <v>52.3</v>
      </c>
      <c r="E9641" s="317">
        <v>48260.1</v>
      </c>
      <c r="F9641" s="317">
        <v>24274.85</v>
      </c>
      <c r="G9641" s="318">
        <v>39569</v>
      </c>
      <c r="H9641" s="318">
        <v>39972</v>
      </c>
      <c r="I9641" s="318">
        <v>49309</v>
      </c>
      <c r="J9641" s="315" t="s">
        <v>7206</v>
      </c>
      <c r="K9641" s="315">
        <v>9473</v>
      </c>
      <c r="L9641" s="315" t="s">
        <v>2104</v>
      </c>
      <c r="M9641" s="315" t="s">
        <v>770</v>
      </c>
      <c r="N9641" s="315"/>
      <c r="O9641" s="315" t="s">
        <v>805</v>
      </c>
      <c r="P9641" s="315" t="s">
        <v>5222</v>
      </c>
      <c r="Q9641" s="315" t="s">
        <v>1041</v>
      </c>
    </row>
    <row r="9642" spans="1:17">
      <c r="A9642" s="315" t="s">
        <v>7207</v>
      </c>
      <c r="B9642" s="315" t="s">
        <v>2095</v>
      </c>
      <c r="C9642" s="315" t="s">
        <v>2098</v>
      </c>
      <c r="D9642" s="316">
        <v>52.5</v>
      </c>
      <c r="E9642" s="317">
        <v>44290.119999999988</v>
      </c>
      <c r="F9642" s="317">
        <v>10231.019999999999</v>
      </c>
      <c r="G9642" s="318">
        <v>40378</v>
      </c>
      <c r="H9642" s="318">
        <v>42233</v>
      </c>
      <c r="I9642" s="318">
        <v>51501</v>
      </c>
      <c r="J9642" s="315" t="s">
        <v>7208</v>
      </c>
      <c r="K9642" s="315">
        <v>9642</v>
      </c>
      <c r="L9642" s="315" t="s">
        <v>3375</v>
      </c>
      <c r="M9642" s="315" t="s">
        <v>770</v>
      </c>
      <c r="N9642" s="315"/>
      <c r="O9642" s="315" t="s">
        <v>805</v>
      </c>
      <c r="P9642" s="315" t="s">
        <v>7209</v>
      </c>
      <c r="Q9642" s="315" t="s">
        <v>1384</v>
      </c>
    </row>
    <row r="9643" spans="1:17">
      <c r="A9643" s="315" t="s">
        <v>7210</v>
      </c>
      <c r="B9643" s="315" t="s">
        <v>2095</v>
      </c>
      <c r="C9643" s="315" t="s">
        <v>2098</v>
      </c>
      <c r="D9643" s="316">
        <v>52.5</v>
      </c>
      <c r="E9643" s="317">
        <v>46597.14</v>
      </c>
      <c r="F9643" s="317">
        <v>12771.050000000001</v>
      </c>
      <c r="G9643" s="318">
        <v>40739</v>
      </c>
      <c r="H9643" s="318">
        <v>41248</v>
      </c>
      <c r="I9643" s="318">
        <v>50405</v>
      </c>
      <c r="J9643" s="315" t="s">
        <v>7211</v>
      </c>
      <c r="K9643" s="315">
        <v>9054</v>
      </c>
      <c r="L9643" s="315" t="s">
        <v>4276</v>
      </c>
      <c r="M9643" s="315" t="s">
        <v>1024</v>
      </c>
      <c r="N9643" s="315" t="s">
        <v>7212</v>
      </c>
      <c r="O9643" s="315" t="s">
        <v>805</v>
      </c>
      <c r="P9643" s="315" t="s">
        <v>6081</v>
      </c>
      <c r="Q9643" s="315" t="s">
        <v>2039</v>
      </c>
    </row>
    <row r="9644" spans="1:17">
      <c r="A9644" s="315" t="s">
        <v>7213</v>
      </c>
      <c r="B9644" s="315" t="s">
        <v>2095</v>
      </c>
      <c r="C9644" s="315" t="s">
        <v>2098</v>
      </c>
      <c r="D9644" s="316">
        <v>52.6</v>
      </c>
      <c r="E9644" s="317">
        <v>57052.650000000009</v>
      </c>
      <c r="F9644" s="317">
        <v>25730.750000000004</v>
      </c>
      <c r="G9644" s="318">
        <v>39570</v>
      </c>
      <c r="H9644" s="318">
        <v>40841</v>
      </c>
      <c r="I9644" s="318">
        <v>50040</v>
      </c>
      <c r="J9644" s="315" t="s">
        <v>7214</v>
      </c>
      <c r="K9644" s="315">
        <v>8222</v>
      </c>
      <c r="L9644" s="315" t="s">
        <v>1990</v>
      </c>
      <c r="M9644" s="315" t="s">
        <v>1051</v>
      </c>
      <c r="N9644" s="315"/>
      <c r="O9644" s="315" t="s">
        <v>805</v>
      </c>
      <c r="P9644" s="315" t="s">
        <v>6260</v>
      </c>
      <c r="Q9644" s="315" t="s">
        <v>1090</v>
      </c>
    </row>
    <row r="9645" spans="1:17">
      <c r="A9645" s="315" t="s">
        <v>7215</v>
      </c>
      <c r="B9645" s="315" t="s">
        <v>2095</v>
      </c>
      <c r="C9645" s="315" t="s">
        <v>2098</v>
      </c>
      <c r="D9645" s="316">
        <v>52.7</v>
      </c>
      <c r="E9645" s="317">
        <v>8864.51</v>
      </c>
      <c r="F9645" s="317">
        <v>2511.61</v>
      </c>
      <c r="G9645" s="318">
        <v>40652</v>
      </c>
      <c r="H9645" s="318">
        <v>42634</v>
      </c>
      <c r="I9645" s="318">
        <v>50040</v>
      </c>
      <c r="J9645" s="315" t="s">
        <v>7216</v>
      </c>
      <c r="K9645" s="315">
        <v>8564</v>
      </c>
      <c r="L9645" s="315" t="s">
        <v>6561</v>
      </c>
      <c r="M9645" s="315" t="s">
        <v>792</v>
      </c>
      <c r="N9645" s="315"/>
      <c r="O9645" s="315" t="s">
        <v>996</v>
      </c>
      <c r="P9645" s="315" t="s">
        <v>7217</v>
      </c>
      <c r="Q9645" s="315"/>
    </row>
    <row r="9646" spans="1:17">
      <c r="A9646" s="315" t="s">
        <v>7218</v>
      </c>
      <c r="B9646" s="315" t="s">
        <v>2095</v>
      </c>
      <c r="C9646" s="315" t="s">
        <v>2098</v>
      </c>
      <c r="D9646" s="316">
        <v>52.8</v>
      </c>
      <c r="E9646" s="317">
        <v>57028.799999999988</v>
      </c>
      <c r="F9646" s="317">
        <v>34639.72</v>
      </c>
      <c r="G9646" s="318">
        <v>39570</v>
      </c>
      <c r="H9646" s="318">
        <v>39555</v>
      </c>
      <c r="I9646" s="318">
        <v>48944</v>
      </c>
      <c r="J9646" s="315" t="s">
        <v>7219</v>
      </c>
      <c r="K9646" s="315">
        <v>2333</v>
      </c>
      <c r="L9646" s="315" t="s">
        <v>7220</v>
      </c>
      <c r="M9646" s="315" t="s">
        <v>764</v>
      </c>
      <c r="N9646" s="315"/>
      <c r="O9646" s="315" t="s">
        <v>805</v>
      </c>
      <c r="P9646" s="315" t="s">
        <v>6716</v>
      </c>
      <c r="Q9646" s="315" t="s">
        <v>6717</v>
      </c>
    </row>
    <row r="9647" spans="1:17">
      <c r="A9647" s="315" t="s">
        <v>7221</v>
      </c>
      <c r="B9647" s="315" t="s">
        <v>2095</v>
      </c>
      <c r="C9647" s="315" t="s">
        <v>2096</v>
      </c>
      <c r="D9647" s="316">
        <v>52.8</v>
      </c>
      <c r="E9647" s="317">
        <v>53727.829999999994</v>
      </c>
      <c r="F9647" s="317">
        <v>27723.55</v>
      </c>
      <c r="G9647" s="318">
        <v>39570</v>
      </c>
      <c r="H9647" s="318">
        <v>40865</v>
      </c>
      <c r="I9647" s="318">
        <v>50040</v>
      </c>
      <c r="J9647" s="315" t="s">
        <v>7222</v>
      </c>
      <c r="K9647" s="315">
        <v>6333</v>
      </c>
      <c r="L9647" s="315" t="s">
        <v>3258</v>
      </c>
      <c r="M9647" s="315" t="s">
        <v>1712</v>
      </c>
      <c r="N9647" s="315"/>
      <c r="O9647" s="315" t="s">
        <v>805</v>
      </c>
      <c r="P9647" s="315" t="s">
        <v>7223</v>
      </c>
      <c r="Q9647" s="315" t="s">
        <v>1227</v>
      </c>
    </row>
    <row r="9648" spans="1:17">
      <c r="A9648" s="315" t="s">
        <v>7224</v>
      </c>
      <c r="B9648" s="315" t="s">
        <v>2095</v>
      </c>
      <c r="C9648" s="315" t="s">
        <v>2096</v>
      </c>
      <c r="D9648" s="316">
        <v>52.8</v>
      </c>
      <c r="E9648" s="317">
        <v>50437.189999999995</v>
      </c>
      <c r="F9648" s="317">
        <v>26025.600000000006</v>
      </c>
      <c r="G9648" s="318">
        <v>40654</v>
      </c>
      <c r="H9648" s="318">
        <v>40815</v>
      </c>
      <c r="I9648" s="318">
        <v>50040</v>
      </c>
      <c r="J9648" s="315" t="s">
        <v>7225</v>
      </c>
      <c r="K9648" s="315">
        <v>4543</v>
      </c>
      <c r="L9648" s="315" t="s">
        <v>2981</v>
      </c>
      <c r="M9648" s="315" t="s">
        <v>1296</v>
      </c>
      <c r="N9648" s="315"/>
      <c r="O9648" s="315" t="s">
        <v>805</v>
      </c>
      <c r="P9648" s="315" t="s">
        <v>4643</v>
      </c>
      <c r="Q9648" s="315" t="s">
        <v>1090</v>
      </c>
    </row>
    <row r="9649" spans="1:17">
      <c r="A9649" s="315" t="s">
        <v>7226</v>
      </c>
      <c r="B9649" s="315" t="s">
        <v>2095</v>
      </c>
      <c r="C9649" s="315" t="s">
        <v>2098</v>
      </c>
      <c r="D9649" s="316">
        <v>52.8</v>
      </c>
      <c r="E9649" s="317">
        <v>29025.520000000004</v>
      </c>
      <c r="F9649" s="317">
        <v>5160.09</v>
      </c>
      <c r="G9649" s="318">
        <v>40826</v>
      </c>
      <c r="H9649" s="318">
        <v>42459</v>
      </c>
      <c r="I9649" s="318">
        <v>50040</v>
      </c>
      <c r="J9649" s="315" t="s">
        <v>7227</v>
      </c>
      <c r="K9649" s="315">
        <v>1955</v>
      </c>
      <c r="L9649" s="315" t="s">
        <v>7228</v>
      </c>
      <c r="M9649" s="315" t="s">
        <v>754</v>
      </c>
      <c r="N9649" s="315" t="s">
        <v>7229</v>
      </c>
      <c r="O9649" s="315" t="s">
        <v>805</v>
      </c>
      <c r="P9649" s="315" t="s">
        <v>7230</v>
      </c>
      <c r="Q9649" s="315" t="s">
        <v>7231</v>
      </c>
    </row>
    <row r="9650" spans="1:17">
      <c r="A9650" s="315" t="s">
        <v>7232</v>
      </c>
      <c r="B9650" s="315" t="s">
        <v>2095</v>
      </c>
      <c r="C9650" s="315" t="s">
        <v>2098</v>
      </c>
      <c r="D9650" s="316">
        <v>52.8</v>
      </c>
      <c r="E9650" s="317">
        <v>26654.53</v>
      </c>
      <c r="F9650" s="317">
        <v>7250.03</v>
      </c>
      <c r="G9650" s="318">
        <v>40843</v>
      </c>
      <c r="H9650" s="318">
        <v>41638</v>
      </c>
      <c r="I9650" s="318">
        <v>50770</v>
      </c>
      <c r="J9650" s="315" t="s">
        <v>7233</v>
      </c>
      <c r="K9650" s="315">
        <v>5027</v>
      </c>
      <c r="L9650" s="315" t="s">
        <v>2123</v>
      </c>
      <c r="M9650" s="315" t="s">
        <v>776</v>
      </c>
      <c r="N9650" s="315" t="s">
        <v>7234</v>
      </c>
      <c r="O9650" s="315" t="s">
        <v>805</v>
      </c>
      <c r="P9650" s="315" t="s">
        <v>7235</v>
      </c>
      <c r="Q9650" s="315" t="s">
        <v>1701</v>
      </c>
    </row>
    <row r="9651" spans="1:17">
      <c r="A9651" s="315" t="s">
        <v>7236</v>
      </c>
      <c r="B9651" s="315" t="s">
        <v>2095</v>
      </c>
      <c r="C9651" s="315" t="s">
        <v>2098</v>
      </c>
      <c r="D9651" s="316">
        <v>52.88</v>
      </c>
      <c r="E9651" s="317">
        <v>57223.810000000005</v>
      </c>
      <c r="F9651" s="317">
        <v>34758.17</v>
      </c>
      <c r="G9651" s="318">
        <v>40095</v>
      </c>
      <c r="H9651" s="318">
        <v>40121</v>
      </c>
      <c r="I9651" s="318">
        <v>49309</v>
      </c>
      <c r="J9651" s="315" t="s">
        <v>7237</v>
      </c>
      <c r="K9651" s="315">
        <v>9545</v>
      </c>
      <c r="L9651" s="315" t="s">
        <v>1240</v>
      </c>
      <c r="M9651" s="315" t="s">
        <v>792</v>
      </c>
      <c r="N9651" s="315" t="s">
        <v>6098</v>
      </c>
      <c r="O9651" s="315" t="s">
        <v>805</v>
      </c>
      <c r="P9651" s="315" t="s">
        <v>6099</v>
      </c>
      <c r="Q9651" s="315" t="s">
        <v>1613</v>
      </c>
    </row>
    <row r="9652" spans="1:17">
      <c r="A9652" s="315" t="s">
        <v>7238</v>
      </c>
      <c r="B9652" s="315" t="s">
        <v>2095</v>
      </c>
      <c r="C9652" s="315" t="s">
        <v>2098</v>
      </c>
      <c r="D9652" s="316">
        <v>53</v>
      </c>
      <c r="E9652" s="317">
        <v>54651.54</v>
      </c>
      <c r="F9652" s="317">
        <v>33195.74</v>
      </c>
      <c r="G9652" s="318">
        <v>39570</v>
      </c>
      <c r="H9652" s="318">
        <v>39283</v>
      </c>
      <c r="I9652" s="318">
        <v>48549</v>
      </c>
      <c r="J9652" s="315" t="s">
        <v>7239</v>
      </c>
      <c r="K9652" s="315">
        <v>1203</v>
      </c>
      <c r="L9652" s="315" t="s">
        <v>2127</v>
      </c>
      <c r="M9652" s="315" t="s">
        <v>1827</v>
      </c>
      <c r="N9652" s="315" t="s">
        <v>7240</v>
      </c>
      <c r="O9652" s="315"/>
      <c r="P9652" s="315" t="s">
        <v>7241</v>
      </c>
      <c r="Q9652" s="315" t="s">
        <v>7242</v>
      </c>
    </row>
    <row r="9653" spans="1:17">
      <c r="A9653" s="315" t="s">
        <v>7243</v>
      </c>
      <c r="B9653" s="315" t="s">
        <v>2095</v>
      </c>
      <c r="C9653" s="315" t="s">
        <v>2098</v>
      </c>
      <c r="D9653" s="316">
        <v>53</v>
      </c>
      <c r="E9653" s="317">
        <v>61928.960000000006</v>
      </c>
      <c r="F9653" s="317">
        <v>30849.77</v>
      </c>
      <c r="G9653" s="318">
        <v>40485</v>
      </c>
      <c r="H9653" s="318">
        <v>40431</v>
      </c>
      <c r="I9653" s="318">
        <v>49674</v>
      </c>
      <c r="J9653" s="315" t="s">
        <v>7244</v>
      </c>
      <c r="K9653" s="315">
        <v>6874</v>
      </c>
      <c r="L9653" s="315" t="s">
        <v>7245</v>
      </c>
      <c r="M9653" s="315" t="s">
        <v>811</v>
      </c>
      <c r="N9653" s="315" t="s">
        <v>7169</v>
      </c>
      <c r="O9653" s="315" t="s">
        <v>805</v>
      </c>
      <c r="P9653" s="315" t="s">
        <v>7170</v>
      </c>
      <c r="Q9653" s="315" t="s">
        <v>1844</v>
      </c>
    </row>
    <row r="9654" spans="1:17">
      <c r="A9654" s="315" t="s">
        <v>7246</v>
      </c>
      <c r="B9654" s="315" t="s">
        <v>2095</v>
      </c>
      <c r="C9654" s="315" t="s">
        <v>2098</v>
      </c>
      <c r="D9654" s="316">
        <v>53</v>
      </c>
      <c r="E9654" s="317">
        <v>50497.930000000008</v>
      </c>
      <c r="F9654" s="317">
        <v>22724.100000000006</v>
      </c>
      <c r="G9654" s="318">
        <v>40619</v>
      </c>
      <c r="H9654" s="318">
        <v>40877</v>
      </c>
      <c r="I9654" s="318">
        <v>50040</v>
      </c>
      <c r="J9654" s="315" t="s">
        <v>7247</v>
      </c>
      <c r="K9654" s="315">
        <v>3006</v>
      </c>
      <c r="L9654" s="315" t="s">
        <v>308</v>
      </c>
      <c r="M9654" s="315" t="s">
        <v>764</v>
      </c>
      <c r="N9654" s="315"/>
      <c r="O9654" s="315" t="s">
        <v>914</v>
      </c>
      <c r="P9654" s="315" t="s">
        <v>7248</v>
      </c>
      <c r="Q9654" s="315" t="s">
        <v>7249</v>
      </c>
    </row>
    <row r="9655" spans="1:17">
      <c r="A9655" s="315" t="s">
        <v>7250</v>
      </c>
      <c r="B9655" s="315" t="s">
        <v>2095</v>
      </c>
      <c r="C9655" s="315" t="s">
        <v>2098</v>
      </c>
      <c r="D9655" s="316">
        <v>53.04</v>
      </c>
      <c r="E9655" s="317">
        <v>54087.380000000005</v>
      </c>
      <c r="F9655" s="317">
        <v>13251.4</v>
      </c>
      <c r="G9655" s="318">
        <v>40702</v>
      </c>
      <c r="H9655" s="318">
        <v>41983</v>
      </c>
      <c r="I9655" s="318">
        <v>49309</v>
      </c>
      <c r="J9655" s="315" t="s">
        <v>7251</v>
      </c>
      <c r="K9655" s="315">
        <v>6277</v>
      </c>
      <c r="L9655" s="315" t="s">
        <v>4324</v>
      </c>
      <c r="M9655" s="315" t="s">
        <v>788</v>
      </c>
      <c r="N9655" s="315"/>
      <c r="O9655" s="315" t="s">
        <v>805</v>
      </c>
      <c r="P9655" s="315" t="s">
        <v>909</v>
      </c>
      <c r="Q9655" s="315" t="s">
        <v>1663</v>
      </c>
    </row>
    <row r="9656" spans="1:17">
      <c r="A9656" s="315" t="s">
        <v>7252</v>
      </c>
      <c r="B9656" s="315" t="s">
        <v>2095</v>
      </c>
      <c r="C9656" s="315" t="s">
        <v>2098</v>
      </c>
      <c r="D9656" s="316">
        <v>53.04</v>
      </c>
      <c r="E9656" s="317">
        <v>57663.53</v>
      </c>
      <c r="F9656" s="317">
        <v>14127.560000000001</v>
      </c>
      <c r="G9656" s="318">
        <v>40798</v>
      </c>
      <c r="H9656" s="318">
        <v>42087</v>
      </c>
      <c r="I9656" s="318">
        <v>49674</v>
      </c>
      <c r="J9656" s="315" t="s">
        <v>7253</v>
      </c>
      <c r="K9656" s="315">
        <v>5646</v>
      </c>
      <c r="L9656" s="315" t="s">
        <v>3449</v>
      </c>
      <c r="M9656" s="315" t="s">
        <v>776</v>
      </c>
      <c r="N9656" s="315"/>
      <c r="O9656" s="315" t="s">
        <v>805</v>
      </c>
      <c r="P9656" s="315" t="s">
        <v>6221</v>
      </c>
      <c r="Q9656" s="315" t="s">
        <v>992</v>
      </c>
    </row>
    <row r="9657" spans="1:17">
      <c r="A9657" s="315" t="s">
        <v>7254</v>
      </c>
      <c r="B9657" s="315" t="s">
        <v>2095</v>
      </c>
      <c r="C9657" s="315" t="s">
        <v>2098</v>
      </c>
      <c r="D9657" s="316">
        <v>53.1</v>
      </c>
      <c r="E9657" s="317">
        <v>48507.25</v>
      </c>
      <c r="F9657" s="317">
        <v>27532.38</v>
      </c>
      <c r="G9657" s="318">
        <v>39569</v>
      </c>
      <c r="H9657" s="318">
        <v>40165</v>
      </c>
      <c r="I9657" s="318">
        <v>49309</v>
      </c>
      <c r="J9657" s="315" t="s">
        <v>7255</v>
      </c>
      <c r="K9657" s="315">
        <v>1073</v>
      </c>
      <c r="L9657" s="315" t="s">
        <v>2509</v>
      </c>
      <c r="M9657" s="315" t="s">
        <v>766</v>
      </c>
      <c r="N9657" s="315" t="s">
        <v>7256</v>
      </c>
      <c r="O9657" s="315" t="s">
        <v>805</v>
      </c>
      <c r="P9657" s="315" t="s">
        <v>7257</v>
      </c>
      <c r="Q9657" s="315" t="s">
        <v>1333</v>
      </c>
    </row>
    <row r="9658" spans="1:17">
      <c r="A9658" s="315" t="s">
        <v>7258</v>
      </c>
      <c r="B9658" s="315" t="s">
        <v>2095</v>
      </c>
      <c r="C9658" s="315" t="s">
        <v>2096</v>
      </c>
      <c r="D9658" s="316">
        <v>53.2</v>
      </c>
      <c r="E9658" s="317">
        <v>51016.68</v>
      </c>
      <c r="F9658" s="317">
        <v>21784.11</v>
      </c>
      <c r="G9658" s="318">
        <v>40178</v>
      </c>
      <c r="H9658" s="318">
        <v>41082</v>
      </c>
      <c r="I9658" s="318">
        <v>50405</v>
      </c>
      <c r="J9658" s="315" t="s">
        <v>7259</v>
      </c>
      <c r="K9658" s="315">
        <v>6232</v>
      </c>
      <c r="L9658" s="315" t="s">
        <v>2268</v>
      </c>
      <c r="M9658" s="315" t="s">
        <v>788</v>
      </c>
      <c r="N9658" s="315"/>
      <c r="O9658" s="315" t="s">
        <v>805</v>
      </c>
      <c r="P9658" s="315" t="s">
        <v>6646</v>
      </c>
      <c r="Q9658" s="315" t="s">
        <v>6721</v>
      </c>
    </row>
    <row r="9659" spans="1:17">
      <c r="A9659" s="315" t="s">
        <v>7260</v>
      </c>
      <c r="B9659" s="315" t="s">
        <v>2095</v>
      </c>
      <c r="C9659" s="315" t="s">
        <v>2098</v>
      </c>
      <c r="D9659" s="316">
        <v>53.23</v>
      </c>
      <c r="E9659" s="317">
        <v>54304.08</v>
      </c>
      <c r="F9659" s="317">
        <v>17811.739999999998</v>
      </c>
      <c r="G9659" s="318">
        <v>40032</v>
      </c>
      <c r="H9659" s="318">
        <v>41058</v>
      </c>
      <c r="I9659" s="318">
        <v>50405</v>
      </c>
      <c r="J9659" s="315" t="s">
        <v>7261</v>
      </c>
      <c r="K9659" s="315">
        <v>4419</v>
      </c>
      <c r="L9659" s="315" t="s">
        <v>3592</v>
      </c>
      <c r="M9659" s="315" t="s">
        <v>1484</v>
      </c>
      <c r="N9659" s="315" t="s">
        <v>7262</v>
      </c>
      <c r="O9659" s="315" t="s">
        <v>805</v>
      </c>
      <c r="P9659" s="315" t="s">
        <v>7263</v>
      </c>
      <c r="Q9659" s="315" t="s">
        <v>6850</v>
      </c>
    </row>
    <row r="9660" spans="1:17">
      <c r="A9660" s="315" t="s">
        <v>7264</v>
      </c>
      <c r="B9660" s="315" t="s">
        <v>2095</v>
      </c>
      <c r="C9660" s="315" t="s">
        <v>2098</v>
      </c>
      <c r="D9660" s="316">
        <v>53.3</v>
      </c>
      <c r="E9660" s="317">
        <v>53821.9</v>
      </c>
      <c r="F9660" s="317">
        <v>22425.820000000003</v>
      </c>
      <c r="G9660" s="318">
        <v>40294</v>
      </c>
      <c r="H9660" s="318">
        <v>40675</v>
      </c>
      <c r="I9660" s="318">
        <v>50040</v>
      </c>
      <c r="J9660" s="315" t="s">
        <v>7265</v>
      </c>
      <c r="K9660" s="315">
        <v>3714</v>
      </c>
      <c r="L9660" s="315" t="s">
        <v>1076</v>
      </c>
      <c r="M9660" s="315" t="s">
        <v>764</v>
      </c>
      <c r="N9660" s="315" t="s">
        <v>7266</v>
      </c>
      <c r="O9660" s="315" t="s">
        <v>805</v>
      </c>
      <c r="P9660" s="315" t="s">
        <v>1083</v>
      </c>
      <c r="Q9660" s="315" t="s">
        <v>1412</v>
      </c>
    </row>
    <row r="9661" spans="1:17">
      <c r="A9661" s="315" t="s">
        <v>7267</v>
      </c>
      <c r="B9661" s="315" t="s">
        <v>2095</v>
      </c>
      <c r="C9661" s="315" t="s">
        <v>2098</v>
      </c>
      <c r="D9661" s="316">
        <v>53.4</v>
      </c>
      <c r="E9661" s="317">
        <v>54760.74</v>
      </c>
      <c r="F9661" s="317">
        <v>18507.11</v>
      </c>
      <c r="G9661" s="318">
        <v>40689</v>
      </c>
      <c r="H9661" s="318">
        <v>41148</v>
      </c>
      <c r="I9661" s="318">
        <v>50405</v>
      </c>
      <c r="J9661" s="315" t="s">
        <v>7268</v>
      </c>
      <c r="K9661" s="315">
        <v>6130</v>
      </c>
      <c r="L9661" s="315" t="s">
        <v>2228</v>
      </c>
      <c r="M9661" s="315" t="s">
        <v>788</v>
      </c>
      <c r="N9661" s="315" t="s">
        <v>7269</v>
      </c>
      <c r="O9661" s="315" t="s">
        <v>805</v>
      </c>
      <c r="P9661" s="315" t="s">
        <v>7270</v>
      </c>
      <c r="Q9661" s="315" t="s">
        <v>1096</v>
      </c>
    </row>
    <row r="9662" spans="1:17">
      <c r="A9662" s="315" t="s">
        <v>7271</v>
      </c>
      <c r="B9662" s="315" t="s">
        <v>2095</v>
      </c>
      <c r="C9662" s="315" t="s">
        <v>2098</v>
      </c>
      <c r="D9662" s="316">
        <v>53.5</v>
      </c>
      <c r="E9662" s="317">
        <v>56611.240000000005</v>
      </c>
      <c r="F9662" s="317">
        <v>19021.37</v>
      </c>
      <c r="G9662" s="318">
        <v>39664</v>
      </c>
      <c r="H9662" s="318">
        <v>41575</v>
      </c>
      <c r="I9662" s="318">
        <v>50770</v>
      </c>
      <c r="J9662" s="315" t="s">
        <v>7272</v>
      </c>
      <c r="K9662" s="315">
        <v>6314</v>
      </c>
      <c r="L9662" s="315" t="s">
        <v>7273</v>
      </c>
      <c r="M9662" s="315" t="s">
        <v>1712</v>
      </c>
      <c r="N9662" s="315" t="s">
        <v>7274</v>
      </c>
      <c r="O9662" s="315"/>
      <c r="P9662" s="315" t="s">
        <v>7274</v>
      </c>
      <c r="Q9662" s="315"/>
    </row>
    <row r="9663" spans="1:17">
      <c r="A9663" s="315" t="s">
        <v>7275</v>
      </c>
      <c r="B9663" s="315" t="s">
        <v>2095</v>
      </c>
      <c r="C9663" s="315" t="s">
        <v>2098</v>
      </c>
      <c r="D9663" s="316">
        <v>53.5</v>
      </c>
      <c r="E9663" s="317">
        <v>53833.68</v>
      </c>
      <c r="F9663" s="317">
        <v>26767.279999999999</v>
      </c>
      <c r="G9663" s="318">
        <v>40506</v>
      </c>
      <c r="H9663" s="318">
        <v>40542</v>
      </c>
      <c r="I9663" s="318">
        <v>49674</v>
      </c>
      <c r="J9663" s="315" t="s">
        <v>7276</v>
      </c>
      <c r="K9663" s="315">
        <v>2545</v>
      </c>
      <c r="L9663" s="315" t="s">
        <v>2697</v>
      </c>
      <c r="M9663" s="315" t="s">
        <v>1296</v>
      </c>
      <c r="N9663" s="315" t="s">
        <v>7277</v>
      </c>
      <c r="O9663" s="315" t="s">
        <v>805</v>
      </c>
      <c r="P9663" s="315" t="s">
        <v>7278</v>
      </c>
      <c r="Q9663" s="315" t="s">
        <v>945</v>
      </c>
    </row>
    <row r="9664" spans="1:17">
      <c r="A9664" s="315" t="s">
        <v>7279</v>
      </c>
      <c r="B9664" s="315" t="s">
        <v>2095</v>
      </c>
      <c r="C9664" s="315" t="s">
        <v>2096</v>
      </c>
      <c r="D9664" s="316">
        <v>53.5</v>
      </c>
      <c r="E9664" s="317">
        <v>53036.609999999993</v>
      </c>
      <c r="F9664" s="317">
        <v>14956.329999999998</v>
      </c>
      <c r="G9664" s="318">
        <v>40644</v>
      </c>
      <c r="H9664" s="318">
        <v>41950</v>
      </c>
      <c r="I9664" s="318">
        <v>49309</v>
      </c>
      <c r="J9664" s="315" t="s">
        <v>7280</v>
      </c>
      <c r="K9664" s="315">
        <v>7447</v>
      </c>
      <c r="L9664" s="315" t="s">
        <v>5359</v>
      </c>
      <c r="M9664" s="315" t="s">
        <v>966</v>
      </c>
      <c r="N9664" s="315"/>
      <c r="O9664" s="315" t="s">
        <v>805</v>
      </c>
      <c r="P9664" s="315" t="s">
        <v>5360</v>
      </c>
      <c r="Q9664" s="315" t="s">
        <v>1701</v>
      </c>
    </row>
    <row r="9665" spans="1:17">
      <c r="A9665" s="315" t="s">
        <v>7281</v>
      </c>
      <c r="B9665" s="315" t="s">
        <v>2095</v>
      </c>
      <c r="C9665" s="315" t="s">
        <v>2098</v>
      </c>
      <c r="D9665" s="316">
        <v>53.58</v>
      </c>
      <c r="E9665" s="317">
        <v>50848.749999999993</v>
      </c>
      <c r="F9665" s="317">
        <v>22881.969999999998</v>
      </c>
      <c r="G9665" s="318">
        <v>40745</v>
      </c>
      <c r="H9665" s="318">
        <v>40863</v>
      </c>
      <c r="I9665" s="318">
        <v>50040</v>
      </c>
      <c r="J9665" s="315" t="s">
        <v>7282</v>
      </c>
      <c r="K9665" s="315">
        <v>2610</v>
      </c>
      <c r="L9665" s="315" t="s">
        <v>7283</v>
      </c>
      <c r="M9665" s="315" t="s">
        <v>764</v>
      </c>
      <c r="N9665" s="315"/>
      <c r="O9665" s="315" t="s">
        <v>805</v>
      </c>
      <c r="P9665" s="315" t="s">
        <v>7284</v>
      </c>
      <c r="Q9665" s="315" t="s">
        <v>7285</v>
      </c>
    </row>
    <row r="9666" spans="1:17">
      <c r="A9666" s="315" t="s">
        <v>7286</v>
      </c>
      <c r="B9666" s="315" t="s">
        <v>2095</v>
      </c>
      <c r="C9666" s="315" t="s">
        <v>2098</v>
      </c>
      <c r="D9666" s="316">
        <v>53.6</v>
      </c>
      <c r="E9666" s="317">
        <v>59496.969999999994</v>
      </c>
      <c r="F9666" s="317">
        <v>38970.53</v>
      </c>
      <c r="G9666" s="318">
        <v>39570</v>
      </c>
      <c r="H9666" s="318">
        <v>39857</v>
      </c>
      <c r="I9666" s="318">
        <v>49279</v>
      </c>
      <c r="J9666" s="315" t="s">
        <v>7287</v>
      </c>
      <c r="K9666" s="315">
        <v>9313</v>
      </c>
      <c r="L9666" s="315" t="s">
        <v>7288</v>
      </c>
      <c r="M9666" s="315" t="s">
        <v>770</v>
      </c>
      <c r="N9666" s="315" t="s">
        <v>7289</v>
      </c>
      <c r="O9666" s="315" t="s">
        <v>805</v>
      </c>
      <c r="P9666" s="315" t="s">
        <v>898</v>
      </c>
      <c r="Q9666" s="315" t="s">
        <v>956</v>
      </c>
    </row>
    <row r="9667" spans="1:17">
      <c r="A9667" s="315" t="s">
        <v>7290</v>
      </c>
      <c r="B9667" s="315" t="s">
        <v>2095</v>
      </c>
      <c r="C9667" s="315" t="s">
        <v>2096</v>
      </c>
      <c r="D9667" s="316">
        <v>53.6</v>
      </c>
      <c r="E9667" s="317">
        <v>61594.29</v>
      </c>
      <c r="F9667" s="317">
        <v>26300.769999999997</v>
      </c>
      <c r="G9667" s="318">
        <v>39974</v>
      </c>
      <c r="H9667" s="318">
        <v>41086</v>
      </c>
      <c r="I9667" s="318">
        <v>50405</v>
      </c>
      <c r="J9667" s="315" t="s">
        <v>7291</v>
      </c>
      <c r="K9667" s="315">
        <v>6024</v>
      </c>
      <c r="L9667" s="315" t="s">
        <v>1218</v>
      </c>
      <c r="M9667" s="315" t="s">
        <v>788</v>
      </c>
      <c r="N9667" s="315"/>
      <c r="O9667" s="315" t="s">
        <v>805</v>
      </c>
      <c r="P9667" s="315" t="s">
        <v>7292</v>
      </c>
      <c r="Q9667" s="315" t="s">
        <v>1339</v>
      </c>
    </row>
    <row r="9668" spans="1:17">
      <c r="A9668" s="315" t="s">
        <v>7293</v>
      </c>
      <c r="B9668" s="315" t="s">
        <v>2095</v>
      </c>
      <c r="C9668" s="315" t="s">
        <v>2096</v>
      </c>
      <c r="D9668" s="316">
        <v>53.6</v>
      </c>
      <c r="E9668" s="317">
        <v>38070.240000000005</v>
      </c>
      <c r="F9668" s="317">
        <v>19606.169999999995</v>
      </c>
      <c r="G9668" s="318">
        <v>40063</v>
      </c>
      <c r="H9668" s="318">
        <v>40882</v>
      </c>
      <c r="I9668" s="318">
        <v>50040</v>
      </c>
      <c r="J9668" s="315" t="s">
        <v>7294</v>
      </c>
      <c r="K9668" s="315">
        <v>6005</v>
      </c>
      <c r="L9668" s="315" t="s">
        <v>314</v>
      </c>
      <c r="M9668" s="315" t="s">
        <v>788</v>
      </c>
      <c r="N9668" s="315" t="s">
        <v>7295</v>
      </c>
      <c r="O9668" s="315" t="s">
        <v>805</v>
      </c>
      <c r="P9668" s="315" t="s">
        <v>1383</v>
      </c>
      <c r="Q9668" s="315" t="s">
        <v>819</v>
      </c>
    </row>
    <row r="9669" spans="1:17">
      <c r="A9669" s="315" t="s">
        <v>7296</v>
      </c>
      <c r="B9669" s="315" t="s">
        <v>2095</v>
      </c>
      <c r="C9669" s="315" t="s">
        <v>2096</v>
      </c>
      <c r="D9669" s="316">
        <v>53.6</v>
      </c>
      <c r="E9669" s="317">
        <v>57655.000000000007</v>
      </c>
      <c r="F9669" s="317">
        <v>24618.679999999997</v>
      </c>
      <c r="G9669" s="318">
        <v>40213</v>
      </c>
      <c r="H9669" s="318">
        <v>41030</v>
      </c>
      <c r="I9669" s="318">
        <v>50405</v>
      </c>
      <c r="J9669" s="315" t="s">
        <v>7297</v>
      </c>
      <c r="K9669" s="315">
        <v>9466</v>
      </c>
      <c r="L9669" s="315" t="s">
        <v>3019</v>
      </c>
      <c r="M9669" s="315" t="s">
        <v>770</v>
      </c>
      <c r="N9669" s="315" t="s">
        <v>7298</v>
      </c>
      <c r="O9669" s="315" t="s">
        <v>805</v>
      </c>
      <c r="P9669" s="315" t="s">
        <v>7299</v>
      </c>
      <c r="Q9669" s="315" t="s">
        <v>819</v>
      </c>
    </row>
    <row r="9670" spans="1:17">
      <c r="A9670" s="315" t="s">
        <v>7300</v>
      </c>
      <c r="B9670" s="315" t="s">
        <v>2095</v>
      </c>
      <c r="C9670" s="315" t="s">
        <v>2098</v>
      </c>
      <c r="D9670" s="316">
        <v>53.6</v>
      </c>
      <c r="E9670" s="317">
        <v>58272.539999999994</v>
      </c>
      <c r="F9670" s="317">
        <v>15850.11</v>
      </c>
      <c r="G9670" s="318">
        <v>40253</v>
      </c>
      <c r="H9670" s="318">
        <v>41585</v>
      </c>
      <c r="I9670" s="318">
        <v>50770</v>
      </c>
      <c r="J9670" s="315" t="s">
        <v>5713</v>
      </c>
      <c r="K9670" s="315">
        <v>7122</v>
      </c>
      <c r="L9670" s="315" t="s">
        <v>7301</v>
      </c>
      <c r="M9670" s="315" t="s">
        <v>966</v>
      </c>
      <c r="N9670" s="315"/>
      <c r="O9670" s="315" t="s">
        <v>805</v>
      </c>
      <c r="P9670" s="315" t="s">
        <v>7302</v>
      </c>
      <c r="Q9670" s="315" t="s">
        <v>1339</v>
      </c>
    </row>
    <row r="9671" spans="1:17">
      <c r="A9671" s="315" t="s">
        <v>7303</v>
      </c>
      <c r="B9671" s="315" t="s">
        <v>2095</v>
      </c>
      <c r="C9671" s="315" t="s">
        <v>2096</v>
      </c>
      <c r="D9671" s="316">
        <v>53.61</v>
      </c>
      <c r="E9671" s="317">
        <v>57665.600000000006</v>
      </c>
      <c r="F9671" s="317">
        <v>23012.85</v>
      </c>
      <c r="G9671" s="318">
        <v>40512</v>
      </c>
      <c r="H9671" s="318">
        <v>40841</v>
      </c>
      <c r="I9671" s="318">
        <v>50040</v>
      </c>
      <c r="J9671" s="315" t="s">
        <v>7304</v>
      </c>
      <c r="K9671" s="315">
        <v>3531</v>
      </c>
      <c r="L9671" s="315" t="s">
        <v>4444</v>
      </c>
      <c r="M9671" s="315" t="s">
        <v>764</v>
      </c>
      <c r="N9671" s="315"/>
      <c r="O9671" s="315" t="s">
        <v>805</v>
      </c>
      <c r="P9671" s="315" t="s">
        <v>5036</v>
      </c>
      <c r="Q9671" s="315" t="s">
        <v>852</v>
      </c>
    </row>
    <row r="9672" spans="1:17">
      <c r="A9672" s="315" t="s">
        <v>7305</v>
      </c>
      <c r="B9672" s="315" t="s">
        <v>2095</v>
      </c>
      <c r="C9672" s="315" t="s">
        <v>2098</v>
      </c>
      <c r="D9672" s="316">
        <v>53.76</v>
      </c>
      <c r="E9672" s="317">
        <v>42358.93</v>
      </c>
      <c r="F9672" s="317">
        <v>10377.929999999998</v>
      </c>
      <c r="G9672" s="318">
        <v>40681</v>
      </c>
      <c r="H9672" s="318">
        <v>42083</v>
      </c>
      <c r="I9672" s="318">
        <v>49674</v>
      </c>
      <c r="J9672" s="315" t="s">
        <v>7306</v>
      </c>
      <c r="K9672" s="315">
        <v>6032</v>
      </c>
      <c r="L9672" s="315" t="s">
        <v>1499</v>
      </c>
      <c r="M9672" s="315" t="s">
        <v>788</v>
      </c>
      <c r="N9672" s="315"/>
      <c r="O9672" s="315" t="s">
        <v>805</v>
      </c>
      <c r="P9672" s="315" t="s">
        <v>7307</v>
      </c>
      <c r="Q9672" s="315" t="s">
        <v>5736</v>
      </c>
    </row>
    <row r="9673" spans="1:17">
      <c r="A9673" s="315" t="s">
        <v>7308</v>
      </c>
      <c r="B9673" s="315" t="s">
        <v>2095</v>
      </c>
      <c r="C9673" s="315" t="s">
        <v>2098</v>
      </c>
      <c r="D9673" s="316">
        <v>53.8</v>
      </c>
      <c r="E9673" s="317">
        <v>34438.93</v>
      </c>
      <c r="F9673" s="317">
        <v>14154.39</v>
      </c>
      <c r="G9673" s="318">
        <v>40561</v>
      </c>
      <c r="H9673" s="318">
        <v>40898</v>
      </c>
      <c r="I9673" s="318">
        <v>50040</v>
      </c>
      <c r="J9673" s="315" t="s">
        <v>7309</v>
      </c>
      <c r="K9673" s="315">
        <v>9108</v>
      </c>
      <c r="L9673" s="315" t="s">
        <v>3354</v>
      </c>
      <c r="M9673" s="315" t="s">
        <v>1024</v>
      </c>
      <c r="N9673" s="315"/>
      <c r="O9673" s="315" t="s">
        <v>805</v>
      </c>
      <c r="P9673" s="315" t="s">
        <v>4687</v>
      </c>
      <c r="Q9673" s="315" t="s">
        <v>1695</v>
      </c>
    </row>
    <row r="9674" spans="1:17">
      <c r="A9674" s="315" t="s">
        <v>7310</v>
      </c>
      <c r="B9674" s="315" t="s">
        <v>2095</v>
      </c>
      <c r="C9674" s="315" t="s">
        <v>2098</v>
      </c>
      <c r="D9674" s="316">
        <v>53.8</v>
      </c>
      <c r="E9674" s="317">
        <v>51448.69</v>
      </c>
      <c r="F9674" s="317">
        <v>21436.940000000002</v>
      </c>
      <c r="G9674" s="318">
        <v>40679</v>
      </c>
      <c r="H9674" s="318">
        <v>40857</v>
      </c>
      <c r="I9674" s="318">
        <v>50040</v>
      </c>
      <c r="J9674" s="315" t="s">
        <v>7311</v>
      </c>
      <c r="K9674" s="315">
        <v>8833</v>
      </c>
      <c r="L9674" s="315" t="s">
        <v>2818</v>
      </c>
      <c r="M9674" s="315" t="s">
        <v>784</v>
      </c>
      <c r="N9674" s="315" t="s">
        <v>7312</v>
      </c>
      <c r="O9674" s="315" t="s">
        <v>805</v>
      </c>
      <c r="P9674" s="315" t="s">
        <v>933</v>
      </c>
      <c r="Q9674" s="315" t="s">
        <v>1460</v>
      </c>
    </row>
    <row r="9675" spans="1:17">
      <c r="A9675" s="315" t="s">
        <v>7313</v>
      </c>
      <c r="B9675" s="315" t="s">
        <v>2095</v>
      </c>
      <c r="C9675" s="315" t="s">
        <v>2098</v>
      </c>
      <c r="D9675" s="316">
        <v>53.8</v>
      </c>
      <c r="E9675" s="317">
        <v>63088.97</v>
      </c>
      <c r="F9675" s="317">
        <v>28390.030000000006</v>
      </c>
      <c r="G9675" s="318">
        <v>40710</v>
      </c>
      <c r="H9675" s="318">
        <v>40889</v>
      </c>
      <c r="I9675" s="318">
        <v>50040</v>
      </c>
      <c r="J9675" s="315" t="s">
        <v>7314</v>
      </c>
      <c r="K9675" s="315">
        <v>8507</v>
      </c>
      <c r="L9675" s="315" t="s">
        <v>4371</v>
      </c>
      <c r="M9675" s="315" t="s">
        <v>792</v>
      </c>
      <c r="N9675" s="315"/>
      <c r="O9675" s="315" t="s">
        <v>996</v>
      </c>
      <c r="P9675" s="315" t="s">
        <v>7315</v>
      </c>
      <c r="Q9675" s="315"/>
    </row>
    <row r="9676" spans="1:17">
      <c r="A9676" s="315" t="s">
        <v>7316</v>
      </c>
      <c r="B9676" s="315" t="s">
        <v>2095</v>
      </c>
      <c r="C9676" s="315" t="s">
        <v>2098</v>
      </c>
      <c r="D9676" s="316">
        <v>53.9</v>
      </c>
      <c r="E9676" s="317">
        <v>52204.33</v>
      </c>
      <c r="F9676" s="317">
        <v>12737.850000000002</v>
      </c>
      <c r="G9676" s="318">
        <v>40638</v>
      </c>
      <c r="H9676" s="318">
        <v>41912</v>
      </c>
      <c r="I9676" s="318">
        <v>49309</v>
      </c>
      <c r="J9676" s="315" t="s">
        <v>7317</v>
      </c>
      <c r="K9676" s="315">
        <v>7156</v>
      </c>
      <c r="L9676" s="315" t="s">
        <v>7318</v>
      </c>
      <c r="M9676" s="315" t="s">
        <v>966</v>
      </c>
      <c r="N9676" s="315"/>
      <c r="O9676" s="315" t="s">
        <v>805</v>
      </c>
      <c r="P9676" s="315" t="s">
        <v>7319</v>
      </c>
      <c r="Q9676" s="315" t="s">
        <v>7320</v>
      </c>
    </row>
    <row r="9677" spans="1:17">
      <c r="A9677" s="315" t="s">
        <v>7321</v>
      </c>
      <c r="B9677" s="315" t="s">
        <v>2095</v>
      </c>
      <c r="C9677" s="315" t="s">
        <v>2096</v>
      </c>
      <c r="D9677" s="316">
        <v>53.96</v>
      </c>
      <c r="E9677" s="317">
        <v>56109.46</v>
      </c>
      <c r="F9677" s="317">
        <v>14598.840000000002</v>
      </c>
      <c r="G9677" s="318">
        <v>40718</v>
      </c>
      <c r="H9677" s="318">
        <v>42019</v>
      </c>
      <c r="I9677" s="318">
        <v>49674</v>
      </c>
      <c r="J9677" s="315" t="s">
        <v>7322</v>
      </c>
      <c r="K9677" s="315">
        <v>8708</v>
      </c>
      <c r="L9677" s="315" t="s">
        <v>1375</v>
      </c>
      <c r="M9677" s="315" t="s">
        <v>784</v>
      </c>
      <c r="N9677" s="315" t="s">
        <v>7323</v>
      </c>
      <c r="O9677" s="315" t="s">
        <v>805</v>
      </c>
      <c r="P9677" s="315" t="s">
        <v>7027</v>
      </c>
      <c r="Q9677" s="315" t="s">
        <v>1339</v>
      </c>
    </row>
    <row r="9678" spans="1:17">
      <c r="A9678" s="315" t="s">
        <v>7324</v>
      </c>
      <c r="B9678" s="315" t="s">
        <v>2095</v>
      </c>
      <c r="C9678" s="315" t="s">
        <v>2098</v>
      </c>
      <c r="D9678" s="316">
        <v>54</v>
      </c>
      <c r="E9678" s="317">
        <v>46307.740000000005</v>
      </c>
      <c r="F9678" s="317">
        <v>11662.679999999998</v>
      </c>
      <c r="G9678" s="318">
        <v>40379</v>
      </c>
      <c r="H9678" s="318">
        <v>41586</v>
      </c>
      <c r="I9678" s="318">
        <v>50770</v>
      </c>
      <c r="J9678" s="315" t="s">
        <v>7325</v>
      </c>
      <c r="K9678" s="315">
        <v>8706</v>
      </c>
      <c r="L9678" s="315" t="s">
        <v>3058</v>
      </c>
      <c r="M9678" s="315" t="s">
        <v>784</v>
      </c>
      <c r="N9678" s="315" t="s">
        <v>7326</v>
      </c>
      <c r="O9678" s="315" t="s">
        <v>805</v>
      </c>
      <c r="P9678" s="315" t="s">
        <v>7327</v>
      </c>
      <c r="Q9678" s="315" t="s">
        <v>945</v>
      </c>
    </row>
    <row r="9679" spans="1:17">
      <c r="A9679" s="315" t="s">
        <v>7328</v>
      </c>
      <c r="B9679" s="315" t="s">
        <v>2095</v>
      </c>
      <c r="C9679" s="315" t="s">
        <v>2096</v>
      </c>
      <c r="D9679" s="316">
        <v>54</v>
      </c>
      <c r="E9679" s="317">
        <v>54476.3</v>
      </c>
      <c r="F9679" s="317">
        <v>28000.820000000003</v>
      </c>
      <c r="G9679" s="318">
        <v>40597</v>
      </c>
      <c r="H9679" s="318">
        <v>40800</v>
      </c>
      <c r="I9679" s="318">
        <v>50040</v>
      </c>
      <c r="J9679" s="315" t="s">
        <v>7329</v>
      </c>
      <c r="K9679" s="315">
        <v>2717</v>
      </c>
      <c r="L9679" s="315" t="s">
        <v>7330</v>
      </c>
      <c r="M9679" s="315" t="s">
        <v>764</v>
      </c>
      <c r="N9679" s="315"/>
      <c r="O9679" s="315" t="s">
        <v>805</v>
      </c>
      <c r="P9679" s="315" t="s">
        <v>7331</v>
      </c>
      <c r="Q9679" s="315" t="s">
        <v>819</v>
      </c>
    </row>
    <row r="9680" spans="1:17">
      <c r="A9680" s="315" t="s">
        <v>7332</v>
      </c>
      <c r="B9680" s="315" t="s">
        <v>2095</v>
      </c>
      <c r="C9680" s="315" t="s">
        <v>2098</v>
      </c>
      <c r="D9680" s="316">
        <v>54</v>
      </c>
      <c r="E9680" s="317">
        <v>48703.409999999996</v>
      </c>
      <c r="F9680" s="317">
        <v>16459.93</v>
      </c>
      <c r="G9680" s="318">
        <v>40700</v>
      </c>
      <c r="H9680" s="318">
        <v>40999</v>
      </c>
      <c r="I9680" s="318">
        <v>50405</v>
      </c>
      <c r="J9680" s="315" t="s">
        <v>7333</v>
      </c>
      <c r="K9680" s="315">
        <v>5646</v>
      </c>
      <c r="L9680" s="315" t="s">
        <v>3449</v>
      </c>
      <c r="M9680" s="315" t="s">
        <v>776</v>
      </c>
      <c r="N9680" s="315" t="s">
        <v>7334</v>
      </c>
      <c r="O9680" s="315" t="s">
        <v>805</v>
      </c>
      <c r="P9680" s="315" t="s">
        <v>4606</v>
      </c>
      <c r="Q9680" s="315" t="s">
        <v>7335</v>
      </c>
    </row>
    <row r="9681" spans="1:17">
      <c r="A9681" s="315" t="s">
        <v>7336</v>
      </c>
      <c r="B9681" s="315" t="s">
        <v>2095</v>
      </c>
      <c r="C9681" s="315" t="s">
        <v>2096</v>
      </c>
      <c r="D9681" s="316">
        <v>54</v>
      </c>
      <c r="E9681" s="317">
        <v>56194.499999999993</v>
      </c>
      <c r="F9681" s="317">
        <v>23995.05</v>
      </c>
      <c r="G9681" s="318">
        <v>40735</v>
      </c>
      <c r="H9681" s="318">
        <v>41162</v>
      </c>
      <c r="I9681" s="318">
        <v>50405</v>
      </c>
      <c r="J9681" s="315" t="s">
        <v>7337</v>
      </c>
      <c r="K9681" s="315">
        <v>3264</v>
      </c>
      <c r="L9681" s="315" t="s">
        <v>1635</v>
      </c>
      <c r="M9681" s="315" t="s">
        <v>764</v>
      </c>
      <c r="N9681" s="315"/>
      <c r="O9681" s="315" t="s">
        <v>805</v>
      </c>
      <c r="P9681" s="315" t="s">
        <v>6634</v>
      </c>
      <c r="Q9681" s="315" t="s">
        <v>7338</v>
      </c>
    </row>
    <row r="9682" spans="1:17">
      <c r="A9682" s="315" t="s">
        <v>7339</v>
      </c>
      <c r="B9682" s="315" t="s">
        <v>2095</v>
      </c>
      <c r="C9682" s="315" t="s">
        <v>2096</v>
      </c>
      <c r="D9682" s="316">
        <v>54.08</v>
      </c>
      <c r="E9682" s="317">
        <v>61756.999999999993</v>
      </c>
      <c r="F9682" s="317">
        <v>31743.109999999997</v>
      </c>
      <c r="G9682" s="318">
        <v>40494</v>
      </c>
      <c r="H9682" s="318">
        <v>40683</v>
      </c>
      <c r="I9682" s="318">
        <v>50040</v>
      </c>
      <c r="J9682" s="315" t="s">
        <v>7340</v>
      </c>
      <c r="K9682" s="315">
        <v>3454</v>
      </c>
      <c r="L9682" s="315" t="s">
        <v>3825</v>
      </c>
      <c r="M9682" s="315" t="s">
        <v>764</v>
      </c>
      <c r="N9682" s="315"/>
      <c r="O9682" s="315" t="s">
        <v>805</v>
      </c>
      <c r="P9682" s="315" t="s">
        <v>6724</v>
      </c>
      <c r="Q9682" s="315" t="s">
        <v>1102</v>
      </c>
    </row>
    <row r="9683" spans="1:17">
      <c r="A9683" s="315" t="s">
        <v>7341</v>
      </c>
      <c r="B9683" s="315" t="s">
        <v>2095</v>
      </c>
      <c r="C9683" s="315" t="s">
        <v>2096</v>
      </c>
      <c r="D9683" s="316">
        <v>54.2</v>
      </c>
      <c r="E9683" s="317">
        <v>55391.30999999999</v>
      </c>
      <c r="F9683" s="317">
        <v>40878.79</v>
      </c>
      <c r="G9683" s="318">
        <v>39569</v>
      </c>
      <c r="H9683" s="318">
        <v>40110</v>
      </c>
      <c r="I9683" s="318">
        <v>49309</v>
      </c>
      <c r="J9683" s="315" t="s">
        <v>6828</v>
      </c>
      <c r="K9683" s="315">
        <v>6430</v>
      </c>
      <c r="L9683" s="315" t="s">
        <v>319</v>
      </c>
      <c r="M9683" s="315" t="s">
        <v>1388</v>
      </c>
      <c r="N9683" s="315"/>
      <c r="O9683" s="315" t="s">
        <v>805</v>
      </c>
      <c r="P9683" s="315" t="s">
        <v>6829</v>
      </c>
      <c r="Q9683" s="315" t="s">
        <v>1530</v>
      </c>
    </row>
    <row r="9684" spans="1:17">
      <c r="A9684" s="315" t="s">
        <v>7342</v>
      </c>
      <c r="B9684" s="315" t="s">
        <v>2095</v>
      </c>
      <c r="C9684" s="315" t="s">
        <v>2098</v>
      </c>
      <c r="D9684" s="316">
        <v>54.3</v>
      </c>
      <c r="E9684" s="317">
        <v>52562.950000000012</v>
      </c>
      <c r="F9684" s="317">
        <v>23653.340000000004</v>
      </c>
      <c r="G9684" s="318">
        <v>39570</v>
      </c>
      <c r="H9684" s="318">
        <v>40837</v>
      </c>
      <c r="I9684" s="318">
        <v>50040</v>
      </c>
      <c r="J9684" s="315" t="s">
        <v>7343</v>
      </c>
      <c r="K9684" s="315">
        <v>4623</v>
      </c>
      <c r="L9684" s="315" t="s">
        <v>2846</v>
      </c>
      <c r="M9684" s="315" t="s">
        <v>1296</v>
      </c>
      <c r="N9684" s="315" t="s">
        <v>7344</v>
      </c>
      <c r="O9684" s="315" t="s">
        <v>805</v>
      </c>
      <c r="P9684" s="315" t="s">
        <v>864</v>
      </c>
      <c r="Q9684" s="315" t="s">
        <v>5277</v>
      </c>
    </row>
    <row r="9685" spans="1:17">
      <c r="A9685" s="315" t="s">
        <v>7345</v>
      </c>
      <c r="B9685" s="315" t="s">
        <v>2095</v>
      </c>
      <c r="C9685" s="315" t="s">
        <v>2098</v>
      </c>
      <c r="D9685" s="316">
        <v>54.33</v>
      </c>
      <c r="E9685" s="317">
        <v>62650.25</v>
      </c>
      <c r="F9685" s="317">
        <v>26104.28</v>
      </c>
      <c r="G9685" s="318">
        <v>40778</v>
      </c>
      <c r="H9685" s="318">
        <v>40900</v>
      </c>
      <c r="I9685" s="318">
        <v>50040</v>
      </c>
      <c r="J9685" s="315" t="s">
        <v>7346</v>
      </c>
      <c r="K9685" s="315">
        <v>3216</v>
      </c>
      <c r="L9685" s="315" t="s">
        <v>4316</v>
      </c>
      <c r="M9685" s="315" t="s">
        <v>761</v>
      </c>
      <c r="N9685" s="315" t="s">
        <v>7347</v>
      </c>
      <c r="O9685" s="315" t="s">
        <v>805</v>
      </c>
      <c r="P9685" s="315" t="s">
        <v>7348</v>
      </c>
      <c r="Q9685" s="315" t="s">
        <v>1345</v>
      </c>
    </row>
    <row r="9686" spans="1:17">
      <c r="A9686" s="315" t="s">
        <v>7349</v>
      </c>
      <c r="B9686" s="315" t="s">
        <v>2095</v>
      </c>
      <c r="C9686" s="315" t="s">
        <v>2098</v>
      </c>
      <c r="D9686" s="316">
        <v>54.45</v>
      </c>
      <c r="E9686" s="317">
        <v>47090.58</v>
      </c>
      <c r="F9686" s="317">
        <v>11490.1</v>
      </c>
      <c r="G9686" s="318">
        <v>40638</v>
      </c>
      <c r="H9686" s="318">
        <v>42012</v>
      </c>
      <c r="I9686" s="318">
        <v>49674</v>
      </c>
      <c r="J9686" s="315" t="s">
        <v>7350</v>
      </c>
      <c r="K9686" s="315">
        <v>7162</v>
      </c>
      <c r="L9686" s="315" t="s">
        <v>7351</v>
      </c>
      <c r="M9686" s="315" t="s">
        <v>966</v>
      </c>
      <c r="N9686" s="315"/>
      <c r="O9686" s="315" t="s">
        <v>805</v>
      </c>
      <c r="P9686" s="315" t="s">
        <v>7352</v>
      </c>
      <c r="Q9686" s="315" t="s">
        <v>945</v>
      </c>
    </row>
    <row r="9687" spans="1:17">
      <c r="A9687" s="315" t="s">
        <v>7353</v>
      </c>
      <c r="B9687" s="315" t="s">
        <v>2095</v>
      </c>
      <c r="C9687" s="315" t="s">
        <v>2098</v>
      </c>
      <c r="D9687" s="316">
        <v>54.5</v>
      </c>
      <c r="E9687" s="317">
        <v>54593.179999999993</v>
      </c>
      <c r="F9687" s="317">
        <v>24566.929999999997</v>
      </c>
      <c r="G9687" s="318">
        <v>39570</v>
      </c>
      <c r="H9687" s="318">
        <v>40784</v>
      </c>
      <c r="I9687" s="318">
        <v>50040</v>
      </c>
      <c r="J9687" s="315" t="s">
        <v>7354</v>
      </c>
      <c r="K9687" s="315">
        <v>8586</v>
      </c>
      <c r="L9687" s="315" t="s">
        <v>7355</v>
      </c>
      <c r="M9687" s="315" t="s">
        <v>792</v>
      </c>
      <c r="N9687" s="315"/>
      <c r="O9687" s="315" t="s">
        <v>805</v>
      </c>
      <c r="P9687" s="315" t="s">
        <v>5148</v>
      </c>
      <c r="Q9687" s="315" t="s">
        <v>4676</v>
      </c>
    </row>
    <row r="9688" spans="1:17">
      <c r="A9688" s="315" t="s">
        <v>7356</v>
      </c>
      <c r="B9688" s="315" t="s">
        <v>2095</v>
      </c>
      <c r="C9688" s="315" t="s">
        <v>2096</v>
      </c>
      <c r="D9688" s="316">
        <v>54.52</v>
      </c>
      <c r="E9688" s="317">
        <v>49985.49</v>
      </c>
      <c r="F9688" s="317">
        <v>17844.829999999998</v>
      </c>
      <c r="G9688" s="318">
        <v>39581</v>
      </c>
      <c r="H9688" s="318">
        <v>39154</v>
      </c>
      <c r="I9688" s="318">
        <v>48579</v>
      </c>
      <c r="J9688" s="315" t="s">
        <v>7357</v>
      </c>
      <c r="K9688" s="315">
        <v>8934</v>
      </c>
      <c r="L9688" s="315" t="s">
        <v>3881</v>
      </c>
      <c r="M9688" s="315" t="s">
        <v>784</v>
      </c>
      <c r="N9688" s="315" t="s">
        <v>7358</v>
      </c>
      <c r="O9688" s="315" t="s">
        <v>805</v>
      </c>
      <c r="P9688" s="315" t="s">
        <v>7359</v>
      </c>
      <c r="Q9688" s="315" t="s">
        <v>6072</v>
      </c>
    </row>
    <row r="9689" spans="1:17">
      <c r="A9689" s="315" t="s">
        <v>7360</v>
      </c>
      <c r="B9689" s="315" t="s">
        <v>2095</v>
      </c>
      <c r="C9689" s="315" t="s">
        <v>2098</v>
      </c>
      <c r="D9689" s="316">
        <v>54.6</v>
      </c>
      <c r="E9689" s="317">
        <v>62347.000000000007</v>
      </c>
      <c r="F9689" s="317">
        <v>13277.58</v>
      </c>
      <c r="G9689" s="318">
        <v>40240</v>
      </c>
      <c r="H9689" s="318">
        <v>42181</v>
      </c>
      <c r="I9689" s="318">
        <v>51501</v>
      </c>
      <c r="J9689" s="315" t="s">
        <v>7361</v>
      </c>
      <c r="K9689" s="315">
        <v>1004</v>
      </c>
      <c r="L9689" s="315" t="s">
        <v>2075</v>
      </c>
      <c r="M9689" s="315" t="s">
        <v>766</v>
      </c>
      <c r="N9689" s="315" t="s">
        <v>6689</v>
      </c>
      <c r="O9689" s="315" t="s">
        <v>805</v>
      </c>
      <c r="P9689" s="315" t="s">
        <v>4675</v>
      </c>
      <c r="Q9689" s="315" t="s">
        <v>6690</v>
      </c>
    </row>
    <row r="9690" spans="1:17">
      <c r="A9690" s="315" t="s">
        <v>7362</v>
      </c>
      <c r="B9690" s="315" t="s">
        <v>2095</v>
      </c>
      <c r="C9690" s="315" t="s">
        <v>2098</v>
      </c>
      <c r="D9690" s="316">
        <v>54.6</v>
      </c>
      <c r="E9690" s="317">
        <v>65852.53</v>
      </c>
      <c r="F9690" s="317">
        <v>16463.13</v>
      </c>
      <c r="G9690" s="318">
        <v>40409</v>
      </c>
      <c r="H9690" s="318">
        <v>41953</v>
      </c>
      <c r="I9690" s="318">
        <v>51135</v>
      </c>
      <c r="J9690" s="315" t="s">
        <v>7363</v>
      </c>
      <c r="K9690" s="315">
        <v>7203</v>
      </c>
      <c r="L9690" s="315" t="s">
        <v>2484</v>
      </c>
      <c r="M9690" s="315" t="s">
        <v>966</v>
      </c>
      <c r="N9690" s="315"/>
      <c r="O9690" s="315" t="s">
        <v>805</v>
      </c>
      <c r="P9690" s="315" t="s">
        <v>7364</v>
      </c>
      <c r="Q9690" s="315" t="s">
        <v>1102</v>
      </c>
    </row>
    <row r="9691" spans="1:17">
      <c r="A9691" s="315" t="s">
        <v>7365</v>
      </c>
      <c r="B9691" s="315" t="s">
        <v>2095</v>
      </c>
      <c r="C9691" s="315" t="s">
        <v>2098</v>
      </c>
      <c r="D9691" s="316">
        <v>54.6</v>
      </c>
      <c r="E9691" s="317">
        <v>15947.649999999998</v>
      </c>
      <c r="F9691" s="317">
        <v>3602.9799999999996</v>
      </c>
      <c r="G9691" s="318">
        <v>40536</v>
      </c>
      <c r="H9691" s="318">
        <v>41927</v>
      </c>
      <c r="I9691" s="318">
        <v>49309</v>
      </c>
      <c r="J9691" s="315" t="s">
        <v>7366</v>
      </c>
      <c r="K9691" s="315">
        <v>7205</v>
      </c>
      <c r="L9691" s="315" t="s">
        <v>3033</v>
      </c>
      <c r="M9691" s="315" t="s">
        <v>966</v>
      </c>
      <c r="N9691" s="315" t="s">
        <v>7367</v>
      </c>
      <c r="O9691" s="315" t="s">
        <v>805</v>
      </c>
      <c r="P9691" s="315" t="s">
        <v>840</v>
      </c>
      <c r="Q9691" s="315" t="s">
        <v>1394</v>
      </c>
    </row>
    <row r="9692" spans="1:17">
      <c r="A9692" s="315" t="s">
        <v>7368</v>
      </c>
      <c r="B9692" s="315" t="s">
        <v>2095</v>
      </c>
      <c r="C9692" s="315" t="s">
        <v>2098</v>
      </c>
      <c r="D9692" s="316">
        <v>54.6</v>
      </c>
      <c r="E9692" s="317">
        <v>30528.07</v>
      </c>
      <c r="F9692" s="317">
        <v>5992.5399999999991</v>
      </c>
      <c r="G9692" s="318">
        <v>40821</v>
      </c>
      <c r="H9692" s="318">
        <v>42276</v>
      </c>
      <c r="I9692" s="318">
        <v>49674</v>
      </c>
      <c r="J9692" s="315" t="s">
        <v>7369</v>
      </c>
      <c r="K9692" s="315">
        <v>6300</v>
      </c>
      <c r="L9692" s="315" t="s">
        <v>327</v>
      </c>
      <c r="M9692" s="315" t="s">
        <v>1712</v>
      </c>
      <c r="N9692" s="315" t="s">
        <v>5468</v>
      </c>
      <c r="O9692" s="315" t="s">
        <v>805</v>
      </c>
      <c r="P9692" s="315" t="s">
        <v>5469</v>
      </c>
      <c r="Q9692" s="315" t="s">
        <v>945</v>
      </c>
    </row>
    <row r="9693" spans="1:17">
      <c r="A9693" s="315" t="s">
        <v>7370</v>
      </c>
      <c r="B9693" s="315" t="s">
        <v>2095</v>
      </c>
      <c r="C9693" s="315" t="s">
        <v>2098</v>
      </c>
      <c r="D9693" s="316">
        <v>54.7</v>
      </c>
      <c r="E9693" s="317">
        <v>62514.999999999993</v>
      </c>
      <c r="F9693" s="317">
        <v>22817.979999999996</v>
      </c>
      <c r="G9693" s="318">
        <v>39952</v>
      </c>
      <c r="H9693" s="318">
        <v>41031</v>
      </c>
      <c r="I9693" s="318">
        <v>50405</v>
      </c>
      <c r="J9693" s="315" t="s">
        <v>7371</v>
      </c>
      <c r="K9693" s="315">
        <v>3232</v>
      </c>
      <c r="L9693" s="315" t="s">
        <v>3128</v>
      </c>
      <c r="M9693" s="315" t="s">
        <v>764</v>
      </c>
      <c r="N9693" s="315"/>
      <c r="O9693" s="315" t="s">
        <v>805</v>
      </c>
      <c r="P9693" s="315" t="s">
        <v>2038</v>
      </c>
      <c r="Q9693" s="315" t="s">
        <v>956</v>
      </c>
    </row>
    <row r="9694" spans="1:17">
      <c r="A9694" s="315" t="s">
        <v>7372</v>
      </c>
      <c r="B9694" s="315" t="s">
        <v>2095</v>
      </c>
      <c r="C9694" s="315" t="s">
        <v>2098</v>
      </c>
      <c r="D9694" s="316">
        <v>54.78</v>
      </c>
      <c r="E9694" s="317">
        <v>53489.799999999996</v>
      </c>
      <c r="F9694" s="317">
        <v>13051.51</v>
      </c>
      <c r="G9694" s="318">
        <v>40646</v>
      </c>
      <c r="H9694" s="318">
        <v>41942</v>
      </c>
      <c r="I9694" s="318">
        <v>49309</v>
      </c>
      <c r="J9694" s="315" t="s">
        <v>7373</v>
      </c>
      <c r="K9694" s="315">
        <v>9306</v>
      </c>
      <c r="L9694" s="315" t="s">
        <v>4381</v>
      </c>
      <c r="M9694" s="315" t="s">
        <v>792</v>
      </c>
      <c r="N9694" s="315"/>
      <c r="O9694" s="315" t="s">
        <v>805</v>
      </c>
      <c r="P9694" s="315" t="s">
        <v>4554</v>
      </c>
      <c r="Q9694" s="315" t="s">
        <v>881</v>
      </c>
    </row>
    <row r="9695" spans="1:17">
      <c r="A9695" s="315" t="s">
        <v>7374</v>
      </c>
      <c r="B9695" s="315" t="s">
        <v>2095</v>
      </c>
      <c r="C9695" s="315" t="s">
        <v>2098</v>
      </c>
      <c r="D9695" s="316">
        <v>54.8</v>
      </c>
      <c r="E9695" s="317">
        <v>54175</v>
      </c>
      <c r="F9695" s="317">
        <v>35484.620000000003</v>
      </c>
      <c r="G9695" s="318">
        <v>39569</v>
      </c>
      <c r="H9695" s="318">
        <v>39867</v>
      </c>
      <c r="I9695" s="318">
        <v>49309</v>
      </c>
      <c r="J9695" s="315" t="s">
        <v>7375</v>
      </c>
      <c r="K9695" s="315">
        <v>8594</v>
      </c>
      <c r="L9695" s="315" t="s">
        <v>3035</v>
      </c>
      <c r="M9695" s="315" t="s">
        <v>792</v>
      </c>
      <c r="N9695" s="315"/>
      <c r="O9695" s="315" t="s">
        <v>805</v>
      </c>
      <c r="P9695" s="315" t="s">
        <v>7376</v>
      </c>
      <c r="Q9695" s="315" t="s">
        <v>1150</v>
      </c>
    </row>
    <row r="9696" spans="1:17">
      <c r="A9696" s="315" t="s">
        <v>7377</v>
      </c>
      <c r="B9696" s="315" t="s">
        <v>2095</v>
      </c>
      <c r="C9696" s="315" t="s">
        <v>2098</v>
      </c>
      <c r="D9696" s="316">
        <v>54.8</v>
      </c>
      <c r="E9696" s="317">
        <v>59348.340000000004</v>
      </c>
      <c r="F9696" s="317">
        <v>35993.640000000007</v>
      </c>
      <c r="G9696" s="318">
        <v>39570</v>
      </c>
      <c r="H9696" s="318">
        <v>39965</v>
      </c>
      <c r="I9696" s="318">
        <v>49309</v>
      </c>
      <c r="J9696" s="315" t="s">
        <v>7378</v>
      </c>
      <c r="K9696" s="315">
        <v>5600</v>
      </c>
      <c r="L9696" s="315" t="s">
        <v>2707</v>
      </c>
      <c r="M9696" s="315" t="s">
        <v>776</v>
      </c>
      <c r="N9696" s="315" t="s">
        <v>5568</v>
      </c>
      <c r="O9696" s="315" t="s">
        <v>805</v>
      </c>
      <c r="P9696" s="315" t="s">
        <v>5569</v>
      </c>
      <c r="Q9696" s="315" t="s">
        <v>852</v>
      </c>
    </row>
    <row r="9697" spans="1:17">
      <c r="A9697" s="315" t="s">
        <v>7379</v>
      </c>
      <c r="B9697" s="315" t="s">
        <v>2095</v>
      </c>
      <c r="C9697" s="315" t="s">
        <v>2098</v>
      </c>
      <c r="D9697" s="316">
        <v>54.8</v>
      </c>
      <c r="E9697" s="317">
        <v>48650.499999999993</v>
      </c>
      <c r="F9697" s="317">
        <v>29505.62</v>
      </c>
      <c r="G9697" s="318">
        <v>40129</v>
      </c>
      <c r="H9697" s="318">
        <v>40162</v>
      </c>
      <c r="I9697" s="318">
        <v>49309</v>
      </c>
      <c r="J9697" s="315" t="s">
        <v>7380</v>
      </c>
      <c r="K9697" s="315">
        <v>4056</v>
      </c>
      <c r="L9697" s="315" t="s">
        <v>2059</v>
      </c>
      <c r="M9697" s="315" t="s">
        <v>2060</v>
      </c>
      <c r="N9697" s="315" t="s">
        <v>7381</v>
      </c>
      <c r="O9697" s="315" t="s">
        <v>805</v>
      </c>
      <c r="P9697" s="315" t="s">
        <v>7382</v>
      </c>
      <c r="Q9697" s="315" t="s">
        <v>2027</v>
      </c>
    </row>
    <row r="9698" spans="1:17">
      <c r="A9698" s="315" t="s">
        <v>7383</v>
      </c>
      <c r="B9698" s="315" t="s">
        <v>2095</v>
      </c>
      <c r="C9698" s="315" t="s">
        <v>2098</v>
      </c>
      <c r="D9698" s="316">
        <v>54.85</v>
      </c>
      <c r="E9698" s="317">
        <v>59237.51</v>
      </c>
      <c r="F9698" s="317">
        <v>22510.26</v>
      </c>
      <c r="G9698" s="318">
        <v>40737</v>
      </c>
      <c r="H9698" s="318">
        <v>40900</v>
      </c>
      <c r="I9698" s="318">
        <v>50040</v>
      </c>
      <c r="J9698" s="315" t="s">
        <v>7384</v>
      </c>
      <c r="K9698" s="315">
        <v>8537</v>
      </c>
      <c r="L9698" s="315" t="s">
        <v>3292</v>
      </c>
      <c r="M9698" s="315" t="s">
        <v>792</v>
      </c>
      <c r="N9698" s="315"/>
      <c r="O9698" s="315" t="s">
        <v>805</v>
      </c>
      <c r="P9698" s="315" t="s">
        <v>7385</v>
      </c>
      <c r="Q9698" s="315" t="s">
        <v>992</v>
      </c>
    </row>
    <row r="9699" spans="1:17">
      <c r="A9699" s="315" t="s">
        <v>7386</v>
      </c>
      <c r="B9699" s="315" t="s">
        <v>2095</v>
      </c>
      <c r="C9699" s="315" t="s">
        <v>2098</v>
      </c>
      <c r="D9699" s="316">
        <v>54.88</v>
      </c>
      <c r="E9699" s="317">
        <v>48162.799999999996</v>
      </c>
      <c r="F9699" s="317">
        <v>10881.23</v>
      </c>
      <c r="G9699" s="318">
        <v>40773</v>
      </c>
      <c r="H9699" s="318">
        <v>42093</v>
      </c>
      <c r="I9699" s="318">
        <v>49674</v>
      </c>
      <c r="J9699" s="315" t="s">
        <v>7387</v>
      </c>
      <c r="K9699" s="315">
        <v>8638</v>
      </c>
      <c r="L9699" s="315" t="s">
        <v>3554</v>
      </c>
      <c r="M9699" s="315" t="s">
        <v>770</v>
      </c>
      <c r="N9699" s="315"/>
      <c r="O9699" s="315" t="s">
        <v>805</v>
      </c>
      <c r="P9699" s="315" t="s">
        <v>829</v>
      </c>
      <c r="Q9699" s="315" t="s">
        <v>7149</v>
      </c>
    </row>
    <row r="9700" spans="1:17">
      <c r="A9700" s="315" t="s">
        <v>7388</v>
      </c>
      <c r="B9700" s="315" t="s">
        <v>2095</v>
      </c>
      <c r="C9700" s="315" t="s">
        <v>2096</v>
      </c>
      <c r="D9700" s="316">
        <v>54.9</v>
      </c>
      <c r="E9700" s="317">
        <v>53151.570000000007</v>
      </c>
      <c r="F9700" s="317">
        <v>27266.74</v>
      </c>
      <c r="G9700" s="318">
        <v>39569</v>
      </c>
      <c r="H9700" s="318">
        <v>40754</v>
      </c>
      <c r="I9700" s="318">
        <v>50040</v>
      </c>
      <c r="J9700" s="315" t="s">
        <v>7389</v>
      </c>
      <c r="K9700" s="315">
        <v>6206</v>
      </c>
      <c r="L9700" s="315" t="s">
        <v>3500</v>
      </c>
      <c r="M9700" s="315" t="s">
        <v>788</v>
      </c>
      <c r="N9700" s="315"/>
      <c r="O9700" s="315" t="s">
        <v>805</v>
      </c>
      <c r="P9700" s="315" t="s">
        <v>7390</v>
      </c>
      <c r="Q9700" s="315" t="s">
        <v>1307</v>
      </c>
    </row>
    <row r="9701" spans="1:17">
      <c r="A9701" s="315" t="s">
        <v>7391</v>
      </c>
      <c r="B9701" s="315" t="s">
        <v>2095</v>
      </c>
      <c r="C9701" s="315" t="s">
        <v>2096</v>
      </c>
      <c r="D9701" s="316">
        <v>54.95</v>
      </c>
      <c r="E9701" s="317">
        <v>61356.800000000003</v>
      </c>
      <c r="F9701" s="317">
        <v>40372.769999999997</v>
      </c>
      <c r="G9701" s="318">
        <v>39763</v>
      </c>
      <c r="H9701" s="318">
        <v>39961</v>
      </c>
      <c r="I9701" s="318">
        <v>49309</v>
      </c>
      <c r="J9701" s="315" t="s">
        <v>7392</v>
      </c>
      <c r="K9701" s="315">
        <v>3033</v>
      </c>
      <c r="L9701" s="315" t="s">
        <v>3265</v>
      </c>
      <c r="M9701" s="315" t="s">
        <v>764</v>
      </c>
      <c r="N9701" s="315" t="s">
        <v>7393</v>
      </c>
      <c r="O9701" s="315" t="s">
        <v>805</v>
      </c>
      <c r="P9701" s="315" t="s">
        <v>5786</v>
      </c>
      <c r="Q9701" s="315" t="s">
        <v>1264</v>
      </c>
    </row>
    <row r="9702" spans="1:17">
      <c r="A9702" s="315" t="s">
        <v>7394</v>
      </c>
      <c r="B9702" s="315" t="s">
        <v>2095</v>
      </c>
      <c r="C9702" s="315" t="s">
        <v>2098</v>
      </c>
      <c r="D9702" s="316">
        <v>55</v>
      </c>
      <c r="E9702" s="317">
        <v>57156.850000000006</v>
      </c>
      <c r="F9702" s="317">
        <v>23605.81</v>
      </c>
      <c r="G9702" s="318">
        <v>39570</v>
      </c>
      <c r="H9702" s="318">
        <v>41163</v>
      </c>
      <c r="I9702" s="318">
        <v>50405</v>
      </c>
      <c r="J9702" s="315" t="s">
        <v>7395</v>
      </c>
      <c r="K9702" s="315">
        <v>8713</v>
      </c>
      <c r="L9702" s="315" t="s">
        <v>2224</v>
      </c>
      <c r="M9702" s="315" t="s">
        <v>784</v>
      </c>
      <c r="N9702" s="315" t="s">
        <v>7396</v>
      </c>
      <c r="O9702" s="315" t="s">
        <v>805</v>
      </c>
      <c r="P9702" s="315" t="s">
        <v>1714</v>
      </c>
      <c r="Q9702" s="315" t="s">
        <v>1133</v>
      </c>
    </row>
    <row r="9703" spans="1:17">
      <c r="A9703" s="315" t="s">
        <v>7397</v>
      </c>
      <c r="B9703" s="315" t="s">
        <v>2095</v>
      </c>
      <c r="C9703" s="315" t="s">
        <v>2098</v>
      </c>
      <c r="D9703" s="316">
        <v>55</v>
      </c>
      <c r="E9703" s="317">
        <v>45017.140000000007</v>
      </c>
      <c r="F9703" s="317">
        <v>27302.059999999994</v>
      </c>
      <c r="G9703" s="318">
        <v>40084</v>
      </c>
      <c r="H9703" s="318">
        <v>40161</v>
      </c>
      <c r="I9703" s="318">
        <v>49309</v>
      </c>
      <c r="J9703" s="315" t="s">
        <v>7398</v>
      </c>
      <c r="K9703" s="315">
        <v>4003</v>
      </c>
      <c r="L9703" s="315" t="s">
        <v>2059</v>
      </c>
      <c r="M9703" s="315" t="s">
        <v>2060</v>
      </c>
      <c r="N9703" s="315" t="s">
        <v>7399</v>
      </c>
      <c r="O9703" s="315" t="s">
        <v>805</v>
      </c>
      <c r="P9703" s="315" t="s">
        <v>7400</v>
      </c>
      <c r="Q9703" s="315" t="s">
        <v>7401</v>
      </c>
    </row>
    <row r="9704" spans="1:17">
      <c r="A9704" s="315" t="s">
        <v>7402</v>
      </c>
      <c r="B9704" s="315" t="s">
        <v>2095</v>
      </c>
      <c r="C9704" s="315" t="s">
        <v>2096</v>
      </c>
      <c r="D9704" s="316">
        <v>55</v>
      </c>
      <c r="E9704" s="317">
        <v>47268.750000000007</v>
      </c>
      <c r="F9704" s="317">
        <v>26479.239999999998</v>
      </c>
      <c r="G9704" s="318">
        <v>40295</v>
      </c>
      <c r="H9704" s="318">
        <v>40421</v>
      </c>
      <c r="I9704" s="318">
        <v>49674</v>
      </c>
      <c r="J9704" s="315" t="s">
        <v>7403</v>
      </c>
      <c r="K9704" s="315">
        <v>4052</v>
      </c>
      <c r="L9704" s="315" t="s">
        <v>2059</v>
      </c>
      <c r="M9704" s="315" t="s">
        <v>2060</v>
      </c>
      <c r="N9704" s="315" t="s">
        <v>5312</v>
      </c>
      <c r="O9704" s="315" t="s">
        <v>805</v>
      </c>
      <c r="P9704" s="315" t="s">
        <v>1184</v>
      </c>
      <c r="Q9704" s="315" t="s">
        <v>1079</v>
      </c>
    </row>
    <row r="9705" spans="1:17">
      <c r="A9705" s="315" t="s">
        <v>7404</v>
      </c>
      <c r="B9705" s="315" t="s">
        <v>2095</v>
      </c>
      <c r="C9705" s="315" t="s">
        <v>2098</v>
      </c>
      <c r="D9705" s="316">
        <v>55</v>
      </c>
      <c r="E9705" s="317">
        <v>46350.71</v>
      </c>
      <c r="F9705" s="317">
        <v>11309.57</v>
      </c>
      <c r="G9705" s="318">
        <v>40708</v>
      </c>
      <c r="H9705" s="318">
        <v>41912</v>
      </c>
      <c r="I9705" s="318">
        <v>49309</v>
      </c>
      <c r="J9705" s="315" t="s">
        <v>7405</v>
      </c>
      <c r="K9705" s="315">
        <v>4317</v>
      </c>
      <c r="L9705" s="315" t="s">
        <v>3010</v>
      </c>
      <c r="M9705" s="315" t="s">
        <v>776</v>
      </c>
      <c r="N9705" s="315"/>
      <c r="O9705" s="315" t="s">
        <v>805</v>
      </c>
      <c r="P9705" s="315" t="s">
        <v>7406</v>
      </c>
      <c r="Q9705" s="315" t="s">
        <v>7407</v>
      </c>
    </row>
    <row r="9706" spans="1:17">
      <c r="A9706" s="315" t="s">
        <v>7408</v>
      </c>
      <c r="B9706" s="315" t="s">
        <v>2095</v>
      </c>
      <c r="C9706" s="315" t="s">
        <v>2098</v>
      </c>
      <c r="D9706" s="316">
        <v>55.1</v>
      </c>
      <c r="E9706" s="317">
        <v>57080.1</v>
      </c>
      <c r="F9706" s="317">
        <v>14322.86</v>
      </c>
      <c r="G9706" s="318">
        <v>40105</v>
      </c>
      <c r="H9706" s="318">
        <v>41579</v>
      </c>
      <c r="I9706" s="318">
        <v>50770</v>
      </c>
      <c r="J9706" s="315" t="s">
        <v>7409</v>
      </c>
      <c r="K9706" s="315">
        <v>8503</v>
      </c>
      <c r="L9706" s="315" t="s">
        <v>1660</v>
      </c>
      <c r="M9706" s="315" t="s">
        <v>792</v>
      </c>
      <c r="N9706" s="315" t="s">
        <v>7410</v>
      </c>
      <c r="O9706" s="315" t="s">
        <v>805</v>
      </c>
      <c r="P9706" s="315" t="s">
        <v>1336</v>
      </c>
      <c r="Q9706" s="315" t="s">
        <v>5565</v>
      </c>
    </row>
    <row r="9707" spans="1:17">
      <c r="A9707" s="315" t="s">
        <v>7411</v>
      </c>
      <c r="B9707" s="315" t="s">
        <v>2095</v>
      </c>
      <c r="C9707" s="315" t="s">
        <v>2098</v>
      </c>
      <c r="D9707" s="316">
        <v>55.1</v>
      </c>
      <c r="E9707" s="317">
        <v>56890.149999999994</v>
      </c>
      <c r="F9707" s="317">
        <v>13881.19</v>
      </c>
      <c r="G9707" s="318">
        <v>40663</v>
      </c>
      <c r="H9707" s="318">
        <v>41879</v>
      </c>
      <c r="I9707" s="318">
        <v>49309</v>
      </c>
      <c r="J9707" s="315" t="s">
        <v>7412</v>
      </c>
      <c r="K9707" s="315">
        <v>7240</v>
      </c>
      <c r="L9707" s="315" t="s">
        <v>2185</v>
      </c>
      <c r="M9707" s="315" t="s">
        <v>966</v>
      </c>
      <c r="N9707" s="315"/>
      <c r="O9707" s="315" t="s">
        <v>805</v>
      </c>
      <c r="P9707" s="315" t="s">
        <v>5459</v>
      </c>
      <c r="Q9707" s="315" t="s">
        <v>4820</v>
      </c>
    </row>
    <row r="9708" spans="1:17">
      <c r="A9708" s="315" t="s">
        <v>7413</v>
      </c>
      <c r="B9708" s="315" t="s">
        <v>2095</v>
      </c>
      <c r="C9708" s="315" t="s">
        <v>2096</v>
      </c>
      <c r="D9708" s="316">
        <v>55.1</v>
      </c>
      <c r="E9708" s="317">
        <v>57617.170000000006</v>
      </c>
      <c r="F9708" s="317">
        <v>24544.920000000002</v>
      </c>
      <c r="G9708" s="318">
        <v>40661</v>
      </c>
      <c r="H9708" s="318">
        <v>41045</v>
      </c>
      <c r="I9708" s="318">
        <v>50405</v>
      </c>
      <c r="J9708" s="315" t="s">
        <v>7414</v>
      </c>
      <c r="K9708" s="315">
        <v>4145</v>
      </c>
      <c r="L9708" s="315" t="s">
        <v>3442</v>
      </c>
      <c r="M9708" s="315" t="s">
        <v>1296</v>
      </c>
      <c r="N9708" s="315"/>
      <c r="O9708" s="315" t="s">
        <v>805</v>
      </c>
      <c r="P9708" s="315" t="s">
        <v>7415</v>
      </c>
      <c r="Q9708" s="315" t="s">
        <v>992</v>
      </c>
    </row>
    <row r="9709" spans="1:17">
      <c r="A9709" s="315" t="s">
        <v>7416</v>
      </c>
      <c r="B9709" s="315" t="s">
        <v>2095</v>
      </c>
      <c r="C9709" s="315" t="s">
        <v>2098</v>
      </c>
      <c r="D9709" s="316">
        <v>55.1</v>
      </c>
      <c r="E9709" s="317">
        <v>43443.799999999996</v>
      </c>
      <c r="F9709" s="317">
        <v>11773.269999999999</v>
      </c>
      <c r="G9709" s="318">
        <v>40704</v>
      </c>
      <c r="H9709" s="318">
        <v>41334</v>
      </c>
      <c r="I9709" s="318">
        <v>50770</v>
      </c>
      <c r="J9709" s="315" t="s">
        <v>7417</v>
      </c>
      <c r="K9709" s="315">
        <v>3294</v>
      </c>
      <c r="L9709" s="315" t="s">
        <v>7418</v>
      </c>
      <c r="M9709" s="315" t="s">
        <v>764</v>
      </c>
      <c r="N9709" s="315"/>
      <c r="O9709" s="315" t="s">
        <v>805</v>
      </c>
      <c r="P9709" s="315" t="s">
        <v>7419</v>
      </c>
      <c r="Q9709" s="315" t="s">
        <v>819</v>
      </c>
    </row>
    <row r="9710" spans="1:17">
      <c r="A9710" s="315" t="s">
        <v>7420</v>
      </c>
      <c r="B9710" s="315" t="s">
        <v>2095</v>
      </c>
      <c r="C9710" s="315" t="s">
        <v>2098</v>
      </c>
      <c r="D9710" s="316">
        <v>55.12</v>
      </c>
      <c r="E9710" s="317">
        <v>53052.08</v>
      </c>
      <c r="F9710" s="317">
        <v>14377.11</v>
      </c>
      <c r="G9710" s="318">
        <v>40746</v>
      </c>
      <c r="H9710" s="318">
        <v>41621</v>
      </c>
      <c r="I9710" s="318">
        <v>50770</v>
      </c>
      <c r="J9710" s="315" t="s">
        <v>7421</v>
      </c>
      <c r="K9710" s="315">
        <v>6850</v>
      </c>
      <c r="L9710" s="315" t="s">
        <v>3025</v>
      </c>
      <c r="M9710" s="315" t="s">
        <v>811</v>
      </c>
      <c r="N9710" s="315"/>
      <c r="O9710" s="315" t="s">
        <v>996</v>
      </c>
      <c r="P9710" s="315" t="s">
        <v>7422</v>
      </c>
      <c r="Q9710" s="315"/>
    </row>
    <row r="9711" spans="1:17">
      <c r="A9711" s="315" t="s">
        <v>7423</v>
      </c>
      <c r="B9711" s="315" t="s">
        <v>2095</v>
      </c>
      <c r="C9711" s="315" t="s">
        <v>2098</v>
      </c>
      <c r="D9711" s="316">
        <v>55.12</v>
      </c>
      <c r="E9711" s="317">
        <v>24148.289999999997</v>
      </c>
      <c r="F9711" s="317">
        <v>8161.2199999999993</v>
      </c>
      <c r="G9711" s="318">
        <v>40794</v>
      </c>
      <c r="H9711" s="318">
        <v>41180</v>
      </c>
      <c r="I9711" s="318">
        <v>50405</v>
      </c>
      <c r="J9711" s="315" t="s">
        <v>7424</v>
      </c>
      <c r="K9711" s="315">
        <v>6214</v>
      </c>
      <c r="L9711" s="315" t="s">
        <v>2723</v>
      </c>
      <c r="M9711" s="315" t="s">
        <v>788</v>
      </c>
      <c r="N9711" s="315" t="s">
        <v>7425</v>
      </c>
      <c r="O9711" s="315" t="s">
        <v>805</v>
      </c>
      <c r="P9711" s="315" t="s">
        <v>7426</v>
      </c>
      <c r="Q9711" s="315" t="s">
        <v>1150</v>
      </c>
    </row>
    <row r="9712" spans="1:17">
      <c r="A9712" s="315" t="s">
        <v>7427</v>
      </c>
      <c r="B9712" s="315" t="s">
        <v>2095</v>
      </c>
      <c r="C9712" s="315" t="s">
        <v>2098</v>
      </c>
      <c r="D9712" s="316">
        <v>55.2</v>
      </c>
      <c r="E9712" s="317">
        <v>28903.290000000005</v>
      </c>
      <c r="F9712" s="317">
        <v>17502.54</v>
      </c>
      <c r="G9712" s="318">
        <v>39570</v>
      </c>
      <c r="H9712" s="318">
        <v>39961</v>
      </c>
      <c r="I9712" s="318">
        <v>49279</v>
      </c>
      <c r="J9712" s="315" t="s">
        <v>7428</v>
      </c>
      <c r="K9712" s="315">
        <v>6454</v>
      </c>
      <c r="L9712" s="315" t="s">
        <v>7429</v>
      </c>
      <c r="M9712" s="315" t="s">
        <v>1365</v>
      </c>
      <c r="N9712" s="315" t="s">
        <v>7430</v>
      </c>
      <c r="O9712" s="315" t="s">
        <v>805</v>
      </c>
      <c r="P9712" s="315" t="s">
        <v>7431</v>
      </c>
      <c r="Q9712" s="315" t="s">
        <v>819</v>
      </c>
    </row>
    <row r="9713" spans="1:17">
      <c r="A9713" s="319" t="s">
        <v>7432</v>
      </c>
      <c r="B9713" s="319" t="s">
        <v>2095</v>
      </c>
      <c r="C9713" s="319" t="s">
        <v>2098</v>
      </c>
      <c r="D9713" s="320">
        <v>55.2</v>
      </c>
      <c r="E9713" s="317">
        <v>55542.060000000005</v>
      </c>
      <c r="F9713" s="317">
        <v>29048.489999999998</v>
      </c>
      <c r="G9713" s="321">
        <v>39570</v>
      </c>
      <c r="H9713" s="321">
        <v>40508</v>
      </c>
      <c r="I9713" s="321">
        <v>49674</v>
      </c>
      <c r="J9713" s="319" t="s">
        <v>7433</v>
      </c>
      <c r="K9713" s="322">
        <v>6215</v>
      </c>
      <c r="L9713" s="319" t="s">
        <v>7434</v>
      </c>
      <c r="M9713" s="319" t="s">
        <v>788</v>
      </c>
      <c r="N9713" s="323"/>
      <c r="O9713" s="319" t="s">
        <v>805</v>
      </c>
      <c r="P9713" s="319" t="s">
        <v>5518</v>
      </c>
      <c r="Q9713" s="319" t="s">
        <v>1307</v>
      </c>
    </row>
    <row r="9714" spans="1:17">
      <c r="A9714" s="315" t="s">
        <v>7435</v>
      </c>
      <c r="B9714" s="315" t="s">
        <v>2095</v>
      </c>
      <c r="C9714" s="315" t="s">
        <v>2098</v>
      </c>
      <c r="D9714" s="316">
        <v>55.2</v>
      </c>
      <c r="E9714" s="317">
        <v>57052.100000000006</v>
      </c>
      <c r="F9714" s="317">
        <v>25616.389999999996</v>
      </c>
      <c r="G9714" s="318">
        <v>39773</v>
      </c>
      <c r="H9714" s="318">
        <v>40868</v>
      </c>
      <c r="I9714" s="318">
        <v>50040</v>
      </c>
      <c r="J9714" s="315" t="s">
        <v>7436</v>
      </c>
      <c r="K9714" s="315">
        <v>9242</v>
      </c>
      <c r="L9714" s="315" t="s">
        <v>3447</v>
      </c>
      <c r="M9714" s="315" t="s">
        <v>770</v>
      </c>
      <c r="N9714" s="315"/>
      <c r="O9714" s="315" t="s">
        <v>805</v>
      </c>
      <c r="P9714" s="315" t="s">
        <v>5144</v>
      </c>
      <c r="Q9714" s="315" t="s">
        <v>819</v>
      </c>
    </row>
    <row r="9715" spans="1:17">
      <c r="A9715" s="315" t="s">
        <v>7437</v>
      </c>
      <c r="B9715" s="315" t="s">
        <v>2095</v>
      </c>
      <c r="C9715" s="315" t="s">
        <v>2098</v>
      </c>
      <c r="D9715" s="316">
        <v>55.4</v>
      </c>
      <c r="E9715" s="317">
        <v>6431.75</v>
      </c>
      <c r="F9715" s="317">
        <v>2459.5500000000002</v>
      </c>
      <c r="G9715" s="318">
        <v>39570</v>
      </c>
      <c r="H9715" s="318">
        <v>41088</v>
      </c>
      <c r="I9715" s="318">
        <v>50405</v>
      </c>
      <c r="J9715" s="315" t="s">
        <v>7438</v>
      </c>
      <c r="K9715" s="315">
        <v>1422</v>
      </c>
      <c r="L9715" s="315" t="s">
        <v>3425</v>
      </c>
      <c r="M9715" s="315" t="s">
        <v>766</v>
      </c>
      <c r="N9715" s="315" t="s">
        <v>5156</v>
      </c>
      <c r="O9715" s="315" t="s">
        <v>805</v>
      </c>
      <c r="P9715" s="315" t="s">
        <v>5157</v>
      </c>
      <c r="Q9715" s="315" t="s">
        <v>5158</v>
      </c>
    </row>
    <row r="9716" spans="1:17">
      <c r="A9716" s="319" t="s">
        <v>7439</v>
      </c>
      <c r="B9716" s="319" t="s">
        <v>2095</v>
      </c>
      <c r="C9716" s="319" t="s">
        <v>2098</v>
      </c>
      <c r="D9716" s="320">
        <v>55.4</v>
      </c>
      <c r="E9716" s="317">
        <v>53322</v>
      </c>
      <c r="F9716" s="317">
        <v>20390.719999999998</v>
      </c>
      <c r="G9716" s="321">
        <v>39570</v>
      </c>
      <c r="H9716" s="321">
        <v>41088</v>
      </c>
      <c r="I9716" s="321">
        <v>50405</v>
      </c>
      <c r="J9716" s="319" t="s">
        <v>7438</v>
      </c>
      <c r="K9716" s="322">
        <v>1422</v>
      </c>
      <c r="L9716" s="319" t="s">
        <v>3425</v>
      </c>
      <c r="M9716" s="319" t="s">
        <v>766</v>
      </c>
      <c r="N9716" s="319" t="s">
        <v>5159</v>
      </c>
      <c r="O9716" s="319" t="s">
        <v>805</v>
      </c>
      <c r="P9716" s="319" t="s">
        <v>1843</v>
      </c>
      <c r="Q9716" s="319" t="s">
        <v>5160</v>
      </c>
    </row>
    <row r="9717" spans="1:17">
      <c r="A9717" s="315" t="s">
        <v>7440</v>
      </c>
      <c r="B9717" s="315" t="s">
        <v>2095</v>
      </c>
      <c r="C9717" s="315" t="s">
        <v>2098</v>
      </c>
      <c r="D9717" s="316">
        <v>55.44</v>
      </c>
      <c r="E9717" s="317">
        <v>55073.23</v>
      </c>
      <c r="F9717" s="317">
        <v>13437.85</v>
      </c>
      <c r="G9717" s="318">
        <v>40690</v>
      </c>
      <c r="H9717" s="318">
        <v>42093</v>
      </c>
      <c r="I9717" s="318">
        <v>49674</v>
      </c>
      <c r="J9717" s="315" t="s">
        <v>7441</v>
      </c>
      <c r="K9717" s="315">
        <v>9545</v>
      </c>
      <c r="L9717" s="315" t="s">
        <v>1240</v>
      </c>
      <c r="M9717" s="315" t="s">
        <v>792</v>
      </c>
      <c r="N9717" s="315"/>
      <c r="O9717" s="315" t="s">
        <v>805</v>
      </c>
      <c r="P9717" s="315" t="s">
        <v>7442</v>
      </c>
      <c r="Q9717" s="315" t="s">
        <v>5002</v>
      </c>
    </row>
    <row r="9718" spans="1:17">
      <c r="A9718" s="315" t="s">
        <v>7443</v>
      </c>
      <c r="B9718" s="315" t="s">
        <v>2095</v>
      </c>
      <c r="C9718" s="315" t="s">
        <v>2098</v>
      </c>
      <c r="D9718" s="316">
        <v>55.64</v>
      </c>
      <c r="E9718" s="317">
        <v>56954.41</v>
      </c>
      <c r="F9718" s="317">
        <v>23678.240000000002</v>
      </c>
      <c r="G9718" s="318">
        <v>40716</v>
      </c>
      <c r="H9718" s="318">
        <v>40899</v>
      </c>
      <c r="I9718" s="318">
        <v>50040</v>
      </c>
      <c r="J9718" s="315" t="s">
        <v>7444</v>
      </c>
      <c r="K9718" s="315">
        <v>8357</v>
      </c>
      <c r="L9718" s="315" t="s">
        <v>7445</v>
      </c>
      <c r="M9718" s="315" t="s">
        <v>792</v>
      </c>
      <c r="N9718" s="315"/>
      <c r="O9718" s="315" t="s">
        <v>805</v>
      </c>
      <c r="P9718" s="315" t="s">
        <v>7446</v>
      </c>
      <c r="Q9718" s="315" t="s">
        <v>1663</v>
      </c>
    </row>
    <row r="9719" spans="1:17">
      <c r="A9719" s="315" t="s">
        <v>7447</v>
      </c>
      <c r="B9719" s="315" t="s">
        <v>2095</v>
      </c>
      <c r="C9719" s="315" t="s">
        <v>2098</v>
      </c>
      <c r="D9719" s="316">
        <v>55.65</v>
      </c>
      <c r="E9719" s="317">
        <v>57578.21</v>
      </c>
      <c r="F9719" s="317">
        <v>14049.08</v>
      </c>
      <c r="G9719" s="318">
        <v>40794</v>
      </c>
      <c r="H9719" s="318">
        <v>42074</v>
      </c>
      <c r="I9719" s="318">
        <v>49674</v>
      </c>
      <c r="J9719" s="315" t="s">
        <v>7448</v>
      </c>
      <c r="K9719" s="315">
        <v>8142</v>
      </c>
      <c r="L9719" s="315" t="s">
        <v>2294</v>
      </c>
      <c r="M9719" s="315" t="s">
        <v>784</v>
      </c>
      <c r="N9719" s="315"/>
      <c r="O9719" s="315" t="s">
        <v>805</v>
      </c>
      <c r="P9719" s="315" t="s">
        <v>7449</v>
      </c>
      <c r="Q9719" s="315" t="s">
        <v>922</v>
      </c>
    </row>
    <row r="9720" spans="1:17">
      <c r="A9720" s="315" t="s">
        <v>7450</v>
      </c>
      <c r="B9720" s="315" t="s">
        <v>2095</v>
      </c>
      <c r="C9720" s="315" t="s">
        <v>2098</v>
      </c>
      <c r="D9720" s="316">
        <v>55.7</v>
      </c>
      <c r="E9720" s="317">
        <v>61084.61</v>
      </c>
      <c r="F9720" s="317">
        <v>25395.339999999997</v>
      </c>
      <c r="G9720" s="318">
        <v>40633</v>
      </c>
      <c r="H9720" s="318">
        <v>40864</v>
      </c>
      <c r="I9720" s="318">
        <v>50040</v>
      </c>
      <c r="J9720" s="315" t="s">
        <v>7451</v>
      </c>
      <c r="K9720" s="315">
        <v>8916</v>
      </c>
      <c r="L9720" s="315" t="s">
        <v>4112</v>
      </c>
      <c r="M9720" s="315" t="s">
        <v>776</v>
      </c>
      <c r="N9720" s="315"/>
      <c r="O9720" s="315" t="s">
        <v>805</v>
      </c>
      <c r="P9720" s="315" t="s">
        <v>7452</v>
      </c>
      <c r="Q9720" s="315" t="s">
        <v>1020</v>
      </c>
    </row>
    <row r="9721" spans="1:17">
      <c r="A9721" s="315" t="s">
        <v>7453</v>
      </c>
      <c r="B9721" s="315" t="s">
        <v>2095</v>
      </c>
      <c r="C9721" s="315" t="s">
        <v>2098</v>
      </c>
      <c r="D9721" s="316">
        <v>55.8</v>
      </c>
      <c r="E9721" s="317">
        <v>60306.049999999996</v>
      </c>
      <c r="F9721" s="317">
        <v>32324.059999999998</v>
      </c>
      <c r="G9721" s="318">
        <v>39570</v>
      </c>
      <c r="H9721" s="318">
        <v>40368</v>
      </c>
      <c r="I9721" s="318">
        <v>49674</v>
      </c>
      <c r="J9721" s="315" t="s">
        <v>7454</v>
      </c>
      <c r="K9721" s="315">
        <v>9524</v>
      </c>
      <c r="L9721" s="315" t="s">
        <v>2263</v>
      </c>
      <c r="M9721" s="315" t="s">
        <v>770</v>
      </c>
      <c r="N9721" s="315"/>
      <c r="O9721" s="315" t="s">
        <v>805</v>
      </c>
      <c r="P9721" s="315" t="s">
        <v>7455</v>
      </c>
      <c r="Q9721" s="315" t="s">
        <v>956</v>
      </c>
    </row>
    <row r="9722" spans="1:17">
      <c r="A9722" s="315" t="s">
        <v>7456</v>
      </c>
      <c r="B9722" s="315" t="s">
        <v>2095</v>
      </c>
      <c r="C9722" s="315" t="s">
        <v>2096</v>
      </c>
      <c r="D9722" s="316">
        <v>55.8</v>
      </c>
      <c r="E9722" s="317">
        <v>52465.05</v>
      </c>
      <c r="F9722" s="317">
        <v>26914.58</v>
      </c>
      <c r="G9722" s="318">
        <v>39646</v>
      </c>
      <c r="H9722" s="318">
        <v>40892</v>
      </c>
      <c r="I9722" s="318">
        <v>50040</v>
      </c>
      <c r="J9722" s="315" t="s">
        <v>7457</v>
      </c>
      <c r="K9722" s="315">
        <v>6402</v>
      </c>
      <c r="L9722" s="315" t="s">
        <v>3615</v>
      </c>
      <c r="M9722" s="315" t="s">
        <v>1388</v>
      </c>
      <c r="N9722" s="315"/>
      <c r="O9722" s="315" t="s">
        <v>805</v>
      </c>
      <c r="P9722" s="315" t="s">
        <v>7458</v>
      </c>
      <c r="Q9722" s="315" t="s">
        <v>6585</v>
      </c>
    </row>
    <row r="9723" spans="1:17">
      <c r="A9723" s="315" t="s">
        <v>7459</v>
      </c>
      <c r="B9723" s="315" t="s">
        <v>2095</v>
      </c>
      <c r="C9723" s="315" t="s">
        <v>2096</v>
      </c>
      <c r="D9723" s="316">
        <v>55.8</v>
      </c>
      <c r="E9723" s="317">
        <v>54753.900000000009</v>
      </c>
      <c r="F9723" s="317">
        <v>28088.760000000002</v>
      </c>
      <c r="G9723" s="318">
        <v>40700</v>
      </c>
      <c r="H9723" s="318">
        <v>40884</v>
      </c>
      <c r="I9723" s="318">
        <v>50040</v>
      </c>
      <c r="J9723" s="315" t="s">
        <v>7460</v>
      </c>
      <c r="K9723" s="315">
        <v>3203</v>
      </c>
      <c r="L9723" s="315" t="s">
        <v>5421</v>
      </c>
      <c r="M9723" s="315" t="s">
        <v>764</v>
      </c>
      <c r="N9723" s="315"/>
      <c r="O9723" s="315" t="s">
        <v>805</v>
      </c>
      <c r="P9723" s="315" t="s">
        <v>7461</v>
      </c>
      <c r="Q9723" s="315" t="s">
        <v>962</v>
      </c>
    </row>
    <row r="9724" spans="1:17">
      <c r="A9724" s="315" t="s">
        <v>7462</v>
      </c>
      <c r="B9724" s="315" t="s">
        <v>2095</v>
      </c>
      <c r="C9724" s="315" t="s">
        <v>2098</v>
      </c>
      <c r="D9724" s="316">
        <v>55.82</v>
      </c>
      <c r="E9724" s="317">
        <v>60858.400000000009</v>
      </c>
      <c r="F9724" s="317">
        <v>16857.780000000002</v>
      </c>
      <c r="G9724" s="318">
        <v>40731</v>
      </c>
      <c r="H9724" s="318">
        <v>41547</v>
      </c>
      <c r="I9724" s="318">
        <v>50770</v>
      </c>
      <c r="J9724" s="315" t="s">
        <v>7463</v>
      </c>
      <c r="K9724" s="315">
        <v>8505</v>
      </c>
      <c r="L9724" s="315" t="s">
        <v>4910</v>
      </c>
      <c r="M9724" s="315" t="s">
        <v>792</v>
      </c>
      <c r="N9724" s="315"/>
      <c r="O9724" s="315" t="s">
        <v>805</v>
      </c>
      <c r="P9724" s="315" t="s">
        <v>780</v>
      </c>
      <c r="Q9724" s="315" t="s">
        <v>1065</v>
      </c>
    </row>
    <row r="9725" spans="1:17">
      <c r="A9725" s="315" t="s">
        <v>7464</v>
      </c>
      <c r="B9725" s="315" t="s">
        <v>2095</v>
      </c>
      <c r="C9725" s="315" t="s">
        <v>2096</v>
      </c>
      <c r="D9725" s="316">
        <v>55.86</v>
      </c>
      <c r="E9725" s="317">
        <v>61928.999999999993</v>
      </c>
      <c r="F9725" s="317">
        <v>29230.489999999998</v>
      </c>
      <c r="G9725" s="318">
        <v>40785</v>
      </c>
      <c r="H9725" s="318">
        <v>40967</v>
      </c>
      <c r="I9725" s="318">
        <v>50405</v>
      </c>
      <c r="J9725" s="315" t="s">
        <v>7465</v>
      </c>
      <c r="K9725" s="315">
        <v>3036</v>
      </c>
      <c r="L9725" s="315" t="s">
        <v>3515</v>
      </c>
      <c r="M9725" s="315" t="s">
        <v>764</v>
      </c>
      <c r="N9725" s="315"/>
      <c r="O9725" s="315" t="s">
        <v>805</v>
      </c>
      <c r="P9725" s="315" t="s">
        <v>6840</v>
      </c>
      <c r="Q9725" s="315" t="s">
        <v>4992</v>
      </c>
    </row>
    <row r="9726" spans="1:17">
      <c r="A9726" s="315" t="s">
        <v>7466</v>
      </c>
      <c r="B9726" s="315" t="s">
        <v>2095</v>
      </c>
      <c r="C9726" s="315" t="s">
        <v>2096</v>
      </c>
      <c r="D9726" s="316">
        <v>55.9</v>
      </c>
      <c r="E9726" s="317">
        <v>59142.98000000001</v>
      </c>
      <c r="F9726" s="317">
        <v>30281.22</v>
      </c>
      <c r="G9726" s="318">
        <v>39569</v>
      </c>
      <c r="H9726" s="318">
        <v>40844</v>
      </c>
      <c r="I9726" s="318">
        <v>50040</v>
      </c>
      <c r="J9726" s="315" t="s">
        <v>7467</v>
      </c>
      <c r="K9726" s="315">
        <v>6163</v>
      </c>
      <c r="L9726" s="315" t="s">
        <v>3823</v>
      </c>
      <c r="M9726" s="315" t="s">
        <v>788</v>
      </c>
      <c r="N9726" s="315"/>
      <c r="O9726" s="315" t="s">
        <v>805</v>
      </c>
      <c r="P9726" s="315" t="s">
        <v>7468</v>
      </c>
      <c r="Q9726" s="315" t="s">
        <v>1307</v>
      </c>
    </row>
    <row r="9727" spans="1:17">
      <c r="A9727" s="315" t="s">
        <v>7469</v>
      </c>
      <c r="B9727" s="315" t="s">
        <v>2095</v>
      </c>
      <c r="C9727" s="315" t="s">
        <v>2098</v>
      </c>
      <c r="D9727" s="316">
        <v>55.9</v>
      </c>
      <c r="E9727" s="317">
        <v>61875.789999999994</v>
      </c>
      <c r="F9727" s="317">
        <v>15927.27</v>
      </c>
      <c r="G9727" s="318">
        <v>40704</v>
      </c>
      <c r="H9727" s="318">
        <v>41586</v>
      </c>
      <c r="I9727" s="318">
        <v>50770</v>
      </c>
      <c r="J9727" s="315" t="s">
        <v>7470</v>
      </c>
      <c r="K9727" s="315">
        <v>9477</v>
      </c>
      <c r="L9727" s="315" t="s">
        <v>4145</v>
      </c>
      <c r="M9727" s="315" t="s">
        <v>770</v>
      </c>
      <c r="N9727" s="315" t="s">
        <v>7471</v>
      </c>
      <c r="O9727" s="315" t="s">
        <v>805</v>
      </c>
      <c r="P9727" s="315" t="s">
        <v>818</v>
      </c>
      <c r="Q9727" s="315" t="s">
        <v>1793</v>
      </c>
    </row>
    <row r="9728" spans="1:17">
      <c r="A9728" s="315" t="s">
        <v>7472</v>
      </c>
      <c r="B9728" s="315" t="s">
        <v>2095</v>
      </c>
      <c r="C9728" s="315" t="s">
        <v>2098</v>
      </c>
      <c r="D9728" s="316">
        <v>55.92</v>
      </c>
      <c r="E9728" s="317">
        <v>26649.399999999998</v>
      </c>
      <c r="F9728" s="317">
        <v>10190.91</v>
      </c>
      <c r="G9728" s="318">
        <v>40834</v>
      </c>
      <c r="H9728" s="318">
        <v>40939</v>
      </c>
      <c r="I9728" s="318">
        <v>50405</v>
      </c>
      <c r="J9728" s="315" t="s">
        <v>7473</v>
      </c>
      <c r="K9728" s="315">
        <v>9300</v>
      </c>
      <c r="L9728" s="315" t="s">
        <v>1522</v>
      </c>
      <c r="M9728" s="315" t="s">
        <v>770</v>
      </c>
      <c r="N9728" s="315" t="s">
        <v>7474</v>
      </c>
      <c r="O9728" s="315" t="s">
        <v>805</v>
      </c>
      <c r="P9728" s="315" t="s">
        <v>6043</v>
      </c>
      <c r="Q9728" s="315" t="s">
        <v>4844</v>
      </c>
    </row>
    <row r="9729" spans="1:17">
      <c r="A9729" s="315" t="s">
        <v>7475</v>
      </c>
      <c r="B9729" s="315" t="s">
        <v>2095</v>
      </c>
      <c r="C9729" s="315" t="s">
        <v>2098</v>
      </c>
      <c r="D9729" s="316">
        <v>56</v>
      </c>
      <c r="E9729" s="317">
        <v>55346.390000000007</v>
      </c>
      <c r="F9729" s="317">
        <v>24850.53</v>
      </c>
      <c r="G9729" s="318">
        <v>39836</v>
      </c>
      <c r="H9729" s="318">
        <v>40743</v>
      </c>
      <c r="I9729" s="318">
        <v>50040</v>
      </c>
      <c r="J9729" s="315" t="s">
        <v>7476</v>
      </c>
      <c r="K9729" s="315">
        <v>8353</v>
      </c>
      <c r="L9729" s="315" t="s">
        <v>3466</v>
      </c>
      <c r="M9729" s="315" t="s">
        <v>784</v>
      </c>
      <c r="N9729" s="315" t="s">
        <v>7477</v>
      </c>
      <c r="O9729" s="315" t="s">
        <v>805</v>
      </c>
      <c r="P9729" s="315" t="s">
        <v>7478</v>
      </c>
      <c r="Q9729" s="315" t="s">
        <v>4629</v>
      </c>
    </row>
    <row r="9730" spans="1:17">
      <c r="A9730" s="315" t="s">
        <v>7479</v>
      </c>
      <c r="B9730" s="315" t="s">
        <v>2095</v>
      </c>
      <c r="C9730" s="315" t="s">
        <v>2098</v>
      </c>
      <c r="D9730" s="316">
        <v>56</v>
      </c>
      <c r="E9730" s="317">
        <v>57740.700000000004</v>
      </c>
      <c r="F9730" s="317">
        <v>25925.579999999998</v>
      </c>
      <c r="G9730" s="318">
        <v>40738</v>
      </c>
      <c r="H9730" s="318">
        <v>40885</v>
      </c>
      <c r="I9730" s="318">
        <v>50040</v>
      </c>
      <c r="J9730" s="315" t="s">
        <v>7480</v>
      </c>
      <c r="K9730" s="315">
        <v>3054</v>
      </c>
      <c r="L9730" s="315" t="s">
        <v>1068</v>
      </c>
      <c r="M9730" s="315" t="s">
        <v>764</v>
      </c>
      <c r="N9730" s="315"/>
      <c r="O9730" s="315" t="s">
        <v>805</v>
      </c>
      <c r="P9730" s="315" t="s">
        <v>1321</v>
      </c>
      <c r="Q9730" s="315" t="s">
        <v>819</v>
      </c>
    </row>
    <row r="9731" spans="1:17">
      <c r="A9731" s="315" t="s">
        <v>7481</v>
      </c>
      <c r="B9731" s="315" t="s">
        <v>2095</v>
      </c>
      <c r="C9731" s="315" t="s">
        <v>2098</v>
      </c>
      <c r="D9731" s="316">
        <v>56.07</v>
      </c>
      <c r="E9731" s="317">
        <v>54497.2</v>
      </c>
      <c r="F9731" s="317">
        <v>10647.130000000003</v>
      </c>
      <c r="G9731" s="318">
        <v>40739</v>
      </c>
      <c r="H9731" s="318">
        <v>42178</v>
      </c>
      <c r="I9731" s="318">
        <v>49674</v>
      </c>
      <c r="J9731" s="315" t="s">
        <v>7482</v>
      </c>
      <c r="K9731" s="315">
        <v>3123</v>
      </c>
      <c r="L9731" s="315" t="s">
        <v>2171</v>
      </c>
      <c r="M9731" s="315" t="s">
        <v>764</v>
      </c>
      <c r="N9731" s="315" t="s">
        <v>7483</v>
      </c>
      <c r="O9731" s="315" t="s">
        <v>805</v>
      </c>
      <c r="P9731" s="315" t="s">
        <v>7484</v>
      </c>
      <c r="Q9731" s="315" t="s">
        <v>6135</v>
      </c>
    </row>
    <row r="9732" spans="1:17">
      <c r="A9732" s="315" t="s">
        <v>7485</v>
      </c>
      <c r="B9732" s="315" t="s">
        <v>2095</v>
      </c>
      <c r="C9732" s="315" t="s">
        <v>2098</v>
      </c>
      <c r="D9732" s="316">
        <v>56.1</v>
      </c>
      <c r="E9732" s="317">
        <v>56176.93</v>
      </c>
      <c r="F9732" s="317">
        <v>26852.58</v>
      </c>
      <c r="G9732" s="318">
        <v>39570</v>
      </c>
      <c r="H9732" s="318">
        <v>40459</v>
      </c>
      <c r="I9732" s="318">
        <v>49674</v>
      </c>
      <c r="J9732" s="315" t="s">
        <v>7486</v>
      </c>
      <c r="K9732" s="315">
        <v>3476</v>
      </c>
      <c r="L9732" s="315" t="s">
        <v>4441</v>
      </c>
      <c r="M9732" s="315" t="s">
        <v>764</v>
      </c>
      <c r="N9732" s="315"/>
      <c r="O9732" s="315" t="s">
        <v>805</v>
      </c>
      <c r="P9732" s="315" t="s">
        <v>4857</v>
      </c>
      <c r="Q9732" s="315" t="s">
        <v>835</v>
      </c>
    </row>
    <row r="9733" spans="1:17">
      <c r="A9733" s="315" t="s">
        <v>7487</v>
      </c>
      <c r="B9733" s="315" t="s">
        <v>2095</v>
      </c>
      <c r="C9733" s="315" t="s">
        <v>2098</v>
      </c>
      <c r="D9733" s="316">
        <v>56.16</v>
      </c>
      <c r="E9733" s="317">
        <v>45518.950000000004</v>
      </c>
      <c r="F9733" s="317">
        <v>11106.63</v>
      </c>
      <c r="G9733" s="318">
        <v>40711</v>
      </c>
      <c r="H9733" s="318">
        <v>42089</v>
      </c>
      <c r="I9733" s="318">
        <v>49674</v>
      </c>
      <c r="J9733" s="315" t="s">
        <v>7488</v>
      </c>
      <c r="K9733" s="315">
        <v>9436</v>
      </c>
      <c r="L9733" s="315" t="s">
        <v>3167</v>
      </c>
      <c r="M9733" s="315" t="s">
        <v>770</v>
      </c>
      <c r="N9733" s="315"/>
      <c r="O9733" s="315" t="s">
        <v>805</v>
      </c>
      <c r="P9733" s="315" t="s">
        <v>7489</v>
      </c>
      <c r="Q9733" s="315" t="s">
        <v>1313</v>
      </c>
    </row>
    <row r="9734" spans="1:17">
      <c r="A9734" s="315" t="s">
        <v>7490</v>
      </c>
      <c r="B9734" s="315" t="s">
        <v>2095</v>
      </c>
      <c r="C9734" s="315" t="s">
        <v>2098</v>
      </c>
      <c r="D9734" s="316">
        <v>56.16</v>
      </c>
      <c r="E9734" s="317">
        <v>50718.63</v>
      </c>
      <c r="F9734" s="317">
        <v>12375.34</v>
      </c>
      <c r="G9734" s="318">
        <v>40715</v>
      </c>
      <c r="H9734" s="318">
        <v>42089</v>
      </c>
      <c r="I9734" s="318">
        <v>49674</v>
      </c>
      <c r="J9734" s="315" t="s">
        <v>7491</v>
      </c>
      <c r="K9734" s="315">
        <v>7260</v>
      </c>
      <c r="L9734" s="315" t="s">
        <v>1153</v>
      </c>
      <c r="M9734" s="315" t="s">
        <v>966</v>
      </c>
      <c r="N9734" s="315"/>
      <c r="O9734" s="315" t="s">
        <v>805</v>
      </c>
      <c r="P9734" s="315" t="s">
        <v>7492</v>
      </c>
      <c r="Q9734" s="315" t="s">
        <v>1041</v>
      </c>
    </row>
    <row r="9735" spans="1:17">
      <c r="A9735" s="315" t="s">
        <v>7493</v>
      </c>
      <c r="B9735" s="315" t="s">
        <v>2095</v>
      </c>
      <c r="C9735" s="315" t="s">
        <v>2098</v>
      </c>
      <c r="D9735" s="316">
        <v>56.16</v>
      </c>
      <c r="E9735" s="317">
        <v>57316.88</v>
      </c>
      <c r="F9735" s="317">
        <v>25735.26</v>
      </c>
      <c r="G9735" s="318">
        <v>40793</v>
      </c>
      <c r="H9735" s="318">
        <v>40898</v>
      </c>
      <c r="I9735" s="318">
        <v>50040</v>
      </c>
      <c r="J9735" s="315" t="s">
        <v>7494</v>
      </c>
      <c r="K9735" s="315">
        <v>4114</v>
      </c>
      <c r="L9735" s="315" t="s">
        <v>3946</v>
      </c>
      <c r="M9735" s="315" t="s">
        <v>1296</v>
      </c>
      <c r="N9735" s="315"/>
      <c r="O9735" s="315" t="s">
        <v>805</v>
      </c>
      <c r="P9735" s="315" t="s">
        <v>7495</v>
      </c>
      <c r="Q9735" s="315" t="s">
        <v>1204</v>
      </c>
    </row>
    <row r="9736" spans="1:17">
      <c r="A9736" s="315" t="s">
        <v>7496</v>
      </c>
      <c r="B9736" s="315" t="s">
        <v>2095</v>
      </c>
      <c r="C9736" s="315" t="s">
        <v>2098</v>
      </c>
      <c r="D9736" s="316">
        <v>56.16</v>
      </c>
      <c r="E9736" s="317">
        <v>59856.53</v>
      </c>
      <c r="F9736" s="317">
        <v>26875.56</v>
      </c>
      <c r="G9736" s="318">
        <v>40793</v>
      </c>
      <c r="H9736" s="318">
        <v>40851</v>
      </c>
      <c r="I9736" s="318">
        <v>50040</v>
      </c>
      <c r="J9736" s="315" t="s">
        <v>7497</v>
      </c>
      <c r="K9736" s="315">
        <v>4702</v>
      </c>
      <c r="L9736" s="315" t="s">
        <v>1968</v>
      </c>
      <c r="M9736" s="315" t="s">
        <v>1296</v>
      </c>
      <c r="N9736" s="315"/>
      <c r="O9736" s="315" t="s">
        <v>805</v>
      </c>
      <c r="P9736" s="315" t="s">
        <v>7498</v>
      </c>
      <c r="Q9736" s="315" t="s">
        <v>956</v>
      </c>
    </row>
    <row r="9737" spans="1:17">
      <c r="A9737" s="315" t="s">
        <v>7499</v>
      </c>
      <c r="B9737" s="315" t="s">
        <v>2095</v>
      </c>
      <c r="C9737" s="315" t="s">
        <v>2098</v>
      </c>
      <c r="D9737" s="316">
        <v>56.2</v>
      </c>
      <c r="E9737" s="317">
        <v>62017.53</v>
      </c>
      <c r="F9737" s="317">
        <v>23715.95</v>
      </c>
      <c r="G9737" s="318">
        <v>39569</v>
      </c>
      <c r="H9737" s="318">
        <v>41019</v>
      </c>
      <c r="I9737" s="318">
        <v>50405</v>
      </c>
      <c r="J9737" s="315" t="s">
        <v>7500</v>
      </c>
      <c r="K9737" s="315">
        <v>6830</v>
      </c>
      <c r="L9737" s="315" t="s">
        <v>4437</v>
      </c>
      <c r="M9737" s="315" t="s">
        <v>811</v>
      </c>
      <c r="N9737" s="315" t="s">
        <v>7501</v>
      </c>
      <c r="O9737" s="315" t="s">
        <v>805</v>
      </c>
      <c r="P9737" s="315" t="s">
        <v>7502</v>
      </c>
      <c r="Q9737" s="315" t="s">
        <v>1079</v>
      </c>
    </row>
    <row r="9738" spans="1:17">
      <c r="A9738" s="315" t="s">
        <v>7503</v>
      </c>
      <c r="B9738" s="315" t="s">
        <v>2095</v>
      </c>
      <c r="C9738" s="315" t="s">
        <v>2098</v>
      </c>
      <c r="D9738" s="316">
        <v>56.2</v>
      </c>
      <c r="E9738" s="317">
        <v>54644.649999999994</v>
      </c>
      <c r="F9738" s="317">
        <v>14808.699999999999</v>
      </c>
      <c r="G9738" s="318">
        <v>40109</v>
      </c>
      <c r="H9738" s="318">
        <v>41612</v>
      </c>
      <c r="I9738" s="318">
        <v>50770</v>
      </c>
      <c r="J9738" s="315" t="s">
        <v>7504</v>
      </c>
      <c r="K9738" s="315">
        <v>8217</v>
      </c>
      <c r="L9738" s="315" t="s">
        <v>3060</v>
      </c>
      <c r="M9738" s="315" t="s">
        <v>1051</v>
      </c>
      <c r="N9738" s="315"/>
      <c r="O9738" s="315" t="s">
        <v>805</v>
      </c>
      <c r="P9738" s="315" t="s">
        <v>7505</v>
      </c>
      <c r="Q9738" s="315" t="s">
        <v>1663</v>
      </c>
    </row>
    <row r="9739" spans="1:17">
      <c r="A9739" s="315" t="s">
        <v>7506</v>
      </c>
      <c r="B9739" s="315" t="s">
        <v>2095</v>
      </c>
      <c r="C9739" s="315" t="s">
        <v>2096</v>
      </c>
      <c r="D9739" s="316">
        <v>56.25</v>
      </c>
      <c r="E9739" s="317">
        <v>37811.350000000006</v>
      </c>
      <c r="F9739" s="317">
        <v>8962.6799999999985</v>
      </c>
      <c r="G9739" s="318">
        <v>40821</v>
      </c>
      <c r="H9739" s="318">
        <v>41978</v>
      </c>
      <c r="I9739" s="318">
        <v>49309</v>
      </c>
      <c r="J9739" s="315" t="s">
        <v>7507</v>
      </c>
      <c r="K9739" s="315">
        <v>6300</v>
      </c>
      <c r="L9739" s="315" t="s">
        <v>327</v>
      </c>
      <c r="M9739" s="315" t="s">
        <v>1712</v>
      </c>
      <c r="N9739" s="315" t="s">
        <v>5468</v>
      </c>
      <c r="O9739" s="315" t="s">
        <v>805</v>
      </c>
      <c r="P9739" s="315" t="s">
        <v>5469</v>
      </c>
      <c r="Q9739" s="315" t="s">
        <v>945</v>
      </c>
    </row>
    <row r="9740" spans="1:17">
      <c r="A9740" s="315" t="s">
        <v>7508</v>
      </c>
      <c r="B9740" s="315" t="s">
        <v>2095</v>
      </c>
      <c r="C9740" s="315" t="s">
        <v>2096</v>
      </c>
      <c r="D9740" s="316">
        <v>56.3</v>
      </c>
      <c r="E9740" s="317">
        <v>47660.07</v>
      </c>
      <c r="F9740" s="317">
        <v>22594.42</v>
      </c>
      <c r="G9740" s="318">
        <v>39570</v>
      </c>
      <c r="H9740" s="318">
        <v>40851</v>
      </c>
      <c r="I9740" s="318">
        <v>50040</v>
      </c>
      <c r="J9740" s="315" t="s">
        <v>7509</v>
      </c>
      <c r="K9740" s="315">
        <v>6472</v>
      </c>
      <c r="L9740" s="315" t="s">
        <v>2461</v>
      </c>
      <c r="M9740" s="315" t="s">
        <v>1365</v>
      </c>
      <c r="N9740" s="315" t="s">
        <v>7510</v>
      </c>
      <c r="O9740" s="315" t="s">
        <v>805</v>
      </c>
      <c r="P9740" s="315" t="s">
        <v>7511</v>
      </c>
      <c r="Q9740" s="315" t="s">
        <v>956</v>
      </c>
    </row>
    <row r="9741" spans="1:17">
      <c r="A9741" s="315" t="s">
        <v>7512</v>
      </c>
      <c r="B9741" s="315" t="s">
        <v>2095</v>
      </c>
      <c r="C9741" s="315" t="s">
        <v>2098</v>
      </c>
      <c r="D9741" s="316">
        <v>56.3</v>
      </c>
      <c r="E9741" s="317">
        <v>49163.969999999994</v>
      </c>
      <c r="F9741" s="317">
        <v>12336.529999999999</v>
      </c>
      <c r="G9741" s="318">
        <v>40399</v>
      </c>
      <c r="H9741" s="318">
        <v>41612</v>
      </c>
      <c r="I9741" s="318">
        <v>50770</v>
      </c>
      <c r="J9741" s="315" t="s">
        <v>7513</v>
      </c>
      <c r="K9741" s="315">
        <v>9514</v>
      </c>
      <c r="L9741" s="315" t="s">
        <v>3855</v>
      </c>
      <c r="M9741" s="315" t="s">
        <v>792</v>
      </c>
      <c r="N9741" s="315" t="s">
        <v>7514</v>
      </c>
      <c r="O9741" s="315" t="s">
        <v>805</v>
      </c>
      <c r="P9741" s="315" t="s">
        <v>1486</v>
      </c>
      <c r="Q9741" s="315" t="s">
        <v>875</v>
      </c>
    </row>
    <row r="9742" spans="1:17">
      <c r="A9742" s="315" t="s">
        <v>7515</v>
      </c>
      <c r="B9742" s="315" t="s">
        <v>2095</v>
      </c>
      <c r="C9742" s="315" t="s">
        <v>2098</v>
      </c>
      <c r="D9742" s="316">
        <v>56.35</v>
      </c>
      <c r="E9742" s="317">
        <v>57352.43</v>
      </c>
      <c r="F9742" s="317">
        <v>12101.359999999999</v>
      </c>
      <c r="G9742" s="318">
        <v>40716</v>
      </c>
      <c r="H9742" s="318">
        <v>42244</v>
      </c>
      <c r="I9742" s="318">
        <v>49674</v>
      </c>
      <c r="J9742" s="315" t="s">
        <v>7516</v>
      </c>
      <c r="K9742" s="315">
        <v>7138</v>
      </c>
      <c r="L9742" s="315" t="s">
        <v>4069</v>
      </c>
      <c r="M9742" s="315" t="s">
        <v>966</v>
      </c>
      <c r="N9742" s="315"/>
      <c r="O9742" s="315" t="s">
        <v>805</v>
      </c>
      <c r="P9742" s="315" t="s">
        <v>7517</v>
      </c>
      <c r="Q9742" s="315" t="s">
        <v>835</v>
      </c>
    </row>
    <row r="9743" spans="1:17">
      <c r="A9743" s="315" t="s">
        <v>7518</v>
      </c>
      <c r="B9743" s="315" t="s">
        <v>2095</v>
      </c>
      <c r="C9743" s="315" t="s">
        <v>2098</v>
      </c>
      <c r="D9743" s="316">
        <v>56.4</v>
      </c>
      <c r="E9743" s="317">
        <v>49680.03</v>
      </c>
      <c r="F9743" s="317">
        <v>20653.990000000002</v>
      </c>
      <c r="G9743" s="318">
        <v>40645</v>
      </c>
      <c r="H9743" s="318">
        <v>40861</v>
      </c>
      <c r="I9743" s="318">
        <v>50040</v>
      </c>
      <c r="J9743" s="315" t="s">
        <v>7519</v>
      </c>
      <c r="K9743" s="315">
        <v>3003</v>
      </c>
      <c r="L9743" s="315" t="s">
        <v>308</v>
      </c>
      <c r="M9743" s="315" t="s">
        <v>764</v>
      </c>
      <c r="N9743" s="315" t="s">
        <v>7520</v>
      </c>
      <c r="O9743" s="315" t="s">
        <v>805</v>
      </c>
      <c r="P9743" s="315" t="s">
        <v>7521</v>
      </c>
      <c r="Q9743" s="315" t="s">
        <v>5637</v>
      </c>
    </row>
    <row r="9744" spans="1:17">
      <c r="A9744" s="315" t="s">
        <v>7522</v>
      </c>
      <c r="B9744" s="315" t="s">
        <v>2095</v>
      </c>
      <c r="C9744" s="315" t="s">
        <v>2098</v>
      </c>
      <c r="D9744" s="316">
        <v>56.4</v>
      </c>
      <c r="E9744" s="317">
        <v>56316.29</v>
      </c>
      <c r="F9744" s="317">
        <v>13684.869999999999</v>
      </c>
      <c r="G9744" s="318">
        <v>40659</v>
      </c>
      <c r="H9744" s="318">
        <v>41877</v>
      </c>
      <c r="I9744" s="318">
        <v>49309</v>
      </c>
      <c r="J9744" s="315" t="s">
        <v>7523</v>
      </c>
      <c r="K9744" s="315">
        <v>8332</v>
      </c>
      <c r="L9744" s="315" t="s">
        <v>2319</v>
      </c>
      <c r="M9744" s="315" t="s">
        <v>784</v>
      </c>
      <c r="N9744" s="315"/>
      <c r="O9744" s="315" t="s">
        <v>805</v>
      </c>
      <c r="P9744" s="315" t="s">
        <v>7524</v>
      </c>
      <c r="Q9744" s="315" t="s">
        <v>1690</v>
      </c>
    </row>
    <row r="9745" spans="1:17">
      <c r="A9745" s="319" t="s">
        <v>7525</v>
      </c>
      <c r="B9745" s="319" t="s">
        <v>2095</v>
      </c>
      <c r="C9745" s="315" t="s">
        <v>2098</v>
      </c>
      <c r="D9745" s="320">
        <v>56.6</v>
      </c>
      <c r="E9745" s="317">
        <v>7937.8600000000006</v>
      </c>
      <c r="F9745" s="317">
        <v>3300.09</v>
      </c>
      <c r="G9745" s="321">
        <v>39569</v>
      </c>
      <c r="H9745" s="321">
        <v>40816</v>
      </c>
      <c r="I9745" s="321">
        <v>50040</v>
      </c>
      <c r="J9745" s="319" t="s">
        <v>7526</v>
      </c>
      <c r="K9745" s="322">
        <v>8610</v>
      </c>
      <c r="L9745" s="319" t="s">
        <v>1370</v>
      </c>
      <c r="M9745" s="319" t="s">
        <v>784</v>
      </c>
      <c r="N9745" s="319" t="s">
        <v>7527</v>
      </c>
      <c r="O9745" s="319" t="s">
        <v>805</v>
      </c>
      <c r="P9745" s="319" t="s">
        <v>7528</v>
      </c>
      <c r="Q9745" s="319" t="s">
        <v>7529</v>
      </c>
    </row>
    <row r="9746" spans="1:17">
      <c r="A9746" s="315" t="s">
        <v>7530</v>
      </c>
      <c r="B9746" s="315" t="s">
        <v>2095</v>
      </c>
      <c r="C9746" s="315" t="s">
        <v>2098</v>
      </c>
      <c r="D9746" s="316">
        <v>56.6</v>
      </c>
      <c r="E9746" s="317">
        <v>44893.37</v>
      </c>
      <c r="F9746" s="317">
        <v>19298.53</v>
      </c>
      <c r="G9746" s="318">
        <v>39569</v>
      </c>
      <c r="H9746" s="318">
        <v>40816</v>
      </c>
      <c r="I9746" s="318">
        <v>50040</v>
      </c>
      <c r="J9746" s="315" t="s">
        <v>7526</v>
      </c>
      <c r="K9746" s="315">
        <v>8610</v>
      </c>
      <c r="L9746" s="315" t="s">
        <v>1370</v>
      </c>
      <c r="M9746" s="315" t="s">
        <v>784</v>
      </c>
      <c r="N9746" s="315" t="s">
        <v>7531</v>
      </c>
      <c r="O9746" s="315" t="s">
        <v>914</v>
      </c>
      <c r="P9746" s="315" t="s">
        <v>7532</v>
      </c>
      <c r="Q9746" s="315" t="s">
        <v>7533</v>
      </c>
    </row>
    <row r="9747" spans="1:17">
      <c r="A9747" s="315" t="s">
        <v>7534</v>
      </c>
      <c r="B9747" s="315" t="s">
        <v>2095</v>
      </c>
      <c r="C9747" s="315" t="s">
        <v>2098</v>
      </c>
      <c r="D9747" s="316">
        <v>56.6</v>
      </c>
      <c r="E9747" s="317">
        <v>50632.25</v>
      </c>
      <c r="F9747" s="317">
        <v>17111.839999999997</v>
      </c>
      <c r="G9747" s="318">
        <v>39955</v>
      </c>
      <c r="H9747" s="318">
        <v>41173</v>
      </c>
      <c r="I9747" s="318">
        <v>50405</v>
      </c>
      <c r="J9747" s="315" t="s">
        <v>7535</v>
      </c>
      <c r="K9747" s="315">
        <v>6017</v>
      </c>
      <c r="L9747" s="315" t="s">
        <v>849</v>
      </c>
      <c r="M9747" s="315" t="s">
        <v>788</v>
      </c>
      <c r="N9747" s="315" t="s">
        <v>7536</v>
      </c>
      <c r="O9747" s="315" t="s">
        <v>805</v>
      </c>
      <c r="P9747" s="315" t="s">
        <v>7426</v>
      </c>
      <c r="Q9747" s="315" t="s">
        <v>7537</v>
      </c>
    </row>
    <row r="9748" spans="1:17">
      <c r="A9748" s="315" t="s">
        <v>7538</v>
      </c>
      <c r="B9748" s="315" t="s">
        <v>2095</v>
      </c>
      <c r="C9748" s="315" t="s">
        <v>2098</v>
      </c>
      <c r="D9748" s="316">
        <v>56.6</v>
      </c>
      <c r="E9748" s="317">
        <v>53174.73</v>
      </c>
      <c r="F9748" s="317">
        <v>28501.649999999998</v>
      </c>
      <c r="G9748" s="318">
        <v>40428</v>
      </c>
      <c r="H9748" s="318">
        <v>40532</v>
      </c>
      <c r="I9748" s="318">
        <v>49674</v>
      </c>
      <c r="J9748" s="315" t="s">
        <v>7539</v>
      </c>
      <c r="K9748" s="315">
        <v>4704</v>
      </c>
      <c r="L9748" s="315" t="s">
        <v>2130</v>
      </c>
      <c r="M9748" s="315" t="s">
        <v>764</v>
      </c>
      <c r="N9748" s="315"/>
      <c r="O9748" s="315" t="s">
        <v>805</v>
      </c>
      <c r="P9748" s="315" t="s">
        <v>7540</v>
      </c>
      <c r="Q9748" s="315" t="s">
        <v>962</v>
      </c>
    </row>
    <row r="9749" spans="1:17">
      <c r="A9749" s="315" t="s">
        <v>7541</v>
      </c>
      <c r="B9749" s="315" t="s">
        <v>2095</v>
      </c>
      <c r="C9749" s="315" t="s">
        <v>2098</v>
      </c>
      <c r="D9749" s="316">
        <v>56.6</v>
      </c>
      <c r="E9749" s="317">
        <v>59458.54</v>
      </c>
      <c r="F9749" s="317">
        <v>20810.5</v>
      </c>
      <c r="G9749" s="318">
        <v>40701</v>
      </c>
      <c r="H9749" s="318">
        <v>40876</v>
      </c>
      <c r="I9749" s="318">
        <v>50040</v>
      </c>
      <c r="J9749" s="315" t="s">
        <v>7542</v>
      </c>
      <c r="K9749" s="315">
        <v>4415</v>
      </c>
      <c r="L9749" s="315" t="s">
        <v>2498</v>
      </c>
      <c r="M9749" s="315" t="s">
        <v>1484</v>
      </c>
      <c r="N9749" s="315"/>
      <c r="O9749" s="315" t="s">
        <v>805</v>
      </c>
      <c r="P9749" s="315" t="s">
        <v>5298</v>
      </c>
      <c r="Q9749" s="315" t="s">
        <v>1313</v>
      </c>
    </row>
    <row r="9750" spans="1:17">
      <c r="A9750" s="315" t="s">
        <v>7543</v>
      </c>
      <c r="B9750" s="315" t="s">
        <v>2095</v>
      </c>
      <c r="C9750" s="315" t="s">
        <v>2098</v>
      </c>
      <c r="D9750" s="316">
        <v>56.61</v>
      </c>
      <c r="E9750" s="317">
        <v>36974.039999999994</v>
      </c>
      <c r="F9750" s="317">
        <v>8319.1400000000012</v>
      </c>
      <c r="G9750" s="318">
        <v>40793</v>
      </c>
      <c r="H9750" s="318">
        <v>41764</v>
      </c>
      <c r="I9750" s="318">
        <v>49309</v>
      </c>
      <c r="J9750" s="315" t="s">
        <v>7544</v>
      </c>
      <c r="K9750" s="315">
        <v>4310</v>
      </c>
      <c r="L9750" s="315" t="s">
        <v>2666</v>
      </c>
      <c r="M9750" s="315" t="s">
        <v>776</v>
      </c>
      <c r="N9750" s="315" t="s">
        <v>7545</v>
      </c>
      <c r="O9750" s="315" t="s">
        <v>805</v>
      </c>
      <c r="P9750" s="315" t="s">
        <v>6105</v>
      </c>
      <c r="Q9750" s="315" t="s">
        <v>1096</v>
      </c>
    </row>
    <row r="9751" spans="1:17">
      <c r="A9751" s="315" t="s">
        <v>7546</v>
      </c>
      <c r="B9751" s="315" t="s">
        <v>2095</v>
      </c>
      <c r="C9751" s="315" t="s">
        <v>2098</v>
      </c>
      <c r="D9751" s="316">
        <v>56.7</v>
      </c>
      <c r="E9751" s="317">
        <v>55922.51</v>
      </c>
      <c r="F9751" s="317">
        <v>23096</v>
      </c>
      <c r="G9751" s="318">
        <v>39569</v>
      </c>
      <c r="H9751" s="318">
        <v>41080</v>
      </c>
      <c r="I9751" s="318">
        <v>50405</v>
      </c>
      <c r="J9751" s="315" t="s">
        <v>7547</v>
      </c>
      <c r="K9751" s="315">
        <v>8816</v>
      </c>
      <c r="L9751" s="315" t="s">
        <v>2700</v>
      </c>
      <c r="M9751" s="315" t="s">
        <v>784</v>
      </c>
      <c r="N9751" s="315"/>
      <c r="O9751" s="315" t="s">
        <v>805</v>
      </c>
      <c r="P9751" s="315" t="s">
        <v>7548</v>
      </c>
      <c r="Q9751" s="315" t="s">
        <v>5277</v>
      </c>
    </row>
    <row r="9752" spans="1:17">
      <c r="A9752" s="315" t="s">
        <v>7549</v>
      </c>
      <c r="B9752" s="315" t="s">
        <v>2095</v>
      </c>
      <c r="C9752" s="315" t="s">
        <v>2096</v>
      </c>
      <c r="D9752" s="316">
        <v>56.7</v>
      </c>
      <c r="E9752" s="317">
        <v>57245.819999999992</v>
      </c>
      <c r="F9752" s="317">
        <v>27592.47</v>
      </c>
      <c r="G9752" s="318">
        <v>39569</v>
      </c>
      <c r="H9752" s="318">
        <v>40794</v>
      </c>
      <c r="I9752" s="318">
        <v>50040</v>
      </c>
      <c r="J9752" s="315" t="s">
        <v>7550</v>
      </c>
      <c r="K9752" s="315">
        <v>6161</v>
      </c>
      <c r="L9752" s="315" t="s">
        <v>4175</v>
      </c>
      <c r="M9752" s="315" t="s">
        <v>788</v>
      </c>
      <c r="N9752" s="315"/>
      <c r="O9752" s="315" t="s">
        <v>805</v>
      </c>
      <c r="P9752" s="315" t="s">
        <v>973</v>
      </c>
      <c r="Q9752" s="315" t="s">
        <v>1065</v>
      </c>
    </row>
    <row r="9753" spans="1:17">
      <c r="A9753" s="315" t="s">
        <v>7551</v>
      </c>
      <c r="B9753" s="315" t="s">
        <v>2095</v>
      </c>
      <c r="C9753" s="315" t="s">
        <v>2098</v>
      </c>
      <c r="D9753" s="316">
        <v>56.7</v>
      </c>
      <c r="E9753" s="317">
        <v>39817.9</v>
      </c>
      <c r="F9753" s="317">
        <v>9991.35</v>
      </c>
      <c r="G9753" s="318">
        <v>40164</v>
      </c>
      <c r="H9753" s="318">
        <v>41537</v>
      </c>
      <c r="I9753" s="318">
        <v>50770</v>
      </c>
      <c r="J9753" s="315" t="s">
        <v>7552</v>
      </c>
      <c r="K9753" s="315">
        <v>9100</v>
      </c>
      <c r="L9753" s="315" t="s">
        <v>2837</v>
      </c>
      <c r="M9753" s="315" t="s">
        <v>781</v>
      </c>
      <c r="N9753" s="315" t="s">
        <v>7553</v>
      </c>
      <c r="O9753" s="315" t="s">
        <v>805</v>
      </c>
      <c r="P9753" s="315" t="s">
        <v>7554</v>
      </c>
      <c r="Q9753" s="315" t="s">
        <v>841</v>
      </c>
    </row>
    <row r="9754" spans="1:17">
      <c r="A9754" s="315" t="s">
        <v>7555</v>
      </c>
      <c r="B9754" s="315" t="s">
        <v>2095</v>
      </c>
      <c r="C9754" s="315" t="s">
        <v>2098</v>
      </c>
      <c r="D9754" s="316">
        <v>56.7</v>
      </c>
      <c r="E9754" s="317">
        <v>48246.1</v>
      </c>
      <c r="F9754" s="317">
        <v>13074.689999999999</v>
      </c>
      <c r="G9754" s="318">
        <v>40164</v>
      </c>
      <c r="H9754" s="318">
        <v>41611</v>
      </c>
      <c r="I9754" s="318">
        <v>50770</v>
      </c>
      <c r="J9754" s="315" t="s">
        <v>7556</v>
      </c>
      <c r="K9754" s="315">
        <v>8500</v>
      </c>
      <c r="L9754" s="315" t="s">
        <v>1660</v>
      </c>
      <c r="M9754" s="315" t="s">
        <v>792</v>
      </c>
      <c r="N9754" s="315"/>
      <c r="O9754" s="315" t="s">
        <v>996</v>
      </c>
      <c r="P9754" s="315" t="s">
        <v>7557</v>
      </c>
      <c r="Q9754" s="315"/>
    </row>
    <row r="9755" spans="1:17">
      <c r="A9755" s="315" t="s">
        <v>7558</v>
      </c>
      <c r="B9755" s="315" t="s">
        <v>2095</v>
      </c>
      <c r="C9755" s="315" t="s">
        <v>2096</v>
      </c>
      <c r="D9755" s="316">
        <v>56.7</v>
      </c>
      <c r="E9755" s="317">
        <v>53829.279999999992</v>
      </c>
      <c r="F9755" s="317">
        <v>15072.199999999999</v>
      </c>
      <c r="G9755" s="318">
        <v>40644</v>
      </c>
      <c r="H9755" s="318">
        <v>41955</v>
      </c>
      <c r="I9755" s="318">
        <v>49309</v>
      </c>
      <c r="J9755" s="315" t="s">
        <v>7559</v>
      </c>
      <c r="K9755" s="315">
        <v>9204</v>
      </c>
      <c r="L9755" s="315" t="s">
        <v>3211</v>
      </c>
      <c r="M9755" s="315" t="s">
        <v>770</v>
      </c>
      <c r="N9755" s="315"/>
      <c r="O9755" s="315" t="s">
        <v>805</v>
      </c>
      <c r="P9755" s="315" t="s">
        <v>7560</v>
      </c>
      <c r="Q9755" s="315" t="s">
        <v>1204</v>
      </c>
    </row>
    <row r="9756" spans="1:17">
      <c r="A9756" s="315" t="s">
        <v>7561</v>
      </c>
      <c r="B9756" s="315" t="s">
        <v>2095</v>
      </c>
      <c r="C9756" s="315" t="s">
        <v>2098</v>
      </c>
      <c r="D9756" s="316">
        <v>56.96</v>
      </c>
      <c r="E9756" s="317">
        <v>66276.789999999994</v>
      </c>
      <c r="F9756" s="317">
        <v>13984.4</v>
      </c>
      <c r="G9756" s="318">
        <v>40716</v>
      </c>
      <c r="H9756" s="318">
        <v>42276</v>
      </c>
      <c r="I9756" s="318">
        <v>49674</v>
      </c>
      <c r="J9756" s="315" t="s">
        <v>7562</v>
      </c>
      <c r="K9756" s="315">
        <v>4719</v>
      </c>
      <c r="L9756" s="315" t="s">
        <v>7563</v>
      </c>
      <c r="M9756" s="315" t="s">
        <v>1296</v>
      </c>
      <c r="N9756" s="315"/>
      <c r="O9756" s="315" t="s">
        <v>805</v>
      </c>
      <c r="P9756" s="315" t="s">
        <v>7564</v>
      </c>
      <c r="Q9756" s="315" t="s">
        <v>1096</v>
      </c>
    </row>
    <row r="9757" spans="1:17">
      <c r="A9757" s="315" t="s">
        <v>7565</v>
      </c>
      <c r="B9757" s="315" t="s">
        <v>2095</v>
      </c>
      <c r="C9757" s="315" t="s">
        <v>2096</v>
      </c>
      <c r="D9757" s="316">
        <v>56.98</v>
      </c>
      <c r="E9757" s="317">
        <v>56909.08</v>
      </c>
      <c r="F9757" s="317">
        <v>40291.619999999995</v>
      </c>
      <c r="G9757" s="318">
        <v>39570</v>
      </c>
      <c r="H9757" s="318">
        <v>39863</v>
      </c>
      <c r="I9757" s="318">
        <v>49309</v>
      </c>
      <c r="J9757" s="315" t="s">
        <v>7566</v>
      </c>
      <c r="K9757" s="315">
        <v>5636</v>
      </c>
      <c r="L9757" s="315" t="s">
        <v>3094</v>
      </c>
      <c r="M9757" s="315" t="s">
        <v>776</v>
      </c>
      <c r="N9757" s="315"/>
      <c r="O9757" s="315" t="s">
        <v>805</v>
      </c>
      <c r="P9757" s="315" t="s">
        <v>7567</v>
      </c>
      <c r="Q9757" s="315" t="s">
        <v>992</v>
      </c>
    </row>
    <row r="9758" spans="1:17">
      <c r="A9758" s="315" t="s">
        <v>7568</v>
      </c>
      <c r="B9758" s="315" t="s">
        <v>2095</v>
      </c>
      <c r="C9758" s="315" t="s">
        <v>2098</v>
      </c>
      <c r="D9758" s="316">
        <v>57</v>
      </c>
      <c r="E9758" s="317">
        <v>13655.05</v>
      </c>
      <c r="F9758" s="317">
        <v>4970.4500000000007</v>
      </c>
      <c r="G9758" s="318">
        <v>39577</v>
      </c>
      <c r="H9758" s="318">
        <v>41048</v>
      </c>
      <c r="I9758" s="318">
        <v>50405</v>
      </c>
      <c r="J9758" s="315" t="s">
        <v>7569</v>
      </c>
      <c r="K9758" s="315">
        <v>8906</v>
      </c>
      <c r="L9758" s="315" t="s">
        <v>2877</v>
      </c>
      <c r="M9758" s="315" t="s">
        <v>784</v>
      </c>
      <c r="N9758" s="315" t="s">
        <v>7570</v>
      </c>
      <c r="O9758" s="315" t="s">
        <v>914</v>
      </c>
      <c r="P9758" s="315" t="s">
        <v>5140</v>
      </c>
      <c r="Q9758" s="315" t="s">
        <v>7571</v>
      </c>
    </row>
    <row r="9759" spans="1:17">
      <c r="A9759" s="315" t="s">
        <v>7572</v>
      </c>
      <c r="B9759" s="315" t="s">
        <v>2095</v>
      </c>
      <c r="C9759" s="315" t="s">
        <v>2098</v>
      </c>
      <c r="D9759" s="316">
        <v>57</v>
      </c>
      <c r="E9759" s="317">
        <v>52111.02</v>
      </c>
      <c r="F9759" s="317">
        <v>10995.42</v>
      </c>
      <c r="G9759" s="318">
        <v>40711</v>
      </c>
      <c r="H9759" s="318">
        <v>42158</v>
      </c>
      <c r="I9759" s="318">
        <v>49674</v>
      </c>
      <c r="J9759" s="315" t="s">
        <v>7573</v>
      </c>
      <c r="K9759" s="315">
        <v>9043</v>
      </c>
      <c r="L9759" s="315" t="s">
        <v>3763</v>
      </c>
      <c r="M9759" s="315" t="s">
        <v>781</v>
      </c>
      <c r="N9759" s="315"/>
      <c r="O9759" s="315" t="s">
        <v>805</v>
      </c>
      <c r="P9759" s="315" t="s">
        <v>7574</v>
      </c>
      <c r="Q9759" s="315" t="s">
        <v>1102</v>
      </c>
    </row>
    <row r="9760" spans="1:17">
      <c r="A9760" s="315" t="s">
        <v>7575</v>
      </c>
      <c r="B9760" s="315" t="s">
        <v>2095</v>
      </c>
      <c r="C9760" s="315" t="s">
        <v>2098</v>
      </c>
      <c r="D9760" s="316">
        <v>57</v>
      </c>
      <c r="E9760" s="317">
        <v>45369.299999999996</v>
      </c>
      <c r="F9760" s="317">
        <v>20325.45</v>
      </c>
      <c r="G9760" s="318">
        <v>40771</v>
      </c>
      <c r="H9760" s="318">
        <v>40899</v>
      </c>
      <c r="I9760" s="318">
        <v>50040</v>
      </c>
      <c r="J9760" s="315" t="s">
        <v>7576</v>
      </c>
      <c r="K9760" s="315">
        <v>6182</v>
      </c>
      <c r="L9760" s="315" t="s">
        <v>1381</v>
      </c>
      <c r="M9760" s="315" t="s">
        <v>788</v>
      </c>
      <c r="N9760" s="315"/>
      <c r="O9760" s="315" t="s">
        <v>805</v>
      </c>
      <c r="P9760" s="315" t="s">
        <v>7577</v>
      </c>
      <c r="Q9760" s="315" t="s">
        <v>4567</v>
      </c>
    </row>
    <row r="9761" spans="1:17">
      <c r="A9761" s="315" t="s">
        <v>7578</v>
      </c>
      <c r="B9761" s="315" t="s">
        <v>2095</v>
      </c>
      <c r="C9761" s="315" t="s">
        <v>2098</v>
      </c>
      <c r="D9761" s="316">
        <v>57.1</v>
      </c>
      <c r="E9761" s="317">
        <v>10734</v>
      </c>
      <c r="F9761" s="317">
        <v>5317.31</v>
      </c>
      <c r="G9761" s="318">
        <v>39570</v>
      </c>
      <c r="H9761" s="318">
        <v>40246</v>
      </c>
      <c r="I9761" s="318">
        <v>49674</v>
      </c>
      <c r="J9761" s="315" t="s">
        <v>7579</v>
      </c>
      <c r="K9761" s="315">
        <v>1860</v>
      </c>
      <c r="L9761" s="315" t="s">
        <v>1057</v>
      </c>
      <c r="M9761" s="315" t="s">
        <v>766</v>
      </c>
      <c r="N9761" s="315" t="s">
        <v>5156</v>
      </c>
      <c r="O9761" s="315" t="s">
        <v>805</v>
      </c>
      <c r="P9761" s="315" t="s">
        <v>5157</v>
      </c>
      <c r="Q9761" s="315" t="s">
        <v>5158</v>
      </c>
    </row>
    <row r="9762" spans="1:17">
      <c r="A9762" s="319" t="s">
        <v>7578</v>
      </c>
      <c r="B9762" s="319" t="s">
        <v>2095</v>
      </c>
      <c r="C9762" s="315" t="s">
        <v>2098</v>
      </c>
      <c r="D9762" s="320">
        <v>57.1</v>
      </c>
      <c r="E9762" s="317">
        <v>59600.25</v>
      </c>
      <c r="F9762" s="317">
        <v>29524.219999999998</v>
      </c>
      <c r="G9762" s="321">
        <v>39570</v>
      </c>
      <c r="H9762" s="321">
        <v>40246</v>
      </c>
      <c r="I9762" s="321">
        <v>49674</v>
      </c>
      <c r="J9762" s="319" t="s">
        <v>7579</v>
      </c>
      <c r="K9762" s="322">
        <v>1860</v>
      </c>
      <c r="L9762" s="319" t="s">
        <v>1057</v>
      </c>
      <c r="M9762" s="319" t="s">
        <v>766</v>
      </c>
      <c r="N9762" s="319" t="s">
        <v>5159</v>
      </c>
      <c r="O9762" s="319" t="s">
        <v>805</v>
      </c>
      <c r="P9762" s="319" t="s">
        <v>1843</v>
      </c>
      <c r="Q9762" s="319" t="s">
        <v>5160</v>
      </c>
    </row>
    <row r="9763" spans="1:17">
      <c r="A9763" s="315" t="s">
        <v>7580</v>
      </c>
      <c r="B9763" s="315" t="s">
        <v>2095</v>
      </c>
      <c r="C9763" s="315" t="s">
        <v>2098</v>
      </c>
      <c r="D9763" s="316">
        <v>57.1</v>
      </c>
      <c r="E9763" s="317">
        <v>64928.80999999999</v>
      </c>
      <c r="F9763" s="317">
        <v>14608.98</v>
      </c>
      <c r="G9763" s="318">
        <v>40679</v>
      </c>
      <c r="H9763" s="318">
        <v>42048</v>
      </c>
      <c r="I9763" s="318">
        <v>49674</v>
      </c>
      <c r="J9763" s="315" t="s">
        <v>7581</v>
      </c>
      <c r="K9763" s="315">
        <v>4717</v>
      </c>
      <c r="L9763" s="315" t="s">
        <v>2674</v>
      </c>
      <c r="M9763" s="315" t="s">
        <v>1296</v>
      </c>
      <c r="N9763" s="315"/>
      <c r="O9763" s="315" t="s">
        <v>805</v>
      </c>
      <c r="P9763" s="315" t="s">
        <v>1562</v>
      </c>
      <c r="Q9763" s="315" t="s">
        <v>1065</v>
      </c>
    </row>
    <row r="9764" spans="1:17">
      <c r="A9764" s="315" t="s">
        <v>7582</v>
      </c>
      <c r="B9764" s="315" t="s">
        <v>2095</v>
      </c>
      <c r="C9764" s="315" t="s">
        <v>2098</v>
      </c>
      <c r="D9764" s="316">
        <v>57.2</v>
      </c>
      <c r="E9764" s="317">
        <v>57763.090000000004</v>
      </c>
      <c r="F9764" s="317">
        <v>37719.279999999999</v>
      </c>
      <c r="G9764" s="318">
        <v>39570</v>
      </c>
      <c r="H9764" s="318">
        <v>39771</v>
      </c>
      <c r="I9764" s="318">
        <v>48914</v>
      </c>
      <c r="J9764" s="315" t="s">
        <v>7583</v>
      </c>
      <c r="K9764" s="315">
        <v>3421</v>
      </c>
      <c r="L9764" s="315" t="s">
        <v>3228</v>
      </c>
      <c r="M9764" s="315" t="s">
        <v>764</v>
      </c>
      <c r="N9764" s="315"/>
      <c r="O9764" s="315" t="s">
        <v>805</v>
      </c>
      <c r="P9764" s="315" t="s">
        <v>7584</v>
      </c>
      <c r="Q9764" s="315" t="s">
        <v>1652</v>
      </c>
    </row>
    <row r="9765" spans="1:17">
      <c r="A9765" s="319" t="s">
        <v>7585</v>
      </c>
      <c r="B9765" s="319" t="s">
        <v>2095</v>
      </c>
      <c r="C9765" s="319" t="s">
        <v>2098</v>
      </c>
      <c r="D9765" s="320">
        <v>57.2</v>
      </c>
      <c r="E9765" s="317">
        <v>1601.55</v>
      </c>
      <c r="F9765" s="317">
        <v>360.35</v>
      </c>
      <c r="G9765" s="321">
        <v>40533</v>
      </c>
      <c r="H9765" s="321">
        <v>42089</v>
      </c>
      <c r="I9765" s="321">
        <v>49674</v>
      </c>
      <c r="J9765" s="319" t="s">
        <v>7586</v>
      </c>
      <c r="K9765" s="322">
        <v>8164</v>
      </c>
      <c r="L9765" s="319" t="s">
        <v>7587</v>
      </c>
      <c r="M9765" s="319" t="s">
        <v>784</v>
      </c>
      <c r="N9765" s="319" t="s">
        <v>7588</v>
      </c>
      <c r="O9765" s="319" t="s">
        <v>805</v>
      </c>
      <c r="P9765" s="319" t="s">
        <v>7589</v>
      </c>
      <c r="Q9765" s="319" t="s">
        <v>7590</v>
      </c>
    </row>
    <row r="9766" spans="1:17">
      <c r="A9766" s="315" t="s">
        <v>7591</v>
      </c>
      <c r="B9766" s="315" t="s">
        <v>2095</v>
      </c>
      <c r="C9766" s="315" t="s">
        <v>2098</v>
      </c>
      <c r="D9766" s="316">
        <v>57.2</v>
      </c>
      <c r="E9766" s="317">
        <v>53645.659999999996</v>
      </c>
      <c r="F9766" s="317">
        <v>12070.269999999999</v>
      </c>
      <c r="G9766" s="318">
        <v>40533</v>
      </c>
      <c r="H9766" s="318">
        <v>42089</v>
      </c>
      <c r="I9766" s="318">
        <v>49674</v>
      </c>
      <c r="J9766" s="315" t="s">
        <v>7586</v>
      </c>
      <c r="K9766" s="315">
        <v>8164</v>
      </c>
      <c r="L9766" s="315" t="s">
        <v>7587</v>
      </c>
      <c r="M9766" s="315" t="s">
        <v>784</v>
      </c>
      <c r="N9766" s="315"/>
      <c r="O9766" s="315" t="s">
        <v>914</v>
      </c>
      <c r="P9766" s="315" t="s">
        <v>7592</v>
      </c>
      <c r="Q9766" s="315" t="s">
        <v>5877</v>
      </c>
    </row>
    <row r="9767" spans="1:17">
      <c r="A9767" s="315" t="s">
        <v>7593</v>
      </c>
      <c r="B9767" s="315" t="s">
        <v>2095</v>
      </c>
      <c r="C9767" s="315" t="s">
        <v>2098</v>
      </c>
      <c r="D9767" s="316">
        <v>57.2</v>
      </c>
      <c r="E9767" s="317">
        <v>52289.799999999996</v>
      </c>
      <c r="F9767" s="317">
        <v>12706.419999999998</v>
      </c>
      <c r="G9767" s="318">
        <v>40632</v>
      </c>
      <c r="H9767" s="318">
        <v>42094</v>
      </c>
      <c r="I9767" s="318">
        <v>49674</v>
      </c>
      <c r="J9767" s="315" t="s">
        <v>7594</v>
      </c>
      <c r="K9767" s="315">
        <v>4242</v>
      </c>
      <c r="L9767" s="315" t="s">
        <v>2203</v>
      </c>
      <c r="M9767" s="315" t="s">
        <v>1484</v>
      </c>
      <c r="N9767" s="315"/>
      <c r="O9767" s="315" t="s">
        <v>805</v>
      </c>
      <c r="P9767" s="315" t="s">
        <v>7595</v>
      </c>
      <c r="Q9767" s="315" t="s">
        <v>1286</v>
      </c>
    </row>
    <row r="9768" spans="1:17">
      <c r="A9768" s="315" t="s">
        <v>7596</v>
      </c>
      <c r="B9768" s="315" t="s">
        <v>2095</v>
      </c>
      <c r="C9768" s="315" t="s">
        <v>2098</v>
      </c>
      <c r="D9768" s="316">
        <v>57.2</v>
      </c>
      <c r="E9768" s="317">
        <v>55308.630000000005</v>
      </c>
      <c r="F9768" s="317">
        <v>12444.429999999998</v>
      </c>
      <c r="G9768" s="318">
        <v>40683</v>
      </c>
      <c r="H9768" s="318">
        <v>42011</v>
      </c>
      <c r="I9768" s="318">
        <v>49674</v>
      </c>
      <c r="J9768" s="315" t="s">
        <v>7597</v>
      </c>
      <c r="K9768" s="315">
        <v>6331</v>
      </c>
      <c r="L9768" s="315" t="s">
        <v>1711</v>
      </c>
      <c r="M9768" s="315" t="s">
        <v>1712</v>
      </c>
      <c r="N9768" s="315" t="s">
        <v>7598</v>
      </c>
      <c r="O9768" s="315" t="s">
        <v>805</v>
      </c>
      <c r="P9768" s="315" t="s">
        <v>818</v>
      </c>
      <c r="Q9768" s="315" t="s">
        <v>1580</v>
      </c>
    </row>
    <row r="9769" spans="1:17">
      <c r="A9769" s="315" t="s">
        <v>7599</v>
      </c>
      <c r="B9769" s="315" t="s">
        <v>2095</v>
      </c>
      <c r="C9769" s="315" t="s">
        <v>2098</v>
      </c>
      <c r="D9769" s="316">
        <v>57.2</v>
      </c>
      <c r="E9769" s="317">
        <v>78505</v>
      </c>
      <c r="F9769" s="317">
        <v>13659.869999999999</v>
      </c>
      <c r="G9769" s="318">
        <v>40710</v>
      </c>
      <c r="H9769" s="318">
        <v>42460</v>
      </c>
      <c r="I9769" s="318">
        <v>50040</v>
      </c>
      <c r="J9769" s="315" t="s">
        <v>7600</v>
      </c>
      <c r="K9769" s="315">
        <v>2042</v>
      </c>
      <c r="L9769" s="315" t="s">
        <v>3080</v>
      </c>
      <c r="M9769" s="315" t="s">
        <v>758</v>
      </c>
      <c r="N9769" s="315" t="s">
        <v>7601</v>
      </c>
      <c r="O9769" s="315" t="s">
        <v>805</v>
      </c>
      <c r="P9769" s="315" t="s">
        <v>7602</v>
      </c>
      <c r="Q9769" s="315" t="s">
        <v>7603</v>
      </c>
    </row>
    <row r="9770" spans="1:17">
      <c r="A9770" s="315" t="s">
        <v>7604</v>
      </c>
      <c r="B9770" s="315" t="s">
        <v>2095</v>
      </c>
      <c r="C9770" s="315" t="s">
        <v>2098</v>
      </c>
      <c r="D9770" s="316">
        <v>57.24</v>
      </c>
      <c r="E9770" s="317">
        <v>45416.959999999999</v>
      </c>
      <c r="F9770" s="317">
        <v>18839.640000000003</v>
      </c>
      <c r="G9770" s="318">
        <v>40689</v>
      </c>
      <c r="H9770" s="318">
        <v>40855</v>
      </c>
      <c r="I9770" s="318">
        <v>50040</v>
      </c>
      <c r="J9770" s="315" t="s">
        <v>7605</v>
      </c>
      <c r="K9770" s="315">
        <v>6010</v>
      </c>
      <c r="L9770" s="315" t="s">
        <v>2282</v>
      </c>
      <c r="M9770" s="315" t="s">
        <v>788</v>
      </c>
      <c r="N9770" s="315" t="s">
        <v>7606</v>
      </c>
      <c r="O9770" s="315" t="s">
        <v>805</v>
      </c>
      <c r="P9770" s="315" t="s">
        <v>818</v>
      </c>
      <c r="Q9770" s="315" t="s">
        <v>1026</v>
      </c>
    </row>
    <row r="9771" spans="1:17">
      <c r="A9771" s="315" t="s">
        <v>7607</v>
      </c>
      <c r="B9771" s="315" t="s">
        <v>2095</v>
      </c>
      <c r="C9771" s="315" t="s">
        <v>2098</v>
      </c>
      <c r="D9771" s="316">
        <v>57.26</v>
      </c>
      <c r="E9771" s="317">
        <v>44336.9</v>
      </c>
      <c r="F9771" s="317">
        <v>15331.31</v>
      </c>
      <c r="G9771" s="318">
        <v>40588</v>
      </c>
      <c r="H9771" s="318">
        <v>40897</v>
      </c>
      <c r="I9771" s="318">
        <v>50040</v>
      </c>
      <c r="J9771" s="315" t="s">
        <v>7608</v>
      </c>
      <c r="K9771" s="315">
        <v>3556</v>
      </c>
      <c r="L9771" s="315" t="s">
        <v>800</v>
      </c>
      <c r="M9771" s="315" t="s">
        <v>764</v>
      </c>
      <c r="N9771" s="315"/>
      <c r="O9771" s="315" t="s">
        <v>805</v>
      </c>
      <c r="P9771" s="315" t="s">
        <v>5028</v>
      </c>
      <c r="Q9771" s="315" t="s">
        <v>1663</v>
      </c>
    </row>
    <row r="9772" spans="1:17">
      <c r="A9772" s="315" t="s">
        <v>7609</v>
      </c>
      <c r="B9772" s="315" t="s">
        <v>2095</v>
      </c>
      <c r="C9772" s="315" t="s">
        <v>2098</v>
      </c>
      <c r="D9772" s="316">
        <v>57.3</v>
      </c>
      <c r="E9772" s="317">
        <v>61243.75</v>
      </c>
      <c r="F9772" s="317">
        <v>25404.81</v>
      </c>
      <c r="G9772" s="318">
        <v>39570</v>
      </c>
      <c r="H9772" s="318">
        <v>40854</v>
      </c>
      <c r="I9772" s="318">
        <v>50040</v>
      </c>
      <c r="J9772" s="315" t="s">
        <v>7610</v>
      </c>
      <c r="K9772" s="315">
        <v>1188</v>
      </c>
      <c r="L9772" s="315" t="s">
        <v>3246</v>
      </c>
      <c r="M9772" s="315" t="s">
        <v>766</v>
      </c>
      <c r="N9772" s="315" t="s">
        <v>6046</v>
      </c>
      <c r="O9772" s="315" t="s">
        <v>805</v>
      </c>
      <c r="P9772" s="315" t="s">
        <v>5683</v>
      </c>
      <c r="Q9772" s="315" t="s">
        <v>1179</v>
      </c>
    </row>
    <row r="9773" spans="1:17">
      <c r="A9773" s="315" t="s">
        <v>7611</v>
      </c>
      <c r="B9773" s="315" t="s">
        <v>2095</v>
      </c>
      <c r="C9773" s="315" t="s">
        <v>2096</v>
      </c>
      <c r="D9773" s="316">
        <v>57.3</v>
      </c>
      <c r="E9773" s="317">
        <v>64907.25</v>
      </c>
      <c r="F9773" s="317">
        <v>33167.589999999997</v>
      </c>
      <c r="G9773" s="318">
        <v>39570</v>
      </c>
      <c r="H9773" s="318">
        <v>40835</v>
      </c>
      <c r="I9773" s="318">
        <v>50040</v>
      </c>
      <c r="J9773" s="315" t="s">
        <v>7612</v>
      </c>
      <c r="K9773" s="315">
        <v>1862</v>
      </c>
      <c r="L9773" s="315" t="s">
        <v>4268</v>
      </c>
      <c r="M9773" s="315" t="s">
        <v>766</v>
      </c>
      <c r="N9773" s="315"/>
      <c r="O9773" s="315" t="s">
        <v>914</v>
      </c>
      <c r="P9773" s="315" t="s">
        <v>7613</v>
      </c>
      <c r="Q9773" s="315" t="s">
        <v>7614</v>
      </c>
    </row>
    <row r="9774" spans="1:17">
      <c r="A9774" s="315" t="s">
        <v>7615</v>
      </c>
      <c r="B9774" s="315" t="s">
        <v>2095</v>
      </c>
      <c r="C9774" s="315" t="s">
        <v>2098</v>
      </c>
      <c r="D9774" s="316">
        <v>57.4</v>
      </c>
      <c r="E9774" s="317">
        <v>65315.340000000004</v>
      </c>
      <c r="F9774" s="317">
        <v>29261.269999999997</v>
      </c>
      <c r="G9774" s="318">
        <v>39570</v>
      </c>
      <c r="H9774" s="318">
        <v>40754</v>
      </c>
      <c r="I9774" s="318">
        <v>50040</v>
      </c>
      <c r="J9774" s="315" t="s">
        <v>7616</v>
      </c>
      <c r="K9774" s="315">
        <v>9534</v>
      </c>
      <c r="L9774" s="315" t="s">
        <v>3233</v>
      </c>
      <c r="M9774" s="315" t="s">
        <v>770</v>
      </c>
      <c r="N9774" s="315"/>
      <c r="O9774" s="315" t="s">
        <v>805</v>
      </c>
      <c r="P9774" s="315" t="s">
        <v>6764</v>
      </c>
      <c r="Q9774" s="315" t="s">
        <v>4820</v>
      </c>
    </row>
    <row r="9775" spans="1:17">
      <c r="A9775" s="315" t="s">
        <v>7617</v>
      </c>
      <c r="B9775" s="315" t="s">
        <v>2095</v>
      </c>
      <c r="C9775" s="315" t="s">
        <v>2098</v>
      </c>
      <c r="D9775" s="316">
        <v>57.4</v>
      </c>
      <c r="E9775" s="317">
        <v>58829.07</v>
      </c>
      <c r="F9775" s="317">
        <v>14295.45</v>
      </c>
      <c r="G9775" s="318">
        <v>40689</v>
      </c>
      <c r="H9775" s="318">
        <v>41843</v>
      </c>
      <c r="I9775" s="318">
        <v>49309</v>
      </c>
      <c r="J9775" s="315" t="s">
        <v>7618</v>
      </c>
      <c r="K9775" s="315">
        <v>5613</v>
      </c>
      <c r="L9775" s="315" t="s">
        <v>7619</v>
      </c>
      <c r="M9775" s="315" t="s">
        <v>776</v>
      </c>
      <c r="N9775" s="315"/>
      <c r="O9775" s="315" t="s">
        <v>805</v>
      </c>
      <c r="P9775" s="315" t="s">
        <v>1844</v>
      </c>
      <c r="Q9775" s="315" t="s">
        <v>1041</v>
      </c>
    </row>
    <row r="9776" spans="1:17">
      <c r="A9776" s="315" t="s">
        <v>7620</v>
      </c>
      <c r="B9776" s="315" t="s">
        <v>2095</v>
      </c>
      <c r="C9776" s="315" t="s">
        <v>2098</v>
      </c>
      <c r="D9776" s="316">
        <v>57.5</v>
      </c>
      <c r="E9776" s="317">
        <v>61622.5</v>
      </c>
      <c r="F9776" s="317">
        <v>16638.079999999998</v>
      </c>
      <c r="G9776" s="318">
        <v>40231</v>
      </c>
      <c r="H9776" s="318">
        <v>41628</v>
      </c>
      <c r="I9776" s="318">
        <v>50770</v>
      </c>
      <c r="J9776" s="315" t="s">
        <v>7621</v>
      </c>
      <c r="K9776" s="315">
        <v>8717</v>
      </c>
      <c r="L9776" s="315" t="s">
        <v>769</v>
      </c>
      <c r="M9776" s="315" t="s">
        <v>770</v>
      </c>
      <c r="N9776" s="315" t="s">
        <v>7622</v>
      </c>
      <c r="O9776" s="315" t="s">
        <v>805</v>
      </c>
      <c r="P9776" s="315" t="s">
        <v>4848</v>
      </c>
      <c r="Q9776" s="315" t="s">
        <v>858</v>
      </c>
    </row>
    <row r="9777" spans="1:17">
      <c r="A9777" s="315" t="s">
        <v>7623</v>
      </c>
      <c r="B9777" s="315" t="s">
        <v>2095</v>
      </c>
      <c r="C9777" s="315" t="s">
        <v>2098</v>
      </c>
      <c r="D9777" s="316">
        <v>57.5</v>
      </c>
      <c r="E9777" s="317">
        <v>58463.409999999996</v>
      </c>
      <c r="F9777" s="317">
        <v>13037.360000000002</v>
      </c>
      <c r="G9777" s="318">
        <v>40595</v>
      </c>
      <c r="H9777" s="318">
        <v>42072</v>
      </c>
      <c r="I9777" s="318">
        <v>49674</v>
      </c>
      <c r="J9777" s="315" t="s">
        <v>7624</v>
      </c>
      <c r="K9777" s="315">
        <v>7232</v>
      </c>
      <c r="L9777" s="315" t="s">
        <v>4419</v>
      </c>
      <c r="M9777" s="315" t="s">
        <v>966</v>
      </c>
      <c r="N9777" s="315"/>
      <c r="O9777" s="315" t="s">
        <v>805</v>
      </c>
      <c r="P9777" s="315" t="s">
        <v>4901</v>
      </c>
      <c r="Q9777" s="315" t="s">
        <v>1701</v>
      </c>
    </row>
    <row r="9778" spans="1:17">
      <c r="A9778" s="315" t="s">
        <v>7625</v>
      </c>
      <c r="B9778" s="315" t="s">
        <v>2095</v>
      </c>
      <c r="C9778" s="315" t="s">
        <v>2098</v>
      </c>
      <c r="D9778" s="316">
        <v>57.5</v>
      </c>
      <c r="E9778" s="317">
        <v>72223.95</v>
      </c>
      <c r="F9778" s="317">
        <v>24342.140000000007</v>
      </c>
      <c r="G9778" s="318">
        <v>40763</v>
      </c>
      <c r="H9778" s="318">
        <v>41096</v>
      </c>
      <c r="I9778" s="318">
        <v>50405</v>
      </c>
      <c r="J9778" s="315" t="s">
        <v>7626</v>
      </c>
      <c r="K9778" s="315">
        <v>3904</v>
      </c>
      <c r="L9778" s="315" t="s">
        <v>2136</v>
      </c>
      <c r="M9778" s="315" t="s">
        <v>754</v>
      </c>
      <c r="N9778" s="315" t="s">
        <v>7627</v>
      </c>
      <c r="O9778" s="315" t="s">
        <v>805</v>
      </c>
      <c r="P9778" s="315" t="s">
        <v>7628</v>
      </c>
      <c r="Q9778" s="315" t="s">
        <v>1574</v>
      </c>
    </row>
    <row r="9779" spans="1:17">
      <c r="A9779" s="315" t="s">
        <v>7629</v>
      </c>
      <c r="B9779" s="315" t="s">
        <v>2095</v>
      </c>
      <c r="C9779" s="315" t="s">
        <v>2098</v>
      </c>
      <c r="D9779" s="316">
        <v>57.51</v>
      </c>
      <c r="E9779" s="317">
        <v>62069.919999999998</v>
      </c>
      <c r="F9779" s="317">
        <v>20979.629999999997</v>
      </c>
      <c r="G9779" s="318">
        <v>40701</v>
      </c>
      <c r="H9779" s="318">
        <v>40931</v>
      </c>
      <c r="I9779" s="318">
        <v>50405</v>
      </c>
      <c r="J9779" s="315" t="s">
        <v>7630</v>
      </c>
      <c r="K9779" s="315">
        <v>3423</v>
      </c>
      <c r="L9779" s="315" t="s">
        <v>2679</v>
      </c>
      <c r="M9779" s="315" t="s">
        <v>764</v>
      </c>
      <c r="N9779" s="315"/>
      <c r="O9779" s="315" t="s">
        <v>805</v>
      </c>
      <c r="P9779" s="315" t="s">
        <v>5366</v>
      </c>
      <c r="Q9779" s="315" t="s">
        <v>5019</v>
      </c>
    </row>
    <row r="9780" spans="1:17">
      <c r="A9780" s="315" t="s">
        <v>7631</v>
      </c>
      <c r="B9780" s="315" t="s">
        <v>2095</v>
      </c>
      <c r="C9780" s="315" t="s">
        <v>2096</v>
      </c>
      <c r="D9780" s="316">
        <v>57.6</v>
      </c>
      <c r="E9780" s="317">
        <v>59935.8</v>
      </c>
      <c r="F9780" s="317">
        <v>21576.89</v>
      </c>
      <c r="G9780" s="318">
        <v>40723</v>
      </c>
      <c r="H9780" s="318">
        <v>41260</v>
      </c>
      <c r="I9780" s="318">
        <v>50405</v>
      </c>
      <c r="J9780" s="315" t="s">
        <v>7632</v>
      </c>
      <c r="K9780" s="315">
        <v>5073</v>
      </c>
      <c r="L9780" s="315" t="s">
        <v>3046</v>
      </c>
      <c r="M9780" s="315" t="s">
        <v>776</v>
      </c>
      <c r="N9780" s="315" t="s">
        <v>5092</v>
      </c>
      <c r="O9780" s="315" t="s">
        <v>805</v>
      </c>
      <c r="P9780" s="315" t="s">
        <v>5093</v>
      </c>
      <c r="Q9780" s="315" t="s">
        <v>956</v>
      </c>
    </row>
    <row r="9781" spans="1:17">
      <c r="A9781" s="315" t="s">
        <v>7633</v>
      </c>
      <c r="B9781" s="315" t="s">
        <v>2095</v>
      </c>
      <c r="C9781" s="315" t="s">
        <v>2098</v>
      </c>
      <c r="D9781" s="316">
        <v>57.61</v>
      </c>
      <c r="E9781" s="317">
        <v>61076.75</v>
      </c>
      <c r="F9781" s="317">
        <v>26751.61</v>
      </c>
      <c r="G9781" s="318">
        <v>40613</v>
      </c>
      <c r="H9781" s="318">
        <v>40784</v>
      </c>
      <c r="I9781" s="318">
        <v>50040</v>
      </c>
      <c r="J9781" s="315" t="s">
        <v>7634</v>
      </c>
      <c r="K9781" s="315">
        <v>7104</v>
      </c>
      <c r="L9781" s="315" t="s">
        <v>4289</v>
      </c>
      <c r="M9781" s="315" t="s">
        <v>966</v>
      </c>
      <c r="N9781" s="315"/>
      <c r="O9781" s="315" t="s">
        <v>805</v>
      </c>
      <c r="P9781" s="315" t="s">
        <v>1459</v>
      </c>
      <c r="Q9781" s="315" t="s">
        <v>1065</v>
      </c>
    </row>
    <row r="9782" spans="1:17">
      <c r="A9782" s="315" t="s">
        <v>7635</v>
      </c>
      <c r="B9782" s="315" t="s">
        <v>2095</v>
      </c>
      <c r="C9782" s="315" t="s">
        <v>2096</v>
      </c>
      <c r="D9782" s="316">
        <v>57.7</v>
      </c>
      <c r="E9782" s="317">
        <v>66841</v>
      </c>
      <c r="F9782" s="317">
        <v>28340.58</v>
      </c>
      <c r="G9782" s="318">
        <v>39742</v>
      </c>
      <c r="H9782" s="318">
        <v>41155</v>
      </c>
      <c r="I9782" s="318">
        <v>50405</v>
      </c>
      <c r="J9782" s="315" t="s">
        <v>7636</v>
      </c>
      <c r="K9782" s="315">
        <v>1415</v>
      </c>
      <c r="L9782" s="315" t="s">
        <v>7637</v>
      </c>
      <c r="M9782" s="315" t="s">
        <v>766</v>
      </c>
      <c r="N9782" s="315"/>
      <c r="O9782" s="315" t="s">
        <v>805</v>
      </c>
      <c r="P9782" s="315" t="s">
        <v>7638</v>
      </c>
      <c r="Q9782" s="315" t="s">
        <v>1547</v>
      </c>
    </row>
    <row r="9783" spans="1:17">
      <c r="A9783" s="315" t="s">
        <v>7639</v>
      </c>
      <c r="B9783" s="315" t="s">
        <v>2095</v>
      </c>
      <c r="C9783" s="315" t="s">
        <v>2098</v>
      </c>
      <c r="D9783" s="316">
        <v>57.75</v>
      </c>
      <c r="E9783" s="317">
        <v>58922.159999999996</v>
      </c>
      <c r="F9783" s="317">
        <v>15908.969999999998</v>
      </c>
      <c r="G9783" s="318">
        <v>40616</v>
      </c>
      <c r="H9783" s="318">
        <v>41620</v>
      </c>
      <c r="I9783" s="318">
        <v>50770</v>
      </c>
      <c r="J9783" s="315" t="s">
        <v>7640</v>
      </c>
      <c r="K9783" s="315">
        <v>8226</v>
      </c>
      <c r="L9783" s="315" t="s">
        <v>3282</v>
      </c>
      <c r="M9783" s="315" t="s">
        <v>1051</v>
      </c>
      <c r="N9783" s="315"/>
      <c r="O9783" s="315" t="s">
        <v>805</v>
      </c>
      <c r="P9783" s="315" t="s">
        <v>7641</v>
      </c>
      <c r="Q9783" s="315" t="s">
        <v>1150</v>
      </c>
    </row>
    <row r="9784" spans="1:17">
      <c r="A9784" s="315" t="s">
        <v>7642</v>
      </c>
      <c r="B9784" s="315" t="s">
        <v>2095</v>
      </c>
      <c r="C9784" s="315" t="s">
        <v>2098</v>
      </c>
      <c r="D9784" s="316">
        <v>57.8</v>
      </c>
      <c r="E9784" s="317">
        <v>54094.610000000008</v>
      </c>
      <c r="F9784" s="317">
        <v>24721.249999999996</v>
      </c>
      <c r="G9784" s="318">
        <v>39570</v>
      </c>
      <c r="H9784" s="318">
        <v>39759</v>
      </c>
      <c r="I9784" s="318">
        <v>48944</v>
      </c>
      <c r="J9784" s="315" t="s">
        <v>7643</v>
      </c>
      <c r="K9784" s="315">
        <v>9050</v>
      </c>
      <c r="L9784" s="315" t="s">
        <v>1023</v>
      </c>
      <c r="M9784" s="315" t="s">
        <v>1024</v>
      </c>
      <c r="N9784" s="315"/>
      <c r="O9784" s="315" t="s">
        <v>805</v>
      </c>
      <c r="P9784" s="315" t="s">
        <v>7644</v>
      </c>
      <c r="Q9784" s="315" t="s">
        <v>841</v>
      </c>
    </row>
    <row r="9785" spans="1:17">
      <c r="A9785" s="319" t="s">
        <v>7645</v>
      </c>
      <c r="B9785" s="319" t="s">
        <v>2095</v>
      </c>
      <c r="C9785" s="319" t="s">
        <v>2098</v>
      </c>
      <c r="D9785" s="320">
        <v>57.8</v>
      </c>
      <c r="E9785" s="317">
        <v>16220.94</v>
      </c>
      <c r="F9785" s="317">
        <v>8288.9</v>
      </c>
      <c r="G9785" s="321">
        <v>39570</v>
      </c>
      <c r="H9785" s="321">
        <v>40899</v>
      </c>
      <c r="I9785" s="321">
        <v>50040</v>
      </c>
      <c r="J9785" s="319" t="s">
        <v>7646</v>
      </c>
      <c r="K9785" s="322">
        <v>3324</v>
      </c>
      <c r="L9785" s="319" t="s">
        <v>1441</v>
      </c>
      <c r="M9785" s="319" t="s">
        <v>764</v>
      </c>
      <c r="N9785" s="319"/>
      <c r="O9785" s="315" t="s">
        <v>996</v>
      </c>
      <c r="P9785" s="315" t="s">
        <v>7647</v>
      </c>
      <c r="Q9785" s="323"/>
    </row>
    <row r="9786" spans="1:17">
      <c r="A9786" s="315" t="s">
        <v>7648</v>
      </c>
      <c r="B9786" s="315" t="s">
        <v>2095</v>
      </c>
      <c r="C9786" s="315" t="s">
        <v>2096</v>
      </c>
      <c r="D9786" s="316">
        <v>57.8</v>
      </c>
      <c r="E9786" s="317">
        <v>46426.140000000007</v>
      </c>
      <c r="F9786" s="317">
        <v>23723.750000000004</v>
      </c>
      <c r="G9786" s="318">
        <v>39570</v>
      </c>
      <c r="H9786" s="318">
        <v>40899</v>
      </c>
      <c r="I9786" s="318">
        <v>50040</v>
      </c>
      <c r="J9786" s="315" t="s">
        <v>7646</v>
      </c>
      <c r="K9786" s="315">
        <v>3324</v>
      </c>
      <c r="L9786" s="315" t="s">
        <v>1441</v>
      </c>
      <c r="M9786" s="315" t="s">
        <v>764</v>
      </c>
      <c r="N9786" s="315" t="s">
        <v>7649</v>
      </c>
      <c r="O9786" s="315" t="s">
        <v>805</v>
      </c>
      <c r="P9786" s="315" t="s">
        <v>7650</v>
      </c>
      <c r="Q9786" s="315" t="s">
        <v>1652</v>
      </c>
    </row>
    <row r="9787" spans="1:17">
      <c r="A9787" s="315" t="s">
        <v>7651</v>
      </c>
      <c r="B9787" s="315" t="s">
        <v>2095</v>
      </c>
      <c r="C9787" s="315" t="s">
        <v>2096</v>
      </c>
      <c r="D9787" s="316">
        <v>57.8</v>
      </c>
      <c r="E9787" s="317">
        <v>63536.799999999996</v>
      </c>
      <c r="F9787" s="317">
        <v>32467.309999999998</v>
      </c>
      <c r="G9787" s="318">
        <v>39570</v>
      </c>
      <c r="H9787" s="318">
        <v>40843</v>
      </c>
      <c r="I9787" s="318">
        <v>50040</v>
      </c>
      <c r="J9787" s="315" t="s">
        <v>7652</v>
      </c>
      <c r="K9787" s="315">
        <v>3089</v>
      </c>
      <c r="L9787" s="315" t="s">
        <v>3169</v>
      </c>
      <c r="M9787" s="315" t="s">
        <v>764</v>
      </c>
      <c r="N9787" s="315"/>
      <c r="O9787" s="315" t="s">
        <v>805</v>
      </c>
      <c r="P9787" s="315" t="s">
        <v>5510</v>
      </c>
      <c r="Q9787" s="315" t="s">
        <v>7653</v>
      </c>
    </row>
    <row r="9788" spans="1:17">
      <c r="A9788" s="315" t="s">
        <v>7654</v>
      </c>
      <c r="B9788" s="315" t="s">
        <v>2095</v>
      </c>
      <c r="C9788" s="315" t="s">
        <v>2096</v>
      </c>
      <c r="D9788" s="316">
        <v>57.8</v>
      </c>
      <c r="E9788" s="317">
        <v>53750.100000000006</v>
      </c>
      <c r="F9788" s="317">
        <v>27466.3</v>
      </c>
      <c r="G9788" s="318">
        <v>39570</v>
      </c>
      <c r="H9788" s="318">
        <v>40848</v>
      </c>
      <c r="I9788" s="318">
        <v>50040</v>
      </c>
      <c r="J9788" s="315" t="s">
        <v>7655</v>
      </c>
      <c r="K9788" s="315">
        <v>2556</v>
      </c>
      <c r="L9788" s="315" t="s">
        <v>4070</v>
      </c>
      <c r="M9788" s="315" t="s">
        <v>764</v>
      </c>
      <c r="N9788" s="315"/>
      <c r="O9788" s="315" t="s">
        <v>805</v>
      </c>
      <c r="P9788" s="315" t="s">
        <v>7656</v>
      </c>
      <c r="Q9788" s="315" t="s">
        <v>7590</v>
      </c>
    </row>
    <row r="9789" spans="1:17">
      <c r="A9789" s="315" t="s">
        <v>7657</v>
      </c>
      <c r="B9789" s="315" t="s">
        <v>2095</v>
      </c>
      <c r="C9789" s="315" t="s">
        <v>2098</v>
      </c>
      <c r="D9789" s="316">
        <v>57.8</v>
      </c>
      <c r="E9789" s="317">
        <v>56913.37</v>
      </c>
      <c r="F9789" s="317">
        <v>34411.479999999989</v>
      </c>
      <c r="G9789" s="318">
        <v>39590</v>
      </c>
      <c r="H9789" s="318">
        <v>39973</v>
      </c>
      <c r="I9789" s="318">
        <v>49309</v>
      </c>
      <c r="J9789" s="315" t="s">
        <v>7658</v>
      </c>
      <c r="K9789" s="315">
        <v>4452</v>
      </c>
      <c r="L9789" s="315" t="s">
        <v>2579</v>
      </c>
      <c r="M9789" s="315" t="s">
        <v>1484</v>
      </c>
      <c r="N9789" s="315" t="s">
        <v>4957</v>
      </c>
      <c r="O9789" s="315" t="s">
        <v>805</v>
      </c>
      <c r="P9789" s="315" t="s">
        <v>4958</v>
      </c>
      <c r="Q9789" s="315" t="s">
        <v>1065</v>
      </c>
    </row>
    <row r="9790" spans="1:17">
      <c r="A9790" s="315" t="s">
        <v>7659</v>
      </c>
      <c r="B9790" s="315" t="s">
        <v>2095</v>
      </c>
      <c r="C9790" s="315" t="s">
        <v>2098</v>
      </c>
      <c r="D9790" s="316">
        <v>57.8</v>
      </c>
      <c r="E9790" s="317">
        <v>64865.439999999995</v>
      </c>
      <c r="F9790" s="317">
        <v>29059.719999999998</v>
      </c>
      <c r="G9790" s="318">
        <v>39570</v>
      </c>
      <c r="H9790" s="318">
        <v>40824</v>
      </c>
      <c r="I9790" s="318">
        <v>50040</v>
      </c>
      <c r="J9790" s="315" t="s">
        <v>7660</v>
      </c>
      <c r="K9790" s="315">
        <v>7172</v>
      </c>
      <c r="L9790" s="315" t="s">
        <v>7661</v>
      </c>
      <c r="M9790" s="315" t="s">
        <v>966</v>
      </c>
      <c r="N9790" s="315"/>
      <c r="O9790" s="315" t="s">
        <v>805</v>
      </c>
      <c r="P9790" s="315" t="s">
        <v>7662</v>
      </c>
      <c r="Q9790" s="315" t="s">
        <v>7663</v>
      </c>
    </row>
    <row r="9791" spans="1:17">
      <c r="A9791" s="315" t="s">
        <v>7664</v>
      </c>
      <c r="B9791" s="315" t="s">
        <v>2095</v>
      </c>
      <c r="C9791" s="315" t="s">
        <v>2098</v>
      </c>
      <c r="D9791" s="316">
        <v>57.81</v>
      </c>
      <c r="E9791" s="317">
        <v>63375.700000000004</v>
      </c>
      <c r="F9791" s="317">
        <v>28392.32</v>
      </c>
      <c r="G9791" s="318">
        <v>40771</v>
      </c>
      <c r="H9791" s="318">
        <v>40892</v>
      </c>
      <c r="I9791" s="318">
        <v>50040</v>
      </c>
      <c r="J9791" s="315" t="s">
        <v>7665</v>
      </c>
      <c r="K9791" s="315">
        <v>3254</v>
      </c>
      <c r="L9791" s="315" t="s">
        <v>2931</v>
      </c>
      <c r="M9791" s="315" t="s">
        <v>1296</v>
      </c>
      <c r="N9791" s="315"/>
      <c r="O9791" s="315" t="s">
        <v>996</v>
      </c>
      <c r="P9791" s="315" t="s">
        <v>7666</v>
      </c>
      <c r="Q9791" s="315"/>
    </row>
    <row r="9792" spans="1:17">
      <c r="A9792" s="315" t="s">
        <v>7667</v>
      </c>
      <c r="B9792" s="315" t="s">
        <v>2095</v>
      </c>
      <c r="C9792" s="315" t="s">
        <v>2098</v>
      </c>
      <c r="D9792" s="316">
        <v>58.07</v>
      </c>
      <c r="E9792" s="317">
        <v>54847.94000000001</v>
      </c>
      <c r="F9792" s="317">
        <v>17386.799999999996</v>
      </c>
      <c r="G9792" s="318">
        <v>40738</v>
      </c>
      <c r="H9792" s="318">
        <v>41029</v>
      </c>
      <c r="I9792" s="318">
        <v>50405</v>
      </c>
      <c r="J9792" s="315" t="s">
        <v>7668</v>
      </c>
      <c r="K9792" s="315">
        <v>8266</v>
      </c>
      <c r="L9792" s="315" t="s">
        <v>3367</v>
      </c>
      <c r="M9792" s="315" t="s">
        <v>792</v>
      </c>
      <c r="N9792" s="315" t="s">
        <v>7669</v>
      </c>
      <c r="O9792" s="315" t="s">
        <v>805</v>
      </c>
      <c r="P9792" s="315" t="s">
        <v>7670</v>
      </c>
      <c r="Q9792" s="315" t="s">
        <v>852</v>
      </c>
    </row>
    <row r="9793" spans="1:17">
      <c r="A9793" s="315" t="s">
        <v>7671</v>
      </c>
      <c r="B9793" s="315" t="s">
        <v>2095</v>
      </c>
      <c r="C9793" s="315" t="s">
        <v>2098</v>
      </c>
      <c r="D9793" s="316">
        <v>58.19</v>
      </c>
      <c r="E9793" s="317">
        <v>27569.200000000001</v>
      </c>
      <c r="F9793" s="317">
        <v>11882.330000000002</v>
      </c>
      <c r="G9793" s="318">
        <v>40836</v>
      </c>
      <c r="H9793" s="318">
        <v>40875</v>
      </c>
      <c r="I9793" s="318">
        <v>50040</v>
      </c>
      <c r="J9793" s="315" t="s">
        <v>7672</v>
      </c>
      <c r="K9793" s="315">
        <v>4556</v>
      </c>
      <c r="L9793" s="315" t="s">
        <v>2242</v>
      </c>
      <c r="M9793" s="315" t="s">
        <v>1296</v>
      </c>
      <c r="N9793" s="315"/>
      <c r="O9793" s="315" t="s">
        <v>996</v>
      </c>
      <c r="P9793" s="315" t="s">
        <v>7673</v>
      </c>
      <c r="Q9793" s="315"/>
    </row>
    <row r="9794" spans="1:17">
      <c r="A9794" s="315" t="s">
        <v>7674</v>
      </c>
      <c r="B9794" s="315" t="s">
        <v>2095</v>
      </c>
      <c r="C9794" s="315" t="s">
        <v>2098</v>
      </c>
      <c r="D9794" s="316">
        <v>58.2</v>
      </c>
      <c r="E9794" s="317">
        <v>49881.279999999992</v>
      </c>
      <c r="F9794" s="317">
        <v>12121.13</v>
      </c>
      <c r="G9794" s="318">
        <v>40689</v>
      </c>
      <c r="H9794" s="318">
        <v>41843</v>
      </c>
      <c r="I9794" s="318">
        <v>49309</v>
      </c>
      <c r="J9794" s="315" t="s">
        <v>7675</v>
      </c>
      <c r="K9794" s="315">
        <v>5613</v>
      </c>
      <c r="L9794" s="315" t="s">
        <v>7619</v>
      </c>
      <c r="M9794" s="315" t="s">
        <v>776</v>
      </c>
      <c r="N9794" s="315"/>
      <c r="O9794" s="315" t="s">
        <v>805</v>
      </c>
      <c r="P9794" s="315" t="s">
        <v>1844</v>
      </c>
      <c r="Q9794" s="315" t="s">
        <v>1041</v>
      </c>
    </row>
    <row r="9795" spans="1:17">
      <c r="A9795" s="315" t="s">
        <v>7676</v>
      </c>
      <c r="B9795" s="315" t="s">
        <v>2095</v>
      </c>
      <c r="C9795" s="315" t="s">
        <v>2096</v>
      </c>
      <c r="D9795" s="316">
        <v>58.3</v>
      </c>
      <c r="E9795" s="317">
        <v>63335.29</v>
      </c>
      <c r="F9795" s="317">
        <v>32300.999999999996</v>
      </c>
      <c r="G9795" s="318">
        <v>39570</v>
      </c>
      <c r="H9795" s="318">
        <v>40878</v>
      </c>
      <c r="I9795" s="318">
        <v>50040</v>
      </c>
      <c r="J9795" s="315" t="s">
        <v>7677</v>
      </c>
      <c r="K9795" s="315">
        <v>2540</v>
      </c>
      <c r="L9795" s="315" t="s">
        <v>1527</v>
      </c>
      <c r="M9795" s="315" t="s">
        <v>1296</v>
      </c>
      <c r="N9795" s="315"/>
      <c r="O9795" s="315" t="s">
        <v>805</v>
      </c>
      <c r="P9795" s="315" t="s">
        <v>7678</v>
      </c>
      <c r="Q9795" s="315" t="s">
        <v>835</v>
      </c>
    </row>
    <row r="9796" spans="1:17">
      <c r="A9796" s="315" t="s">
        <v>7679</v>
      </c>
      <c r="B9796" s="315" t="s">
        <v>2095</v>
      </c>
      <c r="C9796" s="315" t="s">
        <v>2098</v>
      </c>
      <c r="D9796" s="316">
        <v>58.3</v>
      </c>
      <c r="E9796" s="317">
        <v>50423.090000000004</v>
      </c>
      <c r="F9796" s="317">
        <v>24978.059999999998</v>
      </c>
      <c r="G9796" s="318">
        <v>40489</v>
      </c>
      <c r="H9796" s="318">
        <v>40534</v>
      </c>
      <c r="I9796" s="318">
        <v>49674</v>
      </c>
      <c r="J9796" s="315" t="s">
        <v>7680</v>
      </c>
      <c r="K9796" s="315">
        <v>1218</v>
      </c>
      <c r="L9796" s="315" t="s">
        <v>7681</v>
      </c>
      <c r="M9796" s="315" t="s">
        <v>1827</v>
      </c>
      <c r="N9796" s="315" t="s">
        <v>7682</v>
      </c>
      <c r="O9796" s="315" t="s">
        <v>805</v>
      </c>
      <c r="P9796" s="315" t="s">
        <v>7683</v>
      </c>
      <c r="Q9796" s="315" t="s">
        <v>7684</v>
      </c>
    </row>
    <row r="9797" spans="1:17">
      <c r="A9797" s="315" t="s">
        <v>7685</v>
      </c>
      <c r="B9797" s="315" t="s">
        <v>2095</v>
      </c>
      <c r="C9797" s="315" t="s">
        <v>2098</v>
      </c>
      <c r="D9797" s="316">
        <v>58.3</v>
      </c>
      <c r="E9797" s="317">
        <v>56375.609999999993</v>
      </c>
      <c r="F9797" s="317">
        <v>15221.41</v>
      </c>
      <c r="G9797" s="318">
        <v>40551</v>
      </c>
      <c r="H9797" s="318">
        <v>41621</v>
      </c>
      <c r="I9797" s="318">
        <v>50770</v>
      </c>
      <c r="J9797" s="315" t="s">
        <v>7686</v>
      </c>
      <c r="K9797" s="315">
        <v>8722</v>
      </c>
      <c r="L9797" s="315" t="s">
        <v>2175</v>
      </c>
      <c r="M9797" s="315" t="s">
        <v>770</v>
      </c>
      <c r="N9797" s="315"/>
      <c r="O9797" s="315" t="s">
        <v>996</v>
      </c>
      <c r="P9797" s="315" t="s">
        <v>7687</v>
      </c>
      <c r="Q9797" s="315"/>
    </row>
    <row r="9798" spans="1:17">
      <c r="A9798" s="315" t="s">
        <v>7688</v>
      </c>
      <c r="B9798" s="315" t="s">
        <v>2095</v>
      </c>
      <c r="C9798" s="315" t="s">
        <v>2096</v>
      </c>
      <c r="D9798" s="316">
        <v>58.32</v>
      </c>
      <c r="E9798" s="317">
        <v>63021.600000000006</v>
      </c>
      <c r="F9798" s="317">
        <v>25383.7</v>
      </c>
      <c r="G9798" s="318">
        <v>40693</v>
      </c>
      <c r="H9798" s="318">
        <v>40780</v>
      </c>
      <c r="I9798" s="318">
        <v>50040</v>
      </c>
      <c r="J9798" s="315" t="s">
        <v>7689</v>
      </c>
      <c r="K9798" s="315">
        <v>3454</v>
      </c>
      <c r="L9798" s="315" t="s">
        <v>3825</v>
      </c>
      <c r="M9798" s="315" t="s">
        <v>764</v>
      </c>
      <c r="N9798" s="315"/>
      <c r="O9798" s="315" t="s">
        <v>996</v>
      </c>
      <c r="P9798" s="315" t="s">
        <v>4865</v>
      </c>
      <c r="Q9798" s="315"/>
    </row>
    <row r="9799" spans="1:17">
      <c r="A9799" s="315" t="s">
        <v>7690</v>
      </c>
      <c r="B9799" s="315" t="s">
        <v>2095</v>
      </c>
      <c r="C9799" s="315" t="s">
        <v>2098</v>
      </c>
      <c r="D9799" s="316">
        <v>58.32</v>
      </c>
      <c r="E9799" s="317">
        <v>27197.109999999993</v>
      </c>
      <c r="F9799" s="317">
        <v>9166.43</v>
      </c>
      <c r="G9799" s="318">
        <v>40813</v>
      </c>
      <c r="H9799" s="318">
        <v>41029</v>
      </c>
      <c r="I9799" s="318">
        <v>50405</v>
      </c>
      <c r="J9799" s="315" t="s">
        <v>7691</v>
      </c>
      <c r="K9799" s="315">
        <v>9300</v>
      </c>
      <c r="L9799" s="315" t="s">
        <v>1522</v>
      </c>
      <c r="M9799" s="315" t="s">
        <v>770</v>
      </c>
      <c r="N9799" s="315" t="s">
        <v>7692</v>
      </c>
      <c r="O9799" s="315" t="s">
        <v>805</v>
      </c>
      <c r="P9799" s="315" t="s">
        <v>7693</v>
      </c>
      <c r="Q9799" s="315" t="s">
        <v>1065</v>
      </c>
    </row>
    <row r="9800" spans="1:17">
      <c r="A9800" s="315" t="s">
        <v>7694</v>
      </c>
      <c r="B9800" s="315" t="s">
        <v>2095</v>
      </c>
      <c r="C9800" s="315" t="s">
        <v>2098</v>
      </c>
      <c r="D9800" s="316">
        <v>58.4</v>
      </c>
      <c r="E9800" s="317">
        <v>56807.8</v>
      </c>
      <c r="F9800" s="317">
        <v>28347.1</v>
      </c>
      <c r="G9800" s="318">
        <v>39570</v>
      </c>
      <c r="H9800" s="318">
        <v>39861</v>
      </c>
      <c r="I9800" s="318">
        <v>49309</v>
      </c>
      <c r="J9800" s="315" t="s">
        <v>7695</v>
      </c>
      <c r="K9800" s="315">
        <v>5453</v>
      </c>
      <c r="L9800" s="315" t="s">
        <v>1649</v>
      </c>
      <c r="M9800" s="315" t="s">
        <v>776</v>
      </c>
      <c r="N9800" s="315"/>
      <c r="O9800" s="315" t="s">
        <v>805</v>
      </c>
      <c r="P9800" s="315" t="s">
        <v>1849</v>
      </c>
      <c r="Q9800" s="315" t="s">
        <v>4610</v>
      </c>
    </row>
    <row r="9801" spans="1:17">
      <c r="A9801" s="315" t="s">
        <v>7696</v>
      </c>
      <c r="B9801" s="315" t="s">
        <v>2095</v>
      </c>
      <c r="C9801" s="315" t="s">
        <v>2098</v>
      </c>
      <c r="D9801" s="316">
        <v>58.5</v>
      </c>
      <c r="E9801" s="317">
        <v>61544.27</v>
      </c>
      <c r="F9801" s="317">
        <v>40188.399999999994</v>
      </c>
      <c r="G9801" s="318">
        <v>39569</v>
      </c>
      <c r="H9801" s="318">
        <v>40130</v>
      </c>
      <c r="I9801" s="318">
        <v>49279</v>
      </c>
      <c r="J9801" s="315" t="s">
        <v>7697</v>
      </c>
      <c r="K9801" s="315">
        <v>5630</v>
      </c>
      <c r="L9801" s="315" t="s">
        <v>3208</v>
      </c>
      <c r="M9801" s="315" t="s">
        <v>776</v>
      </c>
      <c r="N9801" s="315"/>
      <c r="O9801" s="315" t="s">
        <v>996</v>
      </c>
      <c r="P9801" s="315" t="s">
        <v>7698</v>
      </c>
      <c r="Q9801" s="315"/>
    </row>
    <row r="9802" spans="1:17">
      <c r="A9802" s="315" t="s">
        <v>7699</v>
      </c>
      <c r="B9802" s="315" t="s">
        <v>2095</v>
      </c>
      <c r="C9802" s="315" t="s">
        <v>2098</v>
      </c>
      <c r="D9802" s="316">
        <v>58.5</v>
      </c>
      <c r="E9802" s="317">
        <v>64042.1</v>
      </c>
      <c r="F9802" s="317">
        <v>28690.880000000001</v>
      </c>
      <c r="G9802" s="318">
        <v>39570</v>
      </c>
      <c r="H9802" s="318">
        <v>40863</v>
      </c>
      <c r="I9802" s="318">
        <v>50040</v>
      </c>
      <c r="J9802" s="315" t="s">
        <v>7700</v>
      </c>
      <c r="K9802" s="315">
        <v>6276</v>
      </c>
      <c r="L9802" s="315" t="s">
        <v>2988</v>
      </c>
      <c r="M9802" s="315" t="s">
        <v>788</v>
      </c>
      <c r="N9802" s="315"/>
      <c r="O9802" s="315" t="s">
        <v>805</v>
      </c>
      <c r="P9802" s="315" t="s">
        <v>7701</v>
      </c>
      <c r="Q9802" s="315" t="s">
        <v>1102</v>
      </c>
    </row>
    <row r="9803" spans="1:17">
      <c r="A9803" s="315" t="s">
        <v>7702</v>
      </c>
      <c r="B9803" s="315" t="s">
        <v>2095</v>
      </c>
      <c r="C9803" s="315" t="s">
        <v>2098</v>
      </c>
      <c r="D9803" s="316">
        <v>58.5</v>
      </c>
      <c r="E9803" s="317">
        <v>55967.63</v>
      </c>
      <c r="F9803" s="317">
        <v>23216.170000000006</v>
      </c>
      <c r="G9803" s="318">
        <v>39570</v>
      </c>
      <c r="H9803" s="318">
        <v>40886</v>
      </c>
      <c r="I9803" s="318">
        <v>50040</v>
      </c>
      <c r="J9803" s="315" t="s">
        <v>7703</v>
      </c>
      <c r="K9803" s="315">
        <v>4466</v>
      </c>
      <c r="L9803" s="315" t="s">
        <v>1639</v>
      </c>
      <c r="M9803" s="315" t="s">
        <v>1484</v>
      </c>
      <c r="N9803" s="315" t="s">
        <v>5568</v>
      </c>
      <c r="O9803" s="315" t="s">
        <v>805</v>
      </c>
      <c r="P9803" s="315" t="s">
        <v>5569</v>
      </c>
      <c r="Q9803" s="315" t="s">
        <v>852</v>
      </c>
    </row>
    <row r="9804" spans="1:17">
      <c r="A9804" s="315" t="s">
        <v>7704</v>
      </c>
      <c r="B9804" s="315" t="s">
        <v>2095</v>
      </c>
      <c r="C9804" s="315" t="s">
        <v>2098</v>
      </c>
      <c r="D9804" s="316">
        <v>58.5</v>
      </c>
      <c r="E9804" s="317">
        <v>57043.630000000005</v>
      </c>
      <c r="F9804" s="317">
        <v>28257.71</v>
      </c>
      <c r="G9804" s="318">
        <v>40506</v>
      </c>
      <c r="H9804" s="318">
        <v>40543</v>
      </c>
      <c r="I9804" s="318">
        <v>49674</v>
      </c>
      <c r="J9804" s="315" t="s">
        <v>7705</v>
      </c>
      <c r="K9804" s="315">
        <v>4633</v>
      </c>
      <c r="L9804" s="315" t="s">
        <v>4142</v>
      </c>
      <c r="M9804" s="315" t="s">
        <v>1296</v>
      </c>
      <c r="N9804" s="315" t="s">
        <v>7277</v>
      </c>
      <c r="O9804" s="315" t="s">
        <v>805</v>
      </c>
      <c r="P9804" s="315" t="s">
        <v>7278</v>
      </c>
      <c r="Q9804" s="315" t="s">
        <v>945</v>
      </c>
    </row>
    <row r="9805" spans="1:17">
      <c r="A9805" s="315" t="s">
        <v>7706</v>
      </c>
      <c r="B9805" s="315" t="s">
        <v>2095</v>
      </c>
      <c r="C9805" s="315" t="s">
        <v>2098</v>
      </c>
      <c r="D9805" s="316">
        <v>58.59</v>
      </c>
      <c r="E9805" s="317">
        <v>65216.359999999993</v>
      </c>
      <c r="F9805" s="317">
        <v>17608.43</v>
      </c>
      <c r="G9805" s="318">
        <v>40660</v>
      </c>
      <c r="H9805" s="318">
        <v>41625</v>
      </c>
      <c r="I9805" s="318">
        <v>50770</v>
      </c>
      <c r="J9805" s="315" t="s">
        <v>7707</v>
      </c>
      <c r="K9805" s="315">
        <v>8421</v>
      </c>
      <c r="L9805" s="315" t="s">
        <v>2933</v>
      </c>
      <c r="M9805" s="315" t="s">
        <v>784</v>
      </c>
      <c r="N9805" s="315"/>
      <c r="O9805" s="315" t="s">
        <v>805</v>
      </c>
      <c r="P9805" s="315" t="s">
        <v>4904</v>
      </c>
      <c r="Q9805" s="315" t="s">
        <v>1139</v>
      </c>
    </row>
    <row r="9806" spans="1:17">
      <c r="A9806" s="315" t="s">
        <v>7708</v>
      </c>
      <c r="B9806" s="315" t="s">
        <v>2095</v>
      </c>
      <c r="C9806" s="315" t="s">
        <v>2098</v>
      </c>
      <c r="D9806" s="316">
        <v>58.6</v>
      </c>
      <c r="E9806" s="317">
        <v>55650.239999999998</v>
      </c>
      <c r="F9806" s="317">
        <v>12778.95</v>
      </c>
      <c r="G9806" s="318">
        <v>40088</v>
      </c>
      <c r="H9806" s="318">
        <v>41894</v>
      </c>
      <c r="I9806" s="318">
        <v>51135</v>
      </c>
      <c r="J9806" s="315" t="s">
        <v>7709</v>
      </c>
      <c r="K9806" s="315">
        <v>6204</v>
      </c>
      <c r="L9806" s="315" t="s">
        <v>977</v>
      </c>
      <c r="M9806" s="315" t="s">
        <v>788</v>
      </c>
      <c r="N9806" s="315" t="s">
        <v>978</v>
      </c>
      <c r="O9806" s="315" t="s">
        <v>805</v>
      </c>
      <c r="P9806" s="315" t="s">
        <v>979</v>
      </c>
      <c r="Q9806" s="315" t="s">
        <v>980</v>
      </c>
    </row>
    <row r="9807" spans="1:17">
      <c r="A9807" s="315" t="s">
        <v>7710</v>
      </c>
      <c r="B9807" s="315" t="s">
        <v>2095</v>
      </c>
      <c r="C9807" s="315" t="s">
        <v>2098</v>
      </c>
      <c r="D9807" s="316">
        <v>58.8</v>
      </c>
      <c r="E9807" s="317">
        <v>57940.139999999992</v>
      </c>
      <c r="F9807" s="317">
        <v>21090.210000000003</v>
      </c>
      <c r="G9807" s="318">
        <v>40774</v>
      </c>
      <c r="H9807" s="318">
        <v>41031</v>
      </c>
      <c r="I9807" s="318">
        <v>50405</v>
      </c>
      <c r="J9807" s="315" t="s">
        <v>7711</v>
      </c>
      <c r="K9807" s="315">
        <v>4054</v>
      </c>
      <c r="L9807" s="315" t="s">
        <v>2059</v>
      </c>
      <c r="M9807" s="315" t="s">
        <v>2060</v>
      </c>
      <c r="N9807" s="315" t="s">
        <v>5669</v>
      </c>
      <c r="O9807" s="315" t="s">
        <v>805</v>
      </c>
      <c r="P9807" s="315" t="s">
        <v>5670</v>
      </c>
      <c r="Q9807" s="315" t="s">
        <v>5671</v>
      </c>
    </row>
    <row r="9808" spans="1:17">
      <c r="A9808" s="315" t="s">
        <v>7712</v>
      </c>
      <c r="B9808" s="315" t="s">
        <v>2095</v>
      </c>
      <c r="C9808" s="315" t="s">
        <v>2098</v>
      </c>
      <c r="D9808" s="316">
        <v>58.9</v>
      </c>
      <c r="E9808" s="317">
        <v>68399.319999999992</v>
      </c>
      <c r="F9808" s="317">
        <v>16552.64</v>
      </c>
      <c r="G9808" s="318">
        <v>40578</v>
      </c>
      <c r="H9808" s="318">
        <v>41991</v>
      </c>
      <c r="I9808" s="318">
        <v>49309</v>
      </c>
      <c r="J9808" s="315" t="s">
        <v>7713</v>
      </c>
      <c r="K9808" s="315">
        <v>7402</v>
      </c>
      <c r="L9808" s="315" t="s">
        <v>2555</v>
      </c>
      <c r="M9808" s="315" t="s">
        <v>966</v>
      </c>
      <c r="N9808" s="315"/>
      <c r="O9808" s="315" t="s">
        <v>805</v>
      </c>
      <c r="P9808" s="315" t="s">
        <v>7714</v>
      </c>
      <c r="Q9808" s="315" t="s">
        <v>6012</v>
      </c>
    </row>
    <row r="9809" spans="1:17">
      <c r="A9809" s="315" t="s">
        <v>7715</v>
      </c>
      <c r="B9809" s="315" t="s">
        <v>2095</v>
      </c>
      <c r="C9809" s="315" t="s">
        <v>2096</v>
      </c>
      <c r="D9809" s="316">
        <v>58.9</v>
      </c>
      <c r="E9809" s="317">
        <v>45479.189999999988</v>
      </c>
      <c r="F9809" s="317">
        <v>21329.730000000003</v>
      </c>
      <c r="G9809" s="318">
        <v>40708</v>
      </c>
      <c r="H9809" s="318">
        <v>40926</v>
      </c>
      <c r="I9809" s="318">
        <v>50405</v>
      </c>
      <c r="J9809" s="315" t="s">
        <v>7716</v>
      </c>
      <c r="K9809" s="315">
        <v>6110</v>
      </c>
      <c r="L9809" s="315" t="s">
        <v>787</v>
      </c>
      <c r="M9809" s="315" t="s">
        <v>788</v>
      </c>
      <c r="N9809" s="315"/>
      <c r="O9809" s="315" t="s">
        <v>996</v>
      </c>
      <c r="P9809" s="315" t="s">
        <v>7717</v>
      </c>
      <c r="Q9809" s="315"/>
    </row>
    <row r="9810" spans="1:17">
      <c r="A9810" s="315" t="s">
        <v>7718</v>
      </c>
      <c r="B9810" s="315" t="s">
        <v>2095</v>
      </c>
      <c r="C9810" s="315" t="s">
        <v>2098</v>
      </c>
      <c r="D9810" s="316">
        <v>59</v>
      </c>
      <c r="E9810" s="317">
        <v>60078.600000000006</v>
      </c>
      <c r="F9810" s="317">
        <v>21868.609999999997</v>
      </c>
      <c r="G9810" s="318">
        <v>39581</v>
      </c>
      <c r="H9810" s="318">
        <v>41264</v>
      </c>
      <c r="I9810" s="318">
        <v>50405</v>
      </c>
      <c r="J9810" s="315" t="s">
        <v>7719</v>
      </c>
      <c r="K9810" s="315">
        <v>8302</v>
      </c>
      <c r="L9810" s="315" t="s">
        <v>3195</v>
      </c>
      <c r="M9810" s="315" t="s">
        <v>784</v>
      </c>
      <c r="N9810" s="315"/>
      <c r="O9810" s="315" t="s">
        <v>805</v>
      </c>
      <c r="P9810" s="315" t="s">
        <v>933</v>
      </c>
      <c r="Q9810" s="315" t="s">
        <v>5598</v>
      </c>
    </row>
    <row r="9811" spans="1:17">
      <c r="A9811" s="315" t="s">
        <v>7720</v>
      </c>
      <c r="B9811" s="315" t="s">
        <v>2095</v>
      </c>
      <c r="C9811" s="315" t="s">
        <v>2098</v>
      </c>
      <c r="D9811" s="316">
        <v>59</v>
      </c>
      <c r="E9811" s="317">
        <v>58600.9</v>
      </c>
      <c r="F9811" s="317">
        <v>12306.180000000002</v>
      </c>
      <c r="G9811" s="318">
        <v>40753</v>
      </c>
      <c r="H9811" s="318">
        <v>42191</v>
      </c>
      <c r="I9811" s="318">
        <v>49674</v>
      </c>
      <c r="J9811" s="315" t="s">
        <v>7721</v>
      </c>
      <c r="K9811" s="315">
        <v>9533</v>
      </c>
      <c r="L9811" s="315" t="s">
        <v>793</v>
      </c>
      <c r="M9811" s="315" t="s">
        <v>770</v>
      </c>
      <c r="N9811" s="315"/>
      <c r="O9811" s="315" t="s">
        <v>805</v>
      </c>
      <c r="P9811" s="315" t="s">
        <v>909</v>
      </c>
      <c r="Q9811" s="315" t="s">
        <v>7722</v>
      </c>
    </row>
    <row r="9812" spans="1:17">
      <c r="A9812" s="315" t="s">
        <v>7723</v>
      </c>
      <c r="B9812" s="315" t="s">
        <v>2095</v>
      </c>
      <c r="C9812" s="315" t="s">
        <v>2098</v>
      </c>
      <c r="D9812" s="316">
        <v>59.1</v>
      </c>
      <c r="E9812" s="317">
        <v>54414.110000000008</v>
      </c>
      <c r="F9812" s="317">
        <v>24159.86</v>
      </c>
      <c r="G9812" s="318">
        <v>39570</v>
      </c>
      <c r="H9812" s="318">
        <v>39324</v>
      </c>
      <c r="I9812" s="318">
        <v>48579</v>
      </c>
      <c r="J9812" s="315" t="s">
        <v>7724</v>
      </c>
      <c r="K9812" s="315">
        <v>9043</v>
      </c>
      <c r="L9812" s="315" t="s">
        <v>3763</v>
      </c>
      <c r="M9812" s="315" t="s">
        <v>781</v>
      </c>
      <c r="N9812" s="315"/>
      <c r="O9812" s="315" t="s">
        <v>805</v>
      </c>
      <c r="P9812" s="315" t="s">
        <v>7725</v>
      </c>
      <c r="Q9812" s="315" t="s">
        <v>1992</v>
      </c>
    </row>
    <row r="9813" spans="1:17">
      <c r="A9813" s="315" t="s">
        <v>7726</v>
      </c>
      <c r="B9813" s="315" t="s">
        <v>2095</v>
      </c>
      <c r="C9813" s="315" t="s">
        <v>2098</v>
      </c>
      <c r="D9813" s="316">
        <v>59.2</v>
      </c>
      <c r="E9813" s="317">
        <v>47916.22</v>
      </c>
      <c r="F9813" s="317">
        <v>21753.960000000003</v>
      </c>
      <c r="G9813" s="318">
        <v>40261</v>
      </c>
      <c r="H9813" s="318">
        <v>40697</v>
      </c>
      <c r="I9813" s="318">
        <v>50040</v>
      </c>
      <c r="J9813" s="315" t="s">
        <v>7727</v>
      </c>
      <c r="K9813" s="315">
        <v>9453</v>
      </c>
      <c r="L9813" s="315" t="s">
        <v>4440</v>
      </c>
      <c r="M9813" s="315" t="s">
        <v>770</v>
      </c>
      <c r="N9813" s="315"/>
      <c r="O9813" s="315" t="s">
        <v>805</v>
      </c>
      <c r="P9813" s="315" t="s">
        <v>7728</v>
      </c>
      <c r="Q9813" s="315" t="s">
        <v>5598</v>
      </c>
    </row>
    <row r="9814" spans="1:17">
      <c r="A9814" s="315" t="s">
        <v>7729</v>
      </c>
      <c r="B9814" s="315" t="s">
        <v>2095</v>
      </c>
      <c r="C9814" s="315" t="s">
        <v>2098</v>
      </c>
      <c r="D9814" s="316">
        <v>59.22</v>
      </c>
      <c r="E9814" s="317">
        <v>78424.739999999991</v>
      </c>
      <c r="F9814" s="317">
        <v>22169.69</v>
      </c>
      <c r="G9814" s="318">
        <v>40764</v>
      </c>
      <c r="H9814" s="318">
        <v>41449</v>
      </c>
      <c r="I9814" s="318">
        <v>50770</v>
      </c>
      <c r="J9814" s="315" t="s">
        <v>7730</v>
      </c>
      <c r="K9814" s="315">
        <v>8580</v>
      </c>
      <c r="L9814" s="315" t="s">
        <v>3496</v>
      </c>
      <c r="M9814" s="315" t="s">
        <v>792</v>
      </c>
      <c r="N9814" s="315" t="s">
        <v>7731</v>
      </c>
      <c r="O9814" s="315" t="s">
        <v>805</v>
      </c>
      <c r="P9814" s="315" t="s">
        <v>7732</v>
      </c>
      <c r="Q9814" s="315" t="s">
        <v>7733</v>
      </c>
    </row>
    <row r="9815" spans="1:17">
      <c r="A9815" s="315" t="s">
        <v>7734</v>
      </c>
      <c r="B9815" s="315" t="s">
        <v>2095</v>
      </c>
      <c r="C9815" s="315" t="s">
        <v>2098</v>
      </c>
      <c r="D9815" s="316">
        <v>59.28</v>
      </c>
      <c r="E9815" s="317">
        <v>26685.54</v>
      </c>
      <c r="F9815" s="317">
        <v>9713.5299999999988</v>
      </c>
      <c r="G9815" s="318">
        <v>40850</v>
      </c>
      <c r="H9815" s="318">
        <v>41180</v>
      </c>
      <c r="I9815" s="318">
        <v>50405</v>
      </c>
      <c r="J9815" s="315" t="s">
        <v>7735</v>
      </c>
      <c r="K9815" s="315">
        <v>9468</v>
      </c>
      <c r="L9815" s="315" t="s">
        <v>1255</v>
      </c>
      <c r="M9815" s="315" t="s">
        <v>770</v>
      </c>
      <c r="N9815" s="315"/>
      <c r="O9815" s="315" t="s">
        <v>805</v>
      </c>
      <c r="P9815" s="315" t="s">
        <v>7736</v>
      </c>
      <c r="Q9815" s="315" t="s">
        <v>7733</v>
      </c>
    </row>
    <row r="9816" spans="1:17">
      <c r="A9816" s="315" t="s">
        <v>7737</v>
      </c>
      <c r="B9816" s="315" t="s">
        <v>2095</v>
      </c>
      <c r="C9816" s="315" t="s">
        <v>2098</v>
      </c>
      <c r="D9816" s="316">
        <v>59.36</v>
      </c>
      <c r="E9816" s="317">
        <v>6167.18</v>
      </c>
      <c r="F9816" s="317">
        <v>1116.25</v>
      </c>
      <c r="G9816" s="318">
        <v>40649</v>
      </c>
      <c r="H9816" s="318">
        <v>42643</v>
      </c>
      <c r="I9816" s="318">
        <v>50040</v>
      </c>
      <c r="J9816" s="315" t="s">
        <v>7738</v>
      </c>
      <c r="K9816" s="315">
        <v>5442</v>
      </c>
      <c r="L9816" s="315" t="s">
        <v>2687</v>
      </c>
      <c r="M9816" s="315" t="s">
        <v>776</v>
      </c>
      <c r="N9816" s="315" t="s">
        <v>7739</v>
      </c>
      <c r="O9816" s="315" t="s">
        <v>805</v>
      </c>
      <c r="P9816" s="315" t="s">
        <v>7740</v>
      </c>
      <c r="Q9816" s="315" t="s">
        <v>852</v>
      </c>
    </row>
    <row r="9817" spans="1:17">
      <c r="A9817" s="315" t="s">
        <v>7741</v>
      </c>
      <c r="B9817" s="315" t="s">
        <v>2095</v>
      </c>
      <c r="C9817" s="315" t="s">
        <v>2098</v>
      </c>
      <c r="D9817" s="316">
        <v>59.36</v>
      </c>
      <c r="E9817" s="317">
        <v>53961.460000000006</v>
      </c>
      <c r="F9817" s="317">
        <v>14515.64</v>
      </c>
      <c r="G9817" s="318">
        <v>40767</v>
      </c>
      <c r="H9817" s="318">
        <v>41381</v>
      </c>
      <c r="I9817" s="318">
        <v>50770</v>
      </c>
      <c r="J9817" s="315" t="s">
        <v>7742</v>
      </c>
      <c r="K9817" s="315">
        <v>6012</v>
      </c>
      <c r="L9817" s="315" t="s">
        <v>3782</v>
      </c>
      <c r="M9817" s="315" t="s">
        <v>788</v>
      </c>
      <c r="N9817" s="315"/>
      <c r="O9817" s="315" t="s">
        <v>805</v>
      </c>
      <c r="P9817" s="315" t="s">
        <v>7743</v>
      </c>
      <c r="Q9817" s="315" t="s">
        <v>1607</v>
      </c>
    </row>
    <row r="9818" spans="1:17">
      <c r="A9818" s="315" t="s">
        <v>7744</v>
      </c>
      <c r="B9818" s="315" t="s">
        <v>2095</v>
      </c>
      <c r="C9818" s="315" t="s">
        <v>2098</v>
      </c>
      <c r="D9818" s="316">
        <v>59.36</v>
      </c>
      <c r="E9818" s="317">
        <v>30004.730000000003</v>
      </c>
      <c r="F9818" s="317">
        <v>5306.39</v>
      </c>
      <c r="G9818" s="318">
        <v>40821</v>
      </c>
      <c r="H9818" s="318">
        <v>42430</v>
      </c>
      <c r="I9818" s="318">
        <v>50040</v>
      </c>
      <c r="J9818" s="315" t="s">
        <v>7745</v>
      </c>
      <c r="K9818" s="315">
        <v>6300</v>
      </c>
      <c r="L9818" s="315" t="s">
        <v>327</v>
      </c>
      <c r="M9818" s="315" t="s">
        <v>1712</v>
      </c>
      <c r="N9818" s="315" t="s">
        <v>5468</v>
      </c>
      <c r="O9818" s="315" t="s">
        <v>805</v>
      </c>
      <c r="P9818" s="315" t="s">
        <v>5469</v>
      </c>
      <c r="Q9818" s="315" t="s">
        <v>945</v>
      </c>
    </row>
    <row r="9819" spans="1:17">
      <c r="A9819" s="315" t="s">
        <v>7746</v>
      </c>
      <c r="B9819" s="315" t="s">
        <v>2095</v>
      </c>
      <c r="C9819" s="315" t="s">
        <v>2098</v>
      </c>
      <c r="D9819" s="316">
        <v>59.4</v>
      </c>
      <c r="E9819" s="317">
        <v>58176.15</v>
      </c>
      <c r="F9819" s="317">
        <v>17045.599999999999</v>
      </c>
      <c r="G9819" s="318">
        <v>40759</v>
      </c>
      <c r="H9819" s="318">
        <v>41241</v>
      </c>
      <c r="I9819" s="318">
        <v>50405</v>
      </c>
      <c r="J9819" s="315" t="s">
        <v>7747</v>
      </c>
      <c r="K9819" s="315">
        <v>4936</v>
      </c>
      <c r="L9819" s="315" t="s">
        <v>4201</v>
      </c>
      <c r="M9819" s="315" t="s">
        <v>764</v>
      </c>
      <c r="N9819" s="315"/>
      <c r="O9819" s="315" t="s">
        <v>805</v>
      </c>
      <c r="P9819" s="315" t="s">
        <v>6868</v>
      </c>
      <c r="Q9819" s="315" t="s">
        <v>956</v>
      </c>
    </row>
    <row r="9820" spans="1:17">
      <c r="A9820" s="315" t="s">
        <v>7748</v>
      </c>
      <c r="B9820" s="315" t="s">
        <v>2095</v>
      </c>
      <c r="C9820" s="315" t="s">
        <v>2098</v>
      </c>
      <c r="D9820" s="316">
        <v>59.4</v>
      </c>
      <c r="E9820" s="317">
        <v>33347.86</v>
      </c>
      <c r="F9820" s="317">
        <v>6035.96</v>
      </c>
      <c r="G9820" s="318">
        <v>40770</v>
      </c>
      <c r="H9820" s="318">
        <v>42537</v>
      </c>
      <c r="I9820" s="318">
        <v>50040</v>
      </c>
      <c r="J9820" s="315" t="s">
        <v>1846</v>
      </c>
      <c r="K9820" s="315">
        <v>6056</v>
      </c>
      <c r="L9820" s="315" t="s">
        <v>3451</v>
      </c>
      <c r="M9820" s="315" t="s">
        <v>1017</v>
      </c>
      <c r="N9820" s="315"/>
      <c r="O9820" s="315" t="s">
        <v>805</v>
      </c>
      <c r="P9820" s="315" t="s">
        <v>1849</v>
      </c>
      <c r="Q9820" s="315" t="s">
        <v>887</v>
      </c>
    </row>
    <row r="9821" spans="1:17">
      <c r="A9821" s="315" t="s">
        <v>7749</v>
      </c>
      <c r="B9821" s="315" t="s">
        <v>2095</v>
      </c>
      <c r="C9821" s="315" t="s">
        <v>2098</v>
      </c>
      <c r="D9821" s="316">
        <v>59.5</v>
      </c>
      <c r="E9821" s="317">
        <v>69132.700000000012</v>
      </c>
      <c r="F9821" s="317">
        <v>25164.320000000003</v>
      </c>
      <c r="G9821" s="318">
        <v>40137</v>
      </c>
      <c r="H9821" s="318">
        <v>41178</v>
      </c>
      <c r="I9821" s="318">
        <v>50405</v>
      </c>
      <c r="J9821" s="315" t="s">
        <v>7750</v>
      </c>
      <c r="K9821" s="315">
        <v>3537</v>
      </c>
      <c r="L9821" s="315" t="s">
        <v>3300</v>
      </c>
      <c r="M9821" s="315" t="s">
        <v>764</v>
      </c>
      <c r="N9821" s="315"/>
      <c r="O9821" s="315" t="s">
        <v>805</v>
      </c>
      <c r="P9821" s="315" t="s">
        <v>2038</v>
      </c>
      <c r="Q9821" s="315" t="s">
        <v>819</v>
      </c>
    </row>
    <row r="9822" spans="1:17">
      <c r="A9822" s="315" t="s">
        <v>7751</v>
      </c>
      <c r="B9822" s="315" t="s">
        <v>2095</v>
      </c>
      <c r="C9822" s="315" t="s">
        <v>2098</v>
      </c>
      <c r="D9822" s="316">
        <v>59.5</v>
      </c>
      <c r="E9822" s="317">
        <v>49844.22</v>
      </c>
      <c r="F9822" s="317">
        <v>24645.210000000003</v>
      </c>
      <c r="G9822" s="318">
        <v>40252</v>
      </c>
      <c r="H9822" s="318">
        <v>40529</v>
      </c>
      <c r="I9822" s="318">
        <v>49674</v>
      </c>
      <c r="J9822" s="315" t="s">
        <v>7752</v>
      </c>
      <c r="K9822" s="315">
        <v>7001</v>
      </c>
      <c r="L9822" s="315" t="s">
        <v>1644</v>
      </c>
      <c r="M9822" s="315" t="s">
        <v>966</v>
      </c>
      <c r="N9822" s="315" t="s">
        <v>7753</v>
      </c>
      <c r="O9822" s="315" t="s">
        <v>805</v>
      </c>
      <c r="P9822" s="315" t="s">
        <v>1073</v>
      </c>
      <c r="Q9822" s="315" t="s">
        <v>1090</v>
      </c>
    </row>
    <row r="9823" spans="1:17">
      <c r="A9823" s="315" t="s">
        <v>7754</v>
      </c>
      <c r="B9823" s="315" t="s">
        <v>2095</v>
      </c>
      <c r="C9823" s="315" t="s">
        <v>2098</v>
      </c>
      <c r="D9823" s="316">
        <v>59.5</v>
      </c>
      <c r="E9823" s="317">
        <v>47252.45</v>
      </c>
      <c r="F9823" s="317">
        <v>11769.35</v>
      </c>
      <c r="G9823" s="318">
        <v>40714</v>
      </c>
      <c r="H9823" s="318">
        <v>41458</v>
      </c>
      <c r="I9823" s="318">
        <v>50770</v>
      </c>
      <c r="J9823" s="315" t="s">
        <v>7755</v>
      </c>
      <c r="K9823" s="315">
        <v>8762</v>
      </c>
      <c r="L9823" s="315" t="s">
        <v>2834</v>
      </c>
      <c r="M9823" s="315" t="s">
        <v>1705</v>
      </c>
      <c r="N9823" s="315" t="s">
        <v>7756</v>
      </c>
      <c r="O9823" s="315" t="s">
        <v>805</v>
      </c>
      <c r="P9823" s="315" t="s">
        <v>7757</v>
      </c>
      <c r="Q9823" s="315" t="s">
        <v>1303</v>
      </c>
    </row>
    <row r="9824" spans="1:17">
      <c r="A9824" s="315" t="s">
        <v>7758</v>
      </c>
      <c r="B9824" s="315" t="s">
        <v>2095</v>
      </c>
      <c r="C9824" s="315" t="s">
        <v>2098</v>
      </c>
      <c r="D9824" s="316">
        <v>59.5</v>
      </c>
      <c r="E9824" s="317">
        <v>1719.6</v>
      </c>
      <c r="F9824" s="317">
        <v>311.25</v>
      </c>
      <c r="G9824" s="318">
        <v>40850</v>
      </c>
      <c r="H9824" s="318">
        <v>42643</v>
      </c>
      <c r="I9824" s="318">
        <v>50040</v>
      </c>
      <c r="J9824" s="315" t="s">
        <v>7759</v>
      </c>
      <c r="K9824" s="315">
        <v>8957</v>
      </c>
      <c r="L9824" s="315" t="s">
        <v>2226</v>
      </c>
      <c r="M9824" s="315" t="s">
        <v>776</v>
      </c>
      <c r="N9824" s="315"/>
      <c r="O9824" s="315" t="s">
        <v>805</v>
      </c>
      <c r="P9824" s="315" t="s">
        <v>7567</v>
      </c>
      <c r="Q9824" s="315" t="s">
        <v>1339</v>
      </c>
    </row>
    <row r="9825" spans="1:17">
      <c r="A9825" s="315" t="s">
        <v>7760</v>
      </c>
      <c r="B9825" s="315" t="s">
        <v>2095</v>
      </c>
      <c r="C9825" s="315" t="s">
        <v>2096</v>
      </c>
      <c r="D9825" s="316">
        <v>59.6</v>
      </c>
      <c r="E9825" s="317">
        <v>54750.5</v>
      </c>
      <c r="F9825" s="317">
        <v>25623.24</v>
      </c>
      <c r="G9825" s="318">
        <v>39570</v>
      </c>
      <c r="H9825" s="318">
        <v>41149</v>
      </c>
      <c r="I9825" s="318">
        <v>50405</v>
      </c>
      <c r="J9825" s="315" t="s">
        <v>7761</v>
      </c>
      <c r="K9825" s="315">
        <v>1860</v>
      </c>
      <c r="L9825" s="315" t="s">
        <v>1057</v>
      </c>
      <c r="M9825" s="315" t="s">
        <v>766</v>
      </c>
      <c r="N9825" s="315"/>
      <c r="O9825" s="315" t="s">
        <v>805</v>
      </c>
      <c r="P9825" s="315" t="s">
        <v>7102</v>
      </c>
      <c r="Q9825" s="315" t="s">
        <v>7762</v>
      </c>
    </row>
    <row r="9826" spans="1:17">
      <c r="A9826" s="315" t="s">
        <v>7763</v>
      </c>
      <c r="B9826" s="315" t="s">
        <v>2095</v>
      </c>
      <c r="C9826" s="315" t="s">
        <v>2098</v>
      </c>
      <c r="D9826" s="316">
        <v>59.6</v>
      </c>
      <c r="E9826" s="317">
        <v>65146.7</v>
      </c>
      <c r="F9826" s="317">
        <v>23257.370000000003</v>
      </c>
      <c r="G9826" s="318">
        <v>39570</v>
      </c>
      <c r="H9826" s="318">
        <v>40814</v>
      </c>
      <c r="I9826" s="318">
        <v>50040</v>
      </c>
      <c r="J9826" s="315" t="s">
        <v>7764</v>
      </c>
      <c r="K9826" s="315">
        <v>5325</v>
      </c>
      <c r="L9826" s="315" t="s">
        <v>4010</v>
      </c>
      <c r="M9826" s="315" t="s">
        <v>776</v>
      </c>
      <c r="N9826" s="315"/>
      <c r="O9826" s="315" t="s">
        <v>805</v>
      </c>
      <c r="P9826" s="315" t="s">
        <v>4675</v>
      </c>
      <c r="Q9826" s="315" t="s">
        <v>7765</v>
      </c>
    </row>
    <row r="9827" spans="1:17">
      <c r="A9827" s="315" t="s">
        <v>7766</v>
      </c>
      <c r="B9827" s="315" t="s">
        <v>2095</v>
      </c>
      <c r="C9827" s="315" t="s">
        <v>2096</v>
      </c>
      <c r="D9827" s="316">
        <v>59.7</v>
      </c>
      <c r="E9827" s="317">
        <v>49575.9</v>
      </c>
      <c r="F9827" s="317">
        <v>17698.600000000002</v>
      </c>
      <c r="G9827" s="318">
        <v>40794</v>
      </c>
      <c r="H9827" s="318">
        <v>40861</v>
      </c>
      <c r="I9827" s="318">
        <v>50040</v>
      </c>
      <c r="J9827" s="315" t="s">
        <v>7767</v>
      </c>
      <c r="K9827" s="315">
        <v>4450</v>
      </c>
      <c r="L9827" s="315" t="s">
        <v>1483</v>
      </c>
      <c r="M9827" s="315" t="s">
        <v>1484</v>
      </c>
      <c r="N9827" s="315"/>
      <c r="O9827" s="315" t="s">
        <v>805</v>
      </c>
      <c r="P9827" s="315" t="s">
        <v>7768</v>
      </c>
      <c r="Q9827" s="315" t="s">
        <v>1580</v>
      </c>
    </row>
    <row r="9828" spans="1:17">
      <c r="A9828" s="315" t="s">
        <v>7769</v>
      </c>
      <c r="B9828" s="315" t="s">
        <v>2095</v>
      </c>
      <c r="C9828" s="315" t="s">
        <v>2096</v>
      </c>
      <c r="D9828" s="316">
        <v>59.8</v>
      </c>
      <c r="E9828" s="317">
        <v>70633.119999999995</v>
      </c>
      <c r="F9828" s="317">
        <v>35952.26</v>
      </c>
      <c r="G9828" s="318">
        <v>39570</v>
      </c>
      <c r="H9828" s="318">
        <v>40889</v>
      </c>
      <c r="I9828" s="318">
        <v>50040</v>
      </c>
      <c r="J9828" s="315" t="s">
        <v>7770</v>
      </c>
      <c r="K9828" s="315">
        <v>7134</v>
      </c>
      <c r="L9828" s="315" t="s">
        <v>3930</v>
      </c>
      <c r="M9828" s="315" t="s">
        <v>966</v>
      </c>
      <c r="N9828" s="315"/>
      <c r="O9828" s="315" t="s">
        <v>805</v>
      </c>
      <c r="P9828" s="315" t="s">
        <v>7771</v>
      </c>
      <c r="Q9828" s="315" t="s">
        <v>1020</v>
      </c>
    </row>
    <row r="9829" spans="1:17">
      <c r="A9829" s="315" t="s">
        <v>7772</v>
      </c>
      <c r="B9829" s="315" t="s">
        <v>2095</v>
      </c>
      <c r="C9829" s="315" t="s">
        <v>2098</v>
      </c>
      <c r="D9829" s="316">
        <v>59.8</v>
      </c>
      <c r="E9829" s="317">
        <v>29852.620000000003</v>
      </c>
      <c r="F9829" s="317">
        <v>11360.57</v>
      </c>
      <c r="G9829" s="318">
        <v>40843</v>
      </c>
      <c r="H9829" s="318">
        <v>40966</v>
      </c>
      <c r="I9829" s="318">
        <v>50405</v>
      </c>
      <c r="J9829" s="315" t="s">
        <v>7773</v>
      </c>
      <c r="K9829" s="315">
        <v>6144</v>
      </c>
      <c r="L9829" s="315" t="s">
        <v>2159</v>
      </c>
      <c r="M9829" s="315" t="s">
        <v>788</v>
      </c>
      <c r="N9829" s="315" t="s">
        <v>7774</v>
      </c>
      <c r="O9829" s="315" t="s">
        <v>805</v>
      </c>
      <c r="P9829" s="315" t="s">
        <v>4675</v>
      </c>
      <c r="Q9829" s="315" t="s">
        <v>956</v>
      </c>
    </row>
    <row r="9830" spans="1:17">
      <c r="A9830" s="315" t="s">
        <v>7775</v>
      </c>
      <c r="B9830" s="315" t="s">
        <v>2095</v>
      </c>
      <c r="C9830" s="315" t="s">
        <v>2098</v>
      </c>
      <c r="D9830" s="316">
        <v>59.9</v>
      </c>
      <c r="E9830" s="317">
        <v>54898.149999999987</v>
      </c>
      <c r="F9830" s="317">
        <v>22563.160000000003</v>
      </c>
      <c r="G9830" s="318">
        <v>39570</v>
      </c>
      <c r="H9830" s="318">
        <v>40966</v>
      </c>
      <c r="I9830" s="318">
        <v>50405</v>
      </c>
      <c r="J9830" s="315" t="s">
        <v>7776</v>
      </c>
      <c r="K9830" s="315">
        <v>2545</v>
      </c>
      <c r="L9830" s="315" t="s">
        <v>2697</v>
      </c>
      <c r="M9830" s="315" t="s">
        <v>1296</v>
      </c>
      <c r="N9830" s="315" t="s">
        <v>7777</v>
      </c>
      <c r="O9830" s="315" t="s">
        <v>805</v>
      </c>
      <c r="P9830" s="315" t="s">
        <v>7778</v>
      </c>
      <c r="Q9830" s="315" t="s">
        <v>852</v>
      </c>
    </row>
    <row r="9831" spans="1:17">
      <c r="A9831" s="315" t="s">
        <v>7779</v>
      </c>
      <c r="B9831" s="315" t="s">
        <v>2095</v>
      </c>
      <c r="C9831" s="315" t="s">
        <v>2098</v>
      </c>
      <c r="D9831" s="316">
        <v>59.93</v>
      </c>
      <c r="E9831" s="317">
        <v>9090.69</v>
      </c>
      <c r="F9831" s="317">
        <v>3762.54</v>
      </c>
      <c r="G9831" s="318">
        <v>40829</v>
      </c>
      <c r="H9831" s="318">
        <v>40820</v>
      </c>
      <c r="I9831" s="318">
        <v>50040</v>
      </c>
      <c r="J9831" s="315" t="s">
        <v>7780</v>
      </c>
      <c r="K9831" s="315">
        <v>4053</v>
      </c>
      <c r="L9831" s="315" t="s">
        <v>2059</v>
      </c>
      <c r="M9831" s="315" t="s">
        <v>2060</v>
      </c>
      <c r="N9831" s="315" t="s">
        <v>4957</v>
      </c>
      <c r="O9831" s="315" t="s">
        <v>805</v>
      </c>
      <c r="P9831" s="315" t="s">
        <v>4958</v>
      </c>
      <c r="Q9831" s="315" t="s">
        <v>1065</v>
      </c>
    </row>
    <row r="9832" spans="1:17">
      <c r="A9832" s="315" t="s">
        <v>7781</v>
      </c>
      <c r="B9832" s="315" t="s">
        <v>2095</v>
      </c>
      <c r="C9832" s="315" t="s">
        <v>2098</v>
      </c>
      <c r="D9832" s="316">
        <v>60</v>
      </c>
      <c r="E9832" s="317">
        <v>54174.179999999993</v>
      </c>
      <c r="F9832" s="317">
        <v>24215.870000000003</v>
      </c>
      <c r="G9832" s="318">
        <v>39570</v>
      </c>
      <c r="H9832" s="318">
        <v>40896</v>
      </c>
      <c r="I9832" s="318">
        <v>50040</v>
      </c>
      <c r="J9832" s="315" t="s">
        <v>7782</v>
      </c>
      <c r="K9832" s="315">
        <v>9413</v>
      </c>
      <c r="L9832" s="315" t="s">
        <v>3524</v>
      </c>
      <c r="M9832" s="315" t="s">
        <v>1024</v>
      </c>
      <c r="N9832" s="315" t="s">
        <v>7783</v>
      </c>
      <c r="O9832" s="315" t="s">
        <v>805</v>
      </c>
      <c r="P9832" s="315" t="s">
        <v>7784</v>
      </c>
      <c r="Q9832" s="315" t="s">
        <v>1204</v>
      </c>
    </row>
    <row r="9833" spans="1:17">
      <c r="A9833" s="315" t="s">
        <v>7785</v>
      </c>
      <c r="B9833" s="315" t="s">
        <v>2095</v>
      </c>
      <c r="C9833" s="315" t="s">
        <v>2096</v>
      </c>
      <c r="D9833" s="316">
        <v>60</v>
      </c>
      <c r="E9833" s="317">
        <v>65145.7</v>
      </c>
      <c r="F9833" s="317">
        <v>33159.15</v>
      </c>
      <c r="G9833" s="318">
        <v>39570</v>
      </c>
      <c r="H9833" s="318">
        <v>40876</v>
      </c>
      <c r="I9833" s="318">
        <v>50040</v>
      </c>
      <c r="J9833" s="315" t="s">
        <v>7786</v>
      </c>
      <c r="K9833" s="315">
        <v>3854</v>
      </c>
      <c r="L9833" s="315" t="s">
        <v>7787</v>
      </c>
      <c r="M9833" s="315" t="s">
        <v>764</v>
      </c>
      <c r="N9833" s="315"/>
      <c r="O9833" s="315" t="s">
        <v>805</v>
      </c>
      <c r="P9833" s="315" t="s">
        <v>7788</v>
      </c>
      <c r="Q9833" s="315" t="s">
        <v>875</v>
      </c>
    </row>
    <row r="9834" spans="1:17">
      <c r="A9834" s="315" t="s">
        <v>7789</v>
      </c>
      <c r="B9834" s="315" t="s">
        <v>2095</v>
      </c>
      <c r="C9834" s="315" t="s">
        <v>2098</v>
      </c>
      <c r="D9834" s="316">
        <v>60</v>
      </c>
      <c r="E9834" s="317">
        <v>63824.98000000001</v>
      </c>
      <c r="F9834" s="317">
        <v>31557.919999999998</v>
      </c>
      <c r="G9834" s="318">
        <v>40393</v>
      </c>
      <c r="H9834" s="318">
        <v>40421</v>
      </c>
      <c r="I9834" s="318">
        <v>49674</v>
      </c>
      <c r="J9834" s="315" t="s">
        <v>7790</v>
      </c>
      <c r="K9834" s="315">
        <v>4002</v>
      </c>
      <c r="L9834" s="315" t="s">
        <v>2059</v>
      </c>
      <c r="M9834" s="315" t="s">
        <v>2060</v>
      </c>
      <c r="N9834" s="315" t="s">
        <v>7791</v>
      </c>
      <c r="O9834" s="315" t="s">
        <v>805</v>
      </c>
      <c r="P9834" s="315" t="s">
        <v>7792</v>
      </c>
      <c r="Q9834" s="315" t="s">
        <v>7793</v>
      </c>
    </row>
    <row r="9835" spans="1:17">
      <c r="A9835" s="315" t="s">
        <v>7794</v>
      </c>
      <c r="B9835" s="315" t="s">
        <v>2095</v>
      </c>
      <c r="C9835" s="315" t="s">
        <v>2098</v>
      </c>
      <c r="D9835" s="316">
        <v>60</v>
      </c>
      <c r="E9835" s="317">
        <v>67830</v>
      </c>
      <c r="F9835" s="317">
        <v>28074.059999999998</v>
      </c>
      <c r="G9835" s="318">
        <v>40562</v>
      </c>
      <c r="H9835" s="318">
        <v>40781</v>
      </c>
      <c r="I9835" s="318">
        <v>50040</v>
      </c>
      <c r="J9835" s="315" t="s">
        <v>7795</v>
      </c>
      <c r="K9835" s="315">
        <v>3232</v>
      </c>
      <c r="L9835" s="315" t="s">
        <v>3128</v>
      </c>
      <c r="M9835" s="315" t="s">
        <v>764</v>
      </c>
      <c r="N9835" s="315" t="s">
        <v>7796</v>
      </c>
      <c r="O9835" s="315" t="s">
        <v>805</v>
      </c>
      <c r="P9835" s="315" t="s">
        <v>829</v>
      </c>
      <c r="Q9835" s="315" t="s">
        <v>922</v>
      </c>
    </row>
    <row r="9836" spans="1:17">
      <c r="A9836" s="315" t="s">
        <v>7797</v>
      </c>
      <c r="B9836" s="315" t="s">
        <v>2095</v>
      </c>
      <c r="C9836" s="315" t="s">
        <v>2098</v>
      </c>
      <c r="D9836" s="316">
        <v>60</v>
      </c>
      <c r="E9836" s="317">
        <v>65609.66</v>
      </c>
      <c r="F9836" s="317">
        <v>15830.43</v>
      </c>
      <c r="G9836" s="318">
        <v>40640</v>
      </c>
      <c r="H9836" s="318">
        <v>42074</v>
      </c>
      <c r="I9836" s="318">
        <v>49674</v>
      </c>
      <c r="J9836" s="315" t="s">
        <v>7798</v>
      </c>
      <c r="K9836" s="315">
        <v>9622</v>
      </c>
      <c r="L9836" s="315" t="s">
        <v>7799</v>
      </c>
      <c r="M9836" s="315" t="s">
        <v>770</v>
      </c>
      <c r="N9836" s="315"/>
      <c r="O9836" s="315" t="s">
        <v>805</v>
      </c>
      <c r="P9836" s="315" t="s">
        <v>7800</v>
      </c>
      <c r="Q9836" s="315" t="s">
        <v>1102</v>
      </c>
    </row>
    <row r="9837" spans="1:17">
      <c r="A9837" s="315" t="s">
        <v>7801</v>
      </c>
      <c r="B9837" s="315" t="s">
        <v>2095</v>
      </c>
      <c r="C9837" s="315" t="s">
        <v>2096</v>
      </c>
      <c r="D9837" s="316">
        <v>60</v>
      </c>
      <c r="E9837" s="317">
        <v>66373.88</v>
      </c>
      <c r="F9837" s="317">
        <v>18518.309999999998</v>
      </c>
      <c r="G9837" s="318">
        <v>40697</v>
      </c>
      <c r="H9837" s="318">
        <v>42011</v>
      </c>
      <c r="I9837" s="318">
        <v>49674</v>
      </c>
      <c r="J9837" s="315" t="s">
        <v>7802</v>
      </c>
      <c r="K9837" s="315">
        <v>9525</v>
      </c>
      <c r="L9837" s="315" t="s">
        <v>2757</v>
      </c>
      <c r="M9837" s="315" t="s">
        <v>770</v>
      </c>
      <c r="N9837" s="315"/>
      <c r="O9837" s="315" t="s">
        <v>805</v>
      </c>
      <c r="P9837" s="315" t="s">
        <v>909</v>
      </c>
      <c r="Q9837" s="315" t="s">
        <v>852</v>
      </c>
    </row>
    <row r="9838" spans="1:17">
      <c r="A9838" s="315" t="s">
        <v>7803</v>
      </c>
      <c r="B9838" s="315" t="s">
        <v>2095</v>
      </c>
      <c r="C9838" s="315" t="s">
        <v>2096</v>
      </c>
      <c r="D9838" s="316">
        <v>60</v>
      </c>
      <c r="E9838" s="317">
        <v>59632.319999999992</v>
      </c>
      <c r="F9838" s="317">
        <v>27907.929999999997</v>
      </c>
      <c r="G9838" s="318">
        <v>40793</v>
      </c>
      <c r="H9838" s="318">
        <v>40966</v>
      </c>
      <c r="I9838" s="318">
        <v>50405</v>
      </c>
      <c r="J9838" s="315" t="s">
        <v>7804</v>
      </c>
      <c r="K9838" s="315">
        <v>8933</v>
      </c>
      <c r="L9838" s="315" t="s">
        <v>7805</v>
      </c>
      <c r="M9838" s="315" t="s">
        <v>784</v>
      </c>
      <c r="N9838" s="315"/>
      <c r="O9838" s="315" t="s">
        <v>805</v>
      </c>
      <c r="P9838" s="315" t="s">
        <v>6051</v>
      </c>
      <c r="Q9838" s="315" t="s">
        <v>922</v>
      </c>
    </row>
    <row r="9839" spans="1:17">
      <c r="A9839" s="315" t="s">
        <v>7806</v>
      </c>
      <c r="B9839" s="315" t="s">
        <v>2095</v>
      </c>
      <c r="C9839" s="315" t="s">
        <v>2098</v>
      </c>
      <c r="D9839" s="316">
        <v>60</v>
      </c>
      <c r="E9839" s="317">
        <v>45736.98</v>
      </c>
      <c r="F9839" s="317">
        <v>16648.260000000002</v>
      </c>
      <c r="G9839" s="318">
        <v>40798</v>
      </c>
      <c r="H9839" s="318">
        <v>41091</v>
      </c>
      <c r="I9839" s="318">
        <v>50405</v>
      </c>
      <c r="J9839" s="315" t="s">
        <v>7807</v>
      </c>
      <c r="K9839" s="315">
        <v>8750</v>
      </c>
      <c r="L9839" s="315" t="s">
        <v>311</v>
      </c>
      <c r="M9839" s="315" t="s">
        <v>1705</v>
      </c>
      <c r="N9839" s="315"/>
      <c r="O9839" s="315" t="s">
        <v>805</v>
      </c>
      <c r="P9839" s="315" t="s">
        <v>7808</v>
      </c>
      <c r="Q9839" s="315" t="s">
        <v>2039</v>
      </c>
    </row>
    <row r="9840" spans="1:17">
      <c r="A9840" s="315" t="s">
        <v>7809</v>
      </c>
      <c r="B9840" s="315" t="s">
        <v>2095</v>
      </c>
      <c r="C9840" s="315" t="s">
        <v>2098</v>
      </c>
      <c r="D9840" s="316">
        <v>60.06</v>
      </c>
      <c r="E9840" s="317">
        <v>48864.34</v>
      </c>
      <c r="F9840" s="317">
        <v>24160.66</v>
      </c>
      <c r="G9840" s="318">
        <v>40202</v>
      </c>
      <c r="H9840" s="318">
        <v>40315</v>
      </c>
      <c r="I9840" s="318">
        <v>49674</v>
      </c>
      <c r="J9840" s="315" t="s">
        <v>7810</v>
      </c>
      <c r="K9840" s="315">
        <v>4310</v>
      </c>
      <c r="L9840" s="315" t="s">
        <v>2666</v>
      </c>
      <c r="M9840" s="315" t="s">
        <v>776</v>
      </c>
      <c r="N9840" s="315" t="s">
        <v>4926</v>
      </c>
      <c r="O9840" s="315" t="s">
        <v>805</v>
      </c>
      <c r="P9840" s="315" t="s">
        <v>4927</v>
      </c>
      <c r="Q9840" s="315" t="s">
        <v>4629</v>
      </c>
    </row>
    <row r="9841" spans="1:17">
      <c r="A9841" s="315" t="s">
        <v>7811</v>
      </c>
      <c r="B9841" s="315" t="s">
        <v>2095</v>
      </c>
      <c r="C9841" s="315" t="s">
        <v>2098</v>
      </c>
      <c r="D9841" s="316">
        <v>60.1</v>
      </c>
      <c r="E9841" s="317">
        <v>52527.549999999996</v>
      </c>
      <c r="F9841" s="317">
        <v>20670.560000000005</v>
      </c>
      <c r="G9841" s="318">
        <v>40350</v>
      </c>
      <c r="H9841" s="318">
        <v>40389</v>
      </c>
      <c r="I9841" s="318">
        <v>49674</v>
      </c>
      <c r="J9841" s="315" t="s">
        <v>7812</v>
      </c>
      <c r="K9841" s="315">
        <v>9470</v>
      </c>
      <c r="L9841" s="315" t="s">
        <v>919</v>
      </c>
      <c r="M9841" s="315" t="s">
        <v>770</v>
      </c>
      <c r="N9841" s="315" t="s">
        <v>7813</v>
      </c>
      <c r="O9841" s="315" t="s">
        <v>805</v>
      </c>
      <c r="P9841" s="315" t="s">
        <v>6034</v>
      </c>
      <c r="Q9841" s="315" t="s">
        <v>1793</v>
      </c>
    </row>
    <row r="9842" spans="1:17">
      <c r="A9842" s="315" t="s">
        <v>7814</v>
      </c>
      <c r="B9842" s="315" t="s">
        <v>2095</v>
      </c>
      <c r="C9842" s="315" t="s">
        <v>2098</v>
      </c>
      <c r="D9842" s="316">
        <v>60.14</v>
      </c>
      <c r="E9842" s="317">
        <v>49370.600000000013</v>
      </c>
      <c r="F9842" s="317">
        <v>10705.01</v>
      </c>
      <c r="G9842" s="318">
        <v>40729</v>
      </c>
      <c r="H9842" s="318">
        <v>42173</v>
      </c>
      <c r="I9842" s="318">
        <v>49674</v>
      </c>
      <c r="J9842" s="315" t="s">
        <v>7815</v>
      </c>
      <c r="K9842" s="315">
        <v>8500</v>
      </c>
      <c r="L9842" s="315" t="s">
        <v>1660</v>
      </c>
      <c r="M9842" s="315" t="s">
        <v>792</v>
      </c>
      <c r="N9842" s="315"/>
      <c r="O9842" s="315" t="s">
        <v>805</v>
      </c>
      <c r="P9842" s="315" t="s">
        <v>4675</v>
      </c>
      <c r="Q9842" s="315" t="s">
        <v>1096</v>
      </c>
    </row>
    <row r="9843" spans="1:17">
      <c r="A9843" s="315" t="s">
        <v>7816</v>
      </c>
      <c r="B9843" s="315" t="s">
        <v>2095</v>
      </c>
      <c r="C9843" s="315" t="s">
        <v>2098</v>
      </c>
      <c r="D9843" s="316">
        <v>60.2</v>
      </c>
      <c r="E9843" s="317">
        <v>31523.11</v>
      </c>
      <c r="F9843" s="317">
        <v>13047.05</v>
      </c>
      <c r="G9843" s="318">
        <v>40826</v>
      </c>
      <c r="H9843" s="318">
        <v>40899</v>
      </c>
      <c r="I9843" s="318">
        <v>50040</v>
      </c>
      <c r="J9843" s="315" t="s">
        <v>7817</v>
      </c>
      <c r="K9843" s="315">
        <v>1294</v>
      </c>
      <c r="L9843" s="315" t="s">
        <v>2670</v>
      </c>
      <c r="M9843" s="315" t="s">
        <v>1827</v>
      </c>
      <c r="N9843" s="315" t="s">
        <v>7818</v>
      </c>
      <c r="O9843" s="315" t="s">
        <v>805</v>
      </c>
      <c r="P9843" s="315" t="s">
        <v>7819</v>
      </c>
      <c r="Q9843" s="315" t="s">
        <v>813</v>
      </c>
    </row>
    <row r="9844" spans="1:17">
      <c r="A9844" s="315" t="s">
        <v>7820</v>
      </c>
      <c r="B9844" s="315" t="s">
        <v>2095</v>
      </c>
      <c r="C9844" s="315" t="s">
        <v>2096</v>
      </c>
      <c r="D9844" s="316">
        <v>60.3</v>
      </c>
      <c r="E9844" s="317">
        <v>60240.700000000004</v>
      </c>
      <c r="F9844" s="317">
        <v>23928.929999999997</v>
      </c>
      <c r="G9844" s="318">
        <v>39587</v>
      </c>
      <c r="H9844" s="318">
        <v>39906</v>
      </c>
      <c r="I9844" s="318">
        <v>49309</v>
      </c>
      <c r="J9844" s="315" t="s">
        <v>7821</v>
      </c>
      <c r="K9844" s="315">
        <v>2563</v>
      </c>
      <c r="L9844" s="315" t="s">
        <v>3832</v>
      </c>
      <c r="M9844" s="315" t="s">
        <v>764</v>
      </c>
      <c r="N9844" s="315" t="s">
        <v>7822</v>
      </c>
      <c r="O9844" s="315" t="s">
        <v>914</v>
      </c>
      <c r="P9844" s="315" t="s">
        <v>6868</v>
      </c>
      <c r="Q9844" s="315" t="s">
        <v>7823</v>
      </c>
    </row>
    <row r="9845" spans="1:17">
      <c r="A9845" s="315" t="s">
        <v>7824</v>
      </c>
      <c r="B9845" s="315" t="s">
        <v>2095</v>
      </c>
      <c r="C9845" s="315" t="s">
        <v>2098</v>
      </c>
      <c r="D9845" s="316">
        <v>60.32</v>
      </c>
      <c r="E9845" s="317">
        <v>57944.889999999992</v>
      </c>
      <c r="F9845" s="317">
        <v>13211.42</v>
      </c>
      <c r="G9845" s="318">
        <v>40046</v>
      </c>
      <c r="H9845" s="318">
        <v>42081</v>
      </c>
      <c r="I9845" s="318">
        <v>51501</v>
      </c>
      <c r="J9845" s="315" t="s">
        <v>7825</v>
      </c>
      <c r="K9845" s="315">
        <v>6204</v>
      </c>
      <c r="L9845" s="315" t="s">
        <v>977</v>
      </c>
      <c r="M9845" s="315" t="s">
        <v>788</v>
      </c>
      <c r="N9845" s="315"/>
      <c r="O9845" s="315" t="s">
        <v>914</v>
      </c>
      <c r="P9845" s="315" t="s">
        <v>7826</v>
      </c>
      <c r="Q9845" s="315" t="s">
        <v>4543</v>
      </c>
    </row>
    <row r="9846" spans="1:17">
      <c r="A9846" s="315" t="s">
        <v>7827</v>
      </c>
      <c r="B9846" s="315" t="s">
        <v>2095</v>
      </c>
      <c r="C9846" s="315" t="s">
        <v>2096</v>
      </c>
      <c r="D9846" s="316">
        <v>60.32</v>
      </c>
      <c r="E9846" s="317">
        <v>64949.1</v>
      </c>
      <c r="F9846" s="317">
        <v>33059.1</v>
      </c>
      <c r="G9846" s="318">
        <v>40774</v>
      </c>
      <c r="H9846" s="318">
        <v>40898</v>
      </c>
      <c r="I9846" s="318">
        <v>50040</v>
      </c>
      <c r="J9846" s="315" t="s">
        <v>7828</v>
      </c>
      <c r="K9846" s="315">
        <v>3203</v>
      </c>
      <c r="L9846" s="315" t="s">
        <v>5421</v>
      </c>
      <c r="M9846" s="315" t="s">
        <v>764</v>
      </c>
      <c r="N9846" s="315"/>
      <c r="O9846" s="315" t="s">
        <v>805</v>
      </c>
      <c r="P9846" s="315" t="s">
        <v>7602</v>
      </c>
      <c r="Q9846" s="315" t="s">
        <v>7829</v>
      </c>
    </row>
    <row r="9847" spans="1:17">
      <c r="A9847" s="315" t="s">
        <v>7830</v>
      </c>
      <c r="B9847" s="315" t="s">
        <v>2095</v>
      </c>
      <c r="C9847" s="315" t="s">
        <v>2098</v>
      </c>
      <c r="D9847" s="316">
        <v>60.42</v>
      </c>
      <c r="E9847" s="317">
        <v>27700.17</v>
      </c>
      <c r="F9847" s="317">
        <v>7451.34</v>
      </c>
      <c r="G9847" s="318">
        <v>40812</v>
      </c>
      <c r="H9847" s="318">
        <v>41624</v>
      </c>
      <c r="I9847" s="318">
        <v>50770</v>
      </c>
      <c r="J9847" s="315" t="s">
        <v>7831</v>
      </c>
      <c r="K9847" s="315">
        <v>5626</v>
      </c>
      <c r="L9847" s="315" t="s">
        <v>3997</v>
      </c>
      <c r="M9847" s="315" t="s">
        <v>776</v>
      </c>
      <c r="N9847" s="315" t="s">
        <v>7832</v>
      </c>
      <c r="O9847" s="315" t="s">
        <v>805</v>
      </c>
      <c r="P9847" s="315" t="s">
        <v>6287</v>
      </c>
      <c r="Q9847" s="315" t="s">
        <v>1307</v>
      </c>
    </row>
    <row r="9848" spans="1:17">
      <c r="A9848" s="315" t="s">
        <v>7833</v>
      </c>
      <c r="B9848" s="315" t="s">
        <v>2095</v>
      </c>
      <c r="C9848" s="315" t="s">
        <v>2098</v>
      </c>
      <c r="D9848" s="316">
        <v>60.48</v>
      </c>
      <c r="E9848" s="317">
        <v>68752.989999999991</v>
      </c>
      <c r="F9848" s="317">
        <v>16638.219999999998</v>
      </c>
      <c r="G9848" s="318">
        <v>40711</v>
      </c>
      <c r="H9848" s="318">
        <v>42088</v>
      </c>
      <c r="I9848" s="318">
        <v>49674</v>
      </c>
      <c r="J9848" s="315" t="s">
        <v>7834</v>
      </c>
      <c r="K9848" s="315">
        <v>8535</v>
      </c>
      <c r="L9848" s="315" t="s">
        <v>7835</v>
      </c>
      <c r="M9848" s="315" t="s">
        <v>792</v>
      </c>
      <c r="N9848" s="315"/>
      <c r="O9848" s="315" t="s">
        <v>805</v>
      </c>
      <c r="P9848" s="315" t="s">
        <v>7836</v>
      </c>
      <c r="Q9848" s="315" t="s">
        <v>807</v>
      </c>
    </row>
    <row r="9849" spans="1:17">
      <c r="A9849" s="315" t="s">
        <v>7837</v>
      </c>
      <c r="B9849" s="315" t="s">
        <v>2095</v>
      </c>
      <c r="C9849" s="315" t="s">
        <v>2098</v>
      </c>
      <c r="D9849" s="316">
        <v>60.5</v>
      </c>
      <c r="E9849" s="317">
        <v>63238.11</v>
      </c>
      <c r="F9849" s="317">
        <v>24065.599999999999</v>
      </c>
      <c r="G9849" s="318">
        <v>40385</v>
      </c>
      <c r="H9849" s="318">
        <v>40967</v>
      </c>
      <c r="I9849" s="318">
        <v>50405</v>
      </c>
      <c r="J9849" s="315" t="s">
        <v>7838</v>
      </c>
      <c r="K9849" s="315">
        <v>7156</v>
      </c>
      <c r="L9849" s="315" t="s">
        <v>7839</v>
      </c>
      <c r="M9849" s="315" t="s">
        <v>966</v>
      </c>
      <c r="N9849" s="315" t="s">
        <v>7753</v>
      </c>
      <c r="O9849" s="315" t="s">
        <v>805</v>
      </c>
      <c r="P9849" s="315" t="s">
        <v>1073</v>
      </c>
      <c r="Q9849" s="315" t="s">
        <v>1090</v>
      </c>
    </row>
    <row r="9850" spans="1:17">
      <c r="A9850" s="315" t="s">
        <v>7840</v>
      </c>
      <c r="B9850" s="315" t="s">
        <v>2095</v>
      </c>
      <c r="C9850" s="315" t="s">
        <v>2098</v>
      </c>
      <c r="D9850" s="316">
        <v>60.6</v>
      </c>
      <c r="E9850" s="317">
        <v>72477.75</v>
      </c>
      <c r="F9850" s="317">
        <v>32397.559999999998</v>
      </c>
      <c r="G9850" s="318">
        <v>39570</v>
      </c>
      <c r="H9850" s="318">
        <v>40897</v>
      </c>
      <c r="I9850" s="318">
        <v>50040</v>
      </c>
      <c r="J9850" s="315" t="s">
        <v>7841</v>
      </c>
      <c r="K9850" s="315">
        <v>3182</v>
      </c>
      <c r="L9850" s="315" t="s">
        <v>2583</v>
      </c>
      <c r="M9850" s="315" t="s">
        <v>761</v>
      </c>
      <c r="N9850" s="315"/>
      <c r="O9850" s="315" t="s">
        <v>805</v>
      </c>
      <c r="P9850" s="315" t="s">
        <v>7842</v>
      </c>
      <c r="Q9850" s="315" t="s">
        <v>4750</v>
      </c>
    </row>
    <row r="9851" spans="1:17">
      <c r="A9851" s="315" t="s">
        <v>7843</v>
      </c>
      <c r="B9851" s="315" t="s">
        <v>2095</v>
      </c>
      <c r="C9851" s="315" t="s">
        <v>2098</v>
      </c>
      <c r="D9851" s="316">
        <v>60.72</v>
      </c>
      <c r="E9851" s="317">
        <v>54669.83</v>
      </c>
      <c r="F9851" s="317">
        <v>19845.16</v>
      </c>
      <c r="G9851" s="318">
        <v>40800</v>
      </c>
      <c r="H9851" s="318">
        <v>41176</v>
      </c>
      <c r="I9851" s="318">
        <v>50405</v>
      </c>
      <c r="J9851" s="315" t="s">
        <v>7844</v>
      </c>
      <c r="K9851" s="315">
        <v>7551</v>
      </c>
      <c r="L9851" s="315" t="s">
        <v>3760</v>
      </c>
      <c r="M9851" s="315" t="s">
        <v>966</v>
      </c>
      <c r="N9851" s="315"/>
      <c r="O9851" s="315" t="s">
        <v>805</v>
      </c>
      <c r="P9851" s="315" t="s">
        <v>7845</v>
      </c>
      <c r="Q9851" s="315" t="s">
        <v>7846</v>
      </c>
    </row>
    <row r="9852" spans="1:17">
      <c r="A9852" s="315" t="s">
        <v>7847</v>
      </c>
      <c r="B9852" s="315" t="s">
        <v>2095</v>
      </c>
      <c r="C9852" s="315" t="s">
        <v>2098</v>
      </c>
      <c r="D9852" s="316">
        <v>60.84</v>
      </c>
      <c r="E9852" s="317">
        <v>39133.800000000003</v>
      </c>
      <c r="F9852" s="317">
        <v>6884.65</v>
      </c>
      <c r="G9852" s="318">
        <v>40723</v>
      </c>
      <c r="H9852" s="318">
        <v>42459</v>
      </c>
      <c r="I9852" s="318">
        <v>50040</v>
      </c>
      <c r="J9852" s="315" t="s">
        <v>7848</v>
      </c>
      <c r="K9852" s="315">
        <v>4537</v>
      </c>
      <c r="L9852" s="315" t="s">
        <v>3603</v>
      </c>
      <c r="M9852" s="315" t="s">
        <v>764</v>
      </c>
      <c r="N9852" s="315" t="s">
        <v>7849</v>
      </c>
      <c r="O9852" s="315" t="s">
        <v>805</v>
      </c>
      <c r="P9852" s="315" t="s">
        <v>6440</v>
      </c>
      <c r="Q9852" s="315" t="s">
        <v>4750</v>
      </c>
    </row>
    <row r="9853" spans="1:17">
      <c r="A9853" s="315" t="s">
        <v>7850</v>
      </c>
      <c r="B9853" s="315" t="s">
        <v>2095</v>
      </c>
      <c r="C9853" s="315" t="s">
        <v>2098</v>
      </c>
      <c r="D9853" s="316">
        <v>60.9</v>
      </c>
      <c r="E9853" s="317">
        <v>66966.930000000008</v>
      </c>
      <c r="F9853" s="317">
        <v>39644.42</v>
      </c>
      <c r="G9853" s="318">
        <v>39569</v>
      </c>
      <c r="H9853" s="318">
        <v>39850</v>
      </c>
      <c r="I9853" s="318">
        <v>49309</v>
      </c>
      <c r="J9853" s="315" t="s">
        <v>7851</v>
      </c>
      <c r="K9853" s="315">
        <v>9322</v>
      </c>
      <c r="L9853" s="315" t="s">
        <v>4391</v>
      </c>
      <c r="M9853" s="315" t="s">
        <v>792</v>
      </c>
      <c r="N9853" s="315"/>
      <c r="O9853" s="315" t="s">
        <v>805</v>
      </c>
      <c r="P9853" s="315" t="s">
        <v>7852</v>
      </c>
      <c r="Q9853" s="315" t="s">
        <v>7853</v>
      </c>
    </row>
    <row r="9854" spans="1:17">
      <c r="A9854" s="315" t="s">
        <v>7854</v>
      </c>
      <c r="B9854" s="315" t="s">
        <v>2095</v>
      </c>
      <c r="C9854" s="315" t="s">
        <v>2098</v>
      </c>
      <c r="D9854" s="316">
        <v>60.9</v>
      </c>
      <c r="E9854" s="317">
        <v>52231.17</v>
      </c>
      <c r="F9854" s="317">
        <v>15620.989999999998</v>
      </c>
      <c r="G9854" s="318">
        <v>40147</v>
      </c>
      <c r="H9854" s="318">
        <v>40144</v>
      </c>
      <c r="I9854" s="318">
        <v>49309</v>
      </c>
      <c r="J9854" s="315" t="s">
        <v>7855</v>
      </c>
      <c r="K9854" s="315">
        <v>9463</v>
      </c>
      <c r="L9854" s="315" t="s">
        <v>2547</v>
      </c>
      <c r="M9854" s="315" t="s">
        <v>770</v>
      </c>
      <c r="N9854" s="315"/>
      <c r="O9854" s="315" t="s">
        <v>996</v>
      </c>
      <c r="P9854" s="315" t="s">
        <v>7856</v>
      </c>
      <c r="Q9854" s="315"/>
    </row>
    <row r="9855" spans="1:17">
      <c r="A9855" s="315" t="s">
        <v>7857</v>
      </c>
      <c r="B9855" s="315" t="s">
        <v>2095</v>
      </c>
      <c r="C9855" s="315" t="s">
        <v>2098</v>
      </c>
      <c r="D9855" s="316">
        <v>60.95</v>
      </c>
      <c r="E9855" s="317">
        <v>52515.48</v>
      </c>
      <c r="F9855" s="317">
        <v>17855.27</v>
      </c>
      <c r="G9855" s="318">
        <v>40690</v>
      </c>
      <c r="H9855" s="318">
        <v>40779</v>
      </c>
      <c r="I9855" s="318">
        <v>50040</v>
      </c>
      <c r="J9855" s="315" t="s">
        <v>7858</v>
      </c>
      <c r="K9855" s="315">
        <v>7323</v>
      </c>
      <c r="L9855" s="315" t="s">
        <v>2556</v>
      </c>
      <c r="M9855" s="315" t="s">
        <v>770</v>
      </c>
      <c r="N9855" s="315"/>
      <c r="O9855" s="315" t="s">
        <v>805</v>
      </c>
      <c r="P9855" s="315" t="s">
        <v>5140</v>
      </c>
      <c r="Q9855" s="315" t="s">
        <v>7733</v>
      </c>
    </row>
    <row r="9856" spans="1:17">
      <c r="A9856" s="315" t="s">
        <v>7859</v>
      </c>
      <c r="B9856" s="315" t="s">
        <v>2095</v>
      </c>
      <c r="C9856" s="315" t="s">
        <v>2098</v>
      </c>
      <c r="D9856" s="316">
        <v>61</v>
      </c>
      <c r="E9856" s="317">
        <v>59940</v>
      </c>
      <c r="F9856" s="317">
        <v>21758.239999999998</v>
      </c>
      <c r="G9856" s="318">
        <v>39799</v>
      </c>
      <c r="H9856" s="318">
        <v>41165</v>
      </c>
      <c r="I9856" s="318">
        <v>50405</v>
      </c>
      <c r="J9856" s="315" t="s">
        <v>7860</v>
      </c>
      <c r="K9856" s="315">
        <v>3904</v>
      </c>
      <c r="L9856" s="315" t="s">
        <v>2136</v>
      </c>
      <c r="M9856" s="315" t="s">
        <v>754</v>
      </c>
      <c r="N9856" s="315" t="s">
        <v>7861</v>
      </c>
      <c r="O9856" s="315" t="s">
        <v>805</v>
      </c>
      <c r="P9856" s="315" t="s">
        <v>5140</v>
      </c>
      <c r="Q9856" s="315" t="s">
        <v>1906</v>
      </c>
    </row>
    <row r="9857" spans="1:17">
      <c r="A9857" s="315" t="s">
        <v>7862</v>
      </c>
      <c r="B9857" s="315" t="s">
        <v>2095</v>
      </c>
      <c r="C9857" s="315" t="s">
        <v>2142</v>
      </c>
      <c r="D9857" s="316">
        <v>61.02</v>
      </c>
      <c r="E9857" s="317">
        <v>25157.25</v>
      </c>
      <c r="F9857" s="317">
        <v>8688.5800000000017</v>
      </c>
      <c r="G9857" s="318">
        <v>40816</v>
      </c>
      <c r="H9857" s="318">
        <v>40892</v>
      </c>
      <c r="I9857" s="318">
        <v>50040</v>
      </c>
      <c r="J9857" s="315" t="s">
        <v>6927</v>
      </c>
      <c r="K9857" s="315">
        <v>2300</v>
      </c>
      <c r="L9857" s="315" t="s">
        <v>1516</v>
      </c>
      <c r="M9857" s="315" t="s">
        <v>758</v>
      </c>
      <c r="N9857" s="315" t="s">
        <v>6928</v>
      </c>
      <c r="O9857" s="315" t="s">
        <v>805</v>
      </c>
      <c r="P9857" s="315" t="s">
        <v>6929</v>
      </c>
      <c r="Q9857" s="315" t="s">
        <v>939</v>
      </c>
    </row>
    <row r="9858" spans="1:17">
      <c r="A9858" s="315" t="s">
        <v>7863</v>
      </c>
      <c r="B9858" s="315" t="s">
        <v>2095</v>
      </c>
      <c r="C9858" s="315" t="s">
        <v>2098</v>
      </c>
      <c r="D9858" s="316">
        <v>61.1</v>
      </c>
      <c r="E9858" s="317">
        <v>59954.36</v>
      </c>
      <c r="F9858" s="317">
        <v>16127.72</v>
      </c>
      <c r="G9858" s="318">
        <v>40212</v>
      </c>
      <c r="H9858" s="318">
        <v>41638</v>
      </c>
      <c r="I9858" s="318">
        <v>50770</v>
      </c>
      <c r="J9858" s="315" t="s">
        <v>7864</v>
      </c>
      <c r="K9858" s="315">
        <v>5064</v>
      </c>
      <c r="L9858" s="315" t="s">
        <v>2193</v>
      </c>
      <c r="M9858" s="315" t="s">
        <v>776</v>
      </c>
      <c r="N9858" s="315"/>
      <c r="O9858" s="315" t="s">
        <v>805</v>
      </c>
      <c r="P9858" s="315" t="s">
        <v>7865</v>
      </c>
      <c r="Q9858" s="315" t="s">
        <v>1793</v>
      </c>
    </row>
    <row r="9859" spans="1:17">
      <c r="A9859" s="315" t="s">
        <v>7866</v>
      </c>
      <c r="B9859" s="315" t="s">
        <v>2095</v>
      </c>
      <c r="C9859" s="315" t="s">
        <v>2098</v>
      </c>
      <c r="D9859" s="316">
        <v>61.1</v>
      </c>
      <c r="E9859" s="317">
        <v>60797.619999999995</v>
      </c>
      <c r="F9859" s="317">
        <v>22069.549999999996</v>
      </c>
      <c r="G9859" s="318">
        <v>40687</v>
      </c>
      <c r="H9859" s="318">
        <v>41065</v>
      </c>
      <c r="I9859" s="318">
        <v>50405</v>
      </c>
      <c r="J9859" s="315" t="s">
        <v>7867</v>
      </c>
      <c r="K9859" s="315">
        <v>8342</v>
      </c>
      <c r="L9859" s="315" t="s">
        <v>2827</v>
      </c>
      <c r="M9859" s="315" t="s">
        <v>784</v>
      </c>
      <c r="N9859" s="315"/>
      <c r="O9859" s="315" t="s">
        <v>996</v>
      </c>
      <c r="P9859" s="315" t="s">
        <v>7868</v>
      </c>
      <c r="Q9859" s="315"/>
    </row>
    <row r="9860" spans="1:17">
      <c r="A9860" s="315" t="s">
        <v>7869</v>
      </c>
      <c r="B9860" s="315" t="s">
        <v>2095</v>
      </c>
      <c r="C9860" s="315" t="s">
        <v>2098</v>
      </c>
      <c r="D9860" s="316">
        <v>61.2</v>
      </c>
      <c r="E9860" s="317">
        <v>39976.759999999995</v>
      </c>
      <c r="F9860" s="317">
        <v>9957.18</v>
      </c>
      <c r="G9860" s="318">
        <v>40366</v>
      </c>
      <c r="H9860" s="318">
        <v>41628</v>
      </c>
      <c r="I9860" s="318">
        <v>50770</v>
      </c>
      <c r="J9860" s="315" t="s">
        <v>7870</v>
      </c>
      <c r="K9860" s="315">
        <v>3601</v>
      </c>
      <c r="L9860" s="315" t="s">
        <v>2197</v>
      </c>
      <c r="M9860" s="315" t="s">
        <v>764</v>
      </c>
      <c r="N9860" s="315" t="s">
        <v>7871</v>
      </c>
      <c r="O9860" s="315" t="s">
        <v>805</v>
      </c>
      <c r="P9860" s="315" t="s">
        <v>7872</v>
      </c>
      <c r="Q9860" s="315" t="s">
        <v>1394</v>
      </c>
    </row>
    <row r="9861" spans="1:17">
      <c r="A9861" s="315" t="s">
        <v>7873</v>
      </c>
      <c r="B9861" s="315" t="s">
        <v>2095</v>
      </c>
      <c r="C9861" s="315" t="s">
        <v>2096</v>
      </c>
      <c r="D9861" s="316">
        <v>61.2</v>
      </c>
      <c r="E9861" s="317">
        <v>68755.91</v>
      </c>
      <c r="F9861" s="317">
        <v>22689.450000000004</v>
      </c>
      <c r="G9861" s="318">
        <v>40627</v>
      </c>
      <c r="H9861" s="318">
        <v>41628</v>
      </c>
      <c r="I9861" s="318">
        <v>50770</v>
      </c>
      <c r="J9861" s="315" t="s">
        <v>7874</v>
      </c>
      <c r="K9861" s="315">
        <v>6340</v>
      </c>
      <c r="L9861" s="315" t="s">
        <v>1867</v>
      </c>
      <c r="M9861" s="315" t="s">
        <v>1712</v>
      </c>
      <c r="N9861" s="315"/>
      <c r="O9861" s="315" t="s">
        <v>805</v>
      </c>
      <c r="P9861" s="315" t="s">
        <v>4836</v>
      </c>
      <c r="Q9861" s="315" t="s">
        <v>819</v>
      </c>
    </row>
    <row r="9862" spans="1:17">
      <c r="A9862" s="315" t="s">
        <v>7875</v>
      </c>
      <c r="B9862" s="315" t="s">
        <v>2095</v>
      </c>
      <c r="C9862" s="315" t="s">
        <v>2098</v>
      </c>
      <c r="D9862" s="316">
        <v>61.22</v>
      </c>
      <c r="E9862" s="317">
        <v>60129.7</v>
      </c>
      <c r="F9862" s="317">
        <v>21827.089999999997</v>
      </c>
      <c r="G9862" s="318">
        <v>40795</v>
      </c>
      <c r="H9862" s="318">
        <v>41039</v>
      </c>
      <c r="I9862" s="318">
        <v>50405</v>
      </c>
      <c r="J9862" s="315" t="s">
        <v>7876</v>
      </c>
      <c r="K9862" s="315">
        <v>3365</v>
      </c>
      <c r="L9862" s="315" t="s">
        <v>3540</v>
      </c>
      <c r="M9862" s="315" t="s">
        <v>764</v>
      </c>
      <c r="N9862" s="315"/>
      <c r="O9862" s="315" t="s">
        <v>805</v>
      </c>
      <c r="P9862" s="315" t="s">
        <v>7877</v>
      </c>
      <c r="Q9862" s="315" t="s">
        <v>819</v>
      </c>
    </row>
    <row r="9863" spans="1:17">
      <c r="A9863" s="315" t="s">
        <v>7878</v>
      </c>
      <c r="B9863" s="315" t="s">
        <v>2095</v>
      </c>
      <c r="C9863" s="315" t="s">
        <v>2098</v>
      </c>
      <c r="D9863" s="316">
        <v>61.26</v>
      </c>
      <c r="E9863" s="317">
        <v>59908.68</v>
      </c>
      <c r="F9863" s="317">
        <v>14110.24</v>
      </c>
      <c r="G9863" s="318">
        <v>40687</v>
      </c>
      <c r="H9863" s="318">
        <v>42006</v>
      </c>
      <c r="I9863" s="318">
        <v>49674</v>
      </c>
      <c r="J9863" s="315" t="s">
        <v>7879</v>
      </c>
      <c r="K9863" s="315">
        <v>8507</v>
      </c>
      <c r="L9863" s="315" t="s">
        <v>4371</v>
      </c>
      <c r="M9863" s="315" t="s">
        <v>792</v>
      </c>
      <c r="N9863" s="315"/>
      <c r="O9863" s="315" t="s">
        <v>805</v>
      </c>
      <c r="P9863" s="315" t="s">
        <v>4911</v>
      </c>
      <c r="Q9863" s="315" t="s">
        <v>1307</v>
      </c>
    </row>
    <row r="9864" spans="1:17">
      <c r="A9864" s="315" t="s">
        <v>7880</v>
      </c>
      <c r="B9864" s="315" t="s">
        <v>2095</v>
      </c>
      <c r="C9864" s="315" t="s">
        <v>2098</v>
      </c>
      <c r="D9864" s="316">
        <v>61.3</v>
      </c>
      <c r="E9864" s="317">
        <v>63599.340000000004</v>
      </c>
      <c r="F9864" s="317">
        <v>28428.890000000003</v>
      </c>
      <c r="G9864" s="318">
        <v>40652</v>
      </c>
      <c r="H9864" s="318">
        <v>40771</v>
      </c>
      <c r="I9864" s="318">
        <v>50040</v>
      </c>
      <c r="J9864" s="315" t="s">
        <v>7881</v>
      </c>
      <c r="K9864" s="315">
        <v>6247</v>
      </c>
      <c r="L9864" s="315" t="s">
        <v>3774</v>
      </c>
      <c r="M9864" s="315" t="s">
        <v>788</v>
      </c>
      <c r="N9864" s="315"/>
      <c r="O9864" s="315" t="s">
        <v>805</v>
      </c>
      <c r="P9864" s="315" t="s">
        <v>3208</v>
      </c>
      <c r="Q9864" s="315" t="s">
        <v>992</v>
      </c>
    </row>
    <row r="9865" spans="1:17">
      <c r="A9865" s="315" t="s">
        <v>7882</v>
      </c>
      <c r="B9865" s="315" t="s">
        <v>2095</v>
      </c>
      <c r="C9865" s="315" t="s">
        <v>2098</v>
      </c>
      <c r="D9865" s="316">
        <v>61.36</v>
      </c>
      <c r="E9865" s="317">
        <v>57876.789999999994</v>
      </c>
      <c r="F9865" s="317">
        <v>14006.170000000002</v>
      </c>
      <c r="G9865" s="318">
        <v>40529</v>
      </c>
      <c r="H9865" s="318">
        <v>41904</v>
      </c>
      <c r="I9865" s="318">
        <v>49309</v>
      </c>
      <c r="J9865" s="315" t="s">
        <v>7883</v>
      </c>
      <c r="K9865" s="315">
        <v>1969</v>
      </c>
      <c r="L9865" s="315" t="s">
        <v>7884</v>
      </c>
      <c r="M9865" s="315" t="s">
        <v>754</v>
      </c>
      <c r="N9865" s="315"/>
      <c r="O9865" s="315" t="s">
        <v>805</v>
      </c>
      <c r="P9865" s="315" t="s">
        <v>7885</v>
      </c>
      <c r="Q9865" s="315" t="s">
        <v>7886</v>
      </c>
    </row>
    <row r="9866" spans="1:17">
      <c r="A9866" s="315" t="s">
        <v>7887</v>
      </c>
      <c r="B9866" s="315" t="s">
        <v>2095</v>
      </c>
      <c r="C9866" s="315" t="s">
        <v>2096</v>
      </c>
      <c r="D9866" s="316">
        <v>61.4</v>
      </c>
      <c r="E9866" s="317">
        <v>59644.799999999988</v>
      </c>
      <c r="F9866" s="317">
        <v>23619.360000000001</v>
      </c>
      <c r="G9866" s="318">
        <v>39569</v>
      </c>
      <c r="H9866" s="318">
        <v>40498</v>
      </c>
      <c r="I9866" s="318">
        <v>49674</v>
      </c>
      <c r="J9866" s="315" t="s">
        <v>7888</v>
      </c>
      <c r="K9866" s="315">
        <v>6430</v>
      </c>
      <c r="L9866" s="315" t="s">
        <v>319</v>
      </c>
      <c r="M9866" s="315" t="s">
        <v>1388</v>
      </c>
      <c r="N9866" s="315"/>
      <c r="O9866" s="315" t="s">
        <v>805</v>
      </c>
      <c r="P9866" s="315" t="s">
        <v>7889</v>
      </c>
      <c r="Q9866" s="315" t="s">
        <v>1513</v>
      </c>
    </row>
    <row r="9867" spans="1:17">
      <c r="A9867" s="315" t="s">
        <v>7890</v>
      </c>
      <c r="B9867" s="315" t="s">
        <v>2095</v>
      </c>
      <c r="C9867" s="315" t="s">
        <v>2098</v>
      </c>
      <c r="D9867" s="316">
        <v>61.4</v>
      </c>
      <c r="E9867" s="317">
        <v>62975.25</v>
      </c>
      <c r="F9867" s="317">
        <v>37960.090000000004</v>
      </c>
      <c r="G9867" s="318">
        <v>39570</v>
      </c>
      <c r="H9867" s="318">
        <v>39864</v>
      </c>
      <c r="I9867" s="318">
        <v>49309</v>
      </c>
      <c r="J9867" s="315" t="s">
        <v>7891</v>
      </c>
      <c r="K9867" s="315">
        <v>3186</v>
      </c>
      <c r="L9867" s="315" t="s">
        <v>1940</v>
      </c>
      <c r="M9867" s="315" t="s">
        <v>761</v>
      </c>
      <c r="N9867" s="315" t="s">
        <v>1916</v>
      </c>
      <c r="O9867" s="315" t="s">
        <v>805</v>
      </c>
      <c r="P9867" s="315" t="s">
        <v>1917</v>
      </c>
      <c r="Q9867" s="315" t="s">
        <v>1918</v>
      </c>
    </row>
    <row r="9868" spans="1:17">
      <c r="A9868" s="315" t="s">
        <v>7892</v>
      </c>
      <c r="B9868" s="315" t="s">
        <v>2095</v>
      </c>
      <c r="C9868" s="315" t="s">
        <v>2098</v>
      </c>
      <c r="D9868" s="316">
        <v>61.44</v>
      </c>
      <c r="E9868" s="317">
        <v>61548.01</v>
      </c>
      <c r="F9868" s="317">
        <v>25474.03</v>
      </c>
      <c r="G9868" s="318">
        <v>40735</v>
      </c>
      <c r="H9868" s="318">
        <v>40777</v>
      </c>
      <c r="I9868" s="318">
        <v>50040</v>
      </c>
      <c r="J9868" s="315" t="s">
        <v>7893</v>
      </c>
      <c r="K9868" s="315">
        <v>4571</v>
      </c>
      <c r="L9868" s="315" t="s">
        <v>7894</v>
      </c>
      <c r="M9868" s="315" t="s">
        <v>1296</v>
      </c>
      <c r="N9868" s="315" t="s">
        <v>6803</v>
      </c>
      <c r="O9868" s="315" t="s">
        <v>914</v>
      </c>
      <c r="P9868" s="315" t="s">
        <v>6804</v>
      </c>
      <c r="Q9868" s="315" t="s">
        <v>6805</v>
      </c>
    </row>
    <row r="9869" spans="1:17">
      <c r="A9869" s="315" t="s">
        <v>7895</v>
      </c>
      <c r="B9869" s="315" t="s">
        <v>2095</v>
      </c>
      <c r="C9869" s="315" t="s">
        <v>2098</v>
      </c>
      <c r="D9869" s="316">
        <v>61.5</v>
      </c>
      <c r="E9869" s="317">
        <v>45079.98</v>
      </c>
      <c r="F9869" s="317">
        <v>17155.45</v>
      </c>
      <c r="G9869" s="318">
        <v>39570</v>
      </c>
      <c r="H9869" s="318">
        <v>41128</v>
      </c>
      <c r="I9869" s="318">
        <v>50405</v>
      </c>
      <c r="J9869" s="315" t="s">
        <v>7896</v>
      </c>
      <c r="K9869" s="315">
        <v>6383</v>
      </c>
      <c r="L9869" s="315" t="s">
        <v>4549</v>
      </c>
      <c r="M9869" s="315" t="s">
        <v>1290</v>
      </c>
      <c r="N9869" s="315" t="s">
        <v>7897</v>
      </c>
      <c r="O9869" s="315" t="s">
        <v>805</v>
      </c>
      <c r="P9869" s="315" t="s">
        <v>5240</v>
      </c>
      <c r="Q9869" s="315" t="s">
        <v>4567</v>
      </c>
    </row>
    <row r="9870" spans="1:17">
      <c r="A9870" s="315" t="s">
        <v>7898</v>
      </c>
      <c r="B9870" s="315" t="s">
        <v>2095</v>
      </c>
      <c r="C9870" s="315" t="s">
        <v>2096</v>
      </c>
      <c r="D9870" s="316">
        <v>61.5</v>
      </c>
      <c r="E9870" s="317">
        <v>95947</v>
      </c>
      <c r="F9870" s="317">
        <v>40489.630000000005</v>
      </c>
      <c r="G9870" s="318">
        <v>40770</v>
      </c>
      <c r="H9870" s="318">
        <v>41102</v>
      </c>
      <c r="I9870" s="318">
        <v>50405</v>
      </c>
      <c r="J9870" s="315" t="s">
        <v>7899</v>
      </c>
      <c r="K9870" s="315">
        <v>1348</v>
      </c>
      <c r="L9870" s="315" t="s">
        <v>2775</v>
      </c>
      <c r="M9870" s="315" t="s">
        <v>766</v>
      </c>
      <c r="N9870" s="315" t="s">
        <v>7900</v>
      </c>
      <c r="O9870" s="315" t="s">
        <v>805</v>
      </c>
      <c r="P9870" s="315" t="s">
        <v>7901</v>
      </c>
      <c r="Q9870" s="315" t="s">
        <v>4972</v>
      </c>
    </row>
    <row r="9871" spans="1:17">
      <c r="A9871" s="315" t="s">
        <v>7902</v>
      </c>
      <c r="B9871" s="315" t="s">
        <v>2095</v>
      </c>
      <c r="C9871" s="315" t="s">
        <v>2096</v>
      </c>
      <c r="D9871" s="316">
        <v>61.5</v>
      </c>
      <c r="E9871" s="317">
        <v>4300.8</v>
      </c>
      <c r="F9871" s="317">
        <v>1314.14</v>
      </c>
      <c r="G9871" s="318">
        <v>40661</v>
      </c>
      <c r="H9871" s="318">
        <v>41565</v>
      </c>
      <c r="I9871" s="318">
        <v>50770</v>
      </c>
      <c r="J9871" s="315" t="s">
        <v>7903</v>
      </c>
      <c r="K9871" s="315">
        <v>3148</v>
      </c>
      <c r="L9871" s="315" t="s">
        <v>2576</v>
      </c>
      <c r="M9871" s="315" t="s">
        <v>764</v>
      </c>
      <c r="N9871" s="315"/>
      <c r="O9871" s="315" t="s">
        <v>996</v>
      </c>
      <c r="P9871" s="315" t="s">
        <v>7904</v>
      </c>
      <c r="Q9871" s="315"/>
    </row>
    <row r="9872" spans="1:17">
      <c r="A9872" s="315" t="s">
        <v>7905</v>
      </c>
      <c r="B9872" s="315" t="s">
        <v>2095</v>
      </c>
      <c r="C9872" s="315" t="s">
        <v>2096</v>
      </c>
      <c r="D9872" s="316">
        <v>61.56</v>
      </c>
      <c r="E9872" s="317">
        <v>53446.299999999996</v>
      </c>
      <c r="F9872" s="317">
        <v>15209.409999999998</v>
      </c>
      <c r="G9872" s="318">
        <v>40337</v>
      </c>
      <c r="H9872" s="318">
        <v>41688</v>
      </c>
      <c r="I9872" s="318">
        <v>51135</v>
      </c>
      <c r="J9872" s="315" t="s">
        <v>7906</v>
      </c>
      <c r="K9872" s="315">
        <v>4932</v>
      </c>
      <c r="L9872" s="315" t="s">
        <v>3899</v>
      </c>
      <c r="M9872" s="315" t="s">
        <v>764</v>
      </c>
      <c r="N9872" s="315"/>
      <c r="O9872" s="315" t="s">
        <v>805</v>
      </c>
      <c r="P9872" s="315" t="s">
        <v>1149</v>
      </c>
      <c r="Q9872" s="315" t="s">
        <v>1701</v>
      </c>
    </row>
    <row r="9873" spans="1:17">
      <c r="A9873" s="315" t="s">
        <v>7907</v>
      </c>
      <c r="B9873" s="315" t="s">
        <v>2095</v>
      </c>
      <c r="C9873" s="315" t="s">
        <v>2098</v>
      </c>
      <c r="D9873" s="316">
        <v>61.56</v>
      </c>
      <c r="E9873" s="317">
        <v>2320.9</v>
      </c>
      <c r="F9873" s="317">
        <v>386.81999999999994</v>
      </c>
      <c r="G9873" s="318">
        <v>40667</v>
      </c>
      <c r="H9873" s="318">
        <v>42642</v>
      </c>
      <c r="I9873" s="318">
        <v>50040</v>
      </c>
      <c r="J9873" s="315" t="s">
        <v>7908</v>
      </c>
      <c r="K9873" s="315">
        <v>6074</v>
      </c>
      <c r="L9873" s="315" t="s">
        <v>2959</v>
      </c>
      <c r="M9873" s="315" t="s">
        <v>1017</v>
      </c>
      <c r="N9873" s="315" t="s">
        <v>7909</v>
      </c>
      <c r="O9873" s="315" t="s">
        <v>805</v>
      </c>
      <c r="P9873" s="315" t="s">
        <v>5240</v>
      </c>
      <c r="Q9873" s="315" t="s">
        <v>1906</v>
      </c>
    </row>
    <row r="9874" spans="1:17">
      <c r="A9874" s="315" t="s">
        <v>7910</v>
      </c>
      <c r="B9874" s="315" t="s">
        <v>2095</v>
      </c>
      <c r="C9874" s="315" t="s">
        <v>2098</v>
      </c>
      <c r="D9874" s="316">
        <v>61.56</v>
      </c>
      <c r="E9874" s="317">
        <v>63940.969999999994</v>
      </c>
      <c r="F9874" s="317">
        <v>13363.65</v>
      </c>
      <c r="G9874" s="318">
        <v>40780</v>
      </c>
      <c r="H9874" s="318">
        <v>42272</v>
      </c>
      <c r="I9874" s="318">
        <v>49674</v>
      </c>
      <c r="J9874" s="315" t="s">
        <v>7911</v>
      </c>
      <c r="K9874" s="315">
        <v>9402</v>
      </c>
      <c r="L9874" s="315" t="s">
        <v>7912</v>
      </c>
      <c r="M9874" s="315" t="s">
        <v>770</v>
      </c>
      <c r="N9874" s="315"/>
      <c r="O9874" s="315" t="s">
        <v>805</v>
      </c>
      <c r="P9874" s="315" t="s">
        <v>4904</v>
      </c>
      <c r="Q9874" s="315" t="s">
        <v>7913</v>
      </c>
    </row>
    <row r="9875" spans="1:17">
      <c r="A9875" s="315" t="s">
        <v>7914</v>
      </c>
      <c r="B9875" s="315" t="s">
        <v>2095</v>
      </c>
      <c r="C9875" s="315" t="s">
        <v>2098</v>
      </c>
      <c r="D9875" s="316">
        <v>61.6</v>
      </c>
      <c r="E9875" s="317">
        <v>59798.26999999999</v>
      </c>
      <c r="F9875" s="317">
        <v>28643.370000000003</v>
      </c>
      <c r="G9875" s="318">
        <v>39570</v>
      </c>
      <c r="H9875" s="318">
        <v>39759</v>
      </c>
      <c r="I9875" s="318">
        <v>48944</v>
      </c>
      <c r="J9875" s="315" t="s">
        <v>7915</v>
      </c>
      <c r="K9875" s="315">
        <v>8620</v>
      </c>
      <c r="L9875" s="315" t="s">
        <v>2385</v>
      </c>
      <c r="M9875" s="315" t="s">
        <v>784</v>
      </c>
      <c r="N9875" s="315" t="s">
        <v>7916</v>
      </c>
      <c r="O9875" s="315" t="s">
        <v>805</v>
      </c>
      <c r="P9875" s="315" t="s">
        <v>7917</v>
      </c>
      <c r="Q9875" s="315" t="s">
        <v>7918</v>
      </c>
    </row>
    <row r="9876" spans="1:17">
      <c r="A9876" s="315" t="s">
        <v>7919</v>
      </c>
      <c r="B9876" s="315" t="s">
        <v>2095</v>
      </c>
      <c r="C9876" s="315" t="s">
        <v>2098</v>
      </c>
      <c r="D9876" s="316">
        <v>61.6</v>
      </c>
      <c r="E9876" s="317">
        <v>57185.120000000003</v>
      </c>
      <c r="F9876" s="317">
        <v>13781.61</v>
      </c>
      <c r="G9876" s="318">
        <v>40612</v>
      </c>
      <c r="H9876" s="318">
        <v>42083</v>
      </c>
      <c r="I9876" s="318">
        <v>49674</v>
      </c>
      <c r="J9876" s="315" t="s">
        <v>7920</v>
      </c>
      <c r="K9876" s="315">
        <v>8228</v>
      </c>
      <c r="L9876" s="315" t="s">
        <v>7921</v>
      </c>
      <c r="M9876" s="315" t="s">
        <v>1051</v>
      </c>
      <c r="N9876" s="315"/>
      <c r="O9876" s="315" t="s">
        <v>805</v>
      </c>
      <c r="P9876" s="315" t="s">
        <v>7922</v>
      </c>
      <c r="Q9876" s="315" t="s">
        <v>1286</v>
      </c>
    </row>
    <row r="9877" spans="1:17">
      <c r="A9877" s="315" t="s">
        <v>7923</v>
      </c>
      <c r="B9877" s="315" t="s">
        <v>2095</v>
      </c>
      <c r="C9877" s="315" t="s">
        <v>2098</v>
      </c>
      <c r="D9877" s="316">
        <v>61.6</v>
      </c>
      <c r="E9877" s="317">
        <v>53291.700000000004</v>
      </c>
      <c r="F9877" s="317">
        <v>22056.87</v>
      </c>
      <c r="G9877" s="318">
        <v>40623</v>
      </c>
      <c r="H9877" s="318">
        <v>40897</v>
      </c>
      <c r="I9877" s="318">
        <v>50040</v>
      </c>
      <c r="J9877" s="315" t="s">
        <v>7924</v>
      </c>
      <c r="K9877" s="315">
        <v>3418</v>
      </c>
      <c r="L9877" s="315" t="s">
        <v>7925</v>
      </c>
      <c r="M9877" s="315" t="s">
        <v>764</v>
      </c>
      <c r="N9877" s="315"/>
      <c r="O9877" s="315" t="s">
        <v>805</v>
      </c>
      <c r="P9877" s="315" t="s">
        <v>5117</v>
      </c>
      <c r="Q9877" s="315" t="s">
        <v>1096</v>
      </c>
    </row>
    <row r="9878" spans="1:17">
      <c r="A9878" s="315" t="s">
        <v>7926</v>
      </c>
      <c r="B9878" s="315" t="s">
        <v>2095</v>
      </c>
      <c r="C9878" s="315" t="s">
        <v>2098</v>
      </c>
      <c r="D9878" s="316">
        <v>61.6</v>
      </c>
      <c r="E9878" s="317">
        <v>58988.579999999994</v>
      </c>
      <c r="F9878" s="317">
        <v>14216.240000000002</v>
      </c>
      <c r="G9878" s="318">
        <v>40637</v>
      </c>
      <c r="H9878" s="318">
        <v>41858</v>
      </c>
      <c r="I9878" s="318">
        <v>49309</v>
      </c>
      <c r="J9878" s="315" t="s">
        <v>7927</v>
      </c>
      <c r="K9878" s="315">
        <v>5106</v>
      </c>
      <c r="L9878" s="315" t="s">
        <v>2435</v>
      </c>
      <c r="M9878" s="315" t="s">
        <v>776</v>
      </c>
      <c r="N9878" s="315"/>
      <c r="O9878" s="315" t="s">
        <v>805</v>
      </c>
      <c r="P9878" s="315" t="s">
        <v>7928</v>
      </c>
      <c r="Q9878" s="315" t="s">
        <v>4750</v>
      </c>
    </row>
    <row r="9879" spans="1:17">
      <c r="A9879" s="315" t="s">
        <v>7929</v>
      </c>
      <c r="B9879" s="315" t="s">
        <v>2095</v>
      </c>
      <c r="C9879" s="315" t="s">
        <v>2098</v>
      </c>
      <c r="D9879" s="316">
        <v>61.6</v>
      </c>
      <c r="E9879" s="317">
        <v>64702.390000000007</v>
      </c>
      <c r="F9879" s="317">
        <v>15593.269999999999</v>
      </c>
      <c r="G9879" s="318">
        <v>40694</v>
      </c>
      <c r="H9879" s="318">
        <v>41895</v>
      </c>
      <c r="I9879" s="318">
        <v>49309</v>
      </c>
      <c r="J9879" s="315" t="s">
        <v>7930</v>
      </c>
      <c r="K9879" s="315">
        <v>7543</v>
      </c>
      <c r="L9879" s="315" t="s">
        <v>4114</v>
      </c>
      <c r="M9879" s="315" t="s">
        <v>966</v>
      </c>
      <c r="N9879" s="315"/>
      <c r="O9879" s="315" t="s">
        <v>805</v>
      </c>
      <c r="P9879" s="315" t="s">
        <v>7931</v>
      </c>
      <c r="Q9879" s="315" t="s">
        <v>7932</v>
      </c>
    </row>
    <row r="9880" spans="1:17">
      <c r="A9880" s="315" t="s">
        <v>7933</v>
      </c>
      <c r="B9880" s="315" t="s">
        <v>2095</v>
      </c>
      <c r="C9880" s="315" t="s">
        <v>2098</v>
      </c>
      <c r="D9880" s="316">
        <v>61.67</v>
      </c>
      <c r="E9880" s="317">
        <v>60638.55</v>
      </c>
      <c r="F9880" s="317">
        <v>27961.109999999993</v>
      </c>
      <c r="G9880" s="318">
        <v>39570</v>
      </c>
      <c r="H9880" s="318">
        <v>40128</v>
      </c>
      <c r="I9880" s="318">
        <v>49309</v>
      </c>
      <c r="J9880" s="315" t="s">
        <v>7934</v>
      </c>
      <c r="K9880" s="315">
        <v>6221</v>
      </c>
      <c r="L9880" s="315" t="s">
        <v>1273</v>
      </c>
      <c r="M9880" s="315" t="s">
        <v>788</v>
      </c>
      <c r="N9880" s="315" t="s">
        <v>7935</v>
      </c>
      <c r="O9880" s="315" t="s">
        <v>805</v>
      </c>
      <c r="P9880" s="315" t="s">
        <v>1132</v>
      </c>
      <c r="Q9880" s="315" t="s">
        <v>7149</v>
      </c>
    </row>
    <row r="9881" spans="1:17">
      <c r="A9881" s="315" t="s">
        <v>7936</v>
      </c>
      <c r="B9881" s="315" t="s">
        <v>2095</v>
      </c>
      <c r="C9881" s="315" t="s">
        <v>2098</v>
      </c>
      <c r="D9881" s="316">
        <v>61.7</v>
      </c>
      <c r="E9881" s="317">
        <v>63373.179999999993</v>
      </c>
      <c r="F9881" s="317">
        <v>33777.909999999996</v>
      </c>
      <c r="G9881" s="318">
        <v>40161</v>
      </c>
      <c r="H9881" s="318">
        <v>40207</v>
      </c>
      <c r="I9881" s="318">
        <v>49674</v>
      </c>
      <c r="J9881" s="315" t="s">
        <v>7937</v>
      </c>
      <c r="K9881" s="315">
        <v>1214</v>
      </c>
      <c r="L9881" s="315" t="s">
        <v>1826</v>
      </c>
      <c r="M9881" s="315" t="s">
        <v>1827</v>
      </c>
      <c r="N9881" s="315" t="s">
        <v>5120</v>
      </c>
      <c r="O9881" s="315" t="s">
        <v>805</v>
      </c>
      <c r="P9881" s="315" t="s">
        <v>5121</v>
      </c>
      <c r="Q9881" s="315" t="s">
        <v>5122</v>
      </c>
    </row>
    <row r="9882" spans="1:17">
      <c r="A9882" s="315" t="s">
        <v>7938</v>
      </c>
      <c r="B9882" s="315" t="s">
        <v>2095</v>
      </c>
      <c r="C9882" s="315" t="s">
        <v>2096</v>
      </c>
      <c r="D9882" s="316">
        <v>61.7</v>
      </c>
      <c r="E9882" s="317">
        <v>69669.099999999991</v>
      </c>
      <c r="F9882" s="317">
        <v>22990.81</v>
      </c>
      <c r="G9882" s="318">
        <v>40367</v>
      </c>
      <c r="H9882" s="318">
        <v>41608</v>
      </c>
      <c r="I9882" s="318">
        <v>50770</v>
      </c>
      <c r="J9882" s="315" t="s">
        <v>7939</v>
      </c>
      <c r="K9882" s="315">
        <v>3052</v>
      </c>
      <c r="L9882" s="315" t="s">
        <v>2216</v>
      </c>
      <c r="M9882" s="315" t="s">
        <v>764</v>
      </c>
      <c r="N9882" s="315"/>
      <c r="O9882" s="315" t="s">
        <v>805</v>
      </c>
      <c r="P9882" s="315" t="s">
        <v>7940</v>
      </c>
      <c r="Q9882" s="315" t="s">
        <v>819</v>
      </c>
    </row>
    <row r="9883" spans="1:17">
      <c r="A9883" s="315" t="s">
        <v>7941</v>
      </c>
      <c r="B9883" s="315" t="s">
        <v>2095</v>
      </c>
      <c r="C9883" s="315" t="s">
        <v>2098</v>
      </c>
      <c r="D9883" s="316">
        <v>61.8</v>
      </c>
      <c r="E9883" s="317">
        <v>66143.139999999985</v>
      </c>
      <c r="F9883" s="317">
        <v>27184.829999999998</v>
      </c>
      <c r="G9883" s="318">
        <v>39972</v>
      </c>
      <c r="H9883" s="318">
        <v>40966</v>
      </c>
      <c r="I9883" s="318">
        <v>50405</v>
      </c>
      <c r="J9883" s="315" t="s">
        <v>7942</v>
      </c>
      <c r="K9883" s="315">
        <v>9244</v>
      </c>
      <c r="L9883" s="315" t="s">
        <v>1964</v>
      </c>
      <c r="M9883" s="315" t="s">
        <v>770</v>
      </c>
      <c r="N9883" s="315"/>
      <c r="O9883" s="315" t="s">
        <v>805</v>
      </c>
      <c r="P9883" s="315" t="s">
        <v>7943</v>
      </c>
      <c r="Q9883" s="315" t="s">
        <v>992</v>
      </c>
    </row>
    <row r="9884" spans="1:17">
      <c r="A9884" s="315" t="s">
        <v>7944</v>
      </c>
      <c r="B9884" s="315" t="s">
        <v>2095</v>
      </c>
      <c r="C9884" s="315" t="s">
        <v>2098</v>
      </c>
      <c r="D9884" s="316">
        <v>61.87</v>
      </c>
      <c r="E9884" s="317">
        <v>75589.319999999992</v>
      </c>
      <c r="F9884" s="317">
        <v>33712.85</v>
      </c>
      <c r="G9884" s="318">
        <v>40633</v>
      </c>
      <c r="H9884" s="318">
        <v>40841</v>
      </c>
      <c r="I9884" s="318">
        <v>50040</v>
      </c>
      <c r="J9884" s="315" t="s">
        <v>7945</v>
      </c>
      <c r="K9884" s="315">
        <v>7215</v>
      </c>
      <c r="L9884" s="315" t="s">
        <v>3309</v>
      </c>
      <c r="M9884" s="315" t="s">
        <v>966</v>
      </c>
      <c r="N9884" s="315"/>
      <c r="O9884" s="315" t="s">
        <v>805</v>
      </c>
      <c r="P9884" s="315" t="s">
        <v>7946</v>
      </c>
      <c r="Q9884" s="315" t="s">
        <v>2094</v>
      </c>
    </row>
    <row r="9885" spans="1:17">
      <c r="A9885" s="315" t="s">
        <v>7947</v>
      </c>
      <c r="B9885" s="315" t="s">
        <v>2095</v>
      </c>
      <c r="C9885" s="315" t="s">
        <v>2098</v>
      </c>
      <c r="D9885" s="316">
        <v>61.9</v>
      </c>
      <c r="E9885" s="317">
        <v>66624.399999999994</v>
      </c>
      <c r="F9885" s="317">
        <v>14867.11</v>
      </c>
      <c r="G9885" s="318">
        <v>40469</v>
      </c>
      <c r="H9885" s="318">
        <v>42093</v>
      </c>
      <c r="I9885" s="318">
        <v>49674</v>
      </c>
      <c r="J9885" s="315" t="s">
        <v>7948</v>
      </c>
      <c r="K9885" s="315">
        <v>7031</v>
      </c>
      <c r="L9885" s="315" t="s">
        <v>4057</v>
      </c>
      <c r="M9885" s="315" t="s">
        <v>966</v>
      </c>
      <c r="N9885" s="315" t="s">
        <v>7949</v>
      </c>
      <c r="O9885" s="315" t="s">
        <v>805</v>
      </c>
      <c r="P9885" s="315" t="s">
        <v>7950</v>
      </c>
      <c r="Q9885" s="315" t="s">
        <v>1090</v>
      </c>
    </row>
    <row r="9886" spans="1:17">
      <c r="A9886" s="315" t="s">
        <v>7951</v>
      </c>
      <c r="B9886" s="315" t="s">
        <v>2095</v>
      </c>
      <c r="C9886" s="315" t="s">
        <v>2098</v>
      </c>
      <c r="D9886" s="316">
        <v>62</v>
      </c>
      <c r="E9886" s="317">
        <v>63725.58</v>
      </c>
      <c r="F9886" s="317">
        <v>26316.32</v>
      </c>
      <c r="G9886" s="318">
        <v>40159</v>
      </c>
      <c r="H9886" s="318">
        <v>40817</v>
      </c>
      <c r="I9886" s="318">
        <v>50040</v>
      </c>
      <c r="J9886" s="315" t="s">
        <v>7952</v>
      </c>
      <c r="K9886" s="315">
        <v>4226</v>
      </c>
      <c r="L9886" s="315" t="s">
        <v>3696</v>
      </c>
      <c r="M9886" s="315" t="s">
        <v>1296</v>
      </c>
      <c r="N9886" s="315" t="s">
        <v>4957</v>
      </c>
      <c r="O9886" s="315" t="s">
        <v>805</v>
      </c>
      <c r="P9886" s="315" t="s">
        <v>4958</v>
      </c>
      <c r="Q9886" s="315" t="s">
        <v>1065</v>
      </c>
    </row>
    <row r="9887" spans="1:17">
      <c r="A9887" s="315" t="s">
        <v>7953</v>
      </c>
      <c r="B9887" s="315" t="s">
        <v>2095</v>
      </c>
      <c r="C9887" s="315" t="s">
        <v>2098</v>
      </c>
      <c r="D9887" s="316">
        <v>62</v>
      </c>
      <c r="E9887" s="317">
        <v>55803.02</v>
      </c>
      <c r="F9887" s="317">
        <v>13448.54</v>
      </c>
      <c r="G9887" s="318">
        <v>40564</v>
      </c>
      <c r="H9887" s="318">
        <v>41914</v>
      </c>
      <c r="I9887" s="318">
        <v>49309</v>
      </c>
      <c r="J9887" s="315" t="s">
        <v>7451</v>
      </c>
      <c r="K9887" s="315">
        <v>6313</v>
      </c>
      <c r="L9887" s="315" t="s">
        <v>7954</v>
      </c>
      <c r="M9887" s="315" t="s">
        <v>1712</v>
      </c>
      <c r="N9887" s="315"/>
      <c r="O9887" s="315" t="s">
        <v>805</v>
      </c>
      <c r="P9887" s="315" t="s">
        <v>973</v>
      </c>
      <c r="Q9887" s="315" t="s">
        <v>1065</v>
      </c>
    </row>
    <row r="9888" spans="1:17">
      <c r="A9888" s="315" t="s">
        <v>7955</v>
      </c>
      <c r="B9888" s="315" t="s">
        <v>2095</v>
      </c>
      <c r="C9888" s="315" t="s">
        <v>2098</v>
      </c>
      <c r="D9888" s="316">
        <v>62.04</v>
      </c>
      <c r="E9888" s="317">
        <v>65884.37999999999</v>
      </c>
      <c r="F9888" s="317">
        <v>23916.039999999997</v>
      </c>
      <c r="G9888" s="318">
        <v>40627</v>
      </c>
      <c r="H9888" s="318">
        <v>41172</v>
      </c>
      <c r="I9888" s="318">
        <v>50405</v>
      </c>
      <c r="J9888" s="315" t="s">
        <v>7956</v>
      </c>
      <c r="K9888" s="315">
        <v>8737</v>
      </c>
      <c r="L9888" s="315" t="s">
        <v>2416</v>
      </c>
      <c r="M9888" s="315" t="s">
        <v>770</v>
      </c>
      <c r="N9888" s="315" t="s">
        <v>7957</v>
      </c>
      <c r="O9888" s="315" t="s">
        <v>914</v>
      </c>
      <c r="P9888" s="315" t="s">
        <v>7958</v>
      </c>
      <c r="Q9888" s="315" t="s">
        <v>5877</v>
      </c>
    </row>
    <row r="9889" spans="1:17">
      <c r="A9889" s="315" t="s">
        <v>7959</v>
      </c>
      <c r="B9889" s="315" t="s">
        <v>2095</v>
      </c>
      <c r="C9889" s="315" t="s">
        <v>2096</v>
      </c>
      <c r="D9889" s="316">
        <v>62.1</v>
      </c>
      <c r="E9889" s="317">
        <v>59437</v>
      </c>
      <c r="F9889" s="317">
        <v>43389.030000000006</v>
      </c>
      <c r="G9889" s="318">
        <v>39569</v>
      </c>
      <c r="H9889" s="318">
        <v>40021</v>
      </c>
      <c r="I9889" s="318">
        <v>49279</v>
      </c>
      <c r="J9889" s="315" t="s">
        <v>7960</v>
      </c>
      <c r="K9889" s="315">
        <v>1712</v>
      </c>
      <c r="L9889" s="315" t="s">
        <v>3235</v>
      </c>
      <c r="M9889" s="315" t="s">
        <v>761</v>
      </c>
      <c r="N9889" s="315"/>
      <c r="O9889" s="315" t="s">
        <v>805</v>
      </c>
      <c r="P9889" s="315" t="s">
        <v>7961</v>
      </c>
      <c r="Q9889" s="315" t="s">
        <v>7962</v>
      </c>
    </row>
    <row r="9890" spans="1:17">
      <c r="A9890" s="315" t="s">
        <v>7963</v>
      </c>
      <c r="B9890" s="315" t="s">
        <v>2095</v>
      </c>
      <c r="C9890" s="315" t="s">
        <v>2098</v>
      </c>
      <c r="D9890" s="316">
        <v>62.2</v>
      </c>
      <c r="E9890" s="317">
        <v>58413.039999999986</v>
      </c>
      <c r="F9890" s="317">
        <v>14077.56</v>
      </c>
      <c r="G9890" s="318">
        <v>40697</v>
      </c>
      <c r="H9890" s="318">
        <v>41909</v>
      </c>
      <c r="I9890" s="318">
        <v>49309</v>
      </c>
      <c r="J9890" s="315" t="s">
        <v>7964</v>
      </c>
      <c r="K9890" s="315">
        <v>9230</v>
      </c>
      <c r="L9890" s="315" t="s">
        <v>2794</v>
      </c>
      <c r="M9890" s="315" t="s">
        <v>770</v>
      </c>
      <c r="N9890" s="315"/>
      <c r="O9890" s="315" t="s">
        <v>805</v>
      </c>
      <c r="P9890" s="315" t="s">
        <v>7965</v>
      </c>
      <c r="Q9890" s="315" t="s">
        <v>1090</v>
      </c>
    </row>
    <row r="9891" spans="1:17">
      <c r="A9891" s="315" t="s">
        <v>7966</v>
      </c>
      <c r="B9891" s="315" t="s">
        <v>2095</v>
      </c>
      <c r="C9891" s="315" t="s">
        <v>2098</v>
      </c>
      <c r="D9891" s="316">
        <v>62.22</v>
      </c>
      <c r="E9891" s="317">
        <v>31920.16</v>
      </c>
      <c r="F9891" s="317">
        <v>7920.9399999999987</v>
      </c>
      <c r="G9891" s="318">
        <v>40850</v>
      </c>
      <c r="H9891" s="318">
        <v>41583</v>
      </c>
      <c r="I9891" s="318">
        <v>50770</v>
      </c>
      <c r="J9891" s="315" t="s">
        <v>7967</v>
      </c>
      <c r="K9891" s="315">
        <v>1880</v>
      </c>
      <c r="L9891" s="315" t="s">
        <v>2307</v>
      </c>
      <c r="M9891" s="315" t="s">
        <v>766</v>
      </c>
      <c r="N9891" s="315" t="s">
        <v>7968</v>
      </c>
      <c r="O9891" s="315" t="s">
        <v>805</v>
      </c>
      <c r="P9891" s="315" t="s">
        <v>7969</v>
      </c>
      <c r="Q9891" s="315" t="s">
        <v>5773</v>
      </c>
    </row>
    <row r="9892" spans="1:17">
      <c r="A9892" s="315" t="s">
        <v>7970</v>
      </c>
      <c r="B9892" s="315" t="s">
        <v>2095</v>
      </c>
      <c r="C9892" s="315" t="s">
        <v>2098</v>
      </c>
      <c r="D9892" s="316">
        <v>62.28</v>
      </c>
      <c r="E9892" s="317">
        <v>62750.759999999995</v>
      </c>
      <c r="F9892" s="317">
        <v>27986.85</v>
      </c>
      <c r="G9892" s="318">
        <v>40771</v>
      </c>
      <c r="H9892" s="318">
        <v>40878</v>
      </c>
      <c r="I9892" s="318">
        <v>50040</v>
      </c>
      <c r="J9892" s="315" t="s">
        <v>7971</v>
      </c>
      <c r="K9892" s="315">
        <v>7554</v>
      </c>
      <c r="L9892" s="315" t="s">
        <v>3435</v>
      </c>
      <c r="M9892" s="315" t="s">
        <v>966</v>
      </c>
      <c r="N9892" s="315"/>
      <c r="O9892" s="315" t="s">
        <v>805</v>
      </c>
      <c r="P9892" s="315" t="s">
        <v>6373</v>
      </c>
      <c r="Q9892" s="315" t="s">
        <v>7972</v>
      </c>
    </row>
    <row r="9893" spans="1:17">
      <c r="A9893" s="315" t="s">
        <v>7973</v>
      </c>
      <c r="B9893" s="315" t="s">
        <v>2095</v>
      </c>
      <c r="C9893" s="315" t="s">
        <v>2098</v>
      </c>
      <c r="D9893" s="316">
        <v>62.3</v>
      </c>
      <c r="E9893" s="317">
        <v>40321.25</v>
      </c>
      <c r="F9893" s="317">
        <v>16651.18</v>
      </c>
      <c r="G9893" s="318">
        <v>40443</v>
      </c>
      <c r="H9893" s="318">
        <v>40871</v>
      </c>
      <c r="I9893" s="318">
        <v>50040</v>
      </c>
      <c r="J9893" s="315" t="s">
        <v>7974</v>
      </c>
      <c r="K9893" s="315">
        <v>9642</v>
      </c>
      <c r="L9893" s="315" t="s">
        <v>3375</v>
      </c>
      <c r="M9893" s="315" t="s">
        <v>770</v>
      </c>
      <c r="N9893" s="315" t="s">
        <v>7975</v>
      </c>
      <c r="O9893" s="315" t="s">
        <v>805</v>
      </c>
      <c r="P9893" s="315" t="s">
        <v>7976</v>
      </c>
      <c r="Q9893" s="315" t="s">
        <v>1041</v>
      </c>
    </row>
    <row r="9894" spans="1:17">
      <c r="A9894" s="315" t="s">
        <v>7977</v>
      </c>
      <c r="B9894" s="315" t="s">
        <v>2095</v>
      </c>
      <c r="C9894" s="315" t="s">
        <v>2096</v>
      </c>
      <c r="D9894" s="316">
        <v>62.4</v>
      </c>
      <c r="E9894" s="317">
        <v>62264.89</v>
      </c>
      <c r="F9894" s="317">
        <v>20485.149999999998</v>
      </c>
      <c r="G9894" s="318">
        <v>40476</v>
      </c>
      <c r="H9894" s="318">
        <v>41624</v>
      </c>
      <c r="I9894" s="318">
        <v>50770</v>
      </c>
      <c r="J9894" s="315" t="s">
        <v>7978</v>
      </c>
      <c r="K9894" s="315">
        <v>8197</v>
      </c>
      <c r="L9894" s="315" t="s">
        <v>3445</v>
      </c>
      <c r="M9894" s="315" t="s">
        <v>784</v>
      </c>
      <c r="N9894" s="315" t="s">
        <v>7979</v>
      </c>
      <c r="O9894" s="315" t="s">
        <v>914</v>
      </c>
      <c r="P9894" s="315" t="s">
        <v>7102</v>
      </c>
      <c r="Q9894" s="315" t="s">
        <v>7980</v>
      </c>
    </row>
    <row r="9895" spans="1:17">
      <c r="A9895" s="315" t="s">
        <v>7981</v>
      </c>
      <c r="B9895" s="315" t="s">
        <v>2095</v>
      </c>
      <c r="C9895" s="315" t="s">
        <v>2098</v>
      </c>
      <c r="D9895" s="316">
        <v>62.4</v>
      </c>
      <c r="E9895" s="317">
        <v>65690.36</v>
      </c>
      <c r="F9895" s="317">
        <v>15738.59</v>
      </c>
      <c r="G9895" s="318">
        <v>40623</v>
      </c>
      <c r="H9895" s="318">
        <v>41996</v>
      </c>
      <c r="I9895" s="318">
        <v>49309</v>
      </c>
      <c r="J9895" s="315" t="s">
        <v>7982</v>
      </c>
      <c r="K9895" s="315">
        <v>5642</v>
      </c>
      <c r="L9895" s="315" t="s">
        <v>7983</v>
      </c>
      <c r="M9895" s="315" t="s">
        <v>776</v>
      </c>
      <c r="N9895" s="315"/>
      <c r="O9895" s="315" t="s">
        <v>805</v>
      </c>
      <c r="P9895" s="315" t="s">
        <v>7984</v>
      </c>
      <c r="Q9895" s="315" t="s">
        <v>2039</v>
      </c>
    </row>
    <row r="9896" spans="1:17">
      <c r="A9896" s="315" t="s">
        <v>7985</v>
      </c>
      <c r="B9896" s="315" t="s">
        <v>2095</v>
      </c>
      <c r="C9896" s="315" t="s">
        <v>2098</v>
      </c>
      <c r="D9896" s="316">
        <v>62.4</v>
      </c>
      <c r="E9896" s="317">
        <v>60705.900000000009</v>
      </c>
      <c r="F9896" s="317">
        <v>25069.31</v>
      </c>
      <c r="G9896" s="318">
        <v>40709</v>
      </c>
      <c r="H9896" s="318">
        <v>40891</v>
      </c>
      <c r="I9896" s="318">
        <v>50040</v>
      </c>
      <c r="J9896" s="315" t="s">
        <v>7986</v>
      </c>
      <c r="K9896" s="315">
        <v>6965</v>
      </c>
      <c r="L9896" s="315" t="s">
        <v>3187</v>
      </c>
      <c r="M9896" s="315" t="s">
        <v>811</v>
      </c>
      <c r="N9896" s="315" t="s">
        <v>7987</v>
      </c>
      <c r="O9896" s="315" t="s">
        <v>805</v>
      </c>
      <c r="P9896" s="315" t="s">
        <v>7988</v>
      </c>
      <c r="Q9896" s="315" t="s">
        <v>7989</v>
      </c>
    </row>
    <row r="9897" spans="1:17">
      <c r="A9897" s="315" t="s">
        <v>7990</v>
      </c>
      <c r="B9897" s="315" t="s">
        <v>2095</v>
      </c>
      <c r="C9897" s="315" t="s">
        <v>2098</v>
      </c>
      <c r="D9897" s="316">
        <v>62.4</v>
      </c>
      <c r="E9897" s="317">
        <v>70702.179999999993</v>
      </c>
      <c r="F9897" s="317">
        <v>15777.070000000002</v>
      </c>
      <c r="G9897" s="318">
        <v>40728</v>
      </c>
      <c r="H9897" s="318">
        <v>42075</v>
      </c>
      <c r="I9897" s="318">
        <v>49674</v>
      </c>
      <c r="J9897" s="315" t="s">
        <v>7991</v>
      </c>
      <c r="K9897" s="315">
        <v>8636</v>
      </c>
      <c r="L9897" s="315" t="s">
        <v>844</v>
      </c>
      <c r="M9897" s="315" t="s">
        <v>784</v>
      </c>
      <c r="N9897" s="315"/>
      <c r="O9897" s="315" t="s">
        <v>805</v>
      </c>
      <c r="P9897" s="315" t="s">
        <v>7992</v>
      </c>
      <c r="Q9897" s="315" t="s">
        <v>1065</v>
      </c>
    </row>
    <row r="9898" spans="1:17">
      <c r="A9898" s="315" t="s">
        <v>7993</v>
      </c>
      <c r="B9898" s="315" t="s">
        <v>2095</v>
      </c>
      <c r="C9898" s="315" t="s">
        <v>2098</v>
      </c>
      <c r="D9898" s="316">
        <v>62.4</v>
      </c>
      <c r="E9898" s="317">
        <v>26654.639999999999</v>
      </c>
      <c r="F9898" s="317">
        <v>10143.560000000001</v>
      </c>
      <c r="G9898" s="318">
        <v>40849</v>
      </c>
      <c r="H9898" s="318">
        <v>40967</v>
      </c>
      <c r="I9898" s="318">
        <v>50405</v>
      </c>
      <c r="J9898" s="315" t="s">
        <v>7994</v>
      </c>
      <c r="K9898" s="315">
        <v>5465</v>
      </c>
      <c r="L9898" s="315" t="s">
        <v>4470</v>
      </c>
      <c r="M9898" s="315" t="s">
        <v>776</v>
      </c>
      <c r="N9898" s="315"/>
      <c r="O9898" s="315" t="s">
        <v>996</v>
      </c>
      <c r="P9898" s="315" t="s">
        <v>7995</v>
      </c>
      <c r="Q9898" s="315"/>
    </row>
    <row r="9899" spans="1:17">
      <c r="A9899" s="315" t="s">
        <v>7996</v>
      </c>
      <c r="B9899" s="315" t="s">
        <v>2095</v>
      </c>
      <c r="C9899" s="315" t="s">
        <v>2098</v>
      </c>
      <c r="D9899" s="316">
        <v>62.56</v>
      </c>
      <c r="E9899" s="317">
        <v>77962.960000000006</v>
      </c>
      <c r="F9899" s="317">
        <v>34771.469999999994</v>
      </c>
      <c r="G9899" s="318">
        <v>40599</v>
      </c>
      <c r="H9899" s="318">
        <v>40695</v>
      </c>
      <c r="I9899" s="318">
        <v>50040</v>
      </c>
      <c r="J9899" s="315" t="s">
        <v>7997</v>
      </c>
      <c r="K9899" s="315">
        <v>7082</v>
      </c>
      <c r="L9899" s="315" t="s">
        <v>4402</v>
      </c>
      <c r="M9899" s="315" t="s">
        <v>966</v>
      </c>
      <c r="N9899" s="315"/>
      <c r="O9899" s="315" t="s">
        <v>996</v>
      </c>
      <c r="P9899" s="315" t="s">
        <v>7998</v>
      </c>
      <c r="Q9899" s="315"/>
    </row>
    <row r="9900" spans="1:17">
      <c r="A9900" s="315" t="s">
        <v>7999</v>
      </c>
      <c r="B9900" s="315" t="s">
        <v>2095</v>
      </c>
      <c r="C9900" s="315" t="s">
        <v>2098</v>
      </c>
      <c r="D9900" s="316">
        <v>62.64</v>
      </c>
      <c r="E9900" s="317">
        <v>29782.200000000004</v>
      </c>
      <c r="F9900" s="317">
        <v>13431.779999999999</v>
      </c>
      <c r="G9900" s="318">
        <v>40828</v>
      </c>
      <c r="H9900" s="318">
        <v>40865</v>
      </c>
      <c r="I9900" s="318">
        <v>50040</v>
      </c>
      <c r="J9900" s="315" t="s">
        <v>8000</v>
      </c>
      <c r="K9900" s="315">
        <v>4938</v>
      </c>
      <c r="L9900" s="315" t="s">
        <v>3428</v>
      </c>
      <c r="M9900" s="315" t="s">
        <v>764</v>
      </c>
      <c r="N9900" s="315"/>
      <c r="O9900" s="315" t="s">
        <v>805</v>
      </c>
      <c r="P9900" s="315" t="s">
        <v>8001</v>
      </c>
      <c r="Q9900" s="315" t="s">
        <v>1065</v>
      </c>
    </row>
    <row r="9901" spans="1:17">
      <c r="A9901" s="315" t="s">
        <v>8002</v>
      </c>
      <c r="B9901" s="315" t="s">
        <v>2095</v>
      </c>
      <c r="C9901" s="315" t="s">
        <v>2098</v>
      </c>
      <c r="D9901" s="316">
        <v>62.7</v>
      </c>
      <c r="E9901" s="317">
        <v>46171.530000000006</v>
      </c>
      <c r="F9901" s="317">
        <v>15518.759999999998</v>
      </c>
      <c r="G9901" s="318">
        <v>39587</v>
      </c>
      <c r="H9901" s="318">
        <v>41208</v>
      </c>
      <c r="I9901" s="318">
        <v>50405</v>
      </c>
      <c r="J9901" s="315" t="s">
        <v>8003</v>
      </c>
      <c r="K9901" s="315">
        <v>8330</v>
      </c>
      <c r="L9901" s="315" t="s">
        <v>2550</v>
      </c>
      <c r="M9901" s="315" t="s">
        <v>784</v>
      </c>
      <c r="N9901" s="315" t="s">
        <v>8004</v>
      </c>
      <c r="O9901" s="315" t="s">
        <v>805</v>
      </c>
      <c r="P9901" s="315" t="s">
        <v>8005</v>
      </c>
      <c r="Q9901" s="315" t="s">
        <v>8006</v>
      </c>
    </row>
    <row r="9902" spans="1:17">
      <c r="A9902" s="315" t="s">
        <v>8007</v>
      </c>
      <c r="B9902" s="315" t="s">
        <v>2095</v>
      </c>
      <c r="C9902" s="315" t="s">
        <v>2098</v>
      </c>
      <c r="D9902" s="316">
        <v>62.7</v>
      </c>
      <c r="E9902" s="317">
        <v>61792.5</v>
      </c>
      <c r="F9902" s="317">
        <v>16560.37</v>
      </c>
      <c r="G9902" s="318">
        <v>40376</v>
      </c>
      <c r="H9902" s="318">
        <v>41519</v>
      </c>
      <c r="I9902" s="318">
        <v>50770</v>
      </c>
      <c r="J9902" s="315" t="s">
        <v>8008</v>
      </c>
      <c r="K9902" s="315">
        <v>6196</v>
      </c>
      <c r="L9902" s="315" t="s">
        <v>2689</v>
      </c>
      <c r="M9902" s="315" t="s">
        <v>788</v>
      </c>
      <c r="N9902" s="315"/>
      <c r="O9902" s="315" t="s">
        <v>805</v>
      </c>
      <c r="P9902" s="315" t="s">
        <v>7743</v>
      </c>
      <c r="Q9902" s="315" t="s">
        <v>1096</v>
      </c>
    </row>
    <row r="9903" spans="1:17">
      <c r="A9903" s="315" t="s">
        <v>8009</v>
      </c>
      <c r="B9903" s="315" t="s">
        <v>2095</v>
      </c>
      <c r="C9903" s="315" t="s">
        <v>2098</v>
      </c>
      <c r="D9903" s="316">
        <v>62.7</v>
      </c>
      <c r="E9903" s="317">
        <v>28284.589999999997</v>
      </c>
      <c r="F9903" s="317">
        <v>11680.509999999998</v>
      </c>
      <c r="G9903" s="318">
        <v>40819</v>
      </c>
      <c r="H9903" s="318">
        <v>40885</v>
      </c>
      <c r="I9903" s="318">
        <v>50040</v>
      </c>
      <c r="J9903" s="315" t="s">
        <v>8010</v>
      </c>
      <c r="K9903" s="315">
        <v>4938</v>
      </c>
      <c r="L9903" s="315" t="s">
        <v>3428</v>
      </c>
      <c r="M9903" s="315" t="s">
        <v>764</v>
      </c>
      <c r="N9903" s="315"/>
      <c r="O9903" s="315" t="s">
        <v>805</v>
      </c>
      <c r="P9903" s="315" t="s">
        <v>4884</v>
      </c>
      <c r="Q9903" s="315" t="s">
        <v>922</v>
      </c>
    </row>
    <row r="9904" spans="1:17">
      <c r="A9904" s="315" t="s">
        <v>8011</v>
      </c>
      <c r="B9904" s="315" t="s">
        <v>2095</v>
      </c>
      <c r="C9904" s="315" t="s">
        <v>2098</v>
      </c>
      <c r="D9904" s="316">
        <v>62.8</v>
      </c>
      <c r="E9904" s="317">
        <v>55440.1</v>
      </c>
      <c r="F9904" s="317">
        <v>24892.609999999997</v>
      </c>
      <c r="G9904" s="318">
        <v>39570</v>
      </c>
      <c r="H9904" s="318">
        <v>39600</v>
      </c>
      <c r="I9904" s="318">
        <v>48944</v>
      </c>
      <c r="J9904" s="315" t="s">
        <v>8012</v>
      </c>
      <c r="K9904" s="315">
        <v>9546</v>
      </c>
      <c r="L9904" s="315" t="s">
        <v>8013</v>
      </c>
      <c r="M9904" s="315" t="s">
        <v>792</v>
      </c>
      <c r="N9904" s="315"/>
      <c r="O9904" s="315" t="s">
        <v>805</v>
      </c>
      <c r="P9904" s="315" t="s">
        <v>4968</v>
      </c>
      <c r="Q9904" s="315" t="s">
        <v>1339</v>
      </c>
    </row>
    <row r="9905" spans="1:17">
      <c r="A9905" s="315" t="s">
        <v>8014</v>
      </c>
      <c r="B9905" s="315" t="s">
        <v>2095</v>
      </c>
      <c r="C9905" s="315" t="s">
        <v>2098</v>
      </c>
      <c r="D9905" s="316">
        <v>62.8</v>
      </c>
      <c r="E9905" s="317">
        <v>61001.139999999992</v>
      </c>
      <c r="F9905" s="317">
        <v>27206.510000000002</v>
      </c>
      <c r="G9905" s="318">
        <v>40234</v>
      </c>
      <c r="H9905" s="318">
        <v>40805</v>
      </c>
      <c r="I9905" s="318">
        <v>50040</v>
      </c>
      <c r="J9905" s="315" t="s">
        <v>8015</v>
      </c>
      <c r="K9905" s="315">
        <v>8125</v>
      </c>
      <c r="L9905" s="315" t="s">
        <v>8016</v>
      </c>
      <c r="M9905" s="315" t="s">
        <v>784</v>
      </c>
      <c r="N9905" s="315" t="s">
        <v>8017</v>
      </c>
      <c r="O9905" s="315" t="s">
        <v>805</v>
      </c>
      <c r="P9905" s="315" t="s">
        <v>8018</v>
      </c>
      <c r="Q9905" s="315" t="s">
        <v>2039</v>
      </c>
    </row>
    <row r="9906" spans="1:17">
      <c r="A9906" s="315" t="s">
        <v>8019</v>
      </c>
      <c r="B9906" s="315" t="s">
        <v>2095</v>
      </c>
      <c r="C9906" s="315" t="s">
        <v>2096</v>
      </c>
      <c r="D9906" s="316">
        <v>62.8</v>
      </c>
      <c r="E9906" s="317">
        <v>68280.259999999995</v>
      </c>
      <c r="F9906" s="317">
        <v>37807.020000000004</v>
      </c>
      <c r="G9906" s="318">
        <v>40276</v>
      </c>
      <c r="H9906" s="318">
        <v>40364</v>
      </c>
      <c r="I9906" s="318">
        <v>49674</v>
      </c>
      <c r="J9906" s="315" t="s">
        <v>8020</v>
      </c>
      <c r="K9906" s="315">
        <v>1258</v>
      </c>
      <c r="L9906" s="315" t="s">
        <v>8021</v>
      </c>
      <c r="M9906" s="315" t="s">
        <v>1827</v>
      </c>
      <c r="N9906" s="315" t="s">
        <v>8022</v>
      </c>
      <c r="O9906" s="315" t="s">
        <v>914</v>
      </c>
      <c r="P9906" s="315" t="s">
        <v>8023</v>
      </c>
      <c r="Q9906" s="315" t="s">
        <v>8024</v>
      </c>
    </row>
    <row r="9907" spans="1:17">
      <c r="A9907" s="315" t="s">
        <v>8025</v>
      </c>
      <c r="B9907" s="315" t="s">
        <v>2095</v>
      </c>
      <c r="C9907" s="315" t="s">
        <v>2098</v>
      </c>
      <c r="D9907" s="316">
        <v>62.93</v>
      </c>
      <c r="E9907" s="317">
        <v>58591.86</v>
      </c>
      <c r="F9907" s="317">
        <v>32870.050000000003</v>
      </c>
      <c r="G9907" s="318">
        <v>39569</v>
      </c>
      <c r="H9907" s="318">
        <v>39717</v>
      </c>
      <c r="I9907" s="318">
        <v>48944</v>
      </c>
      <c r="J9907" s="315" t="s">
        <v>8026</v>
      </c>
      <c r="K9907" s="315">
        <v>9054</v>
      </c>
      <c r="L9907" s="315" t="s">
        <v>4276</v>
      </c>
      <c r="M9907" s="315" t="s">
        <v>1024</v>
      </c>
      <c r="N9907" s="315"/>
      <c r="O9907" s="315" t="s">
        <v>805</v>
      </c>
      <c r="P9907" s="315" t="s">
        <v>8027</v>
      </c>
      <c r="Q9907" s="315" t="s">
        <v>8028</v>
      </c>
    </row>
    <row r="9908" spans="1:17">
      <c r="A9908" s="315" t="s">
        <v>8029</v>
      </c>
      <c r="B9908" s="315" t="s">
        <v>2095</v>
      </c>
      <c r="C9908" s="315" t="s">
        <v>2098</v>
      </c>
      <c r="D9908" s="316">
        <v>62.99</v>
      </c>
      <c r="E9908" s="317">
        <v>32234.269999999997</v>
      </c>
      <c r="F9908" s="317">
        <v>7998.87</v>
      </c>
      <c r="G9908" s="318">
        <v>40836</v>
      </c>
      <c r="H9908" s="318">
        <v>41509</v>
      </c>
      <c r="I9908" s="318">
        <v>50770</v>
      </c>
      <c r="J9908" s="315" t="s">
        <v>8030</v>
      </c>
      <c r="K9908" s="315">
        <v>5325</v>
      </c>
      <c r="L9908" s="315" t="s">
        <v>4010</v>
      </c>
      <c r="M9908" s="315" t="s">
        <v>776</v>
      </c>
      <c r="N9908" s="315" t="s">
        <v>8031</v>
      </c>
      <c r="O9908" s="315"/>
      <c r="P9908" s="315" t="s">
        <v>8031</v>
      </c>
      <c r="Q9908" s="315"/>
    </row>
    <row r="9909" spans="1:17">
      <c r="A9909" s="319" t="s">
        <v>8032</v>
      </c>
      <c r="B9909" s="319" t="s">
        <v>2095</v>
      </c>
      <c r="C9909" s="319" t="s">
        <v>2098</v>
      </c>
      <c r="D9909" s="320">
        <v>63</v>
      </c>
      <c r="E9909" s="317">
        <v>26536.53</v>
      </c>
      <c r="F9909" s="317">
        <v>15971.06</v>
      </c>
      <c r="G9909" s="321">
        <v>39570</v>
      </c>
      <c r="H9909" s="321">
        <v>39965</v>
      </c>
      <c r="I9909" s="321">
        <v>49309</v>
      </c>
      <c r="J9909" s="319" t="s">
        <v>8033</v>
      </c>
      <c r="K9909" s="322">
        <v>1872</v>
      </c>
      <c r="L9909" s="319" t="s">
        <v>3013</v>
      </c>
      <c r="M9909" s="319" t="s">
        <v>754</v>
      </c>
      <c r="N9909" s="323"/>
      <c r="O9909" s="319" t="s">
        <v>805</v>
      </c>
      <c r="P9909" s="319" t="s">
        <v>8034</v>
      </c>
      <c r="Q9909" s="319" t="s">
        <v>5413</v>
      </c>
    </row>
    <row r="9910" spans="1:17">
      <c r="A9910" s="315" t="s">
        <v>8035</v>
      </c>
      <c r="B9910" s="315" t="s">
        <v>2095</v>
      </c>
      <c r="C9910" s="315" t="s">
        <v>2098</v>
      </c>
      <c r="D9910" s="316">
        <v>63</v>
      </c>
      <c r="E9910" s="317">
        <v>28850.649999999998</v>
      </c>
      <c r="F9910" s="317">
        <v>17363.809999999998</v>
      </c>
      <c r="G9910" s="318">
        <v>39570</v>
      </c>
      <c r="H9910" s="318">
        <v>39965</v>
      </c>
      <c r="I9910" s="318">
        <v>49309</v>
      </c>
      <c r="J9910" s="315" t="s">
        <v>8033</v>
      </c>
      <c r="K9910" s="315">
        <v>1872</v>
      </c>
      <c r="L9910" s="315" t="s">
        <v>3013</v>
      </c>
      <c r="M9910" s="315" t="s">
        <v>754</v>
      </c>
      <c r="N9910" s="315" t="s">
        <v>8036</v>
      </c>
      <c r="O9910" s="315"/>
      <c r="P9910" s="315" t="s">
        <v>8036</v>
      </c>
      <c r="Q9910" s="315"/>
    </row>
    <row r="9911" spans="1:17">
      <c r="A9911" s="315" t="s">
        <v>8037</v>
      </c>
      <c r="B9911" s="315" t="s">
        <v>2095</v>
      </c>
      <c r="C9911" s="315" t="s">
        <v>2098</v>
      </c>
      <c r="D9911" s="316">
        <v>63</v>
      </c>
      <c r="E9911" s="317">
        <v>52629.91</v>
      </c>
      <c r="F9911" s="317">
        <v>31675.37</v>
      </c>
      <c r="G9911" s="318">
        <v>39769</v>
      </c>
      <c r="H9911" s="318">
        <v>40132</v>
      </c>
      <c r="I9911" s="318">
        <v>49309</v>
      </c>
      <c r="J9911" s="315" t="s">
        <v>8038</v>
      </c>
      <c r="K9911" s="315">
        <v>3114</v>
      </c>
      <c r="L9911" s="315" t="s">
        <v>2642</v>
      </c>
      <c r="M9911" s="315" t="s">
        <v>764</v>
      </c>
      <c r="N9911" s="315" t="s">
        <v>8039</v>
      </c>
      <c r="O9911" s="315" t="s">
        <v>805</v>
      </c>
      <c r="P9911" s="315" t="s">
        <v>8040</v>
      </c>
      <c r="Q9911" s="315" t="s">
        <v>945</v>
      </c>
    </row>
    <row r="9912" spans="1:17">
      <c r="A9912" s="315" t="s">
        <v>8041</v>
      </c>
      <c r="B9912" s="315" t="s">
        <v>2095</v>
      </c>
      <c r="C9912" s="315" t="s">
        <v>2098</v>
      </c>
      <c r="D9912" s="316">
        <v>63</v>
      </c>
      <c r="E9912" s="317">
        <v>37719.25</v>
      </c>
      <c r="F9912" s="317">
        <v>12677.869999999999</v>
      </c>
      <c r="G9912" s="318">
        <v>40827</v>
      </c>
      <c r="H9912" s="318">
        <v>41169</v>
      </c>
      <c r="I9912" s="318">
        <v>50405</v>
      </c>
      <c r="J9912" s="315" t="s">
        <v>5115</v>
      </c>
      <c r="K9912" s="315">
        <v>3215</v>
      </c>
      <c r="L9912" s="315" t="s">
        <v>2823</v>
      </c>
      <c r="M9912" s="315" t="s">
        <v>761</v>
      </c>
      <c r="N9912" s="315"/>
      <c r="O9912" s="315" t="s">
        <v>805</v>
      </c>
      <c r="P9912" s="315" t="s">
        <v>1132</v>
      </c>
      <c r="Q9912" s="315" t="s">
        <v>1065</v>
      </c>
    </row>
    <row r="9913" spans="1:17">
      <c r="A9913" s="315" t="s">
        <v>8042</v>
      </c>
      <c r="B9913" s="315" t="s">
        <v>2095</v>
      </c>
      <c r="C9913" s="315" t="s">
        <v>2098</v>
      </c>
      <c r="D9913" s="316">
        <v>63</v>
      </c>
      <c r="E9913" s="317">
        <v>54960.009999999995</v>
      </c>
      <c r="F9913" s="317">
        <v>13638.210000000001</v>
      </c>
      <c r="G9913" s="318">
        <v>40165</v>
      </c>
      <c r="H9913" s="318">
        <v>41548</v>
      </c>
      <c r="I9913" s="318">
        <v>50770</v>
      </c>
      <c r="J9913" s="315" t="s">
        <v>8043</v>
      </c>
      <c r="K9913" s="315">
        <v>4416</v>
      </c>
      <c r="L9913" s="315" t="s">
        <v>2420</v>
      </c>
      <c r="M9913" s="315" t="s">
        <v>1484</v>
      </c>
      <c r="N9913" s="315"/>
      <c r="O9913" s="315" t="s">
        <v>914</v>
      </c>
      <c r="P9913" s="315" t="s">
        <v>8044</v>
      </c>
      <c r="Q9913" s="315" t="s">
        <v>4543</v>
      </c>
    </row>
    <row r="9914" spans="1:17">
      <c r="A9914" s="315" t="s">
        <v>8045</v>
      </c>
      <c r="B9914" s="315" t="s">
        <v>2095</v>
      </c>
      <c r="C9914" s="315" t="s">
        <v>2098</v>
      </c>
      <c r="D9914" s="316">
        <v>63</v>
      </c>
      <c r="E9914" s="317">
        <v>60713.590000000004</v>
      </c>
      <c r="F9914" s="317">
        <v>14631.98</v>
      </c>
      <c r="G9914" s="318">
        <v>40624</v>
      </c>
      <c r="H9914" s="318">
        <v>42014</v>
      </c>
      <c r="I9914" s="318">
        <v>49674</v>
      </c>
      <c r="J9914" s="315" t="s">
        <v>8046</v>
      </c>
      <c r="K9914" s="315">
        <v>9402</v>
      </c>
      <c r="L9914" s="315" t="s">
        <v>1213</v>
      </c>
      <c r="M9914" s="315" t="s">
        <v>770</v>
      </c>
      <c r="N9914" s="315"/>
      <c r="O9914" s="315" t="s">
        <v>805</v>
      </c>
      <c r="P9914" s="315" t="s">
        <v>4606</v>
      </c>
      <c r="Q9914" s="315" t="s">
        <v>1065</v>
      </c>
    </row>
    <row r="9915" spans="1:17">
      <c r="A9915" s="315" t="s">
        <v>8047</v>
      </c>
      <c r="B9915" s="315" t="s">
        <v>2095</v>
      </c>
      <c r="C9915" s="315" t="s">
        <v>2098</v>
      </c>
      <c r="D9915" s="316">
        <v>63.2</v>
      </c>
      <c r="E9915" s="317">
        <v>74299.8</v>
      </c>
      <c r="F9915" s="317">
        <v>31503.13</v>
      </c>
      <c r="G9915" s="318">
        <v>39570</v>
      </c>
      <c r="H9915" s="318">
        <v>40795</v>
      </c>
      <c r="I9915" s="318">
        <v>50040</v>
      </c>
      <c r="J9915" s="315" t="s">
        <v>8048</v>
      </c>
      <c r="K9915" s="315">
        <v>8508</v>
      </c>
      <c r="L9915" s="315" t="s">
        <v>4485</v>
      </c>
      <c r="M9915" s="315" t="s">
        <v>792</v>
      </c>
      <c r="N9915" s="315"/>
      <c r="O9915" s="315" t="s">
        <v>805</v>
      </c>
      <c r="P9915" s="315" t="s">
        <v>819</v>
      </c>
      <c r="Q9915" s="315" t="s">
        <v>1663</v>
      </c>
    </row>
    <row r="9916" spans="1:17">
      <c r="A9916" s="315" t="s">
        <v>8049</v>
      </c>
      <c r="B9916" s="315" t="s">
        <v>2095</v>
      </c>
      <c r="C9916" s="315" t="s">
        <v>2098</v>
      </c>
      <c r="D9916" s="316">
        <v>63.2</v>
      </c>
      <c r="E9916" s="317">
        <v>64534.240000000005</v>
      </c>
      <c r="F9916" s="317">
        <v>27104.389999999996</v>
      </c>
      <c r="G9916" s="318">
        <v>39570</v>
      </c>
      <c r="H9916" s="318">
        <v>40795</v>
      </c>
      <c r="I9916" s="318">
        <v>50040</v>
      </c>
      <c r="J9916" s="315" t="s">
        <v>8050</v>
      </c>
      <c r="K9916" s="315">
        <v>8262</v>
      </c>
      <c r="L9916" s="315" t="s">
        <v>2767</v>
      </c>
      <c r="M9916" s="315" t="s">
        <v>1051</v>
      </c>
      <c r="N9916" s="315"/>
      <c r="O9916" s="315" t="s">
        <v>805</v>
      </c>
      <c r="P9916" s="315" t="s">
        <v>8051</v>
      </c>
      <c r="Q9916" s="315" t="s">
        <v>1090</v>
      </c>
    </row>
    <row r="9917" spans="1:17">
      <c r="A9917" s="315" t="s">
        <v>8052</v>
      </c>
      <c r="B9917" s="315" t="s">
        <v>2095</v>
      </c>
      <c r="C9917" s="315" t="s">
        <v>2098</v>
      </c>
      <c r="D9917" s="316">
        <v>63.2</v>
      </c>
      <c r="E9917" s="317">
        <v>54273.990000000005</v>
      </c>
      <c r="F9917" s="317">
        <v>16784.740000000002</v>
      </c>
      <c r="G9917" s="318">
        <v>39581</v>
      </c>
      <c r="H9917" s="318">
        <v>41561</v>
      </c>
      <c r="I9917" s="318">
        <v>50770</v>
      </c>
      <c r="J9917" s="315" t="s">
        <v>8053</v>
      </c>
      <c r="K9917" s="315">
        <v>6102</v>
      </c>
      <c r="L9917" s="315" t="s">
        <v>2109</v>
      </c>
      <c r="M9917" s="315" t="s">
        <v>788</v>
      </c>
      <c r="N9917" s="315" t="s">
        <v>8054</v>
      </c>
      <c r="O9917" s="315" t="s">
        <v>805</v>
      </c>
      <c r="P9917" s="315" t="s">
        <v>5036</v>
      </c>
      <c r="Q9917" s="315" t="s">
        <v>4750</v>
      </c>
    </row>
    <row r="9918" spans="1:17">
      <c r="A9918" s="315" t="s">
        <v>8055</v>
      </c>
      <c r="B9918" s="315" t="s">
        <v>2095</v>
      </c>
      <c r="C9918" s="315" t="s">
        <v>2098</v>
      </c>
      <c r="D9918" s="316">
        <v>63.2</v>
      </c>
      <c r="E9918" s="317">
        <v>50232.1</v>
      </c>
      <c r="F9918" s="317">
        <v>12464.990000000002</v>
      </c>
      <c r="G9918" s="318">
        <v>40379</v>
      </c>
      <c r="H9918" s="318">
        <v>41535</v>
      </c>
      <c r="I9918" s="318">
        <v>50770</v>
      </c>
      <c r="J9918" s="315" t="s">
        <v>5728</v>
      </c>
      <c r="K9918" s="315">
        <v>8055</v>
      </c>
      <c r="L9918" s="315" t="s">
        <v>328</v>
      </c>
      <c r="M9918" s="315" t="s">
        <v>784</v>
      </c>
      <c r="N9918" s="315" t="s">
        <v>4646</v>
      </c>
      <c r="O9918" s="315" t="s">
        <v>805</v>
      </c>
      <c r="P9918" s="315" t="s">
        <v>4647</v>
      </c>
      <c r="Q9918" s="315" t="s">
        <v>1313</v>
      </c>
    </row>
    <row r="9919" spans="1:17">
      <c r="A9919" s="315" t="s">
        <v>8056</v>
      </c>
      <c r="B9919" s="315" t="s">
        <v>2095</v>
      </c>
      <c r="C9919" s="315" t="s">
        <v>2098</v>
      </c>
      <c r="D9919" s="316">
        <v>63.3</v>
      </c>
      <c r="E9919" s="317">
        <v>28258.21</v>
      </c>
      <c r="F9919" s="317">
        <v>10570.67</v>
      </c>
      <c r="G9919" s="318">
        <v>40814</v>
      </c>
      <c r="H9919" s="318">
        <v>40966</v>
      </c>
      <c r="I9919" s="318">
        <v>50405</v>
      </c>
      <c r="J9919" s="315" t="s">
        <v>8057</v>
      </c>
      <c r="K9919" s="315">
        <v>5417</v>
      </c>
      <c r="L9919" s="315" t="s">
        <v>3484</v>
      </c>
      <c r="M9919" s="315" t="s">
        <v>776</v>
      </c>
      <c r="N9919" s="315" t="s">
        <v>4926</v>
      </c>
      <c r="O9919" s="315" t="s">
        <v>805</v>
      </c>
      <c r="P9919" s="315" t="s">
        <v>4927</v>
      </c>
      <c r="Q9919" s="315" t="s">
        <v>4629</v>
      </c>
    </row>
    <row r="9920" spans="1:17">
      <c r="A9920" s="315" t="s">
        <v>8058</v>
      </c>
      <c r="B9920" s="315" t="s">
        <v>2095</v>
      </c>
      <c r="C9920" s="315" t="s">
        <v>2098</v>
      </c>
      <c r="D9920" s="316">
        <v>63.36</v>
      </c>
      <c r="E9920" s="317">
        <v>64943.450000000004</v>
      </c>
      <c r="F9920" s="317">
        <v>39086.369999999995</v>
      </c>
      <c r="G9920" s="318">
        <v>39570</v>
      </c>
      <c r="H9920" s="318">
        <v>39706</v>
      </c>
      <c r="I9920" s="318">
        <v>48914</v>
      </c>
      <c r="J9920" s="315" t="s">
        <v>8059</v>
      </c>
      <c r="K9920" s="315">
        <v>4455</v>
      </c>
      <c r="L9920" s="315" t="s">
        <v>2381</v>
      </c>
      <c r="M9920" s="315" t="s">
        <v>1484</v>
      </c>
      <c r="N9920" s="315" t="s">
        <v>6117</v>
      </c>
      <c r="O9920" s="315" t="s">
        <v>805</v>
      </c>
      <c r="P9920" s="315" t="s">
        <v>6118</v>
      </c>
      <c r="Q9920" s="315" t="s">
        <v>5818</v>
      </c>
    </row>
    <row r="9921" spans="1:17">
      <c r="A9921" s="315" t="s">
        <v>8060</v>
      </c>
      <c r="B9921" s="315" t="s">
        <v>2095</v>
      </c>
      <c r="C9921" s="315" t="s">
        <v>2098</v>
      </c>
      <c r="D9921" s="316">
        <v>63.4</v>
      </c>
      <c r="E9921" s="317">
        <v>68208.75</v>
      </c>
      <c r="F9921" s="317">
        <v>41051.569999999992</v>
      </c>
      <c r="G9921" s="318">
        <v>39570</v>
      </c>
      <c r="H9921" s="318">
        <v>39910</v>
      </c>
      <c r="I9921" s="318">
        <v>49309</v>
      </c>
      <c r="J9921" s="315" t="s">
        <v>8061</v>
      </c>
      <c r="K9921" s="315">
        <v>2074</v>
      </c>
      <c r="L9921" s="315" t="s">
        <v>2523</v>
      </c>
      <c r="M9921" s="315" t="s">
        <v>758</v>
      </c>
      <c r="N9921" s="315" t="s">
        <v>1916</v>
      </c>
      <c r="O9921" s="315" t="s">
        <v>805</v>
      </c>
      <c r="P9921" s="315" t="s">
        <v>1917</v>
      </c>
      <c r="Q9921" s="315" t="s">
        <v>1918</v>
      </c>
    </row>
    <row r="9922" spans="1:17">
      <c r="A9922" s="315" t="s">
        <v>8062</v>
      </c>
      <c r="B9922" s="315" t="s">
        <v>2095</v>
      </c>
      <c r="C9922" s="315" t="s">
        <v>2096</v>
      </c>
      <c r="D9922" s="316">
        <v>63.4</v>
      </c>
      <c r="E9922" s="317">
        <v>72279.349999999991</v>
      </c>
      <c r="F9922" s="317">
        <v>28261.24</v>
      </c>
      <c r="G9922" s="318">
        <v>39569</v>
      </c>
      <c r="H9922" s="318">
        <v>39675</v>
      </c>
      <c r="I9922" s="318">
        <v>48944</v>
      </c>
      <c r="J9922" s="315" t="s">
        <v>8063</v>
      </c>
      <c r="K9922" s="315">
        <v>8896</v>
      </c>
      <c r="L9922" s="315" t="s">
        <v>4104</v>
      </c>
      <c r="M9922" s="315" t="s">
        <v>770</v>
      </c>
      <c r="N9922" s="315"/>
      <c r="O9922" s="315" t="s">
        <v>805</v>
      </c>
      <c r="P9922" s="315" t="s">
        <v>8064</v>
      </c>
      <c r="Q9922" s="315" t="s">
        <v>8065</v>
      </c>
    </row>
    <row r="9923" spans="1:17">
      <c r="A9923" s="315" t="s">
        <v>8066</v>
      </c>
      <c r="B9923" s="315" t="s">
        <v>2095</v>
      </c>
      <c r="C9923" s="315" t="s">
        <v>2098</v>
      </c>
      <c r="D9923" s="316">
        <v>63.48</v>
      </c>
      <c r="E9923" s="317">
        <v>78452.289999999994</v>
      </c>
      <c r="F9923" s="317">
        <v>26368.660000000003</v>
      </c>
      <c r="G9923" s="318">
        <v>40739</v>
      </c>
      <c r="H9923" s="318">
        <v>41061</v>
      </c>
      <c r="I9923" s="318">
        <v>50405</v>
      </c>
      <c r="J9923" s="315" t="s">
        <v>8067</v>
      </c>
      <c r="K9923" s="315">
        <v>1032</v>
      </c>
      <c r="L9923" s="315" t="s">
        <v>2510</v>
      </c>
      <c r="M9923" s="315" t="s">
        <v>766</v>
      </c>
      <c r="N9923" s="315" t="s">
        <v>8068</v>
      </c>
      <c r="O9923" s="315" t="s">
        <v>805</v>
      </c>
      <c r="P9923" s="315" t="s">
        <v>8069</v>
      </c>
      <c r="Q9923" s="315" t="s">
        <v>8070</v>
      </c>
    </row>
    <row r="9924" spans="1:17">
      <c r="A9924" s="315" t="s">
        <v>8071</v>
      </c>
      <c r="B9924" s="315" t="s">
        <v>2095</v>
      </c>
      <c r="C9924" s="315" t="s">
        <v>2098</v>
      </c>
      <c r="D9924" s="316">
        <v>63.5</v>
      </c>
      <c r="E9924" s="317">
        <v>69651.899999999994</v>
      </c>
      <c r="F9924" s="317">
        <v>31064.750000000007</v>
      </c>
      <c r="G9924" s="318">
        <v>40584</v>
      </c>
      <c r="H9924" s="318">
        <v>40897</v>
      </c>
      <c r="I9924" s="318">
        <v>50040</v>
      </c>
      <c r="J9924" s="315" t="s">
        <v>8072</v>
      </c>
      <c r="K9924" s="315">
        <v>7240</v>
      </c>
      <c r="L9924" s="315" t="s">
        <v>2185</v>
      </c>
      <c r="M9924" s="315" t="s">
        <v>966</v>
      </c>
      <c r="N9924" s="315"/>
      <c r="O9924" s="315" t="s">
        <v>805</v>
      </c>
      <c r="P9924" s="315" t="s">
        <v>4836</v>
      </c>
      <c r="Q9924" s="315" t="s">
        <v>852</v>
      </c>
    </row>
    <row r="9925" spans="1:17">
      <c r="A9925" s="315" t="s">
        <v>8073</v>
      </c>
      <c r="B9925" s="315" t="s">
        <v>2095</v>
      </c>
      <c r="C9925" s="315" t="s">
        <v>2098</v>
      </c>
      <c r="D9925" s="316">
        <v>63.5</v>
      </c>
      <c r="E9925" s="317">
        <v>69012.659999999989</v>
      </c>
      <c r="F9925" s="317">
        <v>18495.39</v>
      </c>
      <c r="G9925" s="318">
        <v>40714</v>
      </c>
      <c r="H9925" s="318">
        <v>41434</v>
      </c>
      <c r="I9925" s="318">
        <v>50770</v>
      </c>
      <c r="J9925" s="315" t="s">
        <v>8074</v>
      </c>
      <c r="K9925" s="315">
        <v>6245</v>
      </c>
      <c r="L9925" s="315" t="s">
        <v>5099</v>
      </c>
      <c r="M9925" s="315" t="s">
        <v>788</v>
      </c>
      <c r="N9925" s="315"/>
      <c r="O9925" s="315" t="s">
        <v>805</v>
      </c>
      <c r="P9925" s="315" t="s">
        <v>8075</v>
      </c>
      <c r="Q9925" s="315" t="s">
        <v>1065</v>
      </c>
    </row>
    <row r="9926" spans="1:17">
      <c r="A9926" s="315" t="s">
        <v>8076</v>
      </c>
      <c r="B9926" s="315" t="s">
        <v>2095</v>
      </c>
      <c r="C9926" s="315" t="s">
        <v>2098</v>
      </c>
      <c r="D9926" s="316">
        <v>63.58</v>
      </c>
      <c r="E9926" s="317">
        <v>67740.179999999993</v>
      </c>
      <c r="F9926" s="317">
        <v>17002.8</v>
      </c>
      <c r="G9926" s="318">
        <v>40624</v>
      </c>
      <c r="H9926" s="318">
        <v>42020</v>
      </c>
      <c r="I9926" s="318">
        <v>49674</v>
      </c>
      <c r="J9926" s="315" t="s">
        <v>8077</v>
      </c>
      <c r="K9926" s="315">
        <v>7104</v>
      </c>
      <c r="L9926" s="315" t="s">
        <v>4289</v>
      </c>
      <c r="M9926" s="315" t="s">
        <v>966</v>
      </c>
      <c r="N9926" s="315"/>
      <c r="O9926" s="315" t="s">
        <v>805</v>
      </c>
      <c r="P9926" s="315" t="s">
        <v>8078</v>
      </c>
      <c r="Q9926" s="315" t="s">
        <v>956</v>
      </c>
    </row>
    <row r="9927" spans="1:17">
      <c r="A9927" s="315" t="s">
        <v>8079</v>
      </c>
      <c r="B9927" s="315" t="s">
        <v>2095</v>
      </c>
      <c r="C9927" s="315" t="s">
        <v>2096</v>
      </c>
      <c r="D9927" s="316">
        <v>63.6</v>
      </c>
      <c r="E9927" s="317">
        <v>69019.5</v>
      </c>
      <c r="F9927" s="317">
        <v>29780.620000000003</v>
      </c>
      <c r="G9927" s="318">
        <v>39570</v>
      </c>
      <c r="H9927" s="318">
        <v>41180</v>
      </c>
      <c r="I9927" s="318">
        <v>50405</v>
      </c>
      <c r="J9927" s="315" t="s">
        <v>8080</v>
      </c>
      <c r="K9927" s="315">
        <v>1070</v>
      </c>
      <c r="L9927" s="315" t="s">
        <v>1489</v>
      </c>
      <c r="M9927" s="315" t="s">
        <v>766</v>
      </c>
      <c r="N9927" s="315"/>
      <c r="O9927" s="315" t="s">
        <v>805</v>
      </c>
      <c r="P9927" s="315" t="s">
        <v>8081</v>
      </c>
      <c r="Q9927" s="315" t="s">
        <v>945</v>
      </c>
    </row>
    <row r="9928" spans="1:17">
      <c r="A9928" s="315" t="s">
        <v>8082</v>
      </c>
      <c r="B9928" s="315" t="s">
        <v>2095</v>
      </c>
      <c r="C9928" s="315" t="s">
        <v>2098</v>
      </c>
      <c r="D9928" s="316">
        <v>63.6</v>
      </c>
      <c r="E9928" s="317">
        <v>76390.819999999992</v>
      </c>
      <c r="F9928" s="317">
        <v>37889.83</v>
      </c>
      <c r="G9928" s="318">
        <v>39632</v>
      </c>
      <c r="H9928" s="318">
        <v>40520</v>
      </c>
      <c r="I9928" s="318">
        <v>49674</v>
      </c>
      <c r="J9928" s="315" t="s">
        <v>8083</v>
      </c>
      <c r="K9928" s="315">
        <v>7551</v>
      </c>
      <c r="L9928" s="315" t="s">
        <v>3760</v>
      </c>
      <c r="M9928" s="315" t="s">
        <v>966</v>
      </c>
      <c r="N9928" s="315"/>
      <c r="O9928" s="315" t="s">
        <v>996</v>
      </c>
      <c r="P9928" s="315" t="s">
        <v>8084</v>
      </c>
      <c r="Q9928" s="315"/>
    </row>
    <row r="9929" spans="1:17">
      <c r="A9929" s="315" t="s">
        <v>8085</v>
      </c>
      <c r="B9929" s="315" t="s">
        <v>2095</v>
      </c>
      <c r="C9929" s="315" t="s">
        <v>2098</v>
      </c>
      <c r="D9929" s="316">
        <v>63.6</v>
      </c>
      <c r="E9929" s="317">
        <v>45137.579999999994</v>
      </c>
      <c r="F9929" s="317">
        <v>18640.16</v>
      </c>
      <c r="G9929" s="318">
        <v>40065</v>
      </c>
      <c r="H9929" s="318">
        <v>40773</v>
      </c>
      <c r="I9929" s="318">
        <v>50040</v>
      </c>
      <c r="J9929" s="315" t="s">
        <v>8086</v>
      </c>
      <c r="K9929" s="315">
        <v>8408</v>
      </c>
      <c r="L9929" s="315" t="s">
        <v>2085</v>
      </c>
      <c r="M9929" s="315" t="s">
        <v>784</v>
      </c>
      <c r="N9929" s="315" t="s">
        <v>8087</v>
      </c>
      <c r="O9929" s="315" t="s">
        <v>805</v>
      </c>
      <c r="P9929" s="315" t="s">
        <v>4675</v>
      </c>
      <c r="Q9929" s="315" t="s">
        <v>4573</v>
      </c>
    </row>
    <row r="9930" spans="1:17">
      <c r="A9930" s="315" t="s">
        <v>8088</v>
      </c>
      <c r="B9930" s="315" t="s">
        <v>2095</v>
      </c>
      <c r="C9930" s="315" t="s">
        <v>2098</v>
      </c>
      <c r="D9930" s="316">
        <v>63.6</v>
      </c>
      <c r="E9930" s="317">
        <v>48216.81</v>
      </c>
      <c r="F9930" s="317">
        <v>9161.2000000000007</v>
      </c>
      <c r="G9930" s="318">
        <v>40724</v>
      </c>
      <c r="H9930" s="318">
        <v>42453</v>
      </c>
      <c r="I9930" s="318">
        <v>50040</v>
      </c>
      <c r="J9930" s="315" t="s">
        <v>8089</v>
      </c>
      <c r="K9930" s="315">
        <v>6275</v>
      </c>
      <c r="L9930" s="315" t="s">
        <v>2729</v>
      </c>
      <c r="M9930" s="315" t="s">
        <v>788</v>
      </c>
      <c r="N9930" s="315"/>
      <c r="O9930" s="315" t="s">
        <v>805</v>
      </c>
      <c r="P9930" s="315" t="s">
        <v>8090</v>
      </c>
      <c r="Q9930" s="315" t="s">
        <v>8091</v>
      </c>
    </row>
    <row r="9931" spans="1:17">
      <c r="A9931" s="315" t="s">
        <v>8092</v>
      </c>
      <c r="B9931" s="315" t="s">
        <v>2095</v>
      </c>
      <c r="C9931" s="315" t="s">
        <v>2098</v>
      </c>
      <c r="D9931" s="316">
        <v>63.6</v>
      </c>
      <c r="E9931" s="317">
        <v>62979.039999999994</v>
      </c>
      <c r="F9931" s="317">
        <v>21167.960000000003</v>
      </c>
      <c r="G9931" s="318">
        <v>40739</v>
      </c>
      <c r="H9931" s="318">
        <v>41100</v>
      </c>
      <c r="I9931" s="318">
        <v>50405</v>
      </c>
      <c r="J9931" s="315" t="s">
        <v>8093</v>
      </c>
      <c r="K9931" s="315">
        <v>8952</v>
      </c>
      <c r="L9931" s="315" t="s">
        <v>1505</v>
      </c>
      <c r="M9931" s="315" t="s">
        <v>784</v>
      </c>
      <c r="N9931" s="315" t="s">
        <v>1868</v>
      </c>
      <c r="O9931" s="315" t="s">
        <v>805</v>
      </c>
      <c r="P9931" s="315" t="s">
        <v>1869</v>
      </c>
      <c r="Q9931" s="315" t="s">
        <v>945</v>
      </c>
    </row>
    <row r="9932" spans="1:17">
      <c r="A9932" s="315" t="s">
        <v>8094</v>
      </c>
      <c r="B9932" s="315" t="s">
        <v>2095</v>
      </c>
      <c r="C9932" s="315" t="s">
        <v>2098</v>
      </c>
      <c r="D9932" s="316">
        <v>63.7</v>
      </c>
      <c r="E9932" s="317">
        <v>63048.3</v>
      </c>
      <c r="F9932" s="317">
        <v>20257.169999999998</v>
      </c>
      <c r="G9932" s="318">
        <v>39570</v>
      </c>
      <c r="H9932" s="318">
        <v>41075</v>
      </c>
      <c r="I9932" s="318">
        <v>50405</v>
      </c>
      <c r="J9932" s="315" t="s">
        <v>8095</v>
      </c>
      <c r="K9932" s="315">
        <v>3995</v>
      </c>
      <c r="L9932" s="315" t="s">
        <v>8096</v>
      </c>
      <c r="M9932" s="315" t="s">
        <v>754</v>
      </c>
      <c r="N9932" s="315" t="s">
        <v>8097</v>
      </c>
      <c r="O9932" s="315" t="s">
        <v>805</v>
      </c>
      <c r="P9932" s="315" t="s">
        <v>7102</v>
      </c>
      <c r="Q9932" s="315" t="s">
        <v>7733</v>
      </c>
    </row>
    <row r="9933" spans="1:17">
      <c r="A9933" s="315" t="s">
        <v>8098</v>
      </c>
      <c r="B9933" s="315" t="s">
        <v>2095</v>
      </c>
      <c r="C9933" s="315" t="s">
        <v>2098</v>
      </c>
      <c r="D9933" s="316">
        <v>63.8</v>
      </c>
      <c r="E9933" s="317">
        <v>75370.53</v>
      </c>
      <c r="F9933" s="317">
        <v>30901.920000000006</v>
      </c>
      <c r="G9933" s="318">
        <v>39570</v>
      </c>
      <c r="H9933" s="318">
        <v>41104</v>
      </c>
      <c r="I9933" s="318">
        <v>50405</v>
      </c>
      <c r="J9933" s="315" t="s">
        <v>8099</v>
      </c>
      <c r="K9933" s="315">
        <v>8638</v>
      </c>
      <c r="L9933" s="315" t="s">
        <v>3554</v>
      </c>
      <c r="M9933" s="315" t="s">
        <v>770</v>
      </c>
      <c r="N9933" s="315"/>
      <c r="O9933" s="315" t="s">
        <v>805</v>
      </c>
      <c r="P9933" s="315" t="s">
        <v>6883</v>
      </c>
      <c r="Q9933" s="315" t="s">
        <v>8100</v>
      </c>
    </row>
    <row r="9934" spans="1:17">
      <c r="A9934" s="315" t="s">
        <v>8101</v>
      </c>
      <c r="B9934" s="315" t="s">
        <v>2095</v>
      </c>
      <c r="C9934" s="315" t="s">
        <v>2096</v>
      </c>
      <c r="D9934" s="316">
        <v>63.8</v>
      </c>
      <c r="E9934" s="317">
        <v>55418.099999999991</v>
      </c>
      <c r="F9934" s="317">
        <v>23860.570000000003</v>
      </c>
      <c r="G9934" s="318">
        <v>40010</v>
      </c>
      <c r="H9934" s="318">
        <v>40959</v>
      </c>
      <c r="I9934" s="318">
        <v>50405</v>
      </c>
      <c r="J9934" s="315" t="s">
        <v>8102</v>
      </c>
      <c r="K9934" s="315">
        <v>4952</v>
      </c>
      <c r="L9934" s="315" t="s">
        <v>2189</v>
      </c>
      <c r="M9934" s="315" t="s">
        <v>764</v>
      </c>
      <c r="N9934" s="315" t="s">
        <v>8103</v>
      </c>
      <c r="O9934" s="315" t="s">
        <v>805</v>
      </c>
      <c r="P9934" s="315" t="s">
        <v>8104</v>
      </c>
      <c r="Q9934" s="315" t="s">
        <v>1313</v>
      </c>
    </row>
    <row r="9935" spans="1:17">
      <c r="A9935" s="315" t="s">
        <v>8105</v>
      </c>
      <c r="B9935" s="315" t="s">
        <v>2095</v>
      </c>
      <c r="C9935" s="315" t="s">
        <v>2096</v>
      </c>
      <c r="D9935" s="316">
        <v>63.8</v>
      </c>
      <c r="E9935" s="317">
        <v>55494.15</v>
      </c>
      <c r="F9935" s="317">
        <v>26000.030000000002</v>
      </c>
      <c r="G9935" s="318">
        <v>40511</v>
      </c>
      <c r="H9935" s="318">
        <v>40767</v>
      </c>
      <c r="I9935" s="318">
        <v>50040</v>
      </c>
      <c r="J9935" s="315" t="s">
        <v>8106</v>
      </c>
      <c r="K9935" s="315">
        <v>9642</v>
      </c>
      <c r="L9935" s="315" t="s">
        <v>3375</v>
      </c>
      <c r="M9935" s="315" t="s">
        <v>770</v>
      </c>
      <c r="N9935" s="315" t="s">
        <v>8107</v>
      </c>
      <c r="O9935" s="315" t="s">
        <v>805</v>
      </c>
      <c r="P9935" s="315" t="s">
        <v>8108</v>
      </c>
      <c r="Q9935" s="315" t="s">
        <v>864</v>
      </c>
    </row>
    <row r="9936" spans="1:17">
      <c r="A9936" s="315" t="s">
        <v>8109</v>
      </c>
      <c r="B9936" s="315" t="s">
        <v>2095</v>
      </c>
      <c r="C9936" s="315" t="s">
        <v>2096</v>
      </c>
      <c r="D9936" s="316">
        <v>63.8</v>
      </c>
      <c r="E9936" s="317">
        <v>78849.900000000009</v>
      </c>
      <c r="F9936" s="317">
        <v>33195.800000000003</v>
      </c>
      <c r="G9936" s="318">
        <v>40662</v>
      </c>
      <c r="H9936" s="318">
        <v>41082</v>
      </c>
      <c r="I9936" s="318">
        <v>50405</v>
      </c>
      <c r="J9936" s="315" t="s">
        <v>8110</v>
      </c>
      <c r="K9936" s="315">
        <v>3778</v>
      </c>
      <c r="L9936" s="315" t="s">
        <v>4141</v>
      </c>
      <c r="M9936" s="315" t="s">
        <v>764</v>
      </c>
      <c r="N9936" s="315"/>
      <c r="O9936" s="315" t="s">
        <v>805</v>
      </c>
      <c r="P9936" s="315" t="s">
        <v>8111</v>
      </c>
      <c r="Q9936" s="315" t="s">
        <v>1906</v>
      </c>
    </row>
    <row r="9937" spans="1:17">
      <c r="A9937" s="315" t="s">
        <v>8112</v>
      </c>
      <c r="B9937" s="315" t="s">
        <v>2095</v>
      </c>
      <c r="C9937" s="315" t="s">
        <v>2098</v>
      </c>
      <c r="D9937" s="316">
        <v>63.9</v>
      </c>
      <c r="E9937" s="317">
        <v>92023.449999999968</v>
      </c>
      <c r="F9937" s="317">
        <v>45415.27</v>
      </c>
      <c r="G9937" s="318">
        <v>40472</v>
      </c>
      <c r="H9937" s="318">
        <v>40543</v>
      </c>
      <c r="I9937" s="318">
        <v>49674</v>
      </c>
      <c r="J9937" s="315" t="s">
        <v>8113</v>
      </c>
      <c r="K9937" s="315">
        <v>7503</v>
      </c>
      <c r="L9937" s="315" t="s">
        <v>4055</v>
      </c>
      <c r="M9937" s="315" t="s">
        <v>966</v>
      </c>
      <c r="N9937" s="315" t="s">
        <v>8114</v>
      </c>
      <c r="O9937" s="315" t="s">
        <v>805</v>
      </c>
      <c r="P9937" s="315" t="s">
        <v>8115</v>
      </c>
      <c r="Q9937" s="315" t="s">
        <v>8116</v>
      </c>
    </row>
    <row r="9938" spans="1:17">
      <c r="A9938" s="315" t="s">
        <v>8117</v>
      </c>
      <c r="B9938" s="315" t="s">
        <v>2095</v>
      </c>
      <c r="C9938" s="315" t="s">
        <v>2098</v>
      </c>
      <c r="D9938" s="316">
        <v>63.96</v>
      </c>
      <c r="E9938" s="317">
        <v>62236.5</v>
      </c>
      <c r="F9938" s="317">
        <v>16679.38</v>
      </c>
      <c r="G9938" s="318">
        <v>40786</v>
      </c>
      <c r="H9938" s="318">
        <v>41627</v>
      </c>
      <c r="I9938" s="318">
        <v>50770</v>
      </c>
      <c r="J9938" s="315" t="s">
        <v>8118</v>
      </c>
      <c r="K9938" s="315">
        <v>4713</v>
      </c>
      <c r="L9938" s="315" t="s">
        <v>3958</v>
      </c>
      <c r="M9938" s="315" t="s">
        <v>1296</v>
      </c>
      <c r="N9938" s="315"/>
      <c r="O9938" s="315" t="s">
        <v>805</v>
      </c>
      <c r="P9938" s="315" t="s">
        <v>7940</v>
      </c>
      <c r="Q9938" s="315" t="s">
        <v>1090</v>
      </c>
    </row>
    <row r="9939" spans="1:17">
      <c r="A9939" s="315" t="s">
        <v>8119</v>
      </c>
      <c r="B9939" s="315" t="s">
        <v>2095</v>
      </c>
      <c r="C9939" s="315" t="s">
        <v>2098</v>
      </c>
      <c r="D9939" s="316">
        <v>64</v>
      </c>
      <c r="E9939" s="317">
        <v>67126.580000000016</v>
      </c>
      <c r="F9939" s="317">
        <v>32086.500000000004</v>
      </c>
      <c r="G9939" s="318">
        <v>39569</v>
      </c>
      <c r="H9939" s="318">
        <v>39765</v>
      </c>
      <c r="I9939" s="318">
        <v>48944</v>
      </c>
      <c r="J9939" s="315" t="s">
        <v>8120</v>
      </c>
      <c r="K9939" s="315">
        <v>8896</v>
      </c>
      <c r="L9939" s="315" t="s">
        <v>4104</v>
      </c>
      <c r="M9939" s="315" t="s">
        <v>770</v>
      </c>
      <c r="N9939" s="315"/>
      <c r="O9939" s="315" t="s">
        <v>805</v>
      </c>
      <c r="P9939" s="315" t="s">
        <v>8121</v>
      </c>
      <c r="Q9939" s="315" t="s">
        <v>6295</v>
      </c>
    </row>
    <row r="9940" spans="1:17">
      <c r="A9940" s="315" t="s">
        <v>8122</v>
      </c>
      <c r="B9940" s="315" t="s">
        <v>2095</v>
      </c>
      <c r="C9940" s="315" t="s">
        <v>2098</v>
      </c>
      <c r="D9940" s="316">
        <v>64</v>
      </c>
      <c r="E9940" s="317">
        <v>58205.959999999992</v>
      </c>
      <c r="F9940" s="317">
        <v>25959.859999999997</v>
      </c>
      <c r="G9940" s="318">
        <v>39570</v>
      </c>
      <c r="H9940" s="318">
        <v>40885</v>
      </c>
      <c r="I9940" s="318">
        <v>50040</v>
      </c>
      <c r="J9940" s="315" t="s">
        <v>8123</v>
      </c>
      <c r="K9940" s="315">
        <v>3324</v>
      </c>
      <c r="L9940" s="315" t="s">
        <v>4322</v>
      </c>
      <c r="M9940" s="315" t="s">
        <v>764</v>
      </c>
      <c r="N9940" s="315"/>
      <c r="O9940" s="315" t="s">
        <v>996</v>
      </c>
      <c r="P9940" s="315" t="s">
        <v>8124</v>
      </c>
      <c r="Q9940" s="315"/>
    </row>
    <row r="9941" spans="1:17">
      <c r="A9941" s="315" t="s">
        <v>8125</v>
      </c>
      <c r="B9941" s="315" t="s">
        <v>2095</v>
      </c>
      <c r="C9941" s="315" t="s">
        <v>2098</v>
      </c>
      <c r="D9941" s="316">
        <v>64</v>
      </c>
      <c r="E9941" s="317">
        <v>59178.45</v>
      </c>
      <c r="F9941" s="317">
        <v>35616.67</v>
      </c>
      <c r="G9941" s="318">
        <v>39570</v>
      </c>
      <c r="H9941" s="318">
        <v>40116</v>
      </c>
      <c r="I9941" s="318">
        <v>49279</v>
      </c>
      <c r="J9941" s="315" t="s">
        <v>8126</v>
      </c>
      <c r="K9941" s="315">
        <v>6332</v>
      </c>
      <c r="L9941" s="315" t="s">
        <v>4204</v>
      </c>
      <c r="M9941" s="315" t="s">
        <v>1712</v>
      </c>
      <c r="N9941" s="315" t="s">
        <v>8127</v>
      </c>
      <c r="O9941" s="315" t="s">
        <v>805</v>
      </c>
      <c r="P9941" s="315" t="s">
        <v>8128</v>
      </c>
      <c r="Q9941" s="315" t="s">
        <v>807</v>
      </c>
    </row>
    <row r="9942" spans="1:17">
      <c r="A9942" s="315" t="s">
        <v>8129</v>
      </c>
      <c r="B9942" s="315" t="s">
        <v>2095</v>
      </c>
      <c r="C9942" s="315" t="s">
        <v>2098</v>
      </c>
      <c r="D9942" s="316">
        <v>64.010000000000005</v>
      </c>
      <c r="E9942" s="317">
        <v>67805.849999999991</v>
      </c>
      <c r="F9942" s="317">
        <v>15130.759999999998</v>
      </c>
      <c r="G9942" s="318">
        <v>40686</v>
      </c>
      <c r="H9942" s="318">
        <v>42062</v>
      </c>
      <c r="I9942" s="318">
        <v>49674</v>
      </c>
      <c r="J9942" s="315" t="s">
        <v>8130</v>
      </c>
      <c r="K9942" s="315">
        <v>8866</v>
      </c>
      <c r="L9942" s="315" t="s">
        <v>5438</v>
      </c>
      <c r="M9942" s="315" t="s">
        <v>1705</v>
      </c>
      <c r="N9942" s="315" t="s">
        <v>8131</v>
      </c>
      <c r="O9942" s="315" t="s">
        <v>805</v>
      </c>
      <c r="P9942" s="315" t="s">
        <v>6169</v>
      </c>
      <c r="Q9942" s="315" t="s">
        <v>8132</v>
      </c>
    </row>
    <row r="9943" spans="1:17">
      <c r="A9943" s="315" t="s">
        <v>8133</v>
      </c>
      <c r="B9943" s="315" t="s">
        <v>2095</v>
      </c>
      <c r="C9943" s="315" t="s">
        <v>2098</v>
      </c>
      <c r="D9943" s="316">
        <v>64.099999999999994</v>
      </c>
      <c r="E9943" s="317">
        <v>62921.05999999999</v>
      </c>
      <c r="F9943" s="317">
        <v>21731.059999999998</v>
      </c>
      <c r="G9943" s="318">
        <v>39569</v>
      </c>
      <c r="H9943" s="318">
        <v>40858</v>
      </c>
      <c r="I9943" s="318">
        <v>50040</v>
      </c>
      <c r="J9943" s="315" t="s">
        <v>8134</v>
      </c>
      <c r="K9943" s="315">
        <v>9450</v>
      </c>
      <c r="L9943" s="315" t="s">
        <v>1087</v>
      </c>
      <c r="M9943" s="315" t="s">
        <v>770</v>
      </c>
      <c r="N9943" s="315" t="s">
        <v>8135</v>
      </c>
      <c r="O9943" s="315" t="s">
        <v>805</v>
      </c>
      <c r="P9943" s="315" t="s">
        <v>8136</v>
      </c>
      <c r="Q9943" s="315" t="s">
        <v>2088</v>
      </c>
    </row>
    <row r="9944" spans="1:17">
      <c r="A9944" s="315" t="s">
        <v>8137</v>
      </c>
      <c r="B9944" s="315" t="s">
        <v>2095</v>
      </c>
      <c r="C9944" s="315" t="s">
        <v>2098</v>
      </c>
      <c r="D9944" s="316">
        <v>64.099999999999994</v>
      </c>
      <c r="E9944" s="317">
        <v>59918.279999999992</v>
      </c>
      <c r="F9944" s="317">
        <v>20012.699999999997</v>
      </c>
      <c r="G9944" s="318">
        <v>39779</v>
      </c>
      <c r="H9944" s="318">
        <v>41576</v>
      </c>
      <c r="I9944" s="318">
        <v>50770</v>
      </c>
      <c r="J9944" s="315" t="s">
        <v>8138</v>
      </c>
      <c r="K9944" s="315">
        <v>6275</v>
      </c>
      <c r="L9944" s="315" t="s">
        <v>2729</v>
      </c>
      <c r="M9944" s="315" t="s">
        <v>788</v>
      </c>
      <c r="N9944" s="315" t="s">
        <v>8139</v>
      </c>
      <c r="O9944" s="315" t="s">
        <v>805</v>
      </c>
      <c r="P9944" s="315" t="s">
        <v>5510</v>
      </c>
      <c r="Q9944" s="315" t="s">
        <v>5002</v>
      </c>
    </row>
    <row r="9945" spans="1:17">
      <c r="A9945" s="315" t="s">
        <v>8140</v>
      </c>
      <c r="B9945" s="315" t="s">
        <v>2095</v>
      </c>
      <c r="C9945" s="315" t="s">
        <v>2096</v>
      </c>
      <c r="D9945" s="316">
        <v>64.2</v>
      </c>
      <c r="E9945" s="317">
        <v>68511</v>
      </c>
      <c r="F9945" s="317">
        <v>46181.49</v>
      </c>
      <c r="G9945" s="318">
        <v>39570</v>
      </c>
      <c r="H9945" s="318">
        <v>39964</v>
      </c>
      <c r="I9945" s="318">
        <v>49309</v>
      </c>
      <c r="J9945" s="315" t="s">
        <v>8141</v>
      </c>
      <c r="K9945" s="315">
        <v>2340</v>
      </c>
      <c r="L9945" s="315" t="s">
        <v>8142</v>
      </c>
      <c r="M9945" s="315" t="s">
        <v>1431</v>
      </c>
      <c r="N9945" s="315" t="s">
        <v>1077</v>
      </c>
      <c r="O9945" s="315" t="s">
        <v>805</v>
      </c>
      <c r="P9945" s="315" t="s">
        <v>1663</v>
      </c>
      <c r="Q9945" s="315" t="s">
        <v>1652</v>
      </c>
    </row>
    <row r="9946" spans="1:17">
      <c r="A9946" s="315" t="s">
        <v>8143</v>
      </c>
      <c r="B9946" s="315" t="s">
        <v>2095</v>
      </c>
      <c r="C9946" s="315" t="s">
        <v>2098</v>
      </c>
      <c r="D9946" s="316">
        <v>64.2</v>
      </c>
      <c r="E9946" s="317">
        <v>51209.24</v>
      </c>
      <c r="F9946" s="317">
        <v>20720.77</v>
      </c>
      <c r="G9946" s="318">
        <v>39569</v>
      </c>
      <c r="H9946" s="318">
        <v>40277</v>
      </c>
      <c r="I9946" s="318">
        <v>49674</v>
      </c>
      <c r="J9946" s="315" t="s">
        <v>8144</v>
      </c>
      <c r="K9946" s="315">
        <v>8352</v>
      </c>
      <c r="L9946" s="315" t="s">
        <v>2472</v>
      </c>
      <c r="M9946" s="315" t="s">
        <v>784</v>
      </c>
      <c r="N9946" s="315" t="s">
        <v>8145</v>
      </c>
      <c r="O9946" s="315" t="s">
        <v>805</v>
      </c>
      <c r="P9946" s="315" t="s">
        <v>8146</v>
      </c>
      <c r="Q9946" s="315" t="s">
        <v>1096</v>
      </c>
    </row>
    <row r="9947" spans="1:17">
      <c r="A9947" s="315" t="s">
        <v>8147</v>
      </c>
      <c r="B9947" s="315" t="s">
        <v>2095</v>
      </c>
      <c r="C9947" s="315" t="s">
        <v>2098</v>
      </c>
      <c r="D9947" s="316">
        <v>64.22</v>
      </c>
      <c r="E9947" s="317">
        <v>58197.120000000003</v>
      </c>
      <c r="F9947" s="317">
        <v>12104.99</v>
      </c>
      <c r="G9947" s="318">
        <v>40441</v>
      </c>
      <c r="H9947" s="318">
        <v>42263</v>
      </c>
      <c r="I9947" s="318">
        <v>49674</v>
      </c>
      <c r="J9947" s="315" t="s">
        <v>8148</v>
      </c>
      <c r="K9947" s="315">
        <v>6024</v>
      </c>
      <c r="L9947" s="315" t="s">
        <v>1218</v>
      </c>
      <c r="M9947" s="315" t="s">
        <v>788</v>
      </c>
      <c r="N9947" s="315" t="s">
        <v>8149</v>
      </c>
      <c r="O9947" s="315" t="s">
        <v>805</v>
      </c>
      <c r="P9947" s="315" t="s">
        <v>8150</v>
      </c>
      <c r="Q9947" s="315" t="s">
        <v>1580</v>
      </c>
    </row>
    <row r="9948" spans="1:17">
      <c r="A9948" s="315" t="s">
        <v>8151</v>
      </c>
      <c r="B9948" s="315" t="s">
        <v>2095</v>
      </c>
      <c r="C9948" s="315" t="s">
        <v>2098</v>
      </c>
      <c r="D9948" s="316">
        <v>64.22</v>
      </c>
      <c r="E9948" s="317">
        <v>58420.37999999999</v>
      </c>
      <c r="F9948" s="317">
        <v>12730.309999999998</v>
      </c>
      <c r="G9948" s="318">
        <v>40798</v>
      </c>
      <c r="H9948" s="318">
        <v>42277</v>
      </c>
      <c r="I9948" s="318">
        <v>49674</v>
      </c>
      <c r="J9948" s="315" t="s">
        <v>8152</v>
      </c>
      <c r="K9948" s="315">
        <v>9434</v>
      </c>
      <c r="L9948" s="315" t="s">
        <v>1550</v>
      </c>
      <c r="M9948" s="315" t="s">
        <v>770</v>
      </c>
      <c r="N9948" s="315"/>
      <c r="O9948" s="315" t="s">
        <v>805</v>
      </c>
      <c r="P9948" s="315" t="s">
        <v>7057</v>
      </c>
      <c r="Q9948" s="315" t="s">
        <v>1041</v>
      </c>
    </row>
    <row r="9949" spans="1:17">
      <c r="A9949" s="315" t="s">
        <v>8153</v>
      </c>
      <c r="B9949" s="315" t="s">
        <v>2095</v>
      </c>
      <c r="C9949" s="315" t="s">
        <v>2098</v>
      </c>
      <c r="D9949" s="316">
        <v>64.260000000000005</v>
      </c>
      <c r="E9949" s="317">
        <v>60337.429999999993</v>
      </c>
      <c r="F9949" s="317">
        <v>21902.48</v>
      </c>
      <c r="G9949" s="318">
        <v>40714</v>
      </c>
      <c r="H9949" s="318">
        <v>41166</v>
      </c>
      <c r="I9949" s="318">
        <v>50405</v>
      </c>
      <c r="J9949" s="315" t="s">
        <v>8154</v>
      </c>
      <c r="K9949" s="315">
        <v>6043</v>
      </c>
      <c r="L9949" s="315" t="s">
        <v>2927</v>
      </c>
      <c r="M9949" s="315" t="s">
        <v>788</v>
      </c>
      <c r="N9949" s="315"/>
      <c r="O9949" s="315" t="s">
        <v>805</v>
      </c>
      <c r="P9949" s="315" t="s">
        <v>6034</v>
      </c>
      <c r="Q9949" s="315" t="s">
        <v>1992</v>
      </c>
    </row>
    <row r="9950" spans="1:17">
      <c r="A9950" s="315" t="s">
        <v>8155</v>
      </c>
      <c r="B9950" s="315" t="s">
        <v>2095</v>
      </c>
      <c r="C9950" s="315" t="s">
        <v>2098</v>
      </c>
      <c r="D9950" s="316">
        <v>64.260000000000005</v>
      </c>
      <c r="E9950" s="317">
        <v>45272.79</v>
      </c>
      <c r="F9950" s="317">
        <v>10102.550000000001</v>
      </c>
      <c r="G9950" s="318">
        <v>40793</v>
      </c>
      <c r="H9950" s="318">
        <v>41764</v>
      </c>
      <c r="I9950" s="318">
        <v>49309</v>
      </c>
      <c r="J9950" s="315" t="s">
        <v>8156</v>
      </c>
      <c r="K9950" s="315">
        <v>4310</v>
      </c>
      <c r="L9950" s="315" t="s">
        <v>2666</v>
      </c>
      <c r="M9950" s="315" t="s">
        <v>776</v>
      </c>
      <c r="N9950" s="315" t="s">
        <v>7545</v>
      </c>
      <c r="O9950" s="315" t="s">
        <v>805</v>
      </c>
      <c r="P9950" s="315" t="s">
        <v>6105</v>
      </c>
      <c r="Q9950" s="315" t="s">
        <v>1096</v>
      </c>
    </row>
    <row r="9951" spans="1:17">
      <c r="A9951" s="315" t="s">
        <v>8157</v>
      </c>
      <c r="B9951" s="315" t="s">
        <v>2095</v>
      </c>
      <c r="C9951" s="315" t="s">
        <v>2098</v>
      </c>
      <c r="D9951" s="316">
        <v>64.3</v>
      </c>
      <c r="E9951" s="317">
        <v>50207.25</v>
      </c>
      <c r="F9951" s="317">
        <v>16875.21</v>
      </c>
      <c r="G9951" s="318">
        <v>39622</v>
      </c>
      <c r="H9951" s="318">
        <v>41086</v>
      </c>
      <c r="I9951" s="318">
        <v>50405</v>
      </c>
      <c r="J9951" s="315" t="s">
        <v>8158</v>
      </c>
      <c r="K9951" s="315">
        <v>1782</v>
      </c>
      <c r="L9951" s="315" t="s">
        <v>2411</v>
      </c>
      <c r="M9951" s="315" t="s">
        <v>761</v>
      </c>
      <c r="N9951" s="315"/>
      <c r="O9951" s="315" t="s">
        <v>805</v>
      </c>
      <c r="P9951" s="315" t="s">
        <v>8159</v>
      </c>
      <c r="Q9951" s="315" t="s">
        <v>8160</v>
      </c>
    </row>
    <row r="9952" spans="1:17">
      <c r="A9952" s="315" t="s">
        <v>8161</v>
      </c>
      <c r="B9952" s="315" t="s">
        <v>2095</v>
      </c>
      <c r="C9952" s="315" t="s">
        <v>2098</v>
      </c>
      <c r="D9952" s="316">
        <v>64.400000000000006</v>
      </c>
      <c r="E9952" s="317">
        <v>66807.69</v>
      </c>
      <c r="F9952" s="317">
        <v>27836.530000000002</v>
      </c>
      <c r="G9952" s="318">
        <v>39570</v>
      </c>
      <c r="H9952" s="318">
        <v>40710</v>
      </c>
      <c r="I9952" s="318">
        <v>50040</v>
      </c>
      <c r="J9952" s="315" t="s">
        <v>8162</v>
      </c>
      <c r="K9952" s="315">
        <v>8162</v>
      </c>
      <c r="L9952" s="315" t="s">
        <v>2520</v>
      </c>
      <c r="M9952" s="315" t="s">
        <v>784</v>
      </c>
      <c r="N9952" s="315"/>
      <c r="O9952" s="315" t="s">
        <v>805</v>
      </c>
      <c r="P9952" s="315" t="s">
        <v>8163</v>
      </c>
      <c r="Q9952" s="315" t="s">
        <v>1090</v>
      </c>
    </row>
    <row r="9953" spans="1:17">
      <c r="A9953" s="315" t="s">
        <v>8164</v>
      </c>
      <c r="B9953" s="315" t="s">
        <v>2095</v>
      </c>
      <c r="C9953" s="315" t="s">
        <v>2098</v>
      </c>
      <c r="D9953" s="316">
        <v>64.400000000000006</v>
      </c>
      <c r="E9953" s="317">
        <v>66209.94</v>
      </c>
      <c r="F9953" s="317">
        <v>43036.47</v>
      </c>
      <c r="G9953" s="318">
        <v>39569</v>
      </c>
      <c r="H9953" s="318">
        <v>40136</v>
      </c>
      <c r="I9953" s="318">
        <v>49309</v>
      </c>
      <c r="J9953" s="315" t="s">
        <v>8165</v>
      </c>
      <c r="K9953" s="315">
        <v>8572</v>
      </c>
      <c r="L9953" s="315" t="s">
        <v>8166</v>
      </c>
      <c r="M9953" s="315" t="s">
        <v>792</v>
      </c>
      <c r="N9953" s="315"/>
      <c r="O9953" s="315" t="s">
        <v>805</v>
      </c>
      <c r="P9953" s="315" t="s">
        <v>8167</v>
      </c>
      <c r="Q9953" s="315" t="s">
        <v>1020</v>
      </c>
    </row>
    <row r="9954" spans="1:17">
      <c r="A9954" s="315" t="s">
        <v>8168</v>
      </c>
      <c r="B9954" s="315" t="s">
        <v>2095</v>
      </c>
      <c r="C9954" s="315" t="s">
        <v>2098</v>
      </c>
      <c r="D9954" s="316">
        <v>64.400000000000006</v>
      </c>
      <c r="E9954" s="317">
        <v>71109.000000000015</v>
      </c>
      <c r="F9954" s="317">
        <v>19057.22</v>
      </c>
      <c r="G9954" s="318">
        <v>40549</v>
      </c>
      <c r="H9954" s="318">
        <v>41624</v>
      </c>
      <c r="I9954" s="318">
        <v>50770</v>
      </c>
      <c r="J9954" s="315" t="s">
        <v>8169</v>
      </c>
      <c r="K9954" s="315">
        <v>8725</v>
      </c>
      <c r="L9954" s="315" t="s">
        <v>3725</v>
      </c>
      <c r="M9954" s="315" t="s">
        <v>770</v>
      </c>
      <c r="N9954" s="315"/>
      <c r="O9954" s="315" t="s">
        <v>805</v>
      </c>
      <c r="P9954" s="315" t="s">
        <v>7564</v>
      </c>
      <c r="Q9954" s="315" t="s">
        <v>5002</v>
      </c>
    </row>
    <row r="9955" spans="1:17">
      <c r="A9955" s="315" t="s">
        <v>8170</v>
      </c>
      <c r="B9955" s="315" t="s">
        <v>2095</v>
      </c>
      <c r="C9955" s="315" t="s">
        <v>2098</v>
      </c>
      <c r="D9955" s="316">
        <v>64.599999999999994</v>
      </c>
      <c r="E9955" s="317">
        <v>63148.91</v>
      </c>
      <c r="F9955" s="317">
        <v>23973.180000000004</v>
      </c>
      <c r="G9955" s="318">
        <v>40779</v>
      </c>
      <c r="H9955" s="318">
        <v>40966</v>
      </c>
      <c r="I9955" s="318">
        <v>50405</v>
      </c>
      <c r="J9955" s="315" t="s">
        <v>8171</v>
      </c>
      <c r="K9955" s="315">
        <v>9476</v>
      </c>
      <c r="L9955" s="315" t="s">
        <v>3318</v>
      </c>
      <c r="M9955" s="315" t="s">
        <v>770</v>
      </c>
      <c r="N9955" s="315" t="s">
        <v>8172</v>
      </c>
      <c r="O9955" s="315" t="s">
        <v>805</v>
      </c>
      <c r="P9955" s="315" t="s">
        <v>818</v>
      </c>
      <c r="Q9955" s="315" t="s">
        <v>1041</v>
      </c>
    </row>
    <row r="9956" spans="1:17">
      <c r="A9956" s="315" t="s">
        <v>8173</v>
      </c>
      <c r="B9956" s="315" t="s">
        <v>2095</v>
      </c>
      <c r="C9956" s="315" t="s">
        <v>2098</v>
      </c>
      <c r="D9956" s="316">
        <v>64.62</v>
      </c>
      <c r="E9956" s="317">
        <v>66957.990000000005</v>
      </c>
      <c r="F9956" s="317">
        <v>28767.130000000005</v>
      </c>
      <c r="G9956" s="318">
        <v>40735</v>
      </c>
      <c r="H9956" s="318">
        <v>40835</v>
      </c>
      <c r="I9956" s="318">
        <v>50040</v>
      </c>
      <c r="J9956" s="315" t="s">
        <v>8174</v>
      </c>
      <c r="K9956" s="315">
        <v>9200</v>
      </c>
      <c r="L9956" s="315" t="s">
        <v>959</v>
      </c>
      <c r="M9956" s="315" t="s">
        <v>770</v>
      </c>
      <c r="N9956" s="315"/>
      <c r="O9956" s="315" t="s">
        <v>805</v>
      </c>
      <c r="P9956" s="315" t="s">
        <v>8175</v>
      </c>
      <c r="Q9956" s="315" t="s">
        <v>819</v>
      </c>
    </row>
    <row r="9957" spans="1:17">
      <c r="A9957" s="315" t="s">
        <v>8176</v>
      </c>
      <c r="B9957" s="315" t="s">
        <v>2095</v>
      </c>
      <c r="C9957" s="315" t="s">
        <v>2098</v>
      </c>
      <c r="D9957" s="316">
        <v>64.8</v>
      </c>
      <c r="E9957" s="317">
        <v>63485.7</v>
      </c>
      <c r="F9957" s="317">
        <v>41202.219999999994</v>
      </c>
      <c r="G9957" s="318">
        <v>39570</v>
      </c>
      <c r="H9957" s="318">
        <v>39953</v>
      </c>
      <c r="I9957" s="318">
        <v>49279</v>
      </c>
      <c r="J9957" s="315" t="s">
        <v>8177</v>
      </c>
      <c r="K9957" s="315">
        <v>3661</v>
      </c>
      <c r="L9957" s="315" t="s">
        <v>1960</v>
      </c>
      <c r="M9957" s="315" t="s">
        <v>764</v>
      </c>
      <c r="N9957" s="315" t="s">
        <v>8178</v>
      </c>
      <c r="O9957" s="315" t="s">
        <v>805</v>
      </c>
      <c r="P9957" s="315" t="s">
        <v>8179</v>
      </c>
      <c r="Q9957" s="315" t="s">
        <v>835</v>
      </c>
    </row>
    <row r="9958" spans="1:17">
      <c r="A9958" s="315" t="s">
        <v>8180</v>
      </c>
      <c r="B9958" s="315" t="s">
        <v>2095</v>
      </c>
      <c r="C9958" s="315" t="s">
        <v>2096</v>
      </c>
      <c r="D9958" s="316">
        <v>64.8</v>
      </c>
      <c r="E9958" s="317">
        <v>71840.569999999992</v>
      </c>
      <c r="F9958" s="317">
        <v>33592.120000000003</v>
      </c>
      <c r="G9958" s="318">
        <v>39570</v>
      </c>
      <c r="H9958" s="318">
        <v>40821</v>
      </c>
      <c r="I9958" s="318">
        <v>50040</v>
      </c>
      <c r="J9958" s="315" t="s">
        <v>8181</v>
      </c>
      <c r="K9958" s="315">
        <v>8164</v>
      </c>
      <c r="L9958" s="315" t="s">
        <v>7587</v>
      </c>
      <c r="M9958" s="315" t="s">
        <v>784</v>
      </c>
      <c r="N9958" s="315" t="s">
        <v>8182</v>
      </c>
      <c r="O9958" s="315" t="s">
        <v>805</v>
      </c>
      <c r="P9958" s="315" t="s">
        <v>8183</v>
      </c>
      <c r="Q9958" s="315" t="s">
        <v>922</v>
      </c>
    </row>
    <row r="9959" spans="1:17">
      <c r="A9959" s="315" t="s">
        <v>8184</v>
      </c>
      <c r="B9959" s="315" t="s">
        <v>2095</v>
      </c>
      <c r="C9959" s="315" t="s">
        <v>2098</v>
      </c>
      <c r="D9959" s="316">
        <v>64.8</v>
      </c>
      <c r="E9959" s="317">
        <v>59276.509999999995</v>
      </c>
      <c r="F9959" s="317">
        <v>19798.329999999998</v>
      </c>
      <c r="G9959" s="318">
        <v>39783</v>
      </c>
      <c r="H9959" s="318">
        <v>41455</v>
      </c>
      <c r="I9959" s="318">
        <v>50770</v>
      </c>
      <c r="J9959" s="315" t="s">
        <v>8185</v>
      </c>
      <c r="K9959" s="315">
        <v>3250</v>
      </c>
      <c r="L9959" s="315" t="s">
        <v>1732</v>
      </c>
      <c r="M9959" s="315" t="s">
        <v>764</v>
      </c>
      <c r="N9959" s="315" t="s">
        <v>8186</v>
      </c>
      <c r="O9959" s="315" t="s">
        <v>805</v>
      </c>
      <c r="P9959" s="315" t="s">
        <v>8187</v>
      </c>
      <c r="Q9959" s="315" t="s">
        <v>945</v>
      </c>
    </row>
    <row r="9960" spans="1:17">
      <c r="A9960" s="315" t="s">
        <v>8188</v>
      </c>
      <c r="B9960" s="315" t="s">
        <v>2095</v>
      </c>
      <c r="C9960" s="315" t="s">
        <v>2098</v>
      </c>
      <c r="D9960" s="316">
        <v>64.8</v>
      </c>
      <c r="E9960" s="317">
        <v>7704.9500000000007</v>
      </c>
      <c r="F9960" s="317">
        <v>1277.03</v>
      </c>
      <c r="G9960" s="318">
        <v>40555</v>
      </c>
      <c r="H9960" s="318">
        <v>42636</v>
      </c>
      <c r="I9960" s="318">
        <v>50040</v>
      </c>
      <c r="J9960" s="315" t="s">
        <v>8189</v>
      </c>
      <c r="K9960" s="315">
        <v>8240</v>
      </c>
      <c r="L9960" s="315" t="s">
        <v>1250</v>
      </c>
      <c r="M9960" s="315" t="s">
        <v>1051</v>
      </c>
      <c r="N9960" s="315" t="s">
        <v>8190</v>
      </c>
      <c r="O9960" s="315" t="s">
        <v>805</v>
      </c>
      <c r="P9960" s="315" t="s">
        <v>6367</v>
      </c>
      <c r="Q9960" s="315" t="s">
        <v>1253</v>
      </c>
    </row>
    <row r="9961" spans="1:17">
      <c r="A9961" s="315" t="s">
        <v>8191</v>
      </c>
      <c r="B9961" s="315" t="s">
        <v>2095</v>
      </c>
      <c r="C9961" s="315" t="s">
        <v>2096</v>
      </c>
      <c r="D9961" s="316">
        <v>64.94</v>
      </c>
      <c r="E9961" s="317">
        <v>71644.800000000003</v>
      </c>
      <c r="F9961" s="317">
        <v>23499.51</v>
      </c>
      <c r="G9961" s="318">
        <v>40780</v>
      </c>
      <c r="H9961" s="318">
        <v>41620</v>
      </c>
      <c r="I9961" s="318">
        <v>50770</v>
      </c>
      <c r="J9961" s="315" t="s">
        <v>8192</v>
      </c>
      <c r="K9961" s="315">
        <v>3047</v>
      </c>
      <c r="L9961" s="315" t="s">
        <v>2359</v>
      </c>
      <c r="M9961" s="315" t="s">
        <v>764</v>
      </c>
      <c r="N9961" s="315"/>
      <c r="O9961" s="315" t="s">
        <v>805</v>
      </c>
      <c r="P9961" s="315" t="s">
        <v>1053</v>
      </c>
      <c r="Q9961" s="315" t="s">
        <v>1090</v>
      </c>
    </row>
    <row r="9962" spans="1:17">
      <c r="A9962" s="315" t="s">
        <v>8193</v>
      </c>
      <c r="B9962" s="315" t="s">
        <v>2095</v>
      </c>
      <c r="C9962" s="315" t="s">
        <v>2098</v>
      </c>
      <c r="D9962" s="316">
        <v>65</v>
      </c>
      <c r="E9962" s="317">
        <v>61369.310000000005</v>
      </c>
      <c r="F9962" s="317">
        <v>22277.060000000005</v>
      </c>
      <c r="G9962" s="318">
        <v>39944</v>
      </c>
      <c r="H9962" s="318">
        <v>41129</v>
      </c>
      <c r="I9962" s="318">
        <v>50405</v>
      </c>
      <c r="J9962" s="315" t="s">
        <v>8194</v>
      </c>
      <c r="K9962" s="315">
        <v>9220</v>
      </c>
      <c r="L9962" s="315" t="s">
        <v>1478</v>
      </c>
      <c r="M9962" s="315" t="s">
        <v>792</v>
      </c>
      <c r="N9962" s="315"/>
      <c r="O9962" s="315" t="s">
        <v>805</v>
      </c>
      <c r="P9962" s="315" t="s">
        <v>4836</v>
      </c>
      <c r="Q9962" s="315" t="s">
        <v>1013</v>
      </c>
    </row>
    <row r="9963" spans="1:17">
      <c r="A9963" s="315" t="s">
        <v>8195</v>
      </c>
      <c r="B9963" s="315" t="s">
        <v>2095</v>
      </c>
      <c r="C9963" s="315" t="s">
        <v>2096</v>
      </c>
      <c r="D9963" s="316">
        <v>65</v>
      </c>
      <c r="E9963" s="317">
        <v>53817.78</v>
      </c>
      <c r="F9963" s="317">
        <v>22657.29</v>
      </c>
      <c r="G9963" s="318">
        <v>40672</v>
      </c>
      <c r="H9963" s="318">
        <v>41179</v>
      </c>
      <c r="I9963" s="318">
        <v>50405</v>
      </c>
      <c r="J9963" s="315" t="s">
        <v>8196</v>
      </c>
      <c r="K9963" s="315">
        <v>9410</v>
      </c>
      <c r="L9963" s="315" t="s">
        <v>3266</v>
      </c>
      <c r="M9963" s="315" t="s">
        <v>781</v>
      </c>
      <c r="N9963" s="315" t="s">
        <v>8197</v>
      </c>
      <c r="O9963" s="315" t="s">
        <v>805</v>
      </c>
      <c r="P9963" s="315" t="s">
        <v>8198</v>
      </c>
      <c r="Q9963" s="315" t="s">
        <v>1384</v>
      </c>
    </row>
    <row r="9964" spans="1:17">
      <c r="A9964" s="315" t="s">
        <v>8199</v>
      </c>
      <c r="B9964" s="315" t="s">
        <v>2095</v>
      </c>
      <c r="C9964" s="315" t="s">
        <v>2096</v>
      </c>
      <c r="D9964" s="316">
        <v>65</v>
      </c>
      <c r="E9964" s="317">
        <v>27428.550000000003</v>
      </c>
      <c r="F9964" s="317">
        <v>10692.08</v>
      </c>
      <c r="G9964" s="318">
        <v>40819</v>
      </c>
      <c r="H9964" s="318">
        <v>41179</v>
      </c>
      <c r="I9964" s="318">
        <v>50405</v>
      </c>
      <c r="J9964" s="315" t="s">
        <v>8200</v>
      </c>
      <c r="K9964" s="315">
        <v>6467</v>
      </c>
      <c r="L9964" s="315" t="s">
        <v>3529</v>
      </c>
      <c r="M9964" s="315" t="s">
        <v>1365</v>
      </c>
      <c r="N9964" s="315" t="s">
        <v>8201</v>
      </c>
      <c r="O9964" s="315" t="s">
        <v>805</v>
      </c>
      <c r="P9964" s="315" t="s">
        <v>8202</v>
      </c>
      <c r="Q9964" s="315" t="s">
        <v>875</v>
      </c>
    </row>
    <row r="9965" spans="1:17">
      <c r="A9965" s="315" t="s">
        <v>8203</v>
      </c>
      <c r="B9965" s="315" t="s">
        <v>2095</v>
      </c>
      <c r="C9965" s="315" t="s">
        <v>2098</v>
      </c>
      <c r="D9965" s="316">
        <v>65.099999999999994</v>
      </c>
      <c r="E9965" s="317">
        <v>43280.75</v>
      </c>
      <c r="F9965" s="317">
        <v>14455.770000000002</v>
      </c>
      <c r="G9965" s="318">
        <v>39594</v>
      </c>
      <c r="H9965" s="318">
        <v>41635</v>
      </c>
      <c r="I9965" s="318">
        <v>50770</v>
      </c>
      <c r="J9965" s="315" t="s">
        <v>8204</v>
      </c>
      <c r="K9965" s="315">
        <v>1723</v>
      </c>
      <c r="L9965" s="315" t="s">
        <v>1159</v>
      </c>
      <c r="M9965" s="315" t="s">
        <v>761</v>
      </c>
      <c r="N9965" s="315" t="s">
        <v>8205</v>
      </c>
      <c r="O9965" s="315" t="s">
        <v>914</v>
      </c>
      <c r="P9965" s="315" t="s">
        <v>8206</v>
      </c>
      <c r="Q9965" s="315" t="s">
        <v>8207</v>
      </c>
    </row>
    <row r="9966" spans="1:17">
      <c r="A9966" s="315" t="s">
        <v>8208</v>
      </c>
      <c r="B9966" s="315" t="s">
        <v>2095</v>
      </c>
      <c r="C9966" s="315" t="s">
        <v>2098</v>
      </c>
      <c r="D9966" s="316">
        <v>65.22</v>
      </c>
      <c r="E9966" s="317">
        <v>59167.1</v>
      </c>
      <c r="F9966" s="317">
        <v>17690.95</v>
      </c>
      <c r="G9966" s="318">
        <v>40792</v>
      </c>
      <c r="H9966" s="318">
        <v>41263</v>
      </c>
      <c r="I9966" s="318">
        <v>50405</v>
      </c>
      <c r="J9966" s="315" t="s">
        <v>8209</v>
      </c>
      <c r="K9966" s="315">
        <v>4583</v>
      </c>
      <c r="L9966" s="315" t="s">
        <v>4591</v>
      </c>
      <c r="M9966" s="315" t="s">
        <v>1296</v>
      </c>
      <c r="N9966" s="315"/>
      <c r="O9966" s="315" t="s">
        <v>996</v>
      </c>
      <c r="P9966" s="315" t="s">
        <v>8210</v>
      </c>
      <c r="Q9966" s="315"/>
    </row>
    <row r="9967" spans="1:17">
      <c r="A9967" s="315" t="s">
        <v>8211</v>
      </c>
      <c r="B9967" s="315" t="s">
        <v>2095</v>
      </c>
      <c r="C9967" s="315" t="s">
        <v>2096</v>
      </c>
      <c r="D9967" s="316">
        <v>65.25</v>
      </c>
      <c r="E9967" s="317">
        <v>57644.88</v>
      </c>
      <c r="F9967" s="317">
        <v>14731.490000000002</v>
      </c>
      <c r="G9967" s="318">
        <v>40627</v>
      </c>
      <c r="H9967" s="318">
        <v>42051</v>
      </c>
      <c r="I9967" s="318">
        <v>49674</v>
      </c>
      <c r="J9967" s="315" t="s">
        <v>8212</v>
      </c>
      <c r="K9967" s="315">
        <v>6377</v>
      </c>
      <c r="L9967" s="315" t="s">
        <v>4163</v>
      </c>
      <c r="M9967" s="315" t="s">
        <v>1365</v>
      </c>
      <c r="N9967" s="315" t="s">
        <v>8213</v>
      </c>
      <c r="O9967" s="315" t="s">
        <v>914</v>
      </c>
      <c r="P9967" s="315" t="s">
        <v>8214</v>
      </c>
      <c r="Q9967" s="315" t="s">
        <v>8215</v>
      </c>
    </row>
    <row r="9968" spans="1:17">
      <c r="A9968" s="315" t="s">
        <v>8216</v>
      </c>
      <c r="B9968" s="315" t="s">
        <v>2095</v>
      </c>
      <c r="C9968" s="315" t="s">
        <v>2098</v>
      </c>
      <c r="D9968" s="316">
        <v>65.260000000000005</v>
      </c>
      <c r="E9968" s="317">
        <v>32197.89</v>
      </c>
      <c r="F9968" s="317">
        <v>7960.0400000000009</v>
      </c>
      <c r="G9968" s="318">
        <v>40828</v>
      </c>
      <c r="H9968" s="318">
        <v>41626</v>
      </c>
      <c r="I9968" s="318">
        <v>50770</v>
      </c>
      <c r="J9968" s="315" t="s">
        <v>8217</v>
      </c>
      <c r="K9968" s="315">
        <v>8800</v>
      </c>
      <c r="L9968" s="315" t="s">
        <v>6813</v>
      </c>
      <c r="M9968" s="315" t="s">
        <v>784</v>
      </c>
      <c r="N9968" s="315" t="s">
        <v>1744</v>
      </c>
      <c r="O9968" s="315" t="s">
        <v>805</v>
      </c>
      <c r="P9968" s="315" t="s">
        <v>1745</v>
      </c>
      <c r="Q9968" s="315" t="s">
        <v>1204</v>
      </c>
    </row>
    <row r="9969" spans="1:17">
      <c r="A9969" s="315" t="s">
        <v>8218</v>
      </c>
      <c r="B9969" s="315" t="s">
        <v>2095</v>
      </c>
      <c r="C9969" s="315" t="s">
        <v>2142</v>
      </c>
      <c r="D9969" s="316">
        <v>65.27</v>
      </c>
      <c r="E9969" s="317">
        <v>51158.87999999999</v>
      </c>
      <c r="F9969" s="317">
        <v>14134.470000000001</v>
      </c>
      <c r="G9969" s="318">
        <v>40787</v>
      </c>
      <c r="H9969" s="318">
        <v>40863</v>
      </c>
      <c r="I9969" s="318">
        <v>50040</v>
      </c>
      <c r="J9969" s="315" t="s">
        <v>8219</v>
      </c>
      <c r="K9969" s="315">
        <v>8307</v>
      </c>
      <c r="L9969" s="315" t="s">
        <v>1130</v>
      </c>
      <c r="M9969" s="315" t="s">
        <v>784</v>
      </c>
      <c r="N9969" s="315" t="s">
        <v>8220</v>
      </c>
      <c r="O9969" s="315" t="s">
        <v>805</v>
      </c>
      <c r="P9969" s="315" t="s">
        <v>8221</v>
      </c>
      <c r="Q9969" s="315" t="s">
        <v>819</v>
      </c>
    </row>
    <row r="9970" spans="1:17">
      <c r="A9970" s="315" t="s">
        <v>8222</v>
      </c>
      <c r="B9970" s="315" t="s">
        <v>2095</v>
      </c>
      <c r="C9970" s="315" t="s">
        <v>2096</v>
      </c>
      <c r="D9970" s="316">
        <v>65.28</v>
      </c>
      <c r="E9970" s="317">
        <v>60759.55999999999</v>
      </c>
      <c r="F9970" s="317">
        <v>23684.95</v>
      </c>
      <c r="G9970" s="318">
        <v>40743</v>
      </c>
      <c r="H9970" s="318">
        <v>41128</v>
      </c>
      <c r="I9970" s="318">
        <v>50405</v>
      </c>
      <c r="J9970" s="315" t="s">
        <v>8223</v>
      </c>
      <c r="K9970" s="315">
        <v>8421</v>
      </c>
      <c r="L9970" s="315" t="s">
        <v>2933</v>
      </c>
      <c r="M9970" s="315" t="s">
        <v>784</v>
      </c>
      <c r="N9970" s="315"/>
      <c r="O9970" s="315" t="s">
        <v>805</v>
      </c>
      <c r="P9970" s="315" t="s">
        <v>8224</v>
      </c>
      <c r="Q9970" s="315" t="s">
        <v>1663</v>
      </c>
    </row>
    <row r="9971" spans="1:17">
      <c r="A9971" s="315" t="s">
        <v>8225</v>
      </c>
      <c r="B9971" s="315" t="s">
        <v>2095</v>
      </c>
      <c r="C9971" s="315" t="s">
        <v>2098</v>
      </c>
      <c r="D9971" s="316">
        <v>65.3</v>
      </c>
      <c r="E9971" s="317">
        <v>73065.900000000009</v>
      </c>
      <c r="F9971" s="317">
        <v>19508.599999999995</v>
      </c>
      <c r="G9971" s="318">
        <v>40303</v>
      </c>
      <c r="H9971" s="318">
        <v>41625</v>
      </c>
      <c r="I9971" s="318">
        <v>50770</v>
      </c>
      <c r="J9971" s="315" t="s">
        <v>8226</v>
      </c>
      <c r="K9971" s="315">
        <v>3152</v>
      </c>
      <c r="L9971" s="315" t="s">
        <v>3514</v>
      </c>
      <c r="M9971" s="315" t="s">
        <v>764</v>
      </c>
      <c r="N9971" s="315"/>
      <c r="O9971" s="315" t="s">
        <v>996</v>
      </c>
      <c r="P9971" s="315" t="s">
        <v>8227</v>
      </c>
      <c r="Q9971" s="315"/>
    </row>
    <row r="9972" spans="1:17">
      <c r="A9972" s="315" t="s">
        <v>8228</v>
      </c>
      <c r="B9972" s="315" t="s">
        <v>2095</v>
      </c>
      <c r="C9972" s="315" t="s">
        <v>2096</v>
      </c>
      <c r="D9972" s="316">
        <v>65.400000000000006</v>
      </c>
      <c r="E9972" s="317">
        <v>67052.950000000012</v>
      </c>
      <c r="F9972" s="317">
        <v>31850.150000000005</v>
      </c>
      <c r="G9972" s="318">
        <v>39570</v>
      </c>
      <c r="H9972" s="318">
        <v>39682</v>
      </c>
      <c r="I9972" s="318">
        <v>48944</v>
      </c>
      <c r="J9972" s="315" t="s">
        <v>8229</v>
      </c>
      <c r="K9972" s="315">
        <v>6372</v>
      </c>
      <c r="L9972" s="315" t="s">
        <v>2245</v>
      </c>
      <c r="M9972" s="315" t="s">
        <v>1290</v>
      </c>
      <c r="N9972" s="315"/>
      <c r="O9972" s="315" t="s">
        <v>805</v>
      </c>
      <c r="P9972" s="315" t="s">
        <v>1292</v>
      </c>
      <c r="Q9972" s="315" t="s">
        <v>7733</v>
      </c>
    </row>
    <row r="9973" spans="1:17">
      <c r="A9973" s="315" t="s">
        <v>8230</v>
      </c>
      <c r="B9973" s="315" t="s">
        <v>2095</v>
      </c>
      <c r="C9973" s="315" t="s">
        <v>2098</v>
      </c>
      <c r="D9973" s="316">
        <v>65.400000000000006</v>
      </c>
      <c r="E9973" s="317">
        <v>59816.37</v>
      </c>
      <c r="F9973" s="317">
        <v>29298.93</v>
      </c>
      <c r="G9973" s="318">
        <v>39570</v>
      </c>
      <c r="H9973" s="318">
        <v>39731</v>
      </c>
      <c r="I9973" s="318">
        <v>48944</v>
      </c>
      <c r="J9973" s="315" t="s">
        <v>7812</v>
      </c>
      <c r="K9973" s="315">
        <v>9470</v>
      </c>
      <c r="L9973" s="315" t="s">
        <v>919</v>
      </c>
      <c r="M9973" s="315" t="s">
        <v>770</v>
      </c>
      <c r="N9973" s="315" t="s">
        <v>7813</v>
      </c>
      <c r="O9973" s="315" t="s">
        <v>805</v>
      </c>
      <c r="P9973" s="315" t="s">
        <v>6034</v>
      </c>
      <c r="Q9973" s="315" t="s">
        <v>1793</v>
      </c>
    </row>
    <row r="9974" spans="1:17">
      <c r="A9974" s="315" t="s">
        <v>8231</v>
      </c>
      <c r="B9974" s="315" t="s">
        <v>2095</v>
      </c>
      <c r="C9974" s="315" t="s">
        <v>2098</v>
      </c>
      <c r="D9974" s="316">
        <v>65.400000000000006</v>
      </c>
      <c r="E9974" s="317">
        <v>59469</v>
      </c>
      <c r="F9974" s="317">
        <v>24503.42</v>
      </c>
      <c r="G9974" s="318">
        <v>40705</v>
      </c>
      <c r="H9974" s="318">
        <v>40885</v>
      </c>
      <c r="I9974" s="318">
        <v>50040</v>
      </c>
      <c r="J9974" s="315" t="s">
        <v>8232</v>
      </c>
      <c r="K9974" s="315">
        <v>8580</v>
      </c>
      <c r="L9974" s="315" t="s">
        <v>8233</v>
      </c>
      <c r="M9974" s="315" t="s">
        <v>792</v>
      </c>
      <c r="N9974" s="315" t="s">
        <v>8234</v>
      </c>
      <c r="O9974" s="315" t="s">
        <v>805</v>
      </c>
      <c r="P9974" s="315" t="s">
        <v>1073</v>
      </c>
      <c r="Q9974" s="315" t="s">
        <v>945</v>
      </c>
    </row>
    <row r="9975" spans="1:17">
      <c r="A9975" s="315" t="s">
        <v>8235</v>
      </c>
      <c r="B9975" s="315" t="s">
        <v>2095</v>
      </c>
      <c r="C9975" s="315" t="s">
        <v>2096</v>
      </c>
      <c r="D9975" s="316">
        <v>65.5</v>
      </c>
      <c r="E9975" s="317">
        <v>67494</v>
      </c>
      <c r="F9975" s="317">
        <v>40496.399999999994</v>
      </c>
      <c r="G9975" s="318">
        <v>39570</v>
      </c>
      <c r="H9975" s="318">
        <v>40428</v>
      </c>
      <c r="I9975" s="318">
        <v>49674</v>
      </c>
      <c r="J9975" s="315" t="s">
        <v>8236</v>
      </c>
      <c r="K9975" s="315">
        <v>1714</v>
      </c>
      <c r="L9975" s="315" t="s">
        <v>1030</v>
      </c>
      <c r="M9975" s="315" t="s">
        <v>761</v>
      </c>
      <c r="N9975" s="315"/>
      <c r="O9975" s="315" t="s">
        <v>805</v>
      </c>
      <c r="P9975" s="315" t="s">
        <v>5557</v>
      </c>
      <c r="Q9975" s="315" t="s">
        <v>956</v>
      </c>
    </row>
    <row r="9976" spans="1:17">
      <c r="A9976" s="315" t="s">
        <v>8237</v>
      </c>
      <c r="B9976" s="315" t="s">
        <v>2095</v>
      </c>
      <c r="C9976" s="315" t="s">
        <v>2098</v>
      </c>
      <c r="D9976" s="316">
        <v>65.52</v>
      </c>
      <c r="E9976" s="317">
        <v>67739.360000000001</v>
      </c>
      <c r="F9976" s="317">
        <v>30144.019999999997</v>
      </c>
      <c r="G9976" s="318">
        <v>40771</v>
      </c>
      <c r="H9976" s="318">
        <v>40869</v>
      </c>
      <c r="I9976" s="318">
        <v>50040</v>
      </c>
      <c r="J9976" s="315" t="s">
        <v>8238</v>
      </c>
      <c r="K9976" s="315">
        <v>9200</v>
      </c>
      <c r="L9976" s="315" t="s">
        <v>959</v>
      </c>
      <c r="M9976" s="315" t="s">
        <v>770</v>
      </c>
      <c r="N9976" s="315" t="s">
        <v>8239</v>
      </c>
      <c r="O9976" s="315" t="s">
        <v>805</v>
      </c>
      <c r="P9976" s="315" t="s">
        <v>8240</v>
      </c>
      <c r="Q9976" s="315" t="s">
        <v>1779</v>
      </c>
    </row>
    <row r="9977" spans="1:17">
      <c r="A9977" s="315" t="s">
        <v>8241</v>
      </c>
      <c r="B9977" s="315" t="s">
        <v>2095</v>
      </c>
      <c r="C9977" s="315" t="s">
        <v>2098</v>
      </c>
      <c r="D9977" s="316">
        <v>65.52</v>
      </c>
      <c r="E9977" s="317">
        <v>40426.080000000002</v>
      </c>
      <c r="F9977" s="317">
        <v>7074.56</v>
      </c>
      <c r="G9977" s="318">
        <v>40763</v>
      </c>
      <c r="H9977" s="318">
        <v>42460</v>
      </c>
      <c r="I9977" s="318">
        <v>50040</v>
      </c>
      <c r="J9977" s="315" t="s">
        <v>8242</v>
      </c>
      <c r="K9977" s="315">
        <v>9464</v>
      </c>
      <c r="L9977" s="315" t="s">
        <v>3097</v>
      </c>
      <c r="M9977" s="315" t="s">
        <v>770</v>
      </c>
      <c r="N9977" s="315" t="s">
        <v>8243</v>
      </c>
      <c r="O9977" s="315" t="s">
        <v>805</v>
      </c>
      <c r="P9977" s="315" t="s">
        <v>7126</v>
      </c>
      <c r="Q9977" s="315" t="s">
        <v>1885</v>
      </c>
    </row>
    <row r="9978" spans="1:17">
      <c r="A9978" s="315" t="s">
        <v>8244</v>
      </c>
      <c r="B9978" s="315" t="s">
        <v>2095</v>
      </c>
      <c r="C9978" s="315" t="s">
        <v>2098</v>
      </c>
      <c r="D9978" s="316">
        <v>65.52</v>
      </c>
      <c r="E9978" s="317">
        <v>29263.5</v>
      </c>
      <c r="F9978" s="317">
        <v>11968.78</v>
      </c>
      <c r="G9978" s="318">
        <v>40847</v>
      </c>
      <c r="H9978" s="318">
        <v>40963</v>
      </c>
      <c r="I9978" s="318">
        <v>50405</v>
      </c>
      <c r="J9978" s="315" t="s">
        <v>8245</v>
      </c>
      <c r="K9978" s="315">
        <v>3238</v>
      </c>
      <c r="L9978" s="315" t="s">
        <v>3491</v>
      </c>
      <c r="M9978" s="315" t="s">
        <v>764</v>
      </c>
      <c r="N9978" s="315"/>
      <c r="O9978" s="315" t="s">
        <v>805</v>
      </c>
      <c r="P9978" s="315" t="s">
        <v>8246</v>
      </c>
      <c r="Q9978" s="315" t="s">
        <v>5598</v>
      </c>
    </row>
    <row r="9979" spans="1:17">
      <c r="A9979" s="315" t="s">
        <v>8247</v>
      </c>
      <c r="B9979" s="315" t="s">
        <v>2095</v>
      </c>
      <c r="C9979" s="315" t="s">
        <v>2096</v>
      </c>
      <c r="D9979" s="316">
        <v>65.599999999999994</v>
      </c>
      <c r="E9979" s="317">
        <v>73667.75</v>
      </c>
      <c r="F9979" s="317">
        <v>30940.489999999998</v>
      </c>
      <c r="G9979" s="318">
        <v>39573</v>
      </c>
      <c r="H9979" s="318">
        <v>41066</v>
      </c>
      <c r="I9979" s="318">
        <v>50405</v>
      </c>
      <c r="J9979" s="315" t="s">
        <v>8248</v>
      </c>
      <c r="K9979" s="315">
        <v>1712</v>
      </c>
      <c r="L9979" s="315" t="s">
        <v>3235</v>
      </c>
      <c r="M9979" s="315" t="s">
        <v>761</v>
      </c>
      <c r="N9979" s="315"/>
      <c r="O9979" s="315" t="s">
        <v>805</v>
      </c>
      <c r="P9979" s="315" t="s">
        <v>8249</v>
      </c>
      <c r="Q9979" s="315" t="s">
        <v>8250</v>
      </c>
    </row>
    <row r="9980" spans="1:17">
      <c r="A9980" s="315" t="s">
        <v>8251</v>
      </c>
      <c r="B9980" s="315" t="s">
        <v>2095</v>
      </c>
      <c r="C9980" s="315" t="s">
        <v>2098</v>
      </c>
      <c r="D9980" s="316">
        <v>65.7</v>
      </c>
      <c r="E9980" s="317">
        <v>71853.73</v>
      </c>
      <c r="F9980" s="317">
        <v>31336.199999999997</v>
      </c>
      <c r="G9980" s="318">
        <v>40313</v>
      </c>
      <c r="H9980" s="318">
        <v>40301</v>
      </c>
      <c r="I9980" s="318">
        <v>49674</v>
      </c>
      <c r="J9980" s="315" t="s">
        <v>8252</v>
      </c>
      <c r="K9980" s="315">
        <v>9444</v>
      </c>
      <c r="L9980" s="315" t="s">
        <v>3379</v>
      </c>
      <c r="M9980" s="315" t="s">
        <v>770</v>
      </c>
      <c r="N9980" s="315" t="s">
        <v>8253</v>
      </c>
      <c r="O9980" s="315" t="s">
        <v>805</v>
      </c>
      <c r="P9980" s="315" t="s">
        <v>5006</v>
      </c>
      <c r="Q9980" s="315" t="s">
        <v>1663</v>
      </c>
    </row>
    <row r="9981" spans="1:17">
      <c r="A9981" s="315" t="s">
        <v>8254</v>
      </c>
      <c r="B9981" s="315" t="s">
        <v>2095</v>
      </c>
      <c r="C9981" s="315" t="s">
        <v>2098</v>
      </c>
      <c r="D9981" s="316">
        <v>65.790000000000006</v>
      </c>
      <c r="E9981" s="317">
        <v>77394.03</v>
      </c>
      <c r="F9981" s="317">
        <v>16020.560000000001</v>
      </c>
      <c r="G9981" s="318">
        <v>40715</v>
      </c>
      <c r="H9981" s="318">
        <v>42256</v>
      </c>
      <c r="I9981" s="318">
        <v>49674</v>
      </c>
      <c r="J9981" s="315" t="s">
        <v>8255</v>
      </c>
      <c r="K9981" s="315">
        <v>9658</v>
      </c>
      <c r="L9981" s="315" t="s">
        <v>2147</v>
      </c>
      <c r="M9981" s="315" t="s">
        <v>770</v>
      </c>
      <c r="N9981" s="315"/>
      <c r="O9981" s="315" t="s">
        <v>805</v>
      </c>
      <c r="P9981" s="315" t="s">
        <v>8256</v>
      </c>
      <c r="Q9981" s="315" t="s">
        <v>1663</v>
      </c>
    </row>
    <row r="9982" spans="1:17">
      <c r="A9982" s="315" t="s">
        <v>8257</v>
      </c>
      <c r="B9982" s="315" t="s">
        <v>2095</v>
      </c>
      <c r="C9982" s="315" t="s">
        <v>2098</v>
      </c>
      <c r="D9982" s="316">
        <v>65.8</v>
      </c>
      <c r="E9982" s="317">
        <v>69893.25</v>
      </c>
      <c r="F9982" s="317">
        <v>18661.509999999998</v>
      </c>
      <c r="G9982" s="318">
        <v>40583</v>
      </c>
      <c r="H9982" s="318">
        <v>41460</v>
      </c>
      <c r="I9982" s="318">
        <v>50770</v>
      </c>
      <c r="J9982" s="315" t="s">
        <v>8258</v>
      </c>
      <c r="K9982" s="315">
        <v>1261</v>
      </c>
      <c r="L9982" s="315" t="s">
        <v>6527</v>
      </c>
      <c r="M9982" s="315" t="s">
        <v>766</v>
      </c>
      <c r="N9982" s="315"/>
      <c r="O9982" s="315" t="s">
        <v>805</v>
      </c>
      <c r="P9982" s="315" t="s">
        <v>8259</v>
      </c>
      <c r="Q9982" s="315" t="s">
        <v>2027</v>
      </c>
    </row>
    <row r="9983" spans="1:17">
      <c r="A9983" s="315" t="s">
        <v>8260</v>
      </c>
      <c r="B9983" s="315" t="s">
        <v>2095</v>
      </c>
      <c r="C9983" s="315" t="s">
        <v>2096</v>
      </c>
      <c r="D9983" s="316">
        <v>65.8</v>
      </c>
      <c r="E9983" s="317">
        <v>68457.859999999986</v>
      </c>
      <c r="F9983" s="317">
        <v>22454.170000000002</v>
      </c>
      <c r="G9983" s="318">
        <v>40407</v>
      </c>
      <c r="H9983" s="318">
        <v>41541</v>
      </c>
      <c r="I9983" s="318">
        <v>50770</v>
      </c>
      <c r="J9983" s="315" t="s">
        <v>8261</v>
      </c>
      <c r="K9983" s="315">
        <v>3322</v>
      </c>
      <c r="L9983" s="315" t="s">
        <v>8262</v>
      </c>
      <c r="M9983" s="315" t="s">
        <v>764</v>
      </c>
      <c r="N9983" s="315"/>
      <c r="O9983" s="315" t="s">
        <v>805</v>
      </c>
      <c r="P9983" s="315" t="s">
        <v>5561</v>
      </c>
      <c r="Q9983" s="315" t="s">
        <v>1394</v>
      </c>
    </row>
    <row r="9984" spans="1:17">
      <c r="A9984" s="315" t="s">
        <v>8263</v>
      </c>
      <c r="B9984" s="315" t="s">
        <v>2095</v>
      </c>
      <c r="C9984" s="315" t="s">
        <v>2098</v>
      </c>
      <c r="D9984" s="316">
        <v>65.8</v>
      </c>
      <c r="E9984" s="317">
        <v>65333.15</v>
      </c>
      <c r="F9984" s="317">
        <v>26919.679999999997</v>
      </c>
      <c r="G9984" s="318">
        <v>40654</v>
      </c>
      <c r="H9984" s="318">
        <v>40879</v>
      </c>
      <c r="I9984" s="318">
        <v>50040</v>
      </c>
      <c r="J9984" s="315" t="s">
        <v>8264</v>
      </c>
      <c r="K9984" s="315">
        <v>5742</v>
      </c>
      <c r="L9984" s="315" t="s">
        <v>896</v>
      </c>
      <c r="M9984" s="315" t="s">
        <v>776</v>
      </c>
      <c r="N9984" s="315" t="s">
        <v>8265</v>
      </c>
      <c r="O9984" s="315" t="s">
        <v>805</v>
      </c>
      <c r="P9984" s="315" t="s">
        <v>8266</v>
      </c>
      <c r="Q9984" s="315" t="s">
        <v>1286</v>
      </c>
    </row>
    <row r="9985" spans="1:17">
      <c r="A9985" s="315" t="s">
        <v>8267</v>
      </c>
      <c r="B9985" s="315" t="s">
        <v>2095</v>
      </c>
      <c r="C9985" s="315" t="s">
        <v>2098</v>
      </c>
      <c r="D9985" s="316">
        <v>66</v>
      </c>
      <c r="E9985" s="317">
        <v>67135</v>
      </c>
      <c r="F9985" s="317">
        <v>29875.070000000003</v>
      </c>
      <c r="G9985" s="318">
        <v>39570</v>
      </c>
      <c r="H9985" s="318">
        <v>40883</v>
      </c>
      <c r="I9985" s="318">
        <v>50040</v>
      </c>
      <c r="J9985" s="315" t="s">
        <v>8268</v>
      </c>
      <c r="K9985" s="315">
        <v>8572</v>
      </c>
      <c r="L9985" s="315" t="s">
        <v>8269</v>
      </c>
      <c r="M9985" s="315" t="s">
        <v>792</v>
      </c>
      <c r="N9985" s="315"/>
      <c r="O9985" s="315" t="s">
        <v>805</v>
      </c>
      <c r="P9985" s="315" t="s">
        <v>8270</v>
      </c>
      <c r="Q9985" s="315" t="s">
        <v>1948</v>
      </c>
    </row>
    <row r="9986" spans="1:17">
      <c r="A9986" s="315" t="s">
        <v>8271</v>
      </c>
      <c r="B9986" s="315" t="s">
        <v>2095</v>
      </c>
      <c r="C9986" s="315" t="s">
        <v>2098</v>
      </c>
      <c r="D9986" s="316">
        <v>66</v>
      </c>
      <c r="E9986" s="317">
        <v>67035.05</v>
      </c>
      <c r="F9986" s="317">
        <v>24266.670000000002</v>
      </c>
      <c r="G9986" s="318">
        <v>39804</v>
      </c>
      <c r="H9986" s="318">
        <v>41229</v>
      </c>
      <c r="I9986" s="318">
        <v>50405</v>
      </c>
      <c r="J9986" s="315" t="s">
        <v>8272</v>
      </c>
      <c r="K9986" s="315">
        <v>9242</v>
      </c>
      <c r="L9986" s="315" t="s">
        <v>3447</v>
      </c>
      <c r="M9986" s="315" t="s">
        <v>770</v>
      </c>
      <c r="N9986" s="315" t="s">
        <v>8273</v>
      </c>
      <c r="O9986" s="315" t="s">
        <v>805</v>
      </c>
      <c r="P9986" s="315" t="s">
        <v>8274</v>
      </c>
      <c r="Q9986" s="315" t="s">
        <v>8275</v>
      </c>
    </row>
    <row r="9987" spans="1:17">
      <c r="A9987" s="315" t="s">
        <v>8276</v>
      </c>
      <c r="B9987" s="315" t="s">
        <v>2095</v>
      </c>
      <c r="C9987" s="315" t="s">
        <v>2098</v>
      </c>
      <c r="D9987" s="316">
        <v>66</v>
      </c>
      <c r="E9987" s="317">
        <v>73358.700000000012</v>
      </c>
      <c r="F9987" s="317">
        <v>15185.240000000002</v>
      </c>
      <c r="G9987" s="318">
        <v>40630</v>
      </c>
      <c r="H9987" s="318">
        <v>42276</v>
      </c>
      <c r="I9987" s="318">
        <v>49674</v>
      </c>
      <c r="J9987" s="315" t="s">
        <v>8277</v>
      </c>
      <c r="K9987" s="315">
        <v>3427</v>
      </c>
      <c r="L9987" s="315" t="s">
        <v>1544</v>
      </c>
      <c r="M9987" s="315" t="s">
        <v>764</v>
      </c>
      <c r="N9987" s="315"/>
      <c r="O9987" s="315" t="s">
        <v>805</v>
      </c>
      <c r="P9987" s="315" t="s">
        <v>7554</v>
      </c>
      <c r="Q9987" s="315" t="s">
        <v>1701</v>
      </c>
    </row>
    <row r="9988" spans="1:17">
      <c r="A9988" s="315" t="s">
        <v>8278</v>
      </c>
      <c r="B9988" s="315" t="s">
        <v>2095</v>
      </c>
      <c r="C9988" s="315" t="s">
        <v>2098</v>
      </c>
      <c r="D9988" s="316">
        <v>66</v>
      </c>
      <c r="E9988" s="317">
        <v>70364.400000000009</v>
      </c>
      <c r="F9988" s="317">
        <v>18787.3</v>
      </c>
      <c r="G9988" s="318">
        <v>40795</v>
      </c>
      <c r="H9988" s="318">
        <v>41472</v>
      </c>
      <c r="I9988" s="318">
        <v>50770</v>
      </c>
      <c r="J9988" s="315" t="s">
        <v>8279</v>
      </c>
      <c r="K9988" s="315">
        <v>6153</v>
      </c>
      <c r="L9988" s="315" t="s">
        <v>4753</v>
      </c>
      <c r="M9988" s="315" t="s">
        <v>788</v>
      </c>
      <c r="N9988" s="315"/>
      <c r="O9988" s="315" t="s">
        <v>805</v>
      </c>
      <c r="P9988" s="315" t="s">
        <v>8280</v>
      </c>
      <c r="Q9988" s="315" t="s">
        <v>1096</v>
      </c>
    </row>
    <row r="9989" spans="1:17">
      <c r="A9989" s="315" t="s">
        <v>8281</v>
      </c>
      <c r="B9989" s="315" t="s">
        <v>2095</v>
      </c>
      <c r="C9989" s="315" t="s">
        <v>2098</v>
      </c>
      <c r="D9989" s="316">
        <v>66.099999999999994</v>
      </c>
      <c r="E9989" s="317">
        <v>73303.529999999984</v>
      </c>
      <c r="F9989" s="317">
        <v>17592.849999999999</v>
      </c>
      <c r="G9989" s="318">
        <v>40620</v>
      </c>
      <c r="H9989" s="318">
        <v>42009</v>
      </c>
      <c r="I9989" s="318">
        <v>49674</v>
      </c>
      <c r="J9989" s="315" t="s">
        <v>8282</v>
      </c>
      <c r="K9989" s="315">
        <v>9533</v>
      </c>
      <c r="L9989" s="315" t="s">
        <v>793</v>
      </c>
      <c r="M9989" s="315" t="s">
        <v>770</v>
      </c>
      <c r="N9989" s="315"/>
      <c r="O9989" s="315" t="s">
        <v>805</v>
      </c>
      <c r="P9989" s="315" t="s">
        <v>8283</v>
      </c>
      <c r="Q9989" s="315" t="s">
        <v>6179</v>
      </c>
    </row>
    <row r="9990" spans="1:17">
      <c r="A9990" s="315" t="s">
        <v>8284</v>
      </c>
      <c r="B9990" s="315" t="s">
        <v>2095</v>
      </c>
      <c r="C9990" s="315" t="s">
        <v>2098</v>
      </c>
      <c r="D9990" s="316">
        <v>66.2</v>
      </c>
      <c r="E9990" s="317">
        <v>57896.859999999993</v>
      </c>
      <c r="F9990" s="317">
        <v>20958.679999999997</v>
      </c>
      <c r="G9990" s="318">
        <v>39577</v>
      </c>
      <c r="H9990" s="318">
        <v>41159</v>
      </c>
      <c r="I9990" s="318">
        <v>50405</v>
      </c>
      <c r="J9990" s="315" t="s">
        <v>8285</v>
      </c>
      <c r="K9990" s="315">
        <v>6287</v>
      </c>
      <c r="L9990" s="315" t="s">
        <v>3209</v>
      </c>
      <c r="M9990" s="315" t="s">
        <v>788</v>
      </c>
      <c r="N9990" s="315"/>
      <c r="O9990" s="315" t="s">
        <v>805</v>
      </c>
      <c r="P9990" s="315" t="s">
        <v>4892</v>
      </c>
      <c r="Q9990" s="315" t="s">
        <v>962</v>
      </c>
    </row>
    <row r="9991" spans="1:17">
      <c r="A9991" s="315" t="s">
        <v>8286</v>
      </c>
      <c r="B9991" s="315" t="s">
        <v>2095</v>
      </c>
      <c r="C9991" s="315" t="s">
        <v>2096</v>
      </c>
      <c r="D9991" s="316">
        <v>66.3</v>
      </c>
      <c r="E9991" s="317">
        <v>66686.400000000009</v>
      </c>
      <c r="F9991" s="317">
        <v>36077.35</v>
      </c>
      <c r="G9991" s="318">
        <v>39569</v>
      </c>
      <c r="H9991" s="318">
        <v>39596</v>
      </c>
      <c r="I9991" s="318">
        <v>48944</v>
      </c>
      <c r="J9991" s="315" t="s">
        <v>8287</v>
      </c>
      <c r="K9991" s="315">
        <v>3629</v>
      </c>
      <c r="L9991" s="315" t="s">
        <v>2223</v>
      </c>
      <c r="M9991" s="315" t="s">
        <v>764</v>
      </c>
      <c r="N9991" s="315"/>
      <c r="O9991" s="315" t="s">
        <v>805</v>
      </c>
      <c r="P9991" s="315" t="s">
        <v>8288</v>
      </c>
      <c r="Q9991" s="315" t="s">
        <v>922</v>
      </c>
    </row>
    <row r="9992" spans="1:17">
      <c r="A9992" s="315" t="s">
        <v>8289</v>
      </c>
      <c r="B9992" s="315" t="s">
        <v>2095</v>
      </c>
      <c r="C9992" s="315" t="s">
        <v>2098</v>
      </c>
      <c r="D9992" s="316">
        <v>66.3</v>
      </c>
      <c r="E9992" s="317">
        <v>67652.549999999988</v>
      </c>
      <c r="F9992" s="317">
        <v>27875.380000000005</v>
      </c>
      <c r="G9992" s="318">
        <v>40177</v>
      </c>
      <c r="H9992" s="318">
        <v>40893</v>
      </c>
      <c r="I9992" s="318">
        <v>50040</v>
      </c>
      <c r="J9992" s="315" t="s">
        <v>8290</v>
      </c>
      <c r="K9992" s="315">
        <v>4944</v>
      </c>
      <c r="L9992" s="315" t="s">
        <v>4283</v>
      </c>
      <c r="M9992" s="315" t="s">
        <v>764</v>
      </c>
      <c r="N9992" s="315" t="s">
        <v>8291</v>
      </c>
      <c r="O9992" s="315" t="s">
        <v>805</v>
      </c>
      <c r="P9992" s="315" t="s">
        <v>6364</v>
      </c>
      <c r="Q9992" s="315" t="s">
        <v>8292</v>
      </c>
    </row>
    <row r="9993" spans="1:17">
      <c r="A9993" s="315" t="s">
        <v>8293</v>
      </c>
      <c r="B9993" s="315" t="s">
        <v>2095</v>
      </c>
      <c r="C9993" s="315" t="s">
        <v>2096</v>
      </c>
      <c r="D9993" s="316">
        <v>66.5</v>
      </c>
      <c r="E9993" s="317">
        <v>71746.25</v>
      </c>
      <c r="F9993" s="317">
        <v>30133.450000000004</v>
      </c>
      <c r="G9993" s="318">
        <v>39804</v>
      </c>
      <c r="H9993" s="318">
        <v>41151</v>
      </c>
      <c r="I9993" s="318">
        <v>50405</v>
      </c>
      <c r="J9993" s="315" t="s">
        <v>8294</v>
      </c>
      <c r="K9993" s="315">
        <v>1741</v>
      </c>
      <c r="L9993" s="315" t="s">
        <v>2592</v>
      </c>
      <c r="M9993" s="315" t="s">
        <v>761</v>
      </c>
      <c r="N9993" s="315" t="s">
        <v>8295</v>
      </c>
      <c r="O9993" s="315" t="s">
        <v>914</v>
      </c>
      <c r="P9993" s="315" t="s">
        <v>8296</v>
      </c>
      <c r="Q9993" s="315" t="s">
        <v>8297</v>
      </c>
    </row>
    <row r="9994" spans="1:17">
      <c r="A9994" s="315" t="s">
        <v>8298</v>
      </c>
      <c r="B9994" s="315" t="s">
        <v>2095</v>
      </c>
      <c r="C9994" s="315" t="s">
        <v>2098</v>
      </c>
      <c r="D9994" s="316">
        <v>66.5</v>
      </c>
      <c r="E9994" s="317">
        <v>69593.200000000012</v>
      </c>
      <c r="F9994" s="317">
        <v>28674.979999999996</v>
      </c>
      <c r="G9994" s="318">
        <v>40101</v>
      </c>
      <c r="H9994" s="318">
        <v>40892</v>
      </c>
      <c r="I9994" s="318">
        <v>50040</v>
      </c>
      <c r="J9994" s="315" t="s">
        <v>8299</v>
      </c>
      <c r="K9994" s="315">
        <v>5630</v>
      </c>
      <c r="L9994" s="315" t="s">
        <v>3208</v>
      </c>
      <c r="M9994" s="315" t="s">
        <v>776</v>
      </c>
      <c r="N9994" s="315" t="s">
        <v>8300</v>
      </c>
      <c r="O9994" s="315" t="s">
        <v>805</v>
      </c>
      <c r="P9994" s="315" t="s">
        <v>8187</v>
      </c>
      <c r="Q9994" s="315" t="s">
        <v>992</v>
      </c>
    </row>
    <row r="9995" spans="1:17">
      <c r="A9995" s="315" t="s">
        <v>8301</v>
      </c>
      <c r="B9995" s="315" t="s">
        <v>2095</v>
      </c>
      <c r="C9995" s="315" t="s">
        <v>2098</v>
      </c>
      <c r="D9995" s="316">
        <v>66.5</v>
      </c>
      <c r="E9995" s="317">
        <v>77766.81</v>
      </c>
      <c r="F9995" s="317">
        <v>26066.27</v>
      </c>
      <c r="G9995" s="318">
        <v>40750</v>
      </c>
      <c r="H9995" s="318">
        <v>41079</v>
      </c>
      <c r="I9995" s="318">
        <v>50405</v>
      </c>
      <c r="J9995" s="315" t="s">
        <v>8302</v>
      </c>
      <c r="K9995" s="315">
        <v>1950</v>
      </c>
      <c r="L9995" s="315" t="s">
        <v>1622</v>
      </c>
      <c r="M9995" s="315" t="s">
        <v>754</v>
      </c>
      <c r="N9995" s="315" t="s">
        <v>1623</v>
      </c>
      <c r="O9995" s="315" t="s">
        <v>805</v>
      </c>
      <c r="P9995" s="315" t="s">
        <v>8303</v>
      </c>
      <c r="Q9995" s="315" t="s">
        <v>8304</v>
      </c>
    </row>
    <row r="9996" spans="1:17">
      <c r="A9996" s="315" t="s">
        <v>8305</v>
      </c>
      <c r="B9996" s="315" t="s">
        <v>2095</v>
      </c>
      <c r="C9996" s="315" t="s">
        <v>2098</v>
      </c>
      <c r="D9996" s="316">
        <v>66.52</v>
      </c>
      <c r="E9996" s="317">
        <v>69491.25</v>
      </c>
      <c r="F9996" s="317">
        <v>15705.050000000001</v>
      </c>
      <c r="G9996" s="318">
        <v>40406</v>
      </c>
      <c r="H9996" s="318">
        <v>42276</v>
      </c>
      <c r="I9996" s="318">
        <v>51501</v>
      </c>
      <c r="J9996" s="315" t="s">
        <v>8306</v>
      </c>
      <c r="K9996" s="315">
        <v>1142</v>
      </c>
      <c r="L9996" s="315" t="s">
        <v>2419</v>
      </c>
      <c r="M9996" s="315" t="s">
        <v>766</v>
      </c>
      <c r="N9996" s="315"/>
      <c r="O9996" s="315" t="s">
        <v>805</v>
      </c>
      <c r="P9996" s="315" t="s">
        <v>5435</v>
      </c>
      <c r="Q9996" s="315" t="s">
        <v>8307</v>
      </c>
    </row>
    <row r="9997" spans="1:17">
      <c r="A9997" s="315" t="s">
        <v>8308</v>
      </c>
      <c r="B9997" s="315" t="s">
        <v>2095</v>
      </c>
      <c r="C9997" s="315" t="s">
        <v>2098</v>
      </c>
      <c r="D9997" s="316">
        <v>66.599999999999994</v>
      </c>
      <c r="E9997" s="317">
        <v>65321.35</v>
      </c>
      <c r="F9997" s="317">
        <v>17440.8</v>
      </c>
      <c r="G9997" s="318">
        <v>40252</v>
      </c>
      <c r="H9997" s="318">
        <v>41614</v>
      </c>
      <c r="I9997" s="318">
        <v>50770</v>
      </c>
      <c r="J9997" s="315" t="s">
        <v>8309</v>
      </c>
      <c r="K9997" s="315">
        <v>8585</v>
      </c>
      <c r="L9997" s="315" t="s">
        <v>8310</v>
      </c>
      <c r="M9997" s="315" t="s">
        <v>792</v>
      </c>
      <c r="N9997" s="315"/>
      <c r="O9997" s="315" t="s">
        <v>805</v>
      </c>
      <c r="P9997" s="315" t="s">
        <v>7958</v>
      </c>
      <c r="Q9997" s="315" t="s">
        <v>2094</v>
      </c>
    </row>
    <row r="9998" spans="1:17">
      <c r="A9998" s="315" t="s">
        <v>8311</v>
      </c>
      <c r="B9998" s="315" t="s">
        <v>2095</v>
      </c>
      <c r="C9998" s="315" t="s">
        <v>2098</v>
      </c>
      <c r="D9998" s="316">
        <v>66.7</v>
      </c>
      <c r="E9998" s="317">
        <v>72101.25</v>
      </c>
      <c r="F9998" s="317">
        <v>29708.389999999996</v>
      </c>
      <c r="G9998" s="318">
        <v>40631</v>
      </c>
      <c r="H9998" s="318">
        <v>40665</v>
      </c>
      <c r="I9998" s="318">
        <v>50040</v>
      </c>
      <c r="J9998" s="315" t="s">
        <v>8312</v>
      </c>
      <c r="K9998" s="315">
        <v>4123</v>
      </c>
      <c r="L9998" s="315" t="s">
        <v>2299</v>
      </c>
      <c r="M9998" s="315" t="s">
        <v>1484</v>
      </c>
      <c r="N9998" s="315" t="s">
        <v>8313</v>
      </c>
      <c r="O9998" s="315" t="s">
        <v>805</v>
      </c>
      <c r="P9998" s="315" t="s">
        <v>8314</v>
      </c>
      <c r="Q9998" s="315" t="s">
        <v>852</v>
      </c>
    </row>
    <row r="9999" spans="1:17">
      <c r="A9999" s="315" t="s">
        <v>8315</v>
      </c>
      <c r="B9999" s="315" t="s">
        <v>2095</v>
      </c>
      <c r="C9999" s="315" t="s">
        <v>2096</v>
      </c>
      <c r="D9999" s="316">
        <v>66.98</v>
      </c>
      <c r="E9999" s="317">
        <v>65902.8</v>
      </c>
      <c r="F9999" s="317">
        <v>20198.009999999998</v>
      </c>
      <c r="G9999" s="318">
        <v>40066</v>
      </c>
      <c r="H9999" s="318">
        <v>40461</v>
      </c>
      <c r="I9999" s="318">
        <v>49674</v>
      </c>
      <c r="J9999" s="315" t="s">
        <v>8316</v>
      </c>
      <c r="K9999" s="315">
        <v>6288</v>
      </c>
      <c r="L9999" s="315" t="s">
        <v>3628</v>
      </c>
      <c r="M9999" s="315" t="s">
        <v>788</v>
      </c>
      <c r="N9999" s="315"/>
      <c r="O9999" s="315" t="s">
        <v>805</v>
      </c>
      <c r="P9999" s="315" t="s">
        <v>8317</v>
      </c>
      <c r="Q9999" s="315" t="s">
        <v>1096</v>
      </c>
    </row>
    <row r="10000" spans="1:17">
      <c r="A10000" s="315" t="s">
        <v>8318</v>
      </c>
      <c r="B10000" s="315" t="s">
        <v>2095</v>
      </c>
      <c r="C10000" s="315" t="s">
        <v>2098</v>
      </c>
      <c r="D10000" s="316">
        <v>67</v>
      </c>
      <c r="E10000" s="317">
        <v>64953.000000000007</v>
      </c>
      <c r="F10000" s="317">
        <v>38971.800000000003</v>
      </c>
      <c r="G10000" s="318">
        <v>39570</v>
      </c>
      <c r="H10000" s="318">
        <v>39959</v>
      </c>
      <c r="I10000" s="318">
        <v>49309</v>
      </c>
      <c r="J10000" s="315" t="s">
        <v>8319</v>
      </c>
      <c r="K10000" s="315">
        <v>3780</v>
      </c>
      <c r="L10000" s="315" t="s">
        <v>2137</v>
      </c>
      <c r="M10000" s="315" t="s">
        <v>764</v>
      </c>
      <c r="N10000" s="315" t="s">
        <v>8320</v>
      </c>
      <c r="O10000" s="315" t="s">
        <v>805</v>
      </c>
      <c r="P10000" s="315" t="s">
        <v>4538</v>
      </c>
      <c r="Q10000" s="315" t="s">
        <v>841</v>
      </c>
    </row>
    <row r="10001" spans="1:17">
      <c r="A10001" s="315" t="s">
        <v>8321</v>
      </c>
      <c r="B10001" s="315" t="s">
        <v>2095</v>
      </c>
      <c r="C10001" s="315" t="s">
        <v>2098</v>
      </c>
      <c r="D10001" s="316">
        <v>67</v>
      </c>
      <c r="E10001" s="317">
        <v>77895.949999999983</v>
      </c>
      <c r="F10001" s="317">
        <v>34663.71</v>
      </c>
      <c r="G10001" s="318">
        <v>39570</v>
      </c>
      <c r="H10001" s="318">
        <v>40882</v>
      </c>
      <c r="I10001" s="318">
        <v>50040</v>
      </c>
      <c r="J10001" s="315" t="s">
        <v>8322</v>
      </c>
      <c r="K10001" s="315">
        <v>9545</v>
      </c>
      <c r="L10001" s="315" t="s">
        <v>1240</v>
      </c>
      <c r="M10001" s="315" t="s">
        <v>792</v>
      </c>
      <c r="N10001" s="315" t="s">
        <v>8323</v>
      </c>
      <c r="O10001" s="315" t="s">
        <v>805</v>
      </c>
      <c r="P10001" s="315" t="s">
        <v>8324</v>
      </c>
      <c r="Q10001" s="315" t="s">
        <v>4972</v>
      </c>
    </row>
    <row r="10002" spans="1:17">
      <c r="A10002" s="315" t="s">
        <v>8325</v>
      </c>
      <c r="B10002" s="315" t="s">
        <v>2095</v>
      </c>
      <c r="C10002" s="315" t="s">
        <v>2098</v>
      </c>
      <c r="D10002" s="316">
        <v>67</v>
      </c>
      <c r="E10002" s="317">
        <v>71866.759999999995</v>
      </c>
      <c r="F10002" s="317">
        <v>22158.89</v>
      </c>
      <c r="G10002" s="318">
        <v>39687</v>
      </c>
      <c r="H10002" s="318">
        <v>41486</v>
      </c>
      <c r="I10002" s="318">
        <v>50770</v>
      </c>
      <c r="J10002" s="315" t="s">
        <v>8326</v>
      </c>
      <c r="K10002" s="315">
        <v>8906</v>
      </c>
      <c r="L10002" s="315" t="s">
        <v>2877</v>
      </c>
      <c r="M10002" s="315" t="s">
        <v>784</v>
      </c>
      <c r="N10002" s="315" t="s">
        <v>4957</v>
      </c>
      <c r="O10002" s="315" t="s">
        <v>805</v>
      </c>
      <c r="P10002" s="315" t="s">
        <v>4958</v>
      </c>
      <c r="Q10002" s="315" t="s">
        <v>1065</v>
      </c>
    </row>
    <row r="10003" spans="1:17">
      <c r="A10003" s="315" t="s">
        <v>8327</v>
      </c>
      <c r="B10003" s="315" t="s">
        <v>2095</v>
      </c>
      <c r="C10003" s="315" t="s">
        <v>2096</v>
      </c>
      <c r="D10003" s="316">
        <v>67.040000000000006</v>
      </c>
      <c r="E10003" s="317">
        <v>53257.8</v>
      </c>
      <c r="F10003" s="317">
        <v>18640.240000000002</v>
      </c>
      <c r="G10003" s="318">
        <v>39569</v>
      </c>
      <c r="H10003" s="318">
        <v>40852</v>
      </c>
      <c r="I10003" s="318">
        <v>50040</v>
      </c>
      <c r="J10003" s="315" t="s">
        <v>8328</v>
      </c>
      <c r="K10003" s="315">
        <v>3267</v>
      </c>
      <c r="L10003" s="315" t="s">
        <v>2494</v>
      </c>
      <c r="M10003" s="315" t="s">
        <v>764</v>
      </c>
      <c r="N10003" s="315"/>
      <c r="O10003" s="315" t="s">
        <v>996</v>
      </c>
      <c r="P10003" s="315" t="s">
        <v>8329</v>
      </c>
      <c r="Q10003" s="315"/>
    </row>
    <row r="10004" spans="1:17">
      <c r="A10004" s="315" t="s">
        <v>8330</v>
      </c>
      <c r="B10004" s="315" t="s">
        <v>2095</v>
      </c>
      <c r="C10004" s="315" t="s">
        <v>2098</v>
      </c>
      <c r="D10004" s="316">
        <v>67.099999999999994</v>
      </c>
      <c r="E10004" s="317">
        <v>63359.7</v>
      </c>
      <c r="F10004" s="317">
        <v>23994.579999999998</v>
      </c>
      <c r="G10004" s="318">
        <v>40164</v>
      </c>
      <c r="H10004" s="318">
        <v>40961</v>
      </c>
      <c r="I10004" s="318">
        <v>50405</v>
      </c>
      <c r="J10004" s="315" t="s">
        <v>8331</v>
      </c>
      <c r="K10004" s="315">
        <v>3613</v>
      </c>
      <c r="L10004" s="315" t="s">
        <v>2278</v>
      </c>
      <c r="M10004" s="315" t="s">
        <v>764</v>
      </c>
      <c r="N10004" s="315" t="s">
        <v>8332</v>
      </c>
      <c r="O10004" s="315" t="s">
        <v>805</v>
      </c>
      <c r="P10004" s="315" t="s">
        <v>921</v>
      </c>
      <c r="Q10004" s="315" t="s">
        <v>819</v>
      </c>
    </row>
    <row r="10005" spans="1:17">
      <c r="A10005" s="315" t="s">
        <v>8333</v>
      </c>
      <c r="B10005" s="315" t="s">
        <v>2095</v>
      </c>
      <c r="C10005" s="315" t="s">
        <v>2098</v>
      </c>
      <c r="D10005" s="316">
        <v>67.099999999999994</v>
      </c>
      <c r="E10005" s="317">
        <v>69428.570000000007</v>
      </c>
      <c r="F10005" s="317">
        <v>28607.13</v>
      </c>
      <c r="G10005" s="318">
        <v>40701</v>
      </c>
      <c r="H10005" s="318">
        <v>40896</v>
      </c>
      <c r="I10005" s="318">
        <v>50040</v>
      </c>
      <c r="J10005" s="315" t="s">
        <v>8334</v>
      </c>
      <c r="K10005" s="315">
        <v>8887</v>
      </c>
      <c r="L10005" s="315" t="s">
        <v>2950</v>
      </c>
      <c r="M10005" s="315" t="s">
        <v>770</v>
      </c>
      <c r="N10005" s="315" t="s">
        <v>8335</v>
      </c>
      <c r="O10005" s="315" t="s">
        <v>805</v>
      </c>
      <c r="P10005" s="315" t="s">
        <v>1433</v>
      </c>
      <c r="Q10005" s="315" t="s">
        <v>807</v>
      </c>
    </row>
    <row r="10006" spans="1:17">
      <c r="A10006" s="315" t="s">
        <v>8336</v>
      </c>
      <c r="B10006" s="315" t="s">
        <v>2095</v>
      </c>
      <c r="C10006" s="315" t="s">
        <v>2098</v>
      </c>
      <c r="D10006" s="316">
        <v>67.2</v>
      </c>
      <c r="E10006" s="317">
        <v>56263.170000000006</v>
      </c>
      <c r="F10006" s="317">
        <v>33757.9</v>
      </c>
      <c r="G10006" s="318">
        <v>39601</v>
      </c>
      <c r="H10006" s="318">
        <v>40149</v>
      </c>
      <c r="I10006" s="318">
        <v>49279</v>
      </c>
      <c r="J10006" s="315" t="s">
        <v>8337</v>
      </c>
      <c r="K10006" s="315">
        <v>8703</v>
      </c>
      <c r="L10006" s="315" t="s">
        <v>2708</v>
      </c>
      <c r="M10006" s="315" t="s">
        <v>784</v>
      </c>
      <c r="N10006" s="315" t="s">
        <v>7098</v>
      </c>
      <c r="O10006" s="315" t="s">
        <v>805</v>
      </c>
      <c r="P10006" s="315" t="s">
        <v>7099</v>
      </c>
      <c r="Q10006" s="315" t="s">
        <v>992</v>
      </c>
    </row>
    <row r="10007" spans="1:17">
      <c r="A10007" s="315" t="s">
        <v>8338</v>
      </c>
      <c r="B10007" s="315" t="s">
        <v>2095</v>
      </c>
      <c r="C10007" s="315" t="s">
        <v>2098</v>
      </c>
      <c r="D10007" s="316">
        <v>67.2</v>
      </c>
      <c r="E10007" s="317">
        <v>59378.07</v>
      </c>
      <c r="F10007" s="317">
        <v>14250.729999999998</v>
      </c>
      <c r="G10007" s="318">
        <v>40609</v>
      </c>
      <c r="H10007" s="318">
        <v>42009</v>
      </c>
      <c r="I10007" s="318">
        <v>49674</v>
      </c>
      <c r="J10007" s="315" t="s">
        <v>8339</v>
      </c>
      <c r="K10007" s="315">
        <v>8843</v>
      </c>
      <c r="L10007" s="315" t="s">
        <v>3644</v>
      </c>
      <c r="M10007" s="315" t="s">
        <v>1388</v>
      </c>
      <c r="N10007" s="315"/>
      <c r="O10007" s="315" t="s">
        <v>805</v>
      </c>
      <c r="P10007" s="315" t="s">
        <v>8340</v>
      </c>
      <c r="Q10007" s="315" t="s">
        <v>1264</v>
      </c>
    </row>
    <row r="10008" spans="1:17">
      <c r="A10008" s="315" t="s">
        <v>8341</v>
      </c>
      <c r="B10008" s="315" t="s">
        <v>2095</v>
      </c>
      <c r="C10008" s="315" t="s">
        <v>2098</v>
      </c>
      <c r="D10008" s="316">
        <v>67.2</v>
      </c>
      <c r="E10008" s="317">
        <v>2798.03</v>
      </c>
      <c r="F10008" s="317">
        <v>478.46</v>
      </c>
      <c r="G10008" s="318">
        <v>40855</v>
      </c>
      <c r="H10008" s="318">
        <v>42709</v>
      </c>
      <c r="I10008" s="318">
        <v>50040</v>
      </c>
      <c r="J10008" s="315" t="s">
        <v>8342</v>
      </c>
      <c r="K10008" s="315">
        <v>9116</v>
      </c>
      <c r="L10008" s="315" t="s">
        <v>3498</v>
      </c>
      <c r="M10008" s="315" t="s">
        <v>770</v>
      </c>
      <c r="N10008" s="315"/>
      <c r="O10008" s="315" t="s">
        <v>805</v>
      </c>
      <c r="P10008" s="315" t="s">
        <v>8343</v>
      </c>
      <c r="Q10008" s="315" t="s">
        <v>6338</v>
      </c>
    </row>
    <row r="10009" spans="1:17">
      <c r="A10009" s="315" t="s">
        <v>8344</v>
      </c>
      <c r="B10009" s="315" t="s">
        <v>2095</v>
      </c>
      <c r="C10009" s="315" t="s">
        <v>2098</v>
      </c>
      <c r="D10009" s="316">
        <v>67.3</v>
      </c>
      <c r="E10009" s="317">
        <v>74555.14</v>
      </c>
      <c r="F10009" s="317">
        <v>18431.68</v>
      </c>
      <c r="G10009" s="318">
        <v>40269</v>
      </c>
      <c r="H10009" s="318">
        <v>41623</v>
      </c>
      <c r="I10009" s="318">
        <v>50770</v>
      </c>
      <c r="J10009" s="315" t="s">
        <v>8345</v>
      </c>
      <c r="K10009" s="315">
        <v>8508</v>
      </c>
      <c r="L10009" s="315" t="s">
        <v>4485</v>
      </c>
      <c r="M10009" s="315" t="s">
        <v>792</v>
      </c>
      <c r="N10009" s="315" t="s">
        <v>5568</v>
      </c>
      <c r="O10009" s="315" t="s">
        <v>805</v>
      </c>
      <c r="P10009" s="315" t="s">
        <v>5569</v>
      </c>
      <c r="Q10009" s="315" t="s">
        <v>852</v>
      </c>
    </row>
    <row r="10010" spans="1:17">
      <c r="A10010" s="315" t="s">
        <v>8346</v>
      </c>
      <c r="B10010" s="315" t="s">
        <v>2095</v>
      </c>
      <c r="C10010" s="315" t="s">
        <v>2096</v>
      </c>
      <c r="D10010" s="316">
        <v>67.5</v>
      </c>
      <c r="E10010" s="317">
        <v>68127.61</v>
      </c>
      <c r="F10010" s="317">
        <v>49392.52</v>
      </c>
      <c r="G10010" s="318">
        <v>39570</v>
      </c>
      <c r="H10010" s="318">
        <v>39873</v>
      </c>
      <c r="I10010" s="318">
        <v>49309</v>
      </c>
      <c r="J10010" s="315" t="s">
        <v>8347</v>
      </c>
      <c r="K10010" s="315">
        <v>5703</v>
      </c>
      <c r="L10010" s="315" t="s">
        <v>2485</v>
      </c>
      <c r="M10010" s="315" t="s">
        <v>776</v>
      </c>
      <c r="N10010" s="315"/>
      <c r="O10010" s="315" t="s">
        <v>805</v>
      </c>
      <c r="P10010" s="315" t="s">
        <v>8348</v>
      </c>
      <c r="Q10010" s="315" t="s">
        <v>4657</v>
      </c>
    </row>
    <row r="10011" spans="1:17">
      <c r="A10011" s="315" t="s">
        <v>8349</v>
      </c>
      <c r="B10011" s="315" t="s">
        <v>2095</v>
      </c>
      <c r="C10011" s="315" t="s">
        <v>2096</v>
      </c>
      <c r="D10011" s="316">
        <v>67.5</v>
      </c>
      <c r="E10011" s="317">
        <v>62305.679999999993</v>
      </c>
      <c r="F10011" s="317">
        <v>37508.03</v>
      </c>
      <c r="G10011" s="318">
        <v>39570</v>
      </c>
      <c r="H10011" s="318">
        <v>39596</v>
      </c>
      <c r="I10011" s="318">
        <v>48944</v>
      </c>
      <c r="J10011" s="315" t="s">
        <v>6384</v>
      </c>
      <c r="K10011" s="315">
        <v>9200</v>
      </c>
      <c r="L10011" s="315" t="s">
        <v>959</v>
      </c>
      <c r="M10011" s="315" t="s">
        <v>770</v>
      </c>
      <c r="N10011" s="315"/>
      <c r="O10011" s="315" t="s">
        <v>805</v>
      </c>
      <c r="P10011" s="315" t="s">
        <v>6385</v>
      </c>
      <c r="Q10011" s="315" t="s">
        <v>1607</v>
      </c>
    </row>
    <row r="10012" spans="1:17">
      <c r="A10012" s="315" t="s">
        <v>8350</v>
      </c>
      <c r="B10012" s="315" t="s">
        <v>2095</v>
      </c>
      <c r="C10012" s="315" t="s">
        <v>2098</v>
      </c>
      <c r="D10012" s="316">
        <v>67.5</v>
      </c>
      <c r="E10012" s="317">
        <v>71518.67</v>
      </c>
      <c r="F10012" s="317">
        <v>40792.129999999997</v>
      </c>
      <c r="G10012" s="318">
        <v>39997</v>
      </c>
      <c r="H10012" s="318">
        <v>40128</v>
      </c>
      <c r="I10012" s="318">
        <v>49309</v>
      </c>
      <c r="J10012" s="315" t="s">
        <v>8351</v>
      </c>
      <c r="K10012" s="315">
        <v>1400</v>
      </c>
      <c r="L10012" s="315" t="s">
        <v>2273</v>
      </c>
      <c r="M10012" s="315" t="s">
        <v>766</v>
      </c>
      <c r="N10012" s="315" t="s">
        <v>8352</v>
      </c>
      <c r="O10012" s="315" t="s">
        <v>805</v>
      </c>
      <c r="P10012" s="315" t="s">
        <v>8353</v>
      </c>
      <c r="Q10012" s="315" t="s">
        <v>945</v>
      </c>
    </row>
    <row r="10013" spans="1:17">
      <c r="A10013" s="315" t="s">
        <v>8354</v>
      </c>
      <c r="B10013" s="315" t="s">
        <v>2095</v>
      </c>
      <c r="C10013" s="315" t="s">
        <v>2098</v>
      </c>
      <c r="D10013" s="316">
        <v>67.8</v>
      </c>
      <c r="E10013" s="317">
        <v>74746.5</v>
      </c>
      <c r="F10013" s="317">
        <v>19957.309999999998</v>
      </c>
      <c r="G10013" s="318">
        <v>40193</v>
      </c>
      <c r="H10013" s="318">
        <v>41627</v>
      </c>
      <c r="I10013" s="318">
        <v>50770</v>
      </c>
      <c r="J10013" s="315" t="s">
        <v>8355</v>
      </c>
      <c r="K10013" s="315">
        <v>2316</v>
      </c>
      <c r="L10013" s="315" t="s">
        <v>757</v>
      </c>
      <c r="M10013" s="315" t="s">
        <v>758</v>
      </c>
      <c r="N10013" s="315"/>
      <c r="O10013" s="315" t="s">
        <v>805</v>
      </c>
      <c r="P10013" s="315" t="s">
        <v>6378</v>
      </c>
      <c r="Q10013" s="315" t="s">
        <v>8356</v>
      </c>
    </row>
    <row r="10014" spans="1:17">
      <c r="A10014" s="315" t="s">
        <v>8357</v>
      </c>
      <c r="B10014" s="315" t="s">
        <v>2095</v>
      </c>
      <c r="C10014" s="315" t="s">
        <v>2098</v>
      </c>
      <c r="D10014" s="316">
        <v>67.930000000000007</v>
      </c>
      <c r="E10014" s="317">
        <v>50880</v>
      </c>
      <c r="F10014" s="317">
        <v>11259.57</v>
      </c>
      <c r="G10014" s="318">
        <v>40704</v>
      </c>
      <c r="H10014" s="318">
        <v>41926</v>
      </c>
      <c r="I10014" s="318">
        <v>49309</v>
      </c>
      <c r="J10014" s="315" t="s">
        <v>8358</v>
      </c>
      <c r="K10014" s="315">
        <v>9105</v>
      </c>
      <c r="L10014" s="315" t="s">
        <v>2937</v>
      </c>
      <c r="M10014" s="315" t="s">
        <v>781</v>
      </c>
      <c r="N10014" s="315" t="s">
        <v>8359</v>
      </c>
      <c r="O10014" s="315" t="s">
        <v>805</v>
      </c>
      <c r="P10014" s="315" t="s">
        <v>6081</v>
      </c>
      <c r="Q10014" s="315" t="s">
        <v>904</v>
      </c>
    </row>
    <row r="10015" spans="1:17">
      <c r="A10015" s="315" t="s">
        <v>8360</v>
      </c>
      <c r="B10015" s="315" t="s">
        <v>2095</v>
      </c>
      <c r="C10015" s="315" t="s">
        <v>2098</v>
      </c>
      <c r="D10015" s="316">
        <v>68</v>
      </c>
      <c r="E10015" s="317">
        <v>64807.609999999993</v>
      </c>
      <c r="F10015" s="317">
        <v>22562.600000000002</v>
      </c>
      <c r="G10015" s="318">
        <v>39570</v>
      </c>
      <c r="H10015" s="318">
        <v>41333</v>
      </c>
      <c r="I10015" s="318">
        <v>50770</v>
      </c>
      <c r="J10015" s="315" t="s">
        <v>8361</v>
      </c>
      <c r="K10015" s="315">
        <v>8450</v>
      </c>
      <c r="L10015" s="315" t="s">
        <v>816</v>
      </c>
      <c r="M10015" s="315" t="s">
        <v>784</v>
      </c>
      <c r="N10015" s="315" t="s">
        <v>8362</v>
      </c>
      <c r="O10015" s="315" t="s">
        <v>805</v>
      </c>
      <c r="P10015" s="315" t="s">
        <v>8363</v>
      </c>
      <c r="Q10015" s="315" t="s">
        <v>852</v>
      </c>
    </row>
    <row r="10016" spans="1:17">
      <c r="A10016" s="315" t="s">
        <v>8364</v>
      </c>
      <c r="B10016" s="315" t="s">
        <v>2095</v>
      </c>
      <c r="C10016" s="315" t="s">
        <v>2096</v>
      </c>
      <c r="D10016" s="316">
        <v>68</v>
      </c>
      <c r="E10016" s="317">
        <v>9003.39</v>
      </c>
      <c r="F10016" s="317">
        <v>6035.59</v>
      </c>
      <c r="G10016" s="318">
        <v>39570</v>
      </c>
      <c r="H10016" s="318">
        <v>40038</v>
      </c>
      <c r="I10016" s="318">
        <v>49309</v>
      </c>
      <c r="J10016" s="315" t="s">
        <v>8365</v>
      </c>
      <c r="K10016" s="315">
        <v>1070</v>
      </c>
      <c r="L10016" s="315" t="s">
        <v>1489</v>
      </c>
      <c r="M10016" s="315" t="s">
        <v>766</v>
      </c>
      <c r="N10016" s="315" t="s">
        <v>5156</v>
      </c>
      <c r="O10016" s="315" t="s">
        <v>805</v>
      </c>
      <c r="P10016" s="315" t="s">
        <v>5157</v>
      </c>
      <c r="Q10016" s="315" t="s">
        <v>5158</v>
      </c>
    </row>
    <row r="10017" spans="1:17">
      <c r="A10017" s="319" t="s">
        <v>8364</v>
      </c>
      <c r="B10017" s="319" t="s">
        <v>2095</v>
      </c>
      <c r="C10017" s="315" t="s">
        <v>2096</v>
      </c>
      <c r="D10017" s="320">
        <v>68</v>
      </c>
      <c r="E10017" s="317">
        <v>60916.29</v>
      </c>
      <c r="F10017" s="317">
        <v>40836.46</v>
      </c>
      <c r="G10017" s="321">
        <v>39570</v>
      </c>
      <c r="H10017" s="321">
        <v>40038</v>
      </c>
      <c r="I10017" s="321">
        <v>49309</v>
      </c>
      <c r="J10017" s="319" t="s">
        <v>8365</v>
      </c>
      <c r="K10017" s="322">
        <v>1070</v>
      </c>
      <c r="L10017" s="319" t="s">
        <v>1489</v>
      </c>
      <c r="M10017" s="319" t="s">
        <v>766</v>
      </c>
      <c r="N10017" s="319" t="s">
        <v>5159</v>
      </c>
      <c r="O10017" s="319" t="s">
        <v>805</v>
      </c>
      <c r="P10017" s="319" t="s">
        <v>1843</v>
      </c>
      <c r="Q10017" s="319" t="s">
        <v>5160</v>
      </c>
    </row>
    <row r="10018" spans="1:17">
      <c r="A10018" s="315" t="s">
        <v>8366</v>
      </c>
      <c r="B10018" s="315" t="s">
        <v>2095</v>
      </c>
      <c r="C10018" s="315" t="s">
        <v>2098</v>
      </c>
      <c r="D10018" s="316">
        <v>68</v>
      </c>
      <c r="E10018" s="317">
        <v>7170.98</v>
      </c>
      <c r="F10018" s="317">
        <v>4302.58</v>
      </c>
      <c r="G10018" s="318">
        <v>39570</v>
      </c>
      <c r="H10018" s="318">
        <v>39868</v>
      </c>
      <c r="I10018" s="318">
        <v>49309</v>
      </c>
      <c r="J10018" s="315" t="s">
        <v>8367</v>
      </c>
      <c r="K10018" s="315">
        <v>1084</v>
      </c>
      <c r="L10018" s="315" t="s">
        <v>3334</v>
      </c>
      <c r="M10018" s="315" t="s">
        <v>766</v>
      </c>
      <c r="N10018" s="315" t="s">
        <v>5156</v>
      </c>
      <c r="O10018" s="315" t="s">
        <v>805</v>
      </c>
      <c r="P10018" s="315" t="s">
        <v>5157</v>
      </c>
      <c r="Q10018" s="315" t="s">
        <v>5158</v>
      </c>
    </row>
    <row r="10019" spans="1:17">
      <c r="A10019" s="319" t="s">
        <v>8366</v>
      </c>
      <c r="B10019" s="319" t="s">
        <v>2095</v>
      </c>
      <c r="C10019" s="315" t="s">
        <v>2098</v>
      </c>
      <c r="D10019" s="320">
        <v>68</v>
      </c>
      <c r="E10019" s="317">
        <v>49131.33</v>
      </c>
      <c r="F10019" s="317">
        <v>29478.799999999999</v>
      </c>
      <c r="G10019" s="321">
        <v>39570</v>
      </c>
      <c r="H10019" s="321">
        <v>39868</v>
      </c>
      <c r="I10019" s="321">
        <v>49309</v>
      </c>
      <c r="J10019" s="319" t="s">
        <v>8367</v>
      </c>
      <c r="K10019" s="322">
        <v>1084</v>
      </c>
      <c r="L10019" s="319" t="s">
        <v>3334</v>
      </c>
      <c r="M10019" s="319" t="s">
        <v>766</v>
      </c>
      <c r="N10019" s="319" t="s">
        <v>5159</v>
      </c>
      <c r="O10019" s="319" t="s">
        <v>805</v>
      </c>
      <c r="P10019" s="319" t="s">
        <v>1843</v>
      </c>
      <c r="Q10019" s="319" t="s">
        <v>5160</v>
      </c>
    </row>
    <row r="10020" spans="1:17">
      <c r="A10020" s="315" t="s">
        <v>8368</v>
      </c>
      <c r="B10020" s="315" t="s">
        <v>2095</v>
      </c>
      <c r="C10020" s="315" t="s">
        <v>2098</v>
      </c>
      <c r="D10020" s="316">
        <v>68.2</v>
      </c>
      <c r="E10020" s="317">
        <v>77869.010000000009</v>
      </c>
      <c r="F10020" s="317">
        <v>14924.890000000001</v>
      </c>
      <c r="G10020" s="318">
        <v>40780</v>
      </c>
      <c r="H10020" s="318">
        <v>42276</v>
      </c>
      <c r="I10020" s="318">
        <v>49674</v>
      </c>
      <c r="J10020" s="315" t="s">
        <v>8369</v>
      </c>
      <c r="K10020" s="315">
        <v>4573</v>
      </c>
      <c r="L10020" s="315" t="s">
        <v>2577</v>
      </c>
      <c r="M10020" s="315" t="s">
        <v>1296</v>
      </c>
      <c r="N10020" s="315" t="s">
        <v>5943</v>
      </c>
      <c r="O10020" s="315" t="s">
        <v>805</v>
      </c>
      <c r="P10020" s="315" t="s">
        <v>5051</v>
      </c>
      <c r="Q10020" s="315" t="s">
        <v>5944</v>
      </c>
    </row>
    <row r="10021" spans="1:17">
      <c r="A10021" s="315" t="s">
        <v>8370</v>
      </c>
      <c r="B10021" s="315" t="s">
        <v>2095</v>
      </c>
      <c r="C10021" s="315" t="s">
        <v>2098</v>
      </c>
      <c r="D10021" s="316">
        <v>68.38</v>
      </c>
      <c r="E10021" s="317">
        <v>48987.34</v>
      </c>
      <c r="F10021" s="317">
        <v>13079.620000000003</v>
      </c>
      <c r="G10021" s="318">
        <v>40529</v>
      </c>
      <c r="H10021" s="318">
        <v>41626</v>
      </c>
      <c r="I10021" s="318">
        <v>50770</v>
      </c>
      <c r="J10021" s="315" t="s">
        <v>8371</v>
      </c>
      <c r="K10021" s="315">
        <v>9444</v>
      </c>
      <c r="L10021" s="315" t="s">
        <v>3379</v>
      </c>
      <c r="M10021" s="315" t="s">
        <v>770</v>
      </c>
      <c r="N10021" s="315"/>
      <c r="O10021" s="315" t="s">
        <v>805</v>
      </c>
      <c r="P10021" s="315" t="s">
        <v>8372</v>
      </c>
      <c r="Q10021" s="315" t="s">
        <v>6058</v>
      </c>
    </row>
    <row r="10022" spans="1:17">
      <c r="A10022" s="315" t="s">
        <v>8373</v>
      </c>
      <c r="B10022" s="315" t="s">
        <v>2095</v>
      </c>
      <c r="C10022" s="315" t="s">
        <v>2098</v>
      </c>
      <c r="D10022" s="316">
        <v>68.400000000000006</v>
      </c>
      <c r="E10022" s="317">
        <v>72594.250000000015</v>
      </c>
      <c r="F10022" s="317">
        <v>24173.879999999997</v>
      </c>
      <c r="G10022" s="318">
        <v>39874</v>
      </c>
      <c r="H10022" s="318">
        <v>41626</v>
      </c>
      <c r="I10022" s="318">
        <v>50770</v>
      </c>
      <c r="J10022" s="315" t="s">
        <v>8374</v>
      </c>
      <c r="K10022" s="315">
        <v>7746</v>
      </c>
      <c r="L10022" s="315" t="s">
        <v>8375</v>
      </c>
      <c r="M10022" s="315" t="s">
        <v>966</v>
      </c>
      <c r="N10022" s="315"/>
      <c r="O10022" s="315" t="s">
        <v>805</v>
      </c>
      <c r="P10022" s="315" t="s">
        <v>8376</v>
      </c>
      <c r="Q10022" s="315" t="s">
        <v>1150</v>
      </c>
    </row>
    <row r="10023" spans="1:17">
      <c r="A10023" s="315" t="s">
        <v>8377</v>
      </c>
      <c r="B10023" s="315" t="s">
        <v>2095</v>
      </c>
      <c r="C10023" s="315" t="s">
        <v>2098</v>
      </c>
      <c r="D10023" s="316">
        <v>68.400000000000006</v>
      </c>
      <c r="E10023" s="317">
        <v>75901.06</v>
      </c>
      <c r="F10023" s="317">
        <v>18140.36</v>
      </c>
      <c r="G10023" s="318">
        <v>40665</v>
      </c>
      <c r="H10023" s="318">
        <v>41939</v>
      </c>
      <c r="I10023" s="318">
        <v>49309</v>
      </c>
      <c r="J10023" s="315" t="s">
        <v>8378</v>
      </c>
      <c r="K10023" s="315">
        <v>9630</v>
      </c>
      <c r="L10023" s="315" t="s">
        <v>3605</v>
      </c>
      <c r="M10023" s="315" t="s">
        <v>770</v>
      </c>
      <c r="N10023" s="315"/>
      <c r="O10023" s="315" t="s">
        <v>805</v>
      </c>
      <c r="P10023" s="315" t="s">
        <v>8379</v>
      </c>
      <c r="Q10023" s="315" t="s">
        <v>945</v>
      </c>
    </row>
    <row r="10024" spans="1:17">
      <c r="A10024" s="315" t="s">
        <v>8380</v>
      </c>
      <c r="B10024" s="315" t="s">
        <v>2095</v>
      </c>
      <c r="C10024" s="315" t="s">
        <v>2098</v>
      </c>
      <c r="D10024" s="316">
        <v>68.400000000000006</v>
      </c>
      <c r="E10024" s="317">
        <v>36056.710000000006</v>
      </c>
      <c r="F10024" s="317">
        <v>6454.16</v>
      </c>
      <c r="G10024" s="318">
        <v>40788</v>
      </c>
      <c r="H10024" s="318">
        <v>42551</v>
      </c>
      <c r="I10024" s="318">
        <v>50040</v>
      </c>
      <c r="J10024" s="315" t="s">
        <v>8381</v>
      </c>
      <c r="K10024" s="315">
        <v>3257</v>
      </c>
      <c r="L10024" s="315" t="s">
        <v>2829</v>
      </c>
      <c r="M10024" s="315" t="s">
        <v>764</v>
      </c>
      <c r="N10024" s="315"/>
      <c r="O10024" s="315" t="s">
        <v>805</v>
      </c>
      <c r="P10024" s="315" t="s">
        <v>5018</v>
      </c>
      <c r="Q10024" s="315" t="s">
        <v>1139</v>
      </c>
    </row>
    <row r="10025" spans="1:17">
      <c r="A10025" s="315" t="s">
        <v>8382</v>
      </c>
      <c r="B10025" s="315" t="s">
        <v>2095</v>
      </c>
      <c r="C10025" s="315" t="s">
        <v>2098</v>
      </c>
      <c r="D10025" s="316">
        <v>68.48</v>
      </c>
      <c r="E10025" s="317">
        <v>67484.959999999992</v>
      </c>
      <c r="F10025" s="317">
        <v>13901.909999999996</v>
      </c>
      <c r="G10025" s="318">
        <v>40723</v>
      </c>
      <c r="H10025" s="318">
        <v>42270</v>
      </c>
      <c r="I10025" s="318">
        <v>49674</v>
      </c>
      <c r="J10025" s="315" t="s">
        <v>8383</v>
      </c>
      <c r="K10025" s="315">
        <v>5734</v>
      </c>
      <c r="L10025" s="315" t="s">
        <v>2209</v>
      </c>
      <c r="M10025" s="315" t="s">
        <v>776</v>
      </c>
      <c r="N10025" s="315"/>
      <c r="O10025" s="315" t="s">
        <v>805</v>
      </c>
      <c r="P10025" s="315" t="s">
        <v>8384</v>
      </c>
      <c r="Q10025" s="315" t="s">
        <v>992</v>
      </c>
    </row>
    <row r="10026" spans="1:17">
      <c r="A10026" s="315" t="s">
        <v>8385</v>
      </c>
      <c r="B10026" s="315" t="s">
        <v>2095</v>
      </c>
      <c r="C10026" s="315" t="s">
        <v>2098</v>
      </c>
      <c r="D10026" s="316">
        <v>68.599999999999994</v>
      </c>
      <c r="E10026" s="317">
        <v>78202.450000000012</v>
      </c>
      <c r="F10026" s="317">
        <v>24112.420000000002</v>
      </c>
      <c r="G10026" s="318">
        <v>39632</v>
      </c>
      <c r="H10026" s="318">
        <v>41592</v>
      </c>
      <c r="I10026" s="318">
        <v>50770</v>
      </c>
      <c r="J10026" s="315" t="s">
        <v>8386</v>
      </c>
      <c r="K10026" s="315">
        <v>3942</v>
      </c>
      <c r="L10026" s="315" t="s">
        <v>3564</v>
      </c>
      <c r="M10026" s="315" t="s">
        <v>754</v>
      </c>
      <c r="N10026" s="315" t="s">
        <v>8387</v>
      </c>
      <c r="O10026" s="315" t="s">
        <v>805</v>
      </c>
      <c r="P10026" s="315" t="s">
        <v>8388</v>
      </c>
      <c r="Q10026" s="315" t="s">
        <v>8389</v>
      </c>
    </row>
    <row r="10027" spans="1:17">
      <c r="A10027" s="315" t="s">
        <v>8390</v>
      </c>
      <c r="B10027" s="315" t="s">
        <v>2095</v>
      </c>
      <c r="C10027" s="315" t="s">
        <v>2098</v>
      </c>
      <c r="D10027" s="316">
        <v>68.599999999999994</v>
      </c>
      <c r="E10027" s="317">
        <v>63854.37</v>
      </c>
      <c r="F10027" s="317">
        <v>14485.470000000003</v>
      </c>
      <c r="G10027" s="318">
        <v>40261</v>
      </c>
      <c r="H10027" s="318">
        <v>41956</v>
      </c>
      <c r="I10027" s="318">
        <v>51135</v>
      </c>
      <c r="J10027" s="315" t="s">
        <v>8391</v>
      </c>
      <c r="K10027" s="315">
        <v>6340</v>
      </c>
      <c r="L10027" s="315" t="s">
        <v>1867</v>
      </c>
      <c r="M10027" s="315" t="s">
        <v>1712</v>
      </c>
      <c r="N10027" s="315" t="s">
        <v>8392</v>
      </c>
      <c r="O10027" s="315" t="s">
        <v>805</v>
      </c>
      <c r="P10027" s="315" t="s">
        <v>8393</v>
      </c>
      <c r="Q10027" s="315" t="s">
        <v>6933</v>
      </c>
    </row>
    <row r="10028" spans="1:17">
      <c r="A10028" s="315" t="s">
        <v>8394</v>
      </c>
      <c r="B10028" s="315" t="s">
        <v>2095</v>
      </c>
      <c r="C10028" s="315" t="s">
        <v>2098</v>
      </c>
      <c r="D10028" s="316">
        <v>68.599999999999994</v>
      </c>
      <c r="E10028" s="317">
        <v>61246.22</v>
      </c>
      <c r="F10028" s="317">
        <v>15141.400000000001</v>
      </c>
      <c r="G10028" s="318">
        <v>40529</v>
      </c>
      <c r="H10028" s="318">
        <v>41402</v>
      </c>
      <c r="I10028" s="318">
        <v>50770</v>
      </c>
      <c r="J10028" s="315" t="s">
        <v>8395</v>
      </c>
      <c r="K10028" s="315">
        <v>8200</v>
      </c>
      <c r="L10028" s="315" t="s">
        <v>318</v>
      </c>
      <c r="M10028" s="315" t="s">
        <v>1051</v>
      </c>
      <c r="N10028" s="315" t="s">
        <v>8396</v>
      </c>
      <c r="O10028" s="315" t="s">
        <v>805</v>
      </c>
      <c r="P10028" s="315" t="s">
        <v>6252</v>
      </c>
      <c r="Q10028" s="315" t="s">
        <v>1286</v>
      </c>
    </row>
    <row r="10029" spans="1:17">
      <c r="A10029" s="315" t="s">
        <v>8397</v>
      </c>
      <c r="B10029" s="315" t="s">
        <v>2095</v>
      </c>
      <c r="C10029" s="315" t="s">
        <v>2098</v>
      </c>
      <c r="D10029" s="316">
        <v>68.599999999999994</v>
      </c>
      <c r="E10029" s="317">
        <v>75944.699999999983</v>
      </c>
      <c r="F10029" s="317">
        <v>31221.72</v>
      </c>
      <c r="G10029" s="318">
        <v>40602</v>
      </c>
      <c r="H10029" s="318">
        <v>40885</v>
      </c>
      <c r="I10029" s="318">
        <v>50040</v>
      </c>
      <c r="J10029" s="315" t="s">
        <v>8398</v>
      </c>
      <c r="K10029" s="315">
        <v>3770</v>
      </c>
      <c r="L10029" s="315" t="s">
        <v>872</v>
      </c>
      <c r="M10029" s="315" t="s">
        <v>764</v>
      </c>
      <c r="N10029" s="315"/>
      <c r="O10029" s="315" t="s">
        <v>805</v>
      </c>
      <c r="P10029" s="315" t="s">
        <v>8399</v>
      </c>
      <c r="Q10029" s="315" t="s">
        <v>1307</v>
      </c>
    </row>
    <row r="10030" spans="1:17">
      <c r="A10030" s="315" t="s">
        <v>8400</v>
      </c>
      <c r="B10030" s="315" t="s">
        <v>2095</v>
      </c>
      <c r="C10030" s="315" t="s">
        <v>2098</v>
      </c>
      <c r="D10030" s="316">
        <v>68.64</v>
      </c>
      <c r="E10030" s="317">
        <v>56845.210000000006</v>
      </c>
      <c r="F10030" s="317">
        <v>12579.619999999999</v>
      </c>
      <c r="G10030" s="318">
        <v>40571</v>
      </c>
      <c r="H10030" s="318">
        <v>42080</v>
      </c>
      <c r="I10030" s="318">
        <v>49674</v>
      </c>
      <c r="J10030" s="315" t="s">
        <v>8401</v>
      </c>
      <c r="K10030" s="315">
        <v>5630</v>
      </c>
      <c r="L10030" s="315" t="s">
        <v>3208</v>
      </c>
      <c r="M10030" s="315" t="s">
        <v>776</v>
      </c>
      <c r="N10030" s="315" t="s">
        <v>8300</v>
      </c>
      <c r="O10030" s="315" t="s">
        <v>805</v>
      </c>
      <c r="P10030" s="315" t="s">
        <v>8187</v>
      </c>
      <c r="Q10030" s="315" t="s">
        <v>992</v>
      </c>
    </row>
    <row r="10031" spans="1:17">
      <c r="A10031" s="315" t="s">
        <v>8402</v>
      </c>
      <c r="B10031" s="315" t="s">
        <v>2095</v>
      </c>
      <c r="C10031" s="315" t="s">
        <v>2098</v>
      </c>
      <c r="D10031" s="316">
        <v>68.64</v>
      </c>
      <c r="E10031" s="317">
        <v>32933.31</v>
      </c>
      <c r="F10031" s="317">
        <v>7871.07</v>
      </c>
      <c r="G10031" s="318">
        <v>40815</v>
      </c>
      <c r="H10031" s="318">
        <v>42067</v>
      </c>
      <c r="I10031" s="318">
        <v>49674</v>
      </c>
      <c r="J10031" s="315" t="s">
        <v>8403</v>
      </c>
      <c r="K10031" s="315">
        <v>6144</v>
      </c>
      <c r="L10031" s="315" t="s">
        <v>2159</v>
      </c>
      <c r="M10031" s="315" t="s">
        <v>788</v>
      </c>
      <c r="N10031" s="315"/>
      <c r="O10031" s="315" t="s">
        <v>805</v>
      </c>
      <c r="P10031" s="315" t="s">
        <v>8404</v>
      </c>
      <c r="Q10031" s="315" t="s">
        <v>1307</v>
      </c>
    </row>
    <row r="10032" spans="1:17">
      <c r="A10032" s="315" t="s">
        <v>8405</v>
      </c>
      <c r="B10032" s="315" t="s">
        <v>2095</v>
      </c>
      <c r="C10032" s="315" t="s">
        <v>2098</v>
      </c>
      <c r="D10032" s="316">
        <v>68.64</v>
      </c>
      <c r="E10032" s="317">
        <v>38575</v>
      </c>
      <c r="F10032" s="317">
        <v>6904.92</v>
      </c>
      <c r="G10032" s="318">
        <v>40843</v>
      </c>
      <c r="H10032" s="318">
        <v>42541</v>
      </c>
      <c r="I10032" s="318">
        <v>50040</v>
      </c>
      <c r="J10032" s="315" t="s">
        <v>8406</v>
      </c>
      <c r="K10032" s="315">
        <v>3285</v>
      </c>
      <c r="L10032" s="315" t="s">
        <v>1425</v>
      </c>
      <c r="M10032" s="315" t="s">
        <v>761</v>
      </c>
      <c r="N10032" s="315"/>
      <c r="O10032" s="315" t="s">
        <v>805</v>
      </c>
      <c r="P10032" s="315" t="s">
        <v>8407</v>
      </c>
      <c r="Q10032" s="315" t="s">
        <v>819</v>
      </c>
    </row>
    <row r="10033" spans="1:17">
      <c r="A10033" s="315" t="s">
        <v>8408</v>
      </c>
      <c r="B10033" s="315" t="s">
        <v>2095</v>
      </c>
      <c r="C10033" s="315" t="s">
        <v>2098</v>
      </c>
      <c r="D10033" s="316">
        <v>68.67</v>
      </c>
      <c r="E10033" s="317">
        <v>40122.960000000006</v>
      </c>
      <c r="F10033" s="317">
        <v>14524.519999999999</v>
      </c>
      <c r="G10033" s="318">
        <v>40802</v>
      </c>
      <c r="H10033" s="318">
        <v>41179</v>
      </c>
      <c r="I10033" s="318">
        <v>50405</v>
      </c>
      <c r="J10033" s="315" t="s">
        <v>8409</v>
      </c>
      <c r="K10033" s="315">
        <v>5313</v>
      </c>
      <c r="L10033" s="315" t="s">
        <v>1903</v>
      </c>
      <c r="M10033" s="315" t="s">
        <v>776</v>
      </c>
      <c r="N10033" s="315"/>
      <c r="O10033" s="315" t="s">
        <v>805</v>
      </c>
      <c r="P10033" s="315" t="s">
        <v>4675</v>
      </c>
      <c r="Q10033" s="315" t="s">
        <v>6492</v>
      </c>
    </row>
    <row r="10034" spans="1:17">
      <c r="A10034" s="315" t="s">
        <v>8410</v>
      </c>
      <c r="B10034" s="315" t="s">
        <v>2095</v>
      </c>
      <c r="C10034" s="315" t="s">
        <v>2096</v>
      </c>
      <c r="D10034" s="316">
        <v>68.7</v>
      </c>
      <c r="E10034" s="317">
        <v>84814.65</v>
      </c>
      <c r="F10034" s="317">
        <v>54620.639999999992</v>
      </c>
      <c r="G10034" s="318">
        <v>39569</v>
      </c>
      <c r="H10034" s="318">
        <v>39814</v>
      </c>
      <c r="I10034" s="318">
        <v>49309</v>
      </c>
      <c r="J10034" s="315" t="s">
        <v>8411</v>
      </c>
      <c r="K10034" s="315">
        <v>7417</v>
      </c>
      <c r="L10034" s="315" t="s">
        <v>3856</v>
      </c>
      <c r="M10034" s="315" t="s">
        <v>966</v>
      </c>
      <c r="N10034" s="315"/>
      <c r="O10034" s="315" t="s">
        <v>805</v>
      </c>
      <c r="P10034" s="315" t="s">
        <v>8412</v>
      </c>
      <c r="Q10034" s="315" t="s">
        <v>1041</v>
      </c>
    </row>
    <row r="10035" spans="1:17">
      <c r="A10035" s="315" t="s">
        <v>8413</v>
      </c>
      <c r="B10035" s="315" t="s">
        <v>2095</v>
      </c>
      <c r="C10035" s="315" t="s">
        <v>2098</v>
      </c>
      <c r="D10035" s="316">
        <v>68.7</v>
      </c>
      <c r="E10035" s="317">
        <v>59249.36</v>
      </c>
      <c r="F10035" s="317">
        <v>35549.599999999999</v>
      </c>
      <c r="G10035" s="318">
        <v>39570</v>
      </c>
      <c r="H10035" s="318">
        <v>40077</v>
      </c>
      <c r="I10035" s="318">
        <v>49279</v>
      </c>
      <c r="J10035" s="315" t="s">
        <v>8414</v>
      </c>
      <c r="K10035" s="315">
        <v>6330</v>
      </c>
      <c r="L10035" s="315" t="s">
        <v>3322</v>
      </c>
      <c r="M10035" s="315" t="s">
        <v>1712</v>
      </c>
      <c r="N10035" s="315" t="s">
        <v>8127</v>
      </c>
      <c r="O10035" s="315" t="s">
        <v>805</v>
      </c>
      <c r="P10035" s="315" t="s">
        <v>8128</v>
      </c>
      <c r="Q10035" s="315" t="s">
        <v>807</v>
      </c>
    </row>
    <row r="10036" spans="1:17">
      <c r="A10036" s="315" t="s">
        <v>8415</v>
      </c>
      <c r="B10036" s="315" t="s">
        <v>2095</v>
      </c>
      <c r="C10036" s="315" t="s">
        <v>2096</v>
      </c>
      <c r="D10036" s="316">
        <v>68.849999999999994</v>
      </c>
      <c r="E10036" s="317">
        <v>62576.799999999996</v>
      </c>
      <c r="F10036" s="317">
        <v>26219.68</v>
      </c>
      <c r="G10036" s="318">
        <v>40659</v>
      </c>
      <c r="H10036" s="318">
        <v>41138</v>
      </c>
      <c r="I10036" s="318">
        <v>50405</v>
      </c>
      <c r="J10036" s="315" t="s">
        <v>8416</v>
      </c>
      <c r="K10036" s="315">
        <v>8155</v>
      </c>
      <c r="L10036" s="315" t="s">
        <v>4307</v>
      </c>
      <c r="M10036" s="315" t="s">
        <v>784</v>
      </c>
      <c r="N10036" s="315"/>
      <c r="O10036" s="315" t="s">
        <v>805</v>
      </c>
      <c r="P10036" s="315" t="s">
        <v>4675</v>
      </c>
      <c r="Q10036" s="315" t="s">
        <v>4629</v>
      </c>
    </row>
    <row r="10037" spans="1:17">
      <c r="A10037" s="315" t="s">
        <v>8417</v>
      </c>
      <c r="B10037" s="315" t="s">
        <v>2095</v>
      </c>
      <c r="C10037" s="315" t="s">
        <v>2098</v>
      </c>
      <c r="D10037" s="316">
        <v>68.849999999999994</v>
      </c>
      <c r="E10037" s="317">
        <v>70943.810000000012</v>
      </c>
      <c r="F10037" s="317">
        <v>17473.18</v>
      </c>
      <c r="G10037" s="318">
        <v>40715</v>
      </c>
      <c r="H10037" s="318">
        <v>41557</v>
      </c>
      <c r="I10037" s="318">
        <v>50770</v>
      </c>
      <c r="J10037" s="315" t="s">
        <v>8418</v>
      </c>
      <c r="K10037" s="315">
        <v>9444</v>
      </c>
      <c r="L10037" s="315" t="s">
        <v>3379</v>
      </c>
      <c r="M10037" s="315" t="s">
        <v>770</v>
      </c>
      <c r="N10037" s="315"/>
      <c r="O10037" s="315" t="s">
        <v>805</v>
      </c>
      <c r="P10037" s="315" t="s">
        <v>8419</v>
      </c>
      <c r="Q10037" s="315" t="s">
        <v>1286</v>
      </c>
    </row>
    <row r="10038" spans="1:17">
      <c r="A10038" s="315" t="s">
        <v>8420</v>
      </c>
      <c r="B10038" s="315" t="s">
        <v>2095</v>
      </c>
      <c r="C10038" s="315" t="s">
        <v>2098</v>
      </c>
      <c r="D10038" s="316">
        <v>68.88</v>
      </c>
      <c r="E10038" s="317">
        <v>13876.73</v>
      </c>
      <c r="F10038" s="317">
        <v>8326.0400000000009</v>
      </c>
      <c r="G10038" s="318">
        <v>39610</v>
      </c>
      <c r="H10038" s="318">
        <v>40127</v>
      </c>
      <c r="I10038" s="318">
        <v>49279</v>
      </c>
      <c r="J10038" s="315" t="s">
        <v>8421</v>
      </c>
      <c r="K10038" s="315">
        <v>7013</v>
      </c>
      <c r="L10038" s="315" t="s">
        <v>8422</v>
      </c>
      <c r="M10038" s="315" t="s">
        <v>966</v>
      </c>
      <c r="N10038" s="315" t="s">
        <v>6071</v>
      </c>
      <c r="O10038" s="315" t="s">
        <v>805</v>
      </c>
      <c r="P10038" s="315" t="s">
        <v>1184</v>
      </c>
      <c r="Q10038" s="315" t="s">
        <v>6072</v>
      </c>
    </row>
    <row r="10039" spans="1:17">
      <c r="A10039" s="315" t="s">
        <v>8423</v>
      </c>
      <c r="B10039" s="315" t="s">
        <v>2095</v>
      </c>
      <c r="C10039" s="315" t="s">
        <v>2098</v>
      </c>
      <c r="D10039" s="316">
        <v>68.88</v>
      </c>
      <c r="E10039" s="317">
        <v>70979.05</v>
      </c>
      <c r="F10039" s="317">
        <v>16964</v>
      </c>
      <c r="G10039" s="318">
        <v>40697</v>
      </c>
      <c r="H10039" s="318">
        <v>42033</v>
      </c>
      <c r="I10039" s="318">
        <v>49674</v>
      </c>
      <c r="J10039" s="315" t="s">
        <v>8424</v>
      </c>
      <c r="K10039" s="315">
        <v>9323</v>
      </c>
      <c r="L10039" s="315" t="s">
        <v>1955</v>
      </c>
      <c r="M10039" s="315" t="s">
        <v>770</v>
      </c>
      <c r="N10039" s="315"/>
      <c r="O10039" s="315" t="s">
        <v>805</v>
      </c>
      <c r="P10039" s="315" t="s">
        <v>780</v>
      </c>
      <c r="Q10039" s="315" t="s">
        <v>956</v>
      </c>
    </row>
    <row r="10040" spans="1:17">
      <c r="A10040" s="315" t="s">
        <v>8425</v>
      </c>
      <c r="B10040" s="315" t="s">
        <v>2095</v>
      </c>
      <c r="C10040" s="315" t="s">
        <v>2098</v>
      </c>
      <c r="D10040" s="316">
        <v>68.900000000000006</v>
      </c>
      <c r="E10040" s="317">
        <v>10945.5</v>
      </c>
      <c r="F10040" s="317">
        <v>4499.82</v>
      </c>
      <c r="G10040" s="318">
        <v>39569</v>
      </c>
      <c r="H10040" s="318">
        <v>40885</v>
      </c>
      <c r="I10040" s="318">
        <v>50040</v>
      </c>
      <c r="J10040" s="315" t="s">
        <v>8426</v>
      </c>
      <c r="K10040" s="315">
        <v>1418</v>
      </c>
      <c r="L10040" s="315" t="s">
        <v>2447</v>
      </c>
      <c r="M10040" s="315" t="s">
        <v>766</v>
      </c>
      <c r="N10040" s="315" t="s">
        <v>5156</v>
      </c>
      <c r="O10040" s="315" t="s">
        <v>805</v>
      </c>
      <c r="P10040" s="315" t="s">
        <v>5157</v>
      </c>
      <c r="Q10040" s="315" t="s">
        <v>5158</v>
      </c>
    </row>
    <row r="10041" spans="1:17">
      <c r="A10041" s="319" t="s">
        <v>8427</v>
      </c>
      <c r="B10041" s="319" t="s">
        <v>2095</v>
      </c>
      <c r="C10041" s="315" t="s">
        <v>2098</v>
      </c>
      <c r="D10041" s="320">
        <v>68.900000000000006</v>
      </c>
      <c r="E10041" s="317">
        <v>69569.25</v>
      </c>
      <c r="F10041" s="317">
        <v>28600.69</v>
      </c>
      <c r="G10041" s="321">
        <v>39569</v>
      </c>
      <c r="H10041" s="321">
        <v>40885</v>
      </c>
      <c r="I10041" s="321">
        <v>50040</v>
      </c>
      <c r="J10041" s="319" t="s">
        <v>8426</v>
      </c>
      <c r="K10041" s="322">
        <v>1418</v>
      </c>
      <c r="L10041" s="319" t="s">
        <v>2447</v>
      </c>
      <c r="M10041" s="319" t="s">
        <v>766</v>
      </c>
      <c r="N10041" s="319" t="s">
        <v>5159</v>
      </c>
      <c r="O10041" s="319" t="s">
        <v>805</v>
      </c>
      <c r="P10041" s="319" t="s">
        <v>1843</v>
      </c>
      <c r="Q10041" s="319" t="s">
        <v>5160</v>
      </c>
    </row>
    <row r="10042" spans="1:17">
      <c r="A10042" s="315" t="s">
        <v>8428</v>
      </c>
      <c r="B10042" s="315" t="s">
        <v>2095</v>
      </c>
      <c r="C10042" s="315" t="s">
        <v>2098</v>
      </c>
      <c r="D10042" s="316">
        <v>68.900000000000006</v>
      </c>
      <c r="E10042" s="317">
        <v>79268.58</v>
      </c>
      <c r="F10042" s="317">
        <v>28695.210000000003</v>
      </c>
      <c r="G10042" s="318">
        <v>39709</v>
      </c>
      <c r="H10042" s="318">
        <v>41177</v>
      </c>
      <c r="I10042" s="318">
        <v>50405</v>
      </c>
      <c r="J10042" s="315" t="s">
        <v>8429</v>
      </c>
      <c r="K10042" s="315">
        <v>1052</v>
      </c>
      <c r="L10042" s="315" t="s">
        <v>8430</v>
      </c>
      <c r="M10042" s="315" t="s">
        <v>766</v>
      </c>
      <c r="N10042" s="315"/>
      <c r="O10042" s="315" t="s">
        <v>805</v>
      </c>
      <c r="P10042" s="315" t="s">
        <v>8431</v>
      </c>
      <c r="Q10042" s="315" t="s">
        <v>8432</v>
      </c>
    </row>
    <row r="10043" spans="1:17">
      <c r="A10043" s="315" t="s">
        <v>8433</v>
      </c>
      <c r="B10043" s="315" t="s">
        <v>2095</v>
      </c>
      <c r="C10043" s="315" t="s">
        <v>2098</v>
      </c>
      <c r="D10043" s="316">
        <v>68.900000000000006</v>
      </c>
      <c r="E10043" s="317">
        <v>60866.32</v>
      </c>
      <c r="F10043" s="317">
        <v>16555.64</v>
      </c>
      <c r="G10043" s="318">
        <v>40193</v>
      </c>
      <c r="H10043" s="318">
        <v>41557</v>
      </c>
      <c r="I10043" s="318">
        <v>50770</v>
      </c>
      <c r="J10043" s="315" t="s">
        <v>8434</v>
      </c>
      <c r="K10043" s="315">
        <v>6114</v>
      </c>
      <c r="L10043" s="315" t="s">
        <v>8435</v>
      </c>
      <c r="M10043" s="315" t="s">
        <v>788</v>
      </c>
      <c r="N10043" s="315"/>
      <c r="O10043" s="315" t="s">
        <v>805</v>
      </c>
      <c r="P10043" s="315" t="s">
        <v>8436</v>
      </c>
      <c r="Q10043" s="315" t="s">
        <v>1307</v>
      </c>
    </row>
    <row r="10044" spans="1:17">
      <c r="A10044" s="315" t="s">
        <v>8437</v>
      </c>
      <c r="B10044" s="315" t="s">
        <v>2095</v>
      </c>
      <c r="C10044" s="315" t="s">
        <v>2096</v>
      </c>
      <c r="D10044" s="316">
        <v>69</v>
      </c>
      <c r="E10044" s="317">
        <v>80212.200000000012</v>
      </c>
      <c r="F10044" s="317">
        <v>58073.640000000007</v>
      </c>
      <c r="G10044" s="318">
        <v>39569</v>
      </c>
      <c r="H10044" s="318">
        <v>39877</v>
      </c>
      <c r="I10044" s="318">
        <v>49309</v>
      </c>
      <c r="J10044" s="315" t="s">
        <v>8438</v>
      </c>
      <c r="K10044" s="315">
        <v>3033</v>
      </c>
      <c r="L10044" s="315" t="s">
        <v>4285</v>
      </c>
      <c r="M10044" s="315" t="s">
        <v>764</v>
      </c>
      <c r="N10044" s="315"/>
      <c r="O10044" s="315" t="s">
        <v>805</v>
      </c>
      <c r="P10044" s="315" t="s">
        <v>8439</v>
      </c>
      <c r="Q10044" s="315" t="s">
        <v>1204</v>
      </c>
    </row>
    <row r="10045" spans="1:17">
      <c r="A10045" s="315" t="s">
        <v>8440</v>
      </c>
      <c r="B10045" s="315" t="s">
        <v>2095</v>
      </c>
      <c r="C10045" s="315" t="s">
        <v>2098</v>
      </c>
      <c r="D10045" s="316">
        <v>69.09</v>
      </c>
      <c r="E10045" s="317">
        <v>64850.849999999991</v>
      </c>
      <c r="F10045" s="317">
        <v>23476</v>
      </c>
      <c r="G10045" s="318">
        <v>40711</v>
      </c>
      <c r="H10045" s="318">
        <v>41082</v>
      </c>
      <c r="I10045" s="318">
        <v>50405</v>
      </c>
      <c r="J10045" s="315" t="s">
        <v>8441</v>
      </c>
      <c r="K10045" s="315">
        <v>9032</v>
      </c>
      <c r="L10045" s="315" t="s">
        <v>3017</v>
      </c>
      <c r="M10045" s="315" t="s">
        <v>770</v>
      </c>
      <c r="N10045" s="315"/>
      <c r="O10045" s="315" t="s">
        <v>805</v>
      </c>
      <c r="P10045" s="315" t="s">
        <v>8442</v>
      </c>
      <c r="Q10045" s="315" t="s">
        <v>1221</v>
      </c>
    </row>
    <row r="10046" spans="1:17">
      <c r="A10046" s="315" t="s">
        <v>8443</v>
      </c>
      <c r="B10046" s="315" t="s">
        <v>2095</v>
      </c>
      <c r="C10046" s="315" t="s">
        <v>2098</v>
      </c>
      <c r="D10046" s="316">
        <v>69.099999999999994</v>
      </c>
      <c r="E10046" s="317">
        <v>60335.4</v>
      </c>
      <c r="F10046" s="317">
        <v>24804.570000000003</v>
      </c>
      <c r="G10046" s="318">
        <v>40350</v>
      </c>
      <c r="H10046" s="318">
        <v>40851</v>
      </c>
      <c r="I10046" s="318">
        <v>50040</v>
      </c>
      <c r="J10046" s="315" t="s">
        <v>8444</v>
      </c>
      <c r="K10046" s="315">
        <v>3052</v>
      </c>
      <c r="L10046" s="315" t="s">
        <v>2216</v>
      </c>
      <c r="M10046" s="315" t="s">
        <v>764</v>
      </c>
      <c r="N10046" s="315" t="s">
        <v>8445</v>
      </c>
      <c r="O10046" s="315" t="s">
        <v>805</v>
      </c>
      <c r="P10046" s="315" t="s">
        <v>5813</v>
      </c>
      <c r="Q10046" s="315" t="s">
        <v>875</v>
      </c>
    </row>
    <row r="10047" spans="1:17">
      <c r="A10047" s="315" t="s">
        <v>8446</v>
      </c>
      <c r="B10047" s="315" t="s">
        <v>2095</v>
      </c>
      <c r="C10047" s="315" t="s">
        <v>2098</v>
      </c>
      <c r="D10047" s="316">
        <v>69.099999999999994</v>
      </c>
      <c r="E10047" s="317">
        <v>69940.38</v>
      </c>
      <c r="F10047" s="317">
        <v>37138.340000000004</v>
      </c>
      <c r="G10047" s="318">
        <v>40459</v>
      </c>
      <c r="H10047" s="318">
        <v>40504</v>
      </c>
      <c r="I10047" s="318">
        <v>49674</v>
      </c>
      <c r="J10047" s="315" t="s">
        <v>8447</v>
      </c>
      <c r="K10047" s="315">
        <v>5400</v>
      </c>
      <c r="L10047" s="315" t="s">
        <v>3145</v>
      </c>
      <c r="M10047" s="315" t="s">
        <v>776</v>
      </c>
      <c r="N10047" s="315" t="s">
        <v>4788</v>
      </c>
      <c r="O10047" s="315"/>
      <c r="P10047" s="315" t="s">
        <v>4788</v>
      </c>
      <c r="Q10047" s="315"/>
    </row>
    <row r="10048" spans="1:17">
      <c r="A10048" s="315" t="s">
        <v>8448</v>
      </c>
      <c r="B10048" s="315" t="s">
        <v>2095</v>
      </c>
      <c r="C10048" s="315" t="s">
        <v>2096</v>
      </c>
      <c r="D10048" s="316">
        <v>69.12</v>
      </c>
      <c r="E10048" s="317">
        <v>68793.600000000006</v>
      </c>
      <c r="F10048" s="317">
        <v>31782.65</v>
      </c>
      <c r="G10048" s="318">
        <v>40721</v>
      </c>
      <c r="H10048" s="318">
        <v>40967</v>
      </c>
      <c r="I10048" s="318">
        <v>50405</v>
      </c>
      <c r="J10048" s="315" t="s">
        <v>8449</v>
      </c>
      <c r="K10048" s="315">
        <v>3474</v>
      </c>
      <c r="L10048" s="315" t="s">
        <v>8450</v>
      </c>
      <c r="M10048" s="315" t="s">
        <v>764</v>
      </c>
      <c r="N10048" s="315"/>
      <c r="O10048" s="315" t="s">
        <v>805</v>
      </c>
      <c r="P10048" s="315" t="s">
        <v>8451</v>
      </c>
      <c r="Q10048" s="315" t="s">
        <v>5924</v>
      </c>
    </row>
    <row r="10049" spans="1:17">
      <c r="A10049" s="315" t="s">
        <v>8452</v>
      </c>
      <c r="B10049" s="315" t="s">
        <v>2095</v>
      </c>
      <c r="C10049" s="315" t="s">
        <v>2098</v>
      </c>
      <c r="D10049" s="316">
        <v>69.12</v>
      </c>
      <c r="E10049" s="317">
        <v>66237.849999999991</v>
      </c>
      <c r="F10049" s="317">
        <v>29409.599999999999</v>
      </c>
      <c r="G10049" s="318">
        <v>40763</v>
      </c>
      <c r="H10049" s="318">
        <v>40899</v>
      </c>
      <c r="I10049" s="318">
        <v>50040</v>
      </c>
      <c r="J10049" s="315" t="s">
        <v>8453</v>
      </c>
      <c r="K10049" s="315">
        <v>4657</v>
      </c>
      <c r="L10049" s="315" t="s">
        <v>8454</v>
      </c>
      <c r="M10049" s="315" t="s">
        <v>1296</v>
      </c>
      <c r="N10049" s="315"/>
      <c r="O10049" s="315" t="s">
        <v>805</v>
      </c>
      <c r="P10049" s="315" t="s">
        <v>8455</v>
      </c>
      <c r="Q10049" s="315" t="s">
        <v>1090</v>
      </c>
    </row>
    <row r="10050" spans="1:17">
      <c r="A10050" s="315" t="s">
        <v>8456</v>
      </c>
      <c r="B10050" s="315" t="s">
        <v>2095</v>
      </c>
      <c r="C10050" s="315" t="s">
        <v>2096</v>
      </c>
      <c r="D10050" s="316">
        <v>69.17</v>
      </c>
      <c r="E10050" s="317">
        <v>38350.14</v>
      </c>
      <c r="F10050" s="317">
        <v>12540.490000000002</v>
      </c>
      <c r="G10050" s="318">
        <v>40816</v>
      </c>
      <c r="H10050" s="318">
        <v>41628</v>
      </c>
      <c r="I10050" s="318">
        <v>50770</v>
      </c>
      <c r="J10050" s="315" t="s">
        <v>8457</v>
      </c>
      <c r="K10050" s="315">
        <v>8635</v>
      </c>
      <c r="L10050" s="315" t="s">
        <v>2186</v>
      </c>
      <c r="M10050" s="315" t="s">
        <v>784</v>
      </c>
      <c r="N10050" s="315" t="s">
        <v>8458</v>
      </c>
      <c r="O10050" s="315" t="s">
        <v>805</v>
      </c>
      <c r="P10050" s="315" t="s">
        <v>8459</v>
      </c>
      <c r="Q10050" s="315" t="s">
        <v>1090</v>
      </c>
    </row>
    <row r="10051" spans="1:17">
      <c r="A10051" s="315" t="s">
        <v>8460</v>
      </c>
      <c r="B10051" s="315" t="s">
        <v>2095</v>
      </c>
      <c r="C10051" s="315" t="s">
        <v>2096</v>
      </c>
      <c r="D10051" s="316">
        <v>69.2</v>
      </c>
      <c r="E10051" s="317">
        <v>78108.06</v>
      </c>
      <c r="F10051" s="317">
        <v>32727.29</v>
      </c>
      <c r="G10051" s="318">
        <v>40414</v>
      </c>
      <c r="H10051" s="318">
        <v>41179</v>
      </c>
      <c r="I10051" s="318">
        <v>50405</v>
      </c>
      <c r="J10051" s="315" t="s">
        <v>8461</v>
      </c>
      <c r="K10051" s="315">
        <v>7447</v>
      </c>
      <c r="L10051" s="315" t="s">
        <v>5359</v>
      </c>
      <c r="M10051" s="315" t="s">
        <v>966</v>
      </c>
      <c r="N10051" s="315"/>
      <c r="O10051" s="315" t="s">
        <v>805</v>
      </c>
      <c r="P10051" s="315" t="s">
        <v>1313</v>
      </c>
      <c r="Q10051" s="315" t="s">
        <v>4750</v>
      </c>
    </row>
    <row r="10052" spans="1:17">
      <c r="A10052" s="315" t="s">
        <v>8462</v>
      </c>
      <c r="B10052" s="315" t="s">
        <v>2095</v>
      </c>
      <c r="C10052" s="315" t="s">
        <v>2096</v>
      </c>
      <c r="D10052" s="316">
        <v>69.3</v>
      </c>
      <c r="E10052" s="317">
        <v>77298.849999999991</v>
      </c>
      <c r="F10052" s="317">
        <v>55887.080000000009</v>
      </c>
      <c r="G10052" s="318">
        <v>39569</v>
      </c>
      <c r="H10052" s="318">
        <v>39829</v>
      </c>
      <c r="I10052" s="318">
        <v>49309</v>
      </c>
      <c r="J10052" s="315" t="s">
        <v>8463</v>
      </c>
      <c r="K10052" s="315">
        <v>9011</v>
      </c>
      <c r="L10052" s="315" t="s">
        <v>2386</v>
      </c>
      <c r="M10052" s="315" t="s">
        <v>770</v>
      </c>
      <c r="N10052" s="315"/>
      <c r="O10052" s="315" t="s">
        <v>805</v>
      </c>
      <c r="P10052" s="315" t="s">
        <v>8464</v>
      </c>
      <c r="Q10052" s="315" t="s">
        <v>1221</v>
      </c>
    </row>
    <row r="10053" spans="1:17">
      <c r="A10053" s="315" t="s">
        <v>8465</v>
      </c>
      <c r="B10053" s="315" t="s">
        <v>2095</v>
      </c>
      <c r="C10053" s="315" t="s">
        <v>2098</v>
      </c>
      <c r="D10053" s="316">
        <v>69.3</v>
      </c>
      <c r="E10053" s="317">
        <v>57536.410000000011</v>
      </c>
      <c r="F10053" s="317">
        <v>19159.629999999997</v>
      </c>
      <c r="G10053" s="318">
        <v>39991</v>
      </c>
      <c r="H10053" s="318">
        <v>41460</v>
      </c>
      <c r="I10053" s="318">
        <v>50770</v>
      </c>
      <c r="J10053" s="315" t="s">
        <v>8466</v>
      </c>
      <c r="K10053" s="315">
        <v>9524</v>
      </c>
      <c r="L10053" s="315" t="s">
        <v>2263</v>
      </c>
      <c r="M10053" s="315" t="s">
        <v>770</v>
      </c>
      <c r="N10053" s="315"/>
      <c r="O10053" s="315" t="s">
        <v>805</v>
      </c>
      <c r="P10053" s="315" t="s">
        <v>8467</v>
      </c>
      <c r="Q10053" s="315" t="s">
        <v>1906</v>
      </c>
    </row>
    <row r="10054" spans="1:17">
      <c r="A10054" s="315" t="s">
        <v>8468</v>
      </c>
      <c r="B10054" s="315" t="s">
        <v>2095</v>
      </c>
      <c r="C10054" s="315" t="s">
        <v>2098</v>
      </c>
      <c r="D10054" s="316">
        <v>69.39</v>
      </c>
      <c r="E10054" s="317">
        <v>59660.159999999996</v>
      </c>
      <c r="F10054" s="317">
        <v>12429.220000000003</v>
      </c>
      <c r="G10054" s="318">
        <v>40275</v>
      </c>
      <c r="H10054" s="318">
        <v>42184</v>
      </c>
      <c r="I10054" s="318">
        <v>51501</v>
      </c>
      <c r="J10054" s="315" t="s">
        <v>8469</v>
      </c>
      <c r="K10054" s="315">
        <v>6030</v>
      </c>
      <c r="L10054" s="315" t="s">
        <v>2286</v>
      </c>
      <c r="M10054" s="315" t="s">
        <v>788</v>
      </c>
      <c r="N10054" s="315" t="s">
        <v>5517</v>
      </c>
      <c r="O10054" s="315" t="s">
        <v>805</v>
      </c>
      <c r="P10054" s="315" t="s">
        <v>5518</v>
      </c>
      <c r="Q10054" s="315" t="s">
        <v>5277</v>
      </c>
    </row>
    <row r="10055" spans="1:17">
      <c r="A10055" s="315" t="s">
        <v>8470</v>
      </c>
      <c r="B10055" s="315" t="s">
        <v>2095</v>
      </c>
      <c r="C10055" s="315" t="s">
        <v>2098</v>
      </c>
      <c r="D10055" s="316">
        <v>69.400000000000006</v>
      </c>
      <c r="E10055" s="317">
        <v>61311.79</v>
      </c>
      <c r="F10055" s="317">
        <v>24647.329999999998</v>
      </c>
      <c r="G10055" s="318">
        <v>39570</v>
      </c>
      <c r="H10055" s="318">
        <v>39436</v>
      </c>
      <c r="I10055" s="318">
        <v>48579</v>
      </c>
      <c r="J10055" s="315" t="s">
        <v>8471</v>
      </c>
      <c r="K10055" s="315">
        <v>9410</v>
      </c>
      <c r="L10055" s="315" t="s">
        <v>3266</v>
      </c>
      <c r="M10055" s="315" t="s">
        <v>781</v>
      </c>
      <c r="N10055" s="315"/>
      <c r="O10055" s="315" t="s">
        <v>805</v>
      </c>
      <c r="P10055" s="315" t="s">
        <v>1573</v>
      </c>
      <c r="Q10055" s="315" t="s">
        <v>7733</v>
      </c>
    </row>
    <row r="10056" spans="1:17">
      <c r="A10056" s="315" t="s">
        <v>8472</v>
      </c>
      <c r="B10056" s="315" t="s">
        <v>2095</v>
      </c>
      <c r="C10056" s="315" t="s">
        <v>2098</v>
      </c>
      <c r="D10056" s="316">
        <v>69.400000000000006</v>
      </c>
      <c r="E10056" s="317">
        <v>54722.649999999994</v>
      </c>
      <c r="F10056" s="317">
        <v>22497.08</v>
      </c>
      <c r="G10056" s="318">
        <v>40683</v>
      </c>
      <c r="H10056" s="318">
        <v>40900</v>
      </c>
      <c r="I10056" s="318">
        <v>50040</v>
      </c>
      <c r="J10056" s="315" t="s">
        <v>8473</v>
      </c>
      <c r="K10056" s="315">
        <v>5643</v>
      </c>
      <c r="L10056" s="315" t="s">
        <v>890</v>
      </c>
      <c r="M10056" s="315" t="s">
        <v>776</v>
      </c>
      <c r="N10056" s="315" t="s">
        <v>8474</v>
      </c>
      <c r="O10056" s="315" t="s">
        <v>805</v>
      </c>
      <c r="P10056" s="315" t="s">
        <v>8474</v>
      </c>
      <c r="Q10056" s="315"/>
    </row>
    <row r="10057" spans="1:17">
      <c r="A10057" s="315" t="s">
        <v>8475</v>
      </c>
      <c r="B10057" s="315" t="s">
        <v>2095</v>
      </c>
      <c r="C10057" s="315" t="s">
        <v>2098</v>
      </c>
      <c r="D10057" s="316">
        <v>69.599999999999994</v>
      </c>
      <c r="E10057" s="317">
        <v>68423.199999999997</v>
      </c>
      <c r="F10057" s="317">
        <v>25727.15</v>
      </c>
      <c r="G10057" s="318">
        <v>39570</v>
      </c>
      <c r="H10057" s="318">
        <v>41449</v>
      </c>
      <c r="I10057" s="318">
        <v>50770</v>
      </c>
      <c r="J10057" s="315" t="s">
        <v>8476</v>
      </c>
      <c r="K10057" s="315">
        <v>8266</v>
      </c>
      <c r="L10057" s="315" t="s">
        <v>3367</v>
      </c>
      <c r="M10057" s="315" t="s">
        <v>792</v>
      </c>
      <c r="N10057" s="315" t="s">
        <v>8477</v>
      </c>
      <c r="O10057" s="315"/>
      <c r="P10057" s="315" t="s">
        <v>8477</v>
      </c>
      <c r="Q10057" s="315"/>
    </row>
    <row r="10058" spans="1:17">
      <c r="A10058" s="315" t="s">
        <v>8478</v>
      </c>
      <c r="B10058" s="315" t="s">
        <v>2095</v>
      </c>
      <c r="C10058" s="315" t="s">
        <v>2098</v>
      </c>
      <c r="D10058" s="316">
        <v>69.599999999999994</v>
      </c>
      <c r="E10058" s="317">
        <v>40850.720000000001</v>
      </c>
      <c r="F10058" s="317">
        <v>18137.72</v>
      </c>
      <c r="G10058" s="318">
        <v>40823</v>
      </c>
      <c r="H10058" s="318">
        <v>40896</v>
      </c>
      <c r="I10058" s="318">
        <v>50040</v>
      </c>
      <c r="J10058" s="315" t="s">
        <v>8479</v>
      </c>
      <c r="K10058" s="315">
        <v>8840</v>
      </c>
      <c r="L10058" s="315" t="s">
        <v>2810</v>
      </c>
      <c r="M10058" s="315" t="s">
        <v>1388</v>
      </c>
      <c r="N10058" s="315" t="s">
        <v>8480</v>
      </c>
      <c r="O10058" s="315" t="s">
        <v>805</v>
      </c>
      <c r="P10058" s="315" t="s">
        <v>1863</v>
      </c>
      <c r="Q10058" s="315" t="s">
        <v>8481</v>
      </c>
    </row>
    <row r="10059" spans="1:17">
      <c r="A10059" s="315" t="s">
        <v>8482</v>
      </c>
      <c r="B10059" s="315" t="s">
        <v>2095</v>
      </c>
      <c r="C10059" s="315" t="s">
        <v>2096</v>
      </c>
      <c r="D10059" s="316">
        <v>69.680000000000007</v>
      </c>
      <c r="E10059" s="317">
        <v>75772.500000000015</v>
      </c>
      <c r="F10059" s="317">
        <v>24777.599999999995</v>
      </c>
      <c r="G10059" s="318">
        <v>40725</v>
      </c>
      <c r="H10059" s="318">
        <v>41613</v>
      </c>
      <c r="I10059" s="318">
        <v>50770</v>
      </c>
      <c r="J10059" s="315" t="s">
        <v>8483</v>
      </c>
      <c r="K10059" s="315">
        <v>2516</v>
      </c>
      <c r="L10059" s="315" t="s">
        <v>3586</v>
      </c>
      <c r="M10059" s="315" t="s">
        <v>764</v>
      </c>
      <c r="N10059" s="315"/>
      <c r="O10059" s="315" t="s">
        <v>805</v>
      </c>
      <c r="P10059" s="315" t="s">
        <v>8001</v>
      </c>
      <c r="Q10059" s="315" t="s">
        <v>1102</v>
      </c>
    </row>
    <row r="10060" spans="1:17">
      <c r="A10060" s="315" t="s">
        <v>8484</v>
      </c>
      <c r="B10060" s="315" t="s">
        <v>2095</v>
      </c>
      <c r="C10060" s="315" t="s">
        <v>2098</v>
      </c>
      <c r="D10060" s="316">
        <v>69.75</v>
      </c>
      <c r="E10060" s="317">
        <v>66866.650000000009</v>
      </c>
      <c r="F10060" s="317">
        <v>15981.130000000003</v>
      </c>
      <c r="G10060" s="318">
        <v>40766</v>
      </c>
      <c r="H10060" s="318">
        <v>41995</v>
      </c>
      <c r="I10060" s="318">
        <v>49309</v>
      </c>
      <c r="J10060" s="315" t="s">
        <v>8485</v>
      </c>
      <c r="K10060" s="315">
        <v>8332</v>
      </c>
      <c r="L10060" s="315" t="s">
        <v>2319</v>
      </c>
      <c r="M10060" s="315" t="s">
        <v>784</v>
      </c>
      <c r="N10060" s="315" t="s">
        <v>8486</v>
      </c>
      <c r="O10060" s="315" t="s">
        <v>805</v>
      </c>
      <c r="P10060" s="315" t="s">
        <v>6061</v>
      </c>
      <c r="Q10060" s="315" t="s">
        <v>1102</v>
      </c>
    </row>
    <row r="10061" spans="1:17">
      <c r="A10061" s="315" t="s">
        <v>8487</v>
      </c>
      <c r="B10061" s="315" t="s">
        <v>2095</v>
      </c>
      <c r="C10061" s="315" t="s">
        <v>2098</v>
      </c>
      <c r="D10061" s="316">
        <v>69.8</v>
      </c>
      <c r="E10061" s="317">
        <v>49366.01</v>
      </c>
      <c r="F10061" s="317">
        <v>20881.820000000003</v>
      </c>
      <c r="G10061" s="318">
        <v>39572</v>
      </c>
      <c r="H10061" s="318">
        <v>39511</v>
      </c>
      <c r="I10061" s="318">
        <v>48944</v>
      </c>
      <c r="J10061" s="315" t="s">
        <v>8488</v>
      </c>
      <c r="K10061" s="315">
        <v>8219</v>
      </c>
      <c r="L10061" s="315" t="s">
        <v>3893</v>
      </c>
      <c r="M10061" s="315" t="s">
        <v>1051</v>
      </c>
      <c r="N10061" s="315"/>
      <c r="O10061" s="315" t="s">
        <v>805</v>
      </c>
      <c r="P10061" s="315" t="s">
        <v>5510</v>
      </c>
      <c r="Q10061" s="315" t="s">
        <v>819</v>
      </c>
    </row>
    <row r="10062" spans="1:17">
      <c r="A10062" s="315" t="s">
        <v>8489</v>
      </c>
      <c r="B10062" s="315" t="s">
        <v>2095</v>
      </c>
      <c r="C10062" s="315" t="s">
        <v>2096</v>
      </c>
      <c r="D10062" s="316">
        <v>69.900000000000006</v>
      </c>
      <c r="E10062" s="317">
        <v>70694.76999999999</v>
      </c>
      <c r="F10062" s="317">
        <v>29621.11</v>
      </c>
      <c r="G10062" s="318">
        <v>39883</v>
      </c>
      <c r="H10062" s="318">
        <v>41143</v>
      </c>
      <c r="I10062" s="318">
        <v>50405</v>
      </c>
      <c r="J10062" s="315" t="s">
        <v>8490</v>
      </c>
      <c r="K10062" s="315">
        <v>6684</v>
      </c>
      <c r="L10062" s="315" t="s">
        <v>8491</v>
      </c>
      <c r="M10062" s="315" t="s">
        <v>811</v>
      </c>
      <c r="N10062" s="315" t="s">
        <v>8492</v>
      </c>
      <c r="O10062" s="315" t="s">
        <v>805</v>
      </c>
      <c r="P10062" s="315" t="s">
        <v>5075</v>
      </c>
      <c r="Q10062" s="315" t="s">
        <v>1065</v>
      </c>
    </row>
    <row r="10063" spans="1:17">
      <c r="A10063" s="315" t="s">
        <v>8493</v>
      </c>
      <c r="B10063" s="315" t="s">
        <v>2095</v>
      </c>
      <c r="C10063" s="315" t="s">
        <v>2098</v>
      </c>
      <c r="D10063" s="316">
        <v>69.98</v>
      </c>
      <c r="E10063" s="317">
        <v>77209.349999999991</v>
      </c>
      <c r="F10063" s="317">
        <v>17086.150000000001</v>
      </c>
      <c r="G10063" s="318">
        <v>40661</v>
      </c>
      <c r="H10063" s="318">
        <v>41940</v>
      </c>
      <c r="I10063" s="318">
        <v>49309</v>
      </c>
      <c r="J10063" s="315" t="s">
        <v>8494</v>
      </c>
      <c r="K10063" s="315">
        <v>8636</v>
      </c>
      <c r="L10063" s="315" t="s">
        <v>844</v>
      </c>
      <c r="M10063" s="315" t="s">
        <v>784</v>
      </c>
      <c r="N10063" s="315"/>
      <c r="O10063" s="315" t="s">
        <v>805</v>
      </c>
      <c r="P10063" s="315" t="s">
        <v>5116</v>
      </c>
      <c r="Q10063" s="315" t="s">
        <v>1221</v>
      </c>
    </row>
    <row r="10064" spans="1:17">
      <c r="A10064" s="315" t="s">
        <v>8495</v>
      </c>
      <c r="B10064" s="315" t="s">
        <v>2095</v>
      </c>
      <c r="C10064" s="315" t="s">
        <v>2096</v>
      </c>
      <c r="D10064" s="316">
        <v>70</v>
      </c>
      <c r="E10064" s="317">
        <v>69569.8</v>
      </c>
      <c r="F10064" s="317">
        <v>29567.160000000003</v>
      </c>
      <c r="G10064" s="318">
        <v>39570</v>
      </c>
      <c r="H10064" s="318">
        <v>41450</v>
      </c>
      <c r="I10064" s="318">
        <v>50770</v>
      </c>
      <c r="J10064" s="315" t="s">
        <v>8496</v>
      </c>
      <c r="K10064" s="315">
        <v>5610</v>
      </c>
      <c r="L10064" s="315" t="s">
        <v>2432</v>
      </c>
      <c r="M10064" s="315" t="s">
        <v>776</v>
      </c>
      <c r="N10064" s="315"/>
      <c r="O10064" s="315" t="s">
        <v>996</v>
      </c>
      <c r="P10064" s="315" t="s">
        <v>8497</v>
      </c>
      <c r="Q10064" s="315"/>
    </row>
    <row r="10065" spans="1:17">
      <c r="A10065" s="315" t="s">
        <v>8498</v>
      </c>
      <c r="B10065" s="315" t="s">
        <v>2095</v>
      </c>
      <c r="C10065" s="315" t="s">
        <v>2098</v>
      </c>
      <c r="D10065" s="316">
        <v>70</v>
      </c>
      <c r="E10065" s="317">
        <v>65286.14</v>
      </c>
      <c r="F10065" s="317">
        <v>24663.64</v>
      </c>
      <c r="G10065" s="318">
        <v>39570</v>
      </c>
      <c r="H10065" s="318">
        <v>41176</v>
      </c>
      <c r="I10065" s="318">
        <v>50405</v>
      </c>
      <c r="J10065" s="315" t="s">
        <v>8499</v>
      </c>
      <c r="K10065" s="315">
        <v>2800</v>
      </c>
      <c r="L10065" s="315" t="s">
        <v>2655</v>
      </c>
      <c r="M10065" s="315" t="s">
        <v>1431</v>
      </c>
      <c r="N10065" s="315" t="s">
        <v>8500</v>
      </c>
      <c r="O10065" s="315" t="s">
        <v>805</v>
      </c>
      <c r="P10065" s="315" t="s">
        <v>8501</v>
      </c>
      <c r="Q10065" s="315" t="s">
        <v>4972</v>
      </c>
    </row>
    <row r="10066" spans="1:17">
      <c r="A10066" s="315" t="s">
        <v>8502</v>
      </c>
      <c r="B10066" s="315" t="s">
        <v>2095</v>
      </c>
      <c r="C10066" s="315" t="s">
        <v>2096</v>
      </c>
      <c r="D10066" s="316">
        <v>70</v>
      </c>
      <c r="E10066" s="317">
        <v>69285</v>
      </c>
      <c r="F10066" s="317">
        <v>48776.639999999999</v>
      </c>
      <c r="G10066" s="318">
        <v>39570</v>
      </c>
      <c r="H10066" s="318">
        <v>40032</v>
      </c>
      <c r="I10066" s="318">
        <v>49309</v>
      </c>
      <c r="J10066" s="315" t="s">
        <v>8503</v>
      </c>
      <c r="K10066" s="315">
        <v>1660</v>
      </c>
      <c r="L10066" s="315" t="s">
        <v>4036</v>
      </c>
      <c r="M10066" s="315" t="s">
        <v>766</v>
      </c>
      <c r="N10066" s="315"/>
      <c r="O10066" s="315" t="s">
        <v>805</v>
      </c>
      <c r="P10066" s="315" t="s">
        <v>8504</v>
      </c>
      <c r="Q10066" s="315" t="s">
        <v>5773</v>
      </c>
    </row>
    <row r="10067" spans="1:17">
      <c r="A10067" s="315" t="s">
        <v>8505</v>
      </c>
      <c r="B10067" s="315" t="s">
        <v>2095</v>
      </c>
      <c r="C10067" s="315" t="s">
        <v>2098</v>
      </c>
      <c r="D10067" s="316">
        <v>70</v>
      </c>
      <c r="E10067" s="317">
        <v>71175.299999999988</v>
      </c>
      <c r="F10067" s="317">
        <v>26888.460000000006</v>
      </c>
      <c r="G10067" s="318">
        <v>39570</v>
      </c>
      <c r="H10067" s="318">
        <v>41176</v>
      </c>
      <c r="I10067" s="318">
        <v>50405</v>
      </c>
      <c r="J10067" s="315" t="s">
        <v>8506</v>
      </c>
      <c r="K10067" s="315">
        <v>2900</v>
      </c>
      <c r="L10067" s="315" t="s">
        <v>1841</v>
      </c>
      <c r="M10067" s="315" t="s">
        <v>1431</v>
      </c>
      <c r="N10067" s="315" t="s">
        <v>8500</v>
      </c>
      <c r="O10067" s="315" t="s">
        <v>805</v>
      </c>
      <c r="P10067" s="315" t="s">
        <v>8501</v>
      </c>
      <c r="Q10067" s="315" t="s">
        <v>4972</v>
      </c>
    </row>
    <row r="10068" spans="1:17">
      <c r="A10068" s="315" t="s">
        <v>8507</v>
      </c>
      <c r="B10068" s="315" t="s">
        <v>2095</v>
      </c>
      <c r="C10068" s="315" t="s">
        <v>2098</v>
      </c>
      <c r="D10068" s="316">
        <v>70</v>
      </c>
      <c r="E10068" s="317">
        <v>72103.949999999983</v>
      </c>
      <c r="F10068" s="317">
        <v>32014.160000000003</v>
      </c>
      <c r="G10068" s="318">
        <v>39570</v>
      </c>
      <c r="H10068" s="318">
        <v>40906</v>
      </c>
      <c r="I10068" s="318">
        <v>50040</v>
      </c>
      <c r="J10068" s="315" t="s">
        <v>8508</v>
      </c>
      <c r="K10068" s="315">
        <v>6114</v>
      </c>
      <c r="L10068" s="315" t="s">
        <v>8435</v>
      </c>
      <c r="M10068" s="315" t="s">
        <v>788</v>
      </c>
      <c r="N10068" s="315"/>
      <c r="O10068" s="315" t="s">
        <v>805</v>
      </c>
      <c r="P10068" s="315" t="s">
        <v>8509</v>
      </c>
      <c r="Q10068" s="315" t="s">
        <v>1574</v>
      </c>
    </row>
    <row r="10069" spans="1:17">
      <c r="A10069" s="315" t="s">
        <v>8510</v>
      </c>
      <c r="B10069" s="315" t="s">
        <v>2095</v>
      </c>
      <c r="C10069" s="315" t="s">
        <v>2096</v>
      </c>
      <c r="D10069" s="316">
        <v>70</v>
      </c>
      <c r="E10069" s="317">
        <v>68047.00999999998</v>
      </c>
      <c r="F10069" s="317">
        <v>27899.27</v>
      </c>
      <c r="G10069" s="318">
        <v>40053</v>
      </c>
      <c r="H10069" s="318">
        <v>40021</v>
      </c>
      <c r="I10069" s="318">
        <v>49309</v>
      </c>
      <c r="J10069" s="315" t="s">
        <v>8511</v>
      </c>
      <c r="K10069" s="315">
        <v>1213</v>
      </c>
      <c r="L10069" s="315" t="s">
        <v>4067</v>
      </c>
      <c r="M10069" s="315" t="s">
        <v>1827</v>
      </c>
      <c r="N10069" s="315"/>
      <c r="O10069" s="315" t="s">
        <v>805</v>
      </c>
      <c r="P10069" s="315" t="s">
        <v>8512</v>
      </c>
      <c r="Q10069" s="315" t="s">
        <v>8513</v>
      </c>
    </row>
    <row r="10070" spans="1:17">
      <c r="A10070" s="315" t="s">
        <v>8514</v>
      </c>
      <c r="B10070" s="315" t="s">
        <v>2095</v>
      </c>
      <c r="C10070" s="315" t="s">
        <v>2098</v>
      </c>
      <c r="D10070" s="316">
        <v>70.2</v>
      </c>
      <c r="E10070" s="317">
        <v>51980.25</v>
      </c>
      <c r="F10070" s="317">
        <v>16027.28</v>
      </c>
      <c r="G10070" s="318">
        <v>39595</v>
      </c>
      <c r="H10070" s="318">
        <v>41631</v>
      </c>
      <c r="I10070" s="318">
        <v>50770</v>
      </c>
      <c r="J10070" s="315" t="s">
        <v>8515</v>
      </c>
      <c r="K10070" s="315">
        <v>1026</v>
      </c>
      <c r="L10070" s="315" t="s">
        <v>2659</v>
      </c>
      <c r="M10070" s="315" t="s">
        <v>766</v>
      </c>
      <c r="N10070" s="315" t="s">
        <v>5652</v>
      </c>
      <c r="O10070" s="315" t="s">
        <v>805</v>
      </c>
      <c r="P10070" s="315" t="s">
        <v>5653</v>
      </c>
      <c r="Q10070" s="315" t="s">
        <v>5654</v>
      </c>
    </row>
    <row r="10071" spans="1:17">
      <c r="A10071" s="315" t="s">
        <v>8516</v>
      </c>
      <c r="B10071" s="315" t="s">
        <v>2095</v>
      </c>
      <c r="C10071" s="315" t="s">
        <v>2098</v>
      </c>
      <c r="D10071" s="316">
        <v>70.2</v>
      </c>
      <c r="E10071" s="317">
        <v>65144.799999999996</v>
      </c>
      <c r="F10071" s="317">
        <v>31969.19</v>
      </c>
      <c r="G10071" s="318">
        <v>40245</v>
      </c>
      <c r="H10071" s="318">
        <v>40324</v>
      </c>
      <c r="I10071" s="318">
        <v>49674</v>
      </c>
      <c r="J10071" s="315" t="s">
        <v>8517</v>
      </c>
      <c r="K10071" s="315">
        <v>4058</v>
      </c>
      <c r="L10071" s="315" t="s">
        <v>2059</v>
      </c>
      <c r="M10071" s="315" t="s">
        <v>2060</v>
      </c>
      <c r="N10071" s="315" t="s">
        <v>4957</v>
      </c>
      <c r="O10071" s="315" t="s">
        <v>805</v>
      </c>
      <c r="P10071" s="315" t="s">
        <v>4958</v>
      </c>
      <c r="Q10071" s="315" t="s">
        <v>1065</v>
      </c>
    </row>
    <row r="10072" spans="1:17">
      <c r="A10072" s="315" t="s">
        <v>8518</v>
      </c>
      <c r="B10072" s="315" t="s">
        <v>2095</v>
      </c>
      <c r="C10072" s="315" t="s">
        <v>2098</v>
      </c>
      <c r="D10072" s="316">
        <v>70.2</v>
      </c>
      <c r="E10072" s="317">
        <v>59006.130000000005</v>
      </c>
      <c r="F10072" s="317">
        <v>14102.449999999999</v>
      </c>
      <c r="G10072" s="318">
        <v>40749</v>
      </c>
      <c r="H10072" s="318">
        <v>41893</v>
      </c>
      <c r="I10072" s="318">
        <v>49309</v>
      </c>
      <c r="J10072" s="315" t="s">
        <v>8519</v>
      </c>
      <c r="K10072" s="315">
        <v>6064</v>
      </c>
      <c r="L10072" s="315" t="s">
        <v>2840</v>
      </c>
      <c r="M10072" s="315" t="s">
        <v>1017</v>
      </c>
      <c r="N10072" s="315"/>
      <c r="O10072" s="315" t="s">
        <v>996</v>
      </c>
      <c r="P10072" s="315" t="s">
        <v>8520</v>
      </c>
      <c r="Q10072" s="315"/>
    </row>
    <row r="10073" spans="1:17">
      <c r="A10073" s="315" t="s">
        <v>8521</v>
      </c>
      <c r="B10073" s="315" t="s">
        <v>2095</v>
      </c>
      <c r="C10073" s="315" t="s">
        <v>2096</v>
      </c>
      <c r="D10073" s="316">
        <v>70.239999999999995</v>
      </c>
      <c r="E10073" s="317">
        <v>73664.400000000009</v>
      </c>
      <c r="F10073" s="317">
        <v>28510.86</v>
      </c>
      <c r="G10073" s="318">
        <v>40788</v>
      </c>
      <c r="H10073" s="318">
        <v>41078</v>
      </c>
      <c r="I10073" s="318">
        <v>50405</v>
      </c>
      <c r="J10073" s="315" t="s">
        <v>8522</v>
      </c>
      <c r="K10073" s="315">
        <v>3033</v>
      </c>
      <c r="L10073" s="315" t="s">
        <v>4285</v>
      </c>
      <c r="M10073" s="315" t="s">
        <v>764</v>
      </c>
      <c r="N10073" s="315"/>
      <c r="O10073" s="315" t="s">
        <v>805</v>
      </c>
      <c r="P10073" s="315" t="s">
        <v>6367</v>
      </c>
      <c r="Q10073" s="315" t="s">
        <v>852</v>
      </c>
    </row>
    <row r="10074" spans="1:17">
      <c r="A10074" s="315" t="s">
        <v>8523</v>
      </c>
      <c r="B10074" s="315" t="s">
        <v>2095</v>
      </c>
      <c r="C10074" s="315" t="s">
        <v>2098</v>
      </c>
      <c r="D10074" s="316">
        <v>70.3</v>
      </c>
      <c r="E10074" s="317">
        <v>75238.450000000012</v>
      </c>
      <c r="F10074" s="317">
        <v>30861.68</v>
      </c>
      <c r="G10074" s="318">
        <v>40177</v>
      </c>
      <c r="H10074" s="318">
        <v>40668</v>
      </c>
      <c r="I10074" s="318">
        <v>50040</v>
      </c>
      <c r="J10074" s="315" t="s">
        <v>8524</v>
      </c>
      <c r="K10074" s="315">
        <v>5436</v>
      </c>
      <c r="L10074" s="315" t="s">
        <v>3114</v>
      </c>
      <c r="M10074" s="315" t="s">
        <v>776</v>
      </c>
      <c r="N10074" s="315" t="s">
        <v>8525</v>
      </c>
      <c r="O10074" s="315" t="s">
        <v>805</v>
      </c>
      <c r="P10074" s="315" t="s">
        <v>4904</v>
      </c>
      <c r="Q10074" s="315" t="s">
        <v>8526</v>
      </c>
    </row>
    <row r="10075" spans="1:17">
      <c r="A10075" s="315" t="s">
        <v>8527</v>
      </c>
      <c r="B10075" s="315" t="s">
        <v>2095</v>
      </c>
      <c r="C10075" s="315" t="s">
        <v>2098</v>
      </c>
      <c r="D10075" s="316">
        <v>70.349999999999994</v>
      </c>
      <c r="E10075" s="317">
        <v>93546.67</v>
      </c>
      <c r="F10075" s="317">
        <v>41441.159999999996</v>
      </c>
      <c r="G10075" s="318">
        <v>40529</v>
      </c>
      <c r="H10075" s="318">
        <v>40770</v>
      </c>
      <c r="I10075" s="318">
        <v>50040</v>
      </c>
      <c r="J10075" s="315" t="s">
        <v>8528</v>
      </c>
      <c r="K10075" s="315">
        <v>7215</v>
      </c>
      <c r="L10075" s="315" t="s">
        <v>3309</v>
      </c>
      <c r="M10075" s="315" t="s">
        <v>966</v>
      </c>
      <c r="N10075" s="315"/>
      <c r="O10075" s="315" t="s">
        <v>805</v>
      </c>
      <c r="P10075" s="315" t="s">
        <v>8529</v>
      </c>
      <c r="Q10075" s="315" t="s">
        <v>852</v>
      </c>
    </row>
    <row r="10076" spans="1:17">
      <c r="A10076" s="315" t="s">
        <v>8530</v>
      </c>
      <c r="B10076" s="315" t="s">
        <v>2095</v>
      </c>
      <c r="C10076" s="315" t="s">
        <v>2098</v>
      </c>
      <c r="D10076" s="316">
        <v>70.400000000000006</v>
      </c>
      <c r="E10076" s="317">
        <v>30691.739999999998</v>
      </c>
      <c r="F10076" s="317">
        <v>7335.3200000000006</v>
      </c>
      <c r="G10076" s="318">
        <v>40852</v>
      </c>
      <c r="H10076" s="318">
        <v>42090</v>
      </c>
      <c r="I10076" s="318">
        <v>49674</v>
      </c>
      <c r="J10076" s="315" t="s">
        <v>8531</v>
      </c>
      <c r="K10076" s="315">
        <v>8904</v>
      </c>
      <c r="L10076" s="315" t="s">
        <v>3209</v>
      </c>
      <c r="M10076" s="315" t="s">
        <v>784</v>
      </c>
      <c r="N10076" s="315"/>
      <c r="O10076" s="315" t="s">
        <v>805</v>
      </c>
      <c r="P10076" s="315" t="s">
        <v>1714</v>
      </c>
      <c r="Q10076" s="315" t="s">
        <v>2039</v>
      </c>
    </row>
    <row r="10077" spans="1:17">
      <c r="A10077" s="315" t="s">
        <v>8532</v>
      </c>
      <c r="B10077" s="315" t="s">
        <v>2095</v>
      </c>
      <c r="C10077" s="315" t="s">
        <v>2098</v>
      </c>
      <c r="D10077" s="316">
        <v>70.459999999999994</v>
      </c>
      <c r="E10077" s="317">
        <v>52311.990000000005</v>
      </c>
      <c r="F10077" s="317">
        <v>17457.28</v>
      </c>
      <c r="G10077" s="318">
        <v>39570</v>
      </c>
      <c r="H10077" s="318">
        <v>40774</v>
      </c>
      <c r="I10077" s="318">
        <v>50040</v>
      </c>
      <c r="J10077" s="315" t="s">
        <v>8533</v>
      </c>
      <c r="K10077" s="315">
        <v>6370</v>
      </c>
      <c r="L10077" s="315" t="s">
        <v>1289</v>
      </c>
      <c r="M10077" s="315" t="s">
        <v>1290</v>
      </c>
      <c r="N10077" s="315"/>
      <c r="O10077" s="315" t="s">
        <v>805</v>
      </c>
      <c r="P10077" s="315" t="s">
        <v>8534</v>
      </c>
      <c r="Q10077" s="315" t="s">
        <v>1992</v>
      </c>
    </row>
    <row r="10078" spans="1:17">
      <c r="A10078" s="315" t="s">
        <v>8535</v>
      </c>
      <c r="B10078" s="315" t="s">
        <v>2095</v>
      </c>
      <c r="C10078" s="315" t="s">
        <v>2098</v>
      </c>
      <c r="D10078" s="316">
        <v>70.5</v>
      </c>
      <c r="E10078" s="317">
        <v>73480.219999999987</v>
      </c>
      <c r="F10078" s="317">
        <v>32551.739999999998</v>
      </c>
      <c r="G10078" s="318">
        <v>40704</v>
      </c>
      <c r="H10078" s="318">
        <v>40771</v>
      </c>
      <c r="I10078" s="318">
        <v>50040</v>
      </c>
      <c r="J10078" s="315" t="s">
        <v>8536</v>
      </c>
      <c r="K10078" s="315">
        <v>9200</v>
      </c>
      <c r="L10078" s="315" t="s">
        <v>959</v>
      </c>
      <c r="M10078" s="315" t="s">
        <v>770</v>
      </c>
      <c r="N10078" s="315"/>
      <c r="O10078" s="315" t="s">
        <v>805</v>
      </c>
      <c r="P10078" s="315" t="s">
        <v>8537</v>
      </c>
      <c r="Q10078" s="315" t="s">
        <v>1264</v>
      </c>
    </row>
    <row r="10079" spans="1:17">
      <c r="A10079" s="315" t="s">
        <v>8538</v>
      </c>
      <c r="B10079" s="315" t="s">
        <v>2095</v>
      </c>
      <c r="C10079" s="315" t="s">
        <v>2096</v>
      </c>
      <c r="D10079" s="316">
        <v>70.5</v>
      </c>
      <c r="E10079" s="317">
        <v>33056.840000000004</v>
      </c>
      <c r="F10079" s="317">
        <v>6776.66</v>
      </c>
      <c r="G10079" s="318">
        <v>40834</v>
      </c>
      <c r="H10079" s="318">
        <v>42576</v>
      </c>
      <c r="I10079" s="318">
        <v>50040</v>
      </c>
      <c r="J10079" s="315" t="s">
        <v>8539</v>
      </c>
      <c r="K10079" s="315">
        <v>6460</v>
      </c>
      <c r="L10079" s="315" t="s">
        <v>1364</v>
      </c>
      <c r="M10079" s="315" t="s">
        <v>1365</v>
      </c>
      <c r="N10079" s="315"/>
      <c r="O10079" s="315" t="s">
        <v>805</v>
      </c>
      <c r="P10079" s="315" t="s">
        <v>8540</v>
      </c>
      <c r="Q10079" s="315" t="s">
        <v>1992</v>
      </c>
    </row>
    <row r="10080" spans="1:17">
      <c r="A10080" s="315" t="s">
        <v>8541</v>
      </c>
      <c r="B10080" s="315" t="s">
        <v>2095</v>
      </c>
      <c r="C10080" s="315" t="s">
        <v>2096</v>
      </c>
      <c r="D10080" s="316">
        <v>70.56</v>
      </c>
      <c r="E10080" s="317">
        <v>75496.2</v>
      </c>
      <c r="F10080" s="317">
        <v>31557.440000000002</v>
      </c>
      <c r="G10080" s="318">
        <v>40711</v>
      </c>
      <c r="H10080" s="318">
        <v>41071</v>
      </c>
      <c r="I10080" s="318">
        <v>50405</v>
      </c>
      <c r="J10080" s="315" t="s">
        <v>8542</v>
      </c>
      <c r="K10080" s="315">
        <v>3034</v>
      </c>
      <c r="L10080" s="315" t="s">
        <v>3965</v>
      </c>
      <c r="M10080" s="315" t="s">
        <v>764</v>
      </c>
      <c r="N10080" s="315"/>
      <c r="O10080" s="315" t="s">
        <v>805</v>
      </c>
      <c r="P10080" s="315" t="s">
        <v>5561</v>
      </c>
      <c r="Q10080" s="315" t="s">
        <v>819</v>
      </c>
    </row>
    <row r="10081" spans="1:17">
      <c r="A10081" s="315" t="s">
        <v>8543</v>
      </c>
      <c r="B10081" s="315" t="s">
        <v>2095</v>
      </c>
      <c r="C10081" s="315" t="s">
        <v>2098</v>
      </c>
      <c r="D10081" s="316">
        <v>70.599999999999994</v>
      </c>
      <c r="E10081" s="317">
        <v>54809.279999999999</v>
      </c>
      <c r="F10081" s="317">
        <v>22481.949999999997</v>
      </c>
      <c r="G10081" s="318">
        <v>40014</v>
      </c>
      <c r="H10081" s="318">
        <v>40905</v>
      </c>
      <c r="I10081" s="318">
        <v>50040</v>
      </c>
      <c r="J10081" s="315" t="s">
        <v>8544</v>
      </c>
      <c r="K10081" s="315">
        <v>4601</v>
      </c>
      <c r="L10081" s="315" t="s">
        <v>2139</v>
      </c>
      <c r="M10081" s="315" t="s">
        <v>1296</v>
      </c>
      <c r="N10081" s="315" t="s">
        <v>8545</v>
      </c>
      <c r="O10081" s="315" t="s">
        <v>805</v>
      </c>
      <c r="P10081" s="315" t="s">
        <v>8546</v>
      </c>
      <c r="Q10081" s="315" t="s">
        <v>819</v>
      </c>
    </row>
    <row r="10082" spans="1:17">
      <c r="A10082" s="315" t="s">
        <v>8547</v>
      </c>
      <c r="B10082" s="315" t="s">
        <v>2095</v>
      </c>
      <c r="C10082" s="315" t="s">
        <v>2098</v>
      </c>
      <c r="D10082" s="316">
        <v>70.599999999999994</v>
      </c>
      <c r="E10082" s="317">
        <v>31373.64</v>
      </c>
      <c r="F10082" s="317">
        <v>9066.98</v>
      </c>
      <c r="G10082" s="318">
        <v>40833</v>
      </c>
      <c r="H10082" s="318">
        <v>41264</v>
      </c>
      <c r="I10082" s="318">
        <v>50405</v>
      </c>
      <c r="J10082" s="315" t="s">
        <v>8548</v>
      </c>
      <c r="K10082" s="315">
        <v>5605</v>
      </c>
      <c r="L10082" s="315" t="s">
        <v>2565</v>
      </c>
      <c r="M10082" s="315" t="s">
        <v>776</v>
      </c>
      <c r="N10082" s="315"/>
      <c r="O10082" s="315" t="s">
        <v>805</v>
      </c>
      <c r="P10082" s="315" t="s">
        <v>8549</v>
      </c>
      <c r="Q10082" s="315" t="s">
        <v>1065</v>
      </c>
    </row>
    <row r="10083" spans="1:17">
      <c r="A10083" s="315" t="s">
        <v>8550</v>
      </c>
      <c r="B10083" s="315" t="s">
        <v>2095</v>
      </c>
      <c r="C10083" s="315" t="s">
        <v>2098</v>
      </c>
      <c r="D10083" s="316">
        <v>70.7</v>
      </c>
      <c r="E10083" s="317">
        <v>66885.820000000007</v>
      </c>
      <c r="F10083" s="317">
        <v>15985.700000000003</v>
      </c>
      <c r="G10083" s="318">
        <v>40623</v>
      </c>
      <c r="H10083" s="318">
        <v>42018</v>
      </c>
      <c r="I10083" s="318">
        <v>49674</v>
      </c>
      <c r="J10083" s="315" t="s">
        <v>8551</v>
      </c>
      <c r="K10083" s="315">
        <v>8370</v>
      </c>
      <c r="L10083" s="315" t="s">
        <v>4189</v>
      </c>
      <c r="M10083" s="315" t="s">
        <v>792</v>
      </c>
      <c r="N10083" s="315" t="s">
        <v>8552</v>
      </c>
      <c r="O10083" s="315" t="s">
        <v>805</v>
      </c>
      <c r="P10083" s="315" t="s">
        <v>5075</v>
      </c>
      <c r="Q10083" s="315" t="s">
        <v>1041</v>
      </c>
    </row>
    <row r="10084" spans="1:17">
      <c r="A10084" s="315" t="s">
        <v>8553</v>
      </c>
      <c r="B10084" s="315" t="s">
        <v>2095</v>
      </c>
      <c r="C10084" s="315" t="s">
        <v>2098</v>
      </c>
      <c r="D10084" s="316">
        <v>70.78</v>
      </c>
      <c r="E10084" s="317">
        <v>72921</v>
      </c>
      <c r="F10084" s="317">
        <v>29387.16</v>
      </c>
      <c r="G10084" s="318">
        <v>40679</v>
      </c>
      <c r="H10084" s="318">
        <v>40800</v>
      </c>
      <c r="I10084" s="318">
        <v>50040</v>
      </c>
      <c r="J10084" s="315" t="s">
        <v>8554</v>
      </c>
      <c r="K10084" s="315">
        <v>4937</v>
      </c>
      <c r="L10084" s="315" t="s">
        <v>8555</v>
      </c>
      <c r="M10084" s="315" t="s">
        <v>764</v>
      </c>
      <c r="N10084" s="315"/>
      <c r="O10084" s="315" t="s">
        <v>805</v>
      </c>
      <c r="P10084" s="315" t="s">
        <v>8556</v>
      </c>
      <c r="Q10084" s="315" t="s">
        <v>945</v>
      </c>
    </row>
    <row r="10085" spans="1:17">
      <c r="A10085" s="315" t="s">
        <v>8557</v>
      </c>
      <c r="B10085" s="315" t="s">
        <v>2095</v>
      </c>
      <c r="C10085" s="315" t="s">
        <v>2098</v>
      </c>
      <c r="D10085" s="316">
        <v>70.81</v>
      </c>
      <c r="E10085" s="317">
        <v>33708.76</v>
      </c>
      <c r="F10085" s="317">
        <v>13826.830000000002</v>
      </c>
      <c r="G10085" s="318">
        <v>40745</v>
      </c>
      <c r="H10085" s="318">
        <v>40899</v>
      </c>
      <c r="I10085" s="318">
        <v>50040</v>
      </c>
      <c r="J10085" s="315" t="s">
        <v>8558</v>
      </c>
      <c r="K10085" s="315">
        <v>1907</v>
      </c>
      <c r="L10085" s="315" t="s">
        <v>2211</v>
      </c>
      <c r="M10085" s="315" t="s">
        <v>754</v>
      </c>
      <c r="N10085" s="315" t="s">
        <v>8559</v>
      </c>
      <c r="O10085" s="315" t="s">
        <v>805</v>
      </c>
      <c r="P10085" s="315" t="s">
        <v>8560</v>
      </c>
      <c r="Q10085" s="315" t="s">
        <v>1179</v>
      </c>
    </row>
    <row r="10086" spans="1:17">
      <c r="A10086" s="315" t="s">
        <v>8561</v>
      </c>
      <c r="B10086" s="315" t="s">
        <v>2095</v>
      </c>
      <c r="C10086" s="315" t="s">
        <v>2098</v>
      </c>
      <c r="D10086" s="316">
        <v>70.819999999999993</v>
      </c>
      <c r="E10086" s="317">
        <v>55082.25</v>
      </c>
      <c r="F10086" s="317">
        <v>15606.640000000001</v>
      </c>
      <c r="G10086" s="318">
        <v>39594</v>
      </c>
      <c r="H10086" s="318">
        <v>41963</v>
      </c>
      <c r="I10086" s="318">
        <v>51135</v>
      </c>
      <c r="J10086" s="315" t="s">
        <v>8562</v>
      </c>
      <c r="K10086" s="315">
        <v>2300</v>
      </c>
      <c r="L10086" s="315" t="s">
        <v>2842</v>
      </c>
      <c r="M10086" s="315" t="s">
        <v>758</v>
      </c>
      <c r="N10086" s="315" t="s">
        <v>8563</v>
      </c>
      <c r="O10086" s="315" t="s">
        <v>805</v>
      </c>
      <c r="P10086" s="315" t="s">
        <v>8564</v>
      </c>
      <c r="Q10086" s="315" t="s">
        <v>8565</v>
      </c>
    </row>
    <row r="10087" spans="1:17">
      <c r="A10087" s="315" t="s">
        <v>8566</v>
      </c>
      <c r="B10087" s="315" t="s">
        <v>2095</v>
      </c>
      <c r="C10087" s="315" t="s">
        <v>2098</v>
      </c>
      <c r="D10087" s="316">
        <v>70.89</v>
      </c>
      <c r="E10087" s="317">
        <v>59966.199999999983</v>
      </c>
      <c r="F10087" s="317">
        <v>13270.27</v>
      </c>
      <c r="G10087" s="318">
        <v>40665</v>
      </c>
      <c r="H10087" s="318">
        <v>42075</v>
      </c>
      <c r="I10087" s="318">
        <v>49674</v>
      </c>
      <c r="J10087" s="315" t="s">
        <v>1386</v>
      </c>
      <c r="K10087" s="315">
        <v>8840</v>
      </c>
      <c r="L10087" s="315" t="s">
        <v>1387</v>
      </c>
      <c r="M10087" s="315" t="s">
        <v>1388</v>
      </c>
      <c r="N10087" s="315" t="s">
        <v>8567</v>
      </c>
      <c r="O10087" s="315" t="s">
        <v>805</v>
      </c>
      <c r="P10087" s="315" t="s">
        <v>1390</v>
      </c>
      <c r="Q10087" s="315" t="s">
        <v>1307</v>
      </c>
    </row>
    <row r="10088" spans="1:17">
      <c r="A10088" s="315" t="s">
        <v>8568</v>
      </c>
      <c r="B10088" s="315" t="s">
        <v>2095</v>
      </c>
      <c r="C10088" s="315" t="s">
        <v>2098</v>
      </c>
      <c r="D10088" s="316">
        <v>70.900000000000006</v>
      </c>
      <c r="E10088" s="317">
        <v>72626.279999999984</v>
      </c>
      <c r="F10088" s="317">
        <v>32173.43</v>
      </c>
      <c r="G10088" s="318">
        <v>39570</v>
      </c>
      <c r="H10088" s="318">
        <v>40905</v>
      </c>
      <c r="I10088" s="318">
        <v>50040</v>
      </c>
      <c r="J10088" s="315" t="s">
        <v>8569</v>
      </c>
      <c r="K10088" s="315">
        <v>8593</v>
      </c>
      <c r="L10088" s="315" t="s">
        <v>4420</v>
      </c>
      <c r="M10088" s="315" t="s">
        <v>792</v>
      </c>
      <c r="N10088" s="315" t="s">
        <v>8570</v>
      </c>
      <c r="O10088" s="315"/>
      <c r="P10088" s="315" t="s">
        <v>1280</v>
      </c>
      <c r="Q10088" s="315" t="s">
        <v>8571</v>
      </c>
    </row>
    <row r="10089" spans="1:17">
      <c r="A10089" s="315" t="s">
        <v>8572</v>
      </c>
      <c r="B10089" s="315" t="s">
        <v>2095</v>
      </c>
      <c r="C10089" s="315" t="s">
        <v>2098</v>
      </c>
      <c r="D10089" s="316">
        <v>70.900000000000006</v>
      </c>
      <c r="E10089" s="317">
        <v>64598.349999999991</v>
      </c>
      <c r="F10089" s="317">
        <v>28617.069999999996</v>
      </c>
      <c r="G10089" s="318">
        <v>39570</v>
      </c>
      <c r="H10089" s="318">
        <v>40788</v>
      </c>
      <c r="I10089" s="318">
        <v>50040</v>
      </c>
      <c r="J10089" s="315" t="s">
        <v>8573</v>
      </c>
      <c r="K10089" s="315">
        <v>8307</v>
      </c>
      <c r="L10089" s="315" t="s">
        <v>8574</v>
      </c>
      <c r="M10089" s="315" t="s">
        <v>784</v>
      </c>
      <c r="N10089" s="315"/>
      <c r="O10089" s="315" t="s">
        <v>805</v>
      </c>
      <c r="P10089" s="315" t="s">
        <v>5876</v>
      </c>
      <c r="Q10089" s="315" t="s">
        <v>1102</v>
      </c>
    </row>
    <row r="10090" spans="1:17">
      <c r="A10090" s="315" t="s">
        <v>8575</v>
      </c>
      <c r="B10090" s="315" t="s">
        <v>2095</v>
      </c>
      <c r="C10090" s="315" t="s">
        <v>2098</v>
      </c>
      <c r="D10090" s="316">
        <v>71.239999999999995</v>
      </c>
      <c r="E10090" s="317">
        <v>45606.780000000006</v>
      </c>
      <c r="F10090" s="317">
        <v>8574.07</v>
      </c>
      <c r="G10090" s="318">
        <v>40788</v>
      </c>
      <c r="H10090" s="318">
        <v>42395</v>
      </c>
      <c r="I10090" s="318">
        <v>50040</v>
      </c>
      <c r="J10090" s="315" t="s">
        <v>8576</v>
      </c>
      <c r="K10090" s="315">
        <v>6277</v>
      </c>
      <c r="L10090" s="315" t="s">
        <v>3598</v>
      </c>
      <c r="M10090" s="315" t="s">
        <v>788</v>
      </c>
      <c r="N10090" s="315"/>
      <c r="O10090" s="315" t="s">
        <v>805</v>
      </c>
      <c r="P10090" s="315" t="s">
        <v>8577</v>
      </c>
      <c r="Q10090" s="315" t="s">
        <v>992</v>
      </c>
    </row>
    <row r="10091" spans="1:17">
      <c r="A10091" s="315" t="s">
        <v>8578</v>
      </c>
      <c r="B10091" s="315" t="s">
        <v>2095</v>
      </c>
      <c r="C10091" s="315" t="s">
        <v>2098</v>
      </c>
      <c r="D10091" s="316">
        <v>71.28</v>
      </c>
      <c r="E10091" s="317">
        <v>76599.48</v>
      </c>
      <c r="F10091" s="317">
        <v>20375.48</v>
      </c>
      <c r="G10091" s="318">
        <v>40773</v>
      </c>
      <c r="H10091" s="318">
        <v>41576</v>
      </c>
      <c r="I10091" s="318">
        <v>50770</v>
      </c>
      <c r="J10091" s="315" t="s">
        <v>8579</v>
      </c>
      <c r="K10091" s="315">
        <v>9473</v>
      </c>
      <c r="L10091" s="315" t="s">
        <v>2104</v>
      </c>
      <c r="M10091" s="315" t="s">
        <v>770</v>
      </c>
      <c r="N10091" s="315"/>
      <c r="O10091" s="315" t="s">
        <v>805</v>
      </c>
      <c r="P10091" s="315" t="s">
        <v>8580</v>
      </c>
      <c r="Q10091" s="315" t="s">
        <v>1394</v>
      </c>
    </row>
    <row r="10092" spans="1:17">
      <c r="A10092" s="315" t="s">
        <v>8581</v>
      </c>
      <c r="B10092" s="315" t="s">
        <v>2095</v>
      </c>
      <c r="C10092" s="315" t="s">
        <v>2096</v>
      </c>
      <c r="D10092" s="316">
        <v>71.3</v>
      </c>
      <c r="E10092" s="317">
        <v>72660.689999999988</v>
      </c>
      <c r="F10092" s="317">
        <v>30808.139999999996</v>
      </c>
      <c r="G10092" s="318">
        <v>39570</v>
      </c>
      <c r="H10092" s="318">
        <v>41382</v>
      </c>
      <c r="I10092" s="318">
        <v>50770</v>
      </c>
      <c r="J10092" s="315" t="s">
        <v>8582</v>
      </c>
      <c r="K10092" s="315">
        <v>5707</v>
      </c>
      <c r="L10092" s="315" t="s">
        <v>1164</v>
      </c>
      <c r="M10092" s="315" t="s">
        <v>776</v>
      </c>
      <c r="N10092" s="315"/>
      <c r="O10092" s="315" t="s">
        <v>805</v>
      </c>
      <c r="P10092" s="315" t="s">
        <v>7740</v>
      </c>
      <c r="Q10092" s="315" t="s">
        <v>5110</v>
      </c>
    </row>
    <row r="10093" spans="1:17">
      <c r="A10093" s="315" t="s">
        <v>8583</v>
      </c>
      <c r="B10093" s="315" t="s">
        <v>2095</v>
      </c>
      <c r="C10093" s="315" t="s">
        <v>2098</v>
      </c>
      <c r="D10093" s="316">
        <v>71.36</v>
      </c>
      <c r="E10093" s="317">
        <v>76080.930000000008</v>
      </c>
      <c r="F10093" s="317">
        <v>22367.8</v>
      </c>
      <c r="G10093" s="318">
        <v>39997</v>
      </c>
      <c r="H10093" s="318">
        <v>40793</v>
      </c>
      <c r="I10093" s="318">
        <v>50040</v>
      </c>
      <c r="J10093" s="315" t="s">
        <v>8584</v>
      </c>
      <c r="K10093" s="315">
        <v>8725</v>
      </c>
      <c r="L10093" s="315" t="s">
        <v>3725</v>
      </c>
      <c r="M10093" s="315" t="s">
        <v>770</v>
      </c>
      <c r="N10093" s="315" t="s">
        <v>7957</v>
      </c>
      <c r="O10093" s="315" t="s">
        <v>914</v>
      </c>
      <c r="P10093" s="315" t="s">
        <v>7958</v>
      </c>
      <c r="Q10093" s="315" t="s">
        <v>5877</v>
      </c>
    </row>
    <row r="10094" spans="1:17">
      <c r="A10094" s="315" t="s">
        <v>8585</v>
      </c>
      <c r="B10094" s="315" t="s">
        <v>2095</v>
      </c>
      <c r="C10094" s="315" t="s">
        <v>2098</v>
      </c>
      <c r="D10094" s="316">
        <v>71.400000000000006</v>
      </c>
      <c r="E10094" s="317">
        <v>76646.739999999991</v>
      </c>
      <c r="F10094" s="317">
        <v>31578.449999999997</v>
      </c>
      <c r="G10094" s="318">
        <v>40203</v>
      </c>
      <c r="H10094" s="318">
        <v>40393</v>
      </c>
      <c r="I10094" s="318">
        <v>49674</v>
      </c>
      <c r="J10094" s="315" t="s">
        <v>8586</v>
      </c>
      <c r="K10094" s="315">
        <v>3800</v>
      </c>
      <c r="L10094" s="315" t="s">
        <v>2572</v>
      </c>
      <c r="M10094" s="315" t="s">
        <v>764</v>
      </c>
      <c r="N10094" s="315"/>
      <c r="O10094" s="315" t="s">
        <v>805</v>
      </c>
      <c r="P10094" s="315" t="s">
        <v>8587</v>
      </c>
      <c r="Q10094" s="315" t="s">
        <v>2072</v>
      </c>
    </row>
    <row r="10095" spans="1:17">
      <c r="A10095" s="315" t="s">
        <v>8588</v>
      </c>
      <c r="B10095" s="315" t="s">
        <v>2095</v>
      </c>
      <c r="C10095" s="315" t="s">
        <v>2096</v>
      </c>
      <c r="D10095" s="316">
        <v>71.400000000000006</v>
      </c>
      <c r="E10095" s="317">
        <v>73283.7</v>
      </c>
      <c r="F10095" s="317">
        <v>23890.49</v>
      </c>
      <c r="G10095" s="318">
        <v>40338</v>
      </c>
      <c r="H10095" s="318">
        <v>41632</v>
      </c>
      <c r="I10095" s="318">
        <v>50770</v>
      </c>
      <c r="J10095" s="315" t="s">
        <v>8589</v>
      </c>
      <c r="K10095" s="315">
        <v>3531</v>
      </c>
      <c r="L10095" s="315" t="s">
        <v>4444</v>
      </c>
      <c r="M10095" s="315" t="s">
        <v>764</v>
      </c>
      <c r="N10095" s="315"/>
      <c r="O10095" s="315" t="s">
        <v>805</v>
      </c>
      <c r="P10095" s="315" t="s">
        <v>4514</v>
      </c>
      <c r="Q10095" s="315" t="s">
        <v>7829</v>
      </c>
    </row>
    <row r="10096" spans="1:17">
      <c r="A10096" s="315" t="s">
        <v>8590</v>
      </c>
      <c r="B10096" s="315" t="s">
        <v>2095</v>
      </c>
      <c r="C10096" s="315" t="s">
        <v>2098</v>
      </c>
      <c r="D10096" s="316">
        <v>71.400000000000006</v>
      </c>
      <c r="E10096" s="317">
        <v>64052.99</v>
      </c>
      <c r="F10096" s="317">
        <v>14530.529999999999</v>
      </c>
      <c r="G10096" s="318">
        <v>40359</v>
      </c>
      <c r="H10096" s="318">
        <v>41722</v>
      </c>
      <c r="I10096" s="318">
        <v>51135</v>
      </c>
      <c r="J10096" s="315" t="s">
        <v>8591</v>
      </c>
      <c r="K10096" s="315">
        <v>5200</v>
      </c>
      <c r="L10096" s="315" t="s">
        <v>2267</v>
      </c>
      <c r="M10096" s="315" t="s">
        <v>776</v>
      </c>
      <c r="N10096" s="315" t="s">
        <v>6689</v>
      </c>
      <c r="O10096" s="315" t="s">
        <v>805</v>
      </c>
      <c r="P10096" s="315" t="s">
        <v>4675</v>
      </c>
      <c r="Q10096" s="315" t="s">
        <v>6690</v>
      </c>
    </row>
    <row r="10097" spans="1:17">
      <c r="A10097" s="315" t="s">
        <v>8592</v>
      </c>
      <c r="B10097" s="315" t="s">
        <v>2095</v>
      </c>
      <c r="C10097" s="315" t="s">
        <v>2096</v>
      </c>
      <c r="D10097" s="316">
        <v>71.400000000000006</v>
      </c>
      <c r="E10097" s="317">
        <v>74785.98</v>
      </c>
      <c r="F10097" s="317">
        <v>31260.540000000005</v>
      </c>
      <c r="G10097" s="318">
        <v>40673</v>
      </c>
      <c r="H10097" s="318">
        <v>41120</v>
      </c>
      <c r="I10097" s="318">
        <v>50405</v>
      </c>
      <c r="J10097" s="315" t="s">
        <v>8593</v>
      </c>
      <c r="K10097" s="315">
        <v>4953</v>
      </c>
      <c r="L10097" s="315" t="s">
        <v>771</v>
      </c>
      <c r="M10097" s="315" t="s">
        <v>764</v>
      </c>
      <c r="N10097" s="315"/>
      <c r="O10097" s="315" t="s">
        <v>805</v>
      </c>
      <c r="P10097" s="315" t="s">
        <v>8594</v>
      </c>
      <c r="Q10097" s="315" t="s">
        <v>835</v>
      </c>
    </row>
    <row r="10098" spans="1:17">
      <c r="A10098" s="315" t="s">
        <v>8595</v>
      </c>
      <c r="B10098" s="315" t="s">
        <v>2095</v>
      </c>
      <c r="C10098" s="315" t="s">
        <v>2098</v>
      </c>
      <c r="D10098" s="316">
        <v>71.44</v>
      </c>
      <c r="E10098" s="317">
        <v>66000.19</v>
      </c>
      <c r="F10098" s="317">
        <v>29238.07</v>
      </c>
      <c r="G10098" s="318">
        <v>40730</v>
      </c>
      <c r="H10098" s="318">
        <v>40897</v>
      </c>
      <c r="I10098" s="318">
        <v>50040</v>
      </c>
      <c r="J10098" s="315" t="s">
        <v>8596</v>
      </c>
      <c r="K10098" s="315">
        <v>4617</v>
      </c>
      <c r="L10098" s="315" t="s">
        <v>1295</v>
      </c>
      <c r="M10098" s="315" t="s">
        <v>1296</v>
      </c>
      <c r="N10098" s="315" t="s">
        <v>8597</v>
      </c>
      <c r="O10098" s="315" t="s">
        <v>805</v>
      </c>
      <c r="P10098" s="315" t="s">
        <v>8598</v>
      </c>
      <c r="Q10098" s="315" t="s">
        <v>8599</v>
      </c>
    </row>
    <row r="10099" spans="1:17">
      <c r="A10099" s="315" t="s">
        <v>8600</v>
      </c>
      <c r="B10099" s="315" t="s">
        <v>2095</v>
      </c>
      <c r="C10099" s="315" t="s">
        <v>2098</v>
      </c>
      <c r="D10099" s="316">
        <v>71.5</v>
      </c>
      <c r="E10099" s="317">
        <v>74021.429999999993</v>
      </c>
      <c r="F10099" s="317">
        <v>16312.140000000001</v>
      </c>
      <c r="G10099" s="318">
        <v>40620</v>
      </c>
      <c r="H10099" s="318">
        <v>41969</v>
      </c>
      <c r="I10099" s="318">
        <v>49309</v>
      </c>
      <c r="J10099" s="315" t="s">
        <v>8601</v>
      </c>
      <c r="K10099" s="315">
        <v>8240</v>
      </c>
      <c r="L10099" s="315" t="s">
        <v>1250</v>
      </c>
      <c r="M10099" s="315" t="s">
        <v>1051</v>
      </c>
      <c r="N10099" s="315" t="s">
        <v>8602</v>
      </c>
      <c r="O10099" s="315" t="s">
        <v>805</v>
      </c>
      <c r="P10099" s="315" t="s">
        <v>8603</v>
      </c>
      <c r="Q10099" s="315" t="s">
        <v>8604</v>
      </c>
    </row>
    <row r="10100" spans="1:17">
      <c r="A10100" s="315" t="s">
        <v>8605</v>
      </c>
      <c r="B10100" s="315" t="s">
        <v>2095</v>
      </c>
      <c r="C10100" s="315" t="s">
        <v>2098</v>
      </c>
      <c r="D10100" s="316">
        <v>71.5</v>
      </c>
      <c r="E10100" s="317">
        <v>35010.32</v>
      </c>
      <c r="F10100" s="317">
        <v>11702.52</v>
      </c>
      <c r="G10100" s="318">
        <v>40826</v>
      </c>
      <c r="H10100" s="318">
        <v>41038</v>
      </c>
      <c r="I10100" s="318">
        <v>50405</v>
      </c>
      <c r="J10100" s="315" t="s">
        <v>8606</v>
      </c>
      <c r="K10100" s="315">
        <v>5605</v>
      </c>
      <c r="L10100" s="315" t="s">
        <v>2565</v>
      </c>
      <c r="M10100" s="315" t="s">
        <v>776</v>
      </c>
      <c r="N10100" s="315" t="s">
        <v>4926</v>
      </c>
      <c r="O10100" s="315" t="s">
        <v>805</v>
      </c>
      <c r="P10100" s="315" t="s">
        <v>4927</v>
      </c>
      <c r="Q10100" s="315" t="s">
        <v>4629</v>
      </c>
    </row>
    <row r="10101" spans="1:17">
      <c r="A10101" s="315" t="s">
        <v>8607</v>
      </c>
      <c r="B10101" s="315" t="s">
        <v>2095</v>
      </c>
      <c r="C10101" s="315" t="s">
        <v>2098</v>
      </c>
      <c r="D10101" s="316">
        <v>71.599999999999994</v>
      </c>
      <c r="E10101" s="317">
        <v>64751.89</v>
      </c>
      <c r="F10101" s="317">
        <v>19905.22</v>
      </c>
      <c r="G10101" s="318">
        <v>40007</v>
      </c>
      <c r="H10101" s="318">
        <v>41550</v>
      </c>
      <c r="I10101" s="318">
        <v>50770</v>
      </c>
      <c r="J10101" s="315" t="s">
        <v>8608</v>
      </c>
      <c r="K10101" s="315">
        <v>3645</v>
      </c>
      <c r="L10101" s="315" t="s">
        <v>2580</v>
      </c>
      <c r="M10101" s="315" t="s">
        <v>764</v>
      </c>
      <c r="N10101" s="315" t="s">
        <v>8039</v>
      </c>
      <c r="O10101" s="315" t="s">
        <v>805</v>
      </c>
      <c r="P10101" s="315" t="s">
        <v>8040</v>
      </c>
      <c r="Q10101" s="315" t="s">
        <v>945</v>
      </c>
    </row>
    <row r="10102" spans="1:17">
      <c r="A10102" s="315" t="s">
        <v>8609</v>
      </c>
      <c r="B10102" s="315" t="s">
        <v>2095</v>
      </c>
      <c r="C10102" s="315" t="s">
        <v>2098</v>
      </c>
      <c r="D10102" s="316">
        <v>71.7</v>
      </c>
      <c r="E10102" s="317">
        <v>48248.45</v>
      </c>
      <c r="F10102" s="317">
        <v>20364.070000000003</v>
      </c>
      <c r="G10102" s="318">
        <v>39570</v>
      </c>
      <c r="H10102" s="318">
        <v>39962</v>
      </c>
      <c r="I10102" s="318">
        <v>49309</v>
      </c>
      <c r="J10102" s="315" t="s">
        <v>8610</v>
      </c>
      <c r="K10102" s="315">
        <v>9526</v>
      </c>
      <c r="L10102" s="315" t="s">
        <v>3032</v>
      </c>
      <c r="M10102" s="315" t="s">
        <v>770</v>
      </c>
      <c r="N10102" s="315" t="s">
        <v>8611</v>
      </c>
      <c r="O10102" s="315" t="s">
        <v>805</v>
      </c>
      <c r="P10102" s="315" t="s">
        <v>8612</v>
      </c>
      <c r="Q10102" s="315" t="s">
        <v>8613</v>
      </c>
    </row>
    <row r="10103" spans="1:17">
      <c r="A10103" s="315" t="s">
        <v>8614</v>
      </c>
      <c r="B10103" s="315" t="s">
        <v>2095</v>
      </c>
      <c r="C10103" s="315" t="s">
        <v>2098</v>
      </c>
      <c r="D10103" s="316">
        <v>71.7</v>
      </c>
      <c r="E10103" s="317">
        <v>66337.210000000006</v>
      </c>
      <c r="F10103" s="317">
        <v>30527.410000000003</v>
      </c>
      <c r="G10103" s="318">
        <v>39570</v>
      </c>
      <c r="H10103" s="318">
        <v>40514</v>
      </c>
      <c r="I10103" s="318">
        <v>49674</v>
      </c>
      <c r="J10103" s="315" t="s">
        <v>8615</v>
      </c>
      <c r="K10103" s="315">
        <v>3475</v>
      </c>
      <c r="L10103" s="315" t="s">
        <v>8616</v>
      </c>
      <c r="M10103" s="315" t="s">
        <v>764</v>
      </c>
      <c r="N10103" s="315" t="s">
        <v>8617</v>
      </c>
      <c r="O10103" s="315" t="s">
        <v>805</v>
      </c>
      <c r="P10103" s="315" t="s">
        <v>8618</v>
      </c>
      <c r="Q10103" s="315" t="s">
        <v>8619</v>
      </c>
    </row>
    <row r="10104" spans="1:17">
      <c r="A10104" s="315" t="s">
        <v>8620</v>
      </c>
      <c r="B10104" s="315" t="s">
        <v>2095</v>
      </c>
      <c r="C10104" s="315" t="s">
        <v>2098</v>
      </c>
      <c r="D10104" s="316">
        <v>71.7</v>
      </c>
      <c r="E10104" s="317">
        <v>71332.819999999992</v>
      </c>
      <c r="F10104" s="317">
        <v>18974.540000000005</v>
      </c>
      <c r="G10104" s="318">
        <v>40441</v>
      </c>
      <c r="H10104" s="318">
        <v>41604</v>
      </c>
      <c r="I10104" s="318">
        <v>50770</v>
      </c>
      <c r="J10104" s="315" t="s">
        <v>8621</v>
      </c>
      <c r="K10104" s="315">
        <v>9203</v>
      </c>
      <c r="L10104" s="315" t="s">
        <v>3801</v>
      </c>
      <c r="M10104" s="315" t="s">
        <v>770</v>
      </c>
      <c r="N10104" s="315"/>
      <c r="O10104" s="315" t="s">
        <v>805</v>
      </c>
      <c r="P10104" s="315" t="s">
        <v>6876</v>
      </c>
      <c r="Q10104" s="315" t="s">
        <v>956</v>
      </c>
    </row>
    <row r="10105" spans="1:17">
      <c r="A10105" s="315" t="s">
        <v>8622</v>
      </c>
      <c r="B10105" s="315" t="s">
        <v>2095</v>
      </c>
      <c r="C10105" s="315" t="s">
        <v>2098</v>
      </c>
      <c r="D10105" s="316">
        <v>71.8</v>
      </c>
      <c r="E10105" s="317">
        <v>73827.780000000013</v>
      </c>
      <c r="F10105" s="317">
        <v>34477.57</v>
      </c>
      <c r="G10105" s="318">
        <v>39569</v>
      </c>
      <c r="H10105" s="318">
        <v>40481</v>
      </c>
      <c r="I10105" s="318">
        <v>49674</v>
      </c>
      <c r="J10105" s="315" t="s">
        <v>8623</v>
      </c>
      <c r="K10105" s="315">
        <v>9402</v>
      </c>
      <c r="L10105" s="315" t="s">
        <v>1213</v>
      </c>
      <c r="M10105" s="315" t="s">
        <v>770</v>
      </c>
      <c r="N10105" s="315"/>
      <c r="O10105" s="315" t="s">
        <v>805</v>
      </c>
      <c r="P10105" s="315" t="s">
        <v>6792</v>
      </c>
      <c r="Q10105" s="315" t="s">
        <v>1102</v>
      </c>
    </row>
    <row r="10106" spans="1:17">
      <c r="A10106" s="315" t="s">
        <v>8624</v>
      </c>
      <c r="B10106" s="315" t="s">
        <v>2095</v>
      </c>
      <c r="C10106" s="315" t="s">
        <v>2096</v>
      </c>
      <c r="D10106" s="316">
        <v>71.8</v>
      </c>
      <c r="E10106" s="317">
        <v>68547.900000000009</v>
      </c>
      <c r="F10106" s="317">
        <v>22346.6</v>
      </c>
      <c r="G10106" s="318">
        <v>40626</v>
      </c>
      <c r="H10106" s="318">
        <v>41627</v>
      </c>
      <c r="I10106" s="318">
        <v>50770</v>
      </c>
      <c r="J10106" s="315" t="s">
        <v>8625</v>
      </c>
      <c r="K10106" s="315">
        <v>3298</v>
      </c>
      <c r="L10106" s="315" t="s">
        <v>8626</v>
      </c>
      <c r="M10106" s="315" t="s">
        <v>764</v>
      </c>
      <c r="N10106" s="315"/>
      <c r="O10106" s="315" t="s">
        <v>996</v>
      </c>
      <c r="P10106" s="315" t="s">
        <v>8627</v>
      </c>
      <c r="Q10106" s="315"/>
    </row>
    <row r="10107" spans="1:17">
      <c r="A10107" s="315" t="s">
        <v>8628</v>
      </c>
      <c r="B10107" s="315" t="s">
        <v>2095</v>
      </c>
      <c r="C10107" s="315" t="s">
        <v>2098</v>
      </c>
      <c r="D10107" s="316">
        <v>71.8</v>
      </c>
      <c r="E10107" s="317">
        <v>83453.7</v>
      </c>
      <c r="F10107" s="317">
        <v>19861.98</v>
      </c>
      <c r="G10107" s="318">
        <v>40668</v>
      </c>
      <c r="H10107" s="318">
        <v>41851</v>
      </c>
      <c r="I10107" s="318">
        <v>49309</v>
      </c>
      <c r="J10107" s="315" t="s">
        <v>8629</v>
      </c>
      <c r="K10107" s="315">
        <v>3946</v>
      </c>
      <c r="L10107" s="315" t="s">
        <v>3670</v>
      </c>
      <c r="M10107" s="315" t="s">
        <v>754</v>
      </c>
      <c r="N10107" s="315"/>
      <c r="O10107" s="315" t="s">
        <v>805</v>
      </c>
      <c r="P10107" s="315" t="s">
        <v>8630</v>
      </c>
      <c r="Q10107" s="315" t="s">
        <v>1179</v>
      </c>
    </row>
    <row r="10108" spans="1:17">
      <c r="A10108" s="315" t="s">
        <v>8631</v>
      </c>
      <c r="B10108" s="315" t="s">
        <v>2095</v>
      </c>
      <c r="C10108" s="315" t="s">
        <v>2096</v>
      </c>
      <c r="D10108" s="316">
        <v>71.900000000000006</v>
      </c>
      <c r="E10108" s="317">
        <v>56234.7</v>
      </c>
      <c r="F10108" s="317">
        <v>23506.080000000005</v>
      </c>
      <c r="G10108" s="318">
        <v>39861</v>
      </c>
      <c r="H10108" s="318">
        <v>41182</v>
      </c>
      <c r="I10108" s="318">
        <v>50405</v>
      </c>
      <c r="J10108" s="315" t="s">
        <v>8632</v>
      </c>
      <c r="K10108" s="315">
        <v>2747</v>
      </c>
      <c r="L10108" s="315" t="s">
        <v>2714</v>
      </c>
      <c r="M10108" s="315" t="s">
        <v>764</v>
      </c>
      <c r="N10108" s="315"/>
      <c r="O10108" s="315" t="s">
        <v>996</v>
      </c>
      <c r="P10108" s="315" t="s">
        <v>8633</v>
      </c>
      <c r="Q10108" s="315"/>
    </row>
    <row r="10109" spans="1:17">
      <c r="A10109" s="315" t="s">
        <v>8634</v>
      </c>
      <c r="B10109" s="315" t="s">
        <v>2095</v>
      </c>
      <c r="C10109" s="315" t="s">
        <v>2098</v>
      </c>
      <c r="D10109" s="316">
        <v>71.91</v>
      </c>
      <c r="E10109" s="317">
        <v>67513.83</v>
      </c>
      <c r="F10109" s="317">
        <v>24372.479999999996</v>
      </c>
      <c r="G10109" s="318">
        <v>40659</v>
      </c>
      <c r="H10109" s="318">
        <v>41061</v>
      </c>
      <c r="I10109" s="318">
        <v>50405</v>
      </c>
      <c r="J10109" s="315" t="s">
        <v>8635</v>
      </c>
      <c r="K10109" s="315">
        <v>6415</v>
      </c>
      <c r="L10109" s="315" t="s">
        <v>4337</v>
      </c>
      <c r="M10109" s="315" t="s">
        <v>1388</v>
      </c>
      <c r="N10109" s="315"/>
      <c r="O10109" s="315" t="s">
        <v>805</v>
      </c>
      <c r="P10109" s="315" t="s">
        <v>8636</v>
      </c>
      <c r="Q10109" s="315" t="s">
        <v>1513</v>
      </c>
    </row>
    <row r="10110" spans="1:17">
      <c r="A10110" s="315" t="s">
        <v>8637</v>
      </c>
      <c r="B10110" s="315" t="s">
        <v>2095</v>
      </c>
      <c r="C10110" s="315" t="s">
        <v>2098</v>
      </c>
      <c r="D10110" s="316">
        <v>72</v>
      </c>
      <c r="E10110" s="317">
        <v>63662.819999999992</v>
      </c>
      <c r="F10110" s="317">
        <v>21136.06</v>
      </c>
      <c r="G10110" s="318">
        <v>39966</v>
      </c>
      <c r="H10110" s="318">
        <v>41340</v>
      </c>
      <c r="I10110" s="318">
        <v>50770</v>
      </c>
      <c r="J10110" s="315" t="s">
        <v>8638</v>
      </c>
      <c r="K10110" s="315">
        <v>6017</v>
      </c>
      <c r="L10110" s="315" t="s">
        <v>849</v>
      </c>
      <c r="M10110" s="315" t="s">
        <v>788</v>
      </c>
      <c r="N10110" s="315"/>
      <c r="O10110" s="315" t="s">
        <v>805</v>
      </c>
      <c r="P10110" s="315" t="s">
        <v>8639</v>
      </c>
      <c r="Q10110" s="315" t="s">
        <v>6721</v>
      </c>
    </row>
    <row r="10111" spans="1:17">
      <c r="A10111" s="315" t="s">
        <v>8640</v>
      </c>
      <c r="B10111" s="315" t="s">
        <v>2095</v>
      </c>
      <c r="C10111" s="315" t="s">
        <v>2098</v>
      </c>
      <c r="D10111" s="316">
        <v>72</v>
      </c>
      <c r="E10111" s="317">
        <v>65190.209999999992</v>
      </c>
      <c r="F10111" s="317">
        <v>34550.81</v>
      </c>
      <c r="G10111" s="318">
        <v>40414</v>
      </c>
      <c r="H10111" s="318">
        <v>40522</v>
      </c>
      <c r="I10111" s="318">
        <v>49674</v>
      </c>
      <c r="J10111" s="315" t="s">
        <v>8641</v>
      </c>
      <c r="K10111" s="315">
        <v>7433</v>
      </c>
      <c r="L10111" s="315" t="s">
        <v>4203</v>
      </c>
      <c r="M10111" s="315" t="s">
        <v>966</v>
      </c>
      <c r="N10111" s="315"/>
      <c r="O10111" s="315" t="s">
        <v>805</v>
      </c>
      <c r="P10111" s="315" t="s">
        <v>8642</v>
      </c>
      <c r="Q10111" s="315" t="s">
        <v>8643</v>
      </c>
    </row>
    <row r="10112" spans="1:17">
      <c r="A10112" s="315" t="s">
        <v>8644</v>
      </c>
      <c r="B10112" s="315" t="s">
        <v>2095</v>
      </c>
      <c r="C10112" s="315" t="s">
        <v>2098</v>
      </c>
      <c r="D10112" s="316">
        <v>72</v>
      </c>
      <c r="E10112" s="317">
        <v>4359.6200000000008</v>
      </c>
      <c r="F10112" s="317">
        <v>776.01</v>
      </c>
      <c r="G10112" s="318">
        <v>40703</v>
      </c>
      <c r="H10112" s="318">
        <v>42641</v>
      </c>
      <c r="I10112" s="318">
        <v>50040</v>
      </c>
      <c r="J10112" s="315" t="s">
        <v>8645</v>
      </c>
      <c r="K10112" s="315">
        <v>5610</v>
      </c>
      <c r="L10112" s="315" t="s">
        <v>2432</v>
      </c>
      <c r="M10112" s="315" t="s">
        <v>776</v>
      </c>
      <c r="N10112" s="315"/>
      <c r="O10112" s="315" t="s">
        <v>805</v>
      </c>
      <c r="P10112" s="315" t="s">
        <v>8646</v>
      </c>
      <c r="Q10112" s="315" t="s">
        <v>992</v>
      </c>
    </row>
    <row r="10113" spans="1:17">
      <c r="A10113" s="315" t="s">
        <v>8647</v>
      </c>
      <c r="B10113" s="315" t="s">
        <v>2095</v>
      </c>
      <c r="C10113" s="315" t="s">
        <v>2098</v>
      </c>
      <c r="D10113" s="316">
        <v>72.03</v>
      </c>
      <c r="E10113" s="317">
        <v>86806.099999999991</v>
      </c>
      <c r="F10113" s="317">
        <v>35606.549999999996</v>
      </c>
      <c r="G10113" s="318">
        <v>40787</v>
      </c>
      <c r="H10113" s="318">
        <v>40892</v>
      </c>
      <c r="I10113" s="318">
        <v>50040</v>
      </c>
      <c r="J10113" s="315" t="s">
        <v>5880</v>
      </c>
      <c r="K10113" s="315">
        <v>3994</v>
      </c>
      <c r="L10113" s="315" t="s">
        <v>4315</v>
      </c>
      <c r="M10113" s="315" t="s">
        <v>754</v>
      </c>
      <c r="N10113" s="315" t="s">
        <v>7536</v>
      </c>
      <c r="O10113" s="315" t="s">
        <v>805</v>
      </c>
      <c r="P10113" s="315" t="s">
        <v>7426</v>
      </c>
      <c r="Q10113" s="315" t="s">
        <v>7537</v>
      </c>
    </row>
    <row r="10114" spans="1:17">
      <c r="A10114" s="315" t="s">
        <v>8648</v>
      </c>
      <c r="B10114" s="315" t="s">
        <v>2095</v>
      </c>
      <c r="C10114" s="315" t="s">
        <v>2098</v>
      </c>
      <c r="D10114" s="316">
        <v>72.08</v>
      </c>
      <c r="E10114" s="317">
        <v>73013.289999999979</v>
      </c>
      <c r="F10114" s="317">
        <v>17377.150000000005</v>
      </c>
      <c r="G10114" s="318">
        <v>40662</v>
      </c>
      <c r="H10114" s="318">
        <v>41963</v>
      </c>
      <c r="I10114" s="318">
        <v>49309</v>
      </c>
      <c r="J10114" s="315" t="s">
        <v>8649</v>
      </c>
      <c r="K10114" s="315">
        <v>9056</v>
      </c>
      <c r="L10114" s="315" t="s">
        <v>2345</v>
      </c>
      <c r="M10114" s="315" t="s">
        <v>781</v>
      </c>
      <c r="N10114" s="315"/>
      <c r="O10114" s="315" t="s">
        <v>805</v>
      </c>
      <c r="P10114" s="315" t="s">
        <v>8650</v>
      </c>
      <c r="Q10114" s="315" t="s">
        <v>819</v>
      </c>
    </row>
    <row r="10115" spans="1:17">
      <c r="A10115" s="315" t="s">
        <v>8651</v>
      </c>
      <c r="B10115" s="315" t="s">
        <v>2095</v>
      </c>
      <c r="C10115" s="315" t="s">
        <v>2096</v>
      </c>
      <c r="D10115" s="316">
        <v>72.2</v>
      </c>
      <c r="E10115" s="317">
        <v>23813.1</v>
      </c>
      <c r="F10115" s="317">
        <v>4881.6899999999996</v>
      </c>
      <c r="G10115" s="318">
        <v>40686</v>
      </c>
      <c r="H10115" s="318">
        <v>42605</v>
      </c>
      <c r="I10115" s="318">
        <v>50040</v>
      </c>
      <c r="J10115" s="315" t="s">
        <v>8652</v>
      </c>
      <c r="K10115" s="315">
        <v>3116</v>
      </c>
      <c r="L10115" s="315" t="s">
        <v>4229</v>
      </c>
      <c r="M10115" s="315" t="s">
        <v>764</v>
      </c>
      <c r="N10115" s="315"/>
      <c r="O10115" s="315" t="s">
        <v>805</v>
      </c>
      <c r="P10115" s="315" t="s">
        <v>8653</v>
      </c>
      <c r="Q10115" s="315" t="s">
        <v>1422</v>
      </c>
    </row>
    <row r="10116" spans="1:17">
      <c r="A10116" s="315" t="s">
        <v>8654</v>
      </c>
      <c r="B10116" s="315" t="s">
        <v>2095</v>
      </c>
      <c r="C10116" s="315" t="s">
        <v>2098</v>
      </c>
      <c r="D10116" s="316">
        <v>72.38</v>
      </c>
      <c r="E10116" s="317">
        <v>78293.7</v>
      </c>
      <c r="F10116" s="317">
        <v>34684.11</v>
      </c>
      <c r="G10116" s="318">
        <v>40791</v>
      </c>
      <c r="H10116" s="318">
        <v>40905</v>
      </c>
      <c r="I10116" s="318">
        <v>50040</v>
      </c>
      <c r="J10116" s="315" t="s">
        <v>8655</v>
      </c>
      <c r="K10116" s="315">
        <v>3268</v>
      </c>
      <c r="L10116" s="315" t="s">
        <v>4211</v>
      </c>
      <c r="M10116" s="315" t="s">
        <v>764</v>
      </c>
      <c r="N10116" s="315"/>
      <c r="O10116" s="315" t="s">
        <v>805</v>
      </c>
      <c r="P10116" s="315" t="s">
        <v>2740</v>
      </c>
      <c r="Q10116" s="315" t="s">
        <v>1454</v>
      </c>
    </row>
    <row r="10117" spans="1:17">
      <c r="A10117" s="315" t="s">
        <v>8656</v>
      </c>
      <c r="B10117" s="315" t="s">
        <v>2095</v>
      </c>
      <c r="C10117" s="315" t="s">
        <v>2098</v>
      </c>
      <c r="D10117" s="316">
        <v>72.39</v>
      </c>
      <c r="E10117" s="317">
        <v>89868.219999999987</v>
      </c>
      <c r="F10117" s="317">
        <v>25702.26</v>
      </c>
      <c r="G10117" s="318">
        <v>40627</v>
      </c>
      <c r="H10117" s="318">
        <v>41468</v>
      </c>
      <c r="I10117" s="318">
        <v>50770</v>
      </c>
      <c r="J10117" s="315" t="s">
        <v>8657</v>
      </c>
      <c r="K10117" s="315">
        <v>9565</v>
      </c>
      <c r="L10117" s="315" t="s">
        <v>8658</v>
      </c>
      <c r="M10117" s="315" t="s">
        <v>792</v>
      </c>
      <c r="N10117" s="315"/>
      <c r="O10117" s="315" t="s">
        <v>805</v>
      </c>
      <c r="P10117" s="315" t="s">
        <v>8659</v>
      </c>
      <c r="Q10117" s="315" t="s">
        <v>1227</v>
      </c>
    </row>
    <row r="10118" spans="1:17">
      <c r="A10118" s="315" t="s">
        <v>8660</v>
      </c>
      <c r="B10118" s="315" t="s">
        <v>2095</v>
      </c>
      <c r="C10118" s="315" t="s">
        <v>2098</v>
      </c>
      <c r="D10118" s="316">
        <v>72.400000000000006</v>
      </c>
      <c r="E10118" s="317">
        <v>38637.870000000003</v>
      </c>
      <c r="F10118" s="317">
        <v>8514.6500000000015</v>
      </c>
      <c r="G10118" s="318">
        <v>40535</v>
      </c>
      <c r="H10118" s="318">
        <v>41912</v>
      </c>
      <c r="I10118" s="318">
        <v>49309</v>
      </c>
      <c r="J10118" s="315" t="s">
        <v>8661</v>
      </c>
      <c r="K10118" s="315">
        <v>6210</v>
      </c>
      <c r="L10118" s="315" t="s">
        <v>2903</v>
      </c>
      <c r="M10118" s="315" t="s">
        <v>788</v>
      </c>
      <c r="N10118" s="315" t="s">
        <v>7909</v>
      </c>
      <c r="O10118" s="315" t="s">
        <v>805</v>
      </c>
      <c r="P10118" s="315" t="s">
        <v>5240</v>
      </c>
      <c r="Q10118" s="315" t="s">
        <v>1906</v>
      </c>
    </row>
    <row r="10119" spans="1:17">
      <c r="A10119" s="315" t="s">
        <v>8662</v>
      </c>
      <c r="B10119" s="315" t="s">
        <v>2095</v>
      </c>
      <c r="C10119" s="315" t="s">
        <v>2098</v>
      </c>
      <c r="D10119" s="316">
        <v>72.400000000000006</v>
      </c>
      <c r="E10119" s="317">
        <v>63602.43</v>
      </c>
      <c r="F10119" s="317">
        <v>28175.89</v>
      </c>
      <c r="G10119" s="318">
        <v>40596</v>
      </c>
      <c r="H10119" s="318">
        <v>40753</v>
      </c>
      <c r="I10119" s="318">
        <v>50040</v>
      </c>
      <c r="J10119" s="315" t="s">
        <v>8663</v>
      </c>
      <c r="K10119" s="315">
        <v>8152</v>
      </c>
      <c r="L10119" s="315" t="s">
        <v>3146</v>
      </c>
      <c r="M10119" s="315" t="s">
        <v>784</v>
      </c>
      <c r="N10119" s="315" t="s">
        <v>8664</v>
      </c>
      <c r="O10119" s="315"/>
      <c r="P10119" s="315" t="s">
        <v>8664</v>
      </c>
      <c r="Q10119" s="315"/>
    </row>
    <row r="10120" spans="1:17">
      <c r="A10120" s="315" t="s">
        <v>8665</v>
      </c>
      <c r="B10120" s="315" t="s">
        <v>2095</v>
      </c>
      <c r="C10120" s="315" t="s">
        <v>2098</v>
      </c>
      <c r="D10120" s="316">
        <v>72.599999999999994</v>
      </c>
      <c r="E10120" s="317">
        <v>67110.990000000005</v>
      </c>
      <c r="F10120" s="317">
        <v>31139.510000000002</v>
      </c>
      <c r="G10120" s="318">
        <v>39570</v>
      </c>
      <c r="H10120" s="318">
        <v>39905</v>
      </c>
      <c r="I10120" s="318">
        <v>49309</v>
      </c>
      <c r="J10120" s="315" t="s">
        <v>8666</v>
      </c>
      <c r="K10120" s="315">
        <v>9038</v>
      </c>
      <c r="L10120" s="315" t="s">
        <v>3752</v>
      </c>
      <c r="M10120" s="315" t="s">
        <v>781</v>
      </c>
      <c r="N10120" s="315"/>
      <c r="O10120" s="315" t="s">
        <v>805</v>
      </c>
      <c r="P10120" s="315" t="s">
        <v>1997</v>
      </c>
      <c r="Q10120" s="315" t="s">
        <v>1020</v>
      </c>
    </row>
    <row r="10121" spans="1:17">
      <c r="A10121" s="315" t="s">
        <v>8667</v>
      </c>
      <c r="B10121" s="315" t="s">
        <v>2095</v>
      </c>
      <c r="C10121" s="315" t="s">
        <v>2098</v>
      </c>
      <c r="D10121" s="316">
        <v>72.63</v>
      </c>
      <c r="E10121" s="317">
        <v>69579.540000000008</v>
      </c>
      <c r="F10121" s="317">
        <v>14263.799999999997</v>
      </c>
      <c r="G10121" s="318">
        <v>40794</v>
      </c>
      <c r="H10121" s="318">
        <v>42187</v>
      </c>
      <c r="I10121" s="318">
        <v>49674</v>
      </c>
      <c r="J10121" s="315" t="s">
        <v>8668</v>
      </c>
      <c r="K10121" s="315">
        <v>8816</v>
      </c>
      <c r="L10121" s="315" t="s">
        <v>2700</v>
      </c>
      <c r="M10121" s="315" t="s">
        <v>784</v>
      </c>
      <c r="N10121" s="315"/>
      <c r="O10121" s="315" t="s">
        <v>805</v>
      </c>
      <c r="P10121" s="315" t="s">
        <v>898</v>
      </c>
      <c r="Q10121" s="315" t="s">
        <v>4750</v>
      </c>
    </row>
    <row r="10122" spans="1:17">
      <c r="A10122" s="315" t="s">
        <v>8669</v>
      </c>
      <c r="B10122" s="315" t="s">
        <v>2095</v>
      </c>
      <c r="C10122" s="315" t="s">
        <v>2096</v>
      </c>
      <c r="D10122" s="316">
        <v>72.75</v>
      </c>
      <c r="E10122" s="317">
        <v>82262.95</v>
      </c>
      <c r="F10122" s="317">
        <v>26817.719999999994</v>
      </c>
      <c r="G10122" s="318">
        <v>40753</v>
      </c>
      <c r="H10122" s="318">
        <v>41449</v>
      </c>
      <c r="I10122" s="318">
        <v>50770</v>
      </c>
      <c r="J10122" s="315" t="s">
        <v>8670</v>
      </c>
      <c r="K10122" s="315">
        <v>4633</v>
      </c>
      <c r="L10122" s="315" t="s">
        <v>4142</v>
      </c>
      <c r="M10122" s="315" t="s">
        <v>1296</v>
      </c>
      <c r="N10122" s="315" t="s">
        <v>8671</v>
      </c>
      <c r="O10122" s="315" t="s">
        <v>805</v>
      </c>
      <c r="P10122" s="315" t="s">
        <v>8672</v>
      </c>
      <c r="Q10122" s="315" t="s">
        <v>992</v>
      </c>
    </row>
    <row r="10123" spans="1:17">
      <c r="A10123" s="315" t="s">
        <v>8673</v>
      </c>
      <c r="B10123" s="315" t="s">
        <v>2095</v>
      </c>
      <c r="C10123" s="315" t="s">
        <v>2098</v>
      </c>
      <c r="D10123" s="316">
        <v>72.78</v>
      </c>
      <c r="E10123" s="317">
        <v>79754.639999999985</v>
      </c>
      <c r="F10123" s="317">
        <v>32938.660000000003</v>
      </c>
      <c r="G10123" s="318">
        <v>40562</v>
      </c>
      <c r="H10123" s="318">
        <v>40729</v>
      </c>
      <c r="I10123" s="318">
        <v>50040</v>
      </c>
      <c r="J10123" s="315" t="s">
        <v>8674</v>
      </c>
      <c r="K10123" s="315">
        <v>6215</v>
      </c>
      <c r="L10123" s="315" t="s">
        <v>3812</v>
      </c>
      <c r="M10123" s="315" t="s">
        <v>788</v>
      </c>
      <c r="N10123" s="315"/>
      <c r="O10123" s="315" t="s">
        <v>914</v>
      </c>
      <c r="P10123" s="315" t="s">
        <v>8675</v>
      </c>
      <c r="Q10123" s="315" t="s">
        <v>7980</v>
      </c>
    </row>
    <row r="10124" spans="1:17">
      <c r="A10124" s="315" t="s">
        <v>8676</v>
      </c>
      <c r="B10124" s="315" t="s">
        <v>2095</v>
      </c>
      <c r="C10124" s="315" t="s">
        <v>2098</v>
      </c>
      <c r="D10124" s="316">
        <v>72.790000000000006</v>
      </c>
      <c r="E10124" s="317">
        <v>95690.37999999999</v>
      </c>
      <c r="F10124" s="317">
        <v>19616.55</v>
      </c>
      <c r="G10124" s="318">
        <v>40777</v>
      </c>
      <c r="H10124" s="318">
        <v>42272</v>
      </c>
      <c r="I10124" s="318">
        <v>49674</v>
      </c>
      <c r="J10124" s="315" t="s">
        <v>8677</v>
      </c>
      <c r="K10124" s="315">
        <v>7146</v>
      </c>
      <c r="L10124" s="315" t="s">
        <v>3183</v>
      </c>
      <c r="M10124" s="315" t="s">
        <v>966</v>
      </c>
      <c r="N10124" s="315"/>
      <c r="O10124" s="315" t="s">
        <v>805</v>
      </c>
      <c r="P10124" s="315" t="s">
        <v>6624</v>
      </c>
      <c r="Q10124" s="315" t="s">
        <v>8678</v>
      </c>
    </row>
    <row r="10125" spans="1:17">
      <c r="A10125" s="315" t="s">
        <v>8679</v>
      </c>
      <c r="B10125" s="315" t="s">
        <v>2095</v>
      </c>
      <c r="C10125" s="315" t="s">
        <v>2096</v>
      </c>
      <c r="D10125" s="316">
        <v>72.8</v>
      </c>
      <c r="E10125" s="317">
        <v>73026.900000000009</v>
      </c>
      <c r="F10125" s="317">
        <v>33876.36</v>
      </c>
      <c r="G10125" s="318">
        <v>39570</v>
      </c>
      <c r="H10125" s="318">
        <v>40704</v>
      </c>
      <c r="I10125" s="318">
        <v>50040</v>
      </c>
      <c r="J10125" s="315" t="s">
        <v>8680</v>
      </c>
      <c r="K10125" s="315">
        <v>3673</v>
      </c>
      <c r="L10125" s="315" t="s">
        <v>3270</v>
      </c>
      <c r="M10125" s="315" t="s">
        <v>764</v>
      </c>
      <c r="N10125" s="315" t="s">
        <v>8681</v>
      </c>
      <c r="O10125" s="315" t="s">
        <v>805</v>
      </c>
      <c r="P10125" s="315" t="s">
        <v>8682</v>
      </c>
      <c r="Q10125" s="315" t="s">
        <v>1313</v>
      </c>
    </row>
    <row r="10126" spans="1:17">
      <c r="A10126" s="315" t="s">
        <v>8683</v>
      </c>
      <c r="B10126" s="315" t="s">
        <v>2095</v>
      </c>
      <c r="C10126" s="315" t="s">
        <v>2098</v>
      </c>
      <c r="D10126" s="316">
        <v>72.8</v>
      </c>
      <c r="E10126" s="317">
        <v>76737.899999999994</v>
      </c>
      <c r="F10126" s="317">
        <v>18263.620000000003</v>
      </c>
      <c r="G10126" s="318">
        <v>40689</v>
      </c>
      <c r="H10126" s="318">
        <v>42032</v>
      </c>
      <c r="I10126" s="318">
        <v>49674</v>
      </c>
      <c r="J10126" s="315" t="s">
        <v>8684</v>
      </c>
      <c r="K10126" s="315">
        <v>3176</v>
      </c>
      <c r="L10126" s="315" t="s">
        <v>2871</v>
      </c>
      <c r="M10126" s="315" t="s">
        <v>764</v>
      </c>
      <c r="N10126" s="315"/>
      <c r="O10126" s="315" t="s">
        <v>805</v>
      </c>
      <c r="P10126" s="315" t="s">
        <v>8685</v>
      </c>
      <c r="Q10126" s="315" t="s">
        <v>1102</v>
      </c>
    </row>
    <row r="10127" spans="1:17">
      <c r="A10127" s="315" t="s">
        <v>8686</v>
      </c>
      <c r="B10127" s="315" t="s">
        <v>2095</v>
      </c>
      <c r="C10127" s="315" t="s">
        <v>2098</v>
      </c>
      <c r="D10127" s="316">
        <v>72.900000000000006</v>
      </c>
      <c r="E10127" s="317">
        <v>73854.33</v>
      </c>
      <c r="F10127" s="317">
        <v>32717.469999999998</v>
      </c>
      <c r="G10127" s="318">
        <v>39570</v>
      </c>
      <c r="H10127" s="318">
        <v>40830</v>
      </c>
      <c r="I10127" s="318">
        <v>50040</v>
      </c>
      <c r="J10127" s="315" t="s">
        <v>8687</v>
      </c>
      <c r="K10127" s="315">
        <v>8280</v>
      </c>
      <c r="L10127" s="315" t="s">
        <v>2943</v>
      </c>
      <c r="M10127" s="315" t="s">
        <v>792</v>
      </c>
      <c r="N10127" s="315" t="s">
        <v>8688</v>
      </c>
      <c r="O10127" s="315" t="s">
        <v>805</v>
      </c>
      <c r="P10127" s="315" t="s">
        <v>8689</v>
      </c>
      <c r="Q10127" s="315" t="s">
        <v>852</v>
      </c>
    </row>
    <row r="10128" spans="1:17">
      <c r="A10128" s="315" t="s">
        <v>8690</v>
      </c>
      <c r="B10128" s="315" t="s">
        <v>2095</v>
      </c>
      <c r="C10128" s="315" t="s">
        <v>2098</v>
      </c>
      <c r="D10128" s="316">
        <v>72.94</v>
      </c>
      <c r="E10128" s="317">
        <v>29860.91</v>
      </c>
      <c r="F10128" s="317">
        <v>6409.0099999999993</v>
      </c>
      <c r="G10128" s="318">
        <v>40743</v>
      </c>
      <c r="H10128" s="318">
        <v>41439</v>
      </c>
      <c r="I10128" s="318">
        <v>50770</v>
      </c>
      <c r="J10128" s="315" t="s">
        <v>8691</v>
      </c>
      <c r="K10128" s="315">
        <v>4460</v>
      </c>
      <c r="L10128" s="315" t="s">
        <v>2217</v>
      </c>
      <c r="M10128" s="315" t="s">
        <v>1484</v>
      </c>
      <c r="N10128" s="315" t="s">
        <v>8692</v>
      </c>
      <c r="O10128" s="315" t="s">
        <v>805</v>
      </c>
      <c r="P10128" s="315" t="s">
        <v>8693</v>
      </c>
      <c r="Q10128" s="315" t="s">
        <v>881</v>
      </c>
    </row>
    <row r="10129" spans="1:17">
      <c r="A10129" s="315" t="s">
        <v>8694</v>
      </c>
      <c r="B10129" s="315" t="s">
        <v>2095</v>
      </c>
      <c r="C10129" s="315" t="s">
        <v>2098</v>
      </c>
      <c r="D10129" s="316">
        <v>73</v>
      </c>
      <c r="E10129" s="317">
        <v>67815.859999999986</v>
      </c>
      <c r="F10129" s="317">
        <v>24481.500000000004</v>
      </c>
      <c r="G10129" s="318">
        <v>39573</v>
      </c>
      <c r="H10129" s="318">
        <v>41180</v>
      </c>
      <c r="I10129" s="318">
        <v>50405</v>
      </c>
      <c r="J10129" s="315" t="s">
        <v>8695</v>
      </c>
      <c r="K10129" s="315">
        <v>5637</v>
      </c>
      <c r="L10129" s="315" t="s">
        <v>8696</v>
      </c>
      <c r="M10129" s="315" t="s">
        <v>776</v>
      </c>
      <c r="N10129" s="315"/>
      <c r="O10129" s="315" t="s">
        <v>805</v>
      </c>
      <c r="P10129" s="315" t="s">
        <v>1754</v>
      </c>
      <c r="Q10129" s="315" t="s">
        <v>945</v>
      </c>
    </row>
    <row r="10130" spans="1:17">
      <c r="A10130" s="315" t="s">
        <v>8697</v>
      </c>
      <c r="B10130" s="315" t="s">
        <v>2095</v>
      </c>
      <c r="C10130" s="315" t="s">
        <v>2096</v>
      </c>
      <c r="D10130" s="316">
        <v>73.08</v>
      </c>
      <c r="E10130" s="317">
        <v>67593.899999999994</v>
      </c>
      <c r="F10130" s="317">
        <v>18655.919999999998</v>
      </c>
      <c r="G10130" s="318">
        <v>40389</v>
      </c>
      <c r="H10130" s="318">
        <v>42271</v>
      </c>
      <c r="I10130" s="318">
        <v>51501</v>
      </c>
      <c r="J10130" s="315" t="s">
        <v>8698</v>
      </c>
      <c r="K10130" s="315">
        <v>3416</v>
      </c>
      <c r="L10130" s="315" t="s">
        <v>3663</v>
      </c>
      <c r="M10130" s="315" t="s">
        <v>764</v>
      </c>
      <c r="N10130" s="315" t="s">
        <v>8699</v>
      </c>
      <c r="O10130" s="315" t="s">
        <v>805</v>
      </c>
      <c r="P10130" s="315" t="s">
        <v>8700</v>
      </c>
      <c r="Q10130" s="315" t="s">
        <v>8701</v>
      </c>
    </row>
    <row r="10131" spans="1:17">
      <c r="A10131" s="319" t="s">
        <v>8702</v>
      </c>
      <c r="B10131" s="319" t="s">
        <v>2095</v>
      </c>
      <c r="C10131" s="319" t="s">
        <v>2098</v>
      </c>
      <c r="D10131" s="320">
        <v>73.08</v>
      </c>
      <c r="E10131" s="317">
        <v>66680.200000000012</v>
      </c>
      <c r="F10131" s="317">
        <v>12535.869999999999</v>
      </c>
      <c r="G10131" s="321">
        <v>40794</v>
      </c>
      <c r="H10131" s="321">
        <v>40831</v>
      </c>
      <c r="I10131" s="321">
        <v>50010</v>
      </c>
      <c r="J10131" s="319" t="s">
        <v>8703</v>
      </c>
      <c r="K10131" s="322">
        <v>6340</v>
      </c>
      <c r="L10131" s="319" t="s">
        <v>1867</v>
      </c>
      <c r="M10131" s="319" t="s">
        <v>1712</v>
      </c>
      <c r="N10131" s="323"/>
      <c r="O10131" s="319" t="s">
        <v>805</v>
      </c>
      <c r="P10131" s="319" t="s">
        <v>4836</v>
      </c>
      <c r="Q10131" s="319" t="s">
        <v>5972</v>
      </c>
    </row>
    <row r="10132" spans="1:17">
      <c r="A10132" s="315" t="s">
        <v>8704</v>
      </c>
      <c r="B10132" s="315" t="s">
        <v>2095</v>
      </c>
      <c r="C10132" s="315" t="s">
        <v>2096</v>
      </c>
      <c r="D10132" s="316">
        <v>73.099999999999994</v>
      </c>
      <c r="E10132" s="317">
        <v>94830.15</v>
      </c>
      <c r="F10132" s="317">
        <v>43902.869999999995</v>
      </c>
      <c r="G10132" s="318">
        <v>39570</v>
      </c>
      <c r="H10132" s="318">
        <v>40715</v>
      </c>
      <c r="I10132" s="318">
        <v>50040</v>
      </c>
      <c r="J10132" s="315" t="s">
        <v>8705</v>
      </c>
      <c r="K10132" s="315">
        <v>3911</v>
      </c>
      <c r="L10132" s="315" t="s">
        <v>3518</v>
      </c>
      <c r="M10132" s="315" t="s">
        <v>754</v>
      </c>
      <c r="N10132" s="315"/>
      <c r="O10132" s="315" t="s">
        <v>805</v>
      </c>
      <c r="P10132" s="315" t="s">
        <v>8706</v>
      </c>
      <c r="Q10132" s="315" t="s">
        <v>1663</v>
      </c>
    </row>
    <row r="10133" spans="1:17">
      <c r="A10133" s="315" t="s">
        <v>8707</v>
      </c>
      <c r="B10133" s="315" t="s">
        <v>2095</v>
      </c>
      <c r="C10133" s="315" t="s">
        <v>2098</v>
      </c>
      <c r="D10133" s="316">
        <v>73.2</v>
      </c>
      <c r="E10133" s="317">
        <v>60983.44</v>
      </c>
      <c r="F10133" s="317">
        <v>16160.61</v>
      </c>
      <c r="G10133" s="318">
        <v>40051</v>
      </c>
      <c r="H10133" s="318">
        <v>41498</v>
      </c>
      <c r="I10133" s="318">
        <v>50770</v>
      </c>
      <c r="J10133" s="315" t="s">
        <v>8708</v>
      </c>
      <c r="K10133" s="315">
        <v>6064</v>
      </c>
      <c r="L10133" s="315" t="s">
        <v>2840</v>
      </c>
      <c r="M10133" s="315" t="s">
        <v>1017</v>
      </c>
      <c r="N10133" s="315"/>
      <c r="O10133" s="315" t="s">
        <v>805</v>
      </c>
      <c r="P10133" s="315" t="s">
        <v>8709</v>
      </c>
      <c r="Q10133" s="315" t="s">
        <v>1156</v>
      </c>
    </row>
    <row r="10134" spans="1:17">
      <c r="A10134" s="315" t="s">
        <v>8710</v>
      </c>
      <c r="B10134" s="315" t="s">
        <v>2095</v>
      </c>
      <c r="C10134" s="315" t="s">
        <v>2096</v>
      </c>
      <c r="D10134" s="316">
        <v>73.400000000000006</v>
      </c>
      <c r="E10134" s="317">
        <v>79541.25</v>
      </c>
      <c r="F10134" s="317">
        <v>39770.659999999996</v>
      </c>
      <c r="G10134" s="318">
        <v>39570</v>
      </c>
      <c r="H10134" s="318">
        <v>40848</v>
      </c>
      <c r="I10134" s="318">
        <v>50040</v>
      </c>
      <c r="J10134" s="315" t="s">
        <v>8711</v>
      </c>
      <c r="K10134" s="315">
        <v>1717</v>
      </c>
      <c r="L10134" s="315" t="s">
        <v>8712</v>
      </c>
      <c r="M10134" s="315" t="s">
        <v>761</v>
      </c>
      <c r="N10134" s="315"/>
      <c r="O10134" s="315" t="s">
        <v>805</v>
      </c>
      <c r="P10134" s="315" t="s">
        <v>8713</v>
      </c>
      <c r="Q10134" s="315" t="s">
        <v>1313</v>
      </c>
    </row>
    <row r="10135" spans="1:17">
      <c r="A10135" s="315" t="s">
        <v>8714</v>
      </c>
      <c r="B10135" s="315" t="s">
        <v>2095</v>
      </c>
      <c r="C10135" s="315" t="s">
        <v>2098</v>
      </c>
      <c r="D10135" s="316">
        <v>73.400000000000006</v>
      </c>
      <c r="E10135" s="317">
        <v>68494.009999999995</v>
      </c>
      <c r="F10135" s="317">
        <v>30342.870000000003</v>
      </c>
      <c r="G10135" s="318">
        <v>40255</v>
      </c>
      <c r="H10135" s="318">
        <v>40868</v>
      </c>
      <c r="I10135" s="318">
        <v>50040</v>
      </c>
      <c r="J10135" s="315" t="s">
        <v>8715</v>
      </c>
      <c r="K10135" s="315">
        <v>4616</v>
      </c>
      <c r="L10135" s="315" t="s">
        <v>4394</v>
      </c>
      <c r="M10135" s="315" t="s">
        <v>1296</v>
      </c>
      <c r="N10135" s="315"/>
      <c r="O10135" s="315" t="s">
        <v>805</v>
      </c>
      <c r="P10135" s="315" t="s">
        <v>1073</v>
      </c>
      <c r="Q10135" s="315" t="s">
        <v>8028</v>
      </c>
    </row>
    <row r="10136" spans="1:17">
      <c r="A10136" s="315" t="s">
        <v>8716</v>
      </c>
      <c r="B10136" s="315" t="s">
        <v>2095</v>
      </c>
      <c r="C10136" s="315" t="s">
        <v>2098</v>
      </c>
      <c r="D10136" s="316">
        <v>73.400000000000006</v>
      </c>
      <c r="E10136" s="317">
        <v>74016.180000000008</v>
      </c>
      <c r="F10136" s="317">
        <v>19614.29</v>
      </c>
      <c r="G10136" s="318">
        <v>40577</v>
      </c>
      <c r="H10136" s="318">
        <v>41446</v>
      </c>
      <c r="I10136" s="318">
        <v>50770</v>
      </c>
      <c r="J10136" s="315" t="s">
        <v>8717</v>
      </c>
      <c r="K10136" s="315">
        <v>8353</v>
      </c>
      <c r="L10136" s="315" t="s">
        <v>3466</v>
      </c>
      <c r="M10136" s="315" t="s">
        <v>784</v>
      </c>
      <c r="N10136" s="315" t="s">
        <v>7477</v>
      </c>
      <c r="O10136" s="315" t="s">
        <v>805</v>
      </c>
      <c r="P10136" s="315" t="s">
        <v>7478</v>
      </c>
      <c r="Q10136" s="315" t="s">
        <v>4629</v>
      </c>
    </row>
    <row r="10137" spans="1:17">
      <c r="A10137" s="315" t="s">
        <v>8718</v>
      </c>
      <c r="B10137" s="315" t="s">
        <v>2095</v>
      </c>
      <c r="C10137" s="315" t="s">
        <v>2096</v>
      </c>
      <c r="D10137" s="316">
        <v>73.5</v>
      </c>
      <c r="E10137" s="317">
        <v>77311.159999999989</v>
      </c>
      <c r="F10137" s="317">
        <v>35792.21</v>
      </c>
      <c r="G10137" s="318">
        <v>39570</v>
      </c>
      <c r="H10137" s="318">
        <v>40897</v>
      </c>
      <c r="I10137" s="318">
        <v>50040</v>
      </c>
      <c r="J10137" s="315" t="s">
        <v>8719</v>
      </c>
      <c r="K10137" s="315">
        <v>8412</v>
      </c>
      <c r="L10137" s="315" t="s">
        <v>6224</v>
      </c>
      <c r="M10137" s="315" t="s">
        <v>784</v>
      </c>
      <c r="N10137" s="315" t="s">
        <v>8720</v>
      </c>
      <c r="O10137" s="315" t="s">
        <v>805</v>
      </c>
      <c r="P10137" s="315" t="s">
        <v>909</v>
      </c>
      <c r="Q10137" s="315" t="s">
        <v>922</v>
      </c>
    </row>
    <row r="10138" spans="1:17">
      <c r="A10138" s="315" t="s">
        <v>8721</v>
      </c>
      <c r="B10138" s="315" t="s">
        <v>2095</v>
      </c>
      <c r="C10138" s="315" t="s">
        <v>2098</v>
      </c>
      <c r="D10138" s="316">
        <v>73.5</v>
      </c>
      <c r="E10138" s="317">
        <v>68841.86</v>
      </c>
      <c r="F10138" s="317">
        <v>24851.9</v>
      </c>
      <c r="G10138" s="318">
        <v>40753</v>
      </c>
      <c r="H10138" s="318">
        <v>41115</v>
      </c>
      <c r="I10138" s="318">
        <v>50405</v>
      </c>
      <c r="J10138" s="315" t="s">
        <v>6935</v>
      </c>
      <c r="K10138" s="315">
        <v>3053</v>
      </c>
      <c r="L10138" s="315" t="s">
        <v>8722</v>
      </c>
      <c r="M10138" s="315" t="s">
        <v>764</v>
      </c>
      <c r="N10138" s="315"/>
      <c r="O10138" s="315" t="s">
        <v>805</v>
      </c>
      <c r="P10138" s="315" t="s">
        <v>8723</v>
      </c>
      <c r="Q10138" s="315" t="s">
        <v>6135</v>
      </c>
    </row>
    <row r="10139" spans="1:17">
      <c r="A10139" s="315" t="s">
        <v>8724</v>
      </c>
      <c r="B10139" s="315" t="s">
        <v>2095</v>
      </c>
      <c r="C10139" s="315" t="s">
        <v>2098</v>
      </c>
      <c r="D10139" s="316">
        <v>73.599999999999994</v>
      </c>
      <c r="E10139" s="317">
        <v>73545.77</v>
      </c>
      <c r="F10139" s="317">
        <v>32580.75</v>
      </c>
      <c r="G10139" s="318">
        <v>39570</v>
      </c>
      <c r="H10139" s="318">
        <v>40828</v>
      </c>
      <c r="I10139" s="318">
        <v>50040</v>
      </c>
      <c r="J10139" s="315" t="s">
        <v>8725</v>
      </c>
      <c r="K10139" s="315">
        <v>8335</v>
      </c>
      <c r="L10139" s="315" t="s">
        <v>2425</v>
      </c>
      <c r="M10139" s="315" t="s">
        <v>784</v>
      </c>
      <c r="N10139" s="315"/>
      <c r="O10139" s="315" t="s">
        <v>805</v>
      </c>
      <c r="P10139" s="315" t="s">
        <v>8726</v>
      </c>
      <c r="Q10139" s="315" t="s">
        <v>6933</v>
      </c>
    </row>
    <row r="10140" spans="1:17">
      <c r="A10140" s="315" t="s">
        <v>8727</v>
      </c>
      <c r="B10140" s="315" t="s">
        <v>2095</v>
      </c>
      <c r="C10140" s="315" t="s">
        <v>2096</v>
      </c>
      <c r="D10140" s="316">
        <v>73.900000000000006</v>
      </c>
      <c r="E10140" s="317">
        <v>10200</v>
      </c>
      <c r="F10140" s="317">
        <v>5572.22</v>
      </c>
      <c r="G10140" s="318">
        <v>39570</v>
      </c>
      <c r="H10140" s="318">
        <v>40281</v>
      </c>
      <c r="I10140" s="318">
        <v>49674</v>
      </c>
      <c r="J10140" s="315" t="s">
        <v>8728</v>
      </c>
      <c r="K10140" s="315">
        <v>1188</v>
      </c>
      <c r="L10140" s="315" t="s">
        <v>3089</v>
      </c>
      <c r="M10140" s="315" t="s">
        <v>766</v>
      </c>
      <c r="N10140" s="315" t="s">
        <v>5156</v>
      </c>
      <c r="O10140" s="315" t="s">
        <v>805</v>
      </c>
      <c r="P10140" s="315" t="s">
        <v>5157</v>
      </c>
      <c r="Q10140" s="315" t="s">
        <v>5158</v>
      </c>
    </row>
    <row r="10141" spans="1:17">
      <c r="A10141" s="319" t="s">
        <v>8727</v>
      </c>
      <c r="B10141" s="319" t="s">
        <v>2095</v>
      </c>
      <c r="C10141" s="315" t="s">
        <v>2096</v>
      </c>
      <c r="D10141" s="320">
        <v>73.900000000000006</v>
      </c>
      <c r="E10141" s="317">
        <v>62126.25</v>
      </c>
      <c r="F10141" s="317">
        <v>33939.339999999997</v>
      </c>
      <c r="G10141" s="321">
        <v>39570</v>
      </c>
      <c r="H10141" s="321">
        <v>40281</v>
      </c>
      <c r="I10141" s="321">
        <v>49674</v>
      </c>
      <c r="J10141" s="319" t="s">
        <v>8728</v>
      </c>
      <c r="K10141" s="322">
        <v>1188</v>
      </c>
      <c r="L10141" s="319" t="s">
        <v>3089</v>
      </c>
      <c r="M10141" s="319" t="s">
        <v>766</v>
      </c>
      <c r="N10141" s="319" t="s">
        <v>5159</v>
      </c>
      <c r="O10141" s="319" t="s">
        <v>805</v>
      </c>
      <c r="P10141" s="319" t="s">
        <v>1843</v>
      </c>
      <c r="Q10141" s="319" t="s">
        <v>5160</v>
      </c>
    </row>
    <row r="10142" spans="1:17">
      <c r="A10142" s="315" t="s">
        <v>8729</v>
      </c>
      <c r="B10142" s="315" t="s">
        <v>2095</v>
      </c>
      <c r="C10142" s="315" t="s">
        <v>2098</v>
      </c>
      <c r="D10142" s="316">
        <v>73.900000000000006</v>
      </c>
      <c r="E10142" s="317">
        <v>74980.3</v>
      </c>
      <c r="F10142" s="317">
        <v>28267.58</v>
      </c>
      <c r="G10142" s="318">
        <v>39573</v>
      </c>
      <c r="H10142" s="318">
        <v>40885</v>
      </c>
      <c r="I10142" s="318">
        <v>50040</v>
      </c>
      <c r="J10142" s="315" t="s">
        <v>8730</v>
      </c>
      <c r="K10142" s="315">
        <v>8332</v>
      </c>
      <c r="L10142" s="315" t="s">
        <v>2319</v>
      </c>
      <c r="M10142" s="315" t="s">
        <v>784</v>
      </c>
      <c r="N10142" s="315" t="s">
        <v>5382</v>
      </c>
      <c r="O10142" s="315" t="s">
        <v>805</v>
      </c>
      <c r="P10142" s="315" t="s">
        <v>4987</v>
      </c>
      <c r="Q10142" s="315" t="s">
        <v>813</v>
      </c>
    </row>
    <row r="10143" spans="1:17">
      <c r="A10143" s="315" t="s">
        <v>8731</v>
      </c>
      <c r="B10143" s="315" t="s">
        <v>2095</v>
      </c>
      <c r="C10143" s="315" t="s">
        <v>2096</v>
      </c>
      <c r="D10143" s="316">
        <v>73.900000000000006</v>
      </c>
      <c r="E10143" s="317">
        <v>3.68</v>
      </c>
      <c r="F10143" s="317">
        <v>2.65</v>
      </c>
      <c r="G10143" s="318">
        <v>39570</v>
      </c>
      <c r="H10143" s="318">
        <v>39890</v>
      </c>
      <c r="I10143" s="318">
        <v>49309</v>
      </c>
      <c r="J10143" s="315" t="s">
        <v>8732</v>
      </c>
      <c r="K10143" s="315">
        <v>1293</v>
      </c>
      <c r="L10143" s="315" t="s">
        <v>8733</v>
      </c>
      <c r="M10143" s="315" t="s">
        <v>1827</v>
      </c>
      <c r="N10143" s="315" t="s">
        <v>8734</v>
      </c>
      <c r="O10143" s="315" t="s">
        <v>805</v>
      </c>
      <c r="P10143" s="315" t="s">
        <v>8735</v>
      </c>
      <c r="Q10143" s="315" t="s">
        <v>8736</v>
      </c>
    </row>
    <row r="10144" spans="1:17">
      <c r="A10144" s="315" t="s">
        <v>8737</v>
      </c>
      <c r="B10144" s="315" t="s">
        <v>2095</v>
      </c>
      <c r="C10144" s="315" t="s">
        <v>2096</v>
      </c>
      <c r="D10144" s="316">
        <v>73.959999999999994</v>
      </c>
      <c r="E10144" s="317">
        <v>68946.12</v>
      </c>
      <c r="F10144" s="317">
        <v>40856.959999999999</v>
      </c>
      <c r="G10144" s="318">
        <v>39723</v>
      </c>
      <c r="H10144" s="318">
        <v>40038</v>
      </c>
      <c r="I10144" s="318">
        <v>49309</v>
      </c>
      <c r="J10144" s="315" t="s">
        <v>8738</v>
      </c>
      <c r="K10144" s="315">
        <v>6262</v>
      </c>
      <c r="L10144" s="315" t="s">
        <v>3482</v>
      </c>
      <c r="M10144" s="315" t="s">
        <v>788</v>
      </c>
      <c r="N10144" s="315" t="s">
        <v>8739</v>
      </c>
      <c r="O10144" s="315" t="s">
        <v>805</v>
      </c>
      <c r="P10144" s="315" t="s">
        <v>5407</v>
      </c>
      <c r="Q10144" s="315" t="s">
        <v>992</v>
      </c>
    </row>
    <row r="10145" spans="1:17">
      <c r="A10145" s="315" t="s">
        <v>8740</v>
      </c>
      <c r="B10145" s="315" t="s">
        <v>2095</v>
      </c>
      <c r="C10145" s="315" t="s">
        <v>2098</v>
      </c>
      <c r="D10145" s="316">
        <v>74</v>
      </c>
      <c r="E10145" s="317">
        <v>65236.05</v>
      </c>
      <c r="F10145" s="317">
        <v>16731.830000000002</v>
      </c>
      <c r="G10145" s="318">
        <v>40382</v>
      </c>
      <c r="H10145" s="318">
        <v>40714</v>
      </c>
      <c r="I10145" s="318">
        <v>50040</v>
      </c>
      <c r="J10145" s="315" t="s">
        <v>8741</v>
      </c>
      <c r="K10145" s="315">
        <v>4629</v>
      </c>
      <c r="L10145" s="315" t="s">
        <v>3959</v>
      </c>
      <c r="M10145" s="315" t="s">
        <v>1296</v>
      </c>
      <c r="N10145" s="315" t="s">
        <v>8742</v>
      </c>
      <c r="O10145" s="315" t="s">
        <v>805</v>
      </c>
      <c r="P10145" s="315" t="s">
        <v>898</v>
      </c>
      <c r="Q10145" s="315" t="s">
        <v>2039</v>
      </c>
    </row>
    <row r="10146" spans="1:17">
      <c r="A10146" s="315" t="s">
        <v>8743</v>
      </c>
      <c r="B10146" s="315" t="s">
        <v>2095</v>
      </c>
      <c r="C10146" s="315" t="s">
        <v>2098</v>
      </c>
      <c r="D10146" s="316">
        <v>74.099999999999994</v>
      </c>
      <c r="E10146" s="317">
        <v>72504.25</v>
      </c>
      <c r="F10146" s="317">
        <v>24071.410000000003</v>
      </c>
      <c r="G10146" s="318">
        <v>39692</v>
      </c>
      <c r="H10146" s="318">
        <v>41622</v>
      </c>
      <c r="I10146" s="318">
        <v>50770</v>
      </c>
      <c r="J10146" s="315" t="s">
        <v>8744</v>
      </c>
      <c r="K10146" s="315">
        <v>1634</v>
      </c>
      <c r="L10146" s="315" t="s">
        <v>4377</v>
      </c>
      <c r="M10146" s="315" t="s">
        <v>761</v>
      </c>
      <c r="N10146" s="315"/>
      <c r="O10146" s="315" t="s">
        <v>805</v>
      </c>
      <c r="P10146" s="315" t="s">
        <v>8745</v>
      </c>
      <c r="Q10146" s="315" t="s">
        <v>8746</v>
      </c>
    </row>
    <row r="10147" spans="1:17">
      <c r="A10147" s="315" t="s">
        <v>8747</v>
      </c>
      <c r="B10147" s="315" t="s">
        <v>2095</v>
      </c>
      <c r="C10147" s="315" t="s">
        <v>2098</v>
      </c>
      <c r="D10147" s="316">
        <v>74.239999999999995</v>
      </c>
      <c r="E10147" s="317">
        <v>104430.60999999999</v>
      </c>
      <c r="F10147" s="317">
        <v>21408.28</v>
      </c>
      <c r="G10147" s="318">
        <v>40711</v>
      </c>
      <c r="H10147" s="318">
        <v>42261</v>
      </c>
      <c r="I10147" s="318">
        <v>49674</v>
      </c>
      <c r="J10147" s="315" t="s">
        <v>8748</v>
      </c>
      <c r="K10147" s="315">
        <v>8524</v>
      </c>
      <c r="L10147" s="315" t="s">
        <v>7040</v>
      </c>
      <c r="M10147" s="315" t="s">
        <v>792</v>
      </c>
      <c r="N10147" s="315"/>
      <c r="O10147" s="315" t="s">
        <v>805</v>
      </c>
      <c r="P10147" s="315" t="s">
        <v>6367</v>
      </c>
      <c r="Q10147" s="315" t="s">
        <v>992</v>
      </c>
    </row>
    <row r="10148" spans="1:17">
      <c r="A10148" s="315" t="s">
        <v>8749</v>
      </c>
      <c r="B10148" s="315" t="s">
        <v>2095</v>
      </c>
      <c r="C10148" s="315" t="s">
        <v>2098</v>
      </c>
      <c r="D10148" s="316">
        <v>74.3</v>
      </c>
      <c r="E10148" s="317">
        <v>76077.780000000013</v>
      </c>
      <c r="F10148" s="317">
        <v>31267.990000000005</v>
      </c>
      <c r="G10148" s="318">
        <v>39570</v>
      </c>
      <c r="H10148" s="318">
        <v>40889</v>
      </c>
      <c r="I10148" s="318">
        <v>50040</v>
      </c>
      <c r="J10148" s="315" t="s">
        <v>8750</v>
      </c>
      <c r="K10148" s="315">
        <v>8508</v>
      </c>
      <c r="L10148" s="315" t="s">
        <v>4485</v>
      </c>
      <c r="M10148" s="315" t="s">
        <v>792</v>
      </c>
      <c r="N10148" s="315"/>
      <c r="O10148" s="315" t="s">
        <v>805</v>
      </c>
      <c r="P10148" s="315" t="s">
        <v>8751</v>
      </c>
      <c r="Q10148" s="315" t="s">
        <v>881</v>
      </c>
    </row>
    <row r="10149" spans="1:17">
      <c r="A10149" s="315" t="s">
        <v>8752</v>
      </c>
      <c r="B10149" s="315" t="s">
        <v>2095</v>
      </c>
      <c r="C10149" s="315" t="s">
        <v>2098</v>
      </c>
      <c r="D10149" s="316">
        <v>74.3</v>
      </c>
      <c r="E10149" s="317">
        <v>56992.61</v>
      </c>
      <c r="F10149" s="317">
        <v>23324.719999999994</v>
      </c>
      <c r="G10149" s="318">
        <v>39570</v>
      </c>
      <c r="H10149" s="318">
        <v>40886</v>
      </c>
      <c r="I10149" s="318">
        <v>50040</v>
      </c>
      <c r="J10149" s="315" t="s">
        <v>8753</v>
      </c>
      <c r="K10149" s="315">
        <v>4410</v>
      </c>
      <c r="L10149" s="315" t="s">
        <v>2428</v>
      </c>
      <c r="M10149" s="315" t="s">
        <v>1484</v>
      </c>
      <c r="N10149" s="315" t="s">
        <v>5568</v>
      </c>
      <c r="O10149" s="315" t="s">
        <v>805</v>
      </c>
      <c r="P10149" s="315" t="s">
        <v>5569</v>
      </c>
      <c r="Q10149" s="315" t="s">
        <v>852</v>
      </c>
    </row>
    <row r="10150" spans="1:17">
      <c r="A10150" s="315" t="s">
        <v>8754</v>
      </c>
      <c r="B10150" s="315" t="s">
        <v>2095</v>
      </c>
      <c r="C10150" s="315" t="s">
        <v>2098</v>
      </c>
      <c r="D10150" s="316">
        <v>74.319999999999993</v>
      </c>
      <c r="E10150" s="317">
        <v>67612.859999999986</v>
      </c>
      <c r="F10150" s="317">
        <v>20621.919999999998</v>
      </c>
      <c r="G10150" s="318">
        <v>40638</v>
      </c>
      <c r="H10150" s="318">
        <v>40711</v>
      </c>
      <c r="I10150" s="318">
        <v>50040</v>
      </c>
      <c r="J10150" s="315" t="s">
        <v>8755</v>
      </c>
      <c r="K10150" s="315">
        <v>6133</v>
      </c>
      <c r="L10150" s="315" t="s">
        <v>4438</v>
      </c>
      <c r="M10150" s="315" t="s">
        <v>788</v>
      </c>
      <c r="N10150" s="315"/>
      <c r="O10150" s="315" t="s">
        <v>805</v>
      </c>
      <c r="P10150" s="315" t="s">
        <v>8756</v>
      </c>
      <c r="Q10150" s="315" t="s">
        <v>1460</v>
      </c>
    </row>
    <row r="10151" spans="1:17">
      <c r="A10151" s="315" t="s">
        <v>8757</v>
      </c>
      <c r="B10151" s="315" t="s">
        <v>2095</v>
      </c>
      <c r="C10151" s="315" t="s">
        <v>2098</v>
      </c>
      <c r="D10151" s="316">
        <v>74.36</v>
      </c>
      <c r="E10151" s="317">
        <v>73516.61</v>
      </c>
      <c r="F10151" s="317">
        <v>15070.9</v>
      </c>
      <c r="G10151" s="318">
        <v>40568</v>
      </c>
      <c r="H10151" s="318">
        <v>42263</v>
      </c>
      <c r="I10151" s="318">
        <v>49674</v>
      </c>
      <c r="J10151" s="315" t="s">
        <v>8758</v>
      </c>
      <c r="K10151" s="315">
        <v>8840</v>
      </c>
      <c r="L10151" s="315" t="s">
        <v>1387</v>
      </c>
      <c r="M10151" s="315" t="s">
        <v>1388</v>
      </c>
      <c r="N10151" s="315"/>
      <c r="O10151" s="315" t="s">
        <v>805</v>
      </c>
      <c r="P10151" s="315" t="s">
        <v>7889</v>
      </c>
      <c r="Q10151" s="315" t="s">
        <v>1139</v>
      </c>
    </row>
    <row r="10152" spans="1:17">
      <c r="A10152" s="315" t="s">
        <v>8759</v>
      </c>
      <c r="B10152" s="315" t="s">
        <v>2095</v>
      </c>
      <c r="C10152" s="315" t="s">
        <v>2098</v>
      </c>
      <c r="D10152" s="316">
        <v>74.400000000000006</v>
      </c>
      <c r="E10152" s="317">
        <v>68568.88</v>
      </c>
      <c r="F10152" s="317">
        <v>41014.36</v>
      </c>
      <c r="G10152" s="318">
        <v>39601</v>
      </c>
      <c r="H10152" s="318">
        <v>40149</v>
      </c>
      <c r="I10152" s="318">
        <v>49279</v>
      </c>
      <c r="J10152" s="315" t="s">
        <v>8760</v>
      </c>
      <c r="K10152" s="315">
        <v>8703</v>
      </c>
      <c r="L10152" s="315" t="s">
        <v>2708</v>
      </c>
      <c r="M10152" s="315" t="s">
        <v>784</v>
      </c>
      <c r="N10152" s="315" t="s">
        <v>7098</v>
      </c>
      <c r="O10152" s="315" t="s">
        <v>805</v>
      </c>
      <c r="P10152" s="315" t="s">
        <v>7099</v>
      </c>
      <c r="Q10152" s="315" t="s">
        <v>992</v>
      </c>
    </row>
    <row r="10153" spans="1:17">
      <c r="A10153" s="315" t="s">
        <v>8761</v>
      </c>
      <c r="B10153" s="315" t="s">
        <v>2095</v>
      </c>
      <c r="C10153" s="315" t="s">
        <v>2098</v>
      </c>
      <c r="D10153" s="316">
        <v>74.400000000000006</v>
      </c>
      <c r="E10153" s="317">
        <v>66890.350000000006</v>
      </c>
      <c r="F10153" s="317">
        <v>24548.77</v>
      </c>
      <c r="G10153" s="318">
        <v>39570</v>
      </c>
      <c r="H10153" s="318">
        <v>40626</v>
      </c>
      <c r="I10153" s="318">
        <v>50040</v>
      </c>
      <c r="J10153" s="315" t="s">
        <v>8762</v>
      </c>
      <c r="K10153" s="315">
        <v>9200</v>
      </c>
      <c r="L10153" s="315" t="s">
        <v>959</v>
      </c>
      <c r="M10153" s="315" t="s">
        <v>770</v>
      </c>
      <c r="N10153" s="315"/>
      <c r="O10153" s="315" t="s">
        <v>805</v>
      </c>
      <c r="P10153" s="315" t="s">
        <v>8763</v>
      </c>
      <c r="Q10153" s="315" t="s">
        <v>819</v>
      </c>
    </row>
    <row r="10154" spans="1:17">
      <c r="A10154" s="315" t="s">
        <v>8764</v>
      </c>
      <c r="B10154" s="315" t="s">
        <v>2095</v>
      </c>
      <c r="C10154" s="315" t="s">
        <v>2098</v>
      </c>
      <c r="D10154" s="316">
        <v>74.400000000000006</v>
      </c>
      <c r="E10154" s="317">
        <v>74200.850000000006</v>
      </c>
      <c r="F10154" s="317">
        <v>16351.660000000002</v>
      </c>
      <c r="G10154" s="318">
        <v>40662</v>
      </c>
      <c r="H10154" s="318">
        <v>41913</v>
      </c>
      <c r="I10154" s="318">
        <v>49309</v>
      </c>
      <c r="J10154" s="315" t="s">
        <v>8765</v>
      </c>
      <c r="K10154" s="315">
        <v>8762</v>
      </c>
      <c r="L10154" s="315" t="s">
        <v>2834</v>
      </c>
      <c r="M10154" s="315" t="s">
        <v>1705</v>
      </c>
      <c r="N10154" s="315" t="s">
        <v>8766</v>
      </c>
      <c r="O10154" s="315" t="s">
        <v>805</v>
      </c>
      <c r="P10154" s="315" t="s">
        <v>6287</v>
      </c>
      <c r="Q10154" s="315" t="s">
        <v>1102</v>
      </c>
    </row>
    <row r="10155" spans="1:17">
      <c r="A10155" s="315" t="s">
        <v>8767</v>
      </c>
      <c r="B10155" s="315" t="s">
        <v>2095</v>
      </c>
      <c r="C10155" s="315" t="s">
        <v>2098</v>
      </c>
      <c r="D10155" s="316">
        <v>74.430000000000007</v>
      </c>
      <c r="E10155" s="317">
        <v>71741.490000000005</v>
      </c>
      <c r="F10155" s="317">
        <v>17669.64</v>
      </c>
      <c r="G10155" s="318">
        <v>40799</v>
      </c>
      <c r="H10155" s="318">
        <v>41346</v>
      </c>
      <c r="I10155" s="318">
        <v>50770</v>
      </c>
      <c r="J10155" s="315" t="s">
        <v>8768</v>
      </c>
      <c r="K10155" s="315">
        <v>6215</v>
      </c>
      <c r="L10155" s="315" t="s">
        <v>3812</v>
      </c>
      <c r="M10155" s="315" t="s">
        <v>788</v>
      </c>
      <c r="N10155" s="315" t="s">
        <v>8769</v>
      </c>
      <c r="O10155" s="315" t="s">
        <v>805</v>
      </c>
      <c r="P10155" s="315" t="s">
        <v>8770</v>
      </c>
      <c r="Q10155" s="315" t="s">
        <v>1307</v>
      </c>
    </row>
    <row r="10156" spans="1:17">
      <c r="A10156" s="315" t="s">
        <v>8771</v>
      </c>
      <c r="B10156" s="315" t="s">
        <v>2095</v>
      </c>
      <c r="C10156" s="315" t="s">
        <v>2098</v>
      </c>
      <c r="D10156" s="316">
        <v>74.5</v>
      </c>
      <c r="E10156" s="317">
        <v>73011.859999999986</v>
      </c>
      <c r="F10156" s="317">
        <v>32271.240000000005</v>
      </c>
      <c r="G10156" s="318">
        <v>39570</v>
      </c>
      <c r="H10156" s="318">
        <v>40817</v>
      </c>
      <c r="I10156" s="318">
        <v>50040</v>
      </c>
      <c r="J10156" s="315" t="s">
        <v>8772</v>
      </c>
      <c r="K10156" s="315">
        <v>8340</v>
      </c>
      <c r="L10156" s="315" t="s">
        <v>2260</v>
      </c>
      <c r="M10156" s="315" t="s">
        <v>784</v>
      </c>
      <c r="N10156" s="315" t="s">
        <v>8773</v>
      </c>
      <c r="O10156" s="315" t="s">
        <v>805</v>
      </c>
      <c r="P10156" s="315" t="s">
        <v>6178</v>
      </c>
      <c r="Q10156" s="315" t="s">
        <v>875</v>
      </c>
    </row>
    <row r="10157" spans="1:17">
      <c r="A10157" s="315" t="s">
        <v>8774</v>
      </c>
      <c r="B10157" s="315" t="s">
        <v>2095</v>
      </c>
      <c r="C10157" s="315" t="s">
        <v>2096</v>
      </c>
      <c r="D10157" s="316">
        <v>74.5</v>
      </c>
      <c r="E10157" s="317">
        <v>65875.559999999983</v>
      </c>
      <c r="F10157" s="317">
        <v>27470.11</v>
      </c>
      <c r="G10157" s="318">
        <v>39948</v>
      </c>
      <c r="H10157" s="318">
        <v>41170</v>
      </c>
      <c r="I10157" s="318">
        <v>50405</v>
      </c>
      <c r="J10157" s="315" t="s">
        <v>8775</v>
      </c>
      <c r="K10157" s="315">
        <v>6222</v>
      </c>
      <c r="L10157" s="315" t="s">
        <v>3434</v>
      </c>
      <c r="M10157" s="315" t="s">
        <v>788</v>
      </c>
      <c r="N10157" s="315"/>
      <c r="O10157" s="315" t="s">
        <v>805</v>
      </c>
      <c r="P10157" s="315" t="s">
        <v>5786</v>
      </c>
      <c r="Q10157" s="315" t="s">
        <v>5657</v>
      </c>
    </row>
    <row r="10158" spans="1:17">
      <c r="A10158" s="315" t="s">
        <v>8776</v>
      </c>
      <c r="B10158" s="315" t="s">
        <v>2095</v>
      </c>
      <c r="C10158" s="315" t="s">
        <v>2098</v>
      </c>
      <c r="D10158" s="316">
        <v>74.599999999999994</v>
      </c>
      <c r="E10158" s="317">
        <v>84725.500000000015</v>
      </c>
      <c r="F10158" s="317">
        <v>49140.799999999988</v>
      </c>
      <c r="G10158" s="318">
        <v>39570</v>
      </c>
      <c r="H10158" s="318">
        <v>39692</v>
      </c>
      <c r="I10158" s="318">
        <v>48944</v>
      </c>
      <c r="J10158" s="315" t="s">
        <v>8777</v>
      </c>
      <c r="K10158" s="315">
        <v>8224</v>
      </c>
      <c r="L10158" s="315" t="s">
        <v>2169</v>
      </c>
      <c r="M10158" s="315" t="s">
        <v>1051</v>
      </c>
      <c r="N10158" s="315"/>
      <c r="O10158" s="315" t="s">
        <v>805</v>
      </c>
      <c r="P10158" s="315" t="s">
        <v>8778</v>
      </c>
      <c r="Q10158" s="315" t="s">
        <v>1221</v>
      </c>
    </row>
    <row r="10159" spans="1:17">
      <c r="A10159" s="315" t="s">
        <v>8779</v>
      </c>
      <c r="B10159" s="315" t="s">
        <v>2095</v>
      </c>
      <c r="C10159" s="315" t="s">
        <v>2098</v>
      </c>
      <c r="D10159" s="316">
        <v>74.599999999999994</v>
      </c>
      <c r="E10159" s="317">
        <v>69047.25</v>
      </c>
      <c r="F10159" s="317">
        <v>34868.870000000003</v>
      </c>
      <c r="G10159" s="318">
        <v>39570</v>
      </c>
      <c r="H10159" s="318">
        <v>40500</v>
      </c>
      <c r="I10159" s="318">
        <v>49674</v>
      </c>
      <c r="J10159" s="315" t="s">
        <v>8780</v>
      </c>
      <c r="K10159" s="315">
        <v>1526</v>
      </c>
      <c r="L10159" s="315" t="s">
        <v>8781</v>
      </c>
      <c r="M10159" s="315" t="s">
        <v>766</v>
      </c>
      <c r="N10159" s="315"/>
      <c r="O10159" s="315" t="s">
        <v>805</v>
      </c>
      <c r="P10159" s="315" t="s">
        <v>8782</v>
      </c>
      <c r="Q10159" s="315" t="s">
        <v>6076</v>
      </c>
    </row>
    <row r="10160" spans="1:17">
      <c r="A10160" s="315" t="s">
        <v>8783</v>
      </c>
      <c r="B10160" s="315" t="s">
        <v>2095</v>
      </c>
      <c r="C10160" s="315" t="s">
        <v>2098</v>
      </c>
      <c r="D10160" s="316">
        <v>74.599999999999994</v>
      </c>
      <c r="E10160" s="317">
        <v>67767.399999999994</v>
      </c>
      <c r="F10160" s="317">
        <v>22651.89</v>
      </c>
      <c r="G10160" s="318">
        <v>40666</v>
      </c>
      <c r="H10160" s="318">
        <v>41088</v>
      </c>
      <c r="I10160" s="318">
        <v>50405</v>
      </c>
      <c r="J10160" s="315" t="s">
        <v>8784</v>
      </c>
      <c r="K10160" s="315">
        <v>9434</v>
      </c>
      <c r="L10160" s="315" t="s">
        <v>1550</v>
      </c>
      <c r="M10160" s="315" t="s">
        <v>770</v>
      </c>
      <c r="N10160" s="315" t="s">
        <v>1551</v>
      </c>
      <c r="O10160" s="315" t="s">
        <v>805</v>
      </c>
      <c r="P10160" s="315" t="s">
        <v>1552</v>
      </c>
      <c r="Q10160" s="315" t="s">
        <v>1553</v>
      </c>
    </row>
    <row r="10161" spans="1:17">
      <c r="A10161" s="315" t="s">
        <v>8785</v>
      </c>
      <c r="B10161" s="315" t="s">
        <v>2095</v>
      </c>
      <c r="C10161" s="315" t="s">
        <v>2098</v>
      </c>
      <c r="D10161" s="316">
        <v>74.599999999999994</v>
      </c>
      <c r="E10161" s="317">
        <v>79748.059999999983</v>
      </c>
      <c r="F10161" s="317">
        <v>18980.03</v>
      </c>
      <c r="G10161" s="318">
        <v>40703</v>
      </c>
      <c r="H10161" s="318">
        <v>41876</v>
      </c>
      <c r="I10161" s="318">
        <v>49309</v>
      </c>
      <c r="J10161" s="315" t="s">
        <v>8786</v>
      </c>
      <c r="K10161" s="315">
        <v>7056</v>
      </c>
      <c r="L10161" s="315" t="s">
        <v>8787</v>
      </c>
      <c r="M10161" s="315" t="s">
        <v>966</v>
      </c>
      <c r="N10161" s="315"/>
      <c r="O10161" s="315" t="s">
        <v>805</v>
      </c>
      <c r="P10161" s="315" t="s">
        <v>1394</v>
      </c>
      <c r="Q10161" s="315" t="s">
        <v>1102</v>
      </c>
    </row>
    <row r="10162" spans="1:17">
      <c r="A10162" s="315" t="s">
        <v>8788</v>
      </c>
      <c r="B10162" s="315" t="s">
        <v>2095</v>
      </c>
      <c r="C10162" s="315" t="s">
        <v>2098</v>
      </c>
      <c r="D10162" s="316">
        <v>74.7</v>
      </c>
      <c r="E10162" s="317">
        <v>75691.55</v>
      </c>
      <c r="F10162" s="317">
        <v>24950.160000000003</v>
      </c>
      <c r="G10162" s="318">
        <v>40534</v>
      </c>
      <c r="H10162" s="318">
        <v>40651</v>
      </c>
      <c r="I10162" s="318">
        <v>50040</v>
      </c>
      <c r="J10162" s="315" t="s">
        <v>8789</v>
      </c>
      <c r="K10162" s="315">
        <v>5622</v>
      </c>
      <c r="L10162" s="315" t="s">
        <v>2612</v>
      </c>
      <c r="M10162" s="315" t="s">
        <v>776</v>
      </c>
      <c r="N10162" s="315" t="s">
        <v>8790</v>
      </c>
      <c r="O10162" s="315" t="s">
        <v>805</v>
      </c>
      <c r="P10162" s="315" t="s">
        <v>8791</v>
      </c>
      <c r="Q10162" s="315" t="s">
        <v>1020</v>
      </c>
    </row>
    <row r="10163" spans="1:17">
      <c r="A10163" s="315" t="s">
        <v>8792</v>
      </c>
      <c r="B10163" s="315" t="s">
        <v>2095</v>
      </c>
      <c r="C10163" s="315" t="s">
        <v>2096</v>
      </c>
      <c r="D10163" s="316">
        <v>74.8</v>
      </c>
      <c r="E10163" s="317">
        <v>84390.109999999986</v>
      </c>
      <c r="F10163" s="317">
        <v>25232.639999999999</v>
      </c>
      <c r="G10163" s="318">
        <v>40374</v>
      </c>
      <c r="H10163" s="318">
        <v>41992</v>
      </c>
      <c r="I10163" s="318">
        <v>51135</v>
      </c>
      <c r="J10163" s="315" t="s">
        <v>8793</v>
      </c>
      <c r="K10163" s="315">
        <v>8264</v>
      </c>
      <c r="L10163" s="315" t="s">
        <v>2660</v>
      </c>
      <c r="M10163" s="315" t="s">
        <v>792</v>
      </c>
      <c r="N10163" s="315"/>
      <c r="O10163" s="315" t="s">
        <v>805</v>
      </c>
      <c r="P10163" s="315" t="s">
        <v>7928</v>
      </c>
      <c r="Q10163" s="315" t="s">
        <v>1264</v>
      </c>
    </row>
    <row r="10164" spans="1:17">
      <c r="A10164" s="315" t="s">
        <v>8794</v>
      </c>
      <c r="B10164" s="315" t="s">
        <v>2095</v>
      </c>
      <c r="C10164" s="315" t="s">
        <v>2098</v>
      </c>
      <c r="D10164" s="316">
        <v>74.8</v>
      </c>
      <c r="E10164" s="317">
        <v>76431.099999999991</v>
      </c>
      <c r="F10164" s="317">
        <v>18190.600000000002</v>
      </c>
      <c r="G10164" s="318">
        <v>40730</v>
      </c>
      <c r="H10164" s="318">
        <v>42086</v>
      </c>
      <c r="I10164" s="318">
        <v>49674</v>
      </c>
      <c r="J10164" s="315" t="s">
        <v>8795</v>
      </c>
      <c r="K10164" s="315">
        <v>9601</v>
      </c>
      <c r="L10164" s="315" t="s">
        <v>8796</v>
      </c>
      <c r="M10164" s="315" t="s">
        <v>770</v>
      </c>
      <c r="N10164" s="315" t="s">
        <v>8797</v>
      </c>
      <c r="O10164" s="315" t="s">
        <v>805</v>
      </c>
      <c r="P10164" s="315" t="s">
        <v>7852</v>
      </c>
      <c r="Q10164" s="315" t="s">
        <v>875</v>
      </c>
    </row>
    <row r="10165" spans="1:17">
      <c r="A10165" s="315" t="s">
        <v>8798</v>
      </c>
      <c r="B10165" s="315" t="s">
        <v>2095</v>
      </c>
      <c r="C10165" s="315" t="s">
        <v>2098</v>
      </c>
      <c r="D10165" s="316">
        <v>74.88</v>
      </c>
      <c r="E10165" s="317">
        <v>71881.31</v>
      </c>
      <c r="F10165" s="317">
        <v>17107.760000000002</v>
      </c>
      <c r="G10165" s="318">
        <v>40681</v>
      </c>
      <c r="H10165" s="318">
        <v>41953</v>
      </c>
      <c r="I10165" s="318">
        <v>49309</v>
      </c>
      <c r="J10165" s="315" t="s">
        <v>8799</v>
      </c>
      <c r="K10165" s="315">
        <v>4543</v>
      </c>
      <c r="L10165" s="315" t="s">
        <v>2981</v>
      </c>
      <c r="M10165" s="315" t="s">
        <v>1296</v>
      </c>
      <c r="N10165" s="315"/>
      <c r="O10165" s="315" t="s">
        <v>805</v>
      </c>
      <c r="P10165" s="315" t="s">
        <v>8800</v>
      </c>
      <c r="Q10165" s="315" t="s">
        <v>852</v>
      </c>
    </row>
    <row r="10166" spans="1:17">
      <c r="A10166" s="315" t="s">
        <v>8801</v>
      </c>
      <c r="B10166" s="315" t="s">
        <v>2095</v>
      </c>
      <c r="C10166" s="315" t="s">
        <v>2096</v>
      </c>
      <c r="D10166" s="316">
        <v>74.88</v>
      </c>
      <c r="E10166" s="317">
        <v>50290.65</v>
      </c>
      <c r="F10166" s="317">
        <v>10259.299999999999</v>
      </c>
      <c r="G10166" s="318">
        <v>40800</v>
      </c>
      <c r="H10166" s="318">
        <v>42502</v>
      </c>
      <c r="I10166" s="318">
        <v>50040</v>
      </c>
      <c r="J10166" s="315" t="s">
        <v>8802</v>
      </c>
      <c r="K10166" s="315">
        <v>8372</v>
      </c>
      <c r="L10166" s="315" t="s">
        <v>8803</v>
      </c>
      <c r="M10166" s="315" t="s">
        <v>792</v>
      </c>
      <c r="N10166" s="315"/>
      <c r="O10166" s="315" t="s">
        <v>805</v>
      </c>
      <c r="P10166" s="315" t="s">
        <v>1997</v>
      </c>
      <c r="Q10166" s="315" t="s">
        <v>4837</v>
      </c>
    </row>
    <row r="10167" spans="1:17">
      <c r="A10167" s="315" t="s">
        <v>8804</v>
      </c>
      <c r="B10167" s="315" t="s">
        <v>2095</v>
      </c>
      <c r="C10167" s="315" t="s">
        <v>2096</v>
      </c>
      <c r="D10167" s="316">
        <v>75</v>
      </c>
      <c r="E10167" s="317">
        <v>86005.98000000001</v>
      </c>
      <c r="F10167" s="317">
        <v>39476.76</v>
      </c>
      <c r="G10167" s="318">
        <v>39570</v>
      </c>
      <c r="H10167" s="318">
        <v>40967</v>
      </c>
      <c r="I10167" s="318">
        <v>50405</v>
      </c>
      <c r="J10167" s="315" t="s">
        <v>8805</v>
      </c>
      <c r="K10167" s="315">
        <v>8606</v>
      </c>
      <c r="L10167" s="315" t="s">
        <v>4308</v>
      </c>
      <c r="M10167" s="315" t="s">
        <v>784</v>
      </c>
      <c r="N10167" s="315"/>
      <c r="O10167" s="315" t="s">
        <v>805</v>
      </c>
      <c r="P10167" s="315" t="s">
        <v>818</v>
      </c>
      <c r="Q10167" s="315" t="s">
        <v>5598</v>
      </c>
    </row>
    <row r="10168" spans="1:17">
      <c r="A10168" s="315" t="s">
        <v>8806</v>
      </c>
      <c r="B10168" s="315" t="s">
        <v>2095</v>
      </c>
      <c r="C10168" s="315" t="s">
        <v>2098</v>
      </c>
      <c r="D10168" s="316">
        <v>75</v>
      </c>
      <c r="E10168" s="317">
        <v>77657.7</v>
      </c>
      <c r="F10168" s="317">
        <v>28034.429999999997</v>
      </c>
      <c r="G10168" s="318">
        <v>39619</v>
      </c>
      <c r="H10168" s="318">
        <v>41165</v>
      </c>
      <c r="I10168" s="318">
        <v>50405</v>
      </c>
      <c r="J10168" s="315" t="s">
        <v>8807</v>
      </c>
      <c r="K10168" s="315">
        <v>3664</v>
      </c>
      <c r="L10168" s="315" t="s">
        <v>2378</v>
      </c>
      <c r="M10168" s="315" t="s">
        <v>764</v>
      </c>
      <c r="N10168" s="315"/>
      <c r="O10168" s="315" t="s">
        <v>805</v>
      </c>
      <c r="P10168" s="315" t="s">
        <v>8808</v>
      </c>
      <c r="Q10168" s="315" t="s">
        <v>1221</v>
      </c>
    </row>
    <row r="10169" spans="1:17">
      <c r="A10169" s="315" t="s">
        <v>8809</v>
      </c>
      <c r="B10169" s="315" t="s">
        <v>2095</v>
      </c>
      <c r="C10169" s="315" t="s">
        <v>2098</v>
      </c>
      <c r="D10169" s="316">
        <v>75</v>
      </c>
      <c r="E10169" s="317">
        <v>67649.440000000002</v>
      </c>
      <c r="F10169" s="317">
        <v>16599.150000000001</v>
      </c>
      <c r="G10169" s="318">
        <v>40681</v>
      </c>
      <c r="H10169" s="318">
        <v>41536</v>
      </c>
      <c r="I10169" s="318">
        <v>50770</v>
      </c>
      <c r="J10169" s="315" t="s">
        <v>1152</v>
      </c>
      <c r="K10169" s="315">
        <v>7260</v>
      </c>
      <c r="L10169" s="315" t="s">
        <v>1153</v>
      </c>
      <c r="M10169" s="315" t="s">
        <v>966</v>
      </c>
      <c r="N10169" s="315" t="s">
        <v>1154</v>
      </c>
      <c r="O10169" s="315" t="s">
        <v>805</v>
      </c>
      <c r="P10169" s="315" t="s">
        <v>1155</v>
      </c>
      <c r="Q10169" s="315" t="s">
        <v>1156</v>
      </c>
    </row>
    <row r="10170" spans="1:17">
      <c r="A10170" s="315" t="s">
        <v>8810</v>
      </c>
      <c r="B10170" s="315" t="s">
        <v>2095</v>
      </c>
      <c r="C10170" s="315" t="s">
        <v>2096</v>
      </c>
      <c r="D10170" s="316">
        <v>75.099999999999994</v>
      </c>
      <c r="E10170" s="317">
        <v>63695.670000000006</v>
      </c>
      <c r="F10170" s="317">
        <v>24395.460000000003</v>
      </c>
      <c r="G10170" s="318">
        <v>39605</v>
      </c>
      <c r="H10170" s="318">
        <v>41598</v>
      </c>
      <c r="I10170" s="318">
        <v>50770</v>
      </c>
      <c r="J10170" s="315" t="s">
        <v>8811</v>
      </c>
      <c r="K10170" s="315">
        <v>6162</v>
      </c>
      <c r="L10170" s="315" t="s">
        <v>8812</v>
      </c>
      <c r="M10170" s="315" t="s">
        <v>788</v>
      </c>
      <c r="N10170" s="315"/>
      <c r="O10170" s="315" t="s">
        <v>805</v>
      </c>
      <c r="P10170" s="315" t="s">
        <v>8813</v>
      </c>
      <c r="Q10170" s="315" t="s">
        <v>1992</v>
      </c>
    </row>
    <row r="10171" spans="1:17">
      <c r="A10171" s="315" t="s">
        <v>8814</v>
      </c>
      <c r="B10171" s="315" t="s">
        <v>2095</v>
      </c>
      <c r="C10171" s="315" t="s">
        <v>2096</v>
      </c>
      <c r="D10171" s="316">
        <v>75.2</v>
      </c>
      <c r="E10171" s="317">
        <v>81989.210000000006</v>
      </c>
      <c r="F10171" s="317">
        <v>40912.619999999995</v>
      </c>
      <c r="G10171" s="318">
        <v>39771</v>
      </c>
      <c r="H10171" s="318">
        <v>40900</v>
      </c>
      <c r="I10171" s="318">
        <v>50040</v>
      </c>
      <c r="J10171" s="315" t="s">
        <v>8815</v>
      </c>
      <c r="K10171" s="315">
        <v>5076</v>
      </c>
      <c r="L10171" s="315" t="s">
        <v>4030</v>
      </c>
      <c r="M10171" s="315" t="s">
        <v>776</v>
      </c>
      <c r="N10171" s="315"/>
      <c r="O10171" s="315" t="s">
        <v>996</v>
      </c>
      <c r="P10171" s="315" t="s">
        <v>8816</v>
      </c>
      <c r="Q10171" s="315"/>
    </row>
    <row r="10172" spans="1:17">
      <c r="A10172" s="315" t="s">
        <v>8660</v>
      </c>
      <c r="B10172" s="315" t="s">
        <v>2095</v>
      </c>
      <c r="C10172" s="315" t="s">
        <v>2098</v>
      </c>
      <c r="D10172" s="316">
        <v>75.23</v>
      </c>
      <c r="E10172" s="317">
        <v>58699.109999999993</v>
      </c>
      <c r="F10172" s="317">
        <v>12881.199999999999</v>
      </c>
      <c r="G10172" s="318">
        <v>40535</v>
      </c>
      <c r="H10172" s="318">
        <v>41912</v>
      </c>
      <c r="I10172" s="318">
        <v>49309</v>
      </c>
      <c r="J10172" s="315" t="s">
        <v>8817</v>
      </c>
      <c r="K10172" s="315">
        <v>6210</v>
      </c>
      <c r="L10172" s="315" t="s">
        <v>2903</v>
      </c>
      <c r="M10172" s="315" t="s">
        <v>788</v>
      </c>
      <c r="N10172" s="315" t="s">
        <v>7909</v>
      </c>
      <c r="O10172" s="315" t="s">
        <v>805</v>
      </c>
      <c r="P10172" s="315" t="s">
        <v>5240</v>
      </c>
      <c r="Q10172" s="315" t="s">
        <v>1906</v>
      </c>
    </row>
    <row r="10173" spans="1:17">
      <c r="A10173" s="315" t="s">
        <v>8818</v>
      </c>
      <c r="B10173" s="315" t="s">
        <v>2095</v>
      </c>
      <c r="C10173" s="315" t="s">
        <v>2098</v>
      </c>
      <c r="D10173" s="316">
        <v>75.400000000000006</v>
      </c>
      <c r="E10173" s="317">
        <v>38302</v>
      </c>
      <c r="F10173" s="317">
        <v>3179.5199999999995</v>
      </c>
      <c r="G10173" s="318">
        <v>40750</v>
      </c>
      <c r="H10173" s="318">
        <v>41170</v>
      </c>
      <c r="I10173" s="318">
        <v>50405</v>
      </c>
      <c r="J10173" s="315" t="s">
        <v>8819</v>
      </c>
      <c r="K10173" s="315">
        <v>9056</v>
      </c>
      <c r="L10173" s="315" t="s">
        <v>2345</v>
      </c>
      <c r="M10173" s="315" t="s">
        <v>781</v>
      </c>
      <c r="N10173" s="315"/>
      <c r="O10173" s="315" t="s">
        <v>805</v>
      </c>
      <c r="P10173" s="315" t="s">
        <v>8820</v>
      </c>
      <c r="Q10173" s="315" t="s">
        <v>1102</v>
      </c>
    </row>
    <row r="10174" spans="1:17">
      <c r="A10174" s="315" t="s">
        <v>8821</v>
      </c>
      <c r="B10174" s="315" t="s">
        <v>2095</v>
      </c>
      <c r="C10174" s="315" t="s">
        <v>2098</v>
      </c>
      <c r="D10174" s="316">
        <v>75.52</v>
      </c>
      <c r="E10174" s="317">
        <v>74016.310000000012</v>
      </c>
      <c r="F10174" s="317">
        <v>15099.35</v>
      </c>
      <c r="G10174" s="318">
        <v>40620</v>
      </c>
      <c r="H10174" s="318">
        <v>42137</v>
      </c>
      <c r="I10174" s="318">
        <v>49674</v>
      </c>
      <c r="J10174" s="315" t="s">
        <v>8822</v>
      </c>
      <c r="K10174" s="315">
        <v>9053</v>
      </c>
      <c r="L10174" s="315" t="s">
        <v>901</v>
      </c>
      <c r="M10174" s="315" t="s">
        <v>781</v>
      </c>
      <c r="N10174" s="315"/>
      <c r="O10174" s="315" t="s">
        <v>805</v>
      </c>
      <c r="P10174" s="315" t="s">
        <v>7489</v>
      </c>
      <c r="Q10174" s="315" t="s">
        <v>875</v>
      </c>
    </row>
    <row r="10175" spans="1:17">
      <c r="A10175" s="315" t="s">
        <v>8823</v>
      </c>
      <c r="B10175" s="315" t="s">
        <v>2095</v>
      </c>
      <c r="C10175" s="315" t="s">
        <v>2098</v>
      </c>
      <c r="D10175" s="316">
        <v>75.599999999999994</v>
      </c>
      <c r="E10175" s="317">
        <v>80777.000000000015</v>
      </c>
      <c r="F10175" s="317">
        <v>21405.89</v>
      </c>
      <c r="G10175" s="318">
        <v>40514</v>
      </c>
      <c r="H10175" s="318">
        <v>41612</v>
      </c>
      <c r="I10175" s="318">
        <v>50770</v>
      </c>
      <c r="J10175" s="315" t="s">
        <v>8824</v>
      </c>
      <c r="K10175" s="315">
        <v>5644</v>
      </c>
      <c r="L10175" s="315" t="s">
        <v>2146</v>
      </c>
      <c r="M10175" s="315" t="s">
        <v>776</v>
      </c>
      <c r="N10175" s="315"/>
      <c r="O10175" s="315" t="s">
        <v>996</v>
      </c>
      <c r="P10175" s="315" t="s">
        <v>8825</v>
      </c>
      <c r="Q10175" s="315"/>
    </row>
    <row r="10176" spans="1:17">
      <c r="A10176" s="315" t="s">
        <v>8826</v>
      </c>
      <c r="B10176" s="315" t="s">
        <v>2095</v>
      </c>
      <c r="C10176" s="315" t="s">
        <v>2098</v>
      </c>
      <c r="D10176" s="316">
        <v>75.650000000000006</v>
      </c>
      <c r="E10176" s="317">
        <v>72287.37</v>
      </c>
      <c r="F10176" s="317">
        <v>35005.82</v>
      </c>
      <c r="G10176" s="318">
        <v>39955</v>
      </c>
      <c r="H10176" s="318">
        <v>40169</v>
      </c>
      <c r="I10176" s="318">
        <v>49309</v>
      </c>
      <c r="J10176" s="315" t="s">
        <v>8827</v>
      </c>
      <c r="K10176" s="315">
        <v>6105</v>
      </c>
      <c r="L10176" s="315" t="s">
        <v>4028</v>
      </c>
      <c r="M10176" s="315" t="s">
        <v>788</v>
      </c>
      <c r="N10176" s="315"/>
      <c r="O10176" s="315" t="s">
        <v>805</v>
      </c>
      <c r="P10176" s="315" t="s">
        <v>5785</v>
      </c>
      <c r="Q10176" s="315" t="s">
        <v>1906</v>
      </c>
    </row>
    <row r="10177" spans="1:17">
      <c r="A10177" s="315" t="s">
        <v>8828</v>
      </c>
      <c r="B10177" s="315" t="s">
        <v>2095</v>
      </c>
      <c r="C10177" s="315" t="s">
        <v>2098</v>
      </c>
      <c r="D10177" s="316">
        <v>75.7</v>
      </c>
      <c r="E10177" s="317">
        <v>86762.86</v>
      </c>
      <c r="F10177" s="317">
        <v>20562.8</v>
      </c>
      <c r="G10177" s="318">
        <v>40553</v>
      </c>
      <c r="H10177" s="318">
        <v>41976</v>
      </c>
      <c r="I10177" s="318">
        <v>49309</v>
      </c>
      <c r="J10177" s="315" t="s">
        <v>8829</v>
      </c>
      <c r="K10177" s="315">
        <v>7746</v>
      </c>
      <c r="L10177" s="315" t="s">
        <v>8375</v>
      </c>
      <c r="M10177" s="315" t="s">
        <v>966</v>
      </c>
      <c r="N10177" s="315"/>
      <c r="O10177" s="315" t="s">
        <v>805</v>
      </c>
      <c r="P10177" s="315" t="s">
        <v>8830</v>
      </c>
      <c r="Q10177" s="315" t="s">
        <v>8831</v>
      </c>
    </row>
    <row r="10178" spans="1:17">
      <c r="A10178" s="315" t="s">
        <v>8832</v>
      </c>
      <c r="B10178" s="315" t="s">
        <v>2095</v>
      </c>
      <c r="C10178" s="315" t="s">
        <v>2098</v>
      </c>
      <c r="D10178" s="316">
        <v>75.8</v>
      </c>
      <c r="E10178" s="317">
        <v>78494.73000000001</v>
      </c>
      <c r="F10178" s="317">
        <v>32124.69</v>
      </c>
      <c r="G10178" s="318">
        <v>39569</v>
      </c>
      <c r="H10178" s="318">
        <v>40735</v>
      </c>
      <c r="I10178" s="318">
        <v>50040</v>
      </c>
      <c r="J10178" s="315" t="s">
        <v>8833</v>
      </c>
      <c r="K10178" s="315">
        <v>4466</v>
      </c>
      <c r="L10178" s="315" t="s">
        <v>1639</v>
      </c>
      <c r="M10178" s="315" t="s">
        <v>1484</v>
      </c>
      <c r="N10178" s="315"/>
      <c r="O10178" s="315" t="s">
        <v>805</v>
      </c>
      <c r="P10178" s="315" t="s">
        <v>8834</v>
      </c>
      <c r="Q10178" s="315" t="s">
        <v>852</v>
      </c>
    </row>
    <row r="10179" spans="1:17">
      <c r="A10179" s="315" t="s">
        <v>8835</v>
      </c>
      <c r="B10179" s="315" t="s">
        <v>2095</v>
      </c>
      <c r="C10179" s="315" t="s">
        <v>2098</v>
      </c>
      <c r="D10179" s="316">
        <v>75.989999999999995</v>
      </c>
      <c r="E10179" s="317">
        <v>63912.7</v>
      </c>
      <c r="F10179" s="317">
        <v>14514.779999999999</v>
      </c>
      <c r="G10179" s="318">
        <v>40780</v>
      </c>
      <c r="H10179" s="318">
        <v>42090</v>
      </c>
      <c r="I10179" s="318">
        <v>49674</v>
      </c>
      <c r="J10179" s="315" t="s">
        <v>8836</v>
      </c>
      <c r="K10179" s="315">
        <v>3625</v>
      </c>
      <c r="L10179" s="315" t="s">
        <v>2596</v>
      </c>
      <c r="M10179" s="315" t="s">
        <v>764</v>
      </c>
      <c r="N10179" s="315"/>
      <c r="O10179" s="315" t="s">
        <v>805</v>
      </c>
      <c r="P10179" s="315" t="s">
        <v>4965</v>
      </c>
      <c r="Q10179" s="315" t="s">
        <v>4657</v>
      </c>
    </row>
    <row r="10180" spans="1:17">
      <c r="A10180" s="315" t="s">
        <v>8837</v>
      </c>
      <c r="B10180" s="315" t="s">
        <v>2095</v>
      </c>
      <c r="C10180" s="315" t="s">
        <v>2098</v>
      </c>
      <c r="D10180" s="316">
        <v>76</v>
      </c>
      <c r="E10180" s="317">
        <v>89256.260000000009</v>
      </c>
      <c r="F10180" s="317">
        <v>43719.049999999996</v>
      </c>
      <c r="G10180" s="318">
        <v>40469</v>
      </c>
      <c r="H10180" s="318">
        <v>40530</v>
      </c>
      <c r="I10180" s="318">
        <v>49674</v>
      </c>
      <c r="J10180" s="315" t="s">
        <v>8838</v>
      </c>
      <c r="K10180" s="315">
        <v>1251</v>
      </c>
      <c r="L10180" s="315" t="s">
        <v>2739</v>
      </c>
      <c r="M10180" s="315" t="s">
        <v>1827</v>
      </c>
      <c r="N10180" s="315" t="s">
        <v>7818</v>
      </c>
      <c r="O10180" s="315" t="s">
        <v>805</v>
      </c>
      <c r="P10180" s="315" t="s">
        <v>7819</v>
      </c>
      <c r="Q10180" s="315" t="s">
        <v>813</v>
      </c>
    </row>
    <row r="10181" spans="1:17">
      <c r="A10181" s="315" t="s">
        <v>8839</v>
      </c>
      <c r="B10181" s="315" t="s">
        <v>2095</v>
      </c>
      <c r="C10181" s="315" t="s">
        <v>2098</v>
      </c>
      <c r="D10181" s="316">
        <v>76</v>
      </c>
      <c r="E10181" s="317">
        <v>74037.300000000017</v>
      </c>
      <c r="F10181" s="317">
        <v>17546.84</v>
      </c>
      <c r="G10181" s="318">
        <v>40619</v>
      </c>
      <c r="H10181" s="318">
        <v>42007</v>
      </c>
      <c r="I10181" s="318">
        <v>49674</v>
      </c>
      <c r="J10181" s="315" t="s">
        <v>8840</v>
      </c>
      <c r="K10181" s="315">
        <v>3293</v>
      </c>
      <c r="L10181" s="315" t="s">
        <v>3616</v>
      </c>
      <c r="M10181" s="315" t="s">
        <v>764</v>
      </c>
      <c r="N10181" s="315"/>
      <c r="O10181" s="315" t="s">
        <v>805</v>
      </c>
      <c r="P10181" s="315" t="s">
        <v>8841</v>
      </c>
      <c r="Q10181" s="315" t="s">
        <v>1096</v>
      </c>
    </row>
    <row r="10182" spans="1:17">
      <c r="A10182" s="315" t="s">
        <v>8842</v>
      </c>
      <c r="B10182" s="315" t="s">
        <v>2095</v>
      </c>
      <c r="C10182" s="315" t="s">
        <v>2098</v>
      </c>
      <c r="D10182" s="316">
        <v>76.05</v>
      </c>
      <c r="E10182" s="317">
        <v>69635.319999999992</v>
      </c>
      <c r="F10182" s="317">
        <v>21099.489999999998</v>
      </c>
      <c r="G10182" s="318">
        <v>40751</v>
      </c>
      <c r="H10182" s="318">
        <v>40966</v>
      </c>
      <c r="I10182" s="318">
        <v>50405</v>
      </c>
      <c r="J10182" s="315" t="s">
        <v>8843</v>
      </c>
      <c r="K10182" s="315">
        <v>5712</v>
      </c>
      <c r="L10182" s="315" t="s">
        <v>2222</v>
      </c>
      <c r="M10182" s="315" t="s">
        <v>776</v>
      </c>
      <c r="N10182" s="315"/>
      <c r="O10182" s="315" t="s">
        <v>805</v>
      </c>
      <c r="P10182" s="315" t="s">
        <v>8844</v>
      </c>
      <c r="Q10182" s="315" t="s">
        <v>8845</v>
      </c>
    </row>
    <row r="10183" spans="1:17">
      <c r="A10183" s="315" t="s">
        <v>8846</v>
      </c>
      <c r="B10183" s="315" t="s">
        <v>2095</v>
      </c>
      <c r="C10183" s="315" t="s">
        <v>2098</v>
      </c>
      <c r="D10183" s="316">
        <v>76.099999999999994</v>
      </c>
      <c r="E10183" s="317">
        <v>91055.1</v>
      </c>
      <c r="F10183" s="317">
        <v>40246.359999999993</v>
      </c>
      <c r="G10183" s="318">
        <v>40654</v>
      </c>
      <c r="H10183" s="318">
        <v>40842</v>
      </c>
      <c r="I10183" s="318">
        <v>50040</v>
      </c>
      <c r="J10183" s="315" t="s">
        <v>8847</v>
      </c>
      <c r="K10183" s="315">
        <v>3778</v>
      </c>
      <c r="L10183" s="315" t="s">
        <v>4141</v>
      </c>
      <c r="M10183" s="315" t="s">
        <v>764</v>
      </c>
      <c r="N10183" s="315"/>
      <c r="O10183" s="315" t="s">
        <v>805</v>
      </c>
      <c r="P10183" s="315" t="s">
        <v>8848</v>
      </c>
      <c r="Q10183" s="315" t="s">
        <v>4992</v>
      </c>
    </row>
    <row r="10184" spans="1:17">
      <c r="A10184" s="315" t="s">
        <v>8849</v>
      </c>
      <c r="B10184" s="315" t="s">
        <v>2095</v>
      </c>
      <c r="C10184" s="315" t="s">
        <v>2098</v>
      </c>
      <c r="D10184" s="316">
        <v>76.11</v>
      </c>
      <c r="E10184" s="317">
        <v>87461.43</v>
      </c>
      <c r="F10184" s="317">
        <v>17842.139999999996</v>
      </c>
      <c r="G10184" s="318">
        <v>40788</v>
      </c>
      <c r="H10184" s="318">
        <v>42179</v>
      </c>
      <c r="I10184" s="318">
        <v>49674</v>
      </c>
      <c r="J10184" s="315" t="s">
        <v>8850</v>
      </c>
      <c r="K10184" s="315">
        <v>6025</v>
      </c>
      <c r="L10184" s="315" t="s">
        <v>2453</v>
      </c>
      <c r="M10184" s="315" t="s">
        <v>788</v>
      </c>
      <c r="N10184" s="315"/>
      <c r="O10184" s="315" t="s">
        <v>805</v>
      </c>
      <c r="P10184" s="315" t="s">
        <v>8851</v>
      </c>
      <c r="Q10184" s="315" t="s">
        <v>4750</v>
      </c>
    </row>
    <row r="10185" spans="1:17">
      <c r="A10185" s="315" t="s">
        <v>8852</v>
      </c>
      <c r="B10185" s="315" t="s">
        <v>2095</v>
      </c>
      <c r="C10185" s="315" t="s">
        <v>2096</v>
      </c>
      <c r="D10185" s="316">
        <v>76.25</v>
      </c>
      <c r="E10185" s="317">
        <v>42368.700000000004</v>
      </c>
      <c r="F10185" s="317">
        <v>17625.379999999997</v>
      </c>
      <c r="G10185" s="318">
        <v>40830</v>
      </c>
      <c r="H10185" s="318">
        <v>41166</v>
      </c>
      <c r="I10185" s="318">
        <v>50405</v>
      </c>
      <c r="J10185" s="315" t="s">
        <v>8853</v>
      </c>
      <c r="K10185" s="315">
        <v>3619</v>
      </c>
      <c r="L10185" s="315" t="s">
        <v>2828</v>
      </c>
      <c r="M10185" s="315" t="s">
        <v>764</v>
      </c>
      <c r="N10185" s="315"/>
      <c r="O10185" s="315" t="s">
        <v>805</v>
      </c>
      <c r="P10185" s="315" t="s">
        <v>8854</v>
      </c>
      <c r="Q10185" s="315" t="s">
        <v>8855</v>
      </c>
    </row>
    <row r="10186" spans="1:17">
      <c r="A10186" s="315" t="s">
        <v>8856</v>
      </c>
      <c r="B10186" s="315" t="s">
        <v>2095</v>
      </c>
      <c r="C10186" s="315" t="s">
        <v>2098</v>
      </c>
      <c r="D10186" s="316">
        <v>76.38</v>
      </c>
      <c r="E10186" s="317">
        <v>81557.510000000009</v>
      </c>
      <c r="F10186" s="317">
        <v>19329.13</v>
      </c>
      <c r="G10186" s="318">
        <v>40715</v>
      </c>
      <c r="H10186" s="318">
        <v>42090</v>
      </c>
      <c r="I10186" s="318">
        <v>49674</v>
      </c>
      <c r="J10186" s="315" t="s">
        <v>8857</v>
      </c>
      <c r="K10186" s="315">
        <v>4522</v>
      </c>
      <c r="L10186" s="315" t="s">
        <v>2173</v>
      </c>
      <c r="M10186" s="315" t="s">
        <v>1296</v>
      </c>
      <c r="N10186" s="315"/>
      <c r="O10186" s="315" t="s">
        <v>805</v>
      </c>
      <c r="P10186" s="315" t="s">
        <v>5117</v>
      </c>
      <c r="Q10186" s="315" t="s">
        <v>992</v>
      </c>
    </row>
    <row r="10187" spans="1:17">
      <c r="A10187" s="315" t="s">
        <v>8858</v>
      </c>
      <c r="B10187" s="315" t="s">
        <v>2095</v>
      </c>
      <c r="C10187" s="315" t="s">
        <v>2096</v>
      </c>
      <c r="D10187" s="316">
        <v>76.400000000000006</v>
      </c>
      <c r="E10187" s="317">
        <v>85642.14999999998</v>
      </c>
      <c r="F10187" s="317">
        <v>42564.14</v>
      </c>
      <c r="G10187" s="318">
        <v>39569</v>
      </c>
      <c r="H10187" s="318">
        <v>40821</v>
      </c>
      <c r="I10187" s="318">
        <v>50040</v>
      </c>
      <c r="J10187" s="315" t="s">
        <v>8859</v>
      </c>
      <c r="K10187" s="315">
        <v>8497</v>
      </c>
      <c r="L10187" s="315" t="s">
        <v>8860</v>
      </c>
      <c r="M10187" s="315" t="s">
        <v>784</v>
      </c>
      <c r="N10187" s="315"/>
      <c r="O10187" s="315" t="s">
        <v>805</v>
      </c>
      <c r="P10187" s="315" t="s">
        <v>5855</v>
      </c>
      <c r="Q10187" s="315" t="s">
        <v>1150</v>
      </c>
    </row>
    <row r="10188" spans="1:17">
      <c r="A10188" s="315" t="s">
        <v>8861</v>
      </c>
      <c r="B10188" s="315" t="s">
        <v>2095</v>
      </c>
      <c r="C10188" s="315" t="s">
        <v>2096</v>
      </c>
      <c r="D10188" s="316">
        <v>76.400000000000006</v>
      </c>
      <c r="E10188" s="317">
        <v>85591.84</v>
      </c>
      <c r="F10188" s="317">
        <v>39201.08</v>
      </c>
      <c r="G10188" s="318">
        <v>39570</v>
      </c>
      <c r="H10188" s="318">
        <v>40989</v>
      </c>
      <c r="I10188" s="318">
        <v>50405</v>
      </c>
      <c r="J10188" s="315" t="s">
        <v>8862</v>
      </c>
      <c r="K10188" s="315">
        <v>9205</v>
      </c>
      <c r="L10188" s="315" t="s">
        <v>2698</v>
      </c>
      <c r="M10188" s="315" t="s">
        <v>770</v>
      </c>
      <c r="N10188" s="315" t="s">
        <v>8863</v>
      </c>
      <c r="O10188" s="315" t="s">
        <v>805</v>
      </c>
      <c r="P10188" s="315" t="s">
        <v>4675</v>
      </c>
      <c r="Q10188" s="315" t="s">
        <v>4778</v>
      </c>
    </row>
    <row r="10189" spans="1:17">
      <c r="A10189" s="315" t="s">
        <v>8864</v>
      </c>
      <c r="B10189" s="315" t="s">
        <v>2095</v>
      </c>
      <c r="C10189" s="315" t="s">
        <v>2096</v>
      </c>
      <c r="D10189" s="316">
        <v>76.400000000000006</v>
      </c>
      <c r="E10189" s="317">
        <v>90639.599999999977</v>
      </c>
      <c r="F10189" s="317">
        <v>41512.939999999995</v>
      </c>
      <c r="G10189" s="318">
        <v>39570</v>
      </c>
      <c r="H10189" s="318">
        <v>41065</v>
      </c>
      <c r="I10189" s="318">
        <v>50405</v>
      </c>
      <c r="J10189" s="315" t="s">
        <v>5442</v>
      </c>
      <c r="K10189" s="315">
        <v>3770</v>
      </c>
      <c r="L10189" s="315" t="s">
        <v>872</v>
      </c>
      <c r="M10189" s="315" t="s">
        <v>764</v>
      </c>
      <c r="N10189" s="315" t="s">
        <v>8865</v>
      </c>
      <c r="O10189" s="315" t="s">
        <v>805</v>
      </c>
      <c r="P10189" s="315" t="s">
        <v>8399</v>
      </c>
      <c r="Q10189" s="315" t="s">
        <v>1307</v>
      </c>
    </row>
    <row r="10190" spans="1:17">
      <c r="A10190" s="315" t="s">
        <v>8866</v>
      </c>
      <c r="B10190" s="315" t="s">
        <v>2095</v>
      </c>
      <c r="C10190" s="315" t="s">
        <v>2098</v>
      </c>
      <c r="D10190" s="316">
        <v>76.400000000000006</v>
      </c>
      <c r="E10190" s="317">
        <v>53074.250000000007</v>
      </c>
      <c r="F10190" s="317">
        <v>11994.78</v>
      </c>
      <c r="G10190" s="318">
        <v>40648</v>
      </c>
      <c r="H10190" s="318">
        <v>41858</v>
      </c>
      <c r="I10190" s="318">
        <v>49309</v>
      </c>
      <c r="J10190" s="315" t="s">
        <v>4484</v>
      </c>
      <c r="K10190" s="315">
        <v>9242</v>
      </c>
      <c r="L10190" s="315" t="s">
        <v>3447</v>
      </c>
      <c r="M10190" s="315" t="s">
        <v>770</v>
      </c>
      <c r="N10190" s="315" t="s">
        <v>8867</v>
      </c>
      <c r="O10190" s="315" t="s">
        <v>805</v>
      </c>
      <c r="P10190" s="315" t="s">
        <v>5901</v>
      </c>
      <c r="Q10190" s="315" t="s">
        <v>5902</v>
      </c>
    </row>
    <row r="10191" spans="1:17">
      <c r="A10191" s="315" t="s">
        <v>8868</v>
      </c>
      <c r="B10191" s="315" t="s">
        <v>2095</v>
      </c>
      <c r="C10191" s="315" t="s">
        <v>2098</v>
      </c>
      <c r="D10191" s="316">
        <v>76.44</v>
      </c>
      <c r="E10191" s="317">
        <v>66369.25</v>
      </c>
      <c r="F10191" s="317">
        <v>27162.219999999998</v>
      </c>
      <c r="G10191" s="318">
        <v>40759</v>
      </c>
      <c r="H10191" s="318">
        <v>40892</v>
      </c>
      <c r="I10191" s="318">
        <v>50040</v>
      </c>
      <c r="J10191" s="315" t="s">
        <v>8869</v>
      </c>
      <c r="K10191" s="315">
        <v>2053</v>
      </c>
      <c r="L10191" s="315" t="s">
        <v>8870</v>
      </c>
      <c r="M10191" s="315" t="s">
        <v>758</v>
      </c>
      <c r="N10191" s="315" t="s">
        <v>1916</v>
      </c>
      <c r="O10191" s="315" t="s">
        <v>805</v>
      </c>
      <c r="P10191" s="315" t="s">
        <v>1917</v>
      </c>
      <c r="Q10191" s="315" t="s">
        <v>1918</v>
      </c>
    </row>
    <row r="10192" spans="1:17">
      <c r="A10192" s="315" t="s">
        <v>8871</v>
      </c>
      <c r="B10192" s="315" t="s">
        <v>2095</v>
      </c>
      <c r="C10192" s="315" t="s">
        <v>2098</v>
      </c>
      <c r="D10192" s="316">
        <v>76.599999999999994</v>
      </c>
      <c r="E10192" s="317">
        <v>80973.410000000018</v>
      </c>
      <c r="F10192" s="317">
        <v>42834.93</v>
      </c>
      <c r="G10192" s="318">
        <v>40505</v>
      </c>
      <c r="H10192" s="318">
        <v>40494</v>
      </c>
      <c r="I10192" s="318">
        <v>49674</v>
      </c>
      <c r="J10192" s="315" t="s">
        <v>8872</v>
      </c>
      <c r="K10192" s="315">
        <v>8700</v>
      </c>
      <c r="L10192" s="315" t="s">
        <v>1170</v>
      </c>
      <c r="M10192" s="315" t="s">
        <v>784</v>
      </c>
      <c r="N10192" s="315" t="s">
        <v>8873</v>
      </c>
      <c r="O10192" s="315" t="s">
        <v>914</v>
      </c>
      <c r="P10192" s="315" t="s">
        <v>8874</v>
      </c>
      <c r="Q10192" s="315" t="s">
        <v>8875</v>
      </c>
    </row>
    <row r="10193" spans="1:17">
      <c r="A10193" s="315" t="s">
        <v>8876</v>
      </c>
      <c r="B10193" s="315" t="s">
        <v>2095</v>
      </c>
      <c r="C10193" s="315" t="s">
        <v>2098</v>
      </c>
      <c r="D10193" s="316">
        <v>77.099999999999994</v>
      </c>
      <c r="E10193" s="317">
        <v>85947</v>
      </c>
      <c r="F10193" s="317">
        <v>30940.920000000002</v>
      </c>
      <c r="G10193" s="318">
        <v>39825</v>
      </c>
      <c r="H10193" s="318">
        <v>41181</v>
      </c>
      <c r="I10193" s="318">
        <v>50405</v>
      </c>
      <c r="J10193" s="315" t="s">
        <v>8877</v>
      </c>
      <c r="K10193" s="315">
        <v>1418</v>
      </c>
      <c r="L10193" s="315" t="s">
        <v>2447</v>
      </c>
      <c r="M10193" s="315" t="s">
        <v>766</v>
      </c>
      <c r="N10193" s="315" t="s">
        <v>8878</v>
      </c>
      <c r="O10193" s="315" t="s">
        <v>805</v>
      </c>
      <c r="P10193" s="315" t="s">
        <v>8879</v>
      </c>
      <c r="Q10193" s="315" t="s">
        <v>5019</v>
      </c>
    </row>
    <row r="10194" spans="1:17">
      <c r="A10194" s="315" t="s">
        <v>8880</v>
      </c>
      <c r="B10194" s="315" t="s">
        <v>2095</v>
      </c>
      <c r="C10194" s="315" t="s">
        <v>2098</v>
      </c>
      <c r="D10194" s="316">
        <v>77.2</v>
      </c>
      <c r="E10194" s="317">
        <v>78075.540000000008</v>
      </c>
      <c r="F10194" s="317">
        <v>31230.210000000003</v>
      </c>
      <c r="G10194" s="318">
        <v>39570</v>
      </c>
      <c r="H10194" s="318">
        <v>40859</v>
      </c>
      <c r="I10194" s="318">
        <v>50040</v>
      </c>
      <c r="J10194" s="315" t="s">
        <v>8881</v>
      </c>
      <c r="K10194" s="315">
        <v>6122</v>
      </c>
      <c r="L10194" s="315" t="s">
        <v>2727</v>
      </c>
      <c r="M10194" s="315" t="s">
        <v>788</v>
      </c>
      <c r="N10194" s="315"/>
      <c r="O10194" s="315" t="s">
        <v>996</v>
      </c>
      <c r="P10194" s="315" t="s">
        <v>8882</v>
      </c>
      <c r="Q10194" s="315"/>
    </row>
    <row r="10195" spans="1:17">
      <c r="A10195" s="315" t="s">
        <v>8883</v>
      </c>
      <c r="B10195" s="315" t="s">
        <v>2095</v>
      </c>
      <c r="C10195" s="315" t="s">
        <v>2098</v>
      </c>
      <c r="D10195" s="316">
        <v>77.2</v>
      </c>
      <c r="E10195" s="317">
        <v>64097.410000000011</v>
      </c>
      <c r="F10195" s="317">
        <v>26232.45</v>
      </c>
      <c r="G10195" s="318">
        <v>40651</v>
      </c>
      <c r="H10195" s="318">
        <v>40750</v>
      </c>
      <c r="I10195" s="318">
        <v>50040</v>
      </c>
      <c r="J10195" s="315" t="s">
        <v>8884</v>
      </c>
      <c r="K10195" s="315">
        <v>8820</v>
      </c>
      <c r="L10195" s="315" t="s">
        <v>1301</v>
      </c>
      <c r="M10195" s="315" t="s">
        <v>784</v>
      </c>
      <c r="N10195" s="315" t="s">
        <v>8885</v>
      </c>
      <c r="O10195" s="315" t="s">
        <v>805</v>
      </c>
      <c r="P10195" s="315" t="s">
        <v>880</v>
      </c>
      <c r="Q10195" s="315" t="s">
        <v>1339</v>
      </c>
    </row>
    <row r="10196" spans="1:17">
      <c r="A10196" s="315" t="s">
        <v>8886</v>
      </c>
      <c r="B10196" s="315" t="s">
        <v>2095</v>
      </c>
      <c r="C10196" s="315" t="s">
        <v>2098</v>
      </c>
      <c r="D10196" s="316">
        <v>77.2</v>
      </c>
      <c r="E10196" s="317">
        <v>68473.8</v>
      </c>
      <c r="F10196" s="317">
        <v>13443.07</v>
      </c>
      <c r="G10196" s="318">
        <v>40672</v>
      </c>
      <c r="H10196" s="318">
        <v>42277</v>
      </c>
      <c r="I10196" s="318">
        <v>49674</v>
      </c>
      <c r="J10196" s="315" t="s">
        <v>8887</v>
      </c>
      <c r="K10196" s="315">
        <v>3077</v>
      </c>
      <c r="L10196" s="315" t="s">
        <v>4477</v>
      </c>
      <c r="M10196" s="315" t="s">
        <v>764</v>
      </c>
      <c r="N10196" s="315"/>
      <c r="O10196" s="315" t="s">
        <v>805</v>
      </c>
      <c r="P10196" s="315" t="s">
        <v>7650</v>
      </c>
      <c r="Q10196" s="315" t="s">
        <v>1139</v>
      </c>
    </row>
    <row r="10197" spans="1:17">
      <c r="A10197" s="315" t="s">
        <v>8888</v>
      </c>
      <c r="B10197" s="315" t="s">
        <v>2095</v>
      </c>
      <c r="C10197" s="315" t="s">
        <v>2098</v>
      </c>
      <c r="D10197" s="316">
        <v>77.2</v>
      </c>
      <c r="E10197" s="317">
        <v>77085.000000000015</v>
      </c>
      <c r="F10197" s="317">
        <v>27750.600000000006</v>
      </c>
      <c r="G10197" s="318">
        <v>40792</v>
      </c>
      <c r="H10197" s="318">
        <v>41084</v>
      </c>
      <c r="I10197" s="318">
        <v>50405</v>
      </c>
      <c r="J10197" s="315" t="s">
        <v>8889</v>
      </c>
      <c r="K10197" s="315">
        <v>3439</v>
      </c>
      <c r="L10197" s="315" t="s">
        <v>4232</v>
      </c>
      <c r="M10197" s="315" t="s">
        <v>764</v>
      </c>
      <c r="N10197" s="315"/>
      <c r="O10197" s="315" t="s">
        <v>805</v>
      </c>
      <c r="P10197" s="315" t="s">
        <v>8890</v>
      </c>
      <c r="Q10197" s="315" t="s">
        <v>1679</v>
      </c>
    </row>
    <row r="10198" spans="1:17">
      <c r="A10198" s="315" t="s">
        <v>8891</v>
      </c>
      <c r="B10198" s="315" t="s">
        <v>2095</v>
      </c>
      <c r="C10198" s="315" t="s">
        <v>2098</v>
      </c>
      <c r="D10198" s="316">
        <v>77.400000000000006</v>
      </c>
      <c r="E10198" s="317">
        <v>81132.649999999994</v>
      </c>
      <c r="F10198" s="317">
        <v>23285.070000000007</v>
      </c>
      <c r="G10198" s="318">
        <v>40659</v>
      </c>
      <c r="H10198" s="318">
        <v>41259</v>
      </c>
      <c r="I10198" s="318">
        <v>50405</v>
      </c>
      <c r="J10198" s="315" t="s">
        <v>8892</v>
      </c>
      <c r="K10198" s="315">
        <v>8627</v>
      </c>
      <c r="L10198" s="315" t="s">
        <v>3643</v>
      </c>
      <c r="M10198" s="315" t="s">
        <v>784</v>
      </c>
      <c r="N10198" s="315"/>
      <c r="O10198" s="315" t="s">
        <v>805</v>
      </c>
      <c r="P10198" s="315" t="s">
        <v>818</v>
      </c>
      <c r="Q10198" s="315" t="s">
        <v>8893</v>
      </c>
    </row>
    <row r="10199" spans="1:17">
      <c r="A10199" s="315" t="s">
        <v>8894</v>
      </c>
      <c r="B10199" s="315" t="s">
        <v>2095</v>
      </c>
      <c r="C10199" s="315" t="s">
        <v>2098</v>
      </c>
      <c r="D10199" s="316">
        <v>77.400000000000006</v>
      </c>
      <c r="E10199" s="317">
        <v>75961.069999999992</v>
      </c>
      <c r="F10199" s="317">
        <v>14204.710000000003</v>
      </c>
      <c r="G10199" s="318">
        <v>40780</v>
      </c>
      <c r="H10199" s="318">
        <v>42460</v>
      </c>
      <c r="I10199" s="318">
        <v>50040</v>
      </c>
      <c r="J10199" s="315" t="s">
        <v>8895</v>
      </c>
      <c r="K10199" s="315">
        <v>8553</v>
      </c>
      <c r="L10199" s="315" t="s">
        <v>8896</v>
      </c>
      <c r="M10199" s="315" t="s">
        <v>792</v>
      </c>
      <c r="N10199" s="315"/>
      <c r="O10199" s="315" t="s">
        <v>805</v>
      </c>
      <c r="P10199" s="315" t="s">
        <v>8897</v>
      </c>
      <c r="Q10199" s="315" t="s">
        <v>1701</v>
      </c>
    </row>
    <row r="10200" spans="1:17">
      <c r="A10200" s="315" t="s">
        <v>8898</v>
      </c>
      <c r="B10200" s="315" t="s">
        <v>2095</v>
      </c>
      <c r="C10200" s="315" t="s">
        <v>2098</v>
      </c>
      <c r="D10200" s="316">
        <v>77.42</v>
      </c>
      <c r="E10200" s="317">
        <v>74454</v>
      </c>
      <c r="F10200" s="317">
        <v>27989.199999999993</v>
      </c>
      <c r="G10200" s="318">
        <v>40786</v>
      </c>
      <c r="H10200" s="318">
        <v>40955</v>
      </c>
      <c r="I10200" s="318">
        <v>50405</v>
      </c>
      <c r="J10200" s="315" t="s">
        <v>8899</v>
      </c>
      <c r="K10200" s="315">
        <v>3613</v>
      </c>
      <c r="L10200" s="315" t="s">
        <v>2278</v>
      </c>
      <c r="M10200" s="315" t="s">
        <v>764</v>
      </c>
      <c r="N10200" s="315" t="s">
        <v>6470</v>
      </c>
      <c r="O10200" s="315" t="s">
        <v>805</v>
      </c>
      <c r="P10200" s="315" t="s">
        <v>6471</v>
      </c>
      <c r="Q10200" s="315" t="s">
        <v>992</v>
      </c>
    </row>
    <row r="10201" spans="1:17">
      <c r="A10201" s="315" t="s">
        <v>8900</v>
      </c>
      <c r="B10201" s="315" t="s">
        <v>2095</v>
      </c>
      <c r="C10201" s="315" t="s">
        <v>2096</v>
      </c>
      <c r="D10201" s="316">
        <v>77.459999999999994</v>
      </c>
      <c r="E10201" s="317">
        <v>69704.100000000006</v>
      </c>
      <c r="F10201" s="317">
        <v>24744.969999999998</v>
      </c>
      <c r="G10201" s="318">
        <v>39570</v>
      </c>
      <c r="H10201" s="318">
        <v>40867</v>
      </c>
      <c r="I10201" s="318">
        <v>50040</v>
      </c>
      <c r="J10201" s="315" t="s">
        <v>8901</v>
      </c>
      <c r="K10201" s="315">
        <v>3671</v>
      </c>
      <c r="L10201" s="315" t="s">
        <v>4000</v>
      </c>
      <c r="M10201" s="315" t="s">
        <v>764</v>
      </c>
      <c r="N10201" s="315"/>
      <c r="O10201" s="315" t="s">
        <v>996</v>
      </c>
      <c r="P10201" s="315" t="s">
        <v>8902</v>
      </c>
      <c r="Q10201" s="315"/>
    </row>
    <row r="10202" spans="1:17">
      <c r="A10202" s="315" t="s">
        <v>8903</v>
      </c>
      <c r="B10202" s="315" t="s">
        <v>2095</v>
      </c>
      <c r="C10202" s="315" t="s">
        <v>2096</v>
      </c>
      <c r="D10202" s="316">
        <v>77.5</v>
      </c>
      <c r="E10202" s="317">
        <v>80975.429999999993</v>
      </c>
      <c r="F10202" s="317">
        <v>24367.599999999999</v>
      </c>
      <c r="G10202" s="318">
        <v>40346</v>
      </c>
      <c r="H10202" s="318">
        <v>41608</v>
      </c>
      <c r="I10202" s="318">
        <v>50770</v>
      </c>
      <c r="J10202" s="315" t="s">
        <v>8904</v>
      </c>
      <c r="K10202" s="315">
        <v>5107</v>
      </c>
      <c r="L10202" s="315" t="s">
        <v>4051</v>
      </c>
      <c r="M10202" s="315" t="s">
        <v>776</v>
      </c>
      <c r="N10202" s="315" t="s">
        <v>8905</v>
      </c>
      <c r="O10202" s="315" t="s">
        <v>805</v>
      </c>
      <c r="P10202" s="315" t="s">
        <v>5459</v>
      </c>
      <c r="Q10202" s="315" t="s">
        <v>2033</v>
      </c>
    </row>
    <row r="10203" spans="1:17">
      <c r="A10203" s="315" t="s">
        <v>8906</v>
      </c>
      <c r="B10203" s="315" t="s">
        <v>2095</v>
      </c>
      <c r="C10203" s="315" t="s">
        <v>2098</v>
      </c>
      <c r="D10203" s="316">
        <v>77.52</v>
      </c>
      <c r="E10203" s="317">
        <v>60918.239999999998</v>
      </c>
      <c r="F10203" s="317">
        <v>13368.180000000002</v>
      </c>
      <c r="G10203" s="318">
        <v>40793</v>
      </c>
      <c r="H10203" s="318">
        <v>41764</v>
      </c>
      <c r="I10203" s="318">
        <v>49309</v>
      </c>
      <c r="J10203" s="315" t="s">
        <v>8907</v>
      </c>
      <c r="K10203" s="315">
        <v>4310</v>
      </c>
      <c r="L10203" s="315" t="s">
        <v>2666</v>
      </c>
      <c r="M10203" s="315" t="s">
        <v>776</v>
      </c>
      <c r="N10203" s="315" t="s">
        <v>7545</v>
      </c>
      <c r="O10203" s="315" t="s">
        <v>805</v>
      </c>
      <c r="P10203" s="315" t="s">
        <v>6105</v>
      </c>
      <c r="Q10203" s="315" t="s">
        <v>1096</v>
      </c>
    </row>
    <row r="10204" spans="1:17">
      <c r="A10204" s="315" t="s">
        <v>8908</v>
      </c>
      <c r="B10204" s="315" t="s">
        <v>2095</v>
      </c>
      <c r="C10204" s="315" t="s">
        <v>2098</v>
      </c>
      <c r="D10204" s="316">
        <v>77.599999999999994</v>
      </c>
      <c r="E10204" s="317">
        <v>87637.250000000015</v>
      </c>
      <c r="F10204" s="317">
        <v>32945.120000000003</v>
      </c>
      <c r="G10204" s="318">
        <v>39570</v>
      </c>
      <c r="H10204" s="318">
        <v>41137</v>
      </c>
      <c r="I10204" s="318">
        <v>50405</v>
      </c>
      <c r="J10204" s="315" t="s">
        <v>8909</v>
      </c>
      <c r="K10204" s="315">
        <v>1926</v>
      </c>
      <c r="L10204" s="315" t="s">
        <v>2575</v>
      </c>
      <c r="M10204" s="315" t="s">
        <v>754</v>
      </c>
      <c r="N10204" s="315" t="s">
        <v>8910</v>
      </c>
      <c r="O10204" s="315" t="s">
        <v>914</v>
      </c>
      <c r="P10204" s="315" t="s">
        <v>8911</v>
      </c>
      <c r="Q10204" s="315" t="s">
        <v>8912</v>
      </c>
    </row>
    <row r="10205" spans="1:17">
      <c r="A10205" s="315" t="s">
        <v>8913</v>
      </c>
      <c r="B10205" s="315" t="s">
        <v>2095</v>
      </c>
      <c r="C10205" s="315" t="s">
        <v>2142</v>
      </c>
      <c r="D10205" s="316">
        <v>77.7</v>
      </c>
      <c r="E10205" s="317">
        <v>80979.17</v>
      </c>
      <c r="F10205" s="317">
        <v>29719.37</v>
      </c>
      <c r="G10205" s="318">
        <v>39570</v>
      </c>
      <c r="H10205" s="318">
        <v>40884</v>
      </c>
      <c r="I10205" s="318">
        <v>50040</v>
      </c>
      <c r="J10205" s="315" t="s">
        <v>8914</v>
      </c>
      <c r="K10205" s="315">
        <v>9604</v>
      </c>
      <c r="L10205" s="315" t="s">
        <v>2318</v>
      </c>
      <c r="M10205" s="315" t="s">
        <v>770</v>
      </c>
      <c r="N10205" s="315"/>
      <c r="O10205" s="315" t="s">
        <v>805</v>
      </c>
      <c r="P10205" s="315" t="s">
        <v>886</v>
      </c>
      <c r="Q10205" s="315" t="s">
        <v>8915</v>
      </c>
    </row>
    <row r="10206" spans="1:17">
      <c r="A10206" s="315" t="s">
        <v>8916</v>
      </c>
      <c r="B10206" s="315" t="s">
        <v>2095</v>
      </c>
      <c r="C10206" s="315" t="s">
        <v>2098</v>
      </c>
      <c r="D10206" s="316">
        <v>77.760000000000005</v>
      </c>
      <c r="E10206" s="317">
        <v>79409.88</v>
      </c>
      <c r="F10206" s="317">
        <v>19411.280000000002</v>
      </c>
      <c r="G10206" s="318">
        <v>40234</v>
      </c>
      <c r="H10206" s="318">
        <v>41612</v>
      </c>
      <c r="I10206" s="318">
        <v>50770</v>
      </c>
      <c r="J10206" s="315" t="s">
        <v>8917</v>
      </c>
      <c r="K10206" s="315">
        <v>8468</v>
      </c>
      <c r="L10206" s="315" t="s">
        <v>2951</v>
      </c>
      <c r="M10206" s="315" t="s">
        <v>784</v>
      </c>
      <c r="N10206" s="315" t="s">
        <v>8918</v>
      </c>
      <c r="O10206" s="315" t="s">
        <v>805</v>
      </c>
      <c r="P10206" s="315" t="s">
        <v>8919</v>
      </c>
      <c r="Q10206" s="315" t="s">
        <v>4972</v>
      </c>
    </row>
    <row r="10207" spans="1:17">
      <c r="A10207" s="315" t="s">
        <v>8920</v>
      </c>
      <c r="B10207" s="315" t="s">
        <v>2095</v>
      </c>
      <c r="C10207" s="315" t="s">
        <v>2098</v>
      </c>
      <c r="D10207" s="316">
        <v>77.8</v>
      </c>
      <c r="E10207" s="317">
        <v>87810.34</v>
      </c>
      <c r="F10207" s="317">
        <v>31611.72</v>
      </c>
      <c r="G10207" s="318">
        <v>40555</v>
      </c>
      <c r="H10207" s="318">
        <v>41093</v>
      </c>
      <c r="I10207" s="318">
        <v>50405</v>
      </c>
      <c r="J10207" s="315" t="s">
        <v>8921</v>
      </c>
      <c r="K10207" s="315">
        <v>7240</v>
      </c>
      <c r="L10207" s="315" t="s">
        <v>2185</v>
      </c>
      <c r="M10207" s="315" t="s">
        <v>966</v>
      </c>
      <c r="N10207" s="315"/>
      <c r="O10207" s="315" t="s">
        <v>805</v>
      </c>
      <c r="P10207" s="315" t="s">
        <v>5898</v>
      </c>
      <c r="Q10207" s="315" t="s">
        <v>852</v>
      </c>
    </row>
    <row r="10208" spans="1:17">
      <c r="A10208" s="315" t="s">
        <v>8922</v>
      </c>
      <c r="B10208" s="315" t="s">
        <v>2095</v>
      </c>
      <c r="C10208" s="315" t="s">
        <v>2098</v>
      </c>
      <c r="D10208" s="316">
        <v>77.8</v>
      </c>
      <c r="E10208" s="317">
        <v>82491.710000000006</v>
      </c>
      <c r="F10208" s="317">
        <v>33684.119999999995</v>
      </c>
      <c r="G10208" s="318">
        <v>40679</v>
      </c>
      <c r="H10208" s="318">
        <v>40900</v>
      </c>
      <c r="I10208" s="318">
        <v>50040</v>
      </c>
      <c r="J10208" s="315" t="s">
        <v>8923</v>
      </c>
      <c r="K10208" s="315">
        <v>5413</v>
      </c>
      <c r="L10208" s="315" t="s">
        <v>907</v>
      </c>
      <c r="M10208" s="315" t="s">
        <v>776</v>
      </c>
      <c r="N10208" s="315" t="s">
        <v>8924</v>
      </c>
      <c r="O10208" s="315" t="s">
        <v>805</v>
      </c>
      <c r="P10208" s="315" t="s">
        <v>1714</v>
      </c>
      <c r="Q10208" s="315" t="s">
        <v>1156</v>
      </c>
    </row>
    <row r="10209" spans="1:17">
      <c r="A10209" s="315" t="s">
        <v>8925</v>
      </c>
      <c r="B10209" s="315" t="s">
        <v>2095</v>
      </c>
      <c r="C10209" s="315" t="s">
        <v>2098</v>
      </c>
      <c r="D10209" s="316">
        <v>77.83</v>
      </c>
      <c r="E10209" s="317">
        <v>77300.52</v>
      </c>
      <c r="F10209" s="317">
        <v>22185.249999999996</v>
      </c>
      <c r="G10209" s="318">
        <v>40718</v>
      </c>
      <c r="H10209" s="318">
        <v>41271</v>
      </c>
      <c r="I10209" s="318">
        <v>50405</v>
      </c>
      <c r="J10209" s="315" t="s">
        <v>8926</v>
      </c>
      <c r="K10209" s="315">
        <v>6018</v>
      </c>
      <c r="L10209" s="315" t="s">
        <v>2000</v>
      </c>
      <c r="M10209" s="315" t="s">
        <v>788</v>
      </c>
      <c r="N10209" s="315"/>
      <c r="O10209" s="315" t="s">
        <v>805</v>
      </c>
      <c r="P10209" s="315" t="s">
        <v>1292</v>
      </c>
      <c r="Q10209" s="315" t="s">
        <v>4573</v>
      </c>
    </row>
    <row r="10210" spans="1:17">
      <c r="A10210" s="315" t="s">
        <v>8927</v>
      </c>
      <c r="B10210" s="315" t="s">
        <v>2095</v>
      </c>
      <c r="C10210" s="315" t="s">
        <v>2098</v>
      </c>
      <c r="D10210" s="316">
        <v>77.900000000000006</v>
      </c>
      <c r="E10210" s="317">
        <v>71703.649999999994</v>
      </c>
      <c r="F10210" s="317">
        <v>25167.98</v>
      </c>
      <c r="G10210" s="318">
        <v>39699</v>
      </c>
      <c r="H10210" s="318">
        <v>40876</v>
      </c>
      <c r="I10210" s="318">
        <v>50040</v>
      </c>
      <c r="J10210" s="315" t="s">
        <v>8928</v>
      </c>
      <c r="K10210" s="315">
        <v>7233</v>
      </c>
      <c r="L10210" s="315" t="s">
        <v>3479</v>
      </c>
      <c r="M10210" s="315" t="s">
        <v>966</v>
      </c>
      <c r="N10210" s="315"/>
      <c r="O10210" s="315" t="s">
        <v>805</v>
      </c>
      <c r="P10210" s="315" t="s">
        <v>8929</v>
      </c>
      <c r="Q10210" s="315" t="s">
        <v>969</v>
      </c>
    </row>
    <row r="10211" spans="1:17">
      <c r="A10211" s="315" t="s">
        <v>8930</v>
      </c>
      <c r="B10211" s="315" t="s">
        <v>2095</v>
      </c>
      <c r="C10211" s="315" t="s">
        <v>2096</v>
      </c>
      <c r="D10211" s="316">
        <v>78</v>
      </c>
      <c r="E10211" s="317">
        <v>91218</v>
      </c>
      <c r="F10211" s="317">
        <v>45335.35</v>
      </c>
      <c r="G10211" s="318">
        <v>39570</v>
      </c>
      <c r="H10211" s="318">
        <v>40848</v>
      </c>
      <c r="I10211" s="318">
        <v>50040</v>
      </c>
      <c r="J10211" s="315" t="s">
        <v>8931</v>
      </c>
      <c r="K10211" s="315">
        <v>1717</v>
      </c>
      <c r="L10211" s="315" t="s">
        <v>8712</v>
      </c>
      <c r="M10211" s="315" t="s">
        <v>761</v>
      </c>
      <c r="N10211" s="315"/>
      <c r="O10211" s="315" t="s">
        <v>805</v>
      </c>
      <c r="P10211" s="315" t="s">
        <v>8713</v>
      </c>
      <c r="Q10211" s="315" t="s">
        <v>1313</v>
      </c>
    </row>
    <row r="10212" spans="1:17">
      <c r="A10212" s="315" t="s">
        <v>8932</v>
      </c>
      <c r="B10212" s="315" t="s">
        <v>2095</v>
      </c>
      <c r="C10212" s="315" t="s">
        <v>2098</v>
      </c>
      <c r="D10212" s="316">
        <v>78</v>
      </c>
      <c r="E10212" s="317">
        <v>85563.6</v>
      </c>
      <c r="F10212" s="317">
        <v>34824.39</v>
      </c>
      <c r="G10212" s="318">
        <v>39569</v>
      </c>
      <c r="H10212" s="318">
        <v>40732</v>
      </c>
      <c r="I10212" s="318">
        <v>50040</v>
      </c>
      <c r="J10212" s="315" t="s">
        <v>8933</v>
      </c>
      <c r="K10212" s="315">
        <v>8512</v>
      </c>
      <c r="L10212" s="315" t="s">
        <v>4152</v>
      </c>
      <c r="M10212" s="315" t="s">
        <v>792</v>
      </c>
      <c r="N10212" s="315"/>
      <c r="O10212" s="315" t="s">
        <v>805</v>
      </c>
      <c r="P10212" s="315" t="s">
        <v>8934</v>
      </c>
      <c r="Q10212" s="315" t="s">
        <v>1102</v>
      </c>
    </row>
    <row r="10213" spans="1:17">
      <c r="A10213" s="315" t="s">
        <v>8935</v>
      </c>
      <c r="B10213" s="315" t="s">
        <v>2095</v>
      </c>
      <c r="C10213" s="315" t="s">
        <v>2098</v>
      </c>
      <c r="D10213" s="316">
        <v>78</v>
      </c>
      <c r="E10213" s="317">
        <v>81824.959999999992</v>
      </c>
      <c r="F10213" s="317">
        <v>17956.009999999998</v>
      </c>
      <c r="G10213" s="318">
        <v>40603</v>
      </c>
      <c r="H10213" s="318">
        <v>42093</v>
      </c>
      <c r="I10213" s="318">
        <v>49674</v>
      </c>
      <c r="J10213" s="315" t="s">
        <v>8936</v>
      </c>
      <c r="K10213" s="315">
        <v>4522</v>
      </c>
      <c r="L10213" s="315" t="s">
        <v>2173</v>
      </c>
      <c r="M10213" s="315" t="s">
        <v>1296</v>
      </c>
      <c r="N10213" s="315"/>
      <c r="O10213" s="315" t="s">
        <v>805</v>
      </c>
      <c r="P10213" s="315" t="s">
        <v>8937</v>
      </c>
      <c r="Q10213" s="315" t="s">
        <v>945</v>
      </c>
    </row>
    <row r="10214" spans="1:17">
      <c r="A10214" s="315" t="s">
        <v>8938</v>
      </c>
      <c r="B10214" s="315" t="s">
        <v>2095</v>
      </c>
      <c r="C10214" s="315" t="s">
        <v>2098</v>
      </c>
      <c r="D10214" s="316">
        <v>78</v>
      </c>
      <c r="E10214" s="317">
        <v>69296.12999999999</v>
      </c>
      <c r="F10214" s="317">
        <v>16423.190000000002</v>
      </c>
      <c r="G10214" s="318">
        <v>40767</v>
      </c>
      <c r="H10214" s="318">
        <v>42093</v>
      </c>
      <c r="I10214" s="318">
        <v>49674</v>
      </c>
      <c r="J10214" s="315" t="s">
        <v>8939</v>
      </c>
      <c r="K10214" s="315">
        <v>4500</v>
      </c>
      <c r="L10214" s="315" t="s">
        <v>320</v>
      </c>
      <c r="M10214" s="315" t="s">
        <v>1296</v>
      </c>
      <c r="N10214" s="315" t="s">
        <v>8940</v>
      </c>
      <c r="O10214" s="315" t="s">
        <v>805</v>
      </c>
      <c r="P10214" s="315" t="s">
        <v>4904</v>
      </c>
      <c r="Q10214" s="315" t="s">
        <v>1906</v>
      </c>
    </row>
    <row r="10215" spans="1:17">
      <c r="A10215" s="315" t="s">
        <v>8941</v>
      </c>
      <c r="B10215" s="315" t="s">
        <v>2095</v>
      </c>
      <c r="C10215" s="315" t="s">
        <v>2096</v>
      </c>
      <c r="D10215" s="316">
        <v>78</v>
      </c>
      <c r="E10215" s="317">
        <v>34876.5</v>
      </c>
      <c r="F10215" s="317">
        <v>11334.849999999999</v>
      </c>
      <c r="G10215" s="318">
        <v>40830</v>
      </c>
      <c r="H10215" s="318">
        <v>41622</v>
      </c>
      <c r="I10215" s="318">
        <v>50770</v>
      </c>
      <c r="J10215" s="315" t="s">
        <v>8942</v>
      </c>
      <c r="K10215" s="315">
        <v>4246</v>
      </c>
      <c r="L10215" s="315" t="s">
        <v>4364</v>
      </c>
      <c r="M10215" s="315" t="s">
        <v>1484</v>
      </c>
      <c r="N10215" s="315"/>
      <c r="O10215" s="315" t="s">
        <v>805</v>
      </c>
      <c r="P10215" s="315" t="s">
        <v>8943</v>
      </c>
      <c r="Q10215" s="315" t="s">
        <v>852</v>
      </c>
    </row>
    <row r="10216" spans="1:17">
      <c r="A10216" s="315" t="s">
        <v>8944</v>
      </c>
      <c r="B10216" s="315" t="s">
        <v>2095</v>
      </c>
      <c r="C10216" s="315" t="s">
        <v>2098</v>
      </c>
      <c r="D10216" s="316">
        <v>78.099999999999994</v>
      </c>
      <c r="E10216" s="317">
        <v>59619.69999999999</v>
      </c>
      <c r="F10216" s="317">
        <v>14129.869999999999</v>
      </c>
      <c r="G10216" s="318">
        <v>40689</v>
      </c>
      <c r="H10216" s="318">
        <v>42006</v>
      </c>
      <c r="I10216" s="318">
        <v>49674</v>
      </c>
      <c r="J10216" s="315" t="s">
        <v>8945</v>
      </c>
      <c r="K10216" s="315">
        <v>8564</v>
      </c>
      <c r="L10216" s="315" t="s">
        <v>8946</v>
      </c>
      <c r="M10216" s="315" t="s">
        <v>792</v>
      </c>
      <c r="N10216" s="315"/>
      <c r="O10216" s="315" t="s">
        <v>914</v>
      </c>
      <c r="P10216" s="315" t="s">
        <v>4785</v>
      </c>
      <c r="Q10216" s="315" t="s">
        <v>8947</v>
      </c>
    </row>
    <row r="10217" spans="1:17">
      <c r="A10217" s="315" t="s">
        <v>8948</v>
      </c>
      <c r="B10217" s="315" t="s">
        <v>2095</v>
      </c>
      <c r="C10217" s="315" t="s">
        <v>2098</v>
      </c>
      <c r="D10217" s="316">
        <v>78.16</v>
      </c>
      <c r="E10217" s="317">
        <v>83074.39</v>
      </c>
      <c r="F10217" s="317">
        <v>33728.200000000004</v>
      </c>
      <c r="G10217" s="318">
        <v>40700</v>
      </c>
      <c r="H10217" s="318">
        <v>40884</v>
      </c>
      <c r="I10217" s="318">
        <v>50040</v>
      </c>
      <c r="J10217" s="315" t="s">
        <v>8949</v>
      </c>
      <c r="K10217" s="315">
        <v>9200</v>
      </c>
      <c r="L10217" s="315" t="s">
        <v>959</v>
      </c>
      <c r="M10217" s="315" t="s">
        <v>770</v>
      </c>
      <c r="N10217" s="315"/>
      <c r="O10217" s="315" t="s">
        <v>805</v>
      </c>
      <c r="P10217" s="315" t="s">
        <v>8221</v>
      </c>
      <c r="Q10217" s="315" t="s">
        <v>1090</v>
      </c>
    </row>
    <row r="10218" spans="1:17">
      <c r="A10218" s="315" t="s">
        <v>8950</v>
      </c>
      <c r="B10218" s="315" t="s">
        <v>2095</v>
      </c>
      <c r="C10218" s="315" t="s">
        <v>2098</v>
      </c>
      <c r="D10218" s="316">
        <v>78.22</v>
      </c>
      <c r="E10218" s="317">
        <v>90037.61</v>
      </c>
      <c r="F10218" s="317">
        <v>33043.82</v>
      </c>
      <c r="G10218" s="318">
        <v>39570</v>
      </c>
      <c r="H10218" s="318">
        <v>40905</v>
      </c>
      <c r="I10218" s="318">
        <v>50040</v>
      </c>
      <c r="J10218" s="315" t="s">
        <v>8951</v>
      </c>
      <c r="K10218" s="315">
        <v>3994</v>
      </c>
      <c r="L10218" s="315" t="s">
        <v>4315</v>
      </c>
      <c r="M10218" s="315" t="s">
        <v>754</v>
      </c>
      <c r="N10218" s="315"/>
      <c r="O10218" s="315" t="s">
        <v>805</v>
      </c>
      <c r="P10218" s="315" t="s">
        <v>5140</v>
      </c>
      <c r="Q10218" s="315" t="s">
        <v>1885</v>
      </c>
    </row>
    <row r="10219" spans="1:17">
      <c r="A10219" s="315" t="s">
        <v>8952</v>
      </c>
      <c r="B10219" s="315" t="s">
        <v>2095</v>
      </c>
      <c r="C10219" s="315" t="s">
        <v>2096</v>
      </c>
      <c r="D10219" s="316">
        <v>78.260000000000005</v>
      </c>
      <c r="E10219" s="317">
        <v>85799.7</v>
      </c>
      <c r="F10219" s="317">
        <v>20162.940000000002</v>
      </c>
      <c r="G10219" s="318">
        <v>40546</v>
      </c>
      <c r="H10219" s="318">
        <v>42272</v>
      </c>
      <c r="I10219" s="318">
        <v>49674</v>
      </c>
      <c r="J10219" s="315" t="s">
        <v>8953</v>
      </c>
      <c r="K10219" s="315">
        <v>2516</v>
      </c>
      <c r="L10219" s="315" t="s">
        <v>3586</v>
      </c>
      <c r="M10219" s="315" t="s">
        <v>764</v>
      </c>
      <c r="N10219" s="315"/>
      <c r="O10219" s="315" t="s">
        <v>805</v>
      </c>
      <c r="P10219" s="315" t="s">
        <v>8954</v>
      </c>
      <c r="Q10219" s="315" t="s">
        <v>4629</v>
      </c>
    </row>
    <row r="10220" spans="1:17">
      <c r="A10220" s="315" t="s">
        <v>8955</v>
      </c>
      <c r="B10220" s="315" t="s">
        <v>2095</v>
      </c>
      <c r="C10220" s="315" t="s">
        <v>2096</v>
      </c>
      <c r="D10220" s="316">
        <v>78.33</v>
      </c>
      <c r="E10220" s="317">
        <v>70458.45</v>
      </c>
      <c r="F10220" s="317">
        <v>21724.709999999995</v>
      </c>
      <c r="G10220" s="318">
        <v>39569</v>
      </c>
      <c r="H10220" s="318">
        <v>39575</v>
      </c>
      <c r="I10220" s="318">
        <v>48944</v>
      </c>
      <c r="J10220" s="315" t="s">
        <v>8956</v>
      </c>
      <c r="K10220" s="315">
        <v>6010</v>
      </c>
      <c r="L10220" s="315" t="s">
        <v>2282</v>
      </c>
      <c r="M10220" s="315" t="s">
        <v>788</v>
      </c>
      <c r="N10220" s="315" t="s">
        <v>5517</v>
      </c>
      <c r="O10220" s="315" t="s">
        <v>805</v>
      </c>
      <c r="P10220" s="315" t="s">
        <v>5518</v>
      </c>
      <c r="Q10220" s="315" t="s">
        <v>5277</v>
      </c>
    </row>
    <row r="10221" spans="1:17">
      <c r="A10221" s="315" t="s">
        <v>8957</v>
      </c>
      <c r="B10221" s="315" t="s">
        <v>2095</v>
      </c>
      <c r="C10221" s="315" t="s">
        <v>2096</v>
      </c>
      <c r="D10221" s="316">
        <v>78.400000000000006</v>
      </c>
      <c r="E10221" s="317">
        <v>74199</v>
      </c>
      <c r="F10221" s="317">
        <v>36876.910000000011</v>
      </c>
      <c r="G10221" s="318">
        <v>39588</v>
      </c>
      <c r="H10221" s="318">
        <v>40899</v>
      </c>
      <c r="I10221" s="318">
        <v>50040</v>
      </c>
      <c r="J10221" s="315" t="s">
        <v>8958</v>
      </c>
      <c r="K10221" s="315">
        <v>1714</v>
      </c>
      <c r="L10221" s="315" t="s">
        <v>1030</v>
      </c>
      <c r="M10221" s="315" t="s">
        <v>761</v>
      </c>
      <c r="N10221" s="315"/>
      <c r="O10221" s="315" t="s">
        <v>805</v>
      </c>
      <c r="P10221" s="315" t="s">
        <v>8959</v>
      </c>
      <c r="Q10221" s="315" t="s">
        <v>852</v>
      </c>
    </row>
    <row r="10222" spans="1:17">
      <c r="A10222" s="315" t="s">
        <v>8960</v>
      </c>
      <c r="B10222" s="315" t="s">
        <v>2095</v>
      </c>
      <c r="C10222" s="315" t="s">
        <v>2098</v>
      </c>
      <c r="D10222" s="316">
        <v>78.400000000000006</v>
      </c>
      <c r="E10222" s="317">
        <v>77719.22</v>
      </c>
      <c r="F10222" s="317">
        <v>18885.77</v>
      </c>
      <c r="G10222" s="318">
        <v>40165</v>
      </c>
      <c r="H10222" s="318">
        <v>41943</v>
      </c>
      <c r="I10222" s="318">
        <v>51135</v>
      </c>
      <c r="J10222" s="315" t="s">
        <v>8961</v>
      </c>
      <c r="K10222" s="315">
        <v>8494</v>
      </c>
      <c r="L10222" s="315" t="s">
        <v>2296</v>
      </c>
      <c r="M10222" s="315" t="s">
        <v>784</v>
      </c>
      <c r="N10222" s="315"/>
      <c r="O10222" s="315" t="s">
        <v>805</v>
      </c>
      <c r="P10222" s="315" t="s">
        <v>8962</v>
      </c>
      <c r="Q10222" s="315" t="s">
        <v>1167</v>
      </c>
    </row>
    <row r="10223" spans="1:17">
      <c r="A10223" s="315" t="s">
        <v>8963</v>
      </c>
      <c r="B10223" s="315" t="s">
        <v>2095</v>
      </c>
      <c r="C10223" s="315" t="s">
        <v>2098</v>
      </c>
      <c r="D10223" s="316">
        <v>78.400000000000006</v>
      </c>
      <c r="E10223" s="317">
        <v>73337.099999999991</v>
      </c>
      <c r="F10223" s="317">
        <v>26401.34</v>
      </c>
      <c r="G10223" s="318">
        <v>40721</v>
      </c>
      <c r="H10223" s="318">
        <v>41141</v>
      </c>
      <c r="I10223" s="318">
        <v>50405</v>
      </c>
      <c r="J10223" s="315" t="s">
        <v>8964</v>
      </c>
      <c r="K10223" s="315">
        <v>6112</v>
      </c>
      <c r="L10223" s="315" t="s">
        <v>8965</v>
      </c>
      <c r="M10223" s="315" t="s">
        <v>788</v>
      </c>
      <c r="N10223" s="315"/>
      <c r="O10223" s="315" t="s">
        <v>805</v>
      </c>
      <c r="P10223" s="315" t="s">
        <v>5240</v>
      </c>
      <c r="Q10223" s="315" t="s">
        <v>5277</v>
      </c>
    </row>
    <row r="10224" spans="1:17">
      <c r="A10224" s="315" t="s">
        <v>8966</v>
      </c>
      <c r="B10224" s="315" t="s">
        <v>2095</v>
      </c>
      <c r="C10224" s="315" t="s">
        <v>2098</v>
      </c>
      <c r="D10224" s="316">
        <v>78.44</v>
      </c>
      <c r="E10224" s="317">
        <v>81947.699999999983</v>
      </c>
      <c r="F10224" s="317">
        <v>19421.63</v>
      </c>
      <c r="G10224" s="318">
        <v>40790</v>
      </c>
      <c r="H10224" s="318">
        <v>42076</v>
      </c>
      <c r="I10224" s="318">
        <v>49674</v>
      </c>
      <c r="J10224" s="315" t="s">
        <v>8967</v>
      </c>
      <c r="K10224" s="315">
        <v>2333</v>
      </c>
      <c r="L10224" s="315" t="s">
        <v>7220</v>
      </c>
      <c r="M10224" s="315" t="s">
        <v>764</v>
      </c>
      <c r="N10224" s="315"/>
      <c r="O10224" s="315" t="s">
        <v>805</v>
      </c>
      <c r="P10224" s="315" t="s">
        <v>8968</v>
      </c>
      <c r="Q10224" s="315" t="s">
        <v>1906</v>
      </c>
    </row>
    <row r="10225" spans="1:17">
      <c r="A10225" s="315" t="s">
        <v>8969</v>
      </c>
      <c r="B10225" s="315" t="s">
        <v>2095</v>
      </c>
      <c r="C10225" s="315" t="s">
        <v>2098</v>
      </c>
      <c r="D10225" s="316">
        <v>78.5</v>
      </c>
      <c r="E10225" s="317">
        <v>73528.099999999991</v>
      </c>
      <c r="F10225" s="317">
        <v>35808.179999999993</v>
      </c>
      <c r="G10225" s="318">
        <v>39569</v>
      </c>
      <c r="H10225" s="318">
        <v>39769</v>
      </c>
      <c r="I10225" s="318">
        <v>48944</v>
      </c>
      <c r="J10225" s="315" t="s">
        <v>8970</v>
      </c>
      <c r="K10225" s="315">
        <v>8890</v>
      </c>
      <c r="L10225" s="315" t="s">
        <v>1093</v>
      </c>
      <c r="M10225" s="315" t="s">
        <v>770</v>
      </c>
      <c r="N10225" s="315"/>
      <c r="O10225" s="315" t="s">
        <v>805</v>
      </c>
      <c r="P10225" s="315" t="s">
        <v>8971</v>
      </c>
      <c r="Q10225" s="315" t="s">
        <v>1150</v>
      </c>
    </row>
    <row r="10226" spans="1:17">
      <c r="A10226" s="315" t="s">
        <v>8972</v>
      </c>
      <c r="B10226" s="315" t="s">
        <v>2095</v>
      </c>
      <c r="C10226" s="315" t="s">
        <v>2098</v>
      </c>
      <c r="D10226" s="316">
        <v>78.5</v>
      </c>
      <c r="E10226" s="317">
        <v>77197.83</v>
      </c>
      <c r="F10226" s="317">
        <v>29020.659999999996</v>
      </c>
      <c r="G10226" s="318">
        <v>39570</v>
      </c>
      <c r="H10226" s="318">
        <v>41024</v>
      </c>
      <c r="I10226" s="318">
        <v>50405</v>
      </c>
      <c r="J10226" s="315" t="s">
        <v>8973</v>
      </c>
      <c r="K10226" s="315">
        <v>8707</v>
      </c>
      <c r="L10226" s="315" t="s">
        <v>2356</v>
      </c>
      <c r="M10226" s="315" t="s">
        <v>784</v>
      </c>
      <c r="N10226" s="315" t="s">
        <v>7098</v>
      </c>
      <c r="O10226" s="315" t="s">
        <v>805</v>
      </c>
      <c r="P10226" s="315" t="s">
        <v>7099</v>
      </c>
      <c r="Q10226" s="315" t="s">
        <v>992</v>
      </c>
    </row>
    <row r="10227" spans="1:17">
      <c r="A10227" s="315" t="s">
        <v>8974</v>
      </c>
      <c r="B10227" s="315" t="s">
        <v>2095</v>
      </c>
      <c r="C10227" s="315" t="s">
        <v>2098</v>
      </c>
      <c r="D10227" s="316">
        <v>78.52</v>
      </c>
      <c r="E10227" s="317">
        <v>75073.16</v>
      </c>
      <c r="F10227" s="317">
        <v>16474.369999999995</v>
      </c>
      <c r="G10227" s="318">
        <v>40747</v>
      </c>
      <c r="H10227" s="318">
        <v>41978</v>
      </c>
      <c r="I10227" s="318">
        <v>49309</v>
      </c>
      <c r="J10227" s="315" t="s">
        <v>8975</v>
      </c>
      <c r="K10227" s="315">
        <v>6056</v>
      </c>
      <c r="L10227" s="315" t="s">
        <v>3451</v>
      </c>
      <c r="M10227" s="315" t="s">
        <v>1017</v>
      </c>
      <c r="N10227" s="315" t="s">
        <v>8976</v>
      </c>
      <c r="O10227" s="315" t="s">
        <v>805</v>
      </c>
      <c r="P10227" s="315" t="s">
        <v>8977</v>
      </c>
      <c r="Q10227" s="315" t="s">
        <v>8978</v>
      </c>
    </row>
    <row r="10228" spans="1:17">
      <c r="A10228" s="315" t="s">
        <v>8979</v>
      </c>
      <c r="B10228" s="315" t="s">
        <v>2095</v>
      </c>
      <c r="C10228" s="315" t="s">
        <v>2098</v>
      </c>
      <c r="D10228" s="316">
        <v>78.540000000000006</v>
      </c>
      <c r="E10228" s="317">
        <v>80373.329999999987</v>
      </c>
      <c r="F10228" s="317">
        <v>47926.290000000008</v>
      </c>
      <c r="G10228" s="318">
        <v>39570</v>
      </c>
      <c r="H10228" s="318">
        <v>39919</v>
      </c>
      <c r="I10228" s="318">
        <v>49279</v>
      </c>
      <c r="J10228" s="315" t="s">
        <v>8980</v>
      </c>
      <c r="K10228" s="315">
        <v>4133</v>
      </c>
      <c r="L10228" s="315" t="s">
        <v>2418</v>
      </c>
      <c r="M10228" s="315" t="s">
        <v>1484</v>
      </c>
      <c r="N10228" s="315" t="s">
        <v>6117</v>
      </c>
      <c r="O10228" s="315" t="s">
        <v>805</v>
      </c>
      <c r="P10228" s="315" t="s">
        <v>6118</v>
      </c>
      <c r="Q10228" s="315" t="s">
        <v>5818</v>
      </c>
    </row>
    <row r="10229" spans="1:17">
      <c r="A10229" s="315" t="s">
        <v>8981</v>
      </c>
      <c r="B10229" s="315" t="s">
        <v>2095</v>
      </c>
      <c r="C10229" s="315" t="s">
        <v>2098</v>
      </c>
      <c r="D10229" s="316">
        <v>78.66</v>
      </c>
      <c r="E10229" s="317">
        <v>44916.99</v>
      </c>
      <c r="F10229" s="317">
        <v>19808.400000000001</v>
      </c>
      <c r="G10229" s="318">
        <v>40826</v>
      </c>
      <c r="H10229" s="318">
        <v>40879</v>
      </c>
      <c r="I10229" s="318">
        <v>50040</v>
      </c>
      <c r="J10229" s="315" t="s">
        <v>8982</v>
      </c>
      <c r="K10229" s="315">
        <v>1400</v>
      </c>
      <c r="L10229" s="315" t="s">
        <v>7036</v>
      </c>
      <c r="M10229" s="315" t="s">
        <v>766</v>
      </c>
      <c r="N10229" s="315" t="s">
        <v>7037</v>
      </c>
      <c r="O10229" s="315" t="s">
        <v>805</v>
      </c>
      <c r="P10229" s="315" t="s">
        <v>1745</v>
      </c>
      <c r="Q10229" s="315" t="s">
        <v>1003</v>
      </c>
    </row>
    <row r="10230" spans="1:17">
      <c r="A10230" s="315" t="s">
        <v>8983</v>
      </c>
      <c r="B10230" s="315" t="s">
        <v>2095</v>
      </c>
      <c r="C10230" s="315" t="s">
        <v>2098</v>
      </c>
      <c r="D10230" s="316">
        <v>78.680000000000007</v>
      </c>
      <c r="E10230" s="317">
        <v>77329.290000000008</v>
      </c>
      <c r="F10230" s="317">
        <v>15775.18</v>
      </c>
      <c r="G10230" s="318">
        <v>40721</v>
      </c>
      <c r="H10230" s="318">
        <v>42216</v>
      </c>
      <c r="I10230" s="318">
        <v>49674</v>
      </c>
      <c r="J10230" s="315" t="s">
        <v>8984</v>
      </c>
      <c r="K10230" s="315">
        <v>6170</v>
      </c>
      <c r="L10230" s="315" t="s">
        <v>3192</v>
      </c>
      <c r="M10230" s="315" t="s">
        <v>788</v>
      </c>
      <c r="N10230" s="315"/>
      <c r="O10230" s="315" t="s">
        <v>805</v>
      </c>
      <c r="P10230" s="315" t="s">
        <v>8985</v>
      </c>
      <c r="Q10230" s="315" t="s">
        <v>1102</v>
      </c>
    </row>
    <row r="10231" spans="1:17">
      <c r="A10231" s="315" t="s">
        <v>8986</v>
      </c>
      <c r="B10231" s="315" t="s">
        <v>2095</v>
      </c>
      <c r="C10231" s="315" t="s">
        <v>2098</v>
      </c>
      <c r="D10231" s="316">
        <v>78.8</v>
      </c>
      <c r="E10231" s="317">
        <v>83727.800000000017</v>
      </c>
      <c r="F10231" s="317">
        <v>35500.590000000004</v>
      </c>
      <c r="G10231" s="318">
        <v>39570</v>
      </c>
      <c r="H10231" s="318">
        <v>40848</v>
      </c>
      <c r="I10231" s="318">
        <v>50040</v>
      </c>
      <c r="J10231" s="315" t="s">
        <v>8987</v>
      </c>
      <c r="K10231" s="315">
        <v>8360</v>
      </c>
      <c r="L10231" s="315" t="s">
        <v>1278</v>
      </c>
      <c r="M10231" s="315" t="s">
        <v>792</v>
      </c>
      <c r="N10231" s="315"/>
      <c r="O10231" s="315" t="s">
        <v>805</v>
      </c>
      <c r="P10231" s="315" t="s">
        <v>921</v>
      </c>
      <c r="Q10231" s="315" t="s">
        <v>922</v>
      </c>
    </row>
    <row r="10232" spans="1:17">
      <c r="A10232" s="315" t="s">
        <v>8988</v>
      </c>
      <c r="B10232" s="315" t="s">
        <v>2095</v>
      </c>
      <c r="C10232" s="315" t="s">
        <v>2098</v>
      </c>
      <c r="D10232" s="316">
        <v>79</v>
      </c>
      <c r="E10232" s="317">
        <v>77688.780000000013</v>
      </c>
      <c r="F10232" s="317">
        <v>46325.52</v>
      </c>
      <c r="G10232" s="318">
        <v>39570</v>
      </c>
      <c r="H10232" s="318">
        <v>39583</v>
      </c>
      <c r="I10232" s="318">
        <v>48914</v>
      </c>
      <c r="J10232" s="315" t="s">
        <v>8989</v>
      </c>
      <c r="K10232" s="315">
        <v>1267</v>
      </c>
      <c r="L10232" s="315" t="s">
        <v>8990</v>
      </c>
      <c r="M10232" s="315" t="s">
        <v>766</v>
      </c>
      <c r="N10232" s="315" t="s">
        <v>8991</v>
      </c>
      <c r="O10232" s="315" t="s">
        <v>914</v>
      </c>
      <c r="P10232" s="315" t="s">
        <v>8992</v>
      </c>
      <c r="Q10232" s="315" t="s">
        <v>8993</v>
      </c>
    </row>
    <row r="10233" spans="1:17">
      <c r="A10233" s="315" t="s">
        <v>8994</v>
      </c>
      <c r="B10233" s="315" t="s">
        <v>2095</v>
      </c>
      <c r="C10233" s="315" t="s">
        <v>2098</v>
      </c>
      <c r="D10233" s="316">
        <v>79</v>
      </c>
      <c r="E10233" s="317">
        <v>85102.29</v>
      </c>
      <c r="F10233" s="317">
        <v>18977.820000000003</v>
      </c>
      <c r="G10233" s="318">
        <v>40253</v>
      </c>
      <c r="H10233" s="318">
        <v>42166</v>
      </c>
      <c r="I10233" s="318">
        <v>51501</v>
      </c>
      <c r="J10233" s="315" t="s">
        <v>8995</v>
      </c>
      <c r="K10233" s="315">
        <v>6372</v>
      </c>
      <c r="L10233" s="315" t="s">
        <v>2245</v>
      </c>
      <c r="M10233" s="315" t="s">
        <v>1290</v>
      </c>
      <c r="N10233" s="315" t="s">
        <v>8996</v>
      </c>
      <c r="O10233" s="315" t="s">
        <v>805</v>
      </c>
      <c r="P10233" s="315" t="s">
        <v>1292</v>
      </c>
      <c r="Q10233" s="315" t="s">
        <v>7733</v>
      </c>
    </row>
    <row r="10234" spans="1:17">
      <c r="A10234" s="315" t="s">
        <v>8997</v>
      </c>
      <c r="B10234" s="315" t="s">
        <v>2095</v>
      </c>
      <c r="C10234" s="315" t="s">
        <v>2098</v>
      </c>
      <c r="D10234" s="316">
        <v>79.040000000000006</v>
      </c>
      <c r="E10234" s="317">
        <v>17266.2</v>
      </c>
      <c r="F10234" s="317">
        <v>4092.09</v>
      </c>
      <c r="G10234" s="318">
        <v>40854</v>
      </c>
      <c r="H10234" s="318">
        <v>42081</v>
      </c>
      <c r="I10234" s="318">
        <v>49674</v>
      </c>
      <c r="J10234" s="315" t="s">
        <v>8998</v>
      </c>
      <c r="K10234" s="315">
        <v>8307</v>
      </c>
      <c r="L10234" s="315" t="s">
        <v>8999</v>
      </c>
      <c r="M10234" s="315" t="s">
        <v>784</v>
      </c>
      <c r="N10234" s="315"/>
      <c r="O10234" s="315" t="s">
        <v>805</v>
      </c>
      <c r="P10234" s="315" t="s">
        <v>9000</v>
      </c>
      <c r="Q10234" s="315" t="s">
        <v>5019</v>
      </c>
    </row>
    <row r="10235" spans="1:17">
      <c r="A10235" s="326" t="s">
        <v>8997</v>
      </c>
      <c r="B10235" s="326" t="s">
        <v>2095</v>
      </c>
      <c r="C10235" s="326" t="s">
        <v>2098</v>
      </c>
      <c r="D10235" s="327">
        <v>79.040000000000006</v>
      </c>
      <c r="E10235" s="317">
        <v>7797.16</v>
      </c>
      <c r="F10235" s="317">
        <v>1711.05</v>
      </c>
      <c r="G10235" s="328">
        <v>40854</v>
      </c>
      <c r="H10235" s="328">
        <v>42081</v>
      </c>
      <c r="I10235" s="328">
        <v>49674</v>
      </c>
      <c r="J10235" s="326" t="s">
        <v>8998</v>
      </c>
      <c r="K10235" s="326">
        <v>8307</v>
      </c>
      <c r="L10235" s="326" t="s">
        <v>8999</v>
      </c>
      <c r="M10235" s="326" t="s">
        <v>784</v>
      </c>
      <c r="N10235" s="315" t="s">
        <v>9001</v>
      </c>
      <c r="O10235" s="315" t="s">
        <v>805</v>
      </c>
      <c r="P10235" s="315" t="s">
        <v>4675</v>
      </c>
      <c r="Q10235" s="315" t="s">
        <v>5924</v>
      </c>
    </row>
    <row r="10236" spans="1:17">
      <c r="A10236" s="315" t="s">
        <v>9002</v>
      </c>
      <c r="B10236" s="315" t="s">
        <v>2095</v>
      </c>
      <c r="C10236" s="315" t="s">
        <v>2098</v>
      </c>
      <c r="D10236" s="316">
        <v>79.099999999999994</v>
      </c>
      <c r="E10236" s="317">
        <v>80932.819999999978</v>
      </c>
      <c r="F10236" s="317">
        <v>37693.710000000006</v>
      </c>
      <c r="G10236" s="318">
        <v>39570</v>
      </c>
      <c r="H10236" s="318">
        <v>40520</v>
      </c>
      <c r="I10236" s="318">
        <v>49674</v>
      </c>
      <c r="J10236" s="315" t="s">
        <v>9003</v>
      </c>
      <c r="K10236" s="315">
        <v>8162</v>
      </c>
      <c r="L10236" s="315" t="s">
        <v>3743</v>
      </c>
      <c r="M10236" s="315" t="s">
        <v>784</v>
      </c>
      <c r="N10236" s="315"/>
      <c r="O10236" s="315" t="s">
        <v>805</v>
      </c>
      <c r="P10236" s="315" t="s">
        <v>818</v>
      </c>
      <c r="Q10236" s="315" t="s">
        <v>1096</v>
      </c>
    </row>
    <row r="10237" spans="1:17">
      <c r="A10237" s="315" t="s">
        <v>9004</v>
      </c>
      <c r="B10237" s="315" t="s">
        <v>2095</v>
      </c>
      <c r="C10237" s="315" t="s">
        <v>2098</v>
      </c>
      <c r="D10237" s="316">
        <v>79.2</v>
      </c>
      <c r="E10237" s="317">
        <v>87954.849999999991</v>
      </c>
      <c r="F10237" s="317">
        <v>35914.910000000003</v>
      </c>
      <c r="G10237" s="318">
        <v>39570</v>
      </c>
      <c r="H10237" s="318">
        <v>40891</v>
      </c>
      <c r="I10237" s="318">
        <v>50040</v>
      </c>
      <c r="J10237" s="315" t="s">
        <v>9005</v>
      </c>
      <c r="K10237" s="315">
        <v>8222</v>
      </c>
      <c r="L10237" s="315" t="s">
        <v>1990</v>
      </c>
      <c r="M10237" s="315" t="s">
        <v>1051</v>
      </c>
      <c r="N10237" s="315" t="s">
        <v>9006</v>
      </c>
      <c r="O10237" s="315" t="s">
        <v>805</v>
      </c>
      <c r="P10237" s="315" t="s">
        <v>7008</v>
      </c>
      <c r="Q10237" s="315" t="s">
        <v>4750</v>
      </c>
    </row>
    <row r="10238" spans="1:17">
      <c r="A10238" s="315" t="s">
        <v>9007</v>
      </c>
      <c r="B10238" s="315" t="s">
        <v>2095</v>
      </c>
      <c r="C10238" s="315" t="s">
        <v>2098</v>
      </c>
      <c r="D10238" s="316">
        <v>79.2</v>
      </c>
      <c r="E10238" s="317">
        <v>43425.160000000011</v>
      </c>
      <c r="F10238" s="317">
        <v>26859.260000000002</v>
      </c>
      <c r="G10238" s="318">
        <v>39570</v>
      </c>
      <c r="H10238" s="318">
        <v>39686</v>
      </c>
      <c r="I10238" s="318">
        <v>48944</v>
      </c>
      <c r="J10238" s="315" t="s">
        <v>9008</v>
      </c>
      <c r="K10238" s="315">
        <v>1217</v>
      </c>
      <c r="L10238" s="315" t="s">
        <v>2855</v>
      </c>
      <c r="M10238" s="315" t="s">
        <v>1827</v>
      </c>
      <c r="N10238" s="315" t="s">
        <v>5640</v>
      </c>
      <c r="O10238" s="315" t="s">
        <v>805</v>
      </c>
      <c r="P10238" s="315" t="s">
        <v>5641</v>
      </c>
      <c r="Q10238" s="315" t="s">
        <v>2027</v>
      </c>
    </row>
    <row r="10239" spans="1:17">
      <c r="A10239" s="315" t="s">
        <v>9009</v>
      </c>
      <c r="B10239" s="315" t="s">
        <v>2095</v>
      </c>
      <c r="C10239" s="315" t="s">
        <v>2098</v>
      </c>
      <c r="D10239" s="316">
        <v>79.2</v>
      </c>
      <c r="E10239" s="317">
        <v>76585.31</v>
      </c>
      <c r="F10239" s="317">
        <v>18150.72</v>
      </c>
      <c r="G10239" s="318">
        <v>40652</v>
      </c>
      <c r="H10239" s="318">
        <v>41768</v>
      </c>
      <c r="I10239" s="318">
        <v>49309</v>
      </c>
      <c r="J10239" s="315" t="s">
        <v>9010</v>
      </c>
      <c r="K10239" s="315">
        <v>8124</v>
      </c>
      <c r="L10239" s="315" t="s">
        <v>4202</v>
      </c>
      <c r="M10239" s="315" t="s">
        <v>784</v>
      </c>
      <c r="N10239" s="315"/>
      <c r="O10239" s="315" t="s">
        <v>805</v>
      </c>
      <c r="P10239" s="315" t="s">
        <v>9011</v>
      </c>
      <c r="Q10239" s="315" t="s">
        <v>1096</v>
      </c>
    </row>
    <row r="10240" spans="1:17">
      <c r="A10240" s="315" t="s">
        <v>9012</v>
      </c>
      <c r="B10240" s="315" t="s">
        <v>2095</v>
      </c>
      <c r="C10240" s="315" t="s">
        <v>2098</v>
      </c>
      <c r="D10240" s="316">
        <v>79.25</v>
      </c>
      <c r="E10240" s="317">
        <v>57495.899999999994</v>
      </c>
      <c r="F10240" s="317">
        <v>14054.550000000001</v>
      </c>
      <c r="G10240" s="318">
        <v>40710</v>
      </c>
      <c r="H10240" s="318">
        <v>41631</v>
      </c>
      <c r="I10240" s="318">
        <v>50770</v>
      </c>
      <c r="J10240" s="315" t="s">
        <v>9013</v>
      </c>
      <c r="K10240" s="315">
        <v>4914</v>
      </c>
      <c r="L10240" s="315" t="s">
        <v>791</v>
      </c>
      <c r="M10240" s="315" t="s">
        <v>764</v>
      </c>
      <c r="N10240" s="315" t="s">
        <v>9014</v>
      </c>
      <c r="O10240" s="315" t="s">
        <v>805</v>
      </c>
      <c r="P10240" s="315" t="s">
        <v>9015</v>
      </c>
      <c r="Q10240" s="315" t="s">
        <v>1079</v>
      </c>
    </row>
    <row r="10241" spans="1:17">
      <c r="A10241" s="319" t="s">
        <v>9016</v>
      </c>
      <c r="B10241" s="319" t="s">
        <v>2095</v>
      </c>
      <c r="C10241" s="319" t="s">
        <v>2098</v>
      </c>
      <c r="D10241" s="320">
        <v>79.260000000000005</v>
      </c>
      <c r="E10241" s="317">
        <v>8202.01</v>
      </c>
      <c r="F10241" s="317">
        <v>2468.8000000000002</v>
      </c>
      <c r="G10241" s="321">
        <v>40688</v>
      </c>
      <c r="H10241" s="321">
        <v>41416</v>
      </c>
      <c r="I10241" s="321">
        <v>50770</v>
      </c>
      <c r="J10241" s="319" t="s">
        <v>9017</v>
      </c>
      <c r="K10241" s="322">
        <v>9044</v>
      </c>
      <c r="L10241" s="319" t="s">
        <v>844</v>
      </c>
      <c r="M10241" s="319" t="s">
        <v>781</v>
      </c>
      <c r="N10241" s="323"/>
      <c r="O10241" s="319" t="s">
        <v>805</v>
      </c>
      <c r="P10241" s="319" t="s">
        <v>6307</v>
      </c>
      <c r="Q10241" s="319" t="s">
        <v>1221</v>
      </c>
    </row>
    <row r="10242" spans="1:17">
      <c r="A10242" s="315" t="s">
        <v>9018</v>
      </c>
      <c r="B10242" s="315" t="s">
        <v>2095</v>
      </c>
      <c r="C10242" s="315" t="s">
        <v>2096</v>
      </c>
      <c r="D10242" s="316">
        <v>79.260000000000005</v>
      </c>
      <c r="E10242" s="317">
        <v>67834.969999999987</v>
      </c>
      <c r="F10242" s="317">
        <v>20418.310000000001</v>
      </c>
      <c r="G10242" s="318">
        <v>40688</v>
      </c>
      <c r="H10242" s="318">
        <v>41416</v>
      </c>
      <c r="I10242" s="318">
        <v>50770</v>
      </c>
      <c r="J10242" s="315" t="s">
        <v>9017</v>
      </c>
      <c r="K10242" s="315">
        <v>9044</v>
      </c>
      <c r="L10242" s="315" t="s">
        <v>844</v>
      </c>
      <c r="M10242" s="315" t="s">
        <v>781</v>
      </c>
      <c r="N10242" s="315"/>
      <c r="O10242" s="315" t="s">
        <v>805</v>
      </c>
      <c r="P10242" s="315" t="s">
        <v>6307</v>
      </c>
      <c r="Q10242" s="315" t="s">
        <v>1286</v>
      </c>
    </row>
    <row r="10243" spans="1:17">
      <c r="A10243" s="315" t="s">
        <v>9019</v>
      </c>
      <c r="B10243" s="315" t="s">
        <v>2095</v>
      </c>
      <c r="C10243" s="315" t="s">
        <v>2098</v>
      </c>
      <c r="D10243" s="316">
        <v>79.3</v>
      </c>
      <c r="E10243" s="317">
        <v>68339.19</v>
      </c>
      <c r="F10243" s="317">
        <v>33144.5</v>
      </c>
      <c r="G10243" s="318">
        <v>39570</v>
      </c>
      <c r="H10243" s="318">
        <v>39771</v>
      </c>
      <c r="I10243" s="318">
        <v>48944</v>
      </c>
      <c r="J10243" s="315" t="s">
        <v>9020</v>
      </c>
      <c r="K10243" s="315">
        <v>9413</v>
      </c>
      <c r="L10243" s="315" t="s">
        <v>3524</v>
      </c>
      <c r="M10243" s="315" t="s">
        <v>1024</v>
      </c>
      <c r="N10243" s="315"/>
      <c r="O10243" s="315" t="s">
        <v>805</v>
      </c>
      <c r="P10243" s="315" t="s">
        <v>9021</v>
      </c>
      <c r="Q10243" s="315" t="s">
        <v>9022</v>
      </c>
    </row>
    <row r="10244" spans="1:17">
      <c r="A10244" s="315" t="s">
        <v>9023</v>
      </c>
      <c r="B10244" s="315" t="s">
        <v>2095</v>
      </c>
      <c r="C10244" s="315" t="s">
        <v>2098</v>
      </c>
      <c r="D10244" s="316">
        <v>79.3</v>
      </c>
      <c r="E10244" s="317">
        <v>79758.11</v>
      </c>
      <c r="F10244" s="317">
        <v>17502.450000000004</v>
      </c>
      <c r="G10244" s="318">
        <v>40687</v>
      </c>
      <c r="H10244" s="318">
        <v>41962</v>
      </c>
      <c r="I10244" s="318">
        <v>49309</v>
      </c>
      <c r="J10244" s="315" t="s">
        <v>9024</v>
      </c>
      <c r="K10244" s="315">
        <v>8560</v>
      </c>
      <c r="L10244" s="315" t="s">
        <v>4627</v>
      </c>
      <c r="M10244" s="315" t="s">
        <v>792</v>
      </c>
      <c r="N10244" s="315" t="s">
        <v>9025</v>
      </c>
      <c r="O10244" s="315" t="s">
        <v>805</v>
      </c>
      <c r="P10244" s="315" t="s">
        <v>9026</v>
      </c>
      <c r="Q10244" s="315" t="s">
        <v>945</v>
      </c>
    </row>
    <row r="10245" spans="1:17">
      <c r="A10245" s="315" t="s">
        <v>9027</v>
      </c>
      <c r="B10245" s="315" t="s">
        <v>2095</v>
      </c>
      <c r="C10245" s="315" t="s">
        <v>2098</v>
      </c>
      <c r="D10245" s="316">
        <v>79.400000000000006</v>
      </c>
      <c r="E10245" s="317">
        <v>82340.790000000008</v>
      </c>
      <c r="F10245" s="317">
        <v>33622.49</v>
      </c>
      <c r="G10245" s="318">
        <v>40350</v>
      </c>
      <c r="H10245" s="318">
        <v>40899</v>
      </c>
      <c r="I10245" s="318">
        <v>50040</v>
      </c>
      <c r="J10245" s="315" t="s">
        <v>9028</v>
      </c>
      <c r="K10245" s="315">
        <v>7204</v>
      </c>
      <c r="L10245" s="315" t="s">
        <v>3176</v>
      </c>
      <c r="M10245" s="315" t="s">
        <v>966</v>
      </c>
      <c r="N10245" s="315"/>
      <c r="O10245" s="315" t="s">
        <v>805</v>
      </c>
      <c r="P10245" s="315" t="s">
        <v>1793</v>
      </c>
      <c r="Q10245" s="315" t="s">
        <v>819</v>
      </c>
    </row>
    <row r="10246" spans="1:17">
      <c r="A10246" s="315" t="s">
        <v>9029</v>
      </c>
      <c r="B10246" s="315" t="s">
        <v>2095</v>
      </c>
      <c r="C10246" s="315" t="s">
        <v>2098</v>
      </c>
      <c r="D10246" s="316">
        <v>79.52</v>
      </c>
      <c r="E10246" s="317">
        <v>90839.500000000015</v>
      </c>
      <c r="F10246" s="317">
        <v>21528.960000000003</v>
      </c>
      <c r="G10246" s="318">
        <v>40784</v>
      </c>
      <c r="H10246" s="318">
        <v>42086</v>
      </c>
      <c r="I10246" s="318">
        <v>49674</v>
      </c>
      <c r="J10246" s="315" t="s">
        <v>9030</v>
      </c>
      <c r="K10246" s="315">
        <v>4469</v>
      </c>
      <c r="L10246" s="315" t="s">
        <v>3268</v>
      </c>
      <c r="M10246" s="315" t="s">
        <v>1484</v>
      </c>
      <c r="N10246" s="315"/>
      <c r="O10246" s="315" t="s">
        <v>996</v>
      </c>
      <c r="P10246" s="315" t="s">
        <v>9031</v>
      </c>
      <c r="Q10246" s="315"/>
    </row>
    <row r="10247" spans="1:17">
      <c r="A10247" s="315" t="s">
        <v>9032</v>
      </c>
      <c r="B10247" s="315" t="s">
        <v>2095</v>
      </c>
      <c r="C10247" s="315" t="s">
        <v>2098</v>
      </c>
      <c r="D10247" s="316">
        <v>79.56</v>
      </c>
      <c r="E10247" s="317">
        <v>78260.740000000005</v>
      </c>
      <c r="F10247" s="317">
        <v>16159.399999999998</v>
      </c>
      <c r="G10247" s="318">
        <v>40233</v>
      </c>
      <c r="H10247" s="318">
        <v>42185</v>
      </c>
      <c r="I10247" s="318">
        <v>51501</v>
      </c>
      <c r="J10247" s="315" t="s">
        <v>9033</v>
      </c>
      <c r="K10247" s="315">
        <v>1224</v>
      </c>
      <c r="L10247" s="315" t="s">
        <v>310</v>
      </c>
      <c r="M10247" s="315" t="s">
        <v>1827</v>
      </c>
      <c r="N10247" s="315" t="s">
        <v>6689</v>
      </c>
      <c r="O10247" s="315" t="s">
        <v>805</v>
      </c>
      <c r="P10247" s="315" t="s">
        <v>4675</v>
      </c>
      <c r="Q10247" s="315" t="s">
        <v>6690</v>
      </c>
    </row>
    <row r="10248" spans="1:17">
      <c r="A10248" s="315" t="s">
        <v>9034</v>
      </c>
      <c r="B10248" s="315" t="s">
        <v>2095</v>
      </c>
      <c r="C10248" s="315" t="s">
        <v>2098</v>
      </c>
      <c r="D10248" s="316">
        <v>79.7</v>
      </c>
      <c r="E10248" s="317">
        <v>86025.689999999988</v>
      </c>
      <c r="F10248" s="317">
        <v>37937.350000000006</v>
      </c>
      <c r="G10248" s="318">
        <v>39570</v>
      </c>
      <c r="H10248" s="318">
        <v>40900</v>
      </c>
      <c r="I10248" s="318">
        <v>50040</v>
      </c>
      <c r="J10248" s="315" t="s">
        <v>9035</v>
      </c>
      <c r="K10248" s="315">
        <v>9434</v>
      </c>
      <c r="L10248" s="315" t="s">
        <v>1550</v>
      </c>
      <c r="M10248" s="315" t="s">
        <v>770</v>
      </c>
      <c r="N10248" s="315"/>
      <c r="O10248" s="315" t="s">
        <v>805</v>
      </c>
      <c r="P10248" s="315" t="s">
        <v>9036</v>
      </c>
      <c r="Q10248" s="315" t="s">
        <v>1530</v>
      </c>
    </row>
    <row r="10249" spans="1:17">
      <c r="A10249" s="315" t="s">
        <v>9037</v>
      </c>
      <c r="B10249" s="315" t="s">
        <v>2095</v>
      </c>
      <c r="C10249" s="315" t="s">
        <v>2096</v>
      </c>
      <c r="D10249" s="316">
        <v>79.8</v>
      </c>
      <c r="E10249" s="317">
        <v>82352.510000000009</v>
      </c>
      <c r="F10249" s="317">
        <v>40846.85</v>
      </c>
      <c r="G10249" s="318">
        <v>39791</v>
      </c>
      <c r="H10249" s="318">
        <v>40848</v>
      </c>
      <c r="I10249" s="318">
        <v>50040</v>
      </c>
      <c r="J10249" s="315" t="s">
        <v>9038</v>
      </c>
      <c r="K10249" s="315">
        <v>8707</v>
      </c>
      <c r="L10249" s="315" t="s">
        <v>3585</v>
      </c>
      <c r="M10249" s="315" t="s">
        <v>784</v>
      </c>
      <c r="N10249" s="315" t="s">
        <v>9039</v>
      </c>
      <c r="O10249" s="315" t="s">
        <v>805</v>
      </c>
      <c r="P10249" s="315" t="s">
        <v>9040</v>
      </c>
      <c r="Q10249" s="315" t="s">
        <v>4750</v>
      </c>
    </row>
    <row r="10250" spans="1:17">
      <c r="A10250" s="315" t="s">
        <v>9041</v>
      </c>
      <c r="B10250" s="315" t="s">
        <v>2095</v>
      </c>
      <c r="C10250" s="315" t="s">
        <v>2096</v>
      </c>
      <c r="D10250" s="316">
        <v>79.900000000000006</v>
      </c>
      <c r="E10250" s="317">
        <v>82336.5</v>
      </c>
      <c r="F10250" s="317">
        <v>42732.630000000005</v>
      </c>
      <c r="G10250" s="318">
        <v>39976</v>
      </c>
      <c r="H10250" s="318">
        <v>40542</v>
      </c>
      <c r="I10250" s="318">
        <v>49674</v>
      </c>
      <c r="J10250" s="315" t="s">
        <v>9042</v>
      </c>
      <c r="K10250" s="315">
        <v>1042</v>
      </c>
      <c r="L10250" s="315" t="s">
        <v>9043</v>
      </c>
      <c r="M10250" s="315" t="s">
        <v>766</v>
      </c>
      <c r="N10250" s="315" t="s">
        <v>9044</v>
      </c>
      <c r="O10250" s="315" t="s">
        <v>805</v>
      </c>
      <c r="P10250" s="315" t="s">
        <v>1090</v>
      </c>
      <c r="Q10250" s="315" t="s">
        <v>2027</v>
      </c>
    </row>
    <row r="10251" spans="1:17">
      <c r="A10251" s="315" t="s">
        <v>9045</v>
      </c>
      <c r="B10251" s="315" t="s">
        <v>2095</v>
      </c>
      <c r="C10251" s="315" t="s">
        <v>2142</v>
      </c>
      <c r="D10251" s="316">
        <v>80</v>
      </c>
      <c r="E10251" s="317">
        <v>116684.36</v>
      </c>
      <c r="F10251" s="317">
        <v>38505.839999999997</v>
      </c>
      <c r="G10251" s="318">
        <v>39714</v>
      </c>
      <c r="H10251" s="318">
        <v>41172</v>
      </c>
      <c r="I10251" s="318">
        <v>50405</v>
      </c>
      <c r="J10251" s="315" t="s">
        <v>9046</v>
      </c>
      <c r="K10251" s="315">
        <v>1971</v>
      </c>
      <c r="L10251" s="315" t="s">
        <v>2099</v>
      </c>
      <c r="M10251" s="315" t="s">
        <v>754</v>
      </c>
      <c r="N10251" s="315"/>
      <c r="O10251" s="315" t="s">
        <v>805</v>
      </c>
      <c r="P10251" s="315" t="s">
        <v>9047</v>
      </c>
      <c r="Q10251" s="315" t="s">
        <v>9048</v>
      </c>
    </row>
    <row r="10252" spans="1:17">
      <c r="A10252" s="315" t="s">
        <v>9049</v>
      </c>
      <c r="B10252" s="315" t="s">
        <v>2095</v>
      </c>
      <c r="C10252" s="315" t="s">
        <v>2098</v>
      </c>
      <c r="D10252" s="316">
        <v>80</v>
      </c>
      <c r="E10252" s="317">
        <v>77870.05</v>
      </c>
      <c r="F10252" s="317">
        <v>31796.909999999996</v>
      </c>
      <c r="G10252" s="318">
        <v>40535</v>
      </c>
      <c r="H10252" s="318">
        <v>40813</v>
      </c>
      <c r="I10252" s="318">
        <v>50040</v>
      </c>
      <c r="J10252" s="315" t="s">
        <v>9050</v>
      </c>
      <c r="K10252" s="315">
        <v>8840</v>
      </c>
      <c r="L10252" s="315" t="s">
        <v>2810</v>
      </c>
      <c r="M10252" s="315" t="s">
        <v>1388</v>
      </c>
      <c r="N10252" s="315" t="s">
        <v>9051</v>
      </c>
      <c r="O10252" s="315" t="s">
        <v>805</v>
      </c>
      <c r="P10252" s="315" t="s">
        <v>9052</v>
      </c>
      <c r="Q10252" s="315" t="s">
        <v>819</v>
      </c>
    </row>
    <row r="10253" spans="1:17">
      <c r="A10253" s="315" t="s">
        <v>9053</v>
      </c>
      <c r="B10253" s="315" t="s">
        <v>2095</v>
      </c>
      <c r="C10253" s="315" t="s">
        <v>2096</v>
      </c>
      <c r="D10253" s="316">
        <v>80</v>
      </c>
      <c r="E10253" s="317">
        <v>57143.25</v>
      </c>
      <c r="F10253" s="317">
        <v>24180.039999999997</v>
      </c>
      <c r="G10253" s="318">
        <v>40641</v>
      </c>
      <c r="H10253" s="318">
        <v>40954</v>
      </c>
      <c r="I10253" s="318">
        <v>50405</v>
      </c>
      <c r="J10253" s="315" t="s">
        <v>9054</v>
      </c>
      <c r="K10253" s="315">
        <v>1580</v>
      </c>
      <c r="L10253" s="315" t="s">
        <v>9055</v>
      </c>
      <c r="M10253" s="315" t="s">
        <v>766</v>
      </c>
      <c r="N10253" s="315" t="s">
        <v>9056</v>
      </c>
      <c r="O10253" s="315" t="s">
        <v>805</v>
      </c>
      <c r="P10253" s="315" t="s">
        <v>9057</v>
      </c>
      <c r="Q10253" s="315" t="s">
        <v>852</v>
      </c>
    </row>
    <row r="10254" spans="1:17">
      <c r="A10254" s="315" t="s">
        <v>9058</v>
      </c>
      <c r="B10254" s="315" t="s">
        <v>2095</v>
      </c>
      <c r="C10254" s="315" t="s">
        <v>2098</v>
      </c>
      <c r="D10254" s="316">
        <v>80.069999999999993</v>
      </c>
      <c r="E10254" s="317">
        <v>83633.709999999992</v>
      </c>
      <c r="F10254" s="317">
        <v>27877.91</v>
      </c>
      <c r="G10254" s="318">
        <v>40670</v>
      </c>
      <c r="H10254" s="318">
        <v>41180</v>
      </c>
      <c r="I10254" s="318">
        <v>50405</v>
      </c>
      <c r="J10254" s="315" t="s">
        <v>9059</v>
      </c>
      <c r="K10254" s="315">
        <v>7537</v>
      </c>
      <c r="L10254" s="315" t="s">
        <v>3843</v>
      </c>
      <c r="M10254" s="315" t="s">
        <v>966</v>
      </c>
      <c r="N10254" s="315" t="s">
        <v>9060</v>
      </c>
      <c r="O10254" s="315" t="s">
        <v>805</v>
      </c>
      <c r="P10254" s="315" t="s">
        <v>9061</v>
      </c>
      <c r="Q10254" s="315" t="s">
        <v>9062</v>
      </c>
    </row>
    <row r="10255" spans="1:17">
      <c r="A10255" s="319" t="s">
        <v>9063</v>
      </c>
      <c r="B10255" s="319" t="s">
        <v>2095</v>
      </c>
      <c r="C10255" s="319" t="s">
        <v>2098</v>
      </c>
      <c r="D10255" s="320">
        <v>80.069999999999993</v>
      </c>
      <c r="E10255" s="317">
        <v>14707.14</v>
      </c>
      <c r="F10255" s="317">
        <v>3470.8900000000003</v>
      </c>
      <c r="G10255" s="321">
        <v>40744</v>
      </c>
      <c r="H10255" s="321">
        <v>42010</v>
      </c>
      <c r="I10255" s="321">
        <v>49674</v>
      </c>
      <c r="J10255" s="319" t="s">
        <v>9064</v>
      </c>
      <c r="K10255" s="322">
        <v>6063</v>
      </c>
      <c r="L10255" s="319" t="s">
        <v>4093</v>
      </c>
      <c r="M10255" s="319" t="s">
        <v>1017</v>
      </c>
      <c r="N10255" s="323"/>
      <c r="O10255" s="319" t="s">
        <v>805</v>
      </c>
      <c r="P10255" s="319" t="s">
        <v>9065</v>
      </c>
      <c r="Q10255" s="319" t="s">
        <v>1307</v>
      </c>
    </row>
    <row r="10256" spans="1:17">
      <c r="A10256" s="315" t="s">
        <v>9066</v>
      </c>
      <c r="B10256" s="315" t="s">
        <v>2095</v>
      </c>
      <c r="C10256" s="315" t="s">
        <v>2098</v>
      </c>
      <c r="D10256" s="316">
        <v>80.069999999999993</v>
      </c>
      <c r="E10256" s="317">
        <v>56948.339999999989</v>
      </c>
      <c r="F10256" s="317">
        <v>13439.810000000001</v>
      </c>
      <c r="G10256" s="318">
        <v>40744</v>
      </c>
      <c r="H10256" s="318">
        <v>42010</v>
      </c>
      <c r="I10256" s="318">
        <v>49674</v>
      </c>
      <c r="J10256" s="315" t="s">
        <v>9064</v>
      </c>
      <c r="K10256" s="315">
        <v>6063</v>
      </c>
      <c r="L10256" s="315" t="s">
        <v>4093</v>
      </c>
      <c r="M10256" s="315" t="s">
        <v>1017</v>
      </c>
      <c r="N10256" s="315"/>
      <c r="O10256" s="315" t="s">
        <v>805</v>
      </c>
      <c r="P10256" s="315" t="s">
        <v>9065</v>
      </c>
      <c r="Q10256" s="315" t="s">
        <v>1286</v>
      </c>
    </row>
    <row r="10257" spans="1:17">
      <c r="A10257" s="315" t="s">
        <v>9067</v>
      </c>
      <c r="B10257" s="315" t="s">
        <v>2095</v>
      </c>
      <c r="C10257" s="315" t="s">
        <v>2096</v>
      </c>
      <c r="D10257" s="316">
        <v>80.099999999999994</v>
      </c>
      <c r="E10257" s="317">
        <v>75983.55</v>
      </c>
      <c r="F10257" s="317">
        <v>34724.49</v>
      </c>
      <c r="G10257" s="318">
        <v>39569</v>
      </c>
      <c r="H10257" s="318">
        <v>41110</v>
      </c>
      <c r="I10257" s="318">
        <v>50405</v>
      </c>
      <c r="J10257" s="315" t="s">
        <v>9068</v>
      </c>
      <c r="K10257" s="315">
        <v>6162</v>
      </c>
      <c r="L10257" s="315" t="s">
        <v>4175</v>
      </c>
      <c r="M10257" s="315" t="s">
        <v>788</v>
      </c>
      <c r="N10257" s="315"/>
      <c r="O10257" s="315" t="s">
        <v>805</v>
      </c>
      <c r="P10257" s="315" t="s">
        <v>5659</v>
      </c>
      <c r="Q10257" s="315" t="s">
        <v>819</v>
      </c>
    </row>
    <row r="10258" spans="1:17">
      <c r="A10258" s="315" t="s">
        <v>9069</v>
      </c>
      <c r="B10258" s="315" t="s">
        <v>2095</v>
      </c>
      <c r="C10258" s="315" t="s">
        <v>2098</v>
      </c>
      <c r="D10258" s="316">
        <v>80.099999999999994</v>
      </c>
      <c r="E10258" s="317">
        <v>72442.02</v>
      </c>
      <c r="F10258" s="317">
        <v>22202.14</v>
      </c>
      <c r="G10258" s="318">
        <v>39611</v>
      </c>
      <c r="H10258" s="318">
        <v>41543</v>
      </c>
      <c r="I10258" s="318">
        <v>50770</v>
      </c>
      <c r="J10258" s="315" t="s">
        <v>9070</v>
      </c>
      <c r="K10258" s="315">
        <v>8524</v>
      </c>
      <c r="L10258" s="315" t="s">
        <v>9071</v>
      </c>
      <c r="M10258" s="315" t="s">
        <v>792</v>
      </c>
      <c r="N10258" s="315" t="s">
        <v>9072</v>
      </c>
      <c r="O10258" s="315" t="s">
        <v>805</v>
      </c>
      <c r="P10258" s="315" t="s">
        <v>9073</v>
      </c>
      <c r="Q10258" s="315" t="s">
        <v>9074</v>
      </c>
    </row>
    <row r="10259" spans="1:17">
      <c r="A10259" s="315" t="s">
        <v>9075</v>
      </c>
      <c r="B10259" s="315" t="s">
        <v>2095</v>
      </c>
      <c r="C10259" s="315" t="s">
        <v>2096</v>
      </c>
      <c r="D10259" s="316">
        <v>80.31</v>
      </c>
      <c r="E10259" s="317">
        <v>35294.400000000001</v>
      </c>
      <c r="F10259" s="317">
        <v>11188.32</v>
      </c>
      <c r="G10259" s="318">
        <v>40823</v>
      </c>
      <c r="H10259" s="318">
        <v>41631</v>
      </c>
      <c r="I10259" s="318">
        <v>50770</v>
      </c>
      <c r="J10259" s="315" t="s">
        <v>9076</v>
      </c>
      <c r="K10259" s="315">
        <v>4585</v>
      </c>
      <c r="L10259" s="315" t="s">
        <v>3709</v>
      </c>
      <c r="M10259" s="315" t="s">
        <v>1296</v>
      </c>
      <c r="N10259" s="315" t="s">
        <v>9077</v>
      </c>
      <c r="O10259" s="315" t="s">
        <v>805</v>
      </c>
      <c r="P10259" s="315" t="s">
        <v>898</v>
      </c>
      <c r="Q10259" s="315" t="s">
        <v>9078</v>
      </c>
    </row>
    <row r="10260" spans="1:17">
      <c r="A10260" s="315" t="s">
        <v>9079</v>
      </c>
      <c r="B10260" s="315" t="s">
        <v>2095</v>
      </c>
      <c r="C10260" s="315" t="s">
        <v>2098</v>
      </c>
      <c r="D10260" s="316">
        <v>80.33</v>
      </c>
      <c r="E10260" s="317">
        <v>86552.319999999992</v>
      </c>
      <c r="F10260" s="317">
        <v>22070.830000000005</v>
      </c>
      <c r="G10260" s="318">
        <v>40262</v>
      </c>
      <c r="H10260" s="318">
        <v>41887</v>
      </c>
      <c r="I10260" s="318">
        <v>51135</v>
      </c>
      <c r="J10260" s="315" t="s">
        <v>9080</v>
      </c>
      <c r="K10260" s="315">
        <v>7742</v>
      </c>
      <c r="L10260" s="315" t="s">
        <v>3172</v>
      </c>
      <c r="M10260" s="315" t="s">
        <v>966</v>
      </c>
      <c r="N10260" s="315"/>
      <c r="O10260" s="315" t="s">
        <v>805</v>
      </c>
      <c r="P10260" s="315" t="s">
        <v>9081</v>
      </c>
      <c r="Q10260" s="315" t="s">
        <v>6318</v>
      </c>
    </row>
    <row r="10261" spans="1:17">
      <c r="A10261" s="315" t="s">
        <v>9082</v>
      </c>
      <c r="B10261" s="315" t="s">
        <v>2095</v>
      </c>
      <c r="C10261" s="315" t="s">
        <v>2098</v>
      </c>
      <c r="D10261" s="316">
        <v>80.33</v>
      </c>
      <c r="E10261" s="317">
        <v>71927.430000000008</v>
      </c>
      <c r="F10261" s="317">
        <v>14601.260000000002</v>
      </c>
      <c r="G10261" s="318">
        <v>40570</v>
      </c>
      <c r="H10261" s="318">
        <v>42135</v>
      </c>
      <c r="I10261" s="318">
        <v>49674</v>
      </c>
      <c r="J10261" s="315" t="s">
        <v>9083</v>
      </c>
      <c r="K10261" s="315">
        <v>6154</v>
      </c>
      <c r="L10261" s="315" t="s">
        <v>7092</v>
      </c>
      <c r="M10261" s="315" t="s">
        <v>788</v>
      </c>
      <c r="N10261" s="315"/>
      <c r="O10261" s="315" t="s">
        <v>805</v>
      </c>
      <c r="P10261" s="315" t="s">
        <v>5088</v>
      </c>
      <c r="Q10261" s="315" t="s">
        <v>5736</v>
      </c>
    </row>
    <row r="10262" spans="1:17">
      <c r="A10262" s="315" t="s">
        <v>9084</v>
      </c>
      <c r="B10262" s="315" t="s">
        <v>2095</v>
      </c>
      <c r="C10262" s="315" t="s">
        <v>2098</v>
      </c>
      <c r="D10262" s="316">
        <v>80.34</v>
      </c>
      <c r="E10262" s="317">
        <v>71140.499999999985</v>
      </c>
      <c r="F10262" s="317">
        <v>18904.93</v>
      </c>
      <c r="G10262" s="318">
        <v>40690</v>
      </c>
      <c r="H10262" s="318">
        <v>41264</v>
      </c>
      <c r="I10262" s="318">
        <v>50405</v>
      </c>
      <c r="J10262" s="315" t="s">
        <v>9085</v>
      </c>
      <c r="K10262" s="315">
        <v>2534</v>
      </c>
      <c r="L10262" s="315" t="s">
        <v>2398</v>
      </c>
      <c r="M10262" s="315" t="s">
        <v>764</v>
      </c>
      <c r="N10262" s="315" t="s">
        <v>9086</v>
      </c>
      <c r="O10262" s="315" t="s">
        <v>805</v>
      </c>
      <c r="P10262" s="315" t="s">
        <v>5116</v>
      </c>
      <c r="Q10262" s="315" t="s">
        <v>852</v>
      </c>
    </row>
    <row r="10263" spans="1:17">
      <c r="A10263" s="315" t="s">
        <v>9087</v>
      </c>
      <c r="B10263" s="315" t="s">
        <v>2095</v>
      </c>
      <c r="C10263" s="315" t="s">
        <v>2098</v>
      </c>
      <c r="D10263" s="316">
        <v>80.34</v>
      </c>
      <c r="E10263" s="317">
        <v>69411.899999999994</v>
      </c>
      <c r="F10263" s="317">
        <v>16381.210000000001</v>
      </c>
      <c r="G10263" s="318">
        <v>40710</v>
      </c>
      <c r="H10263" s="318">
        <v>41921</v>
      </c>
      <c r="I10263" s="318">
        <v>49309</v>
      </c>
      <c r="J10263" s="315" t="s">
        <v>9088</v>
      </c>
      <c r="K10263" s="315">
        <v>3635</v>
      </c>
      <c r="L10263" s="315" t="s">
        <v>3636</v>
      </c>
      <c r="M10263" s="315" t="s">
        <v>764</v>
      </c>
      <c r="N10263" s="315"/>
      <c r="O10263" s="315" t="s">
        <v>805</v>
      </c>
      <c r="P10263" s="315" t="s">
        <v>9089</v>
      </c>
      <c r="Q10263" s="315" t="s">
        <v>881</v>
      </c>
    </row>
    <row r="10264" spans="1:17">
      <c r="A10264" s="315" t="s">
        <v>9090</v>
      </c>
      <c r="B10264" s="315" t="s">
        <v>2095</v>
      </c>
      <c r="C10264" s="315" t="s">
        <v>2098</v>
      </c>
      <c r="D10264" s="316">
        <v>80.400000000000006</v>
      </c>
      <c r="E10264" s="317">
        <v>95171.69</v>
      </c>
      <c r="F10264" s="317">
        <v>32834.229999999996</v>
      </c>
      <c r="G10264" s="318">
        <v>39582</v>
      </c>
      <c r="H10264" s="318">
        <v>41261</v>
      </c>
      <c r="I10264" s="318">
        <v>50405</v>
      </c>
      <c r="J10264" s="315" t="s">
        <v>9091</v>
      </c>
      <c r="K10264" s="315">
        <v>7212</v>
      </c>
      <c r="L10264" s="315" t="s">
        <v>3123</v>
      </c>
      <c r="M10264" s="315" t="s">
        <v>966</v>
      </c>
      <c r="N10264" s="315"/>
      <c r="O10264" s="315" t="s">
        <v>805</v>
      </c>
      <c r="P10264" s="315" t="s">
        <v>9092</v>
      </c>
      <c r="Q10264" s="315" t="s">
        <v>819</v>
      </c>
    </row>
    <row r="10265" spans="1:17">
      <c r="A10265" s="315" t="s">
        <v>9093</v>
      </c>
      <c r="B10265" s="315" t="s">
        <v>2095</v>
      </c>
      <c r="C10265" s="315" t="s">
        <v>2098</v>
      </c>
      <c r="D10265" s="316">
        <v>80.5</v>
      </c>
      <c r="E10265" s="317">
        <v>78186.389999999985</v>
      </c>
      <c r="F10265" s="317">
        <v>17085.18</v>
      </c>
      <c r="G10265" s="318">
        <v>40511</v>
      </c>
      <c r="H10265" s="318">
        <v>41912</v>
      </c>
      <c r="I10265" s="318">
        <v>49309</v>
      </c>
      <c r="J10265" s="315" t="s">
        <v>9094</v>
      </c>
      <c r="K10265" s="315">
        <v>7310</v>
      </c>
      <c r="L10265" s="315" t="s">
        <v>1109</v>
      </c>
      <c r="M10265" s="315" t="s">
        <v>770</v>
      </c>
      <c r="N10265" s="315" t="s">
        <v>9095</v>
      </c>
      <c r="O10265" s="315" t="s">
        <v>805</v>
      </c>
      <c r="P10265" s="315" t="s">
        <v>9096</v>
      </c>
      <c r="Q10265" s="315" t="s">
        <v>813</v>
      </c>
    </row>
    <row r="10266" spans="1:17">
      <c r="A10266" s="315" t="s">
        <v>9097</v>
      </c>
      <c r="B10266" s="315" t="s">
        <v>2095</v>
      </c>
      <c r="C10266" s="315" t="s">
        <v>2098</v>
      </c>
      <c r="D10266" s="316">
        <v>80.599999999999994</v>
      </c>
      <c r="E10266" s="317">
        <v>84195.099999999991</v>
      </c>
      <c r="F10266" s="317">
        <v>34379.679999999993</v>
      </c>
      <c r="G10266" s="318">
        <v>39569</v>
      </c>
      <c r="H10266" s="318">
        <v>40905</v>
      </c>
      <c r="I10266" s="318">
        <v>50040</v>
      </c>
      <c r="J10266" s="315" t="s">
        <v>9098</v>
      </c>
      <c r="K10266" s="315">
        <v>8425</v>
      </c>
      <c r="L10266" s="315" t="s">
        <v>9099</v>
      </c>
      <c r="M10266" s="315" t="s">
        <v>784</v>
      </c>
      <c r="N10266" s="315" t="s">
        <v>1744</v>
      </c>
      <c r="O10266" s="315" t="s">
        <v>805</v>
      </c>
      <c r="P10266" s="315" t="s">
        <v>1745</v>
      </c>
      <c r="Q10266" s="315" t="s">
        <v>1204</v>
      </c>
    </row>
    <row r="10267" spans="1:17">
      <c r="A10267" s="315" t="s">
        <v>9100</v>
      </c>
      <c r="B10267" s="315" t="s">
        <v>2095</v>
      </c>
      <c r="C10267" s="315" t="s">
        <v>2098</v>
      </c>
      <c r="D10267" s="316">
        <v>80.599999999999994</v>
      </c>
      <c r="E10267" s="317">
        <v>63784.95</v>
      </c>
      <c r="F10267" s="317">
        <v>38034.699999999997</v>
      </c>
      <c r="G10267" s="318">
        <v>40484</v>
      </c>
      <c r="H10267" s="318">
        <v>40169</v>
      </c>
      <c r="I10267" s="318">
        <v>49309</v>
      </c>
      <c r="J10267" s="315" t="s">
        <v>9101</v>
      </c>
      <c r="K10267" s="315">
        <v>1219</v>
      </c>
      <c r="L10267" s="315" t="s">
        <v>4463</v>
      </c>
      <c r="M10267" s="315" t="s">
        <v>1827</v>
      </c>
      <c r="N10267" s="315" t="s">
        <v>5640</v>
      </c>
      <c r="O10267" s="315" t="s">
        <v>805</v>
      </c>
      <c r="P10267" s="315" t="s">
        <v>5641</v>
      </c>
      <c r="Q10267" s="315" t="s">
        <v>2027</v>
      </c>
    </row>
    <row r="10268" spans="1:17">
      <c r="A10268" s="315" t="s">
        <v>9102</v>
      </c>
      <c r="B10268" s="315" t="s">
        <v>2095</v>
      </c>
      <c r="C10268" s="315" t="s">
        <v>2098</v>
      </c>
      <c r="D10268" s="316">
        <v>80.599999999999994</v>
      </c>
      <c r="E10268" s="317">
        <v>75101.649999999994</v>
      </c>
      <c r="F10268" s="317">
        <v>28163.100000000006</v>
      </c>
      <c r="G10268" s="318">
        <v>40653</v>
      </c>
      <c r="H10268" s="318">
        <v>40968</v>
      </c>
      <c r="I10268" s="318">
        <v>50405</v>
      </c>
      <c r="J10268" s="315" t="s">
        <v>9103</v>
      </c>
      <c r="K10268" s="315">
        <v>8957</v>
      </c>
      <c r="L10268" s="315" t="s">
        <v>2226</v>
      </c>
      <c r="M10268" s="315" t="s">
        <v>776</v>
      </c>
      <c r="N10268" s="315" t="s">
        <v>9104</v>
      </c>
      <c r="O10268" s="315" t="s">
        <v>805</v>
      </c>
      <c r="P10268" s="315" t="s">
        <v>818</v>
      </c>
      <c r="Q10268" s="315" t="s">
        <v>922</v>
      </c>
    </row>
    <row r="10269" spans="1:17">
      <c r="A10269" s="315" t="s">
        <v>9105</v>
      </c>
      <c r="B10269" s="315" t="s">
        <v>2095</v>
      </c>
      <c r="C10269" s="315" t="s">
        <v>2096</v>
      </c>
      <c r="D10269" s="316">
        <v>80.64</v>
      </c>
      <c r="E10269" s="317">
        <v>47391.960000000006</v>
      </c>
      <c r="F10269" s="317">
        <v>10268.26</v>
      </c>
      <c r="G10269" s="318">
        <v>40833</v>
      </c>
      <c r="H10269" s="318">
        <v>42241</v>
      </c>
      <c r="I10269" s="318">
        <v>49674</v>
      </c>
      <c r="J10269" s="315" t="s">
        <v>9106</v>
      </c>
      <c r="K10269" s="315">
        <v>7208</v>
      </c>
      <c r="L10269" s="315" t="s">
        <v>3314</v>
      </c>
      <c r="M10269" s="315" t="s">
        <v>966</v>
      </c>
      <c r="N10269" s="315" t="s">
        <v>9107</v>
      </c>
      <c r="O10269" s="315" t="s">
        <v>805</v>
      </c>
      <c r="P10269" s="315" t="s">
        <v>9108</v>
      </c>
      <c r="Q10269" s="315" t="s">
        <v>1090</v>
      </c>
    </row>
    <row r="10270" spans="1:17">
      <c r="A10270" s="315" t="s">
        <v>9109</v>
      </c>
      <c r="B10270" s="315" t="s">
        <v>2095</v>
      </c>
      <c r="C10270" s="315" t="s">
        <v>2098</v>
      </c>
      <c r="D10270" s="316">
        <v>80.86</v>
      </c>
      <c r="E10270" s="317">
        <v>73685.34</v>
      </c>
      <c r="F10270" s="317">
        <v>16101.58</v>
      </c>
      <c r="G10270" s="318">
        <v>40507</v>
      </c>
      <c r="H10270" s="318">
        <v>42010</v>
      </c>
      <c r="I10270" s="318">
        <v>49674</v>
      </c>
      <c r="J10270" s="315" t="s">
        <v>9110</v>
      </c>
      <c r="K10270" s="315">
        <v>8739</v>
      </c>
      <c r="L10270" s="315" t="s">
        <v>3219</v>
      </c>
      <c r="M10270" s="315" t="s">
        <v>770</v>
      </c>
      <c r="N10270" s="315" t="s">
        <v>9111</v>
      </c>
      <c r="O10270" s="315" t="s">
        <v>805</v>
      </c>
      <c r="P10270" s="315" t="s">
        <v>9112</v>
      </c>
      <c r="Q10270" s="315" t="s">
        <v>819</v>
      </c>
    </row>
    <row r="10271" spans="1:17">
      <c r="A10271" s="315" t="s">
        <v>9113</v>
      </c>
      <c r="B10271" s="315" t="s">
        <v>2095</v>
      </c>
      <c r="C10271" s="315" t="s">
        <v>2098</v>
      </c>
      <c r="D10271" s="316">
        <v>81.12</v>
      </c>
      <c r="E10271" s="317">
        <v>81160.439999999988</v>
      </c>
      <c r="F10271" s="317">
        <v>21426.37</v>
      </c>
      <c r="G10271" s="318">
        <v>40745</v>
      </c>
      <c r="H10271" s="318">
        <v>41488</v>
      </c>
      <c r="I10271" s="318">
        <v>50770</v>
      </c>
      <c r="J10271" s="315" t="s">
        <v>9114</v>
      </c>
      <c r="K10271" s="315">
        <v>5012</v>
      </c>
      <c r="L10271" s="315" t="s">
        <v>4300</v>
      </c>
      <c r="M10271" s="315" t="s">
        <v>1296</v>
      </c>
      <c r="N10271" s="315"/>
      <c r="O10271" s="315" t="s">
        <v>805</v>
      </c>
      <c r="P10271" s="315" t="s">
        <v>6642</v>
      </c>
      <c r="Q10271" s="315" t="s">
        <v>1313</v>
      </c>
    </row>
    <row r="10272" spans="1:17">
      <c r="A10272" s="315" t="s">
        <v>9115</v>
      </c>
      <c r="B10272" s="315" t="s">
        <v>2095</v>
      </c>
      <c r="C10272" s="315" t="s">
        <v>2096</v>
      </c>
      <c r="D10272" s="316">
        <v>81.2</v>
      </c>
      <c r="E10272" s="317">
        <v>77506.5</v>
      </c>
      <c r="F10272" s="317">
        <v>38443.220000000008</v>
      </c>
      <c r="G10272" s="318">
        <v>39570</v>
      </c>
      <c r="H10272" s="318">
        <v>40897</v>
      </c>
      <c r="I10272" s="318">
        <v>50040</v>
      </c>
      <c r="J10272" s="315" t="s">
        <v>9116</v>
      </c>
      <c r="K10272" s="315">
        <v>3204</v>
      </c>
      <c r="L10272" s="315" t="s">
        <v>2749</v>
      </c>
      <c r="M10272" s="315" t="s">
        <v>764</v>
      </c>
      <c r="N10272" s="315"/>
      <c r="O10272" s="315" t="s">
        <v>996</v>
      </c>
      <c r="P10272" s="315" t="s">
        <v>9117</v>
      </c>
      <c r="Q10272" s="315"/>
    </row>
    <row r="10273" spans="1:17">
      <c r="A10273" s="315" t="s">
        <v>9118</v>
      </c>
      <c r="B10273" s="315" t="s">
        <v>2095</v>
      </c>
      <c r="C10273" s="315" t="s">
        <v>2098</v>
      </c>
      <c r="D10273" s="316">
        <v>81.23</v>
      </c>
      <c r="E10273" s="317">
        <v>76048.5</v>
      </c>
      <c r="F10273" s="317">
        <v>17947.449999999997</v>
      </c>
      <c r="G10273" s="318">
        <v>40680</v>
      </c>
      <c r="H10273" s="318">
        <v>42094</v>
      </c>
      <c r="I10273" s="318">
        <v>49674</v>
      </c>
      <c r="J10273" s="315" t="s">
        <v>9119</v>
      </c>
      <c r="K10273" s="315">
        <v>2556</v>
      </c>
      <c r="L10273" s="315" t="s">
        <v>9120</v>
      </c>
      <c r="M10273" s="315" t="s">
        <v>764</v>
      </c>
      <c r="N10273" s="315"/>
      <c r="O10273" s="315" t="s">
        <v>805</v>
      </c>
      <c r="P10273" s="315" t="s">
        <v>7656</v>
      </c>
      <c r="Q10273" s="315" t="s">
        <v>852</v>
      </c>
    </row>
    <row r="10274" spans="1:17">
      <c r="A10274" s="315" t="s">
        <v>9121</v>
      </c>
      <c r="B10274" s="315" t="s">
        <v>2095</v>
      </c>
      <c r="C10274" s="315" t="s">
        <v>2096</v>
      </c>
      <c r="D10274" s="316">
        <v>81.290000000000006</v>
      </c>
      <c r="E10274" s="317">
        <v>61196.19000000001</v>
      </c>
      <c r="F10274" s="317">
        <v>12484.02</v>
      </c>
      <c r="G10274" s="318">
        <v>40765</v>
      </c>
      <c r="H10274" s="318">
        <v>42489</v>
      </c>
      <c r="I10274" s="318">
        <v>50040</v>
      </c>
      <c r="J10274" s="315" t="s">
        <v>9122</v>
      </c>
      <c r="K10274" s="315">
        <v>6074</v>
      </c>
      <c r="L10274" s="315" t="s">
        <v>2959</v>
      </c>
      <c r="M10274" s="315" t="s">
        <v>1017</v>
      </c>
      <c r="N10274" s="315"/>
      <c r="O10274" s="315" t="s">
        <v>805</v>
      </c>
      <c r="P10274" s="315" t="s">
        <v>9123</v>
      </c>
      <c r="Q10274" s="315" t="s">
        <v>9124</v>
      </c>
    </row>
    <row r="10275" spans="1:17">
      <c r="A10275" s="315" t="s">
        <v>9125</v>
      </c>
      <c r="B10275" s="315" t="s">
        <v>2095</v>
      </c>
      <c r="C10275" s="315" t="s">
        <v>2098</v>
      </c>
      <c r="D10275" s="316">
        <v>81.48</v>
      </c>
      <c r="E10275" s="317">
        <v>72136.900000000009</v>
      </c>
      <c r="F10275" s="317">
        <v>17322.39</v>
      </c>
      <c r="G10275" s="318">
        <v>40709</v>
      </c>
      <c r="H10275" s="318">
        <v>42075</v>
      </c>
      <c r="I10275" s="318">
        <v>49674</v>
      </c>
      <c r="J10275" s="315" t="s">
        <v>9126</v>
      </c>
      <c r="K10275" s="315">
        <v>8553</v>
      </c>
      <c r="L10275" s="315" t="s">
        <v>8896</v>
      </c>
      <c r="M10275" s="315" t="s">
        <v>792</v>
      </c>
      <c r="N10275" s="315"/>
      <c r="O10275" s="315" t="s">
        <v>805</v>
      </c>
      <c r="P10275" s="315" t="s">
        <v>9127</v>
      </c>
      <c r="Q10275" s="315" t="s">
        <v>6789</v>
      </c>
    </row>
    <row r="10276" spans="1:17">
      <c r="A10276" s="315" t="s">
        <v>9128</v>
      </c>
      <c r="B10276" s="315" t="s">
        <v>2095</v>
      </c>
      <c r="C10276" s="315" t="s">
        <v>2098</v>
      </c>
      <c r="D10276" s="316">
        <v>81.5</v>
      </c>
      <c r="E10276" s="317">
        <v>88428.3</v>
      </c>
      <c r="F10276" s="317">
        <v>38996.880000000005</v>
      </c>
      <c r="G10276" s="318">
        <v>40266</v>
      </c>
      <c r="H10276" s="318">
        <v>40892</v>
      </c>
      <c r="I10276" s="318">
        <v>50040</v>
      </c>
      <c r="J10276" s="315" t="s">
        <v>9129</v>
      </c>
      <c r="K10276" s="315">
        <v>4142</v>
      </c>
      <c r="L10276" s="315" t="s">
        <v>3086</v>
      </c>
      <c r="M10276" s="315" t="s">
        <v>1484</v>
      </c>
      <c r="N10276" s="315" t="s">
        <v>9130</v>
      </c>
      <c r="O10276" s="315" t="s">
        <v>805</v>
      </c>
      <c r="P10276" s="315" t="s">
        <v>7922</v>
      </c>
      <c r="Q10276" s="315" t="s">
        <v>1096</v>
      </c>
    </row>
    <row r="10277" spans="1:17">
      <c r="A10277" s="315" t="s">
        <v>9131</v>
      </c>
      <c r="B10277" s="315" t="s">
        <v>2095</v>
      </c>
      <c r="C10277" s="315" t="s">
        <v>2098</v>
      </c>
      <c r="D10277" s="316">
        <v>81.5</v>
      </c>
      <c r="E10277" s="317">
        <v>74534.2</v>
      </c>
      <c r="F10277" s="317">
        <v>30434.800000000003</v>
      </c>
      <c r="G10277" s="318">
        <v>40802</v>
      </c>
      <c r="H10277" s="318">
        <v>40898</v>
      </c>
      <c r="I10277" s="318">
        <v>50040</v>
      </c>
      <c r="J10277" s="315" t="s">
        <v>9132</v>
      </c>
      <c r="K10277" s="315">
        <v>3400</v>
      </c>
      <c r="L10277" s="315" t="s">
        <v>2253</v>
      </c>
      <c r="M10277" s="315" t="s">
        <v>764</v>
      </c>
      <c r="N10277" s="315"/>
      <c r="O10277" s="315" t="s">
        <v>805</v>
      </c>
      <c r="P10277" s="315" t="s">
        <v>5116</v>
      </c>
      <c r="Q10277" s="315" t="s">
        <v>4750</v>
      </c>
    </row>
    <row r="10278" spans="1:17">
      <c r="A10278" s="315" t="s">
        <v>9133</v>
      </c>
      <c r="B10278" s="315" t="s">
        <v>2095</v>
      </c>
      <c r="C10278" s="315" t="s">
        <v>2098</v>
      </c>
      <c r="D10278" s="316">
        <v>81.599999999999994</v>
      </c>
      <c r="E10278" s="317">
        <v>86183.55</v>
      </c>
      <c r="F10278" s="317">
        <v>38006.94000000001</v>
      </c>
      <c r="G10278" s="318">
        <v>39570</v>
      </c>
      <c r="H10278" s="318">
        <v>40892</v>
      </c>
      <c r="I10278" s="318">
        <v>50040</v>
      </c>
      <c r="J10278" s="315" t="s">
        <v>9134</v>
      </c>
      <c r="K10278" s="315">
        <v>9450</v>
      </c>
      <c r="L10278" s="315" t="s">
        <v>1087</v>
      </c>
      <c r="M10278" s="315" t="s">
        <v>770</v>
      </c>
      <c r="N10278" s="315"/>
      <c r="O10278" s="315" t="s">
        <v>805</v>
      </c>
      <c r="P10278" s="315" t="s">
        <v>9135</v>
      </c>
      <c r="Q10278" s="315" t="s">
        <v>841</v>
      </c>
    </row>
    <row r="10279" spans="1:17">
      <c r="A10279" s="315" t="s">
        <v>9136</v>
      </c>
      <c r="B10279" s="315" t="s">
        <v>2095</v>
      </c>
      <c r="C10279" s="315" t="s">
        <v>2098</v>
      </c>
      <c r="D10279" s="316">
        <v>81.599999999999994</v>
      </c>
      <c r="E10279" s="317">
        <v>69976.3</v>
      </c>
      <c r="F10279" s="317">
        <v>23325.41</v>
      </c>
      <c r="G10279" s="318">
        <v>39966</v>
      </c>
      <c r="H10279" s="318">
        <v>41183</v>
      </c>
      <c r="I10279" s="318">
        <v>50405</v>
      </c>
      <c r="J10279" s="315" t="s">
        <v>9137</v>
      </c>
      <c r="K10279" s="315">
        <v>1920</v>
      </c>
      <c r="L10279" s="315" t="s">
        <v>2225</v>
      </c>
      <c r="M10279" s="315" t="s">
        <v>754</v>
      </c>
      <c r="N10279" s="315" t="s">
        <v>9138</v>
      </c>
      <c r="O10279" s="315" t="s">
        <v>805</v>
      </c>
      <c r="P10279" s="315" t="s">
        <v>9139</v>
      </c>
      <c r="Q10279" s="315" t="s">
        <v>939</v>
      </c>
    </row>
    <row r="10280" spans="1:17">
      <c r="A10280" s="315" t="s">
        <v>9140</v>
      </c>
      <c r="B10280" s="315" t="s">
        <v>2095</v>
      </c>
      <c r="C10280" s="315" t="s">
        <v>2098</v>
      </c>
      <c r="D10280" s="316">
        <v>81.599999999999994</v>
      </c>
      <c r="E10280" s="317">
        <v>954.15</v>
      </c>
      <c r="F10280" s="317">
        <v>208.5</v>
      </c>
      <c r="G10280" s="318">
        <v>40747</v>
      </c>
      <c r="H10280" s="318">
        <v>42088</v>
      </c>
      <c r="I10280" s="318">
        <v>49674</v>
      </c>
      <c r="J10280" s="315" t="s">
        <v>9141</v>
      </c>
      <c r="K10280" s="315">
        <v>6034</v>
      </c>
      <c r="L10280" s="315" t="s">
        <v>832</v>
      </c>
      <c r="M10280" s="315" t="s">
        <v>788</v>
      </c>
      <c r="N10280" s="315" t="s">
        <v>5517</v>
      </c>
      <c r="O10280" s="315" t="s">
        <v>805</v>
      </c>
      <c r="P10280" s="315" t="s">
        <v>5518</v>
      </c>
      <c r="Q10280" s="315" t="s">
        <v>5277</v>
      </c>
    </row>
    <row r="10281" spans="1:17">
      <c r="A10281" s="315" t="s">
        <v>9142</v>
      </c>
      <c r="B10281" s="315" t="s">
        <v>2095</v>
      </c>
      <c r="C10281" s="315" t="s">
        <v>2098</v>
      </c>
      <c r="D10281" s="316">
        <v>81.599999999999994</v>
      </c>
      <c r="E10281" s="317">
        <v>86115.09</v>
      </c>
      <c r="F10281" s="317">
        <v>35163.670000000006</v>
      </c>
      <c r="G10281" s="318">
        <v>40763</v>
      </c>
      <c r="H10281" s="318">
        <v>40900</v>
      </c>
      <c r="I10281" s="318">
        <v>50040</v>
      </c>
      <c r="J10281" s="315" t="s">
        <v>9143</v>
      </c>
      <c r="K10281" s="315">
        <v>1870</v>
      </c>
      <c r="L10281" s="315" t="s">
        <v>2066</v>
      </c>
      <c r="M10281" s="315" t="s">
        <v>754</v>
      </c>
      <c r="N10281" s="315" t="s">
        <v>9144</v>
      </c>
      <c r="O10281" s="315" t="s">
        <v>805</v>
      </c>
      <c r="P10281" s="315" t="s">
        <v>9145</v>
      </c>
      <c r="Q10281" s="315" t="s">
        <v>7005</v>
      </c>
    </row>
    <row r="10282" spans="1:17">
      <c r="A10282" s="315" t="s">
        <v>9146</v>
      </c>
      <c r="B10282" s="315" t="s">
        <v>2095</v>
      </c>
      <c r="C10282" s="315" t="s">
        <v>2096</v>
      </c>
      <c r="D10282" s="316">
        <v>81.680000000000007</v>
      </c>
      <c r="E10282" s="317">
        <v>93269.7</v>
      </c>
      <c r="F10282" s="317">
        <v>46261.770000000004</v>
      </c>
      <c r="G10282" s="318">
        <v>40661</v>
      </c>
      <c r="H10282" s="318">
        <v>40893</v>
      </c>
      <c r="I10282" s="318">
        <v>50040</v>
      </c>
      <c r="J10282" s="315" t="s">
        <v>9147</v>
      </c>
      <c r="K10282" s="315">
        <v>3703</v>
      </c>
      <c r="L10282" s="315" t="s">
        <v>2242</v>
      </c>
      <c r="M10282" s="315" t="s">
        <v>764</v>
      </c>
      <c r="N10282" s="315"/>
      <c r="O10282" s="315" t="s">
        <v>805</v>
      </c>
      <c r="P10282" s="315" t="s">
        <v>5085</v>
      </c>
      <c r="Q10282" s="315" t="s">
        <v>5019</v>
      </c>
    </row>
    <row r="10283" spans="1:17">
      <c r="A10283" s="315" t="s">
        <v>9148</v>
      </c>
      <c r="B10283" s="315" t="s">
        <v>2095</v>
      </c>
      <c r="C10283" s="315" t="s">
        <v>2096</v>
      </c>
      <c r="D10283" s="316">
        <v>81.7</v>
      </c>
      <c r="E10283" s="317">
        <v>81592.509999999995</v>
      </c>
      <c r="F10283" s="317">
        <v>40388.29</v>
      </c>
      <c r="G10283" s="318">
        <v>40687</v>
      </c>
      <c r="H10283" s="318">
        <v>40900</v>
      </c>
      <c r="I10283" s="318">
        <v>50040</v>
      </c>
      <c r="J10283" s="315" t="s">
        <v>9149</v>
      </c>
      <c r="K10283" s="315">
        <v>8404</v>
      </c>
      <c r="L10283" s="315" t="s">
        <v>2085</v>
      </c>
      <c r="M10283" s="315" t="s">
        <v>784</v>
      </c>
      <c r="N10283" s="315"/>
      <c r="O10283" s="315" t="s">
        <v>805</v>
      </c>
      <c r="P10283" s="315" t="s">
        <v>9150</v>
      </c>
      <c r="Q10283" s="315" t="s">
        <v>922</v>
      </c>
    </row>
    <row r="10284" spans="1:17">
      <c r="A10284" s="315" t="s">
        <v>9151</v>
      </c>
      <c r="B10284" s="315" t="s">
        <v>2095</v>
      </c>
      <c r="C10284" s="315" t="s">
        <v>2098</v>
      </c>
      <c r="D10284" s="316">
        <v>81.8</v>
      </c>
      <c r="E10284" s="317">
        <v>60239.16</v>
      </c>
      <c r="F10284" s="317">
        <v>24541.86</v>
      </c>
      <c r="G10284" s="318">
        <v>40613</v>
      </c>
      <c r="H10284" s="318">
        <v>40897</v>
      </c>
      <c r="I10284" s="318">
        <v>50040</v>
      </c>
      <c r="J10284" s="315" t="s">
        <v>9152</v>
      </c>
      <c r="K10284" s="315">
        <v>6037</v>
      </c>
      <c r="L10284" s="315" t="s">
        <v>1571</v>
      </c>
      <c r="M10284" s="315" t="s">
        <v>788</v>
      </c>
      <c r="N10284" s="315" t="s">
        <v>9153</v>
      </c>
      <c r="O10284" s="315" t="s">
        <v>914</v>
      </c>
      <c r="P10284" s="315" t="s">
        <v>9154</v>
      </c>
      <c r="Q10284" s="315" t="s">
        <v>4587</v>
      </c>
    </row>
    <row r="10285" spans="1:17">
      <c r="A10285" s="315" t="s">
        <v>9155</v>
      </c>
      <c r="B10285" s="315" t="s">
        <v>2095</v>
      </c>
      <c r="C10285" s="315" t="s">
        <v>2098</v>
      </c>
      <c r="D10285" s="316">
        <v>81.86</v>
      </c>
      <c r="E10285" s="317">
        <v>82473.779999999984</v>
      </c>
      <c r="F10285" s="317">
        <v>18022.050000000007</v>
      </c>
      <c r="G10285" s="318">
        <v>40527</v>
      </c>
      <c r="H10285" s="318">
        <v>42006</v>
      </c>
      <c r="I10285" s="318">
        <v>49674</v>
      </c>
      <c r="J10285" s="315" t="s">
        <v>9156</v>
      </c>
      <c r="K10285" s="315">
        <v>6374</v>
      </c>
      <c r="L10285" s="315" t="s">
        <v>4412</v>
      </c>
      <c r="M10285" s="315" t="s">
        <v>1290</v>
      </c>
      <c r="N10285" s="315"/>
      <c r="O10285" s="315" t="s">
        <v>805</v>
      </c>
      <c r="P10285" s="315" t="s">
        <v>9157</v>
      </c>
      <c r="Q10285" s="315" t="s">
        <v>858</v>
      </c>
    </row>
    <row r="10286" spans="1:17">
      <c r="A10286" s="315" t="s">
        <v>9158</v>
      </c>
      <c r="B10286" s="315" t="s">
        <v>2095</v>
      </c>
      <c r="C10286" s="315" t="s">
        <v>2098</v>
      </c>
      <c r="D10286" s="316">
        <v>81.900000000000006</v>
      </c>
      <c r="E10286" s="317">
        <v>56283.649999999994</v>
      </c>
      <c r="F10286" s="317">
        <v>17249.87</v>
      </c>
      <c r="G10286" s="318">
        <v>39595</v>
      </c>
      <c r="H10286" s="318">
        <v>41631</v>
      </c>
      <c r="I10286" s="318">
        <v>50770</v>
      </c>
      <c r="J10286" s="315" t="s">
        <v>9159</v>
      </c>
      <c r="K10286" s="315">
        <v>1217</v>
      </c>
      <c r="L10286" s="315" t="s">
        <v>2855</v>
      </c>
      <c r="M10286" s="315" t="s">
        <v>1827</v>
      </c>
      <c r="N10286" s="315" t="s">
        <v>5652</v>
      </c>
      <c r="O10286" s="315" t="s">
        <v>805</v>
      </c>
      <c r="P10286" s="315" t="s">
        <v>5653</v>
      </c>
      <c r="Q10286" s="315" t="s">
        <v>5654</v>
      </c>
    </row>
    <row r="10287" spans="1:17">
      <c r="A10287" s="315" t="s">
        <v>9160</v>
      </c>
      <c r="B10287" s="315" t="s">
        <v>2095</v>
      </c>
      <c r="C10287" s="315" t="s">
        <v>2098</v>
      </c>
      <c r="D10287" s="316">
        <v>82</v>
      </c>
      <c r="E10287" s="317">
        <v>37367.83</v>
      </c>
      <c r="F10287" s="317">
        <v>16441.84</v>
      </c>
      <c r="G10287" s="318">
        <v>40819</v>
      </c>
      <c r="H10287" s="318">
        <v>40900</v>
      </c>
      <c r="I10287" s="318">
        <v>50040</v>
      </c>
      <c r="J10287" s="315" t="s">
        <v>9161</v>
      </c>
      <c r="K10287" s="315">
        <v>6212</v>
      </c>
      <c r="L10287" s="315" t="s">
        <v>4150</v>
      </c>
      <c r="M10287" s="315" t="s">
        <v>788</v>
      </c>
      <c r="N10287" s="315"/>
      <c r="O10287" s="315" t="s">
        <v>805</v>
      </c>
      <c r="P10287" s="315" t="s">
        <v>7223</v>
      </c>
      <c r="Q10287" s="315" t="s">
        <v>819</v>
      </c>
    </row>
    <row r="10288" spans="1:17">
      <c r="A10288" s="315" t="s">
        <v>9162</v>
      </c>
      <c r="B10288" s="315" t="s">
        <v>2095</v>
      </c>
      <c r="C10288" s="315" t="s">
        <v>2096</v>
      </c>
      <c r="D10288" s="316">
        <v>82.1</v>
      </c>
      <c r="E10288" s="317">
        <v>82074</v>
      </c>
      <c r="F10288" s="317">
        <v>37617.25</v>
      </c>
      <c r="G10288" s="318">
        <v>39570</v>
      </c>
      <c r="H10288" s="318">
        <v>40876</v>
      </c>
      <c r="I10288" s="318">
        <v>50040</v>
      </c>
      <c r="J10288" s="315" t="s">
        <v>9163</v>
      </c>
      <c r="K10288" s="315">
        <v>1428</v>
      </c>
      <c r="L10288" s="315" t="s">
        <v>4155</v>
      </c>
      <c r="M10288" s="315" t="s">
        <v>766</v>
      </c>
      <c r="N10288" s="315" t="s">
        <v>6046</v>
      </c>
      <c r="O10288" s="315" t="s">
        <v>805</v>
      </c>
      <c r="P10288" s="315" t="s">
        <v>5683</v>
      </c>
      <c r="Q10288" s="315" t="s">
        <v>1179</v>
      </c>
    </row>
    <row r="10289" spans="1:17">
      <c r="A10289" s="315" t="s">
        <v>9164</v>
      </c>
      <c r="B10289" s="315" t="s">
        <v>2095</v>
      </c>
      <c r="C10289" s="315" t="s">
        <v>2098</v>
      </c>
      <c r="D10289" s="316">
        <v>82.1</v>
      </c>
      <c r="E10289" s="317">
        <v>83414.28</v>
      </c>
      <c r="F10289" s="317">
        <v>21937.95</v>
      </c>
      <c r="G10289" s="318">
        <v>40154</v>
      </c>
      <c r="H10289" s="318">
        <v>41638</v>
      </c>
      <c r="I10289" s="318">
        <v>50770</v>
      </c>
      <c r="J10289" s="315" t="s">
        <v>1846</v>
      </c>
      <c r="K10289" s="315">
        <v>5643</v>
      </c>
      <c r="L10289" s="315" t="s">
        <v>9165</v>
      </c>
      <c r="M10289" s="315" t="s">
        <v>776</v>
      </c>
      <c r="N10289" s="315"/>
      <c r="O10289" s="315" t="s">
        <v>805</v>
      </c>
      <c r="P10289" s="315" t="s">
        <v>8459</v>
      </c>
      <c r="Q10289" s="315" t="s">
        <v>5089</v>
      </c>
    </row>
    <row r="10290" spans="1:17">
      <c r="A10290" s="315" t="s">
        <v>9166</v>
      </c>
      <c r="B10290" s="315" t="s">
        <v>2095</v>
      </c>
      <c r="C10290" s="315" t="s">
        <v>2098</v>
      </c>
      <c r="D10290" s="316">
        <v>82.1</v>
      </c>
      <c r="E10290" s="317">
        <v>63705.24</v>
      </c>
      <c r="F10290" s="317">
        <v>21235.079999999998</v>
      </c>
      <c r="G10290" s="318">
        <v>40486</v>
      </c>
      <c r="H10290" s="318">
        <v>41117</v>
      </c>
      <c r="I10290" s="318">
        <v>50405</v>
      </c>
      <c r="J10290" s="315" t="s">
        <v>9167</v>
      </c>
      <c r="K10290" s="315">
        <v>6106</v>
      </c>
      <c r="L10290" s="315" t="s">
        <v>4295</v>
      </c>
      <c r="M10290" s="315" t="s">
        <v>788</v>
      </c>
      <c r="N10290" s="315" t="s">
        <v>9168</v>
      </c>
      <c r="O10290" s="315" t="s">
        <v>805</v>
      </c>
      <c r="P10290" s="315" t="s">
        <v>4687</v>
      </c>
      <c r="Q10290" s="315" t="s">
        <v>819</v>
      </c>
    </row>
    <row r="10291" spans="1:17">
      <c r="A10291" s="315" t="s">
        <v>9169</v>
      </c>
      <c r="B10291" s="315" t="s">
        <v>2095</v>
      </c>
      <c r="C10291" s="315" t="s">
        <v>2098</v>
      </c>
      <c r="D10291" s="316">
        <v>82.16</v>
      </c>
      <c r="E10291" s="317">
        <v>79388.700000000012</v>
      </c>
      <c r="F10291" s="317">
        <v>18735.740000000002</v>
      </c>
      <c r="G10291" s="318">
        <v>40665</v>
      </c>
      <c r="H10291" s="318">
        <v>41796</v>
      </c>
      <c r="I10291" s="318">
        <v>49309</v>
      </c>
      <c r="J10291" s="315" t="s">
        <v>9170</v>
      </c>
      <c r="K10291" s="315">
        <v>6023</v>
      </c>
      <c r="L10291" s="315" t="s">
        <v>2396</v>
      </c>
      <c r="M10291" s="315" t="s">
        <v>788</v>
      </c>
      <c r="N10291" s="315"/>
      <c r="O10291" s="315" t="s">
        <v>805</v>
      </c>
      <c r="P10291" s="315" t="s">
        <v>9171</v>
      </c>
      <c r="Q10291" s="315" t="s">
        <v>858</v>
      </c>
    </row>
    <row r="10292" spans="1:17">
      <c r="A10292" s="315" t="s">
        <v>9172</v>
      </c>
      <c r="B10292" s="315" t="s">
        <v>2095</v>
      </c>
      <c r="C10292" s="315" t="s">
        <v>2098</v>
      </c>
      <c r="D10292" s="316">
        <v>82.16</v>
      </c>
      <c r="E10292" s="317">
        <v>76525.209999999992</v>
      </c>
      <c r="F10292" s="317">
        <v>14304.39</v>
      </c>
      <c r="G10292" s="318">
        <v>40777</v>
      </c>
      <c r="H10292" s="318">
        <v>42272</v>
      </c>
      <c r="I10292" s="318">
        <v>49674</v>
      </c>
      <c r="J10292" s="315" t="s">
        <v>9173</v>
      </c>
      <c r="K10292" s="315">
        <v>6300</v>
      </c>
      <c r="L10292" s="315" t="s">
        <v>327</v>
      </c>
      <c r="M10292" s="315" t="s">
        <v>1712</v>
      </c>
      <c r="N10292" s="315" t="s">
        <v>5468</v>
      </c>
      <c r="O10292" s="315" t="s">
        <v>805</v>
      </c>
      <c r="P10292" s="315" t="s">
        <v>5469</v>
      </c>
      <c r="Q10292" s="315" t="s">
        <v>945</v>
      </c>
    </row>
    <row r="10293" spans="1:17">
      <c r="A10293" s="315" t="s">
        <v>9174</v>
      </c>
      <c r="B10293" s="315" t="s">
        <v>2095</v>
      </c>
      <c r="C10293" s="315" t="s">
        <v>2098</v>
      </c>
      <c r="D10293" s="316">
        <v>82.2</v>
      </c>
      <c r="E10293" s="317">
        <v>72978.040000000008</v>
      </c>
      <c r="F10293" s="317">
        <v>19193.239999999998</v>
      </c>
      <c r="G10293" s="318">
        <v>40184</v>
      </c>
      <c r="H10293" s="318">
        <v>41596</v>
      </c>
      <c r="I10293" s="318">
        <v>50770</v>
      </c>
      <c r="J10293" s="315" t="s">
        <v>9175</v>
      </c>
      <c r="K10293" s="315">
        <v>8593</v>
      </c>
      <c r="L10293" s="315" t="s">
        <v>4420</v>
      </c>
      <c r="M10293" s="315" t="s">
        <v>792</v>
      </c>
      <c r="N10293" s="315"/>
      <c r="O10293" s="315" t="s">
        <v>805</v>
      </c>
      <c r="P10293" s="315" t="s">
        <v>5148</v>
      </c>
      <c r="Q10293" s="315" t="s">
        <v>852</v>
      </c>
    </row>
    <row r="10294" spans="1:17">
      <c r="A10294" s="315" t="s">
        <v>9176</v>
      </c>
      <c r="B10294" s="315" t="s">
        <v>2095</v>
      </c>
      <c r="C10294" s="315" t="s">
        <v>2098</v>
      </c>
      <c r="D10294" s="316">
        <v>82.28</v>
      </c>
      <c r="E10294" s="317">
        <v>76874.73</v>
      </c>
      <c r="F10294" s="317">
        <v>18142.439999999999</v>
      </c>
      <c r="G10294" s="318">
        <v>40659</v>
      </c>
      <c r="H10294" s="318">
        <v>42093</v>
      </c>
      <c r="I10294" s="318">
        <v>49674</v>
      </c>
      <c r="J10294" s="315" t="s">
        <v>9177</v>
      </c>
      <c r="K10294" s="315">
        <v>8824</v>
      </c>
      <c r="L10294" s="315" t="s">
        <v>3604</v>
      </c>
      <c r="M10294" s="315" t="s">
        <v>784</v>
      </c>
      <c r="N10294" s="315"/>
      <c r="O10294" s="315" t="s">
        <v>805</v>
      </c>
      <c r="P10294" s="315" t="s">
        <v>9178</v>
      </c>
      <c r="Q10294" s="315" t="s">
        <v>841</v>
      </c>
    </row>
    <row r="10295" spans="1:17">
      <c r="A10295" s="315" t="s">
        <v>9179</v>
      </c>
      <c r="B10295" s="315" t="s">
        <v>2095</v>
      </c>
      <c r="C10295" s="315" t="s">
        <v>2098</v>
      </c>
      <c r="D10295" s="316">
        <v>82.37</v>
      </c>
      <c r="E10295" s="317">
        <v>81431.589999999982</v>
      </c>
      <c r="F10295" s="317">
        <v>33175.839999999997</v>
      </c>
      <c r="G10295" s="318">
        <v>40760</v>
      </c>
      <c r="H10295" s="318">
        <v>40900</v>
      </c>
      <c r="I10295" s="318">
        <v>50040</v>
      </c>
      <c r="J10295" s="315" t="s">
        <v>9180</v>
      </c>
      <c r="K10295" s="315">
        <v>3922</v>
      </c>
      <c r="L10295" s="315" t="s">
        <v>4093</v>
      </c>
      <c r="M10295" s="315" t="s">
        <v>754</v>
      </c>
      <c r="N10295" s="315" t="s">
        <v>9181</v>
      </c>
      <c r="O10295" s="315" t="s">
        <v>805</v>
      </c>
      <c r="P10295" s="315" t="s">
        <v>8388</v>
      </c>
      <c r="Q10295" s="315" t="s">
        <v>893</v>
      </c>
    </row>
    <row r="10296" spans="1:17">
      <c r="A10296" s="315" t="s">
        <v>9182</v>
      </c>
      <c r="B10296" s="315" t="s">
        <v>2095</v>
      </c>
      <c r="C10296" s="315" t="s">
        <v>2098</v>
      </c>
      <c r="D10296" s="316">
        <v>82.37</v>
      </c>
      <c r="E10296" s="317">
        <v>83499.289999999994</v>
      </c>
      <c r="F10296" s="317">
        <v>34018.199999999997</v>
      </c>
      <c r="G10296" s="318">
        <v>40760</v>
      </c>
      <c r="H10296" s="318">
        <v>40900</v>
      </c>
      <c r="I10296" s="318">
        <v>50040</v>
      </c>
      <c r="J10296" s="315" t="s">
        <v>9183</v>
      </c>
      <c r="K10296" s="315">
        <v>3922</v>
      </c>
      <c r="L10296" s="315" t="s">
        <v>4093</v>
      </c>
      <c r="M10296" s="315" t="s">
        <v>754</v>
      </c>
      <c r="N10296" s="315" t="s">
        <v>9181</v>
      </c>
      <c r="O10296" s="315" t="s">
        <v>805</v>
      </c>
      <c r="P10296" s="315" t="s">
        <v>8388</v>
      </c>
      <c r="Q10296" s="315" t="s">
        <v>893</v>
      </c>
    </row>
    <row r="10297" spans="1:17">
      <c r="A10297" s="315" t="s">
        <v>9184</v>
      </c>
      <c r="B10297" s="315" t="s">
        <v>2095</v>
      </c>
      <c r="C10297" s="315" t="s">
        <v>2096</v>
      </c>
      <c r="D10297" s="316">
        <v>82.46</v>
      </c>
      <c r="E10297" s="317">
        <v>80478.779999999984</v>
      </c>
      <c r="F10297" s="317">
        <v>34927.760000000002</v>
      </c>
      <c r="G10297" s="318">
        <v>40569</v>
      </c>
      <c r="H10297" s="318">
        <v>40966</v>
      </c>
      <c r="I10297" s="318">
        <v>50405</v>
      </c>
      <c r="J10297" s="315" t="s">
        <v>9185</v>
      </c>
      <c r="K10297" s="315">
        <v>3313</v>
      </c>
      <c r="L10297" s="315" t="s">
        <v>4123</v>
      </c>
      <c r="M10297" s="315" t="s">
        <v>764</v>
      </c>
      <c r="N10297" s="315"/>
      <c r="O10297" s="315" t="s">
        <v>805</v>
      </c>
      <c r="P10297" s="315" t="s">
        <v>5036</v>
      </c>
      <c r="Q10297" s="315" t="s">
        <v>1906</v>
      </c>
    </row>
    <row r="10298" spans="1:17">
      <c r="A10298" s="315" t="s">
        <v>9186</v>
      </c>
      <c r="B10298" s="315" t="s">
        <v>2095</v>
      </c>
      <c r="C10298" s="315" t="s">
        <v>2098</v>
      </c>
      <c r="D10298" s="316">
        <v>82.46</v>
      </c>
      <c r="E10298" s="317">
        <v>82256.87</v>
      </c>
      <c r="F10298" s="317">
        <v>36193.03</v>
      </c>
      <c r="G10298" s="318">
        <v>40725</v>
      </c>
      <c r="H10298" s="318">
        <v>40858</v>
      </c>
      <c r="I10298" s="318">
        <v>50040</v>
      </c>
      <c r="J10298" s="315" t="s">
        <v>9187</v>
      </c>
      <c r="K10298" s="315">
        <v>9450</v>
      </c>
      <c r="L10298" s="315" t="s">
        <v>1087</v>
      </c>
      <c r="M10298" s="315" t="s">
        <v>770</v>
      </c>
      <c r="N10298" s="315"/>
      <c r="O10298" s="315" t="s">
        <v>805</v>
      </c>
      <c r="P10298" s="315" t="s">
        <v>9188</v>
      </c>
      <c r="Q10298" s="315" t="s">
        <v>5598</v>
      </c>
    </row>
    <row r="10299" spans="1:17">
      <c r="A10299" s="315" t="s">
        <v>9189</v>
      </c>
      <c r="B10299" s="315" t="s">
        <v>2095</v>
      </c>
      <c r="C10299" s="315" t="s">
        <v>2098</v>
      </c>
      <c r="D10299" s="316">
        <v>82.5</v>
      </c>
      <c r="E10299" s="317">
        <v>81683.499999999985</v>
      </c>
      <c r="F10299" s="317">
        <v>32019.949999999997</v>
      </c>
      <c r="G10299" s="318">
        <v>39751</v>
      </c>
      <c r="H10299" s="318">
        <v>40730</v>
      </c>
      <c r="I10299" s="318">
        <v>50040</v>
      </c>
      <c r="J10299" s="315" t="s">
        <v>9190</v>
      </c>
      <c r="K10299" s="315">
        <v>9315</v>
      </c>
      <c r="L10299" s="315" t="s">
        <v>9191</v>
      </c>
      <c r="M10299" s="315" t="s">
        <v>792</v>
      </c>
      <c r="N10299" s="315"/>
      <c r="O10299" s="315" t="s">
        <v>805</v>
      </c>
      <c r="P10299" s="315" t="s">
        <v>9192</v>
      </c>
      <c r="Q10299" s="315" t="s">
        <v>1065</v>
      </c>
    </row>
    <row r="10300" spans="1:17">
      <c r="A10300" s="315" t="s">
        <v>9193</v>
      </c>
      <c r="B10300" s="315" t="s">
        <v>2095</v>
      </c>
      <c r="C10300" s="315" t="s">
        <v>2098</v>
      </c>
      <c r="D10300" s="316">
        <v>82.5</v>
      </c>
      <c r="E10300" s="317">
        <v>74488.800000000003</v>
      </c>
      <c r="F10300" s="317">
        <v>16691.009999999998</v>
      </c>
      <c r="G10300" s="318">
        <v>40044</v>
      </c>
      <c r="H10300" s="318">
        <v>41960</v>
      </c>
      <c r="I10300" s="318">
        <v>51135</v>
      </c>
      <c r="J10300" s="315" t="s">
        <v>9194</v>
      </c>
      <c r="K10300" s="315">
        <v>3653</v>
      </c>
      <c r="L10300" s="315" t="s">
        <v>2500</v>
      </c>
      <c r="M10300" s="315" t="s">
        <v>764</v>
      </c>
      <c r="N10300" s="315" t="s">
        <v>9195</v>
      </c>
      <c r="O10300" s="315" t="s">
        <v>914</v>
      </c>
      <c r="P10300" s="315" t="s">
        <v>8509</v>
      </c>
      <c r="Q10300" s="315" t="s">
        <v>9196</v>
      </c>
    </row>
    <row r="10301" spans="1:17">
      <c r="A10301" s="315" t="s">
        <v>9197</v>
      </c>
      <c r="B10301" s="315" t="s">
        <v>2095</v>
      </c>
      <c r="C10301" s="315" t="s">
        <v>2096</v>
      </c>
      <c r="D10301" s="316">
        <v>82.5</v>
      </c>
      <c r="E10301" s="317">
        <v>92987.59</v>
      </c>
      <c r="F10301" s="317">
        <v>30127.97</v>
      </c>
      <c r="G10301" s="318">
        <v>40711</v>
      </c>
      <c r="H10301" s="318">
        <v>41612</v>
      </c>
      <c r="I10301" s="318">
        <v>50770</v>
      </c>
      <c r="J10301" s="315" t="s">
        <v>9198</v>
      </c>
      <c r="K10301" s="315">
        <v>8903</v>
      </c>
      <c r="L10301" s="315" t="s">
        <v>1283</v>
      </c>
      <c r="M10301" s="315" t="s">
        <v>784</v>
      </c>
      <c r="N10301" s="315"/>
      <c r="O10301" s="315" t="s">
        <v>805</v>
      </c>
      <c r="P10301" s="315" t="s">
        <v>9199</v>
      </c>
      <c r="Q10301" s="315" t="s">
        <v>1992</v>
      </c>
    </row>
    <row r="10302" spans="1:17">
      <c r="A10302" s="315" t="s">
        <v>9200</v>
      </c>
      <c r="B10302" s="315" t="s">
        <v>2095</v>
      </c>
      <c r="C10302" s="315" t="s">
        <v>2096</v>
      </c>
      <c r="D10302" s="316">
        <v>82.6</v>
      </c>
      <c r="E10302" s="317">
        <v>106370.39</v>
      </c>
      <c r="F10302" s="317">
        <v>52653.32</v>
      </c>
      <c r="G10302" s="318">
        <v>40701</v>
      </c>
      <c r="H10302" s="318">
        <v>40907</v>
      </c>
      <c r="I10302" s="318">
        <v>50040</v>
      </c>
      <c r="J10302" s="315" t="s">
        <v>9201</v>
      </c>
      <c r="K10302" s="315">
        <v>8717</v>
      </c>
      <c r="L10302" s="315" t="s">
        <v>769</v>
      </c>
      <c r="M10302" s="315" t="s">
        <v>770</v>
      </c>
      <c r="N10302" s="315"/>
      <c r="O10302" s="315" t="s">
        <v>805</v>
      </c>
      <c r="P10302" s="315" t="s">
        <v>1273</v>
      </c>
      <c r="Q10302" s="315" t="s">
        <v>4567</v>
      </c>
    </row>
    <row r="10303" spans="1:17">
      <c r="A10303" s="315" t="s">
        <v>9202</v>
      </c>
      <c r="B10303" s="315" t="s">
        <v>2095</v>
      </c>
      <c r="C10303" s="315" t="s">
        <v>2098</v>
      </c>
      <c r="D10303" s="316">
        <v>82.62</v>
      </c>
      <c r="E10303" s="317">
        <v>55098.709999999992</v>
      </c>
      <c r="F10303" s="317">
        <v>12040.07</v>
      </c>
      <c r="G10303" s="318">
        <v>40793</v>
      </c>
      <c r="H10303" s="318">
        <v>41764</v>
      </c>
      <c r="I10303" s="318">
        <v>49309</v>
      </c>
      <c r="J10303" s="315" t="s">
        <v>9203</v>
      </c>
      <c r="K10303" s="315">
        <v>4310</v>
      </c>
      <c r="L10303" s="315" t="s">
        <v>2666</v>
      </c>
      <c r="M10303" s="315" t="s">
        <v>776</v>
      </c>
      <c r="N10303" s="315" t="s">
        <v>7545</v>
      </c>
      <c r="O10303" s="315" t="s">
        <v>805</v>
      </c>
      <c r="P10303" s="315" t="s">
        <v>6105</v>
      </c>
      <c r="Q10303" s="315" t="s">
        <v>1096</v>
      </c>
    </row>
    <row r="10304" spans="1:17">
      <c r="A10304" s="315" t="s">
        <v>9204</v>
      </c>
      <c r="B10304" s="315" t="s">
        <v>2095</v>
      </c>
      <c r="C10304" s="315" t="s">
        <v>2098</v>
      </c>
      <c r="D10304" s="316">
        <v>82.68</v>
      </c>
      <c r="E10304" s="317">
        <v>83988.6</v>
      </c>
      <c r="F10304" s="317">
        <v>19821.310000000001</v>
      </c>
      <c r="G10304" s="318">
        <v>40520</v>
      </c>
      <c r="H10304" s="318">
        <v>41934</v>
      </c>
      <c r="I10304" s="318">
        <v>49309</v>
      </c>
      <c r="J10304" s="315" t="s">
        <v>9205</v>
      </c>
      <c r="K10304" s="315">
        <v>2720</v>
      </c>
      <c r="L10304" s="315" t="s">
        <v>2504</v>
      </c>
      <c r="M10304" s="315" t="s">
        <v>764</v>
      </c>
      <c r="N10304" s="315"/>
      <c r="O10304" s="315" t="s">
        <v>805</v>
      </c>
      <c r="P10304" s="315" t="s">
        <v>4792</v>
      </c>
      <c r="Q10304" s="315" t="s">
        <v>6255</v>
      </c>
    </row>
    <row r="10305" spans="1:17">
      <c r="A10305" s="315" t="s">
        <v>9206</v>
      </c>
      <c r="B10305" s="315" t="s">
        <v>2095</v>
      </c>
      <c r="C10305" s="315" t="s">
        <v>2096</v>
      </c>
      <c r="D10305" s="316">
        <v>82.7</v>
      </c>
      <c r="E10305" s="317">
        <v>85357.95</v>
      </c>
      <c r="F10305" s="317">
        <v>46314.6</v>
      </c>
      <c r="G10305" s="318">
        <v>39570</v>
      </c>
      <c r="H10305" s="318">
        <v>40465</v>
      </c>
      <c r="I10305" s="318">
        <v>49674</v>
      </c>
      <c r="J10305" s="315" t="s">
        <v>9207</v>
      </c>
      <c r="K10305" s="315">
        <v>2340</v>
      </c>
      <c r="L10305" s="315" t="s">
        <v>4263</v>
      </c>
      <c r="M10305" s="315" t="s">
        <v>1431</v>
      </c>
      <c r="N10305" s="315" t="s">
        <v>9208</v>
      </c>
      <c r="O10305" s="315" t="s">
        <v>805</v>
      </c>
      <c r="P10305" s="315" t="s">
        <v>6716</v>
      </c>
      <c r="Q10305" s="315" t="s">
        <v>6717</v>
      </c>
    </row>
    <row r="10306" spans="1:17">
      <c r="A10306" s="315" t="s">
        <v>9209</v>
      </c>
      <c r="B10306" s="315" t="s">
        <v>2095</v>
      </c>
      <c r="C10306" s="315" t="s">
        <v>2098</v>
      </c>
      <c r="D10306" s="316">
        <v>82.8</v>
      </c>
      <c r="E10306" s="317">
        <v>89595.78</v>
      </c>
      <c r="F10306" s="317">
        <v>39422.149999999994</v>
      </c>
      <c r="G10306" s="318">
        <v>40584</v>
      </c>
      <c r="H10306" s="318">
        <v>40781</v>
      </c>
      <c r="I10306" s="318">
        <v>50040</v>
      </c>
      <c r="J10306" s="315" t="s">
        <v>9210</v>
      </c>
      <c r="K10306" s="315">
        <v>5463</v>
      </c>
      <c r="L10306" s="315" t="s">
        <v>3165</v>
      </c>
      <c r="M10306" s="315" t="s">
        <v>776</v>
      </c>
      <c r="N10306" s="315"/>
      <c r="O10306" s="315" t="s">
        <v>996</v>
      </c>
      <c r="P10306" s="315" t="s">
        <v>9211</v>
      </c>
      <c r="Q10306" s="315"/>
    </row>
    <row r="10307" spans="1:17">
      <c r="A10307" s="315" t="s">
        <v>9212</v>
      </c>
      <c r="B10307" s="315" t="s">
        <v>2095</v>
      </c>
      <c r="C10307" s="315" t="s">
        <v>2098</v>
      </c>
      <c r="D10307" s="316">
        <v>82.9</v>
      </c>
      <c r="E10307" s="317">
        <v>81161.799999999988</v>
      </c>
      <c r="F10307" s="317">
        <v>33065.9</v>
      </c>
      <c r="G10307" s="318">
        <v>39570</v>
      </c>
      <c r="H10307" s="318">
        <v>40858</v>
      </c>
      <c r="I10307" s="318">
        <v>50040</v>
      </c>
      <c r="J10307" s="315" t="s">
        <v>9213</v>
      </c>
      <c r="K10307" s="315">
        <v>4713</v>
      </c>
      <c r="L10307" s="315" t="s">
        <v>3958</v>
      </c>
      <c r="M10307" s="315" t="s">
        <v>1296</v>
      </c>
      <c r="N10307" s="315" t="s">
        <v>9214</v>
      </c>
      <c r="O10307" s="315"/>
      <c r="P10307" s="315" t="s">
        <v>9214</v>
      </c>
      <c r="Q10307" s="315"/>
    </row>
    <row r="10308" spans="1:17">
      <c r="A10308" s="315" t="s">
        <v>9215</v>
      </c>
      <c r="B10308" s="315" t="s">
        <v>2095</v>
      </c>
      <c r="C10308" s="315" t="s">
        <v>2098</v>
      </c>
      <c r="D10308" s="316">
        <v>83</v>
      </c>
      <c r="E10308" s="317">
        <v>67634.549999999988</v>
      </c>
      <c r="F10308" s="317">
        <v>27554.829999999998</v>
      </c>
      <c r="G10308" s="318">
        <v>39569</v>
      </c>
      <c r="H10308" s="318">
        <v>40857</v>
      </c>
      <c r="I10308" s="318">
        <v>50040</v>
      </c>
      <c r="J10308" s="315" t="s">
        <v>9216</v>
      </c>
      <c r="K10308" s="315">
        <v>6423</v>
      </c>
      <c r="L10308" s="315" t="s">
        <v>3436</v>
      </c>
      <c r="M10308" s="315" t="s">
        <v>1388</v>
      </c>
      <c r="N10308" s="315" t="s">
        <v>9217</v>
      </c>
      <c r="O10308" s="315" t="s">
        <v>805</v>
      </c>
      <c r="P10308" s="315" t="s">
        <v>9218</v>
      </c>
      <c r="Q10308" s="315" t="s">
        <v>1167</v>
      </c>
    </row>
    <row r="10309" spans="1:17">
      <c r="A10309" s="315" t="s">
        <v>9219</v>
      </c>
      <c r="B10309" s="315" t="s">
        <v>2095</v>
      </c>
      <c r="C10309" s="315" t="s">
        <v>2098</v>
      </c>
      <c r="D10309" s="316">
        <v>83</v>
      </c>
      <c r="E10309" s="317">
        <v>85818</v>
      </c>
      <c r="F10309" s="317">
        <v>51093.49</v>
      </c>
      <c r="G10309" s="318">
        <v>39570</v>
      </c>
      <c r="H10309" s="318">
        <v>39749</v>
      </c>
      <c r="I10309" s="318">
        <v>48914</v>
      </c>
      <c r="J10309" s="315" t="s">
        <v>9220</v>
      </c>
      <c r="K10309" s="315">
        <v>2345</v>
      </c>
      <c r="L10309" s="315" t="s">
        <v>4439</v>
      </c>
      <c r="M10309" s="315" t="s">
        <v>1431</v>
      </c>
      <c r="N10309" s="315"/>
      <c r="O10309" s="315" t="s">
        <v>805</v>
      </c>
      <c r="P10309" s="315" t="s">
        <v>6716</v>
      </c>
      <c r="Q10309" s="315" t="s">
        <v>6717</v>
      </c>
    </row>
    <row r="10310" spans="1:17">
      <c r="A10310" s="315" t="s">
        <v>9221</v>
      </c>
      <c r="B10310" s="315" t="s">
        <v>2095</v>
      </c>
      <c r="C10310" s="315" t="s">
        <v>2098</v>
      </c>
      <c r="D10310" s="316">
        <v>83.1</v>
      </c>
      <c r="E10310" s="317">
        <v>83476.37999999999</v>
      </c>
      <c r="F10310" s="317">
        <v>21954.270000000004</v>
      </c>
      <c r="G10310" s="318">
        <v>40652</v>
      </c>
      <c r="H10310" s="318">
        <v>41593</v>
      </c>
      <c r="I10310" s="318">
        <v>50770</v>
      </c>
      <c r="J10310" s="315" t="s">
        <v>9222</v>
      </c>
      <c r="K10310" s="315">
        <v>9323</v>
      </c>
      <c r="L10310" s="315" t="s">
        <v>1955</v>
      </c>
      <c r="M10310" s="315" t="s">
        <v>770</v>
      </c>
      <c r="N10310" s="315"/>
      <c r="O10310" s="315" t="s">
        <v>805</v>
      </c>
      <c r="P10310" s="315" t="s">
        <v>9223</v>
      </c>
      <c r="Q10310" s="315" t="s">
        <v>9224</v>
      </c>
    </row>
    <row r="10311" spans="1:17">
      <c r="A10311" s="315" t="s">
        <v>9225</v>
      </c>
      <c r="B10311" s="315" t="s">
        <v>2095</v>
      </c>
      <c r="C10311" s="315" t="s">
        <v>2096</v>
      </c>
      <c r="D10311" s="316">
        <v>83.17</v>
      </c>
      <c r="E10311" s="317">
        <v>75300.5</v>
      </c>
      <c r="F10311" s="317">
        <v>17270.810000000001</v>
      </c>
      <c r="G10311" s="318">
        <v>40687</v>
      </c>
      <c r="H10311" s="318">
        <v>40897</v>
      </c>
      <c r="I10311" s="318">
        <v>50040</v>
      </c>
      <c r="J10311" s="315" t="s">
        <v>9226</v>
      </c>
      <c r="K10311" s="315">
        <v>1695</v>
      </c>
      <c r="L10311" s="315" t="s">
        <v>4351</v>
      </c>
      <c r="M10311" s="315" t="s">
        <v>761</v>
      </c>
      <c r="N10311" s="315"/>
      <c r="O10311" s="315" t="s">
        <v>805</v>
      </c>
      <c r="P10311" s="315" t="s">
        <v>9227</v>
      </c>
      <c r="Q10311" s="315" t="s">
        <v>1823</v>
      </c>
    </row>
    <row r="10312" spans="1:17">
      <c r="A10312" s="315" t="s">
        <v>9228</v>
      </c>
      <c r="B10312" s="315" t="s">
        <v>2095</v>
      </c>
      <c r="C10312" s="315" t="s">
        <v>2098</v>
      </c>
      <c r="D10312" s="316">
        <v>83.2</v>
      </c>
      <c r="E10312" s="317">
        <v>86307.37000000001</v>
      </c>
      <c r="F10312" s="317">
        <v>31070.65</v>
      </c>
      <c r="G10312" s="318">
        <v>39608</v>
      </c>
      <c r="H10312" s="318">
        <v>41219</v>
      </c>
      <c r="I10312" s="318">
        <v>50405</v>
      </c>
      <c r="J10312" s="315" t="s">
        <v>9229</v>
      </c>
      <c r="K10312" s="315">
        <v>7252</v>
      </c>
      <c r="L10312" s="315" t="s">
        <v>9230</v>
      </c>
      <c r="M10312" s="315" t="s">
        <v>966</v>
      </c>
      <c r="N10312" s="315"/>
      <c r="O10312" s="315" t="s">
        <v>805</v>
      </c>
      <c r="P10312" s="315" t="s">
        <v>6169</v>
      </c>
      <c r="Q10312" s="315" t="s">
        <v>9231</v>
      </c>
    </row>
    <row r="10313" spans="1:17">
      <c r="A10313" s="315" t="s">
        <v>9232</v>
      </c>
      <c r="B10313" s="315" t="s">
        <v>2095</v>
      </c>
      <c r="C10313" s="315" t="s">
        <v>2098</v>
      </c>
      <c r="D10313" s="316">
        <v>83.2</v>
      </c>
      <c r="E10313" s="317">
        <v>82373.359999999986</v>
      </c>
      <c r="F10313" s="317">
        <v>21664.19</v>
      </c>
      <c r="G10313" s="318">
        <v>40364</v>
      </c>
      <c r="H10313" s="318">
        <v>41592</v>
      </c>
      <c r="I10313" s="318">
        <v>50770</v>
      </c>
      <c r="J10313" s="315" t="s">
        <v>9233</v>
      </c>
      <c r="K10313" s="315">
        <v>8309</v>
      </c>
      <c r="L10313" s="315" t="s">
        <v>3824</v>
      </c>
      <c r="M10313" s="315" t="s">
        <v>784</v>
      </c>
      <c r="N10313" s="315" t="s">
        <v>9234</v>
      </c>
      <c r="O10313" s="315" t="s">
        <v>805</v>
      </c>
      <c r="P10313" s="315" t="s">
        <v>1952</v>
      </c>
      <c r="Q10313" s="315" t="s">
        <v>1041</v>
      </c>
    </row>
    <row r="10314" spans="1:17">
      <c r="A10314" s="315" t="s">
        <v>9235</v>
      </c>
      <c r="B10314" s="315" t="s">
        <v>2095</v>
      </c>
      <c r="C10314" s="315" t="s">
        <v>2098</v>
      </c>
      <c r="D10314" s="316">
        <v>83.2</v>
      </c>
      <c r="E10314" s="317">
        <v>6362.41</v>
      </c>
      <c r="F10314" s="317">
        <v>1119.79</v>
      </c>
      <c r="G10314" s="318">
        <v>40721</v>
      </c>
      <c r="H10314" s="318">
        <v>42573</v>
      </c>
      <c r="I10314" s="318">
        <v>50040</v>
      </c>
      <c r="J10314" s="315" t="s">
        <v>9236</v>
      </c>
      <c r="K10314" s="315">
        <v>8953</v>
      </c>
      <c r="L10314" s="315" t="s">
        <v>1796</v>
      </c>
      <c r="M10314" s="315" t="s">
        <v>784</v>
      </c>
      <c r="N10314" s="315"/>
      <c r="O10314" s="315" t="s">
        <v>996</v>
      </c>
      <c r="P10314" s="315" t="s">
        <v>9237</v>
      </c>
      <c r="Q10314" s="315"/>
    </row>
    <row r="10315" spans="1:17">
      <c r="A10315" s="315" t="s">
        <v>9238</v>
      </c>
      <c r="B10315" s="315" t="s">
        <v>2095</v>
      </c>
      <c r="C10315" s="315" t="s">
        <v>2098</v>
      </c>
      <c r="D10315" s="316">
        <v>83.2</v>
      </c>
      <c r="E10315" s="317">
        <v>76610.51999999999</v>
      </c>
      <c r="F10315" s="317">
        <v>20148.559999999998</v>
      </c>
      <c r="G10315" s="318">
        <v>40771</v>
      </c>
      <c r="H10315" s="318">
        <v>41540</v>
      </c>
      <c r="I10315" s="318">
        <v>50770</v>
      </c>
      <c r="J10315" s="315" t="s">
        <v>9239</v>
      </c>
      <c r="K10315" s="315">
        <v>6245</v>
      </c>
      <c r="L10315" s="315" t="s">
        <v>5099</v>
      </c>
      <c r="M10315" s="315" t="s">
        <v>788</v>
      </c>
      <c r="N10315" s="315"/>
      <c r="O10315" s="315" t="s">
        <v>805</v>
      </c>
      <c r="P10315" s="315" t="s">
        <v>9240</v>
      </c>
      <c r="Q10315" s="315" t="s">
        <v>9241</v>
      </c>
    </row>
    <row r="10316" spans="1:17">
      <c r="A10316" s="315" t="s">
        <v>9242</v>
      </c>
      <c r="B10316" s="315" t="s">
        <v>2095</v>
      </c>
      <c r="C10316" s="315" t="s">
        <v>2098</v>
      </c>
      <c r="D10316" s="316">
        <v>83.26</v>
      </c>
      <c r="E10316" s="317">
        <v>76472.959999999992</v>
      </c>
      <c r="F10316" s="317">
        <v>33648.1</v>
      </c>
      <c r="G10316" s="318">
        <v>40602</v>
      </c>
      <c r="H10316" s="318">
        <v>40885</v>
      </c>
      <c r="I10316" s="318">
        <v>50040</v>
      </c>
      <c r="J10316" s="315" t="s">
        <v>9243</v>
      </c>
      <c r="K10316" s="315">
        <v>5746</v>
      </c>
      <c r="L10316" s="315" t="s">
        <v>1790</v>
      </c>
      <c r="M10316" s="315" t="s">
        <v>1296</v>
      </c>
      <c r="N10316" s="315"/>
      <c r="O10316" s="315" t="s">
        <v>805</v>
      </c>
      <c r="P10316" s="315" t="s">
        <v>1792</v>
      </c>
      <c r="Q10316" s="315" t="s">
        <v>1307</v>
      </c>
    </row>
    <row r="10317" spans="1:17">
      <c r="A10317" s="315" t="s">
        <v>9244</v>
      </c>
      <c r="B10317" s="315" t="s">
        <v>2095</v>
      </c>
      <c r="C10317" s="315" t="s">
        <v>2098</v>
      </c>
      <c r="D10317" s="316">
        <v>83.4</v>
      </c>
      <c r="E10317" s="317">
        <v>92351.76999999999</v>
      </c>
      <c r="F10317" s="317">
        <v>24288.52</v>
      </c>
      <c r="G10317" s="318">
        <v>40350</v>
      </c>
      <c r="H10317" s="318">
        <v>41578</v>
      </c>
      <c r="I10317" s="318">
        <v>50770</v>
      </c>
      <c r="J10317" s="315" t="s">
        <v>9245</v>
      </c>
      <c r="K10317" s="315">
        <v>7167</v>
      </c>
      <c r="L10317" s="315" t="s">
        <v>9246</v>
      </c>
      <c r="M10317" s="315" t="s">
        <v>966</v>
      </c>
      <c r="N10317" s="315"/>
      <c r="O10317" s="315" t="s">
        <v>805</v>
      </c>
      <c r="P10317" s="315" t="s">
        <v>8384</v>
      </c>
      <c r="Q10317" s="315" t="s">
        <v>1307</v>
      </c>
    </row>
    <row r="10318" spans="1:17">
      <c r="A10318" s="315" t="s">
        <v>9247</v>
      </c>
      <c r="B10318" s="315" t="s">
        <v>2095</v>
      </c>
      <c r="C10318" s="315" t="s">
        <v>2098</v>
      </c>
      <c r="D10318" s="316">
        <v>83.4</v>
      </c>
      <c r="E10318" s="317">
        <v>73698.630000000019</v>
      </c>
      <c r="F10318" s="317">
        <v>24467.97</v>
      </c>
      <c r="G10318" s="318">
        <v>40478</v>
      </c>
      <c r="H10318" s="318">
        <v>40624</v>
      </c>
      <c r="I10318" s="318">
        <v>50040</v>
      </c>
      <c r="J10318" s="315" t="s">
        <v>9248</v>
      </c>
      <c r="K10318" s="315">
        <v>6016</v>
      </c>
      <c r="L10318" s="315" t="s">
        <v>3987</v>
      </c>
      <c r="M10318" s="315" t="s">
        <v>788</v>
      </c>
      <c r="N10318" s="315"/>
      <c r="O10318" s="315" t="s">
        <v>805</v>
      </c>
      <c r="P10318" s="315" t="s">
        <v>9249</v>
      </c>
      <c r="Q10318" s="315" t="s">
        <v>841</v>
      </c>
    </row>
    <row r="10319" spans="1:17">
      <c r="A10319" s="319" t="s">
        <v>9250</v>
      </c>
      <c r="B10319" s="319" t="s">
        <v>2095</v>
      </c>
      <c r="C10319" s="315" t="s">
        <v>2096</v>
      </c>
      <c r="D10319" s="320">
        <v>83.6</v>
      </c>
      <c r="E10319" s="317">
        <v>16216.5</v>
      </c>
      <c r="F10319" s="317">
        <v>8783.9499999999989</v>
      </c>
      <c r="G10319" s="321">
        <v>39570</v>
      </c>
      <c r="H10319" s="321">
        <v>40539</v>
      </c>
      <c r="I10319" s="321">
        <v>49674</v>
      </c>
      <c r="J10319" s="319" t="s">
        <v>9251</v>
      </c>
      <c r="K10319" s="322">
        <v>1272</v>
      </c>
      <c r="L10319" s="319" t="s">
        <v>3423</v>
      </c>
      <c r="M10319" s="319" t="s">
        <v>766</v>
      </c>
      <c r="N10319" s="323"/>
      <c r="O10319" s="319" t="s">
        <v>805</v>
      </c>
      <c r="P10319" s="319" t="s">
        <v>9252</v>
      </c>
      <c r="Q10319" s="319" t="s">
        <v>9253</v>
      </c>
    </row>
    <row r="10320" spans="1:17">
      <c r="A10320" s="315" t="s">
        <v>9254</v>
      </c>
      <c r="B10320" s="315" t="s">
        <v>2095</v>
      </c>
      <c r="C10320" s="315" t="s">
        <v>2096</v>
      </c>
      <c r="D10320" s="316">
        <v>83.6</v>
      </c>
      <c r="E10320" s="317">
        <v>853.5</v>
      </c>
      <c r="F10320" s="317">
        <v>499.3</v>
      </c>
      <c r="G10320" s="318">
        <v>39570</v>
      </c>
      <c r="H10320" s="318">
        <v>40539</v>
      </c>
      <c r="I10320" s="318">
        <v>49674</v>
      </c>
      <c r="J10320" s="315" t="s">
        <v>9251</v>
      </c>
      <c r="K10320" s="315">
        <v>1272</v>
      </c>
      <c r="L10320" s="315" t="s">
        <v>3423</v>
      </c>
      <c r="M10320" s="315" t="s">
        <v>766</v>
      </c>
      <c r="N10320" s="315"/>
      <c r="O10320" s="315" t="s">
        <v>914</v>
      </c>
      <c r="P10320" s="315" t="s">
        <v>9255</v>
      </c>
      <c r="Q10320" s="315" t="s">
        <v>9256</v>
      </c>
    </row>
    <row r="10321" spans="1:17">
      <c r="A10321" s="315" t="s">
        <v>9257</v>
      </c>
      <c r="B10321" s="315" t="s">
        <v>2095</v>
      </c>
      <c r="C10321" s="315" t="s">
        <v>2096</v>
      </c>
      <c r="D10321" s="316">
        <v>84</v>
      </c>
      <c r="E10321" s="317">
        <v>74816.280000000013</v>
      </c>
      <c r="F10321" s="317">
        <v>34041.42</v>
      </c>
      <c r="G10321" s="318">
        <v>39570</v>
      </c>
      <c r="H10321" s="318">
        <v>41024</v>
      </c>
      <c r="I10321" s="318">
        <v>50405</v>
      </c>
      <c r="J10321" s="315" t="s">
        <v>9258</v>
      </c>
      <c r="K10321" s="315">
        <v>6210</v>
      </c>
      <c r="L10321" s="315" t="s">
        <v>2903</v>
      </c>
      <c r="M10321" s="315" t="s">
        <v>788</v>
      </c>
      <c r="N10321" s="315"/>
      <c r="O10321" s="315" t="s">
        <v>805</v>
      </c>
      <c r="P10321" s="315" t="s">
        <v>9259</v>
      </c>
      <c r="Q10321" s="315" t="s">
        <v>956</v>
      </c>
    </row>
    <row r="10322" spans="1:17">
      <c r="A10322" s="315" t="s">
        <v>9260</v>
      </c>
      <c r="B10322" s="315" t="s">
        <v>2095</v>
      </c>
      <c r="C10322" s="315" t="s">
        <v>2098</v>
      </c>
      <c r="D10322" s="316">
        <v>84</v>
      </c>
      <c r="E10322" s="317">
        <v>97751.5</v>
      </c>
      <c r="F10322" s="317">
        <v>39824.69</v>
      </c>
      <c r="G10322" s="318">
        <v>39570</v>
      </c>
      <c r="H10322" s="318">
        <v>40812</v>
      </c>
      <c r="I10322" s="318">
        <v>50040</v>
      </c>
      <c r="J10322" s="315" t="s">
        <v>9261</v>
      </c>
      <c r="K10322" s="315">
        <v>1690</v>
      </c>
      <c r="L10322" s="315" t="s">
        <v>2866</v>
      </c>
      <c r="M10322" s="315" t="s">
        <v>761</v>
      </c>
      <c r="N10322" s="315" t="s">
        <v>1916</v>
      </c>
      <c r="O10322" s="315" t="s">
        <v>805</v>
      </c>
      <c r="P10322" s="315" t="s">
        <v>1917</v>
      </c>
      <c r="Q10322" s="315" t="s">
        <v>1918</v>
      </c>
    </row>
    <row r="10323" spans="1:17">
      <c r="A10323" s="315" t="s">
        <v>9262</v>
      </c>
      <c r="B10323" s="315" t="s">
        <v>2095</v>
      </c>
      <c r="C10323" s="315" t="s">
        <v>2096</v>
      </c>
      <c r="D10323" s="316">
        <v>84</v>
      </c>
      <c r="E10323" s="317">
        <v>73550.599999999991</v>
      </c>
      <c r="F10323" s="317">
        <v>21844.520000000004</v>
      </c>
      <c r="G10323" s="318">
        <v>40385</v>
      </c>
      <c r="H10323" s="318">
        <v>41760</v>
      </c>
      <c r="I10323" s="318">
        <v>51135</v>
      </c>
      <c r="J10323" s="315" t="s">
        <v>9263</v>
      </c>
      <c r="K10323" s="315">
        <v>3629</v>
      </c>
      <c r="L10323" s="315" t="s">
        <v>3591</v>
      </c>
      <c r="M10323" s="315" t="s">
        <v>764</v>
      </c>
      <c r="N10323" s="315"/>
      <c r="O10323" s="315" t="s">
        <v>805</v>
      </c>
      <c r="P10323" s="315" t="s">
        <v>9264</v>
      </c>
      <c r="Q10323" s="315" t="s">
        <v>4629</v>
      </c>
    </row>
    <row r="10324" spans="1:17">
      <c r="A10324" s="315" t="s">
        <v>9265</v>
      </c>
      <c r="B10324" s="315" t="s">
        <v>2095</v>
      </c>
      <c r="C10324" s="315" t="s">
        <v>2098</v>
      </c>
      <c r="D10324" s="316">
        <v>84</v>
      </c>
      <c r="E10324" s="317">
        <v>83266.149999999994</v>
      </c>
      <c r="F10324" s="317">
        <v>36637.110000000008</v>
      </c>
      <c r="G10324" s="318">
        <v>40588</v>
      </c>
      <c r="H10324" s="318">
        <v>40886</v>
      </c>
      <c r="I10324" s="318">
        <v>50040</v>
      </c>
      <c r="J10324" s="315" t="s">
        <v>9266</v>
      </c>
      <c r="K10324" s="315">
        <v>4565</v>
      </c>
      <c r="L10324" s="315" t="s">
        <v>3551</v>
      </c>
      <c r="M10324" s="315" t="s">
        <v>1296</v>
      </c>
      <c r="N10324" s="315" t="s">
        <v>9267</v>
      </c>
      <c r="O10324" s="315" t="s">
        <v>805</v>
      </c>
      <c r="P10324" s="315" t="s">
        <v>4781</v>
      </c>
      <c r="Q10324" s="315" t="s">
        <v>945</v>
      </c>
    </row>
    <row r="10325" spans="1:17">
      <c r="A10325" s="315" t="s">
        <v>9268</v>
      </c>
      <c r="B10325" s="315" t="s">
        <v>2095</v>
      </c>
      <c r="C10325" s="315" t="s">
        <v>2098</v>
      </c>
      <c r="D10325" s="316">
        <v>84</v>
      </c>
      <c r="E10325" s="317">
        <v>71486.950000000012</v>
      </c>
      <c r="F10325" s="317">
        <v>18801.07</v>
      </c>
      <c r="G10325" s="318">
        <v>40693</v>
      </c>
      <c r="H10325" s="318">
        <v>41627</v>
      </c>
      <c r="I10325" s="318">
        <v>50770</v>
      </c>
      <c r="J10325" s="315" t="s">
        <v>9269</v>
      </c>
      <c r="K10325" s="315">
        <v>8226</v>
      </c>
      <c r="L10325" s="315" t="s">
        <v>3282</v>
      </c>
      <c r="M10325" s="315" t="s">
        <v>1051</v>
      </c>
      <c r="N10325" s="315"/>
      <c r="O10325" s="315" t="s">
        <v>805</v>
      </c>
      <c r="P10325" s="315" t="s">
        <v>1754</v>
      </c>
      <c r="Q10325" s="315" t="s">
        <v>819</v>
      </c>
    </row>
    <row r="10326" spans="1:17">
      <c r="A10326" s="315" t="s">
        <v>9270</v>
      </c>
      <c r="B10326" s="315" t="s">
        <v>2095</v>
      </c>
      <c r="C10326" s="315" t="s">
        <v>2098</v>
      </c>
      <c r="D10326" s="316">
        <v>84</v>
      </c>
      <c r="E10326" s="317">
        <v>90369.36</v>
      </c>
      <c r="F10326" s="317">
        <v>19747.399999999998</v>
      </c>
      <c r="G10326" s="318">
        <v>40701</v>
      </c>
      <c r="H10326" s="318">
        <v>41922</v>
      </c>
      <c r="I10326" s="318">
        <v>49309</v>
      </c>
      <c r="J10326" s="315" t="s">
        <v>9271</v>
      </c>
      <c r="K10326" s="315">
        <v>7433</v>
      </c>
      <c r="L10326" s="315" t="s">
        <v>9271</v>
      </c>
      <c r="M10326" s="315" t="s">
        <v>966</v>
      </c>
      <c r="N10326" s="315"/>
      <c r="O10326" s="315" t="s">
        <v>805</v>
      </c>
      <c r="P10326" s="315" t="s">
        <v>9272</v>
      </c>
      <c r="Q10326" s="315" t="s">
        <v>9273</v>
      </c>
    </row>
    <row r="10327" spans="1:17">
      <c r="A10327" s="315" t="s">
        <v>9274</v>
      </c>
      <c r="B10327" s="315" t="s">
        <v>2095</v>
      </c>
      <c r="C10327" s="315" t="s">
        <v>2096</v>
      </c>
      <c r="D10327" s="316">
        <v>84.1</v>
      </c>
      <c r="E10327" s="317">
        <v>55613.94000000001</v>
      </c>
      <c r="F10327" s="317">
        <v>32534.169999999995</v>
      </c>
      <c r="G10327" s="318">
        <v>40294</v>
      </c>
      <c r="H10327" s="318">
        <v>40455</v>
      </c>
      <c r="I10327" s="318">
        <v>49674</v>
      </c>
      <c r="J10327" s="315" t="s">
        <v>9275</v>
      </c>
      <c r="K10327" s="315">
        <v>4053</v>
      </c>
      <c r="L10327" s="315" t="s">
        <v>2059</v>
      </c>
      <c r="M10327" s="315" t="s">
        <v>2060</v>
      </c>
      <c r="N10327" s="315" t="s">
        <v>9276</v>
      </c>
      <c r="O10327" s="315" t="s">
        <v>914</v>
      </c>
      <c r="P10327" s="315" t="s">
        <v>9277</v>
      </c>
      <c r="Q10327" s="315" t="s">
        <v>9278</v>
      </c>
    </row>
    <row r="10328" spans="1:17">
      <c r="A10328" s="315" t="s">
        <v>9279</v>
      </c>
      <c r="B10328" s="315" t="s">
        <v>2095</v>
      </c>
      <c r="C10328" s="315" t="s">
        <v>2098</v>
      </c>
      <c r="D10328" s="316">
        <v>84.2</v>
      </c>
      <c r="E10328" s="317">
        <v>91494.650000000009</v>
      </c>
      <c r="F10328" s="317">
        <v>40257.639999999992</v>
      </c>
      <c r="G10328" s="318">
        <v>39569</v>
      </c>
      <c r="H10328" s="318">
        <v>40791</v>
      </c>
      <c r="I10328" s="318">
        <v>50040</v>
      </c>
      <c r="J10328" s="315" t="s">
        <v>9280</v>
      </c>
      <c r="K10328" s="315">
        <v>9402</v>
      </c>
      <c r="L10328" s="315" t="s">
        <v>1213</v>
      </c>
      <c r="M10328" s="315" t="s">
        <v>770</v>
      </c>
      <c r="N10328" s="315"/>
      <c r="O10328" s="315" t="s">
        <v>805</v>
      </c>
      <c r="P10328" s="315" t="s">
        <v>8274</v>
      </c>
      <c r="Q10328" s="315" t="s">
        <v>5002</v>
      </c>
    </row>
    <row r="10329" spans="1:17">
      <c r="A10329" s="315" t="s">
        <v>9281</v>
      </c>
      <c r="B10329" s="315" t="s">
        <v>2095</v>
      </c>
      <c r="C10329" s="315" t="s">
        <v>2096</v>
      </c>
      <c r="D10329" s="316">
        <v>84.2</v>
      </c>
      <c r="E10329" s="317">
        <v>88924.289999999979</v>
      </c>
      <c r="F10329" s="317">
        <v>37259.279999999999</v>
      </c>
      <c r="G10329" s="318">
        <v>39570</v>
      </c>
      <c r="H10329" s="318">
        <v>41532</v>
      </c>
      <c r="I10329" s="318">
        <v>50770</v>
      </c>
      <c r="J10329" s="315" t="s">
        <v>7366</v>
      </c>
      <c r="K10329" s="315">
        <v>3932</v>
      </c>
      <c r="L10329" s="315" t="s">
        <v>2683</v>
      </c>
      <c r="M10329" s="315" t="s">
        <v>754</v>
      </c>
      <c r="N10329" s="315" t="s">
        <v>9282</v>
      </c>
      <c r="O10329" s="315" t="s">
        <v>805</v>
      </c>
      <c r="P10329" s="315" t="s">
        <v>9283</v>
      </c>
      <c r="Q10329" s="315" t="s">
        <v>6234</v>
      </c>
    </row>
    <row r="10330" spans="1:17">
      <c r="A10330" s="315" t="s">
        <v>9284</v>
      </c>
      <c r="B10330" s="315" t="s">
        <v>2095</v>
      </c>
      <c r="C10330" s="315" t="s">
        <v>2098</v>
      </c>
      <c r="D10330" s="316">
        <v>84.2</v>
      </c>
      <c r="E10330" s="317">
        <v>80224.240000000005</v>
      </c>
      <c r="F10330" s="317">
        <v>18932.900000000001</v>
      </c>
      <c r="G10330" s="318">
        <v>40624</v>
      </c>
      <c r="H10330" s="318">
        <v>41912</v>
      </c>
      <c r="I10330" s="318">
        <v>49309</v>
      </c>
      <c r="J10330" s="315" t="s">
        <v>9285</v>
      </c>
      <c r="K10330" s="315">
        <v>7031</v>
      </c>
      <c r="L10330" s="315" t="s">
        <v>4057</v>
      </c>
      <c r="M10330" s="315" t="s">
        <v>966</v>
      </c>
      <c r="N10330" s="315"/>
      <c r="O10330" s="315" t="s">
        <v>805</v>
      </c>
      <c r="P10330" s="315" t="s">
        <v>9286</v>
      </c>
      <c r="Q10330" s="315" t="s">
        <v>9287</v>
      </c>
    </row>
    <row r="10331" spans="1:17">
      <c r="A10331" s="315" t="s">
        <v>9288</v>
      </c>
      <c r="B10331" s="315" t="s">
        <v>2095</v>
      </c>
      <c r="C10331" s="315" t="s">
        <v>2098</v>
      </c>
      <c r="D10331" s="316">
        <v>84.24</v>
      </c>
      <c r="E10331" s="317">
        <v>84510.63</v>
      </c>
      <c r="F10331" s="317">
        <v>15806.62</v>
      </c>
      <c r="G10331" s="318">
        <v>40469</v>
      </c>
      <c r="H10331" s="318">
        <v>42171</v>
      </c>
      <c r="I10331" s="318">
        <v>49674</v>
      </c>
      <c r="J10331" s="315" t="s">
        <v>9289</v>
      </c>
      <c r="K10331" s="315">
        <v>9477</v>
      </c>
      <c r="L10331" s="315" t="s">
        <v>4145</v>
      </c>
      <c r="M10331" s="315" t="s">
        <v>770</v>
      </c>
      <c r="N10331" s="315" t="s">
        <v>9290</v>
      </c>
      <c r="O10331" s="315" t="s">
        <v>805</v>
      </c>
      <c r="P10331" s="315" t="s">
        <v>7022</v>
      </c>
      <c r="Q10331" s="315" t="s">
        <v>819</v>
      </c>
    </row>
    <row r="10332" spans="1:17">
      <c r="A10332" s="315" t="s">
        <v>9291</v>
      </c>
      <c r="B10332" s="315" t="s">
        <v>2095</v>
      </c>
      <c r="C10332" s="315" t="s">
        <v>2098</v>
      </c>
      <c r="D10332" s="316">
        <v>84.24</v>
      </c>
      <c r="E10332" s="317">
        <v>89283.69</v>
      </c>
      <c r="F10332" s="317">
        <v>21070.960000000003</v>
      </c>
      <c r="G10332" s="318">
        <v>40569</v>
      </c>
      <c r="H10332" s="318">
        <v>42089</v>
      </c>
      <c r="I10332" s="318">
        <v>49674</v>
      </c>
      <c r="J10332" s="315" t="s">
        <v>9292</v>
      </c>
      <c r="K10332" s="315">
        <v>6313</v>
      </c>
      <c r="L10332" s="315" t="s">
        <v>2132</v>
      </c>
      <c r="M10332" s="315" t="s">
        <v>1712</v>
      </c>
      <c r="N10332" s="315"/>
      <c r="O10332" s="315" t="s">
        <v>805</v>
      </c>
      <c r="P10332" s="315" t="s">
        <v>9293</v>
      </c>
      <c r="Q10332" s="315" t="s">
        <v>881</v>
      </c>
    </row>
    <row r="10333" spans="1:17">
      <c r="A10333" s="315" t="s">
        <v>9294</v>
      </c>
      <c r="B10333" s="315" t="s">
        <v>2095</v>
      </c>
      <c r="C10333" s="315" t="s">
        <v>2098</v>
      </c>
      <c r="D10333" s="316">
        <v>84.24</v>
      </c>
      <c r="E10333" s="317">
        <v>43017.359999999993</v>
      </c>
      <c r="F10333" s="317">
        <v>10491.14</v>
      </c>
      <c r="G10333" s="318">
        <v>40806</v>
      </c>
      <c r="H10333" s="318">
        <v>42010</v>
      </c>
      <c r="I10333" s="318">
        <v>49674</v>
      </c>
      <c r="J10333" s="315" t="s">
        <v>9295</v>
      </c>
      <c r="K10333" s="315">
        <v>6221</v>
      </c>
      <c r="L10333" s="315" t="s">
        <v>1273</v>
      </c>
      <c r="M10333" s="315" t="s">
        <v>788</v>
      </c>
      <c r="N10333" s="315"/>
      <c r="O10333" s="315" t="s">
        <v>805</v>
      </c>
      <c r="P10333" s="315" t="s">
        <v>9296</v>
      </c>
      <c r="Q10333" s="315" t="s">
        <v>1156</v>
      </c>
    </row>
    <row r="10334" spans="1:17">
      <c r="A10334" s="315" t="s">
        <v>9297</v>
      </c>
      <c r="B10334" s="315" t="s">
        <v>2095</v>
      </c>
      <c r="C10334" s="315" t="s">
        <v>2098</v>
      </c>
      <c r="D10334" s="316">
        <v>84.3</v>
      </c>
      <c r="E10334" s="317">
        <v>74086.409999999974</v>
      </c>
      <c r="F10334" s="317">
        <v>17484.389999999996</v>
      </c>
      <c r="G10334" s="318">
        <v>40530</v>
      </c>
      <c r="H10334" s="318">
        <v>42009</v>
      </c>
      <c r="I10334" s="318">
        <v>49674</v>
      </c>
      <c r="J10334" s="315" t="s">
        <v>9298</v>
      </c>
      <c r="K10334" s="315">
        <v>8586</v>
      </c>
      <c r="L10334" s="315" t="s">
        <v>4449</v>
      </c>
      <c r="M10334" s="315" t="s">
        <v>792</v>
      </c>
      <c r="N10334" s="315"/>
      <c r="O10334" s="315" t="s">
        <v>805</v>
      </c>
      <c r="P10334" s="315" t="s">
        <v>9192</v>
      </c>
      <c r="Q10334" s="315" t="s">
        <v>1204</v>
      </c>
    </row>
    <row r="10335" spans="1:17">
      <c r="A10335" s="315" t="s">
        <v>9299</v>
      </c>
      <c r="B10335" s="315" t="s">
        <v>2095</v>
      </c>
      <c r="C10335" s="315" t="s">
        <v>2096</v>
      </c>
      <c r="D10335" s="316">
        <v>84.4</v>
      </c>
      <c r="E10335" s="317">
        <v>84466.77</v>
      </c>
      <c r="F10335" s="317">
        <v>24792.550000000003</v>
      </c>
      <c r="G10335" s="318">
        <v>40452</v>
      </c>
      <c r="H10335" s="318">
        <v>41627</v>
      </c>
      <c r="I10335" s="318">
        <v>50770</v>
      </c>
      <c r="J10335" s="315" t="s">
        <v>7507</v>
      </c>
      <c r="K10335" s="315">
        <v>8932</v>
      </c>
      <c r="L10335" s="315" t="s">
        <v>3338</v>
      </c>
      <c r="M10335" s="315" t="s">
        <v>784</v>
      </c>
      <c r="N10335" s="315"/>
      <c r="O10335" s="315" t="s">
        <v>805</v>
      </c>
      <c r="P10335" s="315" t="s">
        <v>840</v>
      </c>
      <c r="Q10335" s="315" t="s">
        <v>945</v>
      </c>
    </row>
    <row r="10336" spans="1:17">
      <c r="A10336" s="315" t="s">
        <v>9300</v>
      </c>
      <c r="B10336" s="315" t="s">
        <v>2095</v>
      </c>
      <c r="C10336" s="315" t="s">
        <v>2098</v>
      </c>
      <c r="D10336" s="316">
        <v>84.5</v>
      </c>
      <c r="E10336" s="317">
        <v>81529.680000000008</v>
      </c>
      <c r="F10336" s="317">
        <v>36280.710000000006</v>
      </c>
      <c r="G10336" s="318">
        <v>39569</v>
      </c>
      <c r="H10336" s="318">
        <v>39843</v>
      </c>
      <c r="I10336" s="318">
        <v>49309</v>
      </c>
      <c r="J10336" s="315" t="s">
        <v>9301</v>
      </c>
      <c r="K10336" s="315">
        <v>9243</v>
      </c>
      <c r="L10336" s="315" t="s">
        <v>3543</v>
      </c>
      <c r="M10336" s="315" t="s">
        <v>770</v>
      </c>
      <c r="N10336" s="315"/>
      <c r="O10336" s="315" t="s">
        <v>805</v>
      </c>
      <c r="P10336" s="315" t="s">
        <v>9302</v>
      </c>
      <c r="Q10336" s="315" t="s">
        <v>9303</v>
      </c>
    </row>
    <row r="10337" spans="1:17">
      <c r="A10337" s="315" t="s">
        <v>9304</v>
      </c>
      <c r="B10337" s="315" t="s">
        <v>2095</v>
      </c>
      <c r="C10337" s="315" t="s">
        <v>2098</v>
      </c>
      <c r="D10337" s="316">
        <v>84.5</v>
      </c>
      <c r="E10337" s="317">
        <v>78191.659999999989</v>
      </c>
      <c r="F10337" s="317">
        <v>25991.489999999998</v>
      </c>
      <c r="G10337" s="318">
        <v>39972</v>
      </c>
      <c r="H10337" s="318">
        <v>41205</v>
      </c>
      <c r="I10337" s="318">
        <v>50405</v>
      </c>
      <c r="J10337" s="315" t="s">
        <v>9305</v>
      </c>
      <c r="K10337" s="315">
        <v>8104</v>
      </c>
      <c r="L10337" s="315" t="s">
        <v>3828</v>
      </c>
      <c r="M10337" s="315" t="s">
        <v>784</v>
      </c>
      <c r="N10337" s="315"/>
      <c r="O10337" s="315" t="s">
        <v>805</v>
      </c>
      <c r="P10337" s="315" t="s">
        <v>6367</v>
      </c>
      <c r="Q10337" s="315" t="s">
        <v>1906</v>
      </c>
    </row>
    <row r="10338" spans="1:17">
      <c r="A10338" s="315" t="s">
        <v>9306</v>
      </c>
      <c r="B10338" s="315" t="s">
        <v>2095</v>
      </c>
      <c r="C10338" s="315" t="s">
        <v>2096</v>
      </c>
      <c r="D10338" s="316">
        <v>84.5</v>
      </c>
      <c r="E10338" s="317">
        <v>86730.599999999991</v>
      </c>
      <c r="F10338" s="317">
        <v>33246.720000000001</v>
      </c>
      <c r="G10338" s="318">
        <v>40361</v>
      </c>
      <c r="H10338" s="318">
        <v>41156</v>
      </c>
      <c r="I10338" s="318">
        <v>50405</v>
      </c>
      <c r="J10338" s="315" t="s">
        <v>9307</v>
      </c>
      <c r="K10338" s="315">
        <v>3629</v>
      </c>
      <c r="L10338" s="315" t="s">
        <v>3591</v>
      </c>
      <c r="M10338" s="315" t="s">
        <v>764</v>
      </c>
      <c r="N10338" s="315"/>
      <c r="O10338" s="315" t="s">
        <v>805</v>
      </c>
      <c r="P10338" s="315" t="s">
        <v>9308</v>
      </c>
      <c r="Q10338" s="315" t="s">
        <v>6850</v>
      </c>
    </row>
    <row r="10339" spans="1:17">
      <c r="A10339" s="315" t="s">
        <v>9309</v>
      </c>
      <c r="B10339" s="315" t="s">
        <v>2095</v>
      </c>
      <c r="C10339" s="315" t="s">
        <v>2098</v>
      </c>
      <c r="D10339" s="316">
        <v>84.8</v>
      </c>
      <c r="E10339" s="317">
        <v>86598.540000000008</v>
      </c>
      <c r="F10339" s="317">
        <v>35678.61</v>
      </c>
      <c r="G10339" s="318">
        <v>39570</v>
      </c>
      <c r="H10339" s="318">
        <v>40828</v>
      </c>
      <c r="I10339" s="318">
        <v>50040</v>
      </c>
      <c r="J10339" s="315" t="s">
        <v>9310</v>
      </c>
      <c r="K10339" s="315">
        <v>8352</v>
      </c>
      <c r="L10339" s="315" t="s">
        <v>9311</v>
      </c>
      <c r="M10339" s="315" t="s">
        <v>784</v>
      </c>
      <c r="N10339" s="315"/>
      <c r="O10339" s="315" t="s">
        <v>805</v>
      </c>
      <c r="P10339" s="315" t="s">
        <v>8962</v>
      </c>
      <c r="Q10339" s="315" t="s">
        <v>1020</v>
      </c>
    </row>
    <row r="10340" spans="1:17">
      <c r="A10340" s="315" t="s">
        <v>9312</v>
      </c>
      <c r="B10340" s="315" t="s">
        <v>2095</v>
      </c>
      <c r="C10340" s="315" t="s">
        <v>2098</v>
      </c>
      <c r="D10340" s="316">
        <v>85</v>
      </c>
      <c r="E10340" s="317">
        <v>84836.700000000012</v>
      </c>
      <c r="F10340" s="317">
        <v>34563.109999999993</v>
      </c>
      <c r="G10340" s="318">
        <v>40626</v>
      </c>
      <c r="H10340" s="318">
        <v>40753</v>
      </c>
      <c r="I10340" s="318">
        <v>50040</v>
      </c>
      <c r="J10340" s="315" t="s">
        <v>9313</v>
      </c>
      <c r="K10340" s="315">
        <v>3255</v>
      </c>
      <c r="L10340" s="315" t="s">
        <v>2800</v>
      </c>
      <c r="M10340" s="315" t="s">
        <v>764</v>
      </c>
      <c r="N10340" s="315"/>
      <c r="O10340" s="315" t="s">
        <v>805</v>
      </c>
      <c r="P10340" s="315" t="s">
        <v>1321</v>
      </c>
      <c r="Q10340" s="315" t="s">
        <v>1065</v>
      </c>
    </row>
    <row r="10341" spans="1:17">
      <c r="A10341" s="315" t="s">
        <v>9314</v>
      </c>
      <c r="B10341" s="315" t="s">
        <v>2095</v>
      </c>
      <c r="C10341" s="315" t="s">
        <v>2098</v>
      </c>
      <c r="D10341" s="316">
        <v>85</v>
      </c>
      <c r="E10341" s="317">
        <v>82494.33</v>
      </c>
      <c r="F10341" s="317">
        <v>18332.09</v>
      </c>
      <c r="G10341" s="318">
        <v>40750</v>
      </c>
      <c r="H10341" s="318">
        <v>42093</v>
      </c>
      <c r="I10341" s="318">
        <v>49674</v>
      </c>
      <c r="J10341" s="315" t="s">
        <v>9315</v>
      </c>
      <c r="K10341" s="315">
        <v>9464</v>
      </c>
      <c r="L10341" s="315" t="s">
        <v>3097</v>
      </c>
      <c r="M10341" s="315" t="s">
        <v>770</v>
      </c>
      <c r="N10341" s="315" t="s">
        <v>4598</v>
      </c>
      <c r="O10341" s="315" t="s">
        <v>805</v>
      </c>
      <c r="P10341" s="315" t="s">
        <v>4599</v>
      </c>
      <c r="Q10341" s="315" t="s">
        <v>1394</v>
      </c>
    </row>
    <row r="10342" spans="1:17">
      <c r="A10342" s="315" t="s">
        <v>9316</v>
      </c>
      <c r="B10342" s="315" t="s">
        <v>2095</v>
      </c>
      <c r="C10342" s="315" t="s">
        <v>2098</v>
      </c>
      <c r="D10342" s="316">
        <v>85.1</v>
      </c>
      <c r="E10342" s="317">
        <v>72216.959999999992</v>
      </c>
      <c r="F10342" s="317">
        <v>16181.969999999998</v>
      </c>
      <c r="G10342" s="318">
        <v>40275</v>
      </c>
      <c r="H10342" s="318">
        <v>41989</v>
      </c>
      <c r="I10342" s="318">
        <v>51135</v>
      </c>
      <c r="J10342" s="315" t="s">
        <v>9317</v>
      </c>
      <c r="K10342" s="315">
        <v>6030</v>
      </c>
      <c r="L10342" s="315" t="s">
        <v>2286</v>
      </c>
      <c r="M10342" s="315" t="s">
        <v>788</v>
      </c>
      <c r="N10342" s="315" t="s">
        <v>5517</v>
      </c>
      <c r="O10342" s="315" t="s">
        <v>805</v>
      </c>
      <c r="P10342" s="315" t="s">
        <v>5518</v>
      </c>
      <c r="Q10342" s="315" t="s">
        <v>5277</v>
      </c>
    </row>
    <row r="10343" spans="1:17">
      <c r="A10343" s="315" t="s">
        <v>9318</v>
      </c>
      <c r="B10343" s="315" t="s">
        <v>2095</v>
      </c>
      <c r="C10343" s="315" t="s">
        <v>2098</v>
      </c>
      <c r="D10343" s="316">
        <v>85.2</v>
      </c>
      <c r="E10343" s="317">
        <v>86314.74</v>
      </c>
      <c r="F10343" s="317">
        <v>35165.279999999999</v>
      </c>
      <c r="G10343" s="318">
        <v>39577</v>
      </c>
      <c r="H10343" s="318">
        <v>40896</v>
      </c>
      <c r="I10343" s="318">
        <v>50040</v>
      </c>
      <c r="J10343" s="315" t="s">
        <v>9319</v>
      </c>
      <c r="K10343" s="315">
        <v>4132</v>
      </c>
      <c r="L10343" s="315" t="s">
        <v>2422</v>
      </c>
      <c r="M10343" s="315" t="s">
        <v>1484</v>
      </c>
      <c r="N10343" s="315" t="s">
        <v>5502</v>
      </c>
      <c r="O10343" s="315" t="s">
        <v>805</v>
      </c>
      <c r="P10343" s="315" t="s">
        <v>4892</v>
      </c>
      <c r="Q10343" s="315" t="s">
        <v>5089</v>
      </c>
    </row>
    <row r="10344" spans="1:17">
      <c r="A10344" s="315" t="s">
        <v>9320</v>
      </c>
      <c r="B10344" s="315" t="s">
        <v>2095</v>
      </c>
      <c r="C10344" s="315" t="s">
        <v>2098</v>
      </c>
      <c r="D10344" s="316">
        <v>85.2</v>
      </c>
      <c r="E10344" s="317">
        <v>101898.64</v>
      </c>
      <c r="F10344" s="317">
        <v>26799.34</v>
      </c>
      <c r="G10344" s="318">
        <v>40667</v>
      </c>
      <c r="H10344" s="318">
        <v>41627</v>
      </c>
      <c r="I10344" s="318">
        <v>50770</v>
      </c>
      <c r="J10344" s="315" t="s">
        <v>9321</v>
      </c>
      <c r="K10344" s="315">
        <v>7493</v>
      </c>
      <c r="L10344" s="315" t="s">
        <v>2138</v>
      </c>
      <c r="M10344" s="315" t="s">
        <v>966</v>
      </c>
      <c r="N10344" s="315"/>
      <c r="O10344" s="315" t="s">
        <v>805</v>
      </c>
      <c r="P10344" s="315" t="s">
        <v>8132</v>
      </c>
      <c r="Q10344" s="315" t="s">
        <v>1264</v>
      </c>
    </row>
    <row r="10345" spans="1:17">
      <c r="A10345" s="315" t="s">
        <v>9322</v>
      </c>
      <c r="B10345" s="315" t="s">
        <v>2095</v>
      </c>
      <c r="C10345" s="315" t="s">
        <v>2098</v>
      </c>
      <c r="D10345" s="316">
        <v>85.4</v>
      </c>
      <c r="E10345" s="317">
        <v>80348.740000000005</v>
      </c>
      <c r="F10345" s="317">
        <v>16230.46</v>
      </c>
      <c r="G10345" s="318">
        <v>40780</v>
      </c>
      <c r="H10345" s="318">
        <v>42222</v>
      </c>
      <c r="I10345" s="318">
        <v>49674</v>
      </c>
      <c r="J10345" s="315" t="s">
        <v>9323</v>
      </c>
      <c r="K10345" s="315">
        <v>9205</v>
      </c>
      <c r="L10345" s="315" t="s">
        <v>2698</v>
      </c>
      <c r="M10345" s="315" t="s">
        <v>770</v>
      </c>
      <c r="N10345" s="315"/>
      <c r="O10345" s="315" t="s">
        <v>805</v>
      </c>
      <c r="P10345" s="315" t="s">
        <v>9324</v>
      </c>
      <c r="Q10345" s="315" t="s">
        <v>1513</v>
      </c>
    </row>
    <row r="10346" spans="1:17">
      <c r="A10346" s="315" t="s">
        <v>9325</v>
      </c>
      <c r="B10346" s="315" t="s">
        <v>2095</v>
      </c>
      <c r="C10346" s="315" t="s">
        <v>2098</v>
      </c>
      <c r="D10346" s="316">
        <v>85.51</v>
      </c>
      <c r="E10346" s="317">
        <v>82852.75</v>
      </c>
      <c r="F10346" s="317">
        <v>27540.870000000003</v>
      </c>
      <c r="G10346" s="318">
        <v>40539</v>
      </c>
      <c r="H10346" s="318">
        <v>41169</v>
      </c>
      <c r="I10346" s="318">
        <v>50405</v>
      </c>
      <c r="J10346" s="315" t="s">
        <v>9326</v>
      </c>
      <c r="K10346" s="315">
        <v>4103</v>
      </c>
      <c r="L10346" s="315" t="s">
        <v>2427</v>
      </c>
      <c r="M10346" s="315" t="s">
        <v>1484</v>
      </c>
      <c r="N10346" s="315"/>
      <c r="O10346" s="315" t="s">
        <v>805</v>
      </c>
      <c r="P10346" s="315" t="s">
        <v>1641</v>
      </c>
      <c r="Q10346" s="315" t="s">
        <v>5089</v>
      </c>
    </row>
    <row r="10347" spans="1:17">
      <c r="A10347" s="315" t="s">
        <v>9327</v>
      </c>
      <c r="B10347" s="315" t="s">
        <v>2095</v>
      </c>
      <c r="C10347" s="315" t="s">
        <v>2098</v>
      </c>
      <c r="D10347" s="316">
        <v>85.58</v>
      </c>
      <c r="E10347" s="317">
        <v>78231.900000000009</v>
      </c>
      <c r="F10347" s="317">
        <v>28829.919999999998</v>
      </c>
      <c r="G10347" s="318">
        <v>40367</v>
      </c>
      <c r="H10347" s="318">
        <v>40657</v>
      </c>
      <c r="I10347" s="318">
        <v>50040</v>
      </c>
      <c r="J10347" s="315" t="s">
        <v>9328</v>
      </c>
      <c r="K10347" s="315">
        <v>9473</v>
      </c>
      <c r="L10347" s="315" t="s">
        <v>2104</v>
      </c>
      <c r="M10347" s="315" t="s">
        <v>770</v>
      </c>
      <c r="N10347" s="315" t="s">
        <v>9290</v>
      </c>
      <c r="O10347" s="315" t="s">
        <v>805</v>
      </c>
      <c r="P10347" s="315" t="s">
        <v>7022</v>
      </c>
      <c r="Q10347" s="315" t="s">
        <v>819</v>
      </c>
    </row>
    <row r="10348" spans="1:17">
      <c r="A10348" s="315" t="s">
        <v>9329</v>
      </c>
      <c r="B10348" s="315" t="s">
        <v>2095</v>
      </c>
      <c r="C10348" s="315" t="s">
        <v>2098</v>
      </c>
      <c r="D10348" s="316">
        <v>85.68</v>
      </c>
      <c r="E10348" s="317">
        <v>96028.54</v>
      </c>
      <c r="F10348" s="317">
        <v>29768.859999999997</v>
      </c>
      <c r="G10348" s="318">
        <v>39576</v>
      </c>
      <c r="H10348" s="318">
        <v>41626</v>
      </c>
      <c r="I10348" s="318">
        <v>50770</v>
      </c>
      <c r="J10348" s="315" t="s">
        <v>9330</v>
      </c>
      <c r="K10348" s="315">
        <v>7745</v>
      </c>
      <c r="L10348" s="315" t="s">
        <v>4380</v>
      </c>
      <c r="M10348" s="315" t="s">
        <v>966</v>
      </c>
      <c r="N10348" s="315"/>
      <c r="O10348" s="315" t="s">
        <v>805</v>
      </c>
      <c r="P10348" s="315" t="s">
        <v>9331</v>
      </c>
      <c r="Q10348" s="315" t="s">
        <v>9332</v>
      </c>
    </row>
    <row r="10349" spans="1:17">
      <c r="A10349" s="315" t="s">
        <v>9333</v>
      </c>
      <c r="B10349" s="315" t="s">
        <v>2095</v>
      </c>
      <c r="C10349" s="315" t="s">
        <v>2098</v>
      </c>
      <c r="D10349" s="316">
        <v>85.8</v>
      </c>
      <c r="E10349" s="317">
        <v>45604.83</v>
      </c>
      <c r="F10349" s="317">
        <v>8482.49</v>
      </c>
      <c r="G10349" s="318">
        <v>40651</v>
      </c>
      <c r="H10349" s="318">
        <v>42458</v>
      </c>
      <c r="I10349" s="318">
        <v>50040</v>
      </c>
      <c r="J10349" s="315" t="s">
        <v>9334</v>
      </c>
      <c r="K10349" s="315">
        <v>6343</v>
      </c>
      <c r="L10349" s="315" t="s">
        <v>9335</v>
      </c>
      <c r="M10349" s="315" t="s">
        <v>1712</v>
      </c>
      <c r="N10349" s="315"/>
      <c r="O10349" s="315" t="s">
        <v>805</v>
      </c>
      <c r="P10349" s="315" t="s">
        <v>979</v>
      </c>
      <c r="Q10349" s="315" t="s">
        <v>1885</v>
      </c>
    </row>
    <row r="10350" spans="1:17">
      <c r="A10350" s="315" t="s">
        <v>9336</v>
      </c>
      <c r="B10350" s="315" t="s">
        <v>2095</v>
      </c>
      <c r="C10350" s="315" t="s">
        <v>2098</v>
      </c>
      <c r="D10350" s="316">
        <v>85.8</v>
      </c>
      <c r="E10350" s="317">
        <v>37573.4</v>
      </c>
      <c r="F10350" s="317">
        <v>6612.92</v>
      </c>
      <c r="G10350" s="318">
        <v>40703</v>
      </c>
      <c r="H10350" s="318">
        <v>42566</v>
      </c>
      <c r="I10350" s="318">
        <v>50040</v>
      </c>
      <c r="J10350" s="315" t="s">
        <v>9337</v>
      </c>
      <c r="K10350" s="315">
        <v>3293</v>
      </c>
      <c r="L10350" s="315" t="s">
        <v>3616</v>
      </c>
      <c r="M10350" s="315" t="s">
        <v>764</v>
      </c>
      <c r="N10350" s="315"/>
      <c r="O10350" s="315" t="s">
        <v>805</v>
      </c>
      <c r="P10350" s="315" t="s">
        <v>8399</v>
      </c>
      <c r="Q10350" s="315" t="s">
        <v>1992</v>
      </c>
    </row>
    <row r="10351" spans="1:17">
      <c r="A10351" s="315" t="s">
        <v>9338</v>
      </c>
      <c r="B10351" s="315" t="s">
        <v>2095</v>
      </c>
      <c r="C10351" s="315" t="s">
        <v>2098</v>
      </c>
      <c r="D10351" s="316">
        <v>85.8</v>
      </c>
      <c r="E10351" s="317">
        <v>79575.180000000008</v>
      </c>
      <c r="F10351" s="317">
        <v>18700.16</v>
      </c>
      <c r="G10351" s="318">
        <v>40721</v>
      </c>
      <c r="H10351" s="318">
        <v>42086</v>
      </c>
      <c r="I10351" s="318">
        <v>49674</v>
      </c>
      <c r="J10351" s="315" t="s">
        <v>9339</v>
      </c>
      <c r="K10351" s="315">
        <v>9512</v>
      </c>
      <c r="L10351" s="315" t="s">
        <v>2983</v>
      </c>
      <c r="M10351" s="315" t="s">
        <v>770</v>
      </c>
      <c r="N10351" s="315"/>
      <c r="O10351" s="315" t="s">
        <v>805</v>
      </c>
      <c r="P10351" s="315" t="s">
        <v>9340</v>
      </c>
      <c r="Q10351" s="315" t="s">
        <v>5972</v>
      </c>
    </row>
    <row r="10352" spans="1:17">
      <c r="A10352" s="315" t="s">
        <v>9341</v>
      </c>
      <c r="B10352" s="315" t="s">
        <v>2095</v>
      </c>
      <c r="C10352" s="315" t="s">
        <v>2098</v>
      </c>
      <c r="D10352" s="316">
        <v>85.8</v>
      </c>
      <c r="E10352" s="317">
        <v>88526.430000000022</v>
      </c>
      <c r="F10352" s="317">
        <v>17882.340000000004</v>
      </c>
      <c r="G10352" s="318">
        <v>40786</v>
      </c>
      <c r="H10352" s="318">
        <v>42188</v>
      </c>
      <c r="I10352" s="318">
        <v>49674</v>
      </c>
      <c r="J10352" s="315" t="s">
        <v>9342</v>
      </c>
      <c r="K10352" s="315">
        <v>5615</v>
      </c>
      <c r="L10352" s="315" t="s">
        <v>2161</v>
      </c>
      <c r="M10352" s="315" t="s">
        <v>776</v>
      </c>
      <c r="N10352" s="315"/>
      <c r="O10352" s="315" t="s">
        <v>805</v>
      </c>
      <c r="P10352" s="315" t="s">
        <v>9343</v>
      </c>
      <c r="Q10352" s="315" t="s">
        <v>1065</v>
      </c>
    </row>
    <row r="10353" spans="1:17">
      <c r="A10353" s="315" t="s">
        <v>9344</v>
      </c>
      <c r="B10353" s="315" t="s">
        <v>2095</v>
      </c>
      <c r="C10353" s="315" t="s">
        <v>2098</v>
      </c>
      <c r="D10353" s="316">
        <v>85.8</v>
      </c>
      <c r="E10353" s="317">
        <v>67896.78</v>
      </c>
      <c r="F10353" s="317">
        <v>22569.39</v>
      </c>
      <c r="G10353" s="318">
        <v>40780</v>
      </c>
      <c r="H10353" s="318">
        <v>41141</v>
      </c>
      <c r="I10353" s="318">
        <v>50405</v>
      </c>
      <c r="J10353" s="315" t="s">
        <v>9345</v>
      </c>
      <c r="K10353" s="315">
        <v>4142</v>
      </c>
      <c r="L10353" s="315" t="s">
        <v>3086</v>
      </c>
      <c r="M10353" s="315" t="s">
        <v>1484</v>
      </c>
      <c r="N10353" s="315" t="s">
        <v>5568</v>
      </c>
      <c r="O10353" s="315" t="s">
        <v>805</v>
      </c>
      <c r="P10353" s="315" t="s">
        <v>5569</v>
      </c>
      <c r="Q10353" s="315" t="s">
        <v>852</v>
      </c>
    </row>
    <row r="10354" spans="1:17">
      <c r="A10354" s="315" t="s">
        <v>9346</v>
      </c>
      <c r="B10354" s="315" t="s">
        <v>2095</v>
      </c>
      <c r="C10354" s="315" t="s">
        <v>2096</v>
      </c>
      <c r="D10354" s="316">
        <v>85.9</v>
      </c>
      <c r="E10354" s="317">
        <v>84103.739999999991</v>
      </c>
      <c r="F10354" s="317">
        <v>38183.110000000008</v>
      </c>
      <c r="G10354" s="318">
        <v>39570</v>
      </c>
      <c r="H10354" s="318">
        <v>41236</v>
      </c>
      <c r="I10354" s="318">
        <v>50405</v>
      </c>
      <c r="J10354" s="315" t="s">
        <v>9347</v>
      </c>
      <c r="K10354" s="315">
        <v>6204</v>
      </c>
      <c r="L10354" s="315" t="s">
        <v>977</v>
      </c>
      <c r="M10354" s="315" t="s">
        <v>788</v>
      </c>
      <c r="N10354" s="315"/>
      <c r="O10354" s="315" t="s">
        <v>805</v>
      </c>
      <c r="P10354" s="315" t="s">
        <v>9348</v>
      </c>
      <c r="Q10354" s="315" t="s">
        <v>1286</v>
      </c>
    </row>
    <row r="10355" spans="1:17">
      <c r="A10355" s="315" t="s">
        <v>9349</v>
      </c>
      <c r="B10355" s="315" t="s">
        <v>2095</v>
      </c>
      <c r="C10355" s="315" t="s">
        <v>2098</v>
      </c>
      <c r="D10355" s="316">
        <v>85.9</v>
      </c>
      <c r="E10355" s="317">
        <v>83327.840000000011</v>
      </c>
      <c r="F10355" s="317">
        <v>33247.799999999996</v>
      </c>
      <c r="G10355" s="318">
        <v>40669</v>
      </c>
      <c r="H10355" s="318">
        <v>41143</v>
      </c>
      <c r="I10355" s="318">
        <v>50405</v>
      </c>
      <c r="J10355" s="315" t="s">
        <v>9350</v>
      </c>
      <c r="K10355" s="315">
        <v>5015</v>
      </c>
      <c r="L10355" s="315" t="s">
        <v>3150</v>
      </c>
      <c r="M10355" s="315" t="s">
        <v>1296</v>
      </c>
      <c r="N10355" s="315"/>
      <c r="O10355" s="315" t="s">
        <v>805</v>
      </c>
      <c r="P10355" s="315" t="s">
        <v>9351</v>
      </c>
      <c r="Q10355" s="315" t="s">
        <v>5482</v>
      </c>
    </row>
    <row r="10356" spans="1:17">
      <c r="A10356" s="315" t="s">
        <v>9352</v>
      </c>
      <c r="B10356" s="315" t="s">
        <v>2095</v>
      </c>
      <c r="C10356" s="315" t="s">
        <v>2098</v>
      </c>
      <c r="D10356" s="316">
        <v>85.98</v>
      </c>
      <c r="E10356" s="317">
        <v>54527.26999999999</v>
      </c>
      <c r="F10356" s="317">
        <v>10453.870000000001</v>
      </c>
      <c r="G10356" s="318">
        <v>40695</v>
      </c>
      <c r="H10356" s="318">
        <v>42444</v>
      </c>
      <c r="I10356" s="318">
        <v>50040</v>
      </c>
      <c r="J10356" s="315" t="s">
        <v>9353</v>
      </c>
      <c r="K10356" s="315">
        <v>9245</v>
      </c>
      <c r="L10356" s="315" t="s">
        <v>2768</v>
      </c>
      <c r="M10356" s="315" t="s">
        <v>770</v>
      </c>
      <c r="N10356" s="315"/>
      <c r="O10356" s="315" t="s">
        <v>805</v>
      </c>
      <c r="P10356" s="315" t="s">
        <v>9354</v>
      </c>
      <c r="Q10356" s="315" t="s">
        <v>1221</v>
      </c>
    </row>
    <row r="10357" spans="1:17">
      <c r="A10357" s="315" t="s">
        <v>9355</v>
      </c>
      <c r="B10357" s="315" t="s">
        <v>2095</v>
      </c>
      <c r="C10357" s="315" t="s">
        <v>2098</v>
      </c>
      <c r="D10357" s="316">
        <v>86.06</v>
      </c>
      <c r="E10357" s="317">
        <v>79179.899999999994</v>
      </c>
      <c r="F10357" s="317">
        <v>28425.59</v>
      </c>
      <c r="G10357" s="318">
        <v>40690</v>
      </c>
      <c r="H10357" s="318">
        <v>40886</v>
      </c>
      <c r="I10357" s="318">
        <v>50040</v>
      </c>
      <c r="J10357" s="315" t="s">
        <v>9356</v>
      </c>
      <c r="K10357" s="315">
        <v>3264</v>
      </c>
      <c r="L10357" s="315" t="s">
        <v>1635</v>
      </c>
      <c r="M10357" s="315" t="s">
        <v>764</v>
      </c>
      <c r="N10357" s="315"/>
      <c r="O10357" s="315" t="s">
        <v>805</v>
      </c>
      <c r="P10357" s="315" t="s">
        <v>898</v>
      </c>
      <c r="Q10357" s="315" t="s">
        <v>9357</v>
      </c>
    </row>
    <row r="10358" spans="1:17">
      <c r="A10358" s="315" t="s">
        <v>9358</v>
      </c>
      <c r="B10358" s="315" t="s">
        <v>2095</v>
      </c>
      <c r="C10358" s="315" t="s">
        <v>2098</v>
      </c>
      <c r="D10358" s="316">
        <v>86.26</v>
      </c>
      <c r="E10358" s="317">
        <v>48955.799999999996</v>
      </c>
      <c r="F10358" s="317">
        <v>19944.950000000004</v>
      </c>
      <c r="G10358" s="318">
        <v>40848</v>
      </c>
      <c r="H10358" s="318">
        <v>40889</v>
      </c>
      <c r="I10358" s="318">
        <v>50040</v>
      </c>
      <c r="J10358" s="315" t="s">
        <v>9359</v>
      </c>
      <c r="K10358" s="315">
        <v>3054</v>
      </c>
      <c r="L10358" s="315" t="s">
        <v>1068</v>
      </c>
      <c r="M10358" s="315" t="s">
        <v>764</v>
      </c>
      <c r="N10358" s="315"/>
      <c r="O10358" s="315" t="s">
        <v>805</v>
      </c>
      <c r="P10358" s="315" t="s">
        <v>1069</v>
      </c>
      <c r="Q10358" s="315" t="s">
        <v>956</v>
      </c>
    </row>
    <row r="10359" spans="1:17">
      <c r="A10359" s="315" t="s">
        <v>9360</v>
      </c>
      <c r="B10359" s="315" t="s">
        <v>2095</v>
      </c>
      <c r="C10359" s="315" t="s">
        <v>2098</v>
      </c>
      <c r="D10359" s="316">
        <v>86.4</v>
      </c>
      <c r="E10359" s="317">
        <v>87322.37999999999</v>
      </c>
      <c r="F10359" s="317">
        <v>51908.27</v>
      </c>
      <c r="G10359" s="318">
        <v>39570</v>
      </c>
      <c r="H10359" s="318">
        <v>40170</v>
      </c>
      <c r="I10359" s="318">
        <v>49309</v>
      </c>
      <c r="J10359" s="315" t="s">
        <v>9361</v>
      </c>
      <c r="K10359" s="315">
        <v>3305</v>
      </c>
      <c r="L10359" s="315" t="s">
        <v>9362</v>
      </c>
      <c r="M10359" s="315" t="s">
        <v>764</v>
      </c>
      <c r="N10359" s="315"/>
      <c r="O10359" s="315" t="s">
        <v>996</v>
      </c>
      <c r="P10359" s="315" t="s">
        <v>9363</v>
      </c>
      <c r="Q10359" s="315"/>
    </row>
    <row r="10360" spans="1:17">
      <c r="A10360" s="319" t="s">
        <v>9364</v>
      </c>
      <c r="B10360" s="319" t="s">
        <v>2095</v>
      </c>
      <c r="C10360" s="319" t="s">
        <v>2098</v>
      </c>
      <c r="D10360" s="320">
        <v>86.4</v>
      </c>
      <c r="E10360" s="317">
        <v>40446.31</v>
      </c>
      <c r="F10360" s="317">
        <v>13347.289999999997</v>
      </c>
      <c r="G10360" s="321">
        <v>39861</v>
      </c>
      <c r="H10360" s="321">
        <v>41380</v>
      </c>
      <c r="I10360" s="321">
        <v>50770</v>
      </c>
      <c r="J10360" s="319" t="s">
        <v>9365</v>
      </c>
      <c r="K10360" s="322">
        <v>6514</v>
      </c>
      <c r="L10360" s="319" t="s">
        <v>2305</v>
      </c>
      <c r="M10360" s="319" t="s">
        <v>811</v>
      </c>
      <c r="N10360" s="323"/>
      <c r="O10360" s="319" t="s">
        <v>805</v>
      </c>
      <c r="P10360" s="319" t="s">
        <v>9366</v>
      </c>
      <c r="Q10360" s="319" t="s">
        <v>9367</v>
      </c>
    </row>
    <row r="10361" spans="1:17">
      <c r="A10361" s="315" t="s">
        <v>9368</v>
      </c>
      <c r="B10361" s="315" t="s">
        <v>2095</v>
      </c>
      <c r="C10361" s="315" t="s">
        <v>2098</v>
      </c>
      <c r="D10361" s="316">
        <v>86.4</v>
      </c>
      <c r="E10361" s="317">
        <v>65910.850000000006</v>
      </c>
      <c r="F10361" s="317">
        <v>21750.58</v>
      </c>
      <c r="G10361" s="318">
        <v>39861</v>
      </c>
      <c r="H10361" s="318">
        <v>41380</v>
      </c>
      <c r="I10361" s="318">
        <v>50770</v>
      </c>
      <c r="J10361" s="315" t="s">
        <v>9365</v>
      </c>
      <c r="K10361" s="315">
        <v>6514</v>
      </c>
      <c r="L10361" s="315" t="s">
        <v>2305</v>
      </c>
      <c r="M10361" s="315" t="s">
        <v>811</v>
      </c>
      <c r="N10361" s="315"/>
      <c r="O10361" s="315" t="s">
        <v>805</v>
      </c>
      <c r="P10361" s="315" t="s">
        <v>9369</v>
      </c>
      <c r="Q10361" s="315" t="s">
        <v>9370</v>
      </c>
    </row>
    <row r="10362" spans="1:17">
      <c r="A10362" s="315" t="s">
        <v>9371</v>
      </c>
      <c r="B10362" s="315" t="s">
        <v>2095</v>
      </c>
      <c r="C10362" s="315" t="s">
        <v>2098</v>
      </c>
      <c r="D10362" s="316">
        <v>86.4</v>
      </c>
      <c r="E10362" s="317">
        <v>99679.839999999982</v>
      </c>
      <c r="F10362" s="317">
        <v>40518</v>
      </c>
      <c r="G10362" s="318">
        <v>40597</v>
      </c>
      <c r="H10362" s="318">
        <v>40744</v>
      </c>
      <c r="I10362" s="318">
        <v>50040</v>
      </c>
      <c r="J10362" s="315" t="s">
        <v>9372</v>
      </c>
      <c r="K10362" s="315">
        <v>1217</v>
      </c>
      <c r="L10362" s="315" t="s">
        <v>2855</v>
      </c>
      <c r="M10362" s="315" t="s">
        <v>1827</v>
      </c>
      <c r="N10362" s="315" t="s">
        <v>9373</v>
      </c>
      <c r="O10362" s="315" t="s">
        <v>805</v>
      </c>
      <c r="P10362" s="315" t="s">
        <v>9374</v>
      </c>
      <c r="Q10362" s="315" t="s">
        <v>9375</v>
      </c>
    </row>
    <row r="10363" spans="1:17">
      <c r="A10363" s="315" t="s">
        <v>9376</v>
      </c>
      <c r="B10363" s="315" t="s">
        <v>2095</v>
      </c>
      <c r="C10363" s="315" t="s">
        <v>2098</v>
      </c>
      <c r="D10363" s="316">
        <v>86.4</v>
      </c>
      <c r="E10363" s="317">
        <v>79119.540000000008</v>
      </c>
      <c r="F10363" s="317">
        <v>17215.830000000002</v>
      </c>
      <c r="G10363" s="318">
        <v>40703</v>
      </c>
      <c r="H10363" s="318">
        <v>42037</v>
      </c>
      <c r="I10363" s="318">
        <v>49674</v>
      </c>
      <c r="J10363" s="315" t="s">
        <v>9377</v>
      </c>
      <c r="K10363" s="315">
        <v>6218</v>
      </c>
      <c r="L10363" s="315" t="s">
        <v>953</v>
      </c>
      <c r="M10363" s="315" t="s">
        <v>788</v>
      </c>
      <c r="N10363" s="315" t="s">
        <v>9378</v>
      </c>
      <c r="O10363" s="315" t="s">
        <v>805</v>
      </c>
      <c r="P10363" s="315" t="s">
        <v>5683</v>
      </c>
      <c r="Q10363" s="315" t="s">
        <v>1286</v>
      </c>
    </row>
    <row r="10364" spans="1:17">
      <c r="A10364" s="315" t="s">
        <v>9379</v>
      </c>
      <c r="B10364" s="315" t="s">
        <v>2095</v>
      </c>
      <c r="C10364" s="315" t="s">
        <v>2098</v>
      </c>
      <c r="D10364" s="316">
        <v>86.4</v>
      </c>
      <c r="E10364" s="317">
        <v>82702.98000000001</v>
      </c>
      <c r="F10364" s="317">
        <v>16706</v>
      </c>
      <c r="G10364" s="318">
        <v>40777</v>
      </c>
      <c r="H10364" s="318">
        <v>42227</v>
      </c>
      <c r="I10364" s="318">
        <v>49674</v>
      </c>
      <c r="J10364" s="315" t="s">
        <v>9380</v>
      </c>
      <c r="K10364" s="315">
        <v>4564</v>
      </c>
      <c r="L10364" s="315" t="s">
        <v>9381</v>
      </c>
      <c r="M10364" s="315" t="s">
        <v>764</v>
      </c>
      <c r="N10364" s="315"/>
      <c r="O10364" s="315" t="s">
        <v>805</v>
      </c>
      <c r="P10364" s="315" t="s">
        <v>9382</v>
      </c>
      <c r="Q10364" s="315" t="s">
        <v>4972</v>
      </c>
    </row>
    <row r="10365" spans="1:17">
      <c r="A10365" s="315" t="s">
        <v>9383</v>
      </c>
      <c r="B10365" s="315" t="s">
        <v>2095</v>
      </c>
      <c r="C10365" s="315" t="s">
        <v>2098</v>
      </c>
      <c r="D10365" s="316">
        <v>86.5</v>
      </c>
      <c r="E10365" s="317">
        <v>80037.999999999985</v>
      </c>
      <c r="F10365" s="317">
        <v>35136.67</v>
      </c>
      <c r="G10365" s="318">
        <v>39570</v>
      </c>
      <c r="H10365" s="318">
        <v>40797</v>
      </c>
      <c r="I10365" s="318">
        <v>50040</v>
      </c>
      <c r="J10365" s="315" t="s">
        <v>9384</v>
      </c>
      <c r="K10365" s="315">
        <v>8570</v>
      </c>
      <c r="L10365" s="315" t="s">
        <v>3135</v>
      </c>
      <c r="M10365" s="315" t="s">
        <v>792</v>
      </c>
      <c r="N10365" s="315"/>
      <c r="O10365" s="315" t="s">
        <v>805</v>
      </c>
      <c r="P10365" s="315" t="s">
        <v>9385</v>
      </c>
      <c r="Q10365" s="315" t="s">
        <v>1906</v>
      </c>
    </row>
    <row r="10366" spans="1:17">
      <c r="A10366" s="315" t="s">
        <v>9386</v>
      </c>
      <c r="B10366" s="315" t="s">
        <v>2095</v>
      </c>
      <c r="C10366" s="315" t="s">
        <v>2098</v>
      </c>
      <c r="D10366" s="316">
        <v>86.58</v>
      </c>
      <c r="E10366" s="317">
        <v>82612.399999999994</v>
      </c>
      <c r="F10366" s="317">
        <v>33375.410000000003</v>
      </c>
      <c r="G10366" s="318">
        <v>40716</v>
      </c>
      <c r="H10366" s="318">
        <v>40956</v>
      </c>
      <c r="I10366" s="318">
        <v>50405</v>
      </c>
      <c r="J10366" s="315" t="s">
        <v>9387</v>
      </c>
      <c r="K10366" s="315">
        <v>5430</v>
      </c>
      <c r="L10366" s="315" t="s">
        <v>2233</v>
      </c>
      <c r="M10366" s="315" t="s">
        <v>776</v>
      </c>
      <c r="N10366" s="315"/>
      <c r="O10366" s="315" t="s">
        <v>805</v>
      </c>
      <c r="P10366" s="315" t="s">
        <v>9388</v>
      </c>
      <c r="Q10366" s="315" t="s">
        <v>819</v>
      </c>
    </row>
    <row r="10367" spans="1:17">
      <c r="A10367" s="315" t="s">
        <v>9389</v>
      </c>
      <c r="B10367" s="315" t="s">
        <v>2095</v>
      </c>
      <c r="C10367" s="315" t="s">
        <v>2098</v>
      </c>
      <c r="D10367" s="316">
        <v>86.64</v>
      </c>
      <c r="E10367" s="317">
        <v>87776.369999999981</v>
      </c>
      <c r="F10367" s="317">
        <v>35679.480000000003</v>
      </c>
      <c r="G10367" s="318">
        <v>40735</v>
      </c>
      <c r="H10367" s="318">
        <v>40882</v>
      </c>
      <c r="I10367" s="318">
        <v>50040</v>
      </c>
      <c r="J10367" s="315" t="s">
        <v>9390</v>
      </c>
      <c r="K10367" s="315">
        <v>4628</v>
      </c>
      <c r="L10367" s="315" t="s">
        <v>3331</v>
      </c>
      <c r="M10367" s="315" t="s">
        <v>1296</v>
      </c>
      <c r="N10367" s="315" t="s">
        <v>9391</v>
      </c>
      <c r="O10367" s="315" t="s">
        <v>805</v>
      </c>
      <c r="P10367" s="315" t="s">
        <v>8163</v>
      </c>
      <c r="Q10367" s="315" t="s">
        <v>1580</v>
      </c>
    </row>
    <row r="10368" spans="1:17">
      <c r="A10368" s="315" t="s">
        <v>9392</v>
      </c>
      <c r="B10368" s="315" t="s">
        <v>2095</v>
      </c>
      <c r="C10368" s="315" t="s">
        <v>2098</v>
      </c>
      <c r="D10368" s="316">
        <v>86.84</v>
      </c>
      <c r="E10368" s="317">
        <v>40142.25</v>
      </c>
      <c r="F10368" s="317">
        <v>16317.079999999998</v>
      </c>
      <c r="G10368" s="318">
        <v>40847</v>
      </c>
      <c r="H10368" s="318">
        <v>40861</v>
      </c>
      <c r="I10368" s="318">
        <v>50040</v>
      </c>
      <c r="J10368" s="315" t="s">
        <v>9393</v>
      </c>
      <c r="K10368" s="315">
        <v>4528</v>
      </c>
      <c r="L10368" s="315" t="s">
        <v>2080</v>
      </c>
      <c r="M10368" s="315" t="s">
        <v>1296</v>
      </c>
      <c r="N10368" s="315" t="s">
        <v>2081</v>
      </c>
      <c r="O10368" s="315" t="s">
        <v>805</v>
      </c>
      <c r="P10368" s="315" t="s">
        <v>2082</v>
      </c>
      <c r="Q10368" s="315" t="s">
        <v>1065</v>
      </c>
    </row>
    <row r="10369" spans="1:17">
      <c r="A10369" s="315" t="s">
        <v>9394</v>
      </c>
      <c r="B10369" s="315" t="s">
        <v>2095</v>
      </c>
      <c r="C10369" s="315" t="s">
        <v>2098</v>
      </c>
      <c r="D10369" s="316">
        <v>86.92</v>
      </c>
      <c r="E10369" s="317">
        <v>40299.879999999997</v>
      </c>
      <c r="F10369" s="317">
        <v>11485.46</v>
      </c>
      <c r="G10369" s="318">
        <v>40851</v>
      </c>
      <c r="H10369" s="318">
        <v>41264</v>
      </c>
      <c r="I10369" s="318">
        <v>50405</v>
      </c>
      <c r="J10369" s="315" t="s">
        <v>9395</v>
      </c>
      <c r="K10369" s="315">
        <v>3324</v>
      </c>
      <c r="L10369" s="315" t="s">
        <v>4322</v>
      </c>
      <c r="M10369" s="315" t="s">
        <v>764</v>
      </c>
      <c r="N10369" s="315"/>
      <c r="O10369" s="315" t="s">
        <v>996</v>
      </c>
      <c r="P10369" s="315" t="s">
        <v>8124</v>
      </c>
      <c r="Q10369" s="315"/>
    </row>
    <row r="10370" spans="1:17">
      <c r="A10370" s="315" t="s">
        <v>9396</v>
      </c>
      <c r="B10370" s="315" t="s">
        <v>2095</v>
      </c>
      <c r="C10370" s="315" t="s">
        <v>2098</v>
      </c>
      <c r="D10370" s="316">
        <v>87.1</v>
      </c>
      <c r="E10370" s="317">
        <v>7588.6600000000008</v>
      </c>
      <c r="F10370" s="317">
        <v>1335.6</v>
      </c>
      <c r="G10370" s="318">
        <v>40721</v>
      </c>
      <c r="H10370" s="318">
        <v>42573</v>
      </c>
      <c r="I10370" s="318">
        <v>50040</v>
      </c>
      <c r="J10370" s="315" t="s">
        <v>9397</v>
      </c>
      <c r="K10370" s="315">
        <v>8953</v>
      </c>
      <c r="L10370" s="315" t="s">
        <v>1796</v>
      </c>
      <c r="M10370" s="315" t="s">
        <v>784</v>
      </c>
      <c r="N10370" s="315"/>
      <c r="O10370" s="315" t="s">
        <v>996</v>
      </c>
      <c r="P10370" s="315" t="s">
        <v>9237</v>
      </c>
      <c r="Q10370" s="315"/>
    </row>
    <row r="10371" spans="1:17">
      <c r="A10371" s="315" t="s">
        <v>9398</v>
      </c>
      <c r="B10371" s="315" t="s">
        <v>2095</v>
      </c>
      <c r="C10371" s="315" t="s">
        <v>2098</v>
      </c>
      <c r="D10371" s="316">
        <v>87.36</v>
      </c>
      <c r="E10371" s="317">
        <v>87614.3</v>
      </c>
      <c r="F10371" s="317">
        <v>19064.22</v>
      </c>
      <c r="G10371" s="318">
        <v>40617</v>
      </c>
      <c r="H10371" s="318">
        <v>42093</v>
      </c>
      <c r="I10371" s="318">
        <v>49674</v>
      </c>
      <c r="J10371" s="315" t="s">
        <v>9399</v>
      </c>
      <c r="K10371" s="315">
        <v>8957</v>
      </c>
      <c r="L10371" s="315" t="s">
        <v>2226</v>
      </c>
      <c r="M10371" s="315" t="s">
        <v>776</v>
      </c>
      <c r="N10371" s="315" t="s">
        <v>4957</v>
      </c>
      <c r="O10371" s="315" t="s">
        <v>805</v>
      </c>
      <c r="P10371" s="315" t="s">
        <v>4958</v>
      </c>
      <c r="Q10371" s="315" t="s">
        <v>1065</v>
      </c>
    </row>
    <row r="10372" spans="1:17">
      <c r="A10372" s="319" t="s">
        <v>9400</v>
      </c>
      <c r="B10372" s="319" t="s">
        <v>2095</v>
      </c>
      <c r="C10372" s="319" t="s">
        <v>2098</v>
      </c>
      <c r="D10372" s="320">
        <v>87.36</v>
      </c>
      <c r="E10372" s="317">
        <v>1889.45</v>
      </c>
      <c r="F10372" s="317">
        <v>444.02</v>
      </c>
      <c r="G10372" s="321">
        <v>40617</v>
      </c>
      <c r="H10372" s="321">
        <v>42093</v>
      </c>
      <c r="I10372" s="321">
        <v>49674</v>
      </c>
      <c r="J10372" s="319" t="s">
        <v>9399</v>
      </c>
      <c r="K10372" s="322">
        <v>8957</v>
      </c>
      <c r="L10372" s="319" t="s">
        <v>2226</v>
      </c>
      <c r="M10372" s="319" t="s">
        <v>776</v>
      </c>
      <c r="N10372" s="323"/>
      <c r="O10372" s="319" t="s">
        <v>805</v>
      </c>
      <c r="P10372" s="319" t="s">
        <v>7595</v>
      </c>
      <c r="Q10372" s="319" t="s">
        <v>1607</v>
      </c>
    </row>
    <row r="10373" spans="1:17">
      <c r="A10373" s="315" t="s">
        <v>9401</v>
      </c>
      <c r="B10373" s="315" t="s">
        <v>2095</v>
      </c>
      <c r="C10373" s="315" t="s">
        <v>2098</v>
      </c>
      <c r="D10373" s="316">
        <v>87.4</v>
      </c>
      <c r="E10373" s="317">
        <v>84359.7</v>
      </c>
      <c r="F10373" s="317">
        <v>41086.300000000003</v>
      </c>
      <c r="G10373" s="318">
        <v>39989</v>
      </c>
      <c r="H10373" s="318">
        <v>40533</v>
      </c>
      <c r="I10373" s="318">
        <v>49674</v>
      </c>
      <c r="J10373" s="315" t="s">
        <v>9402</v>
      </c>
      <c r="K10373" s="315">
        <v>4556</v>
      </c>
      <c r="L10373" s="315" t="s">
        <v>2242</v>
      </c>
      <c r="M10373" s="315" t="s">
        <v>1296</v>
      </c>
      <c r="N10373" s="315"/>
      <c r="O10373" s="315" t="s">
        <v>805</v>
      </c>
      <c r="P10373" s="315" t="s">
        <v>4643</v>
      </c>
      <c r="Q10373" s="315" t="s">
        <v>1150</v>
      </c>
    </row>
    <row r="10374" spans="1:17">
      <c r="A10374" s="315" t="s">
        <v>9403</v>
      </c>
      <c r="B10374" s="315" t="s">
        <v>2095</v>
      </c>
      <c r="C10374" s="315" t="s">
        <v>2096</v>
      </c>
      <c r="D10374" s="316">
        <v>87.4</v>
      </c>
      <c r="E10374" s="317">
        <v>97307.819999999992</v>
      </c>
      <c r="F10374" s="317">
        <v>26370.410000000003</v>
      </c>
      <c r="G10374" s="318">
        <v>40429</v>
      </c>
      <c r="H10374" s="318">
        <v>41907</v>
      </c>
      <c r="I10374" s="318">
        <v>49309</v>
      </c>
      <c r="J10374" s="315" t="s">
        <v>9404</v>
      </c>
      <c r="K10374" s="315">
        <v>7554</v>
      </c>
      <c r="L10374" s="315" t="s">
        <v>3435</v>
      </c>
      <c r="M10374" s="315" t="s">
        <v>966</v>
      </c>
      <c r="N10374" s="315"/>
      <c r="O10374" s="315" t="s">
        <v>805</v>
      </c>
      <c r="P10374" s="315" t="s">
        <v>1145</v>
      </c>
      <c r="Q10374" s="315" t="s">
        <v>9405</v>
      </c>
    </row>
    <row r="10375" spans="1:17">
      <c r="A10375" s="315" t="s">
        <v>9406</v>
      </c>
      <c r="B10375" s="315" t="s">
        <v>2095</v>
      </c>
      <c r="C10375" s="315" t="s">
        <v>2098</v>
      </c>
      <c r="D10375" s="316">
        <v>87.46</v>
      </c>
      <c r="E10375" s="317">
        <v>87377.05</v>
      </c>
      <c r="F10375" s="317">
        <v>24433.22</v>
      </c>
      <c r="G10375" s="318">
        <v>39763</v>
      </c>
      <c r="H10375" s="318">
        <v>40900</v>
      </c>
      <c r="I10375" s="318">
        <v>50040</v>
      </c>
      <c r="J10375" s="315" t="s">
        <v>9407</v>
      </c>
      <c r="K10375" s="315">
        <v>5035</v>
      </c>
      <c r="L10375" s="315" t="s">
        <v>2401</v>
      </c>
      <c r="M10375" s="315" t="s">
        <v>776</v>
      </c>
      <c r="N10375" s="315" t="s">
        <v>9408</v>
      </c>
      <c r="O10375" s="315" t="s">
        <v>805</v>
      </c>
      <c r="P10375" s="315" t="s">
        <v>7877</v>
      </c>
      <c r="Q10375" s="315" t="s">
        <v>4624</v>
      </c>
    </row>
    <row r="10376" spans="1:17">
      <c r="A10376" s="315" t="s">
        <v>9409</v>
      </c>
      <c r="B10376" s="315" t="s">
        <v>2095</v>
      </c>
      <c r="C10376" s="315" t="s">
        <v>2098</v>
      </c>
      <c r="D10376" s="316">
        <v>87.62</v>
      </c>
      <c r="E10376" s="317">
        <v>80364.24000000002</v>
      </c>
      <c r="F10376" s="317">
        <v>16233.580000000004</v>
      </c>
      <c r="G10376" s="318">
        <v>40563</v>
      </c>
      <c r="H10376" s="318">
        <v>42258</v>
      </c>
      <c r="I10376" s="318">
        <v>49674</v>
      </c>
      <c r="J10376" s="315" t="s">
        <v>9410</v>
      </c>
      <c r="K10376" s="315">
        <v>6285</v>
      </c>
      <c r="L10376" s="315" t="s">
        <v>9411</v>
      </c>
      <c r="M10376" s="315" t="s">
        <v>788</v>
      </c>
      <c r="N10376" s="315"/>
      <c r="O10376" s="315" t="s">
        <v>805</v>
      </c>
      <c r="P10376" s="315" t="s">
        <v>5645</v>
      </c>
      <c r="Q10376" s="315" t="s">
        <v>1032</v>
      </c>
    </row>
    <row r="10377" spans="1:17">
      <c r="A10377" s="315" t="s">
        <v>9412</v>
      </c>
      <c r="B10377" s="315" t="s">
        <v>2095</v>
      </c>
      <c r="C10377" s="315" t="s">
        <v>2098</v>
      </c>
      <c r="D10377" s="316">
        <v>87.7</v>
      </c>
      <c r="E10377" s="317">
        <v>76042.009999999995</v>
      </c>
      <c r="F10377" s="317">
        <v>28445.34</v>
      </c>
      <c r="G10377" s="318">
        <v>39570</v>
      </c>
      <c r="H10377" s="318">
        <v>41177</v>
      </c>
      <c r="I10377" s="318">
        <v>50405</v>
      </c>
      <c r="J10377" s="315" t="s">
        <v>9413</v>
      </c>
      <c r="K10377" s="315">
        <v>8610</v>
      </c>
      <c r="L10377" s="315" t="s">
        <v>1370</v>
      </c>
      <c r="M10377" s="315" t="s">
        <v>784</v>
      </c>
      <c r="N10377" s="315"/>
      <c r="O10377" s="315" t="s">
        <v>805</v>
      </c>
      <c r="P10377" s="315" t="s">
        <v>5116</v>
      </c>
      <c r="Q10377" s="315" t="s">
        <v>1253</v>
      </c>
    </row>
    <row r="10378" spans="1:17">
      <c r="A10378" s="315" t="s">
        <v>9414</v>
      </c>
      <c r="B10378" s="315" t="s">
        <v>2095</v>
      </c>
      <c r="C10378" s="315" t="s">
        <v>2098</v>
      </c>
      <c r="D10378" s="316">
        <v>87.75</v>
      </c>
      <c r="E10378" s="317">
        <v>44866.5</v>
      </c>
      <c r="F10378" s="317">
        <v>19696.400000000001</v>
      </c>
      <c r="G10378" s="318">
        <v>40819</v>
      </c>
      <c r="H10378" s="318">
        <v>40904</v>
      </c>
      <c r="I10378" s="318">
        <v>50040</v>
      </c>
      <c r="J10378" s="315" t="s">
        <v>9415</v>
      </c>
      <c r="K10378" s="315">
        <v>2873</v>
      </c>
      <c r="L10378" s="315" t="s">
        <v>3030</v>
      </c>
      <c r="M10378" s="315" t="s">
        <v>1431</v>
      </c>
      <c r="N10378" s="315"/>
      <c r="O10378" s="315" t="s">
        <v>996</v>
      </c>
      <c r="P10378" s="315" t="s">
        <v>9416</v>
      </c>
      <c r="Q10378" s="315"/>
    </row>
    <row r="10379" spans="1:17">
      <c r="A10379" s="315" t="s">
        <v>9417</v>
      </c>
      <c r="B10379" s="315" t="s">
        <v>2095</v>
      </c>
      <c r="C10379" s="315" t="s">
        <v>2098</v>
      </c>
      <c r="D10379" s="316">
        <v>87.8</v>
      </c>
      <c r="E10379" s="317">
        <v>91107.78</v>
      </c>
      <c r="F10379" s="317">
        <v>21410.34</v>
      </c>
      <c r="G10379" s="318">
        <v>40640</v>
      </c>
      <c r="H10379" s="318">
        <v>42023</v>
      </c>
      <c r="I10379" s="318">
        <v>49674</v>
      </c>
      <c r="J10379" s="315" t="s">
        <v>9418</v>
      </c>
      <c r="K10379" s="315">
        <v>8196</v>
      </c>
      <c r="L10379" s="315" t="s">
        <v>2832</v>
      </c>
      <c r="M10379" s="315" t="s">
        <v>784</v>
      </c>
      <c r="N10379" s="315"/>
      <c r="O10379" s="315" t="s">
        <v>805</v>
      </c>
      <c r="P10379" s="315" t="s">
        <v>1138</v>
      </c>
      <c r="Q10379" s="315" t="s">
        <v>1090</v>
      </c>
    </row>
    <row r="10380" spans="1:17">
      <c r="A10380" s="315" t="s">
        <v>9419</v>
      </c>
      <c r="B10380" s="315" t="s">
        <v>2095</v>
      </c>
      <c r="C10380" s="315" t="s">
        <v>2098</v>
      </c>
      <c r="D10380" s="316">
        <v>87.88</v>
      </c>
      <c r="E10380" s="317">
        <v>87561.15</v>
      </c>
      <c r="F10380" s="317">
        <v>19052.650000000001</v>
      </c>
      <c r="G10380" s="318">
        <v>40494</v>
      </c>
      <c r="H10380" s="318">
        <v>42093</v>
      </c>
      <c r="I10380" s="318">
        <v>49674</v>
      </c>
      <c r="J10380" s="315" t="s">
        <v>9420</v>
      </c>
      <c r="K10380" s="315">
        <v>5313</v>
      </c>
      <c r="L10380" s="315" t="s">
        <v>1903</v>
      </c>
      <c r="M10380" s="315" t="s">
        <v>776</v>
      </c>
      <c r="N10380" s="315" t="s">
        <v>9421</v>
      </c>
      <c r="O10380" s="315" t="s">
        <v>805</v>
      </c>
      <c r="P10380" s="315" t="s">
        <v>1905</v>
      </c>
      <c r="Q10380" s="315" t="s">
        <v>1906</v>
      </c>
    </row>
    <row r="10381" spans="1:17">
      <c r="A10381" s="315" t="s">
        <v>9422</v>
      </c>
      <c r="B10381" s="315" t="s">
        <v>2095</v>
      </c>
      <c r="C10381" s="315" t="s">
        <v>2096</v>
      </c>
      <c r="D10381" s="316">
        <v>87.9</v>
      </c>
      <c r="E10381" s="317">
        <v>89552.25</v>
      </c>
      <c r="F10381" s="317">
        <v>37396.380000000005</v>
      </c>
      <c r="G10381" s="318">
        <v>39569</v>
      </c>
      <c r="H10381" s="318">
        <v>40906</v>
      </c>
      <c r="I10381" s="318">
        <v>50040</v>
      </c>
      <c r="J10381" s="315" t="s">
        <v>9423</v>
      </c>
      <c r="K10381" s="315">
        <v>1029</v>
      </c>
      <c r="L10381" s="315" t="s">
        <v>4012</v>
      </c>
      <c r="M10381" s="315" t="s">
        <v>766</v>
      </c>
      <c r="N10381" s="315" t="s">
        <v>9424</v>
      </c>
      <c r="O10381" s="315" t="s">
        <v>805</v>
      </c>
      <c r="P10381" s="315" t="s">
        <v>9127</v>
      </c>
      <c r="Q10381" s="315" t="s">
        <v>9425</v>
      </c>
    </row>
    <row r="10382" spans="1:17">
      <c r="A10382" s="315" t="s">
        <v>9426</v>
      </c>
      <c r="B10382" s="315" t="s">
        <v>2095</v>
      </c>
      <c r="C10382" s="315" t="s">
        <v>2098</v>
      </c>
      <c r="D10382" s="316">
        <v>87.9</v>
      </c>
      <c r="E10382" s="317">
        <v>83147.37000000001</v>
      </c>
      <c r="F10382" s="317">
        <v>20170.920000000002</v>
      </c>
      <c r="G10382" s="318">
        <v>40528</v>
      </c>
      <c r="H10382" s="318">
        <v>41577</v>
      </c>
      <c r="I10382" s="318">
        <v>50770</v>
      </c>
      <c r="J10382" s="315" t="s">
        <v>9427</v>
      </c>
      <c r="K10382" s="315">
        <v>5430</v>
      </c>
      <c r="L10382" s="315" t="s">
        <v>2233</v>
      </c>
      <c r="M10382" s="315" t="s">
        <v>776</v>
      </c>
      <c r="N10382" s="315" t="s">
        <v>9428</v>
      </c>
      <c r="O10382" s="315" t="s">
        <v>805</v>
      </c>
      <c r="P10382" s="315" t="s">
        <v>9429</v>
      </c>
      <c r="Q10382" s="315" t="s">
        <v>819</v>
      </c>
    </row>
    <row r="10383" spans="1:17">
      <c r="A10383" s="315" t="s">
        <v>9430</v>
      </c>
      <c r="B10383" s="315" t="s">
        <v>2095</v>
      </c>
      <c r="C10383" s="315" t="s">
        <v>2098</v>
      </c>
      <c r="D10383" s="316">
        <v>87.94</v>
      </c>
      <c r="E10383" s="317">
        <v>80132.94</v>
      </c>
      <c r="F10383" s="317">
        <v>31412.12</v>
      </c>
      <c r="G10383" s="318">
        <v>39570</v>
      </c>
      <c r="H10383" s="318">
        <v>39920</v>
      </c>
      <c r="I10383" s="318">
        <v>49309</v>
      </c>
      <c r="J10383" s="315" t="s">
        <v>9431</v>
      </c>
      <c r="K10383" s="315">
        <v>9413</v>
      </c>
      <c r="L10383" s="315" t="s">
        <v>3524</v>
      </c>
      <c r="M10383" s="315" t="s">
        <v>1024</v>
      </c>
      <c r="N10383" s="315"/>
      <c r="O10383" s="315" t="s">
        <v>805</v>
      </c>
      <c r="P10383" s="315" t="s">
        <v>9432</v>
      </c>
      <c r="Q10383" s="315" t="s">
        <v>1156</v>
      </c>
    </row>
    <row r="10384" spans="1:17">
      <c r="A10384" s="315" t="s">
        <v>9433</v>
      </c>
      <c r="B10384" s="315" t="s">
        <v>2095</v>
      </c>
      <c r="C10384" s="315" t="s">
        <v>2098</v>
      </c>
      <c r="D10384" s="316">
        <v>88</v>
      </c>
      <c r="E10384" s="317">
        <v>43956.859999999993</v>
      </c>
      <c r="F10384" s="317">
        <v>26129.909999999996</v>
      </c>
      <c r="G10384" s="318">
        <v>39590</v>
      </c>
      <c r="H10384" s="318">
        <v>39323</v>
      </c>
      <c r="I10384" s="318">
        <v>48549</v>
      </c>
      <c r="J10384" s="315" t="s">
        <v>9434</v>
      </c>
      <c r="K10384" s="315">
        <v>8404</v>
      </c>
      <c r="L10384" s="315" t="s">
        <v>2085</v>
      </c>
      <c r="M10384" s="315" t="s">
        <v>784</v>
      </c>
      <c r="N10384" s="315" t="s">
        <v>9435</v>
      </c>
      <c r="O10384" s="315" t="s">
        <v>914</v>
      </c>
      <c r="P10384" s="315" t="s">
        <v>6373</v>
      </c>
      <c r="Q10384" s="315" t="s">
        <v>5189</v>
      </c>
    </row>
    <row r="10385" spans="1:17">
      <c r="A10385" s="315" t="s">
        <v>9436</v>
      </c>
      <c r="B10385" s="315" t="s">
        <v>2095</v>
      </c>
      <c r="C10385" s="315" t="s">
        <v>2098</v>
      </c>
      <c r="D10385" s="316">
        <v>88</v>
      </c>
      <c r="E10385" s="317">
        <v>85802.05</v>
      </c>
      <c r="F10385" s="317">
        <v>55084.909999999996</v>
      </c>
      <c r="G10385" s="318">
        <v>39610</v>
      </c>
      <c r="H10385" s="318">
        <v>39387</v>
      </c>
      <c r="I10385" s="318">
        <v>48549</v>
      </c>
      <c r="J10385" s="315" t="s">
        <v>9437</v>
      </c>
      <c r="K10385" s="315">
        <v>8404</v>
      </c>
      <c r="L10385" s="315" t="s">
        <v>2085</v>
      </c>
      <c r="M10385" s="315" t="s">
        <v>784</v>
      </c>
      <c r="N10385" s="315" t="s">
        <v>9438</v>
      </c>
      <c r="O10385" s="315" t="s">
        <v>914</v>
      </c>
      <c r="P10385" s="315" t="s">
        <v>9439</v>
      </c>
      <c r="Q10385" s="315" t="s">
        <v>9440</v>
      </c>
    </row>
    <row r="10386" spans="1:17">
      <c r="A10386" s="315" t="s">
        <v>9441</v>
      </c>
      <c r="B10386" s="315" t="s">
        <v>2095</v>
      </c>
      <c r="C10386" s="315" t="s">
        <v>2098</v>
      </c>
      <c r="D10386" s="316">
        <v>88</v>
      </c>
      <c r="E10386" s="317">
        <v>84703.680000000008</v>
      </c>
      <c r="F10386" s="317">
        <v>37184.910000000003</v>
      </c>
      <c r="G10386" s="318">
        <v>39930</v>
      </c>
      <c r="H10386" s="318">
        <v>40899</v>
      </c>
      <c r="I10386" s="318">
        <v>50040</v>
      </c>
      <c r="J10386" s="315" t="s">
        <v>9442</v>
      </c>
      <c r="K10386" s="315">
        <v>6132</v>
      </c>
      <c r="L10386" s="315" t="s">
        <v>9443</v>
      </c>
      <c r="M10386" s="315" t="s">
        <v>788</v>
      </c>
      <c r="N10386" s="315"/>
      <c r="O10386" s="315" t="s">
        <v>996</v>
      </c>
      <c r="P10386" s="315" t="s">
        <v>9444</v>
      </c>
      <c r="Q10386" s="315"/>
    </row>
    <row r="10387" spans="1:17">
      <c r="A10387" s="315" t="s">
        <v>9445</v>
      </c>
      <c r="B10387" s="315" t="s">
        <v>2095</v>
      </c>
      <c r="C10387" s="315" t="s">
        <v>2098</v>
      </c>
      <c r="D10387" s="316">
        <v>88.1</v>
      </c>
      <c r="E10387" s="317">
        <v>85107</v>
      </c>
      <c r="F10387" s="317">
        <v>34594.42</v>
      </c>
      <c r="G10387" s="318">
        <v>39570</v>
      </c>
      <c r="H10387" s="318">
        <v>40899</v>
      </c>
      <c r="I10387" s="318">
        <v>50040</v>
      </c>
      <c r="J10387" s="315" t="s">
        <v>9446</v>
      </c>
      <c r="K10387" s="315">
        <v>3762</v>
      </c>
      <c r="L10387" s="315" t="s">
        <v>2708</v>
      </c>
      <c r="M10387" s="315" t="s">
        <v>764</v>
      </c>
      <c r="N10387" s="315" t="s">
        <v>9447</v>
      </c>
      <c r="O10387" s="315" t="s">
        <v>914</v>
      </c>
      <c r="P10387" s="315" t="s">
        <v>9448</v>
      </c>
      <c r="Q10387" s="315" t="s">
        <v>9449</v>
      </c>
    </row>
    <row r="10388" spans="1:17">
      <c r="A10388" s="315" t="s">
        <v>9450</v>
      </c>
      <c r="B10388" s="315" t="s">
        <v>2095</v>
      </c>
      <c r="C10388" s="315" t="s">
        <v>2098</v>
      </c>
      <c r="D10388" s="316">
        <v>88.14</v>
      </c>
      <c r="E10388" s="317">
        <v>41968.600000000006</v>
      </c>
      <c r="F10388" s="317">
        <v>11961.05</v>
      </c>
      <c r="G10388" s="318">
        <v>40842</v>
      </c>
      <c r="H10388" s="318">
        <v>41263</v>
      </c>
      <c r="I10388" s="318">
        <v>50405</v>
      </c>
      <c r="J10388" s="315" t="s">
        <v>9451</v>
      </c>
      <c r="K10388" s="315">
        <v>5728</v>
      </c>
      <c r="L10388" s="315" t="s">
        <v>2998</v>
      </c>
      <c r="M10388" s="315" t="s">
        <v>776</v>
      </c>
      <c r="N10388" s="315"/>
      <c r="O10388" s="315" t="s">
        <v>805</v>
      </c>
      <c r="P10388" s="315" t="s">
        <v>9452</v>
      </c>
      <c r="Q10388" s="315" t="s">
        <v>9453</v>
      </c>
    </row>
    <row r="10389" spans="1:17">
      <c r="A10389" s="315" t="s">
        <v>9454</v>
      </c>
      <c r="B10389" s="315" t="s">
        <v>2095</v>
      </c>
      <c r="C10389" s="315" t="s">
        <v>2098</v>
      </c>
      <c r="D10389" s="316">
        <v>88.2</v>
      </c>
      <c r="E10389" s="317">
        <v>92982.75</v>
      </c>
      <c r="F10389" s="317">
        <v>37795.760000000002</v>
      </c>
      <c r="G10389" s="318">
        <v>39570</v>
      </c>
      <c r="H10389" s="318">
        <v>40892</v>
      </c>
      <c r="I10389" s="318">
        <v>50040</v>
      </c>
      <c r="J10389" s="315" t="s">
        <v>9455</v>
      </c>
      <c r="K10389" s="315">
        <v>1279</v>
      </c>
      <c r="L10389" s="315" t="s">
        <v>2421</v>
      </c>
      <c r="M10389" s="315" t="s">
        <v>766</v>
      </c>
      <c r="N10389" s="315" t="s">
        <v>9456</v>
      </c>
      <c r="O10389" s="315" t="s">
        <v>805</v>
      </c>
      <c r="P10389" s="315" t="s">
        <v>5036</v>
      </c>
      <c r="Q10389" s="315" t="s">
        <v>1355</v>
      </c>
    </row>
    <row r="10390" spans="1:17">
      <c r="A10390" s="315" t="s">
        <v>9457</v>
      </c>
      <c r="B10390" s="315" t="s">
        <v>2095</v>
      </c>
      <c r="C10390" s="315" t="s">
        <v>2096</v>
      </c>
      <c r="D10390" s="316">
        <v>88.3</v>
      </c>
      <c r="E10390" s="317">
        <v>81684.000000000015</v>
      </c>
      <c r="F10390" s="317">
        <v>31236.54</v>
      </c>
      <c r="G10390" s="318">
        <v>40010</v>
      </c>
      <c r="H10390" s="318">
        <v>41169</v>
      </c>
      <c r="I10390" s="318">
        <v>50405</v>
      </c>
      <c r="J10390" s="315" t="s">
        <v>9458</v>
      </c>
      <c r="K10390" s="315">
        <v>3123</v>
      </c>
      <c r="L10390" s="315" t="s">
        <v>2171</v>
      </c>
      <c r="M10390" s="315" t="s">
        <v>764</v>
      </c>
      <c r="N10390" s="315"/>
      <c r="O10390" s="315" t="s">
        <v>805</v>
      </c>
      <c r="P10390" s="315" t="s">
        <v>9459</v>
      </c>
      <c r="Q10390" s="315" t="s">
        <v>1460</v>
      </c>
    </row>
    <row r="10391" spans="1:17">
      <c r="A10391" s="315" t="s">
        <v>9460</v>
      </c>
      <c r="B10391" s="315" t="s">
        <v>2095</v>
      </c>
      <c r="C10391" s="315" t="s">
        <v>2098</v>
      </c>
      <c r="D10391" s="316">
        <v>88.3</v>
      </c>
      <c r="E10391" s="317">
        <v>93843.62999999999</v>
      </c>
      <c r="F10391" s="317">
        <v>37349.760000000002</v>
      </c>
      <c r="G10391" s="318">
        <v>40674</v>
      </c>
      <c r="H10391" s="318">
        <v>40872</v>
      </c>
      <c r="I10391" s="318">
        <v>50040</v>
      </c>
      <c r="J10391" s="315" t="s">
        <v>9461</v>
      </c>
      <c r="K10391" s="315">
        <v>4562</v>
      </c>
      <c r="L10391" s="315" t="s">
        <v>2528</v>
      </c>
      <c r="M10391" s="315" t="s">
        <v>1296</v>
      </c>
      <c r="N10391" s="315"/>
      <c r="O10391" s="315" t="s">
        <v>805</v>
      </c>
      <c r="P10391" s="315" t="s">
        <v>9462</v>
      </c>
      <c r="Q10391" s="315" t="s">
        <v>5387</v>
      </c>
    </row>
    <row r="10392" spans="1:17">
      <c r="A10392" s="315" t="s">
        <v>9463</v>
      </c>
      <c r="B10392" s="315" t="s">
        <v>2095</v>
      </c>
      <c r="C10392" s="315" t="s">
        <v>2098</v>
      </c>
      <c r="D10392" s="316">
        <v>88.4</v>
      </c>
      <c r="E10392" s="317">
        <v>80661.479999999981</v>
      </c>
      <c r="F10392" s="317">
        <v>28070.18</v>
      </c>
      <c r="G10392" s="318">
        <v>40022</v>
      </c>
      <c r="H10392" s="318">
        <v>41177</v>
      </c>
      <c r="I10392" s="318">
        <v>50405</v>
      </c>
      <c r="J10392" s="315" t="s">
        <v>9464</v>
      </c>
      <c r="K10392" s="315">
        <v>6312</v>
      </c>
      <c r="L10392" s="315" t="s">
        <v>2177</v>
      </c>
      <c r="M10392" s="315" t="s">
        <v>1712</v>
      </c>
      <c r="N10392" s="315" t="s">
        <v>9465</v>
      </c>
      <c r="O10392" s="315" t="s">
        <v>914</v>
      </c>
      <c r="P10392" s="315" t="s">
        <v>6709</v>
      </c>
      <c r="Q10392" s="315" t="s">
        <v>9466</v>
      </c>
    </row>
    <row r="10393" spans="1:17">
      <c r="A10393" s="315" t="s">
        <v>9467</v>
      </c>
      <c r="B10393" s="315" t="s">
        <v>2095</v>
      </c>
      <c r="C10393" s="315" t="s">
        <v>2096</v>
      </c>
      <c r="D10393" s="316">
        <v>88.58</v>
      </c>
      <c r="E10393" s="317">
        <v>68591.099999999991</v>
      </c>
      <c r="F10393" s="317">
        <v>14988.38</v>
      </c>
      <c r="G10393" s="318">
        <v>40680</v>
      </c>
      <c r="H10393" s="318">
        <v>42276</v>
      </c>
      <c r="I10393" s="318">
        <v>49674</v>
      </c>
      <c r="J10393" s="315" t="s">
        <v>9468</v>
      </c>
      <c r="K10393" s="315">
        <v>2556</v>
      </c>
      <c r="L10393" s="315" t="s">
        <v>9120</v>
      </c>
      <c r="M10393" s="315" t="s">
        <v>764</v>
      </c>
      <c r="N10393" s="315" t="s">
        <v>9469</v>
      </c>
      <c r="O10393" s="315" t="s">
        <v>805</v>
      </c>
      <c r="P10393" s="315" t="s">
        <v>7656</v>
      </c>
      <c r="Q10393" s="315" t="s">
        <v>9470</v>
      </c>
    </row>
    <row r="10394" spans="1:17">
      <c r="A10394" s="315" t="s">
        <v>9471</v>
      </c>
      <c r="B10394" s="315" t="s">
        <v>2095</v>
      </c>
      <c r="C10394" s="315" t="s">
        <v>2098</v>
      </c>
      <c r="D10394" s="316">
        <v>88.6</v>
      </c>
      <c r="E10394" s="317">
        <v>93330.169999999984</v>
      </c>
      <c r="F10394" s="317">
        <v>31023.62</v>
      </c>
      <c r="G10394" s="318">
        <v>40610</v>
      </c>
      <c r="H10394" s="318">
        <v>41121</v>
      </c>
      <c r="I10394" s="318">
        <v>50405</v>
      </c>
      <c r="J10394" s="315" t="s">
        <v>9472</v>
      </c>
      <c r="K10394" s="315">
        <v>8706</v>
      </c>
      <c r="L10394" s="315" t="s">
        <v>3058</v>
      </c>
      <c r="M10394" s="315" t="s">
        <v>784</v>
      </c>
      <c r="N10394" s="315" t="s">
        <v>9473</v>
      </c>
      <c r="O10394" s="315" t="s">
        <v>805</v>
      </c>
      <c r="P10394" s="315" t="s">
        <v>9474</v>
      </c>
      <c r="Q10394" s="315" t="s">
        <v>1041</v>
      </c>
    </row>
    <row r="10395" spans="1:17">
      <c r="A10395" s="315" t="s">
        <v>9475</v>
      </c>
      <c r="B10395" s="315" t="s">
        <v>2095</v>
      </c>
      <c r="C10395" s="315" t="s">
        <v>2098</v>
      </c>
      <c r="D10395" s="316">
        <v>88.7</v>
      </c>
      <c r="E10395" s="317">
        <v>84139.29</v>
      </c>
      <c r="F10395" s="317">
        <v>34201.049999999996</v>
      </c>
      <c r="G10395" s="318">
        <v>40672</v>
      </c>
      <c r="H10395" s="318">
        <v>40841</v>
      </c>
      <c r="I10395" s="318">
        <v>50040</v>
      </c>
      <c r="J10395" s="315" t="s">
        <v>9476</v>
      </c>
      <c r="K10395" s="315">
        <v>9200</v>
      </c>
      <c r="L10395" s="315" t="s">
        <v>959</v>
      </c>
      <c r="M10395" s="315" t="s">
        <v>770</v>
      </c>
      <c r="N10395" s="315" t="s">
        <v>9477</v>
      </c>
      <c r="O10395" s="315" t="s">
        <v>805</v>
      </c>
      <c r="P10395" s="315" t="s">
        <v>5418</v>
      </c>
      <c r="Q10395" s="315" t="s">
        <v>7149</v>
      </c>
    </row>
    <row r="10396" spans="1:17">
      <c r="A10396" s="315" t="s">
        <v>9478</v>
      </c>
      <c r="B10396" s="315" t="s">
        <v>2095</v>
      </c>
      <c r="C10396" s="315" t="s">
        <v>2098</v>
      </c>
      <c r="D10396" s="316">
        <v>88.74</v>
      </c>
      <c r="E10396" s="317">
        <v>87909.420000000013</v>
      </c>
      <c r="F10396" s="317">
        <v>20131.259999999998</v>
      </c>
      <c r="G10396" s="318">
        <v>40731</v>
      </c>
      <c r="H10396" s="318">
        <v>42240</v>
      </c>
      <c r="I10396" s="318">
        <v>49674</v>
      </c>
      <c r="J10396" s="315" t="s">
        <v>9479</v>
      </c>
      <c r="K10396" s="315">
        <v>3256</v>
      </c>
      <c r="L10396" s="315" t="s">
        <v>9480</v>
      </c>
      <c r="M10396" s="315" t="s">
        <v>764</v>
      </c>
      <c r="N10396" s="315"/>
      <c r="O10396" s="315" t="s">
        <v>805</v>
      </c>
      <c r="P10396" s="315" t="s">
        <v>3448</v>
      </c>
      <c r="Q10396" s="315" t="s">
        <v>5277</v>
      </c>
    </row>
    <row r="10397" spans="1:17">
      <c r="A10397" s="315" t="s">
        <v>9481</v>
      </c>
      <c r="B10397" s="315" t="s">
        <v>2095</v>
      </c>
      <c r="C10397" s="315" t="s">
        <v>2098</v>
      </c>
      <c r="D10397" s="316">
        <v>88.75</v>
      </c>
      <c r="E10397" s="317">
        <v>52144.740000000005</v>
      </c>
      <c r="F10397" s="317">
        <v>17333.309999999998</v>
      </c>
      <c r="G10397" s="318">
        <v>40680</v>
      </c>
      <c r="H10397" s="318">
        <v>41180</v>
      </c>
      <c r="I10397" s="318">
        <v>50405</v>
      </c>
      <c r="J10397" s="315" t="s">
        <v>9482</v>
      </c>
      <c r="K10397" s="315">
        <v>8632</v>
      </c>
      <c r="L10397" s="315" t="s">
        <v>2732</v>
      </c>
      <c r="M10397" s="315" t="s">
        <v>784</v>
      </c>
      <c r="N10397" s="315"/>
      <c r="O10397" s="315" t="s">
        <v>996</v>
      </c>
      <c r="P10397" s="315" t="s">
        <v>9483</v>
      </c>
      <c r="Q10397" s="315"/>
    </row>
    <row r="10398" spans="1:17">
      <c r="A10398" s="315" t="s">
        <v>9484</v>
      </c>
      <c r="B10398" s="315" t="s">
        <v>2095</v>
      </c>
      <c r="C10398" s="315" t="s">
        <v>2098</v>
      </c>
      <c r="D10398" s="316">
        <v>88.8</v>
      </c>
      <c r="E10398" s="317">
        <v>14639.58</v>
      </c>
      <c r="F10398" s="317">
        <v>2385.6999999999998</v>
      </c>
      <c r="G10398" s="318">
        <v>40535</v>
      </c>
      <c r="H10398" s="318">
        <v>42629</v>
      </c>
      <c r="I10398" s="318">
        <v>50040</v>
      </c>
      <c r="J10398" s="315" t="s">
        <v>9485</v>
      </c>
      <c r="K10398" s="315">
        <v>6371</v>
      </c>
      <c r="L10398" s="315" t="s">
        <v>1289</v>
      </c>
      <c r="M10398" s="315" t="s">
        <v>1290</v>
      </c>
      <c r="N10398" s="315" t="s">
        <v>9486</v>
      </c>
      <c r="O10398" s="315" t="s">
        <v>805</v>
      </c>
      <c r="P10398" s="315" t="s">
        <v>1383</v>
      </c>
      <c r="Q10398" s="315" t="s">
        <v>1992</v>
      </c>
    </row>
    <row r="10399" spans="1:17">
      <c r="A10399" s="315" t="s">
        <v>9487</v>
      </c>
      <c r="B10399" s="315" t="s">
        <v>2095</v>
      </c>
      <c r="C10399" s="315" t="s">
        <v>2098</v>
      </c>
      <c r="D10399" s="316">
        <v>89.04</v>
      </c>
      <c r="E10399" s="317">
        <v>92903.729999999981</v>
      </c>
      <c r="F10399" s="317">
        <v>21832.379999999997</v>
      </c>
      <c r="G10399" s="318">
        <v>40711</v>
      </c>
      <c r="H10399" s="318">
        <v>42013</v>
      </c>
      <c r="I10399" s="318">
        <v>49674</v>
      </c>
      <c r="J10399" s="315" t="s">
        <v>9488</v>
      </c>
      <c r="K10399" s="315">
        <v>8413</v>
      </c>
      <c r="L10399" s="315" t="s">
        <v>2399</v>
      </c>
      <c r="M10399" s="315" t="s">
        <v>784</v>
      </c>
      <c r="N10399" s="315"/>
      <c r="O10399" s="315" t="s">
        <v>805</v>
      </c>
      <c r="P10399" s="315" t="s">
        <v>7478</v>
      </c>
      <c r="Q10399" s="315" t="s">
        <v>922</v>
      </c>
    </row>
    <row r="10400" spans="1:17">
      <c r="A10400" s="315" t="s">
        <v>9489</v>
      </c>
      <c r="B10400" s="315" t="s">
        <v>2095</v>
      </c>
      <c r="C10400" s="315" t="s">
        <v>2096</v>
      </c>
      <c r="D10400" s="316">
        <v>89.3</v>
      </c>
      <c r="E10400" s="317">
        <v>92960.739999999991</v>
      </c>
      <c r="F10400" s="317">
        <v>42111.22</v>
      </c>
      <c r="G10400" s="318">
        <v>39570</v>
      </c>
      <c r="H10400" s="318">
        <v>41089</v>
      </c>
      <c r="I10400" s="318">
        <v>50405</v>
      </c>
      <c r="J10400" s="315" t="s">
        <v>9490</v>
      </c>
      <c r="K10400" s="315">
        <v>8242</v>
      </c>
      <c r="L10400" s="315" t="s">
        <v>3804</v>
      </c>
      <c r="M10400" s="315" t="s">
        <v>1051</v>
      </c>
      <c r="N10400" s="315"/>
      <c r="O10400" s="315" t="s">
        <v>805</v>
      </c>
      <c r="P10400" s="315" t="s">
        <v>9491</v>
      </c>
      <c r="Q10400" s="315" t="s">
        <v>1906</v>
      </c>
    </row>
    <row r="10401" spans="1:17">
      <c r="A10401" s="315" t="s">
        <v>9492</v>
      </c>
      <c r="B10401" s="315" t="s">
        <v>2095</v>
      </c>
      <c r="C10401" s="315" t="s">
        <v>2096</v>
      </c>
      <c r="D10401" s="316">
        <v>89.3</v>
      </c>
      <c r="E10401" s="317">
        <v>98721.78</v>
      </c>
      <c r="F10401" s="317">
        <v>37751.94</v>
      </c>
      <c r="G10401" s="318">
        <v>39576</v>
      </c>
      <c r="H10401" s="318">
        <v>41180</v>
      </c>
      <c r="I10401" s="318">
        <v>50405</v>
      </c>
      <c r="J10401" s="315" t="s">
        <v>9493</v>
      </c>
      <c r="K10401" s="315">
        <v>8472</v>
      </c>
      <c r="L10401" s="315" t="s">
        <v>9494</v>
      </c>
      <c r="M10401" s="315" t="s">
        <v>784</v>
      </c>
      <c r="N10401" s="315" t="s">
        <v>9495</v>
      </c>
      <c r="O10401" s="315" t="s">
        <v>805</v>
      </c>
      <c r="P10401" s="315" t="s">
        <v>9496</v>
      </c>
      <c r="Q10401" s="315" t="s">
        <v>1065</v>
      </c>
    </row>
    <row r="10402" spans="1:17">
      <c r="A10402" s="315" t="s">
        <v>9497</v>
      </c>
      <c r="B10402" s="315" t="s">
        <v>2095</v>
      </c>
      <c r="C10402" s="315" t="s">
        <v>2098</v>
      </c>
      <c r="D10402" s="316">
        <v>89.3</v>
      </c>
      <c r="E10402" s="317">
        <v>100236.94</v>
      </c>
      <c r="F10402" s="317">
        <v>33319.509999999995</v>
      </c>
      <c r="G10402" s="318">
        <v>40519</v>
      </c>
      <c r="H10402" s="318">
        <v>41180</v>
      </c>
      <c r="I10402" s="318">
        <v>50405</v>
      </c>
      <c r="J10402" s="315" t="s">
        <v>9498</v>
      </c>
      <c r="K10402" s="315">
        <v>1000</v>
      </c>
      <c r="L10402" s="315" t="s">
        <v>2075</v>
      </c>
      <c r="M10402" s="315" t="s">
        <v>766</v>
      </c>
      <c r="N10402" s="315" t="s">
        <v>5744</v>
      </c>
      <c r="O10402" s="315" t="s">
        <v>805</v>
      </c>
      <c r="P10402" s="315" t="s">
        <v>5745</v>
      </c>
      <c r="Q10402" s="315" t="s">
        <v>5199</v>
      </c>
    </row>
    <row r="10403" spans="1:17">
      <c r="A10403" s="315" t="s">
        <v>9499</v>
      </c>
      <c r="B10403" s="315" t="s">
        <v>2095</v>
      </c>
      <c r="C10403" s="315" t="s">
        <v>2098</v>
      </c>
      <c r="D10403" s="316">
        <v>89.51</v>
      </c>
      <c r="E10403" s="317">
        <v>90789.75</v>
      </c>
      <c r="F10403" s="317">
        <v>22024.91</v>
      </c>
      <c r="G10403" s="318">
        <v>40787</v>
      </c>
      <c r="H10403" s="318">
        <v>41624</v>
      </c>
      <c r="I10403" s="318">
        <v>50770</v>
      </c>
      <c r="J10403" s="315" t="s">
        <v>9500</v>
      </c>
      <c r="K10403" s="315">
        <v>1607</v>
      </c>
      <c r="L10403" s="315" t="s">
        <v>9501</v>
      </c>
      <c r="M10403" s="315" t="s">
        <v>766</v>
      </c>
      <c r="N10403" s="315"/>
      <c r="O10403" s="315" t="s">
        <v>805</v>
      </c>
      <c r="P10403" s="315" t="s">
        <v>9502</v>
      </c>
      <c r="Q10403" s="315" t="s">
        <v>5413</v>
      </c>
    </row>
    <row r="10404" spans="1:17">
      <c r="A10404" s="315" t="s">
        <v>9503</v>
      </c>
      <c r="B10404" s="315" t="s">
        <v>2095</v>
      </c>
      <c r="C10404" s="315" t="s">
        <v>2098</v>
      </c>
      <c r="D10404" s="316">
        <v>89.7</v>
      </c>
      <c r="E10404" s="317">
        <v>95258.3</v>
      </c>
      <c r="F10404" s="317">
        <v>41818.399999999994</v>
      </c>
      <c r="G10404" s="318">
        <v>40787</v>
      </c>
      <c r="H10404" s="318">
        <v>40899</v>
      </c>
      <c r="I10404" s="318">
        <v>50040</v>
      </c>
      <c r="J10404" s="315" t="s">
        <v>9504</v>
      </c>
      <c r="K10404" s="315">
        <v>4207</v>
      </c>
      <c r="L10404" s="315" t="s">
        <v>3833</v>
      </c>
      <c r="M10404" s="315" t="s">
        <v>1484</v>
      </c>
      <c r="N10404" s="315"/>
      <c r="O10404" s="315" t="s">
        <v>805</v>
      </c>
      <c r="P10404" s="315" t="s">
        <v>9505</v>
      </c>
      <c r="Q10404" s="315" t="s">
        <v>875</v>
      </c>
    </row>
    <row r="10405" spans="1:17">
      <c r="A10405" s="315" t="s">
        <v>9506</v>
      </c>
      <c r="B10405" s="315" t="s">
        <v>2095</v>
      </c>
      <c r="C10405" s="315" t="s">
        <v>2098</v>
      </c>
      <c r="D10405" s="316">
        <v>89.88</v>
      </c>
      <c r="E10405" s="317">
        <v>43143.839999999997</v>
      </c>
      <c r="F10405" s="317">
        <v>10138.789999999999</v>
      </c>
      <c r="G10405" s="318">
        <v>40828</v>
      </c>
      <c r="H10405" s="318">
        <v>42093</v>
      </c>
      <c r="I10405" s="318">
        <v>49674</v>
      </c>
      <c r="J10405" s="315" t="s">
        <v>9507</v>
      </c>
      <c r="K10405" s="315">
        <v>6274</v>
      </c>
      <c r="L10405" s="315" t="s">
        <v>799</v>
      </c>
      <c r="M10405" s="315" t="s">
        <v>788</v>
      </c>
      <c r="N10405" s="315"/>
      <c r="O10405" s="315" t="s">
        <v>996</v>
      </c>
      <c r="P10405" s="315" t="s">
        <v>9508</v>
      </c>
      <c r="Q10405" s="315"/>
    </row>
    <row r="10406" spans="1:17">
      <c r="A10406" s="315" t="s">
        <v>9509</v>
      </c>
      <c r="B10406" s="315" t="s">
        <v>2095</v>
      </c>
      <c r="C10406" s="315" t="s">
        <v>2096</v>
      </c>
      <c r="D10406" s="316">
        <v>89.9</v>
      </c>
      <c r="E10406" s="317">
        <v>86222.400000000009</v>
      </c>
      <c r="F10406" s="317">
        <v>52212.469999999994</v>
      </c>
      <c r="G10406" s="318">
        <v>39581</v>
      </c>
      <c r="H10406" s="318">
        <v>40337</v>
      </c>
      <c r="I10406" s="318">
        <v>49644</v>
      </c>
      <c r="J10406" s="315" t="s">
        <v>9510</v>
      </c>
      <c r="K10406" s="315">
        <v>3714</v>
      </c>
      <c r="L10406" s="315" t="s">
        <v>1076</v>
      </c>
      <c r="M10406" s="315" t="s">
        <v>764</v>
      </c>
      <c r="N10406" s="315" t="s">
        <v>9511</v>
      </c>
      <c r="O10406" s="315" t="s">
        <v>805</v>
      </c>
      <c r="P10406" s="315" t="s">
        <v>9512</v>
      </c>
      <c r="Q10406" s="315" t="s">
        <v>1204</v>
      </c>
    </row>
    <row r="10407" spans="1:17">
      <c r="A10407" s="315" t="s">
        <v>9513</v>
      </c>
      <c r="B10407" s="315" t="s">
        <v>2095</v>
      </c>
      <c r="C10407" s="315" t="s">
        <v>2098</v>
      </c>
      <c r="D10407" s="316">
        <v>90.1</v>
      </c>
      <c r="E10407" s="317">
        <v>98124.42</v>
      </c>
      <c r="F10407" s="317">
        <v>36705.799999999996</v>
      </c>
      <c r="G10407" s="318">
        <v>39570</v>
      </c>
      <c r="H10407" s="318">
        <v>41137</v>
      </c>
      <c r="I10407" s="318">
        <v>50405</v>
      </c>
      <c r="J10407" s="315" t="s">
        <v>8909</v>
      </c>
      <c r="K10407" s="315">
        <v>1926</v>
      </c>
      <c r="L10407" s="315" t="s">
        <v>2575</v>
      </c>
      <c r="M10407" s="315" t="s">
        <v>754</v>
      </c>
      <c r="N10407" s="315" t="s">
        <v>8910</v>
      </c>
      <c r="O10407" s="315" t="s">
        <v>914</v>
      </c>
      <c r="P10407" s="315" t="s">
        <v>8911</v>
      </c>
      <c r="Q10407" s="315" t="s">
        <v>8912</v>
      </c>
    </row>
    <row r="10408" spans="1:17">
      <c r="A10408" s="315" t="s">
        <v>9514</v>
      </c>
      <c r="B10408" s="315" t="s">
        <v>2095</v>
      </c>
      <c r="C10408" s="315" t="s">
        <v>2096</v>
      </c>
      <c r="D10408" s="316">
        <v>90.1</v>
      </c>
      <c r="E10408" s="317">
        <v>92795.51999999999</v>
      </c>
      <c r="F10408" s="317">
        <v>29880.16</v>
      </c>
      <c r="G10408" s="318">
        <v>40294</v>
      </c>
      <c r="H10408" s="318">
        <v>41470</v>
      </c>
      <c r="I10408" s="318">
        <v>50770</v>
      </c>
      <c r="J10408" s="315" t="s">
        <v>9515</v>
      </c>
      <c r="K10408" s="315">
        <v>6102</v>
      </c>
      <c r="L10408" s="315" t="s">
        <v>2109</v>
      </c>
      <c r="M10408" s="315" t="s">
        <v>788</v>
      </c>
      <c r="N10408" s="315"/>
      <c r="O10408" s="315" t="s">
        <v>996</v>
      </c>
      <c r="P10408" s="315" t="s">
        <v>9516</v>
      </c>
      <c r="Q10408" s="315"/>
    </row>
    <row r="10409" spans="1:17">
      <c r="A10409" s="315" t="s">
        <v>9517</v>
      </c>
      <c r="B10409" s="315" t="s">
        <v>2095</v>
      </c>
      <c r="C10409" s="315" t="s">
        <v>2096</v>
      </c>
      <c r="D10409" s="316">
        <v>90.2</v>
      </c>
      <c r="E10409" s="317">
        <v>88162.2</v>
      </c>
      <c r="F10409" s="317">
        <v>36322.83</v>
      </c>
      <c r="G10409" s="318">
        <v>40429</v>
      </c>
      <c r="H10409" s="318">
        <v>41138</v>
      </c>
      <c r="I10409" s="318">
        <v>50405</v>
      </c>
      <c r="J10409" s="315" t="s">
        <v>9518</v>
      </c>
      <c r="K10409" s="315">
        <v>3116</v>
      </c>
      <c r="L10409" s="315" t="s">
        <v>3417</v>
      </c>
      <c r="M10409" s="315" t="s">
        <v>764</v>
      </c>
      <c r="N10409" s="315"/>
      <c r="O10409" s="315" t="s">
        <v>805</v>
      </c>
      <c r="P10409" s="315" t="s">
        <v>4675</v>
      </c>
      <c r="Q10409" s="315" t="s">
        <v>1090</v>
      </c>
    </row>
    <row r="10410" spans="1:17">
      <c r="A10410" s="315" t="s">
        <v>9519</v>
      </c>
      <c r="B10410" s="315" t="s">
        <v>2095</v>
      </c>
      <c r="C10410" s="315" t="s">
        <v>2098</v>
      </c>
      <c r="D10410" s="316">
        <v>90.24</v>
      </c>
      <c r="E10410" s="317">
        <v>82393.650000000009</v>
      </c>
      <c r="F10410" s="317">
        <v>20303.780000000002</v>
      </c>
      <c r="G10410" s="318">
        <v>40793</v>
      </c>
      <c r="H10410" s="318">
        <v>41625</v>
      </c>
      <c r="I10410" s="318">
        <v>50770</v>
      </c>
      <c r="J10410" s="315" t="s">
        <v>9520</v>
      </c>
      <c r="K10410" s="315">
        <v>6287</v>
      </c>
      <c r="L10410" s="315" t="s">
        <v>3209</v>
      </c>
      <c r="M10410" s="315" t="s">
        <v>788</v>
      </c>
      <c r="N10410" s="315"/>
      <c r="O10410" s="315" t="s">
        <v>805</v>
      </c>
      <c r="P10410" s="315" t="s">
        <v>9521</v>
      </c>
      <c r="Q10410" s="315" t="s">
        <v>4676</v>
      </c>
    </row>
    <row r="10411" spans="1:17">
      <c r="A10411" s="315" t="s">
        <v>9522</v>
      </c>
      <c r="B10411" s="315" t="s">
        <v>2095</v>
      </c>
      <c r="C10411" s="315" t="s">
        <v>2096</v>
      </c>
      <c r="D10411" s="316">
        <v>90.27</v>
      </c>
      <c r="E10411" s="317">
        <v>97352.4</v>
      </c>
      <c r="F10411" s="317">
        <v>44619.869999999995</v>
      </c>
      <c r="G10411" s="318">
        <v>40758</v>
      </c>
      <c r="H10411" s="318">
        <v>40900</v>
      </c>
      <c r="I10411" s="318">
        <v>50040</v>
      </c>
      <c r="J10411" s="315" t="s">
        <v>9523</v>
      </c>
      <c r="K10411" s="315">
        <v>3986</v>
      </c>
      <c r="L10411" s="315" t="s">
        <v>3784</v>
      </c>
      <c r="M10411" s="315" t="s">
        <v>754</v>
      </c>
      <c r="N10411" s="315" t="s">
        <v>9524</v>
      </c>
      <c r="O10411" s="315" t="s">
        <v>805</v>
      </c>
      <c r="P10411" s="315" t="s">
        <v>9525</v>
      </c>
      <c r="Q10411" s="315" t="s">
        <v>969</v>
      </c>
    </row>
    <row r="10412" spans="1:17">
      <c r="A10412" s="315" t="s">
        <v>9526</v>
      </c>
      <c r="B10412" s="315" t="s">
        <v>2095</v>
      </c>
      <c r="C10412" s="315" t="s">
        <v>2096</v>
      </c>
      <c r="D10412" s="316">
        <v>90.3</v>
      </c>
      <c r="E10412" s="317">
        <v>91656.639999999999</v>
      </c>
      <c r="F10412" s="317">
        <v>34965.32</v>
      </c>
      <c r="G10412" s="318">
        <v>39779</v>
      </c>
      <c r="H10412" s="318">
        <v>41247</v>
      </c>
      <c r="I10412" s="318">
        <v>50405</v>
      </c>
      <c r="J10412" s="315" t="s">
        <v>9527</v>
      </c>
      <c r="K10412" s="315">
        <v>1656</v>
      </c>
      <c r="L10412" s="315" t="s">
        <v>9528</v>
      </c>
      <c r="M10412" s="315" t="s">
        <v>761</v>
      </c>
      <c r="N10412" s="315" t="s">
        <v>9529</v>
      </c>
      <c r="O10412" s="315" t="s">
        <v>805</v>
      </c>
      <c r="P10412" s="315" t="s">
        <v>9530</v>
      </c>
      <c r="Q10412" s="315" t="s">
        <v>1918</v>
      </c>
    </row>
    <row r="10413" spans="1:17">
      <c r="A10413" s="315" t="s">
        <v>9531</v>
      </c>
      <c r="B10413" s="315" t="s">
        <v>2095</v>
      </c>
      <c r="C10413" s="315" t="s">
        <v>2098</v>
      </c>
      <c r="D10413" s="316">
        <v>90.48</v>
      </c>
      <c r="E10413" s="317">
        <v>87683.22</v>
      </c>
      <c r="F10413" s="317">
        <v>21131.640000000003</v>
      </c>
      <c r="G10413" s="318">
        <v>40302</v>
      </c>
      <c r="H10413" s="318">
        <v>41989</v>
      </c>
      <c r="I10413" s="318">
        <v>51135</v>
      </c>
      <c r="J10413" s="315" t="s">
        <v>9532</v>
      </c>
      <c r="K10413" s="315">
        <v>4565</v>
      </c>
      <c r="L10413" s="315" t="s">
        <v>3551</v>
      </c>
      <c r="M10413" s="315" t="s">
        <v>1296</v>
      </c>
      <c r="N10413" s="315"/>
      <c r="O10413" s="315" t="s">
        <v>805</v>
      </c>
      <c r="P10413" s="315" t="s">
        <v>9533</v>
      </c>
      <c r="Q10413" s="315" t="s">
        <v>2039</v>
      </c>
    </row>
    <row r="10414" spans="1:17">
      <c r="A10414" s="315" t="s">
        <v>9534</v>
      </c>
      <c r="B10414" s="315" t="s">
        <v>2095</v>
      </c>
      <c r="C10414" s="315" t="s">
        <v>2098</v>
      </c>
      <c r="D10414" s="316">
        <v>90.48</v>
      </c>
      <c r="E10414" s="317">
        <v>85233.720000000016</v>
      </c>
      <c r="F10414" s="317">
        <v>18546.250000000004</v>
      </c>
      <c r="G10414" s="318">
        <v>40687</v>
      </c>
      <c r="H10414" s="318">
        <v>41990</v>
      </c>
      <c r="I10414" s="318">
        <v>49309</v>
      </c>
      <c r="J10414" s="315" t="s">
        <v>9535</v>
      </c>
      <c r="K10414" s="315">
        <v>7433</v>
      </c>
      <c r="L10414" s="315" t="s">
        <v>4203</v>
      </c>
      <c r="M10414" s="315" t="s">
        <v>966</v>
      </c>
      <c r="N10414" s="315" t="s">
        <v>9536</v>
      </c>
      <c r="O10414" s="315" t="s">
        <v>805</v>
      </c>
      <c r="P10414" s="315" t="s">
        <v>9537</v>
      </c>
      <c r="Q10414" s="315" t="s">
        <v>9470</v>
      </c>
    </row>
    <row r="10415" spans="1:17">
      <c r="A10415" s="315" t="s">
        <v>9538</v>
      </c>
      <c r="B10415" s="315" t="s">
        <v>2095</v>
      </c>
      <c r="C10415" s="315" t="s">
        <v>2098</v>
      </c>
      <c r="D10415" s="316">
        <v>90.5</v>
      </c>
      <c r="E10415" s="317">
        <v>99357.5</v>
      </c>
      <c r="F10415" s="317">
        <v>26031.649999999994</v>
      </c>
      <c r="G10415" s="318">
        <v>40196</v>
      </c>
      <c r="H10415" s="318">
        <v>41523</v>
      </c>
      <c r="I10415" s="318">
        <v>50770</v>
      </c>
      <c r="J10415" s="315" t="s">
        <v>9539</v>
      </c>
      <c r="K10415" s="315">
        <v>1482</v>
      </c>
      <c r="L10415" s="315" t="s">
        <v>1267</v>
      </c>
      <c r="M10415" s="315" t="s">
        <v>761</v>
      </c>
      <c r="N10415" s="315"/>
      <c r="O10415" s="315" t="s">
        <v>805</v>
      </c>
      <c r="P10415" s="315" t="s">
        <v>9540</v>
      </c>
      <c r="Q10415" s="315" t="s">
        <v>939</v>
      </c>
    </row>
    <row r="10416" spans="1:17">
      <c r="A10416" s="315" t="s">
        <v>9541</v>
      </c>
      <c r="B10416" s="315" t="s">
        <v>2095</v>
      </c>
      <c r="C10416" s="315" t="s">
        <v>2098</v>
      </c>
      <c r="D10416" s="316">
        <v>90.5</v>
      </c>
      <c r="E10416" s="317">
        <v>104719.20999999999</v>
      </c>
      <c r="F10416" s="317">
        <v>27436.430000000004</v>
      </c>
      <c r="G10416" s="318">
        <v>40497</v>
      </c>
      <c r="H10416" s="318">
        <v>41578</v>
      </c>
      <c r="I10416" s="318">
        <v>50770</v>
      </c>
      <c r="J10416" s="315" t="s">
        <v>9542</v>
      </c>
      <c r="K10416" s="315">
        <v>7153</v>
      </c>
      <c r="L10416" s="315" t="s">
        <v>2958</v>
      </c>
      <c r="M10416" s="315" t="s">
        <v>966</v>
      </c>
      <c r="N10416" s="315"/>
      <c r="O10416" s="315" t="s">
        <v>805</v>
      </c>
      <c r="P10416" s="315" t="s">
        <v>6057</v>
      </c>
      <c r="Q10416" s="315" t="s">
        <v>5277</v>
      </c>
    </row>
    <row r="10417" spans="1:17">
      <c r="A10417" s="315" t="s">
        <v>9543</v>
      </c>
      <c r="B10417" s="315" t="s">
        <v>2095</v>
      </c>
      <c r="C10417" s="315" t="s">
        <v>2098</v>
      </c>
      <c r="D10417" s="316">
        <v>90.5</v>
      </c>
      <c r="E10417" s="317">
        <v>93398.10000000002</v>
      </c>
      <c r="F10417" s="317">
        <v>24470.29</v>
      </c>
      <c r="G10417" s="318">
        <v>40528</v>
      </c>
      <c r="H10417" s="318">
        <v>41596</v>
      </c>
      <c r="I10417" s="318">
        <v>50770</v>
      </c>
      <c r="J10417" s="315" t="s">
        <v>9544</v>
      </c>
      <c r="K10417" s="315">
        <v>3454</v>
      </c>
      <c r="L10417" s="315" t="s">
        <v>3825</v>
      </c>
      <c r="M10417" s="315" t="s">
        <v>764</v>
      </c>
      <c r="N10417" s="315"/>
      <c r="O10417" s="315" t="s">
        <v>805</v>
      </c>
      <c r="P10417" s="315" t="s">
        <v>8198</v>
      </c>
      <c r="Q10417" s="315" t="s">
        <v>852</v>
      </c>
    </row>
    <row r="10418" spans="1:17">
      <c r="A10418" s="315" t="s">
        <v>9545</v>
      </c>
      <c r="B10418" s="315" t="s">
        <v>2095</v>
      </c>
      <c r="C10418" s="315" t="s">
        <v>2096</v>
      </c>
      <c r="D10418" s="316">
        <v>90.6</v>
      </c>
      <c r="E10418" s="317">
        <v>78511.41</v>
      </c>
      <c r="F10418" s="317">
        <v>21198.070000000003</v>
      </c>
      <c r="G10418" s="318">
        <v>40485</v>
      </c>
      <c r="H10418" s="318">
        <v>42010</v>
      </c>
      <c r="I10418" s="318">
        <v>49674</v>
      </c>
      <c r="J10418" s="315" t="s">
        <v>9546</v>
      </c>
      <c r="K10418" s="315">
        <v>6204</v>
      </c>
      <c r="L10418" s="315" t="s">
        <v>977</v>
      </c>
      <c r="M10418" s="315" t="s">
        <v>788</v>
      </c>
      <c r="N10418" s="315"/>
      <c r="O10418" s="315" t="s">
        <v>805</v>
      </c>
      <c r="P10418" s="315" t="s">
        <v>1275</v>
      </c>
      <c r="Q10418" s="315" t="s">
        <v>1793</v>
      </c>
    </row>
    <row r="10419" spans="1:17">
      <c r="A10419" s="315" t="s">
        <v>9547</v>
      </c>
      <c r="B10419" s="315" t="s">
        <v>2095</v>
      </c>
      <c r="C10419" s="315" t="s">
        <v>2098</v>
      </c>
      <c r="D10419" s="316">
        <v>90.7</v>
      </c>
      <c r="E10419" s="317">
        <v>95412.33</v>
      </c>
      <c r="F10419" s="317">
        <v>34253.040000000001</v>
      </c>
      <c r="G10419" s="318">
        <v>39898</v>
      </c>
      <c r="H10419" s="318">
        <v>41108</v>
      </c>
      <c r="I10419" s="318">
        <v>50405</v>
      </c>
      <c r="J10419" s="315" t="s">
        <v>9548</v>
      </c>
      <c r="K10419" s="315">
        <v>8570</v>
      </c>
      <c r="L10419" s="315" t="s">
        <v>3135</v>
      </c>
      <c r="M10419" s="315" t="s">
        <v>792</v>
      </c>
      <c r="N10419" s="315"/>
      <c r="O10419" s="315" t="s">
        <v>805</v>
      </c>
      <c r="P10419" s="315" t="s">
        <v>9549</v>
      </c>
      <c r="Q10419" s="315" t="s">
        <v>1102</v>
      </c>
    </row>
    <row r="10420" spans="1:17">
      <c r="A10420" s="315" t="s">
        <v>9550</v>
      </c>
      <c r="B10420" s="315" t="s">
        <v>2095</v>
      </c>
      <c r="C10420" s="315" t="s">
        <v>2098</v>
      </c>
      <c r="D10420" s="316">
        <v>90.7</v>
      </c>
      <c r="E10420" s="317">
        <v>88294.010000000009</v>
      </c>
      <c r="F10420" s="317">
        <v>20742.369999999995</v>
      </c>
      <c r="G10420" s="318">
        <v>40555</v>
      </c>
      <c r="H10420" s="318">
        <v>41612</v>
      </c>
      <c r="I10420" s="318">
        <v>50770</v>
      </c>
      <c r="J10420" s="315" t="s">
        <v>9551</v>
      </c>
      <c r="K10420" s="315">
        <v>8212</v>
      </c>
      <c r="L10420" s="315" t="s">
        <v>9552</v>
      </c>
      <c r="M10420" s="315" t="s">
        <v>784</v>
      </c>
      <c r="N10420" s="315"/>
      <c r="O10420" s="315" t="s">
        <v>805</v>
      </c>
      <c r="P10420" s="315" t="s">
        <v>9552</v>
      </c>
      <c r="Q10420" s="315" t="s">
        <v>4869</v>
      </c>
    </row>
    <row r="10421" spans="1:17">
      <c r="A10421" s="315" t="s">
        <v>9553</v>
      </c>
      <c r="B10421" s="315" t="s">
        <v>2095</v>
      </c>
      <c r="C10421" s="315" t="s">
        <v>2098</v>
      </c>
      <c r="D10421" s="316">
        <v>90.72</v>
      </c>
      <c r="E10421" s="317">
        <v>100979.4</v>
      </c>
      <c r="F10421" s="317">
        <v>26456.63</v>
      </c>
      <c r="G10421" s="318">
        <v>40624</v>
      </c>
      <c r="H10421" s="318">
        <v>41537</v>
      </c>
      <c r="I10421" s="318">
        <v>50770</v>
      </c>
      <c r="J10421" s="315" t="s">
        <v>9554</v>
      </c>
      <c r="K10421" s="315">
        <v>9524</v>
      </c>
      <c r="L10421" s="315" t="s">
        <v>2263</v>
      </c>
      <c r="M10421" s="315" t="s">
        <v>770</v>
      </c>
      <c r="N10421" s="315"/>
      <c r="O10421" s="315" t="s">
        <v>805</v>
      </c>
      <c r="P10421" s="315" t="s">
        <v>7595</v>
      </c>
      <c r="Q10421" s="315" t="s">
        <v>1900</v>
      </c>
    </row>
    <row r="10422" spans="1:17">
      <c r="A10422" s="315" t="s">
        <v>9555</v>
      </c>
      <c r="B10422" s="315" t="s">
        <v>2095</v>
      </c>
      <c r="C10422" s="315" t="s">
        <v>2098</v>
      </c>
      <c r="D10422" s="316">
        <v>90.72</v>
      </c>
      <c r="E10422" s="317">
        <v>82099.829999999987</v>
      </c>
      <c r="F10422" s="317">
        <v>17864.29</v>
      </c>
      <c r="G10422" s="318">
        <v>40679</v>
      </c>
      <c r="H10422" s="318">
        <v>41992</v>
      </c>
      <c r="I10422" s="318">
        <v>49309</v>
      </c>
      <c r="J10422" s="315" t="s">
        <v>9556</v>
      </c>
      <c r="K10422" s="315">
        <v>6064</v>
      </c>
      <c r="L10422" s="315" t="s">
        <v>2840</v>
      </c>
      <c r="M10422" s="315" t="s">
        <v>1017</v>
      </c>
      <c r="N10422" s="315" t="s">
        <v>9557</v>
      </c>
      <c r="O10422" s="315" t="s">
        <v>805</v>
      </c>
      <c r="P10422" s="315" t="s">
        <v>9558</v>
      </c>
      <c r="Q10422" s="315" t="s">
        <v>819</v>
      </c>
    </row>
    <row r="10423" spans="1:17">
      <c r="A10423" s="315" t="s">
        <v>9559</v>
      </c>
      <c r="B10423" s="315" t="s">
        <v>2095</v>
      </c>
      <c r="C10423" s="315" t="s">
        <v>2098</v>
      </c>
      <c r="D10423" s="316">
        <v>90.82</v>
      </c>
      <c r="E10423" s="317">
        <v>82654.23</v>
      </c>
      <c r="F10423" s="317">
        <v>21655.420000000002</v>
      </c>
      <c r="G10423" s="318">
        <v>40764</v>
      </c>
      <c r="H10423" s="318">
        <v>41547</v>
      </c>
      <c r="I10423" s="318">
        <v>50770</v>
      </c>
      <c r="J10423" s="315" t="s">
        <v>9560</v>
      </c>
      <c r="K10423" s="315">
        <v>5737</v>
      </c>
      <c r="L10423" s="315" t="s">
        <v>2809</v>
      </c>
      <c r="M10423" s="315" t="s">
        <v>776</v>
      </c>
      <c r="N10423" s="315"/>
      <c r="O10423" s="315" t="s">
        <v>805</v>
      </c>
      <c r="P10423" s="315" t="s">
        <v>7595</v>
      </c>
      <c r="Q10423" s="315" t="s">
        <v>7733</v>
      </c>
    </row>
    <row r="10424" spans="1:17">
      <c r="A10424" s="315" t="s">
        <v>9561</v>
      </c>
      <c r="B10424" s="315" t="s">
        <v>2095</v>
      </c>
      <c r="C10424" s="315" t="s">
        <v>2098</v>
      </c>
      <c r="D10424" s="316">
        <v>90.85</v>
      </c>
      <c r="E10424" s="317">
        <v>107698.60999999999</v>
      </c>
      <c r="F10424" s="317">
        <v>26426.05</v>
      </c>
      <c r="G10424" s="318">
        <v>40778</v>
      </c>
      <c r="H10424" s="318">
        <v>41526</v>
      </c>
      <c r="I10424" s="318">
        <v>50770</v>
      </c>
      <c r="J10424" s="315" t="s">
        <v>9562</v>
      </c>
      <c r="K10424" s="315">
        <v>6828</v>
      </c>
      <c r="L10424" s="315" t="s">
        <v>3290</v>
      </c>
      <c r="M10424" s="315" t="s">
        <v>811</v>
      </c>
      <c r="N10424" s="315" t="s">
        <v>7501</v>
      </c>
      <c r="O10424" s="315" t="s">
        <v>805</v>
      </c>
      <c r="P10424" s="315" t="s">
        <v>7502</v>
      </c>
      <c r="Q10424" s="315" t="s">
        <v>1079</v>
      </c>
    </row>
    <row r="10425" spans="1:17">
      <c r="A10425" s="315" t="s">
        <v>9563</v>
      </c>
      <c r="B10425" s="315" t="s">
        <v>2095</v>
      </c>
      <c r="C10425" s="315" t="s">
        <v>2098</v>
      </c>
      <c r="D10425" s="316">
        <v>90.96</v>
      </c>
      <c r="E10425" s="317">
        <v>71830.909999999974</v>
      </c>
      <c r="F10425" s="317">
        <v>31533.769999999997</v>
      </c>
      <c r="G10425" s="318">
        <v>40788</v>
      </c>
      <c r="H10425" s="318">
        <v>40897</v>
      </c>
      <c r="I10425" s="318">
        <v>50040</v>
      </c>
      <c r="J10425" s="315" t="s">
        <v>9564</v>
      </c>
      <c r="K10425" s="315">
        <v>4514</v>
      </c>
      <c r="L10425" s="315" t="s">
        <v>2781</v>
      </c>
      <c r="M10425" s="315" t="s">
        <v>1296</v>
      </c>
      <c r="N10425" s="315" t="s">
        <v>9565</v>
      </c>
      <c r="O10425" s="315" t="s">
        <v>805</v>
      </c>
      <c r="P10425" s="315" t="s">
        <v>9566</v>
      </c>
      <c r="Q10425" s="315" t="s">
        <v>1096</v>
      </c>
    </row>
    <row r="10426" spans="1:17">
      <c r="A10426" s="315" t="s">
        <v>9567</v>
      </c>
      <c r="B10426" s="315" t="s">
        <v>2095</v>
      </c>
      <c r="C10426" s="315" t="s">
        <v>2096</v>
      </c>
      <c r="D10426" s="316">
        <v>91</v>
      </c>
      <c r="E10426" s="317">
        <v>104941.31000000001</v>
      </c>
      <c r="F10426" s="317">
        <v>24346.38</v>
      </c>
      <c r="G10426" s="318">
        <v>40490</v>
      </c>
      <c r="H10426" s="318">
        <v>42209</v>
      </c>
      <c r="I10426" s="318">
        <v>49674</v>
      </c>
      <c r="J10426" s="315" t="s">
        <v>9568</v>
      </c>
      <c r="K10426" s="315">
        <v>7143</v>
      </c>
      <c r="L10426" s="315" t="s">
        <v>9569</v>
      </c>
      <c r="M10426" s="315" t="s">
        <v>966</v>
      </c>
      <c r="N10426" s="315"/>
      <c r="O10426" s="315" t="s">
        <v>805</v>
      </c>
      <c r="P10426" s="315" t="s">
        <v>9570</v>
      </c>
      <c r="Q10426" s="315" t="s">
        <v>9571</v>
      </c>
    </row>
    <row r="10427" spans="1:17">
      <c r="A10427" s="315" t="s">
        <v>9572</v>
      </c>
      <c r="B10427" s="315" t="s">
        <v>2095</v>
      </c>
      <c r="C10427" s="315" t="s">
        <v>2098</v>
      </c>
      <c r="D10427" s="316">
        <v>91</v>
      </c>
      <c r="E10427" s="317">
        <v>90050.280000000013</v>
      </c>
      <c r="F10427" s="317">
        <v>21161.809999999998</v>
      </c>
      <c r="G10427" s="318">
        <v>40714</v>
      </c>
      <c r="H10427" s="318">
        <v>42089</v>
      </c>
      <c r="I10427" s="318">
        <v>49674</v>
      </c>
      <c r="J10427" s="315" t="s">
        <v>9573</v>
      </c>
      <c r="K10427" s="315">
        <v>7260</v>
      </c>
      <c r="L10427" s="315" t="s">
        <v>1153</v>
      </c>
      <c r="M10427" s="315" t="s">
        <v>966</v>
      </c>
      <c r="N10427" s="315" t="s">
        <v>9574</v>
      </c>
      <c r="O10427" s="315" t="s">
        <v>805</v>
      </c>
      <c r="P10427" s="315" t="s">
        <v>1155</v>
      </c>
      <c r="Q10427" s="315" t="s">
        <v>904</v>
      </c>
    </row>
    <row r="10428" spans="1:17">
      <c r="A10428" s="315" t="s">
        <v>9575</v>
      </c>
      <c r="B10428" s="315" t="s">
        <v>2095</v>
      </c>
      <c r="C10428" s="315" t="s">
        <v>2098</v>
      </c>
      <c r="D10428" s="316">
        <v>91.1</v>
      </c>
      <c r="E10428" s="317">
        <v>82863</v>
      </c>
      <c r="F10428" s="317">
        <v>40280.629999999997</v>
      </c>
      <c r="G10428" s="318">
        <v>39570</v>
      </c>
      <c r="H10428" s="318">
        <v>40497</v>
      </c>
      <c r="I10428" s="318">
        <v>49674</v>
      </c>
      <c r="J10428" s="315" t="s">
        <v>9576</v>
      </c>
      <c r="K10428" s="315">
        <v>1312</v>
      </c>
      <c r="L10428" s="315" t="s">
        <v>3563</v>
      </c>
      <c r="M10428" s="315" t="s">
        <v>766</v>
      </c>
      <c r="N10428" s="315" t="s">
        <v>9577</v>
      </c>
      <c r="O10428" s="315" t="s">
        <v>805</v>
      </c>
      <c r="P10428" s="315" t="s">
        <v>9578</v>
      </c>
      <c r="Q10428" s="315" t="s">
        <v>6255</v>
      </c>
    </row>
    <row r="10429" spans="1:17">
      <c r="A10429" s="315" t="s">
        <v>9579</v>
      </c>
      <c r="B10429" s="315" t="s">
        <v>2095</v>
      </c>
      <c r="C10429" s="315" t="s">
        <v>2098</v>
      </c>
      <c r="D10429" s="316">
        <v>91.1</v>
      </c>
      <c r="E10429" s="317">
        <v>70968.560000000012</v>
      </c>
      <c r="F10429" s="317">
        <v>23419.62</v>
      </c>
      <c r="G10429" s="318">
        <v>39594</v>
      </c>
      <c r="H10429" s="318">
        <v>41635</v>
      </c>
      <c r="I10429" s="318">
        <v>50770</v>
      </c>
      <c r="J10429" s="315" t="s">
        <v>9580</v>
      </c>
      <c r="K10429" s="315">
        <v>1020</v>
      </c>
      <c r="L10429" s="315" t="s">
        <v>3830</v>
      </c>
      <c r="M10429" s="315" t="s">
        <v>766</v>
      </c>
      <c r="N10429" s="315" t="s">
        <v>8205</v>
      </c>
      <c r="O10429" s="315" t="s">
        <v>914</v>
      </c>
      <c r="P10429" s="315" t="s">
        <v>8206</v>
      </c>
      <c r="Q10429" s="315" t="s">
        <v>8207</v>
      </c>
    </row>
    <row r="10430" spans="1:17">
      <c r="A10430" s="319" t="s">
        <v>9581</v>
      </c>
      <c r="B10430" s="319" t="s">
        <v>2095</v>
      </c>
      <c r="C10430" s="319" t="s">
        <v>2098</v>
      </c>
      <c r="D10430" s="320">
        <v>91.2</v>
      </c>
      <c r="E10430" s="317">
        <v>90854.200000000012</v>
      </c>
      <c r="F10430" s="317">
        <v>30200.609999999997</v>
      </c>
      <c r="G10430" s="321">
        <v>39946</v>
      </c>
      <c r="H10430" s="321">
        <v>41269</v>
      </c>
      <c r="I10430" s="321">
        <v>50405</v>
      </c>
      <c r="J10430" s="319" t="s">
        <v>9582</v>
      </c>
      <c r="K10430" s="322">
        <v>1163</v>
      </c>
      <c r="L10430" s="319" t="s">
        <v>2902</v>
      </c>
      <c r="M10430" s="319" t="s">
        <v>766</v>
      </c>
      <c r="N10430" s="319" t="s">
        <v>9583</v>
      </c>
      <c r="O10430" s="319" t="s">
        <v>805</v>
      </c>
      <c r="P10430" s="319" t="s">
        <v>9584</v>
      </c>
      <c r="Q10430" s="319" t="s">
        <v>9585</v>
      </c>
    </row>
    <row r="10431" spans="1:17">
      <c r="A10431" s="315" t="s">
        <v>9586</v>
      </c>
      <c r="B10431" s="315" t="s">
        <v>2095</v>
      </c>
      <c r="C10431" s="315" t="s">
        <v>2098</v>
      </c>
      <c r="D10431" s="316">
        <v>91.2</v>
      </c>
      <c r="E10431" s="317">
        <v>2426.6</v>
      </c>
      <c r="F10431" s="317">
        <v>806.62</v>
      </c>
      <c r="G10431" s="318">
        <v>39946</v>
      </c>
      <c r="H10431" s="318">
        <v>41269</v>
      </c>
      <c r="I10431" s="318">
        <v>50405</v>
      </c>
      <c r="J10431" s="315" t="s">
        <v>9582</v>
      </c>
      <c r="K10431" s="315">
        <v>1163</v>
      </c>
      <c r="L10431" s="315" t="s">
        <v>2902</v>
      </c>
      <c r="M10431" s="315" t="s">
        <v>766</v>
      </c>
      <c r="N10431" s="315" t="s">
        <v>9587</v>
      </c>
      <c r="O10431" s="315" t="s">
        <v>805</v>
      </c>
      <c r="P10431" s="315" t="s">
        <v>9584</v>
      </c>
      <c r="Q10431" s="315" t="s">
        <v>9585</v>
      </c>
    </row>
    <row r="10432" spans="1:17">
      <c r="A10432" s="315" t="s">
        <v>9588</v>
      </c>
      <c r="B10432" s="315" t="s">
        <v>2095</v>
      </c>
      <c r="C10432" s="315" t="s">
        <v>2098</v>
      </c>
      <c r="D10432" s="316">
        <v>91.39</v>
      </c>
      <c r="E10432" s="317">
        <v>42736.29</v>
      </c>
      <c r="F10432" s="317">
        <v>14205.86</v>
      </c>
      <c r="G10432" s="318">
        <v>40829</v>
      </c>
      <c r="H10432" s="318">
        <v>41180</v>
      </c>
      <c r="I10432" s="318">
        <v>50405</v>
      </c>
      <c r="J10432" s="315" t="s">
        <v>9589</v>
      </c>
      <c r="K10432" s="315">
        <v>8555</v>
      </c>
      <c r="L10432" s="315" t="s">
        <v>4504</v>
      </c>
      <c r="M10432" s="315" t="s">
        <v>792</v>
      </c>
      <c r="N10432" s="315" t="s">
        <v>9590</v>
      </c>
      <c r="O10432" s="315" t="s">
        <v>805</v>
      </c>
      <c r="P10432" s="315" t="s">
        <v>6465</v>
      </c>
      <c r="Q10432" s="315" t="s">
        <v>956</v>
      </c>
    </row>
    <row r="10433" spans="1:17">
      <c r="A10433" s="315" t="s">
        <v>9591</v>
      </c>
      <c r="B10433" s="315" t="s">
        <v>2095</v>
      </c>
      <c r="C10433" s="315" t="s">
        <v>2098</v>
      </c>
      <c r="D10433" s="316">
        <v>91.4</v>
      </c>
      <c r="E10433" s="317">
        <v>84612.709999999992</v>
      </c>
      <c r="F10433" s="317">
        <v>25722.249999999996</v>
      </c>
      <c r="G10433" s="318">
        <v>39937</v>
      </c>
      <c r="H10433" s="318">
        <v>41178</v>
      </c>
      <c r="I10433" s="318">
        <v>50405</v>
      </c>
      <c r="J10433" s="315" t="s">
        <v>9592</v>
      </c>
      <c r="K10433" s="315">
        <v>8254</v>
      </c>
      <c r="L10433" s="315" t="s">
        <v>4331</v>
      </c>
      <c r="M10433" s="315" t="s">
        <v>792</v>
      </c>
      <c r="N10433" s="315"/>
      <c r="O10433" s="315" t="s">
        <v>805</v>
      </c>
      <c r="P10433" s="315" t="s">
        <v>9593</v>
      </c>
      <c r="Q10433" s="315" t="s">
        <v>6789</v>
      </c>
    </row>
    <row r="10434" spans="1:17">
      <c r="A10434" s="315" t="s">
        <v>9594</v>
      </c>
      <c r="B10434" s="315" t="s">
        <v>2095</v>
      </c>
      <c r="C10434" s="315" t="s">
        <v>2098</v>
      </c>
      <c r="D10434" s="316">
        <v>91.5</v>
      </c>
      <c r="E10434" s="317">
        <v>86883.75</v>
      </c>
      <c r="F10434" s="317">
        <v>32420.51</v>
      </c>
      <c r="G10434" s="318">
        <v>39570</v>
      </c>
      <c r="H10434" s="318">
        <v>41185</v>
      </c>
      <c r="I10434" s="318">
        <v>50405</v>
      </c>
      <c r="J10434" s="315" t="s">
        <v>9595</v>
      </c>
      <c r="K10434" s="315">
        <v>1439</v>
      </c>
      <c r="L10434" s="315" t="s">
        <v>1592</v>
      </c>
      <c r="M10434" s="315" t="s">
        <v>766</v>
      </c>
      <c r="N10434" s="315"/>
      <c r="O10434" s="315" t="s">
        <v>805</v>
      </c>
      <c r="P10434" s="315" t="s">
        <v>9596</v>
      </c>
      <c r="Q10434" s="315" t="s">
        <v>1179</v>
      </c>
    </row>
    <row r="10435" spans="1:17">
      <c r="A10435" s="315" t="s">
        <v>9597</v>
      </c>
      <c r="B10435" s="315" t="s">
        <v>2095</v>
      </c>
      <c r="C10435" s="315" t="s">
        <v>2096</v>
      </c>
      <c r="D10435" s="316">
        <v>91.5</v>
      </c>
      <c r="E10435" s="317">
        <v>99252.42</v>
      </c>
      <c r="F10435" s="317">
        <v>41538.949999999997</v>
      </c>
      <c r="G10435" s="318">
        <v>39570</v>
      </c>
      <c r="H10435" s="318">
        <v>40968</v>
      </c>
      <c r="I10435" s="318">
        <v>50405</v>
      </c>
      <c r="J10435" s="315" t="s">
        <v>9598</v>
      </c>
      <c r="K10435" s="315">
        <v>8505</v>
      </c>
      <c r="L10435" s="315" t="s">
        <v>4910</v>
      </c>
      <c r="M10435" s="315" t="s">
        <v>792</v>
      </c>
      <c r="N10435" s="315"/>
      <c r="O10435" s="315" t="s">
        <v>805</v>
      </c>
      <c r="P10435" s="315" t="s">
        <v>6709</v>
      </c>
      <c r="Q10435" s="315" t="s">
        <v>5117</v>
      </c>
    </row>
    <row r="10436" spans="1:17">
      <c r="A10436" s="315" t="s">
        <v>9599</v>
      </c>
      <c r="B10436" s="315" t="s">
        <v>2095</v>
      </c>
      <c r="C10436" s="315" t="s">
        <v>2098</v>
      </c>
      <c r="D10436" s="316">
        <v>91.8</v>
      </c>
      <c r="E10436" s="317">
        <v>94314.199999999983</v>
      </c>
      <c r="F10436" s="317">
        <v>35193.18</v>
      </c>
      <c r="G10436" s="318">
        <v>39570</v>
      </c>
      <c r="H10436" s="318">
        <v>41121</v>
      </c>
      <c r="I10436" s="318">
        <v>50405</v>
      </c>
      <c r="J10436" s="315" t="s">
        <v>6063</v>
      </c>
      <c r="K10436" s="315">
        <v>3998</v>
      </c>
      <c r="L10436" s="315" t="s">
        <v>2458</v>
      </c>
      <c r="M10436" s="315" t="s">
        <v>754</v>
      </c>
      <c r="N10436" s="315" t="s">
        <v>9600</v>
      </c>
      <c r="O10436" s="315" t="s">
        <v>805</v>
      </c>
      <c r="P10436" s="315" t="s">
        <v>5109</v>
      </c>
      <c r="Q10436" s="315" t="s">
        <v>1090</v>
      </c>
    </row>
    <row r="10437" spans="1:17">
      <c r="A10437" s="315" t="s">
        <v>9601</v>
      </c>
      <c r="B10437" s="315" t="s">
        <v>2095</v>
      </c>
      <c r="C10437" s="315" t="s">
        <v>2098</v>
      </c>
      <c r="D10437" s="316">
        <v>91.8</v>
      </c>
      <c r="E10437" s="317">
        <v>75752.800000000003</v>
      </c>
      <c r="F10437" s="317">
        <v>15571.419999999998</v>
      </c>
      <c r="G10437" s="318">
        <v>40164</v>
      </c>
      <c r="H10437" s="318">
        <v>42360</v>
      </c>
      <c r="I10437" s="318">
        <v>49674</v>
      </c>
      <c r="J10437" s="315" t="s">
        <v>9602</v>
      </c>
      <c r="K10437" s="315">
        <v>3613</v>
      </c>
      <c r="L10437" s="315" t="s">
        <v>2278</v>
      </c>
      <c r="M10437" s="315" t="s">
        <v>764</v>
      </c>
      <c r="N10437" s="315" t="s">
        <v>9603</v>
      </c>
      <c r="O10437" s="315" t="s">
        <v>805</v>
      </c>
      <c r="P10437" s="315" t="s">
        <v>9604</v>
      </c>
      <c r="Q10437" s="315" t="s">
        <v>858</v>
      </c>
    </row>
    <row r="10438" spans="1:17">
      <c r="A10438" s="315" t="s">
        <v>9605</v>
      </c>
      <c r="B10438" s="315" t="s">
        <v>2095</v>
      </c>
      <c r="C10438" s="315" t="s">
        <v>2098</v>
      </c>
      <c r="D10438" s="316">
        <v>91.82</v>
      </c>
      <c r="E10438" s="317">
        <v>71594.28</v>
      </c>
      <c r="F10438" s="317">
        <v>16993.509999999998</v>
      </c>
      <c r="G10438" s="318">
        <v>40771</v>
      </c>
      <c r="H10438" s="318">
        <v>41177</v>
      </c>
      <c r="I10438" s="318">
        <v>50405</v>
      </c>
      <c r="J10438" s="315" t="s">
        <v>9606</v>
      </c>
      <c r="K10438" s="315">
        <v>6026</v>
      </c>
      <c r="L10438" s="315" t="s">
        <v>3356</v>
      </c>
      <c r="M10438" s="315" t="s">
        <v>788</v>
      </c>
      <c r="N10438" s="315" t="s">
        <v>9607</v>
      </c>
      <c r="O10438" s="315" t="s">
        <v>805</v>
      </c>
      <c r="P10438" s="315" t="s">
        <v>9608</v>
      </c>
      <c r="Q10438" s="315" t="s">
        <v>5299</v>
      </c>
    </row>
    <row r="10439" spans="1:17">
      <c r="A10439" s="315" t="s">
        <v>9609</v>
      </c>
      <c r="B10439" s="315" t="s">
        <v>2095</v>
      </c>
      <c r="C10439" s="315" t="s">
        <v>2098</v>
      </c>
      <c r="D10439" s="316">
        <v>91.84</v>
      </c>
      <c r="E10439" s="317">
        <v>91638.1</v>
      </c>
      <c r="F10439" s="317">
        <v>21443.320000000003</v>
      </c>
      <c r="G10439" s="318">
        <v>40640</v>
      </c>
      <c r="H10439" s="318">
        <v>42082</v>
      </c>
      <c r="I10439" s="318">
        <v>49674</v>
      </c>
      <c r="J10439" s="315" t="s">
        <v>9610</v>
      </c>
      <c r="K10439" s="315">
        <v>9533</v>
      </c>
      <c r="L10439" s="315" t="s">
        <v>9611</v>
      </c>
      <c r="M10439" s="315" t="s">
        <v>770</v>
      </c>
      <c r="N10439" s="315"/>
      <c r="O10439" s="315" t="s">
        <v>805</v>
      </c>
      <c r="P10439" s="315" t="s">
        <v>1312</v>
      </c>
      <c r="Q10439" s="315" t="s">
        <v>956</v>
      </c>
    </row>
    <row r="10440" spans="1:17">
      <c r="A10440" s="315" t="s">
        <v>9612</v>
      </c>
      <c r="B10440" s="315" t="s">
        <v>2095</v>
      </c>
      <c r="C10440" s="315" t="s">
        <v>2098</v>
      </c>
      <c r="D10440" s="316">
        <v>92</v>
      </c>
      <c r="E10440" s="317">
        <v>98437.919999999984</v>
      </c>
      <c r="F10440" s="317">
        <v>43115.820000000007</v>
      </c>
      <c r="G10440" s="318">
        <v>39570</v>
      </c>
      <c r="H10440" s="318">
        <v>40893</v>
      </c>
      <c r="I10440" s="318">
        <v>50040</v>
      </c>
      <c r="J10440" s="315" t="s">
        <v>9613</v>
      </c>
      <c r="K10440" s="315">
        <v>9602</v>
      </c>
      <c r="L10440" s="315" t="s">
        <v>9614</v>
      </c>
      <c r="M10440" s="315" t="s">
        <v>770</v>
      </c>
      <c r="N10440" s="315"/>
      <c r="O10440" s="315" t="s">
        <v>996</v>
      </c>
      <c r="P10440" s="315" t="s">
        <v>9615</v>
      </c>
      <c r="Q10440" s="315"/>
    </row>
    <row r="10441" spans="1:17">
      <c r="A10441" s="315" t="s">
        <v>9616</v>
      </c>
      <c r="B10441" s="315" t="s">
        <v>2095</v>
      </c>
      <c r="C10441" s="315" t="s">
        <v>2098</v>
      </c>
      <c r="D10441" s="316">
        <v>92.04</v>
      </c>
      <c r="E10441" s="317">
        <v>85967.8</v>
      </c>
      <c r="F10441" s="317">
        <v>15990</v>
      </c>
      <c r="G10441" s="318">
        <v>40778</v>
      </c>
      <c r="H10441" s="318">
        <v>42450</v>
      </c>
      <c r="I10441" s="318">
        <v>50040</v>
      </c>
      <c r="J10441" s="315" t="s">
        <v>9617</v>
      </c>
      <c r="K10441" s="315">
        <v>8704</v>
      </c>
      <c r="L10441" s="315" t="s">
        <v>3475</v>
      </c>
      <c r="M10441" s="315" t="s">
        <v>784</v>
      </c>
      <c r="N10441" s="315"/>
      <c r="O10441" s="315" t="s">
        <v>805</v>
      </c>
      <c r="P10441" s="315" t="s">
        <v>9618</v>
      </c>
      <c r="Q10441" s="315" t="s">
        <v>5089</v>
      </c>
    </row>
    <row r="10442" spans="1:17">
      <c r="A10442" s="315" t="s">
        <v>9619</v>
      </c>
      <c r="B10442" s="315" t="s">
        <v>2095</v>
      </c>
      <c r="C10442" s="315" t="s">
        <v>2098</v>
      </c>
      <c r="D10442" s="316">
        <v>92.06</v>
      </c>
      <c r="E10442" s="317">
        <v>73968.330000000016</v>
      </c>
      <c r="F10442" s="317">
        <v>24587.629999999997</v>
      </c>
      <c r="G10442" s="318">
        <v>40567</v>
      </c>
      <c r="H10442" s="318">
        <v>41172</v>
      </c>
      <c r="I10442" s="318">
        <v>50405</v>
      </c>
      <c r="J10442" s="315" t="s">
        <v>9620</v>
      </c>
      <c r="K10442" s="315">
        <v>9126</v>
      </c>
      <c r="L10442" s="315" t="s">
        <v>9621</v>
      </c>
      <c r="M10442" s="315" t="s">
        <v>770</v>
      </c>
      <c r="N10442" s="315" t="s">
        <v>9622</v>
      </c>
      <c r="O10442" s="315" t="s">
        <v>805</v>
      </c>
      <c r="P10442" s="315" t="s">
        <v>9623</v>
      </c>
      <c r="Q10442" s="315" t="s">
        <v>813</v>
      </c>
    </row>
    <row r="10443" spans="1:17">
      <c r="A10443" s="315" t="s">
        <v>9624</v>
      </c>
      <c r="B10443" s="315" t="s">
        <v>2095</v>
      </c>
      <c r="C10443" s="315" t="s">
        <v>2098</v>
      </c>
      <c r="D10443" s="316">
        <v>92.1</v>
      </c>
      <c r="E10443" s="317">
        <v>80862.559999999998</v>
      </c>
      <c r="F10443" s="317">
        <v>32794.22</v>
      </c>
      <c r="G10443" s="318">
        <v>40409</v>
      </c>
      <c r="H10443" s="318">
        <v>40896</v>
      </c>
      <c r="I10443" s="318">
        <v>50040</v>
      </c>
      <c r="J10443" s="315" t="s">
        <v>9625</v>
      </c>
      <c r="K10443" s="315">
        <v>8908</v>
      </c>
      <c r="L10443" s="315" t="s">
        <v>3572</v>
      </c>
      <c r="M10443" s="315" t="s">
        <v>784</v>
      </c>
      <c r="N10443" s="315" t="s">
        <v>9626</v>
      </c>
      <c r="O10443" s="315" t="s">
        <v>805</v>
      </c>
      <c r="P10443" s="315" t="s">
        <v>1292</v>
      </c>
      <c r="Q10443" s="315" t="s">
        <v>1906</v>
      </c>
    </row>
    <row r="10444" spans="1:17">
      <c r="A10444" s="315" t="s">
        <v>9627</v>
      </c>
      <c r="B10444" s="315" t="s">
        <v>2095</v>
      </c>
      <c r="C10444" s="315" t="s">
        <v>2098</v>
      </c>
      <c r="D10444" s="316">
        <v>92.12</v>
      </c>
      <c r="E10444" s="317">
        <v>42287.929999999993</v>
      </c>
      <c r="F10444" s="317">
        <v>17150.099999999999</v>
      </c>
      <c r="G10444" s="318">
        <v>40808</v>
      </c>
      <c r="H10444" s="318">
        <v>40899</v>
      </c>
      <c r="I10444" s="318">
        <v>50040</v>
      </c>
      <c r="J10444" s="315" t="s">
        <v>9628</v>
      </c>
      <c r="K10444" s="315">
        <v>9463</v>
      </c>
      <c r="L10444" s="315" t="s">
        <v>2547</v>
      </c>
      <c r="M10444" s="315" t="s">
        <v>770</v>
      </c>
      <c r="N10444" s="315" t="s">
        <v>9629</v>
      </c>
      <c r="O10444" s="315" t="s">
        <v>805</v>
      </c>
      <c r="P10444" s="315" t="s">
        <v>6367</v>
      </c>
      <c r="Q10444" s="315" t="s">
        <v>1740</v>
      </c>
    </row>
    <row r="10445" spans="1:17">
      <c r="A10445" s="315" t="s">
        <v>9630</v>
      </c>
      <c r="B10445" s="315" t="s">
        <v>2095</v>
      </c>
      <c r="C10445" s="315" t="s">
        <v>2098</v>
      </c>
      <c r="D10445" s="316">
        <v>92.2</v>
      </c>
      <c r="E10445" s="317">
        <v>106615.68000000001</v>
      </c>
      <c r="F10445" s="317">
        <v>45418.259999999995</v>
      </c>
      <c r="G10445" s="318">
        <v>39570</v>
      </c>
      <c r="H10445" s="318">
        <v>40809</v>
      </c>
      <c r="I10445" s="318">
        <v>50040</v>
      </c>
      <c r="J10445" s="315" t="s">
        <v>9631</v>
      </c>
      <c r="K10445" s="315">
        <v>8240</v>
      </c>
      <c r="L10445" s="315" t="s">
        <v>1250</v>
      </c>
      <c r="M10445" s="315" t="s">
        <v>1051</v>
      </c>
      <c r="N10445" s="315"/>
      <c r="O10445" s="315" t="s">
        <v>805</v>
      </c>
      <c r="P10445" s="315" t="s">
        <v>9632</v>
      </c>
      <c r="Q10445" s="315" t="s">
        <v>1663</v>
      </c>
    </row>
    <row r="10446" spans="1:17">
      <c r="A10446" s="315" t="s">
        <v>9633</v>
      </c>
      <c r="B10446" s="315" t="s">
        <v>2095</v>
      </c>
      <c r="C10446" s="315" t="s">
        <v>2098</v>
      </c>
      <c r="D10446" s="316">
        <v>92.2</v>
      </c>
      <c r="E10446" s="317">
        <v>91713.9</v>
      </c>
      <c r="F10446" s="317">
        <v>25863.34</v>
      </c>
      <c r="G10446" s="318">
        <v>40381</v>
      </c>
      <c r="H10446" s="318">
        <v>41625</v>
      </c>
      <c r="I10446" s="318">
        <v>50770</v>
      </c>
      <c r="J10446" s="315" t="s">
        <v>9634</v>
      </c>
      <c r="K10446" s="315">
        <v>4952</v>
      </c>
      <c r="L10446" s="315" t="s">
        <v>2189</v>
      </c>
      <c r="M10446" s="315" t="s">
        <v>764</v>
      </c>
      <c r="N10446" s="315"/>
      <c r="O10446" s="315" t="s">
        <v>805</v>
      </c>
      <c r="P10446" s="315" t="s">
        <v>9635</v>
      </c>
      <c r="Q10446" s="315" t="s">
        <v>5277</v>
      </c>
    </row>
    <row r="10447" spans="1:17">
      <c r="A10447" s="315" t="s">
        <v>9636</v>
      </c>
      <c r="B10447" s="315" t="s">
        <v>2095</v>
      </c>
      <c r="C10447" s="315" t="s">
        <v>2098</v>
      </c>
      <c r="D10447" s="316">
        <v>92.4</v>
      </c>
      <c r="E10447" s="317">
        <v>87644.73</v>
      </c>
      <c r="F10447" s="317">
        <v>21261.96</v>
      </c>
      <c r="G10447" s="318">
        <v>40203</v>
      </c>
      <c r="H10447" s="318">
        <v>41610</v>
      </c>
      <c r="I10447" s="318">
        <v>50770</v>
      </c>
      <c r="J10447" s="315" t="s">
        <v>9637</v>
      </c>
      <c r="K10447" s="315">
        <v>9514</v>
      </c>
      <c r="L10447" s="315" t="s">
        <v>3855</v>
      </c>
      <c r="M10447" s="315" t="s">
        <v>792</v>
      </c>
      <c r="N10447" s="315" t="s">
        <v>9638</v>
      </c>
      <c r="O10447" s="315" t="s">
        <v>805</v>
      </c>
      <c r="P10447" s="315" t="s">
        <v>1132</v>
      </c>
      <c r="Q10447" s="315" t="s">
        <v>4820</v>
      </c>
    </row>
    <row r="10448" spans="1:17">
      <c r="A10448" s="315" t="s">
        <v>9639</v>
      </c>
      <c r="B10448" s="315" t="s">
        <v>2095</v>
      </c>
      <c r="C10448" s="315" t="s">
        <v>2098</v>
      </c>
      <c r="D10448" s="316">
        <v>92.4</v>
      </c>
      <c r="E10448" s="317">
        <v>79009.460000000006</v>
      </c>
      <c r="F10448" s="317">
        <v>28364.420000000002</v>
      </c>
      <c r="G10448" s="318">
        <v>40632</v>
      </c>
      <c r="H10448" s="318">
        <v>41172</v>
      </c>
      <c r="I10448" s="318">
        <v>50405</v>
      </c>
      <c r="J10448" s="315" t="s">
        <v>6630</v>
      </c>
      <c r="K10448" s="315">
        <v>9213</v>
      </c>
      <c r="L10448" s="315" t="s">
        <v>3455</v>
      </c>
      <c r="M10448" s="315" t="s">
        <v>792</v>
      </c>
      <c r="N10448" s="315" t="s">
        <v>9640</v>
      </c>
      <c r="O10448" s="315" t="s">
        <v>805</v>
      </c>
      <c r="P10448" s="315" t="s">
        <v>9641</v>
      </c>
      <c r="Q10448" s="315" t="s">
        <v>1460</v>
      </c>
    </row>
    <row r="10449" spans="1:17">
      <c r="A10449" s="315" t="s">
        <v>9642</v>
      </c>
      <c r="B10449" s="315" t="s">
        <v>2095</v>
      </c>
      <c r="C10449" s="315" t="s">
        <v>2098</v>
      </c>
      <c r="D10449" s="316">
        <v>92.4</v>
      </c>
      <c r="E10449" s="317">
        <v>97782.58</v>
      </c>
      <c r="F10449" s="317">
        <v>27795.600000000002</v>
      </c>
      <c r="G10449" s="318">
        <v>40670</v>
      </c>
      <c r="H10449" s="318">
        <v>41638</v>
      </c>
      <c r="I10449" s="318">
        <v>50770</v>
      </c>
      <c r="J10449" s="315" t="s">
        <v>9643</v>
      </c>
      <c r="K10449" s="315">
        <v>7537</v>
      </c>
      <c r="L10449" s="315" t="s">
        <v>3843</v>
      </c>
      <c r="M10449" s="315" t="s">
        <v>966</v>
      </c>
      <c r="N10449" s="315" t="s">
        <v>9060</v>
      </c>
      <c r="O10449" s="315" t="s">
        <v>805</v>
      </c>
      <c r="P10449" s="315" t="s">
        <v>9061</v>
      </c>
      <c r="Q10449" s="315" t="s">
        <v>9062</v>
      </c>
    </row>
    <row r="10450" spans="1:17">
      <c r="A10450" s="315" t="s">
        <v>9644</v>
      </c>
      <c r="B10450" s="315" t="s">
        <v>2095</v>
      </c>
      <c r="C10450" s="315" t="s">
        <v>2098</v>
      </c>
      <c r="D10450" s="316">
        <v>92.6</v>
      </c>
      <c r="E10450" s="317">
        <v>96255</v>
      </c>
      <c r="F10450" s="317">
        <v>50533.87</v>
      </c>
      <c r="G10450" s="318">
        <v>39569</v>
      </c>
      <c r="H10450" s="318">
        <v>40527</v>
      </c>
      <c r="I10450" s="318">
        <v>49674</v>
      </c>
      <c r="J10450" s="315" t="s">
        <v>9645</v>
      </c>
      <c r="K10450" s="315">
        <v>1847</v>
      </c>
      <c r="L10450" s="315" t="s">
        <v>4029</v>
      </c>
      <c r="M10450" s="315" t="s">
        <v>766</v>
      </c>
      <c r="N10450" s="315"/>
      <c r="O10450" s="315" t="s">
        <v>805</v>
      </c>
      <c r="P10450" s="315" t="s">
        <v>9646</v>
      </c>
      <c r="Q10450" s="315" t="s">
        <v>9647</v>
      </c>
    </row>
    <row r="10451" spans="1:17">
      <c r="A10451" s="315" t="s">
        <v>9648</v>
      </c>
      <c r="B10451" s="315" t="s">
        <v>2095</v>
      </c>
      <c r="C10451" s="315" t="s">
        <v>2098</v>
      </c>
      <c r="D10451" s="316">
        <v>92.6</v>
      </c>
      <c r="E10451" s="317">
        <v>107059.8</v>
      </c>
      <c r="F10451" s="317">
        <v>46892.2</v>
      </c>
      <c r="G10451" s="318">
        <v>39569</v>
      </c>
      <c r="H10451" s="318">
        <v>40882</v>
      </c>
      <c r="I10451" s="318">
        <v>50040</v>
      </c>
      <c r="J10451" s="315" t="s">
        <v>9649</v>
      </c>
      <c r="K10451" s="315">
        <v>3754</v>
      </c>
      <c r="L10451" s="315" t="s">
        <v>3661</v>
      </c>
      <c r="M10451" s="315" t="s">
        <v>764</v>
      </c>
      <c r="N10451" s="315"/>
      <c r="O10451" s="315" t="s">
        <v>805</v>
      </c>
      <c r="P10451" s="315" t="s">
        <v>8439</v>
      </c>
      <c r="Q10451" s="315" t="s">
        <v>4820</v>
      </c>
    </row>
    <row r="10452" spans="1:17">
      <c r="A10452" s="315" t="s">
        <v>9650</v>
      </c>
      <c r="B10452" s="315" t="s">
        <v>2095</v>
      </c>
      <c r="C10452" s="315" t="s">
        <v>2098</v>
      </c>
      <c r="D10452" s="316">
        <v>92.6</v>
      </c>
      <c r="E10452" s="317">
        <v>58867.140000000007</v>
      </c>
      <c r="F10452" s="317">
        <v>19426.14</v>
      </c>
      <c r="G10452" s="318">
        <v>40022</v>
      </c>
      <c r="H10452" s="318">
        <v>41565</v>
      </c>
      <c r="I10452" s="318">
        <v>50770</v>
      </c>
      <c r="J10452" s="315" t="s">
        <v>9651</v>
      </c>
      <c r="K10452" s="315">
        <v>6312</v>
      </c>
      <c r="L10452" s="315" t="s">
        <v>2177</v>
      </c>
      <c r="M10452" s="315" t="s">
        <v>1712</v>
      </c>
      <c r="N10452" s="315" t="s">
        <v>9465</v>
      </c>
      <c r="O10452" s="315" t="s">
        <v>914</v>
      </c>
      <c r="P10452" s="315" t="s">
        <v>6709</v>
      </c>
      <c r="Q10452" s="315" t="s">
        <v>9466</v>
      </c>
    </row>
    <row r="10453" spans="1:17">
      <c r="A10453" s="315" t="s">
        <v>9652</v>
      </c>
      <c r="B10453" s="315" t="s">
        <v>2095</v>
      </c>
      <c r="C10453" s="315" t="s">
        <v>2098</v>
      </c>
      <c r="D10453" s="316">
        <v>92.8</v>
      </c>
      <c r="E10453" s="317">
        <v>73632.60000000002</v>
      </c>
      <c r="F10453" s="317">
        <v>28839.439999999999</v>
      </c>
      <c r="G10453" s="318">
        <v>39969</v>
      </c>
      <c r="H10453" s="318">
        <v>40765</v>
      </c>
      <c r="I10453" s="318">
        <v>50040</v>
      </c>
      <c r="J10453" s="315" t="s">
        <v>9653</v>
      </c>
      <c r="K10453" s="315">
        <v>3422</v>
      </c>
      <c r="L10453" s="315" t="s">
        <v>793</v>
      </c>
      <c r="M10453" s="315" t="s">
        <v>764</v>
      </c>
      <c r="N10453" s="315" t="s">
        <v>9654</v>
      </c>
      <c r="O10453" s="315" t="s">
        <v>805</v>
      </c>
      <c r="P10453" s="315" t="s">
        <v>9655</v>
      </c>
      <c r="Q10453" s="315" t="s">
        <v>9656</v>
      </c>
    </row>
    <row r="10454" spans="1:17">
      <c r="A10454" s="315" t="s">
        <v>9657</v>
      </c>
      <c r="B10454" s="315" t="s">
        <v>2095</v>
      </c>
      <c r="C10454" s="315" t="s">
        <v>2096</v>
      </c>
      <c r="D10454" s="316">
        <v>92.82</v>
      </c>
      <c r="E10454" s="317">
        <v>108574.73999999999</v>
      </c>
      <c r="F10454" s="317">
        <v>27043.17</v>
      </c>
      <c r="G10454" s="318">
        <v>40666</v>
      </c>
      <c r="H10454" s="318">
        <v>41936</v>
      </c>
      <c r="I10454" s="318">
        <v>49309</v>
      </c>
      <c r="J10454" s="315" t="s">
        <v>9658</v>
      </c>
      <c r="K10454" s="315">
        <v>7524</v>
      </c>
      <c r="L10454" s="315" t="s">
        <v>1142</v>
      </c>
      <c r="M10454" s="315" t="s">
        <v>966</v>
      </c>
      <c r="N10454" s="315" t="s">
        <v>1143</v>
      </c>
      <c r="O10454" s="315" t="s">
        <v>805</v>
      </c>
      <c r="P10454" s="315" t="s">
        <v>1144</v>
      </c>
      <c r="Q10454" s="315" t="s">
        <v>1145</v>
      </c>
    </row>
    <row r="10455" spans="1:17">
      <c r="A10455" s="315" t="s">
        <v>9659</v>
      </c>
      <c r="B10455" s="315" t="s">
        <v>2095</v>
      </c>
      <c r="C10455" s="315" t="s">
        <v>2098</v>
      </c>
      <c r="D10455" s="316">
        <v>92.82</v>
      </c>
      <c r="E10455" s="317">
        <v>84320.72</v>
      </c>
      <c r="F10455" s="317">
        <v>18269.48</v>
      </c>
      <c r="G10455" s="318">
        <v>40687</v>
      </c>
      <c r="H10455" s="318">
        <v>41969</v>
      </c>
      <c r="I10455" s="318">
        <v>49309</v>
      </c>
      <c r="J10455" s="315" t="s">
        <v>9660</v>
      </c>
      <c r="K10455" s="315">
        <v>7503</v>
      </c>
      <c r="L10455" s="315" t="s">
        <v>4055</v>
      </c>
      <c r="M10455" s="315" t="s">
        <v>966</v>
      </c>
      <c r="N10455" s="315" t="s">
        <v>4920</v>
      </c>
      <c r="O10455" s="315" t="s">
        <v>805</v>
      </c>
      <c r="P10455" s="315" t="s">
        <v>1132</v>
      </c>
      <c r="Q10455" s="315" t="s">
        <v>4820</v>
      </c>
    </row>
    <row r="10456" spans="1:17">
      <c r="A10456" s="315" t="s">
        <v>9661</v>
      </c>
      <c r="B10456" s="315" t="s">
        <v>2095</v>
      </c>
      <c r="C10456" s="315" t="s">
        <v>2098</v>
      </c>
      <c r="D10456" s="316">
        <v>92.9</v>
      </c>
      <c r="E10456" s="317">
        <v>78982.44</v>
      </c>
      <c r="F10456" s="317">
        <v>32031.780000000002</v>
      </c>
      <c r="G10456" s="318">
        <v>40518</v>
      </c>
      <c r="H10456" s="318">
        <v>40787</v>
      </c>
      <c r="I10456" s="318">
        <v>50040</v>
      </c>
      <c r="J10456" s="315" t="s">
        <v>9662</v>
      </c>
      <c r="K10456" s="315">
        <v>4053</v>
      </c>
      <c r="L10456" s="315" t="s">
        <v>2059</v>
      </c>
      <c r="M10456" s="315" t="s">
        <v>2060</v>
      </c>
      <c r="N10456" s="315" t="s">
        <v>9663</v>
      </c>
      <c r="O10456" s="315" t="s">
        <v>805</v>
      </c>
      <c r="P10456" s="315" t="s">
        <v>9664</v>
      </c>
      <c r="Q10456" s="315" t="s">
        <v>9665</v>
      </c>
    </row>
    <row r="10457" spans="1:17">
      <c r="A10457" s="315" t="s">
        <v>9666</v>
      </c>
      <c r="B10457" s="315" t="s">
        <v>2095</v>
      </c>
      <c r="C10457" s="315" t="s">
        <v>2098</v>
      </c>
      <c r="D10457" s="316">
        <v>92.93</v>
      </c>
      <c r="E10457" s="317">
        <v>102029.69999999998</v>
      </c>
      <c r="F10457" s="317">
        <v>22548.560000000001</v>
      </c>
      <c r="G10457" s="318">
        <v>40232</v>
      </c>
      <c r="H10457" s="318">
        <v>42181</v>
      </c>
      <c r="I10457" s="318">
        <v>51501</v>
      </c>
      <c r="J10457" s="315" t="s">
        <v>9667</v>
      </c>
      <c r="K10457" s="315">
        <v>8535</v>
      </c>
      <c r="L10457" s="315" t="s">
        <v>7835</v>
      </c>
      <c r="M10457" s="315" t="s">
        <v>792</v>
      </c>
      <c r="N10457" s="315"/>
      <c r="O10457" s="315" t="s">
        <v>805</v>
      </c>
      <c r="P10457" s="315" t="s">
        <v>9668</v>
      </c>
      <c r="Q10457" s="315" t="s">
        <v>1663</v>
      </c>
    </row>
    <row r="10458" spans="1:17">
      <c r="A10458" s="315" t="s">
        <v>9669</v>
      </c>
      <c r="B10458" s="315" t="s">
        <v>2095</v>
      </c>
      <c r="C10458" s="315" t="s">
        <v>2098</v>
      </c>
      <c r="D10458" s="316">
        <v>92.96</v>
      </c>
      <c r="E10458" s="317">
        <v>96104.909999999974</v>
      </c>
      <c r="F10458" s="317">
        <v>22488.530000000002</v>
      </c>
      <c r="G10458" s="318">
        <v>40624</v>
      </c>
      <c r="H10458" s="318">
        <v>42020</v>
      </c>
      <c r="I10458" s="318">
        <v>49674</v>
      </c>
      <c r="J10458" s="315" t="s">
        <v>9670</v>
      </c>
      <c r="K10458" s="315">
        <v>8808</v>
      </c>
      <c r="L10458" s="315" t="s">
        <v>2550</v>
      </c>
      <c r="M10458" s="315" t="s">
        <v>1388</v>
      </c>
      <c r="N10458" s="315"/>
      <c r="O10458" s="315" t="s">
        <v>805</v>
      </c>
      <c r="P10458" s="315" t="s">
        <v>9671</v>
      </c>
      <c r="Q10458" s="315" t="s">
        <v>858</v>
      </c>
    </row>
    <row r="10459" spans="1:17">
      <c r="A10459" s="315" t="s">
        <v>9672</v>
      </c>
      <c r="B10459" s="315" t="s">
        <v>2095</v>
      </c>
      <c r="C10459" s="315" t="s">
        <v>2098</v>
      </c>
      <c r="D10459" s="316">
        <v>93</v>
      </c>
      <c r="E10459" s="317">
        <v>107730.75</v>
      </c>
      <c r="F10459" s="317">
        <v>30918.739999999998</v>
      </c>
      <c r="G10459" s="318">
        <v>40637</v>
      </c>
      <c r="H10459" s="318">
        <v>41178</v>
      </c>
      <c r="I10459" s="318">
        <v>50405</v>
      </c>
      <c r="J10459" s="315" t="s">
        <v>9673</v>
      </c>
      <c r="K10459" s="315">
        <v>1463</v>
      </c>
      <c r="L10459" s="315" t="s">
        <v>3307</v>
      </c>
      <c r="M10459" s="315" t="s">
        <v>766</v>
      </c>
      <c r="N10459" s="315"/>
      <c r="O10459" s="315" t="s">
        <v>805</v>
      </c>
      <c r="P10459" s="315" t="s">
        <v>9674</v>
      </c>
      <c r="Q10459" s="315" t="s">
        <v>9675</v>
      </c>
    </row>
    <row r="10460" spans="1:17">
      <c r="A10460" s="315" t="s">
        <v>9676</v>
      </c>
      <c r="B10460" s="315" t="s">
        <v>2095</v>
      </c>
      <c r="C10460" s="315" t="s">
        <v>2098</v>
      </c>
      <c r="D10460" s="316">
        <v>93</v>
      </c>
      <c r="E10460" s="317">
        <v>88437.930000000008</v>
      </c>
      <c r="F10460" s="317">
        <v>23337.78</v>
      </c>
      <c r="G10460" s="318">
        <v>40659</v>
      </c>
      <c r="H10460" s="318">
        <v>41163</v>
      </c>
      <c r="I10460" s="318">
        <v>50405</v>
      </c>
      <c r="J10460" s="315" t="s">
        <v>9677</v>
      </c>
      <c r="K10460" s="315">
        <v>4536</v>
      </c>
      <c r="L10460" s="315" t="s">
        <v>3781</v>
      </c>
      <c r="M10460" s="315" t="s">
        <v>764</v>
      </c>
      <c r="N10460" s="315" t="s">
        <v>9678</v>
      </c>
      <c r="O10460" s="315" t="s">
        <v>805</v>
      </c>
      <c r="P10460" s="315" t="s">
        <v>9679</v>
      </c>
      <c r="Q10460" s="315" t="s">
        <v>1690</v>
      </c>
    </row>
    <row r="10461" spans="1:17">
      <c r="A10461" s="315" t="s">
        <v>9680</v>
      </c>
      <c r="B10461" s="315" t="s">
        <v>2095</v>
      </c>
      <c r="C10461" s="315" t="s">
        <v>2098</v>
      </c>
      <c r="D10461" s="316">
        <v>93.1</v>
      </c>
      <c r="E10461" s="317">
        <v>86071.25</v>
      </c>
      <c r="F10461" s="317">
        <v>26299.56</v>
      </c>
      <c r="G10461" s="318">
        <v>39581</v>
      </c>
      <c r="H10461" s="318">
        <v>41639</v>
      </c>
      <c r="I10461" s="318">
        <v>50770</v>
      </c>
      <c r="J10461" s="315" t="s">
        <v>9681</v>
      </c>
      <c r="K10461" s="315">
        <v>2016</v>
      </c>
      <c r="L10461" s="315" t="s">
        <v>2820</v>
      </c>
      <c r="M10461" s="315" t="s">
        <v>758</v>
      </c>
      <c r="N10461" s="315" t="s">
        <v>9682</v>
      </c>
      <c r="O10461" s="315" t="s">
        <v>805</v>
      </c>
      <c r="P10461" s="315" t="s">
        <v>9683</v>
      </c>
      <c r="Q10461" s="315" t="s">
        <v>9684</v>
      </c>
    </row>
    <row r="10462" spans="1:17">
      <c r="A10462" s="315" t="s">
        <v>9685</v>
      </c>
      <c r="B10462" s="315" t="s">
        <v>2095</v>
      </c>
      <c r="C10462" s="315" t="s">
        <v>2098</v>
      </c>
      <c r="D10462" s="316">
        <v>93.15</v>
      </c>
      <c r="E10462" s="317">
        <v>94899.4</v>
      </c>
      <c r="F10462" s="317">
        <v>22206.47</v>
      </c>
      <c r="G10462" s="318">
        <v>40645</v>
      </c>
      <c r="H10462" s="318">
        <v>42086</v>
      </c>
      <c r="I10462" s="318">
        <v>49674</v>
      </c>
      <c r="J10462" s="315" t="s">
        <v>9686</v>
      </c>
      <c r="K10462" s="315">
        <v>9652</v>
      </c>
      <c r="L10462" s="315" t="s">
        <v>2776</v>
      </c>
      <c r="M10462" s="315" t="s">
        <v>770</v>
      </c>
      <c r="N10462" s="315"/>
      <c r="O10462" s="315" t="s">
        <v>805</v>
      </c>
      <c r="P10462" s="315" t="s">
        <v>9687</v>
      </c>
      <c r="Q10462" s="315" t="s">
        <v>9022</v>
      </c>
    </row>
    <row r="10463" spans="1:17">
      <c r="A10463" s="315" t="s">
        <v>9688</v>
      </c>
      <c r="B10463" s="315" t="s">
        <v>2095</v>
      </c>
      <c r="C10463" s="315" t="s">
        <v>2096</v>
      </c>
      <c r="D10463" s="316">
        <v>93.3</v>
      </c>
      <c r="E10463" s="317">
        <v>99156.63</v>
      </c>
      <c r="F10463" s="317">
        <v>44818.80000000001</v>
      </c>
      <c r="G10463" s="318">
        <v>39570</v>
      </c>
      <c r="H10463" s="318">
        <v>41002</v>
      </c>
      <c r="I10463" s="318">
        <v>50405</v>
      </c>
      <c r="J10463" s="315" t="s">
        <v>9689</v>
      </c>
      <c r="K10463" s="315">
        <v>6010</v>
      </c>
      <c r="L10463" s="315" t="s">
        <v>2282</v>
      </c>
      <c r="M10463" s="315" t="s">
        <v>788</v>
      </c>
      <c r="N10463" s="315"/>
      <c r="O10463" s="315" t="s">
        <v>805</v>
      </c>
      <c r="P10463" s="315" t="s">
        <v>9690</v>
      </c>
      <c r="Q10463" s="315" t="s">
        <v>1204</v>
      </c>
    </row>
    <row r="10464" spans="1:17">
      <c r="A10464" s="315" t="s">
        <v>9691</v>
      </c>
      <c r="B10464" s="315" t="s">
        <v>2095</v>
      </c>
      <c r="C10464" s="315" t="s">
        <v>2096</v>
      </c>
      <c r="D10464" s="316">
        <v>93.3</v>
      </c>
      <c r="E10464" s="317">
        <v>75878.939999999988</v>
      </c>
      <c r="F10464" s="317">
        <v>49883.359999999993</v>
      </c>
      <c r="G10464" s="318">
        <v>39570</v>
      </c>
      <c r="H10464" s="318">
        <v>39842</v>
      </c>
      <c r="I10464" s="318">
        <v>49279</v>
      </c>
      <c r="J10464" s="315" t="s">
        <v>9692</v>
      </c>
      <c r="K10464" s="315">
        <v>7180</v>
      </c>
      <c r="L10464" s="315" t="s">
        <v>9693</v>
      </c>
      <c r="M10464" s="315" t="s">
        <v>966</v>
      </c>
      <c r="N10464" s="315" t="s">
        <v>4957</v>
      </c>
      <c r="O10464" s="315" t="s">
        <v>805</v>
      </c>
      <c r="P10464" s="315" t="s">
        <v>4958</v>
      </c>
      <c r="Q10464" s="315" t="s">
        <v>1065</v>
      </c>
    </row>
    <row r="10465" spans="1:17">
      <c r="A10465" s="315" t="s">
        <v>9694</v>
      </c>
      <c r="B10465" s="315" t="s">
        <v>2095</v>
      </c>
      <c r="C10465" s="315" t="s">
        <v>2098</v>
      </c>
      <c r="D10465" s="316">
        <v>93.3</v>
      </c>
      <c r="E10465" s="317">
        <v>86884.150000000009</v>
      </c>
      <c r="F10465" s="317">
        <v>22676.76</v>
      </c>
      <c r="G10465" s="318">
        <v>40639</v>
      </c>
      <c r="H10465" s="318">
        <v>41627</v>
      </c>
      <c r="I10465" s="318">
        <v>50770</v>
      </c>
      <c r="J10465" s="315" t="s">
        <v>9695</v>
      </c>
      <c r="K10465" s="315">
        <v>4524</v>
      </c>
      <c r="L10465" s="315" t="s">
        <v>5889</v>
      </c>
      <c r="M10465" s="315" t="s">
        <v>1296</v>
      </c>
      <c r="N10465" s="315" t="s">
        <v>9696</v>
      </c>
      <c r="O10465" s="315" t="s">
        <v>805</v>
      </c>
      <c r="P10465" s="315" t="s">
        <v>944</v>
      </c>
      <c r="Q10465" s="315" t="s">
        <v>1307</v>
      </c>
    </row>
    <row r="10466" spans="1:17">
      <c r="A10466" s="315" t="s">
        <v>9697</v>
      </c>
      <c r="B10466" s="315" t="s">
        <v>2095</v>
      </c>
      <c r="C10466" s="315" t="s">
        <v>2098</v>
      </c>
      <c r="D10466" s="316">
        <v>93.54</v>
      </c>
      <c r="E10466" s="317">
        <v>84543.279999999984</v>
      </c>
      <c r="F10466" s="317">
        <v>27789.69</v>
      </c>
      <c r="G10466" s="318">
        <v>39569</v>
      </c>
      <c r="H10466" s="318">
        <v>40118</v>
      </c>
      <c r="I10466" s="318">
        <v>49309</v>
      </c>
      <c r="J10466" s="315" t="s">
        <v>9698</v>
      </c>
      <c r="K10466" s="315">
        <v>8953</v>
      </c>
      <c r="L10466" s="315" t="s">
        <v>1796</v>
      </c>
      <c r="M10466" s="315" t="s">
        <v>784</v>
      </c>
      <c r="N10466" s="315" t="s">
        <v>1744</v>
      </c>
      <c r="O10466" s="315" t="s">
        <v>805</v>
      </c>
      <c r="P10466" s="315" t="s">
        <v>1745</v>
      </c>
      <c r="Q10466" s="315" t="s">
        <v>1204</v>
      </c>
    </row>
    <row r="10467" spans="1:17">
      <c r="A10467" s="315" t="s">
        <v>9699</v>
      </c>
      <c r="B10467" s="315" t="s">
        <v>2095</v>
      </c>
      <c r="C10467" s="315" t="s">
        <v>2096</v>
      </c>
      <c r="D10467" s="316">
        <v>93.6</v>
      </c>
      <c r="E10467" s="317">
        <v>99971.4</v>
      </c>
      <c r="F10467" s="317">
        <v>32090.830000000005</v>
      </c>
      <c r="G10467" s="318">
        <v>40240</v>
      </c>
      <c r="H10467" s="318">
        <v>41456</v>
      </c>
      <c r="I10467" s="318">
        <v>50770</v>
      </c>
      <c r="J10467" s="315" t="s">
        <v>9700</v>
      </c>
      <c r="K10467" s="315">
        <v>3773</v>
      </c>
      <c r="L10467" s="315" t="s">
        <v>9701</v>
      </c>
      <c r="M10467" s="315" t="s">
        <v>764</v>
      </c>
      <c r="N10467" s="315"/>
      <c r="O10467" s="315" t="s">
        <v>805</v>
      </c>
      <c r="P10467" s="315" t="s">
        <v>9702</v>
      </c>
      <c r="Q10467" s="315" t="s">
        <v>1139</v>
      </c>
    </row>
    <row r="10468" spans="1:17">
      <c r="A10468" s="315" t="s">
        <v>9703</v>
      </c>
      <c r="B10468" s="315" t="s">
        <v>2095</v>
      </c>
      <c r="C10468" s="315" t="s">
        <v>2098</v>
      </c>
      <c r="D10468" s="316">
        <v>93.6</v>
      </c>
      <c r="E10468" s="317">
        <v>95986.24000000002</v>
      </c>
      <c r="F10468" s="317">
        <v>38682.449999999997</v>
      </c>
      <c r="G10468" s="318">
        <v>40660</v>
      </c>
      <c r="H10468" s="318">
        <v>40968</v>
      </c>
      <c r="I10468" s="318">
        <v>50405</v>
      </c>
      <c r="J10468" s="315" t="s">
        <v>9704</v>
      </c>
      <c r="K10468" s="315">
        <v>4634</v>
      </c>
      <c r="L10468" s="315" t="s">
        <v>2847</v>
      </c>
      <c r="M10468" s="315" t="s">
        <v>1296</v>
      </c>
      <c r="N10468" s="315"/>
      <c r="O10468" s="315" t="s">
        <v>805</v>
      </c>
      <c r="P10468" s="315" t="s">
        <v>9705</v>
      </c>
      <c r="Q10468" s="315" t="s">
        <v>875</v>
      </c>
    </row>
    <row r="10469" spans="1:17">
      <c r="A10469" s="315" t="s">
        <v>9706</v>
      </c>
      <c r="B10469" s="315" t="s">
        <v>2095</v>
      </c>
      <c r="C10469" s="315" t="s">
        <v>2098</v>
      </c>
      <c r="D10469" s="316">
        <v>93.6</v>
      </c>
      <c r="E10469" s="317">
        <v>84552.560000000012</v>
      </c>
      <c r="F10469" s="317">
        <v>30269.82</v>
      </c>
      <c r="G10469" s="318">
        <v>40722</v>
      </c>
      <c r="H10469" s="318">
        <v>41169</v>
      </c>
      <c r="I10469" s="318">
        <v>50405</v>
      </c>
      <c r="J10469" s="315" t="s">
        <v>9707</v>
      </c>
      <c r="K10469" s="315">
        <v>9444</v>
      </c>
      <c r="L10469" s="315" t="s">
        <v>3379</v>
      </c>
      <c r="M10469" s="315" t="s">
        <v>770</v>
      </c>
      <c r="N10469" s="315" t="s">
        <v>9708</v>
      </c>
      <c r="O10469" s="315" t="s">
        <v>805</v>
      </c>
      <c r="P10469" s="315" t="s">
        <v>7826</v>
      </c>
      <c r="Q10469" s="315" t="s">
        <v>1079</v>
      </c>
    </row>
    <row r="10470" spans="1:17">
      <c r="A10470" s="315" t="s">
        <v>9709</v>
      </c>
      <c r="B10470" s="315" t="s">
        <v>2095</v>
      </c>
      <c r="C10470" s="315" t="s">
        <v>2096</v>
      </c>
      <c r="D10470" s="316">
        <v>93.6</v>
      </c>
      <c r="E10470" s="317">
        <v>84125.33</v>
      </c>
      <c r="F10470" s="317">
        <v>16669.27</v>
      </c>
      <c r="G10470" s="318">
        <v>40778</v>
      </c>
      <c r="H10470" s="318">
        <v>42452</v>
      </c>
      <c r="I10470" s="318">
        <v>50040</v>
      </c>
      <c r="J10470" s="315" t="s">
        <v>9710</v>
      </c>
      <c r="K10470" s="315">
        <v>8866</v>
      </c>
      <c r="L10470" s="315" t="s">
        <v>5438</v>
      </c>
      <c r="M10470" s="315" t="s">
        <v>1705</v>
      </c>
      <c r="N10470" s="315" t="s">
        <v>8131</v>
      </c>
      <c r="O10470" s="315" t="s">
        <v>805</v>
      </c>
      <c r="P10470" s="315" t="s">
        <v>6169</v>
      </c>
      <c r="Q10470" s="315" t="s">
        <v>8132</v>
      </c>
    </row>
    <row r="10471" spans="1:17">
      <c r="A10471" s="315" t="s">
        <v>9711</v>
      </c>
      <c r="B10471" s="315" t="s">
        <v>2095</v>
      </c>
      <c r="C10471" s="315" t="s">
        <v>2098</v>
      </c>
      <c r="D10471" s="316">
        <v>93.6</v>
      </c>
      <c r="E10471" s="317">
        <v>103089.60000000001</v>
      </c>
      <c r="F10471" s="317">
        <v>20721.010000000002</v>
      </c>
      <c r="G10471" s="318">
        <v>40760</v>
      </c>
      <c r="H10471" s="318">
        <v>42272</v>
      </c>
      <c r="I10471" s="318">
        <v>49674</v>
      </c>
      <c r="J10471" s="315" t="s">
        <v>9712</v>
      </c>
      <c r="K10471" s="315">
        <v>3703</v>
      </c>
      <c r="L10471" s="315" t="s">
        <v>3721</v>
      </c>
      <c r="M10471" s="315" t="s">
        <v>764</v>
      </c>
      <c r="N10471" s="315"/>
      <c r="O10471" s="315" t="s">
        <v>805</v>
      </c>
      <c r="P10471" s="315" t="s">
        <v>1822</v>
      </c>
      <c r="Q10471" s="315" t="s">
        <v>819</v>
      </c>
    </row>
    <row r="10472" spans="1:17">
      <c r="A10472" s="315" t="s">
        <v>9713</v>
      </c>
      <c r="B10472" s="315" t="s">
        <v>2095</v>
      </c>
      <c r="C10472" s="315" t="s">
        <v>2098</v>
      </c>
      <c r="D10472" s="316">
        <v>93.77</v>
      </c>
      <c r="E10472" s="317">
        <v>86315.420000000013</v>
      </c>
      <c r="F10472" s="317">
        <v>48509.26</v>
      </c>
      <c r="G10472" s="318">
        <v>39570</v>
      </c>
      <c r="H10472" s="318">
        <v>39906</v>
      </c>
      <c r="I10472" s="318">
        <v>49309</v>
      </c>
      <c r="J10472" s="315" t="s">
        <v>9714</v>
      </c>
      <c r="K10472" s="315">
        <v>4543</v>
      </c>
      <c r="L10472" s="315" t="s">
        <v>2981</v>
      </c>
      <c r="M10472" s="315" t="s">
        <v>1296</v>
      </c>
      <c r="N10472" s="315"/>
      <c r="O10472" s="315" t="s">
        <v>805</v>
      </c>
      <c r="P10472" s="315" t="s">
        <v>9715</v>
      </c>
      <c r="Q10472" s="315" t="s">
        <v>945</v>
      </c>
    </row>
    <row r="10473" spans="1:17">
      <c r="A10473" s="315" t="s">
        <v>9716</v>
      </c>
      <c r="B10473" s="315" t="s">
        <v>2095</v>
      </c>
      <c r="C10473" s="315" t="s">
        <v>2098</v>
      </c>
      <c r="D10473" s="316">
        <v>93.86</v>
      </c>
      <c r="E10473" s="317">
        <v>43551.3</v>
      </c>
      <c r="F10473" s="317">
        <v>17662.450000000004</v>
      </c>
      <c r="G10473" s="318">
        <v>40855</v>
      </c>
      <c r="H10473" s="318">
        <v>40893</v>
      </c>
      <c r="I10473" s="318">
        <v>50040</v>
      </c>
      <c r="J10473" s="315" t="s">
        <v>9717</v>
      </c>
      <c r="K10473" s="315">
        <v>3110</v>
      </c>
      <c r="L10473" s="315" t="s">
        <v>2198</v>
      </c>
      <c r="M10473" s="315" t="s">
        <v>764</v>
      </c>
      <c r="N10473" s="315" t="s">
        <v>9718</v>
      </c>
      <c r="O10473" s="315" t="s">
        <v>805</v>
      </c>
      <c r="P10473" s="315" t="s">
        <v>5561</v>
      </c>
      <c r="Q10473" s="315" t="s">
        <v>4629</v>
      </c>
    </row>
    <row r="10474" spans="1:17">
      <c r="A10474" s="315" t="s">
        <v>9719</v>
      </c>
      <c r="B10474" s="315" t="s">
        <v>2095</v>
      </c>
      <c r="C10474" s="315" t="s">
        <v>2098</v>
      </c>
      <c r="D10474" s="316">
        <v>94</v>
      </c>
      <c r="E10474" s="317">
        <v>92001.260000000024</v>
      </c>
      <c r="F10474" s="317">
        <v>40296.54</v>
      </c>
      <c r="G10474" s="318">
        <v>39570</v>
      </c>
      <c r="H10474" s="318">
        <v>40900</v>
      </c>
      <c r="I10474" s="318">
        <v>50040</v>
      </c>
      <c r="J10474" s="315" t="s">
        <v>9720</v>
      </c>
      <c r="K10474" s="315">
        <v>8274</v>
      </c>
      <c r="L10474" s="315" t="s">
        <v>2898</v>
      </c>
      <c r="M10474" s="315" t="s">
        <v>792</v>
      </c>
      <c r="N10474" s="315" t="s">
        <v>9721</v>
      </c>
      <c r="O10474" s="315" t="s">
        <v>805</v>
      </c>
      <c r="P10474" s="315" t="s">
        <v>8384</v>
      </c>
      <c r="Q10474" s="315" t="s">
        <v>1065</v>
      </c>
    </row>
    <row r="10475" spans="1:17">
      <c r="A10475" s="315" t="s">
        <v>9722</v>
      </c>
      <c r="B10475" s="315" t="s">
        <v>2095</v>
      </c>
      <c r="C10475" s="315" t="s">
        <v>2098</v>
      </c>
      <c r="D10475" s="316">
        <v>94.05</v>
      </c>
      <c r="E10475" s="317">
        <v>88220.22</v>
      </c>
      <c r="F10475" s="317">
        <v>26113.18</v>
      </c>
      <c r="G10475" s="318">
        <v>40029</v>
      </c>
      <c r="H10475" s="318">
        <v>41978</v>
      </c>
      <c r="I10475" s="318">
        <v>51135</v>
      </c>
      <c r="J10475" s="315" t="s">
        <v>9723</v>
      </c>
      <c r="K10475" s="315">
        <v>8254</v>
      </c>
      <c r="L10475" s="315" t="s">
        <v>4331</v>
      </c>
      <c r="M10475" s="315" t="s">
        <v>792</v>
      </c>
      <c r="N10475" s="315" t="s">
        <v>9724</v>
      </c>
      <c r="O10475" s="315" t="s">
        <v>805</v>
      </c>
      <c r="P10475" s="315" t="s">
        <v>9324</v>
      </c>
      <c r="Q10475" s="315" t="s">
        <v>9725</v>
      </c>
    </row>
    <row r="10476" spans="1:17">
      <c r="A10476" s="315" t="s">
        <v>9726</v>
      </c>
      <c r="B10476" s="315" t="s">
        <v>2095</v>
      </c>
      <c r="C10476" s="315" t="s">
        <v>2096</v>
      </c>
      <c r="D10476" s="316">
        <v>94.1</v>
      </c>
      <c r="E10476" s="317">
        <v>87347.25</v>
      </c>
      <c r="F10476" s="317">
        <v>33716.03</v>
      </c>
      <c r="G10476" s="318">
        <v>39573</v>
      </c>
      <c r="H10476" s="318">
        <v>41156</v>
      </c>
      <c r="I10476" s="318">
        <v>50405</v>
      </c>
      <c r="J10476" s="315" t="s">
        <v>9727</v>
      </c>
      <c r="K10476" s="315">
        <v>3553</v>
      </c>
      <c r="L10476" s="315" t="s">
        <v>6161</v>
      </c>
      <c r="M10476" s="315" t="s">
        <v>764</v>
      </c>
      <c r="N10476" s="315"/>
      <c r="O10476" s="315" t="s">
        <v>805</v>
      </c>
      <c r="P10476" s="315" t="s">
        <v>5366</v>
      </c>
      <c r="Q10476" s="315" t="s">
        <v>1652</v>
      </c>
    </row>
    <row r="10477" spans="1:17">
      <c r="A10477" s="315" t="s">
        <v>9728</v>
      </c>
      <c r="B10477" s="315" t="s">
        <v>2095</v>
      </c>
      <c r="C10477" s="315" t="s">
        <v>2098</v>
      </c>
      <c r="D10477" s="316">
        <v>94.1</v>
      </c>
      <c r="E10477" s="317">
        <v>89826.109999999986</v>
      </c>
      <c r="F10477" s="317">
        <v>21707.98</v>
      </c>
      <c r="G10477" s="318">
        <v>40200</v>
      </c>
      <c r="H10477" s="318">
        <v>41614</v>
      </c>
      <c r="I10477" s="318">
        <v>50770</v>
      </c>
      <c r="J10477" s="315" t="s">
        <v>9729</v>
      </c>
      <c r="K10477" s="315">
        <v>9514</v>
      </c>
      <c r="L10477" s="315" t="s">
        <v>3855</v>
      </c>
      <c r="M10477" s="315" t="s">
        <v>792</v>
      </c>
      <c r="N10477" s="315" t="s">
        <v>4920</v>
      </c>
      <c r="O10477" s="315" t="s">
        <v>805</v>
      </c>
      <c r="P10477" s="315" t="s">
        <v>1132</v>
      </c>
      <c r="Q10477" s="315" t="s">
        <v>4820</v>
      </c>
    </row>
    <row r="10478" spans="1:17">
      <c r="A10478" s="315" t="s">
        <v>9730</v>
      </c>
      <c r="B10478" s="315" t="s">
        <v>2095</v>
      </c>
      <c r="C10478" s="315" t="s">
        <v>2098</v>
      </c>
      <c r="D10478" s="316">
        <v>94.12</v>
      </c>
      <c r="E10478" s="317">
        <v>50769.9</v>
      </c>
      <c r="F10478" s="317">
        <v>19698.72</v>
      </c>
      <c r="G10478" s="318">
        <v>40831</v>
      </c>
      <c r="H10478" s="318">
        <v>40905</v>
      </c>
      <c r="I10478" s="318">
        <v>50040</v>
      </c>
      <c r="J10478" s="315" t="s">
        <v>9731</v>
      </c>
      <c r="K10478" s="315">
        <v>3068</v>
      </c>
      <c r="L10478" s="315" t="s">
        <v>2910</v>
      </c>
      <c r="M10478" s="315" t="s">
        <v>764</v>
      </c>
      <c r="N10478" s="315"/>
      <c r="O10478" s="315" t="s">
        <v>805</v>
      </c>
      <c r="P10478" s="315" t="s">
        <v>6861</v>
      </c>
      <c r="Q10478" s="315" t="s">
        <v>1102</v>
      </c>
    </row>
    <row r="10479" spans="1:17">
      <c r="A10479" s="315" t="s">
        <v>9732</v>
      </c>
      <c r="B10479" s="315" t="s">
        <v>2095</v>
      </c>
      <c r="C10479" s="315" t="s">
        <v>2098</v>
      </c>
      <c r="D10479" s="316">
        <v>94.19</v>
      </c>
      <c r="E10479" s="317">
        <v>80012.399999999994</v>
      </c>
      <c r="F10479" s="317">
        <v>31856.799999999999</v>
      </c>
      <c r="G10479" s="318">
        <v>40781</v>
      </c>
      <c r="H10479" s="318">
        <v>40882</v>
      </c>
      <c r="I10479" s="318">
        <v>50040</v>
      </c>
      <c r="J10479" s="315" t="s">
        <v>9733</v>
      </c>
      <c r="K10479" s="315">
        <v>3322</v>
      </c>
      <c r="L10479" s="315" t="s">
        <v>9734</v>
      </c>
      <c r="M10479" s="315" t="s">
        <v>764</v>
      </c>
      <c r="N10479" s="315" t="s">
        <v>9735</v>
      </c>
      <c r="O10479" s="315" t="s">
        <v>805</v>
      </c>
      <c r="P10479" s="315" t="s">
        <v>9736</v>
      </c>
      <c r="Q10479" s="315" t="s">
        <v>9737</v>
      </c>
    </row>
    <row r="10480" spans="1:17">
      <c r="A10480" s="315" t="s">
        <v>9738</v>
      </c>
      <c r="B10480" s="315" t="s">
        <v>2095</v>
      </c>
      <c r="C10480" s="315" t="s">
        <v>2098</v>
      </c>
      <c r="D10480" s="316">
        <v>94.38</v>
      </c>
      <c r="E10480" s="317">
        <v>90222.299999999988</v>
      </c>
      <c r="F10480" s="317">
        <v>21112.030000000002</v>
      </c>
      <c r="G10480" s="318">
        <v>40634</v>
      </c>
      <c r="H10480" s="318">
        <v>41928</v>
      </c>
      <c r="I10480" s="318">
        <v>49309</v>
      </c>
      <c r="J10480" s="315" t="s">
        <v>9739</v>
      </c>
      <c r="K10480" s="315">
        <v>2747</v>
      </c>
      <c r="L10480" s="315" t="s">
        <v>5957</v>
      </c>
      <c r="M10480" s="315" t="s">
        <v>764</v>
      </c>
      <c r="N10480" s="315"/>
      <c r="O10480" s="315" t="s">
        <v>805</v>
      </c>
      <c r="P10480" s="315" t="s">
        <v>9740</v>
      </c>
      <c r="Q10480" s="315" t="s">
        <v>2094</v>
      </c>
    </row>
    <row r="10481" spans="1:17">
      <c r="A10481" s="315" t="s">
        <v>9741</v>
      </c>
      <c r="B10481" s="315" t="s">
        <v>2095</v>
      </c>
      <c r="C10481" s="315" t="s">
        <v>2098</v>
      </c>
      <c r="D10481" s="316">
        <v>94.39</v>
      </c>
      <c r="E10481" s="317">
        <v>95553.4</v>
      </c>
      <c r="F10481" s="317">
        <v>19206.22</v>
      </c>
      <c r="G10481" s="318">
        <v>40693</v>
      </c>
      <c r="H10481" s="318">
        <v>42249</v>
      </c>
      <c r="I10481" s="318">
        <v>49674</v>
      </c>
      <c r="J10481" s="315" t="s">
        <v>9742</v>
      </c>
      <c r="K10481" s="315">
        <v>5726</v>
      </c>
      <c r="L10481" s="315" t="s">
        <v>3281</v>
      </c>
      <c r="M10481" s="315" t="s">
        <v>776</v>
      </c>
      <c r="N10481" s="315"/>
      <c r="O10481" s="315" t="s">
        <v>805</v>
      </c>
      <c r="P10481" s="315" t="s">
        <v>9743</v>
      </c>
      <c r="Q10481" s="315" t="s">
        <v>1084</v>
      </c>
    </row>
    <row r="10482" spans="1:17">
      <c r="A10482" s="315" t="s">
        <v>9744</v>
      </c>
      <c r="B10482" s="315" t="s">
        <v>2095</v>
      </c>
      <c r="C10482" s="315" t="s">
        <v>2098</v>
      </c>
      <c r="D10482" s="316">
        <v>94.5</v>
      </c>
      <c r="E10482" s="317">
        <v>95784.86</v>
      </c>
      <c r="F10482" s="317">
        <v>24999.85</v>
      </c>
      <c r="G10482" s="318">
        <v>40693</v>
      </c>
      <c r="H10482" s="318">
        <v>41625</v>
      </c>
      <c r="I10482" s="318">
        <v>50770</v>
      </c>
      <c r="J10482" s="315" t="s">
        <v>9745</v>
      </c>
      <c r="K10482" s="315">
        <v>8580</v>
      </c>
      <c r="L10482" s="315" t="s">
        <v>3496</v>
      </c>
      <c r="M10482" s="315" t="s">
        <v>792</v>
      </c>
      <c r="N10482" s="315"/>
      <c r="O10482" s="315" t="s">
        <v>805</v>
      </c>
      <c r="P10482" s="315" t="s">
        <v>8384</v>
      </c>
      <c r="Q10482" s="315" t="s">
        <v>2039</v>
      </c>
    </row>
    <row r="10483" spans="1:17">
      <c r="A10483" s="315" t="s">
        <v>9746</v>
      </c>
      <c r="B10483" s="315" t="s">
        <v>2095</v>
      </c>
      <c r="C10483" s="315" t="s">
        <v>2098</v>
      </c>
      <c r="D10483" s="316">
        <v>94.54</v>
      </c>
      <c r="E10483" s="317">
        <v>8235.41</v>
      </c>
      <c r="F10483" s="317">
        <v>1334.4499999999998</v>
      </c>
      <c r="G10483" s="318">
        <v>40835</v>
      </c>
      <c r="H10483" s="318">
        <v>42643</v>
      </c>
      <c r="I10483" s="318">
        <v>50040</v>
      </c>
      <c r="J10483" s="315" t="s">
        <v>9747</v>
      </c>
      <c r="K10483" s="315">
        <v>9100</v>
      </c>
      <c r="L10483" s="315" t="s">
        <v>2837</v>
      </c>
      <c r="M10483" s="315" t="s">
        <v>781</v>
      </c>
      <c r="N10483" s="315" t="s">
        <v>9748</v>
      </c>
      <c r="O10483" s="315" t="s">
        <v>805</v>
      </c>
      <c r="P10483" s="315" t="s">
        <v>9749</v>
      </c>
      <c r="Q10483" s="315" t="s">
        <v>992</v>
      </c>
    </row>
    <row r="10484" spans="1:17">
      <c r="A10484" s="315" t="s">
        <v>9750</v>
      </c>
      <c r="B10484" s="315" t="s">
        <v>2095</v>
      </c>
      <c r="C10484" s="315" t="s">
        <v>2098</v>
      </c>
      <c r="D10484" s="316">
        <v>94.56</v>
      </c>
      <c r="E10484" s="317">
        <v>96574.299999999988</v>
      </c>
      <c r="F10484" s="317">
        <v>39166.270000000004</v>
      </c>
      <c r="G10484" s="318">
        <v>40712</v>
      </c>
      <c r="H10484" s="318">
        <v>40896</v>
      </c>
      <c r="I10484" s="318">
        <v>50040</v>
      </c>
      <c r="J10484" s="315" t="s">
        <v>9751</v>
      </c>
      <c r="K10484" s="315">
        <v>8405</v>
      </c>
      <c r="L10484" s="315" t="s">
        <v>2085</v>
      </c>
      <c r="M10484" s="315" t="s">
        <v>784</v>
      </c>
      <c r="N10484" s="315"/>
      <c r="O10484" s="315" t="s">
        <v>805</v>
      </c>
      <c r="P10484" s="315" t="s">
        <v>9752</v>
      </c>
      <c r="Q10484" s="315" t="s">
        <v>992</v>
      </c>
    </row>
    <row r="10485" spans="1:17">
      <c r="A10485" s="315" t="s">
        <v>9753</v>
      </c>
      <c r="B10485" s="315" t="s">
        <v>2095</v>
      </c>
      <c r="C10485" s="315" t="s">
        <v>2098</v>
      </c>
      <c r="D10485" s="316">
        <v>94.56</v>
      </c>
      <c r="E10485" s="317">
        <v>103310.19</v>
      </c>
      <c r="F10485" s="317">
        <v>20765.340000000004</v>
      </c>
      <c r="G10485" s="318">
        <v>40764</v>
      </c>
      <c r="H10485" s="318">
        <v>42264</v>
      </c>
      <c r="I10485" s="318">
        <v>49674</v>
      </c>
      <c r="J10485" s="315" t="s">
        <v>9754</v>
      </c>
      <c r="K10485" s="315">
        <v>8555</v>
      </c>
      <c r="L10485" s="315" t="s">
        <v>4504</v>
      </c>
      <c r="M10485" s="315" t="s">
        <v>792</v>
      </c>
      <c r="N10485" s="315"/>
      <c r="O10485" s="315" t="s">
        <v>805</v>
      </c>
      <c r="P10485" s="315" t="s">
        <v>9755</v>
      </c>
      <c r="Q10485" s="315" t="s">
        <v>841</v>
      </c>
    </row>
    <row r="10486" spans="1:17">
      <c r="A10486" s="315" t="s">
        <v>9756</v>
      </c>
      <c r="B10486" s="315" t="s">
        <v>2095</v>
      </c>
      <c r="C10486" s="315" t="s">
        <v>2098</v>
      </c>
      <c r="D10486" s="316">
        <v>94.6</v>
      </c>
      <c r="E10486" s="317">
        <v>87420.1</v>
      </c>
      <c r="F10486" s="317">
        <v>35453.699999999997</v>
      </c>
      <c r="G10486" s="318">
        <v>39570</v>
      </c>
      <c r="H10486" s="318">
        <v>40905</v>
      </c>
      <c r="I10486" s="318">
        <v>50040</v>
      </c>
      <c r="J10486" s="315" t="s">
        <v>9757</v>
      </c>
      <c r="K10486" s="315">
        <v>8274</v>
      </c>
      <c r="L10486" s="315" t="s">
        <v>2898</v>
      </c>
      <c r="M10486" s="315" t="s">
        <v>792</v>
      </c>
      <c r="N10486" s="315" t="s">
        <v>9758</v>
      </c>
      <c r="O10486" s="315" t="s">
        <v>805</v>
      </c>
      <c r="P10486" s="315" t="s">
        <v>1754</v>
      </c>
      <c r="Q10486" s="315" t="s">
        <v>1020</v>
      </c>
    </row>
    <row r="10487" spans="1:17">
      <c r="A10487" s="315" t="s">
        <v>9759</v>
      </c>
      <c r="B10487" s="315" t="s">
        <v>2095</v>
      </c>
      <c r="C10487" s="315" t="s">
        <v>2098</v>
      </c>
      <c r="D10487" s="316">
        <v>94.6</v>
      </c>
      <c r="E10487" s="317">
        <v>88530</v>
      </c>
      <c r="F10487" s="317">
        <v>52462.229999999996</v>
      </c>
      <c r="G10487" s="318">
        <v>39570</v>
      </c>
      <c r="H10487" s="318">
        <v>39930</v>
      </c>
      <c r="I10487" s="318">
        <v>49279</v>
      </c>
      <c r="J10487" s="315" t="s">
        <v>9760</v>
      </c>
      <c r="K10487" s="315">
        <v>6248</v>
      </c>
      <c r="L10487" s="315" t="s">
        <v>2876</v>
      </c>
      <c r="M10487" s="315" t="s">
        <v>788</v>
      </c>
      <c r="N10487" s="315" t="s">
        <v>5568</v>
      </c>
      <c r="O10487" s="315" t="s">
        <v>805</v>
      </c>
      <c r="P10487" s="315" t="s">
        <v>5569</v>
      </c>
      <c r="Q10487" s="315" t="s">
        <v>852</v>
      </c>
    </row>
    <row r="10488" spans="1:17">
      <c r="A10488" s="315" t="s">
        <v>9761</v>
      </c>
      <c r="B10488" s="315" t="s">
        <v>2095</v>
      </c>
      <c r="C10488" s="315" t="s">
        <v>2096</v>
      </c>
      <c r="D10488" s="316">
        <v>94.6</v>
      </c>
      <c r="E10488" s="317">
        <v>104981.4</v>
      </c>
      <c r="F10488" s="317">
        <v>33699.020000000004</v>
      </c>
      <c r="G10488" s="318">
        <v>40374</v>
      </c>
      <c r="H10488" s="318">
        <v>41621</v>
      </c>
      <c r="I10488" s="318">
        <v>50770</v>
      </c>
      <c r="J10488" s="315" t="s">
        <v>9762</v>
      </c>
      <c r="K10488" s="315">
        <v>3049</v>
      </c>
      <c r="L10488" s="315" t="s">
        <v>3819</v>
      </c>
      <c r="M10488" s="315" t="s">
        <v>764</v>
      </c>
      <c r="N10488" s="315"/>
      <c r="O10488" s="315" t="s">
        <v>805</v>
      </c>
      <c r="P10488" s="315" t="s">
        <v>9763</v>
      </c>
      <c r="Q10488" s="315" t="s">
        <v>1204</v>
      </c>
    </row>
    <row r="10489" spans="1:17">
      <c r="A10489" s="315" t="s">
        <v>9764</v>
      </c>
      <c r="B10489" s="315" t="s">
        <v>2095</v>
      </c>
      <c r="C10489" s="315" t="s">
        <v>2098</v>
      </c>
      <c r="D10489" s="316">
        <v>94.64</v>
      </c>
      <c r="E10489" s="317">
        <v>18489.47</v>
      </c>
      <c r="F10489" s="317">
        <v>2753.16</v>
      </c>
      <c r="G10489" s="318">
        <v>40739</v>
      </c>
      <c r="H10489" s="318">
        <v>42571</v>
      </c>
      <c r="I10489" s="318">
        <v>50040</v>
      </c>
      <c r="J10489" s="315" t="s">
        <v>9765</v>
      </c>
      <c r="K10489" s="315">
        <v>8512</v>
      </c>
      <c r="L10489" s="315" t="s">
        <v>4159</v>
      </c>
      <c r="M10489" s="315" t="s">
        <v>792</v>
      </c>
      <c r="N10489" s="315" t="s">
        <v>9766</v>
      </c>
      <c r="O10489" s="315" t="s">
        <v>805</v>
      </c>
      <c r="P10489" s="315" t="s">
        <v>9767</v>
      </c>
      <c r="Q10489" s="315" t="s">
        <v>1394</v>
      </c>
    </row>
    <row r="10490" spans="1:17">
      <c r="A10490" s="315" t="s">
        <v>9768</v>
      </c>
      <c r="B10490" s="315" t="s">
        <v>2095</v>
      </c>
      <c r="C10490" s="315" t="s">
        <v>2098</v>
      </c>
      <c r="D10490" s="316">
        <v>94.71</v>
      </c>
      <c r="E10490" s="317">
        <v>98991</v>
      </c>
      <c r="F10490" s="317">
        <v>43358.05</v>
      </c>
      <c r="G10490" s="318">
        <v>40767</v>
      </c>
      <c r="H10490" s="318">
        <v>40892</v>
      </c>
      <c r="I10490" s="318">
        <v>50040</v>
      </c>
      <c r="J10490" s="315" t="s">
        <v>9769</v>
      </c>
      <c r="K10490" s="315">
        <v>3434</v>
      </c>
      <c r="L10490" s="315" t="s">
        <v>4271</v>
      </c>
      <c r="M10490" s="315" t="s">
        <v>764</v>
      </c>
      <c r="N10490" s="315"/>
      <c r="O10490" s="315" t="s">
        <v>805</v>
      </c>
      <c r="P10490" s="315" t="s">
        <v>5028</v>
      </c>
      <c r="Q10490" s="315" t="s">
        <v>1090</v>
      </c>
    </row>
    <row r="10491" spans="1:17">
      <c r="A10491" s="315" t="s">
        <v>9770</v>
      </c>
      <c r="B10491" s="315" t="s">
        <v>2095</v>
      </c>
      <c r="C10491" s="315" t="s">
        <v>2098</v>
      </c>
      <c r="D10491" s="316">
        <v>95</v>
      </c>
      <c r="E10491" s="317">
        <v>87513.47</v>
      </c>
      <c r="F10491" s="317">
        <v>29009.06</v>
      </c>
      <c r="G10491" s="318">
        <v>39688</v>
      </c>
      <c r="H10491" s="318">
        <v>41143</v>
      </c>
      <c r="I10491" s="318">
        <v>50405</v>
      </c>
      <c r="J10491" s="315" t="s">
        <v>9771</v>
      </c>
      <c r="K10491" s="315">
        <v>8636</v>
      </c>
      <c r="L10491" s="315" t="s">
        <v>844</v>
      </c>
      <c r="M10491" s="315" t="s">
        <v>784</v>
      </c>
      <c r="N10491" s="315" t="s">
        <v>9772</v>
      </c>
      <c r="O10491" s="315" t="s">
        <v>805</v>
      </c>
      <c r="P10491" s="315" t="s">
        <v>5305</v>
      </c>
      <c r="Q10491" s="315" t="s">
        <v>852</v>
      </c>
    </row>
    <row r="10492" spans="1:17">
      <c r="A10492" s="315" t="s">
        <v>9773</v>
      </c>
      <c r="B10492" s="315" t="s">
        <v>2095</v>
      </c>
      <c r="C10492" s="315" t="s">
        <v>2098</v>
      </c>
      <c r="D10492" s="316">
        <v>95</v>
      </c>
      <c r="E10492" s="317">
        <v>90669.150000000009</v>
      </c>
      <c r="F10492" s="317">
        <v>32459.54</v>
      </c>
      <c r="G10492" s="318">
        <v>40632</v>
      </c>
      <c r="H10492" s="318">
        <v>41088</v>
      </c>
      <c r="I10492" s="318">
        <v>50405</v>
      </c>
      <c r="J10492" s="315" t="s">
        <v>9774</v>
      </c>
      <c r="K10492" s="315">
        <v>4715</v>
      </c>
      <c r="L10492" s="315" t="s">
        <v>9775</v>
      </c>
      <c r="M10492" s="315" t="s">
        <v>1296</v>
      </c>
      <c r="N10492" s="315"/>
      <c r="O10492" s="315" t="s">
        <v>805</v>
      </c>
      <c r="P10492" s="315" t="s">
        <v>9776</v>
      </c>
      <c r="Q10492" s="315" t="s">
        <v>1150</v>
      </c>
    </row>
    <row r="10493" spans="1:17">
      <c r="A10493" s="315" t="s">
        <v>9777</v>
      </c>
      <c r="B10493" s="315" t="s">
        <v>2095</v>
      </c>
      <c r="C10493" s="315" t="s">
        <v>2098</v>
      </c>
      <c r="D10493" s="316">
        <v>95.04</v>
      </c>
      <c r="E10493" s="317">
        <v>92506.199999999983</v>
      </c>
      <c r="F10493" s="317">
        <v>21646.45</v>
      </c>
      <c r="G10493" s="318">
        <v>40694</v>
      </c>
      <c r="H10493" s="318">
        <v>42094</v>
      </c>
      <c r="I10493" s="318">
        <v>49674</v>
      </c>
      <c r="J10493" s="315" t="s">
        <v>9778</v>
      </c>
      <c r="K10493" s="315">
        <v>3253</v>
      </c>
      <c r="L10493" s="315" t="s">
        <v>2638</v>
      </c>
      <c r="M10493" s="315" t="s">
        <v>1296</v>
      </c>
      <c r="N10493" s="315"/>
      <c r="O10493" s="315" t="s">
        <v>805</v>
      </c>
      <c r="P10493" s="315" t="s">
        <v>9779</v>
      </c>
      <c r="Q10493" s="315" t="s">
        <v>939</v>
      </c>
    </row>
    <row r="10494" spans="1:17">
      <c r="A10494" s="315" t="s">
        <v>9780</v>
      </c>
      <c r="B10494" s="315" t="s">
        <v>2095</v>
      </c>
      <c r="C10494" s="315" t="s">
        <v>2098</v>
      </c>
      <c r="D10494" s="316">
        <v>95.25</v>
      </c>
      <c r="E10494" s="317">
        <v>40520.400000000009</v>
      </c>
      <c r="F10494" s="317">
        <v>12399.24</v>
      </c>
      <c r="G10494" s="318">
        <v>40854</v>
      </c>
      <c r="H10494" s="318">
        <v>40886</v>
      </c>
      <c r="I10494" s="318">
        <v>50040</v>
      </c>
      <c r="J10494" s="315" t="s">
        <v>9781</v>
      </c>
      <c r="K10494" s="315">
        <v>3629</v>
      </c>
      <c r="L10494" s="315" t="s">
        <v>2223</v>
      </c>
      <c r="M10494" s="315" t="s">
        <v>764</v>
      </c>
      <c r="N10494" s="315"/>
      <c r="O10494" s="315" t="s">
        <v>805</v>
      </c>
      <c r="P10494" s="315" t="s">
        <v>9782</v>
      </c>
      <c r="Q10494" s="315" t="s">
        <v>956</v>
      </c>
    </row>
    <row r="10495" spans="1:17">
      <c r="A10495" s="315" t="s">
        <v>9783</v>
      </c>
      <c r="B10495" s="315" t="s">
        <v>2095</v>
      </c>
      <c r="C10495" s="315" t="s">
        <v>2098</v>
      </c>
      <c r="D10495" s="316">
        <v>95.37</v>
      </c>
      <c r="E10495" s="317">
        <v>101165.70000000001</v>
      </c>
      <c r="F10495" s="317">
        <v>29600.35</v>
      </c>
      <c r="G10495" s="318">
        <v>39816</v>
      </c>
      <c r="H10495" s="318">
        <v>41626</v>
      </c>
      <c r="I10495" s="318">
        <v>50770</v>
      </c>
      <c r="J10495" s="315" t="s">
        <v>9784</v>
      </c>
      <c r="K10495" s="315">
        <v>7741</v>
      </c>
      <c r="L10495" s="315" t="s">
        <v>9785</v>
      </c>
      <c r="M10495" s="315" t="s">
        <v>966</v>
      </c>
      <c r="N10495" s="315" t="s">
        <v>9786</v>
      </c>
      <c r="O10495" s="315" t="s">
        <v>805</v>
      </c>
      <c r="P10495" s="315" t="s">
        <v>9787</v>
      </c>
      <c r="Q10495" s="315" t="s">
        <v>992</v>
      </c>
    </row>
    <row r="10496" spans="1:17">
      <c r="A10496" s="315" t="s">
        <v>9788</v>
      </c>
      <c r="B10496" s="315" t="s">
        <v>2095</v>
      </c>
      <c r="C10496" s="315" t="s">
        <v>2098</v>
      </c>
      <c r="D10496" s="316">
        <v>95.68</v>
      </c>
      <c r="E10496" s="317">
        <v>84102.83</v>
      </c>
      <c r="F10496" s="317">
        <v>18222.29</v>
      </c>
      <c r="G10496" s="318">
        <v>40661</v>
      </c>
      <c r="H10496" s="318">
        <v>41953</v>
      </c>
      <c r="I10496" s="318">
        <v>49309</v>
      </c>
      <c r="J10496" s="315" t="s">
        <v>9789</v>
      </c>
      <c r="K10496" s="315">
        <v>9100</v>
      </c>
      <c r="L10496" s="315" t="s">
        <v>2837</v>
      </c>
      <c r="M10496" s="315" t="s">
        <v>781</v>
      </c>
      <c r="N10496" s="315" t="s">
        <v>9790</v>
      </c>
      <c r="O10496" s="315" t="s">
        <v>805</v>
      </c>
      <c r="P10496" s="315" t="s">
        <v>1448</v>
      </c>
      <c r="Q10496" s="315" t="s">
        <v>9791</v>
      </c>
    </row>
    <row r="10497" spans="1:17">
      <c r="A10497" s="315" t="s">
        <v>9792</v>
      </c>
      <c r="B10497" s="315" t="s">
        <v>2095</v>
      </c>
      <c r="C10497" s="315" t="s">
        <v>2096</v>
      </c>
      <c r="D10497" s="316">
        <v>95.7</v>
      </c>
      <c r="E10497" s="317">
        <v>100170.46999999999</v>
      </c>
      <c r="F10497" s="317">
        <v>38120.410000000003</v>
      </c>
      <c r="G10497" s="318">
        <v>40620</v>
      </c>
      <c r="H10497" s="318">
        <v>41017</v>
      </c>
      <c r="I10497" s="318">
        <v>50405</v>
      </c>
      <c r="J10497" s="315" t="s">
        <v>9793</v>
      </c>
      <c r="K10497" s="315">
        <v>3303</v>
      </c>
      <c r="L10497" s="315" t="s">
        <v>9794</v>
      </c>
      <c r="M10497" s="315" t="s">
        <v>764</v>
      </c>
      <c r="N10497" s="315"/>
      <c r="O10497" s="315" t="s">
        <v>805</v>
      </c>
      <c r="P10497" s="315" t="s">
        <v>5116</v>
      </c>
      <c r="Q10497" s="315" t="s">
        <v>5375</v>
      </c>
    </row>
    <row r="10498" spans="1:17">
      <c r="A10498" s="315" t="s">
        <v>9795</v>
      </c>
      <c r="B10498" s="315" t="s">
        <v>2095</v>
      </c>
      <c r="C10498" s="315" t="s">
        <v>2098</v>
      </c>
      <c r="D10498" s="316">
        <v>95.8</v>
      </c>
      <c r="E10498" s="317">
        <v>92682.709999999992</v>
      </c>
      <c r="F10498" s="317">
        <v>39204.79</v>
      </c>
      <c r="G10498" s="318">
        <v>39570</v>
      </c>
      <c r="H10498" s="318">
        <v>39437</v>
      </c>
      <c r="I10498" s="318">
        <v>48579</v>
      </c>
      <c r="J10498" s="315" t="s">
        <v>9796</v>
      </c>
      <c r="K10498" s="315">
        <v>9442</v>
      </c>
      <c r="L10498" s="315" t="s">
        <v>9797</v>
      </c>
      <c r="M10498" s="315" t="s">
        <v>770</v>
      </c>
      <c r="N10498" s="315"/>
      <c r="O10498" s="315" t="s">
        <v>805</v>
      </c>
      <c r="P10498" s="315" t="s">
        <v>9798</v>
      </c>
      <c r="Q10498" s="315" t="s">
        <v>2039</v>
      </c>
    </row>
    <row r="10499" spans="1:17">
      <c r="A10499" s="315" t="s">
        <v>9799</v>
      </c>
      <c r="B10499" s="315" t="s">
        <v>2095</v>
      </c>
      <c r="C10499" s="315" t="s">
        <v>2098</v>
      </c>
      <c r="D10499" s="316">
        <v>96.2</v>
      </c>
      <c r="E10499" s="317">
        <v>101085.15</v>
      </c>
      <c r="F10499" s="317">
        <v>48925.22</v>
      </c>
      <c r="G10499" s="318">
        <v>39570</v>
      </c>
      <c r="H10499" s="318">
        <v>39864</v>
      </c>
      <c r="I10499" s="318">
        <v>49309</v>
      </c>
      <c r="J10499" s="315" t="s">
        <v>9800</v>
      </c>
      <c r="K10499" s="315">
        <v>3096</v>
      </c>
      <c r="L10499" s="315" t="s">
        <v>763</v>
      </c>
      <c r="M10499" s="315" t="s">
        <v>764</v>
      </c>
      <c r="N10499" s="315"/>
      <c r="O10499" s="315" t="s">
        <v>805</v>
      </c>
      <c r="P10499" s="315" t="s">
        <v>8685</v>
      </c>
      <c r="Q10499" s="315" t="s">
        <v>5598</v>
      </c>
    </row>
    <row r="10500" spans="1:17">
      <c r="A10500" s="315" t="s">
        <v>9801</v>
      </c>
      <c r="B10500" s="315" t="s">
        <v>2095</v>
      </c>
      <c r="C10500" s="315" t="s">
        <v>2098</v>
      </c>
      <c r="D10500" s="316">
        <v>96.3</v>
      </c>
      <c r="E10500" s="317">
        <v>97662.319999999978</v>
      </c>
      <c r="F10500" s="317">
        <v>39748.559999999998</v>
      </c>
      <c r="G10500" s="318">
        <v>39570</v>
      </c>
      <c r="H10500" s="318">
        <v>40817</v>
      </c>
      <c r="I10500" s="318">
        <v>50040</v>
      </c>
      <c r="J10500" s="315" t="s">
        <v>9802</v>
      </c>
      <c r="K10500" s="315">
        <v>8514</v>
      </c>
      <c r="L10500" s="315" t="s">
        <v>1777</v>
      </c>
      <c r="M10500" s="315" t="s">
        <v>792</v>
      </c>
      <c r="N10500" s="315"/>
      <c r="O10500" s="315" t="s">
        <v>805</v>
      </c>
      <c r="P10500" s="315" t="s">
        <v>9803</v>
      </c>
      <c r="Q10500" s="315" t="s">
        <v>9804</v>
      </c>
    </row>
    <row r="10501" spans="1:17">
      <c r="A10501" s="315" t="s">
        <v>9805</v>
      </c>
      <c r="B10501" s="315" t="s">
        <v>2095</v>
      </c>
      <c r="C10501" s="315" t="s">
        <v>2098</v>
      </c>
      <c r="D10501" s="316">
        <v>96.37</v>
      </c>
      <c r="E10501" s="317">
        <v>104008.23999999999</v>
      </c>
      <c r="F10501" s="317">
        <v>42181.110000000008</v>
      </c>
      <c r="G10501" s="318">
        <v>40738</v>
      </c>
      <c r="H10501" s="318">
        <v>40882</v>
      </c>
      <c r="I10501" s="318">
        <v>50040</v>
      </c>
      <c r="J10501" s="315" t="s">
        <v>9806</v>
      </c>
      <c r="K10501" s="315">
        <v>9469</v>
      </c>
      <c r="L10501" s="315" t="s">
        <v>9807</v>
      </c>
      <c r="M10501" s="315" t="s">
        <v>770</v>
      </c>
      <c r="N10501" s="315"/>
      <c r="O10501" s="315" t="s">
        <v>996</v>
      </c>
      <c r="P10501" s="315" t="s">
        <v>9808</v>
      </c>
      <c r="Q10501" s="315"/>
    </row>
    <row r="10502" spans="1:17">
      <c r="A10502" s="315" t="s">
        <v>9809</v>
      </c>
      <c r="B10502" s="315" t="s">
        <v>2095</v>
      </c>
      <c r="C10502" s="315" t="s">
        <v>2098</v>
      </c>
      <c r="D10502" s="316">
        <v>96.39</v>
      </c>
      <c r="E10502" s="317">
        <v>94010.36</v>
      </c>
      <c r="F10502" s="317">
        <v>33655.710000000006</v>
      </c>
      <c r="G10502" s="318">
        <v>40693</v>
      </c>
      <c r="H10502" s="318">
        <v>41180</v>
      </c>
      <c r="I10502" s="318">
        <v>50405</v>
      </c>
      <c r="J10502" s="315" t="s">
        <v>9810</v>
      </c>
      <c r="K10502" s="315">
        <v>8195</v>
      </c>
      <c r="L10502" s="315" t="s">
        <v>9811</v>
      </c>
      <c r="M10502" s="315" t="s">
        <v>784</v>
      </c>
      <c r="N10502" s="315"/>
      <c r="O10502" s="315" t="s">
        <v>805</v>
      </c>
      <c r="P10502" s="315" t="s">
        <v>9812</v>
      </c>
      <c r="Q10502" s="315" t="s">
        <v>819</v>
      </c>
    </row>
    <row r="10503" spans="1:17">
      <c r="A10503" s="315" t="s">
        <v>9813</v>
      </c>
      <c r="B10503" s="315" t="s">
        <v>2095</v>
      </c>
      <c r="C10503" s="315" t="s">
        <v>2098</v>
      </c>
      <c r="D10503" s="316">
        <v>96.5</v>
      </c>
      <c r="E10503" s="317">
        <v>72801.3</v>
      </c>
      <c r="F10503" s="317">
        <v>42702.649999999994</v>
      </c>
      <c r="G10503" s="318">
        <v>39569</v>
      </c>
      <c r="H10503" s="318">
        <v>39897</v>
      </c>
      <c r="I10503" s="318">
        <v>49309</v>
      </c>
      <c r="J10503" s="315" t="s">
        <v>9814</v>
      </c>
      <c r="K10503" s="315">
        <v>3436</v>
      </c>
      <c r="L10503" s="315" t="s">
        <v>2531</v>
      </c>
      <c r="M10503" s="315" t="s">
        <v>764</v>
      </c>
      <c r="N10503" s="315" t="s">
        <v>9815</v>
      </c>
      <c r="O10503" s="315" t="s">
        <v>805</v>
      </c>
      <c r="P10503" s="315" t="s">
        <v>9816</v>
      </c>
      <c r="Q10503" s="315" t="s">
        <v>1652</v>
      </c>
    </row>
    <row r="10504" spans="1:17">
      <c r="A10504" s="315" t="s">
        <v>9817</v>
      </c>
      <c r="B10504" s="315" t="s">
        <v>2095</v>
      </c>
      <c r="C10504" s="315" t="s">
        <v>2098</v>
      </c>
      <c r="D10504" s="316">
        <v>96.53</v>
      </c>
      <c r="E10504" s="317">
        <v>49325.22</v>
      </c>
      <c r="F10504" s="317">
        <v>10687.11</v>
      </c>
      <c r="G10504" s="318">
        <v>40855</v>
      </c>
      <c r="H10504" s="318">
        <v>42009</v>
      </c>
      <c r="I10504" s="318">
        <v>49674</v>
      </c>
      <c r="J10504" s="315" t="s">
        <v>9818</v>
      </c>
      <c r="K10504" s="315">
        <v>7148</v>
      </c>
      <c r="L10504" s="315" t="s">
        <v>4259</v>
      </c>
      <c r="M10504" s="315" t="s">
        <v>966</v>
      </c>
      <c r="N10504" s="315" t="s">
        <v>9819</v>
      </c>
      <c r="O10504" s="315" t="s">
        <v>805</v>
      </c>
      <c r="P10504" s="315" t="s">
        <v>6858</v>
      </c>
      <c r="Q10504" s="315" t="s">
        <v>5506</v>
      </c>
    </row>
    <row r="10505" spans="1:17">
      <c r="A10505" s="315" t="s">
        <v>9820</v>
      </c>
      <c r="B10505" s="315" t="s">
        <v>2095</v>
      </c>
      <c r="C10505" s="315" t="s">
        <v>2098</v>
      </c>
      <c r="D10505" s="316">
        <v>96.65</v>
      </c>
      <c r="E10505" s="317">
        <v>94334.580000000016</v>
      </c>
      <c r="F10505" s="317">
        <v>24810.01</v>
      </c>
      <c r="G10505" s="318">
        <v>40770</v>
      </c>
      <c r="H10505" s="318">
        <v>41596</v>
      </c>
      <c r="I10505" s="318">
        <v>50770</v>
      </c>
      <c r="J10505" s="315" t="s">
        <v>9821</v>
      </c>
      <c r="K10505" s="315">
        <v>6056</v>
      </c>
      <c r="L10505" s="315" t="s">
        <v>3451</v>
      </c>
      <c r="M10505" s="315" t="s">
        <v>1017</v>
      </c>
      <c r="N10505" s="315"/>
      <c r="O10505" s="315" t="s">
        <v>805</v>
      </c>
      <c r="P10505" s="315" t="s">
        <v>818</v>
      </c>
      <c r="Q10505" s="315" t="s">
        <v>5277</v>
      </c>
    </row>
    <row r="10506" spans="1:17">
      <c r="A10506" s="315" t="s">
        <v>9822</v>
      </c>
      <c r="B10506" s="315" t="s">
        <v>2095</v>
      </c>
      <c r="C10506" s="315" t="s">
        <v>2098</v>
      </c>
      <c r="D10506" s="316">
        <v>96.9</v>
      </c>
      <c r="E10506" s="317">
        <v>102117.45000000001</v>
      </c>
      <c r="F10506" s="317">
        <v>36558.050000000003</v>
      </c>
      <c r="G10506" s="318">
        <v>40002</v>
      </c>
      <c r="H10506" s="318">
        <v>41199</v>
      </c>
      <c r="I10506" s="318">
        <v>50405</v>
      </c>
      <c r="J10506" s="315" t="s">
        <v>9823</v>
      </c>
      <c r="K10506" s="315">
        <v>7452</v>
      </c>
      <c r="L10506" s="315" t="s">
        <v>9824</v>
      </c>
      <c r="M10506" s="315" t="s">
        <v>966</v>
      </c>
      <c r="N10506" s="315"/>
      <c r="O10506" s="315" t="s">
        <v>996</v>
      </c>
      <c r="P10506" s="315" t="s">
        <v>9825</v>
      </c>
      <c r="Q10506" s="315"/>
    </row>
    <row r="10507" spans="1:17">
      <c r="A10507" s="315" t="s">
        <v>9826</v>
      </c>
      <c r="B10507" s="315" t="s">
        <v>2095</v>
      </c>
      <c r="C10507" s="315" t="s">
        <v>2096</v>
      </c>
      <c r="D10507" s="316">
        <v>97</v>
      </c>
      <c r="E10507" s="317">
        <v>101435.1</v>
      </c>
      <c r="F10507" s="317">
        <v>49703.210000000006</v>
      </c>
      <c r="G10507" s="318">
        <v>39570</v>
      </c>
      <c r="H10507" s="318">
        <v>40900</v>
      </c>
      <c r="I10507" s="318">
        <v>50040</v>
      </c>
      <c r="J10507" s="315" t="s">
        <v>9827</v>
      </c>
      <c r="K10507" s="315">
        <v>3049</v>
      </c>
      <c r="L10507" s="315" t="s">
        <v>3819</v>
      </c>
      <c r="M10507" s="315" t="s">
        <v>764</v>
      </c>
      <c r="N10507" s="315"/>
      <c r="O10507" s="315" t="s">
        <v>996</v>
      </c>
      <c r="P10507" s="315" t="s">
        <v>9828</v>
      </c>
      <c r="Q10507" s="315"/>
    </row>
    <row r="10508" spans="1:17">
      <c r="A10508" s="315" t="s">
        <v>9829</v>
      </c>
      <c r="B10508" s="315" t="s">
        <v>2095</v>
      </c>
      <c r="C10508" s="315" t="s">
        <v>2098</v>
      </c>
      <c r="D10508" s="316">
        <v>97</v>
      </c>
      <c r="E10508" s="317">
        <v>88662.780000000013</v>
      </c>
      <c r="F10508" s="317">
        <v>29390.069999999996</v>
      </c>
      <c r="G10508" s="318">
        <v>40703</v>
      </c>
      <c r="H10508" s="318">
        <v>41088</v>
      </c>
      <c r="I10508" s="318">
        <v>50405</v>
      </c>
      <c r="J10508" s="315" t="s">
        <v>9830</v>
      </c>
      <c r="K10508" s="315">
        <v>6244</v>
      </c>
      <c r="L10508" s="315" t="s">
        <v>4358</v>
      </c>
      <c r="M10508" s="315" t="s">
        <v>788</v>
      </c>
      <c r="N10508" s="315" t="s">
        <v>9831</v>
      </c>
      <c r="O10508" s="315" t="s">
        <v>805</v>
      </c>
      <c r="P10508" s="315" t="s">
        <v>9832</v>
      </c>
      <c r="Q10508" s="315" t="s">
        <v>4820</v>
      </c>
    </row>
    <row r="10509" spans="1:17">
      <c r="A10509" s="315" t="s">
        <v>9833</v>
      </c>
      <c r="B10509" s="315" t="s">
        <v>2095</v>
      </c>
      <c r="C10509" s="315" t="s">
        <v>2098</v>
      </c>
      <c r="D10509" s="316">
        <v>97.02</v>
      </c>
      <c r="E10509" s="317">
        <v>77919.94</v>
      </c>
      <c r="F10509" s="317">
        <v>31600.849999999995</v>
      </c>
      <c r="G10509" s="318">
        <v>40785</v>
      </c>
      <c r="H10509" s="318">
        <v>40889</v>
      </c>
      <c r="I10509" s="318">
        <v>50040</v>
      </c>
      <c r="J10509" s="315" t="s">
        <v>9834</v>
      </c>
      <c r="K10509" s="315">
        <v>1233</v>
      </c>
      <c r="L10509" s="315" t="s">
        <v>2490</v>
      </c>
      <c r="M10509" s="315" t="s">
        <v>1827</v>
      </c>
      <c r="N10509" s="315" t="s">
        <v>9835</v>
      </c>
      <c r="O10509" s="315" t="s">
        <v>805</v>
      </c>
      <c r="P10509" s="315" t="s">
        <v>9836</v>
      </c>
      <c r="Q10509" s="315" t="s">
        <v>1041</v>
      </c>
    </row>
    <row r="10510" spans="1:17">
      <c r="A10510" s="315" t="s">
        <v>9837</v>
      </c>
      <c r="B10510" s="315" t="s">
        <v>2095</v>
      </c>
      <c r="C10510" s="315" t="s">
        <v>2098</v>
      </c>
      <c r="D10510" s="316">
        <v>97.1</v>
      </c>
      <c r="E10510" s="317">
        <v>96685.01</v>
      </c>
      <c r="F10510" s="317">
        <v>41284.51</v>
      </c>
      <c r="G10510" s="318">
        <v>40607</v>
      </c>
      <c r="H10510" s="318">
        <v>40842</v>
      </c>
      <c r="I10510" s="318">
        <v>50040</v>
      </c>
      <c r="J10510" s="315" t="s">
        <v>9838</v>
      </c>
      <c r="K10510" s="315">
        <v>5504</v>
      </c>
      <c r="L10510" s="315" t="s">
        <v>3666</v>
      </c>
      <c r="M10510" s="315" t="s">
        <v>776</v>
      </c>
      <c r="N10510" s="315"/>
      <c r="O10510" s="315" t="s">
        <v>805</v>
      </c>
      <c r="P10510" s="315" t="s">
        <v>9839</v>
      </c>
      <c r="Q10510" s="315" t="s">
        <v>1041</v>
      </c>
    </row>
    <row r="10511" spans="1:17">
      <c r="A10511" s="315" t="s">
        <v>9840</v>
      </c>
      <c r="B10511" s="315" t="s">
        <v>2095</v>
      </c>
      <c r="C10511" s="315" t="s">
        <v>2096</v>
      </c>
      <c r="D10511" s="316">
        <v>97.12</v>
      </c>
      <c r="E10511" s="317">
        <v>98331.86</v>
      </c>
      <c r="F10511" s="317">
        <v>26451.289999999997</v>
      </c>
      <c r="G10511" s="318">
        <v>40497</v>
      </c>
      <c r="H10511" s="318">
        <v>42087</v>
      </c>
      <c r="I10511" s="318">
        <v>49674</v>
      </c>
      <c r="J10511" s="315" t="s">
        <v>9841</v>
      </c>
      <c r="K10511" s="315">
        <v>8840</v>
      </c>
      <c r="L10511" s="315" t="s">
        <v>1387</v>
      </c>
      <c r="M10511" s="315" t="s">
        <v>1388</v>
      </c>
      <c r="N10511" s="315"/>
      <c r="O10511" s="315" t="s">
        <v>805</v>
      </c>
      <c r="P10511" s="315" t="s">
        <v>9842</v>
      </c>
      <c r="Q10511" s="315" t="s">
        <v>1096</v>
      </c>
    </row>
    <row r="10512" spans="1:17">
      <c r="A10512" s="315" t="s">
        <v>9843</v>
      </c>
      <c r="B10512" s="315" t="s">
        <v>2095</v>
      </c>
      <c r="C10512" s="315" t="s">
        <v>2096</v>
      </c>
      <c r="D10512" s="316">
        <v>97.2</v>
      </c>
      <c r="E10512" s="317">
        <v>102821.25</v>
      </c>
      <c r="F10512" s="317">
        <v>72797.429999999993</v>
      </c>
      <c r="G10512" s="318">
        <v>39570</v>
      </c>
      <c r="H10512" s="318">
        <v>40015</v>
      </c>
      <c r="I10512" s="318">
        <v>49279</v>
      </c>
      <c r="J10512" s="315" t="s">
        <v>9844</v>
      </c>
      <c r="K10512" s="315">
        <v>1715</v>
      </c>
      <c r="L10512" s="315" t="s">
        <v>4260</v>
      </c>
      <c r="M10512" s="315" t="s">
        <v>761</v>
      </c>
      <c r="N10512" s="315"/>
      <c r="O10512" s="315" t="s">
        <v>805</v>
      </c>
      <c r="P10512" s="315" t="s">
        <v>9845</v>
      </c>
      <c r="Q10512" s="315" t="s">
        <v>1307</v>
      </c>
    </row>
    <row r="10513" spans="1:17">
      <c r="A10513" s="315" t="s">
        <v>9846</v>
      </c>
      <c r="B10513" s="315" t="s">
        <v>2095</v>
      </c>
      <c r="C10513" s="315" t="s">
        <v>2098</v>
      </c>
      <c r="D10513" s="316">
        <v>97.2</v>
      </c>
      <c r="E10513" s="317">
        <v>103898.21</v>
      </c>
      <c r="F10513" s="317">
        <v>41767.090000000004</v>
      </c>
      <c r="G10513" s="318">
        <v>39570</v>
      </c>
      <c r="H10513" s="318">
        <v>40982</v>
      </c>
      <c r="I10513" s="318">
        <v>50405</v>
      </c>
      <c r="J10513" s="315" t="s">
        <v>9847</v>
      </c>
      <c r="K10513" s="315">
        <v>9612</v>
      </c>
      <c r="L10513" s="315" t="s">
        <v>4509</v>
      </c>
      <c r="M10513" s="315" t="s">
        <v>770</v>
      </c>
      <c r="N10513" s="315"/>
      <c r="O10513" s="315" t="s">
        <v>805</v>
      </c>
      <c r="P10513" s="315" t="s">
        <v>9848</v>
      </c>
      <c r="Q10513" s="315" t="s">
        <v>1065</v>
      </c>
    </row>
    <row r="10514" spans="1:17">
      <c r="A10514" s="315" t="s">
        <v>9849</v>
      </c>
      <c r="B10514" s="315" t="s">
        <v>2095</v>
      </c>
      <c r="C10514" s="315" t="s">
        <v>2098</v>
      </c>
      <c r="D10514" s="316">
        <v>97.2</v>
      </c>
      <c r="E10514" s="317">
        <v>86765.06</v>
      </c>
      <c r="F10514" s="317">
        <v>20968.22</v>
      </c>
      <c r="G10514" s="318">
        <v>40261</v>
      </c>
      <c r="H10514" s="318">
        <v>41545</v>
      </c>
      <c r="I10514" s="318">
        <v>50770</v>
      </c>
      <c r="J10514" s="315" t="s">
        <v>9850</v>
      </c>
      <c r="K10514" s="315">
        <v>5406</v>
      </c>
      <c r="L10514" s="315" t="s">
        <v>4178</v>
      </c>
      <c r="M10514" s="315" t="s">
        <v>776</v>
      </c>
      <c r="N10514" s="315" t="s">
        <v>4926</v>
      </c>
      <c r="O10514" s="315" t="s">
        <v>805</v>
      </c>
      <c r="P10514" s="315" t="s">
        <v>4927</v>
      </c>
      <c r="Q10514" s="315" t="s">
        <v>4629</v>
      </c>
    </row>
    <row r="10515" spans="1:17">
      <c r="A10515" s="315" t="s">
        <v>9851</v>
      </c>
      <c r="B10515" s="315" t="s">
        <v>2095</v>
      </c>
      <c r="C10515" s="315" t="s">
        <v>2098</v>
      </c>
      <c r="D10515" s="316">
        <v>97.24</v>
      </c>
      <c r="E10515" s="317">
        <v>140272</v>
      </c>
      <c r="F10515" s="317">
        <v>36610.980000000003</v>
      </c>
      <c r="G10515" s="318">
        <v>40710</v>
      </c>
      <c r="H10515" s="318">
        <v>41635</v>
      </c>
      <c r="I10515" s="318">
        <v>50770</v>
      </c>
      <c r="J10515" s="315" t="s">
        <v>9852</v>
      </c>
      <c r="K10515" s="315">
        <v>3182</v>
      </c>
      <c r="L10515" s="315" t="s">
        <v>2583</v>
      </c>
      <c r="M10515" s="315" t="s">
        <v>761</v>
      </c>
      <c r="N10515" s="315"/>
      <c r="O10515" s="315" t="s">
        <v>805</v>
      </c>
      <c r="P10515" s="315" t="s">
        <v>9853</v>
      </c>
      <c r="Q10515" s="315" t="s">
        <v>4820</v>
      </c>
    </row>
    <row r="10516" spans="1:17">
      <c r="A10516" s="315" t="s">
        <v>9854</v>
      </c>
      <c r="B10516" s="315" t="s">
        <v>2095</v>
      </c>
      <c r="C10516" s="315" t="s">
        <v>2098</v>
      </c>
      <c r="D10516" s="316">
        <v>97.3</v>
      </c>
      <c r="E10516" s="317">
        <v>89564.010000000009</v>
      </c>
      <c r="F10516" s="317">
        <v>29197.850000000002</v>
      </c>
      <c r="G10516" s="318">
        <v>40652</v>
      </c>
      <c r="H10516" s="318">
        <v>41166</v>
      </c>
      <c r="I10516" s="318">
        <v>50405</v>
      </c>
      <c r="J10516" s="315" t="s">
        <v>9855</v>
      </c>
      <c r="K10516" s="315">
        <v>5085</v>
      </c>
      <c r="L10516" s="315" t="s">
        <v>4466</v>
      </c>
      <c r="M10516" s="315" t="s">
        <v>776</v>
      </c>
      <c r="N10516" s="315"/>
      <c r="O10516" s="315" t="s">
        <v>805</v>
      </c>
      <c r="P10516" s="315" t="s">
        <v>9856</v>
      </c>
      <c r="Q10516" s="315" t="s">
        <v>819</v>
      </c>
    </row>
    <row r="10517" spans="1:17">
      <c r="A10517" s="315" t="s">
        <v>9376</v>
      </c>
      <c r="B10517" s="315" t="s">
        <v>2095</v>
      </c>
      <c r="C10517" s="315" t="s">
        <v>2098</v>
      </c>
      <c r="D10517" s="316">
        <v>97.75</v>
      </c>
      <c r="E10517" s="317">
        <v>4898.07</v>
      </c>
      <c r="F10517" s="317">
        <v>1183.6999999999998</v>
      </c>
      <c r="G10517" s="318">
        <v>40705</v>
      </c>
      <c r="H10517" s="318">
        <v>41505</v>
      </c>
      <c r="I10517" s="318">
        <v>50770</v>
      </c>
      <c r="J10517" s="315" t="s">
        <v>9857</v>
      </c>
      <c r="K10517" s="315">
        <v>6218</v>
      </c>
      <c r="L10517" s="315" t="s">
        <v>953</v>
      </c>
      <c r="M10517" s="315" t="s">
        <v>788</v>
      </c>
      <c r="N10517" s="315" t="s">
        <v>9378</v>
      </c>
      <c r="O10517" s="315" t="s">
        <v>805</v>
      </c>
      <c r="P10517" s="315" t="s">
        <v>5683</v>
      </c>
      <c r="Q10517" s="315" t="s">
        <v>1286</v>
      </c>
    </row>
    <row r="10518" spans="1:17">
      <c r="A10518" s="315" t="s">
        <v>9858</v>
      </c>
      <c r="B10518" s="315" t="s">
        <v>2095</v>
      </c>
      <c r="C10518" s="315" t="s">
        <v>2098</v>
      </c>
      <c r="D10518" s="316">
        <v>97.78</v>
      </c>
      <c r="E10518" s="317">
        <v>102189.25</v>
      </c>
      <c r="F10518" s="317">
        <v>23810.1</v>
      </c>
      <c r="G10518" s="318">
        <v>40695</v>
      </c>
      <c r="H10518" s="318">
        <v>41914</v>
      </c>
      <c r="I10518" s="318">
        <v>49309</v>
      </c>
      <c r="J10518" s="315" t="s">
        <v>9859</v>
      </c>
      <c r="K10518" s="315">
        <v>9313</v>
      </c>
      <c r="L10518" s="315" t="s">
        <v>7288</v>
      </c>
      <c r="M10518" s="315" t="s">
        <v>770</v>
      </c>
      <c r="N10518" s="315"/>
      <c r="O10518" s="315" t="s">
        <v>805</v>
      </c>
      <c r="P10518" s="315" t="s">
        <v>818</v>
      </c>
      <c r="Q10518" s="315" t="s">
        <v>1065</v>
      </c>
    </row>
    <row r="10519" spans="1:17">
      <c r="A10519" s="315" t="s">
        <v>9860</v>
      </c>
      <c r="B10519" s="315" t="s">
        <v>2095</v>
      </c>
      <c r="C10519" s="315" t="s">
        <v>2098</v>
      </c>
      <c r="D10519" s="316">
        <v>97.79</v>
      </c>
      <c r="E10519" s="317">
        <v>48709.29</v>
      </c>
      <c r="F10519" s="317">
        <v>10508.57</v>
      </c>
      <c r="G10519" s="318">
        <v>40812</v>
      </c>
      <c r="H10519" s="318">
        <v>42086</v>
      </c>
      <c r="I10519" s="318">
        <v>49674</v>
      </c>
      <c r="J10519" s="315" t="s">
        <v>9861</v>
      </c>
      <c r="K10519" s="315">
        <v>4712</v>
      </c>
      <c r="L10519" s="315" t="s">
        <v>4328</v>
      </c>
      <c r="M10519" s="315" t="s">
        <v>1296</v>
      </c>
      <c r="N10519" s="315" t="s">
        <v>9862</v>
      </c>
      <c r="O10519" s="315" t="s">
        <v>805</v>
      </c>
      <c r="P10519" s="315" t="s">
        <v>880</v>
      </c>
      <c r="Q10519" s="315" t="s">
        <v>1013</v>
      </c>
    </row>
    <row r="10520" spans="1:17">
      <c r="A10520" s="315" t="s">
        <v>9863</v>
      </c>
      <c r="B10520" s="315" t="s">
        <v>2095</v>
      </c>
      <c r="C10520" s="315" t="s">
        <v>2098</v>
      </c>
      <c r="D10520" s="316">
        <v>97.8</v>
      </c>
      <c r="E10520" s="317">
        <v>98898.839999999982</v>
      </c>
      <c r="F10520" s="317">
        <v>36592.590000000004</v>
      </c>
      <c r="G10520" s="318">
        <v>39569</v>
      </c>
      <c r="H10520" s="318">
        <v>41439</v>
      </c>
      <c r="I10520" s="318">
        <v>50770</v>
      </c>
      <c r="J10520" s="315" t="s">
        <v>9864</v>
      </c>
      <c r="K10520" s="315">
        <v>8722</v>
      </c>
      <c r="L10520" s="315" t="s">
        <v>2175</v>
      </c>
      <c r="M10520" s="315" t="s">
        <v>770</v>
      </c>
      <c r="N10520" s="315"/>
      <c r="O10520" s="315" t="s">
        <v>805</v>
      </c>
      <c r="P10520" s="315" t="s">
        <v>9865</v>
      </c>
      <c r="Q10520" s="315" t="s">
        <v>1307</v>
      </c>
    </row>
    <row r="10521" spans="1:17">
      <c r="A10521" s="315" t="s">
        <v>9866</v>
      </c>
      <c r="B10521" s="315" t="s">
        <v>2095</v>
      </c>
      <c r="C10521" s="315" t="s">
        <v>2098</v>
      </c>
      <c r="D10521" s="316">
        <v>97.8</v>
      </c>
      <c r="E10521" s="317">
        <v>99972.86</v>
      </c>
      <c r="F10521" s="317">
        <v>30454.71</v>
      </c>
      <c r="G10521" s="318">
        <v>39941</v>
      </c>
      <c r="H10521" s="318">
        <v>41407</v>
      </c>
      <c r="I10521" s="318">
        <v>50770</v>
      </c>
      <c r="J10521" s="315" t="s">
        <v>9867</v>
      </c>
      <c r="K10521" s="315">
        <v>9472</v>
      </c>
      <c r="L10521" s="315" t="s">
        <v>2333</v>
      </c>
      <c r="M10521" s="315" t="s">
        <v>770</v>
      </c>
      <c r="N10521" s="315" t="s">
        <v>9868</v>
      </c>
      <c r="O10521" s="315" t="s">
        <v>805</v>
      </c>
      <c r="P10521" s="315" t="s">
        <v>9869</v>
      </c>
      <c r="Q10521" s="315" t="s">
        <v>6492</v>
      </c>
    </row>
    <row r="10522" spans="1:17">
      <c r="A10522" s="315" t="s">
        <v>9870</v>
      </c>
      <c r="B10522" s="315" t="s">
        <v>2095</v>
      </c>
      <c r="C10522" s="315" t="s">
        <v>2096</v>
      </c>
      <c r="D10522" s="316">
        <v>97.8</v>
      </c>
      <c r="E10522" s="317">
        <v>103824.75</v>
      </c>
      <c r="F10522" s="317">
        <v>47105.7</v>
      </c>
      <c r="G10522" s="318">
        <v>40436</v>
      </c>
      <c r="H10522" s="318">
        <v>40766</v>
      </c>
      <c r="I10522" s="318">
        <v>50040</v>
      </c>
      <c r="J10522" s="315" t="s">
        <v>9871</v>
      </c>
      <c r="K10522" s="315">
        <v>1554</v>
      </c>
      <c r="L10522" s="315" t="s">
        <v>9872</v>
      </c>
      <c r="M10522" s="315" t="s">
        <v>766</v>
      </c>
      <c r="N10522" s="315"/>
      <c r="O10522" s="315" t="s">
        <v>805</v>
      </c>
      <c r="P10522" s="315" t="s">
        <v>6861</v>
      </c>
      <c r="Q10522" s="315" t="s">
        <v>956</v>
      </c>
    </row>
    <row r="10523" spans="1:17">
      <c r="A10523" s="315" t="s">
        <v>9873</v>
      </c>
      <c r="B10523" s="315" t="s">
        <v>2095</v>
      </c>
      <c r="C10523" s="315" t="s">
        <v>2098</v>
      </c>
      <c r="D10523" s="316">
        <v>97.83</v>
      </c>
      <c r="E10523" s="317">
        <v>95911.2</v>
      </c>
      <c r="F10523" s="317">
        <v>22347.3</v>
      </c>
      <c r="G10523" s="318">
        <v>40780</v>
      </c>
      <c r="H10523" s="318">
        <v>42090</v>
      </c>
      <c r="I10523" s="318">
        <v>49674</v>
      </c>
      <c r="J10523" s="315" t="s">
        <v>9874</v>
      </c>
      <c r="K10523" s="315">
        <v>8561</v>
      </c>
      <c r="L10523" s="315" t="s">
        <v>2257</v>
      </c>
      <c r="M10523" s="315" t="s">
        <v>792</v>
      </c>
      <c r="N10523" s="315"/>
      <c r="O10523" s="315" t="s">
        <v>805</v>
      </c>
      <c r="P10523" s="315" t="s">
        <v>973</v>
      </c>
      <c r="Q10523" s="315" t="s">
        <v>1102</v>
      </c>
    </row>
    <row r="10524" spans="1:17">
      <c r="A10524" s="315" t="s">
        <v>9875</v>
      </c>
      <c r="B10524" s="315" t="s">
        <v>2095</v>
      </c>
      <c r="C10524" s="315" t="s">
        <v>2098</v>
      </c>
      <c r="D10524" s="316">
        <v>97.9</v>
      </c>
      <c r="E10524" s="317">
        <v>83269.800000000017</v>
      </c>
      <c r="F10524" s="317">
        <v>21733.41</v>
      </c>
      <c r="G10524" s="318">
        <v>40701</v>
      </c>
      <c r="H10524" s="318">
        <v>41598</v>
      </c>
      <c r="I10524" s="318">
        <v>50770</v>
      </c>
      <c r="J10524" s="315" t="s">
        <v>9876</v>
      </c>
      <c r="K10524" s="315">
        <v>5085</v>
      </c>
      <c r="L10524" s="315" t="s">
        <v>4466</v>
      </c>
      <c r="M10524" s="315" t="s">
        <v>776</v>
      </c>
      <c r="N10524" s="315"/>
      <c r="O10524" s="315" t="s">
        <v>805</v>
      </c>
      <c r="P10524" s="315" t="s">
        <v>1905</v>
      </c>
      <c r="Q10524" s="315" t="s">
        <v>6106</v>
      </c>
    </row>
    <row r="10525" spans="1:17">
      <c r="A10525" s="315" t="s">
        <v>9877</v>
      </c>
      <c r="B10525" s="315" t="s">
        <v>2095</v>
      </c>
      <c r="C10525" s="315" t="s">
        <v>2098</v>
      </c>
      <c r="D10525" s="316">
        <v>98</v>
      </c>
      <c r="E10525" s="317">
        <v>104153.07000000002</v>
      </c>
      <c r="F10525" s="317">
        <v>42143.38</v>
      </c>
      <c r="G10525" s="318">
        <v>39570</v>
      </c>
      <c r="H10525" s="318">
        <v>40864</v>
      </c>
      <c r="I10525" s="318">
        <v>50040</v>
      </c>
      <c r="J10525" s="315" t="s">
        <v>9878</v>
      </c>
      <c r="K10525" s="315">
        <v>8411</v>
      </c>
      <c r="L10525" s="315" t="s">
        <v>2085</v>
      </c>
      <c r="M10525" s="315" t="s">
        <v>784</v>
      </c>
      <c r="N10525" s="315" t="s">
        <v>9879</v>
      </c>
      <c r="O10525" s="315" t="s">
        <v>805</v>
      </c>
      <c r="P10525" s="315" t="s">
        <v>4687</v>
      </c>
      <c r="Q10525" s="315" t="s">
        <v>1041</v>
      </c>
    </row>
    <row r="10526" spans="1:17">
      <c r="A10526" s="315" t="s">
        <v>9880</v>
      </c>
      <c r="B10526" s="315" t="s">
        <v>2095</v>
      </c>
      <c r="C10526" s="315" t="s">
        <v>2098</v>
      </c>
      <c r="D10526" s="316">
        <v>98</v>
      </c>
      <c r="E10526" s="317">
        <v>88323.77999999997</v>
      </c>
      <c r="F10526" s="317">
        <v>32876.049999999996</v>
      </c>
      <c r="G10526" s="318">
        <v>39570</v>
      </c>
      <c r="H10526" s="318">
        <v>40966</v>
      </c>
      <c r="I10526" s="318">
        <v>50405</v>
      </c>
      <c r="J10526" s="315" t="s">
        <v>9881</v>
      </c>
      <c r="K10526" s="315">
        <v>8700</v>
      </c>
      <c r="L10526" s="315" t="s">
        <v>1170</v>
      </c>
      <c r="M10526" s="315" t="s">
        <v>784</v>
      </c>
      <c r="N10526" s="315" t="s">
        <v>9882</v>
      </c>
      <c r="O10526" s="315" t="s">
        <v>805</v>
      </c>
      <c r="P10526" s="315" t="s">
        <v>4619</v>
      </c>
      <c r="Q10526" s="315" t="s">
        <v>8604</v>
      </c>
    </row>
    <row r="10527" spans="1:17">
      <c r="A10527" s="315" t="s">
        <v>9883</v>
      </c>
      <c r="B10527" s="315" t="s">
        <v>2095</v>
      </c>
      <c r="C10527" s="315" t="s">
        <v>2096</v>
      </c>
      <c r="D10527" s="316">
        <v>98</v>
      </c>
      <c r="E10527" s="317">
        <v>92109.03</v>
      </c>
      <c r="F10527" s="317">
        <v>31317.07</v>
      </c>
      <c r="G10527" s="318">
        <v>40361</v>
      </c>
      <c r="H10527" s="318">
        <v>40676</v>
      </c>
      <c r="I10527" s="318">
        <v>50040</v>
      </c>
      <c r="J10527" s="315" t="s">
        <v>9884</v>
      </c>
      <c r="K10527" s="315">
        <v>6017</v>
      </c>
      <c r="L10527" s="315" t="s">
        <v>849</v>
      </c>
      <c r="M10527" s="315" t="s">
        <v>788</v>
      </c>
      <c r="N10527" s="315"/>
      <c r="O10527" s="315" t="s">
        <v>996</v>
      </c>
      <c r="P10527" s="315" t="s">
        <v>9885</v>
      </c>
      <c r="Q10527" s="315"/>
    </row>
    <row r="10528" spans="1:17">
      <c r="A10528" s="315" t="s">
        <v>9886</v>
      </c>
      <c r="B10528" s="315" t="s">
        <v>2095</v>
      </c>
      <c r="C10528" s="315" t="s">
        <v>2098</v>
      </c>
      <c r="D10528" s="316">
        <v>98</v>
      </c>
      <c r="E10528" s="317">
        <v>89892.21</v>
      </c>
      <c r="F10528" s="317">
        <v>36373.039999999994</v>
      </c>
      <c r="G10528" s="318">
        <v>40532</v>
      </c>
      <c r="H10528" s="318">
        <v>40738</v>
      </c>
      <c r="I10528" s="318">
        <v>50040</v>
      </c>
      <c r="J10528" s="315" t="s">
        <v>9887</v>
      </c>
      <c r="K10528" s="315">
        <v>6423</v>
      </c>
      <c r="L10528" s="315" t="s">
        <v>3436</v>
      </c>
      <c r="M10528" s="315" t="s">
        <v>1388</v>
      </c>
      <c r="N10528" s="315" t="s">
        <v>9888</v>
      </c>
      <c r="O10528" s="315" t="s">
        <v>805</v>
      </c>
      <c r="P10528" s="315" t="s">
        <v>7852</v>
      </c>
      <c r="Q10528" s="315" t="s">
        <v>1307</v>
      </c>
    </row>
    <row r="10529" spans="1:17">
      <c r="A10529" s="319" t="s">
        <v>9889</v>
      </c>
      <c r="B10529" s="319" t="s">
        <v>2095</v>
      </c>
      <c r="C10529" s="319" t="s">
        <v>2098</v>
      </c>
      <c r="D10529" s="320">
        <v>98</v>
      </c>
      <c r="E10529" s="317">
        <v>63957</v>
      </c>
      <c r="F10529" s="317">
        <v>11843.89</v>
      </c>
      <c r="G10529" s="321">
        <v>40676</v>
      </c>
      <c r="H10529" s="321">
        <v>42277</v>
      </c>
      <c r="I10529" s="321">
        <v>49674</v>
      </c>
      <c r="J10529" s="319" t="s">
        <v>9890</v>
      </c>
      <c r="K10529" s="322">
        <v>1814</v>
      </c>
      <c r="L10529" s="319" t="s">
        <v>2350</v>
      </c>
      <c r="M10529" s="319" t="s">
        <v>766</v>
      </c>
      <c r="N10529" s="319" t="s">
        <v>9891</v>
      </c>
      <c r="O10529" s="319" t="s">
        <v>805</v>
      </c>
      <c r="P10529" s="319" t="s">
        <v>9892</v>
      </c>
      <c r="Q10529" s="319" t="s">
        <v>9893</v>
      </c>
    </row>
    <row r="10530" spans="1:17">
      <c r="A10530" s="315" t="s">
        <v>9894</v>
      </c>
      <c r="B10530" s="315" t="s">
        <v>2095</v>
      </c>
      <c r="C10530" s="315" t="s">
        <v>2098</v>
      </c>
      <c r="D10530" s="316">
        <v>98</v>
      </c>
      <c r="E10530" s="317">
        <v>37739.25</v>
      </c>
      <c r="F10530" s="317">
        <v>6988.7500000000009</v>
      </c>
      <c r="G10530" s="318">
        <v>40676</v>
      </c>
      <c r="H10530" s="318">
        <v>42277</v>
      </c>
      <c r="I10530" s="318">
        <v>49674</v>
      </c>
      <c r="J10530" s="315" t="s">
        <v>9890</v>
      </c>
      <c r="K10530" s="315">
        <v>1814</v>
      </c>
      <c r="L10530" s="315" t="s">
        <v>2350</v>
      </c>
      <c r="M10530" s="315" t="s">
        <v>766</v>
      </c>
      <c r="N10530" s="315" t="s">
        <v>9895</v>
      </c>
      <c r="O10530" s="315" t="s">
        <v>805</v>
      </c>
      <c r="P10530" s="315" t="s">
        <v>9896</v>
      </c>
      <c r="Q10530" s="315" t="s">
        <v>6255</v>
      </c>
    </row>
    <row r="10531" spans="1:17">
      <c r="A10531" s="315" t="s">
        <v>9897</v>
      </c>
      <c r="B10531" s="315" t="s">
        <v>2095</v>
      </c>
      <c r="C10531" s="315" t="s">
        <v>2098</v>
      </c>
      <c r="D10531" s="316">
        <v>98</v>
      </c>
      <c r="E10531" s="317">
        <v>103441.8</v>
      </c>
      <c r="F10531" s="317">
        <v>37032.19</v>
      </c>
      <c r="G10531" s="318">
        <v>40724</v>
      </c>
      <c r="H10531" s="318">
        <v>41166</v>
      </c>
      <c r="I10531" s="318">
        <v>50405</v>
      </c>
      <c r="J10531" s="315" t="s">
        <v>9898</v>
      </c>
      <c r="K10531" s="315">
        <v>3293</v>
      </c>
      <c r="L10531" s="315" t="s">
        <v>3616</v>
      </c>
      <c r="M10531" s="315" t="s">
        <v>764</v>
      </c>
      <c r="N10531" s="315"/>
      <c r="O10531" s="315" t="s">
        <v>805</v>
      </c>
      <c r="P10531" s="315" t="s">
        <v>9899</v>
      </c>
      <c r="Q10531" s="315" t="s">
        <v>956</v>
      </c>
    </row>
    <row r="10532" spans="1:17">
      <c r="A10532" s="315" t="s">
        <v>9900</v>
      </c>
      <c r="B10532" s="315" t="s">
        <v>2095</v>
      </c>
      <c r="C10532" s="315" t="s">
        <v>2096</v>
      </c>
      <c r="D10532" s="316">
        <v>98</v>
      </c>
      <c r="E10532" s="317">
        <v>98464.650000000009</v>
      </c>
      <c r="F10532" s="317">
        <v>40468.959999999992</v>
      </c>
      <c r="G10532" s="318">
        <v>40781</v>
      </c>
      <c r="H10532" s="318">
        <v>41131</v>
      </c>
      <c r="I10532" s="318">
        <v>50405</v>
      </c>
      <c r="J10532" s="315" t="s">
        <v>9901</v>
      </c>
      <c r="K10532" s="315">
        <v>3373</v>
      </c>
      <c r="L10532" s="315" t="s">
        <v>4065</v>
      </c>
      <c r="M10532" s="315" t="s">
        <v>764</v>
      </c>
      <c r="N10532" s="315"/>
      <c r="O10532" s="315" t="s">
        <v>996</v>
      </c>
      <c r="P10532" s="315" t="s">
        <v>5194</v>
      </c>
      <c r="Q10532" s="315"/>
    </row>
    <row r="10533" spans="1:17">
      <c r="A10533" s="315" t="s">
        <v>9902</v>
      </c>
      <c r="B10533" s="315" t="s">
        <v>2095</v>
      </c>
      <c r="C10533" s="315" t="s">
        <v>2098</v>
      </c>
      <c r="D10533" s="316">
        <v>98.02</v>
      </c>
      <c r="E10533" s="317">
        <v>108333.03</v>
      </c>
      <c r="F10533" s="317">
        <v>21666.6</v>
      </c>
      <c r="G10533" s="318">
        <v>40780</v>
      </c>
      <c r="H10533" s="318">
        <v>42275</v>
      </c>
      <c r="I10533" s="318">
        <v>49674</v>
      </c>
      <c r="J10533" s="315" t="s">
        <v>9903</v>
      </c>
      <c r="K10533" s="315">
        <v>6263</v>
      </c>
      <c r="L10533" s="315" t="s">
        <v>4241</v>
      </c>
      <c r="M10533" s="315" t="s">
        <v>788</v>
      </c>
      <c r="N10533" s="315"/>
      <c r="O10533" s="315" t="s">
        <v>805</v>
      </c>
      <c r="P10533" s="315" t="s">
        <v>9904</v>
      </c>
      <c r="Q10533" s="315" t="s">
        <v>1530</v>
      </c>
    </row>
    <row r="10534" spans="1:17">
      <c r="A10534" s="315" t="s">
        <v>9905</v>
      </c>
      <c r="B10534" s="315" t="s">
        <v>2095</v>
      </c>
      <c r="C10534" s="315" t="s">
        <v>2098</v>
      </c>
      <c r="D10534" s="316">
        <v>98.1</v>
      </c>
      <c r="E10534" s="317">
        <v>94075.9</v>
      </c>
      <c r="F10534" s="317">
        <v>33679.160000000003</v>
      </c>
      <c r="G10534" s="318">
        <v>40611</v>
      </c>
      <c r="H10534" s="318">
        <v>41159</v>
      </c>
      <c r="I10534" s="318">
        <v>50405</v>
      </c>
      <c r="J10534" s="315" t="s">
        <v>9906</v>
      </c>
      <c r="K10534" s="315">
        <v>1341</v>
      </c>
      <c r="L10534" s="315" t="s">
        <v>2978</v>
      </c>
      <c r="M10534" s="315" t="s">
        <v>766</v>
      </c>
      <c r="N10534" s="315"/>
      <c r="O10534" s="315" t="s">
        <v>805</v>
      </c>
      <c r="P10534" s="315" t="s">
        <v>9907</v>
      </c>
      <c r="Q10534" s="315" t="s">
        <v>8304</v>
      </c>
    </row>
    <row r="10535" spans="1:17">
      <c r="A10535" s="315" t="s">
        <v>9908</v>
      </c>
      <c r="B10535" s="315" t="s">
        <v>2095</v>
      </c>
      <c r="C10535" s="315" t="s">
        <v>2098</v>
      </c>
      <c r="D10535" s="316">
        <v>98.2</v>
      </c>
      <c r="E10535" s="317">
        <v>71544.25</v>
      </c>
      <c r="F10535" s="317">
        <v>31264.85</v>
      </c>
      <c r="G10535" s="318">
        <v>39570</v>
      </c>
      <c r="H10535" s="318">
        <v>40898</v>
      </c>
      <c r="I10535" s="318">
        <v>50040</v>
      </c>
      <c r="J10535" s="315" t="s">
        <v>9909</v>
      </c>
      <c r="K10535" s="315">
        <v>1754</v>
      </c>
      <c r="L10535" s="315" t="s">
        <v>2712</v>
      </c>
      <c r="M10535" s="315" t="s">
        <v>761</v>
      </c>
      <c r="N10535" s="315"/>
      <c r="O10535" s="315" t="s">
        <v>914</v>
      </c>
      <c r="P10535" s="315" t="s">
        <v>9910</v>
      </c>
      <c r="Q10535" s="315" t="s">
        <v>9911</v>
      </c>
    </row>
    <row r="10536" spans="1:17">
      <c r="A10536" s="315" t="s">
        <v>9912</v>
      </c>
      <c r="B10536" s="315" t="s">
        <v>2095</v>
      </c>
      <c r="C10536" s="315" t="s">
        <v>2098</v>
      </c>
      <c r="D10536" s="316">
        <v>98.2</v>
      </c>
      <c r="E10536" s="317">
        <v>86789.51</v>
      </c>
      <c r="F10536" s="317">
        <v>20974.11</v>
      </c>
      <c r="G10536" s="318">
        <v>40577</v>
      </c>
      <c r="H10536" s="318">
        <v>41578</v>
      </c>
      <c r="I10536" s="318">
        <v>50770</v>
      </c>
      <c r="J10536" s="315" t="s">
        <v>9913</v>
      </c>
      <c r="K10536" s="315">
        <v>8335</v>
      </c>
      <c r="L10536" s="315" t="s">
        <v>2425</v>
      </c>
      <c r="M10536" s="315" t="s">
        <v>784</v>
      </c>
      <c r="N10536" s="315" t="s">
        <v>1744</v>
      </c>
      <c r="O10536" s="315" t="s">
        <v>805</v>
      </c>
      <c r="P10536" s="315" t="s">
        <v>1745</v>
      </c>
      <c r="Q10536" s="315" t="s">
        <v>1204</v>
      </c>
    </row>
    <row r="10537" spans="1:17">
      <c r="A10537" s="315" t="s">
        <v>9914</v>
      </c>
      <c r="B10537" s="315" t="s">
        <v>2095</v>
      </c>
      <c r="C10537" s="315" t="s">
        <v>2098</v>
      </c>
      <c r="D10537" s="316">
        <v>98.28</v>
      </c>
      <c r="E10537" s="317">
        <v>97155.41</v>
      </c>
      <c r="F10537" s="317">
        <v>21590.079999999998</v>
      </c>
      <c r="G10537" s="318">
        <v>40177</v>
      </c>
      <c r="H10537" s="318">
        <v>41956</v>
      </c>
      <c r="I10537" s="318">
        <v>51135</v>
      </c>
      <c r="J10537" s="315" t="s">
        <v>9915</v>
      </c>
      <c r="K10537" s="315">
        <v>5436</v>
      </c>
      <c r="L10537" s="315" t="s">
        <v>3114</v>
      </c>
      <c r="M10537" s="315" t="s">
        <v>776</v>
      </c>
      <c r="N10537" s="315" t="s">
        <v>8525</v>
      </c>
      <c r="O10537" s="315" t="s">
        <v>805</v>
      </c>
      <c r="P10537" s="315" t="s">
        <v>4904</v>
      </c>
      <c r="Q10537" s="315" t="s">
        <v>8526</v>
      </c>
    </row>
    <row r="10538" spans="1:17">
      <c r="A10538" s="315" t="s">
        <v>9916</v>
      </c>
      <c r="B10538" s="315" t="s">
        <v>2095</v>
      </c>
      <c r="C10538" s="315" t="s">
        <v>2098</v>
      </c>
      <c r="D10538" s="316">
        <v>98.3</v>
      </c>
      <c r="E10538" s="317">
        <v>73794.549999999988</v>
      </c>
      <c r="F10538" s="317">
        <v>47187.41</v>
      </c>
      <c r="G10538" s="318">
        <v>39569</v>
      </c>
      <c r="H10538" s="318">
        <v>40057</v>
      </c>
      <c r="I10538" s="318">
        <v>49309</v>
      </c>
      <c r="J10538" s="315" t="s">
        <v>9917</v>
      </c>
      <c r="K10538" s="315">
        <v>8488</v>
      </c>
      <c r="L10538" s="315" t="s">
        <v>3070</v>
      </c>
      <c r="M10538" s="315" t="s">
        <v>784</v>
      </c>
      <c r="N10538" s="315"/>
      <c r="O10538" s="315" t="s">
        <v>805</v>
      </c>
      <c r="P10538" s="315" t="s">
        <v>1102</v>
      </c>
      <c r="Q10538" s="315" t="s">
        <v>956</v>
      </c>
    </row>
    <row r="10539" spans="1:17">
      <c r="A10539" s="315" t="s">
        <v>9918</v>
      </c>
      <c r="B10539" s="315" t="s">
        <v>2095</v>
      </c>
      <c r="C10539" s="315" t="s">
        <v>2096</v>
      </c>
      <c r="D10539" s="316">
        <v>98.3</v>
      </c>
      <c r="E10539" s="317">
        <v>106506.90000000001</v>
      </c>
      <c r="F10539" s="317">
        <v>48223.960000000006</v>
      </c>
      <c r="G10539" s="318">
        <v>39570</v>
      </c>
      <c r="H10539" s="318">
        <v>40871</v>
      </c>
      <c r="I10539" s="318">
        <v>50040</v>
      </c>
      <c r="J10539" s="315" t="s">
        <v>9919</v>
      </c>
      <c r="K10539" s="315">
        <v>4934</v>
      </c>
      <c r="L10539" s="315" t="s">
        <v>1717</v>
      </c>
      <c r="M10539" s="315" t="s">
        <v>764</v>
      </c>
      <c r="N10539" s="315"/>
      <c r="O10539" s="315" t="s">
        <v>805</v>
      </c>
      <c r="P10539" s="315" t="s">
        <v>4884</v>
      </c>
      <c r="Q10539" s="315" t="s">
        <v>922</v>
      </c>
    </row>
    <row r="10540" spans="1:17">
      <c r="A10540" s="315" t="s">
        <v>9920</v>
      </c>
      <c r="B10540" s="315" t="s">
        <v>2095</v>
      </c>
      <c r="C10540" s="315" t="s">
        <v>2098</v>
      </c>
      <c r="D10540" s="316">
        <v>98.48</v>
      </c>
      <c r="E10540" s="317">
        <v>104614.00000000001</v>
      </c>
      <c r="F10540" s="317">
        <v>45716.320000000007</v>
      </c>
      <c r="G10540" s="318">
        <v>40743</v>
      </c>
      <c r="H10540" s="318">
        <v>40851</v>
      </c>
      <c r="I10540" s="318">
        <v>50040</v>
      </c>
      <c r="J10540" s="315" t="s">
        <v>9921</v>
      </c>
      <c r="K10540" s="315">
        <v>9462</v>
      </c>
      <c r="L10540" s="315" t="s">
        <v>2664</v>
      </c>
      <c r="M10540" s="315" t="s">
        <v>770</v>
      </c>
      <c r="N10540" s="315"/>
      <c r="O10540" s="315" t="s">
        <v>996</v>
      </c>
      <c r="P10540" s="315" t="s">
        <v>9922</v>
      </c>
      <c r="Q10540" s="315"/>
    </row>
    <row r="10541" spans="1:17">
      <c r="A10541" s="315" t="s">
        <v>9923</v>
      </c>
      <c r="B10541" s="315" t="s">
        <v>2095</v>
      </c>
      <c r="C10541" s="315" t="s">
        <v>2096</v>
      </c>
      <c r="D10541" s="316">
        <v>98.5</v>
      </c>
      <c r="E10541" s="317">
        <v>87312.03</v>
      </c>
      <c r="F10541" s="317">
        <v>30801.750000000004</v>
      </c>
      <c r="G10541" s="318">
        <v>39570</v>
      </c>
      <c r="H10541" s="318">
        <v>41990</v>
      </c>
      <c r="I10541" s="318">
        <v>51135</v>
      </c>
      <c r="J10541" s="315" t="s">
        <v>9924</v>
      </c>
      <c r="K10541" s="315">
        <v>5234</v>
      </c>
      <c r="L10541" s="315" t="s">
        <v>778</v>
      </c>
      <c r="M10541" s="315" t="s">
        <v>776</v>
      </c>
      <c r="N10541" s="315" t="s">
        <v>9925</v>
      </c>
      <c r="O10541" s="315" t="s">
        <v>805</v>
      </c>
      <c r="P10541" s="315" t="s">
        <v>9926</v>
      </c>
      <c r="Q10541" s="315" t="s">
        <v>1690</v>
      </c>
    </row>
    <row r="10542" spans="1:17">
      <c r="A10542" s="315" t="s">
        <v>9927</v>
      </c>
      <c r="B10542" s="315" t="s">
        <v>2095</v>
      </c>
      <c r="C10542" s="315" t="s">
        <v>2098</v>
      </c>
      <c r="D10542" s="316">
        <v>98.53</v>
      </c>
      <c r="E10542" s="317">
        <v>101176.58999999998</v>
      </c>
      <c r="F10542" s="317">
        <v>18717.64</v>
      </c>
      <c r="G10542" s="318">
        <v>40689</v>
      </c>
      <c r="H10542" s="318">
        <v>42408</v>
      </c>
      <c r="I10542" s="318">
        <v>50040</v>
      </c>
      <c r="J10542" s="315" t="s">
        <v>9928</v>
      </c>
      <c r="K10542" s="315">
        <v>9306</v>
      </c>
      <c r="L10542" s="315" t="s">
        <v>4381</v>
      </c>
      <c r="M10542" s="315" t="s">
        <v>792</v>
      </c>
      <c r="N10542" s="315"/>
      <c r="O10542" s="315" t="s">
        <v>996</v>
      </c>
      <c r="P10542" s="315" t="s">
        <v>9929</v>
      </c>
      <c r="Q10542" s="315"/>
    </row>
    <row r="10543" spans="1:17">
      <c r="A10543" s="315" t="s">
        <v>9930</v>
      </c>
      <c r="B10543" s="315" t="s">
        <v>2095</v>
      </c>
      <c r="C10543" s="315" t="s">
        <v>2096</v>
      </c>
      <c r="D10543" s="316">
        <v>98.54</v>
      </c>
      <c r="E10543" s="317">
        <v>50654.31</v>
      </c>
      <c r="F10543" s="317">
        <v>16260.03</v>
      </c>
      <c r="G10543" s="318">
        <v>40821</v>
      </c>
      <c r="H10543" s="318">
        <v>41415</v>
      </c>
      <c r="I10543" s="318">
        <v>50770</v>
      </c>
      <c r="J10543" s="315" t="s">
        <v>9931</v>
      </c>
      <c r="K10543" s="315">
        <v>6274</v>
      </c>
      <c r="L10543" s="315" t="s">
        <v>799</v>
      </c>
      <c r="M10543" s="315" t="s">
        <v>788</v>
      </c>
      <c r="N10543" s="315"/>
      <c r="O10543" s="315" t="s">
        <v>805</v>
      </c>
      <c r="P10543" s="315" t="s">
        <v>9932</v>
      </c>
      <c r="Q10543" s="315" t="s">
        <v>1307</v>
      </c>
    </row>
    <row r="10544" spans="1:17">
      <c r="A10544" s="315" t="s">
        <v>9933</v>
      </c>
      <c r="B10544" s="315" t="s">
        <v>2095</v>
      </c>
      <c r="C10544" s="315" t="s">
        <v>2096</v>
      </c>
      <c r="D10544" s="316">
        <v>98.6</v>
      </c>
      <c r="E10544" s="317">
        <v>92884.599999999991</v>
      </c>
      <c r="F10544" s="317">
        <v>35347.749999999993</v>
      </c>
      <c r="G10544" s="318">
        <v>40585</v>
      </c>
      <c r="H10544" s="318">
        <v>41177</v>
      </c>
      <c r="I10544" s="318">
        <v>50405</v>
      </c>
      <c r="J10544" s="315" t="s">
        <v>9934</v>
      </c>
      <c r="K10544" s="315">
        <v>4410</v>
      </c>
      <c r="L10544" s="315" t="s">
        <v>2428</v>
      </c>
      <c r="M10544" s="315" t="s">
        <v>1484</v>
      </c>
      <c r="N10544" s="315" t="s">
        <v>5568</v>
      </c>
      <c r="O10544" s="315" t="s">
        <v>805</v>
      </c>
      <c r="P10544" s="315" t="s">
        <v>5569</v>
      </c>
      <c r="Q10544" s="315" t="s">
        <v>852</v>
      </c>
    </row>
    <row r="10545" spans="1:17">
      <c r="A10545" s="315" t="s">
        <v>9935</v>
      </c>
      <c r="B10545" s="315" t="s">
        <v>2095</v>
      </c>
      <c r="C10545" s="315" t="s">
        <v>2096</v>
      </c>
      <c r="D10545" s="316">
        <v>98.7</v>
      </c>
      <c r="E10545" s="317">
        <v>95018.5</v>
      </c>
      <c r="F10545" s="317">
        <v>46464.05999999999</v>
      </c>
      <c r="G10545" s="318">
        <v>39570</v>
      </c>
      <c r="H10545" s="318">
        <v>40897</v>
      </c>
      <c r="I10545" s="318">
        <v>50040</v>
      </c>
      <c r="J10545" s="315" t="s">
        <v>9936</v>
      </c>
      <c r="K10545" s="315">
        <v>1470</v>
      </c>
      <c r="L10545" s="315" t="s">
        <v>1762</v>
      </c>
      <c r="M10545" s="315" t="s">
        <v>761</v>
      </c>
      <c r="N10545" s="315"/>
      <c r="O10545" s="315" t="s">
        <v>805</v>
      </c>
      <c r="P10545" s="315" t="s">
        <v>9937</v>
      </c>
      <c r="Q10545" s="315" t="s">
        <v>9938</v>
      </c>
    </row>
    <row r="10546" spans="1:17">
      <c r="A10546" s="315" t="s">
        <v>9939</v>
      </c>
      <c r="B10546" s="315" t="s">
        <v>2095</v>
      </c>
      <c r="C10546" s="315" t="s">
        <v>2096</v>
      </c>
      <c r="D10546" s="316">
        <v>98.8</v>
      </c>
      <c r="E10546" s="317">
        <v>95179.389999999985</v>
      </c>
      <c r="F10546" s="317">
        <v>46542.71</v>
      </c>
      <c r="G10546" s="318">
        <v>40695</v>
      </c>
      <c r="H10546" s="318">
        <v>40844</v>
      </c>
      <c r="I10546" s="318">
        <v>50040</v>
      </c>
      <c r="J10546" s="315" t="s">
        <v>9940</v>
      </c>
      <c r="K10546" s="315">
        <v>8934</v>
      </c>
      <c r="L10546" s="315" t="s">
        <v>3881</v>
      </c>
      <c r="M10546" s="315" t="s">
        <v>784</v>
      </c>
      <c r="N10546" s="315"/>
      <c r="O10546" s="315" t="s">
        <v>805</v>
      </c>
      <c r="P10546" s="315" t="s">
        <v>6367</v>
      </c>
      <c r="Q10546" s="315" t="s">
        <v>5089</v>
      </c>
    </row>
    <row r="10547" spans="1:17">
      <c r="A10547" s="315" t="s">
        <v>9941</v>
      </c>
      <c r="B10547" s="315" t="s">
        <v>2095</v>
      </c>
      <c r="C10547" s="315" t="s">
        <v>2096</v>
      </c>
      <c r="D10547" s="316">
        <v>98.82</v>
      </c>
      <c r="E10547" s="317">
        <v>79847.099999999991</v>
      </c>
      <c r="F10547" s="317">
        <v>28565.08</v>
      </c>
      <c r="G10547" s="318">
        <v>39570</v>
      </c>
      <c r="H10547" s="318">
        <v>39961</v>
      </c>
      <c r="I10547" s="318">
        <v>49309</v>
      </c>
      <c r="J10547" s="315" t="s">
        <v>9942</v>
      </c>
      <c r="K10547" s="315">
        <v>5734</v>
      </c>
      <c r="L10547" s="315" t="s">
        <v>2209</v>
      </c>
      <c r="M10547" s="315" t="s">
        <v>776</v>
      </c>
      <c r="N10547" s="315" t="s">
        <v>9943</v>
      </c>
      <c r="O10547" s="315" t="s">
        <v>914</v>
      </c>
      <c r="P10547" s="315" t="s">
        <v>933</v>
      </c>
      <c r="Q10547" s="315" t="s">
        <v>5573</v>
      </c>
    </row>
    <row r="10548" spans="1:17">
      <c r="A10548" s="315" t="s">
        <v>9944</v>
      </c>
      <c r="B10548" s="315" t="s">
        <v>2095</v>
      </c>
      <c r="C10548" s="315" t="s">
        <v>2096</v>
      </c>
      <c r="D10548" s="316">
        <v>99</v>
      </c>
      <c r="E10548" s="317">
        <v>85228.5</v>
      </c>
      <c r="F10548" s="317">
        <v>16808.95</v>
      </c>
      <c r="G10548" s="318">
        <v>40739</v>
      </c>
      <c r="H10548" s="318">
        <v>42425</v>
      </c>
      <c r="I10548" s="318">
        <v>50040</v>
      </c>
      <c r="J10548" s="315" t="s">
        <v>9945</v>
      </c>
      <c r="K10548" s="315">
        <v>1423</v>
      </c>
      <c r="L10548" s="315" t="s">
        <v>9946</v>
      </c>
      <c r="M10548" s="315" t="s">
        <v>766</v>
      </c>
      <c r="N10548" s="315" t="s">
        <v>9947</v>
      </c>
      <c r="O10548" s="315" t="s">
        <v>805</v>
      </c>
      <c r="P10548" s="315" t="s">
        <v>8560</v>
      </c>
      <c r="Q10548" s="315" t="s">
        <v>1519</v>
      </c>
    </row>
    <row r="10549" spans="1:17">
      <c r="A10549" s="315" t="s">
        <v>9948</v>
      </c>
      <c r="B10549" s="315" t="s">
        <v>2095</v>
      </c>
      <c r="C10549" s="315" t="s">
        <v>2098</v>
      </c>
      <c r="D10549" s="316">
        <v>99</v>
      </c>
      <c r="E10549" s="317">
        <v>108896.09999999999</v>
      </c>
      <c r="F10549" s="317">
        <v>44062.590000000004</v>
      </c>
      <c r="G10549" s="318">
        <v>40801</v>
      </c>
      <c r="H10549" s="318">
        <v>40884</v>
      </c>
      <c r="I10549" s="318">
        <v>50040</v>
      </c>
      <c r="J10549" s="315" t="s">
        <v>9949</v>
      </c>
      <c r="K10549" s="315">
        <v>3054</v>
      </c>
      <c r="L10549" s="315" t="s">
        <v>1068</v>
      </c>
      <c r="M10549" s="315" t="s">
        <v>764</v>
      </c>
      <c r="N10549" s="315" t="s">
        <v>9950</v>
      </c>
      <c r="O10549" s="315" t="s">
        <v>805</v>
      </c>
      <c r="P10549" s="315" t="s">
        <v>4606</v>
      </c>
      <c r="Q10549" s="315" t="s">
        <v>945</v>
      </c>
    </row>
    <row r="10550" spans="1:17">
      <c r="A10550" s="315" t="s">
        <v>9951</v>
      </c>
      <c r="B10550" s="315" t="s">
        <v>2095</v>
      </c>
      <c r="C10550" s="315" t="s">
        <v>2098</v>
      </c>
      <c r="D10550" s="316">
        <v>99</v>
      </c>
      <c r="E10550" s="317">
        <v>34719.839999999997</v>
      </c>
      <c r="F10550" s="317">
        <v>8390.619999999999</v>
      </c>
      <c r="G10550" s="318">
        <v>40850</v>
      </c>
      <c r="H10550" s="318">
        <v>41397</v>
      </c>
      <c r="I10550" s="318">
        <v>50770</v>
      </c>
      <c r="J10550" s="315" t="s">
        <v>9952</v>
      </c>
      <c r="K10550" s="315">
        <v>8400</v>
      </c>
      <c r="L10550" s="315" t="s">
        <v>2085</v>
      </c>
      <c r="M10550" s="315" t="s">
        <v>784</v>
      </c>
      <c r="N10550" s="315" t="s">
        <v>9953</v>
      </c>
      <c r="O10550" s="315" t="s">
        <v>805</v>
      </c>
      <c r="P10550" s="315" t="s">
        <v>9954</v>
      </c>
      <c r="Q10550" s="315" t="s">
        <v>9955</v>
      </c>
    </row>
    <row r="10551" spans="1:17">
      <c r="A10551" s="315" t="s">
        <v>9956</v>
      </c>
      <c r="B10551" s="315" t="s">
        <v>2095</v>
      </c>
      <c r="C10551" s="315" t="s">
        <v>2098</v>
      </c>
      <c r="D10551" s="316">
        <v>99.06</v>
      </c>
      <c r="E10551" s="317">
        <v>102255.45</v>
      </c>
      <c r="F10551" s="317">
        <v>22060.679999999997</v>
      </c>
      <c r="G10551" s="318">
        <v>40780</v>
      </c>
      <c r="H10551" s="318">
        <v>41984</v>
      </c>
      <c r="I10551" s="318">
        <v>49309</v>
      </c>
      <c r="J10551" s="315" t="s">
        <v>9957</v>
      </c>
      <c r="K10551" s="315">
        <v>5234</v>
      </c>
      <c r="L10551" s="315" t="s">
        <v>778</v>
      </c>
      <c r="M10551" s="315" t="s">
        <v>776</v>
      </c>
      <c r="N10551" s="315" t="s">
        <v>9958</v>
      </c>
      <c r="O10551" s="315" t="s">
        <v>805</v>
      </c>
      <c r="P10551" s="315" t="s">
        <v>5597</v>
      </c>
      <c r="Q10551" s="315" t="s">
        <v>1065</v>
      </c>
    </row>
    <row r="10552" spans="1:17">
      <c r="A10552" s="315" t="s">
        <v>9959</v>
      </c>
      <c r="B10552" s="315" t="s">
        <v>2095</v>
      </c>
      <c r="C10552" s="315" t="s">
        <v>2098</v>
      </c>
      <c r="D10552" s="316">
        <v>99.08</v>
      </c>
      <c r="E10552" s="317">
        <v>48398.94</v>
      </c>
      <c r="F10552" s="317">
        <v>19456.36</v>
      </c>
      <c r="G10552" s="318">
        <v>40836</v>
      </c>
      <c r="H10552" s="318">
        <v>40961</v>
      </c>
      <c r="I10552" s="318">
        <v>50405</v>
      </c>
      <c r="J10552" s="315" t="s">
        <v>9960</v>
      </c>
      <c r="K10552" s="315">
        <v>5426</v>
      </c>
      <c r="L10552" s="315" t="s">
        <v>2850</v>
      </c>
      <c r="M10552" s="315" t="s">
        <v>776</v>
      </c>
      <c r="N10552" s="315" t="s">
        <v>9961</v>
      </c>
      <c r="O10552" s="315" t="s">
        <v>805</v>
      </c>
      <c r="P10552" s="315" t="s">
        <v>933</v>
      </c>
      <c r="Q10552" s="315" t="s">
        <v>1096</v>
      </c>
    </row>
    <row r="10553" spans="1:17">
      <c r="A10553" s="315" t="s">
        <v>9962</v>
      </c>
      <c r="B10553" s="315" t="s">
        <v>2095</v>
      </c>
      <c r="C10553" s="315" t="s">
        <v>2098</v>
      </c>
      <c r="D10553" s="316">
        <v>99.2</v>
      </c>
      <c r="E10553" s="317">
        <v>52840.2</v>
      </c>
      <c r="F10553" s="317">
        <v>18916.79</v>
      </c>
      <c r="G10553" s="318">
        <v>40842</v>
      </c>
      <c r="H10553" s="318">
        <v>41124</v>
      </c>
      <c r="I10553" s="318">
        <v>50405</v>
      </c>
      <c r="J10553" s="315" t="s">
        <v>9963</v>
      </c>
      <c r="K10553" s="315">
        <v>3235</v>
      </c>
      <c r="L10553" s="315" t="s">
        <v>3199</v>
      </c>
      <c r="M10553" s="315" t="s">
        <v>764</v>
      </c>
      <c r="N10553" s="315"/>
      <c r="O10553" s="315" t="s">
        <v>805</v>
      </c>
      <c r="P10553" s="315" t="s">
        <v>9964</v>
      </c>
      <c r="Q10553" s="315" t="s">
        <v>1090</v>
      </c>
    </row>
    <row r="10554" spans="1:17">
      <c r="A10554" s="315" t="s">
        <v>9965</v>
      </c>
      <c r="B10554" s="315" t="s">
        <v>2095</v>
      </c>
      <c r="C10554" s="315" t="s">
        <v>2098</v>
      </c>
      <c r="D10554" s="316">
        <v>99.21</v>
      </c>
      <c r="E10554" s="317">
        <v>98781.710000000021</v>
      </c>
      <c r="F10554" s="317">
        <v>34482.160000000003</v>
      </c>
      <c r="G10554" s="318">
        <v>40772</v>
      </c>
      <c r="H10554" s="318">
        <v>40802</v>
      </c>
      <c r="I10554" s="318">
        <v>50040</v>
      </c>
      <c r="J10554" s="315" t="s">
        <v>9966</v>
      </c>
      <c r="K10554" s="315">
        <v>5722</v>
      </c>
      <c r="L10554" s="315" t="s">
        <v>3294</v>
      </c>
      <c r="M10554" s="315" t="s">
        <v>776</v>
      </c>
      <c r="N10554" s="315" t="s">
        <v>9967</v>
      </c>
      <c r="O10554" s="315" t="s">
        <v>805</v>
      </c>
      <c r="P10554" s="315" t="s">
        <v>4687</v>
      </c>
      <c r="Q10554" s="315" t="s">
        <v>6516</v>
      </c>
    </row>
    <row r="10555" spans="1:17">
      <c r="A10555" s="315" t="s">
        <v>9968</v>
      </c>
      <c r="B10555" s="315" t="s">
        <v>2095</v>
      </c>
      <c r="C10555" s="315" t="s">
        <v>2098</v>
      </c>
      <c r="D10555" s="316">
        <v>99.3</v>
      </c>
      <c r="E10555" s="317">
        <v>106543.5</v>
      </c>
      <c r="F10555" s="317">
        <v>24824.65</v>
      </c>
      <c r="G10555" s="318">
        <v>40742</v>
      </c>
      <c r="H10555" s="318">
        <v>42081</v>
      </c>
      <c r="I10555" s="318">
        <v>49674</v>
      </c>
      <c r="J10555" s="315" t="s">
        <v>9969</v>
      </c>
      <c r="K10555" s="315">
        <v>3049</v>
      </c>
      <c r="L10555" s="315" t="s">
        <v>3819</v>
      </c>
      <c r="M10555" s="315" t="s">
        <v>764</v>
      </c>
      <c r="N10555" s="315" t="s">
        <v>9970</v>
      </c>
      <c r="O10555" s="315" t="s">
        <v>805</v>
      </c>
      <c r="P10555" s="315" t="s">
        <v>1663</v>
      </c>
      <c r="Q10555" s="315" t="s">
        <v>1906</v>
      </c>
    </row>
    <row r="10556" spans="1:17">
      <c r="A10556" s="315" t="s">
        <v>9971</v>
      </c>
      <c r="B10556" s="315" t="s">
        <v>2095</v>
      </c>
      <c r="C10556" s="315" t="s">
        <v>2098</v>
      </c>
      <c r="D10556" s="316">
        <v>99.32</v>
      </c>
      <c r="E10556" s="317">
        <v>75239.489999999991</v>
      </c>
      <c r="F10556" s="317">
        <v>13933.240000000002</v>
      </c>
      <c r="G10556" s="318">
        <v>40714</v>
      </c>
      <c r="H10556" s="318">
        <v>42255</v>
      </c>
      <c r="I10556" s="318">
        <v>49674</v>
      </c>
      <c r="J10556" s="315" t="s">
        <v>9972</v>
      </c>
      <c r="K10556" s="315">
        <v>7247</v>
      </c>
      <c r="L10556" s="315" t="s">
        <v>9973</v>
      </c>
      <c r="M10556" s="315" t="s">
        <v>966</v>
      </c>
      <c r="N10556" s="315" t="s">
        <v>9974</v>
      </c>
      <c r="O10556" s="315" t="s">
        <v>805</v>
      </c>
      <c r="P10556" s="315" t="s">
        <v>4707</v>
      </c>
      <c r="Q10556" s="315" t="s">
        <v>992</v>
      </c>
    </row>
    <row r="10557" spans="1:17">
      <c r="A10557" s="315" t="s">
        <v>9975</v>
      </c>
      <c r="B10557" s="315" t="s">
        <v>2095</v>
      </c>
      <c r="C10557" s="315" t="s">
        <v>2096</v>
      </c>
      <c r="D10557" s="316">
        <v>99.4</v>
      </c>
      <c r="E10557" s="317">
        <v>48854.720000000001</v>
      </c>
      <c r="F10557" s="317">
        <v>12569.429999999998</v>
      </c>
      <c r="G10557" s="318">
        <v>40259</v>
      </c>
      <c r="H10557" s="318">
        <v>42276</v>
      </c>
      <c r="I10557" s="318">
        <v>51501</v>
      </c>
      <c r="J10557" s="315" t="s">
        <v>6955</v>
      </c>
      <c r="K10557" s="315">
        <v>5107</v>
      </c>
      <c r="L10557" s="315" t="s">
        <v>4068</v>
      </c>
      <c r="M10557" s="315" t="s">
        <v>776</v>
      </c>
      <c r="N10557" s="315" t="s">
        <v>6956</v>
      </c>
      <c r="O10557" s="315" t="s">
        <v>805</v>
      </c>
      <c r="P10557" s="315" t="s">
        <v>6211</v>
      </c>
      <c r="Q10557" s="315" t="s">
        <v>1090</v>
      </c>
    </row>
    <row r="10558" spans="1:17">
      <c r="A10558" s="315" t="s">
        <v>9976</v>
      </c>
      <c r="B10558" s="315" t="s">
        <v>2095</v>
      </c>
      <c r="C10558" s="315" t="s">
        <v>2098</v>
      </c>
      <c r="D10558" s="316">
        <v>99.6</v>
      </c>
      <c r="E10558" s="317">
        <v>93864.9</v>
      </c>
      <c r="F10558" s="317">
        <v>37980.519999999997</v>
      </c>
      <c r="G10558" s="318">
        <v>39570</v>
      </c>
      <c r="H10558" s="318">
        <v>40897</v>
      </c>
      <c r="I10558" s="318">
        <v>50040</v>
      </c>
      <c r="J10558" s="315" t="s">
        <v>9977</v>
      </c>
      <c r="K10558" s="315">
        <v>3173</v>
      </c>
      <c r="L10558" s="315" t="s">
        <v>3686</v>
      </c>
      <c r="M10558" s="315" t="s">
        <v>764</v>
      </c>
      <c r="N10558" s="315" t="s">
        <v>9447</v>
      </c>
      <c r="O10558" s="315" t="s">
        <v>914</v>
      </c>
      <c r="P10558" s="315" t="s">
        <v>9448</v>
      </c>
      <c r="Q10558" s="315" t="s">
        <v>9449</v>
      </c>
    </row>
    <row r="10559" spans="1:17">
      <c r="A10559" s="315" t="s">
        <v>9978</v>
      </c>
      <c r="B10559" s="315" t="s">
        <v>2095</v>
      </c>
      <c r="C10559" s="315" t="s">
        <v>2096</v>
      </c>
      <c r="D10559" s="316">
        <v>99.6</v>
      </c>
      <c r="E10559" s="317">
        <v>103081.76</v>
      </c>
      <c r="F10559" s="317">
        <v>23708.809999999998</v>
      </c>
      <c r="G10559" s="318">
        <v>40612</v>
      </c>
      <c r="H10559" s="318">
        <v>42272</v>
      </c>
      <c r="I10559" s="318">
        <v>49674</v>
      </c>
      <c r="J10559" s="315" t="s">
        <v>9979</v>
      </c>
      <c r="K10559" s="315">
        <v>9657</v>
      </c>
      <c r="L10559" s="315" t="s">
        <v>2953</v>
      </c>
      <c r="M10559" s="315" t="s">
        <v>770</v>
      </c>
      <c r="N10559" s="315"/>
      <c r="O10559" s="315" t="s">
        <v>996</v>
      </c>
      <c r="P10559" s="315" t="s">
        <v>9980</v>
      </c>
      <c r="Q10559" s="315"/>
    </row>
    <row r="10560" spans="1:17">
      <c r="A10560" s="315" t="s">
        <v>9981</v>
      </c>
      <c r="B10560" s="315" t="s">
        <v>2095</v>
      </c>
      <c r="C10560" s="315" t="s">
        <v>2098</v>
      </c>
      <c r="D10560" s="316">
        <v>99.6</v>
      </c>
      <c r="E10560" s="317">
        <v>50180.4</v>
      </c>
      <c r="F10560" s="317">
        <v>12126.93</v>
      </c>
      <c r="G10560" s="318">
        <v>40807</v>
      </c>
      <c r="H10560" s="318">
        <v>41540</v>
      </c>
      <c r="I10560" s="318">
        <v>50770</v>
      </c>
      <c r="J10560" s="315" t="s">
        <v>9982</v>
      </c>
      <c r="K10560" s="315">
        <v>3700</v>
      </c>
      <c r="L10560" s="315" t="s">
        <v>1972</v>
      </c>
      <c r="M10560" s="315" t="s">
        <v>764</v>
      </c>
      <c r="N10560" s="315" t="s">
        <v>9983</v>
      </c>
      <c r="O10560" s="315" t="s">
        <v>805</v>
      </c>
      <c r="P10560" s="315" t="s">
        <v>9984</v>
      </c>
      <c r="Q10560" s="315" t="s">
        <v>5972</v>
      </c>
    </row>
    <row r="10561" spans="1:17">
      <c r="A10561" s="315" t="s">
        <v>9985</v>
      </c>
      <c r="B10561" s="315" t="s">
        <v>2095</v>
      </c>
      <c r="C10561" s="315" t="s">
        <v>2096</v>
      </c>
      <c r="D10561" s="316">
        <v>99.68</v>
      </c>
      <c r="E10561" s="317">
        <v>86240.099999999991</v>
      </c>
      <c r="F10561" s="317">
        <v>27596.83</v>
      </c>
      <c r="G10561" s="318">
        <v>40175</v>
      </c>
      <c r="H10561" s="318">
        <v>41176</v>
      </c>
      <c r="I10561" s="318">
        <v>50405</v>
      </c>
      <c r="J10561" s="315" t="s">
        <v>9986</v>
      </c>
      <c r="K10561" s="315">
        <v>3067</v>
      </c>
      <c r="L10561" s="315" t="s">
        <v>2611</v>
      </c>
      <c r="M10561" s="315" t="s">
        <v>764</v>
      </c>
      <c r="N10561" s="315"/>
      <c r="O10561" s="315" t="s">
        <v>805</v>
      </c>
      <c r="P10561" s="315" t="s">
        <v>1588</v>
      </c>
      <c r="Q10561" s="315" t="s">
        <v>819</v>
      </c>
    </row>
    <row r="10562" spans="1:17">
      <c r="A10562" s="315" t="s">
        <v>9987</v>
      </c>
      <c r="B10562" s="315" t="s">
        <v>2095</v>
      </c>
      <c r="C10562" s="315" t="s">
        <v>2096</v>
      </c>
      <c r="D10562" s="316">
        <v>99.7</v>
      </c>
      <c r="E10562" s="317">
        <v>104204.25</v>
      </c>
      <c r="F10562" s="317">
        <v>39559.050000000003</v>
      </c>
      <c r="G10562" s="318">
        <v>40323</v>
      </c>
      <c r="H10562" s="318">
        <v>41172</v>
      </c>
      <c r="I10562" s="318">
        <v>50405</v>
      </c>
      <c r="J10562" s="315" t="s">
        <v>9988</v>
      </c>
      <c r="K10562" s="315">
        <v>1607</v>
      </c>
      <c r="L10562" s="315" t="s">
        <v>1419</v>
      </c>
      <c r="M10562" s="315" t="s">
        <v>766</v>
      </c>
      <c r="N10562" s="315" t="s">
        <v>6046</v>
      </c>
      <c r="O10562" s="315" t="s">
        <v>805</v>
      </c>
      <c r="P10562" s="315" t="s">
        <v>5683</v>
      </c>
      <c r="Q10562" s="315" t="s">
        <v>1179</v>
      </c>
    </row>
    <row r="10563" spans="1:17">
      <c r="A10563" s="315" t="s">
        <v>9989</v>
      </c>
      <c r="B10563" s="315" t="s">
        <v>2095</v>
      </c>
      <c r="C10563" s="315" t="s">
        <v>2098</v>
      </c>
      <c r="D10563" s="316">
        <v>99.75</v>
      </c>
      <c r="E10563" s="317">
        <v>96734.49</v>
      </c>
      <c r="F10563" s="317">
        <v>39141.620000000003</v>
      </c>
      <c r="G10563" s="318">
        <v>40806</v>
      </c>
      <c r="H10563" s="318">
        <v>40901</v>
      </c>
      <c r="I10563" s="318">
        <v>50040</v>
      </c>
      <c r="J10563" s="315" t="s">
        <v>9990</v>
      </c>
      <c r="K10563" s="315">
        <v>3465</v>
      </c>
      <c r="L10563" s="315" t="s">
        <v>786</v>
      </c>
      <c r="M10563" s="315" t="s">
        <v>764</v>
      </c>
      <c r="N10563" s="315" t="s">
        <v>9991</v>
      </c>
      <c r="O10563" s="315" t="s">
        <v>805</v>
      </c>
      <c r="P10563" s="315" t="s">
        <v>5028</v>
      </c>
      <c r="Q10563" s="315" t="s">
        <v>864</v>
      </c>
    </row>
    <row r="10564" spans="1:17">
      <c r="A10564" s="315" t="s">
        <v>9992</v>
      </c>
      <c r="B10564" s="315" t="s">
        <v>2095</v>
      </c>
      <c r="C10564" s="315" t="s">
        <v>2096</v>
      </c>
      <c r="D10564" s="316">
        <v>99.8</v>
      </c>
      <c r="E10564" s="317">
        <v>106433.25</v>
      </c>
      <c r="F10564" s="317">
        <v>52045.87</v>
      </c>
      <c r="G10564" s="318">
        <v>39570</v>
      </c>
      <c r="H10564" s="318">
        <v>40806</v>
      </c>
      <c r="I10564" s="318">
        <v>50040</v>
      </c>
      <c r="J10564" s="315" t="s">
        <v>9993</v>
      </c>
      <c r="K10564" s="315">
        <v>1167</v>
      </c>
      <c r="L10564" s="315" t="s">
        <v>9994</v>
      </c>
      <c r="M10564" s="315" t="s">
        <v>766</v>
      </c>
      <c r="N10564" s="315"/>
      <c r="O10564" s="315" t="s">
        <v>805</v>
      </c>
      <c r="P10564" s="315" t="s">
        <v>9995</v>
      </c>
      <c r="Q10564" s="315" t="s">
        <v>9996</v>
      </c>
    </row>
    <row r="10565" spans="1:17">
      <c r="A10565" s="315" t="s">
        <v>9997</v>
      </c>
      <c r="B10565" s="315" t="s">
        <v>2095</v>
      </c>
      <c r="C10565" s="315" t="s">
        <v>2098</v>
      </c>
      <c r="D10565" s="316">
        <v>99.8</v>
      </c>
      <c r="E10565" s="317">
        <v>99660.839999999982</v>
      </c>
      <c r="F10565" s="317">
        <v>31193.84</v>
      </c>
      <c r="G10565" s="318">
        <v>40602</v>
      </c>
      <c r="H10565" s="318">
        <v>41239</v>
      </c>
      <c r="I10565" s="318">
        <v>50405</v>
      </c>
      <c r="J10565" s="315" t="s">
        <v>9998</v>
      </c>
      <c r="K10565" s="315">
        <v>3305</v>
      </c>
      <c r="L10565" s="315" t="s">
        <v>9999</v>
      </c>
      <c r="M10565" s="315" t="s">
        <v>764</v>
      </c>
      <c r="N10565" s="315"/>
      <c r="O10565" s="315" t="s">
        <v>805</v>
      </c>
      <c r="P10565" s="315" t="s">
        <v>2038</v>
      </c>
      <c r="Q10565" s="315" t="s">
        <v>819</v>
      </c>
    </row>
    <row r="10566" spans="1:17">
      <c r="A10566" s="315" t="s">
        <v>10000</v>
      </c>
      <c r="B10566" s="315" t="s">
        <v>2095</v>
      </c>
      <c r="C10566" s="315" t="s">
        <v>2096</v>
      </c>
      <c r="D10566" s="316">
        <v>99.8</v>
      </c>
      <c r="E10566" s="317">
        <v>87056.160000000018</v>
      </c>
      <c r="F10566" s="317">
        <v>21602.840000000004</v>
      </c>
      <c r="G10566" s="318">
        <v>40793</v>
      </c>
      <c r="H10566" s="318">
        <v>42089</v>
      </c>
      <c r="I10566" s="318">
        <v>49674</v>
      </c>
      <c r="J10566" s="315" t="s">
        <v>10001</v>
      </c>
      <c r="K10566" s="315">
        <v>6170</v>
      </c>
      <c r="L10566" s="315" t="s">
        <v>3192</v>
      </c>
      <c r="M10566" s="315" t="s">
        <v>788</v>
      </c>
      <c r="N10566" s="315" t="s">
        <v>10002</v>
      </c>
      <c r="O10566" s="315" t="s">
        <v>805</v>
      </c>
      <c r="P10566" s="315" t="s">
        <v>10003</v>
      </c>
      <c r="Q10566" s="315" t="s">
        <v>4972</v>
      </c>
    </row>
    <row r="10567" spans="1:17">
      <c r="A10567" s="315" t="s">
        <v>10004</v>
      </c>
      <c r="B10567" s="315" t="s">
        <v>2095</v>
      </c>
      <c r="C10567" s="315" t="s">
        <v>2096</v>
      </c>
      <c r="D10567" s="316">
        <v>99.82</v>
      </c>
      <c r="E10567" s="317">
        <v>54501.15</v>
      </c>
      <c r="F10567" s="317">
        <v>17440.37</v>
      </c>
      <c r="G10567" s="318">
        <v>40828</v>
      </c>
      <c r="H10567" s="318">
        <v>41544</v>
      </c>
      <c r="I10567" s="318">
        <v>50770</v>
      </c>
      <c r="J10567" s="315" t="s">
        <v>10005</v>
      </c>
      <c r="K10567" s="315">
        <v>6045</v>
      </c>
      <c r="L10567" s="315" t="s">
        <v>2922</v>
      </c>
      <c r="M10567" s="315" t="s">
        <v>788</v>
      </c>
      <c r="N10567" s="315" t="s">
        <v>10006</v>
      </c>
      <c r="O10567" s="315" t="s">
        <v>805</v>
      </c>
      <c r="P10567" s="315" t="s">
        <v>10007</v>
      </c>
      <c r="Q10567" s="315" t="s">
        <v>1084</v>
      </c>
    </row>
    <row r="10568" spans="1:17">
      <c r="A10568" s="315" t="s">
        <v>10008</v>
      </c>
      <c r="B10568" s="315" t="s">
        <v>2095</v>
      </c>
      <c r="C10568" s="315" t="s">
        <v>2098</v>
      </c>
      <c r="D10568" s="316">
        <v>99.84</v>
      </c>
      <c r="E10568" s="317">
        <v>91694.1</v>
      </c>
      <c r="F10568" s="317">
        <v>22159.409999999996</v>
      </c>
      <c r="G10568" s="318">
        <v>40702</v>
      </c>
      <c r="H10568" s="318">
        <v>41626</v>
      </c>
      <c r="I10568" s="318">
        <v>50770</v>
      </c>
      <c r="J10568" s="315" t="s">
        <v>10009</v>
      </c>
      <c r="K10568" s="315">
        <v>4900</v>
      </c>
      <c r="L10568" s="315" t="s">
        <v>2377</v>
      </c>
      <c r="M10568" s="315" t="s">
        <v>764</v>
      </c>
      <c r="N10568" s="315" t="s">
        <v>9014</v>
      </c>
      <c r="O10568" s="315" t="s">
        <v>805</v>
      </c>
      <c r="P10568" s="315" t="s">
        <v>9015</v>
      </c>
      <c r="Q10568" s="315" t="s">
        <v>1079</v>
      </c>
    </row>
    <row r="10569" spans="1:17">
      <c r="A10569" s="315" t="s">
        <v>10010</v>
      </c>
      <c r="B10569" s="315" t="s">
        <v>2095</v>
      </c>
      <c r="C10569" s="315" t="s">
        <v>2098</v>
      </c>
      <c r="D10569" s="316">
        <v>99.84</v>
      </c>
      <c r="E10569" s="317">
        <v>124194.04</v>
      </c>
      <c r="F10569" s="317">
        <v>22998.889999999996</v>
      </c>
      <c r="G10569" s="318">
        <v>40772</v>
      </c>
      <c r="H10569" s="318">
        <v>42264</v>
      </c>
      <c r="I10569" s="318">
        <v>49674</v>
      </c>
      <c r="J10569" s="315" t="s">
        <v>10011</v>
      </c>
      <c r="K10569" s="315">
        <v>3943</v>
      </c>
      <c r="L10569" s="315" t="s">
        <v>2984</v>
      </c>
      <c r="M10569" s="315" t="s">
        <v>754</v>
      </c>
      <c r="N10569" s="315" t="s">
        <v>10012</v>
      </c>
      <c r="O10569" s="315" t="s">
        <v>805</v>
      </c>
      <c r="P10569" s="315" t="s">
        <v>4996</v>
      </c>
      <c r="Q10569" s="315" t="s">
        <v>893</v>
      </c>
    </row>
    <row r="10570" spans="1:17">
      <c r="A10570" s="315" t="s">
        <v>10013</v>
      </c>
      <c r="B10570" s="315" t="s">
        <v>2095</v>
      </c>
      <c r="C10570" s="315" t="s">
        <v>2098</v>
      </c>
      <c r="D10570" s="316">
        <v>99.86</v>
      </c>
      <c r="E10570" s="317">
        <v>90751.83</v>
      </c>
      <c r="F10570" s="317">
        <v>36572.980000000003</v>
      </c>
      <c r="G10570" s="318">
        <v>39570</v>
      </c>
      <c r="H10570" s="318">
        <v>40814</v>
      </c>
      <c r="I10570" s="318">
        <v>50040</v>
      </c>
      <c r="J10570" s="315" t="s">
        <v>10014</v>
      </c>
      <c r="K10570" s="315">
        <v>6440</v>
      </c>
      <c r="L10570" s="315" t="s">
        <v>2483</v>
      </c>
      <c r="M10570" s="315" t="s">
        <v>1388</v>
      </c>
      <c r="N10570" s="315" t="s">
        <v>10015</v>
      </c>
      <c r="O10570" s="315" t="s">
        <v>805</v>
      </c>
      <c r="P10570" s="315" t="s">
        <v>8340</v>
      </c>
      <c r="Q10570" s="315" t="s">
        <v>1102</v>
      </c>
    </row>
    <row r="10571" spans="1:17">
      <c r="A10571" s="315" t="s">
        <v>10016</v>
      </c>
      <c r="B10571" s="315" t="s">
        <v>2095</v>
      </c>
      <c r="C10571" s="315" t="s">
        <v>2096</v>
      </c>
      <c r="D10571" s="316">
        <v>99.9</v>
      </c>
      <c r="E10571" s="317">
        <v>98996.10000000002</v>
      </c>
      <c r="F10571" s="317">
        <v>40984.39</v>
      </c>
      <c r="G10571" s="318">
        <v>39570</v>
      </c>
      <c r="H10571" s="318">
        <v>40886</v>
      </c>
      <c r="I10571" s="318">
        <v>50040</v>
      </c>
      <c r="J10571" s="315" t="s">
        <v>10017</v>
      </c>
      <c r="K10571" s="315">
        <v>3267</v>
      </c>
      <c r="L10571" s="315" t="s">
        <v>2494</v>
      </c>
      <c r="M10571" s="315" t="s">
        <v>764</v>
      </c>
      <c r="N10571" s="315"/>
      <c r="O10571" s="315" t="s">
        <v>805</v>
      </c>
      <c r="P10571" s="315" t="s">
        <v>4757</v>
      </c>
      <c r="Q10571" s="315" t="s">
        <v>1139</v>
      </c>
    </row>
    <row r="10572" spans="1:17">
      <c r="A10572" s="315" t="s">
        <v>10018</v>
      </c>
      <c r="B10572" s="315" t="s">
        <v>2095</v>
      </c>
      <c r="C10572" s="315" t="s">
        <v>2098</v>
      </c>
      <c r="D10572" s="316">
        <v>99.9</v>
      </c>
      <c r="E10572" s="317">
        <v>107271.06</v>
      </c>
      <c r="F10572" s="317">
        <v>45053.84</v>
      </c>
      <c r="G10572" s="318">
        <v>40567</v>
      </c>
      <c r="H10572" s="318">
        <v>40899</v>
      </c>
      <c r="I10572" s="318">
        <v>50040</v>
      </c>
      <c r="J10572" s="315" t="s">
        <v>10019</v>
      </c>
      <c r="K10572" s="315">
        <v>4539</v>
      </c>
      <c r="L10572" s="315" t="s">
        <v>3253</v>
      </c>
      <c r="M10572" s="315" t="s">
        <v>764</v>
      </c>
      <c r="N10572" s="315"/>
      <c r="O10572" s="315" t="s">
        <v>805</v>
      </c>
      <c r="P10572" s="315" t="s">
        <v>10020</v>
      </c>
      <c r="Q10572" s="315" t="s">
        <v>864</v>
      </c>
    </row>
    <row r="10573" spans="1:17">
      <c r="A10573" s="315" t="s">
        <v>10021</v>
      </c>
      <c r="B10573" s="315" t="s">
        <v>2095</v>
      </c>
      <c r="C10573" s="315" t="s">
        <v>2096</v>
      </c>
      <c r="D10573" s="316">
        <v>99.9</v>
      </c>
      <c r="E10573" s="317">
        <v>96997.39999999998</v>
      </c>
      <c r="F10573" s="317">
        <v>25995.29</v>
      </c>
      <c r="G10573" s="318">
        <v>40672</v>
      </c>
      <c r="H10573" s="318">
        <v>42080</v>
      </c>
      <c r="I10573" s="318">
        <v>49674</v>
      </c>
      <c r="J10573" s="315" t="s">
        <v>10022</v>
      </c>
      <c r="K10573" s="315">
        <v>5703</v>
      </c>
      <c r="L10573" s="315" t="s">
        <v>2485</v>
      </c>
      <c r="M10573" s="315" t="s">
        <v>776</v>
      </c>
      <c r="N10573" s="315"/>
      <c r="O10573" s="315" t="s">
        <v>805</v>
      </c>
      <c r="P10573" s="315" t="s">
        <v>10023</v>
      </c>
      <c r="Q10573" s="315" t="s">
        <v>1204</v>
      </c>
    </row>
    <row r="10574" spans="1:17">
      <c r="A10574" s="315" t="s">
        <v>10024</v>
      </c>
      <c r="B10574" s="315" t="s">
        <v>2095</v>
      </c>
      <c r="C10574" s="315" t="s">
        <v>2098</v>
      </c>
      <c r="D10574" s="316">
        <v>99.96</v>
      </c>
      <c r="E10574" s="317">
        <v>40210.14</v>
      </c>
      <c r="F10574" s="317">
        <v>7036.7699999999995</v>
      </c>
      <c r="G10574" s="318">
        <v>40711</v>
      </c>
      <c r="H10574" s="318">
        <v>42562</v>
      </c>
      <c r="I10574" s="318">
        <v>50040</v>
      </c>
      <c r="J10574" s="315" t="s">
        <v>10025</v>
      </c>
      <c r="K10574" s="315">
        <v>9100</v>
      </c>
      <c r="L10574" s="315" t="s">
        <v>2837</v>
      </c>
      <c r="M10574" s="315" t="s">
        <v>781</v>
      </c>
      <c r="N10574" s="315"/>
      <c r="O10574" s="315" t="s">
        <v>805</v>
      </c>
      <c r="P10574" s="315" t="s">
        <v>2087</v>
      </c>
      <c r="Q10574" s="315" t="s">
        <v>10026</v>
      </c>
    </row>
    <row r="10575" spans="1:17">
      <c r="A10575" s="315" t="s">
        <v>10027</v>
      </c>
      <c r="B10575" s="315" t="s">
        <v>2095</v>
      </c>
      <c r="C10575" s="315" t="s">
        <v>2098</v>
      </c>
      <c r="D10575" s="316">
        <v>100</v>
      </c>
      <c r="E10575" s="317">
        <v>120664.8</v>
      </c>
      <c r="F10575" s="317">
        <v>39998.14</v>
      </c>
      <c r="G10575" s="318">
        <v>40697</v>
      </c>
      <c r="H10575" s="318">
        <v>41130</v>
      </c>
      <c r="I10575" s="318">
        <v>50405</v>
      </c>
      <c r="J10575" s="315" t="s">
        <v>10028</v>
      </c>
      <c r="K10575" s="315">
        <v>3204</v>
      </c>
      <c r="L10575" s="315" t="s">
        <v>2749</v>
      </c>
      <c r="M10575" s="315" t="s">
        <v>764</v>
      </c>
      <c r="N10575" s="315"/>
      <c r="O10575" s="315" t="s">
        <v>805</v>
      </c>
      <c r="P10575" s="315" t="s">
        <v>921</v>
      </c>
      <c r="Q10575" s="315" t="s">
        <v>1102</v>
      </c>
    </row>
    <row r="10576" spans="1:17">
      <c r="A10576" s="315" t="s">
        <v>10029</v>
      </c>
      <c r="B10576" s="315" t="s">
        <v>2095</v>
      </c>
      <c r="C10576" s="315" t="s">
        <v>2096</v>
      </c>
      <c r="D10576" s="316">
        <v>100</v>
      </c>
      <c r="E10576" s="317">
        <v>106800.90000000001</v>
      </c>
      <c r="F10576" s="317">
        <v>26502.440000000002</v>
      </c>
      <c r="G10576" s="318">
        <v>40731</v>
      </c>
      <c r="H10576" s="318">
        <v>42093</v>
      </c>
      <c r="I10576" s="318">
        <v>49674</v>
      </c>
      <c r="J10576" s="315" t="s">
        <v>10030</v>
      </c>
      <c r="K10576" s="315">
        <v>7535</v>
      </c>
      <c r="L10576" s="315" t="s">
        <v>3430</v>
      </c>
      <c r="M10576" s="315" t="s">
        <v>966</v>
      </c>
      <c r="N10576" s="315" t="s">
        <v>9060</v>
      </c>
      <c r="O10576" s="315" t="s">
        <v>805</v>
      </c>
      <c r="P10576" s="315" t="s">
        <v>9061</v>
      </c>
      <c r="Q10576" s="315" t="s">
        <v>9062</v>
      </c>
    </row>
    <row r="10577" spans="1:17">
      <c r="A10577" s="315" t="s">
        <v>10031</v>
      </c>
      <c r="B10577" s="315" t="s">
        <v>2095</v>
      </c>
      <c r="C10577" s="315" t="s">
        <v>2098</v>
      </c>
      <c r="D10577" s="316">
        <v>100</v>
      </c>
      <c r="E10577" s="317">
        <v>81808.319999999992</v>
      </c>
      <c r="F10577" s="317">
        <v>21351.969999999998</v>
      </c>
      <c r="G10577" s="318">
        <v>40787</v>
      </c>
      <c r="H10577" s="318">
        <v>41620</v>
      </c>
      <c r="I10577" s="318">
        <v>50770</v>
      </c>
      <c r="J10577" s="315" t="s">
        <v>10032</v>
      </c>
      <c r="K10577" s="315">
        <v>9512</v>
      </c>
      <c r="L10577" s="315" t="s">
        <v>2983</v>
      </c>
      <c r="M10577" s="315" t="s">
        <v>770</v>
      </c>
      <c r="N10577" s="315"/>
      <c r="O10577" s="315" t="s">
        <v>805</v>
      </c>
      <c r="P10577" s="315" t="s">
        <v>6081</v>
      </c>
      <c r="Q10577" s="315" t="s">
        <v>1460</v>
      </c>
    </row>
    <row r="10578" spans="1:17">
      <c r="A10578" s="315" t="s">
        <v>10033</v>
      </c>
      <c r="B10578" s="315" t="s">
        <v>2095</v>
      </c>
      <c r="C10578" s="315" t="s">
        <v>2098</v>
      </c>
      <c r="D10578" s="316">
        <v>100.1</v>
      </c>
      <c r="E10578" s="317">
        <v>91298.7</v>
      </c>
      <c r="F10578" s="317">
        <v>21272.609999999997</v>
      </c>
      <c r="G10578" s="318">
        <v>40508</v>
      </c>
      <c r="H10578" s="318">
        <v>41947</v>
      </c>
      <c r="I10578" s="318">
        <v>49309</v>
      </c>
      <c r="J10578" s="315" t="s">
        <v>10034</v>
      </c>
      <c r="K10578" s="315">
        <v>4626</v>
      </c>
      <c r="L10578" s="315" t="s">
        <v>2415</v>
      </c>
      <c r="M10578" s="315" t="s">
        <v>1296</v>
      </c>
      <c r="N10578" s="315"/>
      <c r="O10578" s="315" t="s">
        <v>805</v>
      </c>
      <c r="P10578" s="315" t="s">
        <v>2071</v>
      </c>
      <c r="Q10578" s="315" t="s">
        <v>1090</v>
      </c>
    </row>
    <row r="10579" spans="1:17">
      <c r="A10579" s="315" t="s">
        <v>10035</v>
      </c>
      <c r="B10579" s="315" t="s">
        <v>2095</v>
      </c>
      <c r="C10579" s="315" t="s">
        <v>2098</v>
      </c>
      <c r="D10579" s="316">
        <v>100.17</v>
      </c>
      <c r="E10579" s="317">
        <v>98448.69</v>
      </c>
      <c r="F10579" s="317">
        <v>21239.41</v>
      </c>
      <c r="G10579" s="318">
        <v>40542</v>
      </c>
      <c r="H10579" s="318">
        <v>41913</v>
      </c>
      <c r="I10579" s="318">
        <v>49309</v>
      </c>
      <c r="J10579" s="315" t="s">
        <v>10036</v>
      </c>
      <c r="K10579" s="315">
        <v>5317</v>
      </c>
      <c r="L10579" s="315" t="s">
        <v>10037</v>
      </c>
      <c r="M10579" s="315" t="s">
        <v>776</v>
      </c>
      <c r="N10579" s="315"/>
      <c r="O10579" s="315" t="s">
        <v>805</v>
      </c>
      <c r="P10579" s="315" t="s">
        <v>10038</v>
      </c>
      <c r="Q10579" s="315" t="s">
        <v>10039</v>
      </c>
    </row>
    <row r="10580" spans="1:17">
      <c r="A10580" s="315" t="s">
        <v>10040</v>
      </c>
      <c r="B10580" s="315" t="s">
        <v>2095</v>
      </c>
      <c r="C10580" s="315" t="s">
        <v>2098</v>
      </c>
      <c r="D10580" s="316">
        <v>100.3</v>
      </c>
      <c r="E10580" s="317">
        <v>103203.32999999999</v>
      </c>
      <c r="F10580" s="317">
        <v>42045.819999999992</v>
      </c>
      <c r="G10580" s="318">
        <v>39570</v>
      </c>
      <c r="H10580" s="318">
        <v>40717</v>
      </c>
      <c r="I10580" s="318">
        <v>50040</v>
      </c>
      <c r="J10580" s="315" t="s">
        <v>10041</v>
      </c>
      <c r="K10580" s="315">
        <v>4460</v>
      </c>
      <c r="L10580" s="315" t="s">
        <v>2217</v>
      </c>
      <c r="M10580" s="315" t="s">
        <v>1484</v>
      </c>
      <c r="N10580" s="315"/>
      <c r="O10580" s="315" t="s">
        <v>805</v>
      </c>
      <c r="P10580" s="315" t="s">
        <v>10042</v>
      </c>
      <c r="Q10580" s="315" t="s">
        <v>881</v>
      </c>
    </row>
    <row r="10581" spans="1:17">
      <c r="A10581" s="315" t="s">
        <v>10043</v>
      </c>
      <c r="B10581" s="315" t="s">
        <v>2095</v>
      </c>
      <c r="C10581" s="315" t="s">
        <v>2096</v>
      </c>
      <c r="D10581" s="316">
        <v>100.3</v>
      </c>
      <c r="E10581" s="317">
        <v>91128.75</v>
      </c>
      <c r="F10581" s="317">
        <v>40916.81</v>
      </c>
      <c r="G10581" s="318">
        <v>40002</v>
      </c>
      <c r="H10581" s="318">
        <v>40967</v>
      </c>
      <c r="I10581" s="318">
        <v>50405</v>
      </c>
      <c r="J10581" s="315" t="s">
        <v>10044</v>
      </c>
      <c r="K10581" s="315">
        <v>1713</v>
      </c>
      <c r="L10581" s="315" t="s">
        <v>10045</v>
      </c>
      <c r="M10581" s="315" t="s">
        <v>761</v>
      </c>
      <c r="N10581" s="315"/>
      <c r="O10581" s="315" t="s">
        <v>805</v>
      </c>
      <c r="P10581" s="315" t="s">
        <v>5128</v>
      </c>
      <c r="Q10581" s="315" t="s">
        <v>852</v>
      </c>
    </row>
    <row r="10582" spans="1:17">
      <c r="A10582" s="315" t="s">
        <v>10046</v>
      </c>
      <c r="B10582" s="315" t="s">
        <v>2095</v>
      </c>
      <c r="C10582" s="315" t="s">
        <v>2098</v>
      </c>
      <c r="D10582" s="316">
        <v>100.4</v>
      </c>
      <c r="E10582" s="317">
        <v>83281.309999999983</v>
      </c>
      <c r="F10582" s="317">
        <v>49274.729999999996</v>
      </c>
      <c r="G10582" s="318">
        <v>39570</v>
      </c>
      <c r="H10582" s="318">
        <v>39896</v>
      </c>
      <c r="I10582" s="318">
        <v>49309</v>
      </c>
      <c r="J10582" s="315" t="s">
        <v>10047</v>
      </c>
      <c r="K10582" s="315">
        <v>3286</v>
      </c>
      <c r="L10582" s="315" t="s">
        <v>1310</v>
      </c>
      <c r="M10582" s="315" t="s">
        <v>761</v>
      </c>
      <c r="N10582" s="315" t="s">
        <v>10048</v>
      </c>
      <c r="O10582" s="315" t="s">
        <v>805</v>
      </c>
      <c r="P10582" s="315" t="s">
        <v>10049</v>
      </c>
      <c r="Q10582" s="315" t="s">
        <v>1339</v>
      </c>
    </row>
    <row r="10583" spans="1:17">
      <c r="A10583" s="315" t="s">
        <v>10050</v>
      </c>
      <c r="B10583" s="315" t="s">
        <v>2095</v>
      </c>
      <c r="C10583" s="315" t="s">
        <v>2098</v>
      </c>
      <c r="D10583" s="316">
        <v>100.4</v>
      </c>
      <c r="E10583" s="317">
        <v>98389.919999999984</v>
      </c>
      <c r="F10583" s="317">
        <v>21226.71</v>
      </c>
      <c r="G10583" s="318">
        <v>40535</v>
      </c>
      <c r="H10583" s="318">
        <v>41872</v>
      </c>
      <c r="I10583" s="318">
        <v>49309</v>
      </c>
      <c r="J10583" s="315" t="s">
        <v>10051</v>
      </c>
      <c r="K10583" s="315">
        <v>6130</v>
      </c>
      <c r="L10583" s="315" t="s">
        <v>2228</v>
      </c>
      <c r="M10583" s="315" t="s">
        <v>788</v>
      </c>
      <c r="N10583" s="315" t="s">
        <v>9378</v>
      </c>
      <c r="O10583" s="315" t="s">
        <v>805</v>
      </c>
      <c r="P10583" s="315" t="s">
        <v>5683</v>
      </c>
      <c r="Q10583" s="315" t="s">
        <v>1286</v>
      </c>
    </row>
    <row r="10584" spans="1:17">
      <c r="A10584" s="315" t="s">
        <v>10052</v>
      </c>
      <c r="B10584" s="315" t="s">
        <v>2095</v>
      </c>
      <c r="C10584" s="315" t="s">
        <v>2098</v>
      </c>
      <c r="D10584" s="316">
        <v>100.5</v>
      </c>
      <c r="E10584" s="317">
        <v>112066.5</v>
      </c>
      <c r="F10584" s="317">
        <v>51102.32</v>
      </c>
      <c r="G10584" s="318">
        <v>39570</v>
      </c>
      <c r="H10584" s="318">
        <v>39997</v>
      </c>
      <c r="I10584" s="318">
        <v>49309</v>
      </c>
      <c r="J10584" s="315" t="s">
        <v>10053</v>
      </c>
      <c r="K10584" s="315">
        <v>1753</v>
      </c>
      <c r="L10584" s="315" t="s">
        <v>2113</v>
      </c>
      <c r="M10584" s="315" t="s">
        <v>761</v>
      </c>
      <c r="N10584" s="315" t="s">
        <v>10054</v>
      </c>
      <c r="O10584" s="315" t="s">
        <v>805</v>
      </c>
      <c r="P10584" s="315" t="s">
        <v>10055</v>
      </c>
      <c r="Q10584" s="315" t="s">
        <v>10056</v>
      </c>
    </row>
    <row r="10585" spans="1:17">
      <c r="A10585" s="315" t="s">
        <v>10057</v>
      </c>
      <c r="B10585" s="315" t="s">
        <v>2095</v>
      </c>
      <c r="C10585" s="315" t="s">
        <v>2098</v>
      </c>
      <c r="D10585" s="316">
        <v>100.5</v>
      </c>
      <c r="E10585" s="317">
        <v>104001</v>
      </c>
      <c r="F10585" s="317">
        <v>24232.239999999998</v>
      </c>
      <c r="G10585" s="318">
        <v>40688</v>
      </c>
      <c r="H10585" s="318">
        <v>42017</v>
      </c>
      <c r="I10585" s="318">
        <v>49674</v>
      </c>
      <c r="J10585" s="315" t="s">
        <v>10058</v>
      </c>
      <c r="K10585" s="315">
        <v>1713</v>
      </c>
      <c r="L10585" s="315" t="s">
        <v>3397</v>
      </c>
      <c r="M10585" s="315" t="s">
        <v>761</v>
      </c>
      <c r="N10585" s="315"/>
      <c r="O10585" s="315" t="s">
        <v>996</v>
      </c>
      <c r="P10585" s="315" t="s">
        <v>10059</v>
      </c>
      <c r="Q10585" s="315"/>
    </row>
    <row r="10586" spans="1:17">
      <c r="A10586" s="315" t="s">
        <v>10060</v>
      </c>
      <c r="B10586" s="315" t="s">
        <v>2095</v>
      </c>
      <c r="C10586" s="315" t="s">
        <v>2098</v>
      </c>
      <c r="D10586" s="316">
        <v>100.52</v>
      </c>
      <c r="E10586" s="317">
        <v>29722.9</v>
      </c>
      <c r="F10586" s="317">
        <v>5944.57</v>
      </c>
      <c r="G10586" s="318">
        <v>40828</v>
      </c>
      <c r="H10586" s="318">
        <v>42277</v>
      </c>
      <c r="I10586" s="318">
        <v>49674</v>
      </c>
      <c r="J10586" s="315" t="s">
        <v>10061</v>
      </c>
      <c r="K10586" s="315">
        <v>6045</v>
      </c>
      <c r="L10586" s="315" t="s">
        <v>2922</v>
      </c>
      <c r="M10586" s="315" t="s">
        <v>788</v>
      </c>
      <c r="N10586" s="315" t="s">
        <v>10006</v>
      </c>
      <c r="O10586" s="315" t="s">
        <v>805</v>
      </c>
      <c r="P10586" s="315" t="s">
        <v>10007</v>
      </c>
      <c r="Q10586" s="315" t="s">
        <v>1084</v>
      </c>
    </row>
    <row r="10587" spans="1:17">
      <c r="A10587" s="315" t="s">
        <v>10062</v>
      </c>
      <c r="B10587" s="315" t="s">
        <v>2095</v>
      </c>
      <c r="C10587" s="315" t="s">
        <v>2098</v>
      </c>
      <c r="D10587" s="316">
        <v>100.6</v>
      </c>
      <c r="E10587" s="317">
        <v>95428.069999999978</v>
      </c>
      <c r="F10587" s="317">
        <v>17654.18</v>
      </c>
      <c r="G10587" s="318">
        <v>40771</v>
      </c>
      <c r="H10587" s="318">
        <v>42376</v>
      </c>
      <c r="I10587" s="318">
        <v>50040</v>
      </c>
      <c r="J10587" s="315" t="s">
        <v>10063</v>
      </c>
      <c r="K10587" s="315">
        <v>8926</v>
      </c>
      <c r="L10587" s="315" t="s">
        <v>10064</v>
      </c>
      <c r="M10587" s="315" t="s">
        <v>784</v>
      </c>
      <c r="N10587" s="315"/>
      <c r="O10587" s="315" t="s">
        <v>805</v>
      </c>
      <c r="P10587" s="315" t="s">
        <v>10065</v>
      </c>
      <c r="Q10587" s="315" t="s">
        <v>1090</v>
      </c>
    </row>
    <row r="10588" spans="1:17">
      <c r="A10588" s="315" t="s">
        <v>10066</v>
      </c>
      <c r="B10588" s="315" t="s">
        <v>2095</v>
      </c>
      <c r="C10588" s="315" t="s">
        <v>2098</v>
      </c>
      <c r="D10588" s="316">
        <v>100.8</v>
      </c>
      <c r="E10588" s="317">
        <v>96417.099999999991</v>
      </c>
      <c r="F10588" s="317">
        <v>47226.509999999987</v>
      </c>
      <c r="G10588" s="318">
        <v>39570</v>
      </c>
      <c r="H10588" s="318">
        <v>39987</v>
      </c>
      <c r="I10588" s="318">
        <v>49309</v>
      </c>
      <c r="J10588" s="315" t="s">
        <v>10067</v>
      </c>
      <c r="K10588" s="315">
        <v>8335</v>
      </c>
      <c r="L10588" s="315" t="s">
        <v>2425</v>
      </c>
      <c r="M10588" s="315" t="s">
        <v>784</v>
      </c>
      <c r="N10588" s="315" t="s">
        <v>6316</v>
      </c>
      <c r="O10588" s="315" t="s">
        <v>805</v>
      </c>
      <c r="P10588" s="315" t="s">
        <v>6317</v>
      </c>
      <c r="Q10588" s="315" t="s">
        <v>6318</v>
      </c>
    </row>
    <row r="10589" spans="1:17">
      <c r="A10589" s="315" t="s">
        <v>10068</v>
      </c>
      <c r="B10589" s="315" t="s">
        <v>2095</v>
      </c>
      <c r="C10589" s="315" t="s">
        <v>2098</v>
      </c>
      <c r="D10589" s="316">
        <v>100.8</v>
      </c>
      <c r="E10589" s="317">
        <v>94483</v>
      </c>
      <c r="F10589" s="317">
        <v>37982.160000000011</v>
      </c>
      <c r="G10589" s="318">
        <v>40144</v>
      </c>
      <c r="H10589" s="318">
        <v>40964</v>
      </c>
      <c r="I10589" s="318">
        <v>50405</v>
      </c>
      <c r="J10589" s="315" t="s">
        <v>10069</v>
      </c>
      <c r="K10589" s="315">
        <v>2023</v>
      </c>
      <c r="L10589" s="315" t="s">
        <v>2554</v>
      </c>
      <c r="M10589" s="315" t="s">
        <v>758</v>
      </c>
      <c r="N10589" s="315"/>
      <c r="O10589" s="315" t="s">
        <v>805</v>
      </c>
      <c r="P10589" s="315" t="s">
        <v>10070</v>
      </c>
      <c r="Q10589" s="315" t="s">
        <v>819</v>
      </c>
    </row>
    <row r="10590" spans="1:17">
      <c r="A10590" s="315" t="s">
        <v>10071</v>
      </c>
      <c r="B10590" s="315" t="s">
        <v>2095</v>
      </c>
      <c r="C10590" s="315" t="s">
        <v>2098</v>
      </c>
      <c r="D10590" s="316">
        <v>100.8</v>
      </c>
      <c r="E10590" s="317">
        <v>83487.3</v>
      </c>
      <c r="F10590" s="317">
        <v>14301.09</v>
      </c>
      <c r="G10590" s="318">
        <v>40626</v>
      </c>
      <c r="H10590" s="318">
        <v>42453</v>
      </c>
      <c r="I10590" s="318">
        <v>50040</v>
      </c>
      <c r="J10590" s="315" t="s">
        <v>10072</v>
      </c>
      <c r="K10590" s="315">
        <v>4922</v>
      </c>
      <c r="L10590" s="315" t="s">
        <v>2753</v>
      </c>
      <c r="M10590" s="315" t="s">
        <v>764</v>
      </c>
      <c r="N10590" s="315" t="s">
        <v>10073</v>
      </c>
      <c r="O10590" s="315" t="s">
        <v>805</v>
      </c>
      <c r="P10590" s="315" t="s">
        <v>7800</v>
      </c>
      <c r="Q10590" s="315" t="s">
        <v>807</v>
      </c>
    </row>
    <row r="10591" spans="1:17">
      <c r="A10591" s="315" t="s">
        <v>10074</v>
      </c>
      <c r="B10591" s="315" t="s">
        <v>2095</v>
      </c>
      <c r="C10591" s="315" t="s">
        <v>2098</v>
      </c>
      <c r="D10591" s="316">
        <v>100.8</v>
      </c>
      <c r="E10591" s="317">
        <v>30932.109999999997</v>
      </c>
      <c r="F10591" s="317">
        <v>2178.29</v>
      </c>
      <c r="G10591" s="318">
        <v>40830</v>
      </c>
      <c r="H10591" s="318">
        <v>42555</v>
      </c>
      <c r="I10591" s="318">
        <v>50040</v>
      </c>
      <c r="J10591" s="315" t="s">
        <v>10075</v>
      </c>
      <c r="K10591" s="315">
        <v>8909</v>
      </c>
      <c r="L10591" s="315" t="s">
        <v>1072</v>
      </c>
      <c r="M10591" s="315" t="s">
        <v>784</v>
      </c>
      <c r="N10591" s="315"/>
      <c r="O10591" s="315" t="s">
        <v>805</v>
      </c>
      <c r="P10591" s="315" t="s">
        <v>10076</v>
      </c>
      <c r="Q10591" s="315" t="s">
        <v>5019</v>
      </c>
    </row>
    <row r="10592" spans="1:17">
      <c r="A10592" s="315" t="s">
        <v>10077</v>
      </c>
      <c r="B10592" s="315" t="s">
        <v>2095</v>
      </c>
      <c r="C10592" s="315" t="s">
        <v>2098</v>
      </c>
      <c r="D10592" s="316">
        <v>100.86</v>
      </c>
      <c r="E10592" s="317">
        <v>98416.29</v>
      </c>
      <c r="F10592" s="317">
        <v>34085.550000000003</v>
      </c>
      <c r="G10592" s="318">
        <v>40238</v>
      </c>
      <c r="H10592" s="318">
        <v>40347</v>
      </c>
      <c r="I10592" s="318">
        <v>49674</v>
      </c>
      <c r="J10592" s="315" t="s">
        <v>10078</v>
      </c>
      <c r="K10592" s="315">
        <v>6023</v>
      </c>
      <c r="L10592" s="315" t="s">
        <v>2396</v>
      </c>
      <c r="M10592" s="315" t="s">
        <v>788</v>
      </c>
      <c r="N10592" s="315"/>
      <c r="O10592" s="315" t="s">
        <v>996</v>
      </c>
      <c r="P10592" s="315" t="s">
        <v>5688</v>
      </c>
      <c r="Q10592" s="315"/>
    </row>
    <row r="10593" spans="1:17">
      <c r="A10593" s="315" t="s">
        <v>10079</v>
      </c>
      <c r="B10593" s="315" t="s">
        <v>2095</v>
      </c>
      <c r="C10593" s="315" t="s">
        <v>2098</v>
      </c>
      <c r="D10593" s="316">
        <v>100.88</v>
      </c>
      <c r="E10593" s="317">
        <v>110139.62000000001</v>
      </c>
      <c r="F10593" s="317">
        <v>25662.54</v>
      </c>
      <c r="G10593" s="318">
        <v>40617</v>
      </c>
      <c r="H10593" s="318">
        <v>42009</v>
      </c>
      <c r="I10593" s="318">
        <v>49674</v>
      </c>
      <c r="J10593" s="315" t="s">
        <v>10080</v>
      </c>
      <c r="K10593" s="315">
        <v>8162</v>
      </c>
      <c r="L10593" s="315" t="s">
        <v>3743</v>
      </c>
      <c r="M10593" s="315" t="s">
        <v>784</v>
      </c>
      <c r="N10593" s="315"/>
      <c r="O10593" s="315" t="s">
        <v>805</v>
      </c>
      <c r="P10593" s="315" t="s">
        <v>10081</v>
      </c>
      <c r="Q10593" s="315" t="s">
        <v>1065</v>
      </c>
    </row>
    <row r="10594" spans="1:17">
      <c r="A10594" s="315" t="s">
        <v>10082</v>
      </c>
      <c r="B10594" s="315" t="s">
        <v>2095</v>
      </c>
      <c r="C10594" s="315" t="s">
        <v>2096</v>
      </c>
      <c r="D10594" s="316">
        <v>100.9</v>
      </c>
      <c r="E10594" s="317">
        <v>92837.25</v>
      </c>
      <c r="F10594" s="317">
        <v>32307.369999999995</v>
      </c>
      <c r="G10594" s="318">
        <v>40687</v>
      </c>
      <c r="H10594" s="318">
        <v>41264</v>
      </c>
      <c r="I10594" s="318">
        <v>50405</v>
      </c>
      <c r="J10594" s="315" t="s">
        <v>10083</v>
      </c>
      <c r="K10594" s="315">
        <v>6416</v>
      </c>
      <c r="L10594" s="315" t="s">
        <v>4273</v>
      </c>
      <c r="M10594" s="315" t="s">
        <v>1388</v>
      </c>
      <c r="N10594" s="315"/>
      <c r="O10594" s="315" t="s">
        <v>805</v>
      </c>
      <c r="P10594" s="315" t="s">
        <v>10084</v>
      </c>
      <c r="Q10594" s="315" t="s">
        <v>1179</v>
      </c>
    </row>
    <row r="10595" spans="1:17">
      <c r="A10595" s="315" t="s">
        <v>10085</v>
      </c>
      <c r="B10595" s="315" t="s">
        <v>2095</v>
      </c>
      <c r="C10595" s="315" t="s">
        <v>2098</v>
      </c>
      <c r="D10595" s="316">
        <v>100.92</v>
      </c>
      <c r="E10595" s="317">
        <v>104676.42</v>
      </c>
      <c r="F10595" s="317">
        <v>24389.62</v>
      </c>
      <c r="G10595" s="318">
        <v>40704</v>
      </c>
      <c r="H10595" s="318">
        <v>42088</v>
      </c>
      <c r="I10595" s="318">
        <v>49674</v>
      </c>
      <c r="J10595" s="315" t="s">
        <v>10086</v>
      </c>
      <c r="K10595" s="315">
        <v>4313</v>
      </c>
      <c r="L10595" s="315" t="s">
        <v>1182</v>
      </c>
      <c r="M10595" s="315" t="s">
        <v>776</v>
      </c>
      <c r="N10595" s="315"/>
      <c r="O10595" s="315" t="s">
        <v>805</v>
      </c>
      <c r="P10595" s="315" t="s">
        <v>4892</v>
      </c>
      <c r="Q10595" s="315" t="s">
        <v>1580</v>
      </c>
    </row>
    <row r="10596" spans="1:17">
      <c r="A10596" s="315" t="s">
        <v>10087</v>
      </c>
      <c r="B10596" s="315" t="s">
        <v>2095</v>
      </c>
      <c r="C10596" s="315" t="s">
        <v>2098</v>
      </c>
      <c r="D10596" s="316">
        <v>100.98</v>
      </c>
      <c r="E10596" s="317">
        <v>113599.29</v>
      </c>
      <c r="F10596" s="317">
        <v>27032.420000000002</v>
      </c>
      <c r="G10596" s="318">
        <v>40533</v>
      </c>
      <c r="H10596" s="318">
        <v>41619</v>
      </c>
      <c r="I10596" s="318">
        <v>50770</v>
      </c>
      <c r="J10596" s="315" t="s">
        <v>10088</v>
      </c>
      <c r="K10596" s="315">
        <v>6850</v>
      </c>
      <c r="L10596" s="315" t="s">
        <v>3025</v>
      </c>
      <c r="M10596" s="315" t="s">
        <v>811</v>
      </c>
      <c r="N10596" s="315" t="s">
        <v>10089</v>
      </c>
      <c r="O10596" s="315" t="s">
        <v>805</v>
      </c>
      <c r="P10596" s="315" t="s">
        <v>10090</v>
      </c>
      <c r="Q10596" s="315" t="s">
        <v>10091</v>
      </c>
    </row>
    <row r="10597" spans="1:17">
      <c r="A10597" s="315" t="s">
        <v>10092</v>
      </c>
      <c r="B10597" s="315" t="s">
        <v>2095</v>
      </c>
      <c r="C10597" s="315" t="s">
        <v>2096</v>
      </c>
      <c r="D10597" s="316">
        <v>101.3</v>
      </c>
      <c r="E10597" s="317">
        <v>68030.31</v>
      </c>
      <c r="F10597" s="317">
        <v>36471.81</v>
      </c>
      <c r="G10597" s="318">
        <v>39569</v>
      </c>
      <c r="H10597" s="318">
        <v>40295</v>
      </c>
      <c r="I10597" s="318">
        <v>49674</v>
      </c>
      <c r="J10597" s="315" t="s">
        <v>10093</v>
      </c>
      <c r="K10597" s="315">
        <v>6418</v>
      </c>
      <c r="L10597" s="315" t="s">
        <v>4213</v>
      </c>
      <c r="M10597" s="315" t="s">
        <v>1388</v>
      </c>
      <c r="N10597" s="315" t="s">
        <v>10094</v>
      </c>
      <c r="O10597" s="315" t="s">
        <v>805</v>
      </c>
      <c r="P10597" s="315" t="s">
        <v>7595</v>
      </c>
      <c r="Q10597" s="315" t="s">
        <v>10095</v>
      </c>
    </row>
    <row r="10598" spans="1:17">
      <c r="A10598" s="315" t="s">
        <v>10096</v>
      </c>
      <c r="B10598" s="315" t="s">
        <v>2095</v>
      </c>
      <c r="C10598" s="315" t="s">
        <v>2098</v>
      </c>
      <c r="D10598" s="316">
        <v>101.4</v>
      </c>
      <c r="E10598" s="317">
        <v>96508.160000000003</v>
      </c>
      <c r="F10598" s="317">
        <v>32973.629999999997</v>
      </c>
      <c r="G10598" s="318">
        <v>39569</v>
      </c>
      <c r="H10598" s="318">
        <v>41443</v>
      </c>
      <c r="I10598" s="318">
        <v>50770</v>
      </c>
      <c r="J10598" s="315" t="s">
        <v>10097</v>
      </c>
      <c r="K10598" s="315">
        <v>8462</v>
      </c>
      <c r="L10598" s="315" t="s">
        <v>3005</v>
      </c>
      <c r="M10598" s="315" t="s">
        <v>784</v>
      </c>
      <c r="N10598" s="315" t="s">
        <v>10098</v>
      </c>
      <c r="O10598" s="315" t="s">
        <v>805</v>
      </c>
      <c r="P10598" s="315" t="s">
        <v>1557</v>
      </c>
      <c r="Q10598" s="315" t="s">
        <v>1090</v>
      </c>
    </row>
    <row r="10599" spans="1:17">
      <c r="A10599" s="315" t="s">
        <v>10099</v>
      </c>
      <c r="B10599" s="315" t="s">
        <v>2095</v>
      </c>
      <c r="C10599" s="315" t="s">
        <v>2098</v>
      </c>
      <c r="D10599" s="316">
        <v>101.4</v>
      </c>
      <c r="E10599" s="317">
        <v>43724.030000000006</v>
      </c>
      <c r="F10599" s="317">
        <v>11368.249999999998</v>
      </c>
      <c r="G10599" s="318">
        <v>40812</v>
      </c>
      <c r="H10599" s="318">
        <v>41509</v>
      </c>
      <c r="I10599" s="318">
        <v>50770</v>
      </c>
      <c r="J10599" s="315" t="s">
        <v>10100</v>
      </c>
      <c r="K10599" s="315">
        <v>8610</v>
      </c>
      <c r="L10599" s="315" t="s">
        <v>1370</v>
      </c>
      <c r="M10599" s="315" t="s">
        <v>784</v>
      </c>
      <c r="N10599" s="315" t="s">
        <v>10101</v>
      </c>
      <c r="O10599" s="315" t="s">
        <v>805</v>
      </c>
      <c r="P10599" s="315" t="s">
        <v>10102</v>
      </c>
      <c r="Q10599" s="315" t="s">
        <v>1079</v>
      </c>
    </row>
    <row r="10600" spans="1:17">
      <c r="A10600" s="315" t="s">
        <v>10103</v>
      </c>
      <c r="B10600" s="315" t="s">
        <v>2095</v>
      </c>
      <c r="C10600" s="315" t="s">
        <v>2098</v>
      </c>
      <c r="D10600" s="316">
        <v>101.5</v>
      </c>
      <c r="E10600" s="317">
        <v>104927.70000000003</v>
      </c>
      <c r="F10600" s="317">
        <v>22637.189999999995</v>
      </c>
      <c r="G10600" s="318">
        <v>40645</v>
      </c>
      <c r="H10600" s="318">
        <v>42081</v>
      </c>
      <c r="I10600" s="318">
        <v>49674</v>
      </c>
      <c r="J10600" s="315" t="s">
        <v>10104</v>
      </c>
      <c r="K10600" s="315">
        <v>3073</v>
      </c>
      <c r="L10600" s="315" t="s">
        <v>2369</v>
      </c>
      <c r="M10600" s="315" t="s">
        <v>764</v>
      </c>
      <c r="N10600" s="315" t="s">
        <v>10105</v>
      </c>
      <c r="O10600" s="315" t="s">
        <v>805</v>
      </c>
      <c r="P10600" s="315" t="s">
        <v>10106</v>
      </c>
      <c r="Q10600" s="315" t="s">
        <v>956</v>
      </c>
    </row>
    <row r="10601" spans="1:17">
      <c r="A10601" s="315" t="s">
        <v>10107</v>
      </c>
      <c r="B10601" s="315" t="s">
        <v>2095</v>
      </c>
      <c r="C10601" s="315" t="s">
        <v>2098</v>
      </c>
      <c r="D10601" s="316">
        <v>101.5</v>
      </c>
      <c r="E10601" s="317">
        <v>43144.5</v>
      </c>
      <c r="F10601" s="317">
        <v>17417.600000000002</v>
      </c>
      <c r="G10601" s="318">
        <v>40833</v>
      </c>
      <c r="H10601" s="318">
        <v>40876</v>
      </c>
      <c r="I10601" s="318">
        <v>50040</v>
      </c>
      <c r="J10601" s="315" t="s">
        <v>10108</v>
      </c>
      <c r="K10601" s="315">
        <v>4934</v>
      </c>
      <c r="L10601" s="315" t="s">
        <v>1717</v>
      </c>
      <c r="M10601" s="315" t="s">
        <v>764</v>
      </c>
      <c r="N10601" s="315" t="s">
        <v>10109</v>
      </c>
      <c r="O10601" s="315" t="s">
        <v>805</v>
      </c>
      <c r="P10601" s="315" t="s">
        <v>4583</v>
      </c>
      <c r="Q10601" s="315" t="s">
        <v>1065</v>
      </c>
    </row>
    <row r="10602" spans="1:17">
      <c r="A10602" s="315" t="s">
        <v>10110</v>
      </c>
      <c r="B10602" s="315" t="s">
        <v>2095</v>
      </c>
      <c r="C10602" s="315" t="s">
        <v>2098</v>
      </c>
      <c r="D10602" s="316">
        <v>101.56</v>
      </c>
      <c r="E10602" s="317">
        <v>106611</v>
      </c>
      <c r="F10602" s="317">
        <v>28891.570000000007</v>
      </c>
      <c r="G10602" s="318">
        <v>40610</v>
      </c>
      <c r="H10602" s="318">
        <v>41612</v>
      </c>
      <c r="I10602" s="318">
        <v>50770</v>
      </c>
      <c r="J10602" s="315" t="s">
        <v>10111</v>
      </c>
      <c r="K10602" s="315">
        <v>6197</v>
      </c>
      <c r="L10602" s="315" t="s">
        <v>3826</v>
      </c>
      <c r="M10602" s="315" t="s">
        <v>764</v>
      </c>
      <c r="N10602" s="315"/>
      <c r="O10602" s="315" t="s">
        <v>805</v>
      </c>
      <c r="P10602" s="315" t="s">
        <v>6634</v>
      </c>
      <c r="Q10602" s="315" t="s">
        <v>1102</v>
      </c>
    </row>
    <row r="10603" spans="1:17">
      <c r="A10603" s="315" t="s">
        <v>10112</v>
      </c>
      <c r="B10603" s="315" t="s">
        <v>2095</v>
      </c>
      <c r="C10603" s="315" t="s">
        <v>2096</v>
      </c>
      <c r="D10603" s="316">
        <v>101.6</v>
      </c>
      <c r="E10603" s="317">
        <v>94011.599999999991</v>
      </c>
      <c r="F10603" s="317">
        <v>46309.409999999989</v>
      </c>
      <c r="G10603" s="318">
        <v>39570</v>
      </c>
      <c r="H10603" s="318">
        <v>40347</v>
      </c>
      <c r="I10603" s="318">
        <v>49674</v>
      </c>
      <c r="J10603" s="315" t="s">
        <v>10113</v>
      </c>
      <c r="K10603" s="315">
        <v>3703</v>
      </c>
      <c r="L10603" s="315" t="s">
        <v>3721</v>
      </c>
      <c r="M10603" s="315" t="s">
        <v>764</v>
      </c>
      <c r="N10603" s="315" t="s">
        <v>1077</v>
      </c>
      <c r="O10603" s="315" t="s">
        <v>805</v>
      </c>
      <c r="P10603" s="315" t="s">
        <v>1663</v>
      </c>
      <c r="Q10603" s="315" t="s">
        <v>1652</v>
      </c>
    </row>
    <row r="10604" spans="1:17">
      <c r="A10604" s="315" t="s">
        <v>10114</v>
      </c>
      <c r="B10604" s="315" t="s">
        <v>2095</v>
      </c>
      <c r="C10604" s="315" t="s">
        <v>2098</v>
      </c>
      <c r="D10604" s="316">
        <v>101.7</v>
      </c>
      <c r="E10604" s="317">
        <v>110408.35</v>
      </c>
      <c r="F10604" s="317">
        <v>39415.78</v>
      </c>
      <c r="G10604" s="318">
        <v>39877</v>
      </c>
      <c r="H10604" s="318">
        <v>41129</v>
      </c>
      <c r="I10604" s="318">
        <v>50405</v>
      </c>
      <c r="J10604" s="315" t="s">
        <v>10115</v>
      </c>
      <c r="K10604" s="315">
        <v>8722</v>
      </c>
      <c r="L10604" s="315" t="s">
        <v>2175</v>
      </c>
      <c r="M10604" s="315" t="s">
        <v>770</v>
      </c>
      <c r="N10604" s="315"/>
      <c r="O10604" s="315" t="s">
        <v>805</v>
      </c>
      <c r="P10604" s="315" t="s">
        <v>10116</v>
      </c>
      <c r="Q10604" s="315" t="s">
        <v>1992</v>
      </c>
    </row>
    <row r="10605" spans="1:17">
      <c r="A10605" s="315" t="s">
        <v>10117</v>
      </c>
      <c r="B10605" s="315" t="s">
        <v>2095</v>
      </c>
      <c r="C10605" s="315" t="s">
        <v>2098</v>
      </c>
      <c r="D10605" s="316">
        <v>101.75</v>
      </c>
      <c r="E10605" s="317">
        <v>95286.2</v>
      </c>
      <c r="F10605" s="317">
        <v>38467.380000000005</v>
      </c>
      <c r="G10605" s="318">
        <v>40785</v>
      </c>
      <c r="H10605" s="318">
        <v>40632</v>
      </c>
      <c r="I10605" s="318">
        <v>50040</v>
      </c>
      <c r="J10605" s="315" t="s">
        <v>10118</v>
      </c>
      <c r="K10605" s="315">
        <v>9475</v>
      </c>
      <c r="L10605" s="315" t="s">
        <v>2207</v>
      </c>
      <c r="M10605" s="315" t="s">
        <v>770</v>
      </c>
      <c r="N10605" s="315" t="s">
        <v>1077</v>
      </c>
      <c r="O10605" s="315" t="s">
        <v>805</v>
      </c>
      <c r="P10605" s="315" t="s">
        <v>1663</v>
      </c>
      <c r="Q10605" s="315" t="s">
        <v>1652</v>
      </c>
    </row>
    <row r="10606" spans="1:17">
      <c r="A10606" s="315" t="s">
        <v>10119</v>
      </c>
      <c r="B10606" s="315" t="s">
        <v>2095</v>
      </c>
      <c r="C10606" s="315" t="s">
        <v>2098</v>
      </c>
      <c r="D10606" s="316">
        <v>101.8</v>
      </c>
      <c r="E10606" s="317">
        <v>98478.839999999982</v>
      </c>
      <c r="F10606" s="317">
        <v>36564.829999999994</v>
      </c>
      <c r="G10606" s="318">
        <v>39569</v>
      </c>
      <c r="H10606" s="318">
        <v>41144</v>
      </c>
      <c r="I10606" s="318">
        <v>50405</v>
      </c>
      <c r="J10606" s="315" t="s">
        <v>10120</v>
      </c>
      <c r="K10606" s="315">
        <v>4106</v>
      </c>
      <c r="L10606" s="315" t="s">
        <v>3571</v>
      </c>
      <c r="M10606" s="315" t="s">
        <v>1484</v>
      </c>
      <c r="N10606" s="315" t="s">
        <v>5502</v>
      </c>
      <c r="O10606" s="315" t="s">
        <v>805</v>
      </c>
      <c r="P10606" s="315" t="s">
        <v>4892</v>
      </c>
      <c r="Q10606" s="315" t="s">
        <v>5089</v>
      </c>
    </row>
    <row r="10607" spans="1:17">
      <c r="A10607" s="315" t="s">
        <v>10121</v>
      </c>
      <c r="B10607" s="315" t="s">
        <v>2095</v>
      </c>
      <c r="C10607" s="315" t="s">
        <v>2098</v>
      </c>
      <c r="D10607" s="316">
        <v>101.8</v>
      </c>
      <c r="E10607" s="317">
        <v>101234.95</v>
      </c>
      <c r="F10607" s="317">
        <v>31026.619999999995</v>
      </c>
      <c r="G10607" s="318">
        <v>39570</v>
      </c>
      <c r="H10607" s="318">
        <v>41177</v>
      </c>
      <c r="I10607" s="318">
        <v>50405</v>
      </c>
      <c r="J10607" s="315" t="s">
        <v>10122</v>
      </c>
      <c r="K10607" s="315">
        <v>3984</v>
      </c>
      <c r="L10607" s="315" t="s">
        <v>4209</v>
      </c>
      <c r="M10607" s="315" t="s">
        <v>754</v>
      </c>
      <c r="N10607" s="315" t="s">
        <v>10123</v>
      </c>
      <c r="O10607" s="315" t="s">
        <v>805</v>
      </c>
      <c r="P10607" s="315" t="s">
        <v>4904</v>
      </c>
      <c r="Q10607" s="315" t="s">
        <v>819</v>
      </c>
    </row>
    <row r="10608" spans="1:17">
      <c r="A10608" s="315" t="s">
        <v>10124</v>
      </c>
      <c r="B10608" s="315" t="s">
        <v>2095</v>
      </c>
      <c r="C10608" s="315" t="s">
        <v>2096</v>
      </c>
      <c r="D10608" s="316">
        <v>101.85</v>
      </c>
      <c r="E10608" s="317">
        <v>88396.079999999987</v>
      </c>
      <c r="F10608" s="317">
        <v>19643.53</v>
      </c>
      <c r="G10608" s="318">
        <v>40798</v>
      </c>
      <c r="H10608" s="318">
        <v>41621</v>
      </c>
      <c r="I10608" s="318">
        <v>50770</v>
      </c>
      <c r="J10608" s="315" t="s">
        <v>10125</v>
      </c>
      <c r="K10608" s="315">
        <v>8454</v>
      </c>
      <c r="L10608" s="315" t="s">
        <v>10126</v>
      </c>
      <c r="M10608" s="315" t="s">
        <v>1051</v>
      </c>
      <c r="N10608" s="315" t="s">
        <v>10127</v>
      </c>
      <c r="O10608" s="315" t="s">
        <v>805</v>
      </c>
      <c r="P10608" s="315" t="s">
        <v>10128</v>
      </c>
      <c r="Q10608" s="315" t="s">
        <v>1065</v>
      </c>
    </row>
    <row r="10609" spans="1:17">
      <c r="A10609" s="315" t="s">
        <v>10129</v>
      </c>
      <c r="B10609" s="315" t="s">
        <v>2095</v>
      </c>
      <c r="C10609" s="315" t="s">
        <v>2098</v>
      </c>
      <c r="D10609" s="316">
        <v>101.9</v>
      </c>
      <c r="E10609" s="317">
        <v>95456.2</v>
      </c>
      <c r="F10609" s="317">
        <v>20593.789999999997</v>
      </c>
      <c r="G10609" s="318">
        <v>40641</v>
      </c>
      <c r="H10609" s="318">
        <v>42006</v>
      </c>
      <c r="I10609" s="318">
        <v>49674</v>
      </c>
      <c r="J10609" s="315" t="s">
        <v>10130</v>
      </c>
      <c r="K10609" s="315">
        <v>9556</v>
      </c>
      <c r="L10609" s="315" t="s">
        <v>6446</v>
      </c>
      <c r="M10609" s="315" t="s">
        <v>792</v>
      </c>
      <c r="N10609" s="315"/>
      <c r="O10609" s="315" t="s">
        <v>805</v>
      </c>
      <c r="P10609" s="315" t="s">
        <v>1138</v>
      </c>
      <c r="Q10609" s="315" t="s">
        <v>858</v>
      </c>
    </row>
    <row r="10610" spans="1:17">
      <c r="A10610" s="315" t="s">
        <v>10131</v>
      </c>
      <c r="B10610" s="315" t="s">
        <v>2095</v>
      </c>
      <c r="C10610" s="315" t="s">
        <v>2098</v>
      </c>
      <c r="D10610" s="316">
        <v>102</v>
      </c>
      <c r="E10610" s="317">
        <v>107047.03999999999</v>
      </c>
      <c r="F10610" s="317">
        <v>38215.800000000003</v>
      </c>
      <c r="G10610" s="318">
        <v>40757</v>
      </c>
      <c r="H10610" s="318">
        <v>41019</v>
      </c>
      <c r="I10610" s="318">
        <v>50405</v>
      </c>
      <c r="J10610" s="315" t="s">
        <v>10132</v>
      </c>
      <c r="K10610" s="315">
        <v>4232</v>
      </c>
      <c r="L10610" s="315" t="s">
        <v>6247</v>
      </c>
      <c r="M10610" s="315" t="s">
        <v>1296</v>
      </c>
      <c r="N10610" s="315"/>
      <c r="O10610" s="315" t="s">
        <v>805</v>
      </c>
      <c r="P10610" s="315" t="s">
        <v>1433</v>
      </c>
      <c r="Q10610" s="315" t="s">
        <v>4657</v>
      </c>
    </row>
    <row r="10611" spans="1:17">
      <c r="A10611" s="315" t="s">
        <v>10133</v>
      </c>
      <c r="B10611" s="315" t="s">
        <v>2095</v>
      </c>
      <c r="C10611" s="315" t="s">
        <v>2098</v>
      </c>
      <c r="D10611" s="316">
        <v>102.3</v>
      </c>
      <c r="E10611" s="317">
        <v>101323.5</v>
      </c>
      <c r="F10611" s="317">
        <v>24392.69</v>
      </c>
      <c r="G10611" s="318">
        <v>40239</v>
      </c>
      <c r="H10611" s="318">
        <v>41418</v>
      </c>
      <c r="I10611" s="318">
        <v>50770</v>
      </c>
      <c r="J10611" s="315" t="s">
        <v>10134</v>
      </c>
      <c r="K10611" s="315">
        <v>9475</v>
      </c>
      <c r="L10611" s="315" t="s">
        <v>2207</v>
      </c>
      <c r="M10611" s="315" t="s">
        <v>770</v>
      </c>
      <c r="N10611" s="315" t="s">
        <v>10135</v>
      </c>
      <c r="O10611" s="315" t="s">
        <v>805</v>
      </c>
      <c r="P10611" s="315" t="s">
        <v>5051</v>
      </c>
      <c r="Q10611" s="315" t="s">
        <v>852</v>
      </c>
    </row>
    <row r="10612" spans="1:17">
      <c r="A10612" s="315" t="s">
        <v>10136</v>
      </c>
      <c r="B10612" s="315" t="s">
        <v>2095</v>
      </c>
      <c r="C10612" s="315" t="s">
        <v>2096</v>
      </c>
      <c r="D10612" s="316">
        <v>102.4</v>
      </c>
      <c r="E10612" s="317">
        <v>103356.84999999999</v>
      </c>
      <c r="F10612" s="317">
        <v>50334.8</v>
      </c>
      <c r="G10612" s="318">
        <v>39570</v>
      </c>
      <c r="H10612" s="318">
        <v>40904</v>
      </c>
      <c r="I10612" s="318">
        <v>50040</v>
      </c>
      <c r="J10612" s="315" t="s">
        <v>10137</v>
      </c>
      <c r="K10612" s="315">
        <v>8906</v>
      </c>
      <c r="L10612" s="315" t="s">
        <v>2877</v>
      </c>
      <c r="M10612" s="315" t="s">
        <v>784</v>
      </c>
      <c r="N10612" s="315"/>
      <c r="O10612" s="315" t="s">
        <v>805</v>
      </c>
      <c r="P10612" s="315" t="s">
        <v>10138</v>
      </c>
      <c r="Q10612" s="315" t="s">
        <v>1906</v>
      </c>
    </row>
    <row r="10613" spans="1:17">
      <c r="A10613" s="315" t="s">
        <v>10139</v>
      </c>
      <c r="B10613" s="315" t="s">
        <v>2095</v>
      </c>
      <c r="C10613" s="315" t="s">
        <v>2098</v>
      </c>
      <c r="D10613" s="316">
        <v>102.4</v>
      </c>
      <c r="E10613" s="317">
        <v>95583.75</v>
      </c>
      <c r="F10613" s="317">
        <v>29029.120000000003</v>
      </c>
      <c r="G10613" s="318">
        <v>39595</v>
      </c>
      <c r="H10613" s="318">
        <v>41575</v>
      </c>
      <c r="I10613" s="318">
        <v>50770</v>
      </c>
      <c r="J10613" s="315" t="s">
        <v>10140</v>
      </c>
      <c r="K10613" s="315">
        <v>1860</v>
      </c>
      <c r="L10613" s="315" t="s">
        <v>1057</v>
      </c>
      <c r="M10613" s="315" t="s">
        <v>766</v>
      </c>
      <c r="N10613" s="315" t="s">
        <v>5652</v>
      </c>
      <c r="O10613" s="315" t="s">
        <v>805</v>
      </c>
      <c r="P10613" s="315" t="s">
        <v>5653</v>
      </c>
      <c r="Q10613" s="315" t="s">
        <v>5654</v>
      </c>
    </row>
    <row r="10614" spans="1:17">
      <c r="A10614" s="315" t="s">
        <v>10141</v>
      </c>
      <c r="B10614" s="315" t="s">
        <v>2095</v>
      </c>
      <c r="C10614" s="315" t="s">
        <v>2098</v>
      </c>
      <c r="D10614" s="316">
        <v>102.4</v>
      </c>
      <c r="E10614" s="317">
        <v>93786.05</v>
      </c>
      <c r="F10614" s="317">
        <v>27180.579999999994</v>
      </c>
      <c r="G10614" s="318">
        <v>40687</v>
      </c>
      <c r="H10614" s="318">
        <v>40963</v>
      </c>
      <c r="I10614" s="318">
        <v>50405</v>
      </c>
      <c r="J10614" s="315" t="s">
        <v>10142</v>
      </c>
      <c r="K10614" s="315">
        <v>9472</v>
      </c>
      <c r="L10614" s="315" t="s">
        <v>2333</v>
      </c>
      <c r="M10614" s="315" t="s">
        <v>770</v>
      </c>
      <c r="N10614" s="315" t="s">
        <v>10143</v>
      </c>
      <c r="O10614" s="315" t="s">
        <v>805</v>
      </c>
      <c r="P10614" s="315" t="s">
        <v>10144</v>
      </c>
      <c r="Q10614" s="315" t="s">
        <v>1065</v>
      </c>
    </row>
    <row r="10615" spans="1:17">
      <c r="A10615" s="315" t="s">
        <v>10145</v>
      </c>
      <c r="B10615" s="315" t="s">
        <v>2095</v>
      </c>
      <c r="C10615" s="315" t="s">
        <v>2098</v>
      </c>
      <c r="D10615" s="316">
        <v>102.49</v>
      </c>
      <c r="E10615" s="317">
        <v>99938.219999999987</v>
      </c>
      <c r="F10615" s="317">
        <v>19887.710000000003</v>
      </c>
      <c r="G10615" s="318">
        <v>40697</v>
      </c>
      <c r="H10615" s="318">
        <v>42171</v>
      </c>
      <c r="I10615" s="318">
        <v>49674</v>
      </c>
      <c r="J10615" s="315" t="s">
        <v>5377</v>
      </c>
      <c r="K10615" s="315">
        <v>5316</v>
      </c>
      <c r="L10615" s="315" t="s">
        <v>10146</v>
      </c>
      <c r="M10615" s="315" t="s">
        <v>776</v>
      </c>
      <c r="N10615" s="315"/>
      <c r="O10615" s="315" t="s">
        <v>805</v>
      </c>
      <c r="P10615" s="315" t="s">
        <v>10147</v>
      </c>
      <c r="Q10615" s="315" t="s">
        <v>841</v>
      </c>
    </row>
    <row r="10616" spans="1:17">
      <c r="A10616" s="315" t="s">
        <v>10148</v>
      </c>
      <c r="B10616" s="315" t="s">
        <v>2095</v>
      </c>
      <c r="C10616" s="315" t="s">
        <v>2098</v>
      </c>
      <c r="D10616" s="316">
        <v>102.68</v>
      </c>
      <c r="E10616" s="317">
        <v>80083.850000000006</v>
      </c>
      <c r="F10616" s="317">
        <v>22583.64</v>
      </c>
      <c r="G10616" s="318">
        <v>40156</v>
      </c>
      <c r="H10616" s="318">
        <v>40333</v>
      </c>
      <c r="I10616" s="318">
        <v>49674</v>
      </c>
      <c r="J10616" s="315" t="s">
        <v>10149</v>
      </c>
      <c r="K10616" s="315">
        <v>9630</v>
      </c>
      <c r="L10616" s="315" t="s">
        <v>3605</v>
      </c>
      <c r="M10616" s="315" t="s">
        <v>770</v>
      </c>
      <c r="N10616" s="315" t="s">
        <v>10150</v>
      </c>
      <c r="O10616" s="315" t="s">
        <v>805</v>
      </c>
      <c r="P10616" s="315" t="s">
        <v>10151</v>
      </c>
      <c r="Q10616" s="315" t="s">
        <v>5944</v>
      </c>
    </row>
    <row r="10617" spans="1:17">
      <c r="A10617" s="315" t="s">
        <v>10152</v>
      </c>
      <c r="B10617" s="315" t="s">
        <v>2095</v>
      </c>
      <c r="C10617" s="315" t="s">
        <v>2098</v>
      </c>
      <c r="D10617" s="316">
        <v>102.7</v>
      </c>
      <c r="E10617" s="317">
        <v>107732.5</v>
      </c>
      <c r="F10617" s="317">
        <v>39003.159999999996</v>
      </c>
      <c r="G10617" s="318">
        <v>39570</v>
      </c>
      <c r="H10617" s="318">
        <v>39582</v>
      </c>
      <c r="I10617" s="318">
        <v>48944</v>
      </c>
      <c r="J10617" s="315" t="s">
        <v>10153</v>
      </c>
      <c r="K10617" s="315">
        <v>1678</v>
      </c>
      <c r="L10617" s="315" t="s">
        <v>10154</v>
      </c>
      <c r="M10617" s="315" t="s">
        <v>761</v>
      </c>
      <c r="N10617" s="315" t="s">
        <v>10155</v>
      </c>
      <c r="O10617" s="315" t="s">
        <v>914</v>
      </c>
      <c r="P10617" s="315" t="s">
        <v>927</v>
      </c>
      <c r="Q10617" s="315" t="s">
        <v>10156</v>
      </c>
    </row>
    <row r="10618" spans="1:17">
      <c r="A10618" s="315" t="s">
        <v>10157</v>
      </c>
      <c r="B10618" s="315" t="s">
        <v>2095</v>
      </c>
      <c r="C10618" s="315" t="s">
        <v>2098</v>
      </c>
      <c r="D10618" s="316">
        <v>102.7</v>
      </c>
      <c r="E10618" s="317">
        <v>101200.68</v>
      </c>
      <c r="F10618" s="317">
        <v>36128.639999999999</v>
      </c>
      <c r="G10618" s="318">
        <v>39587</v>
      </c>
      <c r="H10618" s="318">
        <v>41265</v>
      </c>
      <c r="I10618" s="318">
        <v>50405</v>
      </c>
      <c r="J10618" s="315" t="s">
        <v>10158</v>
      </c>
      <c r="K10618" s="315">
        <v>8633</v>
      </c>
      <c r="L10618" s="315" t="s">
        <v>2643</v>
      </c>
      <c r="M10618" s="315" t="s">
        <v>784</v>
      </c>
      <c r="N10618" s="315"/>
      <c r="O10618" s="315" t="s">
        <v>805</v>
      </c>
      <c r="P10618" s="315" t="s">
        <v>1507</v>
      </c>
      <c r="Q10618" s="315" t="s">
        <v>841</v>
      </c>
    </row>
    <row r="10619" spans="1:17">
      <c r="A10619" s="315" t="s">
        <v>10159</v>
      </c>
      <c r="B10619" s="315" t="s">
        <v>2095</v>
      </c>
      <c r="C10619" s="315" t="s">
        <v>2098</v>
      </c>
      <c r="D10619" s="316">
        <v>102.96</v>
      </c>
      <c r="E10619" s="317">
        <v>91021.200000000012</v>
      </c>
      <c r="F10619" s="317">
        <v>15591.58</v>
      </c>
      <c r="G10619" s="318">
        <v>40651</v>
      </c>
      <c r="H10619" s="318">
        <v>42459</v>
      </c>
      <c r="I10619" s="318">
        <v>50040</v>
      </c>
      <c r="J10619" s="315" t="s">
        <v>10160</v>
      </c>
      <c r="K10619" s="315">
        <v>3250</v>
      </c>
      <c r="L10619" s="315" t="s">
        <v>1732</v>
      </c>
      <c r="M10619" s="315" t="s">
        <v>764</v>
      </c>
      <c r="N10619" s="315" t="s">
        <v>10105</v>
      </c>
      <c r="O10619" s="315" t="s">
        <v>805</v>
      </c>
      <c r="P10619" s="315" t="s">
        <v>10106</v>
      </c>
      <c r="Q10619" s="315" t="s">
        <v>956</v>
      </c>
    </row>
    <row r="10620" spans="1:17">
      <c r="A10620" s="315" t="s">
        <v>10161</v>
      </c>
      <c r="B10620" s="315" t="s">
        <v>2095</v>
      </c>
      <c r="C10620" s="315" t="s">
        <v>2098</v>
      </c>
      <c r="D10620" s="316">
        <v>103</v>
      </c>
      <c r="E10620" s="317">
        <v>101897.50000000001</v>
      </c>
      <c r="F10620" s="317">
        <v>26493.360000000001</v>
      </c>
      <c r="G10620" s="318">
        <v>40364</v>
      </c>
      <c r="H10620" s="318">
        <v>41592</v>
      </c>
      <c r="I10620" s="318">
        <v>50770</v>
      </c>
      <c r="J10620" s="315" t="s">
        <v>10162</v>
      </c>
      <c r="K10620" s="315">
        <v>8309</v>
      </c>
      <c r="L10620" s="315" t="s">
        <v>3824</v>
      </c>
      <c r="M10620" s="315" t="s">
        <v>784</v>
      </c>
      <c r="N10620" s="315" t="s">
        <v>9234</v>
      </c>
      <c r="O10620" s="315" t="s">
        <v>805</v>
      </c>
      <c r="P10620" s="315" t="s">
        <v>1952</v>
      </c>
      <c r="Q10620" s="315" t="s">
        <v>1041</v>
      </c>
    </row>
    <row r="10621" spans="1:17">
      <c r="A10621" s="315" t="s">
        <v>10163</v>
      </c>
      <c r="B10621" s="315" t="s">
        <v>2095</v>
      </c>
      <c r="C10621" s="315" t="s">
        <v>2098</v>
      </c>
      <c r="D10621" s="316">
        <v>103.3</v>
      </c>
      <c r="E10621" s="317">
        <v>93357.63</v>
      </c>
      <c r="F10621" s="317">
        <v>28567.430000000004</v>
      </c>
      <c r="G10621" s="318">
        <v>40064</v>
      </c>
      <c r="H10621" s="318">
        <v>40267</v>
      </c>
      <c r="I10621" s="318">
        <v>49674</v>
      </c>
      <c r="J10621" s="315" t="s">
        <v>10164</v>
      </c>
      <c r="K10621" s="315">
        <v>5018</v>
      </c>
      <c r="L10621" s="315" t="s">
        <v>3150</v>
      </c>
      <c r="M10621" s="315" t="s">
        <v>776</v>
      </c>
      <c r="N10621" s="315"/>
      <c r="O10621" s="315" t="s">
        <v>805</v>
      </c>
      <c r="P10621" s="315" t="s">
        <v>6051</v>
      </c>
      <c r="Q10621" s="315" t="s">
        <v>1384</v>
      </c>
    </row>
    <row r="10622" spans="1:17">
      <c r="A10622" s="315" t="s">
        <v>10165</v>
      </c>
      <c r="B10622" s="315" t="s">
        <v>2095</v>
      </c>
      <c r="C10622" s="315" t="s">
        <v>2098</v>
      </c>
      <c r="D10622" s="316">
        <v>103.3</v>
      </c>
      <c r="E10622" s="317">
        <v>101203.37999999999</v>
      </c>
      <c r="F10622" s="317">
        <v>44023.469999999994</v>
      </c>
      <c r="G10622" s="318">
        <v>40683</v>
      </c>
      <c r="H10622" s="318">
        <v>40893</v>
      </c>
      <c r="I10622" s="318">
        <v>50040</v>
      </c>
      <c r="J10622" s="315" t="s">
        <v>10166</v>
      </c>
      <c r="K10622" s="315">
        <v>6246</v>
      </c>
      <c r="L10622" s="315" t="s">
        <v>1693</v>
      </c>
      <c r="M10622" s="315" t="s">
        <v>788</v>
      </c>
      <c r="N10622" s="315" t="s">
        <v>10167</v>
      </c>
      <c r="O10622" s="315" t="s">
        <v>805</v>
      </c>
      <c r="P10622" s="315" t="s">
        <v>10168</v>
      </c>
      <c r="Q10622" s="315" t="s">
        <v>6933</v>
      </c>
    </row>
    <row r="10623" spans="1:17">
      <c r="A10623" s="315" t="s">
        <v>10169</v>
      </c>
      <c r="B10623" s="315" t="s">
        <v>2095</v>
      </c>
      <c r="C10623" s="315" t="s">
        <v>2096</v>
      </c>
      <c r="D10623" s="316">
        <v>103.4</v>
      </c>
      <c r="E10623" s="317">
        <v>89053.5</v>
      </c>
      <c r="F10623" s="317">
        <v>36333.839999999997</v>
      </c>
      <c r="G10623" s="318">
        <v>39671</v>
      </c>
      <c r="H10623" s="318">
        <v>41257</v>
      </c>
      <c r="I10623" s="318">
        <v>50405</v>
      </c>
      <c r="J10623" s="315" t="s">
        <v>10170</v>
      </c>
      <c r="K10623" s="315">
        <v>1122</v>
      </c>
      <c r="L10623" s="315" t="s">
        <v>10171</v>
      </c>
      <c r="M10623" s="315" t="s">
        <v>766</v>
      </c>
      <c r="N10623" s="315"/>
      <c r="O10623" s="315" t="s">
        <v>805</v>
      </c>
      <c r="P10623" s="315" t="s">
        <v>10172</v>
      </c>
      <c r="Q10623" s="315" t="s">
        <v>10173</v>
      </c>
    </row>
    <row r="10624" spans="1:17">
      <c r="A10624" s="315" t="s">
        <v>10174</v>
      </c>
      <c r="B10624" s="315" t="s">
        <v>2095</v>
      </c>
      <c r="C10624" s="315" t="s">
        <v>2098</v>
      </c>
      <c r="D10624" s="316">
        <v>103.5</v>
      </c>
      <c r="E10624" s="317">
        <v>100068.63</v>
      </c>
      <c r="F10624" s="317">
        <v>43529.860000000008</v>
      </c>
      <c r="G10624" s="318">
        <v>39570</v>
      </c>
      <c r="H10624" s="318">
        <v>40884</v>
      </c>
      <c r="I10624" s="318">
        <v>50040</v>
      </c>
      <c r="J10624" s="315" t="s">
        <v>10175</v>
      </c>
      <c r="K10624" s="315">
        <v>9116</v>
      </c>
      <c r="L10624" s="315" t="s">
        <v>3498</v>
      </c>
      <c r="M10624" s="315" t="s">
        <v>770</v>
      </c>
      <c r="N10624" s="315" t="s">
        <v>10176</v>
      </c>
      <c r="O10624" s="315" t="s">
        <v>914</v>
      </c>
      <c r="P10624" s="315" t="s">
        <v>10177</v>
      </c>
      <c r="Q10624" s="315" t="s">
        <v>10178</v>
      </c>
    </row>
    <row r="10625" spans="1:17">
      <c r="A10625" s="315" t="s">
        <v>10179</v>
      </c>
      <c r="B10625" s="315" t="s">
        <v>2095</v>
      </c>
      <c r="C10625" s="315" t="s">
        <v>2098</v>
      </c>
      <c r="D10625" s="316">
        <v>103.5</v>
      </c>
      <c r="E10625" s="317">
        <v>92401.5</v>
      </c>
      <c r="F10625" s="317">
        <v>22244.84</v>
      </c>
      <c r="G10625" s="318">
        <v>40143</v>
      </c>
      <c r="H10625" s="318">
        <v>41547</v>
      </c>
      <c r="I10625" s="318">
        <v>50770</v>
      </c>
      <c r="J10625" s="315" t="s">
        <v>10180</v>
      </c>
      <c r="K10625" s="315">
        <v>1806</v>
      </c>
      <c r="L10625" s="315" t="s">
        <v>2322</v>
      </c>
      <c r="M10625" s="315" t="s">
        <v>766</v>
      </c>
      <c r="N10625" s="315" t="s">
        <v>10181</v>
      </c>
      <c r="O10625" s="315" t="s">
        <v>805</v>
      </c>
      <c r="P10625" s="315" t="s">
        <v>10182</v>
      </c>
      <c r="Q10625" s="315" t="s">
        <v>9585</v>
      </c>
    </row>
    <row r="10626" spans="1:17">
      <c r="A10626" s="315" t="s">
        <v>10183</v>
      </c>
      <c r="B10626" s="315" t="s">
        <v>2095</v>
      </c>
      <c r="C10626" s="315" t="s">
        <v>2098</v>
      </c>
      <c r="D10626" s="316">
        <v>103.5</v>
      </c>
      <c r="E10626" s="317">
        <v>110787.75</v>
      </c>
      <c r="F10626" s="317">
        <v>48192.68</v>
      </c>
      <c r="G10626" s="318">
        <v>40718</v>
      </c>
      <c r="H10626" s="318">
        <v>40890</v>
      </c>
      <c r="I10626" s="318">
        <v>50040</v>
      </c>
      <c r="J10626" s="315" t="s">
        <v>10184</v>
      </c>
      <c r="K10626" s="315">
        <v>1040</v>
      </c>
      <c r="L10626" s="315" t="s">
        <v>2316</v>
      </c>
      <c r="M10626" s="315" t="s">
        <v>766</v>
      </c>
      <c r="N10626" s="315"/>
      <c r="O10626" s="315" t="s">
        <v>805</v>
      </c>
      <c r="P10626" s="315" t="s">
        <v>10185</v>
      </c>
      <c r="Q10626" s="315" t="s">
        <v>10186</v>
      </c>
    </row>
    <row r="10627" spans="1:17">
      <c r="A10627" s="315" t="s">
        <v>10187</v>
      </c>
      <c r="B10627" s="315" t="s">
        <v>2095</v>
      </c>
      <c r="C10627" s="315" t="s">
        <v>2098</v>
      </c>
      <c r="D10627" s="316">
        <v>103.6</v>
      </c>
      <c r="E10627" s="317">
        <v>86010.03</v>
      </c>
      <c r="F10627" s="317">
        <v>22362.600000000002</v>
      </c>
      <c r="G10627" s="318">
        <v>40324</v>
      </c>
      <c r="H10627" s="318">
        <v>41544</v>
      </c>
      <c r="I10627" s="318">
        <v>50770</v>
      </c>
      <c r="J10627" s="315" t="s">
        <v>10188</v>
      </c>
      <c r="K10627" s="315">
        <v>6018</v>
      </c>
      <c r="L10627" s="315" t="s">
        <v>2000</v>
      </c>
      <c r="M10627" s="315" t="s">
        <v>788</v>
      </c>
      <c r="N10627" s="315"/>
      <c r="O10627" s="315" t="s">
        <v>805</v>
      </c>
      <c r="P10627" s="315" t="s">
        <v>5724</v>
      </c>
      <c r="Q10627" s="315" t="s">
        <v>992</v>
      </c>
    </row>
    <row r="10628" spans="1:17">
      <c r="A10628" s="315" t="s">
        <v>10189</v>
      </c>
      <c r="B10628" s="315" t="s">
        <v>2095</v>
      </c>
      <c r="C10628" s="315" t="s">
        <v>2098</v>
      </c>
      <c r="D10628" s="316">
        <v>103.7</v>
      </c>
      <c r="E10628" s="317">
        <v>109408.29</v>
      </c>
      <c r="F10628" s="317">
        <v>38949.35</v>
      </c>
      <c r="G10628" s="318">
        <v>39849</v>
      </c>
      <c r="H10628" s="318">
        <v>41095</v>
      </c>
      <c r="I10628" s="318">
        <v>50405</v>
      </c>
      <c r="J10628" s="315" t="s">
        <v>10190</v>
      </c>
      <c r="K10628" s="315">
        <v>6222</v>
      </c>
      <c r="L10628" s="315" t="s">
        <v>3434</v>
      </c>
      <c r="M10628" s="315" t="s">
        <v>788</v>
      </c>
      <c r="N10628" s="315"/>
      <c r="O10628" s="315" t="s">
        <v>805</v>
      </c>
      <c r="P10628" s="315" t="s">
        <v>10191</v>
      </c>
      <c r="Q10628" s="315" t="s">
        <v>4820</v>
      </c>
    </row>
    <row r="10629" spans="1:17">
      <c r="A10629" s="315" t="s">
        <v>10192</v>
      </c>
      <c r="B10629" s="315" t="s">
        <v>2095</v>
      </c>
      <c r="C10629" s="315" t="s">
        <v>2096</v>
      </c>
      <c r="D10629" s="316">
        <v>104</v>
      </c>
      <c r="E10629" s="317">
        <v>105909.32999999999</v>
      </c>
      <c r="F10629" s="317">
        <v>61639.23</v>
      </c>
      <c r="G10629" s="318">
        <v>39570</v>
      </c>
      <c r="H10629" s="318">
        <v>40528</v>
      </c>
      <c r="I10629" s="318">
        <v>49674</v>
      </c>
      <c r="J10629" s="315" t="s">
        <v>10193</v>
      </c>
      <c r="K10629" s="315">
        <v>8105</v>
      </c>
      <c r="L10629" s="315" t="s">
        <v>2332</v>
      </c>
      <c r="M10629" s="315" t="s">
        <v>784</v>
      </c>
      <c r="N10629" s="315"/>
      <c r="O10629" s="315" t="s">
        <v>805</v>
      </c>
      <c r="P10629" s="315" t="s">
        <v>10194</v>
      </c>
      <c r="Q10629" s="315" t="s">
        <v>1096</v>
      </c>
    </row>
    <row r="10630" spans="1:17">
      <c r="A10630" s="315" t="s">
        <v>10195</v>
      </c>
      <c r="B10630" s="315" t="s">
        <v>2095</v>
      </c>
      <c r="C10630" s="315" t="s">
        <v>2098</v>
      </c>
      <c r="D10630" s="316">
        <v>104</v>
      </c>
      <c r="E10630" s="317">
        <v>102011.87999999999</v>
      </c>
      <c r="F10630" s="317">
        <v>46109.38</v>
      </c>
      <c r="G10630" s="318">
        <v>39570</v>
      </c>
      <c r="H10630" s="318">
        <v>39486</v>
      </c>
      <c r="I10630" s="318">
        <v>48944</v>
      </c>
      <c r="J10630" s="315" t="s">
        <v>10196</v>
      </c>
      <c r="K10630" s="315">
        <v>8370</v>
      </c>
      <c r="L10630" s="315" t="s">
        <v>4189</v>
      </c>
      <c r="M10630" s="315" t="s">
        <v>792</v>
      </c>
      <c r="N10630" s="315"/>
      <c r="O10630" s="315" t="s">
        <v>805</v>
      </c>
      <c r="P10630" s="315" t="s">
        <v>7852</v>
      </c>
      <c r="Q10630" s="315" t="s">
        <v>7913</v>
      </c>
    </row>
    <row r="10631" spans="1:17">
      <c r="A10631" s="315" t="s">
        <v>10197</v>
      </c>
      <c r="B10631" s="315" t="s">
        <v>2095</v>
      </c>
      <c r="C10631" s="315" t="s">
        <v>2098</v>
      </c>
      <c r="D10631" s="316">
        <v>104</v>
      </c>
      <c r="E10631" s="317">
        <v>76946.28</v>
      </c>
      <c r="F10631" s="317">
        <v>23368.850000000002</v>
      </c>
      <c r="G10631" s="318">
        <v>39595</v>
      </c>
      <c r="H10631" s="318">
        <v>41631</v>
      </c>
      <c r="I10631" s="318">
        <v>50770</v>
      </c>
      <c r="J10631" s="315" t="s">
        <v>10198</v>
      </c>
      <c r="K10631" s="315">
        <v>1020</v>
      </c>
      <c r="L10631" s="315" t="s">
        <v>3830</v>
      </c>
      <c r="M10631" s="315" t="s">
        <v>766</v>
      </c>
      <c r="N10631" s="315" t="s">
        <v>5652</v>
      </c>
      <c r="O10631" s="315" t="s">
        <v>805</v>
      </c>
      <c r="P10631" s="315" t="s">
        <v>5653</v>
      </c>
      <c r="Q10631" s="315" t="s">
        <v>5654</v>
      </c>
    </row>
    <row r="10632" spans="1:17">
      <c r="A10632" s="315" t="s">
        <v>10199</v>
      </c>
      <c r="B10632" s="315" t="s">
        <v>2095</v>
      </c>
      <c r="C10632" s="315" t="s">
        <v>2098</v>
      </c>
      <c r="D10632" s="316">
        <v>104.04</v>
      </c>
      <c r="E10632" s="317">
        <v>90524.28</v>
      </c>
      <c r="F10632" s="317">
        <v>21001.620000000003</v>
      </c>
      <c r="G10632" s="318">
        <v>40679</v>
      </c>
      <c r="H10632" s="318">
        <v>42006</v>
      </c>
      <c r="I10632" s="318">
        <v>49674</v>
      </c>
      <c r="J10632" s="315" t="s">
        <v>10200</v>
      </c>
      <c r="K10632" s="315">
        <v>6053</v>
      </c>
      <c r="L10632" s="315" t="s">
        <v>4293</v>
      </c>
      <c r="M10632" s="315" t="s">
        <v>1017</v>
      </c>
      <c r="N10632" s="315"/>
      <c r="O10632" s="315" t="s">
        <v>805</v>
      </c>
      <c r="P10632" s="315" t="s">
        <v>10201</v>
      </c>
      <c r="Q10632" s="315" t="s">
        <v>1394</v>
      </c>
    </row>
    <row r="10633" spans="1:17">
      <c r="A10633" s="315" t="s">
        <v>10202</v>
      </c>
      <c r="B10633" s="315" t="s">
        <v>2095</v>
      </c>
      <c r="C10633" s="315" t="s">
        <v>2098</v>
      </c>
      <c r="D10633" s="316">
        <v>104.04</v>
      </c>
      <c r="E10633" s="317">
        <v>37640.339999999997</v>
      </c>
      <c r="F10633" s="317">
        <v>13399.969999999998</v>
      </c>
      <c r="G10633" s="318">
        <v>40841</v>
      </c>
      <c r="H10633" s="318">
        <v>41030</v>
      </c>
      <c r="I10633" s="318">
        <v>50405</v>
      </c>
      <c r="J10633" s="315" t="s">
        <v>10203</v>
      </c>
      <c r="K10633" s="315">
        <v>5102</v>
      </c>
      <c r="L10633" s="315" t="s">
        <v>971</v>
      </c>
      <c r="M10633" s="315" t="s">
        <v>776</v>
      </c>
      <c r="N10633" s="315"/>
      <c r="O10633" s="315" t="s">
        <v>805</v>
      </c>
      <c r="P10633" s="315" t="s">
        <v>6367</v>
      </c>
      <c r="Q10633" s="315" t="s">
        <v>5089</v>
      </c>
    </row>
    <row r="10634" spans="1:17">
      <c r="A10634" s="315" t="s">
        <v>10204</v>
      </c>
      <c r="B10634" s="315" t="s">
        <v>2095</v>
      </c>
      <c r="C10634" s="315" t="s">
        <v>2096</v>
      </c>
      <c r="D10634" s="316">
        <v>104.17</v>
      </c>
      <c r="E10634" s="317">
        <v>109271.25</v>
      </c>
      <c r="F10634" s="317">
        <v>30705.23</v>
      </c>
      <c r="G10634" s="318">
        <v>40667</v>
      </c>
      <c r="H10634" s="318">
        <v>41234</v>
      </c>
      <c r="I10634" s="318">
        <v>50405</v>
      </c>
      <c r="J10634" s="315" t="s">
        <v>10205</v>
      </c>
      <c r="K10634" s="315">
        <v>1462</v>
      </c>
      <c r="L10634" s="315" t="s">
        <v>2397</v>
      </c>
      <c r="M10634" s="315" t="s">
        <v>766</v>
      </c>
      <c r="N10634" s="315"/>
      <c r="O10634" s="315" t="s">
        <v>914</v>
      </c>
      <c r="P10634" s="315" t="s">
        <v>10206</v>
      </c>
      <c r="Q10634" s="315" t="s">
        <v>10207</v>
      </c>
    </row>
    <row r="10635" spans="1:17">
      <c r="A10635" s="315" t="s">
        <v>10208</v>
      </c>
      <c r="B10635" s="315" t="s">
        <v>2095</v>
      </c>
      <c r="C10635" s="315" t="s">
        <v>2096</v>
      </c>
      <c r="D10635" s="316">
        <v>104.68</v>
      </c>
      <c r="E10635" s="317">
        <v>87907.459999999992</v>
      </c>
      <c r="F10635" s="317">
        <v>28042.48</v>
      </c>
      <c r="G10635" s="318">
        <v>40659</v>
      </c>
      <c r="H10635" s="318">
        <v>41626</v>
      </c>
      <c r="I10635" s="318">
        <v>50770</v>
      </c>
      <c r="J10635" s="315" t="s">
        <v>10209</v>
      </c>
      <c r="K10635" s="315">
        <v>8932</v>
      </c>
      <c r="L10635" s="315" t="s">
        <v>3338</v>
      </c>
      <c r="M10635" s="315" t="s">
        <v>784</v>
      </c>
      <c r="N10635" s="315"/>
      <c r="O10635" s="315" t="s">
        <v>805</v>
      </c>
      <c r="P10635" s="315" t="s">
        <v>8183</v>
      </c>
      <c r="Q10635" s="315" t="s">
        <v>1090</v>
      </c>
    </row>
    <row r="10636" spans="1:17">
      <c r="A10636" s="315" t="s">
        <v>10210</v>
      </c>
      <c r="B10636" s="315" t="s">
        <v>2095</v>
      </c>
      <c r="C10636" s="315" t="s">
        <v>2096</v>
      </c>
      <c r="D10636" s="316">
        <v>104.7</v>
      </c>
      <c r="E10636" s="317">
        <v>92665.83</v>
      </c>
      <c r="F10636" s="317">
        <v>43738.259999999995</v>
      </c>
      <c r="G10636" s="318">
        <v>39570</v>
      </c>
      <c r="H10636" s="318">
        <v>40842</v>
      </c>
      <c r="I10636" s="318">
        <v>50040</v>
      </c>
      <c r="J10636" s="315" t="s">
        <v>10211</v>
      </c>
      <c r="K10636" s="315">
        <v>9054</v>
      </c>
      <c r="L10636" s="315" t="s">
        <v>4276</v>
      </c>
      <c r="M10636" s="315" t="s">
        <v>1024</v>
      </c>
      <c r="N10636" s="315" t="s">
        <v>10212</v>
      </c>
      <c r="O10636" s="315" t="s">
        <v>805</v>
      </c>
      <c r="P10636" s="315" t="s">
        <v>6081</v>
      </c>
      <c r="Q10636" s="315" t="s">
        <v>2039</v>
      </c>
    </row>
    <row r="10637" spans="1:17">
      <c r="A10637" s="315" t="s">
        <v>10213</v>
      </c>
      <c r="B10637" s="315" t="s">
        <v>2095</v>
      </c>
      <c r="C10637" s="315" t="s">
        <v>2098</v>
      </c>
      <c r="D10637" s="316">
        <v>104.72</v>
      </c>
      <c r="E10637" s="317">
        <v>15135.760000000002</v>
      </c>
      <c r="F10637" s="317">
        <v>2633.63</v>
      </c>
      <c r="G10637" s="318">
        <v>40829</v>
      </c>
      <c r="H10637" s="318">
        <v>42632</v>
      </c>
      <c r="I10637" s="318">
        <v>50040</v>
      </c>
      <c r="J10637" s="315" t="s">
        <v>10214</v>
      </c>
      <c r="K10637" s="315">
        <v>5624</v>
      </c>
      <c r="L10637" s="315" t="s">
        <v>775</v>
      </c>
      <c r="M10637" s="315" t="s">
        <v>776</v>
      </c>
      <c r="N10637" s="315"/>
      <c r="O10637" s="315" t="s">
        <v>805</v>
      </c>
      <c r="P10637" s="315" t="s">
        <v>10215</v>
      </c>
      <c r="Q10637" s="315" t="s">
        <v>10216</v>
      </c>
    </row>
    <row r="10638" spans="1:17">
      <c r="A10638" s="315" t="s">
        <v>10217</v>
      </c>
      <c r="B10638" s="315" t="s">
        <v>2095</v>
      </c>
      <c r="C10638" s="315" t="s">
        <v>2098</v>
      </c>
      <c r="D10638" s="316">
        <v>105</v>
      </c>
      <c r="E10638" s="317">
        <v>105905.81000000001</v>
      </c>
      <c r="F10638" s="317">
        <v>34631.19</v>
      </c>
      <c r="G10638" s="318">
        <v>39570</v>
      </c>
      <c r="H10638" s="318">
        <v>40889</v>
      </c>
      <c r="I10638" s="318">
        <v>50040</v>
      </c>
      <c r="J10638" s="315" t="s">
        <v>10218</v>
      </c>
      <c r="K10638" s="315">
        <v>8916</v>
      </c>
      <c r="L10638" s="315" t="s">
        <v>4112</v>
      </c>
      <c r="M10638" s="315" t="s">
        <v>776</v>
      </c>
      <c r="N10638" s="315"/>
      <c r="O10638" s="315" t="s">
        <v>805</v>
      </c>
      <c r="P10638" s="315" t="s">
        <v>4676</v>
      </c>
      <c r="Q10638" s="315" t="s">
        <v>10039</v>
      </c>
    </row>
    <row r="10639" spans="1:17">
      <c r="A10639" s="315" t="s">
        <v>10219</v>
      </c>
      <c r="B10639" s="315" t="s">
        <v>2095</v>
      </c>
      <c r="C10639" s="315" t="s">
        <v>2096</v>
      </c>
      <c r="D10639" s="316">
        <v>105</v>
      </c>
      <c r="E10639" s="317">
        <v>108666.75</v>
      </c>
      <c r="F10639" s="317">
        <v>52703.390000000007</v>
      </c>
      <c r="G10639" s="318">
        <v>39570</v>
      </c>
      <c r="H10639" s="318">
        <v>40869</v>
      </c>
      <c r="I10639" s="318">
        <v>50040</v>
      </c>
      <c r="J10639" s="315" t="s">
        <v>10220</v>
      </c>
      <c r="K10639" s="315">
        <v>1164</v>
      </c>
      <c r="L10639" s="315" t="s">
        <v>3502</v>
      </c>
      <c r="M10639" s="315" t="s">
        <v>766</v>
      </c>
      <c r="N10639" s="315"/>
      <c r="O10639" s="315" t="s">
        <v>805</v>
      </c>
      <c r="P10639" s="315" t="s">
        <v>10221</v>
      </c>
      <c r="Q10639" s="315" t="s">
        <v>1020</v>
      </c>
    </row>
    <row r="10640" spans="1:17">
      <c r="A10640" s="315" t="s">
        <v>10222</v>
      </c>
      <c r="B10640" s="315" t="s">
        <v>2095</v>
      </c>
      <c r="C10640" s="315" t="s">
        <v>2098</v>
      </c>
      <c r="D10640" s="316">
        <v>105</v>
      </c>
      <c r="E10640" s="317">
        <v>84042.779999999984</v>
      </c>
      <c r="F10640" s="317">
        <v>25446.27</v>
      </c>
      <c r="G10640" s="318">
        <v>39927</v>
      </c>
      <c r="H10640" s="318">
        <v>41519</v>
      </c>
      <c r="I10640" s="318">
        <v>50770</v>
      </c>
      <c r="J10640" s="315" t="s">
        <v>10223</v>
      </c>
      <c r="K10640" s="315">
        <v>6370</v>
      </c>
      <c r="L10640" s="315" t="s">
        <v>2361</v>
      </c>
      <c r="M10640" s="315" t="s">
        <v>1290</v>
      </c>
      <c r="N10640" s="315" t="s">
        <v>10224</v>
      </c>
      <c r="O10640" s="315" t="s">
        <v>805</v>
      </c>
      <c r="P10640" s="315" t="s">
        <v>1292</v>
      </c>
      <c r="Q10640" s="315" t="s">
        <v>4573</v>
      </c>
    </row>
    <row r="10641" spans="1:17">
      <c r="A10641" s="315" t="s">
        <v>10225</v>
      </c>
      <c r="B10641" s="315" t="s">
        <v>2095</v>
      </c>
      <c r="C10641" s="315" t="s">
        <v>2096</v>
      </c>
      <c r="D10641" s="316">
        <v>105</v>
      </c>
      <c r="E10641" s="317">
        <v>99462</v>
      </c>
      <c r="F10641" s="317">
        <v>44665.810000000005</v>
      </c>
      <c r="G10641" s="318">
        <v>40449</v>
      </c>
      <c r="H10641" s="318">
        <v>40833</v>
      </c>
      <c r="I10641" s="318">
        <v>50040</v>
      </c>
      <c r="J10641" s="315" t="s">
        <v>10226</v>
      </c>
      <c r="K10641" s="315">
        <v>3663</v>
      </c>
      <c r="L10641" s="315" t="s">
        <v>10227</v>
      </c>
      <c r="M10641" s="315" t="s">
        <v>764</v>
      </c>
      <c r="N10641" s="315" t="s">
        <v>10228</v>
      </c>
      <c r="O10641" s="315" t="s">
        <v>805</v>
      </c>
      <c r="P10641" s="315" t="s">
        <v>1053</v>
      </c>
      <c r="Q10641" s="315" t="s">
        <v>956</v>
      </c>
    </row>
    <row r="10642" spans="1:17">
      <c r="A10642" s="315" t="s">
        <v>10229</v>
      </c>
      <c r="B10642" s="315" t="s">
        <v>2095</v>
      </c>
      <c r="C10642" s="315" t="s">
        <v>2098</v>
      </c>
      <c r="D10642" s="316">
        <v>105</v>
      </c>
      <c r="E10642" s="317">
        <v>112309.64999999998</v>
      </c>
      <c r="F10642" s="317">
        <v>24146.59</v>
      </c>
      <c r="G10642" s="318">
        <v>40605</v>
      </c>
      <c r="H10642" s="318">
        <v>42066</v>
      </c>
      <c r="I10642" s="318">
        <v>49674</v>
      </c>
      <c r="J10642" s="315" t="s">
        <v>10230</v>
      </c>
      <c r="K10642" s="315">
        <v>7215</v>
      </c>
      <c r="L10642" s="315" t="s">
        <v>3309</v>
      </c>
      <c r="M10642" s="315" t="s">
        <v>966</v>
      </c>
      <c r="N10642" s="315"/>
      <c r="O10642" s="315" t="s">
        <v>805</v>
      </c>
      <c r="P10642" s="315" t="s">
        <v>10231</v>
      </c>
      <c r="Q10642" s="315" t="s">
        <v>852</v>
      </c>
    </row>
    <row r="10643" spans="1:17">
      <c r="A10643" s="315" t="s">
        <v>10232</v>
      </c>
      <c r="B10643" s="315" t="s">
        <v>2095</v>
      </c>
      <c r="C10643" s="315" t="s">
        <v>2098</v>
      </c>
      <c r="D10643" s="316">
        <v>105</v>
      </c>
      <c r="E10643" s="317">
        <v>114131.15</v>
      </c>
      <c r="F10643" s="317">
        <v>29272.54</v>
      </c>
      <c r="G10643" s="318">
        <v>40800</v>
      </c>
      <c r="H10643" s="318">
        <v>41263</v>
      </c>
      <c r="I10643" s="318">
        <v>50405</v>
      </c>
      <c r="J10643" s="315" t="s">
        <v>10233</v>
      </c>
      <c r="K10643" s="315">
        <v>3911</v>
      </c>
      <c r="L10643" s="315" t="s">
        <v>3518</v>
      </c>
      <c r="M10643" s="315" t="s">
        <v>754</v>
      </c>
      <c r="N10643" s="315" t="s">
        <v>10234</v>
      </c>
      <c r="O10643" s="315" t="s">
        <v>805</v>
      </c>
      <c r="P10643" s="315" t="s">
        <v>10235</v>
      </c>
      <c r="Q10643" s="315" t="s">
        <v>1900</v>
      </c>
    </row>
    <row r="10644" spans="1:17">
      <c r="A10644" s="315" t="s">
        <v>10236</v>
      </c>
      <c r="B10644" s="315" t="s">
        <v>2095</v>
      </c>
      <c r="C10644" s="315" t="s">
        <v>2098</v>
      </c>
      <c r="D10644" s="316">
        <v>105.06</v>
      </c>
      <c r="E10644" s="317">
        <v>89265.330000000016</v>
      </c>
      <c r="F10644" s="317">
        <v>31778.46</v>
      </c>
      <c r="G10644" s="318">
        <v>40728</v>
      </c>
      <c r="H10644" s="318">
        <v>41024</v>
      </c>
      <c r="I10644" s="318">
        <v>50405</v>
      </c>
      <c r="J10644" s="315" t="s">
        <v>10237</v>
      </c>
      <c r="K10644" s="315">
        <v>9015</v>
      </c>
      <c r="L10644" s="315" t="s">
        <v>321</v>
      </c>
      <c r="M10644" s="315" t="s">
        <v>770</v>
      </c>
      <c r="N10644" s="315"/>
      <c r="O10644" s="315" t="s">
        <v>805</v>
      </c>
      <c r="P10644" s="315" t="s">
        <v>898</v>
      </c>
      <c r="Q10644" s="315" t="s">
        <v>1574</v>
      </c>
    </row>
    <row r="10645" spans="1:17">
      <c r="A10645" s="315" t="s">
        <v>10238</v>
      </c>
      <c r="B10645" s="315" t="s">
        <v>2095</v>
      </c>
      <c r="C10645" s="315" t="s">
        <v>2098</v>
      </c>
      <c r="D10645" s="316">
        <v>105.1</v>
      </c>
      <c r="E10645" s="317">
        <v>109686</v>
      </c>
      <c r="F10645" s="317">
        <v>53827.39</v>
      </c>
      <c r="G10645" s="318">
        <v>39569</v>
      </c>
      <c r="H10645" s="318">
        <v>40142</v>
      </c>
      <c r="I10645" s="318">
        <v>49309</v>
      </c>
      <c r="J10645" s="315" t="s">
        <v>10239</v>
      </c>
      <c r="K10645" s="315">
        <v>4912</v>
      </c>
      <c r="L10645" s="315" t="s">
        <v>2777</v>
      </c>
      <c r="M10645" s="315" t="s">
        <v>764</v>
      </c>
      <c r="N10645" s="315" t="s">
        <v>10240</v>
      </c>
      <c r="O10645" s="315" t="s">
        <v>805</v>
      </c>
      <c r="P10645" s="315" t="s">
        <v>6716</v>
      </c>
      <c r="Q10645" s="315" t="s">
        <v>864</v>
      </c>
    </row>
    <row r="10646" spans="1:17">
      <c r="A10646" s="315" t="s">
        <v>10241</v>
      </c>
      <c r="B10646" s="315" t="s">
        <v>2095</v>
      </c>
      <c r="C10646" s="315" t="s">
        <v>2098</v>
      </c>
      <c r="D10646" s="316">
        <v>105.3</v>
      </c>
      <c r="E10646" s="317">
        <v>94728.329999999987</v>
      </c>
      <c r="F10646" s="317">
        <v>31225.249999999996</v>
      </c>
      <c r="G10646" s="318">
        <v>40450</v>
      </c>
      <c r="H10646" s="318">
        <v>41075</v>
      </c>
      <c r="I10646" s="318">
        <v>50405</v>
      </c>
      <c r="J10646" s="315" t="s">
        <v>10242</v>
      </c>
      <c r="K10646" s="315">
        <v>5442</v>
      </c>
      <c r="L10646" s="315" t="s">
        <v>2687</v>
      </c>
      <c r="M10646" s="315" t="s">
        <v>776</v>
      </c>
      <c r="N10646" s="315" t="s">
        <v>10243</v>
      </c>
      <c r="O10646" s="315" t="s">
        <v>805</v>
      </c>
      <c r="P10646" s="315" t="s">
        <v>10244</v>
      </c>
      <c r="Q10646" s="315" t="s">
        <v>1394</v>
      </c>
    </row>
    <row r="10647" spans="1:17">
      <c r="A10647" s="315" t="s">
        <v>10245</v>
      </c>
      <c r="B10647" s="315" t="s">
        <v>2095</v>
      </c>
      <c r="C10647" s="315" t="s">
        <v>2096</v>
      </c>
      <c r="D10647" s="316">
        <v>105.45</v>
      </c>
      <c r="E10647" s="317">
        <v>94064.34</v>
      </c>
      <c r="F10647" s="317">
        <v>45621.21</v>
      </c>
      <c r="G10647" s="318">
        <v>40744</v>
      </c>
      <c r="H10647" s="318">
        <v>40877</v>
      </c>
      <c r="I10647" s="318">
        <v>50040</v>
      </c>
      <c r="J10647" s="315" t="s">
        <v>10246</v>
      </c>
      <c r="K10647" s="315">
        <v>4629</v>
      </c>
      <c r="L10647" s="315" t="s">
        <v>3959</v>
      </c>
      <c r="M10647" s="315" t="s">
        <v>1296</v>
      </c>
      <c r="N10647" s="315"/>
      <c r="O10647" s="315" t="s">
        <v>805</v>
      </c>
      <c r="P10647" s="315" t="s">
        <v>840</v>
      </c>
      <c r="Q10647" s="315" t="s">
        <v>1286</v>
      </c>
    </row>
    <row r="10648" spans="1:17">
      <c r="A10648" s="315" t="s">
        <v>10247</v>
      </c>
      <c r="B10648" s="315" t="s">
        <v>2095</v>
      </c>
      <c r="C10648" s="315" t="s">
        <v>2098</v>
      </c>
      <c r="D10648" s="316">
        <v>105.47</v>
      </c>
      <c r="E10648" s="317">
        <v>80292.12</v>
      </c>
      <c r="F10648" s="317">
        <v>32265.539999999997</v>
      </c>
      <c r="G10648" s="318">
        <v>40772</v>
      </c>
      <c r="H10648" s="318">
        <v>40882</v>
      </c>
      <c r="I10648" s="318">
        <v>50040</v>
      </c>
      <c r="J10648" s="315" t="s">
        <v>10248</v>
      </c>
      <c r="K10648" s="315">
        <v>4052</v>
      </c>
      <c r="L10648" s="315" t="s">
        <v>2059</v>
      </c>
      <c r="M10648" s="315" t="s">
        <v>2060</v>
      </c>
      <c r="N10648" s="315" t="s">
        <v>5548</v>
      </c>
      <c r="O10648" s="315" t="s">
        <v>914</v>
      </c>
      <c r="P10648" s="315" t="s">
        <v>5549</v>
      </c>
      <c r="Q10648" s="315" t="s">
        <v>5550</v>
      </c>
    </row>
    <row r="10649" spans="1:17">
      <c r="A10649" s="315" t="s">
        <v>10249</v>
      </c>
      <c r="B10649" s="315" t="s">
        <v>2095</v>
      </c>
      <c r="C10649" s="315" t="s">
        <v>2098</v>
      </c>
      <c r="D10649" s="316">
        <v>105.5</v>
      </c>
      <c r="E10649" s="317">
        <v>101134.5</v>
      </c>
      <c r="F10649" s="317">
        <v>41970.83</v>
      </c>
      <c r="G10649" s="318">
        <v>40665</v>
      </c>
      <c r="H10649" s="318">
        <v>40885</v>
      </c>
      <c r="I10649" s="318">
        <v>50040</v>
      </c>
      <c r="J10649" s="315" t="s">
        <v>10250</v>
      </c>
      <c r="K10649" s="315">
        <v>1521</v>
      </c>
      <c r="L10649" s="315" t="s">
        <v>4116</v>
      </c>
      <c r="M10649" s="315" t="s">
        <v>766</v>
      </c>
      <c r="N10649" s="315"/>
      <c r="O10649" s="315" t="s">
        <v>805</v>
      </c>
      <c r="P10649" s="315" t="s">
        <v>10251</v>
      </c>
      <c r="Q10649" s="315" t="s">
        <v>4567</v>
      </c>
    </row>
    <row r="10650" spans="1:17">
      <c r="A10650" s="315" t="s">
        <v>10252</v>
      </c>
      <c r="B10650" s="315" t="s">
        <v>2095</v>
      </c>
      <c r="C10650" s="315" t="s">
        <v>2098</v>
      </c>
      <c r="D10650" s="316">
        <v>105.6</v>
      </c>
      <c r="E10650" s="317">
        <v>83037.25</v>
      </c>
      <c r="F10650" s="317">
        <v>27371.550000000007</v>
      </c>
      <c r="G10650" s="318">
        <v>39618</v>
      </c>
      <c r="H10650" s="318">
        <v>41200</v>
      </c>
      <c r="I10650" s="318">
        <v>50405</v>
      </c>
      <c r="J10650" s="315" t="s">
        <v>10253</v>
      </c>
      <c r="K10650" s="315">
        <v>1541</v>
      </c>
      <c r="L10650" s="315" t="s">
        <v>4039</v>
      </c>
      <c r="M10650" s="315" t="s">
        <v>761</v>
      </c>
      <c r="N10650" s="315" t="s">
        <v>10254</v>
      </c>
      <c r="O10650" s="315" t="s">
        <v>805</v>
      </c>
      <c r="P10650" s="315" t="s">
        <v>6709</v>
      </c>
      <c r="Q10650" s="315" t="s">
        <v>10255</v>
      </c>
    </row>
    <row r="10651" spans="1:17">
      <c r="A10651" s="315" t="s">
        <v>10256</v>
      </c>
      <c r="B10651" s="315" t="s">
        <v>2095</v>
      </c>
      <c r="C10651" s="315" t="s">
        <v>2098</v>
      </c>
      <c r="D10651" s="316">
        <v>105.6</v>
      </c>
      <c r="E10651" s="317">
        <v>138386.06</v>
      </c>
      <c r="F10651" s="317">
        <v>32105.559999999994</v>
      </c>
      <c r="G10651" s="318">
        <v>40638</v>
      </c>
      <c r="H10651" s="318">
        <v>42012</v>
      </c>
      <c r="I10651" s="318">
        <v>49674</v>
      </c>
      <c r="J10651" s="315" t="s">
        <v>10257</v>
      </c>
      <c r="K10651" s="315">
        <v>7154</v>
      </c>
      <c r="L10651" s="315" t="s">
        <v>3045</v>
      </c>
      <c r="M10651" s="315" t="s">
        <v>966</v>
      </c>
      <c r="N10651" s="315"/>
      <c r="O10651" s="315" t="s">
        <v>805</v>
      </c>
      <c r="P10651" s="315" t="s">
        <v>10258</v>
      </c>
      <c r="Q10651" s="315" t="s">
        <v>10259</v>
      </c>
    </row>
    <row r="10652" spans="1:17">
      <c r="A10652" s="315" t="s">
        <v>10260</v>
      </c>
      <c r="B10652" s="315" t="s">
        <v>2095</v>
      </c>
      <c r="C10652" s="315" t="s">
        <v>2098</v>
      </c>
      <c r="D10652" s="316">
        <v>105.6</v>
      </c>
      <c r="E10652" s="317">
        <v>34223.630000000005</v>
      </c>
      <c r="F10652" s="317">
        <v>6331.38</v>
      </c>
      <c r="G10652" s="318">
        <v>40852</v>
      </c>
      <c r="H10652" s="318">
        <v>42453</v>
      </c>
      <c r="I10652" s="318">
        <v>50040</v>
      </c>
      <c r="J10652" s="315" t="s">
        <v>10261</v>
      </c>
      <c r="K10652" s="315">
        <v>8344</v>
      </c>
      <c r="L10652" s="315" t="s">
        <v>2935</v>
      </c>
      <c r="M10652" s="315" t="s">
        <v>784</v>
      </c>
      <c r="N10652" s="315"/>
      <c r="O10652" s="315" t="s">
        <v>805</v>
      </c>
      <c r="P10652" s="315" t="s">
        <v>1997</v>
      </c>
      <c r="Q10652" s="315" t="s">
        <v>5375</v>
      </c>
    </row>
    <row r="10653" spans="1:17">
      <c r="A10653" s="315" t="s">
        <v>10262</v>
      </c>
      <c r="B10653" s="315" t="s">
        <v>2095</v>
      </c>
      <c r="C10653" s="315" t="s">
        <v>2096</v>
      </c>
      <c r="D10653" s="316">
        <v>105.8</v>
      </c>
      <c r="E10653" s="317">
        <v>101358.9</v>
      </c>
      <c r="F10653" s="317">
        <v>65883.279999999984</v>
      </c>
      <c r="G10653" s="318">
        <v>39780</v>
      </c>
      <c r="H10653" s="318">
        <v>40070</v>
      </c>
      <c r="I10653" s="318">
        <v>49309</v>
      </c>
      <c r="J10653" s="315" t="s">
        <v>10263</v>
      </c>
      <c r="K10653" s="315">
        <v>6006</v>
      </c>
      <c r="L10653" s="315" t="s">
        <v>314</v>
      </c>
      <c r="M10653" s="315" t="s">
        <v>788</v>
      </c>
      <c r="N10653" s="315" t="s">
        <v>4639</v>
      </c>
      <c r="O10653" s="315" t="s">
        <v>805</v>
      </c>
      <c r="P10653" s="315" t="s">
        <v>4640</v>
      </c>
      <c r="Q10653" s="315" t="s">
        <v>1065</v>
      </c>
    </row>
    <row r="10654" spans="1:17">
      <c r="A10654" s="315" t="s">
        <v>10264</v>
      </c>
      <c r="B10654" s="315" t="s">
        <v>2095</v>
      </c>
      <c r="C10654" s="315" t="s">
        <v>2098</v>
      </c>
      <c r="D10654" s="316">
        <v>106</v>
      </c>
      <c r="E10654" s="317">
        <v>92424.700000000012</v>
      </c>
      <c r="F10654" s="317">
        <v>23938.010000000002</v>
      </c>
      <c r="G10654" s="318">
        <v>40200</v>
      </c>
      <c r="H10654" s="318">
        <v>41628</v>
      </c>
      <c r="I10654" s="318">
        <v>50770</v>
      </c>
      <c r="J10654" s="315" t="s">
        <v>10265</v>
      </c>
      <c r="K10654" s="315">
        <v>8370</v>
      </c>
      <c r="L10654" s="315" t="s">
        <v>4189</v>
      </c>
      <c r="M10654" s="315" t="s">
        <v>792</v>
      </c>
      <c r="N10654" s="315" t="s">
        <v>10266</v>
      </c>
      <c r="O10654" s="315" t="s">
        <v>805</v>
      </c>
      <c r="P10654" s="315" t="s">
        <v>10168</v>
      </c>
      <c r="Q10654" s="315" t="s">
        <v>1460</v>
      </c>
    </row>
    <row r="10655" spans="1:17">
      <c r="A10655" s="315" t="s">
        <v>10267</v>
      </c>
      <c r="B10655" s="315" t="s">
        <v>2095</v>
      </c>
      <c r="C10655" s="315" t="s">
        <v>2098</v>
      </c>
      <c r="D10655" s="316">
        <v>106.1</v>
      </c>
      <c r="E10655" s="317">
        <v>71006.400000000009</v>
      </c>
      <c r="F10655" s="317">
        <v>13136.19</v>
      </c>
      <c r="G10655" s="318">
        <v>40743</v>
      </c>
      <c r="H10655" s="318">
        <v>42359</v>
      </c>
      <c r="I10655" s="318">
        <v>49674</v>
      </c>
      <c r="J10655" s="315" t="s">
        <v>10268</v>
      </c>
      <c r="K10655" s="315">
        <v>3997</v>
      </c>
      <c r="L10655" s="315" t="s">
        <v>2277</v>
      </c>
      <c r="M10655" s="315" t="s">
        <v>754</v>
      </c>
      <c r="N10655" s="315"/>
      <c r="O10655" s="315" t="s">
        <v>805</v>
      </c>
      <c r="P10655" s="315" t="s">
        <v>2052</v>
      </c>
      <c r="Q10655" s="315" t="s">
        <v>7016</v>
      </c>
    </row>
    <row r="10656" spans="1:17">
      <c r="A10656" s="315" t="s">
        <v>10269</v>
      </c>
      <c r="B10656" s="315" t="s">
        <v>2095</v>
      </c>
      <c r="C10656" s="315" t="s">
        <v>2098</v>
      </c>
      <c r="D10656" s="316">
        <v>106.2</v>
      </c>
      <c r="E10656" s="317">
        <v>89826.98000000001</v>
      </c>
      <c r="F10656" s="317">
        <v>16617.990000000002</v>
      </c>
      <c r="G10656" s="318">
        <v>40732</v>
      </c>
      <c r="H10656" s="318">
        <v>42452</v>
      </c>
      <c r="I10656" s="318">
        <v>50040</v>
      </c>
      <c r="J10656" s="315" t="s">
        <v>10270</v>
      </c>
      <c r="K10656" s="315">
        <v>6044</v>
      </c>
      <c r="L10656" s="315" t="s">
        <v>2499</v>
      </c>
      <c r="M10656" s="315" t="s">
        <v>788</v>
      </c>
      <c r="N10656" s="315"/>
      <c r="O10656" s="315" t="s">
        <v>805</v>
      </c>
      <c r="P10656" s="315" t="s">
        <v>10271</v>
      </c>
      <c r="Q10656" s="315" t="s">
        <v>5019</v>
      </c>
    </row>
    <row r="10657" spans="1:17">
      <c r="A10657" s="315" t="s">
        <v>10272</v>
      </c>
      <c r="B10657" s="315" t="s">
        <v>2095</v>
      </c>
      <c r="C10657" s="315" t="s">
        <v>2098</v>
      </c>
      <c r="D10657" s="316">
        <v>106.5</v>
      </c>
      <c r="E10657" s="317">
        <v>106450.5</v>
      </c>
      <c r="F10657" s="317">
        <v>62786.079999999994</v>
      </c>
      <c r="G10657" s="318">
        <v>39570</v>
      </c>
      <c r="H10657" s="318">
        <v>40042</v>
      </c>
      <c r="I10657" s="318">
        <v>49309</v>
      </c>
      <c r="J10657" s="315" t="s">
        <v>10273</v>
      </c>
      <c r="K10657" s="315">
        <v>3294</v>
      </c>
      <c r="L10657" s="315" t="s">
        <v>10274</v>
      </c>
      <c r="M10657" s="315" t="s">
        <v>764</v>
      </c>
      <c r="N10657" s="315" t="s">
        <v>10275</v>
      </c>
      <c r="O10657" s="315" t="s">
        <v>805</v>
      </c>
      <c r="P10657" s="315" t="s">
        <v>1338</v>
      </c>
      <c r="Q10657" s="315" t="s">
        <v>1513</v>
      </c>
    </row>
    <row r="10658" spans="1:17">
      <c r="A10658" s="315" t="s">
        <v>10276</v>
      </c>
      <c r="B10658" s="315" t="s">
        <v>2095</v>
      </c>
      <c r="C10658" s="315" t="s">
        <v>2096</v>
      </c>
      <c r="D10658" s="316">
        <v>106.5</v>
      </c>
      <c r="E10658" s="317">
        <v>105072.93000000001</v>
      </c>
      <c r="F10658" s="317">
        <v>42764.68</v>
      </c>
      <c r="G10658" s="318">
        <v>39680</v>
      </c>
      <c r="H10658" s="318">
        <v>41096</v>
      </c>
      <c r="I10658" s="318">
        <v>50405</v>
      </c>
      <c r="J10658" s="315" t="s">
        <v>10277</v>
      </c>
      <c r="K10658" s="315">
        <v>4937</v>
      </c>
      <c r="L10658" s="315" t="s">
        <v>8555</v>
      </c>
      <c r="M10658" s="315" t="s">
        <v>764</v>
      </c>
      <c r="N10658" s="315"/>
      <c r="O10658" s="315" t="s">
        <v>805</v>
      </c>
      <c r="P10658" s="315" t="s">
        <v>10278</v>
      </c>
      <c r="Q10658" s="315" t="s">
        <v>945</v>
      </c>
    </row>
    <row r="10659" spans="1:17">
      <c r="A10659" s="315" t="s">
        <v>10279</v>
      </c>
      <c r="B10659" s="315" t="s">
        <v>2095</v>
      </c>
      <c r="C10659" s="315" t="s">
        <v>2098</v>
      </c>
      <c r="D10659" s="316">
        <v>107.12</v>
      </c>
      <c r="E10659" s="317">
        <v>72281.439999999988</v>
      </c>
      <c r="F10659" s="317">
        <v>15527.110000000002</v>
      </c>
      <c r="G10659" s="318">
        <v>40736</v>
      </c>
      <c r="H10659" s="318">
        <v>42034</v>
      </c>
      <c r="I10659" s="318">
        <v>49674</v>
      </c>
      <c r="J10659" s="315" t="s">
        <v>10280</v>
      </c>
      <c r="K10659" s="315">
        <v>9650</v>
      </c>
      <c r="L10659" s="315" t="s">
        <v>1926</v>
      </c>
      <c r="M10659" s="315" t="s">
        <v>770</v>
      </c>
      <c r="N10659" s="315" t="s">
        <v>10281</v>
      </c>
      <c r="O10659" s="315" t="s">
        <v>805</v>
      </c>
      <c r="P10659" s="315" t="s">
        <v>7800</v>
      </c>
      <c r="Q10659" s="315" t="s">
        <v>992</v>
      </c>
    </row>
    <row r="10660" spans="1:17">
      <c r="A10660" s="315" t="s">
        <v>10282</v>
      </c>
      <c r="B10660" s="315" t="s">
        <v>2095</v>
      </c>
      <c r="C10660" s="315" t="s">
        <v>2098</v>
      </c>
      <c r="D10660" s="316">
        <v>107.2</v>
      </c>
      <c r="E10660" s="317">
        <v>112083.1</v>
      </c>
      <c r="F10660" s="317">
        <v>44418.119999999995</v>
      </c>
      <c r="G10660" s="318">
        <v>39570</v>
      </c>
      <c r="H10660" s="318">
        <v>40744</v>
      </c>
      <c r="I10660" s="318">
        <v>50040</v>
      </c>
      <c r="J10660" s="315" t="s">
        <v>10283</v>
      </c>
      <c r="K10660" s="315">
        <v>9506</v>
      </c>
      <c r="L10660" s="315" t="s">
        <v>10284</v>
      </c>
      <c r="M10660" s="315" t="s">
        <v>792</v>
      </c>
      <c r="N10660" s="315" t="s">
        <v>10285</v>
      </c>
      <c r="O10660" s="315" t="s">
        <v>805</v>
      </c>
      <c r="P10660" s="315" t="s">
        <v>10286</v>
      </c>
      <c r="Q10660" s="315" t="s">
        <v>1307</v>
      </c>
    </row>
    <row r="10661" spans="1:17">
      <c r="A10661" s="315" t="s">
        <v>10287</v>
      </c>
      <c r="B10661" s="315" t="s">
        <v>2095</v>
      </c>
      <c r="C10661" s="315" t="s">
        <v>2096</v>
      </c>
      <c r="D10661" s="316">
        <v>107.2</v>
      </c>
      <c r="E10661" s="317">
        <v>105121</v>
      </c>
      <c r="F10661" s="317">
        <v>43730.34</v>
      </c>
      <c r="G10661" s="318">
        <v>39570</v>
      </c>
      <c r="H10661" s="318">
        <v>40897</v>
      </c>
      <c r="I10661" s="318">
        <v>50040</v>
      </c>
      <c r="J10661" s="315" t="s">
        <v>10288</v>
      </c>
      <c r="K10661" s="315">
        <v>1720</v>
      </c>
      <c r="L10661" s="315" t="s">
        <v>2858</v>
      </c>
      <c r="M10661" s="315" t="s">
        <v>761</v>
      </c>
      <c r="N10661" s="315" t="s">
        <v>10289</v>
      </c>
      <c r="O10661" s="315" t="s">
        <v>805</v>
      </c>
      <c r="P10661" s="315" t="s">
        <v>9540</v>
      </c>
      <c r="Q10661" s="315" t="s">
        <v>10290</v>
      </c>
    </row>
    <row r="10662" spans="1:17">
      <c r="A10662" s="315" t="s">
        <v>10291</v>
      </c>
      <c r="B10662" s="315" t="s">
        <v>2095</v>
      </c>
      <c r="C10662" s="315" t="s">
        <v>2098</v>
      </c>
      <c r="D10662" s="316">
        <v>107.36</v>
      </c>
      <c r="E10662" s="317">
        <v>95114.25</v>
      </c>
      <c r="F10662" s="317">
        <v>20431.969999999998</v>
      </c>
      <c r="G10662" s="318">
        <v>40535</v>
      </c>
      <c r="H10662" s="318">
        <v>42066</v>
      </c>
      <c r="I10662" s="318">
        <v>49674</v>
      </c>
      <c r="J10662" s="315" t="s">
        <v>10292</v>
      </c>
      <c r="K10662" s="315">
        <v>6283</v>
      </c>
      <c r="L10662" s="315" t="s">
        <v>3470</v>
      </c>
      <c r="M10662" s="315" t="s">
        <v>788</v>
      </c>
      <c r="N10662" s="315" t="s">
        <v>4957</v>
      </c>
      <c r="O10662" s="315" t="s">
        <v>805</v>
      </c>
      <c r="P10662" s="315" t="s">
        <v>4958</v>
      </c>
      <c r="Q10662" s="315" t="s">
        <v>1065</v>
      </c>
    </row>
    <row r="10663" spans="1:17">
      <c r="A10663" s="315" t="s">
        <v>10293</v>
      </c>
      <c r="B10663" s="315" t="s">
        <v>2095</v>
      </c>
      <c r="C10663" s="315" t="s">
        <v>2098</v>
      </c>
      <c r="D10663" s="316">
        <v>107.38</v>
      </c>
      <c r="E10663" s="317">
        <v>102020.58999999998</v>
      </c>
      <c r="F10663" s="317">
        <v>18771.8</v>
      </c>
      <c r="G10663" s="318">
        <v>40660</v>
      </c>
      <c r="H10663" s="318">
        <v>42397</v>
      </c>
      <c r="I10663" s="318">
        <v>50040</v>
      </c>
      <c r="J10663" s="315" t="s">
        <v>10294</v>
      </c>
      <c r="K10663" s="315">
        <v>9108</v>
      </c>
      <c r="L10663" s="315" t="s">
        <v>10295</v>
      </c>
      <c r="M10663" s="315" t="s">
        <v>1024</v>
      </c>
      <c r="N10663" s="315"/>
      <c r="O10663" s="315" t="s">
        <v>805</v>
      </c>
      <c r="P10663" s="315" t="s">
        <v>10296</v>
      </c>
      <c r="Q10663" s="315" t="s">
        <v>858</v>
      </c>
    </row>
    <row r="10664" spans="1:17">
      <c r="A10664" s="315" t="s">
        <v>10297</v>
      </c>
      <c r="B10664" s="315" t="s">
        <v>2095</v>
      </c>
      <c r="C10664" s="315" t="s">
        <v>2098</v>
      </c>
      <c r="D10664" s="316">
        <v>107.4</v>
      </c>
      <c r="E10664" s="317">
        <v>125931</v>
      </c>
      <c r="F10664" s="317">
        <v>50489.01</v>
      </c>
      <c r="G10664" s="318">
        <v>40469</v>
      </c>
      <c r="H10664" s="318">
        <v>40584</v>
      </c>
      <c r="I10664" s="318">
        <v>50040</v>
      </c>
      <c r="J10664" s="315" t="s">
        <v>10298</v>
      </c>
      <c r="K10664" s="315">
        <v>4206</v>
      </c>
      <c r="L10664" s="315" t="s">
        <v>3436</v>
      </c>
      <c r="M10664" s="315" t="s">
        <v>1296</v>
      </c>
      <c r="N10664" s="315"/>
      <c r="O10664" s="315" t="s">
        <v>805</v>
      </c>
      <c r="P10664" s="315" t="s">
        <v>9127</v>
      </c>
      <c r="Q10664" s="315" t="s">
        <v>1096</v>
      </c>
    </row>
    <row r="10665" spans="1:17">
      <c r="A10665" s="315" t="s">
        <v>10299</v>
      </c>
      <c r="B10665" s="315" t="s">
        <v>2095</v>
      </c>
      <c r="C10665" s="315" t="s">
        <v>2098</v>
      </c>
      <c r="D10665" s="316">
        <v>107.5</v>
      </c>
      <c r="E10665" s="317">
        <v>99655.3</v>
      </c>
      <c r="F10665" s="317">
        <v>38167.979999999996</v>
      </c>
      <c r="G10665" s="318">
        <v>39570</v>
      </c>
      <c r="H10665" s="318">
        <v>40850</v>
      </c>
      <c r="I10665" s="318">
        <v>50040</v>
      </c>
      <c r="J10665" s="315" t="s">
        <v>10300</v>
      </c>
      <c r="K10665" s="315">
        <v>4623</v>
      </c>
      <c r="L10665" s="315" t="s">
        <v>2846</v>
      </c>
      <c r="M10665" s="315" t="s">
        <v>1296</v>
      </c>
      <c r="N10665" s="315"/>
      <c r="O10665" s="315" t="s">
        <v>996</v>
      </c>
      <c r="P10665" s="315" t="s">
        <v>10301</v>
      </c>
      <c r="Q10665" s="315"/>
    </row>
    <row r="10666" spans="1:17">
      <c r="A10666" s="315" t="s">
        <v>10302</v>
      </c>
      <c r="B10666" s="315" t="s">
        <v>2095</v>
      </c>
      <c r="C10666" s="315" t="s">
        <v>2098</v>
      </c>
      <c r="D10666" s="316">
        <v>107.52</v>
      </c>
      <c r="E10666" s="317">
        <v>83443.3</v>
      </c>
      <c r="F10666" s="317">
        <v>33454.58</v>
      </c>
      <c r="G10666" s="318">
        <v>40754</v>
      </c>
      <c r="H10666" s="318">
        <v>40900</v>
      </c>
      <c r="I10666" s="318">
        <v>50040</v>
      </c>
      <c r="J10666" s="315" t="s">
        <v>10303</v>
      </c>
      <c r="K10666" s="315">
        <v>8117</v>
      </c>
      <c r="L10666" s="315" t="s">
        <v>1474</v>
      </c>
      <c r="M10666" s="315" t="s">
        <v>784</v>
      </c>
      <c r="N10666" s="315" t="s">
        <v>10304</v>
      </c>
      <c r="O10666" s="315" t="s">
        <v>805</v>
      </c>
      <c r="P10666" s="315" t="s">
        <v>10305</v>
      </c>
      <c r="Q10666" s="315" t="s">
        <v>1096</v>
      </c>
    </row>
    <row r="10667" spans="1:17">
      <c r="A10667" s="315" t="s">
        <v>10306</v>
      </c>
      <c r="B10667" s="315" t="s">
        <v>2095</v>
      </c>
      <c r="C10667" s="315" t="s">
        <v>2098</v>
      </c>
      <c r="D10667" s="316">
        <v>107.6</v>
      </c>
      <c r="E10667" s="317">
        <v>109047.75</v>
      </c>
      <c r="F10667" s="317">
        <v>26050.309999999998</v>
      </c>
      <c r="G10667" s="318">
        <v>40143</v>
      </c>
      <c r="H10667" s="318">
        <v>41543</v>
      </c>
      <c r="I10667" s="318">
        <v>50770</v>
      </c>
      <c r="J10667" s="315" t="s">
        <v>10180</v>
      </c>
      <c r="K10667" s="315">
        <v>1806</v>
      </c>
      <c r="L10667" s="315" t="s">
        <v>2322</v>
      </c>
      <c r="M10667" s="315" t="s">
        <v>766</v>
      </c>
      <c r="N10667" s="315" t="s">
        <v>10181</v>
      </c>
      <c r="O10667" s="315" t="s">
        <v>805</v>
      </c>
      <c r="P10667" s="315" t="s">
        <v>10182</v>
      </c>
      <c r="Q10667" s="315" t="s">
        <v>9585</v>
      </c>
    </row>
    <row r="10668" spans="1:17">
      <c r="A10668" s="315" t="s">
        <v>10307</v>
      </c>
      <c r="B10668" s="315" t="s">
        <v>2095</v>
      </c>
      <c r="C10668" s="315" t="s">
        <v>2096</v>
      </c>
      <c r="D10668" s="316">
        <v>107.64</v>
      </c>
      <c r="E10668" s="317">
        <v>97917.599999999991</v>
      </c>
      <c r="F10668" s="317">
        <v>22129.38</v>
      </c>
      <c r="G10668" s="318">
        <v>40654</v>
      </c>
      <c r="H10668" s="318">
        <v>42157</v>
      </c>
      <c r="I10668" s="318">
        <v>49674</v>
      </c>
      <c r="J10668" s="315" t="s">
        <v>10308</v>
      </c>
      <c r="K10668" s="315">
        <v>3777</v>
      </c>
      <c r="L10668" s="315" t="s">
        <v>5809</v>
      </c>
      <c r="M10668" s="315" t="s">
        <v>764</v>
      </c>
      <c r="N10668" s="315"/>
      <c r="O10668" s="315" t="s">
        <v>996</v>
      </c>
      <c r="P10668" s="315" t="s">
        <v>10309</v>
      </c>
      <c r="Q10668" s="315"/>
    </row>
    <row r="10669" spans="1:17">
      <c r="A10669" s="315" t="s">
        <v>10310</v>
      </c>
      <c r="B10669" s="315" t="s">
        <v>2095</v>
      </c>
      <c r="C10669" s="315" t="s">
        <v>2098</v>
      </c>
      <c r="D10669" s="316">
        <v>107.8</v>
      </c>
      <c r="E10669" s="317">
        <v>123130.50000000001</v>
      </c>
      <c r="F10669" s="317">
        <v>76340.909999999989</v>
      </c>
      <c r="G10669" s="318">
        <v>39570</v>
      </c>
      <c r="H10669" s="318">
        <v>40039</v>
      </c>
      <c r="I10669" s="318">
        <v>49309</v>
      </c>
      <c r="J10669" s="315" t="s">
        <v>10311</v>
      </c>
      <c r="K10669" s="315">
        <v>3148</v>
      </c>
      <c r="L10669" s="315" t="s">
        <v>10312</v>
      </c>
      <c r="M10669" s="315" t="s">
        <v>764</v>
      </c>
      <c r="N10669" s="315"/>
      <c r="O10669" s="315" t="s">
        <v>805</v>
      </c>
      <c r="P10669" s="315" t="s">
        <v>5072</v>
      </c>
      <c r="Q10669" s="315" t="s">
        <v>1102</v>
      </c>
    </row>
    <row r="10670" spans="1:17">
      <c r="A10670" s="315" t="s">
        <v>10313</v>
      </c>
      <c r="B10670" s="315" t="s">
        <v>2095</v>
      </c>
      <c r="C10670" s="315" t="s">
        <v>2098</v>
      </c>
      <c r="D10670" s="316">
        <v>107.8</v>
      </c>
      <c r="E10670" s="317">
        <v>107722.07</v>
      </c>
      <c r="F10670" s="317">
        <v>43188.569999999992</v>
      </c>
      <c r="G10670" s="318">
        <v>40557</v>
      </c>
      <c r="H10670" s="318">
        <v>40897</v>
      </c>
      <c r="I10670" s="318">
        <v>50040</v>
      </c>
      <c r="J10670" s="315" t="s">
        <v>10314</v>
      </c>
      <c r="K10670" s="315">
        <v>4938</v>
      </c>
      <c r="L10670" s="315" t="s">
        <v>3428</v>
      </c>
      <c r="M10670" s="315" t="s">
        <v>764</v>
      </c>
      <c r="N10670" s="315" t="s">
        <v>10315</v>
      </c>
      <c r="O10670" s="315" t="s">
        <v>805</v>
      </c>
      <c r="P10670" s="315" t="s">
        <v>5901</v>
      </c>
      <c r="Q10670" s="315" t="s">
        <v>1150</v>
      </c>
    </row>
    <row r="10671" spans="1:17">
      <c r="A10671" s="315" t="s">
        <v>10316</v>
      </c>
      <c r="B10671" s="315" t="s">
        <v>2095</v>
      </c>
      <c r="C10671" s="315" t="s">
        <v>2098</v>
      </c>
      <c r="D10671" s="316">
        <v>107.9</v>
      </c>
      <c r="E10671" s="317">
        <v>79308.75</v>
      </c>
      <c r="F10671" s="317">
        <v>17368.620000000003</v>
      </c>
      <c r="G10671" s="318">
        <v>40170</v>
      </c>
      <c r="H10671" s="318">
        <v>42271</v>
      </c>
      <c r="I10671" s="318">
        <v>51501</v>
      </c>
      <c r="J10671" s="315" t="s">
        <v>10317</v>
      </c>
      <c r="K10671" s="315">
        <v>1169</v>
      </c>
      <c r="L10671" s="315" t="s">
        <v>3619</v>
      </c>
      <c r="M10671" s="315" t="s">
        <v>766</v>
      </c>
      <c r="N10671" s="315" t="s">
        <v>10318</v>
      </c>
      <c r="O10671" s="315" t="s">
        <v>805</v>
      </c>
      <c r="P10671" s="315" t="s">
        <v>10319</v>
      </c>
      <c r="Q10671" s="315" t="s">
        <v>5413</v>
      </c>
    </row>
    <row r="10672" spans="1:17">
      <c r="A10672" s="315" t="s">
        <v>10320</v>
      </c>
      <c r="B10672" s="315" t="s">
        <v>2095</v>
      </c>
      <c r="C10672" s="315" t="s">
        <v>2098</v>
      </c>
      <c r="D10672" s="316">
        <v>107.9</v>
      </c>
      <c r="E10672" s="317">
        <v>105247.23</v>
      </c>
      <c r="F10672" s="317">
        <v>24417.360000000001</v>
      </c>
      <c r="G10672" s="318">
        <v>40702</v>
      </c>
      <c r="H10672" s="318">
        <v>41956</v>
      </c>
      <c r="I10672" s="318">
        <v>49309</v>
      </c>
      <c r="J10672" s="315" t="s">
        <v>10321</v>
      </c>
      <c r="K10672" s="315">
        <v>6020</v>
      </c>
      <c r="L10672" s="315" t="s">
        <v>1888</v>
      </c>
      <c r="M10672" s="315" t="s">
        <v>788</v>
      </c>
      <c r="N10672" s="315"/>
      <c r="O10672" s="315" t="s">
        <v>805</v>
      </c>
      <c r="P10672" s="315" t="s">
        <v>5213</v>
      </c>
      <c r="Q10672" s="315" t="s">
        <v>852</v>
      </c>
    </row>
    <row r="10673" spans="1:17">
      <c r="A10673" s="315" t="s">
        <v>10322</v>
      </c>
      <c r="B10673" s="315" t="s">
        <v>2095</v>
      </c>
      <c r="C10673" s="315" t="s">
        <v>2096</v>
      </c>
      <c r="D10673" s="316">
        <v>108</v>
      </c>
      <c r="E10673" s="317">
        <v>97245.84</v>
      </c>
      <c r="F10673" s="317">
        <v>39481.810000000005</v>
      </c>
      <c r="G10673" s="318">
        <v>39967</v>
      </c>
      <c r="H10673" s="318">
        <v>41152</v>
      </c>
      <c r="I10673" s="318">
        <v>50405</v>
      </c>
      <c r="J10673" s="315" t="s">
        <v>10323</v>
      </c>
      <c r="K10673" s="315">
        <v>6331</v>
      </c>
      <c r="L10673" s="315" t="s">
        <v>1711</v>
      </c>
      <c r="M10673" s="315" t="s">
        <v>1712</v>
      </c>
      <c r="N10673" s="315" t="s">
        <v>10324</v>
      </c>
      <c r="O10673" s="315" t="s">
        <v>805</v>
      </c>
      <c r="P10673" s="315" t="s">
        <v>1714</v>
      </c>
      <c r="Q10673" s="315" t="s">
        <v>1096</v>
      </c>
    </row>
    <row r="10674" spans="1:17">
      <c r="A10674" s="315" t="s">
        <v>10325</v>
      </c>
      <c r="B10674" s="315" t="s">
        <v>2095</v>
      </c>
      <c r="C10674" s="315" t="s">
        <v>2096</v>
      </c>
      <c r="D10674" s="316">
        <v>108.1</v>
      </c>
      <c r="E10674" s="317">
        <v>114333.3</v>
      </c>
      <c r="F10674" s="317">
        <v>36357.99</v>
      </c>
      <c r="G10674" s="318">
        <v>40694</v>
      </c>
      <c r="H10674" s="318">
        <v>41576</v>
      </c>
      <c r="I10674" s="318">
        <v>50770</v>
      </c>
      <c r="J10674" s="315" t="s">
        <v>10326</v>
      </c>
      <c r="K10674" s="315">
        <v>3034</v>
      </c>
      <c r="L10674" s="315" t="s">
        <v>3965</v>
      </c>
      <c r="M10674" s="315" t="s">
        <v>764</v>
      </c>
      <c r="N10674" s="315"/>
      <c r="O10674" s="315" t="s">
        <v>805</v>
      </c>
      <c r="P10674" s="315" t="s">
        <v>7511</v>
      </c>
      <c r="Q10674" s="315" t="s">
        <v>1663</v>
      </c>
    </row>
    <row r="10675" spans="1:17">
      <c r="A10675" s="315" t="s">
        <v>10327</v>
      </c>
      <c r="B10675" s="315" t="s">
        <v>2095</v>
      </c>
      <c r="C10675" s="315" t="s">
        <v>2098</v>
      </c>
      <c r="D10675" s="316">
        <v>108.3</v>
      </c>
      <c r="E10675" s="317">
        <v>106217.39999999998</v>
      </c>
      <c r="F10675" s="317">
        <v>42585.3</v>
      </c>
      <c r="G10675" s="318">
        <v>39570</v>
      </c>
      <c r="H10675" s="318">
        <v>40815</v>
      </c>
      <c r="I10675" s="318">
        <v>50040</v>
      </c>
      <c r="J10675" s="315" t="s">
        <v>10328</v>
      </c>
      <c r="K10675" s="315">
        <v>6440</v>
      </c>
      <c r="L10675" s="315" t="s">
        <v>2483</v>
      </c>
      <c r="M10675" s="315" t="s">
        <v>1388</v>
      </c>
      <c r="N10675" s="315"/>
      <c r="O10675" s="315" t="s">
        <v>996</v>
      </c>
      <c r="P10675" s="315" t="s">
        <v>10329</v>
      </c>
      <c r="Q10675" s="315"/>
    </row>
    <row r="10676" spans="1:17">
      <c r="A10676" s="315" t="s">
        <v>10330</v>
      </c>
      <c r="B10676" s="315" t="s">
        <v>2095</v>
      </c>
      <c r="C10676" s="315" t="s">
        <v>2098</v>
      </c>
      <c r="D10676" s="316">
        <v>108.42</v>
      </c>
      <c r="E10676" s="317">
        <v>97540.26</v>
      </c>
      <c r="F10676" s="317">
        <v>19778.990000000002</v>
      </c>
      <c r="G10676" s="318">
        <v>40275</v>
      </c>
      <c r="H10676" s="318">
        <v>42166</v>
      </c>
      <c r="I10676" s="318">
        <v>51501</v>
      </c>
      <c r="J10676" s="315" t="s">
        <v>10331</v>
      </c>
      <c r="K10676" s="315">
        <v>6030</v>
      </c>
      <c r="L10676" s="315" t="s">
        <v>2286</v>
      </c>
      <c r="M10676" s="315" t="s">
        <v>788</v>
      </c>
      <c r="N10676" s="315" t="s">
        <v>5517</v>
      </c>
      <c r="O10676" s="315" t="s">
        <v>805</v>
      </c>
      <c r="P10676" s="315" t="s">
        <v>5518</v>
      </c>
      <c r="Q10676" s="315" t="s">
        <v>5277</v>
      </c>
    </row>
    <row r="10677" spans="1:17">
      <c r="A10677" s="315" t="s">
        <v>10332</v>
      </c>
      <c r="B10677" s="315" t="s">
        <v>2095</v>
      </c>
      <c r="C10677" s="315" t="s">
        <v>2096</v>
      </c>
      <c r="D10677" s="316">
        <v>108.64</v>
      </c>
      <c r="E10677" s="317">
        <v>93973.02</v>
      </c>
      <c r="F10677" s="317">
        <v>32890.579999999994</v>
      </c>
      <c r="G10677" s="318">
        <v>40708</v>
      </c>
      <c r="H10677" s="318">
        <v>40891</v>
      </c>
      <c r="I10677" s="318">
        <v>50040</v>
      </c>
      <c r="J10677" s="315" t="s">
        <v>10333</v>
      </c>
      <c r="K10677" s="315">
        <v>6170</v>
      </c>
      <c r="L10677" s="315" t="s">
        <v>3192</v>
      </c>
      <c r="M10677" s="315" t="s">
        <v>788</v>
      </c>
      <c r="N10677" s="315"/>
      <c r="O10677" s="315" t="s">
        <v>805</v>
      </c>
      <c r="P10677" s="315" t="s">
        <v>1073</v>
      </c>
      <c r="Q10677" s="315" t="s">
        <v>1992</v>
      </c>
    </row>
    <row r="10678" spans="1:17">
      <c r="A10678" s="315" t="s">
        <v>10334</v>
      </c>
      <c r="B10678" s="315" t="s">
        <v>2095</v>
      </c>
      <c r="C10678" s="315" t="s">
        <v>2098</v>
      </c>
      <c r="D10678" s="316">
        <v>108.7</v>
      </c>
      <c r="E10678" s="317">
        <v>123391.68000000001</v>
      </c>
      <c r="F10678" s="317">
        <v>40225.700000000004</v>
      </c>
      <c r="G10678" s="318">
        <v>39571</v>
      </c>
      <c r="H10678" s="318">
        <v>41410</v>
      </c>
      <c r="I10678" s="318">
        <v>50770</v>
      </c>
      <c r="J10678" s="315" t="s">
        <v>10335</v>
      </c>
      <c r="K10678" s="315">
        <v>8254</v>
      </c>
      <c r="L10678" s="315" t="s">
        <v>4331</v>
      </c>
      <c r="M10678" s="315" t="s">
        <v>792</v>
      </c>
      <c r="N10678" s="315"/>
      <c r="O10678" s="315" t="s">
        <v>805</v>
      </c>
      <c r="P10678" s="315" t="s">
        <v>8163</v>
      </c>
      <c r="Q10678" s="315" t="s">
        <v>5089</v>
      </c>
    </row>
    <row r="10679" spans="1:17">
      <c r="A10679" s="315" t="s">
        <v>10336</v>
      </c>
      <c r="B10679" s="315" t="s">
        <v>2095</v>
      </c>
      <c r="C10679" s="315" t="s">
        <v>2096</v>
      </c>
      <c r="D10679" s="316">
        <v>108.9</v>
      </c>
      <c r="E10679" s="317">
        <v>96450.69</v>
      </c>
      <c r="F10679" s="317">
        <v>30019.19</v>
      </c>
      <c r="G10679" s="318">
        <v>40777</v>
      </c>
      <c r="H10679" s="318">
        <v>40968</v>
      </c>
      <c r="I10679" s="318">
        <v>50405</v>
      </c>
      <c r="J10679" s="315" t="s">
        <v>10337</v>
      </c>
      <c r="K10679" s="315">
        <v>6300</v>
      </c>
      <c r="L10679" s="315" t="s">
        <v>327</v>
      </c>
      <c r="M10679" s="315" t="s">
        <v>1712</v>
      </c>
      <c r="N10679" s="315" t="s">
        <v>5468</v>
      </c>
      <c r="O10679" s="315" t="s">
        <v>805</v>
      </c>
      <c r="P10679" s="315" t="s">
        <v>5469</v>
      </c>
      <c r="Q10679" s="315" t="s">
        <v>945</v>
      </c>
    </row>
    <row r="10680" spans="1:17">
      <c r="A10680" s="315" t="s">
        <v>10338</v>
      </c>
      <c r="B10680" s="315" t="s">
        <v>2095</v>
      </c>
      <c r="C10680" s="315" t="s">
        <v>2096</v>
      </c>
      <c r="D10680" s="316">
        <v>109</v>
      </c>
      <c r="E10680" s="317">
        <v>107601</v>
      </c>
      <c r="F10680" s="317">
        <v>47723.03</v>
      </c>
      <c r="G10680" s="318">
        <v>40154</v>
      </c>
      <c r="H10680" s="318">
        <v>40858</v>
      </c>
      <c r="I10680" s="318">
        <v>50040</v>
      </c>
      <c r="J10680" s="315" t="s">
        <v>10339</v>
      </c>
      <c r="K10680" s="315">
        <v>3112</v>
      </c>
      <c r="L10680" s="315" t="s">
        <v>3357</v>
      </c>
      <c r="M10680" s="315" t="s">
        <v>764</v>
      </c>
      <c r="N10680" s="315"/>
      <c r="O10680" s="315" t="s">
        <v>805</v>
      </c>
      <c r="P10680" s="315" t="s">
        <v>10340</v>
      </c>
      <c r="Q10680" s="315" t="s">
        <v>992</v>
      </c>
    </row>
    <row r="10681" spans="1:17">
      <c r="A10681" s="315" t="s">
        <v>10341</v>
      </c>
      <c r="B10681" s="315" t="s">
        <v>2095</v>
      </c>
      <c r="C10681" s="315" t="s">
        <v>2098</v>
      </c>
      <c r="D10681" s="316">
        <v>109.03</v>
      </c>
      <c r="E10681" s="317">
        <v>42146.270000000004</v>
      </c>
      <c r="F10681" s="317">
        <v>15531.69</v>
      </c>
      <c r="G10681" s="318">
        <v>40849</v>
      </c>
      <c r="H10681" s="318">
        <v>40961</v>
      </c>
      <c r="I10681" s="318">
        <v>50405</v>
      </c>
      <c r="J10681" s="315" t="s">
        <v>10342</v>
      </c>
      <c r="K10681" s="315">
        <v>5636</v>
      </c>
      <c r="L10681" s="315" t="s">
        <v>3094</v>
      </c>
      <c r="M10681" s="315" t="s">
        <v>776</v>
      </c>
      <c r="N10681" s="315" t="s">
        <v>10343</v>
      </c>
      <c r="O10681" s="315" t="s">
        <v>914</v>
      </c>
      <c r="P10681" s="315" t="s">
        <v>10344</v>
      </c>
      <c r="Q10681" s="315" t="s">
        <v>10345</v>
      </c>
    </row>
    <row r="10682" spans="1:17">
      <c r="A10682" s="315" t="s">
        <v>10346</v>
      </c>
      <c r="B10682" s="315" t="s">
        <v>2095</v>
      </c>
      <c r="C10682" s="315" t="s">
        <v>2098</v>
      </c>
      <c r="D10682" s="316">
        <v>109.1</v>
      </c>
      <c r="E10682" s="317">
        <v>104788.89</v>
      </c>
      <c r="F10682" s="317">
        <v>37095.26</v>
      </c>
      <c r="G10682" s="318">
        <v>39573</v>
      </c>
      <c r="H10682" s="318">
        <v>41256</v>
      </c>
      <c r="I10682" s="318">
        <v>50405</v>
      </c>
      <c r="J10682" s="315" t="s">
        <v>10347</v>
      </c>
      <c r="K10682" s="315">
        <v>8232</v>
      </c>
      <c r="L10682" s="315" t="s">
        <v>3385</v>
      </c>
      <c r="M10682" s="315" t="s">
        <v>1051</v>
      </c>
      <c r="N10682" s="315" t="s">
        <v>10348</v>
      </c>
      <c r="O10682" s="315" t="s">
        <v>805</v>
      </c>
      <c r="P10682" s="315" t="s">
        <v>7595</v>
      </c>
      <c r="Q10682" s="315" t="s">
        <v>852</v>
      </c>
    </row>
    <row r="10683" spans="1:17">
      <c r="A10683" s="315" t="s">
        <v>10349</v>
      </c>
      <c r="B10683" s="315" t="s">
        <v>2095</v>
      </c>
      <c r="C10683" s="315" t="s">
        <v>2098</v>
      </c>
      <c r="D10683" s="316">
        <v>109.2</v>
      </c>
      <c r="E10683" s="317">
        <v>55874.53</v>
      </c>
      <c r="F10683" s="317">
        <v>10411.81</v>
      </c>
      <c r="G10683" s="318">
        <v>40773</v>
      </c>
      <c r="H10683" s="318">
        <v>42460</v>
      </c>
      <c r="I10683" s="318">
        <v>50040</v>
      </c>
      <c r="J10683" s="315" t="s">
        <v>10350</v>
      </c>
      <c r="K10683" s="315">
        <v>8919</v>
      </c>
      <c r="L10683" s="315" t="s">
        <v>3048</v>
      </c>
      <c r="M10683" s="315" t="s">
        <v>776</v>
      </c>
      <c r="N10683" s="315"/>
      <c r="O10683" s="315" t="s">
        <v>805</v>
      </c>
      <c r="P10683" s="315" t="s">
        <v>10351</v>
      </c>
      <c r="Q10683" s="315" t="s">
        <v>1307</v>
      </c>
    </row>
    <row r="10684" spans="1:17">
      <c r="A10684" s="315" t="s">
        <v>10352</v>
      </c>
      <c r="B10684" s="315" t="s">
        <v>2095</v>
      </c>
      <c r="C10684" s="315" t="s">
        <v>2098</v>
      </c>
      <c r="D10684" s="316">
        <v>109.3</v>
      </c>
      <c r="E10684" s="317">
        <v>134043</v>
      </c>
      <c r="F10684" s="317">
        <v>28670.350000000002</v>
      </c>
      <c r="G10684" s="318">
        <v>40659</v>
      </c>
      <c r="H10684" s="318">
        <v>42088</v>
      </c>
      <c r="I10684" s="318">
        <v>49674</v>
      </c>
      <c r="J10684" s="315" t="s">
        <v>10353</v>
      </c>
      <c r="K10684" s="315">
        <v>2613</v>
      </c>
      <c r="L10684" s="315" t="s">
        <v>4299</v>
      </c>
      <c r="M10684" s="315" t="s">
        <v>764</v>
      </c>
      <c r="N10684" s="315" t="s">
        <v>9947</v>
      </c>
      <c r="O10684" s="315" t="s">
        <v>805</v>
      </c>
      <c r="P10684" s="315" t="s">
        <v>8560</v>
      </c>
      <c r="Q10684" s="315" t="s">
        <v>1519</v>
      </c>
    </row>
    <row r="10685" spans="1:17">
      <c r="A10685" s="315" t="s">
        <v>10354</v>
      </c>
      <c r="B10685" s="315" t="s">
        <v>2095</v>
      </c>
      <c r="C10685" s="315" t="s">
        <v>2098</v>
      </c>
      <c r="D10685" s="316">
        <v>109.4</v>
      </c>
      <c r="E10685" s="317">
        <v>108925.38</v>
      </c>
      <c r="F10685" s="317">
        <v>40040.160000000003</v>
      </c>
      <c r="G10685" s="318">
        <v>40507</v>
      </c>
      <c r="H10685" s="318">
        <v>40963</v>
      </c>
      <c r="I10685" s="318">
        <v>50405</v>
      </c>
      <c r="J10685" s="315" t="s">
        <v>10355</v>
      </c>
      <c r="K10685" s="315">
        <v>4056</v>
      </c>
      <c r="L10685" s="315" t="s">
        <v>2059</v>
      </c>
      <c r="M10685" s="315" t="s">
        <v>2060</v>
      </c>
      <c r="N10685" s="315" t="s">
        <v>10356</v>
      </c>
      <c r="O10685" s="315" t="s">
        <v>805</v>
      </c>
      <c r="P10685" s="315" t="s">
        <v>10357</v>
      </c>
      <c r="Q10685" s="315" t="s">
        <v>992</v>
      </c>
    </row>
    <row r="10686" spans="1:17">
      <c r="A10686" s="315" t="s">
        <v>10358</v>
      </c>
      <c r="B10686" s="315" t="s">
        <v>2095</v>
      </c>
      <c r="C10686" s="315" t="s">
        <v>2098</v>
      </c>
      <c r="D10686" s="316">
        <v>109.5</v>
      </c>
      <c r="E10686" s="317">
        <v>93994.22</v>
      </c>
      <c r="F10686" s="317">
        <v>22454.17</v>
      </c>
      <c r="G10686" s="318">
        <v>40435</v>
      </c>
      <c r="H10686" s="318">
        <v>41625</v>
      </c>
      <c r="I10686" s="318">
        <v>50770</v>
      </c>
      <c r="J10686" s="315" t="s">
        <v>10359</v>
      </c>
      <c r="K10686" s="315">
        <v>9450</v>
      </c>
      <c r="L10686" s="315" t="s">
        <v>1087</v>
      </c>
      <c r="M10686" s="315" t="s">
        <v>770</v>
      </c>
      <c r="N10686" s="315"/>
      <c r="O10686" s="315" t="s">
        <v>996</v>
      </c>
      <c r="P10686" s="315" t="s">
        <v>10360</v>
      </c>
      <c r="Q10686" s="315"/>
    </row>
    <row r="10687" spans="1:17">
      <c r="A10687" s="315" t="s">
        <v>10361</v>
      </c>
      <c r="B10687" s="315" t="s">
        <v>2095</v>
      </c>
      <c r="C10687" s="315" t="s">
        <v>2098</v>
      </c>
      <c r="D10687" s="316">
        <v>109.62</v>
      </c>
      <c r="E10687" s="317">
        <v>63690</v>
      </c>
      <c r="F10687" s="317">
        <v>11082.060000000001</v>
      </c>
      <c r="G10687" s="318">
        <v>40722</v>
      </c>
      <c r="H10687" s="318">
        <v>42551</v>
      </c>
      <c r="I10687" s="318">
        <v>50040</v>
      </c>
      <c r="J10687" s="315" t="s">
        <v>10362</v>
      </c>
      <c r="K10687" s="315">
        <v>7132</v>
      </c>
      <c r="L10687" s="315" t="s">
        <v>10363</v>
      </c>
      <c r="M10687" s="315" t="s">
        <v>966</v>
      </c>
      <c r="N10687" s="315" t="s">
        <v>10364</v>
      </c>
      <c r="O10687" s="315" t="s">
        <v>805</v>
      </c>
      <c r="P10687" s="315" t="s">
        <v>10365</v>
      </c>
      <c r="Q10687" s="315" t="s">
        <v>5283</v>
      </c>
    </row>
    <row r="10688" spans="1:17">
      <c r="A10688" s="315" t="s">
        <v>10366</v>
      </c>
      <c r="B10688" s="315" t="s">
        <v>2095</v>
      </c>
      <c r="C10688" s="315" t="s">
        <v>2096</v>
      </c>
      <c r="D10688" s="316">
        <v>109.7</v>
      </c>
      <c r="E10688" s="317">
        <v>107645</v>
      </c>
      <c r="F10688" s="317">
        <v>40043.949999999997</v>
      </c>
      <c r="G10688" s="318">
        <v>39756</v>
      </c>
      <c r="H10688" s="318">
        <v>41408</v>
      </c>
      <c r="I10688" s="318">
        <v>50770</v>
      </c>
      <c r="J10688" s="315" t="s">
        <v>10367</v>
      </c>
      <c r="K10688" s="315">
        <v>1773</v>
      </c>
      <c r="L10688" s="315" t="s">
        <v>10368</v>
      </c>
      <c r="M10688" s="315" t="s">
        <v>761</v>
      </c>
      <c r="N10688" s="315"/>
      <c r="O10688" s="315" t="s">
        <v>805</v>
      </c>
      <c r="P10688" s="315" t="s">
        <v>10369</v>
      </c>
      <c r="Q10688" s="315" t="s">
        <v>5019</v>
      </c>
    </row>
    <row r="10689" spans="1:17">
      <c r="A10689" s="315" t="s">
        <v>10370</v>
      </c>
      <c r="B10689" s="315" t="s">
        <v>2095</v>
      </c>
      <c r="C10689" s="315" t="s">
        <v>2098</v>
      </c>
      <c r="D10689" s="316">
        <v>109.8</v>
      </c>
      <c r="E10689" s="317">
        <v>125270.75</v>
      </c>
      <c r="F10689" s="317">
        <v>71914.720000000016</v>
      </c>
      <c r="G10689" s="318">
        <v>39570</v>
      </c>
      <c r="H10689" s="318">
        <v>39962</v>
      </c>
      <c r="I10689" s="318">
        <v>49309</v>
      </c>
      <c r="J10689" s="315" t="s">
        <v>10371</v>
      </c>
      <c r="K10689" s="315">
        <v>1753</v>
      </c>
      <c r="L10689" s="315" t="s">
        <v>2113</v>
      </c>
      <c r="M10689" s="315" t="s">
        <v>761</v>
      </c>
      <c r="N10689" s="315" t="s">
        <v>10372</v>
      </c>
      <c r="O10689" s="315" t="s">
        <v>805</v>
      </c>
      <c r="P10689" s="315" t="s">
        <v>10373</v>
      </c>
      <c r="Q10689" s="315" t="s">
        <v>875</v>
      </c>
    </row>
    <row r="10690" spans="1:17">
      <c r="A10690" s="315" t="s">
        <v>10374</v>
      </c>
      <c r="B10690" s="315" t="s">
        <v>2095</v>
      </c>
      <c r="C10690" s="315" t="s">
        <v>2098</v>
      </c>
      <c r="D10690" s="316">
        <v>109.9</v>
      </c>
      <c r="E10690" s="317">
        <v>118395</v>
      </c>
      <c r="F10690" s="317">
        <v>39662.329999999994</v>
      </c>
      <c r="G10690" s="318">
        <v>39570</v>
      </c>
      <c r="H10690" s="318">
        <v>40319</v>
      </c>
      <c r="I10690" s="318">
        <v>49674</v>
      </c>
      <c r="J10690" s="315" t="s">
        <v>10375</v>
      </c>
      <c r="K10690" s="315">
        <v>6145</v>
      </c>
      <c r="L10690" s="315" t="s">
        <v>4151</v>
      </c>
      <c r="M10690" s="315" t="s">
        <v>788</v>
      </c>
      <c r="N10690" s="315"/>
      <c r="O10690" s="315" t="s">
        <v>805</v>
      </c>
      <c r="P10690" s="315" t="s">
        <v>10376</v>
      </c>
      <c r="Q10690" s="315" t="s">
        <v>1307</v>
      </c>
    </row>
    <row r="10691" spans="1:17">
      <c r="A10691" s="315" t="s">
        <v>10377</v>
      </c>
      <c r="B10691" s="315" t="s">
        <v>2095</v>
      </c>
      <c r="C10691" s="315" t="s">
        <v>2098</v>
      </c>
      <c r="D10691" s="316">
        <v>109.98</v>
      </c>
      <c r="E10691" s="317">
        <v>101620.65</v>
      </c>
      <c r="F10691" s="317">
        <v>23474.36</v>
      </c>
      <c r="G10691" s="318">
        <v>40645</v>
      </c>
      <c r="H10691" s="318">
        <v>42075</v>
      </c>
      <c r="I10691" s="318">
        <v>49674</v>
      </c>
      <c r="J10691" s="315" t="s">
        <v>2732</v>
      </c>
      <c r="K10691" s="315">
        <v>6214</v>
      </c>
      <c r="L10691" s="315" t="s">
        <v>2723</v>
      </c>
      <c r="M10691" s="315" t="s">
        <v>788</v>
      </c>
      <c r="N10691" s="315"/>
      <c r="O10691" s="315" t="s">
        <v>996</v>
      </c>
      <c r="P10691" s="315" t="s">
        <v>5209</v>
      </c>
      <c r="Q10691" s="315"/>
    </row>
    <row r="10692" spans="1:17">
      <c r="A10692" s="315" t="s">
        <v>10378</v>
      </c>
      <c r="B10692" s="315" t="s">
        <v>2095</v>
      </c>
      <c r="C10692" s="315" t="s">
        <v>2098</v>
      </c>
      <c r="D10692" s="316">
        <v>110</v>
      </c>
      <c r="E10692" s="317">
        <v>35663.980000000003</v>
      </c>
      <c r="F10692" s="317">
        <v>2643.8300000000004</v>
      </c>
      <c r="G10692" s="318">
        <v>39573</v>
      </c>
      <c r="H10692" s="318">
        <v>38996</v>
      </c>
      <c r="I10692" s="318">
        <v>48213</v>
      </c>
      <c r="J10692" s="315" t="s">
        <v>10379</v>
      </c>
      <c r="K10692" s="315">
        <v>2525</v>
      </c>
      <c r="L10692" s="315" t="s">
        <v>2284</v>
      </c>
      <c r="M10692" s="315" t="s">
        <v>758</v>
      </c>
      <c r="N10692" s="315" t="s">
        <v>10380</v>
      </c>
      <c r="O10692" s="315" t="s">
        <v>805</v>
      </c>
      <c r="P10692" s="315" t="s">
        <v>840</v>
      </c>
      <c r="Q10692" s="315" t="s">
        <v>939</v>
      </c>
    </row>
    <row r="10693" spans="1:17">
      <c r="A10693" s="315" t="s">
        <v>10381</v>
      </c>
      <c r="B10693" s="315" t="s">
        <v>2095</v>
      </c>
      <c r="C10693" s="315" t="s">
        <v>2096</v>
      </c>
      <c r="D10693" s="316">
        <v>110.08</v>
      </c>
      <c r="E10693" s="317">
        <v>114240.06000000001</v>
      </c>
      <c r="F10693" s="317">
        <v>55063.709999999992</v>
      </c>
      <c r="G10693" s="318">
        <v>40793</v>
      </c>
      <c r="H10693" s="318">
        <v>40896</v>
      </c>
      <c r="I10693" s="318">
        <v>50040</v>
      </c>
      <c r="J10693" s="315" t="s">
        <v>10382</v>
      </c>
      <c r="K10693" s="315">
        <v>4123</v>
      </c>
      <c r="L10693" s="315" t="s">
        <v>2299</v>
      </c>
      <c r="M10693" s="315" t="s">
        <v>1484</v>
      </c>
      <c r="N10693" s="315"/>
      <c r="O10693" s="315" t="s">
        <v>805</v>
      </c>
      <c r="P10693" s="315" t="s">
        <v>1204</v>
      </c>
      <c r="Q10693" s="315" t="s">
        <v>1102</v>
      </c>
    </row>
    <row r="10694" spans="1:17">
      <c r="A10694" s="315" t="s">
        <v>10383</v>
      </c>
      <c r="B10694" s="315" t="s">
        <v>2095</v>
      </c>
      <c r="C10694" s="315" t="s">
        <v>2098</v>
      </c>
      <c r="D10694" s="316">
        <v>110.2</v>
      </c>
      <c r="E10694" s="317">
        <v>87722.059999999983</v>
      </c>
      <c r="F10694" s="317">
        <v>31053.61</v>
      </c>
      <c r="G10694" s="318">
        <v>39972</v>
      </c>
      <c r="H10694" s="318">
        <v>41253</v>
      </c>
      <c r="I10694" s="318">
        <v>50405</v>
      </c>
      <c r="J10694" s="315" t="s">
        <v>10384</v>
      </c>
      <c r="K10694" s="315">
        <v>9223</v>
      </c>
      <c r="L10694" s="315" t="s">
        <v>10385</v>
      </c>
      <c r="M10694" s="315" t="s">
        <v>792</v>
      </c>
      <c r="N10694" s="315"/>
      <c r="O10694" s="315" t="s">
        <v>805</v>
      </c>
      <c r="P10694" s="315" t="s">
        <v>909</v>
      </c>
      <c r="Q10694" s="315" t="s">
        <v>5972</v>
      </c>
    </row>
    <row r="10695" spans="1:17">
      <c r="A10695" s="315" t="s">
        <v>10386</v>
      </c>
      <c r="B10695" s="315" t="s">
        <v>2095</v>
      </c>
      <c r="C10695" s="315" t="s">
        <v>2096</v>
      </c>
      <c r="D10695" s="316">
        <v>110.2</v>
      </c>
      <c r="E10695" s="317">
        <v>100644.12</v>
      </c>
      <c r="F10695" s="317">
        <v>44585.35</v>
      </c>
      <c r="G10695" s="318">
        <v>40252</v>
      </c>
      <c r="H10695" s="318">
        <v>40966</v>
      </c>
      <c r="I10695" s="318">
        <v>50405</v>
      </c>
      <c r="J10695" s="315" t="s">
        <v>10387</v>
      </c>
      <c r="K10695" s="315">
        <v>6102</v>
      </c>
      <c r="L10695" s="315" t="s">
        <v>2109</v>
      </c>
      <c r="M10695" s="315" t="s">
        <v>788</v>
      </c>
      <c r="N10695" s="315"/>
      <c r="O10695" s="315" t="s">
        <v>805</v>
      </c>
      <c r="P10695" s="315" t="s">
        <v>10388</v>
      </c>
      <c r="Q10695" s="315" t="s">
        <v>819</v>
      </c>
    </row>
    <row r="10696" spans="1:17">
      <c r="A10696" s="315" t="s">
        <v>10389</v>
      </c>
      <c r="B10696" s="315" t="s">
        <v>2095</v>
      </c>
      <c r="C10696" s="315" t="s">
        <v>2098</v>
      </c>
      <c r="D10696" s="316">
        <v>110.2</v>
      </c>
      <c r="E10696" s="317">
        <v>102945.02</v>
      </c>
      <c r="F10696" s="317">
        <v>22018.780000000002</v>
      </c>
      <c r="G10696" s="318">
        <v>40671</v>
      </c>
      <c r="H10696" s="318">
        <v>41773</v>
      </c>
      <c r="I10696" s="318">
        <v>49309</v>
      </c>
      <c r="J10696" s="315" t="s">
        <v>10390</v>
      </c>
      <c r="K10696" s="315">
        <v>8224</v>
      </c>
      <c r="L10696" s="315" t="s">
        <v>2169</v>
      </c>
      <c r="M10696" s="315" t="s">
        <v>1051</v>
      </c>
      <c r="N10696" s="315" t="s">
        <v>9072</v>
      </c>
      <c r="O10696" s="315" t="s">
        <v>805</v>
      </c>
      <c r="P10696" s="315" t="s">
        <v>9073</v>
      </c>
      <c r="Q10696" s="315" t="s">
        <v>9074</v>
      </c>
    </row>
    <row r="10697" spans="1:17">
      <c r="A10697" s="315" t="s">
        <v>10391</v>
      </c>
      <c r="B10697" s="315" t="s">
        <v>2095</v>
      </c>
      <c r="C10697" s="315" t="s">
        <v>2098</v>
      </c>
      <c r="D10697" s="316">
        <v>110.27</v>
      </c>
      <c r="E10697" s="317">
        <v>95393.279999999999</v>
      </c>
      <c r="F10697" s="317">
        <v>22035.85</v>
      </c>
      <c r="G10697" s="318">
        <v>40659</v>
      </c>
      <c r="H10697" s="318">
        <v>42011</v>
      </c>
      <c r="I10697" s="318">
        <v>49674</v>
      </c>
      <c r="J10697" s="315" t="s">
        <v>10392</v>
      </c>
      <c r="K10697" s="315">
        <v>8858</v>
      </c>
      <c r="L10697" s="315" t="s">
        <v>10393</v>
      </c>
      <c r="M10697" s="315" t="s">
        <v>1388</v>
      </c>
      <c r="N10697" s="315"/>
      <c r="O10697" s="315" t="s">
        <v>805</v>
      </c>
      <c r="P10697" s="315" t="s">
        <v>10394</v>
      </c>
      <c r="Q10697" s="315" t="s">
        <v>904</v>
      </c>
    </row>
    <row r="10698" spans="1:17">
      <c r="A10698" s="315" t="s">
        <v>10395</v>
      </c>
      <c r="B10698" s="315" t="s">
        <v>2095</v>
      </c>
      <c r="C10698" s="315" t="s">
        <v>2098</v>
      </c>
      <c r="D10698" s="316">
        <v>110.4</v>
      </c>
      <c r="E10698" s="317">
        <v>130485.99</v>
      </c>
      <c r="F10698" s="317">
        <v>24043.24</v>
      </c>
      <c r="G10698" s="318">
        <v>40613</v>
      </c>
      <c r="H10698" s="318">
        <v>42277</v>
      </c>
      <c r="I10698" s="318">
        <v>49674</v>
      </c>
      <c r="J10698" s="315" t="s">
        <v>10396</v>
      </c>
      <c r="K10698" s="315">
        <v>1904</v>
      </c>
      <c r="L10698" s="315" t="s">
        <v>10397</v>
      </c>
      <c r="M10698" s="315" t="s">
        <v>754</v>
      </c>
      <c r="N10698" s="315" t="s">
        <v>7229</v>
      </c>
      <c r="O10698" s="315" t="s">
        <v>805</v>
      </c>
      <c r="P10698" s="315" t="s">
        <v>7230</v>
      </c>
      <c r="Q10698" s="315" t="s">
        <v>7231</v>
      </c>
    </row>
    <row r="10699" spans="1:17">
      <c r="A10699" s="315" t="s">
        <v>10398</v>
      </c>
      <c r="B10699" s="315" t="s">
        <v>2095</v>
      </c>
      <c r="C10699" s="315" t="s">
        <v>2098</v>
      </c>
      <c r="D10699" s="316">
        <v>110.51</v>
      </c>
      <c r="E10699" s="317">
        <v>116432.81</v>
      </c>
      <c r="F10699" s="317">
        <v>23170.129999999997</v>
      </c>
      <c r="G10699" s="318">
        <v>40723</v>
      </c>
      <c r="H10699" s="318">
        <v>42198</v>
      </c>
      <c r="I10699" s="318">
        <v>49674</v>
      </c>
      <c r="J10699" s="315" t="s">
        <v>10399</v>
      </c>
      <c r="K10699" s="315">
        <v>1906</v>
      </c>
      <c r="L10699" s="315" t="s">
        <v>3317</v>
      </c>
      <c r="M10699" s="315" t="s">
        <v>754</v>
      </c>
      <c r="N10699" s="315"/>
      <c r="O10699" s="315" t="s">
        <v>805</v>
      </c>
      <c r="P10699" s="315" t="s">
        <v>10400</v>
      </c>
      <c r="Q10699" s="315" t="s">
        <v>10401</v>
      </c>
    </row>
    <row r="10700" spans="1:17">
      <c r="A10700" s="315" t="s">
        <v>10402</v>
      </c>
      <c r="B10700" s="315" t="s">
        <v>2095</v>
      </c>
      <c r="C10700" s="315" t="s">
        <v>2096</v>
      </c>
      <c r="D10700" s="316">
        <v>110.52</v>
      </c>
      <c r="E10700" s="317">
        <v>108623.09999999998</v>
      </c>
      <c r="F10700" s="317">
        <v>33021.409999999996</v>
      </c>
      <c r="G10700" s="318">
        <v>40681</v>
      </c>
      <c r="H10700" s="318">
        <v>41627</v>
      </c>
      <c r="I10700" s="318">
        <v>50770</v>
      </c>
      <c r="J10700" s="315" t="s">
        <v>10403</v>
      </c>
      <c r="K10700" s="315">
        <v>6026</v>
      </c>
      <c r="L10700" s="315" t="s">
        <v>3356</v>
      </c>
      <c r="M10700" s="315" t="s">
        <v>788</v>
      </c>
      <c r="N10700" s="315"/>
      <c r="O10700" s="315" t="s">
        <v>805</v>
      </c>
      <c r="P10700" s="315" t="s">
        <v>10404</v>
      </c>
      <c r="Q10700" s="315" t="s">
        <v>1020</v>
      </c>
    </row>
    <row r="10701" spans="1:17">
      <c r="A10701" s="315" t="s">
        <v>10405</v>
      </c>
      <c r="B10701" s="315" t="s">
        <v>2095</v>
      </c>
      <c r="C10701" s="315" t="s">
        <v>2098</v>
      </c>
      <c r="D10701" s="316">
        <v>110.89</v>
      </c>
      <c r="E10701" s="317">
        <v>104890.68</v>
      </c>
      <c r="F10701" s="317">
        <v>30103.629999999997</v>
      </c>
      <c r="G10701" s="318">
        <v>40613</v>
      </c>
      <c r="H10701" s="318">
        <v>40759</v>
      </c>
      <c r="I10701" s="318">
        <v>50040</v>
      </c>
      <c r="J10701" s="315" t="s">
        <v>10406</v>
      </c>
      <c r="K10701" s="315">
        <v>6203</v>
      </c>
      <c r="L10701" s="315" t="s">
        <v>5385</v>
      </c>
      <c r="M10701" s="315" t="s">
        <v>788</v>
      </c>
      <c r="N10701" s="315"/>
      <c r="O10701" s="315" t="s">
        <v>805</v>
      </c>
      <c r="P10701" s="315" t="s">
        <v>818</v>
      </c>
      <c r="Q10701" s="315" t="s">
        <v>1065</v>
      </c>
    </row>
    <row r="10702" spans="1:17">
      <c r="A10702" s="315" t="s">
        <v>10407</v>
      </c>
      <c r="B10702" s="315" t="s">
        <v>2095</v>
      </c>
      <c r="C10702" s="315" t="s">
        <v>2098</v>
      </c>
      <c r="D10702" s="316">
        <v>111.28</v>
      </c>
      <c r="E10702" s="317">
        <v>120174.77</v>
      </c>
      <c r="F10702" s="317">
        <v>25704.03</v>
      </c>
      <c r="G10702" s="318">
        <v>40697</v>
      </c>
      <c r="H10702" s="318">
        <v>42087</v>
      </c>
      <c r="I10702" s="318">
        <v>49674</v>
      </c>
      <c r="J10702" s="315" t="s">
        <v>10408</v>
      </c>
      <c r="K10702" s="315">
        <v>8902</v>
      </c>
      <c r="L10702" s="315" t="s">
        <v>3459</v>
      </c>
      <c r="M10702" s="315" t="s">
        <v>784</v>
      </c>
      <c r="N10702" s="315" t="s">
        <v>10409</v>
      </c>
      <c r="O10702" s="315" t="s">
        <v>805</v>
      </c>
      <c r="P10702" s="315" t="s">
        <v>909</v>
      </c>
      <c r="Q10702" s="315" t="s">
        <v>881</v>
      </c>
    </row>
    <row r="10703" spans="1:17">
      <c r="A10703" s="315" t="s">
        <v>10410</v>
      </c>
      <c r="B10703" s="315" t="s">
        <v>2095</v>
      </c>
      <c r="C10703" s="315" t="s">
        <v>2098</v>
      </c>
      <c r="D10703" s="316">
        <v>111.3</v>
      </c>
      <c r="E10703" s="317">
        <v>94557.3</v>
      </c>
      <c r="F10703" s="317">
        <v>16866.580000000002</v>
      </c>
      <c r="G10703" s="318">
        <v>40716</v>
      </c>
      <c r="H10703" s="318">
        <v>42362</v>
      </c>
      <c r="I10703" s="318">
        <v>49674</v>
      </c>
      <c r="J10703" s="315" t="s">
        <v>10411</v>
      </c>
      <c r="K10703" s="315">
        <v>3253</v>
      </c>
      <c r="L10703" s="315" t="s">
        <v>2638</v>
      </c>
      <c r="M10703" s="315" t="s">
        <v>1296</v>
      </c>
      <c r="N10703" s="315"/>
      <c r="O10703" s="315" t="s">
        <v>805</v>
      </c>
      <c r="P10703" s="315" t="s">
        <v>7842</v>
      </c>
      <c r="Q10703" s="315" t="s">
        <v>6338</v>
      </c>
    </row>
    <row r="10704" spans="1:17">
      <c r="A10704" s="315" t="s">
        <v>10412</v>
      </c>
      <c r="B10704" s="315" t="s">
        <v>2095</v>
      </c>
      <c r="C10704" s="315" t="s">
        <v>2098</v>
      </c>
      <c r="D10704" s="316">
        <v>111.32</v>
      </c>
      <c r="E10704" s="317">
        <v>115555.96</v>
      </c>
      <c r="F10704" s="317">
        <v>44257.930000000008</v>
      </c>
      <c r="G10704" s="318">
        <v>40324</v>
      </c>
      <c r="H10704" s="318">
        <v>40882</v>
      </c>
      <c r="I10704" s="318">
        <v>50040</v>
      </c>
      <c r="J10704" s="315" t="s">
        <v>10413</v>
      </c>
      <c r="K10704" s="315">
        <v>8570</v>
      </c>
      <c r="L10704" s="315" t="s">
        <v>3135</v>
      </c>
      <c r="M10704" s="315" t="s">
        <v>792</v>
      </c>
      <c r="N10704" s="315" t="s">
        <v>10414</v>
      </c>
      <c r="O10704" s="315" t="s">
        <v>805</v>
      </c>
      <c r="P10704" s="315" t="s">
        <v>10415</v>
      </c>
      <c r="Q10704" s="315" t="s">
        <v>1992</v>
      </c>
    </row>
    <row r="10705" spans="1:17">
      <c r="A10705" s="315" t="s">
        <v>10416</v>
      </c>
      <c r="B10705" s="315" t="s">
        <v>2095</v>
      </c>
      <c r="C10705" s="315" t="s">
        <v>2098</v>
      </c>
      <c r="D10705" s="316">
        <v>111.44</v>
      </c>
      <c r="E10705" s="317">
        <v>97258.78</v>
      </c>
      <c r="F10705" s="317">
        <v>31879.26</v>
      </c>
      <c r="G10705" s="318">
        <v>40795</v>
      </c>
      <c r="H10705" s="318">
        <v>41086</v>
      </c>
      <c r="I10705" s="318">
        <v>50405</v>
      </c>
      <c r="J10705" s="315" t="s">
        <v>10417</v>
      </c>
      <c r="K10705" s="315">
        <v>4618</v>
      </c>
      <c r="L10705" s="315" t="s">
        <v>4340</v>
      </c>
      <c r="M10705" s="315" t="s">
        <v>1296</v>
      </c>
      <c r="N10705" s="315" t="s">
        <v>10418</v>
      </c>
      <c r="O10705" s="315" t="s">
        <v>805</v>
      </c>
      <c r="P10705" s="315" t="s">
        <v>1588</v>
      </c>
      <c r="Q10705" s="315" t="s">
        <v>5736</v>
      </c>
    </row>
    <row r="10706" spans="1:17">
      <c r="A10706" s="315" t="s">
        <v>10419</v>
      </c>
      <c r="B10706" s="315" t="s">
        <v>2095</v>
      </c>
      <c r="C10706" s="315" t="s">
        <v>2098</v>
      </c>
      <c r="D10706" s="316">
        <v>111.78</v>
      </c>
      <c r="E10706" s="317">
        <v>107694.99999999999</v>
      </c>
      <c r="F10706" s="317">
        <v>19744.060000000001</v>
      </c>
      <c r="G10706" s="318">
        <v>40745</v>
      </c>
      <c r="H10706" s="318">
        <v>42243</v>
      </c>
      <c r="I10706" s="318">
        <v>49674</v>
      </c>
      <c r="J10706" s="315" t="s">
        <v>10420</v>
      </c>
      <c r="K10706" s="315">
        <v>8405</v>
      </c>
      <c r="L10706" s="315" t="s">
        <v>2085</v>
      </c>
      <c r="M10706" s="315" t="s">
        <v>784</v>
      </c>
      <c r="N10706" s="315" t="s">
        <v>10421</v>
      </c>
      <c r="O10706" s="315" t="s">
        <v>805</v>
      </c>
      <c r="P10706" s="315" t="s">
        <v>818</v>
      </c>
      <c r="Q10706" s="315" t="s">
        <v>5736</v>
      </c>
    </row>
    <row r="10707" spans="1:17">
      <c r="A10707" s="315" t="s">
        <v>10422</v>
      </c>
      <c r="B10707" s="315" t="s">
        <v>2095</v>
      </c>
      <c r="C10707" s="315" t="s">
        <v>2098</v>
      </c>
      <c r="D10707" s="316">
        <v>111.83</v>
      </c>
      <c r="E10707" s="317">
        <v>107151.32999999999</v>
      </c>
      <c r="F10707" s="317">
        <v>24751.960000000003</v>
      </c>
      <c r="G10707" s="318">
        <v>40656</v>
      </c>
      <c r="H10707" s="318">
        <v>41914</v>
      </c>
      <c r="I10707" s="318">
        <v>49309</v>
      </c>
      <c r="J10707" s="315" t="s">
        <v>10423</v>
      </c>
      <c r="K10707" s="315">
        <v>8906</v>
      </c>
      <c r="L10707" s="315" t="s">
        <v>2877</v>
      </c>
      <c r="M10707" s="315" t="s">
        <v>784</v>
      </c>
      <c r="N10707" s="315"/>
      <c r="O10707" s="315" t="s">
        <v>805</v>
      </c>
      <c r="P10707" s="315" t="s">
        <v>961</v>
      </c>
      <c r="Q10707" s="315" t="s">
        <v>819</v>
      </c>
    </row>
    <row r="10708" spans="1:17">
      <c r="A10708" s="315" t="s">
        <v>10424</v>
      </c>
      <c r="B10708" s="315" t="s">
        <v>2095</v>
      </c>
      <c r="C10708" s="315" t="s">
        <v>2098</v>
      </c>
      <c r="D10708" s="316">
        <v>111.95</v>
      </c>
      <c r="E10708" s="317">
        <v>97978.299999999988</v>
      </c>
      <c r="F10708" s="317">
        <v>27306.899999999998</v>
      </c>
      <c r="G10708" s="318">
        <v>40494</v>
      </c>
      <c r="H10708" s="318">
        <v>40535</v>
      </c>
      <c r="I10708" s="318">
        <v>49674</v>
      </c>
      <c r="J10708" s="315" t="s">
        <v>10425</v>
      </c>
      <c r="K10708" s="315">
        <v>9200</v>
      </c>
      <c r="L10708" s="315" t="s">
        <v>959</v>
      </c>
      <c r="M10708" s="315" t="s">
        <v>770</v>
      </c>
      <c r="N10708" s="315" t="s">
        <v>10426</v>
      </c>
      <c r="O10708" s="315" t="s">
        <v>805</v>
      </c>
      <c r="P10708" s="315" t="s">
        <v>909</v>
      </c>
      <c r="Q10708" s="315" t="s">
        <v>1150</v>
      </c>
    </row>
    <row r="10709" spans="1:17">
      <c r="A10709" s="315" t="s">
        <v>10427</v>
      </c>
      <c r="B10709" s="315" t="s">
        <v>2095</v>
      </c>
      <c r="C10709" s="315" t="s">
        <v>2098</v>
      </c>
      <c r="D10709" s="316">
        <v>112.1</v>
      </c>
      <c r="E10709" s="317">
        <v>89990.25</v>
      </c>
      <c r="F10709" s="317">
        <v>23127.49</v>
      </c>
      <c r="G10709" s="318">
        <v>40259</v>
      </c>
      <c r="H10709" s="318">
        <v>41562</v>
      </c>
      <c r="I10709" s="318">
        <v>50770</v>
      </c>
      <c r="J10709" s="315" t="s">
        <v>10428</v>
      </c>
      <c r="K10709" s="315">
        <v>8376</v>
      </c>
      <c r="L10709" s="315" t="s">
        <v>995</v>
      </c>
      <c r="M10709" s="315" t="s">
        <v>792</v>
      </c>
      <c r="N10709" s="315"/>
      <c r="O10709" s="315" t="s">
        <v>805</v>
      </c>
      <c r="P10709" s="315" t="s">
        <v>10429</v>
      </c>
      <c r="Q10709" s="315" t="s">
        <v>945</v>
      </c>
    </row>
    <row r="10710" spans="1:17">
      <c r="A10710" s="315" t="s">
        <v>10430</v>
      </c>
      <c r="B10710" s="315" t="s">
        <v>2095</v>
      </c>
      <c r="C10710" s="315" t="s">
        <v>2096</v>
      </c>
      <c r="D10710" s="316">
        <v>112.2</v>
      </c>
      <c r="E10710" s="317">
        <v>112517.25</v>
      </c>
      <c r="F10710" s="317">
        <v>38818.449999999997</v>
      </c>
      <c r="G10710" s="318">
        <v>40576</v>
      </c>
      <c r="H10710" s="318">
        <v>41249</v>
      </c>
      <c r="I10710" s="318">
        <v>50405</v>
      </c>
      <c r="J10710" s="315" t="s">
        <v>10431</v>
      </c>
      <c r="K10710" s="315">
        <v>1584</v>
      </c>
      <c r="L10710" s="315" t="s">
        <v>2929</v>
      </c>
      <c r="M10710" s="315" t="s">
        <v>766</v>
      </c>
      <c r="N10710" s="315"/>
      <c r="O10710" s="315" t="s">
        <v>805</v>
      </c>
      <c r="P10710" s="315" t="s">
        <v>10432</v>
      </c>
      <c r="Q10710" s="315" t="s">
        <v>10433</v>
      </c>
    </row>
    <row r="10711" spans="1:17">
      <c r="A10711" s="315" t="s">
        <v>10434</v>
      </c>
      <c r="B10711" s="315" t="s">
        <v>2095</v>
      </c>
      <c r="C10711" s="315" t="s">
        <v>2098</v>
      </c>
      <c r="D10711" s="316">
        <v>112.2</v>
      </c>
      <c r="E10711" s="317">
        <v>82679.45</v>
      </c>
      <c r="F10711" s="317">
        <v>17684.219999999998</v>
      </c>
      <c r="G10711" s="318">
        <v>40793</v>
      </c>
      <c r="H10711" s="318">
        <v>41764</v>
      </c>
      <c r="I10711" s="318">
        <v>49309</v>
      </c>
      <c r="J10711" s="315" t="s">
        <v>10435</v>
      </c>
      <c r="K10711" s="315">
        <v>4310</v>
      </c>
      <c r="L10711" s="315" t="s">
        <v>2666</v>
      </c>
      <c r="M10711" s="315" t="s">
        <v>776</v>
      </c>
      <c r="N10711" s="315" t="s">
        <v>7545</v>
      </c>
      <c r="O10711" s="315" t="s">
        <v>805</v>
      </c>
      <c r="P10711" s="315" t="s">
        <v>6105</v>
      </c>
      <c r="Q10711" s="315" t="s">
        <v>1096</v>
      </c>
    </row>
    <row r="10712" spans="1:17">
      <c r="A10712" s="315" t="s">
        <v>10436</v>
      </c>
      <c r="B10712" s="315" t="s">
        <v>2095</v>
      </c>
      <c r="C10712" s="315" t="s">
        <v>2098</v>
      </c>
      <c r="D10712" s="316">
        <v>112.24</v>
      </c>
      <c r="E10712" s="317">
        <v>136606.50999999998</v>
      </c>
      <c r="F10712" s="317">
        <v>32254.300000000003</v>
      </c>
      <c r="G10712" s="318">
        <v>40753</v>
      </c>
      <c r="H10712" s="318">
        <v>41019</v>
      </c>
      <c r="I10712" s="318">
        <v>50405</v>
      </c>
      <c r="J10712" s="315" t="s">
        <v>10437</v>
      </c>
      <c r="K10712" s="315">
        <v>9556</v>
      </c>
      <c r="L10712" s="315" t="s">
        <v>6446</v>
      </c>
      <c r="M10712" s="315" t="s">
        <v>792</v>
      </c>
      <c r="N10712" s="315" t="s">
        <v>10438</v>
      </c>
      <c r="O10712" s="315" t="s">
        <v>805</v>
      </c>
      <c r="P10712" s="315" t="s">
        <v>7382</v>
      </c>
      <c r="Q10712" s="315" t="s">
        <v>864</v>
      </c>
    </row>
    <row r="10713" spans="1:17">
      <c r="A10713" s="315" t="s">
        <v>10439</v>
      </c>
      <c r="B10713" s="315" t="s">
        <v>2095</v>
      </c>
      <c r="C10713" s="315" t="s">
        <v>2098</v>
      </c>
      <c r="D10713" s="316">
        <v>112.39</v>
      </c>
      <c r="E10713" s="317">
        <v>139810.28</v>
      </c>
      <c r="F10713" s="317">
        <v>60398.04</v>
      </c>
      <c r="G10713" s="318">
        <v>39615</v>
      </c>
      <c r="H10713" s="318">
        <v>40512</v>
      </c>
      <c r="I10713" s="318">
        <v>49674</v>
      </c>
      <c r="J10713" s="315" t="s">
        <v>10440</v>
      </c>
      <c r="K10713" s="315">
        <v>7215</v>
      </c>
      <c r="L10713" s="315" t="s">
        <v>3309</v>
      </c>
      <c r="M10713" s="315" t="s">
        <v>966</v>
      </c>
      <c r="N10713" s="315"/>
      <c r="O10713" s="315" t="s">
        <v>805</v>
      </c>
      <c r="P10713" s="315" t="s">
        <v>8187</v>
      </c>
      <c r="Q10713" s="315" t="s">
        <v>10441</v>
      </c>
    </row>
    <row r="10714" spans="1:17">
      <c r="A10714" s="315" t="s">
        <v>10442</v>
      </c>
      <c r="B10714" s="315" t="s">
        <v>2095</v>
      </c>
      <c r="C10714" s="315" t="s">
        <v>2098</v>
      </c>
      <c r="D10714" s="316">
        <v>112.4</v>
      </c>
      <c r="E10714" s="317">
        <v>102698.13999999998</v>
      </c>
      <c r="F10714" s="317">
        <v>42695.79</v>
      </c>
      <c r="G10714" s="318">
        <v>39569</v>
      </c>
      <c r="H10714" s="318">
        <v>40161</v>
      </c>
      <c r="I10714" s="318">
        <v>49309</v>
      </c>
      <c r="J10714" s="315" t="s">
        <v>10443</v>
      </c>
      <c r="K10714" s="315">
        <v>9015</v>
      </c>
      <c r="L10714" s="315" t="s">
        <v>10444</v>
      </c>
      <c r="M10714" s="315" t="s">
        <v>770</v>
      </c>
      <c r="N10714" s="315" t="s">
        <v>1927</v>
      </c>
      <c r="O10714" s="315" t="s">
        <v>805</v>
      </c>
      <c r="P10714" s="315" t="s">
        <v>1928</v>
      </c>
      <c r="Q10714" s="315" t="s">
        <v>1150</v>
      </c>
    </row>
    <row r="10715" spans="1:17">
      <c r="A10715" s="315" t="s">
        <v>10445</v>
      </c>
      <c r="B10715" s="315" t="s">
        <v>2095</v>
      </c>
      <c r="C10715" s="315" t="s">
        <v>2096</v>
      </c>
      <c r="D10715" s="316">
        <v>112.54</v>
      </c>
      <c r="E10715" s="317">
        <v>112708.29999999999</v>
      </c>
      <c r="F10715" s="317">
        <v>42056.88</v>
      </c>
      <c r="G10715" s="318">
        <v>40743</v>
      </c>
      <c r="H10715" s="318">
        <v>41120</v>
      </c>
      <c r="I10715" s="318">
        <v>50405</v>
      </c>
      <c r="J10715" s="315" t="s">
        <v>10446</v>
      </c>
      <c r="K10715" s="315">
        <v>8404</v>
      </c>
      <c r="L10715" s="315" t="s">
        <v>10447</v>
      </c>
      <c r="M10715" s="315" t="s">
        <v>784</v>
      </c>
      <c r="N10715" s="315"/>
      <c r="O10715" s="315" t="s">
        <v>805</v>
      </c>
      <c r="P10715" s="315" t="s">
        <v>10448</v>
      </c>
      <c r="Q10715" s="315" t="s">
        <v>819</v>
      </c>
    </row>
    <row r="10716" spans="1:17">
      <c r="A10716" s="315" t="s">
        <v>10449</v>
      </c>
      <c r="B10716" s="315" t="s">
        <v>2095</v>
      </c>
      <c r="C10716" s="315" t="s">
        <v>2098</v>
      </c>
      <c r="D10716" s="316">
        <v>112.87</v>
      </c>
      <c r="E10716" s="317">
        <v>142775.61000000002</v>
      </c>
      <c r="F10716" s="317">
        <v>28269.55</v>
      </c>
      <c r="G10716" s="318">
        <v>40750</v>
      </c>
      <c r="H10716" s="318">
        <v>42271</v>
      </c>
      <c r="I10716" s="318">
        <v>49674</v>
      </c>
      <c r="J10716" s="315" t="s">
        <v>10450</v>
      </c>
      <c r="K10716" s="315">
        <v>7015</v>
      </c>
      <c r="L10716" s="315" t="s">
        <v>2930</v>
      </c>
      <c r="M10716" s="315" t="s">
        <v>966</v>
      </c>
      <c r="N10716" s="315"/>
      <c r="O10716" s="315" t="s">
        <v>805</v>
      </c>
      <c r="P10716" s="315" t="s">
        <v>10451</v>
      </c>
      <c r="Q10716" s="315" t="s">
        <v>1574</v>
      </c>
    </row>
    <row r="10717" spans="1:17">
      <c r="A10717" s="315" t="s">
        <v>10452</v>
      </c>
      <c r="B10717" s="315" t="s">
        <v>2095</v>
      </c>
      <c r="C10717" s="315" t="s">
        <v>2098</v>
      </c>
      <c r="D10717" s="316">
        <v>113</v>
      </c>
      <c r="E10717" s="317">
        <v>96118.579999999987</v>
      </c>
      <c r="F10717" s="317">
        <v>38447.410000000003</v>
      </c>
      <c r="G10717" s="318">
        <v>39570</v>
      </c>
      <c r="H10717" s="318">
        <v>39836</v>
      </c>
      <c r="I10717" s="318">
        <v>49309</v>
      </c>
      <c r="J10717" s="315" t="s">
        <v>10453</v>
      </c>
      <c r="K10717" s="315">
        <v>4147</v>
      </c>
      <c r="L10717" s="315" t="s">
        <v>3209</v>
      </c>
      <c r="M10717" s="315" t="s">
        <v>1484</v>
      </c>
      <c r="N10717" s="315" t="s">
        <v>6821</v>
      </c>
      <c r="O10717" s="315" t="s">
        <v>805</v>
      </c>
      <c r="P10717" s="315" t="s">
        <v>6646</v>
      </c>
      <c r="Q10717" s="315" t="s">
        <v>1695</v>
      </c>
    </row>
    <row r="10718" spans="1:17">
      <c r="A10718" s="315" t="s">
        <v>10454</v>
      </c>
      <c r="B10718" s="315" t="s">
        <v>2095</v>
      </c>
      <c r="C10718" s="315" t="s">
        <v>2098</v>
      </c>
      <c r="D10718" s="316">
        <v>113</v>
      </c>
      <c r="E10718" s="317">
        <v>102626.72</v>
      </c>
      <c r="F10718" s="317">
        <v>18883.32</v>
      </c>
      <c r="G10718" s="318">
        <v>40600</v>
      </c>
      <c r="H10718" s="318">
        <v>42446</v>
      </c>
      <c r="I10718" s="318">
        <v>50040</v>
      </c>
      <c r="J10718" s="315" t="s">
        <v>10455</v>
      </c>
      <c r="K10718" s="315">
        <v>8617</v>
      </c>
      <c r="L10718" s="315" t="s">
        <v>2347</v>
      </c>
      <c r="M10718" s="315" t="s">
        <v>784</v>
      </c>
      <c r="N10718" s="315"/>
      <c r="O10718" s="315" t="s">
        <v>805</v>
      </c>
      <c r="P10718" s="315" t="s">
        <v>8962</v>
      </c>
      <c r="Q10718" s="315" t="s">
        <v>10456</v>
      </c>
    </row>
    <row r="10719" spans="1:17">
      <c r="A10719" s="315" t="s">
        <v>10457</v>
      </c>
      <c r="B10719" s="315" t="s">
        <v>2095</v>
      </c>
      <c r="C10719" s="315" t="s">
        <v>2096</v>
      </c>
      <c r="D10719" s="316">
        <v>113.1</v>
      </c>
      <c r="E10719" s="317">
        <v>137816.07999999999</v>
      </c>
      <c r="F10719" s="317">
        <v>51936.270000000004</v>
      </c>
      <c r="G10719" s="318">
        <v>39570</v>
      </c>
      <c r="H10719" s="318">
        <v>41437</v>
      </c>
      <c r="I10719" s="318">
        <v>50770</v>
      </c>
      <c r="J10719" s="315" t="s">
        <v>10458</v>
      </c>
      <c r="K10719" s="315">
        <v>1912</v>
      </c>
      <c r="L10719" s="315" t="s">
        <v>10459</v>
      </c>
      <c r="M10719" s="315" t="s">
        <v>754</v>
      </c>
      <c r="N10719" s="315" t="s">
        <v>7229</v>
      </c>
      <c r="O10719" s="315" t="s">
        <v>805</v>
      </c>
      <c r="P10719" s="315" t="s">
        <v>7230</v>
      </c>
      <c r="Q10719" s="315" t="s">
        <v>7231</v>
      </c>
    </row>
    <row r="10720" spans="1:17">
      <c r="A10720" s="315" t="s">
        <v>10460</v>
      </c>
      <c r="B10720" s="315" t="s">
        <v>2095</v>
      </c>
      <c r="C10720" s="315" t="s">
        <v>2098</v>
      </c>
      <c r="D10720" s="316">
        <v>113.13</v>
      </c>
      <c r="E10720" s="317">
        <v>60683.490000000005</v>
      </c>
      <c r="F10720" s="317">
        <v>14017.89</v>
      </c>
      <c r="G10720" s="318">
        <v>40812</v>
      </c>
      <c r="H10720" s="318">
        <v>42075</v>
      </c>
      <c r="I10720" s="318">
        <v>49674</v>
      </c>
      <c r="J10720" s="315" t="s">
        <v>10461</v>
      </c>
      <c r="K10720" s="315">
        <v>8815</v>
      </c>
      <c r="L10720" s="315" t="s">
        <v>4497</v>
      </c>
      <c r="M10720" s="315" t="s">
        <v>784</v>
      </c>
      <c r="N10720" s="315"/>
      <c r="O10720" s="315" t="s">
        <v>805</v>
      </c>
      <c r="P10720" s="315" t="s">
        <v>3284</v>
      </c>
      <c r="Q10720" s="315" t="s">
        <v>10462</v>
      </c>
    </row>
    <row r="10721" spans="1:17">
      <c r="A10721" s="315" t="s">
        <v>10463</v>
      </c>
      <c r="B10721" s="315" t="s">
        <v>2095</v>
      </c>
      <c r="C10721" s="315" t="s">
        <v>2098</v>
      </c>
      <c r="D10721" s="316">
        <v>113.2</v>
      </c>
      <c r="E10721" s="317">
        <v>120211.68</v>
      </c>
      <c r="F10721" s="317">
        <v>47603.820000000007</v>
      </c>
      <c r="G10721" s="318">
        <v>39570</v>
      </c>
      <c r="H10721" s="318">
        <v>41096</v>
      </c>
      <c r="I10721" s="318">
        <v>50405</v>
      </c>
      <c r="J10721" s="315" t="s">
        <v>10464</v>
      </c>
      <c r="K10721" s="315">
        <v>9413</v>
      </c>
      <c r="L10721" s="315" t="s">
        <v>3524</v>
      </c>
      <c r="M10721" s="315" t="s">
        <v>1024</v>
      </c>
      <c r="N10721" s="315" t="s">
        <v>7783</v>
      </c>
      <c r="O10721" s="315" t="s">
        <v>805</v>
      </c>
      <c r="P10721" s="315" t="s">
        <v>7784</v>
      </c>
      <c r="Q10721" s="315" t="s">
        <v>1204</v>
      </c>
    </row>
    <row r="10722" spans="1:17">
      <c r="A10722" s="315" t="s">
        <v>10465</v>
      </c>
      <c r="B10722" s="315" t="s">
        <v>2095</v>
      </c>
      <c r="C10722" s="315" t="s">
        <v>2098</v>
      </c>
      <c r="D10722" s="316">
        <v>113.2</v>
      </c>
      <c r="E10722" s="317">
        <v>3615.01</v>
      </c>
      <c r="F10722" s="317">
        <v>579.06000000000006</v>
      </c>
      <c r="G10722" s="318">
        <v>40651</v>
      </c>
      <c r="H10722" s="318">
        <v>42635</v>
      </c>
      <c r="I10722" s="318">
        <v>50040</v>
      </c>
      <c r="J10722" s="315" t="s">
        <v>10466</v>
      </c>
      <c r="K10722" s="315">
        <v>9243</v>
      </c>
      <c r="L10722" s="315" t="s">
        <v>3543</v>
      </c>
      <c r="M10722" s="315" t="s">
        <v>770</v>
      </c>
      <c r="N10722" s="315" t="s">
        <v>5181</v>
      </c>
      <c r="O10722" s="315" t="s">
        <v>805</v>
      </c>
      <c r="P10722" s="315" t="s">
        <v>1089</v>
      </c>
      <c r="Q10722" s="315" t="s">
        <v>1530</v>
      </c>
    </row>
    <row r="10723" spans="1:17">
      <c r="A10723" s="315" t="s">
        <v>10467</v>
      </c>
      <c r="B10723" s="315" t="s">
        <v>2095</v>
      </c>
      <c r="C10723" s="315" t="s">
        <v>2096</v>
      </c>
      <c r="D10723" s="316">
        <v>113.2</v>
      </c>
      <c r="E10723" s="317">
        <v>110200.67</v>
      </c>
      <c r="F10723" s="317">
        <v>34933.619999999995</v>
      </c>
      <c r="G10723" s="318">
        <v>40690</v>
      </c>
      <c r="H10723" s="318">
        <v>41620</v>
      </c>
      <c r="I10723" s="318">
        <v>50770</v>
      </c>
      <c r="J10723" s="315" t="s">
        <v>10468</v>
      </c>
      <c r="K10723" s="315">
        <v>8926</v>
      </c>
      <c r="L10723" s="315" t="s">
        <v>4473</v>
      </c>
      <c r="M10723" s="315" t="s">
        <v>784</v>
      </c>
      <c r="N10723" s="315"/>
      <c r="O10723" s="315" t="s">
        <v>805</v>
      </c>
      <c r="P10723" s="315" t="s">
        <v>10469</v>
      </c>
      <c r="Q10723" s="315" t="s">
        <v>5019</v>
      </c>
    </row>
    <row r="10724" spans="1:17">
      <c r="A10724" s="315" t="s">
        <v>10470</v>
      </c>
      <c r="B10724" s="315" t="s">
        <v>2095</v>
      </c>
      <c r="C10724" s="315" t="s">
        <v>2098</v>
      </c>
      <c r="D10724" s="316">
        <v>113.4</v>
      </c>
      <c r="E10724" s="317">
        <v>99712.77</v>
      </c>
      <c r="F10724" s="317">
        <v>30006.16</v>
      </c>
      <c r="G10724" s="318">
        <v>39575</v>
      </c>
      <c r="H10724" s="318">
        <v>41598</v>
      </c>
      <c r="I10724" s="318">
        <v>50770</v>
      </c>
      <c r="J10724" s="315" t="s">
        <v>10471</v>
      </c>
      <c r="K10724" s="315">
        <v>8572</v>
      </c>
      <c r="L10724" s="315" t="s">
        <v>2110</v>
      </c>
      <c r="M10724" s="315" t="s">
        <v>792</v>
      </c>
      <c r="N10724" s="315" t="s">
        <v>10472</v>
      </c>
      <c r="O10724" s="315" t="s">
        <v>805</v>
      </c>
      <c r="P10724" s="315" t="s">
        <v>10473</v>
      </c>
      <c r="Q10724" s="315" t="s">
        <v>1690</v>
      </c>
    </row>
    <row r="10725" spans="1:17">
      <c r="A10725" s="315" t="s">
        <v>10474</v>
      </c>
      <c r="B10725" s="315" t="s">
        <v>2095</v>
      </c>
      <c r="C10725" s="315" t="s">
        <v>2098</v>
      </c>
      <c r="D10725" s="316">
        <v>113.4</v>
      </c>
      <c r="E10725" s="317">
        <v>102534.57</v>
      </c>
      <c r="F10725" s="317">
        <v>33513.589999999997</v>
      </c>
      <c r="G10725" s="318">
        <v>40136</v>
      </c>
      <c r="H10725" s="318">
        <v>41059</v>
      </c>
      <c r="I10725" s="318">
        <v>50405</v>
      </c>
      <c r="J10725" s="315" t="s">
        <v>10475</v>
      </c>
      <c r="K10725" s="315">
        <v>8005</v>
      </c>
      <c r="L10725" s="315" t="s">
        <v>328</v>
      </c>
      <c r="M10725" s="315" t="s">
        <v>784</v>
      </c>
      <c r="N10725" s="315" t="s">
        <v>10476</v>
      </c>
      <c r="O10725" s="315" t="s">
        <v>805</v>
      </c>
      <c r="P10725" s="315" t="s">
        <v>10477</v>
      </c>
      <c r="Q10725" s="315" t="s">
        <v>10478</v>
      </c>
    </row>
    <row r="10726" spans="1:17">
      <c r="A10726" s="315" t="s">
        <v>10479</v>
      </c>
      <c r="B10726" s="315" t="s">
        <v>2095</v>
      </c>
      <c r="C10726" s="315" t="s">
        <v>2098</v>
      </c>
      <c r="D10726" s="316">
        <v>113.4</v>
      </c>
      <c r="E10726" s="317">
        <v>96832.090000000011</v>
      </c>
      <c r="F10726" s="317">
        <v>31649.719999999994</v>
      </c>
      <c r="G10726" s="318">
        <v>40660</v>
      </c>
      <c r="H10726" s="318">
        <v>41162</v>
      </c>
      <c r="I10726" s="318">
        <v>50405</v>
      </c>
      <c r="J10726" s="315" t="s">
        <v>10480</v>
      </c>
      <c r="K10726" s="315">
        <v>9642</v>
      </c>
      <c r="L10726" s="315" t="s">
        <v>3375</v>
      </c>
      <c r="M10726" s="315" t="s">
        <v>770</v>
      </c>
      <c r="N10726" s="315" t="s">
        <v>10481</v>
      </c>
      <c r="O10726" s="315" t="s">
        <v>805</v>
      </c>
      <c r="P10726" s="315" t="s">
        <v>5206</v>
      </c>
      <c r="Q10726" s="315" t="s">
        <v>7733</v>
      </c>
    </row>
    <row r="10727" spans="1:17">
      <c r="A10727" s="315" t="s">
        <v>10482</v>
      </c>
      <c r="B10727" s="315" t="s">
        <v>2095</v>
      </c>
      <c r="C10727" s="315" t="s">
        <v>2098</v>
      </c>
      <c r="D10727" s="316">
        <v>113.4</v>
      </c>
      <c r="E10727" s="317">
        <v>106062.83000000002</v>
      </c>
      <c r="F10727" s="317">
        <v>19515.569999999996</v>
      </c>
      <c r="G10727" s="318">
        <v>40780</v>
      </c>
      <c r="H10727" s="318">
        <v>42451</v>
      </c>
      <c r="I10727" s="318">
        <v>50040</v>
      </c>
      <c r="J10727" s="315" t="s">
        <v>10483</v>
      </c>
      <c r="K10727" s="315">
        <v>9436</v>
      </c>
      <c r="L10727" s="315" t="s">
        <v>3167</v>
      </c>
      <c r="M10727" s="315" t="s">
        <v>770</v>
      </c>
      <c r="N10727" s="315"/>
      <c r="O10727" s="315" t="s">
        <v>914</v>
      </c>
      <c r="P10727" s="315" t="s">
        <v>10484</v>
      </c>
      <c r="Q10727" s="315" t="s">
        <v>4587</v>
      </c>
    </row>
    <row r="10728" spans="1:17">
      <c r="A10728" s="315" t="s">
        <v>10485</v>
      </c>
      <c r="B10728" s="315" t="s">
        <v>2095</v>
      </c>
      <c r="C10728" s="315" t="s">
        <v>2096</v>
      </c>
      <c r="D10728" s="316">
        <v>113.5</v>
      </c>
      <c r="E10728" s="317">
        <v>101505.32999999997</v>
      </c>
      <c r="F10728" s="317">
        <v>39891.599999999999</v>
      </c>
      <c r="G10728" s="318">
        <v>40519</v>
      </c>
      <c r="H10728" s="318">
        <v>40779</v>
      </c>
      <c r="I10728" s="318">
        <v>50040</v>
      </c>
      <c r="J10728" s="315" t="s">
        <v>10486</v>
      </c>
      <c r="K10728" s="315">
        <v>8934</v>
      </c>
      <c r="L10728" s="315" t="s">
        <v>3881</v>
      </c>
      <c r="M10728" s="315" t="s">
        <v>784</v>
      </c>
      <c r="N10728" s="315"/>
      <c r="O10728" s="315" t="s">
        <v>805</v>
      </c>
      <c r="P10728" s="315" t="s">
        <v>863</v>
      </c>
      <c r="Q10728" s="315" t="s">
        <v>4750</v>
      </c>
    </row>
    <row r="10729" spans="1:17">
      <c r="A10729" s="315" t="s">
        <v>10487</v>
      </c>
      <c r="B10729" s="315" t="s">
        <v>2095</v>
      </c>
      <c r="C10729" s="315" t="s">
        <v>2096</v>
      </c>
      <c r="D10729" s="316">
        <v>113.8</v>
      </c>
      <c r="E10729" s="317">
        <v>103993.01</v>
      </c>
      <c r="F10729" s="317">
        <v>41909.170000000006</v>
      </c>
      <c r="G10729" s="318">
        <v>39571</v>
      </c>
      <c r="H10729" s="318">
        <v>41207</v>
      </c>
      <c r="I10729" s="318">
        <v>50405</v>
      </c>
      <c r="J10729" s="315" t="s">
        <v>10488</v>
      </c>
      <c r="K10729" s="315">
        <v>9042</v>
      </c>
      <c r="L10729" s="315" t="s">
        <v>1933</v>
      </c>
      <c r="M10729" s="315" t="s">
        <v>781</v>
      </c>
      <c r="N10729" s="315"/>
      <c r="O10729" s="315" t="s">
        <v>805</v>
      </c>
      <c r="P10729" s="315" t="s">
        <v>10489</v>
      </c>
      <c r="Q10729" s="315" t="s">
        <v>2088</v>
      </c>
    </row>
    <row r="10730" spans="1:17">
      <c r="A10730" s="315" t="s">
        <v>10490</v>
      </c>
      <c r="B10730" s="315" t="s">
        <v>2095</v>
      </c>
      <c r="C10730" s="315" t="s">
        <v>2098</v>
      </c>
      <c r="D10730" s="316">
        <v>113.8</v>
      </c>
      <c r="E10730" s="317">
        <v>131229.30000000002</v>
      </c>
      <c r="F10730" s="317">
        <v>38639.759999999995</v>
      </c>
      <c r="G10730" s="318">
        <v>40199</v>
      </c>
      <c r="H10730" s="318">
        <v>41064</v>
      </c>
      <c r="I10730" s="318">
        <v>50405</v>
      </c>
      <c r="J10730" s="315" t="s">
        <v>10491</v>
      </c>
      <c r="K10730" s="315">
        <v>3946</v>
      </c>
      <c r="L10730" s="315" t="s">
        <v>3670</v>
      </c>
      <c r="M10730" s="315" t="s">
        <v>754</v>
      </c>
      <c r="N10730" s="315" t="s">
        <v>10492</v>
      </c>
      <c r="O10730" s="315"/>
      <c r="P10730" s="315" t="s">
        <v>10492</v>
      </c>
      <c r="Q10730" s="315"/>
    </row>
    <row r="10731" spans="1:17">
      <c r="A10731" s="315" t="s">
        <v>10493</v>
      </c>
      <c r="B10731" s="315" t="s">
        <v>2095</v>
      </c>
      <c r="C10731" s="315" t="s">
        <v>2098</v>
      </c>
      <c r="D10731" s="316">
        <v>114</v>
      </c>
      <c r="E10731" s="317">
        <v>118400.65</v>
      </c>
      <c r="F10731" s="317">
        <v>47141</v>
      </c>
      <c r="G10731" s="318">
        <v>39570</v>
      </c>
      <c r="H10731" s="318">
        <v>40899</v>
      </c>
      <c r="I10731" s="318">
        <v>50040</v>
      </c>
      <c r="J10731" s="315" t="s">
        <v>10494</v>
      </c>
      <c r="K10731" s="315">
        <v>8355</v>
      </c>
      <c r="L10731" s="315" t="s">
        <v>3741</v>
      </c>
      <c r="M10731" s="315" t="s">
        <v>792</v>
      </c>
      <c r="N10731" s="315" t="s">
        <v>10495</v>
      </c>
      <c r="O10731" s="315" t="s">
        <v>805</v>
      </c>
      <c r="P10731" s="315" t="s">
        <v>6105</v>
      </c>
      <c r="Q10731" s="315" t="s">
        <v>1090</v>
      </c>
    </row>
    <row r="10732" spans="1:17">
      <c r="A10732" s="315" t="s">
        <v>10496</v>
      </c>
      <c r="B10732" s="315" t="s">
        <v>2095</v>
      </c>
      <c r="C10732" s="315" t="s">
        <v>2098</v>
      </c>
      <c r="D10732" s="316">
        <v>114.1</v>
      </c>
      <c r="E10732" s="317">
        <v>113263.31</v>
      </c>
      <c r="F10732" s="317">
        <v>39981.94</v>
      </c>
      <c r="G10732" s="318">
        <v>39571</v>
      </c>
      <c r="H10732" s="318">
        <v>41165</v>
      </c>
      <c r="I10732" s="318">
        <v>50405</v>
      </c>
      <c r="J10732" s="315" t="s">
        <v>10497</v>
      </c>
      <c r="K10732" s="315">
        <v>8525</v>
      </c>
      <c r="L10732" s="315" t="s">
        <v>4298</v>
      </c>
      <c r="M10732" s="315" t="s">
        <v>792</v>
      </c>
      <c r="N10732" s="315"/>
      <c r="O10732" s="315" t="s">
        <v>805</v>
      </c>
      <c r="P10732" s="315" t="s">
        <v>4836</v>
      </c>
      <c r="Q10732" s="315" t="s">
        <v>992</v>
      </c>
    </row>
    <row r="10733" spans="1:17">
      <c r="A10733" s="315" t="s">
        <v>10498</v>
      </c>
      <c r="B10733" s="315" t="s">
        <v>2095</v>
      </c>
      <c r="C10733" s="315" t="s">
        <v>2098</v>
      </c>
      <c r="D10733" s="316">
        <v>114.25</v>
      </c>
      <c r="E10733" s="317">
        <v>106058.42000000001</v>
      </c>
      <c r="F10733" s="317">
        <v>20917.079999999998</v>
      </c>
      <c r="G10733" s="318">
        <v>40164</v>
      </c>
      <c r="H10733" s="318">
        <v>42180</v>
      </c>
      <c r="I10733" s="318">
        <v>51501</v>
      </c>
      <c r="J10733" s="315" t="s">
        <v>10499</v>
      </c>
      <c r="K10733" s="315">
        <v>3608</v>
      </c>
      <c r="L10733" s="315" t="s">
        <v>2197</v>
      </c>
      <c r="M10733" s="315" t="s">
        <v>764</v>
      </c>
      <c r="N10733" s="315" t="s">
        <v>10500</v>
      </c>
      <c r="O10733" s="315" t="s">
        <v>805</v>
      </c>
      <c r="P10733" s="315" t="s">
        <v>818</v>
      </c>
      <c r="Q10733" s="315" t="s">
        <v>1139</v>
      </c>
    </row>
    <row r="10734" spans="1:17">
      <c r="A10734" s="315" t="s">
        <v>10501</v>
      </c>
      <c r="B10734" s="315" t="s">
        <v>2095</v>
      </c>
      <c r="C10734" s="315" t="s">
        <v>2098</v>
      </c>
      <c r="D10734" s="316">
        <v>114.4</v>
      </c>
      <c r="E10734" s="317">
        <v>114520.98000000001</v>
      </c>
      <c r="F10734" s="317">
        <v>45235.789999999994</v>
      </c>
      <c r="G10734" s="318">
        <v>39570</v>
      </c>
      <c r="H10734" s="318">
        <v>41166</v>
      </c>
      <c r="I10734" s="318">
        <v>50405</v>
      </c>
      <c r="J10734" s="315" t="s">
        <v>10502</v>
      </c>
      <c r="K10734" s="315">
        <v>9306</v>
      </c>
      <c r="L10734" s="315" t="s">
        <v>4381</v>
      </c>
      <c r="M10734" s="315" t="s">
        <v>792</v>
      </c>
      <c r="N10734" s="315"/>
      <c r="O10734" s="315" t="s">
        <v>805</v>
      </c>
      <c r="P10734" s="315" t="s">
        <v>10503</v>
      </c>
      <c r="Q10734" s="315" t="s">
        <v>6106</v>
      </c>
    </row>
    <row r="10735" spans="1:17">
      <c r="A10735" s="315" t="s">
        <v>10504</v>
      </c>
      <c r="B10735" s="315" t="s">
        <v>2095</v>
      </c>
      <c r="C10735" s="315" t="s">
        <v>2098</v>
      </c>
      <c r="D10735" s="316">
        <v>114.48</v>
      </c>
      <c r="E10735" s="317">
        <v>138482.04999999999</v>
      </c>
      <c r="F10735" s="317">
        <v>27419.449999999997</v>
      </c>
      <c r="G10735" s="318">
        <v>40593</v>
      </c>
      <c r="H10735" s="318">
        <v>42276</v>
      </c>
      <c r="I10735" s="318">
        <v>49674</v>
      </c>
      <c r="J10735" s="315" t="s">
        <v>10505</v>
      </c>
      <c r="K10735" s="315">
        <v>6592</v>
      </c>
      <c r="L10735" s="315" t="s">
        <v>10506</v>
      </c>
      <c r="M10735" s="315" t="s">
        <v>811</v>
      </c>
      <c r="N10735" s="315" t="s">
        <v>10507</v>
      </c>
      <c r="O10735" s="315" t="s">
        <v>805</v>
      </c>
      <c r="P10735" s="315" t="s">
        <v>7110</v>
      </c>
      <c r="Q10735" s="315" t="s">
        <v>7111</v>
      </c>
    </row>
    <row r="10736" spans="1:17">
      <c r="A10736" s="315" t="s">
        <v>10508</v>
      </c>
      <c r="B10736" s="315" t="s">
        <v>2095</v>
      </c>
      <c r="C10736" s="315" t="s">
        <v>2096</v>
      </c>
      <c r="D10736" s="316">
        <v>114.6</v>
      </c>
      <c r="E10736" s="317">
        <v>109995</v>
      </c>
      <c r="F10736" s="317">
        <v>34758.43</v>
      </c>
      <c r="G10736" s="318">
        <v>40350</v>
      </c>
      <c r="H10736" s="318">
        <v>41607</v>
      </c>
      <c r="I10736" s="318">
        <v>50770</v>
      </c>
      <c r="J10736" s="315" t="s">
        <v>10509</v>
      </c>
      <c r="K10736" s="315">
        <v>3036</v>
      </c>
      <c r="L10736" s="315" t="s">
        <v>10510</v>
      </c>
      <c r="M10736" s="315" t="s">
        <v>764</v>
      </c>
      <c r="N10736" s="315"/>
      <c r="O10736" s="315" t="s">
        <v>805</v>
      </c>
      <c r="P10736" s="315" t="s">
        <v>4996</v>
      </c>
      <c r="Q10736" s="315" t="s">
        <v>992</v>
      </c>
    </row>
    <row r="10737" spans="1:17">
      <c r="A10737" s="315" t="s">
        <v>10511</v>
      </c>
      <c r="B10737" s="315" t="s">
        <v>2095</v>
      </c>
      <c r="C10737" s="315" t="s">
        <v>2098</v>
      </c>
      <c r="D10737" s="316">
        <v>114.7</v>
      </c>
      <c r="E10737" s="317">
        <v>119390.39999999999</v>
      </c>
      <c r="F10737" s="317">
        <v>36480.409999999996</v>
      </c>
      <c r="G10737" s="318">
        <v>40651</v>
      </c>
      <c r="H10737" s="318">
        <v>40792</v>
      </c>
      <c r="I10737" s="318">
        <v>50040</v>
      </c>
      <c r="J10737" s="315" t="s">
        <v>10512</v>
      </c>
      <c r="K10737" s="315">
        <v>3233</v>
      </c>
      <c r="L10737" s="315" t="s">
        <v>3941</v>
      </c>
      <c r="M10737" s="315" t="s">
        <v>764</v>
      </c>
      <c r="N10737" s="315"/>
      <c r="O10737" s="315" t="s">
        <v>805</v>
      </c>
      <c r="P10737" s="315" t="s">
        <v>10513</v>
      </c>
      <c r="Q10737" s="315" t="s">
        <v>10514</v>
      </c>
    </row>
    <row r="10738" spans="1:17">
      <c r="A10738" s="315" t="s">
        <v>10515</v>
      </c>
      <c r="B10738" s="315" t="s">
        <v>2095</v>
      </c>
      <c r="C10738" s="315" t="s">
        <v>2096</v>
      </c>
      <c r="D10738" s="316">
        <v>114.8</v>
      </c>
      <c r="E10738" s="317">
        <v>120372.78000000001</v>
      </c>
      <c r="F10738" s="317">
        <v>53387.57</v>
      </c>
      <c r="G10738" s="318">
        <v>39667</v>
      </c>
      <c r="H10738" s="318">
        <v>40907</v>
      </c>
      <c r="I10738" s="318">
        <v>50040</v>
      </c>
      <c r="J10738" s="315" t="s">
        <v>10516</v>
      </c>
      <c r="K10738" s="315">
        <v>3421</v>
      </c>
      <c r="L10738" s="315" t="s">
        <v>3228</v>
      </c>
      <c r="M10738" s="315" t="s">
        <v>764</v>
      </c>
      <c r="N10738" s="315" t="s">
        <v>7818</v>
      </c>
      <c r="O10738" s="315" t="s">
        <v>805</v>
      </c>
      <c r="P10738" s="315" t="s">
        <v>7819</v>
      </c>
      <c r="Q10738" s="315" t="s">
        <v>813</v>
      </c>
    </row>
    <row r="10739" spans="1:17">
      <c r="A10739" s="315" t="s">
        <v>10517</v>
      </c>
      <c r="B10739" s="315" t="s">
        <v>2095</v>
      </c>
      <c r="C10739" s="315" t="s">
        <v>2098</v>
      </c>
      <c r="D10739" s="316">
        <v>114.9</v>
      </c>
      <c r="E10739" s="317">
        <v>181390.86000000004</v>
      </c>
      <c r="F10739" s="317">
        <v>62035.680000000008</v>
      </c>
      <c r="G10739" s="318">
        <v>39569</v>
      </c>
      <c r="H10739" s="318">
        <v>40935</v>
      </c>
      <c r="I10739" s="318">
        <v>50405</v>
      </c>
      <c r="J10739" s="315" t="s">
        <v>10518</v>
      </c>
      <c r="K10739" s="315">
        <v>8152</v>
      </c>
      <c r="L10739" s="315" t="s">
        <v>3146</v>
      </c>
      <c r="M10739" s="315" t="s">
        <v>784</v>
      </c>
      <c r="N10739" s="315"/>
      <c r="O10739" s="315" t="s">
        <v>996</v>
      </c>
      <c r="P10739" s="315" t="s">
        <v>10519</v>
      </c>
      <c r="Q10739" s="315"/>
    </row>
    <row r="10740" spans="1:17">
      <c r="A10740" s="315" t="s">
        <v>10520</v>
      </c>
      <c r="B10740" s="315" t="s">
        <v>2095</v>
      </c>
      <c r="C10740" s="315" t="s">
        <v>2098</v>
      </c>
      <c r="D10740" s="316">
        <v>115.1</v>
      </c>
      <c r="E10740" s="317">
        <v>110863.89999999998</v>
      </c>
      <c r="F10740" s="317">
        <v>37250.270000000011</v>
      </c>
      <c r="G10740" s="318">
        <v>39570</v>
      </c>
      <c r="H10740" s="318">
        <v>40835</v>
      </c>
      <c r="I10740" s="318">
        <v>50040</v>
      </c>
      <c r="J10740" s="315" t="s">
        <v>10521</v>
      </c>
      <c r="K10740" s="315">
        <v>8216</v>
      </c>
      <c r="L10740" s="315" t="s">
        <v>10522</v>
      </c>
      <c r="M10740" s="315" t="s">
        <v>1051</v>
      </c>
      <c r="N10740" s="315"/>
      <c r="O10740" s="315" t="s">
        <v>805</v>
      </c>
      <c r="P10740" s="315" t="s">
        <v>1573</v>
      </c>
      <c r="Q10740" s="315" t="s">
        <v>4869</v>
      </c>
    </row>
    <row r="10741" spans="1:17">
      <c r="A10741" s="315" t="s">
        <v>10523</v>
      </c>
      <c r="B10741" s="315" t="s">
        <v>2095</v>
      </c>
      <c r="C10741" s="315" t="s">
        <v>2096</v>
      </c>
      <c r="D10741" s="316">
        <v>115.1</v>
      </c>
      <c r="E10741" s="317">
        <v>112689</v>
      </c>
      <c r="F10741" s="317">
        <v>53978.02</v>
      </c>
      <c r="G10741" s="318">
        <v>39570</v>
      </c>
      <c r="H10741" s="318">
        <v>40547</v>
      </c>
      <c r="I10741" s="318">
        <v>50040</v>
      </c>
      <c r="J10741" s="315" t="s">
        <v>10524</v>
      </c>
      <c r="K10741" s="315">
        <v>1696</v>
      </c>
      <c r="L10741" s="315" t="s">
        <v>3534</v>
      </c>
      <c r="M10741" s="315" t="s">
        <v>761</v>
      </c>
      <c r="N10741" s="315"/>
      <c r="O10741" s="315" t="s">
        <v>805</v>
      </c>
      <c r="P10741" s="315" t="s">
        <v>10525</v>
      </c>
      <c r="Q10741" s="315" t="s">
        <v>5160</v>
      </c>
    </row>
    <row r="10742" spans="1:17">
      <c r="A10742" s="315" t="s">
        <v>10526</v>
      </c>
      <c r="B10742" s="315" t="s">
        <v>2095</v>
      </c>
      <c r="C10742" s="315" t="s">
        <v>2098</v>
      </c>
      <c r="D10742" s="316">
        <v>115.1</v>
      </c>
      <c r="E10742" s="317">
        <v>54594.30000000001</v>
      </c>
      <c r="F10742" s="317">
        <v>26286.17</v>
      </c>
      <c r="G10742" s="318">
        <v>39993</v>
      </c>
      <c r="H10742" s="318">
        <v>40299</v>
      </c>
      <c r="I10742" s="318">
        <v>49674</v>
      </c>
      <c r="J10742" s="315" t="s">
        <v>9990</v>
      </c>
      <c r="K10742" s="315">
        <v>3555</v>
      </c>
      <c r="L10742" s="315" t="s">
        <v>1035</v>
      </c>
      <c r="M10742" s="315" t="s">
        <v>764</v>
      </c>
      <c r="N10742" s="315" t="s">
        <v>10527</v>
      </c>
      <c r="O10742" s="315" t="s">
        <v>805</v>
      </c>
      <c r="P10742" s="315" t="s">
        <v>1221</v>
      </c>
      <c r="Q10742" s="315" t="s">
        <v>819</v>
      </c>
    </row>
    <row r="10743" spans="1:17">
      <c r="A10743" s="315" t="s">
        <v>10528</v>
      </c>
      <c r="B10743" s="315" t="s">
        <v>2095</v>
      </c>
      <c r="C10743" s="315" t="s">
        <v>2098</v>
      </c>
      <c r="D10743" s="316">
        <v>115.18</v>
      </c>
      <c r="E10743" s="317">
        <v>106393.2</v>
      </c>
      <c r="F10743" s="317">
        <v>22756.309999999998</v>
      </c>
      <c r="G10743" s="318">
        <v>40535</v>
      </c>
      <c r="H10743" s="318">
        <v>42045</v>
      </c>
      <c r="I10743" s="318">
        <v>49674</v>
      </c>
      <c r="J10743" s="315" t="s">
        <v>10529</v>
      </c>
      <c r="K10743" s="315">
        <v>6210</v>
      </c>
      <c r="L10743" s="315" t="s">
        <v>2903</v>
      </c>
      <c r="M10743" s="315" t="s">
        <v>788</v>
      </c>
      <c r="N10743" s="315" t="s">
        <v>5568</v>
      </c>
      <c r="O10743" s="315" t="s">
        <v>805</v>
      </c>
      <c r="P10743" s="315" t="s">
        <v>5569</v>
      </c>
      <c r="Q10743" s="315" t="s">
        <v>852</v>
      </c>
    </row>
    <row r="10744" spans="1:17">
      <c r="A10744" s="315" t="s">
        <v>10530</v>
      </c>
      <c r="B10744" s="315" t="s">
        <v>2095</v>
      </c>
      <c r="C10744" s="315" t="s">
        <v>2098</v>
      </c>
      <c r="D10744" s="316">
        <v>115.18</v>
      </c>
      <c r="E10744" s="317">
        <v>115110.57</v>
      </c>
      <c r="F10744" s="317">
        <v>22791.879999999997</v>
      </c>
      <c r="G10744" s="318">
        <v>40604</v>
      </c>
      <c r="H10744" s="318">
        <v>42272</v>
      </c>
      <c r="I10744" s="318">
        <v>49674</v>
      </c>
      <c r="J10744" s="315" t="s">
        <v>10531</v>
      </c>
      <c r="K10744" s="315">
        <v>7141</v>
      </c>
      <c r="L10744" s="315" t="s">
        <v>2482</v>
      </c>
      <c r="M10744" s="315" t="s">
        <v>966</v>
      </c>
      <c r="N10744" s="315"/>
      <c r="O10744" s="315" t="s">
        <v>805</v>
      </c>
      <c r="P10744" s="315" t="s">
        <v>10532</v>
      </c>
      <c r="Q10744" s="315" t="s">
        <v>992</v>
      </c>
    </row>
    <row r="10745" spans="1:17">
      <c r="A10745" s="315" t="s">
        <v>10533</v>
      </c>
      <c r="B10745" s="315" t="s">
        <v>2095</v>
      </c>
      <c r="C10745" s="315" t="s">
        <v>2098</v>
      </c>
      <c r="D10745" s="316">
        <v>115.32</v>
      </c>
      <c r="E10745" s="317">
        <v>96443.549999999988</v>
      </c>
      <c r="F10745" s="317">
        <v>19450.949999999997</v>
      </c>
      <c r="G10745" s="318">
        <v>40661</v>
      </c>
      <c r="H10745" s="318">
        <v>42256</v>
      </c>
      <c r="I10745" s="318">
        <v>49674</v>
      </c>
      <c r="J10745" s="315" t="s">
        <v>10534</v>
      </c>
      <c r="K10745" s="315">
        <v>7423</v>
      </c>
      <c r="L10745" s="315" t="s">
        <v>10535</v>
      </c>
      <c r="M10745" s="315" t="s">
        <v>966</v>
      </c>
      <c r="N10745" s="315"/>
      <c r="O10745" s="315" t="s">
        <v>805</v>
      </c>
      <c r="P10745" s="315" t="s">
        <v>10536</v>
      </c>
      <c r="Q10745" s="315" t="s">
        <v>10537</v>
      </c>
    </row>
    <row r="10746" spans="1:17">
      <c r="A10746" s="315" t="s">
        <v>10538</v>
      </c>
      <c r="B10746" s="315" t="s">
        <v>2095</v>
      </c>
      <c r="C10746" s="315" t="s">
        <v>2098</v>
      </c>
      <c r="D10746" s="316">
        <v>115.44</v>
      </c>
      <c r="E10746" s="317">
        <v>96680</v>
      </c>
      <c r="F10746" s="317">
        <v>20589.260000000002</v>
      </c>
      <c r="G10746" s="318">
        <v>40714</v>
      </c>
      <c r="H10746" s="318">
        <v>42090</v>
      </c>
      <c r="I10746" s="318">
        <v>49674</v>
      </c>
      <c r="J10746" s="315" t="s">
        <v>10539</v>
      </c>
      <c r="K10746" s="315">
        <v>8756</v>
      </c>
      <c r="L10746" s="315" t="s">
        <v>4400</v>
      </c>
      <c r="M10746" s="315" t="s">
        <v>1705</v>
      </c>
      <c r="N10746" s="315" t="s">
        <v>10540</v>
      </c>
      <c r="O10746" s="315" t="s">
        <v>805</v>
      </c>
      <c r="P10746" s="315" t="s">
        <v>10541</v>
      </c>
      <c r="Q10746" s="315" t="s">
        <v>5019</v>
      </c>
    </row>
    <row r="10747" spans="1:17">
      <c r="A10747" s="315" t="s">
        <v>10542</v>
      </c>
      <c r="B10747" s="315" t="s">
        <v>2095</v>
      </c>
      <c r="C10747" s="315" t="s">
        <v>2098</v>
      </c>
      <c r="D10747" s="316">
        <v>115.8</v>
      </c>
      <c r="E10747" s="317">
        <v>120799.75</v>
      </c>
      <c r="F10747" s="317">
        <v>39371.759999999995</v>
      </c>
      <c r="G10747" s="318">
        <v>39737</v>
      </c>
      <c r="H10747" s="318">
        <v>41156</v>
      </c>
      <c r="I10747" s="318">
        <v>50405</v>
      </c>
      <c r="J10747" s="315" t="s">
        <v>10543</v>
      </c>
      <c r="K10747" s="315">
        <v>1716</v>
      </c>
      <c r="L10747" s="315" t="s">
        <v>3688</v>
      </c>
      <c r="M10747" s="315" t="s">
        <v>761</v>
      </c>
      <c r="N10747" s="315" t="s">
        <v>10544</v>
      </c>
      <c r="O10747" s="315" t="s">
        <v>805</v>
      </c>
      <c r="P10747" s="315" t="s">
        <v>10545</v>
      </c>
      <c r="Q10747" s="315" t="s">
        <v>969</v>
      </c>
    </row>
    <row r="10748" spans="1:17">
      <c r="A10748" s="315" t="s">
        <v>10546</v>
      </c>
      <c r="B10748" s="315" t="s">
        <v>2095</v>
      </c>
      <c r="C10748" s="315" t="s">
        <v>2098</v>
      </c>
      <c r="D10748" s="316">
        <v>116</v>
      </c>
      <c r="E10748" s="317">
        <v>103767.33</v>
      </c>
      <c r="F10748" s="317">
        <v>30361.520000000004</v>
      </c>
      <c r="G10748" s="318">
        <v>40163</v>
      </c>
      <c r="H10748" s="318">
        <v>40268</v>
      </c>
      <c r="I10748" s="318">
        <v>49674</v>
      </c>
      <c r="J10748" s="315" t="s">
        <v>10547</v>
      </c>
      <c r="K10748" s="315">
        <v>4310</v>
      </c>
      <c r="L10748" s="315" t="s">
        <v>2666</v>
      </c>
      <c r="M10748" s="315" t="s">
        <v>776</v>
      </c>
      <c r="N10748" s="315" t="s">
        <v>4926</v>
      </c>
      <c r="O10748" s="315" t="s">
        <v>805</v>
      </c>
      <c r="P10748" s="315" t="s">
        <v>4927</v>
      </c>
      <c r="Q10748" s="315" t="s">
        <v>4629</v>
      </c>
    </row>
    <row r="10749" spans="1:17">
      <c r="A10749" s="315" t="s">
        <v>10548</v>
      </c>
      <c r="B10749" s="315" t="s">
        <v>2095</v>
      </c>
      <c r="C10749" s="315" t="s">
        <v>2098</v>
      </c>
      <c r="D10749" s="316">
        <v>116</v>
      </c>
      <c r="E10749" s="317">
        <v>96688.760000000009</v>
      </c>
      <c r="F10749" s="317">
        <v>34034.44</v>
      </c>
      <c r="G10749" s="318">
        <v>40673</v>
      </c>
      <c r="H10749" s="318">
        <v>41088</v>
      </c>
      <c r="I10749" s="318">
        <v>50405</v>
      </c>
      <c r="J10749" s="315" t="s">
        <v>10549</v>
      </c>
      <c r="K10749" s="315">
        <v>6060</v>
      </c>
      <c r="L10749" s="315" t="s">
        <v>4395</v>
      </c>
      <c r="M10749" s="315" t="s">
        <v>1017</v>
      </c>
      <c r="N10749" s="315"/>
      <c r="O10749" s="315" t="s">
        <v>805</v>
      </c>
      <c r="P10749" s="315" t="s">
        <v>7517</v>
      </c>
      <c r="Q10749" s="315" t="s">
        <v>5277</v>
      </c>
    </row>
    <row r="10750" spans="1:17">
      <c r="A10750" s="315" t="s">
        <v>10550</v>
      </c>
      <c r="B10750" s="315" t="s">
        <v>2095</v>
      </c>
      <c r="C10750" s="315" t="s">
        <v>2098</v>
      </c>
      <c r="D10750" s="316">
        <v>116.1</v>
      </c>
      <c r="E10750" s="317">
        <v>114150.26</v>
      </c>
      <c r="F10750" s="317">
        <v>45343.020000000004</v>
      </c>
      <c r="G10750" s="318">
        <v>40679</v>
      </c>
      <c r="H10750" s="318">
        <v>40871</v>
      </c>
      <c r="I10750" s="318">
        <v>50040</v>
      </c>
      <c r="J10750" s="315" t="s">
        <v>10551</v>
      </c>
      <c r="K10750" s="315">
        <v>4658</v>
      </c>
      <c r="L10750" s="315" t="s">
        <v>3278</v>
      </c>
      <c r="M10750" s="315" t="s">
        <v>1296</v>
      </c>
      <c r="N10750" s="315"/>
      <c r="O10750" s="315" t="s">
        <v>805</v>
      </c>
      <c r="P10750" s="315" t="s">
        <v>10552</v>
      </c>
      <c r="Q10750" s="315" t="s">
        <v>852</v>
      </c>
    </row>
    <row r="10751" spans="1:17">
      <c r="A10751" s="315" t="s">
        <v>10553</v>
      </c>
      <c r="B10751" s="315" t="s">
        <v>2095</v>
      </c>
      <c r="C10751" s="315" t="s">
        <v>2096</v>
      </c>
      <c r="D10751" s="316">
        <v>116.2</v>
      </c>
      <c r="E10751" s="317">
        <v>110981.25</v>
      </c>
      <c r="F10751" s="317">
        <v>48831.75</v>
      </c>
      <c r="G10751" s="318">
        <v>39570</v>
      </c>
      <c r="H10751" s="318">
        <v>41149</v>
      </c>
      <c r="I10751" s="318">
        <v>50405</v>
      </c>
      <c r="J10751" s="315" t="s">
        <v>10554</v>
      </c>
      <c r="K10751" s="315">
        <v>1304</v>
      </c>
      <c r="L10751" s="315" t="s">
        <v>10555</v>
      </c>
      <c r="M10751" s="315" t="s">
        <v>766</v>
      </c>
      <c r="N10751" s="315"/>
      <c r="O10751" s="315" t="s">
        <v>805</v>
      </c>
      <c r="P10751" s="315" t="s">
        <v>10556</v>
      </c>
      <c r="Q10751" s="315" t="s">
        <v>2027</v>
      </c>
    </row>
    <row r="10752" spans="1:17">
      <c r="A10752" s="315" t="s">
        <v>10557</v>
      </c>
      <c r="B10752" s="315" t="s">
        <v>2095</v>
      </c>
      <c r="C10752" s="315" t="s">
        <v>2098</v>
      </c>
      <c r="D10752" s="316">
        <v>116.2</v>
      </c>
      <c r="E10752" s="317">
        <v>102637.54</v>
      </c>
      <c r="F10752" s="317">
        <v>44339.409999999996</v>
      </c>
      <c r="G10752" s="318">
        <v>39884</v>
      </c>
      <c r="H10752" s="318">
        <v>40238</v>
      </c>
      <c r="I10752" s="318">
        <v>49674</v>
      </c>
      <c r="J10752" s="315" t="s">
        <v>10558</v>
      </c>
      <c r="K10752" s="315">
        <v>9230</v>
      </c>
      <c r="L10752" s="315" t="s">
        <v>2794</v>
      </c>
      <c r="M10752" s="315" t="s">
        <v>770</v>
      </c>
      <c r="N10752" s="315" t="s">
        <v>10559</v>
      </c>
      <c r="O10752" s="315" t="s">
        <v>805</v>
      </c>
      <c r="P10752" s="315" t="s">
        <v>7693</v>
      </c>
      <c r="Q10752" s="315" t="s">
        <v>1992</v>
      </c>
    </row>
    <row r="10753" spans="1:17">
      <c r="A10753" s="315" t="s">
        <v>10560</v>
      </c>
      <c r="B10753" s="315" t="s">
        <v>2095</v>
      </c>
      <c r="C10753" s="315" t="s">
        <v>2098</v>
      </c>
      <c r="D10753" s="316">
        <v>116.3</v>
      </c>
      <c r="E10753" s="317">
        <v>98483.700000000012</v>
      </c>
      <c r="F10753" s="317">
        <v>23344.309999999998</v>
      </c>
      <c r="G10753" s="318">
        <v>40164</v>
      </c>
      <c r="H10753" s="318">
        <v>41474</v>
      </c>
      <c r="I10753" s="318">
        <v>50770</v>
      </c>
      <c r="J10753" s="315" t="s">
        <v>10561</v>
      </c>
      <c r="K10753" s="315">
        <v>3613</v>
      </c>
      <c r="L10753" s="315" t="s">
        <v>2278</v>
      </c>
      <c r="M10753" s="315" t="s">
        <v>764</v>
      </c>
      <c r="N10753" s="315" t="s">
        <v>6470</v>
      </c>
      <c r="O10753" s="315" t="s">
        <v>805</v>
      </c>
      <c r="P10753" s="315" t="s">
        <v>6471</v>
      </c>
      <c r="Q10753" s="315" t="s">
        <v>992</v>
      </c>
    </row>
    <row r="10754" spans="1:17">
      <c r="A10754" s="315" t="s">
        <v>10562</v>
      </c>
      <c r="B10754" s="315" t="s">
        <v>2095</v>
      </c>
      <c r="C10754" s="315" t="s">
        <v>2098</v>
      </c>
      <c r="D10754" s="316">
        <v>116.46</v>
      </c>
      <c r="E10754" s="317">
        <v>117268.23000000001</v>
      </c>
      <c r="F10754" s="317">
        <v>29317.07</v>
      </c>
      <c r="G10754" s="318">
        <v>40711</v>
      </c>
      <c r="H10754" s="318">
        <v>41628</v>
      </c>
      <c r="I10754" s="318">
        <v>50770</v>
      </c>
      <c r="J10754" s="315" t="s">
        <v>10563</v>
      </c>
      <c r="K10754" s="315">
        <v>6345</v>
      </c>
      <c r="L10754" s="315" t="s">
        <v>4109</v>
      </c>
      <c r="M10754" s="315" t="s">
        <v>1712</v>
      </c>
      <c r="N10754" s="315"/>
      <c r="O10754" s="315" t="s">
        <v>805</v>
      </c>
      <c r="P10754" s="315" t="s">
        <v>10564</v>
      </c>
      <c r="Q10754" s="315" t="s">
        <v>4820</v>
      </c>
    </row>
    <row r="10755" spans="1:17">
      <c r="A10755" s="315" t="s">
        <v>10565</v>
      </c>
      <c r="B10755" s="315" t="s">
        <v>2095</v>
      </c>
      <c r="C10755" s="315" t="s">
        <v>2098</v>
      </c>
      <c r="D10755" s="316">
        <v>116.5</v>
      </c>
      <c r="E10755" s="317">
        <v>64210.670000000006</v>
      </c>
      <c r="F10755" s="317">
        <v>12069.21</v>
      </c>
      <c r="G10755" s="318">
        <v>40693</v>
      </c>
      <c r="H10755" s="318">
        <v>41094</v>
      </c>
      <c r="I10755" s="318">
        <v>50405</v>
      </c>
      <c r="J10755" s="315" t="s">
        <v>10566</v>
      </c>
      <c r="K10755" s="315">
        <v>9502</v>
      </c>
      <c r="L10755" s="315" t="s">
        <v>4454</v>
      </c>
      <c r="M10755" s="315" t="s">
        <v>792</v>
      </c>
      <c r="N10755" s="315"/>
      <c r="O10755" s="315" t="s">
        <v>805</v>
      </c>
      <c r="P10755" s="315" t="s">
        <v>7517</v>
      </c>
      <c r="Q10755" s="315" t="s">
        <v>852</v>
      </c>
    </row>
    <row r="10756" spans="1:17">
      <c r="A10756" s="315" t="s">
        <v>10567</v>
      </c>
      <c r="B10756" s="315" t="s">
        <v>2095</v>
      </c>
      <c r="C10756" s="315" t="s">
        <v>2098</v>
      </c>
      <c r="D10756" s="316">
        <v>116.56</v>
      </c>
      <c r="E10756" s="317">
        <v>99432.63</v>
      </c>
      <c r="F10756" s="317">
        <v>27343.980000000003</v>
      </c>
      <c r="G10756" s="318">
        <v>40604</v>
      </c>
      <c r="H10756" s="318">
        <v>41225</v>
      </c>
      <c r="I10756" s="318">
        <v>50405</v>
      </c>
      <c r="J10756" s="315" t="s">
        <v>10568</v>
      </c>
      <c r="K10756" s="315">
        <v>3473</v>
      </c>
      <c r="L10756" s="315" t="s">
        <v>3621</v>
      </c>
      <c r="M10756" s="315" t="s">
        <v>764</v>
      </c>
      <c r="N10756" s="315"/>
      <c r="O10756" s="315" t="s">
        <v>805</v>
      </c>
      <c r="P10756" s="315" t="s">
        <v>10569</v>
      </c>
      <c r="Q10756" s="315" t="s">
        <v>1885</v>
      </c>
    </row>
    <row r="10757" spans="1:17">
      <c r="A10757" s="315" t="s">
        <v>10570</v>
      </c>
      <c r="B10757" s="315" t="s">
        <v>2095</v>
      </c>
      <c r="C10757" s="315" t="s">
        <v>2098</v>
      </c>
      <c r="D10757" s="316">
        <v>116.6</v>
      </c>
      <c r="E10757" s="317">
        <v>116079</v>
      </c>
      <c r="F10757" s="317">
        <v>32386.049999999996</v>
      </c>
      <c r="G10757" s="318">
        <v>40623</v>
      </c>
      <c r="H10757" s="318">
        <v>41261</v>
      </c>
      <c r="I10757" s="318">
        <v>50405</v>
      </c>
      <c r="J10757" s="315" t="s">
        <v>1488</v>
      </c>
      <c r="K10757" s="315">
        <v>1070</v>
      </c>
      <c r="L10757" s="315" t="s">
        <v>1489</v>
      </c>
      <c r="M10757" s="315" t="s">
        <v>766</v>
      </c>
      <c r="N10757" s="315"/>
      <c r="O10757" s="315" t="s">
        <v>805</v>
      </c>
      <c r="P10757" s="315" t="s">
        <v>1090</v>
      </c>
      <c r="Q10757" s="315" t="s">
        <v>1227</v>
      </c>
    </row>
    <row r="10758" spans="1:17">
      <c r="A10758" s="315" t="s">
        <v>10571</v>
      </c>
      <c r="B10758" s="315" t="s">
        <v>2095</v>
      </c>
      <c r="C10758" s="315" t="s">
        <v>2098</v>
      </c>
      <c r="D10758" s="316">
        <v>116.7</v>
      </c>
      <c r="E10758" s="317">
        <v>101299.47999999998</v>
      </c>
      <c r="F10758" s="317">
        <v>39608.100000000006</v>
      </c>
      <c r="G10758" s="318">
        <v>39570</v>
      </c>
      <c r="H10758" s="318">
        <v>39524</v>
      </c>
      <c r="I10758" s="318">
        <v>48944</v>
      </c>
      <c r="J10758" s="315" t="s">
        <v>10572</v>
      </c>
      <c r="K10758" s="315">
        <v>5625</v>
      </c>
      <c r="L10758" s="315" t="s">
        <v>2807</v>
      </c>
      <c r="M10758" s="315" t="s">
        <v>776</v>
      </c>
      <c r="N10758" s="315"/>
      <c r="O10758" s="315" t="s">
        <v>805</v>
      </c>
      <c r="P10758" s="315" t="s">
        <v>4687</v>
      </c>
      <c r="Q10758" s="315" t="s">
        <v>1663</v>
      </c>
    </row>
    <row r="10759" spans="1:17">
      <c r="A10759" s="315" t="s">
        <v>10573</v>
      </c>
      <c r="B10759" s="315" t="s">
        <v>2095</v>
      </c>
      <c r="C10759" s="315" t="s">
        <v>2098</v>
      </c>
      <c r="D10759" s="316">
        <v>116.74</v>
      </c>
      <c r="E10759" s="317">
        <v>88031.4</v>
      </c>
      <c r="F10759" s="317">
        <v>16197.78</v>
      </c>
      <c r="G10759" s="318">
        <v>40721</v>
      </c>
      <c r="H10759" s="318">
        <v>42450</v>
      </c>
      <c r="I10759" s="318">
        <v>50040</v>
      </c>
      <c r="J10759" s="315" t="s">
        <v>10574</v>
      </c>
      <c r="K10759" s="315">
        <v>9562</v>
      </c>
      <c r="L10759" s="315" t="s">
        <v>10575</v>
      </c>
      <c r="M10759" s="315" t="s">
        <v>792</v>
      </c>
      <c r="N10759" s="315"/>
      <c r="O10759" s="315" t="s">
        <v>805</v>
      </c>
      <c r="P10759" s="315" t="s">
        <v>9502</v>
      </c>
      <c r="Q10759" s="315" t="s">
        <v>10576</v>
      </c>
    </row>
    <row r="10760" spans="1:17">
      <c r="A10760" s="315" t="s">
        <v>10577</v>
      </c>
      <c r="B10760" s="315" t="s">
        <v>2095</v>
      </c>
      <c r="C10760" s="315" t="s">
        <v>2098</v>
      </c>
      <c r="D10760" s="316">
        <v>116.79</v>
      </c>
      <c r="E10760" s="317">
        <v>83996.279999999984</v>
      </c>
      <c r="F10760" s="317">
        <v>19319.130000000005</v>
      </c>
      <c r="G10760" s="318">
        <v>40445</v>
      </c>
      <c r="H10760" s="318">
        <v>42040</v>
      </c>
      <c r="I10760" s="318">
        <v>49674</v>
      </c>
      <c r="J10760" s="315" t="s">
        <v>10578</v>
      </c>
      <c r="K10760" s="315">
        <v>6300</v>
      </c>
      <c r="L10760" s="315" t="s">
        <v>327</v>
      </c>
      <c r="M10760" s="315" t="s">
        <v>1712</v>
      </c>
      <c r="N10760" s="315" t="s">
        <v>10579</v>
      </c>
      <c r="O10760" s="315" t="s">
        <v>805</v>
      </c>
      <c r="P10760" s="315" t="s">
        <v>4606</v>
      </c>
      <c r="Q10760" s="315" t="s">
        <v>893</v>
      </c>
    </row>
    <row r="10761" spans="1:17">
      <c r="A10761" s="315" t="s">
        <v>10580</v>
      </c>
      <c r="B10761" s="315" t="s">
        <v>2095</v>
      </c>
      <c r="C10761" s="315" t="s">
        <v>2096</v>
      </c>
      <c r="D10761" s="316">
        <v>116.9</v>
      </c>
      <c r="E10761" s="317">
        <v>122094.18</v>
      </c>
      <c r="F10761" s="317">
        <v>38581.759999999995</v>
      </c>
      <c r="G10761" s="318">
        <v>40324</v>
      </c>
      <c r="H10761" s="318">
        <v>41544</v>
      </c>
      <c r="I10761" s="318">
        <v>50770</v>
      </c>
      <c r="J10761" s="315" t="s">
        <v>10188</v>
      </c>
      <c r="K10761" s="315">
        <v>6018</v>
      </c>
      <c r="L10761" s="315" t="s">
        <v>2000</v>
      </c>
      <c r="M10761" s="315" t="s">
        <v>788</v>
      </c>
      <c r="N10761" s="315"/>
      <c r="O10761" s="315" t="s">
        <v>805</v>
      </c>
      <c r="P10761" s="315" t="s">
        <v>5724</v>
      </c>
      <c r="Q10761" s="315" t="s">
        <v>992</v>
      </c>
    </row>
    <row r="10762" spans="1:17">
      <c r="A10762" s="315" t="s">
        <v>10581</v>
      </c>
      <c r="B10762" s="315" t="s">
        <v>2095</v>
      </c>
      <c r="C10762" s="315" t="s">
        <v>2098</v>
      </c>
      <c r="D10762" s="316">
        <v>117</v>
      </c>
      <c r="E10762" s="317">
        <v>113854.19999999998</v>
      </c>
      <c r="F10762" s="317">
        <v>66731.22</v>
      </c>
      <c r="G10762" s="318">
        <v>39570</v>
      </c>
      <c r="H10762" s="318">
        <v>39899</v>
      </c>
      <c r="I10762" s="318">
        <v>49279</v>
      </c>
      <c r="J10762" s="315" t="s">
        <v>10582</v>
      </c>
      <c r="K10762" s="315">
        <v>3086</v>
      </c>
      <c r="L10762" s="315" t="s">
        <v>3898</v>
      </c>
      <c r="M10762" s="315" t="s">
        <v>764</v>
      </c>
      <c r="N10762" s="315"/>
      <c r="O10762" s="315" t="s">
        <v>805</v>
      </c>
      <c r="P10762" s="315" t="s">
        <v>2116</v>
      </c>
      <c r="Q10762" s="315" t="s">
        <v>1652</v>
      </c>
    </row>
    <row r="10763" spans="1:17">
      <c r="A10763" s="315" t="s">
        <v>10583</v>
      </c>
      <c r="B10763" s="315" t="s">
        <v>2095</v>
      </c>
      <c r="C10763" s="315" t="s">
        <v>2098</v>
      </c>
      <c r="D10763" s="316">
        <v>117.52</v>
      </c>
      <c r="E10763" s="317">
        <v>100299.1</v>
      </c>
      <c r="F10763" s="317">
        <v>21359.990000000005</v>
      </c>
      <c r="G10763" s="318">
        <v>40666</v>
      </c>
      <c r="H10763" s="318">
        <v>41950</v>
      </c>
      <c r="I10763" s="318">
        <v>49309</v>
      </c>
      <c r="J10763" s="315" t="s">
        <v>10584</v>
      </c>
      <c r="K10763" s="315">
        <v>8523</v>
      </c>
      <c r="L10763" s="315" t="s">
        <v>3568</v>
      </c>
      <c r="M10763" s="315" t="s">
        <v>784</v>
      </c>
      <c r="N10763" s="315" t="s">
        <v>9790</v>
      </c>
      <c r="O10763" s="315" t="s">
        <v>805</v>
      </c>
      <c r="P10763" s="315" t="s">
        <v>1448</v>
      </c>
      <c r="Q10763" s="315" t="s">
        <v>9791</v>
      </c>
    </row>
    <row r="10764" spans="1:17">
      <c r="A10764" s="315" t="s">
        <v>9654</v>
      </c>
      <c r="B10764" s="315" t="s">
        <v>2095</v>
      </c>
      <c r="C10764" s="315" t="s">
        <v>2098</v>
      </c>
      <c r="D10764" s="316">
        <v>117.6</v>
      </c>
      <c r="E10764" s="317">
        <v>81294.23</v>
      </c>
      <c r="F10764" s="317">
        <v>32216.590000000004</v>
      </c>
      <c r="G10764" s="318">
        <v>39969</v>
      </c>
      <c r="H10764" s="318">
        <v>40765</v>
      </c>
      <c r="I10764" s="318">
        <v>50040</v>
      </c>
      <c r="J10764" s="315" t="s">
        <v>10585</v>
      </c>
      <c r="K10764" s="315">
        <v>3422</v>
      </c>
      <c r="L10764" s="315" t="s">
        <v>793</v>
      </c>
      <c r="M10764" s="315" t="s">
        <v>764</v>
      </c>
      <c r="N10764" s="315" t="s">
        <v>9654</v>
      </c>
      <c r="O10764" s="315" t="s">
        <v>805</v>
      </c>
      <c r="P10764" s="315" t="s">
        <v>9655</v>
      </c>
      <c r="Q10764" s="315" t="s">
        <v>9656</v>
      </c>
    </row>
    <row r="10765" spans="1:17">
      <c r="A10765" s="315" t="s">
        <v>10586</v>
      </c>
      <c r="B10765" s="315" t="s">
        <v>2095</v>
      </c>
      <c r="C10765" s="315" t="s">
        <v>2098</v>
      </c>
      <c r="D10765" s="316">
        <v>117.6</v>
      </c>
      <c r="E10765" s="317">
        <v>34058.11</v>
      </c>
      <c r="F10765" s="317">
        <v>2799.62</v>
      </c>
      <c r="G10765" s="318">
        <v>40528</v>
      </c>
      <c r="H10765" s="318">
        <v>42614</v>
      </c>
      <c r="I10765" s="318">
        <v>50040</v>
      </c>
      <c r="J10765" s="315" t="s">
        <v>10587</v>
      </c>
      <c r="K10765" s="315">
        <v>5076</v>
      </c>
      <c r="L10765" s="315" t="s">
        <v>4030</v>
      </c>
      <c r="M10765" s="315" t="s">
        <v>776</v>
      </c>
      <c r="N10765" s="315" t="s">
        <v>10588</v>
      </c>
      <c r="O10765" s="315" t="s">
        <v>805</v>
      </c>
      <c r="P10765" s="315" t="s">
        <v>4731</v>
      </c>
      <c r="Q10765" s="315" t="s">
        <v>1102</v>
      </c>
    </row>
    <row r="10766" spans="1:17">
      <c r="A10766" s="315" t="s">
        <v>10589</v>
      </c>
      <c r="B10766" s="315" t="s">
        <v>2095</v>
      </c>
      <c r="C10766" s="315" t="s">
        <v>2098</v>
      </c>
      <c r="D10766" s="316">
        <v>117.7</v>
      </c>
      <c r="E10766" s="317">
        <v>103534.74000000002</v>
      </c>
      <c r="F10766" s="317">
        <v>19050.39</v>
      </c>
      <c r="G10766" s="318">
        <v>40763</v>
      </c>
      <c r="H10766" s="318">
        <v>42453</v>
      </c>
      <c r="I10766" s="318">
        <v>50040</v>
      </c>
      <c r="J10766" s="315" t="s">
        <v>10590</v>
      </c>
      <c r="K10766" s="315">
        <v>5443</v>
      </c>
      <c r="L10766" s="315" t="s">
        <v>3611</v>
      </c>
      <c r="M10766" s="315" t="s">
        <v>776</v>
      </c>
      <c r="N10766" s="315"/>
      <c r="O10766" s="315" t="s">
        <v>805</v>
      </c>
      <c r="P10766" s="315" t="s">
        <v>880</v>
      </c>
      <c r="Q10766" s="315" t="s">
        <v>835</v>
      </c>
    </row>
    <row r="10767" spans="1:17">
      <c r="A10767" s="315" t="s">
        <v>10591</v>
      </c>
      <c r="B10767" s="315" t="s">
        <v>2095</v>
      </c>
      <c r="C10767" s="315" t="s">
        <v>2096</v>
      </c>
      <c r="D10767" s="316">
        <v>117.8</v>
      </c>
      <c r="E10767" s="317">
        <v>120366.75</v>
      </c>
      <c r="F10767" s="317">
        <v>48267.069999999992</v>
      </c>
      <c r="G10767" s="318">
        <v>40308</v>
      </c>
      <c r="H10767" s="318">
        <v>41159</v>
      </c>
      <c r="I10767" s="318">
        <v>50405</v>
      </c>
      <c r="J10767" s="315" t="s">
        <v>10592</v>
      </c>
      <c r="K10767" s="315">
        <v>1421</v>
      </c>
      <c r="L10767" s="315" t="s">
        <v>10593</v>
      </c>
      <c r="M10767" s="315" t="s">
        <v>766</v>
      </c>
      <c r="N10767" s="315" t="s">
        <v>10594</v>
      </c>
      <c r="O10767" s="315" t="s">
        <v>805</v>
      </c>
      <c r="P10767" s="315" t="s">
        <v>10595</v>
      </c>
      <c r="Q10767" s="315" t="s">
        <v>4972</v>
      </c>
    </row>
    <row r="10768" spans="1:17">
      <c r="A10768" s="315" t="s">
        <v>10596</v>
      </c>
      <c r="B10768" s="315" t="s">
        <v>2095</v>
      </c>
      <c r="C10768" s="315" t="s">
        <v>2098</v>
      </c>
      <c r="D10768" s="316">
        <v>117.97</v>
      </c>
      <c r="E10768" s="317">
        <v>105039.86</v>
      </c>
      <c r="F10768" s="317">
        <v>28015.5</v>
      </c>
      <c r="G10768" s="318">
        <v>40723</v>
      </c>
      <c r="H10768" s="318">
        <v>40799</v>
      </c>
      <c r="I10768" s="318">
        <v>50040</v>
      </c>
      <c r="J10768" s="315" t="s">
        <v>10597</v>
      </c>
      <c r="K10768" s="315">
        <v>9113</v>
      </c>
      <c r="L10768" s="315" t="s">
        <v>2940</v>
      </c>
      <c r="M10768" s="315" t="s">
        <v>770</v>
      </c>
      <c r="N10768" s="315" t="s">
        <v>10598</v>
      </c>
      <c r="O10768" s="315" t="s">
        <v>805</v>
      </c>
      <c r="P10768" s="315" t="s">
        <v>10599</v>
      </c>
      <c r="Q10768" s="315" t="s">
        <v>1613</v>
      </c>
    </row>
    <row r="10769" spans="1:17">
      <c r="A10769" s="315" t="s">
        <v>10600</v>
      </c>
      <c r="B10769" s="315" t="s">
        <v>2095</v>
      </c>
      <c r="C10769" s="315" t="s">
        <v>2098</v>
      </c>
      <c r="D10769" s="316">
        <v>118</v>
      </c>
      <c r="E10769" s="317">
        <v>109591.19999999998</v>
      </c>
      <c r="F10769" s="317">
        <v>23338.859999999997</v>
      </c>
      <c r="G10769" s="318">
        <v>40551</v>
      </c>
      <c r="H10769" s="318">
        <v>42068</v>
      </c>
      <c r="I10769" s="318">
        <v>49674</v>
      </c>
      <c r="J10769" s="315" t="s">
        <v>10601</v>
      </c>
      <c r="K10769" s="315">
        <v>8717</v>
      </c>
      <c r="L10769" s="315" t="s">
        <v>769</v>
      </c>
      <c r="M10769" s="315" t="s">
        <v>770</v>
      </c>
      <c r="N10769" s="315" t="s">
        <v>10602</v>
      </c>
      <c r="O10769" s="315" t="s">
        <v>805</v>
      </c>
      <c r="P10769" s="315" t="s">
        <v>10603</v>
      </c>
      <c r="Q10769" s="315" t="s">
        <v>1102</v>
      </c>
    </row>
    <row r="10770" spans="1:17">
      <c r="A10770" s="315" t="s">
        <v>10604</v>
      </c>
      <c r="B10770" s="315" t="s">
        <v>2095</v>
      </c>
      <c r="C10770" s="315" t="s">
        <v>2096</v>
      </c>
      <c r="D10770" s="316">
        <v>118</v>
      </c>
      <c r="E10770" s="317">
        <v>19654.5</v>
      </c>
      <c r="F10770" s="317">
        <v>7297.65</v>
      </c>
      <c r="G10770" s="318">
        <v>40710</v>
      </c>
      <c r="H10770" s="318">
        <v>41172</v>
      </c>
      <c r="I10770" s="318">
        <v>50405</v>
      </c>
      <c r="J10770" s="315" t="s">
        <v>10605</v>
      </c>
      <c r="K10770" s="315">
        <v>1055</v>
      </c>
      <c r="L10770" s="315" t="s">
        <v>2439</v>
      </c>
      <c r="M10770" s="315" t="s">
        <v>766</v>
      </c>
      <c r="N10770" s="315" t="s">
        <v>5156</v>
      </c>
      <c r="O10770" s="315" t="s">
        <v>805</v>
      </c>
      <c r="P10770" s="315" t="s">
        <v>5157</v>
      </c>
      <c r="Q10770" s="315" t="s">
        <v>5158</v>
      </c>
    </row>
    <row r="10771" spans="1:17">
      <c r="A10771" s="319" t="s">
        <v>10604</v>
      </c>
      <c r="B10771" s="319" t="s">
        <v>2095</v>
      </c>
      <c r="C10771" s="319" t="s">
        <v>2096</v>
      </c>
      <c r="D10771" s="320">
        <v>118</v>
      </c>
      <c r="E10771" s="317">
        <v>107361.75</v>
      </c>
      <c r="F10771" s="317">
        <v>39863.000000000007</v>
      </c>
      <c r="G10771" s="321">
        <v>40710</v>
      </c>
      <c r="H10771" s="321">
        <v>41172</v>
      </c>
      <c r="I10771" s="321">
        <v>50405</v>
      </c>
      <c r="J10771" s="319" t="s">
        <v>10605</v>
      </c>
      <c r="K10771" s="322">
        <v>1055</v>
      </c>
      <c r="L10771" s="319" t="s">
        <v>2439</v>
      </c>
      <c r="M10771" s="319" t="s">
        <v>766</v>
      </c>
      <c r="N10771" s="319" t="s">
        <v>5159</v>
      </c>
      <c r="O10771" s="319" t="s">
        <v>805</v>
      </c>
      <c r="P10771" s="319" t="s">
        <v>1843</v>
      </c>
      <c r="Q10771" s="319" t="s">
        <v>5160</v>
      </c>
    </row>
    <row r="10772" spans="1:17">
      <c r="A10772" s="315" t="s">
        <v>10606</v>
      </c>
      <c r="B10772" s="315" t="s">
        <v>2095</v>
      </c>
      <c r="C10772" s="315" t="s">
        <v>2098</v>
      </c>
      <c r="D10772" s="316">
        <v>118.1</v>
      </c>
      <c r="E10772" s="317">
        <v>105399.17999999998</v>
      </c>
      <c r="F10772" s="317">
        <v>35425.820000000007</v>
      </c>
      <c r="G10772" s="318">
        <v>40661</v>
      </c>
      <c r="H10772" s="318">
        <v>40967</v>
      </c>
      <c r="I10772" s="318">
        <v>50405</v>
      </c>
      <c r="J10772" s="315" t="s">
        <v>10607</v>
      </c>
      <c r="K10772" s="315">
        <v>9200</v>
      </c>
      <c r="L10772" s="315" t="s">
        <v>959</v>
      </c>
      <c r="M10772" s="315" t="s">
        <v>770</v>
      </c>
      <c r="N10772" s="315"/>
      <c r="O10772" s="315" t="s">
        <v>805</v>
      </c>
      <c r="P10772" s="315" t="s">
        <v>1338</v>
      </c>
      <c r="Q10772" s="315" t="s">
        <v>852</v>
      </c>
    </row>
    <row r="10773" spans="1:17">
      <c r="A10773" s="315" t="s">
        <v>10608</v>
      </c>
      <c r="B10773" s="315" t="s">
        <v>2095</v>
      </c>
      <c r="C10773" s="315" t="s">
        <v>2098</v>
      </c>
      <c r="D10773" s="316">
        <v>118.26</v>
      </c>
      <c r="E10773" s="317">
        <v>126471.53999999998</v>
      </c>
      <c r="F10773" s="317">
        <v>33135.54</v>
      </c>
      <c r="G10773" s="318">
        <v>40379</v>
      </c>
      <c r="H10773" s="318">
        <v>41558</v>
      </c>
      <c r="I10773" s="318">
        <v>50770</v>
      </c>
      <c r="J10773" s="315" t="s">
        <v>10609</v>
      </c>
      <c r="K10773" s="315">
        <v>6235</v>
      </c>
      <c r="L10773" s="315" t="s">
        <v>10610</v>
      </c>
      <c r="M10773" s="315" t="s">
        <v>788</v>
      </c>
      <c r="N10773" s="315"/>
      <c r="O10773" s="315" t="s">
        <v>805</v>
      </c>
      <c r="P10773" s="315" t="s">
        <v>818</v>
      </c>
      <c r="Q10773" s="315" t="s">
        <v>7149</v>
      </c>
    </row>
    <row r="10774" spans="1:17">
      <c r="A10774" s="315" t="s">
        <v>10611</v>
      </c>
      <c r="B10774" s="315" t="s">
        <v>2095</v>
      </c>
      <c r="C10774" s="315" t="s">
        <v>2098</v>
      </c>
      <c r="D10774" s="316">
        <v>118.3</v>
      </c>
      <c r="E10774" s="317">
        <v>120052.97999999998</v>
      </c>
      <c r="F10774" s="317">
        <v>47576.55</v>
      </c>
      <c r="G10774" s="318">
        <v>39570</v>
      </c>
      <c r="H10774" s="318">
        <v>40900</v>
      </c>
      <c r="I10774" s="318">
        <v>50040</v>
      </c>
      <c r="J10774" s="315" t="s">
        <v>10612</v>
      </c>
      <c r="K10774" s="315">
        <v>8112</v>
      </c>
      <c r="L10774" s="315" t="s">
        <v>783</v>
      </c>
      <c r="M10774" s="315" t="s">
        <v>784</v>
      </c>
      <c r="N10774" s="315"/>
      <c r="O10774" s="315" t="s">
        <v>805</v>
      </c>
      <c r="P10774" s="315" t="s">
        <v>6260</v>
      </c>
      <c r="Q10774" s="315" t="s">
        <v>1090</v>
      </c>
    </row>
    <row r="10775" spans="1:17">
      <c r="A10775" s="315" t="s">
        <v>10613</v>
      </c>
      <c r="B10775" s="315" t="s">
        <v>2095</v>
      </c>
      <c r="C10775" s="315" t="s">
        <v>2096</v>
      </c>
      <c r="D10775" s="316">
        <v>118.38</v>
      </c>
      <c r="E10775" s="317">
        <v>32473.7</v>
      </c>
      <c r="F10775" s="317">
        <v>17925.489999999998</v>
      </c>
      <c r="G10775" s="318">
        <v>40800</v>
      </c>
      <c r="H10775" s="318">
        <v>40900</v>
      </c>
      <c r="I10775" s="318">
        <v>50040</v>
      </c>
      <c r="J10775" s="315" t="s">
        <v>10614</v>
      </c>
      <c r="K10775" s="315">
        <v>3098</v>
      </c>
      <c r="L10775" s="315" t="s">
        <v>3472</v>
      </c>
      <c r="M10775" s="315" t="s">
        <v>764</v>
      </c>
      <c r="N10775" s="315" t="s">
        <v>10615</v>
      </c>
      <c r="O10775" s="315" t="s">
        <v>805</v>
      </c>
      <c r="P10775" s="315" t="s">
        <v>10616</v>
      </c>
      <c r="Q10775" s="315" t="s">
        <v>956</v>
      </c>
    </row>
    <row r="10776" spans="1:17">
      <c r="A10776" s="315" t="s">
        <v>10617</v>
      </c>
      <c r="B10776" s="315" t="s">
        <v>2095</v>
      </c>
      <c r="C10776" s="315" t="s">
        <v>2098</v>
      </c>
      <c r="D10776" s="316">
        <v>118.56</v>
      </c>
      <c r="E10776" s="317">
        <v>99840.059999999983</v>
      </c>
      <c r="F10776" s="317">
        <v>21262.229999999996</v>
      </c>
      <c r="G10776" s="318">
        <v>40535</v>
      </c>
      <c r="H10776" s="318">
        <v>42045</v>
      </c>
      <c r="I10776" s="318">
        <v>49674</v>
      </c>
      <c r="J10776" s="315" t="s">
        <v>10529</v>
      </c>
      <c r="K10776" s="315">
        <v>6210</v>
      </c>
      <c r="L10776" s="315" t="s">
        <v>2903</v>
      </c>
      <c r="M10776" s="315" t="s">
        <v>788</v>
      </c>
      <c r="N10776" s="315" t="s">
        <v>5568</v>
      </c>
      <c r="O10776" s="315" t="s">
        <v>805</v>
      </c>
      <c r="P10776" s="315" t="s">
        <v>5569</v>
      </c>
      <c r="Q10776" s="315" t="s">
        <v>852</v>
      </c>
    </row>
    <row r="10777" spans="1:17">
      <c r="A10777" s="315" t="s">
        <v>10618</v>
      </c>
      <c r="B10777" s="315" t="s">
        <v>2095</v>
      </c>
      <c r="C10777" s="315" t="s">
        <v>2096</v>
      </c>
      <c r="D10777" s="316">
        <v>118.7</v>
      </c>
      <c r="E10777" s="317">
        <v>96550.5</v>
      </c>
      <c r="F10777" s="317">
        <v>27999.64</v>
      </c>
      <c r="G10777" s="318">
        <v>40414</v>
      </c>
      <c r="H10777" s="318">
        <v>41688</v>
      </c>
      <c r="I10777" s="318">
        <v>51135</v>
      </c>
      <c r="J10777" s="315" t="s">
        <v>10619</v>
      </c>
      <c r="K10777" s="315">
        <v>6017</v>
      </c>
      <c r="L10777" s="315" t="s">
        <v>849</v>
      </c>
      <c r="M10777" s="315" t="s">
        <v>788</v>
      </c>
      <c r="N10777" s="315"/>
      <c r="O10777" s="315" t="s">
        <v>805</v>
      </c>
      <c r="P10777" s="315" t="s">
        <v>10620</v>
      </c>
      <c r="Q10777" s="315" t="s">
        <v>10621</v>
      </c>
    </row>
    <row r="10778" spans="1:17">
      <c r="A10778" s="315" t="s">
        <v>10622</v>
      </c>
      <c r="B10778" s="315" t="s">
        <v>2095</v>
      </c>
      <c r="C10778" s="315" t="s">
        <v>2098</v>
      </c>
      <c r="D10778" s="316">
        <v>118.8</v>
      </c>
      <c r="E10778" s="317">
        <v>149295.29999999999</v>
      </c>
      <c r="F10778" s="317">
        <v>27370.819999999996</v>
      </c>
      <c r="G10778" s="318">
        <v>40666</v>
      </c>
      <c r="H10778" s="318">
        <v>42186</v>
      </c>
      <c r="I10778" s="318">
        <v>49674</v>
      </c>
      <c r="J10778" s="315" t="s">
        <v>10623</v>
      </c>
      <c r="K10778" s="315">
        <v>3367</v>
      </c>
      <c r="L10778" s="315" t="s">
        <v>4130</v>
      </c>
      <c r="M10778" s="315" t="s">
        <v>764</v>
      </c>
      <c r="N10778" s="315" t="s">
        <v>10624</v>
      </c>
      <c r="O10778" s="315" t="s">
        <v>805</v>
      </c>
      <c r="P10778" s="315" t="s">
        <v>1729</v>
      </c>
      <c r="Q10778" s="315" t="s">
        <v>4972</v>
      </c>
    </row>
    <row r="10779" spans="1:17">
      <c r="A10779" s="315" t="s">
        <v>10625</v>
      </c>
      <c r="B10779" s="315" t="s">
        <v>2095</v>
      </c>
      <c r="C10779" s="315" t="s">
        <v>2098</v>
      </c>
      <c r="D10779" s="316">
        <v>118.8</v>
      </c>
      <c r="E10779" s="317">
        <v>66249.600000000006</v>
      </c>
      <c r="F10779" s="317">
        <v>23253.599999999999</v>
      </c>
      <c r="G10779" s="318">
        <v>40854</v>
      </c>
      <c r="H10779" s="318">
        <v>41180</v>
      </c>
      <c r="I10779" s="318">
        <v>50405</v>
      </c>
      <c r="J10779" s="315" t="s">
        <v>10626</v>
      </c>
      <c r="K10779" s="315">
        <v>3253</v>
      </c>
      <c r="L10779" s="315" t="s">
        <v>2638</v>
      </c>
      <c r="M10779" s="315" t="s">
        <v>1296</v>
      </c>
      <c r="N10779" s="315"/>
      <c r="O10779" s="315" t="s">
        <v>805</v>
      </c>
      <c r="P10779" s="315" t="s">
        <v>10627</v>
      </c>
      <c r="Q10779" s="315" t="s">
        <v>9078</v>
      </c>
    </row>
    <row r="10780" spans="1:17">
      <c r="A10780" s="315" t="s">
        <v>10628</v>
      </c>
      <c r="B10780" s="315" t="s">
        <v>2095</v>
      </c>
      <c r="C10780" s="315" t="s">
        <v>2098</v>
      </c>
      <c r="D10780" s="316">
        <v>118.96</v>
      </c>
      <c r="E10780" s="317">
        <v>119187.59999999999</v>
      </c>
      <c r="F10780" s="317">
        <v>35516.58</v>
      </c>
      <c r="G10780" s="318">
        <v>40774</v>
      </c>
      <c r="H10780" s="318">
        <v>41156</v>
      </c>
      <c r="I10780" s="318">
        <v>50405</v>
      </c>
      <c r="J10780" s="315" t="s">
        <v>10629</v>
      </c>
      <c r="K10780" s="315">
        <v>3114</v>
      </c>
      <c r="L10780" s="315" t="s">
        <v>2642</v>
      </c>
      <c r="M10780" s="315" t="s">
        <v>764</v>
      </c>
      <c r="N10780" s="315" t="s">
        <v>10630</v>
      </c>
      <c r="O10780" s="315" t="s">
        <v>805</v>
      </c>
      <c r="P10780" s="315" t="s">
        <v>4666</v>
      </c>
      <c r="Q10780" s="315" t="s">
        <v>5983</v>
      </c>
    </row>
    <row r="10781" spans="1:17">
      <c r="A10781" s="315" t="s">
        <v>10631</v>
      </c>
      <c r="B10781" s="315" t="s">
        <v>2095</v>
      </c>
      <c r="C10781" s="315" t="s">
        <v>2098</v>
      </c>
      <c r="D10781" s="316">
        <v>119.07</v>
      </c>
      <c r="E10781" s="317">
        <v>91823</v>
      </c>
      <c r="F10781" s="317">
        <v>36389.15</v>
      </c>
      <c r="G10781" s="318">
        <v>40759</v>
      </c>
      <c r="H10781" s="318">
        <v>40892</v>
      </c>
      <c r="I10781" s="318">
        <v>50040</v>
      </c>
      <c r="J10781" s="315" t="s">
        <v>10632</v>
      </c>
      <c r="K10781" s="315">
        <v>2114</v>
      </c>
      <c r="L10781" s="315" t="s">
        <v>1676</v>
      </c>
      <c r="M10781" s="315" t="s">
        <v>758</v>
      </c>
      <c r="N10781" s="315" t="s">
        <v>1916</v>
      </c>
      <c r="O10781" s="315" t="s">
        <v>805</v>
      </c>
      <c r="P10781" s="315" t="s">
        <v>1917</v>
      </c>
      <c r="Q10781" s="315" t="s">
        <v>1918</v>
      </c>
    </row>
    <row r="10782" spans="1:17">
      <c r="A10782" s="315" t="s">
        <v>10633</v>
      </c>
      <c r="B10782" s="315" t="s">
        <v>2095</v>
      </c>
      <c r="C10782" s="315" t="s">
        <v>2098</v>
      </c>
      <c r="D10782" s="316">
        <v>119.09</v>
      </c>
      <c r="E10782" s="317">
        <v>117963</v>
      </c>
      <c r="F10782" s="317">
        <v>27961.590000000004</v>
      </c>
      <c r="G10782" s="318">
        <v>40710</v>
      </c>
      <c r="H10782" s="318">
        <v>41631</v>
      </c>
      <c r="I10782" s="318">
        <v>50770</v>
      </c>
      <c r="J10782" s="315" t="s">
        <v>10634</v>
      </c>
      <c r="K10782" s="315">
        <v>4900</v>
      </c>
      <c r="L10782" s="315" t="s">
        <v>2377</v>
      </c>
      <c r="M10782" s="315" t="s">
        <v>764</v>
      </c>
      <c r="N10782" s="315" t="s">
        <v>9014</v>
      </c>
      <c r="O10782" s="315" t="s">
        <v>805</v>
      </c>
      <c r="P10782" s="315" t="s">
        <v>9015</v>
      </c>
      <c r="Q10782" s="315" t="s">
        <v>1079</v>
      </c>
    </row>
    <row r="10783" spans="1:17">
      <c r="A10783" s="315" t="s">
        <v>10635</v>
      </c>
      <c r="B10783" s="315" t="s">
        <v>2095</v>
      </c>
      <c r="C10783" s="315" t="s">
        <v>2098</v>
      </c>
      <c r="D10783" s="316">
        <v>119.12</v>
      </c>
      <c r="E10783" s="317">
        <v>12012.300000000001</v>
      </c>
      <c r="F10783" s="317">
        <v>1924.2000000000003</v>
      </c>
      <c r="G10783" s="318">
        <v>40735</v>
      </c>
      <c r="H10783" s="318">
        <v>42637</v>
      </c>
      <c r="I10783" s="318">
        <v>50040</v>
      </c>
      <c r="J10783" s="315" t="s">
        <v>10636</v>
      </c>
      <c r="K10783" s="315">
        <v>3703</v>
      </c>
      <c r="L10783" s="315" t="s">
        <v>3721</v>
      </c>
      <c r="M10783" s="315" t="s">
        <v>764</v>
      </c>
      <c r="N10783" s="315" t="s">
        <v>7536</v>
      </c>
      <c r="O10783" s="315" t="s">
        <v>805</v>
      </c>
      <c r="P10783" s="315" t="s">
        <v>7426</v>
      </c>
      <c r="Q10783" s="315" t="s">
        <v>7537</v>
      </c>
    </row>
    <row r="10784" spans="1:17">
      <c r="A10784" s="315" t="s">
        <v>10637</v>
      </c>
      <c r="B10784" s="315" t="s">
        <v>2095</v>
      </c>
      <c r="C10784" s="315" t="s">
        <v>2098</v>
      </c>
      <c r="D10784" s="316">
        <v>119.3</v>
      </c>
      <c r="E10784" s="317">
        <v>113614.5</v>
      </c>
      <c r="F10784" s="317">
        <v>39878.689999999988</v>
      </c>
      <c r="G10784" s="318">
        <v>39709</v>
      </c>
      <c r="H10784" s="318">
        <v>41222</v>
      </c>
      <c r="I10784" s="318">
        <v>50405</v>
      </c>
      <c r="J10784" s="315" t="s">
        <v>10638</v>
      </c>
      <c r="K10784" s="315">
        <v>9050</v>
      </c>
      <c r="L10784" s="315" t="s">
        <v>1023</v>
      </c>
      <c r="M10784" s="315" t="s">
        <v>1024</v>
      </c>
      <c r="N10784" s="315" t="s">
        <v>10639</v>
      </c>
      <c r="O10784" s="315" t="s">
        <v>805</v>
      </c>
      <c r="P10784" s="315" t="s">
        <v>880</v>
      </c>
      <c r="Q10784" s="315" t="s">
        <v>1286</v>
      </c>
    </row>
    <row r="10785" spans="1:17">
      <c r="A10785" s="315" t="s">
        <v>10640</v>
      </c>
      <c r="B10785" s="315" t="s">
        <v>2095</v>
      </c>
      <c r="C10785" s="315" t="s">
        <v>2098</v>
      </c>
      <c r="D10785" s="316">
        <v>119.5</v>
      </c>
      <c r="E10785" s="317">
        <v>108132.26</v>
      </c>
      <c r="F10785" s="317">
        <v>51963.560000000005</v>
      </c>
      <c r="G10785" s="318">
        <v>39569</v>
      </c>
      <c r="H10785" s="318">
        <v>39846</v>
      </c>
      <c r="I10785" s="318">
        <v>49309</v>
      </c>
      <c r="J10785" s="315" t="s">
        <v>10641</v>
      </c>
      <c r="K10785" s="315">
        <v>6006</v>
      </c>
      <c r="L10785" s="315" t="s">
        <v>314</v>
      </c>
      <c r="M10785" s="315" t="s">
        <v>788</v>
      </c>
      <c r="N10785" s="315" t="s">
        <v>4639</v>
      </c>
      <c r="O10785" s="315" t="s">
        <v>805</v>
      </c>
      <c r="P10785" s="315" t="s">
        <v>4640</v>
      </c>
      <c r="Q10785" s="315" t="s">
        <v>1065</v>
      </c>
    </row>
    <row r="10786" spans="1:17">
      <c r="A10786" s="315" t="s">
        <v>10642</v>
      </c>
      <c r="B10786" s="315" t="s">
        <v>2095</v>
      </c>
      <c r="C10786" s="315" t="s">
        <v>2098</v>
      </c>
      <c r="D10786" s="316">
        <v>119.56</v>
      </c>
      <c r="E10786" s="317">
        <v>130668.68000000001</v>
      </c>
      <c r="F10786" s="317">
        <v>30053.8</v>
      </c>
      <c r="G10786" s="318">
        <v>40624</v>
      </c>
      <c r="H10786" s="318">
        <v>42044</v>
      </c>
      <c r="I10786" s="318">
        <v>49674</v>
      </c>
      <c r="J10786" s="315" t="s">
        <v>10643</v>
      </c>
      <c r="K10786" s="315">
        <v>8856</v>
      </c>
      <c r="L10786" s="315" t="s">
        <v>3301</v>
      </c>
      <c r="M10786" s="315" t="s">
        <v>1388</v>
      </c>
      <c r="N10786" s="315"/>
      <c r="O10786" s="315" t="s">
        <v>805</v>
      </c>
      <c r="P10786" s="315" t="s">
        <v>10644</v>
      </c>
      <c r="Q10786" s="315" t="s">
        <v>1906</v>
      </c>
    </row>
    <row r="10787" spans="1:17">
      <c r="A10787" s="315" t="s">
        <v>10645</v>
      </c>
      <c r="B10787" s="315" t="s">
        <v>2095</v>
      </c>
      <c r="C10787" s="315" t="s">
        <v>2098</v>
      </c>
      <c r="D10787" s="316">
        <v>119.6</v>
      </c>
      <c r="E10787" s="317">
        <v>100659.69999999997</v>
      </c>
      <c r="F10787" s="317">
        <v>25768.87</v>
      </c>
      <c r="G10787" s="318">
        <v>40644</v>
      </c>
      <c r="H10787" s="318">
        <v>41626</v>
      </c>
      <c r="I10787" s="318">
        <v>50770</v>
      </c>
      <c r="J10787" s="315" t="s">
        <v>10646</v>
      </c>
      <c r="K10787" s="315">
        <v>4410</v>
      </c>
      <c r="L10787" s="315" t="s">
        <v>2428</v>
      </c>
      <c r="M10787" s="315" t="s">
        <v>1484</v>
      </c>
      <c r="N10787" s="315"/>
      <c r="O10787" s="315" t="s">
        <v>805</v>
      </c>
      <c r="P10787" s="315" t="s">
        <v>7595</v>
      </c>
      <c r="Q10787" s="315" t="s">
        <v>1204</v>
      </c>
    </row>
    <row r="10788" spans="1:17">
      <c r="A10788" s="315" t="s">
        <v>10647</v>
      </c>
      <c r="B10788" s="315" t="s">
        <v>2095</v>
      </c>
      <c r="C10788" s="315" t="s">
        <v>2098</v>
      </c>
      <c r="D10788" s="316">
        <v>119.6</v>
      </c>
      <c r="E10788" s="317">
        <v>53726.63</v>
      </c>
      <c r="F10788" s="317">
        <v>9294.7099999999991</v>
      </c>
      <c r="G10788" s="318">
        <v>40716</v>
      </c>
      <c r="H10788" s="318">
        <v>42549</v>
      </c>
      <c r="I10788" s="318">
        <v>50040</v>
      </c>
      <c r="J10788" s="315" t="s">
        <v>10648</v>
      </c>
      <c r="K10788" s="315">
        <v>9453</v>
      </c>
      <c r="L10788" s="315" t="s">
        <v>4440</v>
      </c>
      <c r="M10788" s="315" t="s">
        <v>770</v>
      </c>
      <c r="N10788" s="315"/>
      <c r="O10788" s="315" t="s">
        <v>805</v>
      </c>
      <c r="P10788" s="315" t="s">
        <v>7126</v>
      </c>
      <c r="Q10788" s="315" t="s">
        <v>10649</v>
      </c>
    </row>
    <row r="10789" spans="1:17">
      <c r="A10789" s="315" t="s">
        <v>10650</v>
      </c>
      <c r="B10789" s="315" t="s">
        <v>2095</v>
      </c>
      <c r="C10789" s="315" t="s">
        <v>2096</v>
      </c>
      <c r="D10789" s="316">
        <v>119.64</v>
      </c>
      <c r="E10789" s="317">
        <v>124249.75</v>
      </c>
      <c r="F10789" s="317">
        <v>29106.65</v>
      </c>
      <c r="G10789" s="318">
        <v>40688</v>
      </c>
      <c r="H10789" s="318">
        <v>41173</v>
      </c>
      <c r="I10789" s="318">
        <v>50405</v>
      </c>
      <c r="J10789" s="315" t="s">
        <v>10651</v>
      </c>
      <c r="K10789" s="315">
        <v>8602</v>
      </c>
      <c r="L10789" s="315" t="s">
        <v>4218</v>
      </c>
      <c r="M10789" s="315" t="s">
        <v>784</v>
      </c>
      <c r="N10789" s="315" t="s">
        <v>4957</v>
      </c>
      <c r="O10789" s="315" t="s">
        <v>805</v>
      </c>
      <c r="P10789" s="315" t="s">
        <v>4958</v>
      </c>
      <c r="Q10789" s="315" t="s">
        <v>1065</v>
      </c>
    </row>
    <row r="10790" spans="1:17">
      <c r="A10790" s="315" t="s">
        <v>10652</v>
      </c>
      <c r="B10790" s="315" t="s">
        <v>2095</v>
      </c>
      <c r="C10790" s="315" t="s">
        <v>2098</v>
      </c>
      <c r="D10790" s="316">
        <v>119.66</v>
      </c>
      <c r="E10790" s="317">
        <v>59632.3</v>
      </c>
      <c r="F10790" s="317">
        <v>16951.5</v>
      </c>
      <c r="G10790" s="318">
        <v>39577</v>
      </c>
      <c r="H10790" s="318">
        <v>39883</v>
      </c>
      <c r="I10790" s="318">
        <v>49309</v>
      </c>
      <c r="J10790" s="315" t="s">
        <v>10653</v>
      </c>
      <c r="K10790" s="315">
        <v>5703</v>
      </c>
      <c r="L10790" s="315" t="s">
        <v>2485</v>
      </c>
      <c r="M10790" s="315" t="s">
        <v>776</v>
      </c>
      <c r="N10790" s="315" t="s">
        <v>10654</v>
      </c>
      <c r="O10790" s="315" t="s">
        <v>805</v>
      </c>
      <c r="P10790" s="315" t="s">
        <v>10655</v>
      </c>
      <c r="Q10790" s="315" t="s">
        <v>992</v>
      </c>
    </row>
    <row r="10791" spans="1:17">
      <c r="A10791" s="315" t="s">
        <v>10656</v>
      </c>
      <c r="B10791" s="315" t="s">
        <v>2095</v>
      </c>
      <c r="C10791" s="315" t="s">
        <v>2098</v>
      </c>
      <c r="D10791" s="316">
        <v>119.79</v>
      </c>
      <c r="E10791" s="317">
        <v>107351.95</v>
      </c>
      <c r="F10791" s="317">
        <v>46590.740000000005</v>
      </c>
      <c r="G10791" s="318">
        <v>40081</v>
      </c>
      <c r="H10791" s="318">
        <v>40282</v>
      </c>
      <c r="I10791" s="318">
        <v>49674</v>
      </c>
      <c r="J10791" s="315" t="s">
        <v>10657</v>
      </c>
      <c r="K10791" s="315">
        <v>8133</v>
      </c>
      <c r="L10791" s="315" t="s">
        <v>4248</v>
      </c>
      <c r="M10791" s="315" t="s">
        <v>784</v>
      </c>
      <c r="N10791" s="315"/>
      <c r="O10791" s="315" t="s">
        <v>805</v>
      </c>
      <c r="P10791" s="315" t="s">
        <v>4628</v>
      </c>
      <c r="Q10791" s="315" t="s">
        <v>858</v>
      </c>
    </row>
    <row r="10792" spans="1:17">
      <c r="A10792" s="315" t="s">
        <v>10658</v>
      </c>
      <c r="B10792" s="315" t="s">
        <v>2095</v>
      </c>
      <c r="C10792" s="315" t="s">
        <v>2098</v>
      </c>
      <c r="D10792" s="316">
        <v>120</v>
      </c>
      <c r="E10792" s="317">
        <v>107555.72</v>
      </c>
      <c r="F10792" s="317">
        <v>63039.589999999989</v>
      </c>
      <c r="G10792" s="318">
        <v>39570</v>
      </c>
      <c r="H10792" s="318">
        <v>39728</v>
      </c>
      <c r="I10792" s="318">
        <v>48944</v>
      </c>
      <c r="J10792" s="315" t="s">
        <v>10659</v>
      </c>
      <c r="K10792" s="315">
        <v>4457</v>
      </c>
      <c r="L10792" s="315" t="s">
        <v>3407</v>
      </c>
      <c r="M10792" s="315" t="s">
        <v>1484</v>
      </c>
      <c r="N10792" s="315" t="s">
        <v>5568</v>
      </c>
      <c r="O10792" s="315" t="s">
        <v>805</v>
      </c>
      <c r="P10792" s="315" t="s">
        <v>5569</v>
      </c>
      <c r="Q10792" s="315" t="s">
        <v>852</v>
      </c>
    </row>
    <row r="10793" spans="1:17">
      <c r="A10793" s="315" t="s">
        <v>10660</v>
      </c>
      <c r="B10793" s="315" t="s">
        <v>2095</v>
      </c>
      <c r="C10793" s="315" t="s">
        <v>2098</v>
      </c>
      <c r="D10793" s="316">
        <v>120</v>
      </c>
      <c r="E10793" s="317">
        <v>87224.1</v>
      </c>
      <c r="F10793" s="317">
        <v>22452.130000000005</v>
      </c>
      <c r="G10793" s="318">
        <v>40757</v>
      </c>
      <c r="H10793" s="318">
        <v>41255</v>
      </c>
      <c r="I10793" s="318">
        <v>50405</v>
      </c>
      <c r="J10793" s="315" t="s">
        <v>10661</v>
      </c>
      <c r="K10793" s="315">
        <v>3172</v>
      </c>
      <c r="L10793" s="315" t="s">
        <v>10662</v>
      </c>
      <c r="M10793" s="315" t="s">
        <v>764</v>
      </c>
      <c r="N10793" s="315" t="s">
        <v>10663</v>
      </c>
      <c r="O10793" s="315" t="s">
        <v>805</v>
      </c>
      <c r="P10793" s="315" t="s">
        <v>10664</v>
      </c>
      <c r="Q10793" s="315" t="s">
        <v>2039</v>
      </c>
    </row>
    <row r="10794" spans="1:17">
      <c r="A10794" s="315" t="s">
        <v>10665</v>
      </c>
      <c r="B10794" s="315" t="s">
        <v>2095</v>
      </c>
      <c r="C10794" s="315" t="s">
        <v>2098</v>
      </c>
      <c r="D10794" s="316">
        <v>120.1</v>
      </c>
      <c r="E10794" s="317">
        <v>118568.13000000002</v>
      </c>
      <c r="F10794" s="317">
        <v>25799.530000000002</v>
      </c>
      <c r="G10794" s="318">
        <v>40350</v>
      </c>
      <c r="H10794" s="318">
        <v>41778</v>
      </c>
      <c r="I10794" s="318">
        <v>51135</v>
      </c>
      <c r="J10794" s="315" t="s">
        <v>10666</v>
      </c>
      <c r="K10794" s="315">
        <v>9643</v>
      </c>
      <c r="L10794" s="315" t="s">
        <v>3790</v>
      </c>
      <c r="M10794" s="315" t="s">
        <v>770</v>
      </c>
      <c r="N10794" s="315" t="s">
        <v>10667</v>
      </c>
      <c r="O10794" s="315" t="s">
        <v>805</v>
      </c>
      <c r="P10794" s="315" t="s">
        <v>10668</v>
      </c>
      <c r="Q10794" s="315" t="s">
        <v>5199</v>
      </c>
    </row>
    <row r="10795" spans="1:17">
      <c r="A10795" s="315" t="s">
        <v>10669</v>
      </c>
      <c r="B10795" s="315" t="s">
        <v>2095</v>
      </c>
      <c r="C10795" s="315" t="s">
        <v>2096</v>
      </c>
      <c r="D10795" s="316">
        <v>120.12</v>
      </c>
      <c r="E10795" s="317">
        <v>117506</v>
      </c>
      <c r="F10795" s="317">
        <v>33606.71</v>
      </c>
      <c r="G10795" s="318">
        <v>40744</v>
      </c>
      <c r="H10795" s="318">
        <v>41459</v>
      </c>
      <c r="I10795" s="318">
        <v>50770</v>
      </c>
      <c r="J10795" s="315" t="s">
        <v>10670</v>
      </c>
      <c r="K10795" s="315">
        <v>1562</v>
      </c>
      <c r="L10795" s="315" t="s">
        <v>3535</v>
      </c>
      <c r="M10795" s="315" t="s">
        <v>766</v>
      </c>
      <c r="N10795" s="315"/>
      <c r="O10795" s="315" t="s">
        <v>805</v>
      </c>
      <c r="P10795" s="315" t="s">
        <v>10671</v>
      </c>
      <c r="Q10795" s="315" t="s">
        <v>6255</v>
      </c>
    </row>
    <row r="10796" spans="1:17">
      <c r="A10796" s="315" t="s">
        <v>10672</v>
      </c>
      <c r="B10796" s="315" t="s">
        <v>2095</v>
      </c>
      <c r="C10796" s="315" t="s">
        <v>2098</v>
      </c>
      <c r="D10796" s="316">
        <v>120.12</v>
      </c>
      <c r="E10796" s="317">
        <v>102565.15</v>
      </c>
      <c r="F10796" s="317">
        <v>17474.05</v>
      </c>
      <c r="G10796" s="318">
        <v>40757</v>
      </c>
      <c r="H10796" s="318">
        <v>42460</v>
      </c>
      <c r="I10796" s="318">
        <v>50040</v>
      </c>
      <c r="J10796" s="315" t="s">
        <v>10673</v>
      </c>
      <c r="K10796" s="315">
        <v>4553</v>
      </c>
      <c r="L10796" s="315" t="s">
        <v>2770</v>
      </c>
      <c r="M10796" s="315" t="s">
        <v>1296</v>
      </c>
      <c r="N10796" s="315" t="s">
        <v>10674</v>
      </c>
      <c r="O10796" s="315" t="s">
        <v>805</v>
      </c>
      <c r="P10796" s="315" t="s">
        <v>10675</v>
      </c>
      <c r="Q10796" s="315" t="s">
        <v>4657</v>
      </c>
    </row>
    <row r="10797" spans="1:17">
      <c r="A10797" s="315" t="s">
        <v>10676</v>
      </c>
      <c r="B10797" s="315" t="s">
        <v>2095</v>
      </c>
      <c r="C10797" s="315" t="s">
        <v>2098</v>
      </c>
      <c r="D10797" s="316">
        <v>120.25</v>
      </c>
      <c r="E10797" s="317">
        <v>114783.33</v>
      </c>
      <c r="F10797" s="317">
        <v>49012.480000000003</v>
      </c>
      <c r="G10797" s="318">
        <v>40597</v>
      </c>
      <c r="H10797" s="318">
        <v>40689</v>
      </c>
      <c r="I10797" s="318">
        <v>50040</v>
      </c>
      <c r="J10797" s="315" t="s">
        <v>10677</v>
      </c>
      <c r="K10797" s="315">
        <v>6280</v>
      </c>
      <c r="L10797" s="315" t="s">
        <v>1114</v>
      </c>
      <c r="M10797" s="315" t="s">
        <v>788</v>
      </c>
      <c r="N10797" s="315"/>
      <c r="O10797" s="315" t="s">
        <v>805</v>
      </c>
      <c r="P10797" s="315" t="s">
        <v>834</v>
      </c>
      <c r="Q10797" s="315" t="s">
        <v>1992</v>
      </c>
    </row>
    <row r="10798" spans="1:17">
      <c r="A10798" s="315" t="s">
        <v>10678</v>
      </c>
      <c r="B10798" s="315" t="s">
        <v>2095</v>
      </c>
      <c r="C10798" s="315" t="s">
        <v>2098</v>
      </c>
      <c r="D10798" s="316">
        <v>120.37</v>
      </c>
      <c r="E10798" s="317">
        <v>105748.14</v>
      </c>
      <c r="F10798" s="317">
        <v>26437.05</v>
      </c>
      <c r="G10798" s="318">
        <v>39570</v>
      </c>
      <c r="H10798" s="318">
        <v>40897</v>
      </c>
      <c r="I10798" s="318">
        <v>50040</v>
      </c>
      <c r="J10798" s="315" t="s">
        <v>10679</v>
      </c>
      <c r="K10798" s="315">
        <v>6218</v>
      </c>
      <c r="L10798" s="315" t="s">
        <v>953</v>
      </c>
      <c r="M10798" s="315" t="s">
        <v>788</v>
      </c>
      <c r="N10798" s="315" t="s">
        <v>10680</v>
      </c>
      <c r="O10798" s="315" t="s">
        <v>805</v>
      </c>
      <c r="P10798" s="315" t="s">
        <v>10681</v>
      </c>
      <c r="Q10798" s="315" t="s">
        <v>4629</v>
      </c>
    </row>
    <row r="10799" spans="1:17">
      <c r="A10799" s="315" t="s">
        <v>10682</v>
      </c>
      <c r="B10799" s="315" t="s">
        <v>2095</v>
      </c>
      <c r="C10799" s="315" t="s">
        <v>2098</v>
      </c>
      <c r="D10799" s="316">
        <v>120.6</v>
      </c>
      <c r="E10799" s="317">
        <v>99053.04</v>
      </c>
      <c r="F10799" s="317">
        <v>32192.209999999995</v>
      </c>
      <c r="G10799" s="318">
        <v>40626</v>
      </c>
      <c r="H10799" s="318">
        <v>41163</v>
      </c>
      <c r="I10799" s="318">
        <v>50405</v>
      </c>
      <c r="J10799" s="315" t="s">
        <v>10683</v>
      </c>
      <c r="K10799" s="315">
        <v>9240</v>
      </c>
      <c r="L10799" s="315" t="s">
        <v>1965</v>
      </c>
      <c r="M10799" s="315" t="s">
        <v>770</v>
      </c>
      <c r="N10799" s="315" t="s">
        <v>10684</v>
      </c>
      <c r="O10799" s="315" t="s">
        <v>805</v>
      </c>
      <c r="P10799" s="315" t="s">
        <v>10685</v>
      </c>
      <c r="Q10799" s="315" t="s">
        <v>819</v>
      </c>
    </row>
    <row r="10800" spans="1:17">
      <c r="A10800" s="315" t="s">
        <v>10686</v>
      </c>
      <c r="B10800" s="315" t="s">
        <v>2095</v>
      </c>
      <c r="C10800" s="315" t="s">
        <v>2098</v>
      </c>
      <c r="D10800" s="316">
        <v>120.64</v>
      </c>
      <c r="E10800" s="317">
        <v>133126.53</v>
      </c>
      <c r="F10800" s="317">
        <v>33947.259999999995</v>
      </c>
      <c r="G10800" s="318">
        <v>40690</v>
      </c>
      <c r="H10800" s="318">
        <v>41576</v>
      </c>
      <c r="I10800" s="318">
        <v>50770</v>
      </c>
      <c r="J10800" s="315" t="s">
        <v>10687</v>
      </c>
      <c r="K10800" s="315">
        <v>7460</v>
      </c>
      <c r="L10800" s="315" t="s">
        <v>10688</v>
      </c>
      <c r="M10800" s="315" t="s">
        <v>966</v>
      </c>
      <c r="N10800" s="315"/>
      <c r="O10800" s="315" t="s">
        <v>805</v>
      </c>
      <c r="P10800" s="315" t="s">
        <v>10689</v>
      </c>
      <c r="Q10800" s="315" t="s">
        <v>9725</v>
      </c>
    </row>
    <row r="10801" spans="1:17">
      <c r="A10801" s="315" t="s">
        <v>10690</v>
      </c>
      <c r="B10801" s="315" t="s">
        <v>2095</v>
      </c>
      <c r="C10801" s="315" t="s">
        <v>2098</v>
      </c>
      <c r="D10801" s="316">
        <v>120.7</v>
      </c>
      <c r="E10801" s="317">
        <v>125250.76999999999</v>
      </c>
      <c r="F10801" s="317">
        <v>22962.650000000005</v>
      </c>
      <c r="G10801" s="318">
        <v>40539</v>
      </c>
      <c r="H10801" s="318">
        <v>42249</v>
      </c>
      <c r="I10801" s="318">
        <v>49674</v>
      </c>
      <c r="J10801" s="315" t="s">
        <v>10691</v>
      </c>
      <c r="K10801" s="315">
        <v>4712</v>
      </c>
      <c r="L10801" s="315" t="s">
        <v>4328</v>
      </c>
      <c r="M10801" s="315" t="s">
        <v>1296</v>
      </c>
      <c r="N10801" s="315" t="s">
        <v>10692</v>
      </c>
      <c r="O10801" s="315" t="s">
        <v>805</v>
      </c>
      <c r="P10801" s="315" t="s">
        <v>10693</v>
      </c>
      <c r="Q10801" s="315" t="s">
        <v>1286</v>
      </c>
    </row>
    <row r="10802" spans="1:17">
      <c r="A10802" s="315" t="s">
        <v>10694</v>
      </c>
      <c r="B10802" s="315" t="s">
        <v>2095</v>
      </c>
      <c r="C10802" s="315" t="s">
        <v>2098</v>
      </c>
      <c r="D10802" s="316">
        <v>120.8</v>
      </c>
      <c r="E10802" s="317">
        <v>120705.25</v>
      </c>
      <c r="F10802" s="317">
        <v>47723.280000000006</v>
      </c>
      <c r="G10802" s="318">
        <v>40519</v>
      </c>
      <c r="H10802" s="318">
        <v>40892</v>
      </c>
      <c r="I10802" s="318">
        <v>50040</v>
      </c>
      <c r="J10802" s="315" t="s">
        <v>10695</v>
      </c>
      <c r="K10802" s="315">
        <v>8957</v>
      </c>
      <c r="L10802" s="315" t="s">
        <v>2226</v>
      </c>
      <c r="M10802" s="315" t="s">
        <v>776</v>
      </c>
      <c r="N10802" s="315" t="s">
        <v>10696</v>
      </c>
      <c r="O10802" s="315" t="s">
        <v>914</v>
      </c>
      <c r="P10802" s="315" t="s">
        <v>10697</v>
      </c>
      <c r="Q10802" s="315" t="s">
        <v>916</v>
      </c>
    </row>
    <row r="10803" spans="1:17">
      <c r="A10803" s="315" t="s">
        <v>10698</v>
      </c>
      <c r="B10803" s="315" t="s">
        <v>2095</v>
      </c>
      <c r="C10803" s="315" t="s">
        <v>2098</v>
      </c>
      <c r="D10803" s="316">
        <v>121</v>
      </c>
      <c r="E10803" s="317">
        <v>52626.720000000001</v>
      </c>
      <c r="F10803" s="317">
        <v>13419.82</v>
      </c>
      <c r="G10803" s="318">
        <v>40815</v>
      </c>
      <c r="H10803" s="318">
        <v>41631</v>
      </c>
      <c r="I10803" s="318">
        <v>50770</v>
      </c>
      <c r="J10803" s="315" t="s">
        <v>10699</v>
      </c>
      <c r="K10803" s="315">
        <v>6344</v>
      </c>
      <c r="L10803" s="315" t="s">
        <v>3443</v>
      </c>
      <c r="M10803" s="315" t="s">
        <v>788</v>
      </c>
      <c r="N10803" s="315"/>
      <c r="O10803" s="315" t="s">
        <v>805</v>
      </c>
      <c r="P10803" s="315" t="s">
        <v>10700</v>
      </c>
      <c r="Q10803" s="315" t="s">
        <v>2039</v>
      </c>
    </row>
    <row r="10804" spans="1:17">
      <c r="A10804" s="315" t="s">
        <v>10701</v>
      </c>
      <c r="B10804" s="315" t="s">
        <v>2095</v>
      </c>
      <c r="C10804" s="315" t="s">
        <v>2098</v>
      </c>
      <c r="D10804" s="316">
        <v>121.2</v>
      </c>
      <c r="E10804" s="317">
        <v>124881.86</v>
      </c>
      <c r="F10804" s="317">
        <v>49374.590000000004</v>
      </c>
      <c r="G10804" s="318">
        <v>40753</v>
      </c>
      <c r="H10804" s="318">
        <v>40877</v>
      </c>
      <c r="I10804" s="318">
        <v>50040</v>
      </c>
      <c r="J10804" s="315" t="s">
        <v>10702</v>
      </c>
      <c r="K10804" s="315">
        <v>4147</v>
      </c>
      <c r="L10804" s="315" t="s">
        <v>3209</v>
      </c>
      <c r="M10804" s="315" t="s">
        <v>1484</v>
      </c>
      <c r="N10804" s="315" t="s">
        <v>10703</v>
      </c>
      <c r="O10804" s="315" t="s">
        <v>805</v>
      </c>
      <c r="P10804" s="315" t="s">
        <v>10704</v>
      </c>
      <c r="Q10804" s="315" t="s">
        <v>10705</v>
      </c>
    </row>
    <row r="10805" spans="1:17">
      <c r="A10805" s="315" t="s">
        <v>10706</v>
      </c>
      <c r="B10805" s="315" t="s">
        <v>2095</v>
      </c>
      <c r="C10805" s="315" t="s">
        <v>2098</v>
      </c>
      <c r="D10805" s="316">
        <v>121.42</v>
      </c>
      <c r="E10805" s="317">
        <v>142685.37</v>
      </c>
      <c r="F10805" s="317">
        <v>30386.67</v>
      </c>
      <c r="G10805" s="318">
        <v>40687</v>
      </c>
      <c r="H10805" s="318">
        <v>41936</v>
      </c>
      <c r="I10805" s="318">
        <v>49309</v>
      </c>
      <c r="J10805" s="315" t="s">
        <v>10707</v>
      </c>
      <c r="K10805" s="315">
        <v>7000</v>
      </c>
      <c r="L10805" s="315" t="s">
        <v>1644</v>
      </c>
      <c r="M10805" s="315" t="s">
        <v>966</v>
      </c>
      <c r="N10805" s="315" t="s">
        <v>4920</v>
      </c>
      <c r="O10805" s="315" t="s">
        <v>805</v>
      </c>
      <c r="P10805" s="315" t="s">
        <v>1132</v>
      </c>
      <c r="Q10805" s="315" t="s">
        <v>4820</v>
      </c>
    </row>
    <row r="10806" spans="1:17">
      <c r="A10806" s="315" t="s">
        <v>10708</v>
      </c>
      <c r="B10806" s="315" t="s">
        <v>2095</v>
      </c>
      <c r="C10806" s="315" t="s">
        <v>2098</v>
      </c>
      <c r="D10806" s="316">
        <v>121.5</v>
      </c>
      <c r="E10806" s="317">
        <v>119126.57999999999</v>
      </c>
      <c r="F10806" s="317">
        <v>43238.51999999999</v>
      </c>
      <c r="G10806" s="318">
        <v>39570</v>
      </c>
      <c r="H10806" s="318">
        <v>41103</v>
      </c>
      <c r="I10806" s="318">
        <v>50405</v>
      </c>
      <c r="J10806" s="315" t="s">
        <v>10709</v>
      </c>
      <c r="K10806" s="315">
        <v>1870</v>
      </c>
      <c r="L10806" s="315" t="s">
        <v>2066</v>
      </c>
      <c r="M10806" s="315" t="s">
        <v>754</v>
      </c>
      <c r="N10806" s="315" t="s">
        <v>5936</v>
      </c>
      <c r="O10806" s="315" t="s">
        <v>805</v>
      </c>
      <c r="P10806" s="315" t="s">
        <v>5937</v>
      </c>
      <c r="Q10806" s="315" t="s">
        <v>5938</v>
      </c>
    </row>
    <row r="10807" spans="1:17">
      <c r="A10807" s="315" t="s">
        <v>10710</v>
      </c>
      <c r="B10807" s="315" t="s">
        <v>2095</v>
      </c>
      <c r="C10807" s="315" t="s">
        <v>2098</v>
      </c>
      <c r="D10807" s="316">
        <v>121.9</v>
      </c>
      <c r="E10807" s="317">
        <v>110954.19</v>
      </c>
      <c r="F10807" s="317">
        <v>21968.93</v>
      </c>
      <c r="G10807" s="318">
        <v>40725</v>
      </c>
      <c r="H10807" s="318">
        <v>42233</v>
      </c>
      <c r="I10807" s="318">
        <v>49674</v>
      </c>
      <c r="J10807" s="315" t="s">
        <v>10711</v>
      </c>
      <c r="K10807" s="315">
        <v>9326</v>
      </c>
      <c r="L10807" s="315" t="s">
        <v>3043</v>
      </c>
      <c r="M10807" s="315" t="s">
        <v>792</v>
      </c>
      <c r="N10807" s="315"/>
      <c r="O10807" s="315" t="s">
        <v>805</v>
      </c>
      <c r="P10807" s="315" t="s">
        <v>10712</v>
      </c>
      <c r="Q10807" s="315" t="s">
        <v>1307</v>
      </c>
    </row>
    <row r="10808" spans="1:17">
      <c r="A10808" s="315" t="s">
        <v>10713</v>
      </c>
      <c r="B10808" s="315" t="s">
        <v>2095</v>
      </c>
      <c r="C10808" s="315" t="s">
        <v>2098</v>
      </c>
      <c r="D10808" s="316">
        <v>122.08</v>
      </c>
      <c r="E10808" s="317">
        <v>116472.16999999998</v>
      </c>
      <c r="F10808" s="317">
        <v>26788.579999999994</v>
      </c>
      <c r="G10808" s="318">
        <v>40690</v>
      </c>
      <c r="H10808" s="318">
        <v>42013</v>
      </c>
      <c r="I10808" s="318">
        <v>49674</v>
      </c>
      <c r="J10808" s="315" t="s">
        <v>10714</v>
      </c>
      <c r="K10808" s="315">
        <v>9512</v>
      </c>
      <c r="L10808" s="315" t="s">
        <v>2983</v>
      </c>
      <c r="M10808" s="315" t="s">
        <v>770</v>
      </c>
      <c r="N10808" s="315"/>
      <c r="O10808" s="315" t="s">
        <v>805</v>
      </c>
      <c r="P10808" s="315" t="s">
        <v>4836</v>
      </c>
      <c r="Q10808" s="315" t="s">
        <v>819</v>
      </c>
    </row>
    <row r="10809" spans="1:17">
      <c r="A10809" s="315" t="s">
        <v>10715</v>
      </c>
      <c r="B10809" s="315" t="s">
        <v>2095</v>
      </c>
      <c r="C10809" s="315" t="s">
        <v>2098</v>
      </c>
      <c r="D10809" s="316">
        <v>122.1</v>
      </c>
      <c r="E10809" s="317">
        <v>113190.59000000001</v>
      </c>
      <c r="F10809" s="317">
        <v>46181.75</v>
      </c>
      <c r="G10809" s="318">
        <v>39570</v>
      </c>
      <c r="H10809" s="318">
        <v>40386</v>
      </c>
      <c r="I10809" s="318">
        <v>49674</v>
      </c>
      <c r="J10809" s="315" t="s">
        <v>10716</v>
      </c>
      <c r="K10809" s="315">
        <v>7158</v>
      </c>
      <c r="L10809" s="315" t="s">
        <v>4049</v>
      </c>
      <c r="M10809" s="315" t="s">
        <v>966</v>
      </c>
      <c r="N10809" s="315"/>
      <c r="O10809" s="315" t="s">
        <v>805</v>
      </c>
      <c r="P10809" s="315" t="s">
        <v>10717</v>
      </c>
      <c r="Q10809" s="315" t="s">
        <v>8065</v>
      </c>
    </row>
    <row r="10810" spans="1:17">
      <c r="A10810" s="315" t="s">
        <v>10718</v>
      </c>
      <c r="B10810" s="315" t="s">
        <v>2095</v>
      </c>
      <c r="C10810" s="315" t="s">
        <v>2098</v>
      </c>
      <c r="D10810" s="316">
        <v>122.1</v>
      </c>
      <c r="E10810" s="317">
        <v>115760.94</v>
      </c>
      <c r="F10810" s="317">
        <v>27203.820000000003</v>
      </c>
      <c r="G10810" s="318">
        <v>40182</v>
      </c>
      <c r="H10810" s="318">
        <v>41992</v>
      </c>
      <c r="I10810" s="318">
        <v>51135</v>
      </c>
      <c r="J10810" s="315" t="s">
        <v>10719</v>
      </c>
      <c r="K10810" s="315">
        <v>3427</v>
      </c>
      <c r="L10810" s="315" t="s">
        <v>1544</v>
      </c>
      <c r="M10810" s="315" t="s">
        <v>764</v>
      </c>
      <c r="N10810" s="315" t="s">
        <v>10720</v>
      </c>
      <c r="O10810" s="315" t="s">
        <v>805</v>
      </c>
      <c r="P10810" s="315" t="s">
        <v>10721</v>
      </c>
      <c r="Q10810" s="315" t="s">
        <v>1613</v>
      </c>
    </row>
    <row r="10811" spans="1:17">
      <c r="A10811" s="315" t="s">
        <v>10722</v>
      </c>
      <c r="B10811" s="315" t="s">
        <v>2095</v>
      </c>
      <c r="C10811" s="315" t="s">
        <v>2098</v>
      </c>
      <c r="D10811" s="316">
        <v>122.2</v>
      </c>
      <c r="E10811" s="317">
        <v>115147</v>
      </c>
      <c r="F10811" s="317">
        <v>49052.63</v>
      </c>
      <c r="G10811" s="318">
        <v>40480</v>
      </c>
      <c r="H10811" s="318">
        <v>40900</v>
      </c>
      <c r="I10811" s="318">
        <v>50040</v>
      </c>
      <c r="J10811" s="315" t="s">
        <v>10723</v>
      </c>
      <c r="K10811" s="315">
        <v>9657</v>
      </c>
      <c r="L10811" s="315" t="s">
        <v>2953</v>
      </c>
      <c r="M10811" s="315" t="s">
        <v>770</v>
      </c>
      <c r="N10811" s="315" t="s">
        <v>10724</v>
      </c>
      <c r="O10811" s="315" t="s">
        <v>805</v>
      </c>
      <c r="P10811" s="315" t="s">
        <v>5920</v>
      </c>
      <c r="Q10811" s="315" t="s">
        <v>956</v>
      </c>
    </row>
    <row r="10812" spans="1:17">
      <c r="A10812" s="315" t="s">
        <v>10725</v>
      </c>
      <c r="B10812" s="315" t="s">
        <v>2095</v>
      </c>
      <c r="C10812" s="315" t="s">
        <v>2096</v>
      </c>
      <c r="D10812" s="316">
        <v>122.2</v>
      </c>
      <c r="E10812" s="317">
        <v>48734.73</v>
      </c>
      <c r="F10812" s="317">
        <v>15351.429999999998</v>
      </c>
      <c r="G10812" s="318">
        <v>40827</v>
      </c>
      <c r="H10812" s="318">
        <v>41613</v>
      </c>
      <c r="I10812" s="318">
        <v>50770</v>
      </c>
      <c r="J10812" s="315" t="s">
        <v>10726</v>
      </c>
      <c r="K10812" s="315">
        <v>6433</v>
      </c>
      <c r="L10812" s="315" t="s">
        <v>4335</v>
      </c>
      <c r="M10812" s="315" t="s">
        <v>1388</v>
      </c>
      <c r="N10812" s="315" t="s">
        <v>10727</v>
      </c>
      <c r="O10812" s="315" t="s">
        <v>805</v>
      </c>
      <c r="P10812" s="315" t="s">
        <v>7126</v>
      </c>
      <c r="Q10812" s="315" t="s">
        <v>1090</v>
      </c>
    </row>
    <row r="10813" spans="1:17">
      <c r="A10813" s="315" t="s">
        <v>10728</v>
      </c>
      <c r="B10813" s="315" t="s">
        <v>2095</v>
      </c>
      <c r="C10813" s="315" t="s">
        <v>2098</v>
      </c>
      <c r="D10813" s="316">
        <v>122.6</v>
      </c>
      <c r="E10813" s="317">
        <v>129164.12999999999</v>
      </c>
      <c r="F10813" s="317">
        <v>55023.91</v>
      </c>
      <c r="G10813" s="318">
        <v>40619</v>
      </c>
      <c r="H10813" s="318">
        <v>40900</v>
      </c>
      <c r="I10813" s="318">
        <v>50040</v>
      </c>
      <c r="J10813" s="315" t="s">
        <v>10729</v>
      </c>
      <c r="K10813" s="315">
        <v>4536</v>
      </c>
      <c r="L10813" s="315" t="s">
        <v>3781</v>
      </c>
      <c r="M10813" s="315" t="s">
        <v>764</v>
      </c>
      <c r="N10813" s="315"/>
      <c r="O10813" s="315" t="s">
        <v>805</v>
      </c>
      <c r="P10813" s="315" t="s">
        <v>10730</v>
      </c>
      <c r="Q10813" s="315" t="s">
        <v>6516</v>
      </c>
    </row>
    <row r="10814" spans="1:17">
      <c r="A10814" s="315" t="s">
        <v>10731</v>
      </c>
      <c r="B10814" s="315" t="s">
        <v>2095</v>
      </c>
      <c r="C10814" s="315" t="s">
        <v>2098</v>
      </c>
      <c r="D10814" s="316">
        <v>122.65</v>
      </c>
      <c r="E10814" s="317">
        <v>104614.70999999999</v>
      </c>
      <c r="F10814" s="317">
        <v>20713.710000000003</v>
      </c>
      <c r="G10814" s="318">
        <v>40624</v>
      </c>
      <c r="H10814" s="318">
        <v>42272</v>
      </c>
      <c r="I10814" s="318">
        <v>49674</v>
      </c>
      <c r="J10814" s="315" t="s">
        <v>10732</v>
      </c>
      <c r="K10814" s="315">
        <v>6182</v>
      </c>
      <c r="L10814" s="315" t="s">
        <v>1381</v>
      </c>
      <c r="M10814" s="315" t="s">
        <v>788</v>
      </c>
      <c r="N10814" s="315"/>
      <c r="O10814" s="315" t="s">
        <v>805</v>
      </c>
      <c r="P10814" s="315" t="s">
        <v>8985</v>
      </c>
      <c r="Q10814" s="315" t="s">
        <v>945</v>
      </c>
    </row>
    <row r="10815" spans="1:17">
      <c r="A10815" s="315" t="s">
        <v>10733</v>
      </c>
      <c r="B10815" s="315" t="s">
        <v>2095</v>
      </c>
      <c r="C10815" s="315" t="s">
        <v>2098</v>
      </c>
      <c r="D10815" s="316">
        <v>122.67</v>
      </c>
      <c r="E10815" s="317">
        <v>116318.5</v>
      </c>
      <c r="F10815" s="317">
        <v>19709.53</v>
      </c>
      <c r="G10815" s="318">
        <v>40648</v>
      </c>
      <c r="H10815" s="318">
        <v>42453</v>
      </c>
      <c r="I10815" s="318">
        <v>50040</v>
      </c>
      <c r="J10815" s="315" t="s">
        <v>10734</v>
      </c>
      <c r="K10815" s="315">
        <v>1678</v>
      </c>
      <c r="L10815" s="315" t="s">
        <v>4251</v>
      </c>
      <c r="M10815" s="315" t="s">
        <v>761</v>
      </c>
      <c r="N10815" s="315" t="s">
        <v>10155</v>
      </c>
      <c r="O10815" s="315" t="s">
        <v>914</v>
      </c>
      <c r="P10815" s="315" t="s">
        <v>927</v>
      </c>
      <c r="Q10815" s="315" t="s">
        <v>10156</v>
      </c>
    </row>
    <row r="10816" spans="1:17">
      <c r="A10816" s="315" t="s">
        <v>10735</v>
      </c>
      <c r="B10816" s="315" t="s">
        <v>2095</v>
      </c>
      <c r="C10816" s="315" t="s">
        <v>2096</v>
      </c>
      <c r="D10816" s="316">
        <v>122.8</v>
      </c>
      <c r="E10816" s="317">
        <v>130140</v>
      </c>
      <c r="F10816" s="317">
        <v>57237.5</v>
      </c>
      <c r="G10816" s="318">
        <v>39569</v>
      </c>
      <c r="H10816" s="318">
        <v>40899</v>
      </c>
      <c r="I10816" s="318">
        <v>50040</v>
      </c>
      <c r="J10816" s="315" t="s">
        <v>10736</v>
      </c>
      <c r="K10816" s="315">
        <v>1846</v>
      </c>
      <c r="L10816" s="315" t="s">
        <v>10737</v>
      </c>
      <c r="M10816" s="315" t="s">
        <v>766</v>
      </c>
      <c r="N10816" s="315"/>
      <c r="O10816" s="315" t="s">
        <v>805</v>
      </c>
      <c r="P10816" s="315" t="s">
        <v>7969</v>
      </c>
      <c r="Q10816" s="315" t="s">
        <v>945</v>
      </c>
    </row>
    <row r="10817" spans="1:17">
      <c r="A10817" s="315" t="s">
        <v>10738</v>
      </c>
      <c r="B10817" s="315" t="s">
        <v>2095</v>
      </c>
      <c r="C10817" s="315" t="s">
        <v>2096</v>
      </c>
      <c r="D10817" s="316">
        <v>122.85</v>
      </c>
      <c r="E10817" s="317">
        <v>144425.37</v>
      </c>
      <c r="F10817" s="317">
        <v>92405.499999999985</v>
      </c>
      <c r="G10817" s="318">
        <v>39594</v>
      </c>
      <c r="H10817" s="318">
        <v>39662</v>
      </c>
      <c r="I10817" s="318">
        <v>48944</v>
      </c>
      <c r="J10817" s="315" t="s">
        <v>10739</v>
      </c>
      <c r="K10817" s="315">
        <v>6815</v>
      </c>
      <c r="L10817" s="315" t="s">
        <v>10740</v>
      </c>
      <c r="M10817" s="315" t="s">
        <v>811</v>
      </c>
      <c r="N10817" s="315" t="s">
        <v>7169</v>
      </c>
      <c r="O10817" s="315" t="s">
        <v>805</v>
      </c>
      <c r="P10817" s="315" t="s">
        <v>7170</v>
      </c>
      <c r="Q10817" s="315" t="s">
        <v>1844</v>
      </c>
    </row>
    <row r="10818" spans="1:17">
      <c r="A10818" s="315" t="s">
        <v>10741</v>
      </c>
      <c r="B10818" s="315" t="s">
        <v>2095</v>
      </c>
      <c r="C10818" s="315" t="s">
        <v>2096</v>
      </c>
      <c r="D10818" s="316">
        <v>123.2</v>
      </c>
      <c r="E10818" s="317">
        <v>113717.05999999998</v>
      </c>
      <c r="F10818" s="317">
        <v>27376.329999999998</v>
      </c>
      <c r="G10818" s="318">
        <v>40516</v>
      </c>
      <c r="H10818" s="318">
        <v>41176</v>
      </c>
      <c r="I10818" s="318">
        <v>50405</v>
      </c>
      <c r="J10818" s="315" t="s">
        <v>10742</v>
      </c>
      <c r="K10818" s="315">
        <v>8117</v>
      </c>
      <c r="L10818" s="315" t="s">
        <v>1474</v>
      </c>
      <c r="M10818" s="315" t="s">
        <v>784</v>
      </c>
      <c r="N10818" s="315"/>
      <c r="O10818" s="315" t="s">
        <v>805</v>
      </c>
      <c r="P10818" s="315" t="s">
        <v>863</v>
      </c>
      <c r="Q10818" s="315" t="s">
        <v>7733</v>
      </c>
    </row>
    <row r="10819" spans="1:17">
      <c r="A10819" s="315" t="s">
        <v>10743</v>
      </c>
      <c r="B10819" s="315" t="s">
        <v>2095</v>
      </c>
      <c r="C10819" s="315" t="s">
        <v>2096</v>
      </c>
      <c r="D10819" s="316">
        <v>123.38</v>
      </c>
      <c r="E10819" s="317">
        <v>126480.03</v>
      </c>
      <c r="F10819" s="317">
        <v>46797.619999999995</v>
      </c>
      <c r="G10819" s="318">
        <v>40715</v>
      </c>
      <c r="H10819" s="318">
        <v>41173</v>
      </c>
      <c r="I10819" s="318">
        <v>50405</v>
      </c>
      <c r="J10819" s="315" t="s">
        <v>10744</v>
      </c>
      <c r="K10819" s="315">
        <v>5070</v>
      </c>
      <c r="L10819" s="315" t="s">
        <v>3121</v>
      </c>
      <c r="M10819" s="315" t="s">
        <v>776</v>
      </c>
      <c r="N10819" s="315" t="s">
        <v>10745</v>
      </c>
      <c r="O10819" s="315" t="s">
        <v>805</v>
      </c>
      <c r="P10819" s="315" t="s">
        <v>933</v>
      </c>
      <c r="Q10819" s="315" t="s">
        <v>10746</v>
      </c>
    </row>
    <row r="10820" spans="1:17">
      <c r="A10820" s="315" t="s">
        <v>10747</v>
      </c>
      <c r="B10820" s="315" t="s">
        <v>2095</v>
      </c>
      <c r="C10820" s="315" t="s">
        <v>2098</v>
      </c>
      <c r="D10820" s="316">
        <v>123.4</v>
      </c>
      <c r="E10820" s="317">
        <v>121332.4</v>
      </c>
      <c r="F10820" s="317">
        <v>55570.25</v>
      </c>
      <c r="G10820" s="318">
        <v>39570</v>
      </c>
      <c r="H10820" s="318">
        <v>40126</v>
      </c>
      <c r="I10820" s="318">
        <v>49309</v>
      </c>
      <c r="J10820" s="315" t="s">
        <v>10748</v>
      </c>
      <c r="K10820" s="315">
        <v>8508</v>
      </c>
      <c r="L10820" s="315" t="s">
        <v>4485</v>
      </c>
      <c r="M10820" s="315" t="s">
        <v>792</v>
      </c>
      <c r="N10820" s="315"/>
      <c r="O10820" s="315" t="s">
        <v>805</v>
      </c>
      <c r="P10820" s="315" t="s">
        <v>8150</v>
      </c>
      <c r="Q10820" s="315" t="s">
        <v>1041</v>
      </c>
    </row>
    <row r="10821" spans="1:17">
      <c r="A10821" s="315" t="s">
        <v>10749</v>
      </c>
      <c r="B10821" s="315" t="s">
        <v>2095</v>
      </c>
      <c r="C10821" s="315" t="s">
        <v>2098</v>
      </c>
      <c r="D10821" s="316">
        <v>123.6</v>
      </c>
      <c r="E10821" s="317">
        <v>107326.91999999998</v>
      </c>
      <c r="F10821" s="317">
        <v>62806.1</v>
      </c>
      <c r="G10821" s="318">
        <v>39569</v>
      </c>
      <c r="H10821" s="318">
        <v>39766</v>
      </c>
      <c r="I10821" s="318">
        <v>48914</v>
      </c>
      <c r="J10821" s="315" t="s">
        <v>10750</v>
      </c>
      <c r="K10821" s="315">
        <v>8833</v>
      </c>
      <c r="L10821" s="315" t="s">
        <v>2818</v>
      </c>
      <c r="M10821" s="315" t="s">
        <v>784</v>
      </c>
      <c r="N10821" s="315" t="s">
        <v>5757</v>
      </c>
      <c r="O10821" s="315" t="s">
        <v>805</v>
      </c>
      <c r="P10821" s="315" t="s">
        <v>1390</v>
      </c>
      <c r="Q10821" s="315" t="s">
        <v>5758</v>
      </c>
    </row>
    <row r="10822" spans="1:17">
      <c r="A10822" s="315" t="s">
        <v>10751</v>
      </c>
      <c r="B10822" s="315" t="s">
        <v>2095</v>
      </c>
      <c r="C10822" s="315" t="s">
        <v>2098</v>
      </c>
      <c r="D10822" s="316">
        <v>123.7</v>
      </c>
      <c r="E10822" s="317">
        <v>133289.21</v>
      </c>
      <c r="F10822" s="317">
        <v>33988.75</v>
      </c>
      <c r="G10822" s="318">
        <v>40341</v>
      </c>
      <c r="H10822" s="318">
        <v>41606</v>
      </c>
      <c r="I10822" s="318">
        <v>50770</v>
      </c>
      <c r="J10822" s="315" t="s">
        <v>10752</v>
      </c>
      <c r="K10822" s="315">
        <v>8274</v>
      </c>
      <c r="L10822" s="315" t="s">
        <v>2898</v>
      </c>
      <c r="M10822" s="315" t="s">
        <v>792</v>
      </c>
      <c r="N10822" s="315"/>
      <c r="O10822" s="315" t="s">
        <v>805</v>
      </c>
      <c r="P10822" s="315" t="s">
        <v>10753</v>
      </c>
      <c r="Q10822" s="315" t="s">
        <v>1906</v>
      </c>
    </row>
    <row r="10823" spans="1:17">
      <c r="A10823" s="315" t="s">
        <v>10754</v>
      </c>
      <c r="B10823" s="315" t="s">
        <v>2095</v>
      </c>
      <c r="C10823" s="315" t="s">
        <v>2098</v>
      </c>
      <c r="D10823" s="316">
        <v>123.8</v>
      </c>
      <c r="E10823" s="317">
        <v>14871</v>
      </c>
      <c r="F10823" s="317">
        <v>4075.76</v>
      </c>
      <c r="G10823" s="318">
        <v>39924</v>
      </c>
      <c r="H10823" s="318">
        <v>41710</v>
      </c>
      <c r="I10823" s="318">
        <v>51135</v>
      </c>
      <c r="J10823" s="315" t="s">
        <v>10755</v>
      </c>
      <c r="K10823" s="315">
        <v>1030</v>
      </c>
      <c r="L10823" s="315" t="s">
        <v>10756</v>
      </c>
      <c r="M10823" s="315" t="s">
        <v>766</v>
      </c>
      <c r="N10823" s="315" t="s">
        <v>5156</v>
      </c>
      <c r="O10823" s="315" t="s">
        <v>805</v>
      </c>
      <c r="P10823" s="315" t="s">
        <v>5157</v>
      </c>
      <c r="Q10823" s="315" t="s">
        <v>5158</v>
      </c>
    </row>
    <row r="10824" spans="1:17">
      <c r="A10824" s="319" t="s">
        <v>10754</v>
      </c>
      <c r="B10824" s="319" t="s">
        <v>2095</v>
      </c>
      <c r="C10824" s="319" t="s">
        <v>2098</v>
      </c>
      <c r="D10824" s="320">
        <v>123.8</v>
      </c>
      <c r="E10824" s="317">
        <v>107013</v>
      </c>
      <c r="F10824" s="317">
        <v>29329.480000000003</v>
      </c>
      <c r="G10824" s="321">
        <v>39924</v>
      </c>
      <c r="H10824" s="321">
        <v>41710</v>
      </c>
      <c r="I10824" s="321">
        <v>51135</v>
      </c>
      <c r="J10824" s="319" t="s">
        <v>10755</v>
      </c>
      <c r="K10824" s="322">
        <v>1030</v>
      </c>
      <c r="L10824" s="319" t="s">
        <v>10756</v>
      </c>
      <c r="M10824" s="319" t="s">
        <v>766</v>
      </c>
      <c r="N10824" s="319" t="s">
        <v>5159</v>
      </c>
      <c r="O10824" s="319" t="s">
        <v>805</v>
      </c>
      <c r="P10824" s="319" t="s">
        <v>1843</v>
      </c>
      <c r="Q10824" s="319" t="s">
        <v>5160</v>
      </c>
    </row>
    <row r="10825" spans="1:17">
      <c r="A10825" s="315" t="s">
        <v>10757</v>
      </c>
      <c r="B10825" s="315" t="s">
        <v>2095</v>
      </c>
      <c r="C10825" s="315" t="s">
        <v>2098</v>
      </c>
      <c r="D10825" s="316">
        <v>123.8</v>
      </c>
      <c r="E10825" s="317">
        <v>100070.93999999999</v>
      </c>
      <c r="F10825" s="317">
        <v>35024.83</v>
      </c>
      <c r="G10825" s="318">
        <v>40703</v>
      </c>
      <c r="H10825" s="318">
        <v>41012</v>
      </c>
      <c r="I10825" s="318">
        <v>50405</v>
      </c>
      <c r="J10825" s="315" t="s">
        <v>10758</v>
      </c>
      <c r="K10825" s="315">
        <v>8918</v>
      </c>
      <c r="L10825" s="315" t="s">
        <v>794</v>
      </c>
      <c r="M10825" s="315" t="s">
        <v>776</v>
      </c>
      <c r="N10825" s="315"/>
      <c r="O10825" s="315" t="s">
        <v>805</v>
      </c>
      <c r="P10825" s="315" t="s">
        <v>818</v>
      </c>
      <c r="Q10825" s="315" t="s">
        <v>992</v>
      </c>
    </row>
    <row r="10826" spans="1:17">
      <c r="A10826" s="315" t="s">
        <v>10759</v>
      </c>
      <c r="B10826" s="315" t="s">
        <v>2095</v>
      </c>
      <c r="C10826" s="315" t="s">
        <v>2098</v>
      </c>
      <c r="D10826" s="316">
        <v>123.99</v>
      </c>
      <c r="E10826" s="317">
        <v>83998.900000000009</v>
      </c>
      <c r="F10826" s="317">
        <v>18266.98</v>
      </c>
      <c r="G10826" s="318">
        <v>40746</v>
      </c>
      <c r="H10826" s="318">
        <v>41519</v>
      </c>
      <c r="I10826" s="318">
        <v>50770</v>
      </c>
      <c r="J10826" s="315" t="s">
        <v>10760</v>
      </c>
      <c r="K10826" s="315">
        <v>8153</v>
      </c>
      <c r="L10826" s="315" t="s">
        <v>3884</v>
      </c>
      <c r="M10826" s="315" t="s">
        <v>784</v>
      </c>
      <c r="N10826" s="315" t="s">
        <v>10761</v>
      </c>
      <c r="O10826" s="315" t="s">
        <v>805</v>
      </c>
      <c r="P10826" s="315" t="s">
        <v>5789</v>
      </c>
      <c r="Q10826" s="315" t="s">
        <v>4539</v>
      </c>
    </row>
    <row r="10827" spans="1:17">
      <c r="A10827" s="315" t="s">
        <v>10762</v>
      </c>
      <c r="B10827" s="315" t="s">
        <v>2095</v>
      </c>
      <c r="C10827" s="315" t="s">
        <v>2098</v>
      </c>
      <c r="D10827" s="316">
        <v>124</v>
      </c>
      <c r="E10827" s="317">
        <v>122268.03000000001</v>
      </c>
      <c r="F10827" s="317">
        <v>53308.86</v>
      </c>
      <c r="G10827" s="318">
        <v>39570</v>
      </c>
      <c r="H10827" s="318">
        <v>39939</v>
      </c>
      <c r="I10827" s="318">
        <v>49309</v>
      </c>
      <c r="J10827" s="315" t="s">
        <v>10763</v>
      </c>
      <c r="K10827" s="315">
        <v>9464</v>
      </c>
      <c r="L10827" s="315" t="s">
        <v>10764</v>
      </c>
      <c r="M10827" s="315" t="s">
        <v>770</v>
      </c>
      <c r="N10827" s="315"/>
      <c r="O10827" s="315" t="s">
        <v>805</v>
      </c>
      <c r="P10827" s="315" t="s">
        <v>6733</v>
      </c>
      <c r="Q10827" s="315" t="s">
        <v>1065</v>
      </c>
    </row>
    <row r="10828" spans="1:17">
      <c r="A10828" s="315" t="s">
        <v>10765</v>
      </c>
      <c r="B10828" s="315" t="s">
        <v>2095</v>
      </c>
      <c r="C10828" s="315" t="s">
        <v>2096</v>
      </c>
      <c r="D10828" s="316">
        <v>124</v>
      </c>
      <c r="E10828" s="317">
        <v>20395.280000000002</v>
      </c>
      <c r="F10828" s="317">
        <v>8970.15</v>
      </c>
      <c r="G10828" s="318">
        <v>40807</v>
      </c>
      <c r="H10828" s="318">
        <v>40682</v>
      </c>
      <c r="I10828" s="318">
        <v>50040</v>
      </c>
      <c r="J10828" s="315" t="s">
        <v>10766</v>
      </c>
      <c r="K10828" s="315">
        <v>1242</v>
      </c>
      <c r="L10828" s="315" t="s">
        <v>3127</v>
      </c>
      <c r="M10828" s="315" t="s">
        <v>1827</v>
      </c>
      <c r="N10828" s="315" t="s">
        <v>5640</v>
      </c>
      <c r="O10828" s="315" t="s">
        <v>805</v>
      </c>
      <c r="P10828" s="315" t="s">
        <v>5641</v>
      </c>
      <c r="Q10828" s="315" t="s">
        <v>2027</v>
      </c>
    </row>
    <row r="10829" spans="1:17">
      <c r="A10829" s="315" t="s">
        <v>10767</v>
      </c>
      <c r="B10829" s="315" t="s">
        <v>2095</v>
      </c>
      <c r="C10829" s="315" t="s">
        <v>2096</v>
      </c>
      <c r="D10829" s="316">
        <v>124.1</v>
      </c>
      <c r="E10829" s="317">
        <v>121262.75</v>
      </c>
      <c r="F10829" s="317">
        <v>41471.85</v>
      </c>
      <c r="G10829" s="318">
        <v>40210</v>
      </c>
      <c r="H10829" s="318">
        <v>41270</v>
      </c>
      <c r="I10829" s="318">
        <v>50405</v>
      </c>
      <c r="J10829" s="315" t="s">
        <v>10768</v>
      </c>
      <c r="K10829" s="315">
        <v>1732</v>
      </c>
      <c r="L10829" s="315" t="s">
        <v>3103</v>
      </c>
      <c r="M10829" s="315" t="s">
        <v>761</v>
      </c>
      <c r="N10829" s="315"/>
      <c r="O10829" s="315" t="s">
        <v>805</v>
      </c>
      <c r="P10829" s="315" t="s">
        <v>10769</v>
      </c>
      <c r="Q10829" s="315" t="s">
        <v>9687</v>
      </c>
    </row>
    <row r="10830" spans="1:17">
      <c r="A10830" s="315" t="s">
        <v>10770</v>
      </c>
      <c r="B10830" s="315" t="s">
        <v>2095</v>
      </c>
      <c r="C10830" s="315" t="s">
        <v>2096</v>
      </c>
      <c r="D10830" s="316">
        <v>124.19</v>
      </c>
      <c r="E10830" s="317">
        <v>119354.39999999998</v>
      </c>
      <c r="F10830" s="317">
        <v>52493.86</v>
      </c>
      <c r="G10830" s="318">
        <v>40758</v>
      </c>
      <c r="H10830" s="318">
        <v>40900</v>
      </c>
      <c r="I10830" s="318">
        <v>50040</v>
      </c>
      <c r="J10830" s="315" t="s">
        <v>10771</v>
      </c>
      <c r="K10830" s="315">
        <v>3986</v>
      </c>
      <c r="L10830" s="315" t="s">
        <v>3784</v>
      </c>
      <c r="M10830" s="315" t="s">
        <v>754</v>
      </c>
      <c r="N10830" s="315" t="s">
        <v>9524</v>
      </c>
      <c r="O10830" s="315" t="s">
        <v>805</v>
      </c>
      <c r="P10830" s="315" t="s">
        <v>9525</v>
      </c>
      <c r="Q10830" s="315" t="s">
        <v>969</v>
      </c>
    </row>
    <row r="10831" spans="1:17">
      <c r="A10831" s="315" t="s">
        <v>10772</v>
      </c>
      <c r="B10831" s="315" t="s">
        <v>2095</v>
      </c>
      <c r="C10831" s="315" t="s">
        <v>2096</v>
      </c>
      <c r="D10831" s="316">
        <v>124.2</v>
      </c>
      <c r="E10831" s="317">
        <v>112267.51000000001</v>
      </c>
      <c r="F10831" s="317">
        <v>71726.45</v>
      </c>
      <c r="G10831" s="318">
        <v>39569</v>
      </c>
      <c r="H10831" s="318">
        <v>40042</v>
      </c>
      <c r="I10831" s="318">
        <v>49309</v>
      </c>
      <c r="J10831" s="315" t="s">
        <v>10773</v>
      </c>
      <c r="K10831" s="315">
        <v>6934</v>
      </c>
      <c r="L10831" s="315" t="s">
        <v>1877</v>
      </c>
      <c r="M10831" s="315" t="s">
        <v>811</v>
      </c>
      <c r="N10831" s="315" t="s">
        <v>7501</v>
      </c>
      <c r="O10831" s="315" t="s">
        <v>805</v>
      </c>
      <c r="P10831" s="315" t="s">
        <v>7502</v>
      </c>
      <c r="Q10831" s="315" t="s">
        <v>1079</v>
      </c>
    </row>
    <row r="10832" spans="1:17">
      <c r="A10832" s="315" t="s">
        <v>10774</v>
      </c>
      <c r="B10832" s="315" t="s">
        <v>2095</v>
      </c>
      <c r="C10832" s="315" t="s">
        <v>2098</v>
      </c>
      <c r="D10832" s="316">
        <v>124.2</v>
      </c>
      <c r="E10832" s="317">
        <v>67387.44</v>
      </c>
      <c r="F10832" s="317">
        <v>26580.6</v>
      </c>
      <c r="G10832" s="318">
        <v>40819</v>
      </c>
      <c r="H10832" s="318">
        <v>40900</v>
      </c>
      <c r="I10832" s="318">
        <v>50040</v>
      </c>
      <c r="J10832" s="315" t="s">
        <v>10775</v>
      </c>
      <c r="K10832" s="315">
        <v>4917</v>
      </c>
      <c r="L10832" s="315" t="s">
        <v>10776</v>
      </c>
      <c r="M10832" s="315" t="s">
        <v>764</v>
      </c>
      <c r="N10832" s="315" t="s">
        <v>10777</v>
      </c>
      <c r="O10832" s="315" t="s">
        <v>805</v>
      </c>
      <c r="P10832" s="315" t="s">
        <v>10778</v>
      </c>
      <c r="Q10832" s="315" t="s">
        <v>956</v>
      </c>
    </row>
    <row r="10833" spans="1:17">
      <c r="A10833" s="315" t="s">
        <v>10779</v>
      </c>
      <c r="B10833" s="315" t="s">
        <v>2095</v>
      </c>
      <c r="C10833" s="315" t="s">
        <v>2096</v>
      </c>
      <c r="D10833" s="316">
        <v>124.26</v>
      </c>
      <c r="E10833" s="317">
        <v>123607.7</v>
      </c>
      <c r="F10833" s="317">
        <v>35937.759999999995</v>
      </c>
      <c r="G10833" s="318">
        <v>40710</v>
      </c>
      <c r="H10833" s="318">
        <v>40896</v>
      </c>
      <c r="I10833" s="318">
        <v>50040</v>
      </c>
      <c r="J10833" s="315" t="s">
        <v>10780</v>
      </c>
      <c r="K10833" s="315">
        <v>3308</v>
      </c>
      <c r="L10833" s="315" t="s">
        <v>2442</v>
      </c>
      <c r="M10833" s="315" t="s">
        <v>764</v>
      </c>
      <c r="N10833" s="315" t="s">
        <v>10781</v>
      </c>
      <c r="O10833" s="315" t="s">
        <v>805</v>
      </c>
      <c r="P10833" s="315" t="s">
        <v>1073</v>
      </c>
      <c r="Q10833" s="315" t="s">
        <v>4676</v>
      </c>
    </row>
    <row r="10834" spans="1:17">
      <c r="A10834" s="315" t="s">
        <v>10782</v>
      </c>
      <c r="B10834" s="315" t="s">
        <v>2095</v>
      </c>
      <c r="C10834" s="315" t="s">
        <v>2098</v>
      </c>
      <c r="D10834" s="316">
        <v>124.4</v>
      </c>
      <c r="E10834" s="317">
        <v>121659.89999999998</v>
      </c>
      <c r="F10834" s="317">
        <v>47875.450000000004</v>
      </c>
      <c r="G10834" s="318">
        <v>40703</v>
      </c>
      <c r="H10834" s="318">
        <v>40899</v>
      </c>
      <c r="I10834" s="318">
        <v>50040</v>
      </c>
      <c r="J10834" s="315" t="s">
        <v>10783</v>
      </c>
      <c r="K10834" s="315">
        <v>3206</v>
      </c>
      <c r="L10834" s="315" t="s">
        <v>4279</v>
      </c>
      <c r="M10834" s="315" t="s">
        <v>764</v>
      </c>
      <c r="N10834" s="315"/>
      <c r="O10834" s="315" t="s">
        <v>996</v>
      </c>
      <c r="P10834" s="315" t="s">
        <v>10784</v>
      </c>
      <c r="Q10834" s="315"/>
    </row>
    <row r="10835" spans="1:17">
      <c r="A10835" s="315" t="s">
        <v>10785</v>
      </c>
      <c r="B10835" s="315" t="s">
        <v>2095</v>
      </c>
      <c r="C10835" s="315" t="s">
        <v>2098</v>
      </c>
      <c r="D10835" s="316">
        <v>124.7</v>
      </c>
      <c r="E10835" s="317">
        <v>108930.56</v>
      </c>
      <c r="F10835" s="317">
        <v>23498.92</v>
      </c>
      <c r="G10835" s="318">
        <v>40459</v>
      </c>
      <c r="H10835" s="318">
        <v>40877</v>
      </c>
      <c r="I10835" s="318">
        <v>50040</v>
      </c>
      <c r="J10835" s="315" t="s">
        <v>10786</v>
      </c>
      <c r="K10835" s="315">
        <v>5417</v>
      </c>
      <c r="L10835" s="315" t="s">
        <v>3484</v>
      </c>
      <c r="M10835" s="315" t="s">
        <v>776</v>
      </c>
      <c r="N10835" s="315"/>
      <c r="O10835" s="315" t="s">
        <v>805</v>
      </c>
      <c r="P10835" s="315" t="s">
        <v>10787</v>
      </c>
      <c r="Q10835" s="315" t="s">
        <v>852</v>
      </c>
    </row>
    <row r="10836" spans="1:17">
      <c r="A10836" s="315" t="s">
        <v>10788</v>
      </c>
      <c r="B10836" s="315" t="s">
        <v>2095</v>
      </c>
      <c r="C10836" s="315" t="s">
        <v>2098</v>
      </c>
      <c r="D10836" s="316">
        <v>124.76</v>
      </c>
      <c r="E10836" s="317">
        <v>106272.83999999998</v>
      </c>
      <c r="F10836" s="317">
        <v>24590.700000000004</v>
      </c>
      <c r="G10836" s="318">
        <v>40686</v>
      </c>
      <c r="H10836" s="318">
        <v>41915</v>
      </c>
      <c r="I10836" s="318">
        <v>49309</v>
      </c>
      <c r="J10836" s="315" t="s">
        <v>10789</v>
      </c>
      <c r="K10836" s="315">
        <v>6122</v>
      </c>
      <c r="L10836" s="315" t="s">
        <v>2727</v>
      </c>
      <c r="M10836" s="315" t="s">
        <v>788</v>
      </c>
      <c r="N10836" s="315"/>
      <c r="O10836" s="315" t="s">
        <v>805</v>
      </c>
      <c r="P10836" s="315" t="s">
        <v>5088</v>
      </c>
      <c r="Q10836" s="315" t="s">
        <v>5598</v>
      </c>
    </row>
    <row r="10837" spans="1:17">
      <c r="A10837" s="315" t="s">
        <v>10790</v>
      </c>
      <c r="B10837" s="315" t="s">
        <v>2095</v>
      </c>
      <c r="C10837" s="315" t="s">
        <v>2098</v>
      </c>
      <c r="D10837" s="316">
        <v>124.8</v>
      </c>
      <c r="E10837" s="317">
        <v>104303.46</v>
      </c>
      <c r="F10837" s="317">
        <v>40782.649999999994</v>
      </c>
      <c r="G10837" s="318">
        <v>39570</v>
      </c>
      <c r="H10837" s="318">
        <v>41264</v>
      </c>
      <c r="I10837" s="318">
        <v>50405</v>
      </c>
      <c r="J10837" s="315" t="s">
        <v>10791</v>
      </c>
      <c r="K10837" s="315">
        <v>6038</v>
      </c>
      <c r="L10837" s="315" t="s">
        <v>4376</v>
      </c>
      <c r="M10837" s="315" t="s">
        <v>788</v>
      </c>
      <c r="N10837" s="315"/>
      <c r="O10837" s="315" t="s">
        <v>805</v>
      </c>
      <c r="P10837" s="315" t="s">
        <v>10792</v>
      </c>
      <c r="Q10837" s="315" t="s">
        <v>7149</v>
      </c>
    </row>
    <row r="10838" spans="1:17">
      <c r="A10838" s="315" t="s">
        <v>10793</v>
      </c>
      <c r="B10838" s="315" t="s">
        <v>2095</v>
      </c>
      <c r="C10838" s="315" t="s">
        <v>2098</v>
      </c>
      <c r="D10838" s="316">
        <v>124.9</v>
      </c>
      <c r="E10838" s="317">
        <v>56140.350000000006</v>
      </c>
      <c r="F10838" s="317">
        <v>16062.39</v>
      </c>
      <c r="G10838" s="318">
        <v>40827</v>
      </c>
      <c r="H10838" s="318">
        <v>41181</v>
      </c>
      <c r="I10838" s="318">
        <v>50405</v>
      </c>
      <c r="J10838" s="315" t="s">
        <v>10794</v>
      </c>
      <c r="K10838" s="315">
        <v>6414</v>
      </c>
      <c r="L10838" s="315" t="s">
        <v>10795</v>
      </c>
      <c r="M10838" s="315" t="s">
        <v>1388</v>
      </c>
      <c r="N10838" s="315" t="s">
        <v>10796</v>
      </c>
      <c r="O10838" s="315" t="s">
        <v>805</v>
      </c>
      <c r="P10838" s="315" t="s">
        <v>1863</v>
      </c>
      <c r="Q10838" s="315" t="s">
        <v>1394</v>
      </c>
    </row>
    <row r="10839" spans="1:17">
      <c r="A10839" s="315" t="s">
        <v>10797</v>
      </c>
      <c r="B10839" s="315" t="s">
        <v>2095</v>
      </c>
      <c r="C10839" s="315" t="s">
        <v>2098</v>
      </c>
      <c r="D10839" s="316">
        <v>125.08</v>
      </c>
      <c r="E10839" s="317">
        <v>122107.92000000001</v>
      </c>
      <c r="F10839" s="317">
        <v>28573.260000000002</v>
      </c>
      <c r="G10839" s="318">
        <v>40779</v>
      </c>
      <c r="H10839" s="318">
        <v>42094</v>
      </c>
      <c r="I10839" s="318">
        <v>49674</v>
      </c>
      <c r="J10839" s="315" t="s">
        <v>10798</v>
      </c>
      <c r="K10839" s="315">
        <v>6217</v>
      </c>
      <c r="L10839" s="315" t="s">
        <v>10799</v>
      </c>
      <c r="M10839" s="315" t="s">
        <v>788</v>
      </c>
      <c r="N10839" s="315"/>
      <c r="O10839" s="315" t="s">
        <v>805</v>
      </c>
      <c r="P10839" s="315" t="s">
        <v>10800</v>
      </c>
      <c r="Q10839" s="315" t="s">
        <v>1307</v>
      </c>
    </row>
    <row r="10840" spans="1:17">
      <c r="A10840" s="315" t="s">
        <v>10801</v>
      </c>
      <c r="B10840" s="315" t="s">
        <v>2095</v>
      </c>
      <c r="C10840" s="315" t="s">
        <v>2098</v>
      </c>
      <c r="D10840" s="316">
        <v>125.55</v>
      </c>
      <c r="E10840" s="317">
        <v>118207.26000000001</v>
      </c>
      <c r="F10840" s="317">
        <v>25064.31</v>
      </c>
      <c r="G10840" s="318">
        <v>40660</v>
      </c>
      <c r="H10840" s="318">
        <v>42089</v>
      </c>
      <c r="I10840" s="318">
        <v>49674</v>
      </c>
      <c r="J10840" s="315" t="s">
        <v>10802</v>
      </c>
      <c r="K10840" s="315">
        <v>6166</v>
      </c>
      <c r="L10840" s="315" t="s">
        <v>10803</v>
      </c>
      <c r="M10840" s="315" t="s">
        <v>788</v>
      </c>
      <c r="N10840" s="315" t="s">
        <v>4784</v>
      </c>
      <c r="O10840" s="315" t="s">
        <v>805</v>
      </c>
      <c r="P10840" s="315" t="s">
        <v>4785</v>
      </c>
      <c r="Q10840" s="315" t="s">
        <v>819</v>
      </c>
    </row>
    <row r="10841" spans="1:17">
      <c r="A10841" s="315" t="s">
        <v>10804</v>
      </c>
      <c r="B10841" s="315" t="s">
        <v>2095</v>
      </c>
      <c r="C10841" s="315" t="s">
        <v>2098</v>
      </c>
      <c r="D10841" s="316">
        <v>125.58</v>
      </c>
      <c r="E10841" s="317">
        <v>122023.53</v>
      </c>
      <c r="F10841" s="317">
        <v>26845.189999999995</v>
      </c>
      <c r="G10841" s="318">
        <v>40647</v>
      </c>
      <c r="H10841" s="318">
        <v>41627</v>
      </c>
      <c r="I10841" s="318">
        <v>50770</v>
      </c>
      <c r="J10841" s="315" t="s">
        <v>10805</v>
      </c>
      <c r="K10841" s="315">
        <v>8133</v>
      </c>
      <c r="L10841" s="315" t="s">
        <v>4248</v>
      </c>
      <c r="M10841" s="315" t="s">
        <v>784</v>
      </c>
      <c r="N10841" s="315"/>
      <c r="O10841" s="315" t="s">
        <v>805</v>
      </c>
      <c r="P10841" s="315" t="s">
        <v>10806</v>
      </c>
      <c r="Q10841" s="315" t="s">
        <v>4972</v>
      </c>
    </row>
    <row r="10842" spans="1:17">
      <c r="A10842" s="315" t="s">
        <v>10807</v>
      </c>
      <c r="B10842" s="315" t="s">
        <v>2095</v>
      </c>
      <c r="C10842" s="315" t="s">
        <v>2098</v>
      </c>
      <c r="D10842" s="316">
        <v>125.6</v>
      </c>
      <c r="E10842" s="317">
        <v>97065.27</v>
      </c>
      <c r="F10842" s="317">
        <v>46465.51</v>
      </c>
      <c r="G10842" s="318">
        <v>40354</v>
      </c>
      <c r="H10842" s="318">
        <v>40491</v>
      </c>
      <c r="I10842" s="318">
        <v>49674</v>
      </c>
      <c r="J10842" s="315" t="s">
        <v>10808</v>
      </c>
      <c r="K10842" s="315">
        <v>4058</v>
      </c>
      <c r="L10842" s="315" t="s">
        <v>2059</v>
      </c>
      <c r="M10842" s="315" t="s">
        <v>2060</v>
      </c>
      <c r="N10842" s="315" t="s">
        <v>10809</v>
      </c>
      <c r="O10842" s="315" t="s">
        <v>914</v>
      </c>
      <c r="P10842" s="315" t="s">
        <v>2062</v>
      </c>
      <c r="Q10842" s="315" t="s">
        <v>2063</v>
      </c>
    </row>
    <row r="10843" spans="1:17">
      <c r="A10843" s="315" t="s">
        <v>10810</v>
      </c>
      <c r="B10843" s="315" t="s">
        <v>2095</v>
      </c>
      <c r="C10843" s="315" t="s">
        <v>2096</v>
      </c>
      <c r="D10843" s="316">
        <v>125.7</v>
      </c>
      <c r="E10843" s="317">
        <v>118048.83000000002</v>
      </c>
      <c r="F10843" s="317">
        <v>52575.44</v>
      </c>
      <c r="G10843" s="318">
        <v>39570</v>
      </c>
      <c r="H10843" s="318">
        <v>40864</v>
      </c>
      <c r="I10843" s="318">
        <v>50040</v>
      </c>
      <c r="J10843" s="315" t="s">
        <v>10811</v>
      </c>
      <c r="K10843" s="315">
        <v>9204</v>
      </c>
      <c r="L10843" s="315" t="s">
        <v>3211</v>
      </c>
      <c r="M10843" s="315" t="s">
        <v>770</v>
      </c>
      <c r="N10843" s="315"/>
      <c r="O10843" s="315" t="s">
        <v>805</v>
      </c>
      <c r="P10843" s="315" t="s">
        <v>1606</v>
      </c>
      <c r="Q10843" s="315" t="s">
        <v>1090</v>
      </c>
    </row>
    <row r="10844" spans="1:17">
      <c r="A10844" s="315" t="s">
        <v>10812</v>
      </c>
      <c r="B10844" s="315" t="s">
        <v>2095</v>
      </c>
      <c r="C10844" s="315" t="s">
        <v>2098</v>
      </c>
      <c r="D10844" s="316">
        <v>125.8</v>
      </c>
      <c r="E10844" s="317">
        <v>119583.40000000002</v>
      </c>
      <c r="F10844" s="317">
        <v>43050.030000000006</v>
      </c>
      <c r="G10844" s="318">
        <v>39570</v>
      </c>
      <c r="H10844" s="318">
        <v>39566</v>
      </c>
      <c r="I10844" s="318">
        <v>48944</v>
      </c>
      <c r="J10844" s="315" t="s">
        <v>10813</v>
      </c>
      <c r="K10844" s="315">
        <v>9240</v>
      </c>
      <c r="L10844" s="315" t="s">
        <v>1400</v>
      </c>
      <c r="M10844" s="315" t="s">
        <v>770</v>
      </c>
      <c r="N10844" s="315"/>
      <c r="O10844" s="315" t="s">
        <v>805</v>
      </c>
      <c r="P10844" s="315" t="s">
        <v>10814</v>
      </c>
      <c r="Q10844" s="315" t="s">
        <v>5089</v>
      </c>
    </row>
    <row r="10845" spans="1:17">
      <c r="A10845" s="315" t="s">
        <v>10815</v>
      </c>
      <c r="B10845" s="315" t="s">
        <v>2095</v>
      </c>
      <c r="C10845" s="315" t="s">
        <v>2098</v>
      </c>
      <c r="D10845" s="316">
        <v>125.88</v>
      </c>
      <c r="E10845" s="317">
        <v>112015.09</v>
      </c>
      <c r="F10845" s="317">
        <v>18980.3</v>
      </c>
      <c r="G10845" s="318">
        <v>40806</v>
      </c>
      <c r="H10845" s="318">
        <v>42460</v>
      </c>
      <c r="I10845" s="318">
        <v>50040</v>
      </c>
      <c r="J10845" s="315" t="s">
        <v>10816</v>
      </c>
      <c r="K10845" s="315">
        <v>4582</v>
      </c>
      <c r="L10845" s="315" t="s">
        <v>3125</v>
      </c>
      <c r="M10845" s="315" t="s">
        <v>1296</v>
      </c>
      <c r="N10845" s="315" t="s">
        <v>5943</v>
      </c>
      <c r="O10845" s="315" t="s">
        <v>805</v>
      </c>
      <c r="P10845" s="315" t="s">
        <v>5051</v>
      </c>
      <c r="Q10845" s="315" t="s">
        <v>5944</v>
      </c>
    </row>
    <row r="10846" spans="1:17">
      <c r="A10846" s="315" t="s">
        <v>10817</v>
      </c>
      <c r="B10846" s="315" t="s">
        <v>2095</v>
      </c>
      <c r="C10846" s="315" t="s">
        <v>2096</v>
      </c>
      <c r="D10846" s="316">
        <v>125.9</v>
      </c>
      <c r="E10846" s="317">
        <v>124721.09999999999</v>
      </c>
      <c r="F10846" s="317">
        <v>54738.69999999999</v>
      </c>
      <c r="G10846" s="318">
        <v>39570</v>
      </c>
      <c r="H10846" s="318">
        <v>40900</v>
      </c>
      <c r="I10846" s="318">
        <v>50040</v>
      </c>
      <c r="J10846" s="315" t="s">
        <v>10818</v>
      </c>
      <c r="K10846" s="315">
        <v>3145</v>
      </c>
      <c r="L10846" s="315" t="s">
        <v>10819</v>
      </c>
      <c r="M10846" s="315" t="s">
        <v>764</v>
      </c>
      <c r="N10846" s="315"/>
      <c r="O10846" s="315" t="s">
        <v>805</v>
      </c>
      <c r="P10846" s="315" t="s">
        <v>10820</v>
      </c>
      <c r="Q10846" s="315" t="s">
        <v>852</v>
      </c>
    </row>
    <row r="10847" spans="1:17">
      <c r="A10847" s="315" t="s">
        <v>10821</v>
      </c>
      <c r="B10847" s="315" t="s">
        <v>2095</v>
      </c>
      <c r="C10847" s="315" t="s">
        <v>2098</v>
      </c>
      <c r="D10847" s="316">
        <v>125.95</v>
      </c>
      <c r="E10847" s="317">
        <v>116624.73999999999</v>
      </c>
      <c r="F10847" s="317">
        <v>26707.06</v>
      </c>
      <c r="G10847" s="318">
        <v>40603</v>
      </c>
      <c r="H10847" s="318">
        <v>41823</v>
      </c>
      <c r="I10847" s="318">
        <v>49309</v>
      </c>
      <c r="J10847" s="315" t="s">
        <v>10822</v>
      </c>
      <c r="K10847" s="315">
        <v>8500</v>
      </c>
      <c r="L10847" s="315" t="s">
        <v>1660</v>
      </c>
      <c r="M10847" s="315" t="s">
        <v>792</v>
      </c>
      <c r="N10847" s="315"/>
      <c r="O10847" s="315" t="s">
        <v>805</v>
      </c>
      <c r="P10847" s="315" t="s">
        <v>10823</v>
      </c>
      <c r="Q10847" s="315" t="s">
        <v>10824</v>
      </c>
    </row>
    <row r="10848" spans="1:17">
      <c r="A10848" s="315" t="s">
        <v>10825</v>
      </c>
      <c r="B10848" s="315" t="s">
        <v>2095</v>
      </c>
      <c r="C10848" s="315" t="s">
        <v>2096</v>
      </c>
      <c r="D10848" s="316">
        <v>126</v>
      </c>
      <c r="E10848" s="317">
        <v>109786.54999999999</v>
      </c>
      <c r="F10848" s="317">
        <v>44321.220000000008</v>
      </c>
      <c r="G10848" s="318">
        <v>39569</v>
      </c>
      <c r="H10848" s="318">
        <v>41228</v>
      </c>
      <c r="I10848" s="318">
        <v>50405</v>
      </c>
      <c r="J10848" s="315" t="s">
        <v>10826</v>
      </c>
      <c r="K10848" s="315">
        <v>6012</v>
      </c>
      <c r="L10848" s="315" t="s">
        <v>3782</v>
      </c>
      <c r="M10848" s="315" t="s">
        <v>788</v>
      </c>
      <c r="N10848" s="315" t="s">
        <v>5197</v>
      </c>
      <c r="O10848" s="315" t="s">
        <v>805</v>
      </c>
      <c r="P10848" s="315" t="s">
        <v>5198</v>
      </c>
      <c r="Q10848" s="315" t="s">
        <v>5199</v>
      </c>
    </row>
    <row r="10849" spans="1:17">
      <c r="A10849" s="315" t="s">
        <v>10827</v>
      </c>
      <c r="B10849" s="315" t="s">
        <v>2095</v>
      </c>
      <c r="C10849" s="315" t="s">
        <v>2098</v>
      </c>
      <c r="D10849" s="316">
        <v>126</v>
      </c>
      <c r="E10849" s="317">
        <v>118554.33999999997</v>
      </c>
      <c r="F10849" s="317">
        <v>27741.72</v>
      </c>
      <c r="G10849" s="318">
        <v>40105</v>
      </c>
      <c r="H10849" s="318">
        <v>41899</v>
      </c>
      <c r="I10849" s="318">
        <v>51135</v>
      </c>
      <c r="J10849" s="315" t="s">
        <v>10828</v>
      </c>
      <c r="K10849" s="315">
        <v>3421</v>
      </c>
      <c r="L10849" s="315" t="s">
        <v>3228</v>
      </c>
      <c r="M10849" s="315" t="s">
        <v>764</v>
      </c>
      <c r="N10849" s="315" t="s">
        <v>10829</v>
      </c>
      <c r="O10849" s="315" t="s">
        <v>805</v>
      </c>
      <c r="P10849" s="315" t="s">
        <v>6364</v>
      </c>
      <c r="Q10849" s="315" t="s">
        <v>1286</v>
      </c>
    </row>
    <row r="10850" spans="1:17">
      <c r="A10850" s="315" t="s">
        <v>10830</v>
      </c>
      <c r="B10850" s="315" t="s">
        <v>2095</v>
      </c>
      <c r="C10850" s="315" t="s">
        <v>2098</v>
      </c>
      <c r="D10850" s="316">
        <v>126</v>
      </c>
      <c r="E10850" s="317">
        <v>103310.10000000002</v>
      </c>
      <c r="F10850" s="317">
        <v>20455.399999999998</v>
      </c>
      <c r="G10850" s="318">
        <v>40364</v>
      </c>
      <c r="H10850" s="318">
        <v>42453</v>
      </c>
      <c r="I10850" s="318">
        <v>51866</v>
      </c>
      <c r="J10850" s="315" t="s">
        <v>10831</v>
      </c>
      <c r="K10850" s="315">
        <v>5036</v>
      </c>
      <c r="L10850" s="315" t="s">
        <v>3085</v>
      </c>
      <c r="M10850" s="315" t="s">
        <v>776</v>
      </c>
      <c r="N10850" s="315"/>
      <c r="O10850" s="315" t="s">
        <v>805</v>
      </c>
      <c r="P10850" s="315" t="s">
        <v>10832</v>
      </c>
      <c r="Q10850" s="315" t="s">
        <v>852</v>
      </c>
    </row>
    <row r="10851" spans="1:17">
      <c r="A10851" s="315" t="s">
        <v>10833</v>
      </c>
      <c r="B10851" s="315" t="s">
        <v>2095</v>
      </c>
      <c r="C10851" s="315" t="s">
        <v>2098</v>
      </c>
      <c r="D10851" s="316">
        <v>126.4</v>
      </c>
      <c r="E10851" s="317">
        <v>106627.2</v>
      </c>
      <c r="F10851" s="317">
        <v>33370.370000000003</v>
      </c>
      <c r="G10851" s="318">
        <v>39570</v>
      </c>
      <c r="H10851" s="318">
        <v>39757</v>
      </c>
      <c r="I10851" s="318">
        <v>48944</v>
      </c>
      <c r="J10851" s="315" t="s">
        <v>10834</v>
      </c>
      <c r="K10851" s="315">
        <v>6017</v>
      </c>
      <c r="L10851" s="315" t="s">
        <v>849</v>
      </c>
      <c r="M10851" s="315" t="s">
        <v>788</v>
      </c>
      <c r="N10851" s="315" t="s">
        <v>5100</v>
      </c>
      <c r="O10851" s="315" t="s">
        <v>805</v>
      </c>
      <c r="P10851" s="315" t="s">
        <v>1184</v>
      </c>
      <c r="Q10851" s="315" t="s">
        <v>5101</v>
      </c>
    </row>
    <row r="10852" spans="1:17">
      <c r="A10852" s="315" t="s">
        <v>10835</v>
      </c>
      <c r="B10852" s="315" t="s">
        <v>2095</v>
      </c>
      <c r="C10852" s="315" t="s">
        <v>2098</v>
      </c>
      <c r="D10852" s="316">
        <v>126.4</v>
      </c>
      <c r="E10852" s="317">
        <v>136372.17000000001</v>
      </c>
      <c r="F10852" s="317">
        <v>60685.609999999993</v>
      </c>
      <c r="G10852" s="318">
        <v>39569</v>
      </c>
      <c r="H10852" s="318">
        <v>39814</v>
      </c>
      <c r="I10852" s="318">
        <v>49309</v>
      </c>
      <c r="J10852" s="315" t="s">
        <v>10836</v>
      </c>
      <c r="K10852" s="315">
        <v>7417</v>
      </c>
      <c r="L10852" s="315" t="s">
        <v>3856</v>
      </c>
      <c r="M10852" s="315" t="s">
        <v>966</v>
      </c>
      <c r="N10852" s="315"/>
      <c r="O10852" s="315" t="s">
        <v>805</v>
      </c>
      <c r="P10852" s="315" t="s">
        <v>10837</v>
      </c>
      <c r="Q10852" s="315" t="s">
        <v>852</v>
      </c>
    </row>
    <row r="10853" spans="1:17">
      <c r="A10853" s="315" t="s">
        <v>10838</v>
      </c>
      <c r="B10853" s="315" t="s">
        <v>2095</v>
      </c>
      <c r="C10853" s="315" t="s">
        <v>2096</v>
      </c>
      <c r="D10853" s="316">
        <v>126.4</v>
      </c>
      <c r="E10853" s="317">
        <v>122269.92000000001</v>
      </c>
      <c r="F10853" s="317">
        <v>53549.74</v>
      </c>
      <c r="G10853" s="318">
        <v>39570</v>
      </c>
      <c r="H10853" s="318">
        <v>40893</v>
      </c>
      <c r="I10853" s="318">
        <v>50040</v>
      </c>
      <c r="J10853" s="315" t="s">
        <v>10839</v>
      </c>
      <c r="K10853" s="315">
        <v>6294</v>
      </c>
      <c r="L10853" s="315" t="s">
        <v>1511</v>
      </c>
      <c r="M10853" s="315" t="s">
        <v>788</v>
      </c>
      <c r="N10853" s="315"/>
      <c r="O10853" s="315" t="s">
        <v>805</v>
      </c>
      <c r="P10853" s="315" t="s">
        <v>1512</v>
      </c>
      <c r="Q10853" s="315" t="s">
        <v>1513</v>
      </c>
    </row>
    <row r="10854" spans="1:17">
      <c r="A10854" s="315" t="s">
        <v>10840</v>
      </c>
      <c r="B10854" s="315" t="s">
        <v>2095</v>
      </c>
      <c r="C10854" s="315" t="s">
        <v>2098</v>
      </c>
      <c r="D10854" s="316">
        <v>126.4</v>
      </c>
      <c r="E10854" s="317">
        <v>128241</v>
      </c>
      <c r="F10854" s="317">
        <v>44756.12</v>
      </c>
      <c r="G10854" s="318">
        <v>39597</v>
      </c>
      <c r="H10854" s="318">
        <v>41107</v>
      </c>
      <c r="I10854" s="318">
        <v>50405</v>
      </c>
      <c r="J10854" s="315" t="s">
        <v>10841</v>
      </c>
      <c r="K10854" s="315">
        <v>1034</v>
      </c>
      <c r="L10854" s="315" t="s">
        <v>10842</v>
      </c>
      <c r="M10854" s="315" t="s">
        <v>766</v>
      </c>
      <c r="N10854" s="315"/>
      <c r="O10854" s="315" t="s">
        <v>805</v>
      </c>
      <c r="P10854" s="315" t="s">
        <v>10843</v>
      </c>
      <c r="Q10854" s="315" t="s">
        <v>10844</v>
      </c>
    </row>
    <row r="10855" spans="1:17">
      <c r="A10855" s="315" t="s">
        <v>10845</v>
      </c>
      <c r="B10855" s="315" t="s">
        <v>2095</v>
      </c>
      <c r="C10855" s="315" t="s">
        <v>2098</v>
      </c>
      <c r="D10855" s="316">
        <v>126.4</v>
      </c>
      <c r="E10855" s="317">
        <v>119201.65</v>
      </c>
      <c r="F10855" s="317">
        <v>46908.03</v>
      </c>
      <c r="G10855" s="318">
        <v>40499</v>
      </c>
      <c r="H10855" s="318">
        <v>40879</v>
      </c>
      <c r="I10855" s="318">
        <v>50040</v>
      </c>
      <c r="J10855" s="315" t="s">
        <v>10846</v>
      </c>
      <c r="K10855" s="315">
        <v>1228</v>
      </c>
      <c r="L10855" s="315" t="s">
        <v>3051</v>
      </c>
      <c r="M10855" s="315" t="s">
        <v>1827</v>
      </c>
      <c r="N10855" s="315" t="s">
        <v>10847</v>
      </c>
      <c r="O10855" s="315" t="s">
        <v>805</v>
      </c>
      <c r="P10855" s="315" t="s">
        <v>10848</v>
      </c>
      <c r="Q10855" s="315" t="s">
        <v>8304</v>
      </c>
    </row>
    <row r="10856" spans="1:17">
      <c r="A10856" s="315" t="s">
        <v>10849</v>
      </c>
      <c r="B10856" s="315" t="s">
        <v>2095</v>
      </c>
      <c r="C10856" s="315" t="s">
        <v>2098</v>
      </c>
      <c r="D10856" s="316">
        <v>126.54</v>
      </c>
      <c r="E10856" s="317">
        <v>109878.69999999998</v>
      </c>
      <c r="F10856" s="317">
        <v>21646.11</v>
      </c>
      <c r="G10856" s="318">
        <v>40772</v>
      </c>
      <c r="H10856" s="318">
        <v>42199</v>
      </c>
      <c r="I10856" s="318">
        <v>49674</v>
      </c>
      <c r="J10856" s="315" t="s">
        <v>10850</v>
      </c>
      <c r="K10856" s="315">
        <v>6313</v>
      </c>
      <c r="L10856" s="315" t="s">
        <v>7954</v>
      </c>
      <c r="M10856" s="315" t="s">
        <v>1712</v>
      </c>
      <c r="N10856" s="315"/>
      <c r="O10856" s="315" t="s">
        <v>805</v>
      </c>
      <c r="P10856" s="315" t="s">
        <v>10851</v>
      </c>
      <c r="Q10856" s="315" t="s">
        <v>819</v>
      </c>
    </row>
    <row r="10857" spans="1:17">
      <c r="A10857" s="315" t="s">
        <v>10852</v>
      </c>
      <c r="B10857" s="315" t="s">
        <v>2095</v>
      </c>
      <c r="C10857" s="315" t="s">
        <v>2098</v>
      </c>
      <c r="D10857" s="316">
        <v>126.8</v>
      </c>
      <c r="E10857" s="317">
        <v>68428.820000000007</v>
      </c>
      <c r="F10857" s="317">
        <v>32506.03</v>
      </c>
      <c r="G10857" s="318">
        <v>39570</v>
      </c>
      <c r="H10857" s="318">
        <v>40509</v>
      </c>
      <c r="I10857" s="318">
        <v>49674</v>
      </c>
      <c r="J10857" s="315" t="s">
        <v>10853</v>
      </c>
      <c r="K10857" s="315">
        <v>7144</v>
      </c>
      <c r="L10857" s="315" t="s">
        <v>10854</v>
      </c>
      <c r="M10857" s="315" t="s">
        <v>966</v>
      </c>
      <c r="N10857" s="315"/>
      <c r="O10857" s="315" t="s">
        <v>805</v>
      </c>
      <c r="P10857" s="315" t="s">
        <v>10855</v>
      </c>
      <c r="Q10857" s="315" t="s">
        <v>10856</v>
      </c>
    </row>
    <row r="10858" spans="1:17">
      <c r="A10858" s="315" t="s">
        <v>10857</v>
      </c>
      <c r="B10858" s="315" t="s">
        <v>2095</v>
      </c>
      <c r="C10858" s="315" t="s">
        <v>2098</v>
      </c>
      <c r="D10858" s="316">
        <v>126.9</v>
      </c>
      <c r="E10858" s="317">
        <v>124113.86</v>
      </c>
      <c r="F10858" s="317">
        <v>31524.92</v>
      </c>
      <c r="G10858" s="318">
        <v>40255</v>
      </c>
      <c r="H10858" s="318">
        <v>41631</v>
      </c>
      <c r="I10858" s="318">
        <v>50770</v>
      </c>
      <c r="J10858" s="315" t="s">
        <v>10858</v>
      </c>
      <c r="K10858" s="315">
        <v>5426</v>
      </c>
      <c r="L10858" s="315" t="s">
        <v>2850</v>
      </c>
      <c r="M10858" s="315" t="s">
        <v>776</v>
      </c>
      <c r="N10858" s="315"/>
      <c r="O10858" s="315" t="s">
        <v>805</v>
      </c>
      <c r="P10858" s="315" t="s">
        <v>4583</v>
      </c>
      <c r="Q10858" s="315" t="s">
        <v>956</v>
      </c>
    </row>
    <row r="10859" spans="1:17">
      <c r="A10859" s="315" t="s">
        <v>10859</v>
      </c>
      <c r="B10859" s="315" t="s">
        <v>2095</v>
      </c>
      <c r="C10859" s="315" t="s">
        <v>2096</v>
      </c>
      <c r="D10859" s="316">
        <v>127.2</v>
      </c>
      <c r="E10859" s="317">
        <v>128980.5</v>
      </c>
      <c r="F10859" s="317">
        <v>43982.360000000008</v>
      </c>
      <c r="G10859" s="318">
        <v>40497</v>
      </c>
      <c r="H10859" s="318">
        <v>41260</v>
      </c>
      <c r="I10859" s="318">
        <v>50405</v>
      </c>
      <c r="J10859" s="315" t="s">
        <v>10860</v>
      </c>
      <c r="K10859" s="315">
        <v>1853</v>
      </c>
      <c r="L10859" s="315" t="s">
        <v>10861</v>
      </c>
      <c r="M10859" s="315" t="s">
        <v>766</v>
      </c>
      <c r="N10859" s="315"/>
      <c r="O10859" s="315" t="s">
        <v>996</v>
      </c>
      <c r="P10859" s="315" t="s">
        <v>10862</v>
      </c>
      <c r="Q10859" s="315"/>
    </row>
    <row r="10860" spans="1:17">
      <c r="A10860" s="315" t="s">
        <v>10863</v>
      </c>
      <c r="B10860" s="315" t="s">
        <v>2095</v>
      </c>
      <c r="C10860" s="315" t="s">
        <v>2098</v>
      </c>
      <c r="D10860" s="316">
        <v>127.2</v>
      </c>
      <c r="E10860" s="317">
        <v>106177.45999999998</v>
      </c>
      <c r="F10860" s="317">
        <v>35994.179999999993</v>
      </c>
      <c r="G10860" s="318">
        <v>40626</v>
      </c>
      <c r="H10860" s="318">
        <v>40847</v>
      </c>
      <c r="I10860" s="318">
        <v>50040</v>
      </c>
      <c r="J10860" s="315" t="s">
        <v>10864</v>
      </c>
      <c r="K10860" s="315">
        <v>3325</v>
      </c>
      <c r="L10860" s="315" t="s">
        <v>2155</v>
      </c>
      <c r="M10860" s="315" t="s">
        <v>764</v>
      </c>
      <c r="N10860" s="315"/>
      <c r="O10860" s="315" t="s">
        <v>805</v>
      </c>
      <c r="P10860" s="315" t="s">
        <v>6367</v>
      </c>
      <c r="Q10860" s="315" t="s">
        <v>852</v>
      </c>
    </row>
    <row r="10861" spans="1:17">
      <c r="A10861" s="315" t="s">
        <v>10865</v>
      </c>
      <c r="B10861" s="315" t="s">
        <v>2095</v>
      </c>
      <c r="C10861" s="315" t="s">
        <v>2098</v>
      </c>
      <c r="D10861" s="316">
        <v>127.3</v>
      </c>
      <c r="E10861" s="317">
        <v>139932.79</v>
      </c>
      <c r="F10861" s="317">
        <v>58046.17</v>
      </c>
      <c r="G10861" s="318">
        <v>39570</v>
      </c>
      <c r="H10861" s="318">
        <v>40528</v>
      </c>
      <c r="I10861" s="318">
        <v>49674</v>
      </c>
      <c r="J10861" s="315" t="s">
        <v>10866</v>
      </c>
      <c r="K10861" s="315">
        <v>8962</v>
      </c>
      <c r="L10861" s="315" t="s">
        <v>3149</v>
      </c>
      <c r="M10861" s="315" t="s">
        <v>776</v>
      </c>
      <c r="N10861" s="315"/>
      <c r="O10861" s="315" t="s">
        <v>805</v>
      </c>
      <c r="P10861" s="315" t="s">
        <v>909</v>
      </c>
      <c r="Q10861" s="315" t="s">
        <v>945</v>
      </c>
    </row>
    <row r="10862" spans="1:17">
      <c r="A10862" s="315" t="s">
        <v>10867</v>
      </c>
      <c r="B10862" s="315" t="s">
        <v>2095</v>
      </c>
      <c r="C10862" s="315" t="s">
        <v>2098</v>
      </c>
      <c r="D10862" s="316">
        <v>127.4</v>
      </c>
      <c r="E10862" s="317">
        <v>77152.710000000021</v>
      </c>
      <c r="F10862" s="317">
        <v>16359.23</v>
      </c>
      <c r="G10862" s="318">
        <v>40535</v>
      </c>
      <c r="H10862" s="318">
        <v>42090</v>
      </c>
      <c r="I10862" s="318">
        <v>49674</v>
      </c>
      <c r="J10862" s="315" t="s">
        <v>10868</v>
      </c>
      <c r="K10862" s="315">
        <v>6243</v>
      </c>
      <c r="L10862" s="315" t="s">
        <v>5539</v>
      </c>
      <c r="M10862" s="315" t="s">
        <v>788</v>
      </c>
      <c r="N10862" s="315" t="s">
        <v>7909</v>
      </c>
      <c r="O10862" s="315" t="s">
        <v>805</v>
      </c>
      <c r="P10862" s="315" t="s">
        <v>5240</v>
      </c>
      <c r="Q10862" s="315" t="s">
        <v>1906</v>
      </c>
    </row>
    <row r="10863" spans="1:17">
      <c r="A10863" s="315" t="s">
        <v>10869</v>
      </c>
      <c r="B10863" s="315" t="s">
        <v>2095</v>
      </c>
      <c r="C10863" s="315" t="s">
        <v>2098</v>
      </c>
      <c r="D10863" s="316">
        <v>127.5</v>
      </c>
      <c r="E10863" s="317">
        <v>120777</v>
      </c>
      <c r="F10863" s="317">
        <v>30677.35</v>
      </c>
      <c r="G10863" s="318">
        <v>40703</v>
      </c>
      <c r="H10863" s="318">
        <v>41459</v>
      </c>
      <c r="I10863" s="318">
        <v>50770</v>
      </c>
      <c r="J10863" s="315" t="s">
        <v>10870</v>
      </c>
      <c r="K10863" s="315">
        <v>2615</v>
      </c>
      <c r="L10863" s="315" t="s">
        <v>2331</v>
      </c>
      <c r="M10863" s="315" t="s">
        <v>764</v>
      </c>
      <c r="N10863" s="315"/>
      <c r="O10863" s="315" t="s">
        <v>996</v>
      </c>
      <c r="P10863" s="315" t="s">
        <v>10871</v>
      </c>
      <c r="Q10863" s="315"/>
    </row>
    <row r="10864" spans="1:17">
      <c r="A10864" s="315" t="s">
        <v>10872</v>
      </c>
      <c r="B10864" s="315" t="s">
        <v>2095</v>
      </c>
      <c r="C10864" s="315" t="s">
        <v>2098</v>
      </c>
      <c r="D10864" s="316">
        <v>127.6</v>
      </c>
      <c r="E10864" s="317">
        <v>123038.50999999998</v>
      </c>
      <c r="F10864" s="317">
        <v>31128.739999999998</v>
      </c>
      <c r="G10864" s="318">
        <v>40546</v>
      </c>
      <c r="H10864" s="318">
        <v>41273</v>
      </c>
      <c r="I10864" s="318">
        <v>50405</v>
      </c>
      <c r="J10864" s="315" t="s">
        <v>10873</v>
      </c>
      <c r="K10864" s="315">
        <v>9545</v>
      </c>
      <c r="L10864" s="315" t="s">
        <v>1240</v>
      </c>
      <c r="M10864" s="315" t="s">
        <v>792</v>
      </c>
      <c r="N10864" s="315"/>
      <c r="O10864" s="315" t="s">
        <v>996</v>
      </c>
      <c r="P10864" s="315" t="s">
        <v>10874</v>
      </c>
      <c r="Q10864" s="315"/>
    </row>
    <row r="10865" spans="1:17">
      <c r="A10865" s="315" t="s">
        <v>10875</v>
      </c>
      <c r="B10865" s="315" t="s">
        <v>2095</v>
      </c>
      <c r="C10865" s="315" t="s">
        <v>2098</v>
      </c>
      <c r="D10865" s="316">
        <v>127.68</v>
      </c>
      <c r="E10865" s="317">
        <v>119452.20000000001</v>
      </c>
      <c r="F10865" s="317">
        <v>26876.770000000004</v>
      </c>
      <c r="G10865" s="318">
        <v>40535</v>
      </c>
      <c r="H10865" s="318">
        <v>42075</v>
      </c>
      <c r="I10865" s="318">
        <v>49674</v>
      </c>
      <c r="J10865" s="315" t="s">
        <v>10876</v>
      </c>
      <c r="K10865" s="315">
        <v>9315</v>
      </c>
      <c r="L10865" s="315" t="s">
        <v>10877</v>
      </c>
      <c r="M10865" s="315" t="s">
        <v>792</v>
      </c>
      <c r="N10865" s="315"/>
      <c r="O10865" s="315" t="s">
        <v>996</v>
      </c>
      <c r="P10865" s="315" t="s">
        <v>10878</v>
      </c>
      <c r="Q10865" s="315"/>
    </row>
    <row r="10866" spans="1:17">
      <c r="A10866" s="315" t="s">
        <v>10879</v>
      </c>
      <c r="B10866" s="315" t="s">
        <v>2095</v>
      </c>
      <c r="C10866" s="315" t="s">
        <v>2098</v>
      </c>
      <c r="D10866" s="316">
        <v>127.7</v>
      </c>
      <c r="E10866" s="317">
        <v>123389.98000000001</v>
      </c>
      <c r="F10866" s="317">
        <v>52317.359999999993</v>
      </c>
      <c r="G10866" s="318">
        <v>40448</v>
      </c>
      <c r="H10866" s="318">
        <v>40878</v>
      </c>
      <c r="I10866" s="318">
        <v>50040</v>
      </c>
      <c r="J10866" s="315" t="s">
        <v>10880</v>
      </c>
      <c r="K10866" s="315">
        <v>4124</v>
      </c>
      <c r="L10866" s="315" t="s">
        <v>10881</v>
      </c>
      <c r="M10866" s="315" t="s">
        <v>1484</v>
      </c>
      <c r="N10866" s="315"/>
      <c r="O10866" s="315" t="s">
        <v>805</v>
      </c>
      <c r="P10866" s="315" t="s">
        <v>10882</v>
      </c>
      <c r="Q10866" s="315" t="s">
        <v>1084</v>
      </c>
    </row>
    <row r="10867" spans="1:17">
      <c r="A10867" s="315" t="s">
        <v>10883</v>
      </c>
      <c r="B10867" s="315" t="s">
        <v>2095</v>
      </c>
      <c r="C10867" s="315" t="s">
        <v>2098</v>
      </c>
      <c r="D10867" s="316">
        <v>127.7</v>
      </c>
      <c r="E10867" s="317">
        <v>131232.25</v>
      </c>
      <c r="F10867" s="317">
        <v>51520.81</v>
      </c>
      <c r="G10867" s="318">
        <v>40529</v>
      </c>
      <c r="H10867" s="318">
        <v>40801</v>
      </c>
      <c r="I10867" s="318">
        <v>50040</v>
      </c>
      <c r="J10867" s="315" t="s">
        <v>10884</v>
      </c>
      <c r="K10867" s="315">
        <v>6064</v>
      </c>
      <c r="L10867" s="315" t="s">
        <v>2840</v>
      </c>
      <c r="M10867" s="315" t="s">
        <v>1017</v>
      </c>
      <c r="N10867" s="315" t="s">
        <v>10885</v>
      </c>
      <c r="O10867" s="315" t="s">
        <v>805</v>
      </c>
      <c r="P10867" s="315" t="s">
        <v>1383</v>
      </c>
      <c r="Q10867" s="315" t="s">
        <v>858</v>
      </c>
    </row>
    <row r="10868" spans="1:17">
      <c r="A10868" s="315" t="s">
        <v>10886</v>
      </c>
      <c r="B10868" s="315" t="s">
        <v>2095</v>
      </c>
      <c r="C10868" s="315" t="s">
        <v>2098</v>
      </c>
      <c r="D10868" s="316">
        <v>128</v>
      </c>
      <c r="E10868" s="317">
        <v>131927.36000000004</v>
      </c>
      <c r="F10868" s="317">
        <v>55937.209999999992</v>
      </c>
      <c r="G10868" s="318">
        <v>39570</v>
      </c>
      <c r="H10868" s="318">
        <v>40887</v>
      </c>
      <c r="I10868" s="318">
        <v>50040</v>
      </c>
      <c r="J10868" s="315" t="s">
        <v>10887</v>
      </c>
      <c r="K10868" s="315">
        <v>8248</v>
      </c>
      <c r="L10868" s="315" t="s">
        <v>2817</v>
      </c>
      <c r="M10868" s="315" t="s">
        <v>784</v>
      </c>
      <c r="N10868" s="315"/>
      <c r="O10868" s="315" t="s">
        <v>996</v>
      </c>
      <c r="P10868" s="315" t="s">
        <v>10888</v>
      </c>
      <c r="Q10868" s="315"/>
    </row>
    <row r="10869" spans="1:17">
      <c r="A10869" s="315" t="s">
        <v>10889</v>
      </c>
      <c r="B10869" s="315" t="s">
        <v>2095</v>
      </c>
      <c r="C10869" s="315" t="s">
        <v>2098</v>
      </c>
      <c r="D10869" s="316">
        <v>128</v>
      </c>
      <c r="E10869" s="317">
        <v>132124.75</v>
      </c>
      <c r="F10869" s="317">
        <v>24100.530000000002</v>
      </c>
      <c r="G10869" s="318">
        <v>40682</v>
      </c>
      <c r="H10869" s="318">
        <v>42271</v>
      </c>
      <c r="I10869" s="318">
        <v>49674</v>
      </c>
      <c r="J10869" s="315" t="s">
        <v>7018</v>
      </c>
      <c r="K10869" s="315">
        <v>8618</v>
      </c>
      <c r="L10869" s="315" t="s">
        <v>10890</v>
      </c>
      <c r="M10869" s="315" t="s">
        <v>784</v>
      </c>
      <c r="N10869" s="315" t="s">
        <v>10891</v>
      </c>
      <c r="O10869" s="315" t="s">
        <v>805</v>
      </c>
      <c r="P10869" s="315" t="s">
        <v>10892</v>
      </c>
      <c r="Q10869" s="315" t="s">
        <v>6937</v>
      </c>
    </row>
    <row r="10870" spans="1:17">
      <c r="A10870" s="315" t="s">
        <v>10893</v>
      </c>
      <c r="B10870" s="315" t="s">
        <v>2095</v>
      </c>
      <c r="C10870" s="315" t="s">
        <v>2098</v>
      </c>
      <c r="D10870" s="316">
        <v>128.12</v>
      </c>
      <c r="E10870" s="317">
        <v>137763.56</v>
      </c>
      <c r="F10870" s="317">
        <v>27139.420000000002</v>
      </c>
      <c r="G10870" s="318">
        <v>40764</v>
      </c>
      <c r="H10870" s="318">
        <v>42272</v>
      </c>
      <c r="I10870" s="318">
        <v>49674</v>
      </c>
      <c r="J10870" s="315" t="s">
        <v>10894</v>
      </c>
      <c r="K10870" s="315">
        <v>5642</v>
      </c>
      <c r="L10870" s="315" t="s">
        <v>7983</v>
      </c>
      <c r="M10870" s="315" t="s">
        <v>776</v>
      </c>
      <c r="N10870" s="315"/>
      <c r="O10870" s="315" t="s">
        <v>805</v>
      </c>
      <c r="P10870" s="315" t="s">
        <v>1383</v>
      </c>
      <c r="Q10870" s="315" t="s">
        <v>10478</v>
      </c>
    </row>
    <row r="10871" spans="1:17">
      <c r="A10871" s="315" t="s">
        <v>10895</v>
      </c>
      <c r="B10871" s="315" t="s">
        <v>2095</v>
      </c>
      <c r="C10871" s="315" t="s">
        <v>2098</v>
      </c>
      <c r="D10871" s="316">
        <v>128.26</v>
      </c>
      <c r="E10871" s="317">
        <v>8016.76</v>
      </c>
      <c r="F10871" s="317">
        <v>1276.73</v>
      </c>
      <c r="G10871" s="318">
        <v>40747</v>
      </c>
      <c r="H10871" s="318">
        <v>42643</v>
      </c>
      <c r="I10871" s="318">
        <v>50040</v>
      </c>
      <c r="J10871" s="315" t="s">
        <v>10896</v>
      </c>
      <c r="K10871" s="315">
        <v>6056</v>
      </c>
      <c r="L10871" s="315" t="s">
        <v>3451</v>
      </c>
      <c r="M10871" s="315" t="s">
        <v>1017</v>
      </c>
      <c r="N10871" s="315" t="s">
        <v>10897</v>
      </c>
      <c r="O10871" s="315" t="s">
        <v>805</v>
      </c>
      <c r="P10871" s="315" t="s">
        <v>6034</v>
      </c>
      <c r="Q10871" s="315" t="s">
        <v>852</v>
      </c>
    </row>
    <row r="10872" spans="1:17">
      <c r="A10872" s="315" t="s">
        <v>10898</v>
      </c>
      <c r="B10872" s="315" t="s">
        <v>2095</v>
      </c>
      <c r="C10872" s="315" t="s">
        <v>2098</v>
      </c>
      <c r="D10872" s="316">
        <v>128.28</v>
      </c>
      <c r="E10872" s="317">
        <v>124750.5</v>
      </c>
      <c r="F10872" s="317">
        <v>29066.870000000003</v>
      </c>
      <c r="G10872" s="318">
        <v>40779</v>
      </c>
      <c r="H10872" s="318">
        <v>42087</v>
      </c>
      <c r="I10872" s="318">
        <v>49674</v>
      </c>
      <c r="J10872" s="315" t="s">
        <v>10899</v>
      </c>
      <c r="K10872" s="315">
        <v>3185</v>
      </c>
      <c r="L10872" s="315" t="s">
        <v>2138</v>
      </c>
      <c r="M10872" s="315" t="s">
        <v>761</v>
      </c>
      <c r="N10872" s="315"/>
      <c r="O10872" s="315" t="s">
        <v>805</v>
      </c>
      <c r="P10872" s="315" t="s">
        <v>10900</v>
      </c>
      <c r="Q10872" s="315" t="s">
        <v>10901</v>
      </c>
    </row>
    <row r="10873" spans="1:17">
      <c r="A10873" s="315" t="s">
        <v>10902</v>
      </c>
      <c r="B10873" s="315" t="s">
        <v>2095</v>
      </c>
      <c r="C10873" s="315" t="s">
        <v>2098</v>
      </c>
      <c r="D10873" s="316">
        <v>128.69999999999999</v>
      </c>
      <c r="E10873" s="317">
        <v>128728.41</v>
      </c>
      <c r="F10873" s="317">
        <v>44926.21</v>
      </c>
      <c r="G10873" s="318">
        <v>40196</v>
      </c>
      <c r="H10873" s="318">
        <v>41180</v>
      </c>
      <c r="I10873" s="318">
        <v>50405</v>
      </c>
      <c r="J10873" s="315" t="s">
        <v>10903</v>
      </c>
      <c r="K10873" s="315">
        <v>7419</v>
      </c>
      <c r="L10873" s="315" t="s">
        <v>10904</v>
      </c>
      <c r="M10873" s="315" t="s">
        <v>966</v>
      </c>
      <c r="N10873" s="315"/>
      <c r="O10873" s="315" t="s">
        <v>805</v>
      </c>
      <c r="P10873" s="315" t="s">
        <v>10905</v>
      </c>
      <c r="Q10873" s="315" t="s">
        <v>1394</v>
      </c>
    </row>
    <row r="10874" spans="1:17">
      <c r="A10874" s="315" t="s">
        <v>10906</v>
      </c>
      <c r="B10874" s="315" t="s">
        <v>2095</v>
      </c>
      <c r="C10874" s="315" t="s">
        <v>2098</v>
      </c>
      <c r="D10874" s="316">
        <v>128.79</v>
      </c>
      <c r="E10874" s="317">
        <v>126862.25</v>
      </c>
      <c r="F10874" s="317">
        <v>23215.8</v>
      </c>
      <c r="G10874" s="318">
        <v>40735</v>
      </c>
      <c r="H10874" s="318">
        <v>42444</v>
      </c>
      <c r="I10874" s="318">
        <v>50040</v>
      </c>
      <c r="J10874" s="315" t="s">
        <v>10907</v>
      </c>
      <c r="K10874" s="315">
        <v>1304</v>
      </c>
      <c r="L10874" s="315" t="s">
        <v>10555</v>
      </c>
      <c r="M10874" s="315" t="s">
        <v>766</v>
      </c>
      <c r="N10874" s="315"/>
      <c r="O10874" s="315" t="s">
        <v>914</v>
      </c>
      <c r="P10874" s="315" t="s">
        <v>10908</v>
      </c>
      <c r="Q10874" s="315" t="s">
        <v>10909</v>
      </c>
    </row>
    <row r="10875" spans="1:17">
      <c r="A10875" s="315" t="s">
        <v>10910</v>
      </c>
      <c r="B10875" s="315" t="s">
        <v>2095</v>
      </c>
      <c r="C10875" s="315" t="s">
        <v>2098</v>
      </c>
      <c r="D10875" s="316">
        <v>128.96</v>
      </c>
      <c r="E10875" s="317">
        <v>14170.58</v>
      </c>
      <c r="F10875" s="317">
        <v>2256.79</v>
      </c>
      <c r="G10875" s="318">
        <v>40732</v>
      </c>
      <c r="H10875" s="318">
        <v>42640</v>
      </c>
      <c r="I10875" s="318">
        <v>50040</v>
      </c>
      <c r="J10875" s="315" t="s">
        <v>10911</v>
      </c>
      <c r="K10875" s="315">
        <v>9450</v>
      </c>
      <c r="L10875" s="315" t="s">
        <v>1087</v>
      </c>
      <c r="M10875" s="315" t="s">
        <v>770</v>
      </c>
      <c r="N10875" s="315" t="s">
        <v>8243</v>
      </c>
      <c r="O10875" s="315" t="s">
        <v>805</v>
      </c>
      <c r="P10875" s="315" t="s">
        <v>7126</v>
      </c>
      <c r="Q10875" s="315" t="s">
        <v>1885</v>
      </c>
    </row>
    <row r="10876" spans="1:17">
      <c r="A10876" s="315" t="s">
        <v>10912</v>
      </c>
      <c r="B10876" s="315" t="s">
        <v>2095</v>
      </c>
      <c r="C10876" s="315" t="s">
        <v>2098</v>
      </c>
      <c r="D10876" s="316">
        <v>129</v>
      </c>
      <c r="E10876" s="317">
        <v>125746.83999999998</v>
      </c>
      <c r="F10876" s="317">
        <v>29573.78</v>
      </c>
      <c r="G10876" s="318">
        <v>40345</v>
      </c>
      <c r="H10876" s="318">
        <v>41572</v>
      </c>
      <c r="I10876" s="318">
        <v>50770</v>
      </c>
      <c r="J10876" s="315" t="s">
        <v>10913</v>
      </c>
      <c r="K10876" s="315">
        <v>3250</v>
      </c>
      <c r="L10876" s="315" t="s">
        <v>1732</v>
      </c>
      <c r="M10876" s="315" t="s">
        <v>764</v>
      </c>
      <c r="N10876" s="315"/>
      <c r="O10876" s="315" t="s">
        <v>805</v>
      </c>
      <c r="P10876" s="315" t="s">
        <v>10914</v>
      </c>
      <c r="Q10876" s="315" t="s">
        <v>5736</v>
      </c>
    </row>
    <row r="10877" spans="1:17">
      <c r="A10877" s="315" t="s">
        <v>10915</v>
      </c>
      <c r="B10877" s="315" t="s">
        <v>2095</v>
      </c>
      <c r="C10877" s="315" t="s">
        <v>2098</v>
      </c>
      <c r="D10877" s="316">
        <v>129.19999999999999</v>
      </c>
      <c r="E10877" s="317">
        <v>54871.6</v>
      </c>
      <c r="F10877" s="317">
        <v>21542.16</v>
      </c>
      <c r="G10877" s="318">
        <v>40809</v>
      </c>
      <c r="H10877" s="318">
        <v>40898</v>
      </c>
      <c r="I10877" s="318">
        <v>50040</v>
      </c>
      <c r="J10877" s="315" t="s">
        <v>10916</v>
      </c>
      <c r="K10877" s="315">
        <v>6056</v>
      </c>
      <c r="L10877" s="315" t="s">
        <v>3451</v>
      </c>
      <c r="M10877" s="315" t="s">
        <v>1017</v>
      </c>
      <c r="N10877" s="315" t="s">
        <v>10917</v>
      </c>
      <c r="O10877" s="315" t="s">
        <v>805</v>
      </c>
      <c r="P10877" s="315" t="s">
        <v>10918</v>
      </c>
      <c r="Q10877" s="315" t="s">
        <v>5657</v>
      </c>
    </row>
    <row r="10878" spans="1:17">
      <c r="A10878" s="315" t="s">
        <v>10919</v>
      </c>
      <c r="B10878" s="315" t="s">
        <v>2095</v>
      </c>
      <c r="C10878" s="315" t="s">
        <v>2098</v>
      </c>
      <c r="D10878" s="316">
        <v>129.22</v>
      </c>
      <c r="E10878" s="317">
        <v>131308.04999999999</v>
      </c>
      <c r="F10878" s="317">
        <v>30069.54</v>
      </c>
      <c r="G10878" s="318">
        <v>40441</v>
      </c>
      <c r="H10878" s="318">
        <v>42094</v>
      </c>
      <c r="I10878" s="318">
        <v>49674</v>
      </c>
      <c r="J10878" s="315" t="s">
        <v>10920</v>
      </c>
      <c r="K10878" s="315">
        <v>6130</v>
      </c>
      <c r="L10878" s="315" t="s">
        <v>2228</v>
      </c>
      <c r="M10878" s="315" t="s">
        <v>788</v>
      </c>
      <c r="N10878" s="315"/>
      <c r="O10878" s="315" t="s">
        <v>805</v>
      </c>
      <c r="P10878" s="315" t="s">
        <v>10921</v>
      </c>
      <c r="Q10878" s="315" t="s">
        <v>10922</v>
      </c>
    </row>
    <row r="10879" spans="1:17">
      <c r="A10879" s="315" t="s">
        <v>10923</v>
      </c>
      <c r="B10879" s="315" t="s">
        <v>2095</v>
      </c>
      <c r="C10879" s="315" t="s">
        <v>2098</v>
      </c>
      <c r="D10879" s="316">
        <v>129.32</v>
      </c>
      <c r="E10879" s="317">
        <v>10420.36</v>
      </c>
      <c r="F10879" s="317">
        <v>1792.3000000000002</v>
      </c>
      <c r="G10879" s="318">
        <v>40821</v>
      </c>
      <c r="H10879" s="318">
        <v>42643</v>
      </c>
      <c r="I10879" s="318">
        <v>50040</v>
      </c>
      <c r="J10879" s="315" t="s">
        <v>10924</v>
      </c>
      <c r="K10879" s="315">
        <v>4710</v>
      </c>
      <c r="L10879" s="315" t="s">
        <v>2888</v>
      </c>
      <c r="M10879" s="315" t="s">
        <v>1296</v>
      </c>
      <c r="N10879" s="315" t="s">
        <v>8940</v>
      </c>
      <c r="O10879" s="315" t="s">
        <v>805</v>
      </c>
      <c r="P10879" s="315" t="s">
        <v>4904</v>
      </c>
      <c r="Q10879" s="315" t="s">
        <v>1906</v>
      </c>
    </row>
    <row r="10880" spans="1:17">
      <c r="A10880" s="315" t="s">
        <v>10925</v>
      </c>
      <c r="B10880" s="315" t="s">
        <v>2095</v>
      </c>
      <c r="C10880" s="315" t="s">
        <v>2098</v>
      </c>
      <c r="D10880" s="316">
        <v>129.36000000000001</v>
      </c>
      <c r="E10880" s="317">
        <v>125738.99</v>
      </c>
      <c r="F10880" s="317">
        <v>54486.910000000011</v>
      </c>
      <c r="G10880" s="318">
        <v>40042</v>
      </c>
      <c r="H10880" s="318">
        <v>40036</v>
      </c>
      <c r="I10880" s="318">
        <v>49309</v>
      </c>
      <c r="J10880" s="315" t="s">
        <v>10926</v>
      </c>
      <c r="K10880" s="315">
        <v>7130</v>
      </c>
      <c r="L10880" s="315" t="s">
        <v>10927</v>
      </c>
      <c r="M10880" s="315" t="s">
        <v>966</v>
      </c>
      <c r="N10880" s="315"/>
      <c r="O10880" s="315" t="s">
        <v>996</v>
      </c>
      <c r="P10880" s="315" t="s">
        <v>6740</v>
      </c>
      <c r="Q10880" s="315"/>
    </row>
    <row r="10881" spans="1:17">
      <c r="A10881" s="315" t="s">
        <v>10928</v>
      </c>
      <c r="B10881" s="315" t="s">
        <v>2095</v>
      </c>
      <c r="C10881" s="315" t="s">
        <v>2098</v>
      </c>
      <c r="D10881" s="316">
        <v>129.78</v>
      </c>
      <c r="E10881" s="317">
        <v>65447.820000000007</v>
      </c>
      <c r="F10881" s="317">
        <v>14320.24</v>
      </c>
      <c r="G10881" s="318">
        <v>40617</v>
      </c>
      <c r="H10881" s="318">
        <v>42076</v>
      </c>
      <c r="I10881" s="318">
        <v>49674</v>
      </c>
      <c r="J10881" s="315" t="s">
        <v>10929</v>
      </c>
      <c r="K10881" s="315">
        <v>1903</v>
      </c>
      <c r="L10881" s="315" t="s">
        <v>10930</v>
      </c>
      <c r="M10881" s="315" t="s">
        <v>754</v>
      </c>
      <c r="N10881" s="315" t="s">
        <v>10931</v>
      </c>
      <c r="O10881" s="315" t="s">
        <v>805</v>
      </c>
      <c r="P10881" s="315" t="s">
        <v>10932</v>
      </c>
      <c r="Q10881" s="315" t="s">
        <v>10514</v>
      </c>
    </row>
    <row r="10882" spans="1:17">
      <c r="A10882" s="315" t="s">
        <v>10933</v>
      </c>
      <c r="B10882" s="315" t="s">
        <v>2095</v>
      </c>
      <c r="C10882" s="315" t="s">
        <v>2098</v>
      </c>
      <c r="D10882" s="316">
        <v>130</v>
      </c>
      <c r="E10882" s="317">
        <v>130492.76000000001</v>
      </c>
      <c r="F10882" s="317">
        <v>43255.91</v>
      </c>
      <c r="G10882" s="318">
        <v>39570</v>
      </c>
      <c r="H10882" s="318">
        <v>41599</v>
      </c>
      <c r="I10882" s="318">
        <v>50770</v>
      </c>
      <c r="J10882" s="315" t="s">
        <v>10934</v>
      </c>
      <c r="K10882" s="315">
        <v>9602</v>
      </c>
      <c r="L10882" s="315" t="s">
        <v>2030</v>
      </c>
      <c r="M10882" s="315" t="s">
        <v>770</v>
      </c>
      <c r="N10882" s="315" t="s">
        <v>2031</v>
      </c>
      <c r="O10882" s="315" t="s">
        <v>805</v>
      </c>
      <c r="P10882" s="315" t="s">
        <v>2032</v>
      </c>
      <c r="Q10882" s="315" t="s">
        <v>2033</v>
      </c>
    </row>
    <row r="10883" spans="1:17">
      <c r="A10883" s="315" t="s">
        <v>10935</v>
      </c>
      <c r="B10883" s="315" t="s">
        <v>2095</v>
      </c>
      <c r="C10883" s="315" t="s">
        <v>2098</v>
      </c>
      <c r="D10883" s="316">
        <v>130</v>
      </c>
      <c r="E10883" s="317">
        <v>58495.75</v>
      </c>
      <c r="F10883" s="317">
        <v>13395.53</v>
      </c>
      <c r="G10883" s="318">
        <v>40849</v>
      </c>
      <c r="H10883" s="318">
        <v>41940</v>
      </c>
      <c r="I10883" s="318">
        <v>49309</v>
      </c>
      <c r="J10883" s="315" t="s">
        <v>10936</v>
      </c>
      <c r="K10883" s="315">
        <v>8717</v>
      </c>
      <c r="L10883" s="315" t="s">
        <v>769</v>
      </c>
      <c r="M10883" s="315" t="s">
        <v>770</v>
      </c>
      <c r="N10883" s="315"/>
      <c r="O10883" s="315" t="s">
        <v>805</v>
      </c>
      <c r="P10883" s="315" t="s">
        <v>10937</v>
      </c>
      <c r="Q10883" s="315" t="s">
        <v>819</v>
      </c>
    </row>
    <row r="10884" spans="1:17">
      <c r="A10884" s="315" t="s">
        <v>10938</v>
      </c>
      <c r="B10884" s="315" t="s">
        <v>2095</v>
      </c>
      <c r="C10884" s="315" t="s">
        <v>2098</v>
      </c>
      <c r="D10884" s="316">
        <v>130.08000000000001</v>
      </c>
      <c r="E10884" s="317">
        <v>111440.58</v>
      </c>
      <c r="F10884" s="317">
        <v>23629.530000000002</v>
      </c>
      <c r="G10884" s="318">
        <v>40641</v>
      </c>
      <c r="H10884" s="318">
        <v>42092</v>
      </c>
      <c r="I10884" s="318">
        <v>49674</v>
      </c>
      <c r="J10884" s="315" t="s">
        <v>10939</v>
      </c>
      <c r="K10884" s="315">
        <v>5722</v>
      </c>
      <c r="L10884" s="315" t="s">
        <v>3294</v>
      </c>
      <c r="M10884" s="315" t="s">
        <v>776</v>
      </c>
      <c r="N10884" s="315" t="s">
        <v>10940</v>
      </c>
      <c r="O10884" s="315" t="s">
        <v>805</v>
      </c>
      <c r="P10884" s="315" t="s">
        <v>10941</v>
      </c>
      <c r="Q10884" s="315" t="s">
        <v>1090</v>
      </c>
    </row>
    <row r="10885" spans="1:17">
      <c r="A10885" s="315" t="s">
        <v>10942</v>
      </c>
      <c r="B10885" s="315" t="s">
        <v>2095</v>
      </c>
      <c r="C10885" s="315" t="s">
        <v>2098</v>
      </c>
      <c r="D10885" s="316">
        <v>130.1</v>
      </c>
      <c r="E10885" s="317">
        <v>127814.34999999999</v>
      </c>
      <c r="F10885" s="317">
        <v>41184.610000000008</v>
      </c>
      <c r="G10885" s="318">
        <v>39813</v>
      </c>
      <c r="H10885" s="318">
        <v>41264</v>
      </c>
      <c r="I10885" s="318">
        <v>50405</v>
      </c>
      <c r="J10885" s="315" t="s">
        <v>10943</v>
      </c>
      <c r="K10885" s="315">
        <v>1400</v>
      </c>
      <c r="L10885" s="315" t="s">
        <v>2273</v>
      </c>
      <c r="M10885" s="315" t="s">
        <v>766</v>
      </c>
      <c r="N10885" s="315" t="s">
        <v>6187</v>
      </c>
      <c r="O10885" s="315"/>
      <c r="P10885" s="315" t="s">
        <v>6188</v>
      </c>
      <c r="Q10885" s="315" t="s">
        <v>6187</v>
      </c>
    </row>
    <row r="10886" spans="1:17">
      <c r="A10886" s="315" t="s">
        <v>10944</v>
      </c>
      <c r="B10886" s="315" t="s">
        <v>2095</v>
      </c>
      <c r="C10886" s="315" t="s">
        <v>2098</v>
      </c>
      <c r="D10886" s="316">
        <v>130.30000000000001</v>
      </c>
      <c r="E10886" s="317">
        <v>149117.1</v>
      </c>
      <c r="F10886" s="317">
        <v>41752.780000000006</v>
      </c>
      <c r="G10886" s="318">
        <v>40362</v>
      </c>
      <c r="H10886" s="318">
        <v>40753</v>
      </c>
      <c r="I10886" s="318">
        <v>50040</v>
      </c>
      <c r="J10886" s="315" t="s">
        <v>10945</v>
      </c>
      <c r="K10886" s="315">
        <v>8558</v>
      </c>
      <c r="L10886" s="315" t="s">
        <v>3031</v>
      </c>
      <c r="M10886" s="315" t="s">
        <v>792</v>
      </c>
      <c r="N10886" s="315"/>
      <c r="O10886" s="315" t="s">
        <v>805</v>
      </c>
      <c r="P10886" s="315" t="s">
        <v>8259</v>
      </c>
      <c r="Q10886" s="315" t="s">
        <v>956</v>
      </c>
    </row>
    <row r="10887" spans="1:17">
      <c r="A10887" s="315" t="s">
        <v>10946</v>
      </c>
      <c r="B10887" s="315" t="s">
        <v>2095</v>
      </c>
      <c r="C10887" s="315" t="s">
        <v>2098</v>
      </c>
      <c r="D10887" s="316">
        <v>130.31</v>
      </c>
      <c r="E10887" s="317">
        <v>62635.229999999981</v>
      </c>
      <c r="F10887" s="317">
        <v>13280.96</v>
      </c>
      <c r="G10887" s="318">
        <v>40549</v>
      </c>
      <c r="H10887" s="318">
        <v>41899</v>
      </c>
      <c r="I10887" s="318">
        <v>49309</v>
      </c>
      <c r="J10887" s="315" t="s">
        <v>10947</v>
      </c>
      <c r="K10887" s="315">
        <v>8906</v>
      </c>
      <c r="L10887" s="315" t="s">
        <v>2877</v>
      </c>
      <c r="M10887" s="315" t="s">
        <v>784</v>
      </c>
      <c r="N10887" s="315" t="s">
        <v>10948</v>
      </c>
      <c r="O10887" s="315" t="s">
        <v>805</v>
      </c>
      <c r="P10887" s="315" t="s">
        <v>7771</v>
      </c>
      <c r="Q10887" s="315" t="s">
        <v>1065</v>
      </c>
    </row>
    <row r="10888" spans="1:17">
      <c r="A10888" s="315" t="s">
        <v>10949</v>
      </c>
      <c r="B10888" s="315" t="s">
        <v>2095</v>
      </c>
      <c r="C10888" s="315" t="s">
        <v>2098</v>
      </c>
      <c r="D10888" s="316">
        <v>130.4</v>
      </c>
      <c r="E10888" s="317">
        <v>120960.92</v>
      </c>
      <c r="F10888" s="317">
        <v>27579.09</v>
      </c>
      <c r="G10888" s="318">
        <v>40666</v>
      </c>
      <c r="H10888" s="318">
        <v>41746</v>
      </c>
      <c r="I10888" s="318">
        <v>49309</v>
      </c>
      <c r="J10888" s="315" t="s">
        <v>10950</v>
      </c>
      <c r="K10888" s="315">
        <v>9553</v>
      </c>
      <c r="L10888" s="315" t="s">
        <v>10951</v>
      </c>
      <c r="M10888" s="315" t="s">
        <v>792</v>
      </c>
      <c r="N10888" s="315"/>
      <c r="O10888" s="315" t="s">
        <v>805</v>
      </c>
      <c r="P10888" s="315" t="s">
        <v>4675</v>
      </c>
      <c r="Q10888" s="315" t="s">
        <v>887</v>
      </c>
    </row>
    <row r="10889" spans="1:17">
      <c r="A10889" s="315" t="s">
        <v>10952</v>
      </c>
      <c r="B10889" s="315" t="s">
        <v>2095</v>
      </c>
      <c r="C10889" s="315" t="s">
        <v>2098</v>
      </c>
      <c r="D10889" s="316">
        <v>130.5</v>
      </c>
      <c r="E10889" s="317">
        <v>144733.79999999999</v>
      </c>
      <c r="F10889" s="317">
        <v>69616.950000000012</v>
      </c>
      <c r="G10889" s="318">
        <v>40640</v>
      </c>
      <c r="H10889" s="318">
        <v>40836</v>
      </c>
      <c r="I10889" s="318">
        <v>50040</v>
      </c>
      <c r="J10889" s="315" t="s">
        <v>10953</v>
      </c>
      <c r="K10889" s="315">
        <v>2718</v>
      </c>
      <c r="L10889" s="315" t="s">
        <v>5488</v>
      </c>
      <c r="M10889" s="315" t="s">
        <v>1431</v>
      </c>
      <c r="N10889" s="315" t="s">
        <v>10954</v>
      </c>
      <c r="O10889" s="315" t="s">
        <v>805</v>
      </c>
      <c r="P10889" s="315" t="s">
        <v>10955</v>
      </c>
      <c r="Q10889" s="315" t="s">
        <v>8915</v>
      </c>
    </row>
    <row r="10890" spans="1:17">
      <c r="A10890" s="315" t="s">
        <v>10956</v>
      </c>
      <c r="B10890" s="315" t="s">
        <v>2095</v>
      </c>
      <c r="C10890" s="315" t="s">
        <v>2098</v>
      </c>
      <c r="D10890" s="316">
        <v>130.69999999999999</v>
      </c>
      <c r="E10890" s="317">
        <v>127852.08</v>
      </c>
      <c r="F10890" s="317">
        <v>42191.189999999995</v>
      </c>
      <c r="G10890" s="318">
        <v>39570</v>
      </c>
      <c r="H10890" s="318">
        <v>41822</v>
      </c>
      <c r="I10890" s="318">
        <v>51135</v>
      </c>
      <c r="J10890" s="315" t="s">
        <v>10957</v>
      </c>
      <c r="K10890" s="315">
        <v>6313</v>
      </c>
      <c r="L10890" s="315" t="s">
        <v>7954</v>
      </c>
      <c r="M10890" s="315" t="s">
        <v>1712</v>
      </c>
      <c r="N10890" s="315"/>
      <c r="O10890" s="315" t="s">
        <v>996</v>
      </c>
      <c r="P10890" s="315" t="s">
        <v>10958</v>
      </c>
      <c r="Q10890" s="315"/>
    </row>
    <row r="10891" spans="1:17">
      <c r="A10891" s="315" t="s">
        <v>10959</v>
      </c>
      <c r="B10891" s="315" t="s">
        <v>2095</v>
      </c>
      <c r="C10891" s="315" t="s">
        <v>2098</v>
      </c>
      <c r="D10891" s="316">
        <v>130.75</v>
      </c>
      <c r="E10891" s="317">
        <v>65440.200000000004</v>
      </c>
      <c r="F10891" s="317">
        <v>15390.54</v>
      </c>
      <c r="G10891" s="318">
        <v>40843</v>
      </c>
      <c r="H10891" s="318">
        <v>41624</v>
      </c>
      <c r="I10891" s="318">
        <v>50770</v>
      </c>
      <c r="J10891" s="315" t="s">
        <v>10960</v>
      </c>
      <c r="K10891" s="315">
        <v>2340</v>
      </c>
      <c r="L10891" s="315" t="s">
        <v>4263</v>
      </c>
      <c r="M10891" s="315" t="s">
        <v>1431</v>
      </c>
      <c r="N10891" s="315" t="s">
        <v>10961</v>
      </c>
      <c r="O10891" s="315" t="s">
        <v>805</v>
      </c>
      <c r="P10891" s="315" t="s">
        <v>10962</v>
      </c>
      <c r="Q10891" s="315" t="s">
        <v>10963</v>
      </c>
    </row>
    <row r="10892" spans="1:17">
      <c r="A10892" s="315" t="s">
        <v>10964</v>
      </c>
      <c r="B10892" s="315" t="s">
        <v>2095</v>
      </c>
      <c r="C10892" s="315" t="s">
        <v>2098</v>
      </c>
      <c r="D10892" s="316">
        <v>130.80000000000001</v>
      </c>
      <c r="E10892" s="317">
        <v>127030.16000000002</v>
      </c>
      <c r="F10892" s="317">
        <v>59196.06</v>
      </c>
      <c r="G10892" s="318">
        <v>39570</v>
      </c>
      <c r="H10892" s="318">
        <v>39600</v>
      </c>
      <c r="I10892" s="318">
        <v>48944</v>
      </c>
      <c r="J10892" s="315" t="s">
        <v>10965</v>
      </c>
      <c r="K10892" s="315">
        <v>6221</v>
      </c>
      <c r="L10892" s="315" t="s">
        <v>1273</v>
      </c>
      <c r="M10892" s="315" t="s">
        <v>788</v>
      </c>
      <c r="N10892" s="315" t="s">
        <v>10966</v>
      </c>
      <c r="O10892" s="315" t="s">
        <v>914</v>
      </c>
      <c r="P10892" s="315" t="s">
        <v>10967</v>
      </c>
      <c r="Q10892" s="315" t="s">
        <v>10968</v>
      </c>
    </row>
    <row r="10893" spans="1:17">
      <c r="A10893" s="315" t="s">
        <v>10969</v>
      </c>
      <c r="B10893" s="315" t="s">
        <v>2095</v>
      </c>
      <c r="C10893" s="315" t="s">
        <v>2098</v>
      </c>
      <c r="D10893" s="316">
        <v>130.80000000000001</v>
      </c>
      <c r="E10893" s="317">
        <v>105912.41</v>
      </c>
      <c r="F10893" s="317">
        <v>19381.98</v>
      </c>
      <c r="G10893" s="318">
        <v>40780</v>
      </c>
      <c r="H10893" s="318">
        <v>42452</v>
      </c>
      <c r="I10893" s="318">
        <v>50040</v>
      </c>
      <c r="J10893" s="315" t="s">
        <v>10970</v>
      </c>
      <c r="K10893" s="315">
        <v>8266</v>
      </c>
      <c r="L10893" s="315" t="s">
        <v>3367</v>
      </c>
      <c r="M10893" s="315" t="s">
        <v>792</v>
      </c>
      <c r="N10893" s="315"/>
      <c r="O10893" s="315" t="s">
        <v>805</v>
      </c>
      <c r="P10893" s="315" t="s">
        <v>10971</v>
      </c>
      <c r="Q10893" s="315" t="s">
        <v>945</v>
      </c>
    </row>
    <row r="10894" spans="1:17">
      <c r="A10894" s="315" t="s">
        <v>10972</v>
      </c>
      <c r="B10894" s="315" t="s">
        <v>2095</v>
      </c>
      <c r="C10894" s="315" t="s">
        <v>2098</v>
      </c>
      <c r="D10894" s="316">
        <v>130.82</v>
      </c>
      <c r="E10894" s="317">
        <v>146560.25</v>
      </c>
      <c r="F10894" s="317">
        <v>39278.169999999991</v>
      </c>
      <c r="G10894" s="318">
        <v>40630</v>
      </c>
      <c r="H10894" s="318">
        <v>41263</v>
      </c>
      <c r="I10894" s="318">
        <v>50405</v>
      </c>
      <c r="J10894" s="315" t="s">
        <v>10973</v>
      </c>
      <c r="K10894" s="315">
        <v>1741</v>
      </c>
      <c r="L10894" s="315" t="s">
        <v>2592</v>
      </c>
      <c r="M10894" s="315" t="s">
        <v>761</v>
      </c>
      <c r="N10894" s="315"/>
      <c r="O10894" s="315" t="s">
        <v>805</v>
      </c>
      <c r="P10894" s="315" t="s">
        <v>10974</v>
      </c>
      <c r="Q10894" s="315" t="s">
        <v>10975</v>
      </c>
    </row>
    <row r="10895" spans="1:17">
      <c r="A10895" s="315" t="s">
        <v>10976</v>
      </c>
      <c r="B10895" s="315" t="s">
        <v>2095</v>
      </c>
      <c r="C10895" s="315" t="s">
        <v>2098</v>
      </c>
      <c r="D10895" s="316">
        <v>130.83000000000001</v>
      </c>
      <c r="E10895" s="317">
        <v>68473.440000000002</v>
      </c>
      <c r="F10895" s="317">
        <v>22063.66</v>
      </c>
      <c r="G10895" s="318">
        <v>40831</v>
      </c>
      <c r="H10895" s="318">
        <v>40975</v>
      </c>
      <c r="I10895" s="318">
        <v>50405</v>
      </c>
      <c r="J10895" s="315" t="s">
        <v>10977</v>
      </c>
      <c r="K10895" s="315">
        <v>4233</v>
      </c>
      <c r="L10895" s="315" t="s">
        <v>10978</v>
      </c>
      <c r="M10895" s="315" t="s">
        <v>1296</v>
      </c>
      <c r="N10895" s="315" t="s">
        <v>6953</v>
      </c>
      <c r="O10895" s="315" t="s">
        <v>805</v>
      </c>
      <c r="P10895" s="315" t="s">
        <v>1573</v>
      </c>
      <c r="Q10895" s="315" t="s">
        <v>5482</v>
      </c>
    </row>
    <row r="10896" spans="1:17">
      <c r="A10896" s="315" t="s">
        <v>10979</v>
      </c>
      <c r="B10896" s="315" t="s">
        <v>2095</v>
      </c>
      <c r="C10896" s="315" t="s">
        <v>2098</v>
      </c>
      <c r="D10896" s="316">
        <v>130.9</v>
      </c>
      <c r="E10896" s="317">
        <v>57216.62</v>
      </c>
      <c r="F10896" s="317">
        <v>13045.380000000001</v>
      </c>
      <c r="G10896" s="318">
        <v>40848</v>
      </c>
      <c r="H10896" s="318">
        <v>42016</v>
      </c>
      <c r="I10896" s="318">
        <v>49674</v>
      </c>
      <c r="J10896" s="315" t="s">
        <v>10980</v>
      </c>
      <c r="K10896" s="315">
        <v>8608</v>
      </c>
      <c r="L10896" s="315" t="s">
        <v>798</v>
      </c>
      <c r="M10896" s="315" t="s">
        <v>784</v>
      </c>
      <c r="N10896" s="315"/>
      <c r="O10896" s="315" t="s">
        <v>805</v>
      </c>
      <c r="P10896" s="315" t="s">
        <v>10981</v>
      </c>
      <c r="Q10896" s="315" t="s">
        <v>10982</v>
      </c>
    </row>
    <row r="10897" spans="1:17">
      <c r="A10897" s="315" t="s">
        <v>10983</v>
      </c>
      <c r="B10897" s="315" t="s">
        <v>2095</v>
      </c>
      <c r="C10897" s="315" t="s">
        <v>2098</v>
      </c>
      <c r="D10897" s="316">
        <v>130.99</v>
      </c>
      <c r="E10897" s="317">
        <v>130907.43</v>
      </c>
      <c r="F10897" s="317">
        <v>40171.51</v>
      </c>
      <c r="G10897" s="318">
        <v>39570</v>
      </c>
      <c r="H10897" s="318">
        <v>40905</v>
      </c>
      <c r="I10897" s="318">
        <v>50040</v>
      </c>
      <c r="J10897" s="315" t="s">
        <v>10984</v>
      </c>
      <c r="K10897" s="315">
        <v>8162</v>
      </c>
      <c r="L10897" s="315" t="s">
        <v>3743</v>
      </c>
      <c r="M10897" s="315" t="s">
        <v>784</v>
      </c>
      <c r="N10897" s="315"/>
      <c r="O10897" s="315" t="s">
        <v>805</v>
      </c>
      <c r="P10897" s="315" t="s">
        <v>6331</v>
      </c>
      <c r="Q10897" s="315" t="s">
        <v>1513</v>
      </c>
    </row>
    <row r="10898" spans="1:17">
      <c r="A10898" s="315" t="s">
        <v>10985</v>
      </c>
      <c r="B10898" s="315" t="s">
        <v>2095</v>
      </c>
      <c r="C10898" s="315" t="s">
        <v>2098</v>
      </c>
      <c r="D10898" s="316">
        <v>131.04</v>
      </c>
      <c r="E10898" s="317">
        <v>144457.50000000003</v>
      </c>
      <c r="F10898" s="317">
        <v>28458.119999999995</v>
      </c>
      <c r="G10898" s="318">
        <v>40643</v>
      </c>
      <c r="H10898" s="318">
        <v>42271</v>
      </c>
      <c r="I10898" s="318">
        <v>49674</v>
      </c>
      <c r="J10898" s="315" t="s">
        <v>10986</v>
      </c>
      <c r="K10898" s="315">
        <v>3315</v>
      </c>
      <c r="L10898" s="315" t="s">
        <v>1752</v>
      </c>
      <c r="M10898" s="315" t="s">
        <v>764</v>
      </c>
      <c r="N10898" s="315"/>
      <c r="O10898" s="315" t="s">
        <v>805</v>
      </c>
      <c r="P10898" s="315" t="s">
        <v>8146</v>
      </c>
      <c r="Q10898" s="315" t="s">
        <v>819</v>
      </c>
    </row>
    <row r="10899" spans="1:17">
      <c r="A10899" s="315" t="s">
        <v>10987</v>
      </c>
      <c r="B10899" s="315" t="s">
        <v>2095</v>
      </c>
      <c r="C10899" s="315" t="s">
        <v>2098</v>
      </c>
      <c r="D10899" s="316">
        <v>131.08000000000001</v>
      </c>
      <c r="E10899" s="317">
        <v>141969.64000000001</v>
      </c>
      <c r="F10899" s="317">
        <v>27968.01</v>
      </c>
      <c r="G10899" s="318">
        <v>40633</v>
      </c>
      <c r="H10899" s="318">
        <v>42265</v>
      </c>
      <c r="I10899" s="318">
        <v>49674</v>
      </c>
      <c r="J10899" s="315" t="s">
        <v>10988</v>
      </c>
      <c r="K10899" s="315">
        <v>5235</v>
      </c>
      <c r="L10899" s="315" t="s">
        <v>3405</v>
      </c>
      <c r="M10899" s="315" t="s">
        <v>776</v>
      </c>
      <c r="N10899" s="315"/>
      <c r="O10899" s="315" t="s">
        <v>996</v>
      </c>
      <c r="P10899" s="315" t="s">
        <v>10989</v>
      </c>
      <c r="Q10899" s="315"/>
    </row>
    <row r="10900" spans="1:17">
      <c r="A10900" s="315" t="s">
        <v>10990</v>
      </c>
      <c r="B10900" s="315" t="s">
        <v>2095</v>
      </c>
      <c r="C10900" s="315" t="s">
        <v>2098</v>
      </c>
      <c r="D10900" s="316">
        <v>131.4</v>
      </c>
      <c r="E10900" s="317">
        <v>133697.12</v>
      </c>
      <c r="F10900" s="317">
        <v>56553.87000000001</v>
      </c>
      <c r="G10900" s="318">
        <v>39569</v>
      </c>
      <c r="H10900" s="318">
        <v>40898</v>
      </c>
      <c r="I10900" s="318">
        <v>50040</v>
      </c>
      <c r="J10900" s="315" t="s">
        <v>10991</v>
      </c>
      <c r="K10900" s="315">
        <v>8112</v>
      </c>
      <c r="L10900" s="315" t="s">
        <v>783</v>
      </c>
      <c r="M10900" s="315" t="s">
        <v>784</v>
      </c>
      <c r="N10900" s="315"/>
      <c r="O10900" s="315" t="s">
        <v>805</v>
      </c>
      <c r="P10900" s="315" t="s">
        <v>7022</v>
      </c>
      <c r="Q10900" s="315" t="s">
        <v>1313</v>
      </c>
    </row>
    <row r="10901" spans="1:17">
      <c r="A10901" s="315" t="s">
        <v>10992</v>
      </c>
      <c r="B10901" s="315" t="s">
        <v>2095</v>
      </c>
      <c r="C10901" s="315" t="s">
        <v>2098</v>
      </c>
      <c r="D10901" s="316">
        <v>131.58000000000001</v>
      </c>
      <c r="E10901" s="317">
        <v>128244.24</v>
      </c>
      <c r="F10901" s="317">
        <v>29239.69</v>
      </c>
      <c r="G10901" s="318">
        <v>40743</v>
      </c>
      <c r="H10901" s="318">
        <v>42088</v>
      </c>
      <c r="I10901" s="318">
        <v>49674</v>
      </c>
      <c r="J10901" s="315" t="s">
        <v>10993</v>
      </c>
      <c r="K10901" s="315">
        <v>6353</v>
      </c>
      <c r="L10901" s="315" t="s">
        <v>867</v>
      </c>
      <c r="M10901" s="315" t="s">
        <v>788</v>
      </c>
      <c r="N10901" s="315"/>
      <c r="O10901" s="315" t="s">
        <v>805</v>
      </c>
      <c r="P10901" s="315" t="s">
        <v>7468</v>
      </c>
      <c r="Q10901" s="315" t="s">
        <v>1394</v>
      </c>
    </row>
    <row r="10902" spans="1:17">
      <c r="A10902" s="315" t="s">
        <v>10994</v>
      </c>
      <c r="B10902" s="315" t="s">
        <v>2095</v>
      </c>
      <c r="C10902" s="315" t="s">
        <v>2096</v>
      </c>
      <c r="D10902" s="316">
        <v>131.6</v>
      </c>
      <c r="E10902" s="317">
        <v>120791.25</v>
      </c>
      <c r="F10902" s="317">
        <v>37807.67</v>
      </c>
      <c r="G10902" s="318">
        <v>40352</v>
      </c>
      <c r="H10902" s="318">
        <v>41626</v>
      </c>
      <c r="I10902" s="318">
        <v>50770</v>
      </c>
      <c r="J10902" s="315" t="s">
        <v>10995</v>
      </c>
      <c r="K10902" s="315">
        <v>1523</v>
      </c>
      <c r="L10902" s="315" t="s">
        <v>10996</v>
      </c>
      <c r="M10902" s="315" t="s">
        <v>766</v>
      </c>
      <c r="N10902" s="315"/>
      <c r="O10902" s="315" t="s">
        <v>805</v>
      </c>
      <c r="P10902" s="315" t="s">
        <v>10997</v>
      </c>
      <c r="Q10902" s="315" t="s">
        <v>6516</v>
      </c>
    </row>
    <row r="10903" spans="1:17">
      <c r="A10903" s="315" t="s">
        <v>10998</v>
      </c>
      <c r="B10903" s="315" t="s">
        <v>2095</v>
      </c>
      <c r="C10903" s="315" t="s">
        <v>2098</v>
      </c>
      <c r="D10903" s="316">
        <v>131.76</v>
      </c>
      <c r="E10903" s="317">
        <v>57143.4</v>
      </c>
      <c r="F10903" s="317">
        <v>22381.17</v>
      </c>
      <c r="G10903" s="318">
        <v>40847</v>
      </c>
      <c r="H10903" s="318">
        <v>40901</v>
      </c>
      <c r="I10903" s="318">
        <v>50040</v>
      </c>
      <c r="J10903" s="315" t="s">
        <v>10999</v>
      </c>
      <c r="K10903" s="315">
        <v>4118</v>
      </c>
      <c r="L10903" s="315" t="s">
        <v>2395</v>
      </c>
      <c r="M10903" s="315" t="s">
        <v>1296</v>
      </c>
      <c r="N10903" s="315" t="s">
        <v>7277</v>
      </c>
      <c r="O10903" s="315" t="s">
        <v>805</v>
      </c>
      <c r="P10903" s="315" t="s">
        <v>7278</v>
      </c>
      <c r="Q10903" s="315" t="s">
        <v>945</v>
      </c>
    </row>
    <row r="10904" spans="1:17">
      <c r="A10904" s="315" t="s">
        <v>11000</v>
      </c>
      <c r="B10904" s="315" t="s">
        <v>2095</v>
      </c>
      <c r="C10904" s="315" t="s">
        <v>2098</v>
      </c>
      <c r="D10904" s="316">
        <v>131.82</v>
      </c>
      <c r="E10904" s="317">
        <v>122211.17000000001</v>
      </c>
      <c r="F10904" s="317">
        <v>27864.149999999998</v>
      </c>
      <c r="G10904" s="318">
        <v>40687</v>
      </c>
      <c r="H10904" s="318">
        <v>42090</v>
      </c>
      <c r="I10904" s="318">
        <v>49674</v>
      </c>
      <c r="J10904" s="315" t="s">
        <v>11001</v>
      </c>
      <c r="K10904" s="315">
        <v>8816</v>
      </c>
      <c r="L10904" s="315" t="s">
        <v>2700</v>
      </c>
      <c r="M10904" s="315" t="s">
        <v>784</v>
      </c>
      <c r="N10904" s="315"/>
      <c r="O10904" s="315" t="s">
        <v>805</v>
      </c>
      <c r="P10904" s="315" t="s">
        <v>898</v>
      </c>
      <c r="Q10904" s="315" t="s">
        <v>1102</v>
      </c>
    </row>
    <row r="10905" spans="1:17">
      <c r="A10905" s="315" t="s">
        <v>11002</v>
      </c>
      <c r="B10905" s="315" t="s">
        <v>2095</v>
      </c>
      <c r="C10905" s="315" t="s">
        <v>2098</v>
      </c>
      <c r="D10905" s="316">
        <v>131.82</v>
      </c>
      <c r="E10905" s="317">
        <v>110925.84</v>
      </c>
      <c r="F10905" s="317">
        <v>28064.239999999998</v>
      </c>
      <c r="G10905" s="318">
        <v>40745</v>
      </c>
      <c r="H10905" s="318">
        <v>41450</v>
      </c>
      <c r="I10905" s="318">
        <v>50770</v>
      </c>
      <c r="J10905" s="315" t="s">
        <v>11003</v>
      </c>
      <c r="K10905" s="315">
        <v>6430</v>
      </c>
      <c r="L10905" s="315" t="s">
        <v>319</v>
      </c>
      <c r="M10905" s="315" t="s">
        <v>1388</v>
      </c>
      <c r="N10905" s="315"/>
      <c r="O10905" s="315" t="s">
        <v>805</v>
      </c>
      <c r="P10905" s="315" t="s">
        <v>11004</v>
      </c>
      <c r="Q10905" s="315" t="s">
        <v>5657</v>
      </c>
    </row>
    <row r="10906" spans="1:17">
      <c r="A10906" s="315" t="s">
        <v>11005</v>
      </c>
      <c r="B10906" s="315" t="s">
        <v>2095</v>
      </c>
      <c r="C10906" s="315" t="s">
        <v>2098</v>
      </c>
      <c r="D10906" s="316">
        <v>131.9</v>
      </c>
      <c r="E10906" s="317">
        <v>134598.54</v>
      </c>
      <c r="F10906" s="317">
        <v>54512.4</v>
      </c>
      <c r="G10906" s="318">
        <v>39570</v>
      </c>
      <c r="H10906" s="318">
        <v>40257</v>
      </c>
      <c r="I10906" s="318">
        <v>49674</v>
      </c>
      <c r="J10906" s="315" t="s">
        <v>11006</v>
      </c>
      <c r="K10906" s="315">
        <v>6018</v>
      </c>
      <c r="L10906" s="315" t="s">
        <v>2000</v>
      </c>
      <c r="M10906" s="315" t="s">
        <v>788</v>
      </c>
      <c r="N10906" s="315"/>
      <c r="O10906" s="315" t="s">
        <v>996</v>
      </c>
      <c r="P10906" s="315" t="s">
        <v>11007</v>
      </c>
      <c r="Q10906" s="315"/>
    </row>
    <row r="10907" spans="1:17">
      <c r="A10907" s="315" t="s">
        <v>11008</v>
      </c>
      <c r="B10907" s="315" t="s">
        <v>2095</v>
      </c>
      <c r="C10907" s="315" t="s">
        <v>2098</v>
      </c>
      <c r="D10907" s="316">
        <v>132.30000000000001</v>
      </c>
      <c r="E10907" s="317">
        <v>108290.28</v>
      </c>
      <c r="F10907" s="317">
        <v>34652.890000000007</v>
      </c>
      <c r="G10907" s="318">
        <v>39671</v>
      </c>
      <c r="H10907" s="318">
        <v>41361</v>
      </c>
      <c r="I10907" s="318">
        <v>50770</v>
      </c>
      <c r="J10907" s="315" t="s">
        <v>11009</v>
      </c>
      <c r="K10907" s="315">
        <v>6105</v>
      </c>
      <c r="L10907" s="315" t="s">
        <v>4028</v>
      </c>
      <c r="M10907" s="315" t="s">
        <v>788</v>
      </c>
      <c r="N10907" s="315"/>
      <c r="O10907" s="315" t="s">
        <v>805</v>
      </c>
      <c r="P10907" s="315" t="s">
        <v>1754</v>
      </c>
      <c r="Q10907" s="315" t="s">
        <v>1102</v>
      </c>
    </row>
    <row r="10908" spans="1:17">
      <c r="A10908" s="315" t="s">
        <v>11010</v>
      </c>
      <c r="B10908" s="315" t="s">
        <v>2095</v>
      </c>
      <c r="C10908" s="315" t="s">
        <v>2098</v>
      </c>
      <c r="D10908" s="316">
        <v>132.30000000000001</v>
      </c>
      <c r="E10908" s="317">
        <v>109184.05</v>
      </c>
      <c r="F10908" s="317">
        <v>24893.950000000008</v>
      </c>
      <c r="G10908" s="318">
        <v>40659</v>
      </c>
      <c r="H10908" s="318">
        <v>42090</v>
      </c>
      <c r="I10908" s="318">
        <v>49674</v>
      </c>
      <c r="J10908" s="315" t="s">
        <v>11011</v>
      </c>
      <c r="K10908" s="315">
        <v>6340</v>
      </c>
      <c r="L10908" s="315" t="s">
        <v>1867</v>
      </c>
      <c r="M10908" s="315" t="s">
        <v>1712</v>
      </c>
      <c r="N10908" s="315"/>
      <c r="O10908" s="315" t="s">
        <v>805</v>
      </c>
      <c r="P10908" s="315" t="s">
        <v>1985</v>
      </c>
      <c r="Q10908" s="315" t="s">
        <v>1307</v>
      </c>
    </row>
    <row r="10909" spans="1:17">
      <c r="A10909" s="315" t="s">
        <v>11012</v>
      </c>
      <c r="B10909" s="315" t="s">
        <v>2095</v>
      </c>
      <c r="C10909" s="315" t="s">
        <v>2098</v>
      </c>
      <c r="D10909" s="316">
        <v>132.5</v>
      </c>
      <c r="E10909" s="317">
        <v>129117.56999999999</v>
      </c>
      <c r="F10909" s="317">
        <v>47223.519999999997</v>
      </c>
      <c r="G10909" s="318">
        <v>40583</v>
      </c>
      <c r="H10909" s="318">
        <v>40899</v>
      </c>
      <c r="I10909" s="318">
        <v>50040</v>
      </c>
      <c r="J10909" s="315" t="s">
        <v>11013</v>
      </c>
      <c r="K10909" s="315">
        <v>5742</v>
      </c>
      <c r="L10909" s="315" t="s">
        <v>896</v>
      </c>
      <c r="M10909" s="315" t="s">
        <v>776</v>
      </c>
      <c r="N10909" s="315" t="s">
        <v>11014</v>
      </c>
      <c r="O10909" s="315" t="s">
        <v>805</v>
      </c>
      <c r="P10909" s="315" t="s">
        <v>11015</v>
      </c>
      <c r="Q10909" s="315" t="s">
        <v>1096</v>
      </c>
    </row>
    <row r="10910" spans="1:17">
      <c r="A10910" s="315" t="s">
        <v>11016</v>
      </c>
      <c r="B10910" s="315" t="s">
        <v>2095</v>
      </c>
      <c r="C10910" s="315" t="s">
        <v>2098</v>
      </c>
      <c r="D10910" s="316">
        <v>132.6</v>
      </c>
      <c r="E10910" s="317">
        <v>135189.25</v>
      </c>
      <c r="F10910" s="317">
        <v>33922.5</v>
      </c>
      <c r="G10910" s="318">
        <v>39622</v>
      </c>
      <c r="H10910" s="318">
        <v>42090</v>
      </c>
      <c r="I10910" s="318">
        <v>51501</v>
      </c>
      <c r="J10910" s="315" t="s">
        <v>11017</v>
      </c>
      <c r="K10910" s="315">
        <v>4207</v>
      </c>
      <c r="L10910" s="315" t="s">
        <v>3833</v>
      </c>
      <c r="M10910" s="315" t="s">
        <v>1484</v>
      </c>
      <c r="N10910" s="315" t="s">
        <v>5568</v>
      </c>
      <c r="O10910" s="315" t="s">
        <v>805</v>
      </c>
      <c r="P10910" s="315" t="s">
        <v>5569</v>
      </c>
      <c r="Q10910" s="315" t="s">
        <v>852</v>
      </c>
    </row>
    <row r="10911" spans="1:17">
      <c r="A10911" s="315" t="s">
        <v>11018</v>
      </c>
      <c r="B10911" s="315" t="s">
        <v>2095</v>
      </c>
      <c r="C10911" s="315" t="s">
        <v>2098</v>
      </c>
      <c r="D10911" s="316">
        <v>132.75</v>
      </c>
      <c r="E10911" s="317">
        <v>126513.33</v>
      </c>
      <c r="F10911" s="317">
        <v>24923.119999999999</v>
      </c>
      <c r="G10911" s="318">
        <v>40780</v>
      </c>
      <c r="H10911" s="318">
        <v>42229</v>
      </c>
      <c r="I10911" s="318">
        <v>49674</v>
      </c>
      <c r="J10911" s="315" t="s">
        <v>11019</v>
      </c>
      <c r="K10911" s="315">
        <v>8561</v>
      </c>
      <c r="L10911" s="315" t="s">
        <v>2257</v>
      </c>
      <c r="M10911" s="315" t="s">
        <v>792</v>
      </c>
      <c r="N10911" s="315"/>
      <c r="O10911" s="315" t="s">
        <v>805</v>
      </c>
      <c r="P10911" s="315" t="s">
        <v>6192</v>
      </c>
      <c r="Q10911" s="315" t="s">
        <v>992</v>
      </c>
    </row>
    <row r="10912" spans="1:17">
      <c r="A10912" s="315" t="s">
        <v>11020</v>
      </c>
      <c r="B10912" s="315" t="s">
        <v>2095</v>
      </c>
      <c r="C10912" s="315" t="s">
        <v>2098</v>
      </c>
      <c r="D10912" s="316">
        <v>132.77000000000001</v>
      </c>
      <c r="E10912" s="317">
        <v>112499.4</v>
      </c>
      <c r="F10912" s="317">
        <v>26354.040000000005</v>
      </c>
      <c r="G10912" s="318">
        <v>40788</v>
      </c>
      <c r="H10912" s="318">
        <v>41624</v>
      </c>
      <c r="I10912" s="318">
        <v>50770</v>
      </c>
      <c r="J10912" s="315" t="s">
        <v>11021</v>
      </c>
      <c r="K10912" s="315">
        <v>4900</v>
      </c>
      <c r="L10912" s="315" t="s">
        <v>2377</v>
      </c>
      <c r="M10912" s="315" t="s">
        <v>764</v>
      </c>
      <c r="N10912" s="315" t="s">
        <v>10105</v>
      </c>
      <c r="O10912" s="315" t="s">
        <v>805</v>
      </c>
      <c r="P10912" s="315" t="s">
        <v>10106</v>
      </c>
      <c r="Q10912" s="315" t="s">
        <v>956</v>
      </c>
    </row>
    <row r="10913" spans="1:17">
      <c r="A10913" s="315" t="s">
        <v>11022</v>
      </c>
      <c r="B10913" s="315" t="s">
        <v>2095</v>
      </c>
      <c r="C10913" s="315" t="s">
        <v>2096</v>
      </c>
      <c r="D10913" s="316">
        <v>132.79</v>
      </c>
      <c r="E10913" s="317">
        <v>90196.39</v>
      </c>
      <c r="F10913" s="317">
        <v>34413.009999999995</v>
      </c>
      <c r="G10913" s="318">
        <v>40738</v>
      </c>
      <c r="H10913" s="318">
        <v>40908</v>
      </c>
      <c r="I10913" s="318">
        <v>50040</v>
      </c>
      <c r="J10913" s="315" t="s">
        <v>11023</v>
      </c>
      <c r="K10913" s="315">
        <v>8444</v>
      </c>
      <c r="L10913" s="315" t="s">
        <v>4073</v>
      </c>
      <c r="M10913" s="315" t="s">
        <v>784</v>
      </c>
      <c r="N10913" s="315" t="s">
        <v>11024</v>
      </c>
      <c r="O10913" s="315" t="s">
        <v>805</v>
      </c>
      <c r="P10913" s="315" t="s">
        <v>7852</v>
      </c>
      <c r="Q10913" s="315" t="s">
        <v>1090</v>
      </c>
    </row>
    <row r="10914" spans="1:17">
      <c r="A10914" s="315" t="s">
        <v>11025</v>
      </c>
      <c r="B10914" s="315" t="s">
        <v>2095</v>
      </c>
      <c r="C10914" s="315" t="s">
        <v>2096</v>
      </c>
      <c r="D10914" s="316">
        <v>132.80000000000001</v>
      </c>
      <c r="E10914" s="317">
        <v>163079.25</v>
      </c>
      <c r="F10914" s="317">
        <v>91650.52999999997</v>
      </c>
      <c r="G10914" s="318">
        <v>39570</v>
      </c>
      <c r="H10914" s="318">
        <v>40522</v>
      </c>
      <c r="I10914" s="318">
        <v>49674</v>
      </c>
      <c r="J10914" s="315" t="s">
        <v>11026</v>
      </c>
      <c r="K10914" s="315">
        <v>1660</v>
      </c>
      <c r="L10914" s="315" t="s">
        <v>11027</v>
      </c>
      <c r="M10914" s="315" t="s">
        <v>766</v>
      </c>
      <c r="N10914" s="315" t="s">
        <v>11028</v>
      </c>
      <c r="O10914" s="315" t="s">
        <v>805</v>
      </c>
      <c r="P10914" s="315" t="s">
        <v>4852</v>
      </c>
      <c r="Q10914" s="315" t="s">
        <v>4853</v>
      </c>
    </row>
    <row r="10915" spans="1:17">
      <c r="A10915" s="315" t="s">
        <v>11029</v>
      </c>
      <c r="B10915" s="315" t="s">
        <v>2095</v>
      </c>
      <c r="C10915" s="315" t="s">
        <v>2096</v>
      </c>
      <c r="D10915" s="316">
        <v>133</v>
      </c>
      <c r="E10915" s="317">
        <v>156143.26999999999</v>
      </c>
      <c r="F10915" s="317">
        <v>64487.179999999993</v>
      </c>
      <c r="G10915" s="318">
        <v>40802</v>
      </c>
      <c r="H10915" s="318">
        <v>40897</v>
      </c>
      <c r="I10915" s="318">
        <v>50040</v>
      </c>
      <c r="J10915" s="315" t="s">
        <v>11030</v>
      </c>
      <c r="K10915" s="315">
        <v>4522</v>
      </c>
      <c r="L10915" s="315" t="s">
        <v>2173</v>
      </c>
      <c r="M10915" s="315" t="s">
        <v>1296</v>
      </c>
      <c r="N10915" s="315"/>
      <c r="O10915" s="315" t="s">
        <v>805</v>
      </c>
      <c r="P10915" s="315" t="s">
        <v>6364</v>
      </c>
      <c r="Q10915" s="315" t="s">
        <v>922</v>
      </c>
    </row>
    <row r="10916" spans="1:17">
      <c r="A10916" s="315" t="s">
        <v>11031</v>
      </c>
      <c r="B10916" s="315" t="s">
        <v>2095</v>
      </c>
      <c r="C10916" s="315" t="s">
        <v>2098</v>
      </c>
      <c r="D10916" s="316">
        <v>133.01</v>
      </c>
      <c r="E10916" s="317">
        <v>127298.84999999999</v>
      </c>
      <c r="F10916" s="317">
        <v>40353.75</v>
      </c>
      <c r="G10916" s="318">
        <v>39645</v>
      </c>
      <c r="H10916" s="318">
        <v>40830</v>
      </c>
      <c r="I10916" s="318">
        <v>50040</v>
      </c>
      <c r="J10916" s="315" t="s">
        <v>11032</v>
      </c>
      <c r="K10916" s="315">
        <v>6247</v>
      </c>
      <c r="L10916" s="315" t="s">
        <v>3774</v>
      </c>
      <c r="M10916" s="315" t="s">
        <v>788</v>
      </c>
      <c r="N10916" s="315"/>
      <c r="O10916" s="315" t="s">
        <v>805</v>
      </c>
      <c r="P10916" s="315" t="s">
        <v>11033</v>
      </c>
      <c r="Q10916" s="315" t="s">
        <v>1065</v>
      </c>
    </row>
    <row r="10917" spans="1:17">
      <c r="A10917" s="315" t="s">
        <v>11034</v>
      </c>
      <c r="B10917" s="315" t="s">
        <v>2095</v>
      </c>
      <c r="C10917" s="315" t="s">
        <v>2096</v>
      </c>
      <c r="D10917" s="316">
        <v>133.19999999999999</v>
      </c>
      <c r="E10917" s="317">
        <v>124059.19</v>
      </c>
      <c r="F10917" s="317">
        <v>55022.54</v>
      </c>
      <c r="G10917" s="318">
        <v>39570</v>
      </c>
      <c r="H10917" s="318">
        <v>40877</v>
      </c>
      <c r="I10917" s="318">
        <v>50040</v>
      </c>
      <c r="J10917" s="315" t="s">
        <v>11035</v>
      </c>
      <c r="K10917" s="315">
        <v>8454</v>
      </c>
      <c r="L10917" s="315" t="s">
        <v>10126</v>
      </c>
      <c r="M10917" s="315" t="s">
        <v>1051</v>
      </c>
      <c r="N10917" s="315" t="s">
        <v>10127</v>
      </c>
      <c r="O10917" s="315" t="s">
        <v>805</v>
      </c>
      <c r="P10917" s="315" t="s">
        <v>10128</v>
      </c>
      <c r="Q10917" s="315" t="s">
        <v>1065</v>
      </c>
    </row>
    <row r="10918" spans="1:17">
      <c r="A10918" s="315" t="s">
        <v>11036</v>
      </c>
      <c r="B10918" s="315" t="s">
        <v>2095</v>
      </c>
      <c r="C10918" s="315" t="s">
        <v>2098</v>
      </c>
      <c r="D10918" s="316">
        <v>134.09</v>
      </c>
      <c r="E10918" s="317">
        <v>140782.97000000003</v>
      </c>
      <c r="F10918" s="317">
        <v>33261.22</v>
      </c>
      <c r="G10918" s="318">
        <v>40736</v>
      </c>
      <c r="H10918" s="318">
        <v>41628</v>
      </c>
      <c r="I10918" s="318">
        <v>50770</v>
      </c>
      <c r="J10918" s="315" t="s">
        <v>11037</v>
      </c>
      <c r="K10918" s="315">
        <v>8555</v>
      </c>
      <c r="L10918" s="315" t="s">
        <v>4504</v>
      </c>
      <c r="M10918" s="315" t="s">
        <v>792</v>
      </c>
      <c r="N10918" s="315"/>
      <c r="O10918" s="315" t="s">
        <v>805</v>
      </c>
      <c r="P10918" s="315" t="s">
        <v>11038</v>
      </c>
      <c r="Q10918" s="315" t="s">
        <v>4750</v>
      </c>
    </row>
    <row r="10919" spans="1:17">
      <c r="A10919" s="315" t="s">
        <v>11039</v>
      </c>
      <c r="B10919" s="315" t="s">
        <v>2095</v>
      </c>
      <c r="C10919" s="315" t="s">
        <v>2096</v>
      </c>
      <c r="D10919" s="316">
        <v>134.29</v>
      </c>
      <c r="E10919" s="317">
        <v>145153.5</v>
      </c>
      <c r="F10919" s="317">
        <v>38465.679999999993</v>
      </c>
      <c r="G10919" s="318">
        <v>40241</v>
      </c>
      <c r="H10919" s="318">
        <v>42180</v>
      </c>
      <c r="I10919" s="318">
        <v>51501</v>
      </c>
      <c r="J10919" s="315" t="s">
        <v>11040</v>
      </c>
      <c r="K10919" s="315">
        <v>3049</v>
      </c>
      <c r="L10919" s="315" t="s">
        <v>3819</v>
      </c>
      <c r="M10919" s="315" t="s">
        <v>764</v>
      </c>
      <c r="N10919" s="315"/>
      <c r="O10919" s="315" t="s">
        <v>805</v>
      </c>
      <c r="P10919" s="315" t="s">
        <v>6388</v>
      </c>
      <c r="Q10919" s="315" t="s">
        <v>1394</v>
      </c>
    </row>
    <row r="10920" spans="1:17">
      <c r="A10920" s="315" t="s">
        <v>11041</v>
      </c>
      <c r="B10920" s="315" t="s">
        <v>2095</v>
      </c>
      <c r="C10920" s="315" t="s">
        <v>2098</v>
      </c>
      <c r="D10920" s="316">
        <v>134.4</v>
      </c>
      <c r="E10920" s="317">
        <v>110750.94</v>
      </c>
      <c r="F10920" s="317">
        <v>32815.08</v>
      </c>
      <c r="G10920" s="318">
        <v>39723</v>
      </c>
      <c r="H10920" s="318">
        <v>41597</v>
      </c>
      <c r="I10920" s="318">
        <v>50770</v>
      </c>
      <c r="J10920" s="315" t="s">
        <v>11042</v>
      </c>
      <c r="K10920" s="315">
        <v>6418</v>
      </c>
      <c r="L10920" s="315" t="s">
        <v>4213</v>
      </c>
      <c r="M10920" s="315" t="s">
        <v>1388</v>
      </c>
      <c r="N10920" s="315" t="s">
        <v>11043</v>
      </c>
      <c r="O10920" s="315" t="s">
        <v>805</v>
      </c>
      <c r="P10920" s="315" t="s">
        <v>11044</v>
      </c>
      <c r="Q10920" s="315" t="s">
        <v>807</v>
      </c>
    </row>
    <row r="10921" spans="1:17">
      <c r="A10921" s="315" t="s">
        <v>11045</v>
      </c>
      <c r="B10921" s="315" t="s">
        <v>2095</v>
      </c>
      <c r="C10921" s="315" t="s">
        <v>2098</v>
      </c>
      <c r="D10921" s="316">
        <v>134.41999999999999</v>
      </c>
      <c r="E10921" s="317">
        <v>139633.79999999999</v>
      </c>
      <c r="F10921" s="317">
        <v>27507.870000000003</v>
      </c>
      <c r="G10921" s="318">
        <v>40711</v>
      </c>
      <c r="H10921" s="318">
        <v>42179</v>
      </c>
      <c r="I10921" s="318">
        <v>49674</v>
      </c>
      <c r="J10921" s="315" t="s">
        <v>11046</v>
      </c>
      <c r="K10921" s="315">
        <v>2889</v>
      </c>
      <c r="L10921" s="315" t="s">
        <v>11047</v>
      </c>
      <c r="M10921" s="315" t="s">
        <v>1431</v>
      </c>
      <c r="N10921" s="315"/>
      <c r="O10921" s="315" t="s">
        <v>805</v>
      </c>
      <c r="P10921" s="315" t="s">
        <v>933</v>
      </c>
      <c r="Q10921" s="315" t="s">
        <v>1740</v>
      </c>
    </row>
    <row r="10922" spans="1:17">
      <c r="A10922" s="315" t="s">
        <v>11048</v>
      </c>
      <c r="B10922" s="315" t="s">
        <v>2095</v>
      </c>
      <c r="C10922" s="315" t="s">
        <v>2096</v>
      </c>
      <c r="D10922" s="316">
        <v>134.6</v>
      </c>
      <c r="E10922" s="317">
        <v>129381</v>
      </c>
      <c r="F10922" s="317">
        <v>43989.560000000005</v>
      </c>
      <c r="G10922" s="318">
        <v>40609</v>
      </c>
      <c r="H10922" s="318">
        <v>41250</v>
      </c>
      <c r="I10922" s="318">
        <v>50405</v>
      </c>
      <c r="J10922" s="315" t="s">
        <v>11049</v>
      </c>
      <c r="K10922" s="315">
        <v>1413</v>
      </c>
      <c r="L10922" s="315" t="s">
        <v>3280</v>
      </c>
      <c r="M10922" s="315" t="s">
        <v>766</v>
      </c>
      <c r="N10922" s="315" t="s">
        <v>11050</v>
      </c>
      <c r="O10922" s="315" t="s">
        <v>805</v>
      </c>
      <c r="P10922" s="315" t="s">
        <v>11051</v>
      </c>
      <c r="Q10922" s="315" t="s">
        <v>7886</v>
      </c>
    </row>
    <row r="10923" spans="1:17">
      <c r="A10923" s="315" t="s">
        <v>11052</v>
      </c>
      <c r="B10923" s="315" t="s">
        <v>2095</v>
      </c>
      <c r="C10923" s="315" t="s">
        <v>2098</v>
      </c>
      <c r="D10923" s="316">
        <v>134.68</v>
      </c>
      <c r="E10923" s="317">
        <v>127004.88000000002</v>
      </c>
      <c r="F10923" s="317">
        <v>28957.109999999997</v>
      </c>
      <c r="G10923" s="318">
        <v>40709</v>
      </c>
      <c r="H10923" s="318">
        <v>42045</v>
      </c>
      <c r="I10923" s="318">
        <v>49674</v>
      </c>
      <c r="J10923" s="315" t="s">
        <v>11053</v>
      </c>
      <c r="K10923" s="315">
        <v>8500</v>
      </c>
      <c r="L10923" s="315" t="s">
        <v>1660</v>
      </c>
      <c r="M10923" s="315" t="s">
        <v>792</v>
      </c>
      <c r="N10923" s="315"/>
      <c r="O10923" s="315" t="s">
        <v>805</v>
      </c>
      <c r="P10923" s="315" t="s">
        <v>11054</v>
      </c>
      <c r="Q10923" s="315" t="s">
        <v>1613</v>
      </c>
    </row>
    <row r="10924" spans="1:17">
      <c r="A10924" s="315" t="s">
        <v>11055</v>
      </c>
      <c r="B10924" s="315" t="s">
        <v>2095</v>
      </c>
      <c r="C10924" s="315" t="s">
        <v>2096</v>
      </c>
      <c r="D10924" s="316">
        <v>134.68</v>
      </c>
      <c r="E10924" s="317">
        <v>85492.080000000016</v>
      </c>
      <c r="F10924" s="317">
        <v>15645.050000000001</v>
      </c>
      <c r="G10924" s="318">
        <v>40725</v>
      </c>
      <c r="H10924" s="318">
        <v>42451</v>
      </c>
      <c r="I10924" s="318">
        <v>50040</v>
      </c>
      <c r="J10924" s="315" t="s">
        <v>11056</v>
      </c>
      <c r="K10924" s="315">
        <v>6332</v>
      </c>
      <c r="L10924" s="315" t="s">
        <v>4204</v>
      </c>
      <c r="M10924" s="315" t="s">
        <v>1712</v>
      </c>
      <c r="N10924" s="315"/>
      <c r="O10924" s="315" t="s">
        <v>805</v>
      </c>
      <c r="P10924" s="315" t="s">
        <v>4675</v>
      </c>
      <c r="Q10924" s="315" t="s">
        <v>11057</v>
      </c>
    </row>
    <row r="10925" spans="1:17">
      <c r="A10925" s="315" t="s">
        <v>11058</v>
      </c>
      <c r="B10925" s="315" t="s">
        <v>2095</v>
      </c>
      <c r="C10925" s="315" t="s">
        <v>2098</v>
      </c>
      <c r="D10925" s="316">
        <v>134.9</v>
      </c>
      <c r="E10925" s="317">
        <v>145477.66999999998</v>
      </c>
      <c r="F10925" s="317">
        <v>61391.569999999992</v>
      </c>
      <c r="G10925" s="318">
        <v>39587</v>
      </c>
      <c r="H10925" s="318">
        <v>40905</v>
      </c>
      <c r="I10925" s="318">
        <v>50040</v>
      </c>
      <c r="J10925" s="315" t="s">
        <v>11059</v>
      </c>
      <c r="K10925" s="315">
        <v>4522</v>
      </c>
      <c r="L10925" s="315" t="s">
        <v>2173</v>
      </c>
      <c r="M10925" s="315" t="s">
        <v>1296</v>
      </c>
      <c r="N10925" s="315"/>
      <c r="O10925" s="315" t="s">
        <v>805</v>
      </c>
      <c r="P10925" s="315" t="s">
        <v>11060</v>
      </c>
      <c r="Q10925" s="315" t="s">
        <v>1139</v>
      </c>
    </row>
    <row r="10926" spans="1:17">
      <c r="A10926" s="315" t="s">
        <v>11061</v>
      </c>
      <c r="B10926" s="315" t="s">
        <v>2095</v>
      </c>
      <c r="C10926" s="315" t="s">
        <v>2098</v>
      </c>
      <c r="D10926" s="316">
        <v>135.19999999999999</v>
      </c>
      <c r="E10926" s="317">
        <v>139862.65999999997</v>
      </c>
      <c r="F10926" s="317">
        <v>43383.33</v>
      </c>
      <c r="G10926" s="318">
        <v>40490</v>
      </c>
      <c r="H10926" s="318">
        <v>40532</v>
      </c>
      <c r="I10926" s="318">
        <v>49674</v>
      </c>
      <c r="J10926" s="315" t="s">
        <v>11062</v>
      </c>
      <c r="K10926" s="315">
        <v>5053</v>
      </c>
      <c r="L10926" s="315" t="s">
        <v>3222</v>
      </c>
      <c r="M10926" s="315" t="s">
        <v>776</v>
      </c>
      <c r="N10926" s="315" t="s">
        <v>11063</v>
      </c>
      <c r="O10926" s="315" t="s">
        <v>805</v>
      </c>
      <c r="P10926" s="315" t="s">
        <v>11064</v>
      </c>
      <c r="Q10926" s="315" t="s">
        <v>5938</v>
      </c>
    </row>
    <row r="10927" spans="1:17">
      <c r="A10927" s="315" t="s">
        <v>11065</v>
      </c>
      <c r="B10927" s="315" t="s">
        <v>2095</v>
      </c>
      <c r="C10927" s="315" t="s">
        <v>2098</v>
      </c>
      <c r="D10927" s="316">
        <v>135.19999999999999</v>
      </c>
      <c r="E10927" s="317">
        <v>118967.21999999999</v>
      </c>
      <c r="F10927" s="317">
        <v>27869.18</v>
      </c>
      <c r="G10927" s="318">
        <v>40746</v>
      </c>
      <c r="H10927" s="318">
        <v>41627</v>
      </c>
      <c r="I10927" s="318">
        <v>50770</v>
      </c>
      <c r="J10927" s="315" t="s">
        <v>11066</v>
      </c>
      <c r="K10927" s="315">
        <v>6064</v>
      </c>
      <c r="L10927" s="315" t="s">
        <v>2840</v>
      </c>
      <c r="M10927" s="315" t="s">
        <v>1017</v>
      </c>
      <c r="N10927" s="315" t="s">
        <v>11067</v>
      </c>
      <c r="O10927" s="315" t="s">
        <v>805</v>
      </c>
      <c r="P10927" s="315" t="s">
        <v>11068</v>
      </c>
      <c r="Q10927" s="315" t="s">
        <v>5972</v>
      </c>
    </row>
    <row r="10928" spans="1:17">
      <c r="A10928" s="315" t="s">
        <v>11069</v>
      </c>
      <c r="B10928" s="315" t="s">
        <v>2095</v>
      </c>
      <c r="C10928" s="315" t="s">
        <v>2098</v>
      </c>
      <c r="D10928" s="316">
        <v>135.25</v>
      </c>
      <c r="E10928" s="317">
        <v>64350.84</v>
      </c>
      <c r="F10928" s="317">
        <v>20675.68</v>
      </c>
      <c r="G10928" s="318">
        <v>40814</v>
      </c>
      <c r="H10928" s="318">
        <v>41177</v>
      </c>
      <c r="I10928" s="318">
        <v>50405</v>
      </c>
      <c r="J10928" s="315" t="s">
        <v>11070</v>
      </c>
      <c r="K10928" s="315">
        <v>3317</v>
      </c>
      <c r="L10928" s="315" t="s">
        <v>3589</v>
      </c>
      <c r="M10928" s="315" t="s">
        <v>764</v>
      </c>
      <c r="N10928" s="315" t="s">
        <v>7818</v>
      </c>
      <c r="O10928" s="315" t="s">
        <v>805</v>
      </c>
      <c r="P10928" s="315" t="s">
        <v>7819</v>
      </c>
      <c r="Q10928" s="315" t="s">
        <v>813</v>
      </c>
    </row>
    <row r="10929" spans="1:17">
      <c r="A10929" s="315" t="s">
        <v>11071</v>
      </c>
      <c r="B10929" s="315" t="s">
        <v>2095</v>
      </c>
      <c r="C10929" s="315" t="s">
        <v>2096</v>
      </c>
      <c r="D10929" s="316">
        <v>135.4</v>
      </c>
      <c r="E10929" s="317">
        <v>136315.9</v>
      </c>
      <c r="F10929" s="317">
        <v>50027.919999999991</v>
      </c>
      <c r="G10929" s="318">
        <v>39570</v>
      </c>
      <c r="H10929" s="318">
        <v>40889</v>
      </c>
      <c r="I10929" s="318">
        <v>50040</v>
      </c>
      <c r="J10929" s="315" t="s">
        <v>11072</v>
      </c>
      <c r="K10929" s="315">
        <v>5103</v>
      </c>
      <c r="L10929" s="315" t="s">
        <v>1457</v>
      </c>
      <c r="M10929" s="315" t="s">
        <v>776</v>
      </c>
      <c r="N10929" s="315"/>
      <c r="O10929" s="315" t="s">
        <v>805</v>
      </c>
      <c r="P10929" s="315" t="s">
        <v>4610</v>
      </c>
      <c r="Q10929" s="315" t="s">
        <v>1221</v>
      </c>
    </row>
    <row r="10930" spans="1:17">
      <c r="A10930" s="315" t="s">
        <v>11073</v>
      </c>
      <c r="B10930" s="315" t="s">
        <v>2095</v>
      </c>
      <c r="C10930" s="315" t="s">
        <v>2098</v>
      </c>
      <c r="D10930" s="316">
        <v>135.6</v>
      </c>
      <c r="E10930" s="317">
        <v>115729.39000000001</v>
      </c>
      <c r="F10930" s="317">
        <v>29279.550000000003</v>
      </c>
      <c r="G10930" s="318">
        <v>40141</v>
      </c>
      <c r="H10930" s="318">
        <v>41628</v>
      </c>
      <c r="I10930" s="318">
        <v>50770</v>
      </c>
      <c r="J10930" s="315" t="s">
        <v>11074</v>
      </c>
      <c r="K10930" s="315">
        <v>9308</v>
      </c>
      <c r="L10930" s="315" t="s">
        <v>4265</v>
      </c>
      <c r="M10930" s="315" t="s">
        <v>770</v>
      </c>
      <c r="N10930" s="315"/>
      <c r="O10930" s="315" t="s">
        <v>805</v>
      </c>
      <c r="P10930" s="315" t="s">
        <v>7852</v>
      </c>
      <c r="Q10930" s="315" t="s">
        <v>819</v>
      </c>
    </row>
    <row r="10931" spans="1:17">
      <c r="A10931" s="315" t="s">
        <v>11075</v>
      </c>
      <c r="B10931" s="315" t="s">
        <v>2095</v>
      </c>
      <c r="C10931" s="315" t="s">
        <v>2098</v>
      </c>
      <c r="D10931" s="316">
        <v>136.11000000000001</v>
      </c>
      <c r="E10931" s="317">
        <v>124827.12</v>
      </c>
      <c r="F10931" s="317">
        <v>37822.619999999995</v>
      </c>
      <c r="G10931" s="318">
        <v>40667</v>
      </c>
      <c r="H10931" s="318">
        <v>41178</v>
      </c>
      <c r="I10931" s="318">
        <v>50405</v>
      </c>
      <c r="J10931" s="315" t="s">
        <v>11076</v>
      </c>
      <c r="K10931" s="315">
        <v>6374</v>
      </c>
      <c r="L10931" s="315" t="s">
        <v>4412</v>
      </c>
      <c r="M10931" s="315" t="s">
        <v>1290</v>
      </c>
      <c r="N10931" s="315" t="s">
        <v>11077</v>
      </c>
      <c r="O10931" s="315" t="s">
        <v>805</v>
      </c>
      <c r="P10931" s="315" t="s">
        <v>1292</v>
      </c>
      <c r="Q10931" s="315" t="s">
        <v>7733</v>
      </c>
    </row>
    <row r="10932" spans="1:17">
      <c r="A10932" s="315" t="s">
        <v>11078</v>
      </c>
      <c r="B10932" s="315" t="s">
        <v>2095</v>
      </c>
      <c r="C10932" s="315" t="s">
        <v>2098</v>
      </c>
      <c r="D10932" s="316">
        <v>136.53</v>
      </c>
      <c r="E10932" s="317">
        <v>116343.09999999999</v>
      </c>
      <c r="F10932" s="317">
        <v>37380.589999999997</v>
      </c>
      <c r="G10932" s="318">
        <v>40660</v>
      </c>
      <c r="H10932" s="318">
        <v>41051</v>
      </c>
      <c r="I10932" s="318">
        <v>50405</v>
      </c>
      <c r="J10932" s="315" t="s">
        <v>11079</v>
      </c>
      <c r="K10932" s="315">
        <v>3251</v>
      </c>
      <c r="L10932" s="315" t="s">
        <v>11080</v>
      </c>
      <c r="M10932" s="315" t="s">
        <v>764</v>
      </c>
      <c r="N10932" s="315" t="s">
        <v>5943</v>
      </c>
      <c r="O10932" s="315" t="s">
        <v>805</v>
      </c>
      <c r="P10932" s="315" t="s">
        <v>5051</v>
      </c>
      <c r="Q10932" s="315" t="s">
        <v>5944</v>
      </c>
    </row>
    <row r="10933" spans="1:17">
      <c r="A10933" s="315" t="s">
        <v>11081</v>
      </c>
      <c r="B10933" s="315" t="s">
        <v>2095</v>
      </c>
      <c r="C10933" s="315" t="s">
        <v>2098</v>
      </c>
      <c r="D10933" s="316">
        <v>136.69999999999999</v>
      </c>
      <c r="E10933" s="317">
        <v>126243.56</v>
      </c>
      <c r="F10933" s="317">
        <v>31939.619999999995</v>
      </c>
      <c r="G10933" s="318">
        <v>40171</v>
      </c>
      <c r="H10933" s="318">
        <v>41627</v>
      </c>
      <c r="I10933" s="318">
        <v>50770</v>
      </c>
      <c r="J10933" s="315" t="s">
        <v>11082</v>
      </c>
      <c r="K10933" s="315">
        <v>8507</v>
      </c>
      <c r="L10933" s="315" t="s">
        <v>4371</v>
      </c>
      <c r="M10933" s="315" t="s">
        <v>792</v>
      </c>
      <c r="N10933" s="315"/>
      <c r="O10933" s="315" t="s">
        <v>805</v>
      </c>
      <c r="P10933" s="315" t="s">
        <v>9865</v>
      </c>
      <c r="Q10933" s="315" t="s">
        <v>945</v>
      </c>
    </row>
    <row r="10934" spans="1:17">
      <c r="A10934" s="315" t="s">
        <v>11083</v>
      </c>
      <c r="B10934" s="315" t="s">
        <v>2095</v>
      </c>
      <c r="C10934" s="315" t="s">
        <v>2098</v>
      </c>
      <c r="D10934" s="316">
        <v>136.74</v>
      </c>
      <c r="E10934" s="317">
        <v>15752.880000000001</v>
      </c>
      <c r="F10934" s="317">
        <v>2508.7799999999997</v>
      </c>
      <c r="G10934" s="318">
        <v>40638</v>
      </c>
      <c r="H10934" s="318">
        <v>42641</v>
      </c>
      <c r="I10934" s="318">
        <v>50040</v>
      </c>
      <c r="J10934" s="315" t="s">
        <v>11084</v>
      </c>
      <c r="K10934" s="315">
        <v>6204</v>
      </c>
      <c r="L10934" s="315" t="s">
        <v>977</v>
      </c>
      <c r="M10934" s="315" t="s">
        <v>788</v>
      </c>
      <c r="N10934" s="315" t="s">
        <v>7935</v>
      </c>
      <c r="O10934" s="315" t="s">
        <v>805</v>
      </c>
      <c r="P10934" s="315" t="s">
        <v>1132</v>
      </c>
      <c r="Q10934" s="315" t="s">
        <v>7149</v>
      </c>
    </row>
    <row r="10935" spans="1:17">
      <c r="A10935" s="315" t="s">
        <v>11085</v>
      </c>
      <c r="B10935" s="315" t="s">
        <v>2095</v>
      </c>
      <c r="C10935" s="315" t="s">
        <v>2098</v>
      </c>
      <c r="D10935" s="316">
        <v>136.80000000000001</v>
      </c>
      <c r="E10935" s="317">
        <v>140668.36000000002</v>
      </c>
      <c r="F10935" s="317">
        <v>53594.659999999996</v>
      </c>
      <c r="G10935" s="318">
        <v>40250</v>
      </c>
      <c r="H10935" s="318">
        <v>40858</v>
      </c>
      <c r="I10935" s="318">
        <v>50040</v>
      </c>
      <c r="J10935" s="315" t="s">
        <v>11086</v>
      </c>
      <c r="K10935" s="315">
        <v>7013</v>
      </c>
      <c r="L10935" s="315" t="s">
        <v>2069</v>
      </c>
      <c r="M10935" s="315" t="s">
        <v>966</v>
      </c>
      <c r="N10935" s="315" t="s">
        <v>11087</v>
      </c>
      <c r="O10935" s="315" t="s">
        <v>805</v>
      </c>
      <c r="P10935" s="315" t="s">
        <v>11088</v>
      </c>
      <c r="Q10935" s="315" t="s">
        <v>11089</v>
      </c>
    </row>
    <row r="10936" spans="1:17">
      <c r="A10936" s="315" t="s">
        <v>11090</v>
      </c>
      <c r="B10936" s="315" t="s">
        <v>2095</v>
      </c>
      <c r="C10936" s="315" t="s">
        <v>2098</v>
      </c>
      <c r="D10936" s="316">
        <v>136.9</v>
      </c>
      <c r="E10936" s="317">
        <v>128530.65</v>
      </c>
      <c r="F10936" s="317">
        <v>29305.01</v>
      </c>
      <c r="G10936" s="318">
        <v>40638</v>
      </c>
      <c r="H10936" s="318">
        <v>42076</v>
      </c>
      <c r="I10936" s="318">
        <v>49674</v>
      </c>
      <c r="J10936" s="315" t="s">
        <v>11091</v>
      </c>
      <c r="K10936" s="315">
        <v>6423</v>
      </c>
      <c r="L10936" s="315" t="s">
        <v>3436</v>
      </c>
      <c r="M10936" s="315" t="s">
        <v>1388</v>
      </c>
      <c r="N10936" s="315"/>
      <c r="O10936" s="315" t="s">
        <v>805</v>
      </c>
      <c r="P10936" s="315" t="s">
        <v>11092</v>
      </c>
      <c r="Q10936" s="315" t="s">
        <v>1090</v>
      </c>
    </row>
    <row r="10937" spans="1:17">
      <c r="A10937" s="315" t="s">
        <v>11093</v>
      </c>
      <c r="B10937" s="315" t="s">
        <v>2095</v>
      </c>
      <c r="C10937" s="315" t="s">
        <v>2098</v>
      </c>
      <c r="D10937" s="316">
        <v>136.94999999999999</v>
      </c>
      <c r="E10937" s="317">
        <v>140317.29999999999</v>
      </c>
      <c r="F10937" s="317">
        <v>25594.909999999993</v>
      </c>
      <c r="G10937" s="318">
        <v>40624</v>
      </c>
      <c r="H10937" s="318">
        <v>42240</v>
      </c>
      <c r="I10937" s="318">
        <v>49674</v>
      </c>
      <c r="J10937" s="315" t="s">
        <v>11094</v>
      </c>
      <c r="K10937" s="315">
        <v>5425</v>
      </c>
      <c r="L10937" s="315" t="s">
        <v>2324</v>
      </c>
      <c r="M10937" s="315" t="s">
        <v>776</v>
      </c>
      <c r="N10937" s="315" t="s">
        <v>7160</v>
      </c>
      <c r="O10937" s="315" t="s">
        <v>805</v>
      </c>
      <c r="P10937" s="315" t="s">
        <v>7161</v>
      </c>
      <c r="Q10937" s="315" t="s">
        <v>1102</v>
      </c>
    </row>
    <row r="10938" spans="1:17">
      <c r="A10938" s="315" t="s">
        <v>11095</v>
      </c>
      <c r="B10938" s="315" t="s">
        <v>2095</v>
      </c>
      <c r="C10938" s="315" t="s">
        <v>2098</v>
      </c>
      <c r="D10938" s="316">
        <v>137.02000000000001</v>
      </c>
      <c r="E10938" s="317">
        <v>124397.64999999998</v>
      </c>
      <c r="F10938" s="317">
        <v>48492.06</v>
      </c>
      <c r="G10938" s="318">
        <v>40798</v>
      </c>
      <c r="H10938" s="318">
        <v>40891</v>
      </c>
      <c r="I10938" s="318">
        <v>50040</v>
      </c>
      <c r="J10938" s="315" t="s">
        <v>11096</v>
      </c>
      <c r="K10938" s="315">
        <v>4133</v>
      </c>
      <c r="L10938" s="315" t="s">
        <v>2418</v>
      </c>
      <c r="M10938" s="315" t="s">
        <v>1484</v>
      </c>
      <c r="N10938" s="315" t="s">
        <v>11097</v>
      </c>
      <c r="O10938" s="315" t="s">
        <v>805</v>
      </c>
      <c r="P10938" s="315" t="s">
        <v>11098</v>
      </c>
      <c r="Q10938" s="315" t="s">
        <v>969</v>
      </c>
    </row>
    <row r="10939" spans="1:17">
      <c r="A10939" s="315" t="s">
        <v>11099</v>
      </c>
      <c r="B10939" s="315" t="s">
        <v>2095</v>
      </c>
      <c r="C10939" s="315" t="s">
        <v>2098</v>
      </c>
      <c r="D10939" s="316">
        <v>137.94</v>
      </c>
      <c r="E10939" s="317">
        <v>143882.40000000002</v>
      </c>
      <c r="F10939" s="317">
        <v>32805.18</v>
      </c>
      <c r="G10939" s="318">
        <v>40737</v>
      </c>
      <c r="H10939" s="318">
        <v>42093</v>
      </c>
      <c r="I10939" s="318">
        <v>49674</v>
      </c>
      <c r="J10939" s="315" t="s">
        <v>11100</v>
      </c>
      <c r="K10939" s="315">
        <v>4950</v>
      </c>
      <c r="L10939" s="315" t="s">
        <v>2266</v>
      </c>
      <c r="M10939" s="315" t="s">
        <v>764</v>
      </c>
      <c r="N10939" s="315"/>
      <c r="O10939" s="315" t="s">
        <v>805</v>
      </c>
      <c r="P10939" s="315" t="s">
        <v>4579</v>
      </c>
      <c r="Q10939" s="315" t="s">
        <v>819</v>
      </c>
    </row>
    <row r="10940" spans="1:17">
      <c r="A10940" s="315" t="s">
        <v>11101</v>
      </c>
      <c r="B10940" s="315" t="s">
        <v>2095</v>
      </c>
      <c r="C10940" s="315" t="s">
        <v>2096</v>
      </c>
      <c r="D10940" s="316">
        <v>137.99</v>
      </c>
      <c r="E10940" s="317">
        <v>135265.5</v>
      </c>
      <c r="F10940" s="317">
        <v>42202.840000000004</v>
      </c>
      <c r="G10940" s="318">
        <v>40596</v>
      </c>
      <c r="H10940" s="318">
        <v>41628</v>
      </c>
      <c r="I10940" s="318">
        <v>50770</v>
      </c>
      <c r="J10940" s="315" t="s">
        <v>11102</v>
      </c>
      <c r="K10940" s="315">
        <v>1783</v>
      </c>
      <c r="L10940" s="315" t="s">
        <v>3994</v>
      </c>
      <c r="M10940" s="315" t="s">
        <v>761</v>
      </c>
      <c r="N10940" s="315"/>
      <c r="O10940" s="315" t="s">
        <v>805</v>
      </c>
      <c r="P10940" s="315" t="s">
        <v>11103</v>
      </c>
      <c r="Q10940" s="315" t="s">
        <v>992</v>
      </c>
    </row>
    <row r="10941" spans="1:17">
      <c r="A10941" s="315" t="s">
        <v>11104</v>
      </c>
      <c r="B10941" s="315" t="s">
        <v>2095</v>
      </c>
      <c r="C10941" s="315" t="s">
        <v>2098</v>
      </c>
      <c r="D10941" s="316">
        <v>138</v>
      </c>
      <c r="E10941" s="317">
        <v>103715.66999999997</v>
      </c>
      <c r="F10941" s="317">
        <v>40429.870000000003</v>
      </c>
      <c r="G10941" s="318">
        <v>39570</v>
      </c>
      <c r="H10941" s="318">
        <v>40749</v>
      </c>
      <c r="I10941" s="318">
        <v>50040</v>
      </c>
      <c r="J10941" s="315" t="s">
        <v>10939</v>
      </c>
      <c r="K10941" s="315">
        <v>5722</v>
      </c>
      <c r="L10941" s="315" t="s">
        <v>3294</v>
      </c>
      <c r="M10941" s="315" t="s">
        <v>776</v>
      </c>
      <c r="N10941" s="315" t="s">
        <v>10940</v>
      </c>
      <c r="O10941" s="315" t="s">
        <v>805</v>
      </c>
      <c r="P10941" s="315" t="s">
        <v>10941</v>
      </c>
      <c r="Q10941" s="315" t="s">
        <v>1090</v>
      </c>
    </row>
    <row r="10942" spans="1:17">
      <c r="A10942" s="315" t="s">
        <v>11105</v>
      </c>
      <c r="B10942" s="315" t="s">
        <v>2095</v>
      </c>
      <c r="C10942" s="315" t="s">
        <v>2098</v>
      </c>
      <c r="D10942" s="316">
        <v>138.1</v>
      </c>
      <c r="E10942" s="317">
        <v>120406.74</v>
      </c>
      <c r="F10942" s="317">
        <v>35564.579999999994</v>
      </c>
      <c r="G10942" s="318">
        <v>39583</v>
      </c>
      <c r="H10942" s="318">
        <v>41579</v>
      </c>
      <c r="I10942" s="318">
        <v>50770</v>
      </c>
      <c r="J10942" s="315" t="s">
        <v>11106</v>
      </c>
      <c r="K10942" s="315">
        <v>9428</v>
      </c>
      <c r="L10942" s="315" t="s">
        <v>2375</v>
      </c>
      <c r="M10942" s="315" t="s">
        <v>781</v>
      </c>
      <c r="N10942" s="315" t="s">
        <v>11107</v>
      </c>
      <c r="O10942" s="315" t="s">
        <v>805</v>
      </c>
      <c r="P10942" s="315" t="s">
        <v>11108</v>
      </c>
      <c r="Q10942" s="315" t="s">
        <v>945</v>
      </c>
    </row>
    <row r="10943" spans="1:17">
      <c r="A10943" s="315" t="s">
        <v>11109</v>
      </c>
      <c r="B10943" s="315" t="s">
        <v>2095</v>
      </c>
      <c r="C10943" s="315" t="s">
        <v>2098</v>
      </c>
      <c r="D10943" s="316">
        <v>138.30000000000001</v>
      </c>
      <c r="E10943" s="317">
        <v>132354.78000000003</v>
      </c>
      <c r="F10943" s="317">
        <v>33353.399999999994</v>
      </c>
      <c r="G10943" s="318">
        <v>40205</v>
      </c>
      <c r="H10943" s="318">
        <v>41621</v>
      </c>
      <c r="I10943" s="318">
        <v>50770</v>
      </c>
      <c r="J10943" s="315" t="s">
        <v>11110</v>
      </c>
      <c r="K10943" s="315">
        <v>9633</v>
      </c>
      <c r="L10943" s="315" t="s">
        <v>2944</v>
      </c>
      <c r="M10943" s="315" t="s">
        <v>770</v>
      </c>
      <c r="N10943" s="315"/>
      <c r="O10943" s="315" t="s">
        <v>805</v>
      </c>
      <c r="P10943" s="315" t="s">
        <v>7102</v>
      </c>
      <c r="Q10943" s="315" t="s">
        <v>4539</v>
      </c>
    </row>
    <row r="10944" spans="1:17">
      <c r="A10944" s="315" t="s">
        <v>11111</v>
      </c>
      <c r="B10944" s="315" t="s">
        <v>2095</v>
      </c>
      <c r="C10944" s="315" t="s">
        <v>2098</v>
      </c>
      <c r="D10944" s="316">
        <v>138.62</v>
      </c>
      <c r="E10944" s="317">
        <v>132195.29999999999</v>
      </c>
      <c r="F10944" s="317">
        <v>33974.200000000004</v>
      </c>
      <c r="G10944" s="318">
        <v>40751</v>
      </c>
      <c r="H10944" s="318">
        <v>41603</v>
      </c>
      <c r="I10944" s="318">
        <v>50770</v>
      </c>
      <c r="J10944" s="315" t="s">
        <v>11112</v>
      </c>
      <c r="K10944" s="315">
        <v>3045</v>
      </c>
      <c r="L10944" s="315" t="s">
        <v>2495</v>
      </c>
      <c r="M10944" s="315" t="s">
        <v>764</v>
      </c>
      <c r="N10944" s="315" t="s">
        <v>11113</v>
      </c>
      <c r="O10944" s="315"/>
      <c r="P10944" s="315" t="s">
        <v>11113</v>
      </c>
      <c r="Q10944" s="315"/>
    </row>
    <row r="10945" spans="1:17">
      <c r="A10945" s="315" t="s">
        <v>11114</v>
      </c>
      <c r="B10945" s="315" t="s">
        <v>2095</v>
      </c>
      <c r="C10945" s="315" t="s">
        <v>2096</v>
      </c>
      <c r="D10945" s="316">
        <v>138.69999999999999</v>
      </c>
      <c r="E10945" s="317">
        <v>133843.5</v>
      </c>
      <c r="F10945" s="317">
        <v>48451.360000000001</v>
      </c>
      <c r="G10945" s="318">
        <v>39582</v>
      </c>
      <c r="H10945" s="318">
        <v>41628</v>
      </c>
      <c r="I10945" s="318">
        <v>50770</v>
      </c>
      <c r="J10945" s="315" t="s">
        <v>11115</v>
      </c>
      <c r="K10945" s="315">
        <v>1439</v>
      </c>
      <c r="L10945" s="315" t="s">
        <v>1592</v>
      </c>
      <c r="M10945" s="315" t="s">
        <v>766</v>
      </c>
      <c r="N10945" s="315"/>
      <c r="O10945" s="315" t="s">
        <v>805</v>
      </c>
      <c r="P10945" s="315" t="s">
        <v>11116</v>
      </c>
      <c r="Q10945" s="315" t="s">
        <v>9647</v>
      </c>
    </row>
    <row r="10946" spans="1:17">
      <c r="A10946" s="315" t="s">
        <v>11117</v>
      </c>
      <c r="B10946" s="315" t="s">
        <v>2095</v>
      </c>
      <c r="C10946" s="315" t="s">
        <v>2098</v>
      </c>
      <c r="D10946" s="316">
        <v>138.80000000000001</v>
      </c>
      <c r="E10946" s="317">
        <v>187603.32</v>
      </c>
      <c r="F10946" s="317">
        <v>60102.54</v>
      </c>
      <c r="G10946" s="318">
        <v>39576</v>
      </c>
      <c r="H10946" s="318">
        <v>41148</v>
      </c>
      <c r="I10946" s="318">
        <v>50405</v>
      </c>
      <c r="J10946" s="315" t="s">
        <v>11118</v>
      </c>
      <c r="K10946" s="315">
        <v>1963</v>
      </c>
      <c r="L10946" s="315" t="s">
        <v>3267</v>
      </c>
      <c r="M10946" s="315" t="s">
        <v>754</v>
      </c>
      <c r="N10946" s="315" t="s">
        <v>11119</v>
      </c>
      <c r="O10946" s="315" t="s">
        <v>805</v>
      </c>
      <c r="P10946" s="315" t="s">
        <v>11120</v>
      </c>
      <c r="Q10946" s="315" t="s">
        <v>7962</v>
      </c>
    </row>
    <row r="10947" spans="1:17">
      <c r="A10947" s="315" t="s">
        <v>11121</v>
      </c>
      <c r="B10947" s="315" t="s">
        <v>2095</v>
      </c>
      <c r="C10947" s="315" t="s">
        <v>2098</v>
      </c>
      <c r="D10947" s="316">
        <v>138.82</v>
      </c>
      <c r="E10947" s="317">
        <v>118288.08</v>
      </c>
      <c r="F10947" s="317">
        <v>29926.889999999996</v>
      </c>
      <c r="G10947" s="318">
        <v>40178</v>
      </c>
      <c r="H10947" s="318">
        <v>41624</v>
      </c>
      <c r="I10947" s="318">
        <v>50770</v>
      </c>
      <c r="J10947" s="315" t="s">
        <v>11122</v>
      </c>
      <c r="K10947" s="315">
        <v>8833</v>
      </c>
      <c r="L10947" s="315" t="s">
        <v>2818</v>
      </c>
      <c r="M10947" s="315" t="s">
        <v>784</v>
      </c>
      <c r="N10947" s="315"/>
      <c r="O10947" s="315" t="s">
        <v>805</v>
      </c>
      <c r="P10947" s="315" t="s">
        <v>11123</v>
      </c>
      <c r="Q10947" s="315" t="s">
        <v>11124</v>
      </c>
    </row>
    <row r="10948" spans="1:17">
      <c r="A10948" s="315" t="s">
        <v>11125</v>
      </c>
      <c r="B10948" s="315" t="s">
        <v>2095</v>
      </c>
      <c r="C10948" s="315" t="s">
        <v>2098</v>
      </c>
      <c r="D10948" s="316">
        <v>139.09</v>
      </c>
      <c r="E10948" s="317">
        <v>127086.41</v>
      </c>
      <c r="F10948" s="317">
        <v>23063.829999999998</v>
      </c>
      <c r="G10948" s="318">
        <v>40633</v>
      </c>
      <c r="H10948" s="318">
        <v>42272</v>
      </c>
      <c r="I10948" s="318">
        <v>49674</v>
      </c>
      <c r="J10948" s="315" t="s">
        <v>11126</v>
      </c>
      <c r="K10948" s="315">
        <v>4133</v>
      </c>
      <c r="L10948" s="315" t="s">
        <v>2418</v>
      </c>
      <c r="M10948" s="315" t="s">
        <v>1484</v>
      </c>
      <c r="N10948" s="315" t="s">
        <v>6117</v>
      </c>
      <c r="O10948" s="315" t="s">
        <v>805</v>
      </c>
      <c r="P10948" s="315" t="s">
        <v>6118</v>
      </c>
      <c r="Q10948" s="315" t="s">
        <v>5818</v>
      </c>
    </row>
    <row r="10949" spans="1:17">
      <c r="A10949" s="315" t="s">
        <v>11127</v>
      </c>
      <c r="B10949" s="315" t="s">
        <v>2095</v>
      </c>
      <c r="C10949" s="315" t="s">
        <v>2096</v>
      </c>
      <c r="D10949" s="316">
        <v>139.1</v>
      </c>
      <c r="E10949" s="317">
        <v>136663.04999999999</v>
      </c>
      <c r="F10949" s="317">
        <v>66554.899999999994</v>
      </c>
      <c r="G10949" s="318">
        <v>39569</v>
      </c>
      <c r="H10949" s="318">
        <v>40893</v>
      </c>
      <c r="I10949" s="318">
        <v>50040</v>
      </c>
      <c r="J10949" s="315" t="s">
        <v>11128</v>
      </c>
      <c r="K10949" s="315">
        <v>6162</v>
      </c>
      <c r="L10949" s="315" t="s">
        <v>11129</v>
      </c>
      <c r="M10949" s="315" t="s">
        <v>788</v>
      </c>
      <c r="N10949" s="315"/>
      <c r="O10949" s="315" t="s">
        <v>805</v>
      </c>
      <c r="P10949" s="315" t="s">
        <v>8813</v>
      </c>
      <c r="Q10949" s="315" t="s">
        <v>1992</v>
      </c>
    </row>
    <row r="10950" spans="1:17">
      <c r="A10950" s="315" t="s">
        <v>11130</v>
      </c>
      <c r="B10950" s="315" t="s">
        <v>2095</v>
      </c>
      <c r="C10950" s="315" t="s">
        <v>2098</v>
      </c>
      <c r="D10950" s="316">
        <v>139.5</v>
      </c>
      <c r="E10950" s="317">
        <v>146850</v>
      </c>
      <c r="F10950" s="317">
        <v>57108.369999999988</v>
      </c>
      <c r="G10950" s="318">
        <v>40052</v>
      </c>
      <c r="H10950" s="318">
        <v>40780</v>
      </c>
      <c r="I10950" s="318">
        <v>50040</v>
      </c>
      <c r="J10950" s="315" t="s">
        <v>11131</v>
      </c>
      <c r="K10950" s="315">
        <v>2316</v>
      </c>
      <c r="L10950" s="315" t="s">
        <v>757</v>
      </c>
      <c r="M10950" s="315" t="s">
        <v>758</v>
      </c>
      <c r="N10950" s="315" t="s">
        <v>11132</v>
      </c>
      <c r="O10950" s="315" t="s">
        <v>805</v>
      </c>
      <c r="P10950" s="315" t="s">
        <v>11133</v>
      </c>
      <c r="Q10950" s="315" t="s">
        <v>11134</v>
      </c>
    </row>
    <row r="10951" spans="1:17">
      <c r="A10951" s="315" t="s">
        <v>11135</v>
      </c>
      <c r="B10951" s="315" t="s">
        <v>2095</v>
      </c>
      <c r="C10951" s="315" t="s">
        <v>2098</v>
      </c>
      <c r="D10951" s="316">
        <v>139.91999999999999</v>
      </c>
      <c r="E10951" s="317">
        <v>127594.49999999999</v>
      </c>
      <c r="F10951" s="317">
        <v>32026.219999999998</v>
      </c>
      <c r="G10951" s="318">
        <v>40611</v>
      </c>
      <c r="H10951" s="318">
        <v>40612</v>
      </c>
      <c r="I10951" s="318">
        <v>50040</v>
      </c>
      <c r="J10951" s="315" t="s">
        <v>11136</v>
      </c>
      <c r="K10951" s="315">
        <v>3204</v>
      </c>
      <c r="L10951" s="315" t="s">
        <v>2749</v>
      </c>
      <c r="M10951" s="315" t="s">
        <v>764</v>
      </c>
      <c r="N10951" s="315"/>
      <c r="O10951" s="315" t="s">
        <v>805</v>
      </c>
      <c r="P10951" s="315" t="s">
        <v>7602</v>
      </c>
      <c r="Q10951" s="315" t="s">
        <v>7829</v>
      </c>
    </row>
    <row r="10952" spans="1:17">
      <c r="A10952" s="315" t="s">
        <v>11137</v>
      </c>
      <c r="B10952" s="315" t="s">
        <v>2095</v>
      </c>
      <c r="C10952" s="315" t="s">
        <v>2098</v>
      </c>
      <c r="D10952" s="316">
        <v>140</v>
      </c>
      <c r="E10952" s="317">
        <v>133384.15999999997</v>
      </c>
      <c r="F10952" s="317">
        <v>30278.210000000003</v>
      </c>
      <c r="G10952" s="318">
        <v>40688</v>
      </c>
      <c r="H10952" s="318">
        <v>42006</v>
      </c>
      <c r="I10952" s="318">
        <v>49674</v>
      </c>
      <c r="J10952" s="315" t="s">
        <v>11138</v>
      </c>
      <c r="K10952" s="315">
        <v>8508</v>
      </c>
      <c r="L10952" s="315" t="s">
        <v>4485</v>
      </c>
      <c r="M10952" s="315" t="s">
        <v>792</v>
      </c>
      <c r="N10952" s="315"/>
      <c r="O10952" s="315" t="s">
        <v>805</v>
      </c>
      <c r="P10952" s="315" t="s">
        <v>11139</v>
      </c>
      <c r="Q10952" s="315" t="s">
        <v>819</v>
      </c>
    </row>
    <row r="10953" spans="1:17">
      <c r="A10953" s="315" t="s">
        <v>11140</v>
      </c>
      <c r="B10953" s="315" t="s">
        <v>2095</v>
      </c>
      <c r="C10953" s="315" t="s">
        <v>2098</v>
      </c>
      <c r="D10953" s="316">
        <v>140.16</v>
      </c>
      <c r="E10953" s="317">
        <v>138927.48000000001</v>
      </c>
      <c r="F10953" s="317">
        <v>54027.34</v>
      </c>
      <c r="G10953" s="318">
        <v>40729</v>
      </c>
      <c r="H10953" s="318">
        <v>40839</v>
      </c>
      <c r="I10953" s="318">
        <v>50040</v>
      </c>
      <c r="J10953" s="315" t="s">
        <v>11141</v>
      </c>
      <c r="K10953" s="315">
        <v>4056</v>
      </c>
      <c r="L10953" s="315" t="s">
        <v>2059</v>
      </c>
      <c r="M10953" s="315" t="s">
        <v>2060</v>
      </c>
      <c r="N10953" s="315" t="s">
        <v>11142</v>
      </c>
      <c r="O10953" s="315" t="s">
        <v>805</v>
      </c>
      <c r="P10953" s="315" t="s">
        <v>11143</v>
      </c>
      <c r="Q10953" s="315" t="s">
        <v>11144</v>
      </c>
    </row>
    <row r="10954" spans="1:17">
      <c r="A10954" s="315" t="s">
        <v>11145</v>
      </c>
      <c r="B10954" s="315" t="s">
        <v>2095</v>
      </c>
      <c r="C10954" s="315" t="s">
        <v>2098</v>
      </c>
      <c r="D10954" s="316">
        <v>140.18</v>
      </c>
      <c r="E10954" s="317">
        <v>136120.17000000001</v>
      </c>
      <c r="F10954" s="317">
        <v>37433.040000000001</v>
      </c>
      <c r="G10954" s="318">
        <v>40649</v>
      </c>
      <c r="H10954" s="318">
        <v>40967</v>
      </c>
      <c r="I10954" s="318">
        <v>50405</v>
      </c>
      <c r="J10954" s="315" t="s">
        <v>11146</v>
      </c>
      <c r="K10954" s="315">
        <v>5442</v>
      </c>
      <c r="L10954" s="315" t="s">
        <v>2687</v>
      </c>
      <c r="M10954" s="315" t="s">
        <v>776</v>
      </c>
      <c r="N10954" s="315" t="s">
        <v>7739</v>
      </c>
      <c r="O10954" s="315" t="s">
        <v>805</v>
      </c>
      <c r="P10954" s="315" t="s">
        <v>7740</v>
      </c>
      <c r="Q10954" s="315" t="s">
        <v>852</v>
      </c>
    </row>
    <row r="10955" spans="1:17">
      <c r="A10955" s="315" t="s">
        <v>11147</v>
      </c>
      <c r="B10955" s="315" t="s">
        <v>2095</v>
      </c>
      <c r="C10955" s="315" t="s">
        <v>2098</v>
      </c>
      <c r="D10955" s="316">
        <v>140.28</v>
      </c>
      <c r="E10955" s="317">
        <v>135923.35</v>
      </c>
      <c r="F10955" s="317">
        <v>30854.619999999995</v>
      </c>
      <c r="G10955" s="318">
        <v>40687</v>
      </c>
      <c r="H10955" s="318">
        <v>42081</v>
      </c>
      <c r="I10955" s="318">
        <v>49674</v>
      </c>
      <c r="J10955" s="315" t="s">
        <v>11148</v>
      </c>
      <c r="K10955" s="315">
        <v>8340</v>
      </c>
      <c r="L10955" s="315" t="s">
        <v>2260</v>
      </c>
      <c r="M10955" s="315" t="s">
        <v>784</v>
      </c>
      <c r="N10955" s="315"/>
      <c r="O10955" s="315" t="s">
        <v>805</v>
      </c>
      <c r="P10955" s="315" t="s">
        <v>10020</v>
      </c>
      <c r="Q10955" s="315" t="s">
        <v>1313</v>
      </c>
    </row>
    <row r="10956" spans="1:17">
      <c r="A10956" s="315" t="s">
        <v>11149</v>
      </c>
      <c r="B10956" s="315" t="s">
        <v>2095</v>
      </c>
      <c r="C10956" s="315" t="s">
        <v>2098</v>
      </c>
      <c r="D10956" s="316">
        <v>140.4</v>
      </c>
      <c r="E10956" s="317">
        <v>59988</v>
      </c>
      <c r="F10956" s="317">
        <v>10886.689999999999</v>
      </c>
      <c r="G10956" s="318">
        <v>40637</v>
      </c>
      <c r="H10956" s="318">
        <v>42277</v>
      </c>
      <c r="I10956" s="318">
        <v>49674</v>
      </c>
      <c r="J10956" s="315" t="s">
        <v>11150</v>
      </c>
      <c r="K10956" s="315">
        <v>1088</v>
      </c>
      <c r="L10956" s="315" t="s">
        <v>11151</v>
      </c>
      <c r="M10956" s="315" t="s">
        <v>766</v>
      </c>
      <c r="N10956" s="315" t="s">
        <v>11152</v>
      </c>
      <c r="O10956" s="315" t="s">
        <v>805</v>
      </c>
      <c r="P10956" s="315" t="s">
        <v>11153</v>
      </c>
      <c r="Q10956" s="315" t="s">
        <v>11154</v>
      </c>
    </row>
    <row r="10957" spans="1:17">
      <c r="A10957" s="315" t="s">
        <v>11155</v>
      </c>
      <c r="B10957" s="315" t="s">
        <v>2095</v>
      </c>
      <c r="C10957" s="315" t="s">
        <v>2098</v>
      </c>
      <c r="D10957" s="316">
        <v>140.4</v>
      </c>
      <c r="E10957" s="317">
        <v>135361.80000000002</v>
      </c>
      <c r="F10957" s="317">
        <v>38442.740000000005</v>
      </c>
      <c r="G10957" s="318">
        <v>40748</v>
      </c>
      <c r="H10957" s="318">
        <v>40785</v>
      </c>
      <c r="I10957" s="318">
        <v>50040</v>
      </c>
      <c r="J10957" s="315" t="s">
        <v>11156</v>
      </c>
      <c r="K10957" s="315">
        <v>3302</v>
      </c>
      <c r="L10957" s="315" t="s">
        <v>2808</v>
      </c>
      <c r="M10957" s="315" t="s">
        <v>764</v>
      </c>
      <c r="N10957" s="315" t="s">
        <v>11157</v>
      </c>
      <c r="O10957" s="315" t="s">
        <v>805</v>
      </c>
      <c r="P10957" s="315" t="s">
        <v>11158</v>
      </c>
      <c r="Q10957" s="315" t="s">
        <v>1394</v>
      </c>
    </row>
    <row r="10958" spans="1:17">
      <c r="A10958" s="315" t="s">
        <v>11159</v>
      </c>
      <c r="B10958" s="315" t="s">
        <v>2095</v>
      </c>
      <c r="C10958" s="315" t="s">
        <v>2098</v>
      </c>
      <c r="D10958" s="316">
        <v>140.4</v>
      </c>
      <c r="E10958" s="317">
        <v>134674.79999999999</v>
      </c>
      <c r="F10958" s="317">
        <v>56563.429999999993</v>
      </c>
      <c r="G10958" s="318">
        <v>40779</v>
      </c>
      <c r="H10958" s="318">
        <v>40875</v>
      </c>
      <c r="I10958" s="318">
        <v>50040</v>
      </c>
      <c r="J10958" s="315" t="s">
        <v>11160</v>
      </c>
      <c r="K10958" s="315">
        <v>3035</v>
      </c>
      <c r="L10958" s="315" t="s">
        <v>2540</v>
      </c>
      <c r="M10958" s="315" t="s">
        <v>764</v>
      </c>
      <c r="N10958" s="315"/>
      <c r="O10958" s="315" t="s">
        <v>805</v>
      </c>
      <c r="P10958" s="315" t="s">
        <v>4996</v>
      </c>
      <c r="Q10958" s="315" t="s">
        <v>4869</v>
      </c>
    </row>
    <row r="10959" spans="1:17">
      <c r="A10959" s="315" t="s">
        <v>11161</v>
      </c>
      <c r="B10959" s="315" t="s">
        <v>2095</v>
      </c>
      <c r="C10959" s="315" t="s">
        <v>2098</v>
      </c>
      <c r="D10959" s="316">
        <v>140.68</v>
      </c>
      <c r="E10959" s="317">
        <v>128721.93</v>
      </c>
      <c r="F10959" s="317">
        <v>40289.950000000012</v>
      </c>
      <c r="G10959" s="318">
        <v>40746</v>
      </c>
      <c r="H10959" s="318">
        <v>40421</v>
      </c>
      <c r="I10959" s="318">
        <v>49674</v>
      </c>
      <c r="J10959" s="315" t="s">
        <v>11162</v>
      </c>
      <c r="K10959" s="315">
        <v>6060</v>
      </c>
      <c r="L10959" s="315" t="s">
        <v>4395</v>
      </c>
      <c r="M10959" s="315" t="s">
        <v>1017</v>
      </c>
      <c r="N10959" s="315"/>
      <c r="O10959" s="315" t="s">
        <v>805</v>
      </c>
      <c r="P10959" s="315" t="s">
        <v>6524</v>
      </c>
      <c r="Q10959" s="315" t="s">
        <v>835</v>
      </c>
    </row>
    <row r="10960" spans="1:17">
      <c r="A10960" s="315" t="s">
        <v>11163</v>
      </c>
      <c r="B10960" s="315" t="s">
        <v>2095</v>
      </c>
      <c r="C10960" s="315" t="s">
        <v>2098</v>
      </c>
      <c r="D10960" s="316">
        <v>140.69999999999999</v>
      </c>
      <c r="E10960" s="317">
        <v>114998.01</v>
      </c>
      <c r="F10960" s="317">
        <v>28979.499999999996</v>
      </c>
      <c r="G10960" s="318">
        <v>40367</v>
      </c>
      <c r="H10960" s="318">
        <v>41544</v>
      </c>
      <c r="I10960" s="318">
        <v>50770</v>
      </c>
      <c r="J10960" s="315" t="s">
        <v>11164</v>
      </c>
      <c r="K10960" s="315">
        <v>6213</v>
      </c>
      <c r="L10960" s="315" t="s">
        <v>4450</v>
      </c>
      <c r="M10960" s="315" t="s">
        <v>788</v>
      </c>
      <c r="N10960" s="315"/>
      <c r="O10960" s="315" t="s">
        <v>805</v>
      </c>
      <c r="P10960" s="315" t="s">
        <v>4716</v>
      </c>
      <c r="Q10960" s="315" t="s">
        <v>1204</v>
      </c>
    </row>
    <row r="10961" spans="1:17">
      <c r="A10961" s="315" t="s">
        <v>11165</v>
      </c>
      <c r="B10961" s="315" t="s">
        <v>2095</v>
      </c>
      <c r="C10961" s="315" t="s">
        <v>2098</v>
      </c>
      <c r="D10961" s="316">
        <v>140.80000000000001</v>
      </c>
      <c r="E10961" s="317">
        <v>128617.32</v>
      </c>
      <c r="F10961" s="317">
        <v>32411.56</v>
      </c>
      <c r="G10961" s="318">
        <v>40464</v>
      </c>
      <c r="H10961" s="318">
        <v>41575</v>
      </c>
      <c r="I10961" s="318">
        <v>50770</v>
      </c>
      <c r="J10961" s="315" t="s">
        <v>11166</v>
      </c>
      <c r="K10961" s="315">
        <v>6017</v>
      </c>
      <c r="L10961" s="315" t="s">
        <v>849</v>
      </c>
      <c r="M10961" s="315" t="s">
        <v>788</v>
      </c>
      <c r="N10961" s="315"/>
      <c r="O10961" s="315" t="s">
        <v>805</v>
      </c>
      <c r="P10961" s="315" t="s">
        <v>818</v>
      </c>
      <c r="Q10961" s="315" t="s">
        <v>2039</v>
      </c>
    </row>
    <row r="10962" spans="1:17">
      <c r="A10962" s="315" t="s">
        <v>11167</v>
      </c>
      <c r="B10962" s="315" t="s">
        <v>2095</v>
      </c>
      <c r="C10962" s="315" t="s">
        <v>2098</v>
      </c>
      <c r="D10962" s="316">
        <v>140.80000000000001</v>
      </c>
      <c r="E10962" s="317">
        <v>143923.00999999998</v>
      </c>
      <c r="F10962" s="317">
        <v>60447.659999999989</v>
      </c>
      <c r="G10962" s="318">
        <v>40668</v>
      </c>
      <c r="H10962" s="318">
        <v>40808</v>
      </c>
      <c r="I10962" s="318">
        <v>50040</v>
      </c>
      <c r="J10962" s="315" t="s">
        <v>11168</v>
      </c>
      <c r="K10962" s="315">
        <v>8573</v>
      </c>
      <c r="L10962" s="315" t="s">
        <v>4517</v>
      </c>
      <c r="M10962" s="315" t="s">
        <v>792</v>
      </c>
      <c r="N10962" s="315"/>
      <c r="O10962" s="315" t="s">
        <v>805</v>
      </c>
      <c r="P10962" s="315" t="s">
        <v>8919</v>
      </c>
      <c r="Q10962" s="315" t="s">
        <v>2039</v>
      </c>
    </row>
    <row r="10963" spans="1:17">
      <c r="A10963" s="315" t="s">
        <v>11169</v>
      </c>
      <c r="B10963" s="315" t="s">
        <v>2095</v>
      </c>
      <c r="C10963" s="315" t="s">
        <v>2098</v>
      </c>
      <c r="D10963" s="316">
        <v>141.1</v>
      </c>
      <c r="E10963" s="317">
        <v>167503.38999999998</v>
      </c>
      <c r="F10963" s="317">
        <v>56113.630000000005</v>
      </c>
      <c r="G10963" s="318">
        <v>39569</v>
      </c>
      <c r="H10963" s="318">
        <v>40742</v>
      </c>
      <c r="I10963" s="318">
        <v>50040</v>
      </c>
      <c r="J10963" s="315" t="s">
        <v>11170</v>
      </c>
      <c r="K10963" s="315">
        <v>8872</v>
      </c>
      <c r="L10963" s="315" t="s">
        <v>3533</v>
      </c>
      <c r="M10963" s="315" t="s">
        <v>770</v>
      </c>
      <c r="N10963" s="315"/>
      <c r="O10963" s="315" t="s">
        <v>805</v>
      </c>
      <c r="P10963" s="315" t="s">
        <v>780</v>
      </c>
      <c r="Q10963" s="315" t="s">
        <v>11171</v>
      </c>
    </row>
    <row r="10964" spans="1:17">
      <c r="A10964" s="315" t="s">
        <v>11172</v>
      </c>
      <c r="B10964" s="315" t="s">
        <v>2095</v>
      </c>
      <c r="C10964" s="315" t="s">
        <v>2098</v>
      </c>
      <c r="D10964" s="316">
        <v>141.12</v>
      </c>
      <c r="E10964" s="317">
        <v>139835.80000000002</v>
      </c>
      <c r="F10964" s="317">
        <v>49978.340000000004</v>
      </c>
      <c r="G10964" s="318">
        <v>40711</v>
      </c>
      <c r="H10964" s="318">
        <v>40953</v>
      </c>
      <c r="I10964" s="318">
        <v>50405</v>
      </c>
      <c r="J10964" s="315" t="s">
        <v>11173</v>
      </c>
      <c r="K10964" s="315">
        <v>2540</v>
      </c>
      <c r="L10964" s="315" t="s">
        <v>1527</v>
      </c>
      <c r="M10964" s="315" t="s">
        <v>1296</v>
      </c>
      <c r="N10964" s="315" t="s">
        <v>5568</v>
      </c>
      <c r="O10964" s="315" t="s">
        <v>805</v>
      </c>
      <c r="P10964" s="315" t="s">
        <v>5569</v>
      </c>
      <c r="Q10964" s="315" t="s">
        <v>852</v>
      </c>
    </row>
    <row r="10965" spans="1:17">
      <c r="A10965" s="315" t="s">
        <v>11174</v>
      </c>
      <c r="B10965" s="315" t="s">
        <v>2095</v>
      </c>
      <c r="C10965" s="315" t="s">
        <v>2098</v>
      </c>
      <c r="D10965" s="316">
        <v>141.80000000000001</v>
      </c>
      <c r="E10965" s="317">
        <v>121532.37000000001</v>
      </c>
      <c r="F10965" s="317">
        <v>43098.970000000008</v>
      </c>
      <c r="G10965" s="318">
        <v>39570</v>
      </c>
      <c r="H10965" s="318">
        <v>39884</v>
      </c>
      <c r="I10965" s="318">
        <v>49309</v>
      </c>
      <c r="J10965" s="315" t="s">
        <v>11175</v>
      </c>
      <c r="K10965" s="315">
        <v>6012</v>
      </c>
      <c r="L10965" s="315" t="s">
        <v>3782</v>
      </c>
      <c r="M10965" s="315" t="s">
        <v>788</v>
      </c>
      <c r="N10965" s="315" t="s">
        <v>5197</v>
      </c>
      <c r="O10965" s="315" t="s">
        <v>805</v>
      </c>
      <c r="P10965" s="315" t="s">
        <v>5198</v>
      </c>
      <c r="Q10965" s="315" t="s">
        <v>5199</v>
      </c>
    </row>
    <row r="10966" spans="1:17">
      <c r="A10966" s="315" t="s">
        <v>11176</v>
      </c>
      <c r="B10966" s="315" t="s">
        <v>2095</v>
      </c>
      <c r="C10966" s="315" t="s">
        <v>2096</v>
      </c>
      <c r="D10966" s="316">
        <v>141.80000000000001</v>
      </c>
      <c r="E10966" s="317">
        <v>87909.329999999987</v>
      </c>
      <c r="F10966" s="317">
        <v>37800.99</v>
      </c>
      <c r="G10966" s="318">
        <v>39570</v>
      </c>
      <c r="H10966" s="318">
        <v>41263</v>
      </c>
      <c r="I10966" s="318">
        <v>50405</v>
      </c>
      <c r="J10966" s="315" t="s">
        <v>11177</v>
      </c>
      <c r="K10966" s="315">
        <v>8308</v>
      </c>
      <c r="L10966" s="315" t="s">
        <v>2351</v>
      </c>
      <c r="M10966" s="315" t="s">
        <v>784</v>
      </c>
      <c r="N10966" s="315" t="s">
        <v>11178</v>
      </c>
      <c r="O10966" s="315" t="s">
        <v>805</v>
      </c>
      <c r="P10966" s="315" t="s">
        <v>11179</v>
      </c>
      <c r="Q10966" s="315" t="s">
        <v>4992</v>
      </c>
    </row>
    <row r="10967" spans="1:17">
      <c r="A10967" s="315" t="s">
        <v>11180</v>
      </c>
      <c r="B10967" s="315" t="s">
        <v>2095</v>
      </c>
      <c r="C10967" s="315" t="s">
        <v>2098</v>
      </c>
      <c r="D10967" s="316">
        <v>142.19999999999999</v>
      </c>
      <c r="E10967" s="317">
        <v>121150.83</v>
      </c>
      <c r="F10967" s="317">
        <v>43861.070000000007</v>
      </c>
      <c r="G10967" s="318">
        <v>39570</v>
      </c>
      <c r="H10967" s="318">
        <v>40771</v>
      </c>
      <c r="I10967" s="318">
        <v>50040</v>
      </c>
      <c r="J10967" s="315" t="s">
        <v>1300</v>
      </c>
      <c r="K10967" s="315">
        <v>8820</v>
      </c>
      <c r="L10967" s="315" t="s">
        <v>1301</v>
      </c>
      <c r="M10967" s="315" t="s">
        <v>784</v>
      </c>
      <c r="N10967" s="315"/>
      <c r="O10967" s="315" t="s">
        <v>805</v>
      </c>
      <c r="P10967" s="315" t="s">
        <v>1302</v>
      </c>
      <c r="Q10967" s="315" t="s">
        <v>1303</v>
      </c>
    </row>
    <row r="10968" spans="1:17">
      <c r="A10968" s="315" t="s">
        <v>11181</v>
      </c>
      <c r="B10968" s="315" t="s">
        <v>2095</v>
      </c>
      <c r="C10968" s="315" t="s">
        <v>2098</v>
      </c>
      <c r="D10968" s="316">
        <v>142.5</v>
      </c>
      <c r="E10968" s="317">
        <v>73446.899999999994</v>
      </c>
      <c r="F10968" s="317">
        <v>17137.61</v>
      </c>
      <c r="G10968" s="318">
        <v>40843</v>
      </c>
      <c r="H10968" s="318">
        <v>41624</v>
      </c>
      <c r="I10968" s="318">
        <v>50770</v>
      </c>
      <c r="J10968" s="315" t="s">
        <v>11182</v>
      </c>
      <c r="K10968" s="315">
        <v>2340</v>
      </c>
      <c r="L10968" s="315" t="s">
        <v>4263</v>
      </c>
      <c r="M10968" s="315" t="s">
        <v>1431</v>
      </c>
      <c r="N10968" s="315" t="s">
        <v>11183</v>
      </c>
      <c r="O10968" s="315" t="s">
        <v>805</v>
      </c>
      <c r="P10968" s="315" t="s">
        <v>11184</v>
      </c>
      <c r="Q10968" s="315" t="s">
        <v>11185</v>
      </c>
    </row>
    <row r="10969" spans="1:17">
      <c r="A10969" s="315" t="s">
        <v>11186</v>
      </c>
      <c r="B10969" s="315" t="s">
        <v>2095</v>
      </c>
      <c r="C10969" s="315" t="s">
        <v>2098</v>
      </c>
      <c r="D10969" s="316">
        <v>142.82</v>
      </c>
      <c r="E10969" s="317">
        <v>145549.90999999997</v>
      </c>
      <c r="F10969" s="317">
        <v>35368.629999999997</v>
      </c>
      <c r="G10969" s="318">
        <v>40659</v>
      </c>
      <c r="H10969" s="318">
        <v>41627</v>
      </c>
      <c r="I10969" s="318">
        <v>50770</v>
      </c>
      <c r="J10969" s="315" t="s">
        <v>11187</v>
      </c>
      <c r="K10969" s="315">
        <v>9215</v>
      </c>
      <c r="L10969" s="315" t="s">
        <v>3604</v>
      </c>
      <c r="M10969" s="315" t="s">
        <v>792</v>
      </c>
      <c r="N10969" s="315"/>
      <c r="O10969" s="315" t="s">
        <v>805</v>
      </c>
      <c r="P10969" s="315" t="s">
        <v>11188</v>
      </c>
      <c r="Q10969" s="315" t="s">
        <v>7733</v>
      </c>
    </row>
    <row r="10970" spans="1:17">
      <c r="A10970" s="315" t="s">
        <v>5765</v>
      </c>
      <c r="B10970" s="315" t="s">
        <v>2095</v>
      </c>
      <c r="C10970" s="315" t="s">
        <v>2098</v>
      </c>
      <c r="D10970" s="316">
        <v>143</v>
      </c>
      <c r="E10970" s="317">
        <v>153890.07</v>
      </c>
      <c r="F10970" s="317">
        <v>64941.590000000004</v>
      </c>
      <c r="G10970" s="318">
        <v>39597</v>
      </c>
      <c r="H10970" s="318">
        <v>39391</v>
      </c>
      <c r="I10970" s="318">
        <v>48579</v>
      </c>
      <c r="J10970" s="315" t="s">
        <v>5766</v>
      </c>
      <c r="K10970" s="315">
        <v>6025</v>
      </c>
      <c r="L10970" s="315" t="s">
        <v>2453</v>
      </c>
      <c r="M10970" s="315" t="s">
        <v>788</v>
      </c>
      <c r="N10970" s="315"/>
      <c r="O10970" s="315" t="s">
        <v>805</v>
      </c>
      <c r="P10970" s="315" t="s">
        <v>1377</v>
      </c>
      <c r="Q10970" s="315" t="s">
        <v>5657</v>
      </c>
    </row>
    <row r="10971" spans="1:17">
      <c r="A10971" s="315" t="s">
        <v>11189</v>
      </c>
      <c r="B10971" s="315" t="s">
        <v>2095</v>
      </c>
      <c r="C10971" s="315" t="s">
        <v>2098</v>
      </c>
      <c r="D10971" s="316">
        <v>143.1</v>
      </c>
      <c r="E10971" s="317">
        <v>11988.080000000002</v>
      </c>
      <c r="F10971" s="317">
        <v>2049.96</v>
      </c>
      <c r="G10971" s="318">
        <v>40847</v>
      </c>
      <c r="H10971" s="318">
        <v>42613</v>
      </c>
      <c r="I10971" s="318">
        <v>50040</v>
      </c>
      <c r="J10971" s="315" t="s">
        <v>11190</v>
      </c>
      <c r="K10971" s="315">
        <v>9050</v>
      </c>
      <c r="L10971" s="315" t="s">
        <v>1023</v>
      </c>
      <c r="M10971" s="315" t="s">
        <v>1024</v>
      </c>
      <c r="N10971" s="315" t="s">
        <v>7783</v>
      </c>
      <c r="O10971" s="315" t="s">
        <v>805</v>
      </c>
      <c r="P10971" s="315" t="s">
        <v>7784</v>
      </c>
      <c r="Q10971" s="315" t="s">
        <v>1204</v>
      </c>
    </row>
    <row r="10972" spans="1:17">
      <c r="A10972" s="315" t="s">
        <v>11191</v>
      </c>
      <c r="B10972" s="315" t="s">
        <v>2095</v>
      </c>
      <c r="C10972" s="315" t="s">
        <v>2096</v>
      </c>
      <c r="D10972" s="316">
        <v>143.28</v>
      </c>
      <c r="E10972" s="317">
        <v>154370.76</v>
      </c>
      <c r="F10972" s="317">
        <v>68849.37</v>
      </c>
      <c r="G10972" s="318">
        <v>40520</v>
      </c>
      <c r="H10972" s="318">
        <v>40892</v>
      </c>
      <c r="I10972" s="318">
        <v>50040</v>
      </c>
      <c r="J10972" s="315" t="s">
        <v>11192</v>
      </c>
      <c r="K10972" s="315">
        <v>4114</v>
      </c>
      <c r="L10972" s="315" t="s">
        <v>3946</v>
      </c>
      <c r="M10972" s="315" t="s">
        <v>1296</v>
      </c>
      <c r="N10972" s="315" t="s">
        <v>11193</v>
      </c>
      <c r="O10972" s="315" t="s">
        <v>805</v>
      </c>
      <c r="P10972" s="315" t="s">
        <v>11194</v>
      </c>
      <c r="Q10972" s="315" t="s">
        <v>858</v>
      </c>
    </row>
    <row r="10973" spans="1:17">
      <c r="A10973" s="315" t="s">
        <v>11195</v>
      </c>
      <c r="B10973" s="315" t="s">
        <v>2095</v>
      </c>
      <c r="C10973" s="315" t="s">
        <v>2098</v>
      </c>
      <c r="D10973" s="316">
        <v>143.30000000000001</v>
      </c>
      <c r="E10973" s="317">
        <v>162922.60999999999</v>
      </c>
      <c r="F10973" s="317">
        <v>63811.329999999987</v>
      </c>
      <c r="G10973" s="318">
        <v>39828</v>
      </c>
      <c r="H10973" s="318">
        <v>40536</v>
      </c>
      <c r="I10973" s="318">
        <v>49674</v>
      </c>
      <c r="J10973" s="315" t="s">
        <v>11196</v>
      </c>
      <c r="K10973" s="315">
        <v>2545</v>
      </c>
      <c r="L10973" s="315" t="s">
        <v>2697</v>
      </c>
      <c r="M10973" s="315" t="s">
        <v>1296</v>
      </c>
      <c r="N10973" s="315" t="s">
        <v>4856</v>
      </c>
      <c r="O10973" s="315" t="s">
        <v>805</v>
      </c>
      <c r="P10973" s="315" t="s">
        <v>4857</v>
      </c>
      <c r="Q10973" s="315" t="s">
        <v>852</v>
      </c>
    </row>
    <row r="10974" spans="1:17">
      <c r="A10974" s="315" t="s">
        <v>11197</v>
      </c>
      <c r="B10974" s="315" t="s">
        <v>2095</v>
      </c>
      <c r="C10974" s="315" t="s">
        <v>2098</v>
      </c>
      <c r="D10974" s="316">
        <v>143.5</v>
      </c>
      <c r="E10974" s="317">
        <v>110249.65999999997</v>
      </c>
      <c r="F10974" s="317">
        <v>46194.590000000004</v>
      </c>
      <c r="G10974" s="318">
        <v>39570</v>
      </c>
      <c r="H10974" s="318">
        <v>40876</v>
      </c>
      <c r="I10974" s="318">
        <v>50040</v>
      </c>
      <c r="J10974" s="315" t="s">
        <v>11198</v>
      </c>
      <c r="K10974" s="315">
        <v>8414</v>
      </c>
      <c r="L10974" s="315" t="s">
        <v>3504</v>
      </c>
      <c r="M10974" s="315" t="s">
        <v>784</v>
      </c>
      <c r="N10974" s="315"/>
      <c r="O10974" s="315" t="s">
        <v>805</v>
      </c>
      <c r="P10974" s="315" t="s">
        <v>7917</v>
      </c>
      <c r="Q10974" s="315" t="s">
        <v>11199</v>
      </c>
    </row>
    <row r="10975" spans="1:17">
      <c r="A10975" s="315" t="s">
        <v>11200</v>
      </c>
      <c r="B10975" s="315" t="s">
        <v>2095</v>
      </c>
      <c r="C10975" s="315" t="s">
        <v>2098</v>
      </c>
      <c r="D10975" s="316">
        <v>143.63999999999999</v>
      </c>
      <c r="E10975" s="317">
        <v>75133.75</v>
      </c>
      <c r="F10975" s="317">
        <v>29149.1</v>
      </c>
      <c r="G10975" s="318">
        <v>40833</v>
      </c>
      <c r="H10975" s="318">
        <v>40899</v>
      </c>
      <c r="I10975" s="318">
        <v>50040</v>
      </c>
      <c r="J10975" s="315" t="s">
        <v>11201</v>
      </c>
      <c r="K10975" s="315">
        <v>9452</v>
      </c>
      <c r="L10975" s="315" t="s">
        <v>3142</v>
      </c>
      <c r="M10975" s="315" t="s">
        <v>770</v>
      </c>
      <c r="N10975" s="315" t="s">
        <v>11202</v>
      </c>
      <c r="O10975" s="315" t="s">
        <v>805</v>
      </c>
      <c r="P10975" s="315" t="s">
        <v>11203</v>
      </c>
      <c r="Q10975" s="315" t="s">
        <v>992</v>
      </c>
    </row>
    <row r="10976" spans="1:17">
      <c r="A10976" s="315" t="s">
        <v>11204</v>
      </c>
      <c r="B10976" s="315" t="s">
        <v>2095</v>
      </c>
      <c r="C10976" s="315" t="s">
        <v>2098</v>
      </c>
      <c r="D10976" s="316">
        <v>143.78</v>
      </c>
      <c r="E10976" s="317">
        <v>141243.93</v>
      </c>
      <c r="F10976" s="317">
        <v>30084.949999999997</v>
      </c>
      <c r="G10976" s="318">
        <v>40114</v>
      </c>
      <c r="H10976" s="318">
        <v>42250</v>
      </c>
      <c r="I10976" s="318">
        <v>51501</v>
      </c>
      <c r="J10976" s="315" t="s">
        <v>11205</v>
      </c>
      <c r="K10976" s="315">
        <v>6312</v>
      </c>
      <c r="L10976" s="315" t="s">
        <v>2177</v>
      </c>
      <c r="M10976" s="315" t="s">
        <v>1712</v>
      </c>
      <c r="N10976" s="315" t="s">
        <v>9465</v>
      </c>
      <c r="O10976" s="315" t="s">
        <v>914</v>
      </c>
      <c r="P10976" s="315" t="s">
        <v>6709</v>
      </c>
      <c r="Q10976" s="315" t="s">
        <v>9466</v>
      </c>
    </row>
    <row r="10977" spans="1:17">
      <c r="A10977" s="315" t="s">
        <v>11206</v>
      </c>
      <c r="B10977" s="315" t="s">
        <v>2095</v>
      </c>
      <c r="C10977" s="315" t="s">
        <v>2096</v>
      </c>
      <c r="D10977" s="316">
        <v>143.80000000000001</v>
      </c>
      <c r="E10977" s="317">
        <v>158382.6</v>
      </c>
      <c r="F10977" s="317">
        <v>73911.88</v>
      </c>
      <c r="G10977" s="318">
        <v>39673</v>
      </c>
      <c r="H10977" s="318">
        <v>40528</v>
      </c>
      <c r="I10977" s="318">
        <v>49674</v>
      </c>
      <c r="J10977" s="315" t="s">
        <v>11207</v>
      </c>
      <c r="K10977" s="315">
        <v>2516</v>
      </c>
      <c r="L10977" s="315" t="s">
        <v>3586</v>
      </c>
      <c r="M10977" s="315" t="s">
        <v>764</v>
      </c>
      <c r="N10977" s="315"/>
      <c r="O10977" s="315" t="s">
        <v>805</v>
      </c>
      <c r="P10977" s="315" t="s">
        <v>11208</v>
      </c>
      <c r="Q10977" s="315" t="s">
        <v>852</v>
      </c>
    </row>
    <row r="10978" spans="1:17">
      <c r="A10978" s="315" t="s">
        <v>11209</v>
      </c>
      <c r="B10978" s="315" t="s">
        <v>2095</v>
      </c>
      <c r="C10978" s="315" t="s">
        <v>2098</v>
      </c>
      <c r="D10978" s="316">
        <v>143.87</v>
      </c>
      <c r="E10978" s="317">
        <v>139574.35</v>
      </c>
      <c r="F10978" s="317">
        <v>34056.160000000003</v>
      </c>
      <c r="G10978" s="318">
        <v>40659</v>
      </c>
      <c r="H10978" s="318">
        <v>41628</v>
      </c>
      <c r="I10978" s="318">
        <v>50770</v>
      </c>
      <c r="J10978" s="315" t="s">
        <v>11210</v>
      </c>
      <c r="K10978" s="315">
        <v>5303</v>
      </c>
      <c r="L10978" s="315" t="s">
        <v>1006</v>
      </c>
      <c r="M10978" s="315" t="s">
        <v>776</v>
      </c>
      <c r="N10978" s="315"/>
      <c r="O10978" s="315" t="s">
        <v>805</v>
      </c>
      <c r="P10978" s="315" t="s">
        <v>5561</v>
      </c>
      <c r="Q10978" s="315" t="s">
        <v>1906</v>
      </c>
    </row>
    <row r="10979" spans="1:17">
      <c r="A10979" s="315" t="s">
        <v>11211</v>
      </c>
      <c r="B10979" s="315" t="s">
        <v>2095</v>
      </c>
      <c r="C10979" s="315" t="s">
        <v>2096</v>
      </c>
      <c r="D10979" s="316">
        <v>144</v>
      </c>
      <c r="E10979" s="317">
        <v>162239.12000000002</v>
      </c>
      <c r="F10979" s="317">
        <v>70003.149999999994</v>
      </c>
      <c r="G10979" s="318">
        <v>39570</v>
      </c>
      <c r="H10979" s="318">
        <v>39692</v>
      </c>
      <c r="I10979" s="318">
        <v>48944</v>
      </c>
      <c r="J10979" s="315" t="s">
        <v>11212</v>
      </c>
      <c r="K10979" s="315">
        <v>8523</v>
      </c>
      <c r="L10979" s="315" t="s">
        <v>3568</v>
      </c>
      <c r="M10979" s="315" t="s">
        <v>784</v>
      </c>
      <c r="N10979" s="315" t="s">
        <v>11213</v>
      </c>
      <c r="O10979" s="315" t="s">
        <v>805</v>
      </c>
      <c r="P10979" s="315" t="s">
        <v>5028</v>
      </c>
      <c r="Q10979" s="315" t="s">
        <v>1102</v>
      </c>
    </row>
    <row r="10980" spans="1:17">
      <c r="A10980" s="315" t="s">
        <v>11214</v>
      </c>
      <c r="B10980" s="315" t="s">
        <v>2095</v>
      </c>
      <c r="C10980" s="315" t="s">
        <v>2098</v>
      </c>
      <c r="D10980" s="316">
        <v>144</v>
      </c>
      <c r="E10980" s="317">
        <v>132190.77000000002</v>
      </c>
      <c r="F10980" s="317">
        <v>51157.840000000004</v>
      </c>
      <c r="G10980" s="318">
        <v>40648</v>
      </c>
      <c r="H10980" s="318">
        <v>40850</v>
      </c>
      <c r="I10980" s="318">
        <v>50040</v>
      </c>
      <c r="J10980" s="315" t="s">
        <v>7888</v>
      </c>
      <c r="K10980" s="315">
        <v>6430</v>
      </c>
      <c r="L10980" s="315" t="s">
        <v>319</v>
      </c>
      <c r="M10980" s="315" t="s">
        <v>1388</v>
      </c>
      <c r="N10980" s="315"/>
      <c r="O10980" s="315" t="s">
        <v>805</v>
      </c>
      <c r="P10980" s="315" t="s">
        <v>6829</v>
      </c>
      <c r="Q10980" s="315" t="s">
        <v>1096</v>
      </c>
    </row>
    <row r="10981" spans="1:17">
      <c r="A10981" s="315" t="s">
        <v>11215</v>
      </c>
      <c r="B10981" s="315" t="s">
        <v>2095</v>
      </c>
      <c r="C10981" s="315" t="s">
        <v>2096</v>
      </c>
      <c r="D10981" s="316">
        <v>144</v>
      </c>
      <c r="E10981" s="317">
        <v>108747.27</v>
      </c>
      <c r="F10981" s="317">
        <v>42628.920000000006</v>
      </c>
      <c r="G10981" s="318">
        <v>40700</v>
      </c>
      <c r="H10981" s="318">
        <v>41179</v>
      </c>
      <c r="I10981" s="318">
        <v>50405</v>
      </c>
      <c r="J10981" s="315" t="s">
        <v>11216</v>
      </c>
      <c r="K10981" s="315">
        <v>9476</v>
      </c>
      <c r="L10981" s="315" t="s">
        <v>3318</v>
      </c>
      <c r="M10981" s="315" t="s">
        <v>770</v>
      </c>
      <c r="N10981" s="315"/>
      <c r="O10981" s="315" t="s">
        <v>805</v>
      </c>
      <c r="P10981" s="315" t="s">
        <v>7852</v>
      </c>
      <c r="Q10981" s="315" t="s">
        <v>11217</v>
      </c>
    </row>
    <row r="10982" spans="1:17">
      <c r="A10982" s="315" t="s">
        <v>11218</v>
      </c>
      <c r="B10982" s="315" t="s">
        <v>2095</v>
      </c>
      <c r="C10982" s="315" t="s">
        <v>2098</v>
      </c>
      <c r="D10982" s="316">
        <v>144.47999999999999</v>
      </c>
      <c r="E10982" s="317">
        <v>129686.66</v>
      </c>
      <c r="F10982" s="317">
        <v>29438.879999999997</v>
      </c>
      <c r="G10982" s="318">
        <v>40640</v>
      </c>
      <c r="H10982" s="318">
        <v>42026</v>
      </c>
      <c r="I10982" s="318">
        <v>49674</v>
      </c>
      <c r="J10982" s="315" t="s">
        <v>11219</v>
      </c>
      <c r="K10982" s="315">
        <v>9556</v>
      </c>
      <c r="L10982" s="315" t="s">
        <v>6446</v>
      </c>
      <c r="M10982" s="315" t="s">
        <v>792</v>
      </c>
      <c r="N10982" s="315"/>
      <c r="O10982" s="315" t="s">
        <v>805</v>
      </c>
      <c r="P10982" s="315" t="s">
        <v>7877</v>
      </c>
      <c r="Q10982" s="315" t="s">
        <v>1394</v>
      </c>
    </row>
    <row r="10983" spans="1:17">
      <c r="A10983" s="315" t="s">
        <v>11220</v>
      </c>
      <c r="B10983" s="315" t="s">
        <v>2095</v>
      </c>
      <c r="C10983" s="315" t="s">
        <v>2098</v>
      </c>
      <c r="D10983" s="316">
        <v>144.47999999999999</v>
      </c>
      <c r="E10983" s="317">
        <v>138826.16999999998</v>
      </c>
      <c r="F10983" s="317">
        <v>31513.530000000002</v>
      </c>
      <c r="G10983" s="318">
        <v>40648</v>
      </c>
      <c r="H10983" s="318">
        <v>42067</v>
      </c>
      <c r="I10983" s="318">
        <v>49674</v>
      </c>
      <c r="J10983" s="315" t="s">
        <v>11221</v>
      </c>
      <c r="K10983" s="315">
        <v>5625</v>
      </c>
      <c r="L10983" s="315" t="s">
        <v>2807</v>
      </c>
      <c r="M10983" s="315" t="s">
        <v>776</v>
      </c>
      <c r="N10983" s="315"/>
      <c r="O10983" s="315" t="s">
        <v>805</v>
      </c>
      <c r="P10983" s="315" t="s">
        <v>818</v>
      </c>
      <c r="Q10983" s="315" t="s">
        <v>956</v>
      </c>
    </row>
    <row r="10984" spans="1:17">
      <c r="A10984" s="315" t="s">
        <v>11222</v>
      </c>
      <c r="B10984" s="315" t="s">
        <v>2095</v>
      </c>
      <c r="C10984" s="315" t="s">
        <v>2098</v>
      </c>
      <c r="D10984" s="316">
        <v>145</v>
      </c>
      <c r="E10984" s="317">
        <v>13664.56</v>
      </c>
      <c r="F10984" s="317">
        <v>6503.32</v>
      </c>
      <c r="G10984" s="318">
        <v>40170</v>
      </c>
      <c r="H10984" s="318">
        <v>40227</v>
      </c>
      <c r="I10984" s="318">
        <v>49674</v>
      </c>
      <c r="J10984" s="315" t="s">
        <v>11223</v>
      </c>
      <c r="K10984" s="315">
        <v>1196</v>
      </c>
      <c r="L10984" s="315" t="s">
        <v>3238</v>
      </c>
      <c r="M10984" s="315" t="s">
        <v>766</v>
      </c>
      <c r="N10984" s="315" t="s">
        <v>5156</v>
      </c>
      <c r="O10984" s="315" t="s">
        <v>805</v>
      </c>
      <c r="P10984" s="315" t="s">
        <v>5157</v>
      </c>
      <c r="Q10984" s="315" t="s">
        <v>5158</v>
      </c>
    </row>
    <row r="10985" spans="1:17">
      <c r="A10985" s="319" t="s">
        <v>11222</v>
      </c>
      <c r="B10985" s="319" t="s">
        <v>2095</v>
      </c>
      <c r="C10985" s="319" t="s">
        <v>2098</v>
      </c>
      <c r="D10985" s="320">
        <v>145</v>
      </c>
      <c r="E10985" s="317">
        <v>136017.99000000002</v>
      </c>
      <c r="F10985" s="317">
        <v>64734.490000000005</v>
      </c>
      <c r="G10985" s="321">
        <v>40170</v>
      </c>
      <c r="H10985" s="321">
        <v>40227</v>
      </c>
      <c r="I10985" s="321">
        <v>49674</v>
      </c>
      <c r="J10985" s="319" t="s">
        <v>11223</v>
      </c>
      <c r="K10985" s="322">
        <v>1196</v>
      </c>
      <c r="L10985" s="319" t="s">
        <v>3238</v>
      </c>
      <c r="M10985" s="319" t="s">
        <v>766</v>
      </c>
      <c r="N10985" s="319" t="s">
        <v>5159</v>
      </c>
      <c r="O10985" s="319" t="s">
        <v>805</v>
      </c>
      <c r="P10985" s="319" t="s">
        <v>1843</v>
      </c>
      <c r="Q10985" s="319" t="s">
        <v>5160</v>
      </c>
    </row>
    <row r="10986" spans="1:17">
      <c r="A10986" s="315" t="s">
        <v>11224</v>
      </c>
      <c r="B10986" s="315" t="s">
        <v>2095</v>
      </c>
      <c r="C10986" s="315" t="s">
        <v>2098</v>
      </c>
      <c r="D10986" s="316">
        <v>145.29</v>
      </c>
      <c r="E10986" s="317">
        <v>154401.9</v>
      </c>
      <c r="F10986" s="317">
        <v>35169.32</v>
      </c>
      <c r="G10986" s="318">
        <v>40780</v>
      </c>
      <c r="H10986" s="318">
        <v>41627</v>
      </c>
      <c r="I10986" s="318">
        <v>50770</v>
      </c>
      <c r="J10986" s="315" t="s">
        <v>1315</v>
      </c>
      <c r="K10986" s="315">
        <v>8564</v>
      </c>
      <c r="L10986" s="315" t="s">
        <v>1316</v>
      </c>
      <c r="M10986" s="315" t="s">
        <v>792</v>
      </c>
      <c r="N10986" s="315"/>
      <c r="O10986" s="315" t="s">
        <v>805</v>
      </c>
      <c r="P10986" s="315" t="s">
        <v>1317</v>
      </c>
      <c r="Q10986" s="315" t="s">
        <v>922</v>
      </c>
    </row>
    <row r="10987" spans="1:17">
      <c r="A10987" s="315" t="s">
        <v>11225</v>
      </c>
      <c r="B10987" s="315" t="s">
        <v>2095</v>
      </c>
      <c r="C10987" s="315" t="s">
        <v>2098</v>
      </c>
      <c r="D10987" s="316">
        <v>145.6</v>
      </c>
      <c r="E10987" s="317">
        <v>127056.63000000002</v>
      </c>
      <c r="F10987" s="317">
        <v>37608.75</v>
      </c>
      <c r="G10987" s="318">
        <v>39570</v>
      </c>
      <c r="H10987" s="318">
        <v>41453</v>
      </c>
      <c r="I10987" s="318">
        <v>50770</v>
      </c>
      <c r="J10987" s="315" t="s">
        <v>11226</v>
      </c>
      <c r="K10987" s="315">
        <v>8274</v>
      </c>
      <c r="L10987" s="315" t="s">
        <v>2898</v>
      </c>
      <c r="M10987" s="315" t="s">
        <v>792</v>
      </c>
      <c r="N10987" s="315" t="s">
        <v>11227</v>
      </c>
      <c r="O10987" s="315" t="s">
        <v>805</v>
      </c>
      <c r="P10987" s="315" t="s">
        <v>8384</v>
      </c>
      <c r="Q10987" s="315" t="s">
        <v>1065</v>
      </c>
    </row>
    <row r="10988" spans="1:17">
      <c r="A10988" s="315" t="s">
        <v>11228</v>
      </c>
      <c r="B10988" s="315" t="s">
        <v>2095</v>
      </c>
      <c r="C10988" s="315" t="s">
        <v>2098</v>
      </c>
      <c r="D10988" s="316">
        <v>145.75</v>
      </c>
      <c r="E10988" s="317">
        <v>148991.20000000001</v>
      </c>
      <c r="F10988" s="317">
        <v>31315.71</v>
      </c>
      <c r="G10988" s="318">
        <v>40689</v>
      </c>
      <c r="H10988" s="318">
        <v>41928</v>
      </c>
      <c r="I10988" s="318">
        <v>49309</v>
      </c>
      <c r="J10988" s="315" t="s">
        <v>11229</v>
      </c>
      <c r="K10988" s="315">
        <v>8523</v>
      </c>
      <c r="L10988" s="315" t="s">
        <v>3568</v>
      </c>
      <c r="M10988" s="315" t="s">
        <v>784</v>
      </c>
      <c r="N10988" s="315" t="s">
        <v>11213</v>
      </c>
      <c r="O10988" s="315" t="s">
        <v>805</v>
      </c>
      <c r="P10988" s="315" t="s">
        <v>5028</v>
      </c>
      <c r="Q10988" s="315" t="s">
        <v>1102</v>
      </c>
    </row>
    <row r="10989" spans="1:17">
      <c r="A10989" s="315" t="s">
        <v>11230</v>
      </c>
      <c r="B10989" s="315" t="s">
        <v>2095</v>
      </c>
      <c r="C10989" s="315" t="s">
        <v>2098</v>
      </c>
      <c r="D10989" s="316">
        <v>145.80000000000001</v>
      </c>
      <c r="E10989" s="317">
        <v>127588.5</v>
      </c>
      <c r="F10989" s="317">
        <v>54735.459999999992</v>
      </c>
      <c r="G10989" s="318">
        <v>39569</v>
      </c>
      <c r="H10989" s="318">
        <v>40849</v>
      </c>
      <c r="I10989" s="318">
        <v>50040</v>
      </c>
      <c r="J10989" s="315" t="s">
        <v>11231</v>
      </c>
      <c r="K10989" s="315">
        <v>1852</v>
      </c>
      <c r="L10989" s="315" t="s">
        <v>4347</v>
      </c>
      <c r="M10989" s="315" t="s">
        <v>766</v>
      </c>
      <c r="N10989" s="315"/>
      <c r="O10989" s="315" t="s">
        <v>805</v>
      </c>
      <c r="P10989" s="315" t="s">
        <v>11232</v>
      </c>
      <c r="Q10989" s="315" t="s">
        <v>1412</v>
      </c>
    </row>
    <row r="10990" spans="1:17">
      <c r="A10990" s="315" t="s">
        <v>11233</v>
      </c>
      <c r="B10990" s="315" t="s">
        <v>2095</v>
      </c>
      <c r="C10990" s="315" t="s">
        <v>2098</v>
      </c>
      <c r="D10990" s="316">
        <v>146.02000000000001</v>
      </c>
      <c r="E10990" s="317">
        <v>171193.84000000003</v>
      </c>
      <c r="F10990" s="317">
        <v>66258.33</v>
      </c>
      <c r="G10990" s="318">
        <v>40793</v>
      </c>
      <c r="H10990" s="318">
        <v>40906</v>
      </c>
      <c r="I10990" s="318">
        <v>50040</v>
      </c>
      <c r="J10990" s="315" t="s">
        <v>11234</v>
      </c>
      <c r="K10990" s="315">
        <v>4588</v>
      </c>
      <c r="L10990" s="315" t="s">
        <v>11235</v>
      </c>
      <c r="M10990" s="315" t="s">
        <v>1296</v>
      </c>
      <c r="N10990" s="315" t="s">
        <v>7277</v>
      </c>
      <c r="O10990" s="315" t="s">
        <v>805</v>
      </c>
      <c r="P10990" s="315" t="s">
        <v>7278</v>
      </c>
      <c r="Q10990" s="315" t="s">
        <v>945</v>
      </c>
    </row>
    <row r="10991" spans="1:17">
      <c r="A10991" s="315" t="s">
        <v>11236</v>
      </c>
      <c r="B10991" s="315" t="s">
        <v>2095</v>
      </c>
      <c r="C10991" s="315" t="s">
        <v>2098</v>
      </c>
      <c r="D10991" s="316">
        <v>146.1</v>
      </c>
      <c r="E10991" s="317">
        <v>129357.18000000001</v>
      </c>
      <c r="F10991" s="317">
        <v>27188.949999999997</v>
      </c>
      <c r="G10991" s="318">
        <v>40535</v>
      </c>
      <c r="H10991" s="318">
        <v>41884</v>
      </c>
      <c r="I10991" s="318">
        <v>49309</v>
      </c>
      <c r="J10991" s="315" t="s">
        <v>11237</v>
      </c>
      <c r="K10991" s="315">
        <v>6130</v>
      </c>
      <c r="L10991" s="315" t="s">
        <v>2228</v>
      </c>
      <c r="M10991" s="315" t="s">
        <v>788</v>
      </c>
      <c r="N10991" s="315" t="s">
        <v>9378</v>
      </c>
      <c r="O10991" s="315" t="s">
        <v>805</v>
      </c>
      <c r="P10991" s="315" t="s">
        <v>5683</v>
      </c>
      <c r="Q10991" s="315" t="s">
        <v>1286</v>
      </c>
    </row>
    <row r="10992" spans="1:17">
      <c r="A10992" s="315" t="s">
        <v>11238</v>
      </c>
      <c r="B10992" s="315" t="s">
        <v>2095</v>
      </c>
      <c r="C10992" s="315" t="s">
        <v>2098</v>
      </c>
      <c r="D10992" s="316">
        <v>146.16</v>
      </c>
      <c r="E10992" s="317">
        <v>148058.73000000001</v>
      </c>
      <c r="F10992" s="317">
        <v>29019.519999999997</v>
      </c>
      <c r="G10992" s="318">
        <v>40744</v>
      </c>
      <c r="H10992" s="318">
        <v>42264</v>
      </c>
      <c r="I10992" s="318">
        <v>49674</v>
      </c>
      <c r="J10992" s="315" t="s">
        <v>11239</v>
      </c>
      <c r="K10992" s="315">
        <v>9203</v>
      </c>
      <c r="L10992" s="315" t="s">
        <v>3801</v>
      </c>
      <c r="M10992" s="315" t="s">
        <v>770</v>
      </c>
      <c r="N10992" s="315"/>
      <c r="O10992" s="315" t="s">
        <v>805</v>
      </c>
      <c r="P10992" s="315" t="s">
        <v>6367</v>
      </c>
      <c r="Q10992" s="315" t="s">
        <v>1102</v>
      </c>
    </row>
    <row r="10993" spans="1:17">
      <c r="A10993" s="315" t="s">
        <v>11240</v>
      </c>
      <c r="B10993" s="315" t="s">
        <v>2095</v>
      </c>
      <c r="C10993" s="315" t="s">
        <v>2096</v>
      </c>
      <c r="D10993" s="316">
        <v>146.21</v>
      </c>
      <c r="E10993" s="317">
        <v>166112.75</v>
      </c>
      <c r="F10993" s="317">
        <v>55813.869999999988</v>
      </c>
      <c r="G10993" s="318">
        <v>40351</v>
      </c>
      <c r="H10993" s="318">
        <v>40711</v>
      </c>
      <c r="I10993" s="318">
        <v>50040</v>
      </c>
      <c r="J10993" s="315" t="s">
        <v>11241</v>
      </c>
      <c r="K10993" s="315">
        <v>1553</v>
      </c>
      <c r="L10993" s="315" t="s">
        <v>3107</v>
      </c>
      <c r="M10993" s="315" t="s">
        <v>761</v>
      </c>
      <c r="N10993" s="315"/>
      <c r="O10993" s="315" t="s">
        <v>805</v>
      </c>
      <c r="P10993" s="315" t="s">
        <v>5813</v>
      </c>
      <c r="Q10993" s="315" t="s">
        <v>4750</v>
      </c>
    </row>
    <row r="10994" spans="1:17">
      <c r="A10994" s="315" t="s">
        <v>11242</v>
      </c>
      <c r="B10994" s="315" t="s">
        <v>2095</v>
      </c>
      <c r="C10994" s="315" t="s">
        <v>2098</v>
      </c>
      <c r="D10994" s="316">
        <v>146.30000000000001</v>
      </c>
      <c r="E10994" s="317">
        <v>142924.30999999997</v>
      </c>
      <c r="F10994" s="317">
        <v>33216.660000000003</v>
      </c>
      <c r="G10994" s="318">
        <v>40087</v>
      </c>
      <c r="H10994" s="318">
        <v>41593</v>
      </c>
      <c r="I10994" s="318">
        <v>50770</v>
      </c>
      <c r="J10994" s="315" t="s">
        <v>11243</v>
      </c>
      <c r="K10994" s="315">
        <v>3645</v>
      </c>
      <c r="L10994" s="315" t="s">
        <v>2580</v>
      </c>
      <c r="M10994" s="315" t="s">
        <v>764</v>
      </c>
      <c r="N10994" s="315" t="s">
        <v>11244</v>
      </c>
      <c r="O10994" s="315" t="s">
        <v>805</v>
      </c>
      <c r="P10994" s="315" t="s">
        <v>11245</v>
      </c>
      <c r="Q10994" s="315" t="s">
        <v>1156</v>
      </c>
    </row>
    <row r="10995" spans="1:17">
      <c r="A10995" s="315" t="s">
        <v>11246</v>
      </c>
      <c r="B10995" s="315" t="s">
        <v>2095</v>
      </c>
      <c r="C10995" s="315" t="s">
        <v>2098</v>
      </c>
      <c r="D10995" s="316">
        <v>146.88</v>
      </c>
      <c r="E10995" s="317">
        <v>76067.5</v>
      </c>
      <c r="F10995" s="317">
        <v>26243.3</v>
      </c>
      <c r="G10995" s="318">
        <v>40836</v>
      </c>
      <c r="H10995" s="318">
        <v>41134</v>
      </c>
      <c r="I10995" s="318">
        <v>50405</v>
      </c>
      <c r="J10995" s="315" t="s">
        <v>11247</v>
      </c>
      <c r="K10995" s="315">
        <v>1482</v>
      </c>
      <c r="L10995" s="315" t="s">
        <v>1267</v>
      </c>
      <c r="M10995" s="315" t="s">
        <v>761</v>
      </c>
      <c r="N10995" s="315"/>
      <c r="O10995" s="315" t="s">
        <v>805</v>
      </c>
      <c r="P10995" s="315" t="s">
        <v>11248</v>
      </c>
      <c r="Q10995" s="315" t="s">
        <v>11249</v>
      </c>
    </row>
    <row r="10996" spans="1:17">
      <c r="A10996" s="315" t="s">
        <v>11250</v>
      </c>
      <c r="B10996" s="315" t="s">
        <v>2095</v>
      </c>
      <c r="C10996" s="315" t="s">
        <v>2096</v>
      </c>
      <c r="D10996" s="316">
        <v>146.9</v>
      </c>
      <c r="E10996" s="317">
        <v>2752.1400000000003</v>
      </c>
      <c r="F10996" s="317">
        <v>1419.3899999999999</v>
      </c>
      <c r="G10996" s="318">
        <v>40334</v>
      </c>
      <c r="H10996" s="318">
        <v>40360</v>
      </c>
      <c r="I10996" s="318">
        <v>49674</v>
      </c>
      <c r="J10996" s="315" t="s">
        <v>11251</v>
      </c>
      <c r="K10996" s="315">
        <v>1227</v>
      </c>
      <c r="L10996" s="315" t="s">
        <v>4136</v>
      </c>
      <c r="M10996" s="315" t="s">
        <v>1827</v>
      </c>
      <c r="N10996" s="315" t="s">
        <v>11252</v>
      </c>
      <c r="O10996" s="315" t="s">
        <v>805</v>
      </c>
      <c r="P10996" s="315" t="s">
        <v>4887</v>
      </c>
      <c r="Q10996" s="315" t="s">
        <v>2027</v>
      </c>
    </row>
    <row r="10997" spans="1:17">
      <c r="A10997" s="315" t="s">
        <v>11253</v>
      </c>
      <c r="B10997" s="315" t="s">
        <v>2095</v>
      </c>
      <c r="C10997" s="315" t="s">
        <v>2098</v>
      </c>
      <c r="D10997" s="316">
        <v>147.16999999999999</v>
      </c>
      <c r="E10997" s="317">
        <v>141471.51</v>
      </c>
      <c r="F10997" s="317">
        <v>38338.78</v>
      </c>
      <c r="G10997" s="318">
        <v>40529</v>
      </c>
      <c r="H10997" s="318">
        <v>41261</v>
      </c>
      <c r="I10997" s="318">
        <v>50405</v>
      </c>
      <c r="J10997" s="315" t="s">
        <v>11254</v>
      </c>
      <c r="K10997" s="315">
        <v>6430</v>
      </c>
      <c r="L10997" s="315" t="s">
        <v>319</v>
      </c>
      <c r="M10997" s="315" t="s">
        <v>1388</v>
      </c>
      <c r="N10997" s="315"/>
      <c r="O10997" s="315" t="s">
        <v>805</v>
      </c>
      <c r="P10997" s="315" t="s">
        <v>11255</v>
      </c>
      <c r="Q10997" s="315" t="s">
        <v>1102</v>
      </c>
    </row>
    <row r="10998" spans="1:17">
      <c r="A10998" s="315" t="s">
        <v>11256</v>
      </c>
      <c r="B10998" s="315" t="s">
        <v>2095</v>
      </c>
      <c r="C10998" s="315" t="s">
        <v>2098</v>
      </c>
      <c r="D10998" s="316">
        <v>147.37</v>
      </c>
      <c r="E10998" s="317">
        <v>36001.299999999996</v>
      </c>
      <c r="F10998" s="317">
        <v>19087.490000000002</v>
      </c>
      <c r="G10998" s="318">
        <v>39569</v>
      </c>
      <c r="H10998" s="318">
        <v>39815</v>
      </c>
      <c r="I10998" s="318">
        <v>49309</v>
      </c>
      <c r="J10998" s="315" t="s">
        <v>11257</v>
      </c>
      <c r="K10998" s="315">
        <v>3550</v>
      </c>
      <c r="L10998" s="315" t="s">
        <v>3482</v>
      </c>
      <c r="M10998" s="315" t="s">
        <v>764</v>
      </c>
      <c r="N10998" s="315" t="s">
        <v>11258</v>
      </c>
      <c r="O10998" s="315" t="s">
        <v>805</v>
      </c>
      <c r="P10998" s="315" t="s">
        <v>11259</v>
      </c>
      <c r="Q10998" s="315" t="s">
        <v>819</v>
      </c>
    </row>
    <row r="10999" spans="1:17">
      <c r="A10999" s="315" t="s">
        <v>11260</v>
      </c>
      <c r="B10999" s="315" t="s">
        <v>2095</v>
      </c>
      <c r="C10999" s="315" t="s">
        <v>2098</v>
      </c>
      <c r="D10999" s="316">
        <v>147.4</v>
      </c>
      <c r="E10999" s="317">
        <v>145334.64000000001</v>
      </c>
      <c r="F10999" s="317">
        <v>55953.840000000004</v>
      </c>
      <c r="G10999" s="318">
        <v>39569</v>
      </c>
      <c r="H10999" s="318">
        <v>41240</v>
      </c>
      <c r="I10999" s="318">
        <v>50405</v>
      </c>
      <c r="J10999" s="315" t="s">
        <v>11261</v>
      </c>
      <c r="K10999" s="315">
        <v>6010</v>
      </c>
      <c r="L10999" s="315" t="s">
        <v>2282</v>
      </c>
      <c r="M10999" s="315" t="s">
        <v>788</v>
      </c>
      <c r="N10999" s="315"/>
      <c r="O10999" s="315" t="s">
        <v>805</v>
      </c>
      <c r="P10999" s="315" t="s">
        <v>5802</v>
      </c>
      <c r="Q10999" s="315" t="s">
        <v>1096</v>
      </c>
    </row>
    <row r="11000" spans="1:17">
      <c r="A11000" s="315" t="s">
        <v>11262</v>
      </c>
      <c r="B11000" s="315" t="s">
        <v>2095</v>
      </c>
      <c r="C11000" s="315" t="s">
        <v>2098</v>
      </c>
      <c r="D11000" s="316">
        <v>147.4</v>
      </c>
      <c r="E11000" s="317">
        <v>71949.460000000006</v>
      </c>
      <c r="F11000" s="317">
        <v>15447.089999999998</v>
      </c>
      <c r="G11000" s="318">
        <v>40742</v>
      </c>
      <c r="H11000" s="318">
        <v>42074</v>
      </c>
      <c r="I11000" s="318">
        <v>49674</v>
      </c>
      <c r="J11000" s="315" t="s">
        <v>11263</v>
      </c>
      <c r="K11000" s="315">
        <v>9478</v>
      </c>
      <c r="L11000" s="315" t="s">
        <v>3410</v>
      </c>
      <c r="M11000" s="315" t="s">
        <v>770</v>
      </c>
      <c r="N11000" s="315" t="s">
        <v>7471</v>
      </c>
      <c r="O11000" s="315" t="s">
        <v>805</v>
      </c>
      <c r="P11000" s="315" t="s">
        <v>818</v>
      </c>
      <c r="Q11000" s="315" t="s">
        <v>1793</v>
      </c>
    </row>
    <row r="11001" spans="1:17">
      <c r="A11001" s="315" t="s">
        <v>11264</v>
      </c>
      <c r="B11001" s="315" t="s">
        <v>2095</v>
      </c>
      <c r="C11001" s="315" t="s">
        <v>2098</v>
      </c>
      <c r="D11001" s="316">
        <v>147.6</v>
      </c>
      <c r="E11001" s="317">
        <v>136802.89000000001</v>
      </c>
      <c r="F11001" s="317">
        <v>52947.790000000008</v>
      </c>
      <c r="G11001" s="318">
        <v>40528</v>
      </c>
      <c r="H11001" s="318">
        <v>40897</v>
      </c>
      <c r="I11001" s="318">
        <v>50040</v>
      </c>
      <c r="J11001" s="315" t="s">
        <v>11265</v>
      </c>
      <c r="K11001" s="315">
        <v>2544</v>
      </c>
      <c r="L11001" s="315" t="s">
        <v>2626</v>
      </c>
      <c r="M11001" s="315" t="s">
        <v>1296</v>
      </c>
      <c r="N11001" s="315"/>
      <c r="O11001" s="315" t="s">
        <v>805</v>
      </c>
      <c r="P11001" s="315" t="s">
        <v>9525</v>
      </c>
      <c r="Q11001" s="315" t="s">
        <v>1948</v>
      </c>
    </row>
    <row r="11002" spans="1:17">
      <c r="A11002" s="315" t="s">
        <v>11266</v>
      </c>
      <c r="B11002" s="315" t="s">
        <v>2095</v>
      </c>
      <c r="C11002" s="315" t="s">
        <v>2098</v>
      </c>
      <c r="D11002" s="316">
        <v>147.69999999999999</v>
      </c>
      <c r="E11002" s="317">
        <v>141829.75</v>
      </c>
      <c r="F11002" s="317">
        <v>45306.74</v>
      </c>
      <c r="G11002" s="318">
        <v>39937</v>
      </c>
      <c r="H11002" s="318">
        <v>41229</v>
      </c>
      <c r="I11002" s="318">
        <v>50405</v>
      </c>
      <c r="J11002" s="315" t="s">
        <v>11267</v>
      </c>
      <c r="K11002" s="315">
        <v>5430</v>
      </c>
      <c r="L11002" s="315" t="s">
        <v>2233</v>
      </c>
      <c r="M11002" s="315" t="s">
        <v>776</v>
      </c>
      <c r="N11002" s="315" t="s">
        <v>11268</v>
      </c>
      <c r="O11002" s="315" t="s">
        <v>914</v>
      </c>
      <c r="P11002" s="315" t="s">
        <v>5786</v>
      </c>
      <c r="Q11002" s="315" t="s">
        <v>5189</v>
      </c>
    </row>
    <row r="11003" spans="1:17">
      <c r="A11003" s="315" t="s">
        <v>11269</v>
      </c>
      <c r="B11003" s="315" t="s">
        <v>2095</v>
      </c>
      <c r="C11003" s="315" t="s">
        <v>2098</v>
      </c>
      <c r="D11003" s="316">
        <v>147.80000000000001</v>
      </c>
      <c r="E11003" s="317">
        <v>130649.78999999998</v>
      </c>
      <c r="F11003" s="317">
        <v>62058.64</v>
      </c>
      <c r="G11003" s="318">
        <v>40347</v>
      </c>
      <c r="H11003" s="318">
        <v>40423</v>
      </c>
      <c r="I11003" s="318">
        <v>49674</v>
      </c>
      <c r="J11003" s="315" t="s">
        <v>11270</v>
      </c>
      <c r="K11003" s="315">
        <v>4056</v>
      </c>
      <c r="L11003" s="315" t="s">
        <v>2059</v>
      </c>
      <c r="M11003" s="315" t="s">
        <v>2060</v>
      </c>
      <c r="N11003" s="315" t="s">
        <v>4957</v>
      </c>
      <c r="O11003" s="315" t="s">
        <v>805</v>
      </c>
      <c r="P11003" s="315" t="s">
        <v>4958</v>
      </c>
      <c r="Q11003" s="315" t="s">
        <v>1065</v>
      </c>
    </row>
    <row r="11004" spans="1:17">
      <c r="A11004" s="315" t="s">
        <v>11271</v>
      </c>
      <c r="B11004" s="315" t="s">
        <v>2095</v>
      </c>
      <c r="C11004" s="315" t="s">
        <v>2098</v>
      </c>
      <c r="D11004" s="316">
        <v>147.91999999999999</v>
      </c>
      <c r="E11004" s="317">
        <v>32352.15</v>
      </c>
      <c r="F11004" s="317">
        <v>5122.43</v>
      </c>
      <c r="G11004" s="318">
        <v>40854</v>
      </c>
      <c r="H11004" s="318">
        <v>42600</v>
      </c>
      <c r="I11004" s="318">
        <v>50040</v>
      </c>
      <c r="J11004" s="315" t="s">
        <v>11272</v>
      </c>
      <c r="K11004" s="315">
        <v>9620</v>
      </c>
      <c r="L11004" s="315" t="s">
        <v>3622</v>
      </c>
      <c r="M11004" s="315" t="s">
        <v>770</v>
      </c>
      <c r="N11004" s="315" t="s">
        <v>6195</v>
      </c>
      <c r="O11004" s="315" t="s">
        <v>805</v>
      </c>
      <c r="P11004" s="315" t="s">
        <v>4848</v>
      </c>
      <c r="Q11004" s="315" t="s">
        <v>852</v>
      </c>
    </row>
    <row r="11005" spans="1:17">
      <c r="A11005" s="326" t="s">
        <v>11271</v>
      </c>
      <c r="B11005" s="326" t="s">
        <v>2095</v>
      </c>
      <c r="C11005" s="326" t="s">
        <v>2098</v>
      </c>
      <c r="D11005" s="327">
        <v>147.91999999999999</v>
      </c>
      <c r="E11005" s="317">
        <v>8299.9</v>
      </c>
      <c r="F11005" s="317">
        <v>1314.15</v>
      </c>
      <c r="G11005" s="328">
        <v>40854</v>
      </c>
      <c r="H11005" s="328">
        <v>42600</v>
      </c>
      <c r="I11005" s="328">
        <v>50040</v>
      </c>
      <c r="J11005" s="326" t="s">
        <v>11272</v>
      </c>
      <c r="K11005" s="326">
        <v>9620</v>
      </c>
      <c r="L11005" s="326" t="s">
        <v>3622</v>
      </c>
      <c r="M11005" s="326" t="s">
        <v>770</v>
      </c>
      <c r="N11005" s="315" t="s">
        <v>10281</v>
      </c>
      <c r="O11005" s="315" t="s">
        <v>805</v>
      </c>
      <c r="P11005" s="315" t="s">
        <v>7800</v>
      </c>
      <c r="Q11005" s="315" t="s">
        <v>992</v>
      </c>
    </row>
    <row r="11006" spans="1:17">
      <c r="A11006" s="315" t="s">
        <v>11273</v>
      </c>
      <c r="B11006" s="315" t="s">
        <v>2095</v>
      </c>
      <c r="C11006" s="315" t="s">
        <v>2098</v>
      </c>
      <c r="D11006" s="316">
        <v>148.46</v>
      </c>
      <c r="E11006" s="317">
        <v>75621.23</v>
      </c>
      <c r="F11006" s="317">
        <v>17166.010000000002</v>
      </c>
      <c r="G11006" s="318">
        <v>40845</v>
      </c>
      <c r="H11006" s="318">
        <v>42089</v>
      </c>
      <c r="I11006" s="318">
        <v>49674</v>
      </c>
      <c r="J11006" s="315" t="s">
        <v>11274</v>
      </c>
      <c r="K11006" s="315">
        <v>8914</v>
      </c>
      <c r="L11006" s="315" t="s">
        <v>3276</v>
      </c>
      <c r="M11006" s="315" t="s">
        <v>784</v>
      </c>
      <c r="N11006" s="315"/>
      <c r="O11006" s="315" t="s">
        <v>805</v>
      </c>
      <c r="P11006" s="315" t="s">
        <v>9604</v>
      </c>
      <c r="Q11006" s="315" t="s">
        <v>2039</v>
      </c>
    </row>
    <row r="11007" spans="1:17">
      <c r="A11007" s="315" t="s">
        <v>11275</v>
      </c>
      <c r="B11007" s="315" t="s">
        <v>2095</v>
      </c>
      <c r="C11007" s="315" t="s">
        <v>2098</v>
      </c>
      <c r="D11007" s="316">
        <v>148.5</v>
      </c>
      <c r="E11007" s="317">
        <v>156248.29</v>
      </c>
      <c r="F11007" s="317">
        <v>55554.930000000008</v>
      </c>
      <c r="G11007" s="318">
        <v>40777</v>
      </c>
      <c r="H11007" s="318">
        <v>40967</v>
      </c>
      <c r="I11007" s="318">
        <v>50405</v>
      </c>
      <c r="J11007" s="315" t="s">
        <v>11276</v>
      </c>
      <c r="K11007" s="315">
        <v>5313</v>
      </c>
      <c r="L11007" s="315" t="s">
        <v>1903</v>
      </c>
      <c r="M11007" s="315" t="s">
        <v>776</v>
      </c>
      <c r="N11007" s="315" t="s">
        <v>11277</v>
      </c>
      <c r="O11007" s="315" t="s">
        <v>805</v>
      </c>
      <c r="P11007" s="315" t="s">
        <v>11278</v>
      </c>
      <c r="Q11007" s="315" t="s">
        <v>1378</v>
      </c>
    </row>
    <row r="11008" spans="1:17">
      <c r="A11008" s="315" t="s">
        <v>11279</v>
      </c>
      <c r="B11008" s="315" t="s">
        <v>2095</v>
      </c>
      <c r="C11008" s="315" t="s">
        <v>2098</v>
      </c>
      <c r="D11008" s="316">
        <v>148.6</v>
      </c>
      <c r="E11008" s="317">
        <v>108908.05</v>
      </c>
      <c r="F11008" s="317">
        <v>51731.32</v>
      </c>
      <c r="G11008" s="318">
        <v>39688</v>
      </c>
      <c r="H11008" s="318">
        <v>40493</v>
      </c>
      <c r="I11008" s="318">
        <v>49674</v>
      </c>
      <c r="J11008" s="315" t="s">
        <v>11280</v>
      </c>
      <c r="K11008" s="315">
        <v>9602</v>
      </c>
      <c r="L11008" s="315" t="s">
        <v>2030</v>
      </c>
      <c r="M11008" s="315" t="s">
        <v>770</v>
      </c>
      <c r="N11008" s="315" t="s">
        <v>11281</v>
      </c>
      <c r="O11008" s="315" t="s">
        <v>805</v>
      </c>
      <c r="P11008" s="315" t="s">
        <v>11282</v>
      </c>
      <c r="Q11008" s="315" t="s">
        <v>1361</v>
      </c>
    </row>
    <row r="11009" spans="1:17">
      <c r="A11009" s="315" t="s">
        <v>11283</v>
      </c>
      <c r="B11009" s="315" t="s">
        <v>2095</v>
      </c>
      <c r="C11009" s="315" t="s">
        <v>2098</v>
      </c>
      <c r="D11009" s="316">
        <v>148.69999999999999</v>
      </c>
      <c r="E11009" s="317">
        <v>110928.29999999999</v>
      </c>
      <c r="F11009" s="317">
        <v>64297.3</v>
      </c>
      <c r="G11009" s="318">
        <v>39569</v>
      </c>
      <c r="H11009" s="318">
        <v>39959</v>
      </c>
      <c r="I11009" s="318">
        <v>49309</v>
      </c>
      <c r="J11009" s="315" t="s">
        <v>11284</v>
      </c>
      <c r="K11009" s="315">
        <v>1422</v>
      </c>
      <c r="L11009" s="315" t="s">
        <v>3425</v>
      </c>
      <c r="M11009" s="315" t="s">
        <v>766</v>
      </c>
      <c r="N11009" s="315" t="s">
        <v>11285</v>
      </c>
      <c r="O11009" s="315" t="s">
        <v>805</v>
      </c>
      <c r="P11009" s="315" t="s">
        <v>8296</v>
      </c>
      <c r="Q11009" s="315" t="s">
        <v>8746</v>
      </c>
    </row>
    <row r="11010" spans="1:17">
      <c r="A11010" s="315" t="s">
        <v>11286</v>
      </c>
      <c r="B11010" s="315" t="s">
        <v>2095</v>
      </c>
      <c r="C11010" s="315" t="s">
        <v>2098</v>
      </c>
      <c r="D11010" s="316">
        <v>148.72999999999999</v>
      </c>
      <c r="E11010" s="317">
        <v>157178.34999999998</v>
      </c>
      <c r="F11010" s="317">
        <v>88648.590000000011</v>
      </c>
      <c r="G11010" s="318">
        <v>39570</v>
      </c>
      <c r="H11010" s="318">
        <v>40036</v>
      </c>
      <c r="I11010" s="318">
        <v>49309</v>
      </c>
      <c r="J11010" s="315" t="s">
        <v>11287</v>
      </c>
      <c r="K11010" s="315">
        <v>6063</v>
      </c>
      <c r="L11010" s="315" t="s">
        <v>4093</v>
      </c>
      <c r="M11010" s="315" t="s">
        <v>1017</v>
      </c>
      <c r="N11010" s="315"/>
      <c r="O11010" s="315" t="s">
        <v>805</v>
      </c>
      <c r="P11010" s="315" t="s">
        <v>11288</v>
      </c>
      <c r="Q11010" s="315" t="s">
        <v>11171</v>
      </c>
    </row>
    <row r="11011" spans="1:17">
      <c r="A11011" s="315" t="s">
        <v>11289</v>
      </c>
      <c r="B11011" s="315" t="s">
        <v>2095</v>
      </c>
      <c r="C11011" s="315" t="s">
        <v>2098</v>
      </c>
      <c r="D11011" s="316">
        <v>148.96</v>
      </c>
      <c r="E11011" s="317">
        <v>112775.93999999999</v>
      </c>
      <c r="F11011" s="317">
        <v>35921.250000000007</v>
      </c>
      <c r="G11011" s="318">
        <v>40779</v>
      </c>
      <c r="H11011" s="318">
        <v>41165</v>
      </c>
      <c r="I11011" s="318">
        <v>50405</v>
      </c>
      <c r="J11011" s="315" t="s">
        <v>11290</v>
      </c>
      <c r="K11011" s="315">
        <v>6110</v>
      </c>
      <c r="L11011" s="315" t="s">
        <v>787</v>
      </c>
      <c r="M11011" s="315" t="s">
        <v>788</v>
      </c>
      <c r="N11011" s="315" t="s">
        <v>11291</v>
      </c>
      <c r="O11011" s="315" t="s">
        <v>805</v>
      </c>
      <c r="P11011" s="315" t="s">
        <v>780</v>
      </c>
      <c r="Q11011" s="315" t="s">
        <v>956</v>
      </c>
    </row>
    <row r="11012" spans="1:17">
      <c r="A11012" s="315" t="s">
        <v>11292</v>
      </c>
      <c r="B11012" s="315" t="s">
        <v>2095</v>
      </c>
      <c r="C11012" s="315" t="s">
        <v>2098</v>
      </c>
      <c r="D11012" s="316">
        <v>149.1</v>
      </c>
      <c r="E11012" s="317">
        <v>143231.73000000001</v>
      </c>
      <c r="F11012" s="317">
        <v>56364.360000000008</v>
      </c>
      <c r="G11012" s="318">
        <v>39570</v>
      </c>
      <c r="H11012" s="318">
        <v>40848</v>
      </c>
      <c r="I11012" s="318">
        <v>50040</v>
      </c>
      <c r="J11012" s="315" t="s">
        <v>11293</v>
      </c>
      <c r="K11012" s="315">
        <v>8217</v>
      </c>
      <c r="L11012" s="315" t="s">
        <v>3060</v>
      </c>
      <c r="M11012" s="315" t="s">
        <v>1051</v>
      </c>
      <c r="N11012" s="315" t="s">
        <v>11294</v>
      </c>
      <c r="O11012" s="315" t="s">
        <v>805</v>
      </c>
      <c r="P11012" s="315" t="s">
        <v>11295</v>
      </c>
      <c r="Q11012" s="315" t="s">
        <v>992</v>
      </c>
    </row>
    <row r="11013" spans="1:17">
      <c r="A11013" s="315" t="s">
        <v>11296</v>
      </c>
      <c r="B11013" s="315" t="s">
        <v>2095</v>
      </c>
      <c r="C11013" s="315" t="s">
        <v>2096</v>
      </c>
      <c r="D11013" s="316">
        <v>149.19999999999999</v>
      </c>
      <c r="E11013" s="317">
        <v>147870.25999999998</v>
      </c>
      <c r="F11013" s="317">
        <v>63140.61</v>
      </c>
      <c r="G11013" s="318">
        <v>39570</v>
      </c>
      <c r="H11013" s="318">
        <v>41102</v>
      </c>
      <c r="I11013" s="318">
        <v>50405</v>
      </c>
      <c r="J11013" s="315" t="s">
        <v>11297</v>
      </c>
      <c r="K11013" s="315">
        <v>8311</v>
      </c>
      <c r="L11013" s="315" t="s">
        <v>2873</v>
      </c>
      <c r="M11013" s="315" t="s">
        <v>784</v>
      </c>
      <c r="N11013" s="315"/>
      <c r="O11013" s="315" t="s">
        <v>805</v>
      </c>
      <c r="P11013" s="315" t="s">
        <v>11298</v>
      </c>
      <c r="Q11013" s="315" t="s">
        <v>956</v>
      </c>
    </row>
    <row r="11014" spans="1:17">
      <c r="A11014" s="315" t="s">
        <v>11299</v>
      </c>
      <c r="B11014" s="315" t="s">
        <v>2095</v>
      </c>
      <c r="C11014" s="315" t="s">
        <v>2098</v>
      </c>
      <c r="D11014" s="316">
        <v>149.28</v>
      </c>
      <c r="E11014" s="317">
        <v>143425.79999999999</v>
      </c>
      <c r="F11014" s="317">
        <v>48738.21</v>
      </c>
      <c r="G11014" s="318">
        <v>40801</v>
      </c>
      <c r="H11014" s="318">
        <v>40807</v>
      </c>
      <c r="I11014" s="318">
        <v>50040</v>
      </c>
      <c r="J11014" s="315" t="s">
        <v>11300</v>
      </c>
      <c r="K11014" s="315">
        <v>4914</v>
      </c>
      <c r="L11014" s="315" t="s">
        <v>791</v>
      </c>
      <c r="M11014" s="315" t="s">
        <v>764</v>
      </c>
      <c r="N11014" s="315" t="s">
        <v>11301</v>
      </c>
      <c r="O11014" s="315" t="s">
        <v>805</v>
      </c>
      <c r="P11014" s="315" t="s">
        <v>1535</v>
      </c>
      <c r="Q11014" s="315" t="s">
        <v>1454</v>
      </c>
    </row>
    <row r="11015" spans="1:17">
      <c r="A11015" s="315" t="s">
        <v>11302</v>
      </c>
      <c r="B11015" s="315" t="s">
        <v>2095</v>
      </c>
      <c r="C11015" s="315" t="s">
        <v>2098</v>
      </c>
      <c r="D11015" s="316">
        <v>149.47</v>
      </c>
      <c r="E11015" s="317">
        <v>138927.67999999999</v>
      </c>
      <c r="F11015" s="317">
        <v>39279.56</v>
      </c>
      <c r="G11015" s="318">
        <v>40087</v>
      </c>
      <c r="H11015" s="318">
        <v>41111</v>
      </c>
      <c r="I11015" s="318">
        <v>50405</v>
      </c>
      <c r="J11015" s="315" t="s">
        <v>11303</v>
      </c>
      <c r="K11015" s="315">
        <v>3612</v>
      </c>
      <c r="L11015" s="315" t="s">
        <v>2278</v>
      </c>
      <c r="M11015" s="315" t="s">
        <v>764</v>
      </c>
      <c r="N11015" s="315" t="s">
        <v>11304</v>
      </c>
      <c r="O11015" s="315" t="s">
        <v>805</v>
      </c>
      <c r="P11015" s="315" t="s">
        <v>4965</v>
      </c>
      <c r="Q11015" s="315" t="s">
        <v>1339</v>
      </c>
    </row>
    <row r="11016" spans="1:17">
      <c r="A11016" s="315" t="s">
        <v>11305</v>
      </c>
      <c r="B11016" s="315" t="s">
        <v>2095</v>
      </c>
      <c r="C11016" s="315" t="s">
        <v>2098</v>
      </c>
      <c r="D11016" s="316">
        <v>149.52000000000001</v>
      </c>
      <c r="E11016" s="317">
        <v>82099.600000000006</v>
      </c>
      <c r="F11016" s="317">
        <v>12999.1</v>
      </c>
      <c r="G11016" s="318">
        <v>40759</v>
      </c>
      <c r="H11016" s="318">
        <v>42543</v>
      </c>
      <c r="I11016" s="318">
        <v>50040</v>
      </c>
      <c r="J11016" s="315" t="s">
        <v>11306</v>
      </c>
      <c r="K11016" s="315">
        <v>3555</v>
      </c>
      <c r="L11016" s="315" t="s">
        <v>1035</v>
      </c>
      <c r="M11016" s="315" t="s">
        <v>764</v>
      </c>
      <c r="N11016" s="315"/>
      <c r="O11016" s="315" t="s">
        <v>805</v>
      </c>
      <c r="P11016" s="315" t="s">
        <v>5923</v>
      </c>
      <c r="Q11016" s="315" t="s">
        <v>852</v>
      </c>
    </row>
    <row r="11017" spans="1:17">
      <c r="A11017" s="315" t="s">
        <v>11307</v>
      </c>
      <c r="B11017" s="315" t="s">
        <v>2095</v>
      </c>
      <c r="C11017" s="315" t="s">
        <v>2098</v>
      </c>
      <c r="D11017" s="316">
        <v>150.15</v>
      </c>
      <c r="E11017" s="317">
        <v>152066.46</v>
      </c>
      <c r="F11017" s="317">
        <v>34367.020000000004</v>
      </c>
      <c r="G11017" s="318">
        <v>40703</v>
      </c>
      <c r="H11017" s="318">
        <v>42086</v>
      </c>
      <c r="I11017" s="318">
        <v>49674</v>
      </c>
      <c r="J11017" s="315" t="s">
        <v>11308</v>
      </c>
      <c r="K11017" s="315">
        <v>6221</v>
      </c>
      <c r="L11017" s="315" t="s">
        <v>1273</v>
      </c>
      <c r="M11017" s="315" t="s">
        <v>788</v>
      </c>
      <c r="N11017" s="315" t="s">
        <v>11309</v>
      </c>
      <c r="O11017" s="315" t="s">
        <v>805</v>
      </c>
      <c r="P11017" s="315" t="s">
        <v>8770</v>
      </c>
      <c r="Q11017" s="315" t="s">
        <v>1307</v>
      </c>
    </row>
    <row r="11018" spans="1:17">
      <c r="A11018" s="315" t="s">
        <v>11310</v>
      </c>
      <c r="B11018" s="315" t="s">
        <v>2095</v>
      </c>
      <c r="C11018" s="315" t="s">
        <v>2098</v>
      </c>
      <c r="D11018" s="316">
        <v>150.19999999999999</v>
      </c>
      <c r="E11018" s="317">
        <v>207903.90000000002</v>
      </c>
      <c r="F11018" s="317">
        <v>48318.409999999989</v>
      </c>
      <c r="G11018" s="318">
        <v>40800</v>
      </c>
      <c r="H11018" s="318">
        <v>41443</v>
      </c>
      <c r="I11018" s="318">
        <v>50770</v>
      </c>
      <c r="J11018" s="315" t="s">
        <v>11311</v>
      </c>
      <c r="K11018" s="315">
        <v>4562</v>
      </c>
      <c r="L11018" s="315" t="s">
        <v>2528</v>
      </c>
      <c r="M11018" s="315" t="s">
        <v>1296</v>
      </c>
      <c r="N11018" s="315" t="s">
        <v>6267</v>
      </c>
      <c r="O11018" s="315" t="s">
        <v>805</v>
      </c>
      <c r="P11018" s="315" t="s">
        <v>5890</v>
      </c>
      <c r="Q11018" s="315" t="s">
        <v>5924</v>
      </c>
    </row>
    <row r="11019" spans="1:17">
      <c r="A11019" s="315" t="s">
        <v>11312</v>
      </c>
      <c r="B11019" s="315" t="s">
        <v>2095</v>
      </c>
      <c r="C11019" s="315" t="s">
        <v>2098</v>
      </c>
      <c r="D11019" s="316">
        <v>150.28</v>
      </c>
      <c r="E11019" s="317">
        <v>118115.79000000001</v>
      </c>
      <c r="F11019" s="317">
        <v>44411.529999999992</v>
      </c>
      <c r="G11019" s="318">
        <v>39569</v>
      </c>
      <c r="H11019" s="318">
        <v>41171</v>
      </c>
      <c r="I11019" s="318">
        <v>50405</v>
      </c>
      <c r="J11019" s="315" t="s">
        <v>11313</v>
      </c>
      <c r="K11019" s="315">
        <v>8855</v>
      </c>
      <c r="L11019" s="315" t="s">
        <v>3315</v>
      </c>
      <c r="M11019" s="315" t="s">
        <v>1388</v>
      </c>
      <c r="N11019" s="315"/>
      <c r="O11019" s="315" t="s">
        <v>805</v>
      </c>
      <c r="P11019" s="315" t="s">
        <v>11314</v>
      </c>
      <c r="Q11019" s="315" t="s">
        <v>1264</v>
      </c>
    </row>
    <row r="11020" spans="1:17">
      <c r="A11020" s="315" t="s">
        <v>11315</v>
      </c>
      <c r="B11020" s="315" t="s">
        <v>2095</v>
      </c>
      <c r="C11020" s="315" t="s">
        <v>2098</v>
      </c>
      <c r="D11020" s="316">
        <v>150.4</v>
      </c>
      <c r="E11020" s="317">
        <v>151828.62</v>
      </c>
      <c r="F11020" s="317">
        <v>58622.69</v>
      </c>
      <c r="G11020" s="318">
        <v>40801</v>
      </c>
      <c r="H11020" s="318">
        <v>40899</v>
      </c>
      <c r="I11020" s="318">
        <v>50040</v>
      </c>
      <c r="J11020" s="315" t="s">
        <v>11316</v>
      </c>
      <c r="K11020" s="315">
        <v>3308</v>
      </c>
      <c r="L11020" s="315" t="s">
        <v>2442</v>
      </c>
      <c r="M11020" s="315" t="s">
        <v>764</v>
      </c>
      <c r="N11020" s="315" t="s">
        <v>11317</v>
      </c>
      <c r="O11020" s="315"/>
      <c r="P11020" s="315" t="s">
        <v>11317</v>
      </c>
      <c r="Q11020" s="315"/>
    </row>
    <row r="11021" spans="1:17">
      <c r="A11021" s="315" t="s">
        <v>11318</v>
      </c>
      <c r="B11021" s="315" t="s">
        <v>2095</v>
      </c>
      <c r="C11021" s="315" t="s">
        <v>2098</v>
      </c>
      <c r="D11021" s="316">
        <v>151.5</v>
      </c>
      <c r="E11021" s="317">
        <v>133528.94999999998</v>
      </c>
      <c r="F11021" s="317">
        <v>47476.960000000006</v>
      </c>
      <c r="G11021" s="318">
        <v>39570</v>
      </c>
      <c r="H11021" s="318">
        <v>41124</v>
      </c>
      <c r="I11021" s="318">
        <v>50405</v>
      </c>
      <c r="J11021" s="315" t="s">
        <v>11319</v>
      </c>
      <c r="K11021" s="315">
        <v>6253</v>
      </c>
      <c r="L11021" s="315" t="s">
        <v>3984</v>
      </c>
      <c r="M11021" s="315" t="s">
        <v>788</v>
      </c>
      <c r="N11021" s="315" t="s">
        <v>9447</v>
      </c>
      <c r="O11021" s="315" t="s">
        <v>914</v>
      </c>
      <c r="P11021" s="315" t="s">
        <v>9448</v>
      </c>
      <c r="Q11021" s="315" t="s">
        <v>9449</v>
      </c>
    </row>
    <row r="11022" spans="1:17">
      <c r="A11022" s="315" t="s">
        <v>11320</v>
      </c>
      <c r="B11022" s="315" t="s">
        <v>2095</v>
      </c>
      <c r="C11022" s="315" t="s">
        <v>2098</v>
      </c>
      <c r="D11022" s="316">
        <v>151.58000000000001</v>
      </c>
      <c r="E11022" s="317">
        <v>75525.25</v>
      </c>
      <c r="F11022" s="317">
        <v>29161.140000000007</v>
      </c>
      <c r="G11022" s="318">
        <v>40816</v>
      </c>
      <c r="H11022" s="318">
        <v>40882</v>
      </c>
      <c r="I11022" s="318">
        <v>50040</v>
      </c>
      <c r="J11022" s="315" t="s">
        <v>11321</v>
      </c>
      <c r="K11022" s="315">
        <v>1483</v>
      </c>
      <c r="L11022" s="315" t="s">
        <v>2206</v>
      </c>
      <c r="M11022" s="315" t="s">
        <v>761</v>
      </c>
      <c r="N11022" s="315" t="s">
        <v>11322</v>
      </c>
      <c r="O11022" s="315" t="s">
        <v>805</v>
      </c>
      <c r="P11022" s="315" t="s">
        <v>11323</v>
      </c>
      <c r="Q11022" s="315" t="s">
        <v>945</v>
      </c>
    </row>
    <row r="11023" spans="1:17">
      <c r="A11023" s="315" t="s">
        <v>11324</v>
      </c>
      <c r="B11023" s="315" t="s">
        <v>2095</v>
      </c>
      <c r="C11023" s="315" t="s">
        <v>2096</v>
      </c>
      <c r="D11023" s="316">
        <v>152.5</v>
      </c>
      <c r="E11023" s="317">
        <v>147761.5</v>
      </c>
      <c r="F11023" s="317">
        <v>48980.219999999994</v>
      </c>
      <c r="G11023" s="318">
        <v>39605</v>
      </c>
      <c r="H11023" s="318">
        <v>41450</v>
      </c>
      <c r="I11023" s="318">
        <v>50770</v>
      </c>
      <c r="J11023" s="315" t="s">
        <v>11325</v>
      </c>
      <c r="K11023" s="315">
        <v>1617</v>
      </c>
      <c r="L11023" s="315" t="s">
        <v>2552</v>
      </c>
      <c r="M11023" s="315" t="s">
        <v>761</v>
      </c>
      <c r="N11023" s="315" t="s">
        <v>11326</v>
      </c>
      <c r="O11023" s="315" t="s">
        <v>805</v>
      </c>
      <c r="P11023" s="315" t="s">
        <v>11327</v>
      </c>
      <c r="Q11023" s="315" t="s">
        <v>1345</v>
      </c>
    </row>
    <row r="11024" spans="1:17">
      <c r="A11024" s="315" t="s">
        <v>11328</v>
      </c>
      <c r="B11024" s="315" t="s">
        <v>2095</v>
      </c>
      <c r="C11024" s="315" t="s">
        <v>2096</v>
      </c>
      <c r="D11024" s="316">
        <v>152.57</v>
      </c>
      <c r="E11024" s="317">
        <v>160753.20000000001</v>
      </c>
      <c r="F11024" s="317">
        <v>42117.35</v>
      </c>
      <c r="G11024" s="318">
        <v>40351</v>
      </c>
      <c r="H11024" s="318">
        <v>42184</v>
      </c>
      <c r="I11024" s="318">
        <v>51501</v>
      </c>
      <c r="J11024" s="315" t="s">
        <v>11329</v>
      </c>
      <c r="K11024" s="315">
        <v>3038</v>
      </c>
      <c r="L11024" s="315" t="s">
        <v>4246</v>
      </c>
      <c r="M11024" s="315" t="s">
        <v>764</v>
      </c>
      <c r="N11024" s="315"/>
      <c r="O11024" s="315" t="s">
        <v>805</v>
      </c>
      <c r="P11024" s="315" t="s">
        <v>11330</v>
      </c>
      <c r="Q11024" s="315" t="s">
        <v>4869</v>
      </c>
    </row>
    <row r="11025" spans="1:17">
      <c r="A11025" s="315" t="s">
        <v>11331</v>
      </c>
      <c r="B11025" s="315" t="s">
        <v>2095</v>
      </c>
      <c r="C11025" s="315" t="s">
        <v>2098</v>
      </c>
      <c r="D11025" s="316">
        <v>152.6</v>
      </c>
      <c r="E11025" s="317">
        <v>135703.47</v>
      </c>
      <c r="F11025" s="317">
        <v>30668.98</v>
      </c>
      <c r="G11025" s="318">
        <v>40711</v>
      </c>
      <c r="H11025" s="318">
        <v>42083</v>
      </c>
      <c r="I11025" s="318">
        <v>49674</v>
      </c>
      <c r="J11025" s="315" t="s">
        <v>3801</v>
      </c>
      <c r="K11025" s="315">
        <v>6221</v>
      </c>
      <c r="L11025" s="315" t="s">
        <v>1273</v>
      </c>
      <c r="M11025" s="315" t="s">
        <v>788</v>
      </c>
      <c r="N11025" s="315"/>
      <c r="O11025" s="315" t="s">
        <v>805</v>
      </c>
      <c r="P11025" s="315" t="s">
        <v>8851</v>
      </c>
      <c r="Q11025" s="315" t="s">
        <v>5089</v>
      </c>
    </row>
    <row r="11026" spans="1:17">
      <c r="A11026" s="315" t="s">
        <v>11332</v>
      </c>
      <c r="B11026" s="315" t="s">
        <v>2095</v>
      </c>
      <c r="C11026" s="315" t="s">
        <v>2098</v>
      </c>
      <c r="D11026" s="316">
        <v>152.69999999999999</v>
      </c>
      <c r="E11026" s="317">
        <v>145504.06</v>
      </c>
      <c r="F11026" s="317">
        <v>79154.2</v>
      </c>
      <c r="G11026" s="318">
        <v>39570</v>
      </c>
      <c r="H11026" s="318">
        <v>39731</v>
      </c>
      <c r="I11026" s="318">
        <v>48944</v>
      </c>
      <c r="J11026" s="315" t="s">
        <v>11333</v>
      </c>
      <c r="K11026" s="315">
        <v>1510</v>
      </c>
      <c r="L11026" s="315" t="s">
        <v>3306</v>
      </c>
      <c r="M11026" s="315" t="s">
        <v>766</v>
      </c>
      <c r="N11026" s="315"/>
      <c r="O11026" s="315" t="s">
        <v>996</v>
      </c>
      <c r="P11026" s="315" t="s">
        <v>11334</v>
      </c>
      <c r="Q11026" s="315"/>
    </row>
    <row r="11027" spans="1:17">
      <c r="A11027" s="315" t="s">
        <v>11335</v>
      </c>
      <c r="B11027" s="315" t="s">
        <v>2095</v>
      </c>
      <c r="C11027" s="315" t="s">
        <v>2098</v>
      </c>
      <c r="D11027" s="316">
        <v>152.80000000000001</v>
      </c>
      <c r="E11027" s="317">
        <v>131567.26999999999</v>
      </c>
      <c r="F11027" s="317">
        <v>43002.99</v>
      </c>
      <c r="G11027" s="318">
        <v>39570</v>
      </c>
      <c r="H11027" s="318">
        <v>41450</v>
      </c>
      <c r="I11027" s="318">
        <v>50770</v>
      </c>
      <c r="J11027" s="315" t="s">
        <v>11336</v>
      </c>
      <c r="K11027" s="315">
        <v>6055</v>
      </c>
      <c r="L11027" s="315" t="s">
        <v>4385</v>
      </c>
      <c r="M11027" s="315" t="s">
        <v>1017</v>
      </c>
      <c r="N11027" s="315" t="s">
        <v>11337</v>
      </c>
      <c r="O11027" s="315" t="s">
        <v>805</v>
      </c>
      <c r="P11027" s="315" t="s">
        <v>11338</v>
      </c>
      <c r="Q11027" s="315" t="s">
        <v>1210</v>
      </c>
    </row>
    <row r="11028" spans="1:17">
      <c r="A11028" s="315" t="s">
        <v>11339</v>
      </c>
      <c r="B11028" s="315" t="s">
        <v>2095</v>
      </c>
      <c r="C11028" s="315" t="s">
        <v>2098</v>
      </c>
      <c r="D11028" s="316">
        <v>152.88</v>
      </c>
      <c r="E11028" s="317">
        <v>72438.5</v>
      </c>
      <c r="F11028" s="317">
        <v>30206.86</v>
      </c>
      <c r="G11028" s="318">
        <v>40851</v>
      </c>
      <c r="H11028" s="318">
        <v>40899</v>
      </c>
      <c r="I11028" s="318">
        <v>50040</v>
      </c>
      <c r="J11028" s="315" t="s">
        <v>11340</v>
      </c>
      <c r="K11028" s="315">
        <v>1695</v>
      </c>
      <c r="L11028" s="315" t="s">
        <v>11341</v>
      </c>
      <c r="M11028" s="315" t="s">
        <v>761</v>
      </c>
      <c r="N11028" s="315"/>
      <c r="O11028" s="315" t="s">
        <v>805</v>
      </c>
      <c r="P11028" s="315" t="s">
        <v>11342</v>
      </c>
      <c r="Q11028" s="315" t="s">
        <v>11343</v>
      </c>
    </row>
    <row r="11029" spans="1:17">
      <c r="A11029" s="315" t="s">
        <v>11344</v>
      </c>
      <c r="B11029" s="315" t="s">
        <v>2095</v>
      </c>
      <c r="C11029" s="315" t="s">
        <v>2098</v>
      </c>
      <c r="D11029" s="316">
        <v>152.91</v>
      </c>
      <c r="E11029" s="317">
        <v>23360.04</v>
      </c>
      <c r="F11029" s="317">
        <v>3698.68</v>
      </c>
      <c r="G11029" s="318">
        <v>40828</v>
      </c>
      <c r="H11029" s="318">
        <v>42639</v>
      </c>
      <c r="I11029" s="318">
        <v>50040</v>
      </c>
      <c r="J11029" s="315" t="s">
        <v>11345</v>
      </c>
      <c r="K11029" s="315">
        <v>9450</v>
      </c>
      <c r="L11029" s="315" t="s">
        <v>1087</v>
      </c>
      <c r="M11029" s="315" t="s">
        <v>770</v>
      </c>
      <c r="N11029" s="315"/>
      <c r="O11029" s="315" t="s">
        <v>805</v>
      </c>
      <c r="P11029" s="315" t="s">
        <v>11346</v>
      </c>
      <c r="Q11029" s="315" t="s">
        <v>1307</v>
      </c>
    </row>
    <row r="11030" spans="1:17">
      <c r="A11030" s="315" t="s">
        <v>11347</v>
      </c>
      <c r="B11030" s="315" t="s">
        <v>2095</v>
      </c>
      <c r="C11030" s="315" t="s">
        <v>2098</v>
      </c>
      <c r="D11030" s="316">
        <v>153.6</v>
      </c>
      <c r="E11030" s="317">
        <v>131559</v>
      </c>
      <c r="F11030" s="317">
        <v>46654.73</v>
      </c>
      <c r="G11030" s="318">
        <v>40164</v>
      </c>
      <c r="H11030" s="318">
        <v>40961</v>
      </c>
      <c r="I11030" s="318">
        <v>50405</v>
      </c>
      <c r="J11030" s="315" t="s">
        <v>11348</v>
      </c>
      <c r="K11030" s="315">
        <v>3613</v>
      </c>
      <c r="L11030" s="315" t="s">
        <v>2278</v>
      </c>
      <c r="M11030" s="315" t="s">
        <v>764</v>
      </c>
      <c r="N11030" s="315" t="s">
        <v>8332</v>
      </c>
      <c r="O11030" s="315" t="s">
        <v>805</v>
      </c>
      <c r="P11030" s="315" t="s">
        <v>921</v>
      </c>
      <c r="Q11030" s="315" t="s">
        <v>819</v>
      </c>
    </row>
    <row r="11031" spans="1:17">
      <c r="A11031" s="315" t="s">
        <v>11349</v>
      </c>
      <c r="B11031" s="315" t="s">
        <v>2095</v>
      </c>
      <c r="C11031" s="315" t="s">
        <v>2096</v>
      </c>
      <c r="D11031" s="316">
        <v>153.9</v>
      </c>
      <c r="E11031" s="317">
        <v>155780.4</v>
      </c>
      <c r="F11031" s="317">
        <v>60598.560000000005</v>
      </c>
      <c r="G11031" s="318">
        <v>39759</v>
      </c>
      <c r="H11031" s="318">
        <v>41121</v>
      </c>
      <c r="I11031" s="318">
        <v>50405</v>
      </c>
      <c r="J11031" s="315" t="s">
        <v>11350</v>
      </c>
      <c r="K11031" s="315">
        <v>2946</v>
      </c>
      <c r="L11031" s="315" t="s">
        <v>11351</v>
      </c>
      <c r="M11031" s="315" t="s">
        <v>1431</v>
      </c>
      <c r="N11031" s="315"/>
      <c r="O11031" s="315" t="s">
        <v>805</v>
      </c>
      <c r="P11031" s="315" t="s">
        <v>11352</v>
      </c>
      <c r="Q11031" s="315" t="s">
        <v>939</v>
      </c>
    </row>
    <row r="11032" spans="1:17">
      <c r="A11032" s="315" t="s">
        <v>11353</v>
      </c>
      <c r="B11032" s="315" t="s">
        <v>2095</v>
      </c>
      <c r="C11032" s="315" t="s">
        <v>2098</v>
      </c>
      <c r="D11032" s="316">
        <v>153.91999999999999</v>
      </c>
      <c r="E11032" s="317">
        <v>131784.47999999998</v>
      </c>
      <c r="F11032" s="317">
        <v>29783.279999999999</v>
      </c>
      <c r="G11032" s="318">
        <v>40785</v>
      </c>
      <c r="H11032" s="318">
        <v>42071</v>
      </c>
      <c r="I11032" s="318">
        <v>49674</v>
      </c>
      <c r="J11032" s="315" t="s">
        <v>11354</v>
      </c>
      <c r="K11032" s="315">
        <v>6422</v>
      </c>
      <c r="L11032" s="315" t="s">
        <v>3803</v>
      </c>
      <c r="M11032" s="315" t="s">
        <v>1388</v>
      </c>
      <c r="N11032" s="315"/>
      <c r="O11032" s="315" t="s">
        <v>805</v>
      </c>
      <c r="P11032" s="315" t="s">
        <v>11004</v>
      </c>
      <c r="Q11032" s="315" t="s">
        <v>1096</v>
      </c>
    </row>
    <row r="11033" spans="1:17">
      <c r="A11033" s="315" t="s">
        <v>11355</v>
      </c>
      <c r="B11033" s="315" t="s">
        <v>2095</v>
      </c>
      <c r="C11033" s="315" t="s">
        <v>2096</v>
      </c>
      <c r="D11033" s="316">
        <v>154.6</v>
      </c>
      <c r="E11033" s="317">
        <v>149517.76000000001</v>
      </c>
      <c r="F11033" s="317">
        <v>56218.69</v>
      </c>
      <c r="G11033" s="318">
        <v>39570</v>
      </c>
      <c r="H11033" s="318">
        <v>40819</v>
      </c>
      <c r="I11033" s="318">
        <v>50040</v>
      </c>
      <c r="J11033" s="315" t="s">
        <v>11356</v>
      </c>
      <c r="K11033" s="315">
        <v>8312</v>
      </c>
      <c r="L11033" s="315" t="s">
        <v>3905</v>
      </c>
      <c r="M11033" s="315" t="s">
        <v>784</v>
      </c>
      <c r="N11033" s="315" t="s">
        <v>11357</v>
      </c>
      <c r="O11033" s="315" t="s">
        <v>805</v>
      </c>
      <c r="P11033" s="315" t="s">
        <v>4904</v>
      </c>
      <c r="Q11033" s="315" t="s">
        <v>1139</v>
      </c>
    </row>
    <row r="11034" spans="1:17">
      <c r="A11034" s="315" t="s">
        <v>11358</v>
      </c>
      <c r="B11034" s="315" t="s">
        <v>2095</v>
      </c>
      <c r="C11034" s="315" t="s">
        <v>2098</v>
      </c>
      <c r="D11034" s="316">
        <v>154.80000000000001</v>
      </c>
      <c r="E11034" s="317">
        <v>137912.27000000002</v>
      </c>
      <c r="F11034" s="317">
        <v>58336.89</v>
      </c>
      <c r="G11034" s="318">
        <v>39693</v>
      </c>
      <c r="H11034" s="318">
        <v>40870</v>
      </c>
      <c r="I11034" s="318">
        <v>50040</v>
      </c>
      <c r="J11034" s="315" t="s">
        <v>7566</v>
      </c>
      <c r="K11034" s="315">
        <v>5636</v>
      </c>
      <c r="L11034" s="315" t="s">
        <v>3094</v>
      </c>
      <c r="M11034" s="315" t="s">
        <v>776</v>
      </c>
      <c r="N11034" s="315"/>
      <c r="O11034" s="315" t="s">
        <v>805</v>
      </c>
      <c r="P11034" s="315" t="s">
        <v>7567</v>
      </c>
      <c r="Q11034" s="315" t="s">
        <v>992</v>
      </c>
    </row>
    <row r="11035" spans="1:17">
      <c r="A11035" s="315" t="s">
        <v>11359</v>
      </c>
      <c r="B11035" s="315" t="s">
        <v>2095</v>
      </c>
      <c r="C11035" s="315" t="s">
        <v>2098</v>
      </c>
      <c r="D11035" s="316">
        <v>154.88</v>
      </c>
      <c r="E11035" s="317">
        <v>150778.60999999999</v>
      </c>
      <c r="F11035" s="317">
        <v>41313.360000000001</v>
      </c>
      <c r="G11035" s="318">
        <v>40666</v>
      </c>
      <c r="H11035" s="318">
        <v>40893</v>
      </c>
      <c r="I11035" s="318">
        <v>50040</v>
      </c>
      <c r="J11035" s="315" t="s">
        <v>11360</v>
      </c>
      <c r="K11035" s="315">
        <v>9300</v>
      </c>
      <c r="L11035" s="315" t="s">
        <v>1522</v>
      </c>
      <c r="M11035" s="315" t="s">
        <v>770</v>
      </c>
      <c r="N11035" s="315"/>
      <c r="O11035" s="315" t="s">
        <v>805</v>
      </c>
      <c r="P11035" s="315" t="s">
        <v>7146</v>
      </c>
      <c r="Q11035" s="315" t="s">
        <v>11361</v>
      </c>
    </row>
    <row r="11036" spans="1:17">
      <c r="A11036" s="315" t="s">
        <v>11362</v>
      </c>
      <c r="B11036" s="315" t="s">
        <v>2095</v>
      </c>
      <c r="C11036" s="315" t="s">
        <v>2098</v>
      </c>
      <c r="D11036" s="316">
        <v>154.9</v>
      </c>
      <c r="E11036" s="317">
        <v>25000.85</v>
      </c>
      <c r="F11036" s="317">
        <v>8168.1100000000006</v>
      </c>
      <c r="G11036" s="318">
        <v>40816</v>
      </c>
      <c r="H11036" s="318">
        <v>40879</v>
      </c>
      <c r="I11036" s="318">
        <v>50040</v>
      </c>
      <c r="J11036" s="315" t="s">
        <v>10673</v>
      </c>
      <c r="K11036" s="315">
        <v>8162</v>
      </c>
      <c r="L11036" s="315" t="s">
        <v>3743</v>
      </c>
      <c r="M11036" s="315" t="s">
        <v>784</v>
      </c>
      <c r="N11036" s="315" t="s">
        <v>11363</v>
      </c>
      <c r="O11036" s="315" t="s">
        <v>805</v>
      </c>
      <c r="P11036" s="315" t="s">
        <v>11364</v>
      </c>
      <c r="Q11036" s="315" t="s">
        <v>11365</v>
      </c>
    </row>
    <row r="11037" spans="1:17">
      <c r="A11037" s="315" t="s">
        <v>11366</v>
      </c>
      <c r="B11037" s="315" t="s">
        <v>2095</v>
      </c>
      <c r="C11037" s="315" t="s">
        <v>2098</v>
      </c>
      <c r="D11037" s="316">
        <v>154.96</v>
      </c>
      <c r="E11037" s="317">
        <v>134598</v>
      </c>
      <c r="F11037" s="317">
        <v>31156.969999999998</v>
      </c>
      <c r="G11037" s="318">
        <v>40702</v>
      </c>
      <c r="H11037" s="318">
        <v>41626</v>
      </c>
      <c r="I11037" s="318">
        <v>50770</v>
      </c>
      <c r="J11037" s="315" t="s">
        <v>11367</v>
      </c>
      <c r="K11037" s="315">
        <v>4900</v>
      </c>
      <c r="L11037" s="315" t="s">
        <v>2377</v>
      </c>
      <c r="M11037" s="315" t="s">
        <v>764</v>
      </c>
      <c r="N11037" s="315" t="s">
        <v>9014</v>
      </c>
      <c r="O11037" s="315" t="s">
        <v>805</v>
      </c>
      <c r="P11037" s="315" t="s">
        <v>9015</v>
      </c>
      <c r="Q11037" s="315" t="s">
        <v>1079</v>
      </c>
    </row>
    <row r="11038" spans="1:17">
      <c r="A11038" s="319" t="s">
        <v>11368</v>
      </c>
      <c r="B11038" s="319" t="s">
        <v>2095</v>
      </c>
      <c r="C11038" s="319" t="s">
        <v>2098</v>
      </c>
      <c r="D11038" s="320">
        <v>154.96</v>
      </c>
      <c r="E11038" s="317">
        <v>15372.61</v>
      </c>
      <c r="F11038" s="317">
        <v>3216.87</v>
      </c>
      <c r="G11038" s="321">
        <v>40794</v>
      </c>
      <c r="H11038" s="321">
        <v>42087</v>
      </c>
      <c r="I11038" s="321">
        <v>49674</v>
      </c>
      <c r="J11038" s="319" t="s">
        <v>11369</v>
      </c>
      <c r="K11038" s="322">
        <v>8274</v>
      </c>
      <c r="L11038" s="319" t="s">
        <v>2898</v>
      </c>
      <c r="M11038" s="319" t="s">
        <v>792</v>
      </c>
      <c r="N11038" s="319" t="s">
        <v>4920</v>
      </c>
      <c r="O11038" s="319" t="s">
        <v>805</v>
      </c>
      <c r="P11038" s="319" t="s">
        <v>1132</v>
      </c>
      <c r="Q11038" s="319" t="s">
        <v>4820</v>
      </c>
    </row>
    <row r="11039" spans="1:17">
      <c r="A11039" s="315" t="s">
        <v>11370</v>
      </c>
      <c r="B11039" s="315" t="s">
        <v>2095</v>
      </c>
      <c r="C11039" s="315" t="s">
        <v>2098</v>
      </c>
      <c r="D11039" s="316">
        <v>154.96</v>
      </c>
      <c r="E11039" s="317">
        <v>122482.59</v>
      </c>
      <c r="F11039" s="317">
        <v>25630.61</v>
      </c>
      <c r="G11039" s="318">
        <v>40794</v>
      </c>
      <c r="H11039" s="318">
        <v>42087</v>
      </c>
      <c r="I11039" s="318">
        <v>49674</v>
      </c>
      <c r="J11039" s="315" t="s">
        <v>11369</v>
      </c>
      <c r="K11039" s="315">
        <v>8274</v>
      </c>
      <c r="L11039" s="315" t="s">
        <v>2898</v>
      </c>
      <c r="M11039" s="315" t="s">
        <v>792</v>
      </c>
      <c r="N11039" s="315" t="s">
        <v>11371</v>
      </c>
      <c r="O11039" s="315" t="s">
        <v>805</v>
      </c>
      <c r="P11039" s="315" t="s">
        <v>11372</v>
      </c>
      <c r="Q11039" s="315" t="s">
        <v>5002</v>
      </c>
    </row>
    <row r="11040" spans="1:17">
      <c r="A11040" s="315" t="s">
        <v>11373</v>
      </c>
      <c r="B11040" s="315" t="s">
        <v>2095</v>
      </c>
      <c r="C11040" s="315" t="s">
        <v>2098</v>
      </c>
      <c r="D11040" s="316">
        <v>155</v>
      </c>
      <c r="E11040" s="317">
        <v>122520</v>
      </c>
      <c r="F11040" s="317">
        <v>42146.86</v>
      </c>
      <c r="G11040" s="318">
        <v>39990</v>
      </c>
      <c r="H11040" s="318">
        <v>41250</v>
      </c>
      <c r="I11040" s="318">
        <v>50405</v>
      </c>
      <c r="J11040" s="315" t="s">
        <v>11374</v>
      </c>
      <c r="K11040" s="315">
        <v>3781</v>
      </c>
      <c r="L11040" s="315" t="s">
        <v>11375</v>
      </c>
      <c r="M11040" s="315" t="s">
        <v>764</v>
      </c>
      <c r="N11040" s="315"/>
      <c r="O11040" s="315" t="s">
        <v>805</v>
      </c>
      <c r="P11040" s="315" t="s">
        <v>4538</v>
      </c>
      <c r="Q11040" s="315" t="s">
        <v>5019</v>
      </c>
    </row>
    <row r="11041" spans="1:17">
      <c r="A11041" s="315" t="s">
        <v>11376</v>
      </c>
      <c r="B11041" s="315" t="s">
        <v>2095</v>
      </c>
      <c r="C11041" s="315" t="s">
        <v>2098</v>
      </c>
      <c r="D11041" s="316">
        <v>155.47999999999999</v>
      </c>
      <c r="E11041" s="317">
        <v>150908.94</v>
      </c>
      <c r="F11041" s="317">
        <v>34105.420000000006</v>
      </c>
      <c r="G11041" s="318">
        <v>40695</v>
      </c>
      <c r="H11041" s="318">
        <v>41948</v>
      </c>
      <c r="I11041" s="318">
        <v>49309</v>
      </c>
      <c r="J11041" s="315" t="s">
        <v>11377</v>
      </c>
      <c r="K11041" s="315">
        <v>8452</v>
      </c>
      <c r="L11041" s="315" t="s">
        <v>4081</v>
      </c>
      <c r="M11041" s="315" t="s">
        <v>784</v>
      </c>
      <c r="N11041" s="315" t="s">
        <v>11378</v>
      </c>
      <c r="O11041" s="315" t="s">
        <v>914</v>
      </c>
      <c r="P11041" s="315" t="s">
        <v>6184</v>
      </c>
      <c r="Q11041" s="315" t="s">
        <v>11379</v>
      </c>
    </row>
    <row r="11042" spans="1:17">
      <c r="A11042" s="315" t="s">
        <v>11380</v>
      </c>
      <c r="B11042" s="315" t="s">
        <v>2095</v>
      </c>
      <c r="C11042" s="315" t="s">
        <v>2098</v>
      </c>
      <c r="D11042" s="316">
        <v>155.47999999999999</v>
      </c>
      <c r="E11042" s="317">
        <v>90954.250000000015</v>
      </c>
      <c r="F11042" s="317">
        <v>20555.660000000003</v>
      </c>
      <c r="G11042" s="318">
        <v>40785</v>
      </c>
      <c r="H11042" s="318">
        <v>42083</v>
      </c>
      <c r="I11042" s="318">
        <v>49674</v>
      </c>
      <c r="J11042" s="315" t="s">
        <v>11381</v>
      </c>
      <c r="K11042" s="315">
        <v>8580</v>
      </c>
      <c r="L11042" s="315" t="s">
        <v>3496</v>
      </c>
      <c r="M11042" s="315" t="s">
        <v>792</v>
      </c>
      <c r="N11042" s="315"/>
      <c r="O11042" s="315" t="s">
        <v>805</v>
      </c>
      <c r="P11042" s="315" t="s">
        <v>8937</v>
      </c>
      <c r="Q11042" s="315" t="s">
        <v>5199</v>
      </c>
    </row>
    <row r="11043" spans="1:17">
      <c r="A11043" s="315" t="s">
        <v>11382</v>
      </c>
      <c r="B11043" s="315" t="s">
        <v>2095</v>
      </c>
      <c r="C11043" s="315" t="s">
        <v>2098</v>
      </c>
      <c r="D11043" s="316">
        <v>155.5</v>
      </c>
      <c r="E11043" s="317">
        <v>161899.35</v>
      </c>
      <c r="F11043" s="317">
        <v>33878.910000000003</v>
      </c>
      <c r="G11043" s="318">
        <v>40751</v>
      </c>
      <c r="H11043" s="318">
        <v>42089</v>
      </c>
      <c r="I11043" s="318">
        <v>49674</v>
      </c>
      <c r="J11043" s="315" t="s">
        <v>11383</v>
      </c>
      <c r="K11043" s="315">
        <v>7205</v>
      </c>
      <c r="L11043" s="315" t="s">
        <v>3033</v>
      </c>
      <c r="M11043" s="315" t="s">
        <v>966</v>
      </c>
      <c r="N11043" s="315" t="s">
        <v>11384</v>
      </c>
      <c r="O11043" s="315" t="s">
        <v>805</v>
      </c>
      <c r="P11043" s="315" t="s">
        <v>11385</v>
      </c>
      <c r="Q11043" s="315" t="s">
        <v>819</v>
      </c>
    </row>
    <row r="11044" spans="1:17">
      <c r="A11044" s="315" t="s">
        <v>11386</v>
      </c>
      <c r="B11044" s="315" t="s">
        <v>2095</v>
      </c>
      <c r="C11044" s="315" t="s">
        <v>2098</v>
      </c>
      <c r="D11044" s="316">
        <v>155.6</v>
      </c>
      <c r="E11044" s="317">
        <v>150950.95000000001</v>
      </c>
      <c r="F11044" s="317">
        <v>32146.949999999997</v>
      </c>
      <c r="G11044" s="318">
        <v>40164</v>
      </c>
      <c r="H11044" s="318">
        <v>41950</v>
      </c>
      <c r="I11044" s="318">
        <v>51135</v>
      </c>
      <c r="J11044" s="315" t="s">
        <v>11387</v>
      </c>
      <c r="K11044" s="315">
        <v>3608</v>
      </c>
      <c r="L11044" s="315" t="s">
        <v>2197</v>
      </c>
      <c r="M11044" s="315" t="s">
        <v>764</v>
      </c>
      <c r="N11044" s="315" t="s">
        <v>11244</v>
      </c>
      <c r="O11044" s="315" t="s">
        <v>805</v>
      </c>
      <c r="P11044" s="315" t="s">
        <v>11245</v>
      </c>
      <c r="Q11044" s="315" t="s">
        <v>1156</v>
      </c>
    </row>
    <row r="11045" spans="1:17">
      <c r="A11045" s="315" t="s">
        <v>11388</v>
      </c>
      <c r="B11045" s="315" t="s">
        <v>2095</v>
      </c>
      <c r="C11045" s="315" t="s">
        <v>2098</v>
      </c>
      <c r="D11045" s="316">
        <v>155.6</v>
      </c>
      <c r="E11045" s="317">
        <v>152341.38999999998</v>
      </c>
      <c r="F11045" s="317">
        <v>35264.199999999997</v>
      </c>
      <c r="G11045" s="318">
        <v>40539</v>
      </c>
      <c r="H11045" s="318">
        <v>41632</v>
      </c>
      <c r="I11045" s="318">
        <v>50770</v>
      </c>
      <c r="J11045" s="315" t="s">
        <v>11389</v>
      </c>
      <c r="K11045" s="315">
        <v>6532</v>
      </c>
      <c r="L11045" s="315" t="s">
        <v>11390</v>
      </c>
      <c r="M11045" s="315" t="s">
        <v>811</v>
      </c>
      <c r="N11045" s="315" t="s">
        <v>7791</v>
      </c>
      <c r="O11045" s="315" t="s">
        <v>805</v>
      </c>
      <c r="P11045" s="315" t="s">
        <v>7792</v>
      </c>
      <c r="Q11045" s="315" t="s">
        <v>7793</v>
      </c>
    </row>
    <row r="11046" spans="1:17">
      <c r="A11046" s="315" t="s">
        <v>11391</v>
      </c>
      <c r="B11046" s="315" t="s">
        <v>2095</v>
      </c>
      <c r="C11046" s="315" t="s">
        <v>2098</v>
      </c>
      <c r="D11046" s="316">
        <v>155.69999999999999</v>
      </c>
      <c r="E11046" s="317">
        <v>153613.52000000002</v>
      </c>
      <c r="F11046" s="317">
        <v>58833.979999999996</v>
      </c>
      <c r="G11046" s="318">
        <v>39570</v>
      </c>
      <c r="H11046" s="318">
        <v>41171</v>
      </c>
      <c r="I11046" s="318">
        <v>50405</v>
      </c>
      <c r="J11046" s="315" t="s">
        <v>11392</v>
      </c>
      <c r="K11046" s="315">
        <v>8500</v>
      </c>
      <c r="L11046" s="315" t="s">
        <v>1660</v>
      </c>
      <c r="M11046" s="315" t="s">
        <v>792</v>
      </c>
      <c r="N11046" s="315"/>
      <c r="O11046" s="315" t="s">
        <v>996</v>
      </c>
      <c r="P11046" s="315" t="s">
        <v>11393</v>
      </c>
      <c r="Q11046" s="315"/>
    </row>
    <row r="11047" spans="1:17">
      <c r="A11047" s="315" t="s">
        <v>11394</v>
      </c>
      <c r="B11047" s="315" t="s">
        <v>2095</v>
      </c>
      <c r="C11047" s="315" t="s">
        <v>2098</v>
      </c>
      <c r="D11047" s="316">
        <v>155.69999999999999</v>
      </c>
      <c r="E11047" s="317">
        <v>137710.83999999997</v>
      </c>
      <c r="F11047" s="317">
        <v>34427.729999999996</v>
      </c>
      <c r="G11047" s="318">
        <v>40592</v>
      </c>
      <c r="H11047" s="318">
        <v>41624</v>
      </c>
      <c r="I11047" s="318">
        <v>50770</v>
      </c>
      <c r="J11047" s="315" t="s">
        <v>11395</v>
      </c>
      <c r="K11047" s="315">
        <v>8553</v>
      </c>
      <c r="L11047" s="315" t="s">
        <v>11396</v>
      </c>
      <c r="M11047" s="315" t="s">
        <v>792</v>
      </c>
      <c r="N11047" s="315"/>
      <c r="O11047" s="315" t="s">
        <v>805</v>
      </c>
      <c r="P11047" s="315" t="s">
        <v>11397</v>
      </c>
      <c r="Q11047" s="315" t="s">
        <v>875</v>
      </c>
    </row>
    <row r="11048" spans="1:17">
      <c r="A11048" s="315" t="s">
        <v>11398</v>
      </c>
      <c r="B11048" s="315" t="s">
        <v>2095</v>
      </c>
      <c r="C11048" s="315" t="s">
        <v>2098</v>
      </c>
      <c r="D11048" s="316">
        <v>155.80000000000001</v>
      </c>
      <c r="E11048" s="317">
        <v>169961.70000000004</v>
      </c>
      <c r="F11048" s="317">
        <v>53978.57</v>
      </c>
      <c r="G11048" s="318">
        <v>39850</v>
      </c>
      <c r="H11048" s="318">
        <v>41259</v>
      </c>
      <c r="I11048" s="318">
        <v>50405</v>
      </c>
      <c r="J11048" s="315" t="s">
        <v>11399</v>
      </c>
      <c r="K11048" s="315">
        <v>6928</v>
      </c>
      <c r="L11048" s="315" t="s">
        <v>11400</v>
      </c>
      <c r="M11048" s="315" t="s">
        <v>811</v>
      </c>
      <c r="N11048" s="315" t="s">
        <v>11401</v>
      </c>
      <c r="O11048" s="315" t="s">
        <v>805</v>
      </c>
      <c r="P11048" s="315" t="s">
        <v>7502</v>
      </c>
      <c r="Q11048" s="315" t="s">
        <v>11402</v>
      </c>
    </row>
    <row r="11049" spans="1:17">
      <c r="A11049" s="315" t="s">
        <v>11403</v>
      </c>
      <c r="B11049" s="315" t="s">
        <v>2095</v>
      </c>
      <c r="C11049" s="315" t="s">
        <v>2098</v>
      </c>
      <c r="D11049" s="316">
        <v>155.80000000000001</v>
      </c>
      <c r="E11049" s="317">
        <v>44048.1</v>
      </c>
      <c r="F11049" s="317">
        <v>12836.14</v>
      </c>
      <c r="G11049" s="318">
        <v>40676</v>
      </c>
      <c r="H11049" s="318">
        <v>41122</v>
      </c>
      <c r="I11049" s="318">
        <v>50405</v>
      </c>
      <c r="J11049" s="315" t="s">
        <v>11404</v>
      </c>
      <c r="K11049" s="315">
        <v>3665</v>
      </c>
      <c r="L11049" s="315" t="s">
        <v>2179</v>
      </c>
      <c r="M11049" s="315" t="s">
        <v>764</v>
      </c>
      <c r="N11049" s="315"/>
      <c r="O11049" s="315" t="s">
        <v>805</v>
      </c>
      <c r="P11049" s="315" t="s">
        <v>11405</v>
      </c>
      <c r="Q11049" s="315" t="s">
        <v>1663</v>
      </c>
    </row>
    <row r="11050" spans="1:17">
      <c r="A11050" s="315" t="s">
        <v>11406</v>
      </c>
      <c r="B11050" s="315" t="s">
        <v>2095</v>
      </c>
      <c r="C11050" s="315" t="s">
        <v>2098</v>
      </c>
      <c r="D11050" s="316">
        <v>155.9</v>
      </c>
      <c r="E11050" s="317">
        <v>157647.75</v>
      </c>
      <c r="F11050" s="317">
        <v>59590.85</v>
      </c>
      <c r="G11050" s="318">
        <v>39570</v>
      </c>
      <c r="H11050" s="318">
        <v>40889</v>
      </c>
      <c r="I11050" s="318">
        <v>50040</v>
      </c>
      <c r="J11050" s="315" t="s">
        <v>11407</v>
      </c>
      <c r="K11050" s="315">
        <v>1893</v>
      </c>
      <c r="L11050" s="315" t="s">
        <v>11408</v>
      </c>
      <c r="M11050" s="315" t="s">
        <v>754</v>
      </c>
      <c r="N11050" s="315"/>
      <c r="O11050" s="315" t="s">
        <v>996</v>
      </c>
      <c r="P11050" s="315" t="s">
        <v>11409</v>
      </c>
      <c r="Q11050" s="315"/>
    </row>
    <row r="11051" spans="1:17">
      <c r="A11051" s="315" t="s">
        <v>11410</v>
      </c>
      <c r="B11051" s="315" t="s">
        <v>2095</v>
      </c>
      <c r="C11051" s="315" t="s">
        <v>2098</v>
      </c>
      <c r="D11051" s="316">
        <v>156.1</v>
      </c>
      <c r="E11051" s="317">
        <v>140195.49</v>
      </c>
      <c r="F11051" s="317">
        <v>49348.82</v>
      </c>
      <c r="G11051" s="318">
        <v>39570</v>
      </c>
      <c r="H11051" s="318">
        <v>41549</v>
      </c>
      <c r="I11051" s="318">
        <v>50770</v>
      </c>
      <c r="J11051" s="315" t="s">
        <v>11411</v>
      </c>
      <c r="K11051" s="315">
        <v>9223</v>
      </c>
      <c r="L11051" s="315" t="s">
        <v>10385</v>
      </c>
      <c r="M11051" s="315" t="s">
        <v>792</v>
      </c>
      <c r="N11051" s="315" t="s">
        <v>11412</v>
      </c>
      <c r="O11051" s="315"/>
      <c r="P11051" s="315" t="s">
        <v>11412</v>
      </c>
      <c r="Q11051" s="315"/>
    </row>
    <row r="11052" spans="1:17">
      <c r="A11052" s="315" t="s">
        <v>11413</v>
      </c>
      <c r="B11052" s="315" t="s">
        <v>2095</v>
      </c>
      <c r="C11052" s="315" t="s">
        <v>2098</v>
      </c>
      <c r="D11052" s="316">
        <v>156.5</v>
      </c>
      <c r="E11052" s="317">
        <v>176252.79999999999</v>
      </c>
      <c r="F11052" s="317">
        <v>54670.969999999994</v>
      </c>
      <c r="G11052" s="318">
        <v>40288</v>
      </c>
      <c r="H11052" s="318">
        <v>40451</v>
      </c>
      <c r="I11052" s="318">
        <v>49674</v>
      </c>
      <c r="J11052" s="315" t="s">
        <v>11414</v>
      </c>
      <c r="K11052" s="315">
        <v>3145</v>
      </c>
      <c r="L11052" s="315" t="s">
        <v>2769</v>
      </c>
      <c r="M11052" s="315" t="s">
        <v>764</v>
      </c>
      <c r="N11052" s="315" t="s">
        <v>11415</v>
      </c>
      <c r="O11052" s="315" t="s">
        <v>805</v>
      </c>
      <c r="P11052" s="315" t="s">
        <v>11416</v>
      </c>
      <c r="Q11052" s="315" t="s">
        <v>5387</v>
      </c>
    </row>
    <row r="11053" spans="1:17">
      <c r="A11053" s="315" t="s">
        <v>11417</v>
      </c>
      <c r="B11053" s="315" t="s">
        <v>2095</v>
      </c>
      <c r="C11053" s="315" t="s">
        <v>2098</v>
      </c>
      <c r="D11053" s="316">
        <v>156.6</v>
      </c>
      <c r="E11053" s="317">
        <v>71512.73</v>
      </c>
      <c r="F11053" s="317">
        <v>17878.189999999999</v>
      </c>
      <c r="G11053" s="318">
        <v>40823</v>
      </c>
      <c r="H11053" s="318">
        <v>41628</v>
      </c>
      <c r="I11053" s="318">
        <v>50770</v>
      </c>
      <c r="J11053" s="315" t="s">
        <v>11418</v>
      </c>
      <c r="K11053" s="315">
        <v>6595</v>
      </c>
      <c r="L11053" s="315" t="s">
        <v>7050</v>
      </c>
      <c r="M11053" s="315" t="s">
        <v>811</v>
      </c>
      <c r="N11053" s="315"/>
      <c r="O11053" s="315" t="s">
        <v>805</v>
      </c>
      <c r="P11053" s="315" t="s">
        <v>11419</v>
      </c>
      <c r="Q11053" s="315" t="s">
        <v>11420</v>
      </c>
    </row>
    <row r="11054" spans="1:17">
      <c r="A11054" s="315" t="s">
        <v>11421</v>
      </c>
      <c r="B11054" s="315" t="s">
        <v>2095</v>
      </c>
      <c r="C11054" s="315" t="s">
        <v>2098</v>
      </c>
      <c r="D11054" s="316">
        <v>156.71</v>
      </c>
      <c r="E11054" s="317">
        <v>167812.8</v>
      </c>
      <c r="F11054" s="317">
        <v>39311.689999999995</v>
      </c>
      <c r="G11054" s="318">
        <v>40518</v>
      </c>
      <c r="H11054" s="318">
        <v>41627</v>
      </c>
      <c r="I11054" s="318">
        <v>50770</v>
      </c>
      <c r="J11054" s="315" t="s">
        <v>11422</v>
      </c>
      <c r="K11054" s="315">
        <v>3150</v>
      </c>
      <c r="L11054" s="315" t="s">
        <v>2675</v>
      </c>
      <c r="M11054" s="315" t="s">
        <v>764</v>
      </c>
      <c r="N11054" s="315" t="s">
        <v>4856</v>
      </c>
      <c r="O11054" s="315" t="s">
        <v>805</v>
      </c>
      <c r="P11054" s="315" t="s">
        <v>4857</v>
      </c>
      <c r="Q11054" s="315" t="s">
        <v>852</v>
      </c>
    </row>
    <row r="11055" spans="1:17">
      <c r="A11055" s="315" t="s">
        <v>11423</v>
      </c>
      <c r="B11055" s="315" t="s">
        <v>2095</v>
      </c>
      <c r="C11055" s="315" t="s">
        <v>2098</v>
      </c>
      <c r="D11055" s="316">
        <v>156.78</v>
      </c>
      <c r="E11055" s="317">
        <v>173882.25</v>
      </c>
      <c r="F11055" s="317">
        <v>59641.630000000005</v>
      </c>
      <c r="G11055" s="318">
        <v>40772</v>
      </c>
      <c r="H11055" s="318">
        <v>41173</v>
      </c>
      <c r="I11055" s="318">
        <v>50405</v>
      </c>
      <c r="J11055" s="315" t="s">
        <v>11424</v>
      </c>
      <c r="K11055" s="315">
        <v>1070</v>
      </c>
      <c r="L11055" s="315" t="s">
        <v>1489</v>
      </c>
      <c r="M11055" s="315" t="s">
        <v>766</v>
      </c>
      <c r="N11055" s="315" t="s">
        <v>4851</v>
      </c>
      <c r="O11055" s="315" t="s">
        <v>805</v>
      </c>
      <c r="P11055" s="315" t="s">
        <v>4852</v>
      </c>
      <c r="Q11055" s="315" t="s">
        <v>4853</v>
      </c>
    </row>
    <row r="11056" spans="1:17">
      <c r="A11056" s="315" t="s">
        <v>11425</v>
      </c>
      <c r="B11056" s="315" t="s">
        <v>2095</v>
      </c>
      <c r="C11056" s="315" t="s">
        <v>2098</v>
      </c>
      <c r="D11056" s="316">
        <v>156.87</v>
      </c>
      <c r="E11056" s="317">
        <v>131222.40000000002</v>
      </c>
      <c r="F11056" s="317">
        <v>29656.269999999997</v>
      </c>
      <c r="G11056" s="318">
        <v>40606</v>
      </c>
      <c r="H11056" s="318">
        <v>42094</v>
      </c>
      <c r="I11056" s="318">
        <v>49674</v>
      </c>
      <c r="J11056" s="315" t="s">
        <v>11426</v>
      </c>
      <c r="K11056" s="315">
        <v>2364</v>
      </c>
      <c r="L11056" s="315" t="s">
        <v>11427</v>
      </c>
      <c r="M11056" s="315" t="s">
        <v>1431</v>
      </c>
      <c r="N11056" s="315"/>
      <c r="O11056" s="315" t="s">
        <v>805</v>
      </c>
      <c r="P11056" s="315" t="s">
        <v>11428</v>
      </c>
      <c r="Q11056" s="315" t="s">
        <v>11429</v>
      </c>
    </row>
    <row r="11057" spans="1:17">
      <c r="A11057" s="315" t="s">
        <v>11430</v>
      </c>
      <c r="B11057" s="315" t="s">
        <v>2095</v>
      </c>
      <c r="C11057" s="315" t="s">
        <v>2098</v>
      </c>
      <c r="D11057" s="316">
        <v>157.19999999999999</v>
      </c>
      <c r="E11057" s="317">
        <v>170793</v>
      </c>
      <c r="F11057" s="317">
        <v>58582.000000000007</v>
      </c>
      <c r="G11057" s="318">
        <v>39591</v>
      </c>
      <c r="H11057" s="318">
        <v>41090</v>
      </c>
      <c r="I11057" s="318">
        <v>50405</v>
      </c>
      <c r="J11057" s="315" t="s">
        <v>11431</v>
      </c>
      <c r="K11057" s="315">
        <v>2606</v>
      </c>
      <c r="L11057" s="315" t="s">
        <v>11432</v>
      </c>
      <c r="M11057" s="315" t="s">
        <v>764</v>
      </c>
      <c r="N11057" s="315"/>
      <c r="O11057" s="315" t="s">
        <v>805</v>
      </c>
      <c r="P11057" s="315" t="s">
        <v>11433</v>
      </c>
      <c r="Q11057" s="315" t="s">
        <v>5160</v>
      </c>
    </row>
    <row r="11058" spans="1:17">
      <c r="A11058" s="315" t="s">
        <v>11434</v>
      </c>
      <c r="B11058" s="315" t="s">
        <v>2095</v>
      </c>
      <c r="C11058" s="315" t="s">
        <v>2098</v>
      </c>
      <c r="D11058" s="316">
        <v>157.30000000000001</v>
      </c>
      <c r="E11058" s="317">
        <v>158042.65</v>
      </c>
      <c r="F11058" s="317">
        <v>62268.79</v>
      </c>
      <c r="G11058" s="318">
        <v>39570</v>
      </c>
      <c r="H11058" s="318">
        <v>40214</v>
      </c>
      <c r="I11058" s="318">
        <v>49674</v>
      </c>
      <c r="J11058" s="315" t="s">
        <v>11435</v>
      </c>
      <c r="K11058" s="315">
        <v>9032</v>
      </c>
      <c r="L11058" s="315" t="s">
        <v>3017</v>
      </c>
      <c r="M11058" s="315" t="s">
        <v>770</v>
      </c>
      <c r="N11058" s="315"/>
      <c r="O11058" s="315" t="s">
        <v>805</v>
      </c>
      <c r="P11058" s="315" t="s">
        <v>11436</v>
      </c>
      <c r="Q11058" s="315" t="s">
        <v>835</v>
      </c>
    </row>
    <row r="11059" spans="1:17">
      <c r="A11059" s="315" t="s">
        <v>11437</v>
      </c>
      <c r="B11059" s="315" t="s">
        <v>2095</v>
      </c>
      <c r="C11059" s="315" t="s">
        <v>2096</v>
      </c>
      <c r="D11059" s="316">
        <v>157.4</v>
      </c>
      <c r="E11059" s="317">
        <v>122417.95</v>
      </c>
      <c r="F11059" s="317">
        <v>37827.139999999992</v>
      </c>
      <c r="G11059" s="318">
        <v>40437</v>
      </c>
      <c r="H11059" s="318">
        <v>41627</v>
      </c>
      <c r="I11059" s="318">
        <v>50770</v>
      </c>
      <c r="J11059" s="315" t="s">
        <v>11438</v>
      </c>
      <c r="K11059" s="315">
        <v>8934</v>
      </c>
      <c r="L11059" s="315" t="s">
        <v>3881</v>
      </c>
      <c r="M11059" s="315" t="s">
        <v>784</v>
      </c>
      <c r="N11059" s="315"/>
      <c r="O11059" s="315" t="s">
        <v>805</v>
      </c>
      <c r="P11059" s="315" t="s">
        <v>11439</v>
      </c>
      <c r="Q11059" s="315" t="s">
        <v>1690</v>
      </c>
    </row>
    <row r="11060" spans="1:17">
      <c r="A11060" s="315" t="s">
        <v>11440</v>
      </c>
      <c r="B11060" s="315" t="s">
        <v>2095</v>
      </c>
      <c r="C11060" s="315" t="s">
        <v>2098</v>
      </c>
      <c r="D11060" s="316">
        <v>157.51</v>
      </c>
      <c r="E11060" s="317">
        <v>130588.04999999999</v>
      </c>
      <c r="F11060" s="317">
        <v>36758.1</v>
      </c>
      <c r="G11060" s="318">
        <v>39777</v>
      </c>
      <c r="H11060" s="318">
        <v>41178</v>
      </c>
      <c r="I11060" s="318">
        <v>50405</v>
      </c>
      <c r="J11060" s="315" t="s">
        <v>11441</v>
      </c>
      <c r="K11060" s="315">
        <v>6372</v>
      </c>
      <c r="L11060" s="315" t="s">
        <v>2245</v>
      </c>
      <c r="M11060" s="315" t="s">
        <v>1290</v>
      </c>
      <c r="N11060" s="315" t="s">
        <v>11442</v>
      </c>
      <c r="O11060" s="315" t="s">
        <v>805</v>
      </c>
      <c r="P11060" s="315" t="s">
        <v>11443</v>
      </c>
      <c r="Q11060" s="315" t="s">
        <v>992</v>
      </c>
    </row>
    <row r="11061" spans="1:17">
      <c r="A11061" s="315" t="s">
        <v>11444</v>
      </c>
      <c r="B11061" s="315" t="s">
        <v>2095</v>
      </c>
      <c r="C11061" s="315" t="s">
        <v>2098</v>
      </c>
      <c r="D11061" s="316">
        <v>157.99</v>
      </c>
      <c r="E11061" s="317">
        <v>139597.07999999999</v>
      </c>
      <c r="F11061" s="317">
        <v>37484.42</v>
      </c>
      <c r="G11061" s="318">
        <v>39974</v>
      </c>
      <c r="H11061" s="318">
        <v>40457</v>
      </c>
      <c r="I11061" s="318">
        <v>49674</v>
      </c>
      <c r="J11061" s="315" t="s">
        <v>11445</v>
      </c>
      <c r="K11061" s="315">
        <v>6048</v>
      </c>
      <c r="L11061" s="315" t="s">
        <v>3566</v>
      </c>
      <c r="M11061" s="315" t="s">
        <v>788</v>
      </c>
      <c r="N11061" s="315" t="s">
        <v>5517</v>
      </c>
      <c r="O11061" s="315" t="s">
        <v>805</v>
      </c>
      <c r="P11061" s="315" t="s">
        <v>5518</v>
      </c>
      <c r="Q11061" s="315" t="s">
        <v>5277</v>
      </c>
    </row>
    <row r="11062" spans="1:17">
      <c r="A11062" s="315" t="s">
        <v>11446</v>
      </c>
      <c r="B11062" s="315" t="s">
        <v>2095</v>
      </c>
      <c r="C11062" s="315" t="s">
        <v>2098</v>
      </c>
      <c r="D11062" s="316">
        <v>158.1</v>
      </c>
      <c r="E11062" s="317">
        <v>133244.46000000002</v>
      </c>
      <c r="F11062" s="317">
        <v>38907.39</v>
      </c>
      <c r="G11062" s="318">
        <v>39570</v>
      </c>
      <c r="H11062" s="318">
        <v>40133</v>
      </c>
      <c r="I11062" s="318">
        <v>49309</v>
      </c>
      <c r="J11062" s="315" t="s">
        <v>11447</v>
      </c>
      <c r="K11062" s="315">
        <v>6017</v>
      </c>
      <c r="L11062" s="315" t="s">
        <v>849</v>
      </c>
      <c r="M11062" s="315" t="s">
        <v>788</v>
      </c>
      <c r="N11062" s="315"/>
      <c r="O11062" s="315" t="s">
        <v>805</v>
      </c>
      <c r="P11062" s="315" t="s">
        <v>7548</v>
      </c>
      <c r="Q11062" s="315" t="s">
        <v>819</v>
      </c>
    </row>
    <row r="11063" spans="1:17">
      <c r="A11063" s="315" t="s">
        <v>11448</v>
      </c>
      <c r="B11063" s="315" t="s">
        <v>2095</v>
      </c>
      <c r="C11063" s="315" t="s">
        <v>2098</v>
      </c>
      <c r="D11063" s="316">
        <v>158.30000000000001</v>
      </c>
      <c r="E11063" s="317">
        <v>135372.03999999998</v>
      </c>
      <c r="F11063" s="317">
        <v>31336.140000000003</v>
      </c>
      <c r="G11063" s="318">
        <v>40476</v>
      </c>
      <c r="H11063" s="318">
        <v>41626</v>
      </c>
      <c r="I11063" s="318">
        <v>50770</v>
      </c>
      <c r="J11063" s="315" t="s">
        <v>11449</v>
      </c>
      <c r="K11063" s="315">
        <v>5417</v>
      </c>
      <c r="L11063" s="315" t="s">
        <v>3484</v>
      </c>
      <c r="M11063" s="315" t="s">
        <v>776</v>
      </c>
      <c r="N11063" s="315" t="s">
        <v>11450</v>
      </c>
      <c r="O11063" s="315" t="s">
        <v>805</v>
      </c>
      <c r="P11063" s="315" t="s">
        <v>11451</v>
      </c>
      <c r="Q11063" s="315" t="s">
        <v>945</v>
      </c>
    </row>
    <row r="11064" spans="1:17">
      <c r="A11064" s="315" t="s">
        <v>11452</v>
      </c>
      <c r="B11064" s="315" t="s">
        <v>2095</v>
      </c>
      <c r="C11064" s="315" t="s">
        <v>2098</v>
      </c>
      <c r="D11064" s="316">
        <v>158.84</v>
      </c>
      <c r="E11064" s="317">
        <v>81597.37000000001</v>
      </c>
      <c r="F11064" s="317">
        <v>12919.57</v>
      </c>
      <c r="G11064" s="318">
        <v>40760</v>
      </c>
      <c r="H11064" s="318">
        <v>42530</v>
      </c>
      <c r="I11064" s="318">
        <v>50040</v>
      </c>
      <c r="J11064" s="315" t="s">
        <v>1805</v>
      </c>
      <c r="K11064" s="315">
        <v>8600</v>
      </c>
      <c r="L11064" s="315" t="s">
        <v>1806</v>
      </c>
      <c r="M11064" s="315" t="s">
        <v>784</v>
      </c>
      <c r="N11064" s="315" t="s">
        <v>1807</v>
      </c>
      <c r="O11064" s="315" t="s">
        <v>805</v>
      </c>
      <c r="P11064" s="315" t="s">
        <v>1808</v>
      </c>
      <c r="Q11064" s="315" t="s">
        <v>1690</v>
      </c>
    </row>
    <row r="11065" spans="1:17">
      <c r="A11065" s="315" t="s">
        <v>11453</v>
      </c>
      <c r="B11065" s="315" t="s">
        <v>2095</v>
      </c>
      <c r="C11065" s="315" t="s">
        <v>2098</v>
      </c>
      <c r="D11065" s="316">
        <v>158.9</v>
      </c>
      <c r="E11065" s="317">
        <v>156842.88999999998</v>
      </c>
      <c r="F11065" s="317">
        <v>52542.38</v>
      </c>
      <c r="G11065" s="318">
        <v>39570</v>
      </c>
      <c r="H11065" s="318">
        <v>39815</v>
      </c>
      <c r="I11065" s="318">
        <v>49309</v>
      </c>
      <c r="J11065" s="315" t="s">
        <v>11454</v>
      </c>
      <c r="K11065" s="315">
        <v>9463</v>
      </c>
      <c r="L11065" s="315" t="s">
        <v>2547</v>
      </c>
      <c r="M11065" s="315" t="s">
        <v>770</v>
      </c>
      <c r="N11065" s="315"/>
      <c r="O11065" s="315" t="s">
        <v>805</v>
      </c>
      <c r="P11065" s="315" t="s">
        <v>1546</v>
      </c>
      <c r="Q11065" s="315" t="s">
        <v>1065</v>
      </c>
    </row>
    <row r="11066" spans="1:17">
      <c r="A11066" s="315" t="s">
        <v>11455</v>
      </c>
      <c r="B11066" s="315" t="s">
        <v>2095</v>
      </c>
      <c r="C11066" s="315" t="s">
        <v>2096</v>
      </c>
      <c r="D11066" s="316">
        <v>159.08000000000001</v>
      </c>
      <c r="E11066" s="317">
        <v>139783.02000000002</v>
      </c>
      <c r="F11066" s="317">
        <v>51642.05</v>
      </c>
      <c r="G11066" s="318">
        <v>39570</v>
      </c>
      <c r="H11066" s="318">
        <v>41033</v>
      </c>
      <c r="I11066" s="318">
        <v>50405</v>
      </c>
      <c r="J11066" s="315" t="s">
        <v>11456</v>
      </c>
      <c r="K11066" s="315">
        <v>1891</v>
      </c>
      <c r="L11066" s="315" t="s">
        <v>2650</v>
      </c>
      <c r="M11066" s="315" t="s">
        <v>754</v>
      </c>
      <c r="N11066" s="315" t="s">
        <v>7229</v>
      </c>
      <c r="O11066" s="315" t="s">
        <v>805</v>
      </c>
      <c r="P11066" s="315" t="s">
        <v>7230</v>
      </c>
      <c r="Q11066" s="315" t="s">
        <v>7231</v>
      </c>
    </row>
    <row r="11067" spans="1:17">
      <c r="A11067" s="315" t="s">
        <v>11457</v>
      </c>
      <c r="B11067" s="315" t="s">
        <v>2095</v>
      </c>
      <c r="C11067" s="315" t="s">
        <v>2098</v>
      </c>
      <c r="D11067" s="316">
        <v>159.30000000000001</v>
      </c>
      <c r="E11067" s="317">
        <v>150463.29999999999</v>
      </c>
      <c r="F11067" s="317">
        <v>37615.840000000004</v>
      </c>
      <c r="G11067" s="318">
        <v>40133</v>
      </c>
      <c r="H11067" s="318">
        <v>41620</v>
      </c>
      <c r="I11067" s="318">
        <v>50770</v>
      </c>
      <c r="J11067" s="315" t="s">
        <v>11458</v>
      </c>
      <c r="K11067" s="315">
        <v>8733</v>
      </c>
      <c r="L11067" s="315" t="s">
        <v>799</v>
      </c>
      <c r="M11067" s="315" t="s">
        <v>770</v>
      </c>
      <c r="N11067" s="315"/>
      <c r="O11067" s="315" t="s">
        <v>805</v>
      </c>
      <c r="P11067" s="315" t="s">
        <v>11459</v>
      </c>
      <c r="Q11067" s="315" t="s">
        <v>7149</v>
      </c>
    </row>
    <row r="11068" spans="1:17">
      <c r="A11068" s="315" t="s">
        <v>11460</v>
      </c>
      <c r="B11068" s="315" t="s">
        <v>2095</v>
      </c>
      <c r="C11068" s="315" t="s">
        <v>2098</v>
      </c>
      <c r="D11068" s="316">
        <v>159.4</v>
      </c>
      <c r="E11068" s="317">
        <v>155315.1</v>
      </c>
      <c r="F11068" s="317">
        <v>84180.78</v>
      </c>
      <c r="G11068" s="318">
        <v>39570</v>
      </c>
      <c r="H11068" s="318">
        <v>39671</v>
      </c>
      <c r="I11068" s="318">
        <v>48944</v>
      </c>
      <c r="J11068" s="315" t="s">
        <v>11461</v>
      </c>
      <c r="K11068" s="315">
        <v>6017</v>
      </c>
      <c r="L11068" s="315" t="s">
        <v>849</v>
      </c>
      <c r="M11068" s="315" t="s">
        <v>788</v>
      </c>
      <c r="N11068" s="315"/>
      <c r="O11068" s="315" t="s">
        <v>805</v>
      </c>
      <c r="P11068" s="315" t="s">
        <v>4923</v>
      </c>
      <c r="Q11068" s="315" t="s">
        <v>1701</v>
      </c>
    </row>
    <row r="11069" spans="1:17">
      <c r="A11069" s="315" t="s">
        <v>11462</v>
      </c>
      <c r="B11069" s="315" t="s">
        <v>2095</v>
      </c>
      <c r="C11069" s="315" t="s">
        <v>2098</v>
      </c>
      <c r="D11069" s="316">
        <v>160.16</v>
      </c>
      <c r="E11069" s="317">
        <v>145668.6</v>
      </c>
      <c r="F11069" s="317">
        <v>24547.85</v>
      </c>
      <c r="G11069" s="318">
        <v>40773</v>
      </c>
      <c r="H11069" s="318">
        <v>42460</v>
      </c>
      <c r="I11069" s="318">
        <v>50040</v>
      </c>
      <c r="J11069" s="315" t="s">
        <v>11463</v>
      </c>
      <c r="K11069" s="315">
        <v>9413</v>
      </c>
      <c r="L11069" s="315" t="s">
        <v>3524</v>
      </c>
      <c r="M11069" s="315" t="s">
        <v>1024</v>
      </c>
      <c r="N11069" s="315" t="s">
        <v>11464</v>
      </c>
      <c r="O11069" s="315" t="s">
        <v>805</v>
      </c>
      <c r="P11069" s="315" t="s">
        <v>4554</v>
      </c>
      <c r="Q11069" s="315" t="s">
        <v>852</v>
      </c>
    </row>
    <row r="11070" spans="1:17">
      <c r="A11070" s="315" t="s">
        <v>11465</v>
      </c>
      <c r="B11070" s="315" t="s">
        <v>2095</v>
      </c>
      <c r="C11070" s="315" t="s">
        <v>2098</v>
      </c>
      <c r="D11070" s="316">
        <v>160.4</v>
      </c>
      <c r="E11070" s="317">
        <v>153618.69</v>
      </c>
      <c r="F11070" s="317">
        <v>59450.43</v>
      </c>
      <c r="G11070" s="318">
        <v>39570</v>
      </c>
      <c r="H11070" s="318">
        <v>40165</v>
      </c>
      <c r="I11070" s="318">
        <v>49309</v>
      </c>
      <c r="J11070" s="315" t="s">
        <v>11466</v>
      </c>
      <c r="K11070" s="315">
        <v>6234</v>
      </c>
      <c r="L11070" s="315" t="s">
        <v>11467</v>
      </c>
      <c r="M11070" s="315" t="s">
        <v>788</v>
      </c>
      <c r="N11070" s="315"/>
      <c r="O11070" s="315" t="s">
        <v>805</v>
      </c>
      <c r="P11070" s="315" t="s">
        <v>8202</v>
      </c>
      <c r="Q11070" s="315" t="s">
        <v>922</v>
      </c>
    </row>
    <row r="11071" spans="1:17">
      <c r="A11071" s="315" t="s">
        <v>11468</v>
      </c>
      <c r="B11071" s="315" t="s">
        <v>2095</v>
      </c>
      <c r="C11071" s="315" t="s">
        <v>2096</v>
      </c>
      <c r="D11071" s="316">
        <v>160.4</v>
      </c>
      <c r="E11071" s="317">
        <v>177528</v>
      </c>
      <c r="F11071" s="317">
        <v>63199.959999999992</v>
      </c>
      <c r="G11071" s="318">
        <v>39912</v>
      </c>
      <c r="H11071" s="318">
        <v>41459</v>
      </c>
      <c r="I11071" s="318">
        <v>50770</v>
      </c>
      <c r="J11071" s="315" t="s">
        <v>11469</v>
      </c>
      <c r="K11071" s="315">
        <v>1427</v>
      </c>
      <c r="L11071" s="315" t="s">
        <v>3964</v>
      </c>
      <c r="M11071" s="315" t="s">
        <v>766</v>
      </c>
      <c r="N11071" s="315"/>
      <c r="O11071" s="315" t="s">
        <v>805</v>
      </c>
      <c r="P11071" s="315" t="s">
        <v>11470</v>
      </c>
      <c r="Q11071" s="315" t="s">
        <v>11471</v>
      </c>
    </row>
    <row r="11072" spans="1:17">
      <c r="A11072" s="315" t="s">
        <v>11472</v>
      </c>
      <c r="B11072" s="315" t="s">
        <v>2095</v>
      </c>
      <c r="C11072" s="315" t="s">
        <v>2098</v>
      </c>
      <c r="D11072" s="316">
        <v>160.55000000000001</v>
      </c>
      <c r="E11072" s="317">
        <v>151164.25</v>
      </c>
      <c r="F11072" s="317">
        <v>27293.569999999996</v>
      </c>
      <c r="G11072" s="318">
        <v>40721</v>
      </c>
      <c r="H11072" s="318">
        <v>42276</v>
      </c>
      <c r="I11072" s="318">
        <v>49674</v>
      </c>
      <c r="J11072" s="315" t="s">
        <v>11473</v>
      </c>
      <c r="K11072" s="315">
        <v>5703</v>
      </c>
      <c r="L11072" s="315" t="s">
        <v>2485</v>
      </c>
      <c r="M11072" s="315" t="s">
        <v>776</v>
      </c>
      <c r="N11072" s="315" t="s">
        <v>11474</v>
      </c>
      <c r="O11072" s="315" t="s">
        <v>805</v>
      </c>
      <c r="P11072" s="315" t="s">
        <v>11475</v>
      </c>
      <c r="Q11072" s="315" t="s">
        <v>1394</v>
      </c>
    </row>
    <row r="11073" spans="1:17">
      <c r="A11073" s="315" t="s">
        <v>11476</v>
      </c>
      <c r="B11073" s="315" t="s">
        <v>2095</v>
      </c>
      <c r="C11073" s="315" t="s">
        <v>2096</v>
      </c>
      <c r="D11073" s="316">
        <v>160.6</v>
      </c>
      <c r="E11073" s="317">
        <v>189085.50000000003</v>
      </c>
      <c r="F11073" s="317">
        <v>97168.950000000012</v>
      </c>
      <c r="G11073" s="318">
        <v>39854</v>
      </c>
      <c r="H11073" s="318">
        <v>40532</v>
      </c>
      <c r="I11073" s="318">
        <v>49674</v>
      </c>
      <c r="J11073" s="315" t="s">
        <v>11477</v>
      </c>
      <c r="K11073" s="315">
        <v>3454</v>
      </c>
      <c r="L11073" s="315" t="s">
        <v>3825</v>
      </c>
      <c r="M11073" s="315" t="s">
        <v>764</v>
      </c>
      <c r="N11073" s="315"/>
      <c r="O11073" s="315" t="s">
        <v>996</v>
      </c>
      <c r="P11073" s="315" t="s">
        <v>4865</v>
      </c>
      <c r="Q11073" s="315"/>
    </row>
    <row r="11074" spans="1:17">
      <c r="A11074" s="315" t="s">
        <v>11478</v>
      </c>
      <c r="B11074" s="315" t="s">
        <v>2095</v>
      </c>
      <c r="C11074" s="315" t="s">
        <v>2096</v>
      </c>
      <c r="D11074" s="316">
        <v>160.69999999999999</v>
      </c>
      <c r="E11074" s="317">
        <v>161942.30000000005</v>
      </c>
      <c r="F11074" s="317">
        <v>68663.53</v>
      </c>
      <c r="G11074" s="318">
        <v>39570</v>
      </c>
      <c r="H11074" s="318">
        <v>41263</v>
      </c>
      <c r="I11074" s="318">
        <v>50405</v>
      </c>
      <c r="J11074" s="315" t="s">
        <v>11479</v>
      </c>
      <c r="K11074" s="315">
        <v>8466</v>
      </c>
      <c r="L11074" s="315" t="s">
        <v>4421</v>
      </c>
      <c r="M11074" s="315" t="s">
        <v>784</v>
      </c>
      <c r="N11074" s="315"/>
      <c r="O11074" s="315" t="s">
        <v>805</v>
      </c>
      <c r="P11074" s="315" t="s">
        <v>863</v>
      </c>
      <c r="Q11074" s="315" t="s">
        <v>852</v>
      </c>
    </row>
    <row r="11075" spans="1:17">
      <c r="A11075" s="315" t="s">
        <v>11480</v>
      </c>
      <c r="B11075" s="315" t="s">
        <v>2095</v>
      </c>
      <c r="C11075" s="315" t="s">
        <v>2098</v>
      </c>
      <c r="D11075" s="316">
        <v>160.69999999999999</v>
      </c>
      <c r="E11075" s="317">
        <v>156509.35999999999</v>
      </c>
      <c r="F11075" s="317">
        <v>60140.180000000008</v>
      </c>
      <c r="G11075" s="318">
        <v>39570</v>
      </c>
      <c r="H11075" s="318">
        <v>40904</v>
      </c>
      <c r="I11075" s="318">
        <v>50040</v>
      </c>
      <c r="J11075" s="315" t="s">
        <v>11481</v>
      </c>
      <c r="K11075" s="315">
        <v>2540</v>
      </c>
      <c r="L11075" s="315" t="s">
        <v>1527</v>
      </c>
      <c r="M11075" s="315" t="s">
        <v>1296</v>
      </c>
      <c r="N11075" s="315" t="s">
        <v>5568</v>
      </c>
      <c r="O11075" s="315" t="s">
        <v>805</v>
      </c>
      <c r="P11075" s="315" t="s">
        <v>5569</v>
      </c>
      <c r="Q11075" s="315" t="s">
        <v>852</v>
      </c>
    </row>
    <row r="11076" spans="1:17">
      <c r="A11076" s="315" t="s">
        <v>11482</v>
      </c>
      <c r="B11076" s="315" t="s">
        <v>2095</v>
      </c>
      <c r="C11076" s="315" t="s">
        <v>2098</v>
      </c>
      <c r="D11076" s="316">
        <v>160.80000000000001</v>
      </c>
      <c r="E11076" s="317">
        <v>158506</v>
      </c>
      <c r="F11076" s="317">
        <v>91581.24</v>
      </c>
      <c r="G11076" s="318">
        <v>39570</v>
      </c>
      <c r="H11076" s="318">
        <v>39689</v>
      </c>
      <c r="I11076" s="318">
        <v>48914</v>
      </c>
      <c r="J11076" s="315" t="s">
        <v>11483</v>
      </c>
      <c r="K11076" s="315">
        <v>4104</v>
      </c>
      <c r="L11076" s="315" t="s">
        <v>2313</v>
      </c>
      <c r="M11076" s="315" t="s">
        <v>1484</v>
      </c>
      <c r="N11076" s="315" t="s">
        <v>5568</v>
      </c>
      <c r="O11076" s="315" t="s">
        <v>805</v>
      </c>
      <c r="P11076" s="315" t="s">
        <v>5569</v>
      </c>
      <c r="Q11076" s="315" t="s">
        <v>852</v>
      </c>
    </row>
    <row r="11077" spans="1:17">
      <c r="A11077" s="315" t="s">
        <v>11484</v>
      </c>
      <c r="B11077" s="315" t="s">
        <v>2095</v>
      </c>
      <c r="C11077" s="315" t="s">
        <v>2098</v>
      </c>
      <c r="D11077" s="316">
        <v>160.80000000000001</v>
      </c>
      <c r="E11077" s="317">
        <v>160077.41</v>
      </c>
      <c r="F11077" s="317">
        <v>36906.74</v>
      </c>
      <c r="G11077" s="318">
        <v>40267</v>
      </c>
      <c r="H11077" s="318">
        <v>41424</v>
      </c>
      <c r="I11077" s="318">
        <v>50770</v>
      </c>
      <c r="J11077" s="315" t="s">
        <v>11485</v>
      </c>
      <c r="K11077" s="315">
        <v>5707</v>
      </c>
      <c r="L11077" s="315" t="s">
        <v>1164</v>
      </c>
      <c r="M11077" s="315" t="s">
        <v>776</v>
      </c>
      <c r="N11077" s="315" t="s">
        <v>11486</v>
      </c>
      <c r="O11077" s="315" t="s">
        <v>805</v>
      </c>
      <c r="P11077" s="315" t="s">
        <v>11487</v>
      </c>
      <c r="Q11077" s="315" t="s">
        <v>819</v>
      </c>
    </row>
    <row r="11078" spans="1:17">
      <c r="A11078" s="315" t="s">
        <v>11488</v>
      </c>
      <c r="B11078" s="315" t="s">
        <v>2095</v>
      </c>
      <c r="C11078" s="315" t="s">
        <v>2098</v>
      </c>
      <c r="D11078" s="316">
        <v>160.94999999999999</v>
      </c>
      <c r="E11078" s="317">
        <v>71824.97</v>
      </c>
      <c r="F11078" s="317">
        <v>13072.140000000001</v>
      </c>
      <c r="G11078" s="318">
        <v>40821</v>
      </c>
      <c r="H11078" s="318">
        <v>42452</v>
      </c>
      <c r="I11078" s="318">
        <v>50040</v>
      </c>
      <c r="J11078" s="315" t="s">
        <v>11489</v>
      </c>
      <c r="K11078" s="315">
        <v>6283</v>
      </c>
      <c r="L11078" s="315" t="s">
        <v>3470</v>
      </c>
      <c r="M11078" s="315" t="s">
        <v>788</v>
      </c>
      <c r="N11078" s="315"/>
      <c r="O11078" s="315" t="s">
        <v>805</v>
      </c>
      <c r="P11078" s="315" t="s">
        <v>11490</v>
      </c>
      <c r="Q11078" s="315" t="s">
        <v>1307</v>
      </c>
    </row>
    <row r="11079" spans="1:17">
      <c r="A11079" s="315" t="s">
        <v>11491</v>
      </c>
      <c r="B11079" s="315" t="s">
        <v>2095</v>
      </c>
      <c r="C11079" s="315" t="s">
        <v>2098</v>
      </c>
      <c r="D11079" s="316">
        <v>161</v>
      </c>
      <c r="E11079" s="317">
        <v>173271.36000000002</v>
      </c>
      <c r="F11079" s="317">
        <v>64174.6</v>
      </c>
      <c r="G11079" s="318">
        <v>39570</v>
      </c>
      <c r="H11079" s="318">
        <v>40892</v>
      </c>
      <c r="I11079" s="318">
        <v>50040</v>
      </c>
      <c r="J11079" s="315" t="s">
        <v>11492</v>
      </c>
      <c r="K11079" s="315">
        <v>8514</v>
      </c>
      <c r="L11079" s="315" t="s">
        <v>1777</v>
      </c>
      <c r="M11079" s="315" t="s">
        <v>792</v>
      </c>
      <c r="N11079" s="315" t="s">
        <v>4920</v>
      </c>
      <c r="O11079" s="315" t="s">
        <v>805</v>
      </c>
      <c r="P11079" s="315" t="s">
        <v>1132</v>
      </c>
      <c r="Q11079" s="315" t="s">
        <v>4820</v>
      </c>
    </row>
    <row r="11080" spans="1:17">
      <c r="A11080" s="315" t="s">
        <v>11493</v>
      </c>
      <c r="B11080" s="315" t="s">
        <v>2095</v>
      </c>
      <c r="C11080" s="315" t="s">
        <v>2098</v>
      </c>
      <c r="D11080" s="316">
        <v>161.31</v>
      </c>
      <c r="E11080" s="317">
        <v>18876.2</v>
      </c>
      <c r="F11080" s="317">
        <v>2988.73</v>
      </c>
      <c r="G11080" s="318">
        <v>40633</v>
      </c>
      <c r="H11080" s="318">
        <v>42640</v>
      </c>
      <c r="I11080" s="318">
        <v>50040</v>
      </c>
      <c r="J11080" s="315" t="s">
        <v>11494</v>
      </c>
      <c r="K11080" s="315">
        <v>9500</v>
      </c>
      <c r="L11080" s="315" t="s">
        <v>4290</v>
      </c>
      <c r="M11080" s="315" t="s">
        <v>770</v>
      </c>
      <c r="N11080" s="315" t="s">
        <v>11495</v>
      </c>
      <c r="O11080" s="315" t="s">
        <v>805</v>
      </c>
      <c r="P11080" s="315" t="s">
        <v>7146</v>
      </c>
      <c r="Q11080" s="315" t="s">
        <v>819</v>
      </c>
    </row>
    <row r="11081" spans="1:17">
      <c r="A11081" s="315" t="s">
        <v>11496</v>
      </c>
      <c r="B11081" s="315" t="s">
        <v>2095</v>
      </c>
      <c r="C11081" s="315" t="s">
        <v>2098</v>
      </c>
      <c r="D11081" s="316">
        <v>161.5</v>
      </c>
      <c r="E11081" s="317">
        <v>165867.30000000002</v>
      </c>
      <c r="F11081" s="317">
        <v>38241.620000000003</v>
      </c>
      <c r="G11081" s="318">
        <v>40665</v>
      </c>
      <c r="H11081" s="318">
        <v>41628</v>
      </c>
      <c r="I11081" s="318">
        <v>50770</v>
      </c>
      <c r="J11081" s="315" t="s">
        <v>11497</v>
      </c>
      <c r="K11081" s="315">
        <v>3038</v>
      </c>
      <c r="L11081" s="315" t="s">
        <v>4246</v>
      </c>
      <c r="M11081" s="315" t="s">
        <v>764</v>
      </c>
      <c r="N11081" s="315"/>
      <c r="O11081" s="315" t="s">
        <v>805</v>
      </c>
      <c r="P11081" s="315" t="s">
        <v>5435</v>
      </c>
      <c r="Q11081" s="315" t="s">
        <v>5598</v>
      </c>
    </row>
    <row r="11082" spans="1:17">
      <c r="A11082" s="315" t="s">
        <v>11498</v>
      </c>
      <c r="B11082" s="315" t="s">
        <v>2095</v>
      </c>
      <c r="C11082" s="315" t="s">
        <v>2096</v>
      </c>
      <c r="D11082" s="316">
        <v>161.69999999999999</v>
      </c>
      <c r="E11082" s="317">
        <v>179280.30000000002</v>
      </c>
      <c r="F11082" s="317">
        <v>76526.14</v>
      </c>
      <c r="G11082" s="318">
        <v>39570</v>
      </c>
      <c r="H11082" s="318">
        <v>40891</v>
      </c>
      <c r="I11082" s="318">
        <v>50040</v>
      </c>
      <c r="J11082" s="315" t="s">
        <v>11499</v>
      </c>
      <c r="K11082" s="315">
        <v>2715</v>
      </c>
      <c r="L11082" s="315" t="s">
        <v>2774</v>
      </c>
      <c r="M11082" s="315" t="s">
        <v>764</v>
      </c>
      <c r="N11082" s="315"/>
      <c r="O11082" s="315" t="s">
        <v>805</v>
      </c>
      <c r="P11082" s="315" t="s">
        <v>11500</v>
      </c>
      <c r="Q11082" s="315" t="s">
        <v>4588</v>
      </c>
    </row>
    <row r="11083" spans="1:17">
      <c r="A11083" s="315" t="s">
        <v>11501</v>
      </c>
      <c r="B11083" s="315" t="s">
        <v>2095</v>
      </c>
      <c r="C11083" s="315" t="s">
        <v>2096</v>
      </c>
      <c r="D11083" s="316">
        <v>161.75</v>
      </c>
      <c r="E11083" s="317">
        <v>168729.85000000006</v>
      </c>
      <c r="F11083" s="317">
        <v>60773.98</v>
      </c>
      <c r="G11083" s="318">
        <v>40805</v>
      </c>
      <c r="H11083" s="318">
        <v>41177</v>
      </c>
      <c r="I11083" s="318">
        <v>50405</v>
      </c>
      <c r="J11083" s="315" t="s">
        <v>11502</v>
      </c>
      <c r="K11083" s="315">
        <v>3317</v>
      </c>
      <c r="L11083" s="315" t="s">
        <v>3589</v>
      </c>
      <c r="M11083" s="315" t="s">
        <v>764</v>
      </c>
      <c r="N11083" s="315" t="s">
        <v>7818</v>
      </c>
      <c r="O11083" s="315" t="s">
        <v>805</v>
      </c>
      <c r="P11083" s="315" t="s">
        <v>7819</v>
      </c>
      <c r="Q11083" s="315" t="s">
        <v>813</v>
      </c>
    </row>
    <row r="11084" spans="1:17">
      <c r="A11084" s="315" t="s">
        <v>11503</v>
      </c>
      <c r="B11084" s="315" t="s">
        <v>2095</v>
      </c>
      <c r="C11084" s="315" t="s">
        <v>2098</v>
      </c>
      <c r="D11084" s="316">
        <v>161.88</v>
      </c>
      <c r="E11084" s="317">
        <v>135239.69999999998</v>
      </c>
      <c r="F11084" s="317">
        <v>22790.389999999996</v>
      </c>
      <c r="G11084" s="318">
        <v>40675</v>
      </c>
      <c r="H11084" s="318">
        <v>42459</v>
      </c>
      <c r="I11084" s="318">
        <v>50040</v>
      </c>
      <c r="J11084" s="315" t="s">
        <v>11504</v>
      </c>
      <c r="K11084" s="315">
        <v>6064</v>
      </c>
      <c r="L11084" s="315" t="s">
        <v>2840</v>
      </c>
      <c r="M11084" s="315" t="s">
        <v>1017</v>
      </c>
      <c r="N11084" s="315" t="s">
        <v>11505</v>
      </c>
      <c r="O11084" s="315" t="s">
        <v>805</v>
      </c>
      <c r="P11084" s="315" t="s">
        <v>6460</v>
      </c>
      <c r="Q11084" s="315" t="s">
        <v>9253</v>
      </c>
    </row>
    <row r="11085" spans="1:17">
      <c r="A11085" s="315" t="s">
        <v>11506</v>
      </c>
      <c r="B11085" s="315" t="s">
        <v>2095</v>
      </c>
      <c r="C11085" s="315" t="s">
        <v>2098</v>
      </c>
      <c r="D11085" s="316">
        <v>162</v>
      </c>
      <c r="E11085" s="317">
        <v>73751.41</v>
      </c>
      <c r="F11085" s="317">
        <v>12428.47</v>
      </c>
      <c r="G11085" s="318">
        <v>40821</v>
      </c>
      <c r="H11085" s="318">
        <v>42460</v>
      </c>
      <c r="I11085" s="318">
        <v>50040</v>
      </c>
      <c r="J11085" s="315" t="s">
        <v>11507</v>
      </c>
      <c r="K11085" s="315">
        <v>6300</v>
      </c>
      <c r="L11085" s="315" t="s">
        <v>327</v>
      </c>
      <c r="M11085" s="315" t="s">
        <v>1712</v>
      </c>
      <c r="N11085" s="315" t="s">
        <v>5468</v>
      </c>
      <c r="O11085" s="315" t="s">
        <v>805</v>
      </c>
      <c r="P11085" s="315" t="s">
        <v>5469</v>
      </c>
      <c r="Q11085" s="315" t="s">
        <v>945</v>
      </c>
    </row>
    <row r="11086" spans="1:17">
      <c r="A11086" s="315" t="s">
        <v>11508</v>
      </c>
      <c r="B11086" s="315" t="s">
        <v>2095</v>
      </c>
      <c r="C11086" s="315" t="s">
        <v>2098</v>
      </c>
      <c r="D11086" s="316">
        <v>162.12</v>
      </c>
      <c r="E11086" s="317">
        <v>160494.9</v>
      </c>
      <c r="F11086" s="317">
        <v>35962.770000000011</v>
      </c>
      <c r="G11086" s="318">
        <v>40568</v>
      </c>
      <c r="H11086" s="318">
        <v>41385</v>
      </c>
      <c r="I11086" s="318">
        <v>50770</v>
      </c>
      <c r="J11086" s="315" t="s">
        <v>11509</v>
      </c>
      <c r="K11086" s="315">
        <v>4912</v>
      </c>
      <c r="L11086" s="315" t="s">
        <v>2777</v>
      </c>
      <c r="M11086" s="315" t="s">
        <v>764</v>
      </c>
      <c r="N11086" s="315" t="s">
        <v>11510</v>
      </c>
      <c r="O11086" s="315" t="s">
        <v>805</v>
      </c>
      <c r="P11086" s="315" t="s">
        <v>10278</v>
      </c>
      <c r="Q11086" s="315" t="s">
        <v>956</v>
      </c>
    </row>
    <row r="11087" spans="1:17">
      <c r="A11087" s="315" t="s">
        <v>11511</v>
      </c>
      <c r="B11087" s="315" t="s">
        <v>2095</v>
      </c>
      <c r="C11087" s="315" t="s">
        <v>2098</v>
      </c>
      <c r="D11087" s="316">
        <v>162.18</v>
      </c>
      <c r="E11087" s="317">
        <v>128106</v>
      </c>
      <c r="F11087" s="317">
        <v>32382.35</v>
      </c>
      <c r="G11087" s="318">
        <v>40445</v>
      </c>
      <c r="H11087" s="318">
        <v>41626</v>
      </c>
      <c r="I11087" s="318">
        <v>50770</v>
      </c>
      <c r="J11087" s="315" t="s">
        <v>11512</v>
      </c>
      <c r="K11087" s="315">
        <v>4934</v>
      </c>
      <c r="L11087" s="315" t="s">
        <v>1717</v>
      </c>
      <c r="M11087" s="315" t="s">
        <v>764</v>
      </c>
      <c r="N11087" s="315" t="s">
        <v>11513</v>
      </c>
      <c r="O11087" s="315" t="s">
        <v>805</v>
      </c>
      <c r="P11087" s="315" t="s">
        <v>6264</v>
      </c>
      <c r="Q11087" s="315" t="s">
        <v>1041</v>
      </c>
    </row>
    <row r="11088" spans="1:17">
      <c r="A11088" s="315" t="s">
        <v>11514</v>
      </c>
      <c r="B11088" s="315" t="s">
        <v>2095</v>
      </c>
      <c r="C11088" s="315" t="s">
        <v>2098</v>
      </c>
      <c r="D11088" s="316">
        <v>162.18</v>
      </c>
      <c r="E11088" s="317">
        <v>127473.70999999998</v>
      </c>
      <c r="F11088" s="317">
        <v>26557.019999999997</v>
      </c>
      <c r="G11088" s="318">
        <v>40535</v>
      </c>
      <c r="H11088" s="318">
        <v>42086</v>
      </c>
      <c r="I11088" s="318">
        <v>49674</v>
      </c>
      <c r="J11088" s="315" t="s">
        <v>10292</v>
      </c>
      <c r="K11088" s="315">
        <v>6283</v>
      </c>
      <c r="L11088" s="315" t="s">
        <v>3470</v>
      </c>
      <c r="M11088" s="315" t="s">
        <v>788</v>
      </c>
      <c r="N11088" s="315" t="s">
        <v>4957</v>
      </c>
      <c r="O11088" s="315" t="s">
        <v>805</v>
      </c>
      <c r="P11088" s="315" t="s">
        <v>4958</v>
      </c>
      <c r="Q11088" s="315" t="s">
        <v>1065</v>
      </c>
    </row>
    <row r="11089" spans="1:17">
      <c r="A11089" s="315" t="s">
        <v>11515</v>
      </c>
      <c r="B11089" s="315" t="s">
        <v>2095</v>
      </c>
      <c r="C11089" s="315" t="s">
        <v>2096</v>
      </c>
      <c r="D11089" s="316">
        <v>162.19999999999999</v>
      </c>
      <c r="E11089" s="317">
        <v>152385.99000000002</v>
      </c>
      <c r="F11089" s="317">
        <v>58973.369999999995</v>
      </c>
      <c r="G11089" s="318">
        <v>39610</v>
      </c>
      <c r="H11089" s="318">
        <v>41250</v>
      </c>
      <c r="I11089" s="318">
        <v>50405</v>
      </c>
      <c r="J11089" s="315" t="s">
        <v>11516</v>
      </c>
      <c r="K11089" s="315">
        <v>6234</v>
      </c>
      <c r="L11089" s="315" t="s">
        <v>11467</v>
      </c>
      <c r="M11089" s="315" t="s">
        <v>788</v>
      </c>
      <c r="N11089" s="315"/>
      <c r="O11089" s="315" t="s">
        <v>805</v>
      </c>
      <c r="P11089" s="315" t="s">
        <v>11517</v>
      </c>
      <c r="Q11089" s="315" t="s">
        <v>1150</v>
      </c>
    </row>
    <row r="11090" spans="1:17">
      <c r="A11090" s="315" t="s">
        <v>11518</v>
      </c>
      <c r="B11090" s="315" t="s">
        <v>2095</v>
      </c>
      <c r="C11090" s="315" t="s">
        <v>2098</v>
      </c>
      <c r="D11090" s="316">
        <v>162.19999999999999</v>
      </c>
      <c r="E11090" s="317">
        <v>167693.25</v>
      </c>
      <c r="F11090" s="317">
        <v>41755.64</v>
      </c>
      <c r="G11090" s="318">
        <v>40644</v>
      </c>
      <c r="H11090" s="318">
        <v>41478</v>
      </c>
      <c r="I11090" s="318">
        <v>50770</v>
      </c>
      <c r="J11090" s="315" t="s">
        <v>11519</v>
      </c>
      <c r="K11090" s="315">
        <v>1418</v>
      </c>
      <c r="L11090" s="315" t="s">
        <v>2447</v>
      </c>
      <c r="M11090" s="315" t="s">
        <v>766</v>
      </c>
      <c r="N11090" s="315"/>
      <c r="O11090" s="315" t="s">
        <v>805</v>
      </c>
      <c r="P11090" s="315" t="s">
        <v>11520</v>
      </c>
      <c r="Q11090" s="315" t="s">
        <v>5736</v>
      </c>
    </row>
    <row r="11091" spans="1:17">
      <c r="A11091" s="315" t="s">
        <v>11521</v>
      </c>
      <c r="B11091" s="315" t="s">
        <v>2095</v>
      </c>
      <c r="C11091" s="315" t="s">
        <v>2098</v>
      </c>
      <c r="D11091" s="316">
        <v>162.5</v>
      </c>
      <c r="E11091" s="317">
        <v>188330.27000000002</v>
      </c>
      <c r="F11091" s="317">
        <v>72193.25</v>
      </c>
      <c r="G11091" s="318">
        <v>39570</v>
      </c>
      <c r="H11091" s="318">
        <v>40900</v>
      </c>
      <c r="I11091" s="318">
        <v>50040</v>
      </c>
      <c r="J11091" s="315" t="s">
        <v>11522</v>
      </c>
      <c r="K11091" s="315">
        <v>1170</v>
      </c>
      <c r="L11091" s="315" t="s">
        <v>3111</v>
      </c>
      <c r="M11091" s="315" t="s">
        <v>766</v>
      </c>
      <c r="N11091" s="315"/>
      <c r="O11091" s="315" t="s">
        <v>805</v>
      </c>
      <c r="P11091" s="315" t="s">
        <v>8509</v>
      </c>
      <c r="Q11091" s="315" t="s">
        <v>1041</v>
      </c>
    </row>
    <row r="11092" spans="1:17">
      <c r="A11092" s="315" t="s">
        <v>11523</v>
      </c>
      <c r="B11092" s="315" t="s">
        <v>2095</v>
      </c>
      <c r="C11092" s="315" t="s">
        <v>2098</v>
      </c>
      <c r="D11092" s="316">
        <v>162.6</v>
      </c>
      <c r="E11092" s="317">
        <v>141158.34999999998</v>
      </c>
      <c r="F11092" s="317">
        <v>35713.07</v>
      </c>
      <c r="G11092" s="318">
        <v>40247</v>
      </c>
      <c r="H11092" s="318">
        <v>41635</v>
      </c>
      <c r="I11092" s="318">
        <v>50770</v>
      </c>
      <c r="J11092" s="315" t="s">
        <v>11524</v>
      </c>
      <c r="K11092" s="315">
        <v>5727</v>
      </c>
      <c r="L11092" s="315" t="s">
        <v>3021</v>
      </c>
      <c r="M11092" s="315" t="s">
        <v>776</v>
      </c>
      <c r="N11092" s="315"/>
      <c r="O11092" s="315" t="s">
        <v>805</v>
      </c>
      <c r="P11092" s="315" t="s">
        <v>933</v>
      </c>
      <c r="Q11092" s="315" t="s">
        <v>835</v>
      </c>
    </row>
    <row r="11093" spans="1:17">
      <c r="A11093" s="315" t="s">
        <v>11525</v>
      </c>
      <c r="B11093" s="315" t="s">
        <v>2095</v>
      </c>
      <c r="C11093" s="315" t="s">
        <v>2098</v>
      </c>
      <c r="D11093" s="316">
        <v>162.80000000000001</v>
      </c>
      <c r="E11093" s="317">
        <v>156391.67999999999</v>
      </c>
      <c r="F11093" s="317">
        <v>57552.130000000005</v>
      </c>
      <c r="G11093" s="318">
        <v>39570</v>
      </c>
      <c r="H11093" s="318">
        <v>39784</v>
      </c>
      <c r="I11093" s="318">
        <v>48944</v>
      </c>
      <c r="J11093" s="315" t="s">
        <v>11526</v>
      </c>
      <c r="K11093" s="315">
        <v>9413</v>
      </c>
      <c r="L11093" s="315" t="s">
        <v>3524</v>
      </c>
      <c r="M11093" s="315" t="s">
        <v>1024</v>
      </c>
      <c r="N11093" s="315"/>
      <c r="O11093" s="315" t="s">
        <v>805</v>
      </c>
      <c r="P11093" s="315" t="s">
        <v>11527</v>
      </c>
      <c r="Q11093" s="315" t="s">
        <v>9470</v>
      </c>
    </row>
    <row r="11094" spans="1:17">
      <c r="A11094" s="315" t="s">
        <v>11528</v>
      </c>
      <c r="B11094" s="315" t="s">
        <v>2095</v>
      </c>
      <c r="C11094" s="315" t="s">
        <v>2098</v>
      </c>
      <c r="D11094" s="316">
        <v>163.1</v>
      </c>
      <c r="E11094" s="317">
        <v>162558.48000000004</v>
      </c>
      <c r="F11094" s="317">
        <v>67949.45</v>
      </c>
      <c r="G11094" s="318">
        <v>39570</v>
      </c>
      <c r="H11094" s="318">
        <v>39675</v>
      </c>
      <c r="I11094" s="318">
        <v>48944</v>
      </c>
      <c r="J11094" s="315" t="s">
        <v>11529</v>
      </c>
      <c r="K11094" s="315">
        <v>6102</v>
      </c>
      <c r="L11094" s="315" t="s">
        <v>2109</v>
      </c>
      <c r="M11094" s="315" t="s">
        <v>788</v>
      </c>
      <c r="N11094" s="315"/>
      <c r="O11094" s="315" t="s">
        <v>805</v>
      </c>
      <c r="P11094" s="315" t="s">
        <v>8111</v>
      </c>
      <c r="Q11094" s="315" t="s">
        <v>1307</v>
      </c>
    </row>
    <row r="11095" spans="1:17">
      <c r="A11095" s="315" t="s">
        <v>11530</v>
      </c>
      <c r="B11095" s="315" t="s">
        <v>2095</v>
      </c>
      <c r="C11095" s="315" t="s">
        <v>2098</v>
      </c>
      <c r="D11095" s="316">
        <v>163.4</v>
      </c>
      <c r="E11095" s="317">
        <v>153750.51</v>
      </c>
      <c r="F11095" s="317">
        <v>27982.59</v>
      </c>
      <c r="G11095" s="318">
        <v>40640</v>
      </c>
      <c r="H11095" s="318">
        <v>42436</v>
      </c>
      <c r="I11095" s="318">
        <v>50040</v>
      </c>
      <c r="J11095" s="315" t="s">
        <v>11531</v>
      </c>
      <c r="K11095" s="315">
        <v>9554</v>
      </c>
      <c r="L11095" s="315" t="s">
        <v>11532</v>
      </c>
      <c r="M11095" s="315" t="s">
        <v>792</v>
      </c>
      <c r="N11095" s="315"/>
      <c r="O11095" s="315" t="s">
        <v>805</v>
      </c>
      <c r="P11095" s="315" t="s">
        <v>5901</v>
      </c>
      <c r="Q11095" s="315" t="s">
        <v>813</v>
      </c>
    </row>
    <row r="11096" spans="1:17">
      <c r="A11096" s="315" t="s">
        <v>11533</v>
      </c>
      <c r="B11096" s="315" t="s">
        <v>2095</v>
      </c>
      <c r="C11096" s="315" t="s">
        <v>2098</v>
      </c>
      <c r="D11096" s="316">
        <v>163.75</v>
      </c>
      <c r="E11096" s="317">
        <v>159767.25</v>
      </c>
      <c r="F11096" s="317">
        <v>35947.62999999999</v>
      </c>
      <c r="G11096" s="318">
        <v>40681</v>
      </c>
      <c r="H11096" s="318">
        <v>41995</v>
      </c>
      <c r="I11096" s="318">
        <v>49309</v>
      </c>
      <c r="J11096" s="315" t="s">
        <v>11534</v>
      </c>
      <c r="K11096" s="315">
        <v>1538</v>
      </c>
      <c r="L11096" s="315" t="s">
        <v>11535</v>
      </c>
      <c r="M11096" s="315" t="s">
        <v>766</v>
      </c>
      <c r="N11096" s="315"/>
      <c r="O11096" s="315" t="s">
        <v>805</v>
      </c>
      <c r="P11096" s="315" t="s">
        <v>11536</v>
      </c>
      <c r="Q11096" s="315" t="s">
        <v>1595</v>
      </c>
    </row>
    <row r="11097" spans="1:17">
      <c r="A11097" s="315" t="s">
        <v>11537</v>
      </c>
      <c r="B11097" s="315" t="s">
        <v>2095</v>
      </c>
      <c r="C11097" s="315" t="s">
        <v>2098</v>
      </c>
      <c r="D11097" s="316">
        <v>163.9</v>
      </c>
      <c r="E11097" s="317">
        <v>145348.83000000002</v>
      </c>
      <c r="F11097" s="317">
        <v>32703.49</v>
      </c>
      <c r="G11097" s="318">
        <v>40660</v>
      </c>
      <c r="H11097" s="318">
        <v>42090</v>
      </c>
      <c r="I11097" s="318">
        <v>49674</v>
      </c>
      <c r="J11097" s="315" t="s">
        <v>11538</v>
      </c>
      <c r="K11097" s="315">
        <v>8360</v>
      </c>
      <c r="L11097" s="315" t="s">
        <v>1278</v>
      </c>
      <c r="M11097" s="315" t="s">
        <v>792</v>
      </c>
      <c r="N11097" s="315"/>
      <c r="O11097" s="315" t="s">
        <v>805</v>
      </c>
      <c r="P11097" s="315" t="s">
        <v>818</v>
      </c>
      <c r="Q11097" s="315" t="s">
        <v>1394</v>
      </c>
    </row>
    <row r="11098" spans="1:17">
      <c r="A11098" s="315" t="s">
        <v>11539</v>
      </c>
      <c r="B11098" s="315" t="s">
        <v>2095</v>
      </c>
      <c r="C11098" s="315" t="s">
        <v>2098</v>
      </c>
      <c r="D11098" s="316">
        <v>164</v>
      </c>
      <c r="E11098" s="317">
        <v>148523.58000000002</v>
      </c>
      <c r="F11098" s="317">
        <v>61488.760000000009</v>
      </c>
      <c r="G11098" s="318">
        <v>39570</v>
      </c>
      <c r="H11098" s="318">
        <v>40891</v>
      </c>
      <c r="I11098" s="318">
        <v>50040</v>
      </c>
      <c r="J11098" s="315" t="s">
        <v>11540</v>
      </c>
      <c r="K11098" s="315">
        <v>8342</v>
      </c>
      <c r="L11098" s="315" t="s">
        <v>2827</v>
      </c>
      <c r="M11098" s="315" t="s">
        <v>784</v>
      </c>
      <c r="N11098" s="315"/>
      <c r="O11098" s="315" t="s">
        <v>914</v>
      </c>
      <c r="P11098" s="315" t="s">
        <v>11541</v>
      </c>
      <c r="Q11098" s="315" t="s">
        <v>11542</v>
      </c>
    </row>
    <row r="11099" spans="1:17">
      <c r="A11099" s="315" t="s">
        <v>11543</v>
      </c>
      <c r="B11099" s="315" t="s">
        <v>2095</v>
      </c>
      <c r="C11099" s="315" t="s">
        <v>2098</v>
      </c>
      <c r="D11099" s="316">
        <v>164</v>
      </c>
      <c r="E11099" s="317">
        <v>172878.18999999997</v>
      </c>
      <c r="F11099" s="317">
        <v>66269.97</v>
      </c>
      <c r="G11099" s="318">
        <v>39569</v>
      </c>
      <c r="H11099" s="318">
        <v>40861</v>
      </c>
      <c r="I11099" s="318">
        <v>50040</v>
      </c>
      <c r="J11099" s="315" t="s">
        <v>11544</v>
      </c>
      <c r="K11099" s="315">
        <v>8465</v>
      </c>
      <c r="L11099" s="315" t="s">
        <v>6571</v>
      </c>
      <c r="M11099" s="315" t="s">
        <v>784</v>
      </c>
      <c r="N11099" s="315" t="s">
        <v>11545</v>
      </c>
      <c r="O11099" s="315" t="s">
        <v>805</v>
      </c>
      <c r="P11099" s="315" t="s">
        <v>6367</v>
      </c>
      <c r="Q11099" s="315" t="s">
        <v>11546</v>
      </c>
    </row>
    <row r="11100" spans="1:17">
      <c r="A11100" s="315" t="s">
        <v>11547</v>
      </c>
      <c r="B11100" s="315" t="s">
        <v>2095</v>
      </c>
      <c r="C11100" s="315" t="s">
        <v>2098</v>
      </c>
      <c r="D11100" s="316">
        <v>164</v>
      </c>
      <c r="E11100" s="317">
        <v>164369.36000000002</v>
      </c>
      <c r="F11100" s="317">
        <v>57985.83</v>
      </c>
      <c r="G11100" s="318">
        <v>39570</v>
      </c>
      <c r="H11100" s="318">
        <v>41125</v>
      </c>
      <c r="I11100" s="318">
        <v>50405</v>
      </c>
      <c r="J11100" s="315" t="s">
        <v>10709</v>
      </c>
      <c r="K11100" s="315">
        <v>1870</v>
      </c>
      <c r="L11100" s="315" t="s">
        <v>2066</v>
      </c>
      <c r="M11100" s="315" t="s">
        <v>754</v>
      </c>
      <c r="N11100" s="315" t="s">
        <v>5936</v>
      </c>
      <c r="O11100" s="315" t="s">
        <v>805</v>
      </c>
      <c r="P11100" s="315" t="s">
        <v>5937</v>
      </c>
      <c r="Q11100" s="315" t="s">
        <v>5938</v>
      </c>
    </row>
    <row r="11101" spans="1:17">
      <c r="A11101" s="315" t="s">
        <v>11548</v>
      </c>
      <c r="B11101" s="315" t="s">
        <v>2095</v>
      </c>
      <c r="C11101" s="315" t="s">
        <v>2098</v>
      </c>
      <c r="D11101" s="316">
        <v>164.4</v>
      </c>
      <c r="E11101" s="317">
        <v>163353.9</v>
      </c>
      <c r="F11101" s="317">
        <v>62618.990000000005</v>
      </c>
      <c r="G11101" s="318">
        <v>40416</v>
      </c>
      <c r="H11101" s="318">
        <v>40817</v>
      </c>
      <c r="I11101" s="318">
        <v>50040</v>
      </c>
      <c r="J11101" s="315" t="s">
        <v>11549</v>
      </c>
      <c r="K11101" s="315">
        <v>2345</v>
      </c>
      <c r="L11101" s="315" t="s">
        <v>4439</v>
      </c>
      <c r="M11101" s="315" t="s">
        <v>1431</v>
      </c>
      <c r="N11101" s="315"/>
      <c r="O11101" s="315" t="s">
        <v>805</v>
      </c>
      <c r="P11101" s="315" t="s">
        <v>6716</v>
      </c>
      <c r="Q11101" s="315" t="s">
        <v>6717</v>
      </c>
    </row>
    <row r="11102" spans="1:17">
      <c r="A11102" s="315" t="s">
        <v>11550</v>
      </c>
      <c r="B11102" s="315" t="s">
        <v>2095</v>
      </c>
      <c r="C11102" s="315" t="s">
        <v>2096</v>
      </c>
      <c r="D11102" s="316">
        <v>164.6</v>
      </c>
      <c r="E11102" s="317">
        <v>153600.14999999997</v>
      </c>
      <c r="F11102" s="317">
        <v>54528.05</v>
      </c>
      <c r="G11102" s="318">
        <v>39604</v>
      </c>
      <c r="H11102" s="318">
        <v>41515</v>
      </c>
      <c r="I11102" s="318">
        <v>50770</v>
      </c>
      <c r="J11102" s="315" t="s">
        <v>11551</v>
      </c>
      <c r="K11102" s="315">
        <v>4913</v>
      </c>
      <c r="L11102" s="315" t="s">
        <v>2623</v>
      </c>
      <c r="M11102" s="315" t="s">
        <v>764</v>
      </c>
      <c r="N11102" s="315"/>
      <c r="O11102" s="315" t="s">
        <v>805</v>
      </c>
      <c r="P11102" s="315" t="s">
        <v>9127</v>
      </c>
      <c r="Q11102" s="315" t="s">
        <v>1041</v>
      </c>
    </row>
    <row r="11103" spans="1:17">
      <c r="A11103" s="315" t="s">
        <v>11552</v>
      </c>
      <c r="B11103" s="315" t="s">
        <v>2095</v>
      </c>
      <c r="C11103" s="315" t="s">
        <v>2098</v>
      </c>
      <c r="D11103" s="316">
        <v>165</v>
      </c>
      <c r="E11103" s="317">
        <v>163875.6</v>
      </c>
      <c r="F11103" s="317">
        <v>27966.42</v>
      </c>
      <c r="G11103" s="318">
        <v>40670</v>
      </c>
      <c r="H11103" s="318">
        <v>42094</v>
      </c>
      <c r="I11103" s="318">
        <v>49674</v>
      </c>
      <c r="J11103" s="315" t="s">
        <v>11553</v>
      </c>
      <c r="K11103" s="315">
        <v>7537</v>
      </c>
      <c r="L11103" s="315" t="s">
        <v>3843</v>
      </c>
      <c r="M11103" s="315" t="s">
        <v>966</v>
      </c>
      <c r="N11103" s="315" t="s">
        <v>9060</v>
      </c>
      <c r="O11103" s="315" t="s">
        <v>805</v>
      </c>
      <c r="P11103" s="315" t="s">
        <v>9061</v>
      </c>
      <c r="Q11103" s="315" t="s">
        <v>9062</v>
      </c>
    </row>
    <row r="11104" spans="1:17">
      <c r="A11104" s="315" t="s">
        <v>11554</v>
      </c>
      <c r="B11104" s="315" t="s">
        <v>2095</v>
      </c>
      <c r="C11104" s="315" t="s">
        <v>2098</v>
      </c>
      <c r="D11104" s="316">
        <v>165.02</v>
      </c>
      <c r="E11104" s="317">
        <v>148720.50000000003</v>
      </c>
      <c r="F11104" s="317">
        <v>60529.259999999995</v>
      </c>
      <c r="G11104" s="318">
        <v>40677</v>
      </c>
      <c r="H11104" s="318">
        <v>40890</v>
      </c>
      <c r="I11104" s="318">
        <v>50040</v>
      </c>
      <c r="J11104" s="315" t="s">
        <v>11555</v>
      </c>
      <c r="K11104" s="315">
        <v>3770</v>
      </c>
      <c r="L11104" s="315" t="s">
        <v>872</v>
      </c>
      <c r="M11104" s="315" t="s">
        <v>764</v>
      </c>
      <c r="N11104" s="315"/>
      <c r="O11104" s="315" t="s">
        <v>996</v>
      </c>
      <c r="P11104" s="315" t="s">
        <v>11556</v>
      </c>
      <c r="Q11104" s="315"/>
    </row>
    <row r="11105" spans="1:17">
      <c r="A11105" s="315" t="s">
        <v>11557</v>
      </c>
      <c r="B11105" s="315" t="s">
        <v>2095</v>
      </c>
      <c r="C11105" s="315" t="s">
        <v>2098</v>
      </c>
      <c r="D11105" s="316">
        <v>165.3</v>
      </c>
      <c r="E11105" s="317">
        <v>147684.54</v>
      </c>
      <c r="F11105" s="317">
        <v>52099.79</v>
      </c>
      <c r="G11105" s="318">
        <v>39570</v>
      </c>
      <c r="H11105" s="318">
        <v>41016</v>
      </c>
      <c r="I11105" s="318">
        <v>50405</v>
      </c>
      <c r="J11105" s="315" t="s">
        <v>11558</v>
      </c>
      <c r="K11105" s="315">
        <v>9205</v>
      </c>
      <c r="L11105" s="315" t="s">
        <v>2698</v>
      </c>
      <c r="M11105" s="315" t="s">
        <v>770</v>
      </c>
      <c r="N11105" s="315"/>
      <c r="O11105" s="315" t="s">
        <v>805</v>
      </c>
      <c r="P11105" s="315" t="s">
        <v>11559</v>
      </c>
      <c r="Q11105" s="315" t="s">
        <v>858</v>
      </c>
    </row>
    <row r="11106" spans="1:17">
      <c r="A11106" s="315" t="s">
        <v>11560</v>
      </c>
      <c r="B11106" s="315" t="s">
        <v>2095</v>
      </c>
      <c r="C11106" s="315" t="s">
        <v>2098</v>
      </c>
      <c r="D11106" s="316">
        <v>165.36</v>
      </c>
      <c r="E11106" s="317">
        <v>16893.68</v>
      </c>
      <c r="F11106" s="317">
        <v>3277.37</v>
      </c>
      <c r="G11106" s="318">
        <v>40039</v>
      </c>
      <c r="H11106" s="318">
        <v>42663</v>
      </c>
      <c r="I11106" s="318">
        <v>50040</v>
      </c>
      <c r="J11106" s="315" t="s">
        <v>11561</v>
      </c>
      <c r="K11106" s="315">
        <v>8716</v>
      </c>
      <c r="L11106" s="315" t="s">
        <v>3132</v>
      </c>
      <c r="M11106" s="315" t="s">
        <v>770</v>
      </c>
      <c r="N11106" s="315" t="s">
        <v>11562</v>
      </c>
      <c r="O11106" s="315" t="s">
        <v>805</v>
      </c>
      <c r="P11106" s="315" t="s">
        <v>11563</v>
      </c>
      <c r="Q11106" s="315" t="s">
        <v>11564</v>
      </c>
    </row>
    <row r="11107" spans="1:17">
      <c r="A11107" s="315" t="s">
        <v>11565</v>
      </c>
      <c r="B11107" s="315" t="s">
        <v>2095</v>
      </c>
      <c r="C11107" s="315" t="s">
        <v>2098</v>
      </c>
      <c r="D11107" s="316">
        <v>165.4</v>
      </c>
      <c r="E11107" s="317">
        <v>154421.27000000002</v>
      </c>
      <c r="F11107" s="317">
        <v>59194.81</v>
      </c>
      <c r="G11107" s="318">
        <v>39569</v>
      </c>
      <c r="H11107" s="318">
        <v>40808</v>
      </c>
      <c r="I11107" s="318">
        <v>50040</v>
      </c>
      <c r="J11107" s="315" t="s">
        <v>11566</v>
      </c>
      <c r="K11107" s="315">
        <v>8633</v>
      </c>
      <c r="L11107" s="315" t="s">
        <v>2643</v>
      </c>
      <c r="M11107" s="315" t="s">
        <v>784</v>
      </c>
      <c r="N11107" s="315" t="s">
        <v>5757</v>
      </c>
      <c r="O11107" s="315" t="s">
        <v>805</v>
      </c>
      <c r="P11107" s="315" t="s">
        <v>1390</v>
      </c>
      <c r="Q11107" s="315" t="s">
        <v>5758</v>
      </c>
    </row>
    <row r="11108" spans="1:17">
      <c r="A11108" s="315" t="s">
        <v>11567</v>
      </c>
      <c r="B11108" s="315" t="s">
        <v>2095</v>
      </c>
      <c r="C11108" s="315" t="s">
        <v>2098</v>
      </c>
      <c r="D11108" s="316">
        <v>165.4</v>
      </c>
      <c r="E11108" s="317">
        <v>51370.079999999994</v>
      </c>
      <c r="F11108" s="317">
        <v>18122.239999999998</v>
      </c>
      <c r="G11108" s="318">
        <v>39570</v>
      </c>
      <c r="H11108" s="318">
        <v>41180</v>
      </c>
      <c r="I11108" s="318">
        <v>50405</v>
      </c>
      <c r="J11108" s="315" t="s">
        <v>11568</v>
      </c>
      <c r="K11108" s="315">
        <v>4703</v>
      </c>
      <c r="L11108" s="315" t="s">
        <v>3063</v>
      </c>
      <c r="M11108" s="315" t="s">
        <v>1296</v>
      </c>
      <c r="N11108" s="315" t="s">
        <v>9447</v>
      </c>
      <c r="O11108" s="315" t="s">
        <v>914</v>
      </c>
      <c r="P11108" s="315" t="s">
        <v>9448</v>
      </c>
      <c r="Q11108" s="315" t="s">
        <v>9449</v>
      </c>
    </row>
    <row r="11109" spans="1:17">
      <c r="A11109" s="315" t="s">
        <v>11569</v>
      </c>
      <c r="B11109" s="315" t="s">
        <v>2095</v>
      </c>
      <c r="C11109" s="315" t="s">
        <v>2098</v>
      </c>
      <c r="D11109" s="316">
        <v>165.6</v>
      </c>
      <c r="E11109" s="317">
        <v>155783.79999999999</v>
      </c>
      <c r="F11109" s="317">
        <v>48916.100000000006</v>
      </c>
      <c r="G11109" s="318">
        <v>39832</v>
      </c>
      <c r="H11109" s="318">
        <v>41461</v>
      </c>
      <c r="I11109" s="318">
        <v>50770</v>
      </c>
      <c r="J11109" s="315" t="s">
        <v>11570</v>
      </c>
      <c r="K11109" s="315">
        <v>6313</v>
      </c>
      <c r="L11109" s="315" t="s">
        <v>2132</v>
      </c>
      <c r="M11109" s="315" t="s">
        <v>1712</v>
      </c>
      <c r="N11109" s="315"/>
      <c r="O11109" s="315" t="s">
        <v>805</v>
      </c>
      <c r="P11109" s="315" t="s">
        <v>11571</v>
      </c>
      <c r="Q11109" s="315" t="s">
        <v>1084</v>
      </c>
    </row>
    <row r="11110" spans="1:17">
      <c r="A11110" s="315" t="s">
        <v>11572</v>
      </c>
      <c r="B11110" s="315" t="s">
        <v>2095</v>
      </c>
      <c r="C11110" s="315" t="s">
        <v>2098</v>
      </c>
      <c r="D11110" s="316">
        <v>165.63</v>
      </c>
      <c r="E11110" s="317">
        <v>171137.1</v>
      </c>
      <c r="F11110" s="317">
        <v>35653.589999999997</v>
      </c>
      <c r="G11110" s="318">
        <v>40743</v>
      </c>
      <c r="H11110" s="318">
        <v>42012</v>
      </c>
      <c r="I11110" s="318">
        <v>49674</v>
      </c>
      <c r="J11110" s="315" t="s">
        <v>11573</v>
      </c>
      <c r="K11110" s="315">
        <v>3434</v>
      </c>
      <c r="L11110" s="315" t="s">
        <v>3225</v>
      </c>
      <c r="M11110" s="315" t="s">
        <v>764</v>
      </c>
      <c r="N11110" s="315" t="s">
        <v>9447</v>
      </c>
      <c r="O11110" s="315" t="s">
        <v>914</v>
      </c>
      <c r="P11110" s="315" t="s">
        <v>9448</v>
      </c>
      <c r="Q11110" s="315" t="s">
        <v>9449</v>
      </c>
    </row>
    <row r="11111" spans="1:17">
      <c r="A11111" s="315" t="s">
        <v>11574</v>
      </c>
      <c r="B11111" s="315" t="s">
        <v>2095</v>
      </c>
      <c r="C11111" s="315" t="s">
        <v>2098</v>
      </c>
      <c r="D11111" s="316">
        <v>165.7</v>
      </c>
      <c r="E11111" s="317">
        <v>106565.81999999999</v>
      </c>
      <c r="F11111" s="317">
        <v>29108.250000000004</v>
      </c>
      <c r="G11111" s="318">
        <v>39647</v>
      </c>
      <c r="H11111" s="318">
        <v>40340</v>
      </c>
      <c r="I11111" s="318">
        <v>49674</v>
      </c>
      <c r="J11111" s="315" t="s">
        <v>11575</v>
      </c>
      <c r="K11111" s="315">
        <v>5643</v>
      </c>
      <c r="L11111" s="315" t="s">
        <v>890</v>
      </c>
      <c r="M11111" s="315" t="s">
        <v>776</v>
      </c>
      <c r="N11111" s="315" t="s">
        <v>8474</v>
      </c>
      <c r="O11111" s="315" t="s">
        <v>805</v>
      </c>
      <c r="P11111" s="315" t="s">
        <v>8474</v>
      </c>
      <c r="Q11111" s="315"/>
    </row>
    <row r="11112" spans="1:17">
      <c r="A11112" s="315" t="s">
        <v>11576</v>
      </c>
      <c r="B11112" s="315" t="s">
        <v>2095</v>
      </c>
      <c r="C11112" s="315" t="s">
        <v>2098</v>
      </c>
      <c r="D11112" s="316">
        <v>165.9</v>
      </c>
      <c r="E11112" s="317">
        <v>129825.93</v>
      </c>
      <c r="F11112" s="317">
        <v>39467.090000000004</v>
      </c>
      <c r="G11112" s="318">
        <v>39570</v>
      </c>
      <c r="H11112" s="318">
        <v>39625</v>
      </c>
      <c r="I11112" s="318">
        <v>48944</v>
      </c>
      <c r="J11112" s="315" t="s">
        <v>11577</v>
      </c>
      <c r="K11112" s="315">
        <v>8580</v>
      </c>
      <c r="L11112" s="315" t="s">
        <v>11578</v>
      </c>
      <c r="M11112" s="315" t="s">
        <v>792</v>
      </c>
      <c r="N11112" s="315"/>
      <c r="O11112" s="315" t="s">
        <v>805</v>
      </c>
      <c r="P11112" s="315" t="s">
        <v>11579</v>
      </c>
      <c r="Q11112" s="315" t="s">
        <v>1530</v>
      </c>
    </row>
    <row r="11113" spans="1:17">
      <c r="A11113" s="315" t="s">
        <v>11580</v>
      </c>
      <c r="B11113" s="315" t="s">
        <v>2095</v>
      </c>
      <c r="C11113" s="315" t="s">
        <v>2098</v>
      </c>
      <c r="D11113" s="316">
        <v>166.1</v>
      </c>
      <c r="E11113" s="317">
        <v>172905.11</v>
      </c>
      <c r="F11113" s="317">
        <v>63974.9</v>
      </c>
      <c r="G11113" s="318">
        <v>39570</v>
      </c>
      <c r="H11113" s="318">
        <v>40492</v>
      </c>
      <c r="I11113" s="318">
        <v>49674</v>
      </c>
      <c r="J11113" s="315" t="s">
        <v>11581</v>
      </c>
      <c r="K11113" s="315">
        <v>8477</v>
      </c>
      <c r="L11113" s="315" t="s">
        <v>2986</v>
      </c>
      <c r="M11113" s="315" t="s">
        <v>784</v>
      </c>
      <c r="N11113" s="315"/>
      <c r="O11113" s="315" t="s">
        <v>805</v>
      </c>
      <c r="P11113" s="315" t="s">
        <v>11582</v>
      </c>
      <c r="Q11113" s="315" t="s">
        <v>4676</v>
      </c>
    </row>
    <row r="11114" spans="1:17">
      <c r="A11114" s="315" t="s">
        <v>11583</v>
      </c>
      <c r="B11114" s="315" t="s">
        <v>2095</v>
      </c>
      <c r="C11114" s="315" t="s">
        <v>2096</v>
      </c>
      <c r="D11114" s="316">
        <v>166.3</v>
      </c>
      <c r="E11114" s="317">
        <v>169389.38999999998</v>
      </c>
      <c r="F11114" s="317">
        <v>57084.2</v>
      </c>
      <c r="G11114" s="318">
        <v>40333</v>
      </c>
      <c r="H11114" s="318">
        <v>41264</v>
      </c>
      <c r="I11114" s="318">
        <v>50405</v>
      </c>
      <c r="J11114" s="315" t="s">
        <v>11584</v>
      </c>
      <c r="K11114" s="315">
        <v>3306</v>
      </c>
      <c r="L11114" s="315" t="s">
        <v>4094</v>
      </c>
      <c r="M11114" s="315" t="s">
        <v>764</v>
      </c>
      <c r="N11114" s="315"/>
      <c r="O11114" s="315" t="s">
        <v>805</v>
      </c>
      <c r="P11114" s="315" t="s">
        <v>11585</v>
      </c>
      <c r="Q11114" s="315" t="s">
        <v>1090</v>
      </c>
    </row>
    <row r="11115" spans="1:17">
      <c r="A11115" s="315" t="s">
        <v>11586</v>
      </c>
      <c r="B11115" s="315" t="s">
        <v>2095</v>
      </c>
      <c r="C11115" s="315" t="s">
        <v>2096</v>
      </c>
      <c r="D11115" s="316">
        <v>166.59</v>
      </c>
      <c r="E11115" s="317">
        <v>162695.07</v>
      </c>
      <c r="F11115" s="317">
        <v>34438.47</v>
      </c>
      <c r="G11115" s="318">
        <v>40739</v>
      </c>
      <c r="H11115" s="318">
        <v>42277</v>
      </c>
      <c r="I11115" s="318">
        <v>49674</v>
      </c>
      <c r="J11115" s="315" t="s">
        <v>11587</v>
      </c>
      <c r="K11115" s="315">
        <v>8154</v>
      </c>
      <c r="L11115" s="315" t="s">
        <v>11588</v>
      </c>
      <c r="M11115" s="315" t="s">
        <v>784</v>
      </c>
      <c r="N11115" s="315"/>
      <c r="O11115" s="315" t="s">
        <v>805</v>
      </c>
      <c r="P11115" s="315" t="s">
        <v>8163</v>
      </c>
      <c r="Q11115" s="315" t="s">
        <v>945</v>
      </c>
    </row>
    <row r="11116" spans="1:17">
      <c r="A11116" s="315" t="s">
        <v>11589</v>
      </c>
      <c r="B11116" s="315" t="s">
        <v>2095</v>
      </c>
      <c r="C11116" s="315" t="s">
        <v>2098</v>
      </c>
      <c r="D11116" s="316">
        <v>166.6</v>
      </c>
      <c r="E11116" s="317">
        <v>148537.75</v>
      </c>
      <c r="F11116" s="317">
        <v>31341.45</v>
      </c>
      <c r="G11116" s="318">
        <v>40256</v>
      </c>
      <c r="H11116" s="318">
        <v>42121</v>
      </c>
      <c r="I11116" s="318">
        <v>51501</v>
      </c>
      <c r="J11116" s="315" t="s">
        <v>11590</v>
      </c>
      <c r="K11116" s="315">
        <v>9225</v>
      </c>
      <c r="L11116" s="315" t="s">
        <v>4137</v>
      </c>
      <c r="M11116" s="315" t="s">
        <v>792</v>
      </c>
      <c r="N11116" s="315"/>
      <c r="O11116" s="315" t="s">
        <v>805</v>
      </c>
      <c r="P11116" s="315" t="s">
        <v>7574</v>
      </c>
      <c r="Q11116" s="315" t="s">
        <v>1204</v>
      </c>
    </row>
    <row r="11117" spans="1:17">
      <c r="A11117" s="315" t="s">
        <v>11591</v>
      </c>
      <c r="B11117" s="315" t="s">
        <v>2095</v>
      </c>
      <c r="C11117" s="315" t="s">
        <v>2096</v>
      </c>
      <c r="D11117" s="316">
        <v>167</v>
      </c>
      <c r="E11117" s="317">
        <v>146437.68000000002</v>
      </c>
      <c r="F11117" s="317">
        <v>83794.91</v>
      </c>
      <c r="G11117" s="318">
        <v>39570</v>
      </c>
      <c r="H11117" s="318">
        <v>40529</v>
      </c>
      <c r="I11117" s="318">
        <v>49674</v>
      </c>
      <c r="J11117" s="315" t="s">
        <v>11592</v>
      </c>
      <c r="K11117" s="315">
        <v>6222</v>
      </c>
      <c r="L11117" s="315" t="s">
        <v>3434</v>
      </c>
      <c r="M11117" s="315" t="s">
        <v>788</v>
      </c>
      <c r="N11117" s="315"/>
      <c r="O11117" s="315" t="s">
        <v>996</v>
      </c>
      <c r="P11117" s="315" t="s">
        <v>11593</v>
      </c>
      <c r="Q11117" s="315"/>
    </row>
    <row r="11118" spans="1:17">
      <c r="A11118" s="315" t="s">
        <v>11594</v>
      </c>
      <c r="B11118" s="315" t="s">
        <v>2095</v>
      </c>
      <c r="C11118" s="315" t="s">
        <v>2098</v>
      </c>
      <c r="D11118" s="316">
        <v>167.01</v>
      </c>
      <c r="E11118" s="317">
        <v>165778.74999999997</v>
      </c>
      <c r="F11118" s="317">
        <v>60785.55</v>
      </c>
      <c r="G11118" s="318">
        <v>40619</v>
      </c>
      <c r="H11118" s="318">
        <v>40836</v>
      </c>
      <c r="I11118" s="318">
        <v>50040</v>
      </c>
      <c r="J11118" s="315" t="s">
        <v>11595</v>
      </c>
      <c r="K11118" s="315">
        <v>3302</v>
      </c>
      <c r="L11118" s="315" t="s">
        <v>2808</v>
      </c>
      <c r="M11118" s="315" t="s">
        <v>764</v>
      </c>
      <c r="N11118" s="315"/>
      <c r="O11118" s="315" t="s">
        <v>805</v>
      </c>
      <c r="P11118" s="315" t="s">
        <v>11596</v>
      </c>
      <c r="Q11118" s="315" t="s">
        <v>1286</v>
      </c>
    </row>
    <row r="11119" spans="1:17">
      <c r="A11119" s="315" t="s">
        <v>11597</v>
      </c>
      <c r="B11119" s="315" t="s">
        <v>2095</v>
      </c>
      <c r="C11119" s="315" t="s">
        <v>2098</v>
      </c>
      <c r="D11119" s="316">
        <v>167.16</v>
      </c>
      <c r="E11119" s="317">
        <v>143417.95000000001</v>
      </c>
      <c r="F11119" s="317">
        <v>32269.050000000003</v>
      </c>
      <c r="G11119" s="318">
        <v>40646</v>
      </c>
      <c r="H11119" s="318">
        <v>42018</v>
      </c>
      <c r="I11119" s="318">
        <v>49674</v>
      </c>
      <c r="J11119" s="315" t="s">
        <v>11598</v>
      </c>
      <c r="K11119" s="315">
        <v>5630</v>
      </c>
      <c r="L11119" s="315" t="s">
        <v>3208</v>
      </c>
      <c r="M11119" s="315" t="s">
        <v>776</v>
      </c>
      <c r="N11119" s="315"/>
      <c r="O11119" s="315" t="s">
        <v>805</v>
      </c>
      <c r="P11119" s="315" t="s">
        <v>909</v>
      </c>
      <c r="Q11119" s="315" t="s">
        <v>5598</v>
      </c>
    </row>
    <row r="11120" spans="1:17">
      <c r="A11120" s="315" t="s">
        <v>11599</v>
      </c>
      <c r="B11120" s="315" t="s">
        <v>2095</v>
      </c>
      <c r="C11120" s="315" t="s">
        <v>2098</v>
      </c>
      <c r="D11120" s="316">
        <v>167.18</v>
      </c>
      <c r="E11120" s="317">
        <v>132564.03</v>
      </c>
      <c r="F11120" s="317">
        <v>25899.15</v>
      </c>
      <c r="G11120" s="318">
        <v>40697</v>
      </c>
      <c r="H11120" s="318">
        <v>42229</v>
      </c>
      <c r="I11120" s="318">
        <v>49674</v>
      </c>
      <c r="J11120" s="315" t="s">
        <v>11600</v>
      </c>
      <c r="K11120" s="315">
        <v>6074</v>
      </c>
      <c r="L11120" s="315" t="s">
        <v>2959</v>
      </c>
      <c r="M11120" s="315" t="s">
        <v>1017</v>
      </c>
      <c r="N11120" s="315"/>
      <c r="O11120" s="315" t="s">
        <v>805</v>
      </c>
      <c r="P11120" s="315" t="s">
        <v>11601</v>
      </c>
      <c r="Q11120" s="315" t="s">
        <v>7733</v>
      </c>
    </row>
    <row r="11121" spans="1:17">
      <c r="A11121" s="315" t="s">
        <v>11602</v>
      </c>
      <c r="B11121" s="315" t="s">
        <v>2095</v>
      </c>
      <c r="C11121" s="315" t="s">
        <v>2096</v>
      </c>
      <c r="D11121" s="316">
        <v>167.3</v>
      </c>
      <c r="E11121" s="317">
        <v>174466.19999999998</v>
      </c>
      <c r="F11121" s="317">
        <v>67343.950000000012</v>
      </c>
      <c r="G11121" s="318">
        <v>40670</v>
      </c>
      <c r="H11121" s="318">
        <v>41179</v>
      </c>
      <c r="I11121" s="318">
        <v>50405</v>
      </c>
      <c r="J11121" s="315" t="s">
        <v>11603</v>
      </c>
      <c r="K11121" s="315">
        <v>9243</v>
      </c>
      <c r="L11121" s="315" t="s">
        <v>3543</v>
      </c>
      <c r="M11121" s="315" t="s">
        <v>770</v>
      </c>
      <c r="N11121" s="315"/>
      <c r="O11121" s="315" t="s">
        <v>805</v>
      </c>
      <c r="P11121" s="315" t="s">
        <v>11604</v>
      </c>
      <c r="Q11121" s="315" t="s">
        <v>8526</v>
      </c>
    </row>
    <row r="11122" spans="1:17">
      <c r="A11122" s="315" t="s">
        <v>11605</v>
      </c>
      <c r="B11122" s="315" t="s">
        <v>2095</v>
      </c>
      <c r="C11122" s="315" t="s">
        <v>2098</v>
      </c>
      <c r="D11122" s="316">
        <v>167.44</v>
      </c>
      <c r="E11122" s="317">
        <v>147453.10999999996</v>
      </c>
      <c r="F11122" s="317">
        <v>26623.47</v>
      </c>
      <c r="G11122" s="318">
        <v>40507</v>
      </c>
      <c r="H11122" s="318">
        <v>42268</v>
      </c>
      <c r="I11122" s="318">
        <v>49674</v>
      </c>
      <c r="J11122" s="315" t="s">
        <v>11606</v>
      </c>
      <c r="K11122" s="315">
        <v>5610</v>
      </c>
      <c r="L11122" s="315" t="s">
        <v>2432</v>
      </c>
      <c r="M11122" s="315" t="s">
        <v>776</v>
      </c>
      <c r="N11122" s="315" t="s">
        <v>11607</v>
      </c>
      <c r="O11122" s="315" t="s">
        <v>805</v>
      </c>
      <c r="P11122" s="315" t="s">
        <v>7022</v>
      </c>
      <c r="Q11122" s="315" t="s">
        <v>6933</v>
      </c>
    </row>
    <row r="11123" spans="1:17">
      <c r="A11123" s="315" t="s">
        <v>11608</v>
      </c>
      <c r="B11123" s="315" t="s">
        <v>2095</v>
      </c>
      <c r="C11123" s="315" t="s">
        <v>2098</v>
      </c>
      <c r="D11123" s="316">
        <v>168</v>
      </c>
      <c r="E11123" s="317">
        <v>150435.42000000001</v>
      </c>
      <c r="F11123" s="317">
        <v>34683.730000000003</v>
      </c>
      <c r="G11123" s="318">
        <v>40710</v>
      </c>
      <c r="H11123" s="318">
        <v>41631</v>
      </c>
      <c r="I11123" s="318">
        <v>50770</v>
      </c>
      <c r="J11123" s="315" t="s">
        <v>11609</v>
      </c>
      <c r="K11123" s="315">
        <v>4913</v>
      </c>
      <c r="L11123" s="315" t="s">
        <v>2623</v>
      </c>
      <c r="M11123" s="315" t="s">
        <v>764</v>
      </c>
      <c r="N11123" s="315" t="s">
        <v>9014</v>
      </c>
      <c r="O11123" s="315" t="s">
        <v>805</v>
      </c>
      <c r="P11123" s="315" t="s">
        <v>9015</v>
      </c>
      <c r="Q11123" s="315" t="s">
        <v>1079</v>
      </c>
    </row>
    <row r="11124" spans="1:17">
      <c r="A11124" s="319" t="s">
        <v>11610</v>
      </c>
      <c r="B11124" s="319" t="s">
        <v>2095</v>
      </c>
      <c r="C11124" s="315" t="s">
        <v>2098</v>
      </c>
      <c r="D11124" s="320">
        <v>168.1</v>
      </c>
      <c r="E11124" s="317">
        <v>20074.29</v>
      </c>
      <c r="F11124" s="317">
        <v>7628.24</v>
      </c>
      <c r="G11124" s="321">
        <v>39570</v>
      </c>
      <c r="H11124" s="321">
        <v>41066</v>
      </c>
      <c r="I11124" s="321">
        <v>50405</v>
      </c>
      <c r="J11124" s="319" t="s">
        <v>11611</v>
      </c>
      <c r="K11124" s="322">
        <v>6370</v>
      </c>
      <c r="L11124" s="319" t="s">
        <v>1289</v>
      </c>
      <c r="M11124" s="319" t="s">
        <v>1290</v>
      </c>
      <c r="N11124" s="323"/>
      <c r="O11124" s="319" t="s">
        <v>805</v>
      </c>
      <c r="P11124" s="319" t="s">
        <v>818</v>
      </c>
      <c r="Q11124" s="319" t="s">
        <v>1264</v>
      </c>
    </row>
    <row r="11125" spans="1:17">
      <c r="A11125" s="315" t="s">
        <v>11612</v>
      </c>
      <c r="B11125" s="315" t="s">
        <v>2095</v>
      </c>
      <c r="C11125" s="315" t="s">
        <v>2098</v>
      </c>
      <c r="D11125" s="316">
        <v>168.1</v>
      </c>
      <c r="E11125" s="317">
        <v>125828.75999999998</v>
      </c>
      <c r="F11125" s="317">
        <v>47814.93</v>
      </c>
      <c r="G11125" s="318">
        <v>39570</v>
      </c>
      <c r="H11125" s="318">
        <v>41066</v>
      </c>
      <c r="I11125" s="318">
        <v>50405</v>
      </c>
      <c r="J11125" s="315" t="s">
        <v>11611</v>
      </c>
      <c r="K11125" s="315">
        <v>6370</v>
      </c>
      <c r="L11125" s="315" t="s">
        <v>1289</v>
      </c>
      <c r="M11125" s="315" t="s">
        <v>1290</v>
      </c>
      <c r="N11125" s="315"/>
      <c r="O11125" s="315" t="s">
        <v>996</v>
      </c>
      <c r="P11125" s="315" t="s">
        <v>11613</v>
      </c>
      <c r="Q11125" s="315"/>
    </row>
    <row r="11126" spans="1:17">
      <c r="A11126" s="315" t="s">
        <v>11614</v>
      </c>
      <c r="B11126" s="315" t="s">
        <v>2095</v>
      </c>
      <c r="C11126" s="315" t="s">
        <v>2098</v>
      </c>
      <c r="D11126" s="316">
        <v>168.2</v>
      </c>
      <c r="E11126" s="317">
        <v>5092.5</v>
      </c>
      <c r="F11126" s="317">
        <v>814.8</v>
      </c>
      <c r="G11126" s="318">
        <v>40820</v>
      </c>
      <c r="H11126" s="318">
        <v>41388</v>
      </c>
      <c r="I11126" s="318">
        <v>50740</v>
      </c>
      <c r="J11126" s="315" t="s">
        <v>11615</v>
      </c>
      <c r="K11126" s="315">
        <v>9108</v>
      </c>
      <c r="L11126" s="315" t="s">
        <v>3354</v>
      </c>
      <c r="M11126" s="315" t="s">
        <v>1024</v>
      </c>
      <c r="N11126" s="315"/>
      <c r="O11126" s="315" t="s">
        <v>805</v>
      </c>
      <c r="P11126" s="315" t="s">
        <v>11616</v>
      </c>
      <c r="Q11126" s="315" t="s">
        <v>6721</v>
      </c>
    </row>
    <row r="11127" spans="1:17">
      <c r="A11127" s="315" t="s">
        <v>11617</v>
      </c>
      <c r="B11127" s="315" t="s">
        <v>2095</v>
      </c>
      <c r="C11127" s="315" t="s">
        <v>2098</v>
      </c>
      <c r="D11127" s="316">
        <v>168.48</v>
      </c>
      <c r="E11127" s="317">
        <v>158611.11000000002</v>
      </c>
      <c r="F11127" s="317">
        <v>36568.67</v>
      </c>
      <c r="G11127" s="318">
        <v>40576</v>
      </c>
      <c r="H11127" s="318">
        <v>41627</v>
      </c>
      <c r="I11127" s="318">
        <v>50770</v>
      </c>
      <c r="J11127" s="315" t="s">
        <v>11618</v>
      </c>
      <c r="K11127" s="315">
        <v>7415</v>
      </c>
      <c r="L11127" s="315" t="s">
        <v>11619</v>
      </c>
      <c r="M11127" s="315" t="s">
        <v>966</v>
      </c>
      <c r="N11127" s="315" t="s">
        <v>7753</v>
      </c>
      <c r="O11127" s="315" t="s">
        <v>805</v>
      </c>
      <c r="P11127" s="315" t="s">
        <v>1073</v>
      </c>
      <c r="Q11127" s="315" t="s">
        <v>1090</v>
      </c>
    </row>
    <row r="11128" spans="1:17">
      <c r="A11128" s="315" t="s">
        <v>11620</v>
      </c>
      <c r="B11128" s="315" t="s">
        <v>2095</v>
      </c>
      <c r="C11128" s="315" t="s">
        <v>2098</v>
      </c>
      <c r="D11128" s="316">
        <v>168.75</v>
      </c>
      <c r="E11128" s="317">
        <v>161864.49</v>
      </c>
      <c r="F11128" s="317">
        <v>93371.82</v>
      </c>
      <c r="G11128" s="318">
        <v>39729</v>
      </c>
      <c r="H11128" s="318">
        <v>40156</v>
      </c>
      <c r="I11128" s="318">
        <v>49309</v>
      </c>
      <c r="J11128" s="315" t="s">
        <v>11621</v>
      </c>
      <c r="K11128" s="315">
        <v>4133</v>
      </c>
      <c r="L11128" s="315" t="s">
        <v>2418</v>
      </c>
      <c r="M11128" s="315" t="s">
        <v>1484</v>
      </c>
      <c r="N11128" s="315" t="s">
        <v>6117</v>
      </c>
      <c r="O11128" s="315" t="s">
        <v>805</v>
      </c>
      <c r="P11128" s="315" t="s">
        <v>6118</v>
      </c>
      <c r="Q11128" s="315" t="s">
        <v>5818</v>
      </c>
    </row>
    <row r="11129" spans="1:17">
      <c r="A11129" s="315" t="s">
        <v>11622</v>
      </c>
      <c r="B11129" s="315" t="s">
        <v>2095</v>
      </c>
      <c r="C11129" s="315" t="s">
        <v>2098</v>
      </c>
      <c r="D11129" s="316">
        <v>168.8</v>
      </c>
      <c r="E11129" s="317">
        <v>140217.09</v>
      </c>
      <c r="F11129" s="317">
        <v>45440.710000000006</v>
      </c>
      <c r="G11129" s="318">
        <v>39570</v>
      </c>
      <c r="H11129" s="318">
        <v>41628</v>
      </c>
      <c r="I11129" s="318">
        <v>50770</v>
      </c>
      <c r="J11129" s="315" t="s">
        <v>1249</v>
      </c>
      <c r="K11129" s="315">
        <v>8240</v>
      </c>
      <c r="L11129" s="315" t="s">
        <v>1250</v>
      </c>
      <c r="M11129" s="315" t="s">
        <v>1051</v>
      </c>
      <c r="N11129" s="315" t="s">
        <v>1251</v>
      </c>
      <c r="O11129" s="315" t="s">
        <v>805</v>
      </c>
      <c r="P11129" s="315" t="s">
        <v>1252</v>
      </c>
      <c r="Q11129" s="315" t="s">
        <v>1253</v>
      </c>
    </row>
    <row r="11130" spans="1:17">
      <c r="A11130" s="315" t="s">
        <v>11623</v>
      </c>
      <c r="B11130" s="315" t="s">
        <v>2095</v>
      </c>
      <c r="C11130" s="315" t="s">
        <v>2096</v>
      </c>
      <c r="D11130" s="316">
        <v>168.9</v>
      </c>
      <c r="E11130" s="317">
        <v>158217.60000000001</v>
      </c>
      <c r="F11130" s="317">
        <v>57433.01</v>
      </c>
      <c r="G11130" s="318">
        <v>39570</v>
      </c>
      <c r="H11130" s="318">
        <v>41178</v>
      </c>
      <c r="I11130" s="318">
        <v>50405</v>
      </c>
      <c r="J11130" s="315" t="s">
        <v>11624</v>
      </c>
      <c r="K11130" s="315">
        <v>6133</v>
      </c>
      <c r="L11130" s="315" t="s">
        <v>3818</v>
      </c>
      <c r="M11130" s="315" t="s">
        <v>788</v>
      </c>
      <c r="N11130" s="315"/>
      <c r="O11130" s="315" t="s">
        <v>805</v>
      </c>
      <c r="P11130" s="315" t="s">
        <v>4887</v>
      </c>
      <c r="Q11130" s="315" t="s">
        <v>1204</v>
      </c>
    </row>
    <row r="11131" spans="1:17">
      <c r="A11131" s="315" t="s">
        <v>11625</v>
      </c>
      <c r="B11131" s="315" t="s">
        <v>2095</v>
      </c>
      <c r="C11131" s="315" t="s">
        <v>2096</v>
      </c>
      <c r="D11131" s="316">
        <v>169</v>
      </c>
      <c r="E11131" s="317">
        <v>61098</v>
      </c>
      <c r="F11131" s="317">
        <v>20026.579999999998</v>
      </c>
      <c r="G11131" s="318">
        <v>39573</v>
      </c>
      <c r="H11131" s="318">
        <v>41635</v>
      </c>
      <c r="I11131" s="318">
        <v>50770</v>
      </c>
      <c r="J11131" s="315" t="s">
        <v>11626</v>
      </c>
      <c r="K11131" s="315">
        <v>1270</v>
      </c>
      <c r="L11131" s="315" t="s">
        <v>2111</v>
      </c>
      <c r="M11131" s="315" t="s">
        <v>766</v>
      </c>
      <c r="N11131" s="315" t="s">
        <v>9001</v>
      </c>
      <c r="O11131" s="315" t="s">
        <v>805</v>
      </c>
      <c r="P11131" s="315" t="s">
        <v>4675</v>
      </c>
      <c r="Q11131" s="315" t="s">
        <v>5924</v>
      </c>
    </row>
    <row r="11132" spans="1:17">
      <c r="A11132" s="319" t="s">
        <v>11627</v>
      </c>
      <c r="B11132" s="319" t="s">
        <v>2095</v>
      </c>
      <c r="C11132" s="315" t="s">
        <v>2096</v>
      </c>
      <c r="D11132" s="320">
        <v>169</v>
      </c>
      <c r="E11132" s="317">
        <v>62316</v>
      </c>
      <c r="F11132" s="317">
        <v>20425.809999999998</v>
      </c>
      <c r="G11132" s="321">
        <v>39573</v>
      </c>
      <c r="H11132" s="321">
        <v>41635</v>
      </c>
      <c r="I11132" s="321">
        <v>50770</v>
      </c>
      <c r="J11132" s="319" t="s">
        <v>11626</v>
      </c>
      <c r="K11132" s="322">
        <v>1270</v>
      </c>
      <c r="L11132" s="319" t="s">
        <v>2111</v>
      </c>
      <c r="M11132" s="319" t="s">
        <v>766</v>
      </c>
      <c r="N11132" s="319" t="s">
        <v>8563</v>
      </c>
      <c r="O11132" s="319" t="s">
        <v>805</v>
      </c>
      <c r="P11132" s="319" t="s">
        <v>8564</v>
      </c>
      <c r="Q11132" s="319" t="s">
        <v>8565</v>
      </c>
    </row>
    <row r="11133" spans="1:17">
      <c r="A11133" s="315" t="s">
        <v>11628</v>
      </c>
      <c r="B11133" s="315" t="s">
        <v>2095</v>
      </c>
      <c r="C11133" s="315" t="s">
        <v>2098</v>
      </c>
      <c r="D11133" s="316">
        <v>169</v>
      </c>
      <c r="E11133" s="317">
        <v>83006.099999999991</v>
      </c>
      <c r="F11133" s="317">
        <v>18676.379999999997</v>
      </c>
      <c r="G11133" s="318">
        <v>40807</v>
      </c>
      <c r="H11133" s="318">
        <v>42073</v>
      </c>
      <c r="I11133" s="318">
        <v>49674</v>
      </c>
      <c r="J11133" s="315" t="s">
        <v>11629</v>
      </c>
      <c r="K11133" s="315">
        <v>3124</v>
      </c>
      <c r="L11133" s="315" t="s">
        <v>4317</v>
      </c>
      <c r="M11133" s="315" t="s">
        <v>764</v>
      </c>
      <c r="N11133" s="315"/>
      <c r="O11133" s="315" t="s">
        <v>805</v>
      </c>
      <c r="P11133" s="315" t="s">
        <v>767</v>
      </c>
      <c r="Q11133" s="315" t="s">
        <v>1339</v>
      </c>
    </row>
    <row r="11134" spans="1:17">
      <c r="A11134" s="315" t="s">
        <v>11630</v>
      </c>
      <c r="B11134" s="315" t="s">
        <v>2095</v>
      </c>
      <c r="C11134" s="315" t="s">
        <v>2098</v>
      </c>
      <c r="D11134" s="316">
        <v>169.05</v>
      </c>
      <c r="E11134" s="317">
        <v>86587.959999999992</v>
      </c>
      <c r="F11134" s="317">
        <v>19883.16</v>
      </c>
      <c r="G11134" s="318">
        <v>40837</v>
      </c>
      <c r="H11134" s="318">
        <v>41555</v>
      </c>
      <c r="I11134" s="318">
        <v>50770</v>
      </c>
      <c r="J11134" s="315" t="s">
        <v>11631</v>
      </c>
      <c r="K11134" s="315">
        <v>3308</v>
      </c>
      <c r="L11134" s="315" t="s">
        <v>2442</v>
      </c>
      <c r="M11134" s="315" t="s">
        <v>764</v>
      </c>
      <c r="N11134" s="315" t="s">
        <v>11632</v>
      </c>
      <c r="O11134" s="315" t="s">
        <v>805</v>
      </c>
      <c r="P11134" s="315" t="s">
        <v>11633</v>
      </c>
      <c r="Q11134" s="315" t="s">
        <v>1264</v>
      </c>
    </row>
    <row r="11135" spans="1:17">
      <c r="A11135" s="315" t="s">
        <v>11634</v>
      </c>
      <c r="B11135" s="315" t="s">
        <v>2095</v>
      </c>
      <c r="C11135" s="315" t="s">
        <v>2096</v>
      </c>
      <c r="D11135" s="316">
        <v>169.1</v>
      </c>
      <c r="E11135" s="317">
        <v>127590.55</v>
      </c>
      <c r="F11135" s="317">
        <v>49122.359999999993</v>
      </c>
      <c r="G11135" s="318">
        <v>39861</v>
      </c>
      <c r="H11135" s="318">
        <v>41096</v>
      </c>
      <c r="I11135" s="318">
        <v>50405</v>
      </c>
      <c r="J11135" s="315" t="s">
        <v>11635</v>
      </c>
      <c r="K11135" s="315">
        <v>8263</v>
      </c>
      <c r="L11135" s="315" t="s">
        <v>4186</v>
      </c>
      <c r="M11135" s="315" t="s">
        <v>1051</v>
      </c>
      <c r="N11135" s="315"/>
      <c r="O11135" s="315" t="s">
        <v>805</v>
      </c>
      <c r="P11135" s="315" t="s">
        <v>11636</v>
      </c>
      <c r="Q11135" s="315" t="s">
        <v>864</v>
      </c>
    </row>
    <row r="11136" spans="1:17">
      <c r="A11136" s="315" t="s">
        <v>11637</v>
      </c>
      <c r="B11136" s="315" t="s">
        <v>2095</v>
      </c>
      <c r="C11136" s="315" t="s">
        <v>2098</v>
      </c>
      <c r="D11136" s="316">
        <v>169.21</v>
      </c>
      <c r="E11136" s="317">
        <v>138458.06</v>
      </c>
      <c r="F11136" s="317">
        <v>46244.999999999993</v>
      </c>
      <c r="G11136" s="318">
        <v>39570</v>
      </c>
      <c r="H11136" s="318">
        <v>41081</v>
      </c>
      <c r="I11136" s="318">
        <v>50405</v>
      </c>
      <c r="J11136" s="315" t="s">
        <v>11638</v>
      </c>
      <c r="K11136" s="315">
        <v>5225</v>
      </c>
      <c r="L11136" s="315" t="s">
        <v>3522</v>
      </c>
      <c r="M11136" s="315" t="s">
        <v>776</v>
      </c>
      <c r="N11136" s="315"/>
      <c r="O11136" s="315" t="s">
        <v>805</v>
      </c>
      <c r="P11136" s="315" t="s">
        <v>11639</v>
      </c>
      <c r="Q11136" s="315" t="s">
        <v>4750</v>
      </c>
    </row>
    <row r="11137" spans="1:17">
      <c r="A11137" s="315" t="s">
        <v>11640</v>
      </c>
      <c r="B11137" s="315" t="s">
        <v>2095</v>
      </c>
      <c r="C11137" s="315" t="s">
        <v>2098</v>
      </c>
      <c r="D11137" s="316">
        <v>169.29</v>
      </c>
      <c r="E11137" s="317">
        <v>163965.6</v>
      </c>
      <c r="F11137" s="317">
        <v>36892.280000000006</v>
      </c>
      <c r="G11137" s="318">
        <v>40526</v>
      </c>
      <c r="H11137" s="318">
        <v>42033</v>
      </c>
      <c r="I11137" s="318">
        <v>49674</v>
      </c>
      <c r="J11137" s="315" t="s">
        <v>11641</v>
      </c>
      <c r="K11137" s="315">
        <v>6056</v>
      </c>
      <c r="L11137" s="315" t="s">
        <v>3451</v>
      </c>
      <c r="M11137" s="315" t="s">
        <v>1017</v>
      </c>
      <c r="N11137" s="315" t="s">
        <v>11642</v>
      </c>
      <c r="O11137" s="315" t="s">
        <v>914</v>
      </c>
      <c r="P11137" s="315" t="s">
        <v>9296</v>
      </c>
      <c r="Q11137" s="315" t="s">
        <v>5408</v>
      </c>
    </row>
    <row r="11138" spans="1:17">
      <c r="A11138" s="315" t="s">
        <v>11643</v>
      </c>
      <c r="B11138" s="315" t="s">
        <v>2095</v>
      </c>
      <c r="C11138" s="315" t="s">
        <v>2098</v>
      </c>
      <c r="D11138" s="316">
        <v>169.4</v>
      </c>
      <c r="E11138" s="317">
        <v>160660.69000000003</v>
      </c>
      <c r="F11138" s="317">
        <v>36148.660000000003</v>
      </c>
      <c r="G11138" s="318">
        <v>40690</v>
      </c>
      <c r="H11138" s="318">
        <v>42006</v>
      </c>
      <c r="I11138" s="318">
        <v>49674</v>
      </c>
      <c r="J11138" s="315" t="s">
        <v>11644</v>
      </c>
      <c r="K11138" s="315">
        <v>8907</v>
      </c>
      <c r="L11138" s="315" t="s">
        <v>2149</v>
      </c>
      <c r="M11138" s="315" t="s">
        <v>784</v>
      </c>
      <c r="N11138" s="315"/>
      <c r="O11138" s="315" t="s">
        <v>805</v>
      </c>
      <c r="P11138" s="315" t="s">
        <v>6388</v>
      </c>
      <c r="Q11138" s="315" t="s">
        <v>881</v>
      </c>
    </row>
    <row r="11139" spans="1:17">
      <c r="A11139" s="315" t="s">
        <v>11645</v>
      </c>
      <c r="B11139" s="315" t="s">
        <v>2095</v>
      </c>
      <c r="C11139" s="315" t="s">
        <v>2098</v>
      </c>
      <c r="D11139" s="316">
        <v>169.5</v>
      </c>
      <c r="E11139" s="317">
        <v>166928</v>
      </c>
      <c r="F11139" s="317">
        <v>68941.260000000009</v>
      </c>
      <c r="G11139" s="318">
        <v>39570</v>
      </c>
      <c r="H11139" s="318">
        <v>40896</v>
      </c>
      <c r="I11139" s="318">
        <v>50040</v>
      </c>
      <c r="J11139" s="315" t="s">
        <v>11646</v>
      </c>
      <c r="K11139" s="315">
        <v>1757</v>
      </c>
      <c r="L11139" s="315" t="s">
        <v>1698</v>
      </c>
      <c r="M11139" s="315" t="s">
        <v>761</v>
      </c>
      <c r="N11139" s="315"/>
      <c r="O11139" s="315" t="s">
        <v>805</v>
      </c>
      <c r="P11139" s="315" t="s">
        <v>2516</v>
      </c>
      <c r="Q11139" s="315" t="s">
        <v>5413</v>
      </c>
    </row>
    <row r="11140" spans="1:17">
      <c r="A11140" s="315" t="s">
        <v>11647</v>
      </c>
      <c r="B11140" s="315" t="s">
        <v>2095</v>
      </c>
      <c r="C11140" s="315" t="s">
        <v>2096</v>
      </c>
      <c r="D11140" s="316">
        <v>169.5</v>
      </c>
      <c r="E11140" s="317">
        <v>151030.11000000002</v>
      </c>
      <c r="F11140" s="317">
        <v>64640.89</v>
      </c>
      <c r="G11140" s="318">
        <v>40485</v>
      </c>
      <c r="H11140" s="318">
        <v>40792</v>
      </c>
      <c r="I11140" s="318">
        <v>50040</v>
      </c>
      <c r="J11140" s="315" t="s">
        <v>11648</v>
      </c>
      <c r="K11140" s="315">
        <v>6204</v>
      </c>
      <c r="L11140" s="315" t="s">
        <v>977</v>
      </c>
      <c r="M11140" s="315" t="s">
        <v>788</v>
      </c>
      <c r="N11140" s="315"/>
      <c r="O11140" s="315" t="s">
        <v>805</v>
      </c>
      <c r="P11140" s="315" t="s">
        <v>1275</v>
      </c>
      <c r="Q11140" s="315" t="s">
        <v>1793</v>
      </c>
    </row>
    <row r="11141" spans="1:17">
      <c r="A11141" s="315" t="s">
        <v>11649</v>
      </c>
      <c r="B11141" s="315" t="s">
        <v>2095</v>
      </c>
      <c r="C11141" s="315" t="s">
        <v>2098</v>
      </c>
      <c r="D11141" s="316">
        <v>169.6</v>
      </c>
      <c r="E11141" s="317">
        <v>176926.53</v>
      </c>
      <c r="F11141" s="317">
        <v>50293</v>
      </c>
      <c r="G11141" s="318">
        <v>40402</v>
      </c>
      <c r="H11141" s="318">
        <v>40437</v>
      </c>
      <c r="I11141" s="318">
        <v>49674</v>
      </c>
      <c r="J11141" s="315" t="s">
        <v>11650</v>
      </c>
      <c r="K11141" s="315">
        <v>3254</v>
      </c>
      <c r="L11141" s="315" t="s">
        <v>2931</v>
      </c>
      <c r="M11141" s="315" t="s">
        <v>1296</v>
      </c>
      <c r="N11141" s="315" t="s">
        <v>7277</v>
      </c>
      <c r="O11141" s="315" t="s">
        <v>805</v>
      </c>
      <c r="P11141" s="315" t="s">
        <v>7278</v>
      </c>
      <c r="Q11141" s="315" t="s">
        <v>945</v>
      </c>
    </row>
    <row r="11142" spans="1:17">
      <c r="A11142" s="315" t="s">
        <v>11651</v>
      </c>
      <c r="B11142" s="315" t="s">
        <v>2095</v>
      </c>
      <c r="C11142" s="315" t="s">
        <v>2098</v>
      </c>
      <c r="D11142" s="316">
        <v>169.7</v>
      </c>
      <c r="E11142" s="317">
        <v>78064</v>
      </c>
      <c r="F11142" s="317">
        <v>17199.439999999999</v>
      </c>
      <c r="G11142" s="318">
        <v>40744</v>
      </c>
      <c r="H11142" s="318">
        <v>41855</v>
      </c>
      <c r="I11142" s="318">
        <v>49309</v>
      </c>
      <c r="J11142" s="315" t="s">
        <v>11652</v>
      </c>
      <c r="K11142" s="315">
        <v>8908</v>
      </c>
      <c r="L11142" s="315" t="s">
        <v>3572</v>
      </c>
      <c r="M11142" s="315" t="s">
        <v>784</v>
      </c>
      <c r="N11142" s="315"/>
      <c r="O11142" s="315" t="s">
        <v>805</v>
      </c>
      <c r="P11142" s="315" t="s">
        <v>8971</v>
      </c>
      <c r="Q11142" s="315" t="s">
        <v>8619</v>
      </c>
    </row>
    <row r="11143" spans="1:17">
      <c r="A11143" s="315" t="s">
        <v>11653</v>
      </c>
      <c r="B11143" s="315" t="s">
        <v>2095</v>
      </c>
      <c r="C11143" s="315" t="s">
        <v>2098</v>
      </c>
      <c r="D11143" s="316">
        <v>169.82</v>
      </c>
      <c r="E11143" s="317">
        <v>147563.51</v>
      </c>
      <c r="F11143" s="317">
        <v>31890.09</v>
      </c>
      <c r="G11143" s="318">
        <v>40357</v>
      </c>
      <c r="H11143" s="318">
        <v>41628</v>
      </c>
      <c r="I11143" s="318">
        <v>50770</v>
      </c>
      <c r="J11143" s="315" t="s">
        <v>11654</v>
      </c>
      <c r="K11143" s="315">
        <v>9545</v>
      </c>
      <c r="L11143" s="315" t="s">
        <v>1240</v>
      </c>
      <c r="M11143" s="315" t="s">
        <v>792</v>
      </c>
      <c r="N11143" s="315" t="s">
        <v>5615</v>
      </c>
      <c r="O11143" s="315" t="s">
        <v>805</v>
      </c>
      <c r="P11143" s="315" t="s">
        <v>5616</v>
      </c>
      <c r="Q11143" s="315" t="s">
        <v>893</v>
      </c>
    </row>
    <row r="11144" spans="1:17">
      <c r="A11144" s="315" t="s">
        <v>11655</v>
      </c>
      <c r="B11144" s="315" t="s">
        <v>2095</v>
      </c>
      <c r="C11144" s="315" t="s">
        <v>2098</v>
      </c>
      <c r="D11144" s="316">
        <v>170.04</v>
      </c>
      <c r="E11144" s="317">
        <v>141392.28</v>
      </c>
      <c r="F11144" s="317">
        <v>27571.49</v>
      </c>
      <c r="G11144" s="318">
        <v>40747</v>
      </c>
      <c r="H11144" s="318">
        <v>42271</v>
      </c>
      <c r="I11144" s="318">
        <v>49674</v>
      </c>
      <c r="J11144" s="315" t="s">
        <v>11656</v>
      </c>
      <c r="K11144" s="315">
        <v>6073</v>
      </c>
      <c r="L11144" s="315" t="s">
        <v>11657</v>
      </c>
      <c r="M11144" s="315" t="s">
        <v>1017</v>
      </c>
      <c r="N11144" s="315"/>
      <c r="O11144" s="315" t="s">
        <v>805</v>
      </c>
      <c r="P11144" s="315" t="s">
        <v>11658</v>
      </c>
      <c r="Q11144" s="315" t="s">
        <v>945</v>
      </c>
    </row>
    <row r="11145" spans="1:17">
      <c r="A11145" s="315" t="s">
        <v>11659</v>
      </c>
      <c r="B11145" s="315" t="s">
        <v>2095</v>
      </c>
      <c r="C11145" s="315" t="s">
        <v>2098</v>
      </c>
      <c r="D11145" s="316">
        <v>170.2</v>
      </c>
      <c r="E11145" s="317">
        <v>143365.80000000002</v>
      </c>
      <c r="F11145" s="317">
        <v>48887.749999999993</v>
      </c>
      <c r="G11145" s="318">
        <v>39618</v>
      </c>
      <c r="H11145" s="318">
        <v>41158</v>
      </c>
      <c r="I11145" s="318">
        <v>50405</v>
      </c>
      <c r="J11145" s="315" t="s">
        <v>11660</v>
      </c>
      <c r="K11145" s="315">
        <v>2885</v>
      </c>
      <c r="L11145" s="315" t="s">
        <v>11661</v>
      </c>
      <c r="M11145" s="315" t="s">
        <v>1431</v>
      </c>
      <c r="N11145" s="315"/>
      <c r="O11145" s="315" t="s">
        <v>805</v>
      </c>
      <c r="P11145" s="315" t="s">
        <v>11662</v>
      </c>
      <c r="Q11145" s="315" t="s">
        <v>11663</v>
      </c>
    </row>
    <row r="11146" spans="1:17">
      <c r="A11146" s="315" t="s">
        <v>11664</v>
      </c>
      <c r="B11146" s="315" t="s">
        <v>2095</v>
      </c>
      <c r="C11146" s="315" t="s">
        <v>2098</v>
      </c>
      <c r="D11146" s="316">
        <v>170.6</v>
      </c>
      <c r="E11146" s="317">
        <v>153166.29999999996</v>
      </c>
      <c r="F11146" s="317">
        <v>72470.330000000016</v>
      </c>
      <c r="G11146" s="318">
        <v>40361</v>
      </c>
      <c r="H11146" s="318">
        <v>40529</v>
      </c>
      <c r="I11146" s="318">
        <v>49674</v>
      </c>
      <c r="J11146" s="315" t="s">
        <v>11665</v>
      </c>
      <c r="K11146" s="315">
        <v>9642</v>
      </c>
      <c r="L11146" s="315" t="s">
        <v>3375</v>
      </c>
      <c r="M11146" s="315" t="s">
        <v>770</v>
      </c>
      <c r="N11146" s="315" t="s">
        <v>11666</v>
      </c>
      <c r="O11146" s="315" t="s">
        <v>805</v>
      </c>
      <c r="P11146" s="315" t="s">
        <v>5148</v>
      </c>
      <c r="Q11146" s="315" t="s">
        <v>1460</v>
      </c>
    </row>
    <row r="11147" spans="1:17">
      <c r="A11147" s="315" t="s">
        <v>11667</v>
      </c>
      <c r="B11147" s="315" t="s">
        <v>2095</v>
      </c>
      <c r="C11147" s="315" t="s">
        <v>2098</v>
      </c>
      <c r="D11147" s="316">
        <v>171.58</v>
      </c>
      <c r="E11147" s="317">
        <v>154630.32</v>
      </c>
      <c r="F11147" s="317">
        <v>34791.82</v>
      </c>
      <c r="G11147" s="318">
        <v>40185</v>
      </c>
      <c r="H11147" s="318">
        <v>41705</v>
      </c>
      <c r="I11147" s="318">
        <v>51135</v>
      </c>
      <c r="J11147" s="315" t="s">
        <v>11668</v>
      </c>
      <c r="K11147" s="315">
        <v>6122</v>
      </c>
      <c r="L11147" s="315" t="s">
        <v>2727</v>
      </c>
      <c r="M11147" s="315" t="s">
        <v>788</v>
      </c>
      <c r="N11147" s="315"/>
      <c r="O11147" s="315" t="s">
        <v>805</v>
      </c>
      <c r="P11147" s="315" t="s">
        <v>6440</v>
      </c>
      <c r="Q11147" s="315" t="s">
        <v>819</v>
      </c>
    </row>
    <row r="11148" spans="1:17">
      <c r="A11148" s="315" t="s">
        <v>11669</v>
      </c>
      <c r="B11148" s="315" t="s">
        <v>2095</v>
      </c>
      <c r="C11148" s="315" t="s">
        <v>2098</v>
      </c>
      <c r="D11148" s="316">
        <v>171.6</v>
      </c>
      <c r="E11148" s="317">
        <v>165488.49000000005</v>
      </c>
      <c r="F11148" s="317">
        <v>60899.779999999992</v>
      </c>
      <c r="G11148" s="318">
        <v>39573</v>
      </c>
      <c r="H11148" s="318">
        <v>40645</v>
      </c>
      <c r="I11148" s="318">
        <v>50040</v>
      </c>
      <c r="J11148" s="315" t="s">
        <v>11670</v>
      </c>
      <c r="K11148" s="315">
        <v>6032</v>
      </c>
      <c r="L11148" s="315" t="s">
        <v>1499</v>
      </c>
      <c r="M11148" s="315" t="s">
        <v>788</v>
      </c>
      <c r="N11148" s="315"/>
      <c r="O11148" s="315" t="s">
        <v>805</v>
      </c>
      <c r="P11148" s="315" t="s">
        <v>7548</v>
      </c>
      <c r="Q11148" s="315" t="s">
        <v>1204</v>
      </c>
    </row>
    <row r="11149" spans="1:17">
      <c r="A11149" s="315" t="s">
        <v>11671</v>
      </c>
      <c r="B11149" s="315" t="s">
        <v>2095</v>
      </c>
      <c r="C11149" s="315" t="s">
        <v>2098</v>
      </c>
      <c r="D11149" s="316">
        <v>171.6</v>
      </c>
      <c r="E11149" s="317">
        <v>160853.5</v>
      </c>
      <c r="F11149" s="317">
        <v>31366.42</v>
      </c>
      <c r="G11149" s="318">
        <v>40652</v>
      </c>
      <c r="H11149" s="318">
        <v>42276</v>
      </c>
      <c r="I11149" s="318">
        <v>49674</v>
      </c>
      <c r="J11149" s="315" t="s">
        <v>11672</v>
      </c>
      <c r="K11149" s="315">
        <v>1717</v>
      </c>
      <c r="L11149" s="315" t="s">
        <v>8712</v>
      </c>
      <c r="M11149" s="315" t="s">
        <v>761</v>
      </c>
      <c r="N11149" s="315"/>
      <c r="O11149" s="315" t="s">
        <v>805</v>
      </c>
      <c r="P11149" s="315" t="s">
        <v>11673</v>
      </c>
      <c r="Q11149" s="315" t="s">
        <v>1779</v>
      </c>
    </row>
    <row r="11150" spans="1:17">
      <c r="A11150" s="315" t="s">
        <v>11674</v>
      </c>
      <c r="B11150" s="315" t="s">
        <v>2095</v>
      </c>
      <c r="C11150" s="315" t="s">
        <v>2098</v>
      </c>
      <c r="D11150" s="316">
        <v>171.72</v>
      </c>
      <c r="E11150" s="317">
        <v>163108.15999999997</v>
      </c>
      <c r="F11150" s="317">
        <v>41266.360000000008</v>
      </c>
      <c r="G11150" s="318">
        <v>40772</v>
      </c>
      <c r="H11150" s="318">
        <v>41607</v>
      </c>
      <c r="I11150" s="318">
        <v>50770</v>
      </c>
      <c r="J11150" s="315" t="s">
        <v>11675</v>
      </c>
      <c r="K11150" s="315">
        <v>8955</v>
      </c>
      <c r="L11150" s="315" t="s">
        <v>11676</v>
      </c>
      <c r="M11150" s="315" t="s">
        <v>784</v>
      </c>
      <c r="N11150" s="315"/>
      <c r="O11150" s="315" t="s">
        <v>805</v>
      </c>
      <c r="P11150" s="315" t="s">
        <v>780</v>
      </c>
      <c r="Q11150" s="315" t="s">
        <v>1906</v>
      </c>
    </row>
    <row r="11151" spans="1:17">
      <c r="A11151" s="315" t="s">
        <v>11677</v>
      </c>
      <c r="B11151" s="315" t="s">
        <v>2095</v>
      </c>
      <c r="C11151" s="315" t="s">
        <v>2098</v>
      </c>
      <c r="D11151" s="316">
        <v>171.8</v>
      </c>
      <c r="E11151" s="317">
        <v>180595</v>
      </c>
      <c r="F11151" s="317">
        <v>68893.640000000014</v>
      </c>
      <c r="G11151" s="318">
        <v>39570</v>
      </c>
      <c r="H11151" s="318">
        <v>40904</v>
      </c>
      <c r="I11151" s="318">
        <v>50040</v>
      </c>
      <c r="J11151" s="315" t="s">
        <v>11678</v>
      </c>
      <c r="K11151" s="315">
        <v>2034</v>
      </c>
      <c r="L11151" s="315" t="s">
        <v>3341</v>
      </c>
      <c r="M11151" s="315" t="s">
        <v>758</v>
      </c>
      <c r="N11151" s="315" t="s">
        <v>11679</v>
      </c>
      <c r="O11151" s="315" t="s">
        <v>805</v>
      </c>
      <c r="P11151" s="315" t="s">
        <v>11680</v>
      </c>
      <c r="Q11151" s="315" t="s">
        <v>11681</v>
      </c>
    </row>
    <row r="11152" spans="1:17">
      <c r="A11152" s="315" t="s">
        <v>11682</v>
      </c>
      <c r="B11152" s="315" t="s">
        <v>2095</v>
      </c>
      <c r="C11152" s="315" t="s">
        <v>2098</v>
      </c>
      <c r="D11152" s="316">
        <v>172</v>
      </c>
      <c r="E11152" s="317">
        <v>133801.38999999998</v>
      </c>
      <c r="F11152" s="317">
        <v>55126.19000000001</v>
      </c>
      <c r="G11152" s="318">
        <v>40697</v>
      </c>
      <c r="H11152" s="318">
        <v>40801</v>
      </c>
      <c r="I11152" s="318">
        <v>50040</v>
      </c>
      <c r="J11152" s="315" t="s">
        <v>10673</v>
      </c>
      <c r="K11152" s="315">
        <v>4450</v>
      </c>
      <c r="L11152" s="315" t="s">
        <v>1483</v>
      </c>
      <c r="M11152" s="315" t="s">
        <v>1484</v>
      </c>
      <c r="N11152" s="315"/>
      <c r="O11152" s="315" t="s">
        <v>805</v>
      </c>
      <c r="P11152" s="315" t="s">
        <v>11683</v>
      </c>
      <c r="Q11152" s="315" t="s">
        <v>2039</v>
      </c>
    </row>
    <row r="11153" spans="1:17">
      <c r="A11153" s="315" t="s">
        <v>11684</v>
      </c>
      <c r="B11153" s="315" t="s">
        <v>2095</v>
      </c>
      <c r="C11153" s="315" t="s">
        <v>2098</v>
      </c>
      <c r="D11153" s="316">
        <v>172.8</v>
      </c>
      <c r="E11153" s="317">
        <v>117486.18000000001</v>
      </c>
      <c r="F11153" s="317">
        <v>26978.300000000003</v>
      </c>
      <c r="G11153" s="318">
        <v>40121</v>
      </c>
      <c r="H11153" s="318">
        <v>41627</v>
      </c>
      <c r="I11153" s="318">
        <v>50770</v>
      </c>
      <c r="J11153" s="315" t="s">
        <v>11685</v>
      </c>
      <c r="K11153" s="315">
        <v>5622</v>
      </c>
      <c r="L11153" s="315" t="s">
        <v>2612</v>
      </c>
      <c r="M11153" s="315" t="s">
        <v>776</v>
      </c>
      <c r="N11153" s="315" t="s">
        <v>9447</v>
      </c>
      <c r="O11153" s="315" t="s">
        <v>914</v>
      </c>
      <c r="P11153" s="315" t="s">
        <v>9448</v>
      </c>
      <c r="Q11153" s="315" t="s">
        <v>9449</v>
      </c>
    </row>
    <row r="11154" spans="1:17">
      <c r="A11154" s="315" t="s">
        <v>11686</v>
      </c>
      <c r="B11154" s="315" t="s">
        <v>2095</v>
      </c>
      <c r="C11154" s="315" t="s">
        <v>2096</v>
      </c>
      <c r="D11154" s="316">
        <v>173.2</v>
      </c>
      <c r="E11154" s="317">
        <v>170982.65</v>
      </c>
      <c r="F11154" s="317">
        <v>72509.279999999984</v>
      </c>
      <c r="G11154" s="318">
        <v>39570</v>
      </c>
      <c r="H11154" s="318">
        <v>40855</v>
      </c>
      <c r="I11154" s="318">
        <v>50040</v>
      </c>
      <c r="J11154" s="315" t="s">
        <v>11687</v>
      </c>
      <c r="K11154" s="315">
        <v>9402</v>
      </c>
      <c r="L11154" s="315" t="s">
        <v>1213</v>
      </c>
      <c r="M11154" s="315" t="s">
        <v>770</v>
      </c>
      <c r="N11154" s="315"/>
      <c r="O11154" s="315" t="s">
        <v>805</v>
      </c>
      <c r="P11154" s="315" t="s">
        <v>6287</v>
      </c>
      <c r="Q11154" s="315" t="s">
        <v>1090</v>
      </c>
    </row>
    <row r="11155" spans="1:17">
      <c r="A11155" s="315" t="s">
        <v>11688</v>
      </c>
      <c r="B11155" s="315" t="s">
        <v>2095</v>
      </c>
      <c r="C11155" s="315" t="s">
        <v>2096</v>
      </c>
      <c r="D11155" s="316">
        <v>173.4</v>
      </c>
      <c r="E11155" s="317">
        <v>156076.9</v>
      </c>
      <c r="F11155" s="317">
        <v>95380.319999999992</v>
      </c>
      <c r="G11155" s="318">
        <v>39570</v>
      </c>
      <c r="H11155" s="318">
        <v>39679</v>
      </c>
      <c r="I11155" s="318">
        <v>48944</v>
      </c>
      <c r="J11155" s="315" t="s">
        <v>11689</v>
      </c>
      <c r="K11155" s="315">
        <v>1860</v>
      </c>
      <c r="L11155" s="315" t="s">
        <v>1057</v>
      </c>
      <c r="M11155" s="315" t="s">
        <v>766</v>
      </c>
      <c r="N11155" s="315" t="s">
        <v>11690</v>
      </c>
      <c r="O11155" s="315" t="s">
        <v>805</v>
      </c>
      <c r="P11155" s="315" t="s">
        <v>11691</v>
      </c>
      <c r="Q11155" s="315" t="s">
        <v>4567</v>
      </c>
    </row>
    <row r="11156" spans="1:17">
      <c r="A11156" s="315" t="s">
        <v>11692</v>
      </c>
      <c r="B11156" s="315" t="s">
        <v>2095</v>
      </c>
      <c r="C11156" s="315" t="s">
        <v>2098</v>
      </c>
      <c r="D11156" s="316">
        <v>173.46</v>
      </c>
      <c r="E11156" s="317">
        <v>75970.649999999994</v>
      </c>
      <c r="F11156" s="317">
        <v>12732.100000000002</v>
      </c>
      <c r="G11156" s="318">
        <v>40840</v>
      </c>
      <c r="H11156" s="318">
        <v>42451</v>
      </c>
      <c r="I11156" s="318">
        <v>50040</v>
      </c>
      <c r="J11156" s="315" t="s">
        <v>11693</v>
      </c>
      <c r="K11156" s="315">
        <v>5622</v>
      </c>
      <c r="L11156" s="315" t="s">
        <v>2612</v>
      </c>
      <c r="M11156" s="315" t="s">
        <v>776</v>
      </c>
      <c r="N11156" s="315"/>
      <c r="O11156" s="315" t="s">
        <v>805</v>
      </c>
      <c r="P11156" s="315" t="s">
        <v>4675</v>
      </c>
      <c r="Q11156" s="315" t="s">
        <v>956</v>
      </c>
    </row>
    <row r="11157" spans="1:17">
      <c r="A11157" s="315" t="s">
        <v>11694</v>
      </c>
      <c r="B11157" s="315" t="s">
        <v>2095</v>
      </c>
      <c r="C11157" s="315" t="s">
        <v>2096</v>
      </c>
      <c r="D11157" s="316">
        <v>173.6</v>
      </c>
      <c r="E11157" s="317">
        <v>152166.96</v>
      </c>
      <c r="F11157" s="317">
        <v>64214.470000000008</v>
      </c>
      <c r="G11157" s="318">
        <v>39569</v>
      </c>
      <c r="H11157" s="318">
        <v>40710</v>
      </c>
      <c r="I11157" s="318">
        <v>50040</v>
      </c>
      <c r="J11157" s="315" t="s">
        <v>11695</v>
      </c>
      <c r="K11157" s="315">
        <v>7078</v>
      </c>
      <c r="L11157" s="315" t="s">
        <v>3897</v>
      </c>
      <c r="M11157" s="315" t="s">
        <v>966</v>
      </c>
      <c r="N11157" s="315"/>
      <c r="O11157" s="315" t="s">
        <v>805</v>
      </c>
      <c r="P11157" s="315" t="s">
        <v>11696</v>
      </c>
      <c r="Q11157" s="315" t="s">
        <v>1167</v>
      </c>
    </row>
    <row r="11158" spans="1:17">
      <c r="A11158" s="315" t="s">
        <v>11697</v>
      </c>
      <c r="B11158" s="315" t="s">
        <v>2095</v>
      </c>
      <c r="C11158" s="315" t="s">
        <v>2098</v>
      </c>
      <c r="D11158" s="316">
        <v>173.8</v>
      </c>
      <c r="E11158" s="317">
        <v>156688.5</v>
      </c>
      <c r="F11158" s="317">
        <v>39172.120000000003</v>
      </c>
      <c r="G11158" s="318">
        <v>40149</v>
      </c>
      <c r="H11158" s="318">
        <v>41264</v>
      </c>
      <c r="I11158" s="318">
        <v>50405</v>
      </c>
      <c r="J11158" s="315" t="s">
        <v>11698</v>
      </c>
      <c r="K11158" s="315">
        <v>1806</v>
      </c>
      <c r="L11158" s="315" t="s">
        <v>2322</v>
      </c>
      <c r="M11158" s="315" t="s">
        <v>766</v>
      </c>
      <c r="N11158" s="315" t="s">
        <v>11699</v>
      </c>
      <c r="O11158" s="315" t="s">
        <v>805</v>
      </c>
      <c r="P11158" s="315" t="s">
        <v>11700</v>
      </c>
      <c r="Q11158" s="315" t="s">
        <v>1434</v>
      </c>
    </row>
    <row r="11159" spans="1:17">
      <c r="A11159" s="315" t="s">
        <v>11701</v>
      </c>
      <c r="B11159" s="315" t="s">
        <v>2095</v>
      </c>
      <c r="C11159" s="315" t="s">
        <v>2098</v>
      </c>
      <c r="D11159" s="316">
        <v>173.91</v>
      </c>
      <c r="E11159" s="317">
        <v>155175.62</v>
      </c>
      <c r="F11159" s="317">
        <v>28017.79</v>
      </c>
      <c r="G11159" s="318">
        <v>40780</v>
      </c>
      <c r="H11159" s="318">
        <v>42277</v>
      </c>
      <c r="I11159" s="318">
        <v>49674</v>
      </c>
      <c r="J11159" s="315" t="s">
        <v>11702</v>
      </c>
      <c r="K11159" s="315">
        <v>5645</v>
      </c>
      <c r="L11159" s="315" t="s">
        <v>11703</v>
      </c>
      <c r="M11159" s="315" t="s">
        <v>776</v>
      </c>
      <c r="N11159" s="315"/>
      <c r="O11159" s="315" t="s">
        <v>805</v>
      </c>
      <c r="P11159" s="315" t="s">
        <v>10955</v>
      </c>
      <c r="Q11159" s="315" t="s">
        <v>956</v>
      </c>
    </row>
    <row r="11160" spans="1:17">
      <c r="A11160" s="315" t="s">
        <v>11704</v>
      </c>
      <c r="B11160" s="315" t="s">
        <v>2095</v>
      </c>
      <c r="C11160" s="315" t="s">
        <v>2096</v>
      </c>
      <c r="D11160" s="316">
        <v>173.98</v>
      </c>
      <c r="E11160" s="317">
        <v>161133.62</v>
      </c>
      <c r="F11160" s="317">
        <v>62371.539999999994</v>
      </c>
      <c r="G11160" s="318">
        <v>40382</v>
      </c>
      <c r="H11160" s="318">
        <v>40892</v>
      </c>
      <c r="I11160" s="318">
        <v>50040</v>
      </c>
      <c r="J11160" s="315" t="s">
        <v>11705</v>
      </c>
      <c r="K11160" s="315">
        <v>8934</v>
      </c>
      <c r="L11160" s="315" t="s">
        <v>3881</v>
      </c>
      <c r="M11160" s="315" t="s">
        <v>784</v>
      </c>
      <c r="N11160" s="315"/>
      <c r="O11160" s="315" t="s">
        <v>805</v>
      </c>
      <c r="P11160" s="315" t="s">
        <v>11706</v>
      </c>
      <c r="Q11160" s="315" t="s">
        <v>11707</v>
      </c>
    </row>
    <row r="11161" spans="1:17">
      <c r="A11161" s="315" t="s">
        <v>11708</v>
      </c>
      <c r="B11161" s="315" t="s">
        <v>2095</v>
      </c>
      <c r="C11161" s="315" t="s">
        <v>2098</v>
      </c>
      <c r="D11161" s="316">
        <v>174.4</v>
      </c>
      <c r="E11161" s="317">
        <v>184674.12000000002</v>
      </c>
      <c r="F11161" s="317">
        <v>62789.189999999995</v>
      </c>
      <c r="G11161" s="318">
        <v>39756</v>
      </c>
      <c r="H11161" s="318">
        <v>41105</v>
      </c>
      <c r="I11161" s="318">
        <v>50405</v>
      </c>
      <c r="J11161" s="315" t="s">
        <v>11709</v>
      </c>
      <c r="K11161" s="315">
        <v>3600</v>
      </c>
      <c r="L11161" s="315" t="s">
        <v>2197</v>
      </c>
      <c r="M11161" s="315" t="s">
        <v>764</v>
      </c>
      <c r="N11161" s="315" t="s">
        <v>11710</v>
      </c>
      <c r="O11161" s="315" t="s">
        <v>805</v>
      </c>
      <c r="P11161" s="315" t="s">
        <v>7161</v>
      </c>
      <c r="Q11161" s="315" t="s">
        <v>819</v>
      </c>
    </row>
    <row r="11162" spans="1:17">
      <c r="A11162" s="315" t="s">
        <v>11711</v>
      </c>
      <c r="B11162" s="315" t="s">
        <v>2095</v>
      </c>
      <c r="C11162" s="315" t="s">
        <v>2098</v>
      </c>
      <c r="D11162" s="316">
        <v>174.5</v>
      </c>
      <c r="E11162" s="317">
        <v>165499.31999999998</v>
      </c>
      <c r="F11162" s="317">
        <v>36409.86</v>
      </c>
      <c r="G11162" s="318">
        <v>40532</v>
      </c>
      <c r="H11162" s="318">
        <v>40834</v>
      </c>
      <c r="I11162" s="318">
        <v>50040</v>
      </c>
      <c r="J11162" s="315" t="s">
        <v>11712</v>
      </c>
      <c r="K11162" s="315">
        <v>5618</v>
      </c>
      <c r="L11162" s="315" t="s">
        <v>4399</v>
      </c>
      <c r="M11162" s="315" t="s">
        <v>776</v>
      </c>
      <c r="N11162" s="315"/>
      <c r="O11162" s="315" t="s">
        <v>805</v>
      </c>
      <c r="P11162" s="315" t="s">
        <v>909</v>
      </c>
      <c r="Q11162" s="315" t="s">
        <v>1307</v>
      </c>
    </row>
    <row r="11163" spans="1:17">
      <c r="A11163" s="315" t="s">
        <v>11713</v>
      </c>
      <c r="B11163" s="315" t="s">
        <v>2095</v>
      </c>
      <c r="C11163" s="315" t="s">
        <v>2098</v>
      </c>
      <c r="D11163" s="316">
        <v>174.6</v>
      </c>
      <c r="E11163" s="317">
        <v>168140.87999999998</v>
      </c>
      <c r="F11163" s="317">
        <v>64142.640000000007</v>
      </c>
      <c r="G11163" s="318">
        <v>39569</v>
      </c>
      <c r="H11163" s="318">
        <v>40799</v>
      </c>
      <c r="I11163" s="318">
        <v>50040</v>
      </c>
      <c r="J11163" s="315" t="s">
        <v>11714</v>
      </c>
      <c r="K11163" s="315">
        <v>9108</v>
      </c>
      <c r="L11163" s="315" t="s">
        <v>3354</v>
      </c>
      <c r="M11163" s="315" t="s">
        <v>1024</v>
      </c>
      <c r="N11163" s="315" t="s">
        <v>1927</v>
      </c>
      <c r="O11163" s="315" t="s">
        <v>805</v>
      </c>
      <c r="P11163" s="315" t="s">
        <v>1928</v>
      </c>
      <c r="Q11163" s="315" t="s">
        <v>1150</v>
      </c>
    </row>
    <row r="11164" spans="1:17">
      <c r="A11164" s="315" t="s">
        <v>11715</v>
      </c>
      <c r="B11164" s="315" t="s">
        <v>2095</v>
      </c>
      <c r="C11164" s="315" t="s">
        <v>2096</v>
      </c>
      <c r="D11164" s="316">
        <v>174.7</v>
      </c>
      <c r="E11164" s="317">
        <v>181436.79999999999</v>
      </c>
      <c r="F11164" s="317">
        <v>70726.710000000006</v>
      </c>
      <c r="G11164" s="318">
        <v>39751</v>
      </c>
      <c r="H11164" s="318">
        <v>40962</v>
      </c>
      <c r="I11164" s="318">
        <v>50405</v>
      </c>
      <c r="J11164" s="315" t="s">
        <v>11716</v>
      </c>
      <c r="K11164" s="315">
        <v>8162</v>
      </c>
      <c r="L11164" s="315" t="s">
        <v>3743</v>
      </c>
      <c r="M11164" s="315" t="s">
        <v>784</v>
      </c>
      <c r="N11164" s="315" t="s">
        <v>11717</v>
      </c>
      <c r="O11164" s="315" t="s">
        <v>805</v>
      </c>
      <c r="P11164" s="315" t="s">
        <v>818</v>
      </c>
      <c r="Q11164" s="315" t="s">
        <v>1580</v>
      </c>
    </row>
    <row r="11165" spans="1:17">
      <c r="A11165" s="315" t="s">
        <v>11718</v>
      </c>
      <c r="B11165" s="315" t="s">
        <v>2095</v>
      </c>
      <c r="C11165" s="315" t="s">
        <v>2098</v>
      </c>
      <c r="D11165" s="316">
        <v>174.7</v>
      </c>
      <c r="E11165" s="317">
        <v>176432.09999999998</v>
      </c>
      <c r="F11165" s="317">
        <v>66867.77</v>
      </c>
      <c r="G11165" s="318">
        <v>39570</v>
      </c>
      <c r="H11165" s="318">
        <v>41148</v>
      </c>
      <c r="I11165" s="318">
        <v>50405</v>
      </c>
      <c r="J11165" s="315" t="s">
        <v>11719</v>
      </c>
      <c r="K11165" s="315">
        <v>2882</v>
      </c>
      <c r="L11165" s="315" t="s">
        <v>11720</v>
      </c>
      <c r="M11165" s="315" t="s">
        <v>1431</v>
      </c>
      <c r="N11165" s="315" t="s">
        <v>11721</v>
      </c>
      <c r="O11165" s="315" t="s">
        <v>805</v>
      </c>
      <c r="P11165" s="315" t="s">
        <v>9127</v>
      </c>
      <c r="Q11165" s="315" t="s">
        <v>4657</v>
      </c>
    </row>
    <row r="11166" spans="1:17">
      <c r="A11166" s="315" t="s">
        <v>11722</v>
      </c>
      <c r="B11166" s="315" t="s">
        <v>2095</v>
      </c>
      <c r="C11166" s="315" t="s">
        <v>2098</v>
      </c>
      <c r="D11166" s="316">
        <v>174.7</v>
      </c>
      <c r="E11166" s="317">
        <v>187803.41</v>
      </c>
      <c r="F11166" s="317">
        <v>42255.760000000009</v>
      </c>
      <c r="G11166" s="318">
        <v>40595</v>
      </c>
      <c r="H11166" s="318">
        <v>42009</v>
      </c>
      <c r="I11166" s="318">
        <v>49674</v>
      </c>
      <c r="J11166" s="315" t="s">
        <v>11723</v>
      </c>
      <c r="K11166" s="315">
        <v>8572</v>
      </c>
      <c r="L11166" s="315" t="s">
        <v>2110</v>
      </c>
      <c r="M11166" s="315" t="s">
        <v>792</v>
      </c>
      <c r="N11166" s="315"/>
      <c r="O11166" s="315" t="s">
        <v>805</v>
      </c>
      <c r="P11166" s="315" t="s">
        <v>11724</v>
      </c>
      <c r="Q11166" s="315" t="s">
        <v>819</v>
      </c>
    </row>
    <row r="11167" spans="1:17">
      <c r="A11167" s="315" t="s">
        <v>11725</v>
      </c>
      <c r="B11167" s="315" t="s">
        <v>2095</v>
      </c>
      <c r="C11167" s="315" t="s">
        <v>2098</v>
      </c>
      <c r="D11167" s="316">
        <v>175.39</v>
      </c>
      <c r="E11167" s="317">
        <v>107799.96</v>
      </c>
      <c r="F11167" s="317">
        <v>24472.06</v>
      </c>
      <c r="G11167" s="318">
        <v>40666</v>
      </c>
      <c r="H11167" s="318">
        <v>41943</v>
      </c>
      <c r="I11167" s="318">
        <v>49309</v>
      </c>
      <c r="J11167" s="315" t="s">
        <v>11726</v>
      </c>
      <c r="K11167" s="315">
        <v>6018</v>
      </c>
      <c r="L11167" s="315" t="s">
        <v>2000</v>
      </c>
      <c r="M11167" s="315" t="s">
        <v>788</v>
      </c>
      <c r="N11167" s="315"/>
      <c r="O11167" s="315" t="s">
        <v>805</v>
      </c>
      <c r="P11167" s="315" t="s">
        <v>10003</v>
      </c>
      <c r="Q11167" s="315" t="s">
        <v>1020</v>
      </c>
    </row>
    <row r="11168" spans="1:17">
      <c r="A11168" s="315" t="s">
        <v>11727</v>
      </c>
      <c r="B11168" s="315" t="s">
        <v>2095</v>
      </c>
      <c r="C11168" s="315" t="s">
        <v>2098</v>
      </c>
      <c r="D11168" s="316">
        <v>175.51</v>
      </c>
      <c r="E11168" s="317">
        <v>166760.13</v>
      </c>
      <c r="F11168" s="317">
        <v>36748.979999999996</v>
      </c>
      <c r="G11168" s="318">
        <v>40738</v>
      </c>
      <c r="H11168" s="318">
        <v>41592</v>
      </c>
      <c r="I11168" s="318">
        <v>50770</v>
      </c>
      <c r="J11168" s="315" t="s">
        <v>11728</v>
      </c>
      <c r="K11168" s="315">
        <v>3019</v>
      </c>
      <c r="L11168" s="315" t="s">
        <v>308</v>
      </c>
      <c r="M11168" s="315" t="s">
        <v>764</v>
      </c>
      <c r="N11168" s="315"/>
      <c r="O11168" s="315" t="s">
        <v>805</v>
      </c>
      <c r="P11168" s="315" t="s">
        <v>921</v>
      </c>
      <c r="Q11168" s="315" t="s">
        <v>956</v>
      </c>
    </row>
    <row r="11169" spans="1:17">
      <c r="A11169" s="315" t="s">
        <v>11729</v>
      </c>
      <c r="B11169" s="315" t="s">
        <v>2095</v>
      </c>
      <c r="C11169" s="315" t="s">
        <v>2098</v>
      </c>
      <c r="D11169" s="316">
        <v>175.75</v>
      </c>
      <c r="E11169" s="317">
        <v>191316</v>
      </c>
      <c r="F11169" s="317">
        <v>39680.380000000005</v>
      </c>
      <c r="G11169" s="318">
        <v>40772</v>
      </c>
      <c r="H11169" s="318">
        <v>41995</v>
      </c>
      <c r="I11169" s="318">
        <v>49309</v>
      </c>
      <c r="J11169" s="315" t="s">
        <v>11730</v>
      </c>
      <c r="K11169" s="315">
        <v>1428</v>
      </c>
      <c r="L11169" s="315" t="s">
        <v>4155</v>
      </c>
      <c r="M11169" s="315" t="s">
        <v>766</v>
      </c>
      <c r="N11169" s="315" t="s">
        <v>11152</v>
      </c>
      <c r="O11169" s="315" t="s">
        <v>805</v>
      </c>
      <c r="P11169" s="315" t="s">
        <v>11153</v>
      </c>
      <c r="Q11169" s="315" t="s">
        <v>11154</v>
      </c>
    </row>
    <row r="11170" spans="1:17">
      <c r="A11170" s="315" t="s">
        <v>11731</v>
      </c>
      <c r="B11170" s="315" t="s">
        <v>2095</v>
      </c>
      <c r="C11170" s="315" t="s">
        <v>2098</v>
      </c>
      <c r="D11170" s="316">
        <v>176.49</v>
      </c>
      <c r="E11170" s="317">
        <v>130502.89</v>
      </c>
      <c r="F11170" s="317">
        <v>23621.02</v>
      </c>
      <c r="G11170" s="318">
        <v>40745</v>
      </c>
      <c r="H11170" s="318">
        <v>42453</v>
      </c>
      <c r="I11170" s="318">
        <v>50040</v>
      </c>
      <c r="J11170" s="315" t="s">
        <v>11732</v>
      </c>
      <c r="K11170" s="315">
        <v>6166</v>
      </c>
      <c r="L11170" s="315" t="s">
        <v>3874</v>
      </c>
      <c r="M11170" s="315" t="s">
        <v>788</v>
      </c>
      <c r="N11170" s="315"/>
      <c r="O11170" s="315" t="s">
        <v>805</v>
      </c>
      <c r="P11170" s="315" t="s">
        <v>11733</v>
      </c>
      <c r="Q11170" s="315" t="s">
        <v>11734</v>
      </c>
    </row>
    <row r="11171" spans="1:17">
      <c r="A11171" s="315" t="s">
        <v>11735</v>
      </c>
      <c r="B11171" s="315" t="s">
        <v>2095</v>
      </c>
      <c r="C11171" s="315" t="s">
        <v>2098</v>
      </c>
      <c r="D11171" s="316">
        <v>176.54</v>
      </c>
      <c r="E11171" s="317">
        <v>153472.32000000001</v>
      </c>
      <c r="F11171" s="317">
        <v>29927.11</v>
      </c>
      <c r="G11171" s="318">
        <v>40784</v>
      </c>
      <c r="H11171" s="318">
        <v>42271</v>
      </c>
      <c r="I11171" s="318">
        <v>49674</v>
      </c>
      <c r="J11171" s="315" t="s">
        <v>11736</v>
      </c>
      <c r="K11171" s="315">
        <v>9053</v>
      </c>
      <c r="L11171" s="315" t="s">
        <v>901</v>
      </c>
      <c r="M11171" s="315" t="s">
        <v>781</v>
      </c>
      <c r="N11171" s="315"/>
      <c r="O11171" s="315" t="s">
        <v>805</v>
      </c>
      <c r="P11171" s="315" t="s">
        <v>5051</v>
      </c>
      <c r="Q11171" s="315" t="s">
        <v>1906</v>
      </c>
    </row>
    <row r="11172" spans="1:17">
      <c r="A11172" s="315" t="s">
        <v>11737</v>
      </c>
      <c r="B11172" s="315" t="s">
        <v>2095</v>
      </c>
      <c r="C11172" s="315" t="s">
        <v>2098</v>
      </c>
      <c r="D11172" s="316">
        <v>177.1</v>
      </c>
      <c r="E11172" s="317">
        <v>151685.72999999998</v>
      </c>
      <c r="F11172" s="317">
        <v>34831.53</v>
      </c>
      <c r="G11172" s="318">
        <v>40031</v>
      </c>
      <c r="H11172" s="318">
        <v>41614</v>
      </c>
      <c r="I11172" s="318">
        <v>50770</v>
      </c>
      <c r="J11172" s="315" t="s">
        <v>11738</v>
      </c>
      <c r="K11172" s="315">
        <v>6072</v>
      </c>
      <c r="L11172" s="315" t="s">
        <v>3565</v>
      </c>
      <c r="M11172" s="315" t="s">
        <v>1017</v>
      </c>
      <c r="N11172" s="315" t="s">
        <v>11739</v>
      </c>
      <c r="O11172" s="315" t="s">
        <v>805</v>
      </c>
      <c r="P11172" s="315" t="s">
        <v>5298</v>
      </c>
      <c r="Q11172" s="315" t="s">
        <v>819</v>
      </c>
    </row>
    <row r="11173" spans="1:17">
      <c r="A11173" s="315" t="s">
        <v>11740</v>
      </c>
      <c r="B11173" s="315" t="s">
        <v>2095</v>
      </c>
      <c r="C11173" s="315" t="s">
        <v>2098</v>
      </c>
      <c r="D11173" s="316">
        <v>177.4</v>
      </c>
      <c r="E11173" s="317">
        <v>177134.57</v>
      </c>
      <c r="F11173" s="317">
        <v>72802.310000000012</v>
      </c>
      <c r="G11173" s="318">
        <v>39570</v>
      </c>
      <c r="H11173" s="318">
        <v>40764</v>
      </c>
      <c r="I11173" s="318">
        <v>50040</v>
      </c>
      <c r="J11173" s="315" t="s">
        <v>11741</v>
      </c>
      <c r="K11173" s="315">
        <v>9116</v>
      </c>
      <c r="L11173" s="315" t="s">
        <v>3498</v>
      </c>
      <c r="M11173" s="315" t="s">
        <v>770</v>
      </c>
      <c r="N11173" s="315"/>
      <c r="O11173" s="315" t="s">
        <v>805</v>
      </c>
      <c r="P11173" s="315" t="s">
        <v>11742</v>
      </c>
      <c r="Q11173" s="315" t="s">
        <v>1607</v>
      </c>
    </row>
    <row r="11174" spans="1:17">
      <c r="A11174" s="315" t="s">
        <v>11743</v>
      </c>
      <c r="B11174" s="315" t="s">
        <v>2095</v>
      </c>
      <c r="C11174" s="315" t="s">
        <v>2098</v>
      </c>
      <c r="D11174" s="316">
        <v>177.4</v>
      </c>
      <c r="E11174" s="317">
        <v>158875.49999999997</v>
      </c>
      <c r="F11174" s="317">
        <v>36482.510000000009</v>
      </c>
      <c r="G11174" s="318">
        <v>40281</v>
      </c>
      <c r="H11174" s="318">
        <v>41603</v>
      </c>
      <c r="I11174" s="318">
        <v>50770</v>
      </c>
      <c r="J11174" s="315" t="s">
        <v>11744</v>
      </c>
      <c r="K11174" s="315">
        <v>8374</v>
      </c>
      <c r="L11174" s="315" t="s">
        <v>3064</v>
      </c>
      <c r="M11174" s="315" t="s">
        <v>792</v>
      </c>
      <c r="N11174" s="315" t="s">
        <v>11745</v>
      </c>
      <c r="O11174" s="315" t="s">
        <v>805</v>
      </c>
      <c r="P11174" s="315" t="s">
        <v>9668</v>
      </c>
      <c r="Q11174" s="315" t="s">
        <v>1204</v>
      </c>
    </row>
    <row r="11175" spans="1:17">
      <c r="A11175" s="315" t="s">
        <v>11746</v>
      </c>
      <c r="B11175" s="315" t="s">
        <v>2095</v>
      </c>
      <c r="C11175" s="315" t="s">
        <v>2096</v>
      </c>
      <c r="D11175" s="316">
        <v>177.6</v>
      </c>
      <c r="E11175" s="317">
        <v>179988.10999999996</v>
      </c>
      <c r="F11175" s="317">
        <v>61015.98</v>
      </c>
      <c r="G11175" s="318">
        <v>39802</v>
      </c>
      <c r="H11175" s="318">
        <v>41079</v>
      </c>
      <c r="I11175" s="318">
        <v>50405</v>
      </c>
      <c r="J11175" s="315" t="s">
        <v>11747</v>
      </c>
      <c r="K11175" s="315">
        <v>8263</v>
      </c>
      <c r="L11175" s="315" t="s">
        <v>4186</v>
      </c>
      <c r="M11175" s="315" t="s">
        <v>1051</v>
      </c>
      <c r="N11175" s="315"/>
      <c r="O11175" s="315" t="s">
        <v>805</v>
      </c>
      <c r="P11175" s="315" t="s">
        <v>6709</v>
      </c>
      <c r="Q11175" s="315" t="s">
        <v>813</v>
      </c>
    </row>
    <row r="11176" spans="1:17">
      <c r="A11176" s="315" t="s">
        <v>11748</v>
      </c>
      <c r="B11176" s="315" t="s">
        <v>2095</v>
      </c>
      <c r="C11176" s="315" t="s">
        <v>2098</v>
      </c>
      <c r="D11176" s="316">
        <v>177.7</v>
      </c>
      <c r="E11176" s="317">
        <v>162629.22</v>
      </c>
      <c r="F11176" s="317">
        <v>52529.25</v>
      </c>
      <c r="G11176" s="318">
        <v>40358</v>
      </c>
      <c r="H11176" s="318">
        <v>40900</v>
      </c>
      <c r="I11176" s="318">
        <v>50040</v>
      </c>
      <c r="J11176" s="315" t="s">
        <v>11749</v>
      </c>
      <c r="K11176" s="315">
        <v>4325</v>
      </c>
      <c r="L11176" s="315" t="s">
        <v>11750</v>
      </c>
      <c r="M11176" s="315" t="s">
        <v>776</v>
      </c>
      <c r="N11176" s="315"/>
      <c r="O11176" s="315" t="s">
        <v>996</v>
      </c>
      <c r="P11176" s="315" t="s">
        <v>11751</v>
      </c>
      <c r="Q11176" s="315"/>
    </row>
    <row r="11177" spans="1:17">
      <c r="A11177" s="315" t="s">
        <v>11752</v>
      </c>
      <c r="B11177" s="315" t="s">
        <v>2095</v>
      </c>
      <c r="C11177" s="315" t="s">
        <v>2098</v>
      </c>
      <c r="D11177" s="316">
        <v>178.3</v>
      </c>
      <c r="E11177" s="317">
        <v>156978.90000000002</v>
      </c>
      <c r="F11177" s="317">
        <v>54651.94</v>
      </c>
      <c r="G11177" s="318">
        <v>39570</v>
      </c>
      <c r="H11177" s="318">
        <v>39885</v>
      </c>
      <c r="I11177" s="318">
        <v>49309</v>
      </c>
      <c r="J11177" s="315" t="s">
        <v>11753</v>
      </c>
      <c r="K11177" s="315">
        <v>3629</v>
      </c>
      <c r="L11177" s="315" t="s">
        <v>3591</v>
      </c>
      <c r="M11177" s="315" t="s">
        <v>764</v>
      </c>
      <c r="N11177" s="315"/>
      <c r="O11177" s="315" t="s">
        <v>805</v>
      </c>
      <c r="P11177" s="315" t="s">
        <v>9308</v>
      </c>
      <c r="Q11177" s="315" t="s">
        <v>922</v>
      </c>
    </row>
    <row r="11178" spans="1:17">
      <c r="A11178" s="315" t="s">
        <v>11754</v>
      </c>
      <c r="B11178" s="315" t="s">
        <v>2095</v>
      </c>
      <c r="C11178" s="315" t="s">
        <v>2096</v>
      </c>
      <c r="D11178" s="316">
        <v>178.3</v>
      </c>
      <c r="E11178" s="317">
        <v>178383.63</v>
      </c>
      <c r="F11178" s="317">
        <v>61899.13</v>
      </c>
      <c r="G11178" s="318">
        <v>40530</v>
      </c>
      <c r="H11178" s="318">
        <v>40897</v>
      </c>
      <c r="I11178" s="318">
        <v>50040</v>
      </c>
      <c r="J11178" s="315" t="s">
        <v>9793</v>
      </c>
      <c r="K11178" s="315">
        <v>5235</v>
      </c>
      <c r="L11178" s="315" t="s">
        <v>3405</v>
      </c>
      <c r="M11178" s="315" t="s">
        <v>776</v>
      </c>
      <c r="N11178" s="315" t="s">
        <v>11755</v>
      </c>
      <c r="O11178" s="315" t="s">
        <v>805</v>
      </c>
      <c r="P11178" s="315" t="s">
        <v>11756</v>
      </c>
      <c r="Q11178" s="315" t="s">
        <v>1286</v>
      </c>
    </row>
    <row r="11179" spans="1:17">
      <c r="A11179" s="315" t="s">
        <v>11757</v>
      </c>
      <c r="B11179" s="315" t="s">
        <v>2095</v>
      </c>
      <c r="C11179" s="315" t="s">
        <v>2096</v>
      </c>
      <c r="D11179" s="316">
        <v>178.4</v>
      </c>
      <c r="E11179" s="317">
        <v>145172.21</v>
      </c>
      <c r="F11179" s="317">
        <v>60681.97</v>
      </c>
      <c r="G11179" s="318">
        <v>39604</v>
      </c>
      <c r="H11179" s="318">
        <v>39794</v>
      </c>
      <c r="I11179" s="318">
        <v>48944</v>
      </c>
      <c r="J11179" s="315" t="s">
        <v>11758</v>
      </c>
      <c r="K11179" s="315">
        <v>8450</v>
      </c>
      <c r="L11179" s="315" t="s">
        <v>816</v>
      </c>
      <c r="M11179" s="315" t="s">
        <v>784</v>
      </c>
      <c r="N11179" s="315"/>
      <c r="O11179" s="315" t="s">
        <v>996</v>
      </c>
      <c r="P11179" s="315" t="s">
        <v>11759</v>
      </c>
      <c r="Q11179" s="315"/>
    </row>
    <row r="11180" spans="1:17">
      <c r="A11180" s="315" t="s">
        <v>11760</v>
      </c>
      <c r="B11180" s="315" t="s">
        <v>2095</v>
      </c>
      <c r="C11180" s="315" t="s">
        <v>2098</v>
      </c>
      <c r="D11180" s="316">
        <v>178.4</v>
      </c>
      <c r="E11180" s="317">
        <v>182831.7</v>
      </c>
      <c r="F11180" s="317">
        <v>41983.58</v>
      </c>
      <c r="G11180" s="318">
        <v>40469</v>
      </c>
      <c r="H11180" s="318">
        <v>41627</v>
      </c>
      <c r="I11180" s="318">
        <v>50770</v>
      </c>
      <c r="J11180" s="315" t="s">
        <v>11761</v>
      </c>
      <c r="K11180" s="315">
        <v>3173</v>
      </c>
      <c r="L11180" s="315" t="s">
        <v>3686</v>
      </c>
      <c r="M11180" s="315" t="s">
        <v>764</v>
      </c>
      <c r="N11180" s="315"/>
      <c r="O11180" s="315" t="s">
        <v>996</v>
      </c>
      <c r="P11180" s="315" t="s">
        <v>11762</v>
      </c>
      <c r="Q11180" s="315"/>
    </row>
    <row r="11181" spans="1:17">
      <c r="A11181" s="315" t="s">
        <v>11763</v>
      </c>
      <c r="B11181" s="315" t="s">
        <v>2095</v>
      </c>
      <c r="C11181" s="315" t="s">
        <v>2098</v>
      </c>
      <c r="D11181" s="316">
        <v>178.74</v>
      </c>
      <c r="E11181" s="317">
        <v>170920.83000000002</v>
      </c>
      <c r="F11181" s="317">
        <v>43926.640000000007</v>
      </c>
      <c r="G11181" s="318">
        <v>40487</v>
      </c>
      <c r="H11181" s="318">
        <v>41054</v>
      </c>
      <c r="I11181" s="318">
        <v>50405</v>
      </c>
      <c r="J11181" s="315" t="s">
        <v>11764</v>
      </c>
      <c r="K11181" s="315">
        <v>6218</v>
      </c>
      <c r="L11181" s="315" t="s">
        <v>953</v>
      </c>
      <c r="M11181" s="315" t="s">
        <v>788</v>
      </c>
      <c r="N11181" s="315"/>
      <c r="O11181" s="315" t="s">
        <v>805</v>
      </c>
      <c r="P11181" s="315" t="s">
        <v>5036</v>
      </c>
      <c r="Q11181" s="315" t="s">
        <v>819</v>
      </c>
    </row>
    <row r="11182" spans="1:17">
      <c r="A11182" s="315" t="s">
        <v>11765</v>
      </c>
      <c r="B11182" s="315" t="s">
        <v>2095</v>
      </c>
      <c r="C11182" s="315" t="s">
        <v>2098</v>
      </c>
      <c r="D11182" s="316">
        <v>179.25</v>
      </c>
      <c r="E11182" s="317">
        <v>92577.17</v>
      </c>
      <c r="F11182" s="317">
        <v>32402.010000000002</v>
      </c>
      <c r="G11182" s="318">
        <v>40841</v>
      </c>
      <c r="H11182" s="318">
        <v>40966</v>
      </c>
      <c r="I11182" s="318">
        <v>50405</v>
      </c>
      <c r="J11182" s="315" t="s">
        <v>11766</v>
      </c>
      <c r="K11182" s="315">
        <v>8330</v>
      </c>
      <c r="L11182" s="315" t="s">
        <v>3383</v>
      </c>
      <c r="M11182" s="315" t="s">
        <v>784</v>
      </c>
      <c r="N11182" s="315" t="s">
        <v>1744</v>
      </c>
      <c r="O11182" s="315" t="s">
        <v>805</v>
      </c>
      <c r="P11182" s="315" t="s">
        <v>1745</v>
      </c>
      <c r="Q11182" s="315" t="s">
        <v>1204</v>
      </c>
    </row>
    <row r="11183" spans="1:17">
      <c r="A11183" s="315" t="s">
        <v>11767</v>
      </c>
      <c r="B11183" s="315" t="s">
        <v>2095</v>
      </c>
      <c r="C11183" s="315" t="s">
        <v>2098</v>
      </c>
      <c r="D11183" s="316">
        <v>179.3</v>
      </c>
      <c r="E11183" s="317">
        <v>161392.15</v>
      </c>
      <c r="F11183" s="317">
        <v>36390.6</v>
      </c>
      <c r="G11183" s="318">
        <v>40638</v>
      </c>
      <c r="H11183" s="318">
        <v>42013</v>
      </c>
      <c r="I11183" s="318">
        <v>49674</v>
      </c>
      <c r="J11183" s="315" t="s">
        <v>11768</v>
      </c>
      <c r="K11183" s="315">
        <v>9562</v>
      </c>
      <c r="L11183" s="315" t="s">
        <v>10575</v>
      </c>
      <c r="M11183" s="315" t="s">
        <v>792</v>
      </c>
      <c r="N11183" s="315"/>
      <c r="O11183" s="315" t="s">
        <v>805</v>
      </c>
      <c r="P11183" s="315" t="s">
        <v>4836</v>
      </c>
      <c r="Q11183" s="315" t="s">
        <v>4657</v>
      </c>
    </row>
    <row r="11184" spans="1:17">
      <c r="A11184" s="315" t="s">
        <v>11769</v>
      </c>
      <c r="B11184" s="315" t="s">
        <v>2095</v>
      </c>
      <c r="C11184" s="315" t="s">
        <v>2098</v>
      </c>
      <c r="D11184" s="316">
        <v>179.4</v>
      </c>
      <c r="E11184" s="317">
        <v>145284.10999999999</v>
      </c>
      <c r="F11184" s="317">
        <v>27457.839999999997</v>
      </c>
      <c r="G11184" s="318">
        <v>40154</v>
      </c>
      <c r="H11184" s="318">
        <v>42452</v>
      </c>
      <c r="I11184" s="318">
        <v>51866</v>
      </c>
      <c r="J11184" s="315" t="s">
        <v>11770</v>
      </c>
      <c r="K11184" s="315">
        <v>9326</v>
      </c>
      <c r="L11184" s="315" t="s">
        <v>3043</v>
      </c>
      <c r="M11184" s="315" t="s">
        <v>792</v>
      </c>
      <c r="N11184" s="315"/>
      <c r="O11184" s="315" t="s">
        <v>914</v>
      </c>
      <c r="P11184" s="315" t="s">
        <v>11771</v>
      </c>
      <c r="Q11184" s="315" t="s">
        <v>4587</v>
      </c>
    </row>
    <row r="11185" spans="1:17">
      <c r="A11185" s="315" t="s">
        <v>11772</v>
      </c>
      <c r="B11185" s="315" t="s">
        <v>2095</v>
      </c>
      <c r="C11185" s="315" t="s">
        <v>2098</v>
      </c>
      <c r="D11185" s="316">
        <v>179.8</v>
      </c>
      <c r="E11185" s="317">
        <v>170372.44</v>
      </c>
      <c r="F11185" s="317">
        <v>35336.5</v>
      </c>
      <c r="G11185" s="318">
        <v>40675</v>
      </c>
      <c r="H11185" s="318">
        <v>41901</v>
      </c>
      <c r="I11185" s="318">
        <v>49309</v>
      </c>
      <c r="J11185" s="315" t="s">
        <v>11773</v>
      </c>
      <c r="K11185" s="315">
        <v>8112</v>
      </c>
      <c r="L11185" s="315" t="s">
        <v>783</v>
      </c>
      <c r="M11185" s="315" t="s">
        <v>784</v>
      </c>
      <c r="N11185" s="315"/>
      <c r="O11185" s="315" t="s">
        <v>805</v>
      </c>
      <c r="P11185" s="315" t="s">
        <v>6260</v>
      </c>
      <c r="Q11185" s="315" t="s">
        <v>5019</v>
      </c>
    </row>
    <row r="11186" spans="1:17">
      <c r="A11186" s="315" t="s">
        <v>11774</v>
      </c>
      <c r="B11186" s="315" t="s">
        <v>2095</v>
      </c>
      <c r="C11186" s="315" t="s">
        <v>2098</v>
      </c>
      <c r="D11186" s="316">
        <v>180</v>
      </c>
      <c r="E11186" s="317">
        <v>177136</v>
      </c>
      <c r="F11186" s="317">
        <v>72802.900000000009</v>
      </c>
      <c r="G11186" s="318">
        <v>40154</v>
      </c>
      <c r="H11186" s="318">
        <v>40865</v>
      </c>
      <c r="I11186" s="318">
        <v>50040</v>
      </c>
      <c r="J11186" s="315" t="s">
        <v>11775</v>
      </c>
      <c r="K11186" s="315">
        <v>3235</v>
      </c>
      <c r="L11186" s="315" t="s">
        <v>3199</v>
      </c>
      <c r="M11186" s="315" t="s">
        <v>764</v>
      </c>
      <c r="N11186" s="315"/>
      <c r="O11186" s="315" t="s">
        <v>805</v>
      </c>
      <c r="P11186" s="315" t="s">
        <v>9964</v>
      </c>
      <c r="Q11186" s="315" t="s">
        <v>8307</v>
      </c>
    </row>
    <row r="11187" spans="1:17">
      <c r="A11187" s="315" t="s">
        <v>11776</v>
      </c>
      <c r="B11187" s="315" t="s">
        <v>2095</v>
      </c>
      <c r="C11187" s="315" t="s">
        <v>2096</v>
      </c>
      <c r="D11187" s="316">
        <v>180.56</v>
      </c>
      <c r="E11187" s="317">
        <v>200239.81999999998</v>
      </c>
      <c r="F11187" s="317">
        <v>53063.549999999996</v>
      </c>
      <c r="G11187" s="318">
        <v>40120</v>
      </c>
      <c r="H11187" s="318">
        <v>41977</v>
      </c>
      <c r="I11187" s="318">
        <v>51135</v>
      </c>
      <c r="J11187" s="315" t="s">
        <v>11777</v>
      </c>
      <c r="K11187" s="315">
        <v>3672</v>
      </c>
      <c r="L11187" s="315" t="s">
        <v>2311</v>
      </c>
      <c r="M11187" s="315" t="s">
        <v>764</v>
      </c>
      <c r="N11187" s="315"/>
      <c r="O11187" s="315" t="s">
        <v>996</v>
      </c>
      <c r="P11187" s="315" t="s">
        <v>11778</v>
      </c>
      <c r="Q11187" s="315"/>
    </row>
    <row r="11188" spans="1:17">
      <c r="A11188" s="315" t="s">
        <v>11779</v>
      </c>
      <c r="B11188" s="315" t="s">
        <v>2095</v>
      </c>
      <c r="C11188" s="315" t="s">
        <v>2096</v>
      </c>
      <c r="D11188" s="316">
        <v>180.96</v>
      </c>
      <c r="E11188" s="317">
        <v>50400.05</v>
      </c>
      <c r="F11188" s="317">
        <v>14326.67</v>
      </c>
      <c r="G11188" s="318">
        <v>40841</v>
      </c>
      <c r="H11188" s="318">
        <v>41626</v>
      </c>
      <c r="I11188" s="318">
        <v>50770</v>
      </c>
      <c r="J11188" s="315" t="s">
        <v>11780</v>
      </c>
      <c r="K11188" s="315">
        <v>5242</v>
      </c>
      <c r="L11188" s="315" t="s">
        <v>5428</v>
      </c>
      <c r="M11188" s="315" t="s">
        <v>776</v>
      </c>
      <c r="N11188" s="315" t="s">
        <v>11781</v>
      </c>
      <c r="O11188" s="315" t="s">
        <v>805</v>
      </c>
      <c r="P11188" s="315" t="s">
        <v>10168</v>
      </c>
      <c r="Q11188" s="315" t="s">
        <v>6933</v>
      </c>
    </row>
    <row r="11189" spans="1:17">
      <c r="A11189" s="315" t="s">
        <v>11782</v>
      </c>
      <c r="B11189" s="315" t="s">
        <v>2095</v>
      </c>
      <c r="C11189" s="315" t="s">
        <v>2098</v>
      </c>
      <c r="D11189" s="316">
        <v>181</v>
      </c>
      <c r="E11189" s="317">
        <v>145612.5</v>
      </c>
      <c r="F11189" s="317">
        <v>49799.479999999996</v>
      </c>
      <c r="G11189" s="318">
        <v>39570</v>
      </c>
      <c r="H11189" s="318">
        <v>40823</v>
      </c>
      <c r="I11189" s="318">
        <v>50040</v>
      </c>
      <c r="J11189" s="315" t="s">
        <v>11783</v>
      </c>
      <c r="K11189" s="315">
        <v>1510</v>
      </c>
      <c r="L11189" s="315" t="s">
        <v>3306</v>
      </c>
      <c r="M11189" s="315" t="s">
        <v>766</v>
      </c>
      <c r="N11189" s="315" t="s">
        <v>11784</v>
      </c>
      <c r="O11189" s="315" t="s">
        <v>805</v>
      </c>
      <c r="P11189" s="315" t="s">
        <v>11785</v>
      </c>
      <c r="Q11189" s="315" t="s">
        <v>1595</v>
      </c>
    </row>
    <row r="11190" spans="1:17">
      <c r="A11190" s="315" t="s">
        <v>11786</v>
      </c>
      <c r="B11190" s="315" t="s">
        <v>2095</v>
      </c>
      <c r="C11190" s="315" t="s">
        <v>2096</v>
      </c>
      <c r="D11190" s="316">
        <v>181.4</v>
      </c>
      <c r="E11190" s="317">
        <v>218933.25999999998</v>
      </c>
      <c r="F11190" s="317">
        <v>84938</v>
      </c>
      <c r="G11190" s="318">
        <v>40070</v>
      </c>
      <c r="H11190" s="318">
        <v>40967</v>
      </c>
      <c r="I11190" s="318">
        <v>50405</v>
      </c>
      <c r="J11190" s="315" t="s">
        <v>11787</v>
      </c>
      <c r="K11190" s="315">
        <v>7141</v>
      </c>
      <c r="L11190" s="315" t="s">
        <v>2482</v>
      </c>
      <c r="M11190" s="315" t="s">
        <v>966</v>
      </c>
      <c r="N11190" s="315"/>
      <c r="O11190" s="315" t="s">
        <v>996</v>
      </c>
      <c r="P11190" s="315" t="s">
        <v>6740</v>
      </c>
      <c r="Q11190" s="315"/>
    </row>
    <row r="11191" spans="1:17">
      <c r="A11191" s="315" t="s">
        <v>11788</v>
      </c>
      <c r="B11191" s="315" t="s">
        <v>2095</v>
      </c>
      <c r="C11191" s="315" t="s">
        <v>2096</v>
      </c>
      <c r="D11191" s="316">
        <v>181.7</v>
      </c>
      <c r="E11191" s="317">
        <v>161651.29</v>
      </c>
      <c r="F11191" s="317">
        <v>54799.790000000008</v>
      </c>
      <c r="G11191" s="318">
        <v>39569</v>
      </c>
      <c r="H11191" s="318">
        <v>40877</v>
      </c>
      <c r="I11191" s="318">
        <v>50040</v>
      </c>
      <c r="J11191" s="315" t="s">
        <v>11789</v>
      </c>
      <c r="K11191" s="315">
        <v>8180</v>
      </c>
      <c r="L11191" s="315" t="s">
        <v>2765</v>
      </c>
      <c r="M11191" s="315" t="s">
        <v>784</v>
      </c>
      <c r="N11191" s="315"/>
      <c r="O11191" s="315" t="s">
        <v>805</v>
      </c>
      <c r="P11191" s="315" t="s">
        <v>11790</v>
      </c>
      <c r="Q11191" s="315" t="s">
        <v>1096</v>
      </c>
    </row>
    <row r="11192" spans="1:17">
      <c r="A11192" s="315" t="s">
        <v>11791</v>
      </c>
      <c r="B11192" s="315" t="s">
        <v>2095</v>
      </c>
      <c r="C11192" s="315" t="s">
        <v>2098</v>
      </c>
      <c r="D11192" s="316">
        <v>182</v>
      </c>
      <c r="E11192" s="317">
        <v>170758.91</v>
      </c>
      <c r="F11192" s="317">
        <v>80768.960000000006</v>
      </c>
      <c r="G11192" s="318">
        <v>39570</v>
      </c>
      <c r="H11192" s="318">
        <v>40499</v>
      </c>
      <c r="I11192" s="318">
        <v>49674</v>
      </c>
      <c r="J11192" s="315" t="s">
        <v>11792</v>
      </c>
      <c r="K11192" s="315">
        <v>5015</v>
      </c>
      <c r="L11192" s="315" t="s">
        <v>3150</v>
      </c>
      <c r="M11192" s="315" t="s">
        <v>1296</v>
      </c>
      <c r="N11192" s="315"/>
      <c r="O11192" s="315" t="s">
        <v>805</v>
      </c>
      <c r="P11192" s="315" t="s">
        <v>5645</v>
      </c>
      <c r="Q11192" s="315" t="s">
        <v>1307</v>
      </c>
    </row>
    <row r="11193" spans="1:17">
      <c r="A11193" s="315" t="s">
        <v>11793</v>
      </c>
      <c r="B11193" s="315" t="s">
        <v>2095</v>
      </c>
      <c r="C11193" s="315" t="s">
        <v>2096</v>
      </c>
      <c r="D11193" s="316">
        <v>182</v>
      </c>
      <c r="E11193" s="317">
        <v>151466.05000000002</v>
      </c>
      <c r="F11193" s="317">
        <v>58763.199999999997</v>
      </c>
      <c r="G11193" s="318">
        <v>40507</v>
      </c>
      <c r="H11193" s="318">
        <v>40962</v>
      </c>
      <c r="I11193" s="318">
        <v>50405</v>
      </c>
      <c r="J11193" s="315" t="s">
        <v>11794</v>
      </c>
      <c r="K11193" s="315">
        <v>8864</v>
      </c>
      <c r="L11193" s="315" t="s">
        <v>4281</v>
      </c>
      <c r="M11193" s="315" t="s">
        <v>1388</v>
      </c>
      <c r="N11193" s="315" t="s">
        <v>9111</v>
      </c>
      <c r="O11193" s="315" t="s">
        <v>805</v>
      </c>
      <c r="P11193" s="315" t="s">
        <v>9112</v>
      </c>
      <c r="Q11193" s="315" t="s">
        <v>819</v>
      </c>
    </row>
    <row r="11194" spans="1:17">
      <c r="A11194" s="315" t="s">
        <v>11795</v>
      </c>
      <c r="B11194" s="315" t="s">
        <v>2095</v>
      </c>
      <c r="C11194" s="315" t="s">
        <v>2098</v>
      </c>
      <c r="D11194" s="316">
        <v>182.07</v>
      </c>
      <c r="E11194" s="317">
        <v>171259.6</v>
      </c>
      <c r="F11194" s="317">
        <v>40588.529999999992</v>
      </c>
      <c r="G11194" s="318">
        <v>40703</v>
      </c>
      <c r="H11194" s="318">
        <v>41628</v>
      </c>
      <c r="I11194" s="318">
        <v>50770</v>
      </c>
      <c r="J11194" s="315" t="s">
        <v>11796</v>
      </c>
      <c r="K11194" s="315">
        <v>6345</v>
      </c>
      <c r="L11194" s="315" t="s">
        <v>4109</v>
      </c>
      <c r="M11194" s="315" t="s">
        <v>1712</v>
      </c>
      <c r="N11194" s="315"/>
      <c r="O11194" s="315" t="s">
        <v>805</v>
      </c>
      <c r="P11194" s="315" t="s">
        <v>10564</v>
      </c>
      <c r="Q11194" s="315" t="s">
        <v>5387</v>
      </c>
    </row>
    <row r="11195" spans="1:17">
      <c r="A11195" s="315" t="s">
        <v>11797</v>
      </c>
      <c r="B11195" s="315" t="s">
        <v>2095</v>
      </c>
      <c r="C11195" s="315" t="s">
        <v>2098</v>
      </c>
      <c r="D11195" s="316">
        <v>182.26</v>
      </c>
      <c r="E11195" s="317">
        <v>90259.15</v>
      </c>
      <c r="F11195" s="317">
        <v>18720.419999999998</v>
      </c>
      <c r="G11195" s="318">
        <v>40807</v>
      </c>
      <c r="H11195" s="318">
        <v>42016</v>
      </c>
      <c r="I11195" s="318">
        <v>49674</v>
      </c>
      <c r="J11195" s="315" t="s">
        <v>11798</v>
      </c>
      <c r="K11195" s="315">
        <v>8465</v>
      </c>
      <c r="L11195" s="315" t="s">
        <v>11799</v>
      </c>
      <c r="M11195" s="315" t="s">
        <v>784</v>
      </c>
      <c r="N11195" s="315"/>
      <c r="O11195" s="315" t="s">
        <v>805</v>
      </c>
      <c r="P11195" s="315" t="s">
        <v>11800</v>
      </c>
      <c r="Q11195" s="315" t="s">
        <v>1663</v>
      </c>
    </row>
    <row r="11196" spans="1:17">
      <c r="A11196" s="315" t="s">
        <v>11801</v>
      </c>
      <c r="B11196" s="315" t="s">
        <v>2095</v>
      </c>
      <c r="C11196" s="315" t="s">
        <v>2098</v>
      </c>
      <c r="D11196" s="316">
        <v>182.3</v>
      </c>
      <c r="E11196" s="317">
        <v>168699.09</v>
      </c>
      <c r="F11196" s="317">
        <v>56851.6</v>
      </c>
      <c r="G11196" s="318">
        <v>39570</v>
      </c>
      <c r="H11196" s="318">
        <v>40150</v>
      </c>
      <c r="I11196" s="318">
        <v>49309</v>
      </c>
      <c r="J11196" s="315" t="s">
        <v>11035</v>
      </c>
      <c r="K11196" s="315">
        <v>6216</v>
      </c>
      <c r="L11196" s="315" t="s">
        <v>1566</v>
      </c>
      <c r="M11196" s="315" t="s">
        <v>788</v>
      </c>
      <c r="N11196" s="315"/>
      <c r="O11196" s="315" t="s">
        <v>805</v>
      </c>
      <c r="P11196" s="315" t="s">
        <v>2002</v>
      </c>
      <c r="Q11196" s="315" t="s">
        <v>1221</v>
      </c>
    </row>
    <row r="11197" spans="1:17">
      <c r="A11197" s="315" t="s">
        <v>11802</v>
      </c>
      <c r="B11197" s="315" t="s">
        <v>2095</v>
      </c>
      <c r="C11197" s="315" t="s">
        <v>2098</v>
      </c>
      <c r="D11197" s="316">
        <v>182.3</v>
      </c>
      <c r="E11197" s="317">
        <v>156643.32000000004</v>
      </c>
      <c r="F11197" s="317">
        <v>35088.089999999997</v>
      </c>
      <c r="G11197" s="318">
        <v>40654</v>
      </c>
      <c r="H11197" s="318">
        <v>41897</v>
      </c>
      <c r="I11197" s="318">
        <v>49309</v>
      </c>
      <c r="J11197" s="315" t="s">
        <v>11803</v>
      </c>
      <c r="K11197" s="315">
        <v>6276</v>
      </c>
      <c r="L11197" s="315" t="s">
        <v>2988</v>
      </c>
      <c r="M11197" s="315" t="s">
        <v>788</v>
      </c>
      <c r="N11197" s="315"/>
      <c r="O11197" s="315" t="s">
        <v>996</v>
      </c>
      <c r="P11197" s="315" t="s">
        <v>11804</v>
      </c>
      <c r="Q11197" s="315"/>
    </row>
    <row r="11198" spans="1:17">
      <c r="A11198" s="315" t="s">
        <v>11805</v>
      </c>
      <c r="B11198" s="315" t="s">
        <v>2095</v>
      </c>
      <c r="C11198" s="315" t="s">
        <v>2098</v>
      </c>
      <c r="D11198" s="316">
        <v>182.5</v>
      </c>
      <c r="E11198" s="317">
        <v>180681.85000000003</v>
      </c>
      <c r="F11198" s="317">
        <v>41322.620000000003</v>
      </c>
      <c r="G11198" s="318">
        <v>40679</v>
      </c>
      <c r="H11198" s="318">
        <v>41442</v>
      </c>
      <c r="I11198" s="318">
        <v>50770</v>
      </c>
      <c r="J11198" s="315" t="s">
        <v>11806</v>
      </c>
      <c r="K11198" s="315">
        <v>3303</v>
      </c>
      <c r="L11198" s="315" t="s">
        <v>2441</v>
      </c>
      <c r="M11198" s="315" t="s">
        <v>764</v>
      </c>
      <c r="N11198" s="315" t="s">
        <v>7818</v>
      </c>
      <c r="O11198" s="315" t="s">
        <v>805</v>
      </c>
      <c r="P11198" s="315" t="s">
        <v>7819</v>
      </c>
      <c r="Q11198" s="315" t="s">
        <v>813</v>
      </c>
    </row>
    <row r="11199" spans="1:17">
      <c r="A11199" s="315" t="s">
        <v>11807</v>
      </c>
      <c r="B11199" s="315" t="s">
        <v>2095</v>
      </c>
      <c r="C11199" s="315" t="s">
        <v>2098</v>
      </c>
      <c r="D11199" s="316">
        <v>182.7</v>
      </c>
      <c r="E11199" s="317">
        <v>198825.28000000003</v>
      </c>
      <c r="F11199" s="317">
        <v>44536.880000000005</v>
      </c>
      <c r="G11199" s="318">
        <v>40704</v>
      </c>
      <c r="H11199" s="318">
        <v>42006</v>
      </c>
      <c r="I11199" s="318">
        <v>49674</v>
      </c>
      <c r="J11199" s="315" t="s">
        <v>11808</v>
      </c>
      <c r="K11199" s="315">
        <v>6221</v>
      </c>
      <c r="L11199" s="315" t="s">
        <v>1273</v>
      </c>
      <c r="M11199" s="315" t="s">
        <v>788</v>
      </c>
      <c r="N11199" s="315" t="s">
        <v>11809</v>
      </c>
      <c r="O11199" s="315" t="s">
        <v>805</v>
      </c>
      <c r="P11199" s="315" t="s">
        <v>10800</v>
      </c>
      <c r="Q11199" s="315" t="s">
        <v>11810</v>
      </c>
    </row>
    <row r="11200" spans="1:17">
      <c r="A11200" s="315" t="s">
        <v>11811</v>
      </c>
      <c r="B11200" s="315" t="s">
        <v>2095</v>
      </c>
      <c r="C11200" s="315" t="s">
        <v>2098</v>
      </c>
      <c r="D11200" s="316">
        <v>183.56</v>
      </c>
      <c r="E11200" s="317">
        <v>180227.20000000001</v>
      </c>
      <c r="F11200" s="317">
        <v>38388.399999999994</v>
      </c>
      <c r="G11200" s="318">
        <v>40035</v>
      </c>
      <c r="H11200" s="318">
        <v>42183</v>
      </c>
      <c r="I11200" s="318">
        <v>51501</v>
      </c>
      <c r="J11200" s="315" t="s">
        <v>11812</v>
      </c>
      <c r="K11200" s="315">
        <v>9203</v>
      </c>
      <c r="L11200" s="315" t="s">
        <v>3801</v>
      </c>
      <c r="M11200" s="315" t="s">
        <v>770</v>
      </c>
      <c r="N11200" s="315" t="s">
        <v>5596</v>
      </c>
      <c r="O11200" s="315" t="s">
        <v>805</v>
      </c>
      <c r="P11200" s="315" t="s">
        <v>5597</v>
      </c>
      <c r="Q11200" s="315" t="s">
        <v>5598</v>
      </c>
    </row>
    <row r="11201" spans="1:17">
      <c r="A11201" s="315" t="s">
        <v>11813</v>
      </c>
      <c r="B11201" s="315" t="s">
        <v>2095</v>
      </c>
      <c r="C11201" s="315" t="s">
        <v>2098</v>
      </c>
      <c r="D11201" s="316">
        <v>183.66</v>
      </c>
      <c r="E11201" s="317">
        <v>180231.59999999998</v>
      </c>
      <c r="F11201" s="317">
        <v>54598.990000000005</v>
      </c>
      <c r="G11201" s="318">
        <v>39884</v>
      </c>
      <c r="H11201" s="318">
        <v>41053</v>
      </c>
      <c r="I11201" s="318">
        <v>50405</v>
      </c>
      <c r="J11201" s="315" t="s">
        <v>11814</v>
      </c>
      <c r="K11201" s="315">
        <v>3535</v>
      </c>
      <c r="L11201" s="315" t="s">
        <v>3199</v>
      </c>
      <c r="M11201" s="315" t="s">
        <v>764</v>
      </c>
      <c r="N11201" s="315"/>
      <c r="O11201" s="315" t="s">
        <v>805</v>
      </c>
      <c r="P11201" s="315" t="s">
        <v>11815</v>
      </c>
      <c r="Q11201" s="315" t="s">
        <v>1313</v>
      </c>
    </row>
    <row r="11202" spans="1:17">
      <c r="A11202" s="315" t="s">
        <v>11816</v>
      </c>
      <c r="B11202" s="315" t="s">
        <v>2095</v>
      </c>
      <c r="C11202" s="315" t="s">
        <v>2098</v>
      </c>
      <c r="D11202" s="316">
        <v>183.96</v>
      </c>
      <c r="E11202" s="317">
        <v>187378.29</v>
      </c>
      <c r="F11202" s="317">
        <v>41972.710000000006</v>
      </c>
      <c r="G11202" s="318">
        <v>40659</v>
      </c>
      <c r="H11202" s="318">
        <v>42090</v>
      </c>
      <c r="I11202" s="318">
        <v>49674</v>
      </c>
      <c r="J11202" s="315" t="s">
        <v>11817</v>
      </c>
      <c r="K11202" s="315">
        <v>8577</v>
      </c>
      <c r="L11202" s="315" t="s">
        <v>11818</v>
      </c>
      <c r="M11202" s="315" t="s">
        <v>792</v>
      </c>
      <c r="N11202" s="315"/>
      <c r="O11202" s="315" t="s">
        <v>805</v>
      </c>
      <c r="P11202" s="315" t="s">
        <v>7958</v>
      </c>
      <c r="Q11202" s="315" t="s">
        <v>1313</v>
      </c>
    </row>
    <row r="11203" spans="1:17">
      <c r="A11203" s="315" t="s">
        <v>11819</v>
      </c>
      <c r="B11203" s="315" t="s">
        <v>2095</v>
      </c>
      <c r="C11203" s="315" t="s">
        <v>2098</v>
      </c>
      <c r="D11203" s="316">
        <v>184.08</v>
      </c>
      <c r="E11203" s="317">
        <v>191456.59999999998</v>
      </c>
      <c r="F11203" s="317">
        <v>37142.580000000009</v>
      </c>
      <c r="G11203" s="318">
        <v>40725</v>
      </c>
      <c r="H11203" s="318">
        <v>42276</v>
      </c>
      <c r="I11203" s="318">
        <v>49674</v>
      </c>
      <c r="J11203" s="315" t="s">
        <v>11820</v>
      </c>
      <c r="K11203" s="315">
        <v>9475</v>
      </c>
      <c r="L11203" s="315" t="s">
        <v>2207</v>
      </c>
      <c r="M11203" s="315" t="s">
        <v>770</v>
      </c>
      <c r="N11203" s="315"/>
      <c r="O11203" s="315" t="s">
        <v>805</v>
      </c>
      <c r="P11203" s="315" t="s">
        <v>11821</v>
      </c>
      <c r="Q11203" s="315" t="s">
        <v>1041</v>
      </c>
    </row>
    <row r="11204" spans="1:17">
      <c r="A11204" s="315" t="s">
        <v>11822</v>
      </c>
      <c r="B11204" s="315" t="s">
        <v>2095</v>
      </c>
      <c r="C11204" s="315" t="s">
        <v>2098</v>
      </c>
      <c r="D11204" s="316">
        <v>184.34</v>
      </c>
      <c r="E11204" s="317">
        <v>185212.68</v>
      </c>
      <c r="F11204" s="317">
        <v>41487.64</v>
      </c>
      <c r="G11204" s="318">
        <v>40625</v>
      </c>
      <c r="H11204" s="318">
        <v>42013</v>
      </c>
      <c r="I11204" s="318">
        <v>49674</v>
      </c>
      <c r="J11204" s="315" t="s">
        <v>11823</v>
      </c>
      <c r="K11204" s="315">
        <v>6242</v>
      </c>
      <c r="L11204" s="315" t="s">
        <v>1872</v>
      </c>
      <c r="M11204" s="315" t="s">
        <v>788</v>
      </c>
      <c r="N11204" s="315"/>
      <c r="O11204" s="315" t="s">
        <v>805</v>
      </c>
      <c r="P11204" s="315" t="s">
        <v>10800</v>
      </c>
      <c r="Q11204" s="315" t="s">
        <v>1065</v>
      </c>
    </row>
    <row r="11205" spans="1:17">
      <c r="A11205" s="315" t="s">
        <v>11824</v>
      </c>
      <c r="B11205" s="315" t="s">
        <v>2095</v>
      </c>
      <c r="C11205" s="315" t="s">
        <v>2098</v>
      </c>
      <c r="D11205" s="316">
        <v>185.6</v>
      </c>
      <c r="E11205" s="317">
        <v>166912.97</v>
      </c>
      <c r="F11205" s="317">
        <v>62926.179999999993</v>
      </c>
      <c r="G11205" s="318">
        <v>39570</v>
      </c>
      <c r="H11205" s="318">
        <v>41159</v>
      </c>
      <c r="I11205" s="318">
        <v>50405</v>
      </c>
      <c r="J11205" s="315" t="s">
        <v>11825</v>
      </c>
      <c r="K11205" s="315">
        <v>5703</v>
      </c>
      <c r="L11205" s="315" t="s">
        <v>2485</v>
      </c>
      <c r="M11205" s="315" t="s">
        <v>776</v>
      </c>
      <c r="N11205" s="315" t="s">
        <v>11826</v>
      </c>
      <c r="O11205" s="315" t="s">
        <v>805</v>
      </c>
      <c r="P11205" s="315" t="s">
        <v>10023</v>
      </c>
      <c r="Q11205" s="315" t="s">
        <v>1204</v>
      </c>
    </row>
    <row r="11206" spans="1:17">
      <c r="A11206" s="315" t="s">
        <v>11827</v>
      </c>
      <c r="B11206" s="315" t="s">
        <v>2095</v>
      </c>
      <c r="C11206" s="315" t="s">
        <v>2098</v>
      </c>
      <c r="D11206" s="316">
        <v>185.64</v>
      </c>
      <c r="E11206" s="317">
        <v>195268.44</v>
      </c>
      <c r="F11206" s="317">
        <v>40500.130000000005</v>
      </c>
      <c r="G11206" s="318">
        <v>40505</v>
      </c>
      <c r="H11206" s="318">
        <v>42012</v>
      </c>
      <c r="I11206" s="318">
        <v>49674</v>
      </c>
      <c r="J11206" s="315" t="s">
        <v>11828</v>
      </c>
      <c r="K11206" s="315">
        <v>8576</v>
      </c>
      <c r="L11206" s="315" t="s">
        <v>3693</v>
      </c>
      <c r="M11206" s="315" t="s">
        <v>792</v>
      </c>
      <c r="N11206" s="315" t="s">
        <v>4920</v>
      </c>
      <c r="O11206" s="315" t="s">
        <v>805</v>
      </c>
      <c r="P11206" s="315" t="s">
        <v>1132</v>
      </c>
      <c r="Q11206" s="315" t="s">
        <v>4820</v>
      </c>
    </row>
    <row r="11207" spans="1:17">
      <c r="A11207" s="315" t="s">
        <v>11829</v>
      </c>
      <c r="B11207" s="315" t="s">
        <v>2095</v>
      </c>
      <c r="C11207" s="315" t="s">
        <v>2098</v>
      </c>
      <c r="D11207" s="316">
        <v>185.9</v>
      </c>
      <c r="E11207" s="317">
        <v>168573.11000000002</v>
      </c>
      <c r="F11207" s="317">
        <v>38553.279999999992</v>
      </c>
      <c r="G11207" s="318">
        <v>40687</v>
      </c>
      <c r="H11207" s="318">
        <v>41612</v>
      </c>
      <c r="I11207" s="318">
        <v>50770</v>
      </c>
      <c r="J11207" s="315" t="s">
        <v>11830</v>
      </c>
      <c r="K11207" s="315">
        <v>9246</v>
      </c>
      <c r="L11207" s="315" t="s">
        <v>884</v>
      </c>
      <c r="M11207" s="315" t="s">
        <v>770</v>
      </c>
      <c r="N11207" s="315"/>
      <c r="O11207" s="315" t="s">
        <v>805</v>
      </c>
      <c r="P11207" s="315" t="s">
        <v>11831</v>
      </c>
      <c r="Q11207" s="315" t="s">
        <v>1900</v>
      </c>
    </row>
    <row r="11208" spans="1:17">
      <c r="A11208" s="315" t="s">
        <v>11832</v>
      </c>
      <c r="B11208" s="315" t="s">
        <v>2095</v>
      </c>
      <c r="C11208" s="315" t="s">
        <v>2098</v>
      </c>
      <c r="D11208" s="316">
        <v>186.66</v>
      </c>
      <c r="E11208" s="317">
        <v>168827.1</v>
      </c>
      <c r="F11208" s="317">
        <v>44551.59</v>
      </c>
      <c r="G11208" s="318">
        <v>40662</v>
      </c>
      <c r="H11208" s="318">
        <v>40898</v>
      </c>
      <c r="I11208" s="318">
        <v>50040</v>
      </c>
      <c r="J11208" s="315" t="s">
        <v>11833</v>
      </c>
      <c r="K11208" s="315">
        <v>2803</v>
      </c>
      <c r="L11208" s="315" t="s">
        <v>1430</v>
      </c>
      <c r="M11208" s="315" t="s">
        <v>1431</v>
      </c>
      <c r="N11208" s="315" t="s">
        <v>1432</v>
      </c>
      <c r="O11208" s="315" t="s">
        <v>805</v>
      </c>
      <c r="P11208" s="315" t="s">
        <v>1433</v>
      </c>
      <c r="Q11208" s="315" t="s">
        <v>1434</v>
      </c>
    </row>
    <row r="11209" spans="1:17">
      <c r="A11209" s="315" t="s">
        <v>11834</v>
      </c>
      <c r="B11209" s="315" t="s">
        <v>2095</v>
      </c>
      <c r="C11209" s="315" t="s">
        <v>2098</v>
      </c>
      <c r="D11209" s="316">
        <v>186.76</v>
      </c>
      <c r="E11209" s="317">
        <v>198218.39999999997</v>
      </c>
      <c r="F11209" s="317">
        <v>38454.36</v>
      </c>
      <c r="G11209" s="318">
        <v>40795</v>
      </c>
      <c r="H11209" s="318">
        <v>42251</v>
      </c>
      <c r="I11209" s="318">
        <v>49674</v>
      </c>
      <c r="J11209" s="315" t="s">
        <v>11835</v>
      </c>
      <c r="K11209" s="315">
        <v>6236</v>
      </c>
      <c r="L11209" s="315" t="s">
        <v>4257</v>
      </c>
      <c r="M11209" s="315" t="s">
        <v>788</v>
      </c>
      <c r="N11209" s="315"/>
      <c r="O11209" s="315" t="s">
        <v>805</v>
      </c>
      <c r="P11209" s="315" t="s">
        <v>11836</v>
      </c>
      <c r="Q11209" s="315" t="s">
        <v>819</v>
      </c>
    </row>
    <row r="11210" spans="1:17">
      <c r="A11210" s="319" t="s">
        <v>11837</v>
      </c>
      <c r="B11210" s="319" t="s">
        <v>2095</v>
      </c>
      <c r="C11210" s="315" t="s">
        <v>2098</v>
      </c>
      <c r="D11210" s="320">
        <v>187.2</v>
      </c>
      <c r="E11210" s="317">
        <v>26825.26</v>
      </c>
      <c r="F11210" s="317">
        <v>10183.66</v>
      </c>
      <c r="G11210" s="321">
        <v>39569</v>
      </c>
      <c r="H11210" s="321">
        <v>40907</v>
      </c>
      <c r="I11210" s="321">
        <v>50040</v>
      </c>
      <c r="J11210" s="319" t="s">
        <v>11838</v>
      </c>
      <c r="K11210" s="322">
        <v>9443</v>
      </c>
      <c r="L11210" s="319" t="s">
        <v>2464</v>
      </c>
      <c r="M11210" s="319" t="s">
        <v>770</v>
      </c>
      <c r="N11210" s="323"/>
      <c r="O11210" s="319" t="s">
        <v>805</v>
      </c>
      <c r="P11210" s="319" t="s">
        <v>7489</v>
      </c>
      <c r="Q11210" s="319" t="s">
        <v>835</v>
      </c>
    </row>
    <row r="11211" spans="1:17">
      <c r="A11211" s="315" t="s">
        <v>11839</v>
      </c>
      <c r="B11211" s="315" t="s">
        <v>2095</v>
      </c>
      <c r="C11211" s="315" t="s">
        <v>2098</v>
      </c>
      <c r="D11211" s="316">
        <v>187.2</v>
      </c>
      <c r="E11211" s="317">
        <v>151994.73000000001</v>
      </c>
      <c r="F11211" s="317">
        <v>57701.69</v>
      </c>
      <c r="G11211" s="318">
        <v>39569</v>
      </c>
      <c r="H11211" s="318">
        <v>40907</v>
      </c>
      <c r="I11211" s="318">
        <v>50040</v>
      </c>
      <c r="J11211" s="315" t="s">
        <v>11838</v>
      </c>
      <c r="K11211" s="315">
        <v>9443</v>
      </c>
      <c r="L11211" s="315" t="s">
        <v>2464</v>
      </c>
      <c r="M11211" s="315" t="s">
        <v>770</v>
      </c>
      <c r="N11211" s="315"/>
      <c r="O11211" s="315" t="s">
        <v>996</v>
      </c>
      <c r="P11211" s="315" t="s">
        <v>11840</v>
      </c>
      <c r="Q11211" s="315"/>
    </row>
    <row r="11212" spans="1:17">
      <c r="A11212" s="315" t="s">
        <v>11841</v>
      </c>
      <c r="B11212" s="315" t="s">
        <v>2095</v>
      </c>
      <c r="C11212" s="315" t="s">
        <v>2098</v>
      </c>
      <c r="D11212" s="316">
        <v>187.2</v>
      </c>
      <c r="E11212" s="317">
        <v>204478.22999999998</v>
      </c>
      <c r="F11212" s="317">
        <v>117574.97000000002</v>
      </c>
      <c r="G11212" s="318">
        <v>39569</v>
      </c>
      <c r="H11212" s="318">
        <v>39428</v>
      </c>
      <c r="I11212" s="318">
        <v>48549</v>
      </c>
      <c r="J11212" s="315" t="s">
        <v>11842</v>
      </c>
      <c r="K11212" s="315">
        <v>8107</v>
      </c>
      <c r="L11212" s="315" t="s">
        <v>919</v>
      </c>
      <c r="M11212" s="315" t="s">
        <v>784</v>
      </c>
      <c r="N11212" s="315" t="s">
        <v>11843</v>
      </c>
      <c r="O11212" s="315" t="s">
        <v>805</v>
      </c>
      <c r="P11212" s="315" t="s">
        <v>6818</v>
      </c>
      <c r="Q11212" s="315" t="s">
        <v>881</v>
      </c>
    </row>
    <row r="11213" spans="1:17">
      <c r="A11213" s="315" t="s">
        <v>11844</v>
      </c>
      <c r="B11213" s="315" t="s">
        <v>2095</v>
      </c>
      <c r="C11213" s="315" t="s">
        <v>2098</v>
      </c>
      <c r="D11213" s="316">
        <v>187.2</v>
      </c>
      <c r="E11213" s="317">
        <v>198972.16000000003</v>
      </c>
      <c r="F11213" s="317">
        <v>44817.439999999995</v>
      </c>
      <c r="G11213" s="318">
        <v>40700</v>
      </c>
      <c r="H11213" s="318">
        <v>41620</v>
      </c>
      <c r="I11213" s="318">
        <v>50770</v>
      </c>
      <c r="J11213" s="315" t="s">
        <v>11845</v>
      </c>
      <c r="K11213" s="315">
        <v>7302</v>
      </c>
      <c r="L11213" s="315" t="s">
        <v>1192</v>
      </c>
      <c r="M11213" s="315" t="s">
        <v>966</v>
      </c>
      <c r="N11213" s="315" t="s">
        <v>11846</v>
      </c>
      <c r="O11213" s="315" t="s">
        <v>805</v>
      </c>
      <c r="P11213" s="315" t="s">
        <v>1745</v>
      </c>
      <c r="Q11213" s="315" t="s">
        <v>1204</v>
      </c>
    </row>
    <row r="11214" spans="1:17">
      <c r="A11214" s="315" t="s">
        <v>11847</v>
      </c>
      <c r="B11214" s="315" t="s">
        <v>2095</v>
      </c>
      <c r="C11214" s="315" t="s">
        <v>2098</v>
      </c>
      <c r="D11214" s="316">
        <v>187.9</v>
      </c>
      <c r="E11214" s="317">
        <v>178666.23</v>
      </c>
      <c r="F11214" s="317">
        <v>35733.24</v>
      </c>
      <c r="G11214" s="318">
        <v>40772</v>
      </c>
      <c r="H11214" s="318">
        <v>41599</v>
      </c>
      <c r="I11214" s="318">
        <v>50770</v>
      </c>
      <c r="J11214" s="315" t="s">
        <v>11848</v>
      </c>
      <c r="K11214" s="315">
        <v>5620</v>
      </c>
      <c r="L11214" s="315" t="s">
        <v>2359</v>
      </c>
      <c r="M11214" s="315" t="s">
        <v>776</v>
      </c>
      <c r="N11214" s="315" t="s">
        <v>11849</v>
      </c>
      <c r="O11214" s="315" t="s">
        <v>805</v>
      </c>
      <c r="P11214" s="315" t="s">
        <v>4961</v>
      </c>
      <c r="Q11214" s="315" t="s">
        <v>1307</v>
      </c>
    </row>
    <row r="11215" spans="1:17">
      <c r="A11215" s="315" t="s">
        <v>11850</v>
      </c>
      <c r="B11215" s="315" t="s">
        <v>2095</v>
      </c>
      <c r="C11215" s="315" t="s">
        <v>2098</v>
      </c>
      <c r="D11215" s="316">
        <v>188.2</v>
      </c>
      <c r="E11215" s="317">
        <v>174879.47999999998</v>
      </c>
      <c r="F11215" s="317">
        <v>56188.12</v>
      </c>
      <c r="G11215" s="318">
        <v>39569</v>
      </c>
      <c r="H11215" s="318">
        <v>41438</v>
      </c>
      <c r="I11215" s="318">
        <v>50770</v>
      </c>
      <c r="J11215" s="315" t="s">
        <v>11851</v>
      </c>
      <c r="K11215" s="315">
        <v>8820</v>
      </c>
      <c r="L11215" s="315" t="s">
        <v>1301</v>
      </c>
      <c r="M11215" s="315" t="s">
        <v>784</v>
      </c>
      <c r="N11215" s="315" t="s">
        <v>1744</v>
      </c>
      <c r="O11215" s="315" t="s">
        <v>805</v>
      </c>
      <c r="P11215" s="315" t="s">
        <v>1745</v>
      </c>
      <c r="Q11215" s="315" t="s">
        <v>1204</v>
      </c>
    </row>
    <row r="11216" spans="1:17">
      <c r="A11216" s="315" t="s">
        <v>11852</v>
      </c>
      <c r="B11216" s="315" t="s">
        <v>2095</v>
      </c>
      <c r="C11216" s="315" t="s">
        <v>2098</v>
      </c>
      <c r="D11216" s="316">
        <v>188.2</v>
      </c>
      <c r="E11216" s="317">
        <v>179669.6</v>
      </c>
      <c r="F11216" s="317">
        <v>67735.450000000012</v>
      </c>
      <c r="G11216" s="318">
        <v>39570</v>
      </c>
      <c r="H11216" s="318">
        <v>41263</v>
      </c>
      <c r="I11216" s="318">
        <v>50405</v>
      </c>
      <c r="J11216" s="315" t="s">
        <v>11853</v>
      </c>
      <c r="K11216" s="315">
        <v>6343</v>
      </c>
      <c r="L11216" s="315" t="s">
        <v>3364</v>
      </c>
      <c r="M11216" s="315" t="s">
        <v>1712</v>
      </c>
      <c r="N11216" s="315"/>
      <c r="O11216" s="315" t="s">
        <v>805</v>
      </c>
      <c r="P11216" s="315" t="s">
        <v>1438</v>
      </c>
      <c r="Q11216" s="315" t="s">
        <v>1992</v>
      </c>
    </row>
    <row r="11217" spans="1:17">
      <c r="A11217" s="315" t="s">
        <v>11854</v>
      </c>
      <c r="B11217" s="315" t="s">
        <v>2095</v>
      </c>
      <c r="C11217" s="315" t="s">
        <v>2098</v>
      </c>
      <c r="D11217" s="316">
        <v>189.16</v>
      </c>
      <c r="E11217" s="317">
        <v>187808.19</v>
      </c>
      <c r="F11217" s="317">
        <v>43383.67</v>
      </c>
      <c r="G11217" s="318">
        <v>40560</v>
      </c>
      <c r="H11217" s="318">
        <v>41233</v>
      </c>
      <c r="I11217" s="318">
        <v>50405</v>
      </c>
      <c r="J11217" s="315" t="s">
        <v>11855</v>
      </c>
      <c r="K11217" s="315">
        <v>8259</v>
      </c>
      <c r="L11217" s="315" t="s">
        <v>11856</v>
      </c>
      <c r="M11217" s="315" t="s">
        <v>792</v>
      </c>
      <c r="N11217" s="315"/>
      <c r="O11217" s="315" t="s">
        <v>805</v>
      </c>
      <c r="P11217" s="315" t="s">
        <v>8919</v>
      </c>
      <c r="Q11217" s="315" t="s">
        <v>813</v>
      </c>
    </row>
    <row r="11218" spans="1:17">
      <c r="A11218" s="315" t="s">
        <v>11857</v>
      </c>
      <c r="B11218" s="315" t="s">
        <v>2095</v>
      </c>
      <c r="C11218" s="315" t="s">
        <v>2098</v>
      </c>
      <c r="D11218" s="316">
        <v>189.4</v>
      </c>
      <c r="E11218" s="317">
        <v>157497.62000000002</v>
      </c>
      <c r="F11218" s="317">
        <v>49611.76</v>
      </c>
      <c r="G11218" s="318">
        <v>39569</v>
      </c>
      <c r="H11218" s="318">
        <v>40898</v>
      </c>
      <c r="I11218" s="318">
        <v>50040</v>
      </c>
      <c r="J11218" s="315" t="s">
        <v>11858</v>
      </c>
      <c r="K11218" s="315">
        <v>8479</v>
      </c>
      <c r="L11218" s="315" t="s">
        <v>4451</v>
      </c>
      <c r="M11218" s="315" t="s">
        <v>784</v>
      </c>
      <c r="N11218" s="315"/>
      <c r="O11218" s="315" t="s">
        <v>805</v>
      </c>
      <c r="P11218" s="315" t="s">
        <v>9150</v>
      </c>
      <c r="Q11218" s="315" t="s">
        <v>1339</v>
      </c>
    </row>
    <row r="11219" spans="1:17">
      <c r="A11219" s="315" t="s">
        <v>11859</v>
      </c>
      <c r="B11219" s="315" t="s">
        <v>2095</v>
      </c>
      <c r="C11219" s="315" t="s">
        <v>2096</v>
      </c>
      <c r="D11219" s="316">
        <v>189.6</v>
      </c>
      <c r="E11219" s="317">
        <v>184106.94999999998</v>
      </c>
      <c r="F11219" s="317">
        <v>81927.600000000006</v>
      </c>
      <c r="G11219" s="318">
        <v>40260</v>
      </c>
      <c r="H11219" s="318">
        <v>40905</v>
      </c>
      <c r="I11219" s="318">
        <v>50040</v>
      </c>
      <c r="J11219" s="315" t="s">
        <v>11860</v>
      </c>
      <c r="K11219" s="315">
        <v>5606</v>
      </c>
      <c r="L11219" s="315" t="s">
        <v>3242</v>
      </c>
      <c r="M11219" s="315" t="s">
        <v>776</v>
      </c>
      <c r="N11219" s="315"/>
      <c r="O11219" s="315" t="s">
        <v>805</v>
      </c>
      <c r="P11219" s="315" t="s">
        <v>11861</v>
      </c>
      <c r="Q11219" s="315" t="s">
        <v>1286</v>
      </c>
    </row>
    <row r="11220" spans="1:17">
      <c r="A11220" s="315" t="s">
        <v>11862</v>
      </c>
      <c r="B11220" s="315" t="s">
        <v>2095</v>
      </c>
      <c r="C11220" s="315" t="s">
        <v>2098</v>
      </c>
      <c r="D11220" s="316">
        <v>189.8</v>
      </c>
      <c r="E11220" s="317">
        <v>181193.65999999997</v>
      </c>
      <c r="F11220" s="317">
        <v>40587.380000000005</v>
      </c>
      <c r="G11220" s="318">
        <v>40684</v>
      </c>
      <c r="H11220" s="318">
        <v>41906</v>
      </c>
      <c r="I11220" s="318">
        <v>49309</v>
      </c>
      <c r="J11220" s="315" t="s">
        <v>11863</v>
      </c>
      <c r="K11220" s="315">
        <v>7208</v>
      </c>
      <c r="L11220" s="315" t="s">
        <v>3314</v>
      </c>
      <c r="M11220" s="315" t="s">
        <v>966</v>
      </c>
      <c r="N11220" s="315"/>
      <c r="O11220" s="315" t="s">
        <v>805</v>
      </c>
      <c r="P11220" s="315" t="s">
        <v>10941</v>
      </c>
      <c r="Q11220" s="315" t="s">
        <v>922</v>
      </c>
    </row>
    <row r="11221" spans="1:17">
      <c r="A11221" s="315" t="s">
        <v>11864</v>
      </c>
      <c r="B11221" s="315" t="s">
        <v>2095</v>
      </c>
      <c r="C11221" s="315" t="s">
        <v>2098</v>
      </c>
      <c r="D11221" s="316">
        <v>190.1</v>
      </c>
      <c r="E11221" s="317">
        <v>107573.55</v>
      </c>
      <c r="F11221" s="317">
        <v>16932.87</v>
      </c>
      <c r="G11221" s="318">
        <v>40794</v>
      </c>
      <c r="H11221" s="318">
        <v>42509</v>
      </c>
      <c r="I11221" s="318">
        <v>50040</v>
      </c>
      <c r="J11221" s="315" t="s">
        <v>11865</v>
      </c>
      <c r="K11221" s="315">
        <v>8055</v>
      </c>
      <c r="L11221" s="315" t="s">
        <v>328</v>
      </c>
      <c r="M11221" s="315" t="s">
        <v>784</v>
      </c>
      <c r="N11221" s="315" t="s">
        <v>11866</v>
      </c>
      <c r="O11221" s="315" t="s">
        <v>805</v>
      </c>
      <c r="P11221" s="315" t="s">
        <v>1312</v>
      </c>
      <c r="Q11221" s="315" t="s">
        <v>852</v>
      </c>
    </row>
    <row r="11222" spans="1:17">
      <c r="A11222" s="315" t="s">
        <v>11867</v>
      </c>
      <c r="B11222" s="315" t="s">
        <v>2095</v>
      </c>
      <c r="C11222" s="315" t="s">
        <v>2098</v>
      </c>
      <c r="D11222" s="316">
        <v>190.24</v>
      </c>
      <c r="E11222" s="317">
        <v>218213.09999999998</v>
      </c>
      <c r="F11222" s="317">
        <v>42333.349999999991</v>
      </c>
      <c r="G11222" s="318">
        <v>40711</v>
      </c>
      <c r="H11222" s="318">
        <v>42272</v>
      </c>
      <c r="I11222" s="318">
        <v>49674</v>
      </c>
      <c r="J11222" s="315" t="s">
        <v>11868</v>
      </c>
      <c r="K11222" s="315">
        <v>5525</v>
      </c>
      <c r="L11222" s="315" t="s">
        <v>1245</v>
      </c>
      <c r="M11222" s="315" t="s">
        <v>776</v>
      </c>
      <c r="N11222" s="315"/>
      <c r="O11222" s="315" t="s">
        <v>805</v>
      </c>
      <c r="P11222" s="315" t="s">
        <v>6666</v>
      </c>
      <c r="Q11222" s="315" t="s">
        <v>1906</v>
      </c>
    </row>
    <row r="11223" spans="1:17">
      <c r="A11223" s="315" t="s">
        <v>11869</v>
      </c>
      <c r="B11223" s="315" t="s">
        <v>2095</v>
      </c>
      <c r="C11223" s="315" t="s">
        <v>2098</v>
      </c>
      <c r="D11223" s="316">
        <v>190.6</v>
      </c>
      <c r="E11223" s="317">
        <v>156838.74999999997</v>
      </c>
      <c r="F11223" s="317">
        <v>49084.740000000005</v>
      </c>
      <c r="G11223" s="318">
        <v>39693</v>
      </c>
      <c r="H11223" s="318">
        <v>41262</v>
      </c>
      <c r="I11223" s="318">
        <v>50405</v>
      </c>
      <c r="J11223" s="315" t="s">
        <v>11870</v>
      </c>
      <c r="K11223" s="315">
        <v>1656</v>
      </c>
      <c r="L11223" s="315" t="s">
        <v>11871</v>
      </c>
      <c r="M11223" s="315" t="s">
        <v>761</v>
      </c>
      <c r="N11223" s="315" t="s">
        <v>9447</v>
      </c>
      <c r="O11223" s="315" t="s">
        <v>914</v>
      </c>
      <c r="P11223" s="315" t="s">
        <v>9448</v>
      </c>
      <c r="Q11223" s="315" t="s">
        <v>9449</v>
      </c>
    </row>
    <row r="11224" spans="1:17">
      <c r="A11224" s="315" t="s">
        <v>11872</v>
      </c>
      <c r="B11224" s="315" t="s">
        <v>2095</v>
      </c>
      <c r="C11224" s="315" t="s">
        <v>2098</v>
      </c>
      <c r="D11224" s="316">
        <v>190.6</v>
      </c>
      <c r="E11224" s="317">
        <v>225402.75</v>
      </c>
      <c r="F11224" s="317">
        <v>69424.059999999983</v>
      </c>
      <c r="G11224" s="318">
        <v>39840</v>
      </c>
      <c r="H11224" s="318">
        <v>41115</v>
      </c>
      <c r="I11224" s="318">
        <v>50405</v>
      </c>
      <c r="J11224" s="315" t="s">
        <v>11873</v>
      </c>
      <c r="K11224" s="315">
        <v>1725</v>
      </c>
      <c r="L11224" s="315" t="s">
        <v>4183</v>
      </c>
      <c r="M11224" s="315" t="s">
        <v>761</v>
      </c>
      <c r="N11224" s="315"/>
      <c r="O11224" s="315" t="s">
        <v>996</v>
      </c>
      <c r="P11224" s="315" t="s">
        <v>11874</v>
      </c>
      <c r="Q11224" s="315"/>
    </row>
    <row r="11225" spans="1:17">
      <c r="A11225" s="315" t="s">
        <v>7472</v>
      </c>
      <c r="B11225" s="315" t="s">
        <v>2095</v>
      </c>
      <c r="C11225" s="315" t="s">
        <v>2098</v>
      </c>
      <c r="D11225" s="316">
        <v>190.64</v>
      </c>
      <c r="E11225" s="317">
        <v>179163.55999999997</v>
      </c>
      <c r="F11225" s="317">
        <v>57398.69</v>
      </c>
      <c r="G11225" s="318">
        <v>40763</v>
      </c>
      <c r="H11225" s="318">
        <v>40899</v>
      </c>
      <c r="I11225" s="318">
        <v>50040</v>
      </c>
      <c r="J11225" s="315" t="s">
        <v>11875</v>
      </c>
      <c r="K11225" s="315">
        <v>9300</v>
      </c>
      <c r="L11225" s="315" t="s">
        <v>1522</v>
      </c>
      <c r="M11225" s="315" t="s">
        <v>770</v>
      </c>
      <c r="N11225" s="315" t="s">
        <v>7474</v>
      </c>
      <c r="O11225" s="315" t="s">
        <v>805</v>
      </c>
      <c r="P11225" s="315" t="s">
        <v>6043</v>
      </c>
      <c r="Q11225" s="315" t="s">
        <v>4844</v>
      </c>
    </row>
    <row r="11226" spans="1:17">
      <c r="A11226" s="315" t="s">
        <v>11876</v>
      </c>
      <c r="B11226" s="315" t="s">
        <v>2095</v>
      </c>
      <c r="C11226" s="315" t="s">
        <v>2096</v>
      </c>
      <c r="D11226" s="316">
        <v>191.07</v>
      </c>
      <c r="E11226" s="317">
        <v>195928</v>
      </c>
      <c r="F11226" s="317">
        <v>69119.049999999988</v>
      </c>
      <c r="G11226" s="318">
        <v>40774</v>
      </c>
      <c r="H11226" s="318">
        <v>41179</v>
      </c>
      <c r="I11226" s="318">
        <v>50405</v>
      </c>
      <c r="J11226" s="315" t="s">
        <v>11877</v>
      </c>
      <c r="K11226" s="315">
        <v>1410</v>
      </c>
      <c r="L11226" s="315" t="s">
        <v>4445</v>
      </c>
      <c r="M11226" s="315" t="s">
        <v>766</v>
      </c>
      <c r="N11226" s="315" t="s">
        <v>11878</v>
      </c>
      <c r="O11226" s="315" t="s">
        <v>805</v>
      </c>
      <c r="P11226" s="315" t="s">
        <v>11879</v>
      </c>
      <c r="Q11226" s="315" t="s">
        <v>11880</v>
      </c>
    </row>
    <row r="11227" spans="1:17">
      <c r="A11227" s="315" t="s">
        <v>11881</v>
      </c>
      <c r="B11227" s="315" t="s">
        <v>2095</v>
      </c>
      <c r="C11227" s="315" t="s">
        <v>2096</v>
      </c>
      <c r="D11227" s="316">
        <v>191.2</v>
      </c>
      <c r="E11227" s="317">
        <v>164716.68000000002</v>
      </c>
      <c r="F11227" s="317">
        <v>53532.9</v>
      </c>
      <c r="G11227" s="318">
        <v>40449</v>
      </c>
      <c r="H11227" s="318">
        <v>41141</v>
      </c>
      <c r="I11227" s="318">
        <v>50405</v>
      </c>
      <c r="J11227" s="315" t="s">
        <v>11882</v>
      </c>
      <c r="K11227" s="315">
        <v>6019</v>
      </c>
      <c r="L11227" s="315" t="s">
        <v>2270</v>
      </c>
      <c r="M11227" s="315" t="s">
        <v>788</v>
      </c>
      <c r="N11227" s="315" t="s">
        <v>11883</v>
      </c>
      <c r="O11227" s="315" t="s">
        <v>805</v>
      </c>
      <c r="P11227" s="315" t="s">
        <v>7307</v>
      </c>
      <c r="Q11227" s="315" t="s">
        <v>1156</v>
      </c>
    </row>
    <row r="11228" spans="1:17">
      <c r="A11228" s="315" t="s">
        <v>11884</v>
      </c>
      <c r="B11228" s="315" t="s">
        <v>2095</v>
      </c>
      <c r="C11228" s="315" t="s">
        <v>2098</v>
      </c>
      <c r="D11228" s="316">
        <v>191.33</v>
      </c>
      <c r="E11228" s="317">
        <v>178821.4</v>
      </c>
      <c r="F11228" s="317">
        <v>39075.78</v>
      </c>
      <c r="G11228" s="318">
        <v>40715</v>
      </c>
      <c r="H11228" s="318">
        <v>41145</v>
      </c>
      <c r="I11228" s="318">
        <v>50405</v>
      </c>
      <c r="J11228" s="315" t="s">
        <v>11885</v>
      </c>
      <c r="K11228" s="315">
        <v>5600</v>
      </c>
      <c r="L11228" s="315" t="s">
        <v>2707</v>
      </c>
      <c r="M11228" s="315" t="s">
        <v>776</v>
      </c>
      <c r="N11228" s="315" t="s">
        <v>4926</v>
      </c>
      <c r="O11228" s="315" t="s">
        <v>805</v>
      </c>
      <c r="P11228" s="315" t="s">
        <v>4927</v>
      </c>
      <c r="Q11228" s="315" t="s">
        <v>4629</v>
      </c>
    </row>
    <row r="11229" spans="1:17">
      <c r="A11229" s="315" t="s">
        <v>11886</v>
      </c>
      <c r="B11229" s="315" t="s">
        <v>2095</v>
      </c>
      <c r="C11229" s="315" t="s">
        <v>2098</v>
      </c>
      <c r="D11229" s="316">
        <v>192</v>
      </c>
      <c r="E11229" s="317">
        <v>215840.88</v>
      </c>
      <c r="F11229" s="317">
        <v>67550.209999999992</v>
      </c>
      <c r="G11229" s="318">
        <v>39573</v>
      </c>
      <c r="H11229" s="318">
        <v>41179</v>
      </c>
      <c r="I11229" s="318">
        <v>50405</v>
      </c>
      <c r="J11229" s="315" t="s">
        <v>11887</v>
      </c>
      <c r="K11229" s="315">
        <v>3966</v>
      </c>
      <c r="L11229" s="315" t="s">
        <v>11888</v>
      </c>
      <c r="M11229" s="315" t="s">
        <v>754</v>
      </c>
      <c r="N11229" s="315" t="s">
        <v>11889</v>
      </c>
      <c r="O11229" s="315" t="s">
        <v>805</v>
      </c>
      <c r="P11229" s="315" t="s">
        <v>11890</v>
      </c>
      <c r="Q11229" s="315" t="s">
        <v>8304</v>
      </c>
    </row>
    <row r="11230" spans="1:17">
      <c r="A11230" s="315" t="s">
        <v>11891</v>
      </c>
      <c r="B11230" s="315" t="s">
        <v>2095</v>
      </c>
      <c r="C11230" s="315" t="s">
        <v>2098</v>
      </c>
      <c r="D11230" s="316">
        <v>192.3</v>
      </c>
      <c r="E11230" s="317">
        <v>180813.5</v>
      </c>
      <c r="F11230" s="317">
        <v>68474.740000000005</v>
      </c>
      <c r="G11230" s="318">
        <v>39570</v>
      </c>
      <c r="H11230" s="318">
        <v>40858</v>
      </c>
      <c r="I11230" s="318">
        <v>50040</v>
      </c>
      <c r="J11230" s="315" t="s">
        <v>11892</v>
      </c>
      <c r="K11230" s="315">
        <v>1661</v>
      </c>
      <c r="L11230" s="315" t="s">
        <v>2803</v>
      </c>
      <c r="M11230" s="315" t="s">
        <v>761</v>
      </c>
      <c r="N11230" s="315" t="s">
        <v>11893</v>
      </c>
      <c r="O11230" s="315" t="s">
        <v>805</v>
      </c>
      <c r="P11230" s="315" t="s">
        <v>11894</v>
      </c>
      <c r="Q11230" s="315" t="s">
        <v>11429</v>
      </c>
    </row>
    <row r="11231" spans="1:17">
      <c r="A11231" s="315" t="s">
        <v>11895</v>
      </c>
      <c r="B11231" s="315" t="s">
        <v>2095</v>
      </c>
      <c r="C11231" s="315" t="s">
        <v>2096</v>
      </c>
      <c r="D11231" s="316">
        <v>192.3</v>
      </c>
      <c r="E11231" s="317">
        <v>166920.75</v>
      </c>
      <c r="F11231" s="317">
        <v>51077.77</v>
      </c>
      <c r="G11231" s="318">
        <v>40175</v>
      </c>
      <c r="H11231" s="318">
        <v>41635</v>
      </c>
      <c r="I11231" s="318">
        <v>50770</v>
      </c>
      <c r="J11231" s="315" t="s">
        <v>11896</v>
      </c>
      <c r="K11231" s="315">
        <v>1304</v>
      </c>
      <c r="L11231" s="315" t="s">
        <v>11897</v>
      </c>
      <c r="M11231" s="315" t="s">
        <v>766</v>
      </c>
      <c r="N11231" s="315"/>
      <c r="O11231" s="315" t="s">
        <v>805</v>
      </c>
      <c r="P11231" s="315" t="s">
        <v>1663</v>
      </c>
      <c r="Q11231" s="315" t="s">
        <v>5413</v>
      </c>
    </row>
    <row r="11232" spans="1:17">
      <c r="A11232" s="315" t="s">
        <v>11898</v>
      </c>
      <c r="B11232" s="315" t="s">
        <v>2095</v>
      </c>
      <c r="C11232" s="315" t="s">
        <v>2098</v>
      </c>
      <c r="D11232" s="316">
        <v>192.66</v>
      </c>
      <c r="E11232" s="317">
        <v>175347.03999999998</v>
      </c>
      <c r="F11232" s="317">
        <v>36205.9</v>
      </c>
      <c r="G11232" s="318">
        <v>40736</v>
      </c>
      <c r="H11232" s="318">
        <v>41831</v>
      </c>
      <c r="I11232" s="318">
        <v>49309</v>
      </c>
      <c r="J11232" s="315" t="s">
        <v>11899</v>
      </c>
      <c r="K11232" s="315">
        <v>9050</v>
      </c>
      <c r="L11232" s="315" t="s">
        <v>1023</v>
      </c>
      <c r="M11232" s="315" t="s">
        <v>1024</v>
      </c>
      <c r="N11232" s="315" t="s">
        <v>11900</v>
      </c>
      <c r="O11232" s="315" t="s">
        <v>805</v>
      </c>
      <c r="P11232" s="315" t="s">
        <v>5036</v>
      </c>
      <c r="Q11232" s="315" t="s">
        <v>5110</v>
      </c>
    </row>
    <row r="11233" spans="1:17">
      <c r="A11233" s="315" t="s">
        <v>11901</v>
      </c>
      <c r="B11233" s="315" t="s">
        <v>2095</v>
      </c>
      <c r="C11233" s="315" t="s">
        <v>2096</v>
      </c>
      <c r="D11233" s="316">
        <v>192.7</v>
      </c>
      <c r="E11233" s="317">
        <v>175101.48000000004</v>
      </c>
      <c r="F11233" s="317">
        <v>60935.299999999996</v>
      </c>
      <c r="G11233" s="318">
        <v>40326</v>
      </c>
      <c r="H11233" s="318">
        <v>40884</v>
      </c>
      <c r="I11233" s="318">
        <v>50040</v>
      </c>
      <c r="J11233" s="315" t="s">
        <v>11902</v>
      </c>
      <c r="K11233" s="315">
        <v>8856</v>
      </c>
      <c r="L11233" s="315" t="s">
        <v>3301</v>
      </c>
      <c r="M11233" s="315" t="s">
        <v>1388</v>
      </c>
      <c r="N11233" s="315"/>
      <c r="O11233" s="315" t="s">
        <v>805</v>
      </c>
      <c r="P11233" s="315" t="s">
        <v>11903</v>
      </c>
      <c r="Q11233" s="315" t="s">
        <v>858</v>
      </c>
    </row>
    <row r="11234" spans="1:17">
      <c r="A11234" s="315" t="s">
        <v>11904</v>
      </c>
      <c r="B11234" s="315" t="s">
        <v>2095</v>
      </c>
      <c r="C11234" s="315" t="s">
        <v>2098</v>
      </c>
      <c r="D11234" s="316">
        <v>192.8</v>
      </c>
      <c r="E11234" s="317">
        <v>192022.3</v>
      </c>
      <c r="F11234" s="317">
        <v>70280.17</v>
      </c>
      <c r="G11234" s="318">
        <v>39570</v>
      </c>
      <c r="H11234" s="318">
        <v>40729</v>
      </c>
      <c r="I11234" s="318">
        <v>50040</v>
      </c>
      <c r="J11234" s="315" t="s">
        <v>994</v>
      </c>
      <c r="K11234" s="315">
        <v>8376</v>
      </c>
      <c r="L11234" s="315" t="s">
        <v>995</v>
      </c>
      <c r="M11234" s="315" t="s">
        <v>792</v>
      </c>
      <c r="N11234" s="315"/>
      <c r="O11234" s="315" t="s">
        <v>996</v>
      </c>
      <c r="P11234" s="315" t="s">
        <v>997</v>
      </c>
      <c r="Q11234" s="315"/>
    </row>
    <row r="11235" spans="1:17">
      <c r="A11235" s="315" t="s">
        <v>11905</v>
      </c>
      <c r="B11235" s="315" t="s">
        <v>2095</v>
      </c>
      <c r="C11235" s="315" t="s">
        <v>2098</v>
      </c>
      <c r="D11235" s="316">
        <v>192.92</v>
      </c>
      <c r="E11235" s="317">
        <v>166026.00000000003</v>
      </c>
      <c r="F11235" s="317">
        <v>34281.270000000004</v>
      </c>
      <c r="G11235" s="318">
        <v>40535</v>
      </c>
      <c r="H11235" s="318">
        <v>41943</v>
      </c>
      <c r="I11235" s="318">
        <v>49309</v>
      </c>
      <c r="J11235" s="315" t="s">
        <v>11906</v>
      </c>
      <c r="K11235" s="315">
        <v>6020</v>
      </c>
      <c r="L11235" s="315" t="s">
        <v>1888</v>
      </c>
      <c r="M11235" s="315" t="s">
        <v>788</v>
      </c>
      <c r="N11235" s="315" t="s">
        <v>5568</v>
      </c>
      <c r="O11235" s="315" t="s">
        <v>805</v>
      </c>
      <c r="P11235" s="315" t="s">
        <v>5569</v>
      </c>
      <c r="Q11235" s="315" t="s">
        <v>852</v>
      </c>
    </row>
    <row r="11236" spans="1:17">
      <c r="A11236" s="315" t="s">
        <v>11907</v>
      </c>
      <c r="B11236" s="315" t="s">
        <v>2095</v>
      </c>
      <c r="C11236" s="315" t="s">
        <v>2098</v>
      </c>
      <c r="D11236" s="316">
        <v>193.6</v>
      </c>
      <c r="E11236" s="317">
        <v>104899.97000000002</v>
      </c>
      <c r="F11236" s="317">
        <v>35692.859999999993</v>
      </c>
      <c r="G11236" s="318">
        <v>39968</v>
      </c>
      <c r="H11236" s="318">
        <v>41141</v>
      </c>
      <c r="I11236" s="318">
        <v>50405</v>
      </c>
      <c r="J11236" s="315" t="s">
        <v>11908</v>
      </c>
      <c r="K11236" s="315">
        <v>5644</v>
      </c>
      <c r="L11236" s="315" t="s">
        <v>2146</v>
      </c>
      <c r="M11236" s="315" t="s">
        <v>776</v>
      </c>
      <c r="N11236" s="315"/>
      <c r="O11236" s="315" t="s">
        <v>805</v>
      </c>
      <c r="P11236" s="315" t="s">
        <v>6889</v>
      </c>
      <c r="Q11236" s="315" t="s">
        <v>4820</v>
      </c>
    </row>
    <row r="11237" spans="1:17">
      <c r="A11237" s="315" t="s">
        <v>11909</v>
      </c>
      <c r="B11237" s="315" t="s">
        <v>2095</v>
      </c>
      <c r="C11237" s="315" t="s">
        <v>2096</v>
      </c>
      <c r="D11237" s="316">
        <v>194.13</v>
      </c>
      <c r="E11237" s="317">
        <v>178115.25</v>
      </c>
      <c r="F11237" s="317">
        <v>54503.249999999993</v>
      </c>
      <c r="G11237" s="318">
        <v>40519</v>
      </c>
      <c r="H11237" s="318">
        <v>41626</v>
      </c>
      <c r="I11237" s="318">
        <v>50770</v>
      </c>
      <c r="J11237" s="315" t="s">
        <v>11910</v>
      </c>
      <c r="K11237" s="315">
        <v>1416</v>
      </c>
      <c r="L11237" s="315" t="s">
        <v>2261</v>
      </c>
      <c r="M11237" s="315" t="s">
        <v>766</v>
      </c>
      <c r="N11237" s="315" t="s">
        <v>11911</v>
      </c>
      <c r="O11237" s="315" t="s">
        <v>805</v>
      </c>
      <c r="P11237" s="315" t="s">
        <v>8560</v>
      </c>
      <c r="Q11237" s="315" t="s">
        <v>1519</v>
      </c>
    </row>
    <row r="11238" spans="1:17">
      <c r="A11238" s="315" t="s">
        <v>11912</v>
      </c>
      <c r="B11238" s="315" t="s">
        <v>2095</v>
      </c>
      <c r="C11238" s="315" t="s">
        <v>2098</v>
      </c>
      <c r="D11238" s="316">
        <v>194.74</v>
      </c>
      <c r="E11238" s="317">
        <v>181010.11999999997</v>
      </c>
      <c r="F11238" s="317">
        <v>37375.259999999995</v>
      </c>
      <c r="G11238" s="318">
        <v>40666</v>
      </c>
      <c r="H11238" s="318">
        <v>42094</v>
      </c>
      <c r="I11238" s="318">
        <v>49674</v>
      </c>
      <c r="J11238" s="315" t="s">
        <v>11913</v>
      </c>
      <c r="K11238" s="315">
        <v>8374</v>
      </c>
      <c r="L11238" s="315" t="s">
        <v>3064</v>
      </c>
      <c r="M11238" s="315" t="s">
        <v>792</v>
      </c>
      <c r="N11238" s="315" t="s">
        <v>9790</v>
      </c>
      <c r="O11238" s="315" t="s">
        <v>805</v>
      </c>
      <c r="P11238" s="315" t="s">
        <v>1448</v>
      </c>
      <c r="Q11238" s="315" t="s">
        <v>9791</v>
      </c>
    </row>
    <row r="11239" spans="1:17">
      <c r="A11239" s="315" t="s">
        <v>11914</v>
      </c>
      <c r="B11239" s="315" t="s">
        <v>2095</v>
      </c>
      <c r="C11239" s="315" t="s">
        <v>2096</v>
      </c>
      <c r="D11239" s="316">
        <v>195</v>
      </c>
      <c r="E11239" s="317">
        <v>199910.58000000002</v>
      </c>
      <c r="F11239" s="317">
        <v>83851.37</v>
      </c>
      <c r="G11239" s="318">
        <v>39660</v>
      </c>
      <c r="H11239" s="318">
        <v>40904</v>
      </c>
      <c r="I11239" s="318">
        <v>50040</v>
      </c>
      <c r="J11239" s="315" t="s">
        <v>11915</v>
      </c>
      <c r="K11239" s="315">
        <v>5622</v>
      </c>
      <c r="L11239" s="315" t="s">
        <v>2612</v>
      </c>
      <c r="M11239" s="315" t="s">
        <v>776</v>
      </c>
      <c r="N11239" s="315" t="s">
        <v>9447</v>
      </c>
      <c r="O11239" s="315" t="s">
        <v>914</v>
      </c>
      <c r="P11239" s="315" t="s">
        <v>9448</v>
      </c>
      <c r="Q11239" s="315" t="s">
        <v>9449</v>
      </c>
    </row>
    <row r="11240" spans="1:17">
      <c r="A11240" s="315" t="s">
        <v>11916</v>
      </c>
      <c r="B11240" s="315" t="s">
        <v>2095</v>
      </c>
      <c r="C11240" s="315" t="s">
        <v>2096</v>
      </c>
      <c r="D11240" s="316">
        <v>195.13</v>
      </c>
      <c r="E11240" s="317">
        <v>160121.36000000002</v>
      </c>
      <c r="F11240" s="317">
        <v>40510.720000000001</v>
      </c>
      <c r="G11240" s="318">
        <v>39570</v>
      </c>
      <c r="H11240" s="318">
        <v>39911</v>
      </c>
      <c r="I11240" s="318">
        <v>49309</v>
      </c>
      <c r="J11240" s="315" t="s">
        <v>11917</v>
      </c>
      <c r="K11240" s="315">
        <v>6024</v>
      </c>
      <c r="L11240" s="315" t="s">
        <v>1218</v>
      </c>
      <c r="M11240" s="315" t="s">
        <v>788</v>
      </c>
      <c r="N11240" s="315"/>
      <c r="O11240" s="315" t="s">
        <v>805</v>
      </c>
      <c r="P11240" s="315" t="s">
        <v>11918</v>
      </c>
      <c r="Q11240" s="315" t="s">
        <v>875</v>
      </c>
    </row>
    <row r="11241" spans="1:17">
      <c r="A11241" s="315" t="s">
        <v>5290</v>
      </c>
      <c r="B11241" s="315" t="s">
        <v>2095</v>
      </c>
      <c r="C11241" s="315" t="s">
        <v>2096</v>
      </c>
      <c r="D11241" s="316">
        <v>195.4</v>
      </c>
      <c r="E11241" s="317">
        <v>190197.9</v>
      </c>
      <c r="F11241" s="317">
        <v>79777.439999999988</v>
      </c>
      <c r="G11241" s="318">
        <v>39606</v>
      </c>
      <c r="H11241" s="318">
        <v>40886</v>
      </c>
      <c r="I11241" s="318">
        <v>50040</v>
      </c>
      <c r="J11241" s="315" t="s">
        <v>5291</v>
      </c>
      <c r="K11241" s="315">
        <v>3043</v>
      </c>
      <c r="L11241" s="315" t="s">
        <v>2848</v>
      </c>
      <c r="M11241" s="315" t="s">
        <v>764</v>
      </c>
      <c r="N11241" s="315"/>
      <c r="O11241" s="315" t="s">
        <v>805</v>
      </c>
      <c r="P11241" s="315" t="s">
        <v>5292</v>
      </c>
      <c r="Q11241" s="315" t="s">
        <v>4750</v>
      </c>
    </row>
    <row r="11242" spans="1:17">
      <c r="A11242" s="315" t="s">
        <v>11919</v>
      </c>
      <c r="B11242" s="315" t="s">
        <v>2095</v>
      </c>
      <c r="C11242" s="315" t="s">
        <v>2098</v>
      </c>
      <c r="D11242" s="316">
        <v>195.5</v>
      </c>
      <c r="E11242" s="317">
        <v>232303.16</v>
      </c>
      <c r="F11242" s="317">
        <v>66894.680000000008</v>
      </c>
      <c r="G11242" s="318">
        <v>39805</v>
      </c>
      <c r="H11242" s="318">
        <v>41533</v>
      </c>
      <c r="I11242" s="318">
        <v>50770</v>
      </c>
      <c r="J11242" s="315" t="s">
        <v>11920</v>
      </c>
      <c r="K11242" s="315">
        <v>1950</v>
      </c>
      <c r="L11242" s="315" t="s">
        <v>1622</v>
      </c>
      <c r="M11242" s="315" t="s">
        <v>754</v>
      </c>
      <c r="N11242" s="315" t="s">
        <v>6187</v>
      </c>
      <c r="O11242" s="315"/>
      <c r="P11242" s="315" t="s">
        <v>6188</v>
      </c>
      <c r="Q11242" s="315" t="s">
        <v>6187</v>
      </c>
    </row>
    <row r="11243" spans="1:17">
      <c r="A11243" s="315" t="s">
        <v>11921</v>
      </c>
      <c r="B11243" s="315" t="s">
        <v>2095</v>
      </c>
      <c r="C11243" s="315" t="s">
        <v>2096</v>
      </c>
      <c r="D11243" s="316">
        <v>195.6</v>
      </c>
      <c r="E11243" s="317">
        <v>156667.75</v>
      </c>
      <c r="F11243" s="317">
        <v>55123.88</v>
      </c>
      <c r="G11243" s="318">
        <v>39575</v>
      </c>
      <c r="H11243" s="318">
        <v>41141</v>
      </c>
      <c r="I11243" s="318">
        <v>50405</v>
      </c>
      <c r="J11243" s="315" t="s">
        <v>11922</v>
      </c>
      <c r="K11243" s="315">
        <v>1618</v>
      </c>
      <c r="L11243" s="315" t="s">
        <v>11923</v>
      </c>
      <c r="M11243" s="315" t="s">
        <v>761</v>
      </c>
      <c r="N11243" s="315" t="s">
        <v>11924</v>
      </c>
      <c r="O11243" s="315" t="s">
        <v>805</v>
      </c>
      <c r="P11243" s="315" t="s">
        <v>11925</v>
      </c>
      <c r="Q11243" s="315" t="s">
        <v>875</v>
      </c>
    </row>
    <row r="11244" spans="1:17">
      <c r="A11244" s="315" t="s">
        <v>11926</v>
      </c>
      <c r="B11244" s="315" t="s">
        <v>2095</v>
      </c>
      <c r="C11244" s="315" t="s">
        <v>2098</v>
      </c>
      <c r="D11244" s="316">
        <v>195.8</v>
      </c>
      <c r="E11244" s="317">
        <v>166313.03999999998</v>
      </c>
      <c r="F11244" s="317">
        <v>34802.550000000003</v>
      </c>
      <c r="G11244" s="318">
        <v>40275</v>
      </c>
      <c r="H11244" s="318">
        <v>41971</v>
      </c>
      <c r="I11244" s="318">
        <v>51135</v>
      </c>
      <c r="J11244" s="315" t="s">
        <v>11927</v>
      </c>
      <c r="K11244" s="315">
        <v>6030</v>
      </c>
      <c r="L11244" s="315" t="s">
        <v>2286</v>
      </c>
      <c r="M11244" s="315" t="s">
        <v>788</v>
      </c>
      <c r="N11244" s="315" t="s">
        <v>5517</v>
      </c>
      <c r="O11244" s="315" t="s">
        <v>805</v>
      </c>
      <c r="P11244" s="315" t="s">
        <v>5518</v>
      </c>
      <c r="Q11244" s="315" t="s">
        <v>5277</v>
      </c>
    </row>
    <row r="11245" spans="1:17">
      <c r="A11245" s="315" t="s">
        <v>11928</v>
      </c>
      <c r="B11245" s="315" t="s">
        <v>2095</v>
      </c>
      <c r="C11245" s="315" t="s">
        <v>2096</v>
      </c>
      <c r="D11245" s="316">
        <v>196.1</v>
      </c>
      <c r="E11245" s="317">
        <v>263238</v>
      </c>
      <c r="F11245" s="317">
        <v>70884.160000000003</v>
      </c>
      <c r="G11245" s="318">
        <v>40796</v>
      </c>
      <c r="H11245" s="318">
        <v>41263</v>
      </c>
      <c r="I11245" s="318">
        <v>50405</v>
      </c>
      <c r="J11245" s="315" t="s">
        <v>11929</v>
      </c>
      <c r="K11245" s="315">
        <v>1070</v>
      </c>
      <c r="L11245" s="315" t="s">
        <v>1489</v>
      </c>
      <c r="M11245" s="315" t="s">
        <v>766</v>
      </c>
      <c r="N11245" s="315"/>
      <c r="O11245" s="315" t="s">
        <v>805</v>
      </c>
      <c r="P11245" s="315" t="s">
        <v>9618</v>
      </c>
      <c r="Q11245" s="315" t="s">
        <v>11930</v>
      </c>
    </row>
    <row r="11246" spans="1:17">
      <c r="A11246" s="315" t="s">
        <v>11931</v>
      </c>
      <c r="B11246" s="315" t="s">
        <v>2095</v>
      </c>
      <c r="C11246" s="315" t="s">
        <v>2098</v>
      </c>
      <c r="D11246" s="316">
        <v>196.1</v>
      </c>
      <c r="E11246" s="317">
        <v>100413.6</v>
      </c>
      <c r="F11246" s="317">
        <v>20733.55</v>
      </c>
      <c r="G11246" s="318">
        <v>40843</v>
      </c>
      <c r="H11246" s="318">
        <v>41711</v>
      </c>
      <c r="I11246" s="318">
        <v>49309</v>
      </c>
      <c r="J11246" s="315" t="s">
        <v>11932</v>
      </c>
      <c r="K11246" s="315">
        <v>2340</v>
      </c>
      <c r="L11246" s="315" t="s">
        <v>4263</v>
      </c>
      <c r="M11246" s="315" t="s">
        <v>1431</v>
      </c>
      <c r="N11246" s="315" t="s">
        <v>11933</v>
      </c>
      <c r="O11246" s="315" t="s">
        <v>805</v>
      </c>
      <c r="P11246" s="315" t="s">
        <v>11934</v>
      </c>
      <c r="Q11246" s="315" t="s">
        <v>6255</v>
      </c>
    </row>
    <row r="11247" spans="1:17">
      <c r="A11247" s="315" t="s">
        <v>11935</v>
      </c>
      <c r="B11247" s="315" t="s">
        <v>2095</v>
      </c>
      <c r="C11247" s="315" t="s">
        <v>2098</v>
      </c>
      <c r="D11247" s="316">
        <v>196.2</v>
      </c>
      <c r="E11247" s="317">
        <v>190996.9</v>
      </c>
      <c r="F11247" s="317">
        <v>63792.959999999992</v>
      </c>
      <c r="G11247" s="318">
        <v>39570</v>
      </c>
      <c r="H11247" s="318">
        <v>40891</v>
      </c>
      <c r="I11247" s="318">
        <v>50040</v>
      </c>
      <c r="J11247" s="315" t="s">
        <v>11936</v>
      </c>
      <c r="K11247" s="315">
        <v>8266</v>
      </c>
      <c r="L11247" s="315" t="s">
        <v>3367</v>
      </c>
      <c r="M11247" s="315" t="s">
        <v>792</v>
      </c>
      <c r="N11247" s="315"/>
      <c r="O11247" s="315" t="s">
        <v>996</v>
      </c>
      <c r="P11247" s="315" t="s">
        <v>11937</v>
      </c>
      <c r="Q11247" s="315"/>
    </row>
    <row r="11248" spans="1:17">
      <c r="A11248" s="315" t="s">
        <v>11938</v>
      </c>
      <c r="B11248" s="315" t="s">
        <v>2095</v>
      </c>
      <c r="C11248" s="315" t="s">
        <v>2098</v>
      </c>
      <c r="D11248" s="316">
        <v>196.49</v>
      </c>
      <c r="E11248" s="317">
        <v>178681.38000000003</v>
      </c>
      <c r="F11248" s="317">
        <v>55920.65</v>
      </c>
      <c r="G11248" s="318">
        <v>40778</v>
      </c>
      <c r="H11248" s="318">
        <v>41117</v>
      </c>
      <c r="I11248" s="318">
        <v>50405</v>
      </c>
      <c r="J11248" s="315" t="s">
        <v>11939</v>
      </c>
      <c r="K11248" s="315">
        <v>8404</v>
      </c>
      <c r="L11248" s="315" t="s">
        <v>2085</v>
      </c>
      <c r="M11248" s="315" t="s">
        <v>784</v>
      </c>
      <c r="N11248" s="315" t="s">
        <v>5568</v>
      </c>
      <c r="O11248" s="315" t="s">
        <v>805</v>
      </c>
      <c r="P11248" s="315" t="s">
        <v>5569</v>
      </c>
      <c r="Q11248" s="315" t="s">
        <v>852</v>
      </c>
    </row>
    <row r="11249" spans="1:17">
      <c r="A11249" s="315" t="s">
        <v>11940</v>
      </c>
      <c r="B11249" s="315" t="s">
        <v>2095</v>
      </c>
      <c r="C11249" s="315" t="s">
        <v>2098</v>
      </c>
      <c r="D11249" s="316">
        <v>196.66</v>
      </c>
      <c r="E11249" s="317">
        <v>139072.71</v>
      </c>
      <c r="F11249" s="317">
        <v>56741.670000000006</v>
      </c>
      <c r="G11249" s="318">
        <v>40555</v>
      </c>
      <c r="H11249" s="318">
        <v>40863</v>
      </c>
      <c r="I11249" s="318">
        <v>50040</v>
      </c>
      <c r="J11249" s="315" t="s">
        <v>11941</v>
      </c>
      <c r="K11249" s="315">
        <v>3476</v>
      </c>
      <c r="L11249" s="315" t="s">
        <v>4441</v>
      </c>
      <c r="M11249" s="315" t="s">
        <v>764</v>
      </c>
      <c r="N11249" s="315"/>
      <c r="O11249" s="315" t="s">
        <v>805</v>
      </c>
      <c r="P11249" s="315" t="s">
        <v>1689</v>
      </c>
      <c r="Q11249" s="315" t="s">
        <v>1992</v>
      </c>
    </row>
    <row r="11250" spans="1:17">
      <c r="A11250" s="315" t="s">
        <v>11942</v>
      </c>
      <c r="B11250" s="315" t="s">
        <v>2095</v>
      </c>
      <c r="C11250" s="315" t="s">
        <v>2096</v>
      </c>
      <c r="D11250" s="316">
        <v>197.4</v>
      </c>
      <c r="E11250" s="317">
        <v>156385.24</v>
      </c>
      <c r="F11250" s="317">
        <v>96147.96</v>
      </c>
      <c r="G11250" s="318">
        <v>39569</v>
      </c>
      <c r="H11250" s="318">
        <v>39687</v>
      </c>
      <c r="I11250" s="318">
        <v>48944</v>
      </c>
      <c r="J11250" s="315" t="s">
        <v>11943</v>
      </c>
      <c r="K11250" s="315">
        <v>5512</v>
      </c>
      <c r="L11250" s="315" t="s">
        <v>3177</v>
      </c>
      <c r="M11250" s="315" t="s">
        <v>776</v>
      </c>
      <c r="N11250" s="315"/>
      <c r="O11250" s="315" t="s">
        <v>805</v>
      </c>
      <c r="P11250" s="315" t="s">
        <v>4764</v>
      </c>
      <c r="Q11250" s="315" t="s">
        <v>1948</v>
      </c>
    </row>
    <row r="11251" spans="1:17">
      <c r="A11251" s="315" t="s">
        <v>11944</v>
      </c>
      <c r="B11251" s="315" t="s">
        <v>2095</v>
      </c>
      <c r="C11251" s="315" t="s">
        <v>2098</v>
      </c>
      <c r="D11251" s="316">
        <v>197.5</v>
      </c>
      <c r="E11251" s="317">
        <v>183083.36</v>
      </c>
      <c r="F11251" s="317">
        <v>63570.619999999995</v>
      </c>
      <c r="G11251" s="318">
        <v>39569</v>
      </c>
      <c r="H11251" s="318">
        <v>41121</v>
      </c>
      <c r="I11251" s="318">
        <v>50405</v>
      </c>
      <c r="J11251" s="315" t="s">
        <v>11945</v>
      </c>
      <c r="K11251" s="315">
        <v>8404</v>
      </c>
      <c r="L11251" s="315" t="s">
        <v>2085</v>
      </c>
      <c r="M11251" s="315" t="s">
        <v>784</v>
      </c>
      <c r="N11251" s="315" t="s">
        <v>11946</v>
      </c>
      <c r="O11251" s="315" t="s">
        <v>805</v>
      </c>
      <c r="P11251" s="315" t="s">
        <v>4892</v>
      </c>
      <c r="Q11251" s="315" t="s">
        <v>1041</v>
      </c>
    </row>
    <row r="11252" spans="1:17">
      <c r="A11252" s="315" t="s">
        <v>11947</v>
      </c>
      <c r="B11252" s="315" t="s">
        <v>2095</v>
      </c>
      <c r="C11252" s="315" t="s">
        <v>2098</v>
      </c>
      <c r="D11252" s="316">
        <v>197.75</v>
      </c>
      <c r="E11252" s="317">
        <v>73375.8</v>
      </c>
      <c r="F11252" s="317">
        <v>39513.820000000007</v>
      </c>
      <c r="G11252" s="318">
        <v>39570</v>
      </c>
      <c r="H11252" s="318">
        <v>39988</v>
      </c>
      <c r="I11252" s="318">
        <v>49309</v>
      </c>
      <c r="J11252" s="315" t="s">
        <v>11948</v>
      </c>
      <c r="K11252" s="315">
        <v>3111</v>
      </c>
      <c r="L11252" s="315" t="s">
        <v>2192</v>
      </c>
      <c r="M11252" s="315" t="s">
        <v>764</v>
      </c>
      <c r="N11252" s="315"/>
      <c r="O11252" s="315" t="s">
        <v>805</v>
      </c>
      <c r="P11252" s="315" t="s">
        <v>5813</v>
      </c>
      <c r="Q11252" s="315" t="s">
        <v>7653</v>
      </c>
    </row>
    <row r="11253" spans="1:17">
      <c r="A11253" s="315" t="s">
        <v>9262</v>
      </c>
      <c r="B11253" s="315" t="s">
        <v>2095</v>
      </c>
      <c r="C11253" s="315" t="s">
        <v>2098</v>
      </c>
      <c r="D11253" s="316">
        <v>197.9</v>
      </c>
      <c r="E11253" s="317">
        <v>185362.49999999997</v>
      </c>
      <c r="F11253" s="317">
        <v>79520.53</v>
      </c>
      <c r="G11253" s="318">
        <v>39570</v>
      </c>
      <c r="H11253" s="318">
        <v>39940</v>
      </c>
      <c r="I11253" s="318">
        <v>49309</v>
      </c>
      <c r="J11253" s="315" t="s">
        <v>11949</v>
      </c>
      <c r="K11253" s="315">
        <v>3629</v>
      </c>
      <c r="L11253" s="315" t="s">
        <v>3591</v>
      </c>
      <c r="M11253" s="315" t="s">
        <v>764</v>
      </c>
      <c r="N11253" s="315"/>
      <c r="O11253" s="315" t="s">
        <v>805</v>
      </c>
      <c r="P11253" s="315" t="s">
        <v>9264</v>
      </c>
      <c r="Q11253" s="315" t="s">
        <v>4629</v>
      </c>
    </row>
    <row r="11254" spans="1:17">
      <c r="A11254" s="315" t="s">
        <v>11950</v>
      </c>
      <c r="B11254" s="315" t="s">
        <v>2095</v>
      </c>
      <c r="C11254" s="315" t="s">
        <v>2098</v>
      </c>
      <c r="D11254" s="316">
        <v>197.98</v>
      </c>
      <c r="E11254" s="317">
        <v>201851.71999999997</v>
      </c>
      <c r="F11254" s="317">
        <v>70087.390000000014</v>
      </c>
      <c r="G11254" s="318">
        <v>40723</v>
      </c>
      <c r="H11254" s="318">
        <v>40956</v>
      </c>
      <c r="I11254" s="318">
        <v>50405</v>
      </c>
      <c r="J11254" s="315" t="s">
        <v>11951</v>
      </c>
      <c r="K11254" s="315">
        <v>8307</v>
      </c>
      <c r="L11254" s="315" t="s">
        <v>1130</v>
      </c>
      <c r="M11254" s="315" t="s">
        <v>784</v>
      </c>
      <c r="N11254" s="315" t="s">
        <v>8145</v>
      </c>
      <c r="O11254" s="315" t="s">
        <v>805</v>
      </c>
      <c r="P11254" s="315" t="s">
        <v>8146</v>
      </c>
      <c r="Q11254" s="315" t="s">
        <v>1096</v>
      </c>
    </row>
    <row r="11255" spans="1:17">
      <c r="A11255" s="315" t="s">
        <v>11952</v>
      </c>
      <c r="B11255" s="315" t="s">
        <v>2095</v>
      </c>
      <c r="C11255" s="315" t="s">
        <v>2098</v>
      </c>
      <c r="D11255" s="316">
        <v>198.06</v>
      </c>
      <c r="E11255" s="317">
        <v>185821.36000000002</v>
      </c>
      <c r="F11255" s="317">
        <v>40748.11</v>
      </c>
      <c r="G11255" s="318">
        <v>40765</v>
      </c>
      <c r="H11255" s="318">
        <v>42090</v>
      </c>
      <c r="I11255" s="318">
        <v>49674</v>
      </c>
      <c r="J11255" s="315" t="s">
        <v>11953</v>
      </c>
      <c r="K11255" s="315">
        <v>6331</v>
      </c>
      <c r="L11255" s="315" t="s">
        <v>1711</v>
      </c>
      <c r="M11255" s="315" t="s">
        <v>1712</v>
      </c>
      <c r="N11255" s="315"/>
      <c r="O11255" s="315" t="s">
        <v>805</v>
      </c>
      <c r="P11255" s="315" t="s">
        <v>10851</v>
      </c>
      <c r="Q11255" s="315" t="s">
        <v>1793</v>
      </c>
    </row>
    <row r="11256" spans="1:17">
      <c r="A11256" s="315" t="s">
        <v>11954</v>
      </c>
      <c r="B11256" s="315" t="s">
        <v>2095</v>
      </c>
      <c r="C11256" s="315" t="s">
        <v>2098</v>
      </c>
      <c r="D11256" s="316">
        <v>198.39</v>
      </c>
      <c r="E11256" s="317">
        <v>161199.33000000002</v>
      </c>
      <c r="F11256" s="317">
        <v>33284.679999999993</v>
      </c>
      <c r="G11256" s="318">
        <v>40434</v>
      </c>
      <c r="H11256" s="318">
        <v>42062</v>
      </c>
      <c r="I11256" s="318">
        <v>49674</v>
      </c>
      <c r="J11256" s="315" t="s">
        <v>11955</v>
      </c>
      <c r="K11256" s="315">
        <v>6022</v>
      </c>
      <c r="L11256" s="315" t="s">
        <v>3218</v>
      </c>
      <c r="M11256" s="315" t="s">
        <v>788</v>
      </c>
      <c r="N11256" s="315" t="s">
        <v>11956</v>
      </c>
      <c r="O11256" s="315" t="s">
        <v>805</v>
      </c>
      <c r="P11256" s="315" t="s">
        <v>9429</v>
      </c>
      <c r="Q11256" s="315" t="s">
        <v>1495</v>
      </c>
    </row>
    <row r="11257" spans="1:17">
      <c r="A11257" s="315" t="s">
        <v>11957</v>
      </c>
      <c r="B11257" s="315" t="s">
        <v>2095</v>
      </c>
      <c r="C11257" s="315" t="s">
        <v>2096</v>
      </c>
      <c r="D11257" s="316">
        <v>198.52</v>
      </c>
      <c r="E11257" s="317">
        <v>198733.92</v>
      </c>
      <c r="F11257" s="317">
        <v>53856.890000000007</v>
      </c>
      <c r="G11257" s="318">
        <v>40546</v>
      </c>
      <c r="H11257" s="318">
        <v>41144</v>
      </c>
      <c r="I11257" s="318">
        <v>50405</v>
      </c>
      <c r="J11257" s="315" t="s">
        <v>11958</v>
      </c>
      <c r="K11257" s="315">
        <v>6222</v>
      </c>
      <c r="L11257" s="315" t="s">
        <v>3434</v>
      </c>
      <c r="M11257" s="315" t="s">
        <v>788</v>
      </c>
      <c r="N11257" s="315" t="s">
        <v>11959</v>
      </c>
      <c r="O11257" s="315" t="s">
        <v>805</v>
      </c>
      <c r="P11257" s="315" t="s">
        <v>7564</v>
      </c>
      <c r="Q11257" s="315" t="s">
        <v>1906</v>
      </c>
    </row>
    <row r="11258" spans="1:17">
      <c r="A11258" s="315" t="s">
        <v>11960</v>
      </c>
      <c r="B11258" s="315" t="s">
        <v>2095</v>
      </c>
      <c r="C11258" s="315" t="s">
        <v>2096</v>
      </c>
      <c r="D11258" s="316">
        <v>199.6</v>
      </c>
      <c r="E11258" s="317">
        <v>197316.9</v>
      </c>
      <c r="F11258" s="317">
        <v>90173.81</v>
      </c>
      <c r="G11258" s="318">
        <v>40081</v>
      </c>
      <c r="H11258" s="318">
        <v>40817</v>
      </c>
      <c r="I11258" s="318">
        <v>50040</v>
      </c>
      <c r="J11258" s="315" t="s">
        <v>10311</v>
      </c>
      <c r="K11258" s="315">
        <v>3148</v>
      </c>
      <c r="L11258" s="315" t="s">
        <v>2576</v>
      </c>
      <c r="M11258" s="315" t="s">
        <v>764</v>
      </c>
      <c r="N11258" s="315"/>
      <c r="O11258" s="315" t="s">
        <v>805</v>
      </c>
      <c r="P11258" s="315" t="s">
        <v>5072</v>
      </c>
      <c r="Q11258" s="315" t="s">
        <v>1102</v>
      </c>
    </row>
    <row r="11259" spans="1:17">
      <c r="A11259" s="315" t="s">
        <v>11961</v>
      </c>
      <c r="B11259" s="315" t="s">
        <v>2095</v>
      </c>
      <c r="C11259" s="315" t="s">
        <v>2096</v>
      </c>
      <c r="D11259" s="316">
        <v>199.7</v>
      </c>
      <c r="E11259" s="317">
        <v>240696.25</v>
      </c>
      <c r="F11259" s="317">
        <v>109757.48999999999</v>
      </c>
      <c r="G11259" s="318">
        <v>39570</v>
      </c>
      <c r="H11259" s="318">
        <v>40802</v>
      </c>
      <c r="I11259" s="318">
        <v>50040</v>
      </c>
      <c r="J11259" s="315" t="s">
        <v>11672</v>
      </c>
      <c r="K11259" s="315">
        <v>1717</v>
      </c>
      <c r="L11259" s="315" t="s">
        <v>8712</v>
      </c>
      <c r="M11259" s="315" t="s">
        <v>761</v>
      </c>
      <c r="N11259" s="315" t="s">
        <v>11962</v>
      </c>
      <c r="O11259" s="315" t="s">
        <v>805</v>
      </c>
      <c r="P11259" s="315" t="s">
        <v>11673</v>
      </c>
      <c r="Q11259" s="315" t="s">
        <v>1779</v>
      </c>
    </row>
    <row r="11260" spans="1:17">
      <c r="A11260" s="315" t="s">
        <v>11963</v>
      </c>
      <c r="B11260" s="315" t="s">
        <v>2095</v>
      </c>
      <c r="C11260" s="315" t="s">
        <v>2098</v>
      </c>
      <c r="D11260" s="316">
        <v>200</v>
      </c>
      <c r="E11260" s="317">
        <v>194354.61</v>
      </c>
      <c r="F11260" s="317">
        <v>55786.979999999996</v>
      </c>
      <c r="G11260" s="318">
        <v>39736</v>
      </c>
      <c r="H11260" s="318">
        <v>41549</v>
      </c>
      <c r="I11260" s="318">
        <v>50770</v>
      </c>
      <c r="J11260" s="315" t="s">
        <v>11964</v>
      </c>
      <c r="K11260" s="315">
        <v>7013</v>
      </c>
      <c r="L11260" s="315" t="s">
        <v>2069</v>
      </c>
      <c r="M11260" s="315" t="s">
        <v>966</v>
      </c>
      <c r="N11260" s="315" t="s">
        <v>6071</v>
      </c>
      <c r="O11260" s="315" t="s">
        <v>805</v>
      </c>
      <c r="P11260" s="315" t="s">
        <v>1184</v>
      </c>
      <c r="Q11260" s="315" t="s">
        <v>6072</v>
      </c>
    </row>
    <row r="11261" spans="1:17">
      <c r="A11261" s="315" t="s">
        <v>11965</v>
      </c>
      <c r="B11261" s="315" t="s">
        <v>2095</v>
      </c>
      <c r="C11261" s="315" t="s">
        <v>2098</v>
      </c>
      <c r="D11261" s="316">
        <v>200</v>
      </c>
      <c r="E11261" s="317">
        <v>212118.5</v>
      </c>
      <c r="F11261" s="317">
        <v>76574.8</v>
      </c>
      <c r="G11261" s="318">
        <v>40008</v>
      </c>
      <c r="H11261" s="318">
        <v>40968</v>
      </c>
      <c r="I11261" s="318">
        <v>50405</v>
      </c>
      <c r="J11261" s="315" t="s">
        <v>11966</v>
      </c>
      <c r="K11261" s="315">
        <v>1730</v>
      </c>
      <c r="L11261" s="315" t="s">
        <v>3842</v>
      </c>
      <c r="M11261" s="315" t="s">
        <v>761</v>
      </c>
      <c r="N11261" s="315"/>
      <c r="O11261" s="315" t="s">
        <v>805</v>
      </c>
      <c r="P11261" s="315" t="s">
        <v>11967</v>
      </c>
      <c r="Q11261" s="315" t="s">
        <v>6492</v>
      </c>
    </row>
    <row r="11262" spans="1:17">
      <c r="A11262" s="315" t="s">
        <v>11968</v>
      </c>
      <c r="B11262" s="315" t="s">
        <v>2095</v>
      </c>
      <c r="C11262" s="315" t="s">
        <v>2098</v>
      </c>
      <c r="D11262" s="316">
        <v>200</v>
      </c>
      <c r="E11262" s="317">
        <v>3364.25</v>
      </c>
      <c r="F11262" s="317">
        <v>694.65000000000009</v>
      </c>
      <c r="G11262" s="318">
        <v>40710</v>
      </c>
      <c r="H11262" s="318">
        <v>42094</v>
      </c>
      <c r="I11262" s="318">
        <v>49674</v>
      </c>
      <c r="J11262" s="315" t="s">
        <v>11969</v>
      </c>
      <c r="K11262" s="315">
        <v>1584</v>
      </c>
      <c r="L11262" s="315" t="s">
        <v>2929</v>
      </c>
      <c r="M11262" s="315" t="s">
        <v>766</v>
      </c>
      <c r="N11262" s="315" t="s">
        <v>11152</v>
      </c>
      <c r="O11262" s="315" t="s">
        <v>805</v>
      </c>
      <c r="P11262" s="315" t="s">
        <v>11153</v>
      </c>
      <c r="Q11262" s="315" t="s">
        <v>11154</v>
      </c>
    </row>
    <row r="11263" spans="1:17">
      <c r="A11263" s="315" t="s">
        <v>11970</v>
      </c>
      <c r="B11263" s="315" t="s">
        <v>2095</v>
      </c>
      <c r="C11263" s="315" t="s">
        <v>2098</v>
      </c>
      <c r="D11263" s="316">
        <v>200</v>
      </c>
      <c r="E11263" s="317">
        <v>40127.25</v>
      </c>
      <c r="F11263" s="317">
        <v>18619.05</v>
      </c>
      <c r="G11263" s="318">
        <v>40714</v>
      </c>
      <c r="H11263" s="318">
        <v>40898</v>
      </c>
      <c r="I11263" s="318">
        <v>50040</v>
      </c>
      <c r="J11263" s="315" t="s">
        <v>11971</v>
      </c>
      <c r="K11263" s="315">
        <v>3186</v>
      </c>
      <c r="L11263" s="315" t="s">
        <v>1940</v>
      </c>
      <c r="M11263" s="315" t="s">
        <v>761</v>
      </c>
      <c r="N11263" s="315"/>
      <c r="O11263" s="315" t="s">
        <v>805</v>
      </c>
      <c r="P11263" s="315" t="s">
        <v>11972</v>
      </c>
      <c r="Q11263" s="315" t="s">
        <v>11973</v>
      </c>
    </row>
    <row r="11264" spans="1:17">
      <c r="A11264" s="315" t="s">
        <v>11974</v>
      </c>
      <c r="B11264" s="315" t="s">
        <v>2095</v>
      </c>
      <c r="C11264" s="315" t="s">
        <v>2096</v>
      </c>
      <c r="D11264" s="316">
        <v>200.18</v>
      </c>
      <c r="E11264" s="317">
        <v>206653.22999999998</v>
      </c>
      <c r="F11264" s="317">
        <v>70269.460000000006</v>
      </c>
      <c r="G11264" s="318">
        <v>40671</v>
      </c>
      <c r="H11264" s="318">
        <v>41176</v>
      </c>
      <c r="I11264" s="318">
        <v>50405</v>
      </c>
      <c r="J11264" s="315" t="s">
        <v>11975</v>
      </c>
      <c r="K11264" s="315">
        <v>6022</v>
      </c>
      <c r="L11264" s="315" t="s">
        <v>3218</v>
      </c>
      <c r="M11264" s="315" t="s">
        <v>788</v>
      </c>
      <c r="N11264" s="315" t="s">
        <v>11976</v>
      </c>
      <c r="O11264" s="315" t="s">
        <v>805</v>
      </c>
      <c r="P11264" s="315" t="s">
        <v>11977</v>
      </c>
      <c r="Q11264" s="315" t="s">
        <v>1286</v>
      </c>
    </row>
    <row r="11265" spans="1:17">
      <c r="A11265" s="315" t="s">
        <v>11978</v>
      </c>
      <c r="B11265" s="315" t="s">
        <v>2095</v>
      </c>
      <c r="C11265" s="315" t="s">
        <v>2098</v>
      </c>
      <c r="D11265" s="316">
        <v>200.31</v>
      </c>
      <c r="E11265" s="317">
        <v>214986.72000000003</v>
      </c>
      <c r="F11265" s="317">
        <v>44390.79</v>
      </c>
      <c r="G11265" s="318">
        <v>40780</v>
      </c>
      <c r="H11265" s="318">
        <v>42073</v>
      </c>
      <c r="I11265" s="318">
        <v>49674</v>
      </c>
      <c r="J11265" s="315" t="s">
        <v>11979</v>
      </c>
      <c r="K11265" s="315">
        <v>3456</v>
      </c>
      <c r="L11265" s="315" t="s">
        <v>786</v>
      </c>
      <c r="M11265" s="315" t="s">
        <v>764</v>
      </c>
      <c r="N11265" s="315" t="s">
        <v>11980</v>
      </c>
      <c r="O11265" s="315"/>
      <c r="P11265" s="315" t="s">
        <v>11980</v>
      </c>
      <c r="Q11265" s="315"/>
    </row>
    <row r="11266" spans="1:17">
      <c r="A11266" s="315" t="s">
        <v>11981</v>
      </c>
      <c r="B11266" s="315" t="s">
        <v>2095</v>
      </c>
      <c r="C11266" s="315" t="s">
        <v>2098</v>
      </c>
      <c r="D11266" s="316">
        <v>200.4</v>
      </c>
      <c r="E11266" s="317">
        <v>173301</v>
      </c>
      <c r="F11266" s="317">
        <v>70533.509999999995</v>
      </c>
      <c r="G11266" s="318">
        <v>40522</v>
      </c>
      <c r="H11266" s="318">
        <v>40884</v>
      </c>
      <c r="I11266" s="318">
        <v>50040</v>
      </c>
      <c r="J11266" s="315" t="s">
        <v>11982</v>
      </c>
      <c r="K11266" s="315">
        <v>4624</v>
      </c>
      <c r="L11266" s="315" t="s">
        <v>4066</v>
      </c>
      <c r="M11266" s="315" t="s">
        <v>1296</v>
      </c>
      <c r="N11266" s="315"/>
      <c r="O11266" s="315" t="s">
        <v>914</v>
      </c>
      <c r="P11266" s="315" t="s">
        <v>4579</v>
      </c>
      <c r="Q11266" s="315" t="s">
        <v>4580</v>
      </c>
    </row>
    <row r="11267" spans="1:17">
      <c r="A11267" s="315" t="s">
        <v>11983</v>
      </c>
      <c r="B11267" s="315" t="s">
        <v>2095</v>
      </c>
      <c r="C11267" s="315" t="s">
        <v>2096</v>
      </c>
      <c r="D11267" s="316">
        <v>200.6</v>
      </c>
      <c r="E11267" s="317">
        <v>181399.4</v>
      </c>
      <c r="F11267" s="317">
        <v>75462.16</v>
      </c>
      <c r="G11267" s="318">
        <v>39570</v>
      </c>
      <c r="H11267" s="318">
        <v>41184</v>
      </c>
      <c r="I11267" s="318">
        <v>50405</v>
      </c>
      <c r="J11267" s="315" t="s">
        <v>11984</v>
      </c>
      <c r="K11267" s="315">
        <v>1325</v>
      </c>
      <c r="L11267" s="315" t="s">
        <v>11985</v>
      </c>
      <c r="M11267" s="315" t="s">
        <v>766</v>
      </c>
      <c r="N11267" s="315"/>
      <c r="O11267" s="315" t="s">
        <v>805</v>
      </c>
      <c r="P11267" s="315" t="s">
        <v>11986</v>
      </c>
      <c r="Q11267" s="315" t="s">
        <v>8304</v>
      </c>
    </row>
    <row r="11268" spans="1:17">
      <c r="A11268" s="315" t="s">
        <v>11987</v>
      </c>
      <c r="B11268" s="315" t="s">
        <v>2095</v>
      </c>
      <c r="C11268" s="315" t="s">
        <v>2098</v>
      </c>
      <c r="D11268" s="316">
        <v>200.7</v>
      </c>
      <c r="E11268" s="317">
        <v>158465.97</v>
      </c>
      <c r="F11268" s="317">
        <v>33160.480000000003</v>
      </c>
      <c r="G11268" s="318">
        <v>40275</v>
      </c>
      <c r="H11268" s="318">
        <v>41982</v>
      </c>
      <c r="I11268" s="318">
        <v>51135</v>
      </c>
      <c r="J11268" s="315" t="s">
        <v>11988</v>
      </c>
      <c r="K11268" s="315">
        <v>6030</v>
      </c>
      <c r="L11268" s="315" t="s">
        <v>2286</v>
      </c>
      <c r="M11268" s="315" t="s">
        <v>788</v>
      </c>
      <c r="N11268" s="315" t="s">
        <v>5517</v>
      </c>
      <c r="O11268" s="315" t="s">
        <v>805</v>
      </c>
      <c r="P11268" s="315" t="s">
        <v>5518</v>
      </c>
      <c r="Q11268" s="315" t="s">
        <v>5277</v>
      </c>
    </row>
    <row r="11269" spans="1:17">
      <c r="A11269" s="315" t="s">
        <v>11989</v>
      </c>
      <c r="B11269" s="315" t="s">
        <v>2095</v>
      </c>
      <c r="C11269" s="315" t="s">
        <v>2098</v>
      </c>
      <c r="D11269" s="316">
        <v>200.7</v>
      </c>
      <c r="E11269" s="317">
        <v>170183.8</v>
      </c>
      <c r="F11269" s="317">
        <v>53103.630000000005</v>
      </c>
      <c r="G11269" s="318">
        <v>40577</v>
      </c>
      <c r="H11269" s="318">
        <v>41145</v>
      </c>
      <c r="I11269" s="318">
        <v>50405</v>
      </c>
      <c r="J11269" s="315" t="s">
        <v>11990</v>
      </c>
      <c r="K11269" s="315">
        <v>4310</v>
      </c>
      <c r="L11269" s="315" t="s">
        <v>2666</v>
      </c>
      <c r="M11269" s="315" t="s">
        <v>776</v>
      </c>
      <c r="N11269" s="315" t="s">
        <v>5502</v>
      </c>
      <c r="O11269" s="315" t="s">
        <v>805</v>
      </c>
      <c r="P11269" s="315" t="s">
        <v>4892</v>
      </c>
      <c r="Q11269" s="315" t="s">
        <v>5089</v>
      </c>
    </row>
    <row r="11270" spans="1:17">
      <c r="A11270" s="315" t="s">
        <v>11991</v>
      </c>
      <c r="B11270" s="315" t="s">
        <v>2095</v>
      </c>
      <c r="C11270" s="315" t="s">
        <v>2096</v>
      </c>
      <c r="D11270" s="316">
        <v>200.75</v>
      </c>
      <c r="E11270" s="317">
        <v>183371.25</v>
      </c>
      <c r="F11270" s="317">
        <v>51785.41</v>
      </c>
      <c r="G11270" s="318">
        <v>40694</v>
      </c>
      <c r="H11270" s="318">
        <v>41625</v>
      </c>
      <c r="I11270" s="318">
        <v>50770</v>
      </c>
      <c r="J11270" s="315" t="s">
        <v>11992</v>
      </c>
      <c r="K11270" s="315">
        <v>1323</v>
      </c>
      <c r="L11270" s="315" t="s">
        <v>11993</v>
      </c>
      <c r="M11270" s="315" t="s">
        <v>766</v>
      </c>
      <c r="N11270" s="315" t="s">
        <v>6046</v>
      </c>
      <c r="O11270" s="315" t="s">
        <v>805</v>
      </c>
      <c r="P11270" s="315" t="s">
        <v>5683</v>
      </c>
      <c r="Q11270" s="315" t="s">
        <v>1179</v>
      </c>
    </row>
    <row r="11271" spans="1:17">
      <c r="A11271" s="315" t="s">
        <v>11994</v>
      </c>
      <c r="B11271" s="315" t="s">
        <v>2095</v>
      </c>
      <c r="C11271" s="315" t="s">
        <v>2098</v>
      </c>
      <c r="D11271" s="316">
        <v>200.88</v>
      </c>
      <c r="E11271" s="317">
        <v>185457.59999999998</v>
      </c>
      <c r="F11271" s="317">
        <v>38293.57</v>
      </c>
      <c r="G11271" s="318">
        <v>40708</v>
      </c>
      <c r="H11271" s="318">
        <v>42094</v>
      </c>
      <c r="I11271" s="318">
        <v>49674</v>
      </c>
      <c r="J11271" s="315" t="s">
        <v>11995</v>
      </c>
      <c r="K11271" s="315">
        <v>3053</v>
      </c>
      <c r="L11271" s="315" t="s">
        <v>2264</v>
      </c>
      <c r="M11271" s="315" t="s">
        <v>764</v>
      </c>
      <c r="N11271" s="315" t="s">
        <v>11996</v>
      </c>
      <c r="O11271" s="315" t="s">
        <v>805</v>
      </c>
      <c r="P11271" s="315" t="s">
        <v>11997</v>
      </c>
      <c r="Q11271" s="315" t="s">
        <v>852</v>
      </c>
    </row>
    <row r="11272" spans="1:17">
      <c r="A11272" s="315" t="s">
        <v>11998</v>
      </c>
      <c r="B11272" s="315" t="s">
        <v>2095</v>
      </c>
      <c r="C11272" s="315" t="s">
        <v>2098</v>
      </c>
      <c r="D11272" s="316">
        <v>201.02</v>
      </c>
      <c r="E11272" s="317">
        <v>158907.29999999996</v>
      </c>
      <c r="F11272" s="317">
        <v>38843.999999999993</v>
      </c>
      <c r="G11272" s="318">
        <v>40087</v>
      </c>
      <c r="H11272" s="318">
        <v>40966</v>
      </c>
      <c r="I11272" s="318">
        <v>50405</v>
      </c>
      <c r="J11272" s="315" t="s">
        <v>11999</v>
      </c>
      <c r="K11272" s="315">
        <v>3127</v>
      </c>
      <c r="L11272" s="315" t="s">
        <v>3392</v>
      </c>
      <c r="M11272" s="315" t="s">
        <v>764</v>
      </c>
      <c r="N11272" s="315" t="s">
        <v>11304</v>
      </c>
      <c r="O11272" s="315" t="s">
        <v>805</v>
      </c>
      <c r="P11272" s="315" t="s">
        <v>4965</v>
      </c>
      <c r="Q11272" s="315" t="s">
        <v>1339</v>
      </c>
    </row>
    <row r="11273" spans="1:17">
      <c r="A11273" s="315" t="s">
        <v>12000</v>
      </c>
      <c r="B11273" s="315" t="s">
        <v>2095</v>
      </c>
      <c r="C11273" s="315" t="s">
        <v>2098</v>
      </c>
      <c r="D11273" s="316">
        <v>201.06</v>
      </c>
      <c r="E11273" s="317">
        <v>98834.240000000005</v>
      </c>
      <c r="F11273" s="317">
        <v>22929.550000000003</v>
      </c>
      <c r="G11273" s="318">
        <v>40826</v>
      </c>
      <c r="H11273" s="318">
        <v>42089</v>
      </c>
      <c r="I11273" s="318">
        <v>49674</v>
      </c>
      <c r="J11273" s="315" t="s">
        <v>12001</v>
      </c>
      <c r="K11273" s="315">
        <v>6156</v>
      </c>
      <c r="L11273" s="315" t="s">
        <v>12002</v>
      </c>
      <c r="M11273" s="315" t="s">
        <v>788</v>
      </c>
      <c r="N11273" s="315"/>
      <c r="O11273" s="315" t="s">
        <v>805</v>
      </c>
      <c r="P11273" s="315" t="s">
        <v>1588</v>
      </c>
      <c r="Q11273" s="315" t="s">
        <v>852</v>
      </c>
    </row>
    <row r="11274" spans="1:17">
      <c r="A11274" s="315" t="s">
        <v>12003</v>
      </c>
      <c r="B11274" s="315" t="s">
        <v>2095</v>
      </c>
      <c r="C11274" s="315" t="s">
        <v>2098</v>
      </c>
      <c r="D11274" s="316">
        <v>201.39</v>
      </c>
      <c r="E11274" s="317">
        <v>97573.51</v>
      </c>
      <c r="F11274" s="317">
        <v>23128.52</v>
      </c>
      <c r="G11274" s="318">
        <v>40837</v>
      </c>
      <c r="H11274" s="318">
        <v>40963</v>
      </c>
      <c r="I11274" s="318">
        <v>50405</v>
      </c>
      <c r="J11274" s="315" t="s">
        <v>12004</v>
      </c>
      <c r="K11274" s="315">
        <v>8537</v>
      </c>
      <c r="L11274" s="315" t="s">
        <v>3292</v>
      </c>
      <c r="M11274" s="315" t="s">
        <v>792</v>
      </c>
      <c r="N11274" s="315"/>
      <c r="O11274" s="315" t="s">
        <v>805</v>
      </c>
      <c r="P11274" s="315" t="s">
        <v>12005</v>
      </c>
      <c r="Q11274" s="315" t="s">
        <v>5277</v>
      </c>
    </row>
    <row r="11275" spans="1:17">
      <c r="A11275" s="315" t="s">
        <v>12006</v>
      </c>
      <c r="B11275" s="315" t="s">
        <v>2095</v>
      </c>
      <c r="C11275" s="315" t="s">
        <v>2096</v>
      </c>
      <c r="D11275" s="316">
        <v>201.5</v>
      </c>
      <c r="E11275" s="317">
        <v>161501.44</v>
      </c>
      <c r="F11275" s="317">
        <v>49096.43</v>
      </c>
      <c r="G11275" s="318">
        <v>40708</v>
      </c>
      <c r="H11275" s="318">
        <v>41262</v>
      </c>
      <c r="I11275" s="318">
        <v>50405</v>
      </c>
      <c r="J11275" s="315" t="s">
        <v>12007</v>
      </c>
      <c r="K11275" s="315">
        <v>6048</v>
      </c>
      <c r="L11275" s="315" t="s">
        <v>3566</v>
      </c>
      <c r="M11275" s="315" t="s">
        <v>788</v>
      </c>
      <c r="N11275" s="315"/>
      <c r="O11275" s="315" t="s">
        <v>805</v>
      </c>
      <c r="P11275" s="315" t="s">
        <v>4971</v>
      </c>
      <c r="Q11275" s="315" t="s">
        <v>945</v>
      </c>
    </row>
    <row r="11276" spans="1:17">
      <c r="A11276" s="315" t="s">
        <v>12008</v>
      </c>
      <c r="B11276" s="315" t="s">
        <v>2095</v>
      </c>
      <c r="C11276" s="315" t="s">
        <v>2096</v>
      </c>
      <c r="D11276" s="316">
        <v>202.1</v>
      </c>
      <c r="E11276" s="317">
        <v>191661.46999999997</v>
      </c>
      <c r="F11276" s="317">
        <v>54126.630000000005</v>
      </c>
      <c r="G11276" s="318">
        <v>40403</v>
      </c>
      <c r="H11276" s="318">
        <v>41591</v>
      </c>
      <c r="I11276" s="318">
        <v>50770</v>
      </c>
      <c r="J11276" s="315" t="s">
        <v>12009</v>
      </c>
      <c r="K11276" s="315">
        <v>8476</v>
      </c>
      <c r="L11276" s="315" t="s">
        <v>3243</v>
      </c>
      <c r="M11276" s="315" t="s">
        <v>784</v>
      </c>
      <c r="N11276" s="315" t="s">
        <v>12010</v>
      </c>
      <c r="O11276" s="315" t="s">
        <v>805</v>
      </c>
      <c r="P11276" s="315" t="s">
        <v>12011</v>
      </c>
      <c r="Q11276" s="315" t="s">
        <v>819</v>
      </c>
    </row>
    <row r="11277" spans="1:17">
      <c r="A11277" s="315" t="s">
        <v>12012</v>
      </c>
      <c r="B11277" s="315" t="s">
        <v>2095</v>
      </c>
      <c r="C11277" s="315" t="s">
        <v>2098</v>
      </c>
      <c r="D11277" s="316">
        <v>202.2</v>
      </c>
      <c r="E11277" s="317">
        <v>154645.69000000003</v>
      </c>
      <c r="F11277" s="317">
        <v>53410.03</v>
      </c>
      <c r="G11277" s="318">
        <v>39570</v>
      </c>
      <c r="H11277" s="318">
        <v>39884</v>
      </c>
      <c r="I11277" s="318">
        <v>49309</v>
      </c>
      <c r="J11277" s="315" t="s">
        <v>12013</v>
      </c>
      <c r="K11277" s="315">
        <v>6072</v>
      </c>
      <c r="L11277" s="315" t="s">
        <v>3565</v>
      </c>
      <c r="M11277" s="315" t="s">
        <v>1017</v>
      </c>
      <c r="N11277" s="315" t="s">
        <v>11739</v>
      </c>
      <c r="O11277" s="315" t="s">
        <v>805</v>
      </c>
      <c r="P11277" s="315" t="s">
        <v>5298</v>
      </c>
      <c r="Q11277" s="315" t="s">
        <v>819</v>
      </c>
    </row>
    <row r="11278" spans="1:17">
      <c r="A11278" s="315" t="s">
        <v>12014</v>
      </c>
      <c r="B11278" s="315" t="s">
        <v>2095</v>
      </c>
      <c r="C11278" s="315" t="s">
        <v>2098</v>
      </c>
      <c r="D11278" s="316">
        <v>202.5</v>
      </c>
      <c r="E11278" s="317">
        <v>174831.72</v>
      </c>
      <c r="F11278" s="317">
        <v>60705.460000000006</v>
      </c>
      <c r="G11278" s="318">
        <v>39570</v>
      </c>
      <c r="H11278" s="318">
        <v>41171</v>
      </c>
      <c r="I11278" s="318">
        <v>50405</v>
      </c>
      <c r="J11278" s="315" t="s">
        <v>12015</v>
      </c>
      <c r="K11278" s="315">
        <v>5210</v>
      </c>
      <c r="L11278" s="315" t="s">
        <v>1348</v>
      </c>
      <c r="M11278" s="315" t="s">
        <v>776</v>
      </c>
      <c r="N11278" s="315" t="s">
        <v>12016</v>
      </c>
      <c r="O11278" s="315" t="s">
        <v>914</v>
      </c>
      <c r="P11278" s="315" t="s">
        <v>12017</v>
      </c>
      <c r="Q11278" s="315" t="s">
        <v>12018</v>
      </c>
    </row>
    <row r="11279" spans="1:17">
      <c r="A11279" s="315" t="s">
        <v>12019</v>
      </c>
      <c r="B11279" s="315" t="s">
        <v>2095</v>
      </c>
      <c r="C11279" s="315" t="s">
        <v>2098</v>
      </c>
      <c r="D11279" s="316">
        <v>202.6</v>
      </c>
      <c r="E11279" s="317">
        <v>194615.25000000003</v>
      </c>
      <c r="F11279" s="317">
        <v>52546.14</v>
      </c>
      <c r="G11279" s="318">
        <v>39576</v>
      </c>
      <c r="H11279" s="318">
        <v>39764</v>
      </c>
      <c r="I11279" s="318">
        <v>48944</v>
      </c>
      <c r="J11279" s="315" t="s">
        <v>12020</v>
      </c>
      <c r="K11279" s="315">
        <v>4577</v>
      </c>
      <c r="L11279" s="315" t="s">
        <v>3184</v>
      </c>
      <c r="M11279" s="315" t="s">
        <v>1296</v>
      </c>
      <c r="N11279" s="315"/>
      <c r="O11279" s="315" t="s">
        <v>805</v>
      </c>
      <c r="P11279" s="315" t="s">
        <v>840</v>
      </c>
      <c r="Q11279" s="315" t="s">
        <v>852</v>
      </c>
    </row>
    <row r="11280" spans="1:17">
      <c r="A11280" s="315" t="s">
        <v>12021</v>
      </c>
      <c r="B11280" s="315" t="s">
        <v>2095</v>
      </c>
      <c r="C11280" s="315" t="s">
        <v>2098</v>
      </c>
      <c r="D11280" s="316">
        <v>202.77</v>
      </c>
      <c r="E11280" s="317">
        <v>211809.11</v>
      </c>
      <c r="F11280" s="317">
        <v>47233.45</v>
      </c>
      <c r="G11280" s="318">
        <v>40563</v>
      </c>
      <c r="H11280" s="318">
        <v>42006</v>
      </c>
      <c r="I11280" s="318">
        <v>49674</v>
      </c>
      <c r="J11280" s="315" t="s">
        <v>12022</v>
      </c>
      <c r="K11280" s="315">
        <v>6313</v>
      </c>
      <c r="L11280" s="315" t="s">
        <v>2132</v>
      </c>
      <c r="M11280" s="315" t="s">
        <v>1712</v>
      </c>
      <c r="N11280" s="315"/>
      <c r="O11280" s="315" t="s">
        <v>805</v>
      </c>
      <c r="P11280" s="315" t="s">
        <v>12023</v>
      </c>
      <c r="Q11280" s="315" t="s">
        <v>945</v>
      </c>
    </row>
    <row r="11281" spans="1:17">
      <c r="A11281" s="315" t="s">
        <v>12024</v>
      </c>
      <c r="B11281" s="315" t="s">
        <v>2095</v>
      </c>
      <c r="C11281" s="315" t="s">
        <v>2098</v>
      </c>
      <c r="D11281" s="316">
        <v>202.8</v>
      </c>
      <c r="E11281" s="317">
        <v>200276.70000000004</v>
      </c>
      <c r="F11281" s="317">
        <v>41353.42</v>
      </c>
      <c r="G11281" s="318">
        <v>40679</v>
      </c>
      <c r="H11281" s="318">
        <v>42074</v>
      </c>
      <c r="I11281" s="318">
        <v>49674</v>
      </c>
      <c r="J11281" s="315" t="s">
        <v>12025</v>
      </c>
      <c r="K11281" s="315">
        <v>5426</v>
      </c>
      <c r="L11281" s="315" t="s">
        <v>2850</v>
      </c>
      <c r="M11281" s="315" t="s">
        <v>776</v>
      </c>
      <c r="N11281" s="315"/>
      <c r="O11281" s="315" t="s">
        <v>805</v>
      </c>
      <c r="P11281" s="315" t="s">
        <v>12026</v>
      </c>
      <c r="Q11281" s="315" t="s">
        <v>835</v>
      </c>
    </row>
    <row r="11282" spans="1:17">
      <c r="A11282" s="315" t="s">
        <v>12027</v>
      </c>
      <c r="B11282" s="315" t="s">
        <v>2095</v>
      </c>
      <c r="C11282" s="315" t="s">
        <v>2098</v>
      </c>
      <c r="D11282" s="316">
        <v>202.82</v>
      </c>
      <c r="E11282" s="317">
        <v>158472.89999999997</v>
      </c>
      <c r="F11282" s="317">
        <v>52613.009999999995</v>
      </c>
      <c r="G11282" s="318">
        <v>40625</v>
      </c>
      <c r="H11282" s="318">
        <v>41170</v>
      </c>
      <c r="I11282" s="318">
        <v>50405</v>
      </c>
      <c r="J11282" s="315" t="s">
        <v>12028</v>
      </c>
      <c r="K11282" s="315">
        <v>9246</v>
      </c>
      <c r="L11282" s="315" t="s">
        <v>884</v>
      </c>
      <c r="M11282" s="315" t="s">
        <v>770</v>
      </c>
      <c r="N11282" s="315"/>
      <c r="O11282" s="315" t="s">
        <v>805</v>
      </c>
      <c r="P11282" s="315" t="s">
        <v>9635</v>
      </c>
      <c r="Q11282" s="315" t="s">
        <v>5283</v>
      </c>
    </row>
    <row r="11283" spans="1:17">
      <c r="A11283" s="315" t="s">
        <v>12029</v>
      </c>
      <c r="B11283" s="315" t="s">
        <v>2095</v>
      </c>
      <c r="C11283" s="315" t="s">
        <v>2098</v>
      </c>
      <c r="D11283" s="316">
        <v>203.26</v>
      </c>
      <c r="E11283" s="317">
        <v>46298.8</v>
      </c>
      <c r="F11283" s="317">
        <v>7824.49</v>
      </c>
      <c r="G11283" s="318">
        <v>40819</v>
      </c>
      <c r="H11283" s="318">
        <v>42601</v>
      </c>
      <c r="I11283" s="318">
        <v>50040</v>
      </c>
      <c r="J11283" s="315" t="s">
        <v>7761</v>
      </c>
      <c r="K11283" s="315">
        <v>1860</v>
      </c>
      <c r="L11283" s="315" t="s">
        <v>1057</v>
      </c>
      <c r="M11283" s="315" t="s">
        <v>766</v>
      </c>
      <c r="N11283" s="315"/>
      <c r="O11283" s="315" t="s">
        <v>805</v>
      </c>
      <c r="P11283" s="315" t="s">
        <v>7613</v>
      </c>
      <c r="Q11283" s="315" t="s">
        <v>1327</v>
      </c>
    </row>
    <row r="11284" spans="1:17">
      <c r="A11284" s="315" t="s">
        <v>12030</v>
      </c>
      <c r="B11284" s="315" t="s">
        <v>2095</v>
      </c>
      <c r="C11284" s="315" t="s">
        <v>2096</v>
      </c>
      <c r="D11284" s="316">
        <v>203.6</v>
      </c>
      <c r="E11284" s="317">
        <v>184479</v>
      </c>
      <c r="F11284" s="317">
        <v>79325.97</v>
      </c>
      <c r="G11284" s="318">
        <v>39570</v>
      </c>
      <c r="H11284" s="318">
        <v>40878</v>
      </c>
      <c r="I11284" s="318">
        <v>50040</v>
      </c>
      <c r="J11284" s="315" t="s">
        <v>12031</v>
      </c>
      <c r="K11284" s="315">
        <v>9243</v>
      </c>
      <c r="L11284" s="315" t="s">
        <v>3543</v>
      </c>
      <c r="M11284" s="315" t="s">
        <v>770</v>
      </c>
      <c r="N11284" s="315"/>
      <c r="O11284" s="315" t="s">
        <v>996</v>
      </c>
      <c r="P11284" s="315" t="s">
        <v>12032</v>
      </c>
      <c r="Q11284" s="315"/>
    </row>
    <row r="11285" spans="1:17">
      <c r="A11285" s="315" t="s">
        <v>12033</v>
      </c>
      <c r="B11285" s="315" t="s">
        <v>2095</v>
      </c>
      <c r="C11285" s="315" t="s">
        <v>2098</v>
      </c>
      <c r="D11285" s="316">
        <v>203.6</v>
      </c>
      <c r="E11285" s="317">
        <v>185398.16999999998</v>
      </c>
      <c r="F11285" s="317">
        <v>77311.060000000012</v>
      </c>
      <c r="G11285" s="318">
        <v>40644</v>
      </c>
      <c r="H11285" s="318">
        <v>40816</v>
      </c>
      <c r="I11285" s="318">
        <v>50040</v>
      </c>
      <c r="J11285" s="315" t="s">
        <v>12034</v>
      </c>
      <c r="K11285" s="315">
        <v>4410</v>
      </c>
      <c r="L11285" s="315" t="s">
        <v>2428</v>
      </c>
      <c r="M11285" s="315" t="s">
        <v>1484</v>
      </c>
      <c r="N11285" s="315" t="s">
        <v>12035</v>
      </c>
      <c r="O11285" s="315" t="s">
        <v>805</v>
      </c>
      <c r="P11285" s="315" t="s">
        <v>7595</v>
      </c>
      <c r="Q11285" s="315" t="s">
        <v>1204</v>
      </c>
    </row>
    <row r="11286" spans="1:17">
      <c r="A11286" s="315" t="s">
        <v>12036</v>
      </c>
      <c r="B11286" s="315" t="s">
        <v>2095</v>
      </c>
      <c r="C11286" s="315" t="s">
        <v>2096</v>
      </c>
      <c r="D11286" s="316">
        <v>203.67</v>
      </c>
      <c r="E11286" s="317">
        <v>200656.75</v>
      </c>
      <c r="F11286" s="317">
        <v>62404.25</v>
      </c>
      <c r="G11286" s="318">
        <v>40529</v>
      </c>
      <c r="H11286" s="318">
        <v>41158</v>
      </c>
      <c r="I11286" s="318">
        <v>50405</v>
      </c>
      <c r="J11286" s="315" t="s">
        <v>12037</v>
      </c>
      <c r="K11286" s="315">
        <v>8184</v>
      </c>
      <c r="L11286" s="315" t="s">
        <v>12038</v>
      </c>
      <c r="M11286" s="315" t="s">
        <v>784</v>
      </c>
      <c r="N11286" s="315" t="s">
        <v>12039</v>
      </c>
      <c r="O11286" s="315" t="s">
        <v>805</v>
      </c>
      <c r="P11286" s="315" t="s">
        <v>12040</v>
      </c>
      <c r="Q11286" s="315" t="s">
        <v>4972</v>
      </c>
    </row>
    <row r="11287" spans="1:17">
      <c r="A11287" s="315" t="s">
        <v>12041</v>
      </c>
      <c r="B11287" s="315" t="s">
        <v>2095</v>
      </c>
      <c r="C11287" s="315" t="s">
        <v>2096</v>
      </c>
      <c r="D11287" s="316">
        <v>204</v>
      </c>
      <c r="E11287" s="317">
        <v>101252</v>
      </c>
      <c r="F11287" s="317">
        <v>32719.4</v>
      </c>
      <c r="G11287" s="318">
        <v>39577</v>
      </c>
      <c r="H11287" s="318">
        <v>41632</v>
      </c>
      <c r="I11287" s="318">
        <v>50770</v>
      </c>
      <c r="J11287" s="315" t="s">
        <v>12042</v>
      </c>
      <c r="K11287" s="315">
        <v>1029</v>
      </c>
      <c r="L11287" s="315" t="s">
        <v>4012</v>
      </c>
      <c r="M11287" s="315" t="s">
        <v>766</v>
      </c>
      <c r="N11287" s="315" t="s">
        <v>9001</v>
      </c>
      <c r="O11287" s="315" t="s">
        <v>805</v>
      </c>
      <c r="P11287" s="315" t="s">
        <v>4675</v>
      </c>
      <c r="Q11287" s="315" t="s">
        <v>5924</v>
      </c>
    </row>
    <row r="11288" spans="1:17">
      <c r="A11288" s="319" t="s">
        <v>12043</v>
      </c>
      <c r="B11288" s="319" t="s">
        <v>2095</v>
      </c>
      <c r="C11288" s="315" t="s">
        <v>2096</v>
      </c>
      <c r="D11288" s="320">
        <v>204</v>
      </c>
      <c r="E11288" s="317">
        <v>103142</v>
      </c>
      <c r="F11288" s="317">
        <v>33330.160000000003</v>
      </c>
      <c r="G11288" s="321">
        <v>39577</v>
      </c>
      <c r="H11288" s="321">
        <v>41632</v>
      </c>
      <c r="I11288" s="321">
        <v>50770</v>
      </c>
      <c r="J11288" s="319" t="s">
        <v>12042</v>
      </c>
      <c r="K11288" s="322">
        <v>1029</v>
      </c>
      <c r="L11288" s="319" t="s">
        <v>4012</v>
      </c>
      <c r="M11288" s="319" t="s">
        <v>766</v>
      </c>
      <c r="N11288" s="319" t="s">
        <v>8563</v>
      </c>
      <c r="O11288" s="319" t="s">
        <v>805</v>
      </c>
      <c r="P11288" s="319" t="s">
        <v>8564</v>
      </c>
      <c r="Q11288" s="319" t="s">
        <v>8565</v>
      </c>
    </row>
    <row r="11289" spans="1:17">
      <c r="A11289" s="315" t="s">
        <v>12044</v>
      </c>
      <c r="B11289" s="315" t="s">
        <v>2095</v>
      </c>
      <c r="C11289" s="315" t="s">
        <v>2098</v>
      </c>
      <c r="D11289" s="316">
        <v>204.1</v>
      </c>
      <c r="E11289" s="317">
        <v>199813.27000000002</v>
      </c>
      <c r="F11289" s="317">
        <v>48954.25</v>
      </c>
      <c r="G11289" s="318">
        <v>40259</v>
      </c>
      <c r="H11289" s="318">
        <v>41628</v>
      </c>
      <c r="I11289" s="318">
        <v>50770</v>
      </c>
      <c r="J11289" s="315" t="s">
        <v>12045</v>
      </c>
      <c r="K11289" s="315">
        <v>9504</v>
      </c>
      <c r="L11289" s="315" t="s">
        <v>3239</v>
      </c>
      <c r="M11289" s="315" t="s">
        <v>792</v>
      </c>
      <c r="N11289" s="315" t="s">
        <v>12046</v>
      </c>
      <c r="O11289" s="315" t="s">
        <v>805</v>
      </c>
      <c r="P11289" s="315" t="s">
        <v>7732</v>
      </c>
      <c r="Q11289" s="315" t="s">
        <v>12047</v>
      </c>
    </row>
    <row r="11290" spans="1:17">
      <c r="A11290" s="315" t="s">
        <v>12048</v>
      </c>
      <c r="B11290" s="315" t="s">
        <v>2095</v>
      </c>
      <c r="C11290" s="315" t="s">
        <v>2098</v>
      </c>
      <c r="D11290" s="316">
        <v>204.4</v>
      </c>
      <c r="E11290" s="317">
        <v>194526.92999999996</v>
      </c>
      <c r="F11290" s="317">
        <v>66283.25</v>
      </c>
      <c r="G11290" s="318">
        <v>39569</v>
      </c>
      <c r="H11290" s="318">
        <v>40863</v>
      </c>
      <c r="I11290" s="318">
        <v>50040</v>
      </c>
      <c r="J11290" s="315" t="s">
        <v>12049</v>
      </c>
      <c r="K11290" s="315">
        <v>6163</v>
      </c>
      <c r="L11290" s="315" t="s">
        <v>3823</v>
      </c>
      <c r="M11290" s="315" t="s">
        <v>788</v>
      </c>
      <c r="N11290" s="315" t="s">
        <v>12050</v>
      </c>
      <c r="O11290" s="315" t="s">
        <v>805</v>
      </c>
      <c r="P11290" s="315" t="s">
        <v>12051</v>
      </c>
      <c r="Q11290" s="315" t="s">
        <v>12052</v>
      </c>
    </row>
    <row r="11291" spans="1:17">
      <c r="A11291" s="315" t="s">
        <v>12053</v>
      </c>
      <c r="B11291" s="315" t="s">
        <v>2095</v>
      </c>
      <c r="C11291" s="315" t="s">
        <v>2098</v>
      </c>
      <c r="D11291" s="316">
        <v>204.4</v>
      </c>
      <c r="E11291" s="317">
        <v>172852.25</v>
      </c>
      <c r="F11291" s="317">
        <v>81304.56</v>
      </c>
      <c r="G11291" s="318">
        <v>39798</v>
      </c>
      <c r="H11291" s="318">
        <v>40408</v>
      </c>
      <c r="I11291" s="318">
        <v>49674</v>
      </c>
      <c r="J11291" s="315" t="s">
        <v>12054</v>
      </c>
      <c r="K11291" s="315">
        <v>6301</v>
      </c>
      <c r="L11291" s="315" t="s">
        <v>327</v>
      </c>
      <c r="M11291" s="315" t="s">
        <v>1712</v>
      </c>
      <c r="N11291" s="315" t="s">
        <v>8127</v>
      </c>
      <c r="O11291" s="315" t="s">
        <v>805</v>
      </c>
      <c r="P11291" s="315" t="s">
        <v>8128</v>
      </c>
      <c r="Q11291" s="315" t="s">
        <v>807</v>
      </c>
    </row>
    <row r="11292" spans="1:17">
      <c r="A11292" s="315" t="s">
        <v>12055</v>
      </c>
      <c r="B11292" s="315" t="s">
        <v>2095</v>
      </c>
      <c r="C11292" s="315" t="s">
        <v>2098</v>
      </c>
      <c r="D11292" s="316">
        <v>204.5</v>
      </c>
      <c r="E11292" s="317">
        <v>209585.56</v>
      </c>
      <c r="F11292" s="317">
        <v>60158.799999999996</v>
      </c>
      <c r="G11292" s="318">
        <v>39574</v>
      </c>
      <c r="H11292" s="318">
        <v>41396</v>
      </c>
      <c r="I11292" s="318">
        <v>50770</v>
      </c>
      <c r="J11292" s="315" t="s">
        <v>12056</v>
      </c>
      <c r="K11292" s="315">
        <v>8107</v>
      </c>
      <c r="L11292" s="315" t="s">
        <v>919</v>
      </c>
      <c r="M11292" s="315" t="s">
        <v>784</v>
      </c>
      <c r="N11292" s="315" t="s">
        <v>12057</v>
      </c>
      <c r="O11292" s="315" t="s">
        <v>805</v>
      </c>
      <c r="P11292" s="315" t="s">
        <v>12058</v>
      </c>
      <c r="Q11292" s="315" t="s">
        <v>852</v>
      </c>
    </row>
    <row r="11293" spans="1:17">
      <c r="A11293" s="315" t="s">
        <v>12059</v>
      </c>
      <c r="B11293" s="315" t="s">
        <v>2095</v>
      </c>
      <c r="C11293" s="315" t="s">
        <v>2098</v>
      </c>
      <c r="D11293" s="316">
        <v>204.8</v>
      </c>
      <c r="E11293" s="317">
        <v>228182</v>
      </c>
      <c r="F11293" s="317">
        <v>107118.76000000001</v>
      </c>
      <c r="G11293" s="318">
        <v>39569</v>
      </c>
      <c r="H11293" s="318">
        <v>40450</v>
      </c>
      <c r="I11293" s="318">
        <v>49674</v>
      </c>
      <c r="J11293" s="315" t="s">
        <v>12060</v>
      </c>
      <c r="K11293" s="315">
        <v>1806</v>
      </c>
      <c r="L11293" s="315" t="s">
        <v>12061</v>
      </c>
      <c r="M11293" s="315" t="s">
        <v>766</v>
      </c>
      <c r="N11293" s="315" t="s">
        <v>5679</v>
      </c>
      <c r="O11293" s="315" t="s">
        <v>805</v>
      </c>
      <c r="P11293" s="315" t="s">
        <v>4852</v>
      </c>
      <c r="Q11293" s="315" t="s">
        <v>4853</v>
      </c>
    </row>
    <row r="11294" spans="1:17">
      <c r="A11294" s="315" t="s">
        <v>12062</v>
      </c>
      <c r="B11294" s="315" t="s">
        <v>2095</v>
      </c>
      <c r="C11294" s="315" t="s">
        <v>2098</v>
      </c>
      <c r="D11294" s="316">
        <v>205</v>
      </c>
      <c r="E11294" s="317">
        <v>188654.80000000002</v>
      </c>
      <c r="F11294" s="317">
        <v>65330.46</v>
      </c>
      <c r="G11294" s="318">
        <v>39569</v>
      </c>
      <c r="H11294" s="318">
        <v>40945</v>
      </c>
      <c r="I11294" s="318">
        <v>50405</v>
      </c>
      <c r="J11294" s="315" t="s">
        <v>12063</v>
      </c>
      <c r="K11294" s="315">
        <v>9410</v>
      </c>
      <c r="L11294" s="315" t="s">
        <v>3266</v>
      </c>
      <c r="M11294" s="315" t="s">
        <v>781</v>
      </c>
      <c r="N11294" s="315" t="s">
        <v>5694</v>
      </c>
      <c r="O11294" s="315" t="s">
        <v>805</v>
      </c>
      <c r="P11294" s="315" t="s">
        <v>4719</v>
      </c>
      <c r="Q11294" s="315" t="s">
        <v>5695</v>
      </c>
    </row>
    <row r="11295" spans="1:17">
      <c r="A11295" s="315" t="s">
        <v>12064</v>
      </c>
      <c r="B11295" s="315" t="s">
        <v>2095</v>
      </c>
      <c r="C11295" s="315" t="s">
        <v>2098</v>
      </c>
      <c r="D11295" s="316">
        <v>205.53</v>
      </c>
      <c r="E11295" s="317">
        <v>150791.28000000003</v>
      </c>
      <c r="F11295" s="317">
        <v>37278.939999999995</v>
      </c>
      <c r="G11295" s="318">
        <v>40795</v>
      </c>
      <c r="H11295" s="318">
        <v>41261</v>
      </c>
      <c r="I11295" s="318">
        <v>50405</v>
      </c>
      <c r="J11295" s="315" t="s">
        <v>12065</v>
      </c>
      <c r="K11295" s="315">
        <v>4702</v>
      </c>
      <c r="L11295" s="315" t="s">
        <v>1968</v>
      </c>
      <c r="M11295" s="315" t="s">
        <v>1296</v>
      </c>
      <c r="N11295" s="315" t="s">
        <v>12066</v>
      </c>
      <c r="O11295" s="315" t="s">
        <v>914</v>
      </c>
      <c r="P11295" s="315" t="s">
        <v>12067</v>
      </c>
      <c r="Q11295" s="315" t="s">
        <v>12068</v>
      </c>
    </row>
    <row r="11296" spans="1:17">
      <c r="A11296" s="315" t="s">
        <v>12069</v>
      </c>
      <c r="B11296" s="315" t="s">
        <v>2095</v>
      </c>
      <c r="C11296" s="315" t="s">
        <v>2098</v>
      </c>
      <c r="D11296" s="316">
        <v>205.92</v>
      </c>
      <c r="E11296" s="317">
        <v>179430.54</v>
      </c>
      <c r="F11296" s="317">
        <v>32231.03</v>
      </c>
      <c r="G11296" s="318">
        <v>40708</v>
      </c>
      <c r="H11296" s="318">
        <v>42272</v>
      </c>
      <c r="I11296" s="318">
        <v>49674</v>
      </c>
      <c r="J11296" s="315" t="s">
        <v>12070</v>
      </c>
      <c r="K11296" s="315">
        <v>8916</v>
      </c>
      <c r="L11296" s="315" t="s">
        <v>4112</v>
      </c>
      <c r="M11296" s="315" t="s">
        <v>776</v>
      </c>
      <c r="N11296" s="315" t="s">
        <v>4926</v>
      </c>
      <c r="O11296" s="315" t="s">
        <v>805</v>
      </c>
      <c r="P11296" s="315" t="s">
        <v>4927</v>
      </c>
      <c r="Q11296" s="315" t="s">
        <v>4629</v>
      </c>
    </row>
    <row r="11297" spans="1:17">
      <c r="A11297" s="315" t="s">
        <v>12071</v>
      </c>
      <c r="B11297" s="315" t="s">
        <v>2095</v>
      </c>
      <c r="C11297" s="315" t="s">
        <v>2098</v>
      </c>
      <c r="D11297" s="316">
        <v>206.04</v>
      </c>
      <c r="E11297" s="317">
        <v>170843.63999999998</v>
      </c>
      <c r="F11297" s="317">
        <v>36389.69</v>
      </c>
      <c r="G11297" s="318">
        <v>40703</v>
      </c>
      <c r="H11297" s="318">
        <v>41923</v>
      </c>
      <c r="I11297" s="318">
        <v>49309</v>
      </c>
      <c r="J11297" s="315" t="s">
        <v>12072</v>
      </c>
      <c r="K11297" s="315">
        <v>6276</v>
      </c>
      <c r="L11297" s="315" t="s">
        <v>2988</v>
      </c>
      <c r="M11297" s="315" t="s">
        <v>788</v>
      </c>
      <c r="N11297" s="315"/>
      <c r="O11297" s="315" t="s">
        <v>805</v>
      </c>
      <c r="P11297" s="315" t="s">
        <v>5845</v>
      </c>
      <c r="Q11297" s="315" t="s">
        <v>887</v>
      </c>
    </row>
    <row r="11298" spans="1:17">
      <c r="A11298" s="315" t="s">
        <v>12073</v>
      </c>
      <c r="B11298" s="315" t="s">
        <v>2095</v>
      </c>
      <c r="C11298" s="315" t="s">
        <v>2098</v>
      </c>
      <c r="D11298" s="316">
        <v>206.6</v>
      </c>
      <c r="E11298" s="317">
        <v>184934.14</v>
      </c>
      <c r="F11298" s="317">
        <v>69692.76999999999</v>
      </c>
      <c r="G11298" s="318">
        <v>40616</v>
      </c>
      <c r="H11298" s="318">
        <v>40714</v>
      </c>
      <c r="I11298" s="318">
        <v>50040</v>
      </c>
      <c r="J11298" s="315" t="s">
        <v>12074</v>
      </c>
      <c r="K11298" s="315">
        <v>4410</v>
      </c>
      <c r="L11298" s="315" t="s">
        <v>2428</v>
      </c>
      <c r="M11298" s="315" t="s">
        <v>1484</v>
      </c>
      <c r="N11298" s="315" t="s">
        <v>6117</v>
      </c>
      <c r="O11298" s="315" t="s">
        <v>805</v>
      </c>
      <c r="P11298" s="315" t="s">
        <v>6118</v>
      </c>
      <c r="Q11298" s="315" t="s">
        <v>5818</v>
      </c>
    </row>
    <row r="11299" spans="1:17">
      <c r="A11299" s="315" t="s">
        <v>12075</v>
      </c>
      <c r="B11299" s="315" t="s">
        <v>2095</v>
      </c>
      <c r="C11299" s="315" t="s">
        <v>2098</v>
      </c>
      <c r="D11299" s="316">
        <v>206.81</v>
      </c>
      <c r="E11299" s="317">
        <v>161959.66</v>
      </c>
      <c r="F11299" s="317">
        <v>26993.250000000004</v>
      </c>
      <c r="G11299" s="318">
        <v>40758</v>
      </c>
      <c r="H11299" s="318">
        <v>42427</v>
      </c>
      <c r="I11299" s="318">
        <v>50040</v>
      </c>
      <c r="J11299" s="315" t="s">
        <v>12076</v>
      </c>
      <c r="K11299" s="315">
        <v>6274</v>
      </c>
      <c r="L11299" s="315" t="s">
        <v>799</v>
      </c>
      <c r="M11299" s="315" t="s">
        <v>788</v>
      </c>
      <c r="N11299" s="315" t="s">
        <v>12077</v>
      </c>
      <c r="O11299" s="315" t="s">
        <v>805</v>
      </c>
      <c r="P11299" s="315" t="s">
        <v>1383</v>
      </c>
      <c r="Q11299" s="315" t="s">
        <v>1307</v>
      </c>
    </row>
    <row r="11300" spans="1:17">
      <c r="A11300" s="315" t="s">
        <v>12078</v>
      </c>
      <c r="B11300" s="315" t="s">
        <v>2095</v>
      </c>
      <c r="C11300" s="315" t="s">
        <v>2098</v>
      </c>
      <c r="D11300" s="316">
        <v>208.57</v>
      </c>
      <c r="E11300" s="317">
        <v>192984.24999999997</v>
      </c>
      <c r="F11300" s="317">
        <v>34737.17</v>
      </c>
      <c r="G11300" s="318">
        <v>40788</v>
      </c>
      <c r="H11300" s="318">
        <v>42432</v>
      </c>
      <c r="I11300" s="318">
        <v>50040</v>
      </c>
      <c r="J11300" s="315" t="s">
        <v>12079</v>
      </c>
      <c r="K11300" s="315">
        <v>8966</v>
      </c>
      <c r="L11300" s="315" t="s">
        <v>12080</v>
      </c>
      <c r="M11300" s="315" t="s">
        <v>776</v>
      </c>
      <c r="N11300" s="315"/>
      <c r="O11300" s="315" t="s">
        <v>805</v>
      </c>
      <c r="P11300" s="315" t="s">
        <v>8459</v>
      </c>
      <c r="Q11300" s="315" t="s">
        <v>12081</v>
      </c>
    </row>
    <row r="11301" spans="1:17">
      <c r="A11301" s="315" t="s">
        <v>12082</v>
      </c>
      <c r="B11301" s="315" t="s">
        <v>2095</v>
      </c>
      <c r="C11301" s="315" t="s">
        <v>2098</v>
      </c>
      <c r="D11301" s="316">
        <v>209.9</v>
      </c>
      <c r="E11301" s="317">
        <v>194531.46</v>
      </c>
      <c r="F11301" s="317">
        <v>57638.96</v>
      </c>
      <c r="G11301" s="318">
        <v>40595</v>
      </c>
      <c r="H11301" s="318">
        <v>41176</v>
      </c>
      <c r="I11301" s="318">
        <v>50405</v>
      </c>
      <c r="J11301" s="315" t="s">
        <v>12083</v>
      </c>
      <c r="K11301" s="315">
        <v>4208</v>
      </c>
      <c r="L11301" s="315" t="s">
        <v>3360</v>
      </c>
      <c r="M11301" s="315" t="s">
        <v>1296</v>
      </c>
      <c r="N11301" s="315" t="s">
        <v>6821</v>
      </c>
      <c r="O11301" s="315" t="s">
        <v>805</v>
      </c>
      <c r="P11301" s="315" t="s">
        <v>6646</v>
      </c>
      <c r="Q11301" s="315" t="s">
        <v>1695</v>
      </c>
    </row>
    <row r="11302" spans="1:17">
      <c r="A11302" s="315" t="s">
        <v>12084</v>
      </c>
      <c r="B11302" s="315" t="s">
        <v>2095</v>
      </c>
      <c r="C11302" s="315" t="s">
        <v>2098</v>
      </c>
      <c r="D11302" s="316">
        <v>209.95</v>
      </c>
      <c r="E11302" s="317">
        <v>175752.80000000005</v>
      </c>
      <c r="F11302" s="317">
        <v>44998.89</v>
      </c>
      <c r="G11302" s="318">
        <v>40672</v>
      </c>
      <c r="H11302" s="318">
        <v>41264</v>
      </c>
      <c r="I11302" s="318">
        <v>50405</v>
      </c>
      <c r="J11302" s="315" t="s">
        <v>8887</v>
      </c>
      <c r="K11302" s="315">
        <v>3077</v>
      </c>
      <c r="L11302" s="315" t="s">
        <v>4477</v>
      </c>
      <c r="M11302" s="315" t="s">
        <v>764</v>
      </c>
      <c r="N11302" s="315"/>
      <c r="O11302" s="315" t="s">
        <v>805</v>
      </c>
      <c r="P11302" s="315" t="s">
        <v>7650</v>
      </c>
      <c r="Q11302" s="315" t="s">
        <v>1139</v>
      </c>
    </row>
    <row r="11303" spans="1:17">
      <c r="A11303" s="315" t="s">
        <v>12085</v>
      </c>
      <c r="B11303" s="315" t="s">
        <v>2095</v>
      </c>
      <c r="C11303" s="315" t="s">
        <v>2098</v>
      </c>
      <c r="D11303" s="316">
        <v>210.08</v>
      </c>
      <c r="E11303" s="317">
        <v>100133.56</v>
      </c>
      <c r="F11303" s="317">
        <v>22715.489999999998</v>
      </c>
      <c r="G11303" s="318">
        <v>40834</v>
      </c>
      <c r="H11303" s="318">
        <v>41620</v>
      </c>
      <c r="I11303" s="318">
        <v>50770</v>
      </c>
      <c r="J11303" s="315" t="s">
        <v>12086</v>
      </c>
      <c r="K11303" s="315">
        <v>7000</v>
      </c>
      <c r="L11303" s="315" t="s">
        <v>1644</v>
      </c>
      <c r="M11303" s="315" t="s">
        <v>966</v>
      </c>
      <c r="N11303" s="315" t="s">
        <v>12087</v>
      </c>
      <c r="O11303" s="315" t="s">
        <v>805</v>
      </c>
      <c r="P11303" s="315" t="s">
        <v>12088</v>
      </c>
      <c r="Q11303" s="315" t="s">
        <v>12089</v>
      </c>
    </row>
    <row r="11304" spans="1:17">
      <c r="A11304" s="315" t="s">
        <v>12090</v>
      </c>
      <c r="B11304" s="315" t="s">
        <v>2095</v>
      </c>
      <c r="C11304" s="315" t="s">
        <v>2096</v>
      </c>
      <c r="D11304" s="316">
        <v>210.3</v>
      </c>
      <c r="E11304" s="317">
        <v>209996.61000000002</v>
      </c>
      <c r="F11304" s="317">
        <v>63838.970000000008</v>
      </c>
      <c r="G11304" s="318">
        <v>40630</v>
      </c>
      <c r="H11304" s="318">
        <v>41629</v>
      </c>
      <c r="I11304" s="318">
        <v>50770</v>
      </c>
      <c r="J11304" s="315" t="s">
        <v>12091</v>
      </c>
      <c r="K11304" s="315">
        <v>4704</v>
      </c>
      <c r="L11304" s="315" t="s">
        <v>2130</v>
      </c>
      <c r="M11304" s="315" t="s">
        <v>764</v>
      </c>
      <c r="N11304" s="315"/>
      <c r="O11304" s="315" t="s">
        <v>805</v>
      </c>
      <c r="P11304" s="315" t="s">
        <v>12092</v>
      </c>
      <c r="Q11304" s="315" t="s">
        <v>1906</v>
      </c>
    </row>
    <row r="11305" spans="1:17">
      <c r="A11305" s="315" t="s">
        <v>12093</v>
      </c>
      <c r="B11305" s="315" t="s">
        <v>2095</v>
      </c>
      <c r="C11305" s="315" t="s">
        <v>2098</v>
      </c>
      <c r="D11305" s="316">
        <v>211.12</v>
      </c>
      <c r="E11305" s="317">
        <v>203919.75</v>
      </c>
      <c r="F11305" s="317">
        <v>53812.15</v>
      </c>
      <c r="G11305" s="318">
        <v>39822</v>
      </c>
      <c r="H11305" s="318">
        <v>41968</v>
      </c>
      <c r="I11305" s="318">
        <v>51135</v>
      </c>
      <c r="J11305" s="315" t="s">
        <v>12094</v>
      </c>
      <c r="K11305" s="315">
        <v>1029</v>
      </c>
      <c r="L11305" s="315" t="s">
        <v>4012</v>
      </c>
      <c r="M11305" s="315" t="s">
        <v>766</v>
      </c>
      <c r="N11305" s="315" t="s">
        <v>12095</v>
      </c>
      <c r="O11305" s="315" t="s">
        <v>805</v>
      </c>
      <c r="P11305" s="315" t="s">
        <v>12096</v>
      </c>
      <c r="Q11305" s="315" t="s">
        <v>819</v>
      </c>
    </row>
    <row r="11306" spans="1:17">
      <c r="A11306" s="315" t="s">
        <v>12097</v>
      </c>
      <c r="B11306" s="315" t="s">
        <v>2095</v>
      </c>
      <c r="C11306" s="315" t="s">
        <v>2096</v>
      </c>
      <c r="D11306" s="316">
        <v>211.6</v>
      </c>
      <c r="E11306" s="317">
        <v>206076.88</v>
      </c>
      <c r="F11306" s="317">
        <v>83255.06</v>
      </c>
      <c r="G11306" s="318">
        <v>39570</v>
      </c>
      <c r="H11306" s="318">
        <v>41041</v>
      </c>
      <c r="I11306" s="318">
        <v>50405</v>
      </c>
      <c r="J11306" s="315" t="s">
        <v>12098</v>
      </c>
      <c r="K11306" s="315">
        <v>6026</v>
      </c>
      <c r="L11306" s="315" t="s">
        <v>3356</v>
      </c>
      <c r="M11306" s="315" t="s">
        <v>788</v>
      </c>
      <c r="N11306" s="315"/>
      <c r="O11306" s="315" t="s">
        <v>805</v>
      </c>
      <c r="P11306" s="315" t="s">
        <v>1383</v>
      </c>
      <c r="Q11306" s="315" t="s">
        <v>852</v>
      </c>
    </row>
    <row r="11307" spans="1:17">
      <c r="A11307" s="315" t="s">
        <v>12099</v>
      </c>
      <c r="B11307" s="315" t="s">
        <v>2095</v>
      </c>
      <c r="C11307" s="315" t="s">
        <v>2098</v>
      </c>
      <c r="D11307" s="316">
        <v>212.2</v>
      </c>
      <c r="E11307" s="317">
        <v>215736.99999999997</v>
      </c>
      <c r="F11307" s="317">
        <v>61724.76</v>
      </c>
      <c r="G11307" s="318">
        <v>39632</v>
      </c>
      <c r="H11307" s="318">
        <v>41626</v>
      </c>
      <c r="I11307" s="318">
        <v>50770</v>
      </c>
      <c r="J11307" s="315" t="s">
        <v>12100</v>
      </c>
      <c r="K11307" s="315">
        <v>3942</v>
      </c>
      <c r="L11307" s="315" t="s">
        <v>3564</v>
      </c>
      <c r="M11307" s="315" t="s">
        <v>754</v>
      </c>
      <c r="N11307" s="315" t="s">
        <v>8387</v>
      </c>
      <c r="O11307" s="315" t="s">
        <v>805</v>
      </c>
      <c r="P11307" s="315" t="s">
        <v>8388</v>
      </c>
      <c r="Q11307" s="315" t="s">
        <v>8389</v>
      </c>
    </row>
    <row r="11308" spans="1:17">
      <c r="A11308" s="315" t="s">
        <v>12101</v>
      </c>
      <c r="B11308" s="315" t="s">
        <v>2095</v>
      </c>
      <c r="C11308" s="315" t="s">
        <v>2098</v>
      </c>
      <c r="D11308" s="316">
        <v>212.22</v>
      </c>
      <c r="E11308" s="317">
        <v>118292.99999999999</v>
      </c>
      <c r="F11308" s="317">
        <v>13451.84</v>
      </c>
      <c r="G11308" s="318">
        <v>40596</v>
      </c>
      <c r="H11308" s="318">
        <v>42452</v>
      </c>
      <c r="I11308" s="318">
        <v>50040</v>
      </c>
      <c r="J11308" s="315" t="s">
        <v>12102</v>
      </c>
      <c r="K11308" s="315">
        <v>8847</v>
      </c>
      <c r="L11308" s="315" t="s">
        <v>4237</v>
      </c>
      <c r="M11308" s="315" t="s">
        <v>1388</v>
      </c>
      <c r="N11308" s="315" t="s">
        <v>11846</v>
      </c>
      <c r="O11308" s="315" t="s">
        <v>805</v>
      </c>
      <c r="P11308" s="315" t="s">
        <v>1745</v>
      </c>
      <c r="Q11308" s="315" t="s">
        <v>1204</v>
      </c>
    </row>
    <row r="11309" spans="1:17">
      <c r="A11309" s="315" t="s">
        <v>12103</v>
      </c>
      <c r="B11309" s="315" t="s">
        <v>2095</v>
      </c>
      <c r="C11309" s="315" t="s">
        <v>2098</v>
      </c>
      <c r="D11309" s="316">
        <v>212.32</v>
      </c>
      <c r="E11309" s="317">
        <v>171632.93000000002</v>
      </c>
      <c r="F11309" s="317">
        <v>33296.79</v>
      </c>
      <c r="G11309" s="318">
        <v>40779</v>
      </c>
      <c r="H11309" s="318">
        <v>42257</v>
      </c>
      <c r="I11309" s="318">
        <v>49674</v>
      </c>
      <c r="J11309" s="315" t="s">
        <v>12104</v>
      </c>
      <c r="K11309" s="315">
        <v>6020</v>
      </c>
      <c r="L11309" s="315" t="s">
        <v>1888</v>
      </c>
      <c r="M11309" s="315" t="s">
        <v>788</v>
      </c>
      <c r="N11309" s="315"/>
      <c r="O11309" s="315" t="s">
        <v>805</v>
      </c>
      <c r="P11309" s="315" t="s">
        <v>12105</v>
      </c>
      <c r="Q11309" s="315" t="s">
        <v>819</v>
      </c>
    </row>
    <row r="11310" spans="1:17">
      <c r="A11310" s="315" t="s">
        <v>12106</v>
      </c>
      <c r="B11310" s="315" t="s">
        <v>2095</v>
      </c>
      <c r="C11310" s="315" t="s">
        <v>2098</v>
      </c>
      <c r="D11310" s="316">
        <v>212.52</v>
      </c>
      <c r="E11310" s="317">
        <v>106128.76000000001</v>
      </c>
      <c r="F11310" s="317">
        <v>20413.73</v>
      </c>
      <c r="G11310" s="318">
        <v>40806</v>
      </c>
      <c r="H11310" s="318">
        <v>42215</v>
      </c>
      <c r="I11310" s="318">
        <v>49674</v>
      </c>
      <c r="J11310" s="315" t="s">
        <v>12107</v>
      </c>
      <c r="K11310" s="315">
        <v>6018</v>
      </c>
      <c r="L11310" s="315" t="s">
        <v>2000</v>
      </c>
      <c r="M11310" s="315" t="s">
        <v>788</v>
      </c>
      <c r="N11310" s="315"/>
      <c r="O11310" s="315" t="s">
        <v>805</v>
      </c>
      <c r="P11310" s="315" t="s">
        <v>12108</v>
      </c>
      <c r="Q11310" s="315" t="s">
        <v>956</v>
      </c>
    </row>
    <row r="11311" spans="1:17">
      <c r="A11311" s="315" t="s">
        <v>12109</v>
      </c>
      <c r="B11311" s="315" t="s">
        <v>2095</v>
      </c>
      <c r="C11311" s="315" t="s">
        <v>2098</v>
      </c>
      <c r="D11311" s="316">
        <v>213</v>
      </c>
      <c r="E11311" s="317">
        <v>33635.119999999995</v>
      </c>
      <c r="F11311" s="317">
        <v>5843.52</v>
      </c>
      <c r="G11311" s="318">
        <v>40515</v>
      </c>
      <c r="H11311" s="318">
        <v>42622</v>
      </c>
      <c r="I11311" s="318">
        <v>50040</v>
      </c>
      <c r="J11311" s="315" t="s">
        <v>12110</v>
      </c>
      <c r="K11311" s="315">
        <v>9245</v>
      </c>
      <c r="L11311" s="315" t="s">
        <v>2768</v>
      </c>
      <c r="M11311" s="315" t="s">
        <v>770</v>
      </c>
      <c r="N11311" s="315"/>
      <c r="O11311" s="315" t="s">
        <v>805</v>
      </c>
      <c r="P11311" s="315" t="s">
        <v>5075</v>
      </c>
      <c r="Q11311" s="315" t="s">
        <v>852</v>
      </c>
    </row>
    <row r="11312" spans="1:17">
      <c r="A11312" s="315" t="s">
        <v>12111</v>
      </c>
      <c r="B11312" s="315" t="s">
        <v>2095</v>
      </c>
      <c r="C11312" s="315" t="s">
        <v>2098</v>
      </c>
      <c r="D11312" s="316">
        <v>213.18</v>
      </c>
      <c r="E11312" s="317">
        <v>221299.82999999996</v>
      </c>
      <c r="F11312" s="317">
        <v>39833.970000000008</v>
      </c>
      <c r="G11312" s="318">
        <v>40749</v>
      </c>
      <c r="H11312" s="318">
        <v>42459</v>
      </c>
      <c r="I11312" s="318">
        <v>50040</v>
      </c>
      <c r="J11312" s="315" t="s">
        <v>12112</v>
      </c>
      <c r="K11312" s="315">
        <v>7492</v>
      </c>
      <c r="L11312" s="315" t="s">
        <v>12113</v>
      </c>
      <c r="M11312" s="315" t="s">
        <v>966</v>
      </c>
      <c r="N11312" s="315"/>
      <c r="O11312" s="315" t="s">
        <v>805</v>
      </c>
      <c r="P11312" s="315" t="s">
        <v>12114</v>
      </c>
      <c r="Q11312" s="315" t="s">
        <v>12115</v>
      </c>
    </row>
    <row r="11313" spans="1:17">
      <c r="A11313" s="315" t="s">
        <v>12116</v>
      </c>
      <c r="B11313" s="315" t="s">
        <v>2095</v>
      </c>
      <c r="C11313" s="315" t="s">
        <v>2096</v>
      </c>
      <c r="D11313" s="316">
        <v>213.2</v>
      </c>
      <c r="E11313" s="317">
        <v>211054.50000000003</v>
      </c>
      <c r="F11313" s="317">
        <v>59407.92</v>
      </c>
      <c r="G11313" s="318">
        <v>40051</v>
      </c>
      <c r="H11313" s="318">
        <v>41634</v>
      </c>
      <c r="I11313" s="318">
        <v>50770</v>
      </c>
      <c r="J11313" s="315" t="s">
        <v>12117</v>
      </c>
      <c r="K11313" s="315">
        <v>2947</v>
      </c>
      <c r="L11313" s="315" t="s">
        <v>12118</v>
      </c>
      <c r="M11313" s="315" t="s">
        <v>1431</v>
      </c>
      <c r="N11313" s="315" t="s">
        <v>12119</v>
      </c>
      <c r="O11313" s="315" t="s">
        <v>805</v>
      </c>
      <c r="P11313" s="315" t="s">
        <v>12120</v>
      </c>
      <c r="Q11313" s="315" t="s">
        <v>12121</v>
      </c>
    </row>
    <row r="11314" spans="1:17">
      <c r="A11314" s="315" t="s">
        <v>12122</v>
      </c>
      <c r="B11314" s="315" t="s">
        <v>2095</v>
      </c>
      <c r="C11314" s="315" t="s">
        <v>2098</v>
      </c>
      <c r="D11314" s="316">
        <v>213.29</v>
      </c>
      <c r="E11314" s="317">
        <v>185172.44999999998</v>
      </c>
      <c r="F11314" s="317">
        <v>35738.289999999994</v>
      </c>
      <c r="G11314" s="318">
        <v>40661</v>
      </c>
      <c r="H11314" s="318">
        <v>42272</v>
      </c>
      <c r="I11314" s="318">
        <v>49674</v>
      </c>
      <c r="J11314" s="315" t="s">
        <v>12123</v>
      </c>
      <c r="K11314" s="315">
        <v>5634</v>
      </c>
      <c r="L11314" s="315" t="s">
        <v>12124</v>
      </c>
      <c r="M11314" s="315" t="s">
        <v>776</v>
      </c>
      <c r="N11314" s="315"/>
      <c r="O11314" s="315" t="s">
        <v>805</v>
      </c>
      <c r="P11314" s="315" t="s">
        <v>1754</v>
      </c>
      <c r="Q11314" s="315" t="s">
        <v>4567</v>
      </c>
    </row>
    <row r="11315" spans="1:17">
      <c r="A11315" s="315" t="s">
        <v>12125</v>
      </c>
      <c r="B11315" s="315" t="s">
        <v>2095</v>
      </c>
      <c r="C11315" s="315" t="s">
        <v>2098</v>
      </c>
      <c r="D11315" s="316">
        <v>213.62</v>
      </c>
      <c r="E11315" s="317">
        <v>185588.88000000003</v>
      </c>
      <c r="F11315" s="317">
        <v>42101.15</v>
      </c>
      <c r="G11315" s="318">
        <v>40763</v>
      </c>
      <c r="H11315" s="318">
        <v>41622</v>
      </c>
      <c r="I11315" s="318">
        <v>50770</v>
      </c>
      <c r="J11315" s="315" t="s">
        <v>12126</v>
      </c>
      <c r="K11315" s="315">
        <v>9463</v>
      </c>
      <c r="L11315" s="315" t="s">
        <v>2547</v>
      </c>
      <c r="M11315" s="315" t="s">
        <v>770</v>
      </c>
      <c r="N11315" s="315" t="s">
        <v>12127</v>
      </c>
      <c r="O11315" s="315" t="s">
        <v>805</v>
      </c>
      <c r="P11315" s="315" t="s">
        <v>4606</v>
      </c>
      <c r="Q11315" s="315" t="s">
        <v>1307</v>
      </c>
    </row>
    <row r="11316" spans="1:17">
      <c r="A11316" s="315" t="s">
        <v>12128</v>
      </c>
      <c r="B11316" s="315" t="s">
        <v>2095</v>
      </c>
      <c r="C11316" s="315" t="s">
        <v>2096</v>
      </c>
      <c r="D11316" s="316">
        <v>214.2</v>
      </c>
      <c r="E11316" s="317">
        <v>201034.79999999996</v>
      </c>
      <c r="F11316" s="317">
        <v>69759.069999999992</v>
      </c>
      <c r="G11316" s="318">
        <v>39604</v>
      </c>
      <c r="H11316" s="318">
        <v>41629</v>
      </c>
      <c r="I11316" s="318">
        <v>50770</v>
      </c>
      <c r="J11316" s="315" t="s">
        <v>12129</v>
      </c>
      <c r="K11316" s="315">
        <v>3415</v>
      </c>
      <c r="L11316" s="315" t="s">
        <v>4314</v>
      </c>
      <c r="M11316" s="315" t="s">
        <v>764</v>
      </c>
      <c r="N11316" s="315" t="s">
        <v>12130</v>
      </c>
      <c r="O11316" s="315" t="s">
        <v>805</v>
      </c>
      <c r="P11316" s="315" t="s">
        <v>12131</v>
      </c>
      <c r="Q11316" s="315" t="s">
        <v>819</v>
      </c>
    </row>
    <row r="11317" spans="1:17">
      <c r="A11317" s="315" t="s">
        <v>12132</v>
      </c>
      <c r="B11317" s="315" t="s">
        <v>2095</v>
      </c>
      <c r="C11317" s="315" t="s">
        <v>2098</v>
      </c>
      <c r="D11317" s="316">
        <v>214.3</v>
      </c>
      <c r="E11317" s="317">
        <v>223015.83000000002</v>
      </c>
      <c r="F11317" s="317">
        <v>85902.39</v>
      </c>
      <c r="G11317" s="318">
        <v>40436</v>
      </c>
      <c r="H11317" s="318">
        <v>40900</v>
      </c>
      <c r="I11317" s="318">
        <v>50040</v>
      </c>
      <c r="J11317" s="315" t="s">
        <v>12133</v>
      </c>
      <c r="K11317" s="315">
        <v>8444</v>
      </c>
      <c r="L11317" s="315" t="s">
        <v>4073</v>
      </c>
      <c r="M11317" s="315" t="s">
        <v>784</v>
      </c>
      <c r="N11317" s="315"/>
      <c r="O11317" s="315" t="s">
        <v>805</v>
      </c>
      <c r="P11317" s="315" t="s">
        <v>5298</v>
      </c>
      <c r="Q11317" s="315" t="s">
        <v>852</v>
      </c>
    </row>
    <row r="11318" spans="1:17">
      <c r="A11318" s="315" t="s">
        <v>12134</v>
      </c>
      <c r="B11318" s="315" t="s">
        <v>2095</v>
      </c>
      <c r="C11318" s="315" t="s">
        <v>2098</v>
      </c>
      <c r="D11318" s="316">
        <v>215</v>
      </c>
      <c r="E11318" s="317">
        <v>167084</v>
      </c>
      <c r="F11318" s="317">
        <v>72848.63</v>
      </c>
      <c r="G11318" s="318">
        <v>39570</v>
      </c>
      <c r="H11318" s="318">
        <v>40901</v>
      </c>
      <c r="I11318" s="318">
        <v>50040</v>
      </c>
      <c r="J11318" s="315" t="s">
        <v>12135</v>
      </c>
      <c r="K11318" s="315">
        <v>1410</v>
      </c>
      <c r="L11318" s="315" t="s">
        <v>4445</v>
      </c>
      <c r="M11318" s="315" t="s">
        <v>766</v>
      </c>
      <c r="N11318" s="315"/>
      <c r="O11318" s="315" t="s">
        <v>805</v>
      </c>
      <c r="P11318" s="315" t="s">
        <v>12136</v>
      </c>
      <c r="Q11318" s="315" t="s">
        <v>12137</v>
      </c>
    </row>
    <row r="11319" spans="1:17">
      <c r="A11319" s="315" t="s">
        <v>12138</v>
      </c>
      <c r="B11319" s="315" t="s">
        <v>2095</v>
      </c>
      <c r="C11319" s="315" t="s">
        <v>2098</v>
      </c>
      <c r="D11319" s="316">
        <v>215</v>
      </c>
      <c r="E11319" s="317">
        <v>206323.68</v>
      </c>
      <c r="F11319" s="317">
        <v>77371.400000000009</v>
      </c>
      <c r="G11319" s="318">
        <v>40526</v>
      </c>
      <c r="H11319" s="318">
        <v>40892</v>
      </c>
      <c r="I11319" s="318">
        <v>50040</v>
      </c>
      <c r="J11319" s="315" t="s">
        <v>12139</v>
      </c>
      <c r="K11319" s="315">
        <v>1018</v>
      </c>
      <c r="L11319" s="315" t="s">
        <v>2075</v>
      </c>
      <c r="M11319" s="315" t="s">
        <v>766</v>
      </c>
      <c r="N11319" s="315" t="s">
        <v>5744</v>
      </c>
      <c r="O11319" s="315" t="s">
        <v>805</v>
      </c>
      <c r="P11319" s="315" t="s">
        <v>5745</v>
      </c>
      <c r="Q11319" s="315" t="s">
        <v>5199</v>
      </c>
    </row>
    <row r="11320" spans="1:17">
      <c r="A11320" s="315" t="s">
        <v>12140</v>
      </c>
      <c r="B11320" s="315" t="s">
        <v>2095</v>
      </c>
      <c r="C11320" s="315" t="s">
        <v>2098</v>
      </c>
      <c r="D11320" s="316">
        <v>215.7</v>
      </c>
      <c r="E11320" s="317">
        <v>183092.35</v>
      </c>
      <c r="F11320" s="317">
        <v>49773.020000000004</v>
      </c>
      <c r="G11320" s="318">
        <v>39611</v>
      </c>
      <c r="H11320" s="318">
        <v>41473</v>
      </c>
      <c r="I11320" s="318">
        <v>50770</v>
      </c>
      <c r="J11320" s="315" t="s">
        <v>12141</v>
      </c>
      <c r="K11320" s="315">
        <v>8362</v>
      </c>
      <c r="L11320" s="315" t="s">
        <v>2773</v>
      </c>
      <c r="M11320" s="315" t="s">
        <v>792</v>
      </c>
      <c r="N11320" s="315"/>
      <c r="O11320" s="315" t="s">
        <v>805</v>
      </c>
      <c r="P11320" s="315" t="s">
        <v>8324</v>
      </c>
      <c r="Q11320" s="315" t="s">
        <v>1900</v>
      </c>
    </row>
    <row r="11321" spans="1:17">
      <c r="A11321" s="315" t="s">
        <v>12142</v>
      </c>
      <c r="B11321" s="315" t="s">
        <v>2095</v>
      </c>
      <c r="C11321" s="315" t="s">
        <v>2098</v>
      </c>
      <c r="D11321" s="316">
        <v>215.8</v>
      </c>
      <c r="E11321" s="317">
        <v>180636.77999999997</v>
      </c>
      <c r="F11321" s="317">
        <v>76101.590000000011</v>
      </c>
      <c r="G11321" s="318">
        <v>40536</v>
      </c>
      <c r="H11321" s="318">
        <v>40543</v>
      </c>
      <c r="I11321" s="318">
        <v>49674</v>
      </c>
      <c r="J11321" s="315" t="s">
        <v>12143</v>
      </c>
      <c r="K11321" s="315">
        <v>4564</v>
      </c>
      <c r="L11321" s="315" t="s">
        <v>9381</v>
      </c>
      <c r="M11321" s="315" t="s">
        <v>1296</v>
      </c>
      <c r="N11321" s="315" t="s">
        <v>12144</v>
      </c>
      <c r="O11321" s="315" t="s">
        <v>805</v>
      </c>
      <c r="P11321" s="315" t="s">
        <v>5561</v>
      </c>
      <c r="Q11321" s="315" t="s">
        <v>1090</v>
      </c>
    </row>
    <row r="11322" spans="1:17">
      <c r="A11322" s="315" t="s">
        <v>12145</v>
      </c>
      <c r="B11322" s="315" t="s">
        <v>2095</v>
      </c>
      <c r="C11322" s="315" t="s">
        <v>2098</v>
      </c>
      <c r="D11322" s="316">
        <v>216</v>
      </c>
      <c r="E11322" s="317">
        <v>191072.1</v>
      </c>
      <c r="F11322" s="317">
        <v>49678.750000000007</v>
      </c>
      <c r="G11322" s="318">
        <v>40017</v>
      </c>
      <c r="H11322" s="318">
        <v>40051</v>
      </c>
      <c r="I11322" s="318">
        <v>49309</v>
      </c>
      <c r="J11322" s="315" t="s">
        <v>12146</v>
      </c>
      <c r="K11322" s="315">
        <v>6252</v>
      </c>
      <c r="L11322" s="315" t="s">
        <v>1538</v>
      </c>
      <c r="M11322" s="315" t="s">
        <v>788</v>
      </c>
      <c r="N11322" s="315"/>
      <c r="O11322" s="315" t="s">
        <v>805</v>
      </c>
      <c r="P11322" s="315" t="s">
        <v>4583</v>
      </c>
      <c r="Q11322" s="315" t="s">
        <v>992</v>
      </c>
    </row>
    <row r="11323" spans="1:17">
      <c r="A11323" s="315" t="s">
        <v>12147</v>
      </c>
      <c r="B11323" s="315" t="s">
        <v>2095</v>
      </c>
      <c r="C11323" s="315" t="s">
        <v>2096</v>
      </c>
      <c r="D11323" s="316">
        <v>216</v>
      </c>
      <c r="E11323" s="317">
        <v>201346</v>
      </c>
      <c r="F11323" s="317">
        <v>56675.180000000008</v>
      </c>
      <c r="G11323" s="318">
        <v>40535</v>
      </c>
      <c r="H11323" s="318">
        <v>41627</v>
      </c>
      <c r="I11323" s="318">
        <v>50770</v>
      </c>
      <c r="J11323" s="315" t="s">
        <v>12148</v>
      </c>
      <c r="K11323" s="315">
        <v>1299</v>
      </c>
      <c r="L11323" s="315" t="s">
        <v>2293</v>
      </c>
      <c r="M11323" s="315" t="s">
        <v>766</v>
      </c>
      <c r="N11323" s="315"/>
      <c r="O11323" s="315" t="s">
        <v>805</v>
      </c>
      <c r="P11323" s="315" t="s">
        <v>12149</v>
      </c>
      <c r="Q11323" s="315" t="s">
        <v>1041</v>
      </c>
    </row>
    <row r="11324" spans="1:17">
      <c r="A11324" s="315" t="s">
        <v>12150</v>
      </c>
      <c r="B11324" s="315" t="s">
        <v>2095</v>
      </c>
      <c r="C11324" s="315" t="s">
        <v>2098</v>
      </c>
      <c r="D11324" s="316">
        <v>216.15</v>
      </c>
      <c r="E11324" s="317">
        <v>174658.18</v>
      </c>
      <c r="F11324" s="317">
        <v>54338.090000000004</v>
      </c>
      <c r="G11324" s="318">
        <v>40714</v>
      </c>
      <c r="H11324" s="318">
        <v>41179</v>
      </c>
      <c r="I11324" s="318">
        <v>50405</v>
      </c>
      <c r="J11324" s="315" t="s">
        <v>12151</v>
      </c>
      <c r="K11324" s="315">
        <v>9400</v>
      </c>
      <c r="L11324" s="315" t="s">
        <v>2218</v>
      </c>
      <c r="M11324" s="315" t="s">
        <v>770</v>
      </c>
      <c r="N11324" s="315" t="s">
        <v>12152</v>
      </c>
      <c r="O11324" s="315" t="s">
        <v>805</v>
      </c>
      <c r="P11324" s="315" t="s">
        <v>1844</v>
      </c>
      <c r="Q11324" s="315" t="s">
        <v>1139</v>
      </c>
    </row>
    <row r="11325" spans="1:17">
      <c r="A11325" s="315" t="s">
        <v>12153</v>
      </c>
      <c r="B11325" s="315" t="s">
        <v>2095</v>
      </c>
      <c r="C11325" s="315" t="s">
        <v>2098</v>
      </c>
      <c r="D11325" s="316">
        <v>216.24</v>
      </c>
      <c r="E11325" s="317">
        <v>148452.07</v>
      </c>
      <c r="F11325" s="317">
        <v>27242.399999999998</v>
      </c>
      <c r="G11325" s="318">
        <v>40577</v>
      </c>
      <c r="H11325" s="318">
        <v>42069</v>
      </c>
      <c r="I11325" s="318">
        <v>49674</v>
      </c>
      <c r="J11325" s="315" t="s">
        <v>12154</v>
      </c>
      <c r="K11325" s="315">
        <v>6274</v>
      </c>
      <c r="L11325" s="315" t="s">
        <v>799</v>
      </c>
      <c r="M11325" s="315" t="s">
        <v>788</v>
      </c>
      <c r="N11325" s="315" t="s">
        <v>5100</v>
      </c>
      <c r="O11325" s="315" t="s">
        <v>805</v>
      </c>
      <c r="P11325" s="315" t="s">
        <v>1184</v>
      </c>
      <c r="Q11325" s="315" t="s">
        <v>5101</v>
      </c>
    </row>
    <row r="11326" spans="1:17">
      <c r="A11326" s="315" t="s">
        <v>12155</v>
      </c>
      <c r="B11326" s="315" t="s">
        <v>2095</v>
      </c>
      <c r="C11326" s="315" t="s">
        <v>2098</v>
      </c>
      <c r="D11326" s="316">
        <v>217.4</v>
      </c>
      <c r="E11326" s="317">
        <v>181535.2</v>
      </c>
      <c r="F11326" s="317">
        <v>66804.960000000006</v>
      </c>
      <c r="G11326" s="318">
        <v>39570</v>
      </c>
      <c r="H11326" s="318">
        <v>40878</v>
      </c>
      <c r="I11326" s="318">
        <v>50040</v>
      </c>
      <c r="J11326" s="315" t="s">
        <v>12156</v>
      </c>
      <c r="K11326" s="315">
        <v>8475</v>
      </c>
      <c r="L11326" s="315" t="s">
        <v>4111</v>
      </c>
      <c r="M11326" s="315" t="s">
        <v>784</v>
      </c>
      <c r="N11326" s="315"/>
      <c r="O11326" s="315" t="s">
        <v>805</v>
      </c>
      <c r="P11326" s="315" t="s">
        <v>4872</v>
      </c>
      <c r="Q11326" s="315" t="s">
        <v>1090</v>
      </c>
    </row>
    <row r="11327" spans="1:17">
      <c r="A11327" s="315" t="s">
        <v>12157</v>
      </c>
      <c r="B11327" s="315" t="s">
        <v>2095</v>
      </c>
      <c r="C11327" s="315" t="s">
        <v>2098</v>
      </c>
      <c r="D11327" s="316">
        <v>217.6</v>
      </c>
      <c r="E11327" s="317">
        <v>201931.8</v>
      </c>
      <c r="F11327" s="317">
        <v>49473.310000000005</v>
      </c>
      <c r="G11327" s="318">
        <v>40210</v>
      </c>
      <c r="H11327" s="318">
        <v>41533</v>
      </c>
      <c r="I11327" s="318">
        <v>50770</v>
      </c>
      <c r="J11327" s="315" t="s">
        <v>12158</v>
      </c>
      <c r="K11327" s="315">
        <v>9315</v>
      </c>
      <c r="L11327" s="315" t="s">
        <v>4341</v>
      </c>
      <c r="M11327" s="315" t="s">
        <v>792</v>
      </c>
      <c r="N11327" s="315"/>
      <c r="O11327" s="315" t="s">
        <v>805</v>
      </c>
      <c r="P11327" s="315" t="s">
        <v>6482</v>
      </c>
      <c r="Q11327" s="315" t="s">
        <v>962</v>
      </c>
    </row>
    <row r="11328" spans="1:17">
      <c r="A11328" s="315" t="s">
        <v>12159</v>
      </c>
      <c r="B11328" s="315" t="s">
        <v>2095</v>
      </c>
      <c r="C11328" s="315" t="s">
        <v>2098</v>
      </c>
      <c r="D11328" s="316">
        <v>217.8</v>
      </c>
      <c r="E11328" s="317">
        <v>202263.09</v>
      </c>
      <c r="F11328" s="317">
        <v>62926.29</v>
      </c>
      <c r="G11328" s="318">
        <v>40673</v>
      </c>
      <c r="H11328" s="318">
        <v>41172</v>
      </c>
      <c r="I11328" s="318">
        <v>50405</v>
      </c>
      <c r="J11328" s="315" t="s">
        <v>12160</v>
      </c>
      <c r="K11328" s="315">
        <v>8424</v>
      </c>
      <c r="L11328" s="315" t="s">
        <v>2717</v>
      </c>
      <c r="M11328" s="315" t="s">
        <v>784</v>
      </c>
      <c r="N11328" s="315" t="s">
        <v>1744</v>
      </c>
      <c r="O11328" s="315" t="s">
        <v>805</v>
      </c>
      <c r="P11328" s="315" t="s">
        <v>1745</v>
      </c>
      <c r="Q11328" s="315" t="s">
        <v>1204</v>
      </c>
    </row>
    <row r="11329" spans="1:17">
      <c r="A11329" s="315" t="s">
        <v>12161</v>
      </c>
      <c r="B11329" s="315" t="s">
        <v>2095</v>
      </c>
      <c r="C11329" s="315" t="s">
        <v>2096</v>
      </c>
      <c r="D11329" s="316">
        <v>217.85</v>
      </c>
      <c r="E11329" s="317">
        <v>193848</v>
      </c>
      <c r="F11329" s="317">
        <v>60092.890000000007</v>
      </c>
      <c r="G11329" s="318">
        <v>39570</v>
      </c>
      <c r="H11329" s="318">
        <v>40959</v>
      </c>
      <c r="I11329" s="318">
        <v>50405</v>
      </c>
      <c r="J11329" s="315" t="s">
        <v>12162</v>
      </c>
      <c r="K11329" s="315">
        <v>8340</v>
      </c>
      <c r="L11329" s="315" t="s">
        <v>2260</v>
      </c>
      <c r="M11329" s="315" t="s">
        <v>784</v>
      </c>
      <c r="N11329" s="315"/>
      <c r="O11329" s="315" t="s">
        <v>805</v>
      </c>
      <c r="P11329" s="315" t="s">
        <v>1438</v>
      </c>
      <c r="Q11329" s="315" t="s">
        <v>956</v>
      </c>
    </row>
    <row r="11330" spans="1:17">
      <c r="A11330" s="315" t="s">
        <v>12163</v>
      </c>
      <c r="B11330" s="315" t="s">
        <v>2095</v>
      </c>
      <c r="C11330" s="315" t="s">
        <v>2098</v>
      </c>
      <c r="D11330" s="316">
        <v>217.98</v>
      </c>
      <c r="E11330" s="317">
        <v>218542.89</v>
      </c>
      <c r="F11330" s="317">
        <v>78918.28</v>
      </c>
      <c r="G11330" s="318">
        <v>39577</v>
      </c>
      <c r="H11330" s="318">
        <v>40539</v>
      </c>
      <c r="I11330" s="318">
        <v>49674</v>
      </c>
      <c r="J11330" s="315" t="s">
        <v>12164</v>
      </c>
      <c r="K11330" s="315">
        <v>3324</v>
      </c>
      <c r="L11330" s="315" t="s">
        <v>1441</v>
      </c>
      <c r="M11330" s="315" t="s">
        <v>764</v>
      </c>
      <c r="N11330" s="315"/>
      <c r="O11330" s="315" t="s">
        <v>805</v>
      </c>
      <c r="P11330" s="315" t="s">
        <v>887</v>
      </c>
      <c r="Q11330" s="315" t="s">
        <v>1096</v>
      </c>
    </row>
    <row r="11331" spans="1:17">
      <c r="A11331" s="315" t="s">
        <v>12165</v>
      </c>
      <c r="B11331" s="315" t="s">
        <v>2095</v>
      </c>
      <c r="C11331" s="315" t="s">
        <v>2098</v>
      </c>
      <c r="D11331" s="316">
        <v>218.1</v>
      </c>
      <c r="E11331" s="317">
        <v>216755.74000000002</v>
      </c>
      <c r="F11331" s="317">
        <v>53105.170000000006</v>
      </c>
      <c r="G11331" s="318">
        <v>40647</v>
      </c>
      <c r="H11331" s="318">
        <v>41572</v>
      </c>
      <c r="I11331" s="318">
        <v>50770</v>
      </c>
      <c r="J11331" s="315" t="s">
        <v>12166</v>
      </c>
      <c r="K11331" s="315">
        <v>8424</v>
      </c>
      <c r="L11331" s="315" t="s">
        <v>2717</v>
      </c>
      <c r="M11331" s="315" t="s">
        <v>784</v>
      </c>
      <c r="N11331" s="315"/>
      <c r="O11331" s="315" t="s">
        <v>805</v>
      </c>
      <c r="P11331" s="315" t="s">
        <v>12167</v>
      </c>
      <c r="Q11331" s="315" t="s">
        <v>922</v>
      </c>
    </row>
    <row r="11332" spans="1:17">
      <c r="A11332" s="315" t="s">
        <v>12168</v>
      </c>
      <c r="B11332" s="315" t="s">
        <v>2095</v>
      </c>
      <c r="C11332" s="315" t="s">
        <v>2096</v>
      </c>
      <c r="D11332" s="316">
        <v>218.2</v>
      </c>
      <c r="E11332" s="317">
        <v>103340.14000000001</v>
      </c>
      <c r="F11332" s="317">
        <v>33202.82</v>
      </c>
      <c r="G11332" s="318">
        <v>39573</v>
      </c>
      <c r="H11332" s="318">
        <v>41627</v>
      </c>
      <c r="I11332" s="318">
        <v>50770</v>
      </c>
      <c r="J11332" s="315" t="s">
        <v>12169</v>
      </c>
      <c r="K11332" s="315">
        <v>1068</v>
      </c>
      <c r="L11332" s="315" t="s">
        <v>3720</v>
      </c>
      <c r="M11332" s="315" t="s">
        <v>766</v>
      </c>
      <c r="N11332" s="315" t="s">
        <v>9001</v>
      </c>
      <c r="O11332" s="315" t="s">
        <v>805</v>
      </c>
      <c r="P11332" s="315" t="s">
        <v>4675</v>
      </c>
      <c r="Q11332" s="315" t="s">
        <v>5924</v>
      </c>
    </row>
    <row r="11333" spans="1:17">
      <c r="A11333" s="319" t="s">
        <v>12170</v>
      </c>
      <c r="B11333" s="319" t="s">
        <v>2095</v>
      </c>
      <c r="C11333" s="319" t="s">
        <v>2096</v>
      </c>
      <c r="D11333" s="320">
        <v>218.2</v>
      </c>
      <c r="E11333" s="317">
        <v>90013.64</v>
      </c>
      <c r="F11333" s="317">
        <v>28921.050000000003</v>
      </c>
      <c r="G11333" s="321">
        <v>39573</v>
      </c>
      <c r="H11333" s="321">
        <v>41627</v>
      </c>
      <c r="I11333" s="321">
        <v>50770</v>
      </c>
      <c r="J11333" s="319" t="s">
        <v>12169</v>
      </c>
      <c r="K11333" s="322">
        <v>1068</v>
      </c>
      <c r="L11333" s="319" t="s">
        <v>3720</v>
      </c>
      <c r="M11333" s="319" t="s">
        <v>766</v>
      </c>
      <c r="N11333" s="319" t="s">
        <v>8563</v>
      </c>
      <c r="O11333" s="319" t="s">
        <v>805</v>
      </c>
      <c r="P11333" s="319" t="s">
        <v>8564</v>
      </c>
      <c r="Q11333" s="319" t="s">
        <v>8565</v>
      </c>
    </row>
    <row r="11334" spans="1:17">
      <c r="A11334" s="315" t="s">
        <v>12171</v>
      </c>
      <c r="B11334" s="315" t="s">
        <v>2095</v>
      </c>
      <c r="C11334" s="315" t="s">
        <v>2098</v>
      </c>
      <c r="D11334" s="316">
        <v>218.88</v>
      </c>
      <c r="E11334" s="317">
        <v>200972.62000000002</v>
      </c>
      <c r="F11334" s="317">
        <v>42052.749999999993</v>
      </c>
      <c r="G11334" s="318">
        <v>40071</v>
      </c>
      <c r="H11334" s="318">
        <v>41631</v>
      </c>
      <c r="I11334" s="318">
        <v>50770</v>
      </c>
      <c r="J11334" s="315" t="s">
        <v>12172</v>
      </c>
      <c r="K11334" s="315">
        <v>6020</v>
      </c>
      <c r="L11334" s="315" t="s">
        <v>1888</v>
      </c>
      <c r="M11334" s="315" t="s">
        <v>788</v>
      </c>
      <c r="N11334" s="315"/>
      <c r="O11334" s="315" t="s">
        <v>805</v>
      </c>
      <c r="P11334" s="315" t="s">
        <v>7548</v>
      </c>
      <c r="Q11334" s="315" t="s">
        <v>1779</v>
      </c>
    </row>
    <row r="11335" spans="1:17">
      <c r="A11335" s="315" t="s">
        <v>12173</v>
      </c>
      <c r="B11335" s="315" t="s">
        <v>2095</v>
      </c>
      <c r="C11335" s="315" t="s">
        <v>2098</v>
      </c>
      <c r="D11335" s="316">
        <v>219.3</v>
      </c>
      <c r="E11335" s="317">
        <v>203546</v>
      </c>
      <c r="F11335" s="317">
        <v>45986.35</v>
      </c>
      <c r="G11335" s="318">
        <v>40770</v>
      </c>
      <c r="H11335" s="318">
        <v>41618</v>
      </c>
      <c r="I11335" s="318">
        <v>50770</v>
      </c>
      <c r="J11335" s="315" t="s">
        <v>12174</v>
      </c>
      <c r="K11335" s="315">
        <v>1525</v>
      </c>
      <c r="L11335" s="315" t="s">
        <v>3036</v>
      </c>
      <c r="M11335" s="315" t="s">
        <v>766</v>
      </c>
      <c r="N11335" s="315" t="s">
        <v>1916</v>
      </c>
      <c r="O11335" s="315" t="s">
        <v>805</v>
      </c>
      <c r="P11335" s="315" t="s">
        <v>1917</v>
      </c>
      <c r="Q11335" s="315" t="s">
        <v>1918</v>
      </c>
    </row>
    <row r="11336" spans="1:17">
      <c r="A11336" s="315" t="s">
        <v>12175</v>
      </c>
      <c r="B11336" s="315" t="s">
        <v>2095</v>
      </c>
      <c r="C11336" s="315" t="s">
        <v>2098</v>
      </c>
      <c r="D11336" s="316">
        <v>219.42</v>
      </c>
      <c r="E11336" s="317">
        <v>81543.200000000012</v>
      </c>
      <c r="F11336" s="317">
        <v>13909.010000000002</v>
      </c>
      <c r="G11336" s="318">
        <v>40554</v>
      </c>
      <c r="H11336" s="318">
        <v>42459</v>
      </c>
      <c r="I11336" s="318">
        <v>50040</v>
      </c>
      <c r="J11336" s="315" t="s">
        <v>12176</v>
      </c>
      <c r="K11336" s="315">
        <v>7016</v>
      </c>
      <c r="L11336" s="315" t="s">
        <v>4217</v>
      </c>
      <c r="M11336" s="315" t="s">
        <v>966</v>
      </c>
      <c r="N11336" s="315" t="s">
        <v>12177</v>
      </c>
      <c r="O11336" s="315" t="s">
        <v>805</v>
      </c>
      <c r="P11336" s="315" t="s">
        <v>12178</v>
      </c>
      <c r="Q11336" s="315" t="s">
        <v>1041</v>
      </c>
    </row>
    <row r="11337" spans="1:17">
      <c r="A11337" s="315" t="s">
        <v>12179</v>
      </c>
      <c r="B11337" s="315" t="s">
        <v>2095</v>
      </c>
      <c r="C11337" s="315" t="s">
        <v>2098</v>
      </c>
      <c r="D11337" s="316">
        <v>219.42</v>
      </c>
      <c r="E11337" s="317">
        <v>159789.5</v>
      </c>
      <c r="F11337" s="317">
        <v>42504.009999999995</v>
      </c>
      <c r="G11337" s="318">
        <v>40801</v>
      </c>
      <c r="H11337" s="318">
        <v>41262</v>
      </c>
      <c r="I11337" s="318">
        <v>50405</v>
      </c>
      <c r="J11337" s="315" t="s">
        <v>12180</v>
      </c>
      <c r="K11337" s="315">
        <v>4233</v>
      </c>
      <c r="L11337" s="315" t="s">
        <v>10978</v>
      </c>
      <c r="M11337" s="315" t="s">
        <v>1296</v>
      </c>
      <c r="N11337" s="315"/>
      <c r="O11337" s="315" t="s">
        <v>805</v>
      </c>
      <c r="P11337" s="315" t="s">
        <v>12181</v>
      </c>
      <c r="Q11337" s="315" t="s">
        <v>4657</v>
      </c>
    </row>
    <row r="11338" spans="1:17">
      <c r="A11338" s="315" t="s">
        <v>12182</v>
      </c>
      <c r="B11338" s="315" t="s">
        <v>2095</v>
      </c>
      <c r="C11338" s="315" t="s">
        <v>2096</v>
      </c>
      <c r="D11338" s="316">
        <v>219.5</v>
      </c>
      <c r="E11338" s="317">
        <v>234687.8</v>
      </c>
      <c r="F11338" s="317">
        <v>102323.88</v>
      </c>
      <c r="G11338" s="318">
        <v>39934</v>
      </c>
      <c r="H11338" s="318">
        <v>40452</v>
      </c>
      <c r="I11338" s="318">
        <v>49674</v>
      </c>
      <c r="J11338" s="315" t="s">
        <v>12183</v>
      </c>
      <c r="K11338" s="315">
        <v>1880</v>
      </c>
      <c r="L11338" s="315" t="s">
        <v>2307</v>
      </c>
      <c r="M11338" s="315" t="s">
        <v>766</v>
      </c>
      <c r="N11338" s="315"/>
      <c r="O11338" s="315" t="s">
        <v>805</v>
      </c>
      <c r="P11338" s="315" t="s">
        <v>12017</v>
      </c>
      <c r="Q11338" s="315" t="s">
        <v>12184</v>
      </c>
    </row>
    <row r="11339" spans="1:17">
      <c r="A11339" s="315" t="s">
        <v>12185</v>
      </c>
      <c r="B11339" s="315" t="s">
        <v>2095</v>
      </c>
      <c r="C11339" s="315" t="s">
        <v>2098</v>
      </c>
      <c r="D11339" s="316">
        <v>219.75</v>
      </c>
      <c r="E11339" s="317">
        <v>215549.9</v>
      </c>
      <c r="F11339" s="317">
        <v>38798.979999999996</v>
      </c>
      <c r="G11339" s="318">
        <v>40780</v>
      </c>
      <c r="H11339" s="318">
        <v>42446</v>
      </c>
      <c r="I11339" s="318">
        <v>50040</v>
      </c>
      <c r="J11339" s="315" t="s">
        <v>12186</v>
      </c>
      <c r="K11339" s="315">
        <v>8585</v>
      </c>
      <c r="L11339" s="315" t="s">
        <v>12187</v>
      </c>
      <c r="M11339" s="315" t="s">
        <v>792</v>
      </c>
      <c r="N11339" s="315"/>
      <c r="O11339" s="315" t="s">
        <v>805</v>
      </c>
      <c r="P11339" s="315" t="s">
        <v>12188</v>
      </c>
      <c r="Q11339" s="315" t="s">
        <v>1204</v>
      </c>
    </row>
    <row r="11340" spans="1:17">
      <c r="A11340" s="315" t="s">
        <v>12189</v>
      </c>
      <c r="B11340" s="315" t="s">
        <v>2095</v>
      </c>
      <c r="C11340" s="315" t="s">
        <v>2098</v>
      </c>
      <c r="D11340" s="316">
        <v>219.96</v>
      </c>
      <c r="E11340" s="317">
        <v>122459.4</v>
      </c>
      <c r="F11340" s="317">
        <v>38098.49</v>
      </c>
      <c r="G11340" s="318">
        <v>40843</v>
      </c>
      <c r="H11340" s="318">
        <v>41107</v>
      </c>
      <c r="I11340" s="318">
        <v>50405</v>
      </c>
      <c r="J11340" s="315" t="s">
        <v>12190</v>
      </c>
      <c r="K11340" s="315">
        <v>2340</v>
      </c>
      <c r="L11340" s="315" t="s">
        <v>4263</v>
      </c>
      <c r="M11340" s="315" t="s">
        <v>1431</v>
      </c>
      <c r="N11340" s="315" t="s">
        <v>12191</v>
      </c>
      <c r="O11340" s="315" t="s">
        <v>805</v>
      </c>
      <c r="P11340" s="315" t="s">
        <v>10545</v>
      </c>
      <c r="Q11340" s="315" t="s">
        <v>9585</v>
      </c>
    </row>
    <row r="11341" spans="1:17">
      <c r="A11341" s="315" t="s">
        <v>12192</v>
      </c>
      <c r="B11341" s="315" t="s">
        <v>2095</v>
      </c>
      <c r="C11341" s="315" t="s">
        <v>2098</v>
      </c>
      <c r="D11341" s="316">
        <v>220.22</v>
      </c>
      <c r="E11341" s="317">
        <v>206051.20000000001</v>
      </c>
      <c r="F11341" s="317">
        <v>39767.879999999997</v>
      </c>
      <c r="G11341" s="318">
        <v>40621</v>
      </c>
      <c r="H11341" s="318">
        <v>42272</v>
      </c>
      <c r="I11341" s="318">
        <v>49674</v>
      </c>
      <c r="J11341" s="315" t="s">
        <v>12193</v>
      </c>
      <c r="K11341" s="315">
        <v>3376</v>
      </c>
      <c r="L11341" s="315" t="s">
        <v>12194</v>
      </c>
      <c r="M11341" s="315" t="s">
        <v>764</v>
      </c>
      <c r="N11341" s="315" t="s">
        <v>12195</v>
      </c>
      <c r="O11341" s="315" t="s">
        <v>805</v>
      </c>
      <c r="P11341" s="315" t="s">
        <v>9462</v>
      </c>
      <c r="Q11341" s="315" t="s">
        <v>852</v>
      </c>
    </row>
    <row r="11342" spans="1:17">
      <c r="A11342" s="315" t="s">
        <v>12196</v>
      </c>
      <c r="B11342" s="315" t="s">
        <v>2095</v>
      </c>
      <c r="C11342" s="315" t="s">
        <v>2098</v>
      </c>
      <c r="D11342" s="316">
        <v>220.22</v>
      </c>
      <c r="E11342" s="317">
        <v>103892.79999999999</v>
      </c>
      <c r="F11342" s="317">
        <v>16257.3</v>
      </c>
      <c r="G11342" s="318">
        <v>40753</v>
      </c>
      <c r="H11342" s="318">
        <v>42549</v>
      </c>
      <c r="I11342" s="318">
        <v>50040</v>
      </c>
      <c r="J11342" s="315" t="s">
        <v>12197</v>
      </c>
      <c r="K11342" s="315">
        <v>9246</v>
      </c>
      <c r="L11342" s="315" t="s">
        <v>884</v>
      </c>
      <c r="M11342" s="315" t="s">
        <v>770</v>
      </c>
      <c r="N11342" s="315" t="s">
        <v>1927</v>
      </c>
      <c r="O11342" s="315" t="s">
        <v>805</v>
      </c>
      <c r="P11342" s="315" t="s">
        <v>1928</v>
      </c>
      <c r="Q11342" s="315" t="s">
        <v>1150</v>
      </c>
    </row>
    <row r="11343" spans="1:17">
      <c r="A11343" s="315" t="s">
        <v>12198</v>
      </c>
      <c r="B11343" s="315" t="s">
        <v>2095</v>
      </c>
      <c r="C11343" s="315" t="s">
        <v>2098</v>
      </c>
      <c r="D11343" s="316">
        <v>220.6</v>
      </c>
      <c r="E11343" s="317">
        <v>202492.5</v>
      </c>
      <c r="F11343" s="317">
        <v>38811.040000000001</v>
      </c>
      <c r="G11343" s="318">
        <v>40141</v>
      </c>
      <c r="H11343" s="318">
        <v>42059</v>
      </c>
      <c r="I11343" s="318">
        <v>51501</v>
      </c>
      <c r="J11343" s="315" t="s">
        <v>12199</v>
      </c>
      <c r="K11343" s="315">
        <v>5628</v>
      </c>
      <c r="L11343" s="315" t="s">
        <v>12200</v>
      </c>
      <c r="M11343" s="315" t="s">
        <v>776</v>
      </c>
      <c r="N11343" s="315" t="s">
        <v>4926</v>
      </c>
      <c r="O11343" s="315" t="s">
        <v>805</v>
      </c>
      <c r="P11343" s="315" t="s">
        <v>4927</v>
      </c>
      <c r="Q11343" s="315" t="s">
        <v>4629</v>
      </c>
    </row>
    <row r="11344" spans="1:17">
      <c r="A11344" s="315" t="s">
        <v>12201</v>
      </c>
      <c r="B11344" s="315" t="s">
        <v>2095</v>
      </c>
      <c r="C11344" s="315" t="s">
        <v>2098</v>
      </c>
      <c r="D11344" s="316">
        <v>220.83</v>
      </c>
      <c r="E11344" s="317">
        <v>207722.39999999997</v>
      </c>
      <c r="F11344" s="317">
        <v>42998.509999999995</v>
      </c>
      <c r="G11344" s="318">
        <v>40087</v>
      </c>
      <c r="H11344" s="318">
        <v>42184</v>
      </c>
      <c r="I11344" s="318">
        <v>51501</v>
      </c>
      <c r="J11344" s="315" t="s">
        <v>12202</v>
      </c>
      <c r="K11344" s="315">
        <v>3613</v>
      </c>
      <c r="L11344" s="315" t="s">
        <v>2278</v>
      </c>
      <c r="M11344" s="315" t="s">
        <v>764</v>
      </c>
      <c r="N11344" s="315" t="s">
        <v>12203</v>
      </c>
      <c r="O11344" s="315" t="s">
        <v>805</v>
      </c>
      <c r="P11344" s="315" t="s">
        <v>4636</v>
      </c>
      <c r="Q11344" s="315" t="s">
        <v>1906</v>
      </c>
    </row>
    <row r="11345" spans="1:17">
      <c r="A11345" s="315" t="s">
        <v>12204</v>
      </c>
      <c r="B11345" s="315" t="s">
        <v>2095</v>
      </c>
      <c r="C11345" s="315" t="s">
        <v>2096</v>
      </c>
      <c r="D11345" s="316">
        <v>221.2</v>
      </c>
      <c r="E11345" s="317">
        <v>181081.47</v>
      </c>
      <c r="F11345" s="317">
        <v>63210.84</v>
      </c>
      <c r="G11345" s="318">
        <v>39688</v>
      </c>
      <c r="H11345" s="318">
        <v>41185</v>
      </c>
      <c r="I11345" s="318">
        <v>50405</v>
      </c>
      <c r="J11345" s="315" t="s">
        <v>10864</v>
      </c>
      <c r="K11345" s="315">
        <v>3377</v>
      </c>
      <c r="L11345" s="315" t="s">
        <v>3785</v>
      </c>
      <c r="M11345" s="315" t="s">
        <v>764</v>
      </c>
      <c r="N11345" s="315" t="s">
        <v>12205</v>
      </c>
      <c r="O11345" s="315" t="s">
        <v>805</v>
      </c>
      <c r="P11345" s="315" t="s">
        <v>7452</v>
      </c>
      <c r="Q11345" s="315" t="s">
        <v>864</v>
      </c>
    </row>
    <row r="11346" spans="1:17">
      <c r="A11346" s="315" t="s">
        <v>12206</v>
      </c>
      <c r="B11346" s="315" t="s">
        <v>2095</v>
      </c>
      <c r="C11346" s="315" t="s">
        <v>2098</v>
      </c>
      <c r="D11346" s="316">
        <v>221.2</v>
      </c>
      <c r="E11346" s="317">
        <v>201774.88</v>
      </c>
      <c r="F11346" s="317">
        <v>44794.03</v>
      </c>
      <c r="G11346" s="318">
        <v>40795</v>
      </c>
      <c r="H11346" s="318">
        <v>42010</v>
      </c>
      <c r="I11346" s="318">
        <v>49674</v>
      </c>
      <c r="J11346" s="315" t="s">
        <v>12207</v>
      </c>
      <c r="K11346" s="315">
        <v>6236</v>
      </c>
      <c r="L11346" s="315" t="s">
        <v>4257</v>
      </c>
      <c r="M11346" s="315" t="s">
        <v>788</v>
      </c>
      <c r="N11346" s="315"/>
      <c r="O11346" s="315" t="s">
        <v>805</v>
      </c>
      <c r="P11346" s="315" t="s">
        <v>11836</v>
      </c>
      <c r="Q11346" s="315" t="s">
        <v>819</v>
      </c>
    </row>
    <row r="11347" spans="1:17">
      <c r="A11347" s="315" t="s">
        <v>12208</v>
      </c>
      <c r="B11347" s="315" t="s">
        <v>2095</v>
      </c>
      <c r="C11347" s="315" t="s">
        <v>2098</v>
      </c>
      <c r="D11347" s="316">
        <v>223.3</v>
      </c>
      <c r="E11347" s="317">
        <v>213223.6</v>
      </c>
      <c r="F11347" s="317">
        <v>73443.699999999983</v>
      </c>
      <c r="G11347" s="318">
        <v>39570</v>
      </c>
      <c r="H11347" s="318">
        <v>41261</v>
      </c>
      <c r="I11347" s="318">
        <v>50405</v>
      </c>
      <c r="J11347" s="315" t="s">
        <v>12209</v>
      </c>
      <c r="K11347" s="315">
        <v>9323</v>
      </c>
      <c r="L11347" s="315" t="s">
        <v>1955</v>
      </c>
      <c r="M11347" s="315" t="s">
        <v>770</v>
      </c>
      <c r="N11347" s="315"/>
      <c r="O11347" s="315" t="s">
        <v>805</v>
      </c>
      <c r="P11347" s="315" t="s">
        <v>12210</v>
      </c>
      <c r="Q11347" s="315" t="s">
        <v>1084</v>
      </c>
    </row>
    <row r="11348" spans="1:17">
      <c r="A11348" s="315" t="s">
        <v>12211</v>
      </c>
      <c r="B11348" s="315" t="s">
        <v>2095</v>
      </c>
      <c r="C11348" s="315" t="s">
        <v>2098</v>
      </c>
      <c r="D11348" s="316">
        <v>224.1</v>
      </c>
      <c r="E11348" s="317">
        <v>201900.55000000002</v>
      </c>
      <c r="F11348" s="317">
        <v>44821.919999999998</v>
      </c>
      <c r="G11348" s="318">
        <v>40569</v>
      </c>
      <c r="H11348" s="318">
        <v>42005</v>
      </c>
      <c r="I11348" s="318">
        <v>49674</v>
      </c>
      <c r="J11348" s="315" t="s">
        <v>12212</v>
      </c>
      <c r="K11348" s="315">
        <v>6313</v>
      </c>
      <c r="L11348" s="315" t="s">
        <v>2132</v>
      </c>
      <c r="M11348" s="315" t="s">
        <v>1712</v>
      </c>
      <c r="N11348" s="315"/>
      <c r="O11348" s="315" t="s">
        <v>805</v>
      </c>
      <c r="P11348" s="315" t="s">
        <v>10851</v>
      </c>
      <c r="Q11348" s="315" t="s">
        <v>858</v>
      </c>
    </row>
    <row r="11349" spans="1:17">
      <c r="A11349" s="315" t="s">
        <v>12213</v>
      </c>
      <c r="B11349" s="315" t="s">
        <v>2095</v>
      </c>
      <c r="C11349" s="315" t="s">
        <v>2098</v>
      </c>
      <c r="D11349" s="316">
        <v>224.12</v>
      </c>
      <c r="E11349" s="317">
        <v>235327.58000000005</v>
      </c>
      <c r="F11349" s="317">
        <v>42053.91</v>
      </c>
      <c r="G11349" s="318">
        <v>40751</v>
      </c>
      <c r="H11349" s="318">
        <v>42277</v>
      </c>
      <c r="I11349" s="318">
        <v>49674</v>
      </c>
      <c r="J11349" s="315" t="s">
        <v>12214</v>
      </c>
      <c r="K11349" s="315">
        <v>7302</v>
      </c>
      <c r="L11349" s="315" t="s">
        <v>1192</v>
      </c>
      <c r="M11349" s="315" t="s">
        <v>966</v>
      </c>
      <c r="N11349" s="315" t="s">
        <v>11384</v>
      </c>
      <c r="O11349" s="315" t="s">
        <v>805</v>
      </c>
      <c r="P11349" s="315" t="s">
        <v>11385</v>
      </c>
      <c r="Q11349" s="315" t="s">
        <v>819</v>
      </c>
    </row>
    <row r="11350" spans="1:17">
      <c r="A11350" s="315" t="s">
        <v>12215</v>
      </c>
      <c r="B11350" s="315" t="s">
        <v>2095</v>
      </c>
      <c r="C11350" s="315" t="s">
        <v>2098</v>
      </c>
      <c r="D11350" s="316">
        <v>224.6</v>
      </c>
      <c r="E11350" s="317">
        <v>246311.19999999998</v>
      </c>
      <c r="F11350" s="317">
        <v>70244.33</v>
      </c>
      <c r="G11350" s="318">
        <v>39778</v>
      </c>
      <c r="H11350" s="318">
        <v>41480</v>
      </c>
      <c r="I11350" s="318">
        <v>50770</v>
      </c>
      <c r="J11350" s="315" t="s">
        <v>5768</v>
      </c>
      <c r="K11350" s="315">
        <v>4513</v>
      </c>
      <c r="L11350" s="315" t="s">
        <v>2140</v>
      </c>
      <c r="M11350" s="315" t="s">
        <v>1296</v>
      </c>
      <c r="N11350" s="315" t="s">
        <v>12216</v>
      </c>
      <c r="O11350" s="315" t="s">
        <v>805</v>
      </c>
      <c r="P11350" s="315" t="s">
        <v>9755</v>
      </c>
      <c r="Q11350" s="315" t="s">
        <v>4567</v>
      </c>
    </row>
    <row r="11351" spans="1:17">
      <c r="A11351" s="315" t="s">
        <v>12217</v>
      </c>
      <c r="B11351" s="315" t="s">
        <v>2095</v>
      </c>
      <c r="C11351" s="315" t="s">
        <v>2098</v>
      </c>
      <c r="D11351" s="316">
        <v>225.08</v>
      </c>
      <c r="E11351" s="317">
        <v>193811.5</v>
      </c>
      <c r="F11351" s="317">
        <v>36849.610000000008</v>
      </c>
      <c r="G11351" s="318">
        <v>40741</v>
      </c>
      <c r="H11351" s="318">
        <v>42044</v>
      </c>
      <c r="I11351" s="318">
        <v>49674</v>
      </c>
      <c r="J11351" s="315" t="s">
        <v>12218</v>
      </c>
      <c r="K11351" s="315">
        <v>1072</v>
      </c>
      <c r="L11351" s="315" t="s">
        <v>12219</v>
      </c>
      <c r="M11351" s="315" t="s">
        <v>766</v>
      </c>
      <c r="N11351" s="315" t="s">
        <v>11152</v>
      </c>
      <c r="O11351" s="315" t="s">
        <v>805</v>
      </c>
      <c r="P11351" s="315" t="s">
        <v>11153</v>
      </c>
      <c r="Q11351" s="315" t="s">
        <v>11154</v>
      </c>
    </row>
    <row r="11352" spans="1:17">
      <c r="A11352" s="315" t="s">
        <v>12220</v>
      </c>
      <c r="B11352" s="315" t="s">
        <v>2095</v>
      </c>
      <c r="C11352" s="315" t="s">
        <v>2098</v>
      </c>
      <c r="D11352" s="316">
        <v>225.7</v>
      </c>
      <c r="E11352" s="317">
        <v>241493.6</v>
      </c>
      <c r="F11352" s="317">
        <v>80900.36</v>
      </c>
      <c r="G11352" s="318">
        <v>40462</v>
      </c>
      <c r="H11352" s="318">
        <v>41181</v>
      </c>
      <c r="I11352" s="318">
        <v>50405</v>
      </c>
      <c r="J11352" s="315" t="s">
        <v>12221</v>
      </c>
      <c r="K11352" s="315">
        <v>8370</v>
      </c>
      <c r="L11352" s="315" t="s">
        <v>4189</v>
      </c>
      <c r="M11352" s="315" t="s">
        <v>792</v>
      </c>
      <c r="N11352" s="315"/>
      <c r="O11352" s="315" t="s">
        <v>805</v>
      </c>
      <c r="P11352" s="315" t="s">
        <v>8404</v>
      </c>
      <c r="Q11352" s="315" t="s">
        <v>6338</v>
      </c>
    </row>
    <row r="11353" spans="1:17">
      <c r="A11353" s="315" t="s">
        <v>12222</v>
      </c>
      <c r="B11353" s="315" t="s">
        <v>2095</v>
      </c>
      <c r="C11353" s="315" t="s">
        <v>2098</v>
      </c>
      <c r="D11353" s="316">
        <v>225.81</v>
      </c>
      <c r="E11353" s="317">
        <v>225905.7</v>
      </c>
      <c r="F11353" s="317">
        <v>84505.489999999976</v>
      </c>
      <c r="G11353" s="318">
        <v>40778</v>
      </c>
      <c r="H11353" s="318">
        <v>40875</v>
      </c>
      <c r="I11353" s="318">
        <v>50040</v>
      </c>
      <c r="J11353" s="315" t="s">
        <v>12223</v>
      </c>
      <c r="K11353" s="315">
        <v>3902</v>
      </c>
      <c r="L11353" s="315" t="s">
        <v>12224</v>
      </c>
      <c r="M11353" s="315" t="s">
        <v>754</v>
      </c>
      <c r="N11353" s="315" t="s">
        <v>12225</v>
      </c>
      <c r="O11353" s="315" t="s">
        <v>805</v>
      </c>
      <c r="P11353" s="315" t="s">
        <v>5869</v>
      </c>
      <c r="Q11353" s="315" t="s">
        <v>1102</v>
      </c>
    </row>
    <row r="11354" spans="1:17">
      <c r="A11354" s="315" t="s">
        <v>12226</v>
      </c>
      <c r="B11354" s="315" t="s">
        <v>2095</v>
      </c>
      <c r="C11354" s="315" t="s">
        <v>2098</v>
      </c>
      <c r="D11354" s="316">
        <v>226.7</v>
      </c>
      <c r="E11354" s="317">
        <v>193875.18000000002</v>
      </c>
      <c r="F11354" s="317">
        <v>43801.46</v>
      </c>
      <c r="G11354" s="318">
        <v>40571</v>
      </c>
      <c r="H11354" s="318">
        <v>41465</v>
      </c>
      <c r="I11354" s="318">
        <v>50770</v>
      </c>
      <c r="J11354" s="315" t="s">
        <v>12227</v>
      </c>
      <c r="K11354" s="315">
        <v>9243</v>
      </c>
      <c r="L11354" s="315" t="s">
        <v>3543</v>
      </c>
      <c r="M11354" s="315" t="s">
        <v>770</v>
      </c>
      <c r="N11354" s="315" t="s">
        <v>1927</v>
      </c>
      <c r="O11354" s="315" t="s">
        <v>805</v>
      </c>
      <c r="P11354" s="315" t="s">
        <v>1928</v>
      </c>
      <c r="Q11354" s="315" t="s">
        <v>1150</v>
      </c>
    </row>
    <row r="11355" spans="1:17">
      <c r="A11355" s="315" t="s">
        <v>12228</v>
      </c>
      <c r="B11355" s="315" t="s">
        <v>2095</v>
      </c>
      <c r="C11355" s="315" t="s">
        <v>2098</v>
      </c>
      <c r="D11355" s="316">
        <v>226.84</v>
      </c>
      <c r="E11355" s="317">
        <v>217553.82</v>
      </c>
      <c r="F11355" s="317">
        <v>48296.969999999994</v>
      </c>
      <c r="G11355" s="318">
        <v>40583</v>
      </c>
      <c r="H11355" s="318">
        <v>42091</v>
      </c>
      <c r="I11355" s="318">
        <v>49674</v>
      </c>
      <c r="J11355" s="315" t="s">
        <v>12229</v>
      </c>
      <c r="K11355" s="315">
        <v>4133</v>
      </c>
      <c r="L11355" s="315" t="s">
        <v>2418</v>
      </c>
      <c r="M11355" s="315" t="s">
        <v>1484</v>
      </c>
      <c r="N11355" s="315" t="s">
        <v>12230</v>
      </c>
      <c r="O11355" s="315" t="s">
        <v>914</v>
      </c>
      <c r="P11355" s="315" t="s">
        <v>12231</v>
      </c>
      <c r="Q11355" s="315" t="s">
        <v>12232</v>
      </c>
    </row>
    <row r="11356" spans="1:17">
      <c r="A11356" s="315" t="s">
        <v>12233</v>
      </c>
      <c r="B11356" s="315" t="s">
        <v>2095</v>
      </c>
      <c r="C11356" s="315" t="s">
        <v>2096</v>
      </c>
      <c r="D11356" s="316">
        <v>228</v>
      </c>
      <c r="E11356" s="317">
        <v>191108.31</v>
      </c>
      <c r="F11356" s="317">
        <v>63065.73</v>
      </c>
      <c r="G11356" s="318">
        <v>40709</v>
      </c>
      <c r="H11356" s="318">
        <v>41227</v>
      </c>
      <c r="I11356" s="318">
        <v>50405</v>
      </c>
      <c r="J11356" s="315" t="s">
        <v>12234</v>
      </c>
      <c r="K11356" s="315">
        <v>6216</v>
      </c>
      <c r="L11356" s="315" t="s">
        <v>1566</v>
      </c>
      <c r="M11356" s="315" t="s">
        <v>788</v>
      </c>
      <c r="N11356" s="315"/>
      <c r="O11356" s="315" t="s">
        <v>996</v>
      </c>
      <c r="P11356" s="315" t="s">
        <v>12235</v>
      </c>
      <c r="Q11356" s="315"/>
    </row>
    <row r="11357" spans="1:17">
      <c r="A11357" s="315" t="s">
        <v>12236</v>
      </c>
      <c r="B11357" s="315" t="s">
        <v>2095</v>
      </c>
      <c r="C11357" s="315" t="s">
        <v>2098</v>
      </c>
      <c r="D11357" s="316">
        <v>228.28</v>
      </c>
      <c r="E11357" s="317">
        <v>104277.15</v>
      </c>
      <c r="F11357" s="317">
        <v>21434.75</v>
      </c>
      <c r="G11357" s="318">
        <v>40817</v>
      </c>
      <c r="H11357" s="318">
        <v>42072</v>
      </c>
      <c r="I11357" s="318">
        <v>49674</v>
      </c>
      <c r="J11357" s="315" t="s">
        <v>12237</v>
      </c>
      <c r="K11357" s="315">
        <v>8226</v>
      </c>
      <c r="L11357" s="315" t="s">
        <v>3282</v>
      </c>
      <c r="M11357" s="315" t="s">
        <v>1051</v>
      </c>
      <c r="N11357" s="315" t="s">
        <v>12238</v>
      </c>
      <c r="O11357" s="315" t="s">
        <v>805</v>
      </c>
      <c r="P11357" s="315" t="s">
        <v>12239</v>
      </c>
      <c r="Q11357" s="315" t="s">
        <v>5736</v>
      </c>
    </row>
    <row r="11358" spans="1:17">
      <c r="A11358" s="315" t="s">
        <v>12240</v>
      </c>
      <c r="B11358" s="315" t="s">
        <v>2095</v>
      </c>
      <c r="C11358" s="315" t="s">
        <v>2098</v>
      </c>
      <c r="D11358" s="316">
        <v>228.99</v>
      </c>
      <c r="E11358" s="317">
        <v>219420.54000000004</v>
      </c>
      <c r="F11358" s="317">
        <v>45103.119999999995</v>
      </c>
      <c r="G11358" s="318">
        <v>40792</v>
      </c>
      <c r="H11358" s="318">
        <v>42093</v>
      </c>
      <c r="I11358" s="318">
        <v>49674</v>
      </c>
      <c r="J11358" s="315" t="s">
        <v>12241</v>
      </c>
      <c r="K11358" s="315">
        <v>7304</v>
      </c>
      <c r="L11358" s="315" t="s">
        <v>2170</v>
      </c>
      <c r="M11358" s="315" t="s">
        <v>966</v>
      </c>
      <c r="N11358" s="315" t="s">
        <v>7196</v>
      </c>
      <c r="O11358" s="315" t="s">
        <v>805</v>
      </c>
      <c r="P11358" s="315" t="s">
        <v>7197</v>
      </c>
      <c r="Q11358" s="315" t="s">
        <v>1065</v>
      </c>
    </row>
    <row r="11359" spans="1:17">
      <c r="A11359" s="315" t="s">
        <v>12242</v>
      </c>
      <c r="B11359" s="315" t="s">
        <v>2095</v>
      </c>
      <c r="C11359" s="315" t="s">
        <v>2098</v>
      </c>
      <c r="D11359" s="316">
        <v>229.2</v>
      </c>
      <c r="E11359" s="317">
        <v>223713.18000000002</v>
      </c>
      <c r="F11359" s="317">
        <v>71878.220000000016</v>
      </c>
      <c r="G11359" s="318">
        <v>39570</v>
      </c>
      <c r="H11359" s="318">
        <v>40828</v>
      </c>
      <c r="I11359" s="318">
        <v>50040</v>
      </c>
      <c r="J11359" s="315" t="s">
        <v>12243</v>
      </c>
      <c r="K11359" s="315">
        <v>6234</v>
      </c>
      <c r="L11359" s="315" t="s">
        <v>1610</v>
      </c>
      <c r="M11359" s="315" t="s">
        <v>788</v>
      </c>
      <c r="N11359" s="315" t="s">
        <v>12244</v>
      </c>
      <c r="O11359" s="315" t="s">
        <v>805</v>
      </c>
      <c r="P11359" s="315" t="s">
        <v>12245</v>
      </c>
      <c r="Q11359" s="315" t="s">
        <v>852</v>
      </c>
    </row>
    <row r="11360" spans="1:17">
      <c r="A11360" s="315" t="s">
        <v>12246</v>
      </c>
      <c r="B11360" s="315" t="s">
        <v>2095</v>
      </c>
      <c r="C11360" s="315" t="s">
        <v>2096</v>
      </c>
      <c r="D11360" s="316">
        <v>229.2</v>
      </c>
      <c r="E11360" s="317">
        <v>219729.92000000001</v>
      </c>
      <c r="F11360" s="317">
        <v>90943.750000000015</v>
      </c>
      <c r="G11360" s="318">
        <v>40759</v>
      </c>
      <c r="H11360" s="318">
        <v>40893</v>
      </c>
      <c r="I11360" s="318">
        <v>50040</v>
      </c>
      <c r="J11360" s="315" t="s">
        <v>12247</v>
      </c>
      <c r="K11360" s="315">
        <v>1242</v>
      </c>
      <c r="L11360" s="315" t="s">
        <v>3127</v>
      </c>
      <c r="M11360" s="315" t="s">
        <v>1827</v>
      </c>
      <c r="N11360" s="315" t="s">
        <v>12248</v>
      </c>
      <c r="O11360" s="315" t="s">
        <v>805</v>
      </c>
      <c r="P11360" s="315" t="s">
        <v>12249</v>
      </c>
      <c r="Q11360" s="315" t="s">
        <v>12250</v>
      </c>
    </row>
    <row r="11361" spans="1:17">
      <c r="A11361" s="315" t="s">
        <v>12251</v>
      </c>
      <c r="B11361" s="315" t="s">
        <v>2095</v>
      </c>
      <c r="C11361" s="315" t="s">
        <v>2098</v>
      </c>
      <c r="D11361" s="316">
        <v>229.25</v>
      </c>
      <c r="E11361" s="317">
        <v>81823.789999999994</v>
      </c>
      <c r="F11361" s="317">
        <v>14622.22</v>
      </c>
      <c r="G11361" s="318">
        <v>40855</v>
      </c>
      <c r="H11361" s="318">
        <v>42244</v>
      </c>
      <c r="I11361" s="318">
        <v>49674</v>
      </c>
      <c r="J11361" s="315" t="s">
        <v>12252</v>
      </c>
      <c r="K11361" s="315">
        <v>6274</v>
      </c>
      <c r="L11361" s="315" t="s">
        <v>799</v>
      </c>
      <c r="M11361" s="315" t="s">
        <v>788</v>
      </c>
      <c r="N11361" s="315" t="s">
        <v>12253</v>
      </c>
      <c r="O11361" s="315" t="s">
        <v>805</v>
      </c>
      <c r="P11361" s="315" t="s">
        <v>880</v>
      </c>
      <c r="Q11361" s="315" t="s">
        <v>5019</v>
      </c>
    </row>
    <row r="11362" spans="1:17">
      <c r="A11362" s="315" t="s">
        <v>12254</v>
      </c>
      <c r="B11362" s="315" t="s">
        <v>2095</v>
      </c>
      <c r="C11362" s="315" t="s">
        <v>2098</v>
      </c>
      <c r="D11362" s="316">
        <v>230</v>
      </c>
      <c r="E11362" s="317">
        <v>207850.26000000004</v>
      </c>
      <c r="F11362" s="317">
        <v>46958.77</v>
      </c>
      <c r="G11362" s="318">
        <v>40774</v>
      </c>
      <c r="H11362" s="318">
        <v>41628</v>
      </c>
      <c r="I11362" s="318">
        <v>50770</v>
      </c>
      <c r="J11362" s="315" t="s">
        <v>12255</v>
      </c>
      <c r="K11362" s="315">
        <v>9315</v>
      </c>
      <c r="L11362" s="315" t="s">
        <v>12256</v>
      </c>
      <c r="M11362" s="315" t="s">
        <v>792</v>
      </c>
      <c r="N11362" s="315" t="s">
        <v>12257</v>
      </c>
      <c r="O11362" s="315" t="s">
        <v>805</v>
      </c>
      <c r="P11362" s="315" t="s">
        <v>10473</v>
      </c>
      <c r="Q11362" s="315" t="s">
        <v>6717</v>
      </c>
    </row>
    <row r="11363" spans="1:17">
      <c r="A11363" s="315" t="s">
        <v>12258</v>
      </c>
      <c r="B11363" s="315" t="s">
        <v>2095</v>
      </c>
      <c r="C11363" s="315" t="s">
        <v>2096</v>
      </c>
      <c r="D11363" s="316">
        <v>230</v>
      </c>
      <c r="E11363" s="317">
        <v>151236.84</v>
      </c>
      <c r="F11363" s="317">
        <v>39170.31</v>
      </c>
      <c r="G11363" s="318">
        <v>40765</v>
      </c>
      <c r="H11363" s="318">
        <v>40833</v>
      </c>
      <c r="I11363" s="318">
        <v>50040</v>
      </c>
      <c r="J11363" s="315" t="s">
        <v>12259</v>
      </c>
      <c r="K11363" s="315">
        <v>6277</v>
      </c>
      <c r="L11363" s="315" t="s">
        <v>4324</v>
      </c>
      <c r="M11363" s="315" t="s">
        <v>788</v>
      </c>
      <c r="N11363" s="315"/>
      <c r="O11363" s="315" t="s">
        <v>996</v>
      </c>
      <c r="P11363" s="315" t="s">
        <v>12260</v>
      </c>
      <c r="Q11363" s="315"/>
    </row>
    <row r="11364" spans="1:17">
      <c r="A11364" s="315" t="s">
        <v>11944</v>
      </c>
      <c r="B11364" s="315" t="s">
        <v>2095</v>
      </c>
      <c r="C11364" s="315" t="s">
        <v>2098</v>
      </c>
      <c r="D11364" s="316">
        <v>230.3</v>
      </c>
      <c r="E11364" s="317">
        <v>206949.40000000002</v>
      </c>
      <c r="F11364" s="317">
        <v>96959.610000000015</v>
      </c>
      <c r="G11364" s="318">
        <v>39569</v>
      </c>
      <c r="H11364" s="318">
        <v>40436</v>
      </c>
      <c r="I11364" s="318">
        <v>49674</v>
      </c>
      <c r="J11364" s="315" t="s">
        <v>12261</v>
      </c>
      <c r="K11364" s="315">
        <v>8404</v>
      </c>
      <c r="L11364" s="315" t="s">
        <v>2085</v>
      </c>
      <c r="M11364" s="315" t="s">
        <v>784</v>
      </c>
      <c r="N11364" s="315" t="s">
        <v>11946</v>
      </c>
      <c r="O11364" s="315" t="s">
        <v>805</v>
      </c>
      <c r="P11364" s="315" t="s">
        <v>4892</v>
      </c>
      <c r="Q11364" s="315" t="s">
        <v>1041</v>
      </c>
    </row>
    <row r="11365" spans="1:17">
      <c r="A11365" s="315" t="s">
        <v>12262</v>
      </c>
      <c r="B11365" s="315" t="s">
        <v>2095</v>
      </c>
      <c r="C11365" s="315" t="s">
        <v>2096</v>
      </c>
      <c r="D11365" s="316">
        <v>230.3</v>
      </c>
      <c r="E11365" s="317">
        <v>213296.96000000002</v>
      </c>
      <c r="F11365" s="317">
        <v>74851.42</v>
      </c>
      <c r="G11365" s="318">
        <v>40024</v>
      </c>
      <c r="H11365" s="318">
        <v>41102</v>
      </c>
      <c r="I11365" s="318">
        <v>50405</v>
      </c>
      <c r="J11365" s="315" t="s">
        <v>12263</v>
      </c>
      <c r="K11365" s="315">
        <v>8197</v>
      </c>
      <c r="L11365" s="315" t="s">
        <v>3445</v>
      </c>
      <c r="M11365" s="315" t="s">
        <v>784</v>
      </c>
      <c r="N11365" s="315" t="s">
        <v>12264</v>
      </c>
      <c r="O11365" s="315" t="s">
        <v>805</v>
      </c>
      <c r="P11365" s="315" t="s">
        <v>12265</v>
      </c>
      <c r="Q11365" s="315" t="s">
        <v>1102</v>
      </c>
    </row>
    <row r="11366" spans="1:17">
      <c r="A11366" s="315" t="s">
        <v>12266</v>
      </c>
      <c r="B11366" s="315" t="s">
        <v>2095</v>
      </c>
      <c r="C11366" s="315" t="s">
        <v>2098</v>
      </c>
      <c r="D11366" s="316">
        <v>230.36</v>
      </c>
      <c r="E11366" s="317">
        <v>182481.39</v>
      </c>
      <c r="F11366" s="317">
        <v>30413.58</v>
      </c>
      <c r="G11366" s="318">
        <v>40732</v>
      </c>
      <c r="H11366" s="318">
        <v>42458</v>
      </c>
      <c r="I11366" s="318">
        <v>50040</v>
      </c>
      <c r="J11366" s="315" t="s">
        <v>12267</v>
      </c>
      <c r="K11366" s="315">
        <v>4600</v>
      </c>
      <c r="L11366" s="315" t="s">
        <v>2139</v>
      </c>
      <c r="M11366" s="315" t="s">
        <v>1296</v>
      </c>
      <c r="N11366" s="315" t="s">
        <v>12268</v>
      </c>
      <c r="O11366" s="315" t="s">
        <v>805</v>
      </c>
      <c r="P11366" s="315" t="s">
        <v>10038</v>
      </c>
      <c r="Q11366" s="315" t="s">
        <v>1096</v>
      </c>
    </row>
    <row r="11367" spans="1:17">
      <c r="A11367" s="315" t="s">
        <v>12269</v>
      </c>
      <c r="B11367" s="315" t="s">
        <v>2095</v>
      </c>
      <c r="C11367" s="315" t="s">
        <v>2098</v>
      </c>
      <c r="D11367" s="316">
        <v>230.55</v>
      </c>
      <c r="E11367" s="317">
        <v>256540.75</v>
      </c>
      <c r="F11367" s="317">
        <v>48932.780000000006</v>
      </c>
      <c r="G11367" s="318">
        <v>40205</v>
      </c>
      <c r="H11367" s="318">
        <v>42277</v>
      </c>
      <c r="I11367" s="318">
        <v>51501</v>
      </c>
      <c r="J11367" s="315" t="s">
        <v>12270</v>
      </c>
      <c r="K11367" s="315">
        <v>2414</v>
      </c>
      <c r="L11367" s="315" t="s">
        <v>3174</v>
      </c>
      <c r="M11367" s="315" t="s">
        <v>758</v>
      </c>
      <c r="N11367" s="315" t="s">
        <v>5805</v>
      </c>
      <c r="O11367" s="315" t="s">
        <v>805</v>
      </c>
      <c r="P11367" s="315" t="s">
        <v>1823</v>
      </c>
      <c r="Q11367" s="315" t="s">
        <v>5806</v>
      </c>
    </row>
    <row r="11368" spans="1:17">
      <c r="A11368" s="315" t="s">
        <v>12271</v>
      </c>
      <c r="B11368" s="315" t="s">
        <v>2095</v>
      </c>
      <c r="C11368" s="315" t="s">
        <v>2098</v>
      </c>
      <c r="D11368" s="316">
        <v>230.88</v>
      </c>
      <c r="E11368" s="317">
        <v>90429.92</v>
      </c>
      <c r="F11368" s="317">
        <v>15155.37</v>
      </c>
      <c r="G11368" s="318">
        <v>40853</v>
      </c>
      <c r="H11368" s="318">
        <v>42437</v>
      </c>
      <c r="I11368" s="318">
        <v>50040</v>
      </c>
      <c r="J11368" s="315" t="s">
        <v>12272</v>
      </c>
      <c r="K11368" s="315">
        <v>3250</v>
      </c>
      <c r="L11368" s="315" t="s">
        <v>1732</v>
      </c>
      <c r="M11368" s="315" t="s">
        <v>764</v>
      </c>
      <c r="N11368" s="315" t="s">
        <v>12273</v>
      </c>
      <c r="O11368" s="315" t="s">
        <v>805</v>
      </c>
      <c r="P11368" s="315" t="s">
        <v>4857</v>
      </c>
      <c r="Q11368" s="315" t="s">
        <v>4750</v>
      </c>
    </row>
    <row r="11369" spans="1:17">
      <c r="A11369" s="315" t="s">
        <v>12274</v>
      </c>
      <c r="B11369" s="315" t="s">
        <v>2095</v>
      </c>
      <c r="C11369" s="315" t="s">
        <v>2098</v>
      </c>
      <c r="D11369" s="316">
        <v>231.4</v>
      </c>
      <c r="E11369" s="317">
        <v>166863.41</v>
      </c>
      <c r="F11369" s="317">
        <v>27810.550000000003</v>
      </c>
      <c r="G11369" s="318">
        <v>40794</v>
      </c>
      <c r="H11369" s="318">
        <v>42460</v>
      </c>
      <c r="I11369" s="318">
        <v>50040</v>
      </c>
      <c r="J11369" s="315" t="s">
        <v>12275</v>
      </c>
      <c r="K11369" s="315">
        <v>8932</v>
      </c>
      <c r="L11369" s="315" t="s">
        <v>3338</v>
      </c>
      <c r="M11369" s="315" t="s">
        <v>784</v>
      </c>
      <c r="N11369" s="315" t="s">
        <v>8243</v>
      </c>
      <c r="O11369" s="315" t="s">
        <v>805</v>
      </c>
      <c r="P11369" s="315" t="s">
        <v>7126</v>
      </c>
      <c r="Q11369" s="315" t="s">
        <v>1885</v>
      </c>
    </row>
    <row r="11370" spans="1:17">
      <c r="A11370" s="315" t="s">
        <v>12276</v>
      </c>
      <c r="B11370" s="315" t="s">
        <v>2095</v>
      </c>
      <c r="C11370" s="315" t="s">
        <v>2098</v>
      </c>
      <c r="D11370" s="316">
        <v>231.4</v>
      </c>
      <c r="E11370" s="317">
        <v>200795.60000000003</v>
      </c>
      <c r="F11370" s="317">
        <v>39750.43</v>
      </c>
      <c r="G11370" s="318">
        <v>40805</v>
      </c>
      <c r="H11370" s="318">
        <v>41180</v>
      </c>
      <c r="I11370" s="318">
        <v>50405</v>
      </c>
      <c r="J11370" s="315" t="s">
        <v>12277</v>
      </c>
      <c r="K11370" s="315">
        <v>9452</v>
      </c>
      <c r="L11370" s="315" t="s">
        <v>3142</v>
      </c>
      <c r="M11370" s="315" t="s">
        <v>770</v>
      </c>
      <c r="N11370" s="315"/>
      <c r="O11370" s="315" t="s">
        <v>805</v>
      </c>
      <c r="P11370" s="315" t="s">
        <v>9656</v>
      </c>
      <c r="Q11370" s="315" t="s">
        <v>1459</v>
      </c>
    </row>
    <row r="11371" spans="1:17">
      <c r="A11371" s="315" t="s">
        <v>12278</v>
      </c>
      <c r="B11371" s="315" t="s">
        <v>2095</v>
      </c>
      <c r="C11371" s="315" t="s">
        <v>2098</v>
      </c>
      <c r="D11371" s="316">
        <v>231.47</v>
      </c>
      <c r="E11371" s="317">
        <v>227188.25</v>
      </c>
      <c r="F11371" s="317">
        <v>62249.59</v>
      </c>
      <c r="G11371" s="318">
        <v>40652</v>
      </c>
      <c r="H11371" s="318">
        <v>40897</v>
      </c>
      <c r="I11371" s="318">
        <v>50040</v>
      </c>
      <c r="J11371" s="315" t="s">
        <v>11672</v>
      </c>
      <c r="K11371" s="315">
        <v>1717</v>
      </c>
      <c r="L11371" s="315" t="s">
        <v>8712</v>
      </c>
      <c r="M11371" s="315" t="s">
        <v>761</v>
      </c>
      <c r="N11371" s="315"/>
      <c r="O11371" s="315" t="s">
        <v>996</v>
      </c>
      <c r="P11371" s="315" t="s">
        <v>12279</v>
      </c>
      <c r="Q11371" s="315"/>
    </row>
    <row r="11372" spans="1:17">
      <c r="A11372" s="315" t="s">
        <v>12280</v>
      </c>
      <c r="B11372" s="315" t="s">
        <v>2095</v>
      </c>
      <c r="C11372" s="315" t="s">
        <v>2098</v>
      </c>
      <c r="D11372" s="316">
        <v>231.5</v>
      </c>
      <c r="E11372" s="317">
        <v>237552.89999999997</v>
      </c>
      <c r="F11372" s="317">
        <v>84806.37</v>
      </c>
      <c r="G11372" s="318">
        <v>40596</v>
      </c>
      <c r="H11372" s="318">
        <v>40730</v>
      </c>
      <c r="I11372" s="318">
        <v>50040</v>
      </c>
      <c r="J11372" s="315" t="s">
        <v>12281</v>
      </c>
      <c r="K11372" s="315">
        <v>6017</v>
      </c>
      <c r="L11372" s="315" t="s">
        <v>849</v>
      </c>
      <c r="M11372" s="315" t="s">
        <v>788</v>
      </c>
      <c r="N11372" s="315"/>
      <c r="O11372" s="315" t="s">
        <v>805</v>
      </c>
      <c r="P11372" s="315" t="s">
        <v>5540</v>
      </c>
      <c r="Q11372" s="315" t="s">
        <v>1607</v>
      </c>
    </row>
    <row r="11373" spans="1:17">
      <c r="A11373" s="315" t="s">
        <v>12282</v>
      </c>
      <c r="B11373" s="315" t="s">
        <v>2095</v>
      </c>
      <c r="C11373" s="315" t="s">
        <v>2098</v>
      </c>
      <c r="D11373" s="316">
        <v>232.07</v>
      </c>
      <c r="E11373" s="317">
        <v>221882.27000000002</v>
      </c>
      <c r="F11373" s="317">
        <v>39938.83</v>
      </c>
      <c r="G11373" s="318">
        <v>40788</v>
      </c>
      <c r="H11373" s="318">
        <v>42377</v>
      </c>
      <c r="I11373" s="318">
        <v>50040</v>
      </c>
      <c r="J11373" s="315" t="s">
        <v>12283</v>
      </c>
      <c r="K11373" s="315">
        <v>8376</v>
      </c>
      <c r="L11373" s="315" t="s">
        <v>995</v>
      </c>
      <c r="M11373" s="315" t="s">
        <v>792</v>
      </c>
      <c r="N11373" s="315"/>
      <c r="O11373" s="315" t="s">
        <v>805</v>
      </c>
      <c r="P11373" s="315" t="s">
        <v>12284</v>
      </c>
      <c r="Q11373" s="315" t="s">
        <v>1065</v>
      </c>
    </row>
    <row r="11374" spans="1:17">
      <c r="A11374" s="315" t="s">
        <v>12285</v>
      </c>
      <c r="B11374" s="315" t="s">
        <v>2095</v>
      </c>
      <c r="C11374" s="315" t="s">
        <v>2096</v>
      </c>
      <c r="D11374" s="316">
        <v>233</v>
      </c>
      <c r="E11374" s="317">
        <v>239776.81999999998</v>
      </c>
      <c r="F11374" s="317">
        <v>72652.37000000001</v>
      </c>
      <c r="G11374" s="318">
        <v>40421</v>
      </c>
      <c r="H11374" s="318">
        <v>41619</v>
      </c>
      <c r="I11374" s="318">
        <v>50770</v>
      </c>
      <c r="J11374" s="315" t="s">
        <v>12286</v>
      </c>
      <c r="K11374" s="315">
        <v>3800</v>
      </c>
      <c r="L11374" s="315" t="s">
        <v>2572</v>
      </c>
      <c r="M11374" s="315" t="s">
        <v>764</v>
      </c>
      <c r="N11374" s="315" t="s">
        <v>12287</v>
      </c>
      <c r="O11374" s="315" t="s">
        <v>805</v>
      </c>
      <c r="P11374" s="315" t="s">
        <v>10730</v>
      </c>
      <c r="Q11374" s="315" t="s">
        <v>881</v>
      </c>
    </row>
    <row r="11375" spans="1:17">
      <c r="A11375" s="315" t="s">
        <v>12288</v>
      </c>
      <c r="B11375" s="315" t="s">
        <v>2095</v>
      </c>
      <c r="C11375" s="315" t="s">
        <v>2098</v>
      </c>
      <c r="D11375" s="316">
        <v>233.16</v>
      </c>
      <c r="E11375" s="317">
        <v>224626.25999999998</v>
      </c>
      <c r="F11375" s="317">
        <v>47845.399999999994</v>
      </c>
      <c r="G11375" s="318">
        <v>40772</v>
      </c>
      <c r="H11375" s="318">
        <v>41635</v>
      </c>
      <c r="I11375" s="318">
        <v>50770</v>
      </c>
      <c r="J11375" s="315" t="s">
        <v>12289</v>
      </c>
      <c r="K11375" s="315">
        <v>6130</v>
      </c>
      <c r="L11375" s="315" t="s">
        <v>2228</v>
      </c>
      <c r="M11375" s="315" t="s">
        <v>788</v>
      </c>
      <c r="N11375" s="315"/>
      <c r="O11375" s="315" t="s">
        <v>805</v>
      </c>
      <c r="P11375" s="315" t="s">
        <v>12290</v>
      </c>
      <c r="Q11375" s="315" t="s">
        <v>12291</v>
      </c>
    </row>
    <row r="11376" spans="1:17">
      <c r="A11376" s="315" t="s">
        <v>12292</v>
      </c>
      <c r="B11376" s="315" t="s">
        <v>2095</v>
      </c>
      <c r="C11376" s="315" t="s">
        <v>2098</v>
      </c>
      <c r="D11376" s="316">
        <v>233.3</v>
      </c>
      <c r="E11376" s="317">
        <v>228023.79</v>
      </c>
      <c r="F11376" s="317">
        <v>85086.62999999999</v>
      </c>
      <c r="G11376" s="318">
        <v>39570</v>
      </c>
      <c r="H11376" s="318">
        <v>40900</v>
      </c>
      <c r="I11376" s="318">
        <v>50040</v>
      </c>
      <c r="J11376" s="315" t="s">
        <v>5571</v>
      </c>
      <c r="K11376" s="315">
        <v>5234</v>
      </c>
      <c r="L11376" s="315" t="s">
        <v>778</v>
      </c>
      <c r="M11376" s="315" t="s">
        <v>776</v>
      </c>
      <c r="N11376" s="315" t="s">
        <v>9925</v>
      </c>
      <c r="O11376" s="315" t="s">
        <v>805</v>
      </c>
      <c r="P11376" s="315" t="s">
        <v>9926</v>
      </c>
      <c r="Q11376" s="315" t="s">
        <v>1690</v>
      </c>
    </row>
    <row r="11377" spans="1:17">
      <c r="A11377" s="315" t="s">
        <v>12293</v>
      </c>
      <c r="B11377" s="315" t="s">
        <v>2095</v>
      </c>
      <c r="C11377" s="315" t="s">
        <v>2098</v>
      </c>
      <c r="D11377" s="316">
        <v>233.5</v>
      </c>
      <c r="E11377" s="317">
        <v>222016.5</v>
      </c>
      <c r="F11377" s="317">
        <v>54172.03</v>
      </c>
      <c r="G11377" s="318">
        <v>40687</v>
      </c>
      <c r="H11377" s="318">
        <v>41539</v>
      </c>
      <c r="I11377" s="318">
        <v>50770</v>
      </c>
      <c r="J11377" s="315" t="s">
        <v>12294</v>
      </c>
      <c r="K11377" s="315">
        <v>8207</v>
      </c>
      <c r="L11377" s="315" t="s">
        <v>318</v>
      </c>
      <c r="M11377" s="315" t="s">
        <v>1051</v>
      </c>
      <c r="N11377" s="315"/>
      <c r="O11377" s="315" t="s">
        <v>805</v>
      </c>
      <c r="P11377" s="315" t="s">
        <v>11636</v>
      </c>
      <c r="Q11377" s="315" t="s">
        <v>12295</v>
      </c>
    </row>
    <row r="11378" spans="1:17">
      <c r="A11378" s="315" t="s">
        <v>12296</v>
      </c>
      <c r="B11378" s="315" t="s">
        <v>2095</v>
      </c>
      <c r="C11378" s="315" t="s">
        <v>2098</v>
      </c>
      <c r="D11378" s="316">
        <v>234.46</v>
      </c>
      <c r="E11378" s="317">
        <v>195082.20000000004</v>
      </c>
      <c r="F11378" s="317">
        <v>43170.95</v>
      </c>
      <c r="G11378" s="318">
        <v>40275</v>
      </c>
      <c r="H11378" s="318">
        <v>41620</v>
      </c>
      <c r="I11378" s="318">
        <v>50770</v>
      </c>
      <c r="J11378" s="315" t="s">
        <v>12297</v>
      </c>
      <c r="K11378" s="315">
        <v>6030</v>
      </c>
      <c r="L11378" s="315" t="s">
        <v>2286</v>
      </c>
      <c r="M11378" s="315" t="s">
        <v>788</v>
      </c>
      <c r="N11378" s="315" t="s">
        <v>5517</v>
      </c>
      <c r="O11378" s="315" t="s">
        <v>805</v>
      </c>
      <c r="P11378" s="315" t="s">
        <v>5518</v>
      </c>
      <c r="Q11378" s="315" t="s">
        <v>5277</v>
      </c>
    </row>
    <row r="11379" spans="1:17">
      <c r="A11379" s="315" t="s">
        <v>12298</v>
      </c>
      <c r="B11379" s="315" t="s">
        <v>2095</v>
      </c>
      <c r="C11379" s="315" t="s">
        <v>2098</v>
      </c>
      <c r="D11379" s="316">
        <v>235.56</v>
      </c>
      <c r="E11379" s="317">
        <v>275910.33</v>
      </c>
      <c r="F11379" s="317">
        <v>56714.920000000013</v>
      </c>
      <c r="G11379" s="318">
        <v>40788</v>
      </c>
      <c r="H11379" s="318">
        <v>42093</v>
      </c>
      <c r="I11379" s="318">
        <v>49674</v>
      </c>
      <c r="J11379" s="315" t="s">
        <v>12299</v>
      </c>
      <c r="K11379" s="315">
        <v>5405</v>
      </c>
      <c r="L11379" s="315" t="s">
        <v>12300</v>
      </c>
      <c r="M11379" s="315" t="s">
        <v>776</v>
      </c>
      <c r="N11379" s="315" t="s">
        <v>12301</v>
      </c>
      <c r="O11379" s="315" t="s">
        <v>805</v>
      </c>
      <c r="P11379" s="315" t="s">
        <v>12302</v>
      </c>
      <c r="Q11379" s="315" t="s">
        <v>12303</v>
      </c>
    </row>
    <row r="11380" spans="1:17">
      <c r="A11380" s="315" t="s">
        <v>12304</v>
      </c>
      <c r="B11380" s="315" t="s">
        <v>2095</v>
      </c>
      <c r="C11380" s="315" t="s">
        <v>2098</v>
      </c>
      <c r="D11380" s="316">
        <v>236.3</v>
      </c>
      <c r="E11380" s="317">
        <v>205529.21000000002</v>
      </c>
      <c r="F11380" s="317">
        <v>49738.06</v>
      </c>
      <c r="G11380" s="318">
        <v>39569</v>
      </c>
      <c r="H11380" s="318">
        <v>40729</v>
      </c>
      <c r="I11380" s="318">
        <v>50040</v>
      </c>
      <c r="J11380" s="315" t="s">
        <v>12305</v>
      </c>
      <c r="K11380" s="315">
        <v>8840</v>
      </c>
      <c r="L11380" s="315" t="s">
        <v>2810</v>
      </c>
      <c r="M11380" s="315" t="s">
        <v>1388</v>
      </c>
      <c r="N11380" s="315"/>
      <c r="O11380" s="315" t="s">
        <v>805</v>
      </c>
      <c r="P11380" s="315" t="s">
        <v>9052</v>
      </c>
      <c r="Q11380" s="315" t="s">
        <v>1013</v>
      </c>
    </row>
    <row r="11381" spans="1:17">
      <c r="A11381" s="315" t="s">
        <v>12306</v>
      </c>
      <c r="B11381" s="315" t="s">
        <v>2095</v>
      </c>
      <c r="C11381" s="315" t="s">
        <v>2098</v>
      </c>
      <c r="D11381" s="316">
        <v>236.34</v>
      </c>
      <c r="E11381" s="317">
        <v>136555.5</v>
      </c>
      <c r="F11381" s="317">
        <v>30315.32</v>
      </c>
      <c r="G11381" s="318">
        <v>40843</v>
      </c>
      <c r="H11381" s="318">
        <v>41926</v>
      </c>
      <c r="I11381" s="318">
        <v>49309</v>
      </c>
      <c r="J11381" s="315" t="s">
        <v>12307</v>
      </c>
      <c r="K11381" s="315">
        <v>3088</v>
      </c>
      <c r="L11381" s="315" t="s">
        <v>3652</v>
      </c>
      <c r="M11381" s="315" t="s">
        <v>764</v>
      </c>
      <c r="N11381" s="315"/>
      <c r="O11381" s="315" t="s">
        <v>805</v>
      </c>
      <c r="P11381" s="315" t="s">
        <v>4684</v>
      </c>
      <c r="Q11381" s="315" t="s">
        <v>1286</v>
      </c>
    </row>
    <row r="11382" spans="1:17">
      <c r="A11382" s="315" t="s">
        <v>12308</v>
      </c>
      <c r="B11382" s="315" t="s">
        <v>2095</v>
      </c>
      <c r="C11382" s="315" t="s">
        <v>2098</v>
      </c>
      <c r="D11382" s="316">
        <v>236.79</v>
      </c>
      <c r="E11382" s="317">
        <v>114145.7</v>
      </c>
      <c r="F11382" s="317">
        <v>23463.299999999996</v>
      </c>
      <c r="G11382" s="318">
        <v>40819</v>
      </c>
      <c r="H11382" s="318">
        <v>42087</v>
      </c>
      <c r="I11382" s="318">
        <v>49674</v>
      </c>
      <c r="J11382" s="315" t="s">
        <v>12309</v>
      </c>
      <c r="K11382" s="315">
        <v>8752</v>
      </c>
      <c r="L11382" s="315" t="s">
        <v>3016</v>
      </c>
      <c r="M11382" s="315" t="s">
        <v>1705</v>
      </c>
      <c r="N11382" s="315" t="s">
        <v>12310</v>
      </c>
      <c r="O11382" s="315" t="s">
        <v>805</v>
      </c>
      <c r="P11382" s="315" t="s">
        <v>12311</v>
      </c>
      <c r="Q11382" s="315" t="s">
        <v>4869</v>
      </c>
    </row>
    <row r="11383" spans="1:17">
      <c r="A11383" s="315" t="s">
        <v>6417</v>
      </c>
      <c r="B11383" s="315" t="s">
        <v>2095</v>
      </c>
      <c r="C11383" s="315" t="s">
        <v>2098</v>
      </c>
      <c r="D11383" s="316">
        <v>236.9</v>
      </c>
      <c r="E11383" s="317">
        <v>220117.16</v>
      </c>
      <c r="F11383" s="317">
        <v>49526.36</v>
      </c>
      <c r="G11383" s="318">
        <v>40492</v>
      </c>
      <c r="H11383" s="318">
        <v>41635</v>
      </c>
      <c r="I11383" s="318">
        <v>50770</v>
      </c>
      <c r="J11383" s="315" t="s">
        <v>6418</v>
      </c>
      <c r="K11383" s="315">
        <v>8856</v>
      </c>
      <c r="L11383" s="315" t="s">
        <v>3301</v>
      </c>
      <c r="M11383" s="315" t="s">
        <v>1388</v>
      </c>
      <c r="N11383" s="315"/>
      <c r="O11383" s="315" t="s">
        <v>996</v>
      </c>
      <c r="P11383" s="315" t="s">
        <v>6419</v>
      </c>
      <c r="Q11383" s="315"/>
    </row>
    <row r="11384" spans="1:17">
      <c r="A11384" s="315" t="s">
        <v>12312</v>
      </c>
      <c r="B11384" s="315" t="s">
        <v>2095</v>
      </c>
      <c r="C11384" s="315" t="s">
        <v>2098</v>
      </c>
      <c r="D11384" s="316">
        <v>237.25</v>
      </c>
      <c r="E11384" s="317">
        <v>232748.10000000003</v>
      </c>
      <c r="F11384" s="317">
        <v>53230.340000000004</v>
      </c>
      <c r="G11384" s="318">
        <v>40673</v>
      </c>
      <c r="H11384" s="318">
        <v>41608</v>
      </c>
      <c r="I11384" s="318">
        <v>50770</v>
      </c>
      <c r="J11384" s="315" t="s">
        <v>12313</v>
      </c>
      <c r="K11384" s="315">
        <v>3510</v>
      </c>
      <c r="L11384" s="315" t="s">
        <v>2486</v>
      </c>
      <c r="M11384" s="315" t="s">
        <v>764</v>
      </c>
      <c r="N11384" s="315" t="s">
        <v>12314</v>
      </c>
      <c r="O11384" s="315" t="s">
        <v>805</v>
      </c>
      <c r="P11384" s="315" t="s">
        <v>6716</v>
      </c>
      <c r="Q11384" s="315" t="s">
        <v>6850</v>
      </c>
    </row>
    <row r="11385" spans="1:17">
      <c r="A11385" s="315" t="s">
        <v>12315</v>
      </c>
      <c r="B11385" s="315" t="s">
        <v>2095</v>
      </c>
      <c r="C11385" s="315" t="s">
        <v>2098</v>
      </c>
      <c r="D11385" s="316">
        <v>237.75</v>
      </c>
      <c r="E11385" s="317">
        <v>112160.88</v>
      </c>
      <c r="F11385" s="317">
        <v>22473.600000000002</v>
      </c>
      <c r="G11385" s="318">
        <v>40693</v>
      </c>
      <c r="H11385" s="318">
        <v>42090</v>
      </c>
      <c r="I11385" s="318">
        <v>49674</v>
      </c>
      <c r="J11385" s="315" t="s">
        <v>12316</v>
      </c>
      <c r="K11385" s="315">
        <v>6276</v>
      </c>
      <c r="L11385" s="315" t="s">
        <v>2988</v>
      </c>
      <c r="M11385" s="315" t="s">
        <v>788</v>
      </c>
      <c r="N11385" s="315"/>
      <c r="O11385" s="315" t="s">
        <v>805</v>
      </c>
      <c r="P11385" s="315" t="s">
        <v>12317</v>
      </c>
      <c r="Q11385" s="315" t="s">
        <v>2094</v>
      </c>
    </row>
    <row r="11386" spans="1:17">
      <c r="A11386" s="315" t="s">
        <v>12318</v>
      </c>
      <c r="B11386" s="315" t="s">
        <v>2095</v>
      </c>
      <c r="C11386" s="315" t="s">
        <v>2098</v>
      </c>
      <c r="D11386" s="316">
        <v>238</v>
      </c>
      <c r="E11386" s="317">
        <v>228028.62000000002</v>
      </c>
      <c r="F11386" s="317">
        <v>78332.06</v>
      </c>
      <c r="G11386" s="318">
        <v>40791</v>
      </c>
      <c r="H11386" s="318">
        <v>40963</v>
      </c>
      <c r="I11386" s="318">
        <v>50405</v>
      </c>
      <c r="J11386" s="315" t="s">
        <v>12319</v>
      </c>
      <c r="K11386" s="315">
        <v>6147</v>
      </c>
      <c r="L11386" s="315" t="s">
        <v>3028</v>
      </c>
      <c r="M11386" s="315" t="s">
        <v>788</v>
      </c>
      <c r="N11386" s="315" t="s">
        <v>12320</v>
      </c>
      <c r="O11386" s="315" t="s">
        <v>805</v>
      </c>
      <c r="P11386" s="315" t="s">
        <v>12321</v>
      </c>
      <c r="Q11386" s="315" t="s">
        <v>1065</v>
      </c>
    </row>
    <row r="11387" spans="1:17">
      <c r="A11387" s="315" t="s">
        <v>12322</v>
      </c>
      <c r="B11387" s="315" t="s">
        <v>2095</v>
      </c>
      <c r="C11387" s="315" t="s">
        <v>2098</v>
      </c>
      <c r="D11387" s="316">
        <v>238.43</v>
      </c>
      <c r="E11387" s="317">
        <v>35410.449999999997</v>
      </c>
      <c r="F11387" s="317">
        <v>16885.560000000001</v>
      </c>
      <c r="G11387" s="318">
        <v>40147</v>
      </c>
      <c r="H11387" s="318">
        <v>40293</v>
      </c>
      <c r="I11387" s="318">
        <v>49674</v>
      </c>
      <c r="J11387" s="315" t="s">
        <v>12323</v>
      </c>
      <c r="K11387" s="315">
        <v>4227</v>
      </c>
      <c r="L11387" s="315" t="s">
        <v>6952</v>
      </c>
      <c r="M11387" s="315" t="s">
        <v>1296</v>
      </c>
      <c r="N11387" s="315" t="s">
        <v>6953</v>
      </c>
      <c r="O11387" s="315" t="s">
        <v>805</v>
      </c>
      <c r="P11387" s="315" t="s">
        <v>1573</v>
      </c>
      <c r="Q11387" s="315" t="s">
        <v>5482</v>
      </c>
    </row>
    <row r="11388" spans="1:17">
      <c r="A11388" s="315" t="s">
        <v>12324</v>
      </c>
      <c r="B11388" s="315" t="s">
        <v>2095</v>
      </c>
      <c r="C11388" s="315" t="s">
        <v>2098</v>
      </c>
      <c r="D11388" s="316">
        <v>239.2</v>
      </c>
      <c r="E11388" s="317">
        <v>197359.19999999998</v>
      </c>
      <c r="F11388" s="317">
        <v>44405.82</v>
      </c>
      <c r="G11388" s="318">
        <v>40702</v>
      </c>
      <c r="H11388" s="318">
        <v>41631</v>
      </c>
      <c r="I11388" s="318">
        <v>50770</v>
      </c>
      <c r="J11388" s="315" t="s">
        <v>12325</v>
      </c>
      <c r="K11388" s="315">
        <v>4950</v>
      </c>
      <c r="L11388" s="315" t="s">
        <v>2266</v>
      </c>
      <c r="M11388" s="315" t="s">
        <v>764</v>
      </c>
      <c r="N11388" s="315" t="s">
        <v>9014</v>
      </c>
      <c r="O11388" s="315" t="s">
        <v>805</v>
      </c>
      <c r="P11388" s="315" t="s">
        <v>9015</v>
      </c>
      <c r="Q11388" s="315" t="s">
        <v>1079</v>
      </c>
    </row>
    <row r="11389" spans="1:17">
      <c r="A11389" s="315" t="s">
        <v>12326</v>
      </c>
      <c r="B11389" s="315" t="s">
        <v>2095</v>
      </c>
      <c r="C11389" s="315" t="s">
        <v>2098</v>
      </c>
      <c r="D11389" s="316">
        <v>240.1</v>
      </c>
      <c r="E11389" s="317">
        <v>212836.44</v>
      </c>
      <c r="F11389" s="317">
        <v>59909.51</v>
      </c>
      <c r="G11389" s="318">
        <v>39570</v>
      </c>
      <c r="H11389" s="318">
        <v>39547</v>
      </c>
      <c r="I11389" s="318">
        <v>48944</v>
      </c>
      <c r="J11389" s="315" t="s">
        <v>12327</v>
      </c>
      <c r="K11389" s="315">
        <v>6146</v>
      </c>
      <c r="L11389" s="315" t="s">
        <v>2761</v>
      </c>
      <c r="M11389" s="315" t="s">
        <v>788</v>
      </c>
      <c r="N11389" s="315" t="s">
        <v>12328</v>
      </c>
      <c r="O11389" s="315" t="s">
        <v>805</v>
      </c>
      <c r="P11389" s="315" t="s">
        <v>8393</v>
      </c>
      <c r="Q11389" s="315" t="s">
        <v>1090</v>
      </c>
    </row>
    <row r="11390" spans="1:17">
      <c r="A11390" s="315" t="s">
        <v>12329</v>
      </c>
      <c r="B11390" s="315" t="s">
        <v>2095</v>
      </c>
      <c r="C11390" s="315" t="s">
        <v>2098</v>
      </c>
      <c r="D11390" s="316">
        <v>240.57</v>
      </c>
      <c r="E11390" s="317">
        <v>108377.28</v>
      </c>
      <c r="F11390" s="317">
        <v>16858.689999999999</v>
      </c>
      <c r="G11390" s="318">
        <v>40535</v>
      </c>
      <c r="H11390" s="318">
        <v>42560</v>
      </c>
      <c r="I11390" s="318">
        <v>50040</v>
      </c>
      <c r="J11390" s="315" t="s">
        <v>7752</v>
      </c>
      <c r="K11390" s="315">
        <v>6215</v>
      </c>
      <c r="L11390" s="315" t="s">
        <v>3812</v>
      </c>
      <c r="M11390" s="315" t="s">
        <v>788</v>
      </c>
      <c r="N11390" s="315" t="s">
        <v>12330</v>
      </c>
      <c r="O11390" s="315" t="s">
        <v>805</v>
      </c>
      <c r="P11390" s="315" t="s">
        <v>4904</v>
      </c>
      <c r="Q11390" s="315" t="s">
        <v>1394</v>
      </c>
    </row>
    <row r="11391" spans="1:17">
      <c r="A11391" s="315" t="s">
        <v>12331</v>
      </c>
      <c r="B11391" s="315" t="s">
        <v>2095</v>
      </c>
      <c r="C11391" s="315" t="s">
        <v>2096</v>
      </c>
      <c r="D11391" s="316">
        <v>241</v>
      </c>
      <c r="E11391" s="317">
        <v>228326.55999999997</v>
      </c>
      <c r="F11391" s="317">
        <v>77402.69</v>
      </c>
      <c r="G11391" s="318">
        <v>39701</v>
      </c>
      <c r="H11391" s="318">
        <v>41165</v>
      </c>
      <c r="I11391" s="318">
        <v>50405</v>
      </c>
      <c r="J11391" s="315" t="s">
        <v>12332</v>
      </c>
      <c r="K11391" s="315">
        <v>6204</v>
      </c>
      <c r="L11391" s="315" t="s">
        <v>977</v>
      </c>
      <c r="M11391" s="315" t="s">
        <v>788</v>
      </c>
      <c r="N11391" s="315"/>
      <c r="O11391" s="315" t="s">
        <v>805</v>
      </c>
      <c r="P11391" s="315" t="s">
        <v>5724</v>
      </c>
      <c r="Q11391" s="315" t="s">
        <v>1613</v>
      </c>
    </row>
    <row r="11392" spans="1:17">
      <c r="A11392" s="315" t="s">
        <v>12333</v>
      </c>
      <c r="B11392" s="315" t="s">
        <v>2095</v>
      </c>
      <c r="C11392" s="315" t="s">
        <v>2096</v>
      </c>
      <c r="D11392" s="316">
        <v>241.28</v>
      </c>
      <c r="E11392" s="317">
        <v>67566.67</v>
      </c>
      <c r="F11392" s="317">
        <v>20582.82</v>
      </c>
      <c r="G11392" s="318">
        <v>40555</v>
      </c>
      <c r="H11392" s="318">
        <v>41260</v>
      </c>
      <c r="I11392" s="318">
        <v>50405</v>
      </c>
      <c r="J11392" s="315" t="s">
        <v>12334</v>
      </c>
      <c r="K11392" s="315">
        <v>3435</v>
      </c>
      <c r="L11392" s="315" t="s">
        <v>12335</v>
      </c>
      <c r="M11392" s="315" t="s">
        <v>764</v>
      </c>
      <c r="N11392" s="315" t="s">
        <v>12336</v>
      </c>
      <c r="O11392" s="315" t="s">
        <v>805</v>
      </c>
      <c r="P11392" s="315" t="s">
        <v>4583</v>
      </c>
      <c r="Q11392" s="315" t="s">
        <v>1065</v>
      </c>
    </row>
    <row r="11393" spans="1:17">
      <c r="A11393" s="315" t="s">
        <v>12337</v>
      </c>
      <c r="B11393" s="315" t="s">
        <v>2095</v>
      </c>
      <c r="C11393" s="315" t="s">
        <v>2098</v>
      </c>
      <c r="D11393" s="316">
        <v>241.5</v>
      </c>
      <c r="E11393" s="317">
        <v>195590.42</v>
      </c>
      <c r="F11393" s="317">
        <v>47528.460000000006</v>
      </c>
      <c r="G11393" s="318">
        <v>40648</v>
      </c>
      <c r="H11393" s="318">
        <v>41606</v>
      </c>
      <c r="I11393" s="318">
        <v>50770</v>
      </c>
      <c r="J11393" s="315" t="s">
        <v>12338</v>
      </c>
      <c r="K11393" s="315">
        <v>5057</v>
      </c>
      <c r="L11393" s="315" t="s">
        <v>3160</v>
      </c>
      <c r="M11393" s="315" t="s">
        <v>776</v>
      </c>
      <c r="N11393" s="315"/>
      <c r="O11393" s="315" t="s">
        <v>996</v>
      </c>
      <c r="P11393" s="315" t="s">
        <v>12339</v>
      </c>
      <c r="Q11393" s="315"/>
    </row>
    <row r="11394" spans="1:17">
      <c r="A11394" s="315" t="s">
        <v>12340</v>
      </c>
      <c r="B11394" s="315" t="s">
        <v>2095</v>
      </c>
      <c r="C11394" s="315" t="s">
        <v>2098</v>
      </c>
      <c r="D11394" s="316">
        <v>243.26</v>
      </c>
      <c r="E11394" s="317">
        <v>219433.25</v>
      </c>
      <c r="F11394" s="317">
        <v>65605.88</v>
      </c>
      <c r="G11394" s="318">
        <v>40637</v>
      </c>
      <c r="H11394" s="318">
        <v>41177</v>
      </c>
      <c r="I11394" s="318">
        <v>50405</v>
      </c>
      <c r="J11394" s="315" t="s">
        <v>12341</v>
      </c>
      <c r="K11394" s="315">
        <v>1565</v>
      </c>
      <c r="L11394" s="315" t="s">
        <v>12342</v>
      </c>
      <c r="M11394" s="315" t="s">
        <v>766</v>
      </c>
      <c r="N11394" s="315" t="s">
        <v>12343</v>
      </c>
      <c r="O11394" s="315" t="s">
        <v>805</v>
      </c>
      <c r="P11394" s="315" t="s">
        <v>819</v>
      </c>
      <c r="Q11394" s="315" t="s">
        <v>1327</v>
      </c>
    </row>
    <row r="11395" spans="1:17">
      <c r="A11395" s="315" t="s">
        <v>12344</v>
      </c>
      <c r="B11395" s="315" t="s">
        <v>2095</v>
      </c>
      <c r="C11395" s="315" t="s">
        <v>2098</v>
      </c>
      <c r="D11395" s="316">
        <v>243.5</v>
      </c>
      <c r="E11395" s="317">
        <v>27814</v>
      </c>
      <c r="F11395" s="317">
        <v>6258.15</v>
      </c>
      <c r="G11395" s="318">
        <v>40743</v>
      </c>
      <c r="H11395" s="318">
        <v>41619</v>
      </c>
      <c r="I11395" s="318">
        <v>50770</v>
      </c>
      <c r="J11395" s="315" t="s">
        <v>12345</v>
      </c>
      <c r="K11395" s="315">
        <v>1800</v>
      </c>
      <c r="L11395" s="315" t="s">
        <v>3101</v>
      </c>
      <c r="M11395" s="315" t="s">
        <v>766</v>
      </c>
      <c r="N11395" s="315" t="s">
        <v>5156</v>
      </c>
      <c r="O11395" s="315" t="s">
        <v>805</v>
      </c>
      <c r="P11395" s="315" t="s">
        <v>5157</v>
      </c>
      <c r="Q11395" s="315" t="s">
        <v>5158</v>
      </c>
    </row>
    <row r="11396" spans="1:17">
      <c r="A11396" s="319" t="s">
        <v>12346</v>
      </c>
      <c r="B11396" s="319" t="s">
        <v>2095</v>
      </c>
      <c r="C11396" s="319" t="s">
        <v>2098</v>
      </c>
      <c r="D11396" s="320">
        <v>243.5</v>
      </c>
      <c r="E11396" s="317">
        <v>209534</v>
      </c>
      <c r="F11396" s="317">
        <v>47145.15</v>
      </c>
      <c r="G11396" s="321">
        <v>40743</v>
      </c>
      <c r="H11396" s="321">
        <v>41619</v>
      </c>
      <c r="I11396" s="321">
        <v>50770</v>
      </c>
      <c r="J11396" s="319" t="s">
        <v>12345</v>
      </c>
      <c r="K11396" s="322">
        <v>1800</v>
      </c>
      <c r="L11396" s="319" t="s">
        <v>3101</v>
      </c>
      <c r="M11396" s="319" t="s">
        <v>766</v>
      </c>
      <c r="N11396" s="319" t="s">
        <v>5159</v>
      </c>
      <c r="O11396" s="319" t="s">
        <v>805</v>
      </c>
      <c r="P11396" s="319" t="s">
        <v>1843</v>
      </c>
      <c r="Q11396" s="319" t="s">
        <v>5160</v>
      </c>
    </row>
    <row r="11397" spans="1:17">
      <c r="A11397" s="315" t="s">
        <v>12347</v>
      </c>
      <c r="B11397" s="315" t="s">
        <v>2095</v>
      </c>
      <c r="C11397" s="315" t="s">
        <v>2098</v>
      </c>
      <c r="D11397" s="316">
        <v>244</v>
      </c>
      <c r="E11397" s="317">
        <v>240880.8</v>
      </c>
      <c r="F11397" s="317">
        <v>112634.09</v>
      </c>
      <c r="G11397" s="318">
        <v>39570</v>
      </c>
      <c r="H11397" s="318">
        <v>40487</v>
      </c>
      <c r="I11397" s="318">
        <v>49674</v>
      </c>
      <c r="J11397" s="315" t="s">
        <v>12348</v>
      </c>
      <c r="K11397" s="315">
        <v>8514</v>
      </c>
      <c r="L11397" s="315" t="s">
        <v>12349</v>
      </c>
      <c r="M11397" s="315" t="s">
        <v>792</v>
      </c>
      <c r="N11397" s="315"/>
      <c r="O11397" s="315" t="s">
        <v>805</v>
      </c>
      <c r="P11397" s="315" t="s">
        <v>1778</v>
      </c>
      <c r="Q11397" s="315" t="s">
        <v>1779</v>
      </c>
    </row>
    <row r="11398" spans="1:17">
      <c r="A11398" s="315" t="s">
        <v>12350</v>
      </c>
      <c r="B11398" s="315" t="s">
        <v>2095</v>
      </c>
      <c r="C11398" s="315" t="s">
        <v>2098</v>
      </c>
      <c r="D11398" s="316">
        <v>244.2</v>
      </c>
      <c r="E11398" s="317">
        <v>219718.39999999999</v>
      </c>
      <c r="F11398" s="317">
        <v>53708.959999999992</v>
      </c>
      <c r="G11398" s="318">
        <v>39569</v>
      </c>
      <c r="H11398" s="318">
        <v>40893</v>
      </c>
      <c r="I11398" s="318">
        <v>50040</v>
      </c>
      <c r="J11398" s="315" t="s">
        <v>12351</v>
      </c>
      <c r="K11398" s="315">
        <v>6182</v>
      </c>
      <c r="L11398" s="315" t="s">
        <v>1381</v>
      </c>
      <c r="M11398" s="315" t="s">
        <v>788</v>
      </c>
      <c r="N11398" s="315" t="s">
        <v>12352</v>
      </c>
      <c r="O11398" s="315" t="s">
        <v>805</v>
      </c>
      <c r="P11398" s="315" t="s">
        <v>6440</v>
      </c>
      <c r="Q11398" s="315" t="s">
        <v>1530</v>
      </c>
    </row>
    <row r="11399" spans="1:17">
      <c r="A11399" s="315" t="s">
        <v>12353</v>
      </c>
      <c r="B11399" s="315" t="s">
        <v>2095</v>
      </c>
      <c r="C11399" s="315" t="s">
        <v>2098</v>
      </c>
      <c r="D11399" s="316">
        <v>244.2</v>
      </c>
      <c r="E11399" s="317">
        <v>204444.15000000002</v>
      </c>
      <c r="F11399" s="317">
        <v>84049.26</v>
      </c>
      <c r="G11399" s="318">
        <v>39570</v>
      </c>
      <c r="H11399" s="318">
        <v>40507</v>
      </c>
      <c r="I11399" s="318">
        <v>49674</v>
      </c>
      <c r="J11399" s="315" t="s">
        <v>12354</v>
      </c>
      <c r="K11399" s="315">
        <v>9606</v>
      </c>
      <c r="L11399" s="315" t="s">
        <v>803</v>
      </c>
      <c r="M11399" s="315" t="s">
        <v>770</v>
      </c>
      <c r="N11399" s="315" t="s">
        <v>10281</v>
      </c>
      <c r="O11399" s="315" t="s">
        <v>805</v>
      </c>
      <c r="P11399" s="315" t="s">
        <v>7800</v>
      </c>
      <c r="Q11399" s="315" t="s">
        <v>992</v>
      </c>
    </row>
    <row r="11400" spans="1:17">
      <c r="A11400" s="315" t="s">
        <v>12355</v>
      </c>
      <c r="B11400" s="315" t="s">
        <v>2095</v>
      </c>
      <c r="C11400" s="315" t="s">
        <v>2098</v>
      </c>
      <c r="D11400" s="316">
        <v>244.6</v>
      </c>
      <c r="E11400" s="317">
        <v>204362.48</v>
      </c>
      <c r="F11400" s="317">
        <v>45981.55</v>
      </c>
      <c r="G11400" s="318">
        <v>40102</v>
      </c>
      <c r="H11400" s="318">
        <v>41456</v>
      </c>
      <c r="I11400" s="318">
        <v>50770</v>
      </c>
      <c r="J11400" s="315" t="s">
        <v>12356</v>
      </c>
      <c r="K11400" s="315">
        <v>4629</v>
      </c>
      <c r="L11400" s="315" t="s">
        <v>3959</v>
      </c>
      <c r="M11400" s="315" t="s">
        <v>1296</v>
      </c>
      <c r="N11400" s="315"/>
      <c r="O11400" s="315" t="s">
        <v>805</v>
      </c>
      <c r="P11400" s="315" t="s">
        <v>840</v>
      </c>
      <c r="Q11400" s="315" t="s">
        <v>2072</v>
      </c>
    </row>
    <row r="11401" spans="1:17">
      <c r="A11401" s="315" t="s">
        <v>12357</v>
      </c>
      <c r="B11401" s="315" t="s">
        <v>2095</v>
      </c>
      <c r="C11401" s="315" t="s">
        <v>2098</v>
      </c>
      <c r="D11401" s="316">
        <v>244.8</v>
      </c>
      <c r="E11401" s="317">
        <v>246463.20000000004</v>
      </c>
      <c r="F11401" s="317">
        <v>91739.069999999992</v>
      </c>
      <c r="G11401" s="318">
        <v>40758</v>
      </c>
      <c r="H11401" s="318">
        <v>40899</v>
      </c>
      <c r="I11401" s="318">
        <v>50040</v>
      </c>
      <c r="J11401" s="315" t="s">
        <v>12358</v>
      </c>
      <c r="K11401" s="315">
        <v>3904</v>
      </c>
      <c r="L11401" s="315" t="s">
        <v>2136</v>
      </c>
      <c r="M11401" s="315" t="s">
        <v>754</v>
      </c>
      <c r="N11401" s="315" t="s">
        <v>9524</v>
      </c>
      <c r="O11401" s="315" t="s">
        <v>805</v>
      </c>
      <c r="P11401" s="315" t="s">
        <v>9525</v>
      </c>
      <c r="Q11401" s="315" t="s">
        <v>969</v>
      </c>
    </row>
    <row r="11402" spans="1:17">
      <c r="A11402" s="315" t="s">
        <v>12359</v>
      </c>
      <c r="B11402" s="315" t="s">
        <v>2095</v>
      </c>
      <c r="C11402" s="315" t="s">
        <v>2096</v>
      </c>
      <c r="D11402" s="316">
        <v>245.3</v>
      </c>
      <c r="E11402" s="317">
        <v>218253.39999999997</v>
      </c>
      <c r="F11402" s="317">
        <v>65912.52</v>
      </c>
      <c r="G11402" s="318">
        <v>40289</v>
      </c>
      <c r="H11402" s="318">
        <v>41579</v>
      </c>
      <c r="I11402" s="318">
        <v>50770</v>
      </c>
      <c r="J11402" s="315" t="s">
        <v>12360</v>
      </c>
      <c r="K11402" s="315">
        <v>5426</v>
      </c>
      <c r="L11402" s="315" t="s">
        <v>2850</v>
      </c>
      <c r="M11402" s="315" t="s">
        <v>776</v>
      </c>
      <c r="N11402" s="315" t="s">
        <v>12361</v>
      </c>
      <c r="O11402" s="315"/>
      <c r="P11402" s="315" t="s">
        <v>12361</v>
      </c>
      <c r="Q11402" s="315"/>
    </row>
    <row r="11403" spans="1:17">
      <c r="A11403" s="315" t="s">
        <v>12362</v>
      </c>
      <c r="B11403" s="315" t="s">
        <v>2095</v>
      </c>
      <c r="C11403" s="315" t="s">
        <v>2096</v>
      </c>
      <c r="D11403" s="316">
        <v>245.4</v>
      </c>
      <c r="E11403" s="317">
        <v>287461.75</v>
      </c>
      <c r="F11403" s="317">
        <v>99546.930000000022</v>
      </c>
      <c r="G11403" s="318">
        <v>39773</v>
      </c>
      <c r="H11403" s="318">
        <v>41248</v>
      </c>
      <c r="I11403" s="318">
        <v>50405</v>
      </c>
      <c r="J11403" s="315" t="s">
        <v>12363</v>
      </c>
      <c r="K11403" s="315">
        <v>1615</v>
      </c>
      <c r="L11403" s="315" t="s">
        <v>3339</v>
      </c>
      <c r="M11403" s="315" t="s">
        <v>761</v>
      </c>
      <c r="N11403" s="315" t="s">
        <v>12364</v>
      </c>
      <c r="O11403" s="315" t="s">
        <v>914</v>
      </c>
      <c r="P11403" s="315" t="s">
        <v>12365</v>
      </c>
      <c r="Q11403" s="315" t="s">
        <v>12366</v>
      </c>
    </row>
    <row r="11404" spans="1:17">
      <c r="A11404" s="315" t="s">
        <v>12367</v>
      </c>
      <c r="B11404" s="315" t="s">
        <v>2095</v>
      </c>
      <c r="C11404" s="315" t="s">
        <v>2096</v>
      </c>
      <c r="D11404" s="316">
        <v>245.9</v>
      </c>
      <c r="E11404" s="317">
        <v>222222.72000000003</v>
      </c>
      <c r="F11404" s="317">
        <v>67111.27</v>
      </c>
      <c r="G11404" s="318">
        <v>40111</v>
      </c>
      <c r="H11404" s="318">
        <v>41621</v>
      </c>
      <c r="I11404" s="318">
        <v>50770</v>
      </c>
      <c r="J11404" s="315" t="s">
        <v>12368</v>
      </c>
      <c r="K11404" s="315">
        <v>6205</v>
      </c>
      <c r="L11404" s="315" t="s">
        <v>3302</v>
      </c>
      <c r="M11404" s="315" t="s">
        <v>788</v>
      </c>
      <c r="N11404" s="315"/>
      <c r="O11404" s="315" t="s">
        <v>996</v>
      </c>
      <c r="P11404" s="315" t="s">
        <v>12369</v>
      </c>
      <c r="Q11404" s="315"/>
    </row>
    <row r="11405" spans="1:17">
      <c r="A11405" s="315" t="s">
        <v>12370</v>
      </c>
      <c r="B11405" s="315" t="s">
        <v>2095</v>
      </c>
      <c r="C11405" s="315" t="s">
        <v>2096</v>
      </c>
      <c r="D11405" s="316">
        <v>246</v>
      </c>
      <c r="E11405" s="317">
        <v>248282</v>
      </c>
      <c r="F11405" s="317">
        <v>79082.41</v>
      </c>
      <c r="G11405" s="318">
        <v>39612</v>
      </c>
      <c r="H11405" s="318">
        <v>41467</v>
      </c>
      <c r="I11405" s="318">
        <v>50770</v>
      </c>
      <c r="J11405" s="315" t="s">
        <v>12371</v>
      </c>
      <c r="K11405" s="315">
        <v>1462</v>
      </c>
      <c r="L11405" s="315" t="s">
        <v>2397</v>
      </c>
      <c r="M11405" s="315" t="s">
        <v>766</v>
      </c>
      <c r="N11405" s="315" t="s">
        <v>12372</v>
      </c>
      <c r="O11405" s="315" t="s">
        <v>805</v>
      </c>
      <c r="P11405" s="315" t="s">
        <v>12373</v>
      </c>
      <c r="Q11405" s="315" t="s">
        <v>10433</v>
      </c>
    </row>
    <row r="11406" spans="1:17">
      <c r="A11406" s="315" t="s">
        <v>12374</v>
      </c>
      <c r="B11406" s="315" t="s">
        <v>2095</v>
      </c>
      <c r="C11406" s="315" t="s">
        <v>2098</v>
      </c>
      <c r="D11406" s="316">
        <v>246.48</v>
      </c>
      <c r="E11406" s="317">
        <v>239851.4</v>
      </c>
      <c r="F11406" s="317">
        <v>49080.710000000006</v>
      </c>
      <c r="G11406" s="318">
        <v>40736</v>
      </c>
      <c r="H11406" s="318">
        <v>42087</v>
      </c>
      <c r="I11406" s="318">
        <v>49674</v>
      </c>
      <c r="J11406" s="315" t="s">
        <v>12375</v>
      </c>
      <c r="K11406" s="315">
        <v>8732</v>
      </c>
      <c r="L11406" s="315" t="s">
        <v>4089</v>
      </c>
      <c r="M11406" s="315" t="s">
        <v>770</v>
      </c>
      <c r="N11406" s="315" t="s">
        <v>12376</v>
      </c>
      <c r="O11406" s="315" t="s">
        <v>805</v>
      </c>
      <c r="P11406" s="315" t="s">
        <v>818</v>
      </c>
      <c r="Q11406" s="315" t="s">
        <v>864</v>
      </c>
    </row>
    <row r="11407" spans="1:17">
      <c r="A11407" s="315" t="s">
        <v>12377</v>
      </c>
      <c r="B11407" s="315" t="s">
        <v>2095</v>
      </c>
      <c r="C11407" s="315" t="s">
        <v>2098</v>
      </c>
      <c r="D11407" s="316">
        <v>246.48</v>
      </c>
      <c r="E11407" s="317">
        <v>138176.94999999998</v>
      </c>
      <c r="F11407" s="317">
        <v>33448.22</v>
      </c>
      <c r="G11407" s="318">
        <v>40775</v>
      </c>
      <c r="H11407" s="318">
        <v>41024</v>
      </c>
      <c r="I11407" s="318">
        <v>50405</v>
      </c>
      <c r="J11407" s="315" t="s">
        <v>12378</v>
      </c>
      <c r="K11407" s="315">
        <v>5644</v>
      </c>
      <c r="L11407" s="315" t="s">
        <v>2146</v>
      </c>
      <c r="M11407" s="315" t="s">
        <v>776</v>
      </c>
      <c r="N11407" s="315"/>
      <c r="O11407" s="315" t="s">
        <v>805</v>
      </c>
      <c r="P11407" s="315" t="s">
        <v>4978</v>
      </c>
      <c r="Q11407" s="315" t="s">
        <v>1307</v>
      </c>
    </row>
    <row r="11408" spans="1:17">
      <c r="A11408" s="315" t="s">
        <v>12379</v>
      </c>
      <c r="B11408" s="315" t="s">
        <v>2095</v>
      </c>
      <c r="C11408" s="315" t="s">
        <v>2098</v>
      </c>
      <c r="D11408" s="316">
        <v>246.7</v>
      </c>
      <c r="E11408" s="317">
        <v>253744</v>
      </c>
      <c r="F11408" s="317">
        <v>93885.279999999984</v>
      </c>
      <c r="G11408" s="318">
        <v>39570</v>
      </c>
      <c r="H11408" s="318">
        <v>41151</v>
      </c>
      <c r="I11408" s="318">
        <v>50405</v>
      </c>
      <c r="J11408" s="315" t="s">
        <v>12380</v>
      </c>
      <c r="K11408" s="315">
        <v>1149</v>
      </c>
      <c r="L11408" s="315" t="s">
        <v>3562</v>
      </c>
      <c r="M11408" s="315" t="s">
        <v>766</v>
      </c>
      <c r="N11408" s="315"/>
      <c r="O11408" s="315" t="s">
        <v>996</v>
      </c>
      <c r="P11408" s="315" t="s">
        <v>12381</v>
      </c>
      <c r="Q11408" s="315"/>
    </row>
    <row r="11409" spans="1:17">
      <c r="A11409" s="315" t="s">
        <v>12382</v>
      </c>
      <c r="B11409" s="315" t="s">
        <v>2095</v>
      </c>
      <c r="C11409" s="315" t="s">
        <v>2098</v>
      </c>
      <c r="D11409" s="316">
        <v>247.5</v>
      </c>
      <c r="E11409" s="317">
        <v>217480.8</v>
      </c>
      <c r="F11409" s="317">
        <v>59807.220000000008</v>
      </c>
      <c r="G11409" s="318">
        <v>40526</v>
      </c>
      <c r="H11409" s="318">
        <v>40483</v>
      </c>
      <c r="I11409" s="318">
        <v>49674</v>
      </c>
      <c r="J11409" s="315" t="s">
        <v>12383</v>
      </c>
      <c r="K11409" s="315">
        <v>8200</v>
      </c>
      <c r="L11409" s="315" t="s">
        <v>318</v>
      </c>
      <c r="M11409" s="315" t="s">
        <v>1051</v>
      </c>
      <c r="N11409" s="315" t="s">
        <v>9072</v>
      </c>
      <c r="O11409" s="315" t="s">
        <v>805</v>
      </c>
      <c r="P11409" s="315" t="s">
        <v>9073</v>
      </c>
      <c r="Q11409" s="315" t="s">
        <v>9074</v>
      </c>
    </row>
    <row r="11410" spans="1:17">
      <c r="A11410" s="315" t="s">
        <v>12384</v>
      </c>
      <c r="B11410" s="315" t="s">
        <v>2095</v>
      </c>
      <c r="C11410" s="315" t="s">
        <v>2098</v>
      </c>
      <c r="D11410" s="316">
        <v>247.8</v>
      </c>
      <c r="E11410" s="317">
        <v>237281.5</v>
      </c>
      <c r="F11410" s="317">
        <v>94200.76999999999</v>
      </c>
      <c r="G11410" s="318">
        <v>39570</v>
      </c>
      <c r="H11410" s="318">
        <v>40882</v>
      </c>
      <c r="I11410" s="318">
        <v>50040</v>
      </c>
      <c r="J11410" s="315" t="s">
        <v>12385</v>
      </c>
      <c r="K11410" s="315">
        <v>3186</v>
      </c>
      <c r="L11410" s="315" t="s">
        <v>1940</v>
      </c>
      <c r="M11410" s="315" t="s">
        <v>761</v>
      </c>
      <c r="N11410" s="315"/>
      <c r="O11410" s="315" t="s">
        <v>805</v>
      </c>
      <c r="P11410" s="315" t="s">
        <v>5953</v>
      </c>
      <c r="Q11410" s="315" t="s">
        <v>1422</v>
      </c>
    </row>
    <row r="11411" spans="1:17">
      <c r="A11411" s="315" t="s">
        <v>12386</v>
      </c>
      <c r="B11411" s="315" t="s">
        <v>2095</v>
      </c>
      <c r="C11411" s="315" t="s">
        <v>2098</v>
      </c>
      <c r="D11411" s="316">
        <v>247.84</v>
      </c>
      <c r="E11411" s="317">
        <v>120845.63</v>
      </c>
      <c r="F11411" s="317">
        <v>28197.320000000003</v>
      </c>
      <c r="G11411" s="318">
        <v>40850</v>
      </c>
      <c r="H11411" s="318">
        <v>41264</v>
      </c>
      <c r="I11411" s="318">
        <v>50405</v>
      </c>
      <c r="J11411" s="315" t="s">
        <v>12387</v>
      </c>
      <c r="K11411" s="315">
        <v>1880</v>
      </c>
      <c r="L11411" s="315" t="s">
        <v>2307</v>
      </c>
      <c r="M11411" s="315" t="s">
        <v>766</v>
      </c>
      <c r="N11411" s="315" t="s">
        <v>7968</v>
      </c>
      <c r="O11411" s="315" t="s">
        <v>805</v>
      </c>
      <c r="P11411" s="315" t="s">
        <v>7969</v>
      </c>
      <c r="Q11411" s="315" t="s">
        <v>5773</v>
      </c>
    </row>
    <row r="11412" spans="1:17">
      <c r="A11412" s="315" t="s">
        <v>12388</v>
      </c>
      <c r="B11412" s="315" t="s">
        <v>2095</v>
      </c>
      <c r="C11412" s="315" t="s">
        <v>2098</v>
      </c>
      <c r="D11412" s="316">
        <v>247.95</v>
      </c>
      <c r="E11412" s="317">
        <v>245952.42</v>
      </c>
      <c r="F11412" s="317">
        <v>44271.44999999999</v>
      </c>
      <c r="G11412" s="318">
        <v>40471</v>
      </c>
      <c r="H11412" s="318">
        <v>42409</v>
      </c>
      <c r="I11412" s="318">
        <v>50040</v>
      </c>
      <c r="J11412" s="315" t="s">
        <v>12389</v>
      </c>
      <c r="K11412" s="315">
        <v>7214</v>
      </c>
      <c r="L11412" s="315" t="s">
        <v>3665</v>
      </c>
      <c r="M11412" s="315" t="s">
        <v>966</v>
      </c>
      <c r="N11412" s="315"/>
      <c r="O11412" s="315" t="s">
        <v>805</v>
      </c>
      <c r="P11412" s="315" t="s">
        <v>12390</v>
      </c>
      <c r="Q11412" s="315" t="s">
        <v>6516</v>
      </c>
    </row>
    <row r="11413" spans="1:17">
      <c r="A11413" s="315" t="s">
        <v>12391</v>
      </c>
      <c r="B11413" s="315" t="s">
        <v>2095</v>
      </c>
      <c r="C11413" s="315" t="s">
        <v>2098</v>
      </c>
      <c r="D11413" s="316">
        <v>248.06</v>
      </c>
      <c r="E11413" s="317">
        <v>233674.59999999998</v>
      </c>
      <c r="F11413" s="317">
        <v>52144.06</v>
      </c>
      <c r="G11413" s="318">
        <v>40487</v>
      </c>
      <c r="H11413" s="318">
        <v>40806</v>
      </c>
      <c r="I11413" s="318">
        <v>50040</v>
      </c>
      <c r="J11413" s="315" t="s">
        <v>12392</v>
      </c>
      <c r="K11413" s="315">
        <v>7320</v>
      </c>
      <c r="L11413" s="315" t="s">
        <v>1236</v>
      </c>
      <c r="M11413" s="315" t="s">
        <v>770</v>
      </c>
      <c r="N11413" s="315" t="s">
        <v>12393</v>
      </c>
      <c r="O11413" s="315" t="s">
        <v>805</v>
      </c>
      <c r="P11413" s="315" t="s">
        <v>12394</v>
      </c>
      <c r="Q11413" s="315" t="s">
        <v>12395</v>
      </c>
    </row>
    <row r="11414" spans="1:17">
      <c r="A11414" s="315" t="s">
        <v>12396</v>
      </c>
      <c r="B11414" s="315" t="s">
        <v>2095</v>
      </c>
      <c r="C11414" s="315" t="s">
        <v>2098</v>
      </c>
      <c r="D11414" s="316">
        <v>248.19</v>
      </c>
      <c r="E11414" s="317">
        <v>223333.28000000003</v>
      </c>
      <c r="F11414" s="317">
        <v>45700.62</v>
      </c>
      <c r="G11414" s="318">
        <v>40507</v>
      </c>
      <c r="H11414" s="318">
        <v>42091</v>
      </c>
      <c r="I11414" s="318">
        <v>49674</v>
      </c>
      <c r="J11414" s="315" t="s">
        <v>11794</v>
      </c>
      <c r="K11414" s="315">
        <v>8864</v>
      </c>
      <c r="L11414" s="315" t="s">
        <v>4281</v>
      </c>
      <c r="M11414" s="315" t="s">
        <v>1388</v>
      </c>
      <c r="N11414" s="315" t="s">
        <v>9111</v>
      </c>
      <c r="O11414" s="315" t="s">
        <v>805</v>
      </c>
      <c r="P11414" s="315" t="s">
        <v>9112</v>
      </c>
      <c r="Q11414" s="315" t="s">
        <v>819</v>
      </c>
    </row>
    <row r="11415" spans="1:17">
      <c r="A11415" s="315" t="s">
        <v>12397</v>
      </c>
      <c r="B11415" s="315" t="s">
        <v>2095</v>
      </c>
      <c r="C11415" s="315" t="s">
        <v>2098</v>
      </c>
      <c r="D11415" s="316">
        <v>248.21</v>
      </c>
      <c r="E11415" s="317">
        <v>209609.40000000002</v>
      </c>
      <c r="F11415" s="317">
        <v>79022.77</v>
      </c>
      <c r="G11415" s="318">
        <v>39571</v>
      </c>
      <c r="H11415" s="318">
        <v>40535</v>
      </c>
      <c r="I11415" s="318">
        <v>49674</v>
      </c>
      <c r="J11415" s="315" t="s">
        <v>12398</v>
      </c>
      <c r="K11415" s="315">
        <v>8197</v>
      </c>
      <c r="L11415" s="315" t="s">
        <v>3445</v>
      </c>
      <c r="M11415" s="315" t="s">
        <v>784</v>
      </c>
      <c r="N11415" s="315"/>
      <c r="O11415" s="315" t="s">
        <v>805</v>
      </c>
      <c r="P11415" s="315" t="s">
        <v>1573</v>
      </c>
      <c r="Q11415" s="315" t="s">
        <v>1102</v>
      </c>
    </row>
    <row r="11416" spans="1:17">
      <c r="A11416" s="315" t="s">
        <v>12399</v>
      </c>
      <c r="B11416" s="315" t="s">
        <v>2095</v>
      </c>
      <c r="C11416" s="315" t="s">
        <v>2098</v>
      </c>
      <c r="D11416" s="316">
        <v>248.4</v>
      </c>
      <c r="E11416" s="317">
        <v>231510.24</v>
      </c>
      <c r="F11416" s="317">
        <v>56257</v>
      </c>
      <c r="G11416" s="318">
        <v>40533</v>
      </c>
      <c r="H11416" s="318">
        <v>41628</v>
      </c>
      <c r="I11416" s="318">
        <v>50770</v>
      </c>
      <c r="J11416" s="315" t="s">
        <v>12400</v>
      </c>
      <c r="K11416" s="315">
        <v>6242</v>
      </c>
      <c r="L11416" s="315" t="s">
        <v>1872</v>
      </c>
      <c r="M11416" s="315" t="s">
        <v>788</v>
      </c>
      <c r="N11416" s="315"/>
      <c r="O11416" s="315" t="s">
        <v>805</v>
      </c>
      <c r="P11416" s="315" t="s">
        <v>4640</v>
      </c>
      <c r="Q11416" s="315" t="s">
        <v>5598</v>
      </c>
    </row>
    <row r="11417" spans="1:17">
      <c r="A11417" s="315" t="s">
        <v>12401</v>
      </c>
      <c r="B11417" s="315" t="s">
        <v>2095</v>
      </c>
      <c r="C11417" s="315" t="s">
        <v>2098</v>
      </c>
      <c r="D11417" s="316">
        <v>248.7</v>
      </c>
      <c r="E11417" s="317">
        <v>230501.24999999997</v>
      </c>
      <c r="F11417" s="317">
        <v>73632.340000000011</v>
      </c>
      <c r="G11417" s="318">
        <v>39570</v>
      </c>
      <c r="H11417" s="318">
        <v>40843</v>
      </c>
      <c r="I11417" s="318">
        <v>50040</v>
      </c>
      <c r="J11417" s="315" t="s">
        <v>12402</v>
      </c>
      <c r="K11417" s="315">
        <v>8570</v>
      </c>
      <c r="L11417" s="315" t="s">
        <v>3135</v>
      </c>
      <c r="M11417" s="315" t="s">
        <v>792</v>
      </c>
      <c r="N11417" s="315" t="s">
        <v>12403</v>
      </c>
      <c r="O11417" s="315" t="s">
        <v>805</v>
      </c>
      <c r="P11417" s="315" t="s">
        <v>9385</v>
      </c>
      <c r="Q11417" s="315" t="s">
        <v>1096</v>
      </c>
    </row>
    <row r="11418" spans="1:17">
      <c r="A11418" s="315" t="s">
        <v>12404</v>
      </c>
      <c r="B11418" s="315" t="s">
        <v>2095</v>
      </c>
      <c r="C11418" s="315" t="s">
        <v>2098</v>
      </c>
      <c r="D11418" s="316">
        <v>249.29</v>
      </c>
      <c r="E11418" s="317">
        <v>131533.6</v>
      </c>
      <c r="F11418" s="317">
        <v>35684.58</v>
      </c>
      <c r="G11418" s="318">
        <v>40809</v>
      </c>
      <c r="H11418" s="318">
        <v>41164</v>
      </c>
      <c r="I11418" s="318">
        <v>50405</v>
      </c>
      <c r="J11418" s="315" t="s">
        <v>12405</v>
      </c>
      <c r="K11418" s="315">
        <v>3902</v>
      </c>
      <c r="L11418" s="315" t="s">
        <v>12224</v>
      </c>
      <c r="M11418" s="315" t="s">
        <v>754</v>
      </c>
      <c r="N11418" s="315" t="s">
        <v>7627</v>
      </c>
      <c r="O11418" s="315" t="s">
        <v>805</v>
      </c>
      <c r="P11418" s="315" t="s">
        <v>7628</v>
      </c>
      <c r="Q11418" s="315" t="s">
        <v>1574</v>
      </c>
    </row>
    <row r="11419" spans="1:17">
      <c r="A11419" s="315" t="s">
        <v>12406</v>
      </c>
      <c r="B11419" s="315" t="s">
        <v>2095</v>
      </c>
      <c r="C11419" s="315" t="s">
        <v>2098</v>
      </c>
      <c r="D11419" s="316">
        <v>249.6</v>
      </c>
      <c r="E11419" s="317">
        <v>167597.64000000001</v>
      </c>
      <c r="F11419" s="317">
        <v>50225.719999999994</v>
      </c>
      <c r="G11419" s="318">
        <v>40532</v>
      </c>
      <c r="H11419" s="318">
        <v>40800</v>
      </c>
      <c r="I11419" s="318">
        <v>50040</v>
      </c>
      <c r="J11419" s="315" t="s">
        <v>12407</v>
      </c>
      <c r="K11419" s="315">
        <v>6232</v>
      </c>
      <c r="L11419" s="315" t="s">
        <v>2268</v>
      </c>
      <c r="M11419" s="315" t="s">
        <v>788</v>
      </c>
      <c r="N11419" s="315" t="s">
        <v>12408</v>
      </c>
      <c r="O11419" s="315" t="s">
        <v>805</v>
      </c>
      <c r="P11419" s="315" t="s">
        <v>1220</v>
      </c>
      <c r="Q11419" s="315" t="s">
        <v>5786</v>
      </c>
    </row>
    <row r="11420" spans="1:17">
      <c r="A11420" s="315" t="s">
        <v>12409</v>
      </c>
      <c r="B11420" s="315" t="s">
        <v>2095</v>
      </c>
      <c r="C11420" s="315" t="s">
        <v>2098</v>
      </c>
      <c r="D11420" s="316">
        <v>249.6</v>
      </c>
      <c r="E11420" s="317">
        <v>170391.09</v>
      </c>
      <c r="F11420" s="317">
        <v>34867.040000000008</v>
      </c>
      <c r="G11420" s="318">
        <v>40535</v>
      </c>
      <c r="H11420" s="318">
        <v>42055</v>
      </c>
      <c r="I11420" s="318">
        <v>49674</v>
      </c>
      <c r="J11420" s="315" t="s">
        <v>12410</v>
      </c>
      <c r="K11420" s="315">
        <v>6015</v>
      </c>
      <c r="L11420" s="315" t="s">
        <v>314</v>
      </c>
      <c r="M11420" s="315" t="s">
        <v>788</v>
      </c>
      <c r="N11420" s="315" t="s">
        <v>4957</v>
      </c>
      <c r="O11420" s="315" t="s">
        <v>805</v>
      </c>
      <c r="P11420" s="315" t="s">
        <v>4958</v>
      </c>
      <c r="Q11420" s="315" t="s">
        <v>1065</v>
      </c>
    </row>
    <row r="11421" spans="1:17">
      <c r="A11421" s="315" t="s">
        <v>12411</v>
      </c>
      <c r="B11421" s="315" t="s">
        <v>2095</v>
      </c>
      <c r="C11421" s="315" t="s">
        <v>2098</v>
      </c>
      <c r="D11421" s="316">
        <v>249.9</v>
      </c>
      <c r="E11421" s="317">
        <v>204785.4</v>
      </c>
      <c r="F11421" s="317">
        <v>63142.17</v>
      </c>
      <c r="G11421" s="318">
        <v>40014</v>
      </c>
      <c r="H11421" s="318">
        <v>41179</v>
      </c>
      <c r="I11421" s="318">
        <v>50405</v>
      </c>
      <c r="J11421" s="315" t="s">
        <v>12412</v>
      </c>
      <c r="K11421" s="315">
        <v>4601</v>
      </c>
      <c r="L11421" s="315" t="s">
        <v>2139</v>
      </c>
      <c r="M11421" s="315" t="s">
        <v>1296</v>
      </c>
      <c r="N11421" s="315" t="s">
        <v>8545</v>
      </c>
      <c r="O11421" s="315" t="s">
        <v>805</v>
      </c>
      <c r="P11421" s="315" t="s">
        <v>8546</v>
      </c>
      <c r="Q11421" s="315" t="s">
        <v>819</v>
      </c>
    </row>
    <row r="11422" spans="1:17">
      <c r="A11422" s="315" t="s">
        <v>12413</v>
      </c>
      <c r="B11422" s="315" t="s">
        <v>2095</v>
      </c>
      <c r="C11422" s="315" t="s">
        <v>2098</v>
      </c>
      <c r="D11422" s="316">
        <v>250</v>
      </c>
      <c r="E11422" s="317">
        <v>203530.83000000002</v>
      </c>
      <c r="F11422" s="317">
        <v>75758.700000000012</v>
      </c>
      <c r="G11422" s="318">
        <v>39570</v>
      </c>
      <c r="H11422" s="318">
        <v>40904</v>
      </c>
      <c r="I11422" s="318">
        <v>50040</v>
      </c>
      <c r="J11422" s="315" t="s">
        <v>12414</v>
      </c>
      <c r="K11422" s="315">
        <v>4703</v>
      </c>
      <c r="L11422" s="315" t="s">
        <v>3063</v>
      </c>
      <c r="M11422" s="315" t="s">
        <v>1296</v>
      </c>
      <c r="N11422" s="315" t="s">
        <v>9447</v>
      </c>
      <c r="O11422" s="315" t="s">
        <v>914</v>
      </c>
      <c r="P11422" s="315" t="s">
        <v>9448</v>
      </c>
      <c r="Q11422" s="315" t="s">
        <v>9449</v>
      </c>
    </row>
    <row r="11423" spans="1:17">
      <c r="A11423" s="319" t="s">
        <v>12415</v>
      </c>
      <c r="B11423" s="319" t="s">
        <v>2095</v>
      </c>
      <c r="C11423" s="315" t="s">
        <v>2098</v>
      </c>
      <c r="D11423" s="320">
        <v>250.36</v>
      </c>
      <c r="E11423" s="317">
        <v>114828.12000000001</v>
      </c>
      <c r="F11423" s="317">
        <v>34235.78</v>
      </c>
      <c r="G11423" s="321">
        <v>39570</v>
      </c>
      <c r="H11423" s="321">
        <v>40891</v>
      </c>
      <c r="I11423" s="321">
        <v>50040</v>
      </c>
      <c r="J11423" s="319" t="s">
        <v>12416</v>
      </c>
      <c r="K11423" s="322">
        <v>6403</v>
      </c>
      <c r="L11423" s="319" t="s">
        <v>1556</v>
      </c>
      <c r="M11423" s="319" t="s">
        <v>1388</v>
      </c>
      <c r="N11423" s="323"/>
      <c r="O11423" s="319" t="s">
        <v>805</v>
      </c>
      <c r="P11423" s="319" t="s">
        <v>1557</v>
      </c>
      <c r="Q11423" s="319" t="s">
        <v>1307</v>
      </c>
    </row>
    <row r="11424" spans="1:17">
      <c r="A11424" s="315" t="s">
        <v>12415</v>
      </c>
      <c r="B11424" s="315" t="s">
        <v>2095</v>
      </c>
      <c r="C11424" s="315" t="s">
        <v>2098</v>
      </c>
      <c r="D11424" s="316">
        <v>250.36</v>
      </c>
      <c r="E11424" s="317">
        <v>109558.98</v>
      </c>
      <c r="F11424" s="317">
        <v>32664.800000000003</v>
      </c>
      <c r="G11424" s="318">
        <v>39570</v>
      </c>
      <c r="H11424" s="318">
        <v>40891</v>
      </c>
      <c r="I11424" s="318">
        <v>50040</v>
      </c>
      <c r="J11424" s="315" t="s">
        <v>12416</v>
      </c>
      <c r="K11424" s="315">
        <v>6403</v>
      </c>
      <c r="L11424" s="315" t="s">
        <v>1556</v>
      </c>
      <c r="M11424" s="315" t="s">
        <v>1388</v>
      </c>
      <c r="N11424" s="315" t="s">
        <v>1558</v>
      </c>
      <c r="O11424" s="315" t="s">
        <v>805</v>
      </c>
      <c r="P11424" s="315" t="s">
        <v>1557</v>
      </c>
      <c r="Q11424" s="315" t="s">
        <v>1307</v>
      </c>
    </row>
    <row r="11425" spans="1:17">
      <c r="A11425" s="315" t="s">
        <v>12417</v>
      </c>
      <c r="B11425" s="315" t="s">
        <v>2095</v>
      </c>
      <c r="C11425" s="315" t="s">
        <v>2098</v>
      </c>
      <c r="D11425" s="316">
        <v>251.16</v>
      </c>
      <c r="E11425" s="317">
        <v>252481.2</v>
      </c>
      <c r="F11425" s="317">
        <v>51665.140000000007</v>
      </c>
      <c r="G11425" s="318">
        <v>40746</v>
      </c>
      <c r="H11425" s="318">
        <v>41982</v>
      </c>
      <c r="I11425" s="318">
        <v>49309</v>
      </c>
      <c r="J11425" s="315" t="s">
        <v>1626</v>
      </c>
      <c r="K11425" s="315">
        <v>4414</v>
      </c>
      <c r="L11425" s="315" t="s">
        <v>1627</v>
      </c>
      <c r="M11425" s="315" t="s">
        <v>1484</v>
      </c>
      <c r="N11425" s="315" t="s">
        <v>1485</v>
      </c>
      <c r="O11425" s="315" t="s">
        <v>805</v>
      </c>
      <c r="P11425" s="315" t="s">
        <v>1486</v>
      </c>
      <c r="Q11425" s="315" t="s">
        <v>1179</v>
      </c>
    </row>
    <row r="11426" spans="1:17">
      <c r="A11426" s="315" t="s">
        <v>12418</v>
      </c>
      <c r="B11426" s="315" t="s">
        <v>2095</v>
      </c>
      <c r="C11426" s="315" t="s">
        <v>2098</v>
      </c>
      <c r="D11426" s="316">
        <v>251.37</v>
      </c>
      <c r="E11426" s="317">
        <v>206087.63999999998</v>
      </c>
      <c r="F11426" s="317">
        <v>52964.52</v>
      </c>
      <c r="G11426" s="318">
        <v>40651</v>
      </c>
      <c r="H11426" s="318">
        <v>41138</v>
      </c>
      <c r="I11426" s="318">
        <v>50405</v>
      </c>
      <c r="J11426" s="315" t="s">
        <v>12419</v>
      </c>
      <c r="K11426" s="315">
        <v>6019</v>
      </c>
      <c r="L11426" s="315" t="s">
        <v>2270</v>
      </c>
      <c r="M11426" s="315" t="s">
        <v>788</v>
      </c>
      <c r="N11426" s="315"/>
      <c r="O11426" s="315" t="s">
        <v>805</v>
      </c>
      <c r="P11426" s="315" t="s">
        <v>7577</v>
      </c>
      <c r="Q11426" s="315" t="s">
        <v>1607</v>
      </c>
    </row>
    <row r="11427" spans="1:17">
      <c r="A11427" s="315" t="s">
        <v>12420</v>
      </c>
      <c r="B11427" s="315" t="s">
        <v>2095</v>
      </c>
      <c r="C11427" s="315" t="s">
        <v>2098</v>
      </c>
      <c r="D11427" s="316">
        <v>251.6</v>
      </c>
      <c r="E11427" s="317">
        <v>260935.40000000005</v>
      </c>
      <c r="F11427" s="317">
        <v>96285.180000000008</v>
      </c>
      <c r="G11427" s="318">
        <v>39570</v>
      </c>
      <c r="H11427" s="318">
        <v>41163</v>
      </c>
      <c r="I11427" s="318">
        <v>50405</v>
      </c>
      <c r="J11427" s="315" t="s">
        <v>12421</v>
      </c>
      <c r="K11427" s="315">
        <v>6850</v>
      </c>
      <c r="L11427" s="315" t="s">
        <v>3025</v>
      </c>
      <c r="M11427" s="315" t="s">
        <v>811</v>
      </c>
      <c r="N11427" s="315"/>
      <c r="O11427" s="315" t="s">
        <v>805</v>
      </c>
      <c r="P11427" s="315" t="s">
        <v>12422</v>
      </c>
      <c r="Q11427" s="315" t="s">
        <v>12089</v>
      </c>
    </row>
    <row r="11428" spans="1:17">
      <c r="A11428" s="315" t="s">
        <v>12423</v>
      </c>
      <c r="B11428" s="315" t="s">
        <v>2095</v>
      </c>
      <c r="C11428" s="315" t="s">
        <v>2098</v>
      </c>
      <c r="D11428" s="316">
        <v>251.7</v>
      </c>
      <c r="E11428" s="317">
        <v>170145</v>
      </c>
      <c r="F11428" s="317">
        <v>58132.85</v>
      </c>
      <c r="G11428" s="318">
        <v>39570</v>
      </c>
      <c r="H11428" s="318">
        <v>41255</v>
      </c>
      <c r="I11428" s="318">
        <v>50405</v>
      </c>
      <c r="J11428" s="315" t="s">
        <v>12424</v>
      </c>
      <c r="K11428" s="315">
        <v>6300</v>
      </c>
      <c r="L11428" s="315" t="s">
        <v>327</v>
      </c>
      <c r="M11428" s="315" t="s">
        <v>1712</v>
      </c>
      <c r="N11428" s="315" t="s">
        <v>12425</v>
      </c>
      <c r="O11428" s="315" t="s">
        <v>805</v>
      </c>
      <c r="P11428" s="315" t="s">
        <v>12426</v>
      </c>
      <c r="Q11428" s="315" t="s">
        <v>1307</v>
      </c>
    </row>
    <row r="11429" spans="1:17">
      <c r="A11429" s="315" t="s">
        <v>12427</v>
      </c>
      <c r="B11429" s="315" t="s">
        <v>2095</v>
      </c>
      <c r="C11429" s="315" t="s">
        <v>2098</v>
      </c>
      <c r="D11429" s="316">
        <v>253.08</v>
      </c>
      <c r="E11429" s="317">
        <v>82863.600000000006</v>
      </c>
      <c r="F11429" s="317">
        <v>30766.959999999999</v>
      </c>
      <c r="G11429" s="318">
        <v>40849</v>
      </c>
      <c r="H11429" s="318">
        <v>40899</v>
      </c>
      <c r="I11429" s="318">
        <v>50040</v>
      </c>
      <c r="J11429" s="315" t="s">
        <v>12428</v>
      </c>
      <c r="K11429" s="315">
        <v>5623</v>
      </c>
      <c r="L11429" s="315" t="s">
        <v>3962</v>
      </c>
      <c r="M11429" s="315" t="s">
        <v>776</v>
      </c>
      <c r="N11429" s="315" t="s">
        <v>4784</v>
      </c>
      <c r="O11429" s="315" t="s">
        <v>805</v>
      </c>
      <c r="P11429" s="315" t="s">
        <v>4785</v>
      </c>
      <c r="Q11429" s="315" t="s">
        <v>819</v>
      </c>
    </row>
    <row r="11430" spans="1:17">
      <c r="A11430" s="315" t="s">
        <v>12429</v>
      </c>
      <c r="B11430" s="315" t="s">
        <v>2095</v>
      </c>
      <c r="C11430" s="315" t="s">
        <v>2096</v>
      </c>
      <c r="D11430" s="316">
        <v>253.23</v>
      </c>
      <c r="E11430" s="317">
        <v>84248.239999999991</v>
      </c>
      <c r="F11430" s="317">
        <v>23125.21</v>
      </c>
      <c r="G11430" s="318">
        <v>40030</v>
      </c>
      <c r="H11430" s="318">
        <v>41631</v>
      </c>
      <c r="I11430" s="318">
        <v>50770</v>
      </c>
      <c r="J11430" s="315" t="s">
        <v>12430</v>
      </c>
      <c r="K11430" s="315">
        <v>4455</v>
      </c>
      <c r="L11430" s="315" t="s">
        <v>2381</v>
      </c>
      <c r="M11430" s="315" t="s">
        <v>1484</v>
      </c>
      <c r="N11430" s="315"/>
      <c r="O11430" s="315" t="s">
        <v>805</v>
      </c>
      <c r="P11430" s="315" t="s">
        <v>12431</v>
      </c>
      <c r="Q11430" s="315" t="s">
        <v>1339</v>
      </c>
    </row>
    <row r="11431" spans="1:17">
      <c r="A11431" s="315" t="s">
        <v>12432</v>
      </c>
      <c r="B11431" s="315" t="s">
        <v>2095</v>
      </c>
      <c r="C11431" s="315" t="s">
        <v>2098</v>
      </c>
      <c r="D11431" s="316">
        <v>253.24</v>
      </c>
      <c r="E11431" s="317">
        <v>229694.23999999996</v>
      </c>
      <c r="F11431" s="317">
        <v>44024.72</v>
      </c>
      <c r="G11431" s="318">
        <v>40633</v>
      </c>
      <c r="H11431" s="318">
        <v>42091</v>
      </c>
      <c r="I11431" s="318">
        <v>49674</v>
      </c>
      <c r="J11431" s="315" t="s">
        <v>12433</v>
      </c>
      <c r="K11431" s="315">
        <v>6203</v>
      </c>
      <c r="L11431" s="315" t="s">
        <v>12434</v>
      </c>
      <c r="M11431" s="315" t="s">
        <v>788</v>
      </c>
      <c r="N11431" s="315" t="s">
        <v>12435</v>
      </c>
      <c r="O11431" s="315" t="s">
        <v>805</v>
      </c>
      <c r="P11431" s="315" t="s">
        <v>12436</v>
      </c>
      <c r="Q11431" s="315" t="s">
        <v>1096</v>
      </c>
    </row>
    <row r="11432" spans="1:17">
      <c r="A11432" s="315" t="s">
        <v>12437</v>
      </c>
      <c r="B11432" s="315" t="s">
        <v>2095</v>
      </c>
      <c r="C11432" s="315" t="s">
        <v>2098</v>
      </c>
      <c r="D11432" s="316">
        <v>253.26</v>
      </c>
      <c r="E11432" s="317">
        <v>273868.79999999999</v>
      </c>
      <c r="F11432" s="317">
        <v>60525.000000000007</v>
      </c>
      <c r="G11432" s="318">
        <v>40659</v>
      </c>
      <c r="H11432" s="318">
        <v>42073</v>
      </c>
      <c r="I11432" s="318">
        <v>49674</v>
      </c>
      <c r="J11432" s="315" t="s">
        <v>12438</v>
      </c>
      <c r="K11432" s="315">
        <v>2607</v>
      </c>
      <c r="L11432" s="315" t="s">
        <v>12439</v>
      </c>
      <c r="M11432" s="315" t="s">
        <v>764</v>
      </c>
      <c r="N11432" s="315"/>
      <c r="O11432" s="315" t="s">
        <v>805</v>
      </c>
      <c r="P11432" s="315" t="s">
        <v>5028</v>
      </c>
      <c r="Q11432" s="315" t="s">
        <v>992</v>
      </c>
    </row>
    <row r="11433" spans="1:17">
      <c r="A11433" s="315" t="s">
        <v>12440</v>
      </c>
      <c r="B11433" s="315" t="s">
        <v>2095</v>
      </c>
      <c r="C11433" s="315" t="s">
        <v>2098</v>
      </c>
      <c r="D11433" s="316">
        <v>253.5</v>
      </c>
      <c r="E11433" s="317">
        <v>234624.87999999998</v>
      </c>
      <c r="F11433" s="317">
        <v>57352.770000000004</v>
      </c>
      <c r="G11433" s="318">
        <v>40396</v>
      </c>
      <c r="H11433" s="318">
        <v>41264</v>
      </c>
      <c r="I11433" s="318">
        <v>50405</v>
      </c>
      <c r="J11433" s="315" t="s">
        <v>12441</v>
      </c>
      <c r="K11433" s="315">
        <v>8048</v>
      </c>
      <c r="L11433" s="315" t="s">
        <v>328</v>
      </c>
      <c r="M11433" s="315" t="s">
        <v>784</v>
      </c>
      <c r="N11433" s="315" t="s">
        <v>12442</v>
      </c>
      <c r="O11433" s="315" t="s">
        <v>805</v>
      </c>
      <c r="P11433" s="315" t="s">
        <v>1843</v>
      </c>
      <c r="Q11433" s="315" t="s">
        <v>12443</v>
      </c>
    </row>
    <row r="11434" spans="1:17">
      <c r="A11434" s="315" t="s">
        <v>12444</v>
      </c>
      <c r="B11434" s="315" t="s">
        <v>2095</v>
      </c>
      <c r="C11434" s="315" t="s">
        <v>2098</v>
      </c>
      <c r="D11434" s="316">
        <v>254.8</v>
      </c>
      <c r="E11434" s="317">
        <v>253103.52000000002</v>
      </c>
      <c r="F11434" s="317">
        <v>56442.080000000002</v>
      </c>
      <c r="G11434" s="318">
        <v>40350</v>
      </c>
      <c r="H11434" s="318">
        <v>41824</v>
      </c>
      <c r="I11434" s="318">
        <v>51135</v>
      </c>
      <c r="J11434" s="315" t="s">
        <v>12445</v>
      </c>
      <c r="K11434" s="315">
        <v>7203</v>
      </c>
      <c r="L11434" s="315" t="s">
        <v>2484</v>
      </c>
      <c r="M11434" s="315" t="s">
        <v>966</v>
      </c>
      <c r="N11434" s="315" t="s">
        <v>12446</v>
      </c>
      <c r="O11434" s="315" t="s">
        <v>805</v>
      </c>
      <c r="P11434" s="315" t="s">
        <v>6252</v>
      </c>
      <c r="Q11434" s="315" t="s">
        <v>1906</v>
      </c>
    </row>
    <row r="11435" spans="1:17">
      <c r="A11435" s="315" t="s">
        <v>12447</v>
      </c>
      <c r="B11435" s="315" t="s">
        <v>2095</v>
      </c>
      <c r="C11435" s="315" t="s">
        <v>2098</v>
      </c>
      <c r="D11435" s="316">
        <v>255.82</v>
      </c>
      <c r="E11435" s="317">
        <v>127792.23000000001</v>
      </c>
      <c r="F11435" s="317">
        <v>26072.81</v>
      </c>
      <c r="G11435" s="318">
        <v>40445</v>
      </c>
      <c r="H11435" s="318">
        <v>42011</v>
      </c>
      <c r="I11435" s="318">
        <v>49674</v>
      </c>
      <c r="J11435" s="315" t="s">
        <v>12448</v>
      </c>
      <c r="K11435" s="315">
        <v>5426</v>
      </c>
      <c r="L11435" s="315" t="s">
        <v>2850</v>
      </c>
      <c r="M11435" s="315" t="s">
        <v>776</v>
      </c>
      <c r="N11435" s="315" t="s">
        <v>12449</v>
      </c>
      <c r="O11435" s="315" t="s">
        <v>805</v>
      </c>
      <c r="P11435" s="315" t="s">
        <v>12450</v>
      </c>
      <c r="Q11435" s="315" t="s">
        <v>11057</v>
      </c>
    </row>
    <row r="11436" spans="1:17">
      <c r="A11436" s="315" t="s">
        <v>12451</v>
      </c>
      <c r="B11436" s="315" t="s">
        <v>2095</v>
      </c>
      <c r="C11436" s="315" t="s">
        <v>2098</v>
      </c>
      <c r="D11436" s="316">
        <v>255.84</v>
      </c>
      <c r="E11436" s="317">
        <v>30805.800000000003</v>
      </c>
      <c r="F11436" s="317">
        <v>4792.01</v>
      </c>
      <c r="G11436" s="318">
        <v>40814</v>
      </c>
      <c r="H11436" s="318">
        <v>42640</v>
      </c>
      <c r="I11436" s="318">
        <v>50040</v>
      </c>
      <c r="J11436" s="315" t="s">
        <v>12452</v>
      </c>
      <c r="K11436" s="315">
        <v>6417</v>
      </c>
      <c r="L11436" s="315" t="s">
        <v>4002</v>
      </c>
      <c r="M11436" s="315" t="s">
        <v>1388</v>
      </c>
      <c r="N11436" s="315" t="s">
        <v>12453</v>
      </c>
      <c r="O11436" s="315" t="s">
        <v>805</v>
      </c>
      <c r="P11436" s="315" t="s">
        <v>12454</v>
      </c>
      <c r="Q11436" s="315" t="s">
        <v>12455</v>
      </c>
    </row>
    <row r="11437" spans="1:17">
      <c r="A11437" s="315" t="s">
        <v>12456</v>
      </c>
      <c r="B11437" s="315" t="s">
        <v>2095</v>
      </c>
      <c r="C11437" s="315" t="s">
        <v>2098</v>
      </c>
      <c r="D11437" s="316">
        <v>256.39999999999998</v>
      </c>
      <c r="E11437" s="317">
        <v>231060</v>
      </c>
      <c r="F11437" s="317">
        <v>76942.97</v>
      </c>
      <c r="G11437" s="318">
        <v>39604</v>
      </c>
      <c r="H11437" s="318">
        <v>41254</v>
      </c>
      <c r="I11437" s="318">
        <v>50405</v>
      </c>
      <c r="J11437" s="315" t="s">
        <v>12457</v>
      </c>
      <c r="K11437" s="315">
        <v>1406</v>
      </c>
      <c r="L11437" s="315" t="s">
        <v>12458</v>
      </c>
      <c r="M11437" s="315" t="s">
        <v>766</v>
      </c>
      <c r="N11437" s="315"/>
      <c r="O11437" s="315" t="s">
        <v>805</v>
      </c>
      <c r="P11437" s="315" t="s">
        <v>12459</v>
      </c>
      <c r="Q11437" s="315" t="s">
        <v>1460</v>
      </c>
    </row>
    <row r="11438" spans="1:17">
      <c r="A11438" s="315" t="s">
        <v>12460</v>
      </c>
      <c r="B11438" s="315" t="s">
        <v>2095</v>
      </c>
      <c r="C11438" s="315" t="s">
        <v>2098</v>
      </c>
      <c r="D11438" s="316">
        <v>256.8</v>
      </c>
      <c r="E11438" s="317">
        <v>234453.5</v>
      </c>
      <c r="F11438" s="317">
        <v>48410.289999999994</v>
      </c>
      <c r="G11438" s="318">
        <v>40242</v>
      </c>
      <c r="H11438" s="318">
        <v>41800</v>
      </c>
      <c r="I11438" s="318">
        <v>51135</v>
      </c>
      <c r="J11438" s="315" t="s">
        <v>12461</v>
      </c>
      <c r="K11438" s="315">
        <v>4104</v>
      </c>
      <c r="L11438" s="315" t="s">
        <v>2313</v>
      </c>
      <c r="M11438" s="315" t="s">
        <v>1484</v>
      </c>
      <c r="N11438" s="315" t="s">
        <v>6433</v>
      </c>
      <c r="O11438" s="315" t="s">
        <v>805</v>
      </c>
      <c r="P11438" s="315" t="s">
        <v>5028</v>
      </c>
      <c r="Q11438" s="315" t="s">
        <v>881</v>
      </c>
    </row>
    <row r="11439" spans="1:17">
      <c r="A11439" s="315" t="s">
        <v>12462</v>
      </c>
      <c r="B11439" s="315" t="s">
        <v>2095</v>
      </c>
      <c r="C11439" s="315" t="s">
        <v>2098</v>
      </c>
      <c r="D11439" s="316">
        <v>258</v>
      </c>
      <c r="E11439" s="317">
        <v>238577.34</v>
      </c>
      <c r="F11439" s="317">
        <v>77537.64</v>
      </c>
      <c r="G11439" s="318">
        <v>39570</v>
      </c>
      <c r="H11439" s="318">
        <v>40897</v>
      </c>
      <c r="I11439" s="318">
        <v>50040</v>
      </c>
      <c r="J11439" s="315" t="s">
        <v>12463</v>
      </c>
      <c r="K11439" s="315">
        <v>6221</v>
      </c>
      <c r="L11439" s="315" t="s">
        <v>1273</v>
      </c>
      <c r="M11439" s="315" t="s">
        <v>788</v>
      </c>
      <c r="N11439" s="315"/>
      <c r="O11439" s="315" t="s">
        <v>805</v>
      </c>
      <c r="P11439" s="315" t="s">
        <v>7223</v>
      </c>
      <c r="Q11439" s="315" t="s">
        <v>852</v>
      </c>
    </row>
    <row r="11440" spans="1:17">
      <c r="A11440" s="315" t="s">
        <v>12464</v>
      </c>
      <c r="B11440" s="315" t="s">
        <v>2095</v>
      </c>
      <c r="C11440" s="315" t="s">
        <v>2098</v>
      </c>
      <c r="D11440" s="316">
        <v>258.11</v>
      </c>
      <c r="E11440" s="317">
        <v>221403.27999999997</v>
      </c>
      <c r="F11440" s="317">
        <v>101181.31000000001</v>
      </c>
      <c r="G11440" s="318">
        <v>40682</v>
      </c>
      <c r="H11440" s="318">
        <v>40697</v>
      </c>
      <c r="I11440" s="318">
        <v>50040</v>
      </c>
      <c r="J11440" s="315" t="s">
        <v>12465</v>
      </c>
      <c r="K11440" s="315">
        <v>6016</v>
      </c>
      <c r="L11440" s="315" t="s">
        <v>3987</v>
      </c>
      <c r="M11440" s="315" t="s">
        <v>788</v>
      </c>
      <c r="N11440" s="315" t="s">
        <v>12466</v>
      </c>
      <c r="O11440" s="315" t="s">
        <v>805</v>
      </c>
      <c r="P11440" s="315" t="s">
        <v>4539</v>
      </c>
      <c r="Q11440" s="315" t="s">
        <v>1204</v>
      </c>
    </row>
    <row r="11441" spans="1:17">
      <c r="A11441" s="315" t="s">
        <v>12467</v>
      </c>
      <c r="B11441" s="315" t="s">
        <v>2095</v>
      </c>
      <c r="C11441" s="315" t="s">
        <v>2098</v>
      </c>
      <c r="D11441" s="316">
        <v>258.24</v>
      </c>
      <c r="E11441" s="317">
        <v>257137.75</v>
      </c>
      <c r="F11441" s="317">
        <v>95474.29</v>
      </c>
      <c r="G11441" s="318">
        <v>40745</v>
      </c>
      <c r="H11441" s="318">
        <v>40855</v>
      </c>
      <c r="I11441" s="318">
        <v>50040</v>
      </c>
      <c r="J11441" s="315" t="s">
        <v>12468</v>
      </c>
      <c r="K11441" s="315">
        <v>4142</v>
      </c>
      <c r="L11441" s="315" t="s">
        <v>3086</v>
      </c>
      <c r="M11441" s="315" t="s">
        <v>1484</v>
      </c>
      <c r="N11441" s="315" t="s">
        <v>12469</v>
      </c>
      <c r="O11441" s="315" t="s">
        <v>805</v>
      </c>
      <c r="P11441" s="315" t="s">
        <v>12470</v>
      </c>
      <c r="Q11441" s="315" t="s">
        <v>6933</v>
      </c>
    </row>
    <row r="11442" spans="1:17">
      <c r="A11442" s="315" t="s">
        <v>12471</v>
      </c>
      <c r="B11442" s="315" t="s">
        <v>2095</v>
      </c>
      <c r="C11442" s="315" t="s">
        <v>2098</v>
      </c>
      <c r="D11442" s="316">
        <v>258.58</v>
      </c>
      <c r="E11442" s="317">
        <v>198367.86000000002</v>
      </c>
      <c r="F11442" s="317">
        <v>43446.99</v>
      </c>
      <c r="G11442" s="318">
        <v>40709</v>
      </c>
      <c r="H11442" s="318">
        <v>42090</v>
      </c>
      <c r="I11442" s="318">
        <v>49674</v>
      </c>
      <c r="J11442" s="315" t="s">
        <v>12472</v>
      </c>
      <c r="K11442" s="315">
        <v>6170</v>
      </c>
      <c r="L11442" s="315" t="s">
        <v>3192</v>
      </c>
      <c r="M11442" s="315" t="s">
        <v>788</v>
      </c>
      <c r="N11442" s="315"/>
      <c r="O11442" s="315" t="s">
        <v>805</v>
      </c>
      <c r="P11442" s="315" t="s">
        <v>4836</v>
      </c>
      <c r="Q11442" s="315" t="s">
        <v>1307</v>
      </c>
    </row>
    <row r="11443" spans="1:17">
      <c r="A11443" s="315" t="s">
        <v>12473</v>
      </c>
      <c r="B11443" s="315" t="s">
        <v>2095</v>
      </c>
      <c r="C11443" s="315" t="s">
        <v>2098</v>
      </c>
      <c r="D11443" s="316">
        <v>259</v>
      </c>
      <c r="E11443" s="317">
        <v>253888.4</v>
      </c>
      <c r="F11443" s="317">
        <v>84544.849999999991</v>
      </c>
      <c r="G11443" s="318">
        <v>40679</v>
      </c>
      <c r="H11443" s="318">
        <v>41176</v>
      </c>
      <c r="I11443" s="318">
        <v>50405</v>
      </c>
      <c r="J11443" s="315" t="s">
        <v>12474</v>
      </c>
      <c r="K11443" s="315">
        <v>3322</v>
      </c>
      <c r="L11443" s="315" t="s">
        <v>2790</v>
      </c>
      <c r="M11443" s="315" t="s">
        <v>764</v>
      </c>
      <c r="N11443" s="315"/>
      <c r="O11443" s="315" t="s">
        <v>805</v>
      </c>
      <c r="P11443" s="315" t="s">
        <v>4525</v>
      </c>
      <c r="Q11443" s="315" t="s">
        <v>1139</v>
      </c>
    </row>
    <row r="11444" spans="1:17">
      <c r="A11444" s="315" t="s">
        <v>12475</v>
      </c>
      <c r="B11444" s="315" t="s">
        <v>2095</v>
      </c>
      <c r="C11444" s="315" t="s">
        <v>2096</v>
      </c>
      <c r="D11444" s="316">
        <v>259.2</v>
      </c>
      <c r="E11444" s="317">
        <v>251348.25</v>
      </c>
      <c r="F11444" s="317">
        <v>103332.07</v>
      </c>
      <c r="G11444" s="318">
        <v>39569</v>
      </c>
      <c r="H11444" s="318">
        <v>40833</v>
      </c>
      <c r="I11444" s="318">
        <v>50040</v>
      </c>
      <c r="J11444" s="315" t="s">
        <v>12476</v>
      </c>
      <c r="K11444" s="315">
        <v>4144</v>
      </c>
      <c r="L11444" s="315" t="s">
        <v>2133</v>
      </c>
      <c r="M11444" s="315" t="s">
        <v>1484</v>
      </c>
      <c r="N11444" s="315" t="s">
        <v>5502</v>
      </c>
      <c r="O11444" s="315" t="s">
        <v>805</v>
      </c>
      <c r="P11444" s="315" t="s">
        <v>4892</v>
      </c>
      <c r="Q11444" s="315" t="s">
        <v>5089</v>
      </c>
    </row>
    <row r="11445" spans="1:17">
      <c r="A11445" s="315" t="s">
        <v>12477</v>
      </c>
      <c r="B11445" s="315" t="s">
        <v>2095</v>
      </c>
      <c r="C11445" s="315" t="s">
        <v>2098</v>
      </c>
      <c r="D11445" s="316">
        <v>260</v>
      </c>
      <c r="E11445" s="317">
        <v>221663.00000000003</v>
      </c>
      <c r="F11445" s="317">
        <v>49668.909999999996</v>
      </c>
      <c r="G11445" s="318">
        <v>40239</v>
      </c>
      <c r="H11445" s="318">
        <v>41627</v>
      </c>
      <c r="I11445" s="318">
        <v>50770</v>
      </c>
      <c r="J11445" s="315" t="s">
        <v>12478</v>
      </c>
      <c r="K11445" s="315">
        <v>9475</v>
      </c>
      <c r="L11445" s="315" t="s">
        <v>2207</v>
      </c>
      <c r="M11445" s="315" t="s">
        <v>770</v>
      </c>
      <c r="N11445" s="315"/>
      <c r="O11445" s="315" t="s">
        <v>805</v>
      </c>
      <c r="P11445" s="315" t="s">
        <v>5051</v>
      </c>
      <c r="Q11445" s="315" t="s">
        <v>1041</v>
      </c>
    </row>
    <row r="11446" spans="1:17">
      <c r="A11446" s="315" t="s">
        <v>12479</v>
      </c>
      <c r="B11446" s="315" t="s">
        <v>2095</v>
      </c>
      <c r="C11446" s="315" t="s">
        <v>2098</v>
      </c>
      <c r="D11446" s="316">
        <v>260.7</v>
      </c>
      <c r="E11446" s="317">
        <v>237646.09999999998</v>
      </c>
      <c r="F11446" s="317">
        <v>52519.780000000006</v>
      </c>
      <c r="G11446" s="318">
        <v>40595</v>
      </c>
      <c r="H11446" s="318">
        <v>42010</v>
      </c>
      <c r="I11446" s="318">
        <v>49674</v>
      </c>
      <c r="J11446" s="315" t="s">
        <v>12480</v>
      </c>
      <c r="K11446" s="315">
        <v>8514</v>
      </c>
      <c r="L11446" s="315" t="s">
        <v>12349</v>
      </c>
      <c r="M11446" s="315" t="s">
        <v>792</v>
      </c>
      <c r="N11446" s="315"/>
      <c r="O11446" s="315" t="s">
        <v>805</v>
      </c>
      <c r="P11446" s="315" t="s">
        <v>12481</v>
      </c>
      <c r="Q11446" s="315" t="s">
        <v>992</v>
      </c>
    </row>
    <row r="11447" spans="1:17">
      <c r="A11447" s="315" t="s">
        <v>12482</v>
      </c>
      <c r="B11447" s="315" t="s">
        <v>2095</v>
      </c>
      <c r="C11447" s="315" t="s">
        <v>2098</v>
      </c>
      <c r="D11447" s="316">
        <v>260.72000000000003</v>
      </c>
      <c r="E11447" s="317">
        <v>242746.96999999997</v>
      </c>
      <c r="F11447" s="317">
        <v>94428.55</v>
      </c>
      <c r="G11447" s="318">
        <v>39570</v>
      </c>
      <c r="H11447" s="318">
        <v>40434</v>
      </c>
      <c r="I11447" s="318">
        <v>49674</v>
      </c>
      <c r="J11447" s="315" t="s">
        <v>12483</v>
      </c>
      <c r="K11447" s="315">
        <v>9230</v>
      </c>
      <c r="L11447" s="315" t="s">
        <v>2794</v>
      </c>
      <c r="M11447" s="315" t="s">
        <v>770</v>
      </c>
      <c r="N11447" s="315"/>
      <c r="O11447" s="315" t="s">
        <v>996</v>
      </c>
      <c r="P11447" s="315" t="s">
        <v>12484</v>
      </c>
      <c r="Q11447" s="315"/>
    </row>
    <row r="11448" spans="1:17">
      <c r="A11448" s="315" t="s">
        <v>12485</v>
      </c>
      <c r="B11448" s="315" t="s">
        <v>2095</v>
      </c>
      <c r="C11448" s="315" t="s">
        <v>2098</v>
      </c>
      <c r="D11448" s="316">
        <v>261.56</v>
      </c>
      <c r="E11448" s="317">
        <v>249166</v>
      </c>
      <c r="F11448" s="317">
        <v>92514.439999999988</v>
      </c>
      <c r="G11448" s="318">
        <v>40612</v>
      </c>
      <c r="H11448" s="318">
        <v>40690</v>
      </c>
      <c r="I11448" s="318">
        <v>50040</v>
      </c>
      <c r="J11448" s="315" t="s">
        <v>5768</v>
      </c>
      <c r="K11448" s="315">
        <v>9200</v>
      </c>
      <c r="L11448" s="315" t="s">
        <v>959</v>
      </c>
      <c r="M11448" s="315" t="s">
        <v>770</v>
      </c>
      <c r="N11448" s="315" t="s">
        <v>12486</v>
      </c>
      <c r="O11448" s="315" t="s">
        <v>805</v>
      </c>
      <c r="P11448" s="315" t="s">
        <v>12487</v>
      </c>
      <c r="Q11448" s="315" t="s">
        <v>7733</v>
      </c>
    </row>
    <row r="11449" spans="1:17">
      <c r="A11449" s="315" t="s">
        <v>12488</v>
      </c>
      <c r="B11449" s="315" t="s">
        <v>2095</v>
      </c>
      <c r="C11449" s="315" t="s">
        <v>2098</v>
      </c>
      <c r="D11449" s="316">
        <v>261.89999999999998</v>
      </c>
      <c r="E11449" s="317">
        <v>160613.35</v>
      </c>
      <c r="F11449" s="317">
        <v>39855.890000000007</v>
      </c>
      <c r="G11449" s="318">
        <v>39748</v>
      </c>
      <c r="H11449" s="318">
        <v>39791</v>
      </c>
      <c r="I11449" s="318">
        <v>48944</v>
      </c>
      <c r="J11449" s="315" t="s">
        <v>12489</v>
      </c>
      <c r="K11449" s="315">
        <v>4553</v>
      </c>
      <c r="L11449" s="315" t="s">
        <v>2770</v>
      </c>
      <c r="M11449" s="315" t="s">
        <v>1296</v>
      </c>
      <c r="N11449" s="315" t="s">
        <v>6803</v>
      </c>
      <c r="O11449" s="315" t="s">
        <v>914</v>
      </c>
      <c r="P11449" s="315" t="s">
        <v>6804</v>
      </c>
      <c r="Q11449" s="315" t="s">
        <v>6805</v>
      </c>
    </row>
    <row r="11450" spans="1:17">
      <c r="A11450" s="315" t="s">
        <v>12490</v>
      </c>
      <c r="B11450" s="315" t="s">
        <v>2095</v>
      </c>
      <c r="C11450" s="315" t="s">
        <v>2098</v>
      </c>
      <c r="D11450" s="316">
        <v>262.8</v>
      </c>
      <c r="E11450" s="317">
        <v>254334.69999999998</v>
      </c>
      <c r="F11450" s="317">
        <v>94198.03</v>
      </c>
      <c r="G11450" s="318">
        <v>39570</v>
      </c>
      <c r="H11450" s="318">
        <v>40820</v>
      </c>
      <c r="I11450" s="318">
        <v>50040</v>
      </c>
      <c r="J11450" s="315" t="s">
        <v>12491</v>
      </c>
      <c r="K11450" s="315">
        <v>8717</v>
      </c>
      <c r="L11450" s="315" t="s">
        <v>769</v>
      </c>
      <c r="M11450" s="315" t="s">
        <v>770</v>
      </c>
      <c r="N11450" s="315" t="s">
        <v>10602</v>
      </c>
      <c r="O11450" s="315" t="s">
        <v>805</v>
      </c>
      <c r="P11450" s="315" t="s">
        <v>10603</v>
      </c>
      <c r="Q11450" s="315" t="s">
        <v>1102</v>
      </c>
    </row>
    <row r="11451" spans="1:17">
      <c r="A11451" s="315" t="s">
        <v>12492</v>
      </c>
      <c r="B11451" s="315" t="s">
        <v>2095</v>
      </c>
      <c r="C11451" s="315" t="s">
        <v>2098</v>
      </c>
      <c r="D11451" s="316">
        <v>263.39999999999998</v>
      </c>
      <c r="E11451" s="317">
        <v>248781.62</v>
      </c>
      <c r="F11451" s="317">
        <v>106478.53000000001</v>
      </c>
      <c r="G11451" s="318">
        <v>39570</v>
      </c>
      <c r="H11451" s="318">
        <v>40533</v>
      </c>
      <c r="I11451" s="318">
        <v>49674</v>
      </c>
      <c r="J11451" s="315" t="s">
        <v>12493</v>
      </c>
      <c r="K11451" s="315">
        <v>5417</v>
      </c>
      <c r="L11451" s="315" t="s">
        <v>3484</v>
      </c>
      <c r="M11451" s="315" t="s">
        <v>776</v>
      </c>
      <c r="N11451" s="315"/>
      <c r="O11451" s="315" t="s">
        <v>805</v>
      </c>
      <c r="P11451" s="315" t="s">
        <v>973</v>
      </c>
      <c r="Q11451" s="315" t="s">
        <v>807</v>
      </c>
    </row>
    <row r="11452" spans="1:17">
      <c r="A11452" s="315" t="s">
        <v>12494</v>
      </c>
      <c r="B11452" s="315" t="s">
        <v>2095</v>
      </c>
      <c r="C11452" s="315" t="s">
        <v>2098</v>
      </c>
      <c r="D11452" s="316">
        <v>263.39999999999998</v>
      </c>
      <c r="E11452" s="317">
        <v>206956.68000000002</v>
      </c>
      <c r="F11452" s="317">
        <v>77225.50999999998</v>
      </c>
      <c r="G11452" s="318">
        <v>39570</v>
      </c>
      <c r="H11452" s="318">
        <v>39674</v>
      </c>
      <c r="I11452" s="318">
        <v>48944</v>
      </c>
      <c r="J11452" s="315" t="s">
        <v>12495</v>
      </c>
      <c r="K11452" s="315">
        <v>6147</v>
      </c>
      <c r="L11452" s="315" t="s">
        <v>3028</v>
      </c>
      <c r="M11452" s="315" t="s">
        <v>788</v>
      </c>
      <c r="N11452" s="315" t="s">
        <v>12496</v>
      </c>
      <c r="O11452" s="315" t="s">
        <v>805</v>
      </c>
      <c r="P11452" s="315" t="s">
        <v>944</v>
      </c>
      <c r="Q11452" s="315" t="s">
        <v>1906</v>
      </c>
    </row>
    <row r="11453" spans="1:17">
      <c r="A11453" s="315" t="s">
        <v>12497</v>
      </c>
      <c r="B11453" s="315" t="s">
        <v>2095</v>
      </c>
      <c r="C11453" s="315" t="s">
        <v>2098</v>
      </c>
      <c r="D11453" s="316">
        <v>265.25</v>
      </c>
      <c r="E11453" s="317">
        <v>264624.8</v>
      </c>
      <c r="F11453" s="317">
        <v>68802.420000000013</v>
      </c>
      <c r="G11453" s="318">
        <v>39889</v>
      </c>
      <c r="H11453" s="318">
        <v>41101</v>
      </c>
      <c r="I11453" s="318">
        <v>50405</v>
      </c>
      <c r="J11453" s="315" t="s">
        <v>12498</v>
      </c>
      <c r="K11453" s="315">
        <v>3267</v>
      </c>
      <c r="L11453" s="315" t="s">
        <v>2494</v>
      </c>
      <c r="M11453" s="315" t="s">
        <v>764</v>
      </c>
      <c r="N11453" s="315"/>
      <c r="O11453" s="315" t="s">
        <v>996</v>
      </c>
      <c r="P11453" s="315" t="s">
        <v>12499</v>
      </c>
      <c r="Q11453" s="315"/>
    </row>
    <row r="11454" spans="1:17">
      <c r="A11454" s="315" t="s">
        <v>12500</v>
      </c>
      <c r="B11454" s="315" t="s">
        <v>2095</v>
      </c>
      <c r="C11454" s="315" t="s">
        <v>2098</v>
      </c>
      <c r="D11454" s="316">
        <v>266.8</v>
      </c>
      <c r="E11454" s="317">
        <v>199836.80000000005</v>
      </c>
      <c r="F11454" s="317">
        <v>62726.549999999996</v>
      </c>
      <c r="G11454" s="318">
        <v>39570</v>
      </c>
      <c r="H11454" s="318">
        <v>41450</v>
      </c>
      <c r="I11454" s="318">
        <v>50770</v>
      </c>
      <c r="J11454" s="315" t="s">
        <v>12501</v>
      </c>
      <c r="K11454" s="315">
        <v>6055</v>
      </c>
      <c r="L11454" s="315" t="s">
        <v>4385</v>
      </c>
      <c r="M11454" s="315" t="s">
        <v>1017</v>
      </c>
      <c r="N11454" s="315" t="s">
        <v>12502</v>
      </c>
      <c r="O11454" s="315" t="s">
        <v>914</v>
      </c>
      <c r="P11454" s="315" t="s">
        <v>12503</v>
      </c>
      <c r="Q11454" s="315" t="s">
        <v>7823</v>
      </c>
    </row>
    <row r="11455" spans="1:17">
      <c r="A11455" s="315" t="s">
        <v>12504</v>
      </c>
      <c r="B11455" s="315" t="s">
        <v>2095</v>
      </c>
      <c r="C11455" s="315" t="s">
        <v>2096</v>
      </c>
      <c r="D11455" s="316">
        <v>266.8</v>
      </c>
      <c r="E11455" s="317">
        <v>229806.25</v>
      </c>
      <c r="F11455" s="317">
        <v>69171.679999999993</v>
      </c>
      <c r="G11455" s="318">
        <v>40243</v>
      </c>
      <c r="H11455" s="318">
        <v>41450</v>
      </c>
      <c r="I11455" s="318">
        <v>50770</v>
      </c>
      <c r="J11455" s="315" t="s">
        <v>12505</v>
      </c>
      <c r="K11455" s="315">
        <v>1742</v>
      </c>
      <c r="L11455" s="315" t="s">
        <v>936</v>
      </c>
      <c r="M11455" s="315" t="s">
        <v>761</v>
      </c>
      <c r="N11455" s="315"/>
      <c r="O11455" s="315" t="s">
        <v>805</v>
      </c>
      <c r="P11455" s="315" t="s">
        <v>12506</v>
      </c>
      <c r="Q11455" s="315" t="s">
        <v>5902</v>
      </c>
    </row>
    <row r="11456" spans="1:17">
      <c r="A11456" s="319" t="s">
        <v>12507</v>
      </c>
      <c r="B11456" s="319" t="s">
        <v>2095</v>
      </c>
      <c r="C11456" s="319" t="s">
        <v>2098</v>
      </c>
      <c r="D11456" s="320">
        <v>266.83</v>
      </c>
      <c r="E11456" s="317">
        <v>86167.680000000008</v>
      </c>
      <c r="F11456" s="317">
        <v>19693.18</v>
      </c>
      <c r="G11456" s="321">
        <v>40721</v>
      </c>
      <c r="H11456" s="321">
        <v>40889</v>
      </c>
      <c r="I11456" s="321">
        <v>50040</v>
      </c>
      <c r="J11456" s="319" t="s">
        <v>12508</v>
      </c>
      <c r="K11456" s="322">
        <v>9403</v>
      </c>
      <c r="L11456" s="319" t="s">
        <v>3193</v>
      </c>
      <c r="M11456" s="319" t="s">
        <v>770</v>
      </c>
      <c r="N11456" s="323"/>
      <c r="O11456" s="319" t="s">
        <v>805</v>
      </c>
      <c r="P11456" s="319" t="s">
        <v>12509</v>
      </c>
      <c r="Q11456" s="319" t="s">
        <v>813</v>
      </c>
    </row>
    <row r="11457" spans="1:17">
      <c r="A11457" s="315" t="s">
        <v>12510</v>
      </c>
      <c r="B11457" s="315" t="s">
        <v>2095</v>
      </c>
      <c r="C11457" s="315" t="s">
        <v>2098</v>
      </c>
      <c r="D11457" s="316">
        <v>266.83</v>
      </c>
      <c r="E11457" s="317">
        <v>110896.35999999999</v>
      </c>
      <c r="F11457" s="317">
        <v>28278.570000000007</v>
      </c>
      <c r="G11457" s="318">
        <v>40721</v>
      </c>
      <c r="H11457" s="318">
        <v>40889</v>
      </c>
      <c r="I11457" s="318">
        <v>50040</v>
      </c>
      <c r="J11457" s="315" t="s">
        <v>12508</v>
      </c>
      <c r="K11457" s="315">
        <v>9403</v>
      </c>
      <c r="L11457" s="315" t="s">
        <v>3193</v>
      </c>
      <c r="M11457" s="315" t="s">
        <v>770</v>
      </c>
      <c r="N11457" s="315" t="s">
        <v>12511</v>
      </c>
      <c r="O11457" s="315" t="s">
        <v>914</v>
      </c>
      <c r="P11457" s="315" t="s">
        <v>12509</v>
      </c>
      <c r="Q11457" s="315" t="s">
        <v>12512</v>
      </c>
    </row>
    <row r="11458" spans="1:17">
      <c r="A11458" s="315" t="s">
        <v>12513</v>
      </c>
      <c r="B11458" s="315" t="s">
        <v>2095</v>
      </c>
      <c r="C11458" s="315" t="s">
        <v>2098</v>
      </c>
      <c r="D11458" s="316">
        <v>268.68</v>
      </c>
      <c r="E11458" s="317">
        <v>259718.60000000003</v>
      </c>
      <c r="F11458" s="317">
        <v>46412.67</v>
      </c>
      <c r="G11458" s="318">
        <v>40709</v>
      </c>
      <c r="H11458" s="318">
        <v>42269</v>
      </c>
      <c r="I11458" s="318">
        <v>49674</v>
      </c>
      <c r="J11458" s="315" t="s">
        <v>12514</v>
      </c>
      <c r="K11458" s="315">
        <v>8185</v>
      </c>
      <c r="L11458" s="315" t="s">
        <v>2716</v>
      </c>
      <c r="M11458" s="315" t="s">
        <v>784</v>
      </c>
      <c r="N11458" s="315"/>
      <c r="O11458" s="315" t="s">
        <v>805</v>
      </c>
      <c r="P11458" s="315" t="s">
        <v>7922</v>
      </c>
      <c r="Q11458" s="315" t="s">
        <v>945</v>
      </c>
    </row>
    <row r="11459" spans="1:17">
      <c r="A11459" s="315" t="s">
        <v>12515</v>
      </c>
      <c r="B11459" s="315" t="s">
        <v>2095</v>
      </c>
      <c r="C11459" s="315" t="s">
        <v>2098</v>
      </c>
      <c r="D11459" s="316">
        <v>268.73</v>
      </c>
      <c r="E11459" s="317">
        <v>247609.99</v>
      </c>
      <c r="F11459" s="317">
        <v>50668.350000000006</v>
      </c>
      <c r="G11459" s="318">
        <v>40672</v>
      </c>
      <c r="H11459" s="318">
        <v>41985</v>
      </c>
      <c r="I11459" s="318">
        <v>49309</v>
      </c>
      <c r="J11459" s="315" t="s">
        <v>12516</v>
      </c>
      <c r="K11459" s="315">
        <v>7403</v>
      </c>
      <c r="L11459" s="315" t="s">
        <v>2742</v>
      </c>
      <c r="M11459" s="315" t="s">
        <v>966</v>
      </c>
      <c r="N11459" s="315" t="s">
        <v>12177</v>
      </c>
      <c r="O11459" s="315" t="s">
        <v>805</v>
      </c>
      <c r="P11459" s="315" t="s">
        <v>12178</v>
      </c>
      <c r="Q11459" s="315" t="s">
        <v>1041</v>
      </c>
    </row>
    <row r="11460" spans="1:17">
      <c r="A11460" s="315" t="s">
        <v>12517</v>
      </c>
      <c r="B11460" s="315" t="s">
        <v>2095</v>
      </c>
      <c r="C11460" s="315" t="s">
        <v>2098</v>
      </c>
      <c r="D11460" s="316">
        <v>270</v>
      </c>
      <c r="E11460" s="317">
        <v>289659.28999999998</v>
      </c>
      <c r="F11460" s="317">
        <v>107281.2</v>
      </c>
      <c r="G11460" s="318">
        <v>39569</v>
      </c>
      <c r="H11460" s="318">
        <v>40898</v>
      </c>
      <c r="I11460" s="318">
        <v>50040</v>
      </c>
      <c r="J11460" s="315" t="s">
        <v>12518</v>
      </c>
      <c r="K11460" s="315">
        <v>1400</v>
      </c>
      <c r="L11460" s="315" t="s">
        <v>2762</v>
      </c>
      <c r="M11460" s="315" t="s">
        <v>766</v>
      </c>
      <c r="N11460" s="315" t="s">
        <v>12519</v>
      </c>
      <c r="O11460" s="315" t="s">
        <v>805</v>
      </c>
      <c r="P11460" s="315" t="s">
        <v>6704</v>
      </c>
      <c r="Q11460" s="315" t="s">
        <v>945</v>
      </c>
    </row>
    <row r="11461" spans="1:17">
      <c r="A11461" s="315" t="s">
        <v>12520</v>
      </c>
      <c r="B11461" s="315" t="s">
        <v>2095</v>
      </c>
      <c r="C11461" s="315" t="s">
        <v>2096</v>
      </c>
      <c r="D11461" s="316">
        <v>270.3</v>
      </c>
      <c r="E11461" s="317">
        <v>269418.40000000002</v>
      </c>
      <c r="F11461" s="317">
        <v>110261.95999999999</v>
      </c>
      <c r="G11461" s="318">
        <v>39569</v>
      </c>
      <c r="H11461" s="318">
        <v>40892</v>
      </c>
      <c r="I11461" s="318">
        <v>50040</v>
      </c>
      <c r="J11461" s="315" t="s">
        <v>12521</v>
      </c>
      <c r="K11461" s="315">
        <v>2926</v>
      </c>
      <c r="L11461" s="315" t="s">
        <v>3536</v>
      </c>
      <c r="M11461" s="315" t="s">
        <v>1431</v>
      </c>
      <c r="N11461" s="315" t="s">
        <v>12522</v>
      </c>
      <c r="O11461" s="315" t="s">
        <v>805</v>
      </c>
      <c r="P11461" s="315" t="s">
        <v>12523</v>
      </c>
      <c r="Q11461" s="315" t="s">
        <v>1422</v>
      </c>
    </row>
    <row r="11462" spans="1:17">
      <c r="A11462" s="315" t="s">
        <v>12524</v>
      </c>
      <c r="B11462" s="315" t="s">
        <v>2095</v>
      </c>
      <c r="C11462" s="315" t="s">
        <v>2098</v>
      </c>
      <c r="D11462" s="316">
        <v>270.33</v>
      </c>
      <c r="E11462" s="317">
        <v>253209.90000000002</v>
      </c>
      <c r="F11462" s="317">
        <v>58744.680000000015</v>
      </c>
      <c r="G11462" s="318">
        <v>40302</v>
      </c>
      <c r="H11462" s="318">
        <v>41631</v>
      </c>
      <c r="I11462" s="318">
        <v>50770</v>
      </c>
      <c r="J11462" s="315" t="s">
        <v>12525</v>
      </c>
      <c r="K11462" s="315">
        <v>9533</v>
      </c>
      <c r="L11462" s="315" t="s">
        <v>793</v>
      </c>
      <c r="M11462" s="315" t="s">
        <v>770</v>
      </c>
      <c r="N11462" s="315"/>
      <c r="O11462" s="315" t="s">
        <v>805</v>
      </c>
      <c r="P11462" s="315" t="s">
        <v>12526</v>
      </c>
      <c r="Q11462" s="315" t="s">
        <v>12527</v>
      </c>
    </row>
    <row r="11463" spans="1:17">
      <c r="A11463" s="315" t="s">
        <v>12528</v>
      </c>
      <c r="B11463" s="315" t="s">
        <v>2095</v>
      </c>
      <c r="C11463" s="315" t="s">
        <v>2098</v>
      </c>
      <c r="D11463" s="316">
        <v>270.39999999999998</v>
      </c>
      <c r="E11463" s="317">
        <v>270605.8</v>
      </c>
      <c r="F11463" s="317">
        <v>153844.42000000001</v>
      </c>
      <c r="G11463" s="318">
        <v>39570</v>
      </c>
      <c r="H11463" s="318">
        <v>38827</v>
      </c>
      <c r="I11463" s="318">
        <v>48183</v>
      </c>
      <c r="J11463" s="315" t="s">
        <v>12529</v>
      </c>
      <c r="K11463" s="315">
        <v>1227</v>
      </c>
      <c r="L11463" s="315" t="s">
        <v>2973</v>
      </c>
      <c r="M11463" s="315" t="s">
        <v>1827</v>
      </c>
      <c r="N11463" s="315" t="s">
        <v>5640</v>
      </c>
      <c r="O11463" s="315" t="s">
        <v>805</v>
      </c>
      <c r="P11463" s="315" t="s">
        <v>5641</v>
      </c>
      <c r="Q11463" s="315" t="s">
        <v>2027</v>
      </c>
    </row>
    <row r="11464" spans="1:17">
      <c r="A11464" s="315" t="s">
        <v>12530</v>
      </c>
      <c r="B11464" s="315" t="s">
        <v>2095</v>
      </c>
      <c r="C11464" s="315" t="s">
        <v>2098</v>
      </c>
      <c r="D11464" s="316">
        <v>270.68</v>
      </c>
      <c r="E11464" s="317">
        <v>277734.45999999996</v>
      </c>
      <c r="F11464" s="317">
        <v>56575.530000000013</v>
      </c>
      <c r="G11464" s="318">
        <v>40514</v>
      </c>
      <c r="H11464" s="318">
        <v>42082</v>
      </c>
      <c r="I11464" s="318">
        <v>49674</v>
      </c>
      <c r="J11464" s="315" t="s">
        <v>12531</v>
      </c>
      <c r="K11464" s="315">
        <v>8593</v>
      </c>
      <c r="L11464" s="315" t="s">
        <v>4420</v>
      </c>
      <c r="M11464" s="315" t="s">
        <v>792</v>
      </c>
      <c r="N11464" s="315"/>
      <c r="O11464" s="315" t="s">
        <v>805</v>
      </c>
      <c r="P11464" s="315" t="s">
        <v>12532</v>
      </c>
      <c r="Q11464" s="315" t="s">
        <v>819</v>
      </c>
    </row>
    <row r="11465" spans="1:17">
      <c r="A11465" s="315" t="s">
        <v>12533</v>
      </c>
      <c r="B11465" s="315" t="s">
        <v>2095</v>
      </c>
      <c r="C11465" s="315" t="s">
        <v>2098</v>
      </c>
      <c r="D11465" s="316">
        <v>270.7</v>
      </c>
      <c r="E11465" s="317">
        <v>245741</v>
      </c>
      <c r="F11465" s="317">
        <v>59842.48</v>
      </c>
      <c r="G11465" s="318">
        <v>40338</v>
      </c>
      <c r="H11465" s="318">
        <v>41264</v>
      </c>
      <c r="I11465" s="318">
        <v>50405</v>
      </c>
      <c r="J11465" s="315" t="s">
        <v>12534</v>
      </c>
      <c r="K11465" s="315">
        <v>4901</v>
      </c>
      <c r="L11465" s="315" t="s">
        <v>2377</v>
      </c>
      <c r="M11465" s="315" t="s">
        <v>764</v>
      </c>
      <c r="N11465" s="315" t="s">
        <v>12535</v>
      </c>
      <c r="O11465" s="315" t="s">
        <v>805</v>
      </c>
      <c r="P11465" s="315" t="s">
        <v>944</v>
      </c>
      <c r="Q11465" s="315" t="s">
        <v>1394</v>
      </c>
    </row>
    <row r="11466" spans="1:17">
      <c r="A11466" s="315" t="s">
        <v>12536</v>
      </c>
      <c r="B11466" s="315" t="s">
        <v>2095</v>
      </c>
      <c r="C11466" s="315" t="s">
        <v>2096</v>
      </c>
      <c r="D11466" s="316">
        <v>271.3</v>
      </c>
      <c r="E11466" s="317">
        <v>251209.4</v>
      </c>
      <c r="F11466" s="317">
        <v>75614.02</v>
      </c>
      <c r="G11466" s="318">
        <v>40383</v>
      </c>
      <c r="H11466" s="318">
        <v>41593</v>
      </c>
      <c r="I11466" s="318">
        <v>50770</v>
      </c>
      <c r="J11466" s="315" t="s">
        <v>12537</v>
      </c>
      <c r="K11466" s="315">
        <v>8105</v>
      </c>
      <c r="L11466" s="315" t="s">
        <v>2332</v>
      </c>
      <c r="M11466" s="315" t="s">
        <v>784</v>
      </c>
      <c r="N11466" s="315"/>
      <c r="O11466" s="315" t="s">
        <v>805</v>
      </c>
      <c r="P11466" s="315" t="s">
        <v>12538</v>
      </c>
      <c r="Q11466" s="315" t="s">
        <v>1793</v>
      </c>
    </row>
    <row r="11467" spans="1:17">
      <c r="A11467" s="315" t="s">
        <v>12539</v>
      </c>
      <c r="B11467" s="315" t="s">
        <v>2095</v>
      </c>
      <c r="C11467" s="315" t="s">
        <v>2098</v>
      </c>
      <c r="D11467" s="316">
        <v>271.60000000000002</v>
      </c>
      <c r="E11467" s="317">
        <v>267377.44</v>
      </c>
      <c r="F11467" s="317">
        <v>58823.030000000006</v>
      </c>
      <c r="G11467" s="318">
        <v>40518</v>
      </c>
      <c r="H11467" s="318">
        <v>42094</v>
      </c>
      <c r="I11467" s="318">
        <v>49674</v>
      </c>
      <c r="J11467" s="315" t="s">
        <v>12540</v>
      </c>
      <c r="K11467" s="315">
        <v>7204</v>
      </c>
      <c r="L11467" s="315" t="s">
        <v>3176</v>
      </c>
      <c r="M11467" s="315" t="s">
        <v>966</v>
      </c>
      <c r="N11467" s="315"/>
      <c r="O11467" s="315" t="s">
        <v>805</v>
      </c>
      <c r="P11467" s="315" t="s">
        <v>12541</v>
      </c>
      <c r="Q11467" s="315" t="s">
        <v>1139</v>
      </c>
    </row>
    <row r="11468" spans="1:17">
      <c r="A11468" s="315" t="s">
        <v>12542</v>
      </c>
      <c r="B11468" s="315" t="s">
        <v>2095</v>
      </c>
      <c r="C11468" s="315" t="s">
        <v>2098</v>
      </c>
      <c r="D11468" s="316">
        <v>271.95999999999998</v>
      </c>
      <c r="E11468" s="317">
        <v>237069.59999999998</v>
      </c>
      <c r="F11468" s="317">
        <v>48291.950000000004</v>
      </c>
      <c r="G11468" s="318">
        <v>40707</v>
      </c>
      <c r="H11468" s="318">
        <v>42068</v>
      </c>
      <c r="I11468" s="318">
        <v>49674</v>
      </c>
      <c r="J11468" s="315" t="s">
        <v>12543</v>
      </c>
      <c r="K11468" s="315">
        <v>9630</v>
      </c>
      <c r="L11468" s="315" t="s">
        <v>3605</v>
      </c>
      <c r="M11468" s="315" t="s">
        <v>770</v>
      </c>
      <c r="N11468" s="315" t="s">
        <v>10281</v>
      </c>
      <c r="O11468" s="315" t="s">
        <v>805</v>
      </c>
      <c r="P11468" s="315" t="s">
        <v>7800</v>
      </c>
      <c r="Q11468" s="315" t="s">
        <v>992</v>
      </c>
    </row>
    <row r="11469" spans="1:17">
      <c r="A11469" s="315" t="s">
        <v>12544</v>
      </c>
      <c r="B11469" s="315" t="s">
        <v>2095</v>
      </c>
      <c r="C11469" s="315" t="s">
        <v>2098</v>
      </c>
      <c r="D11469" s="316">
        <v>273.2</v>
      </c>
      <c r="E11469" s="317">
        <v>225680.68</v>
      </c>
      <c r="F11469" s="317">
        <v>50569.189999999995</v>
      </c>
      <c r="G11469" s="318">
        <v>40515</v>
      </c>
      <c r="H11469" s="318">
        <v>41639</v>
      </c>
      <c r="I11469" s="318">
        <v>50770</v>
      </c>
      <c r="J11469" s="315" t="s">
        <v>12545</v>
      </c>
      <c r="K11469" s="315">
        <v>2545</v>
      </c>
      <c r="L11469" s="315" t="s">
        <v>2697</v>
      </c>
      <c r="M11469" s="315" t="s">
        <v>1296</v>
      </c>
      <c r="N11469" s="315" t="s">
        <v>4856</v>
      </c>
      <c r="O11469" s="315" t="s">
        <v>805</v>
      </c>
      <c r="P11469" s="315" t="s">
        <v>4857</v>
      </c>
      <c r="Q11469" s="315" t="s">
        <v>852</v>
      </c>
    </row>
    <row r="11470" spans="1:17">
      <c r="A11470" s="315" t="s">
        <v>12546</v>
      </c>
      <c r="B11470" s="315" t="s">
        <v>2095</v>
      </c>
      <c r="C11470" s="315" t="s">
        <v>2098</v>
      </c>
      <c r="D11470" s="316">
        <v>273.60000000000002</v>
      </c>
      <c r="E11470" s="317">
        <v>299895.2</v>
      </c>
      <c r="F11470" s="317">
        <v>61645.130000000012</v>
      </c>
      <c r="G11470" s="318">
        <v>40227</v>
      </c>
      <c r="H11470" s="318">
        <v>41901</v>
      </c>
      <c r="I11470" s="318">
        <v>51135</v>
      </c>
      <c r="J11470" s="315" t="s">
        <v>12547</v>
      </c>
      <c r="K11470" s="315">
        <v>2345</v>
      </c>
      <c r="L11470" s="315" t="s">
        <v>2908</v>
      </c>
      <c r="M11470" s="315" t="s">
        <v>1431</v>
      </c>
      <c r="N11470" s="315" t="s">
        <v>9208</v>
      </c>
      <c r="O11470" s="315" t="s">
        <v>805</v>
      </c>
      <c r="P11470" s="315" t="s">
        <v>6716</v>
      </c>
      <c r="Q11470" s="315" t="s">
        <v>6717</v>
      </c>
    </row>
    <row r="11471" spans="1:17">
      <c r="A11471" s="319" t="s">
        <v>12548</v>
      </c>
      <c r="B11471" s="319" t="s">
        <v>2095</v>
      </c>
      <c r="C11471" s="319" t="s">
        <v>2098</v>
      </c>
      <c r="D11471" s="316">
        <v>274.04000000000002</v>
      </c>
      <c r="E11471" s="317">
        <v>7270</v>
      </c>
      <c r="F11471" s="317">
        <v>1218.4000000000001</v>
      </c>
      <c r="G11471" s="321">
        <v>40725</v>
      </c>
      <c r="H11471" s="321">
        <v>40877</v>
      </c>
      <c r="I11471" s="321">
        <v>50010</v>
      </c>
      <c r="J11471" s="319" t="s">
        <v>12549</v>
      </c>
      <c r="K11471" s="322">
        <v>9443</v>
      </c>
      <c r="L11471" s="319" t="s">
        <v>2464</v>
      </c>
      <c r="M11471" s="319" t="s">
        <v>770</v>
      </c>
      <c r="N11471" s="323"/>
      <c r="O11471" s="319" t="s">
        <v>805</v>
      </c>
      <c r="P11471" s="319" t="s">
        <v>6178</v>
      </c>
      <c r="Q11471" s="319" t="s">
        <v>5283</v>
      </c>
    </row>
    <row r="11472" spans="1:17">
      <c r="A11472" s="315" t="s">
        <v>12550</v>
      </c>
      <c r="B11472" s="315" t="s">
        <v>2095</v>
      </c>
      <c r="C11472" s="315" t="s">
        <v>2098</v>
      </c>
      <c r="D11472" s="316">
        <v>274.04000000000002</v>
      </c>
      <c r="E11472" s="317">
        <v>28447.879999999997</v>
      </c>
      <c r="F11472" s="317">
        <v>4633.8600000000006</v>
      </c>
      <c r="G11472" s="318">
        <v>40725</v>
      </c>
      <c r="H11472" s="318">
        <v>42544</v>
      </c>
      <c r="I11472" s="318">
        <v>50040</v>
      </c>
      <c r="J11472" s="315" t="s">
        <v>12549</v>
      </c>
      <c r="K11472" s="315">
        <v>9443</v>
      </c>
      <c r="L11472" s="315" t="s">
        <v>2464</v>
      </c>
      <c r="M11472" s="315" t="s">
        <v>770</v>
      </c>
      <c r="N11472" s="315" t="s">
        <v>5100</v>
      </c>
      <c r="O11472" s="315" t="s">
        <v>805</v>
      </c>
      <c r="P11472" s="315" t="s">
        <v>1184</v>
      </c>
      <c r="Q11472" s="315" t="s">
        <v>5101</v>
      </c>
    </row>
    <row r="11473" spans="1:17">
      <c r="A11473" s="315" t="s">
        <v>12551</v>
      </c>
      <c r="B11473" s="315" t="s">
        <v>2095</v>
      </c>
      <c r="C11473" s="315" t="s">
        <v>2098</v>
      </c>
      <c r="D11473" s="316">
        <v>274.39999999999998</v>
      </c>
      <c r="E11473" s="317">
        <v>264374.19999999995</v>
      </c>
      <c r="F11473" s="317">
        <v>58162.33</v>
      </c>
      <c r="G11473" s="318">
        <v>40689</v>
      </c>
      <c r="H11473" s="318">
        <v>42087</v>
      </c>
      <c r="I11473" s="318">
        <v>49674</v>
      </c>
      <c r="J11473" s="315" t="s">
        <v>12552</v>
      </c>
      <c r="K11473" s="315">
        <v>9502</v>
      </c>
      <c r="L11473" s="315" t="s">
        <v>4454</v>
      </c>
      <c r="M11473" s="315" t="s">
        <v>792</v>
      </c>
      <c r="N11473" s="315" t="s">
        <v>12553</v>
      </c>
      <c r="O11473" s="315" t="s">
        <v>805</v>
      </c>
      <c r="P11473" s="315" t="s">
        <v>4567</v>
      </c>
      <c r="Q11473" s="315" t="s">
        <v>992</v>
      </c>
    </row>
    <row r="11474" spans="1:17">
      <c r="A11474" s="315" t="s">
        <v>12554</v>
      </c>
      <c r="B11474" s="315" t="s">
        <v>2095</v>
      </c>
      <c r="C11474" s="315" t="s">
        <v>2096</v>
      </c>
      <c r="D11474" s="316">
        <v>275.24</v>
      </c>
      <c r="E11474" s="317">
        <v>302618.8</v>
      </c>
      <c r="F11474" s="317">
        <v>82917.539999999994</v>
      </c>
      <c r="G11474" s="318">
        <v>39602</v>
      </c>
      <c r="H11474" s="318">
        <v>41138</v>
      </c>
      <c r="I11474" s="318">
        <v>50405</v>
      </c>
      <c r="J11474" s="315" t="s">
        <v>12555</v>
      </c>
      <c r="K11474" s="315">
        <v>2803</v>
      </c>
      <c r="L11474" s="315" t="s">
        <v>1430</v>
      </c>
      <c r="M11474" s="315" t="s">
        <v>1431</v>
      </c>
      <c r="N11474" s="315"/>
      <c r="O11474" s="315" t="s">
        <v>805</v>
      </c>
      <c r="P11474" s="315" t="s">
        <v>880</v>
      </c>
      <c r="Q11474" s="315" t="s">
        <v>12556</v>
      </c>
    </row>
    <row r="11475" spans="1:17">
      <c r="A11475" s="315" t="s">
        <v>12557</v>
      </c>
      <c r="B11475" s="315" t="s">
        <v>2095</v>
      </c>
      <c r="C11475" s="315" t="s">
        <v>2096</v>
      </c>
      <c r="D11475" s="316">
        <v>275.7</v>
      </c>
      <c r="E11475" s="317">
        <v>290217.75</v>
      </c>
      <c r="F11475" s="317">
        <v>91364.880000000019</v>
      </c>
      <c r="G11475" s="318">
        <v>40757</v>
      </c>
      <c r="H11475" s="318">
        <v>40884</v>
      </c>
      <c r="I11475" s="318">
        <v>50040</v>
      </c>
      <c r="J11475" s="315" t="s">
        <v>12558</v>
      </c>
      <c r="K11475" s="315">
        <v>3186</v>
      </c>
      <c r="L11475" s="315" t="s">
        <v>1940</v>
      </c>
      <c r="M11475" s="315" t="s">
        <v>761</v>
      </c>
      <c r="N11475" s="315" t="s">
        <v>1916</v>
      </c>
      <c r="O11475" s="315" t="s">
        <v>805</v>
      </c>
      <c r="P11475" s="315" t="s">
        <v>1917</v>
      </c>
      <c r="Q11475" s="315" t="s">
        <v>1918</v>
      </c>
    </row>
    <row r="11476" spans="1:17">
      <c r="A11476" s="315" t="s">
        <v>12559</v>
      </c>
      <c r="B11476" s="315" t="s">
        <v>2095</v>
      </c>
      <c r="C11476" s="315" t="s">
        <v>2098</v>
      </c>
      <c r="D11476" s="316">
        <v>276.64</v>
      </c>
      <c r="E11476" s="317">
        <v>116879.87999999999</v>
      </c>
      <c r="F11476" s="317">
        <v>20921.5</v>
      </c>
      <c r="G11476" s="318">
        <v>40828</v>
      </c>
      <c r="H11476" s="318">
        <v>42460</v>
      </c>
      <c r="I11476" s="318">
        <v>50040</v>
      </c>
      <c r="J11476" s="315" t="s">
        <v>11035</v>
      </c>
      <c r="K11476" s="315">
        <v>5605</v>
      </c>
      <c r="L11476" s="315" t="s">
        <v>2565</v>
      </c>
      <c r="M11476" s="315" t="s">
        <v>776</v>
      </c>
      <c r="N11476" s="315"/>
      <c r="O11476" s="315" t="s">
        <v>996</v>
      </c>
      <c r="P11476" s="315" t="s">
        <v>12560</v>
      </c>
      <c r="Q11476" s="315"/>
    </row>
    <row r="11477" spans="1:17">
      <c r="A11477" s="315" t="s">
        <v>12561</v>
      </c>
      <c r="B11477" s="315" t="s">
        <v>2095</v>
      </c>
      <c r="C11477" s="315" t="s">
        <v>2096</v>
      </c>
      <c r="D11477" s="316">
        <v>276.79000000000002</v>
      </c>
      <c r="E11477" s="317">
        <v>115698.3</v>
      </c>
      <c r="F11477" s="317">
        <v>31815.240000000005</v>
      </c>
      <c r="G11477" s="318">
        <v>40744</v>
      </c>
      <c r="H11477" s="318">
        <v>41620</v>
      </c>
      <c r="I11477" s="318">
        <v>50770</v>
      </c>
      <c r="J11477" s="315" t="s">
        <v>12562</v>
      </c>
      <c r="K11477" s="315">
        <v>3205</v>
      </c>
      <c r="L11477" s="315" t="s">
        <v>2726</v>
      </c>
      <c r="M11477" s="315" t="s">
        <v>764</v>
      </c>
      <c r="N11477" s="315" t="s">
        <v>5544</v>
      </c>
      <c r="O11477" s="315" t="s">
        <v>805</v>
      </c>
      <c r="P11477" s="315" t="s">
        <v>5545</v>
      </c>
      <c r="Q11477" s="315" t="s">
        <v>969</v>
      </c>
    </row>
    <row r="11478" spans="1:17">
      <c r="A11478" s="315" t="s">
        <v>12563</v>
      </c>
      <c r="B11478" s="315" t="s">
        <v>2095</v>
      </c>
      <c r="C11478" s="315" t="s">
        <v>2098</v>
      </c>
      <c r="D11478" s="316">
        <v>276.89999999999998</v>
      </c>
      <c r="E11478" s="317">
        <v>279330.17</v>
      </c>
      <c r="F11478" s="317">
        <v>103196.97</v>
      </c>
      <c r="G11478" s="318">
        <v>40602</v>
      </c>
      <c r="H11478" s="318">
        <v>40884</v>
      </c>
      <c r="I11478" s="318">
        <v>50040</v>
      </c>
      <c r="J11478" s="315" t="s">
        <v>1789</v>
      </c>
      <c r="K11478" s="315">
        <v>5746</v>
      </c>
      <c r="L11478" s="315" t="s">
        <v>1790</v>
      </c>
      <c r="M11478" s="315" t="s">
        <v>1296</v>
      </c>
      <c r="N11478" s="315" t="s">
        <v>1791</v>
      </c>
      <c r="O11478" s="315" t="s">
        <v>805</v>
      </c>
      <c r="P11478" s="315" t="s">
        <v>1792</v>
      </c>
      <c r="Q11478" s="315" t="s">
        <v>1793</v>
      </c>
    </row>
    <row r="11479" spans="1:17">
      <c r="A11479" s="315" t="s">
        <v>12564</v>
      </c>
      <c r="B11479" s="315" t="s">
        <v>2095</v>
      </c>
      <c r="C11479" s="315" t="s">
        <v>2098</v>
      </c>
      <c r="D11479" s="316">
        <v>278.2</v>
      </c>
      <c r="E11479" s="317">
        <v>253978.00000000003</v>
      </c>
      <c r="F11479" s="317">
        <v>56909.900000000009</v>
      </c>
      <c r="G11479" s="318">
        <v>40087</v>
      </c>
      <c r="H11479" s="318">
        <v>41627</v>
      </c>
      <c r="I11479" s="318">
        <v>50770</v>
      </c>
      <c r="J11479" s="315" t="s">
        <v>12565</v>
      </c>
      <c r="K11479" s="315">
        <v>3645</v>
      </c>
      <c r="L11479" s="315" t="s">
        <v>2580</v>
      </c>
      <c r="M11479" s="315" t="s">
        <v>764</v>
      </c>
      <c r="N11479" s="315" t="s">
        <v>11244</v>
      </c>
      <c r="O11479" s="315" t="s">
        <v>805</v>
      </c>
      <c r="P11479" s="315" t="s">
        <v>11245</v>
      </c>
      <c r="Q11479" s="315" t="s">
        <v>1156</v>
      </c>
    </row>
    <row r="11480" spans="1:17">
      <c r="A11480" s="315" t="s">
        <v>12566</v>
      </c>
      <c r="B11480" s="315" t="s">
        <v>2095</v>
      </c>
      <c r="C11480" s="315" t="s">
        <v>2098</v>
      </c>
      <c r="D11480" s="316">
        <v>278.60000000000002</v>
      </c>
      <c r="E11480" s="317">
        <v>50887.5</v>
      </c>
      <c r="F11480" s="317">
        <v>8171.8200000000006</v>
      </c>
      <c r="G11480" s="318">
        <v>40641</v>
      </c>
      <c r="H11480" s="318">
        <v>42618</v>
      </c>
      <c r="I11480" s="318">
        <v>50040</v>
      </c>
      <c r="J11480" s="315" t="s">
        <v>12567</v>
      </c>
      <c r="K11480" s="315">
        <v>1728</v>
      </c>
      <c r="L11480" s="315" t="s">
        <v>2394</v>
      </c>
      <c r="M11480" s="315" t="s">
        <v>761</v>
      </c>
      <c r="N11480" s="315" t="s">
        <v>12568</v>
      </c>
      <c r="O11480" s="315" t="s">
        <v>805</v>
      </c>
      <c r="P11480" s="315" t="s">
        <v>8560</v>
      </c>
      <c r="Q11480" s="315" t="s">
        <v>1519</v>
      </c>
    </row>
    <row r="11481" spans="1:17">
      <c r="A11481" s="315" t="s">
        <v>12569</v>
      </c>
      <c r="B11481" s="315" t="s">
        <v>2095</v>
      </c>
      <c r="C11481" s="315" t="s">
        <v>2098</v>
      </c>
      <c r="D11481" s="316">
        <v>279.5</v>
      </c>
      <c r="E11481" s="317">
        <v>249883.60000000003</v>
      </c>
      <c r="F11481" s="317">
        <v>50902.200000000004</v>
      </c>
      <c r="G11481" s="318">
        <v>40456</v>
      </c>
      <c r="H11481" s="318">
        <v>41925</v>
      </c>
      <c r="I11481" s="318">
        <v>49309</v>
      </c>
      <c r="J11481" s="315" t="s">
        <v>12570</v>
      </c>
      <c r="K11481" s="315">
        <v>8580</v>
      </c>
      <c r="L11481" s="315" t="s">
        <v>3496</v>
      </c>
      <c r="M11481" s="315" t="s">
        <v>792</v>
      </c>
      <c r="N11481" s="315" t="s">
        <v>12571</v>
      </c>
      <c r="O11481" s="315" t="s">
        <v>805</v>
      </c>
      <c r="P11481" s="315" t="s">
        <v>9089</v>
      </c>
      <c r="Q11481" s="315" t="s">
        <v>1652</v>
      </c>
    </row>
    <row r="11482" spans="1:17">
      <c r="A11482" s="315" t="s">
        <v>12572</v>
      </c>
      <c r="B11482" s="315" t="s">
        <v>2095</v>
      </c>
      <c r="C11482" s="315" t="s">
        <v>2098</v>
      </c>
      <c r="D11482" s="316">
        <v>279.99</v>
      </c>
      <c r="E11482" s="317">
        <v>282955.99999999994</v>
      </c>
      <c r="F11482" s="317">
        <v>86982.76999999999</v>
      </c>
      <c r="G11482" s="318">
        <v>40730</v>
      </c>
      <c r="H11482" s="318">
        <v>41170</v>
      </c>
      <c r="I11482" s="318">
        <v>50405</v>
      </c>
      <c r="J11482" s="315" t="s">
        <v>12573</v>
      </c>
      <c r="K11482" s="315">
        <v>3507</v>
      </c>
      <c r="L11482" s="315" t="s">
        <v>3690</v>
      </c>
      <c r="M11482" s="315" t="s">
        <v>764</v>
      </c>
      <c r="N11482" s="315" t="s">
        <v>12574</v>
      </c>
      <c r="O11482" s="315" t="s">
        <v>805</v>
      </c>
      <c r="P11482" s="315" t="s">
        <v>2047</v>
      </c>
      <c r="Q11482" s="315" t="s">
        <v>992</v>
      </c>
    </row>
    <row r="11483" spans="1:17">
      <c r="A11483" s="315" t="s">
        <v>12575</v>
      </c>
      <c r="B11483" s="315" t="s">
        <v>2095</v>
      </c>
      <c r="C11483" s="315" t="s">
        <v>2098</v>
      </c>
      <c r="D11483" s="316">
        <v>280</v>
      </c>
      <c r="E11483" s="317">
        <v>232721.1</v>
      </c>
      <c r="F11483" s="317">
        <v>51198.64</v>
      </c>
      <c r="G11483" s="318">
        <v>40624</v>
      </c>
      <c r="H11483" s="318">
        <v>42086</v>
      </c>
      <c r="I11483" s="318">
        <v>49674</v>
      </c>
      <c r="J11483" s="315" t="s">
        <v>12576</v>
      </c>
      <c r="K11483" s="315">
        <v>5644</v>
      </c>
      <c r="L11483" s="315" t="s">
        <v>2146</v>
      </c>
      <c r="M11483" s="315" t="s">
        <v>776</v>
      </c>
      <c r="N11483" s="315"/>
      <c r="O11483" s="315" t="s">
        <v>805</v>
      </c>
      <c r="P11483" s="315" t="s">
        <v>8459</v>
      </c>
      <c r="Q11483" s="315" t="s">
        <v>1339</v>
      </c>
    </row>
    <row r="11484" spans="1:17">
      <c r="A11484" s="315" t="s">
        <v>12577</v>
      </c>
      <c r="B11484" s="315" t="s">
        <v>2095</v>
      </c>
      <c r="C11484" s="315" t="s">
        <v>2098</v>
      </c>
      <c r="D11484" s="316">
        <v>280.39999999999998</v>
      </c>
      <c r="E11484" s="317">
        <v>149782</v>
      </c>
      <c r="F11484" s="317">
        <v>42299.55</v>
      </c>
      <c r="G11484" s="318">
        <v>39581</v>
      </c>
      <c r="H11484" s="318">
        <v>41628</v>
      </c>
      <c r="I11484" s="318">
        <v>50770</v>
      </c>
      <c r="J11484" s="315" t="s">
        <v>12578</v>
      </c>
      <c r="K11484" s="315">
        <v>1272</v>
      </c>
      <c r="L11484" s="315" t="s">
        <v>3423</v>
      </c>
      <c r="M11484" s="315" t="s">
        <v>766</v>
      </c>
      <c r="N11484" s="315" t="s">
        <v>9001</v>
      </c>
      <c r="O11484" s="315" t="s">
        <v>805</v>
      </c>
      <c r="P11484" s="315" t="s">
        <v>4675</v>
      </c>
      <c r="Q11484" s="315" t="s">
        <v>5924</v>
      </c>
    </row>
    <row r="11485" spans="1:17">
      <c r="A11485" s="319" t="s">
        <v>12579</v>
      </c>
      <c r="B11485" s="319" t="s">
        <v>2095</v>
      </c>
      <c r="C11485" s="319" t="s">
        <v>2098</v>
      </c>
      <c r="D11485" s="320">
        <v>280.39999999999998</v>
      </c>
      <c r="E11485" s="317">
        <v>127538</v>
      </c>
      <c r="F11485" s="317">
        <v>36017.670000000006</v>
      </c>
      <c r="G11485" s="321">
        <v>39581</v>
      </c>
      <c r="H11485" s="321">
        <v>41628</v>
      </c>
      <c r="I11485" s="321">
        <v>50770</v>
      </c>
      <c r="J11485" s="319" t="s">
        <v>12578</v>
      </c>
      <c r="K11485" s="322">
        <v>1272</v>
      </c>
      <c r="L11485" s="319" t="s">
        <v>3423</v>
      </c>
      <c r="M11485" s="319" t="s">
        <v>766</v>
      </c>
      <c r="N11485" s="319" t="s">
        <v>8563</v>
      </c>
      <c r="O11485" s="319" t="s">
        <v>805</v>
      </c>
      <c r="P11485" s="319" t="s">
        <v>8564</v>
      </c>
      <c r="Q11485" s="319" t="s">
        <v>8565</v>
      </c>
    </row>
    <row r="11486" spans="1:17">
      <c r="A11486" s="315" t="s">
        <v>12580</v>
      </c>
      <c r="B11486" s="315" t="s">
        <v>2095</v>
      </c>
      <c r="C11486" s="315" t="s">
        <v>2096</v>
      </c>
      <c r="D11486" s="316">
        <v>280.7</v>
      </c>
      <c r="E11486" s="317">
        <v>219193.44</v>
      </c>
      <c r="F11486" s="317">
        <v>69208.26999999999</v>
      </c>
      <c r="G11486" s="318">
        <v>39659</v>
      </c>
      <c r="H11486" s="318">
        <v>41585</v>
      </c>
      <c r="I11486" s="318">
        <v>50770</v>
      </c>
      <c r="J11486" s="315" t="s">
        <v>12581</v>
      </c>
      <c r="K11486" s="315">
        <v>6206</v>
      </c>
      <c r="L11486" s="315" t="s">
        <v>3500</v>
      </c>
      <c r="M11486" s="315" t="s">
        <v>788</v>
      </c>
      <c r="N11486" s="315" t="s">
        <v>7935</v>
      </c>
      <c r="O11486" s="315" t="s">
        <v>805</v>
      </c>
      <c r="P11486" s="315" t="s">
        <v>1132</v>
      </c>
      <c r="Q11486" s="315" t="s">
        <v>7149</v>
      </c>
    </row>
    <row r="11487" spans="1:17">
      <c r="A11487" s="315" t="s">
        <v>12582</v>
      </c>
      <c r="B11487" s="315" t="s">
        <v>2095</v>
      </c>
      <c r="C11487" s="315" t="s">
        <v>2098</v>
      </c>
      <c r="D11487" s="316">
        <v>281.3</v>
      </c>
      <c r="E11487" s="317">
        <v>274739.25</v>
      </c>
      <c r="F11487" s="317">
        <v>66212.160000000003</v>
      </c>
      <c r="G11487" s="318">
        <v>40256</v>
      </c>
      <c r="H11487" s="318">
        <v>41591</v>
      </c>
      <c r="I11487" s="318">
        <v>50770</v>
      </c>
      <c r="J11487" s="315" t="s">
        <v>12583</v>
      </c>
      <c r="K11487" s="315">
        <v>8253</v>
      </c>
      <c r="L11487" s="315" t="s">
        <v>2244</v>
      </c>
      <c r="M11487" s="315" t="s">
        <v>792</v>
      </c>
      <c r="N11487" s="315" t="s">
        <v>12584</v>
      </c>
      <c r="O11487" s="315" t="s">
        <v>805</v>
      </c>
      <c r="P11487" s="315" t="s">
        <v>7595</v>
      </c>
      <c r="Q11487" s="315" t="s">
        <v>1065</v>
      </c>
    </row>
    <row r="11488" spans="1:17">
      <c r="A11488" s="315" t="s">
        <v>12585</v>
      </c>
      <c r="B11488" s="315" t="s">
        <v>2095</v>
      </c>
      <c r="C11488" s="315" t="s">
        <v>2096</v>
      </c>
      <c r="D11488" s="316">
        <v>282.12</v>
      </c>
      <c r="E11488" s="317">
        <v>228110.00000000003</v>
      </c>
      <c r="F11488" s="317">
        <v>63920.46</v>
      </c>
      <c r="G11488" s="318">
        <v>40777</v>
      </c>
      <c r="H11488" s="318">
        <v>41180</v>
      </c>
      <c r="I11488" s="318">
        <v>50405</v>
      </c>
      <c r="J11488" s="315" t="s">
        <v>12586</v>
      </c>
      <c r="K11488" s="315">
        <v>6300</v>
      </c>
      <c r="L11488" s="315" t="s">
        <v>327</v>
      </c>
      <c r="M11488" s="315" t="s">
        <v>1712</v>
      </c>
      <c r="N11488" s="315" t="s">
        <v>5468</v>
      </c>
      <c r="O11488" s="315" t="s">
        <v>805</v>
      </c>
      <c r="P11488" s="315" t="s">
        <v>5469</v>
      </c>
      <c r="Q11488" s="315" t="s">
        <v>945</v>
      </c>
    </row>
    <row r="11489" spans="1:17">
      <c r="A11489" s="315" t="s">
        <v>12587</v>
      </c>
      <c r="B11489" s="315" t="s">
        <v>2095</v>
      </c>
      <c r="C11489" s="315" t="s">
        <v>2098</v>
      </c>
      <c r="D11489" s="316">
        <v>282.36</v>
      </c>
      <c r="E11489" s="317">
        <v>231567.2</v>
      </c>
      <c r="F11489" s="317">
        <v>43740.469999999987</v>
      </c>
      <c r="G11489" s="318">
        <v>40337</v>
      </c>
      <c r="H11489" s="318">
        <v>42348</v>
      </c>
      <c r="I11489" s="318">
        <v>51501</v>
      </c>
      <c r="J11489" s="315" t="s">
        <v>12588</v>
      </c>
      <c r="K11489" s="315">
        <v>3076</v>
      </c>
      <c r="L11489" s="315" t="s">
        <v>4309</v>
      </c>
      <c r="M11489" s="315" t="s">
        <v>764</v>
      </c>
      <c r="N11489" s="315" t="s">
        <v>12589</v>
      </c>
      <c r="O11489" s="315" t="s">
        <v>805</v>
      </c>
      <c r="P11489" s="315" t="s">
        <v>12590</v>
      </c>
      <c r="Q11489" s="315" t="s">
        <v>12591</v>
      </c>
    </row>
    <row r="11490" spans="1:17">
      <c r="A11490" s="315" t="s">
        <v>12592</v>
      </c>
      <c r="B11490" s="315" t="s">
        <v>2095</v>
      </c>
      <c r="C11490" s="315" t="s">
        <v>2098</v>
      </c>
      <c r="D11490" s="316">
        <v>282.42</v>
      </c>
      <c r="E11490" s="317">
        <v>278906.7</v>
      </c>
      <c r="F11490" s="317">
        <v>56814.299999999996</v>
      </c>
      <c r="G11490" s="318">
        <v>40479</v>
      </c>
      <c r="H11490" s="318">
        <v>41913</v>
      </c>
      <c r="I11490" s="318">
        <v>49309</v>
      </c>
      <c r="J11490" s="315" t="s">
        <v>7752</v>
      </c>
      <c r="K11490" s="315">
        <v>9630</v>
      </c>
      <c r="L11490" s="315" t="s">
        <v>3605</v>
      </c>
      <c r="M11490" s="315" t="s">
        <v>770</v>
      </c>
      <c r="N11490" s="315" t="s">
        <v>1927</v>
      </c>
      <c r="O11490" s="315" t="s">
        <v>805</v>
      </c>
      <c r="P11490" s="315" t="s">
        <v>1928</v>
      </c>
      <c r="Q11490" s="315" t="s">
        <v>1150</v>
      </c>
    </row>
    <row r="11491" spans="1:17">
      <c r="A11491" s="315" t="s">
        <v>12593</v>
      </c>
      <c r="B11491" s="315" t="s">
        <v>2095</v>
      </c>
      <c r="C11491" s="315" t="s">
        <v>2098</v>
      </c>
      <c r="D11491" s="316">
        <v>284</v>
      </c>
      <c r="E11491" s="317">
        <v>212679.6</v>
      </c>
      <c r="F11491" s="317">
        <v>47214.869999999995</v>
      </c>
      <c r="G11491" s="318">
        <v>40260</v>
      </c>
      <c r="H11491" s="318">
        <v>41736</v>
      </c>
      <c r="I11491" s="318">
        <v>51135</v>
      </c>
      <c r="J11491" s="315" t="s">
        <v>12594</v>
      </c>
      <c r="K11491" s="315">
        <v>5600</v>
      </c>
      <c r="L11491" s="315" t="s">
        <v>2551</v>
      </c>
      <c r="M11491" s="315" t="s">
        <v>776</v>
      </c>
      <c r="N11491" s="315" t="s">
        <v>12595</v>
      </c>
      <c r="O11491" s="315" t="s">
        <v>805</v>
      </c>
      <c r="P11491" s="315" t="s">
        <v>11861</v>
      </c>
      <c r="Q11491" s="315" t="s">
        <v>1286</v>
      </c>
    </row>
    <row r="11492" spans="1:17">
      <c r="A11492" s="315" t="s">
        <v>12596</v>
      </c>
      <c r="B11492" s="315" t="s">
        <v>2095</v>
      </c>
      <c r="C11492" s="315" t="s">
        <v>2098</v>
      </c>
      <c r="D11492" s="316">
        <v>284.60000000000002</v>
      </c>
      <c r="E11492" s="317">
        <v>242084.22</v>
      </c>
      <c r="F11492" s="317">
        <v>67245.62000000001</v>
      </c>
      <c r="G11492" s="318">
        <v>39722</v>
      </c>
      <c r="H11492" s="318">
        <v>41152</v>
      </c>
      <c r="I11492" s="318">
        <v>50405</v>
      </c>
      <c r="J11492" s="315" t="s">
        <v>12597</v>
      </c>
      <c r="K11492" s="315">
        <v>6214</v>
      </c>
      <c r="L11492" s="315" t="s">
        <v>2723</v>
      </c>
      <c r="M11492" s="315" t="s">
        <v>788</v>
      </c>
      <c r="N11492" s="315" t="s">
        <v>12598</v>
      </c>
      <c r="O11492" s="315" t="s">
        <v>805</v>
      </c>
      <c r="P11492" s="315" t="s">
        <v>4675</v>
      </c>
      <c r="Q11492" s="315" t="s">
        <v>992</v>
      </c>
    </row>
    <row r="11493" spans="1:17">
      <c r="A11493" s="315" t="s">
        <v>12599</v>
      </c>
      <c r="B11493" s="315" t="s">
        <v>2095</v>
      </c>
      <c r="C11493" s="315" t="s">
        <v>2096</v>
      </c>
      <c r="D11493" s="316">
        <v>285.02999999999997</v>
      </c>
      <c r="E11493" s="317">
        <v>248061.5</v>
      </c>
      <c r="F11493" s="317">
        <v>84092.859999999986</v>
      </c>
      <c r="G11493" s="318">
        <v>39569</v>
      </c>
      <c r="H11493" s="318">
        <v>41095</v>
      </c>
      <c r="I11493" s="318">
        <v>50405</v>
      </c>
      <c r="J11493" s="315" t="s">
        <v>12600</v>
      </c>
      <c r="K11493" s="315">
        <v>1528</v>
      </c>
      <c r="L11493" s="315" t="s">
        <v>12601</v>
      </c>
      <c r="M11493" s="315" t="s">
        <v>761</v>
      </c>
      <c r="N11493" s="315"/>
      <c r="O11493" s="315" t="s">
        <v>805</v>
      </c>
      <c r="P11493" s="315" t="s">
        <v>2038</v>
      </c>
      <c r="Q11493" s="315" t="s">
        <v>11429</v>
      </c>
    </row>
    <row r="11494" spans="1:17">
      <c r="A11494" s="315" t="s">
        <v>12602</v>
      </c>
      <c r="B11494" s="315" t="s">
        <v>2095</v>
      </c>
      <c r="C11494" s="315" t="s">
        <v>2098</v>
      </c>
      <c r="D11494" s="316">
        <v>285.08999999999997</v>
      </c>
      <c r="E11494" s="317">
        <v>241845.26</v>
      </c>
      <c r="F11494" s="317">
        <v>49264.770000000004</v>
      </c>
      <c r="G11494" s="318">
        <v>40536</v>
      </c>
      <c r="H11494" s="318">
        <v>42094</v>
      </c>
      <c r="I11494" s="318">
        <v>49674</v>
      </c>
      <c r="J11494" s="315" t="s">
        <v>12603</v>
      </c>
      <c r="K11494" s="315">
        <v>7302</v>
      </c>
      <c r="L11494" s="315" t="s">
        <v>1192</v>
      </c>
      <c r="M11494" s="315" t="s">
        <v>966</v>
      </c>
      <c r="N11494" s="315" t="s">
        <v>7196</v>
      </c>
      <c r="O11494" s="315" t="s">
        <v>805</v>
      </c>
      <c r="P11494" s="315" t="s">
        <v>7197</v>
      </c>
      <c r="Q11494" s="315" t="s">
        <v>1065</v>
      </c>
    </row>
    <row r="11495" spans="1:17">
      <c r="A11495" s="315" t="s">
        <v>12604</v>
      </c>
      <c r="B11495" s="315" t="s">
        <v>2095</v>
      </c>
      <c r="C11495" s="315" t="s">
        <v>2098</v>
      </c>
      <c r="D11495" s="316">
        <v>285.79000000000002</v>
      </c>
      <c r="E11495" s="317">
        <v>291340.80000000005</v>
      </c>
      <c r="F11495" s="317">
        <v>71378.500000000015</v>
      </c>
      <c r="G11495" s="318">
        <v>40407</v>
      </c>
      <c r="H11495" s="318">
        <v>41628</v>
      </c>
      <c r="I11495" s="318">
        <v>50770</v>
      </c>
      <c r="J11495" s="315" t="s">
        <v>12605</v>
      </c>
      <c r="K11495" s="315">
        <v>8514</v>
      </c>
      <c r="L11495" s="315" t="s">
        <v>12349</v>
      </c>
      <c r="M11495" s="315" t="s">
        <v>792</v>
      </c>
      <c r="N11495" s="315"/>
      <c r="O11495" s="315" t="s">
        <v>996</v>
      </c>
      <c r="P11495" s="315" t="s">
        <v>12606</v>
      </c>
      <c r="Q11495" s="315"/>
    </row>
    <row r="11496" spans="1:17">
      <c r="A11496" s="315" t="s">
        <v>12607</v>
      </c>
      <c r="B11496" s="315" t="s">
        <v>2095</v>
      </c>
      <c r="C11496" s="315" t="s">
        <v>2098</v>
      </c>
      <c r="D11496" s="316">
        <v>287.27999999999997</v>
      </c>
      <c r="E11496" s="317">
        <v>103775.79</v>
      </c>
      <c r="F11496" s="317">
        <v>40404.25</v>
      </c>
      <c r="G11496" s="318">
        <v>40711</v>
      </c>
      <c r="H11496" s="318">
        <v>40808</v>
      </c>
      <c r="I11496" s="318">
        <v>50040</v>
      </c>
      <c r="J11496" s="315" t="s">
        <v>12608</v>
      </c>
      <c r="K11496" s="315">
        <v>9200</v>
      </c>
      <c r="L11496" s="315" t="s">
        <v>959</v>
      </c>
      <c r="M11496" s="315" t="s">
        <v>770</v>
      </c>
      <c r="N11496" s="315" t="s">
        <v>12609</v>
      </c>
      <c r="O11496" s="315" t="s">
        <v>805</v>
      </c>
      <c r="P11496" s="315" t="s">
        <v>4836</v>
      </c>
      <c r="Q11496" s="315" t="s">
        <v>4539</v>
      </c>
    </row>
    <row r="11497" spans="1:17">
      <c r="A11497" s="315" t="s">
        <v>12610</v>
      </c>
      <c r="B11497" s="315" t="s">
        <v>2095</v>
      </c>
      <c r="C11497" s="315" t="s">
        <v>2098</v>
      </c>
      <c r="D11497" s="316">
        <v>287.85000000000002</v>
      </c>
      <c r="E11497" s="317">
        <v>160088.79999999999</v>
      </c>
      <c r="F11497" s="317">
        <v>24902.699999999997</v>
      </c>
      <c r="G11497" s="318">
        <v>40715</v>
      </c>
      <c r="H11497" s="318">
        <v>42541</v>
      </c>
      <c r="I11497" s="318">
        <v>50040</v>
      </c>
      <c r="J11497" s="315" t="s">
        <v>12611</v>
      </c>
      <c r="K11497" s="315">
        <v>8560</v>
      </c>
      <c r="L11497" s="315" t="s">
        <v>4627</v>
      </c>
      <c r="M11497" s="315" t="s">
        <v>792</v>
      </c>
      <c r="N11497" s="315" t="s">
        <v>5615</v>
      </c>
      <c r="O11497" s="315" t="s">
        <v>805</v>
      </c>
      <c r="P11497" s="315" t="s">
        <v>5616</v>
      </c>
      <c r="Q11497" s="315" t="s">
        <v>893</v>
      </c>
    </row>
    <row r="11498" spans="1:17">
      <c r="A11498" s="315" t="s">
        <v>12612</v>
      </c>
      <c r="B11498" s="315" t="s">
        <v>2095</v>
      </c>
      <c r="C11498" s="315" t="s">
        <v>2098</v>
      </c>
      <c r="D11498" s="316">
        <v>288</v>
      </c>
      <c r="E11498" s="317">
        <v>271120</v>
      </c>
      <c r="F11498" s="317">
        <v>110074.7</v>
      </c>
      <c r="G11498" s="318">
        <v>39570</v>
      </c>
      <c r="H11498" s="318">
        <v>40869</v>
      </c>
      <c r="I11498" s="318">
        <v>50040</v>
      </c>
      <c r="J11498" s="315" t="s">
        <v>12613</v>
      </c>
      <c r="K11498" s="315">
        <v>1373</v>
      </c>
      <c r="L11498" s="315" t="s">
        <v>1912</v>
      </c>
      <c r="M11498" s="315" t="s">
        <v>766</v>
      </c>
      <c r="N11498" s="315" t="s">
        <v>12614</v>
      </c>
      <c r="O11498" s="315" t="s">
        <v>805</v>
      </c>
      <c r="P11498" s="315" t="s">
        <v>829</v>
      </c>
      <c r="Q11498" s="315" t="s">
        <v>1079</v>
      </c>
    </row>
    <row r="11499" spans="1:17">
      <c r="A11499" s="315" t="s">
        <v>12615</v>
      </c>
      <c r="B11499" s="315" t="s">
        <v>2095</v>
      </c>
      <c r="C11499" s="315" t="s">
        <v>2096</v>
      </c>
      <c r="D11499" s="316">
        <v>289.7</v>
      </c>
      <c r="E11499" s="317">
        <v>304692.5</v>
      </c>
      <c r="F11499" s="317">
        <v>84636.840000000011</v>
      </c>
      <c r="G11499" s="318">
        <v>40672</v>
      </c>
      <c r="H11499" s="318">
        <v>41607</v>
      </c>
      <c r="I11499" s="318">
        <v>50770</v>
      </c>
      <c r="J11499" s="315" t="s">
        <v>12616</v>
      </c>
      <c r="K11499" s="315">
        <v>1585</v>
      </c>
      <c r="L11499" s="315" t="s">
        <v>2383</v>
      </c>
      <c r="M11499" s="315" t="s">
        <v>766</v>
      </c>
      <c r="N11499" s="315" t="s">
        <v>6821</v>
      </c>
      <c r="O11499" s="315" t="s">
        <v>805</v>
      </c>
      <c r="P11499" s="315" t="s">
        <v>6646</v>
      </c>
      <c r="Q11499" s="315" t="s">
        <v>1695</v>
      </c>
    </row>
    <row r="11500" spans="1:17">
      <c r="A11500" s="315" t="s">
        <v>12617</v>
      </c>
      <c r="B11500" s="315" t="s">
        <v>2095</v>
      </c>
      <c r="C11500" s="315" t="s">
        <v>2098</v>
      </c>
      <c r="D11500" s="316">
        <v>290.02</v>
      </c>
      <c r="E11500" s="317">
        <v>289502.20000000007</v>
      </c>
      <c r="F11500" s="317">
        <v>63690.489999999991</v>
      </c>
      <c r="G11500" s="318">
        <v>40780</v>
      </c>
      <c r="H11500" s="318">
        <v>42093</v>
      </c>
      <c r="I11500" s="318">
        <v>49674</v>
      </c>
      <c r="J11500" s="315" t="s">
        <v>12618</v>
      </c>
      <c r="K11500" s="315">
        <v>8576</v>
      </c>
      <c r="L11500" s="315" t="s">
        <v>3693</v>
      </c>
      <c r="M11500" s="315" t="s">
        <v>792</v>
      </c>
      <c r="N11500" s="315"/>
      <c r="O11500" s="315" t="s">
        <v>805</v>
      </c>
      <c r="P11500" s="315" t="s">
        <v>12619</v>
      </c>
      <c r="Q11500" s="315" t="s">
        <v>992</v>
      </c>
    </row>
    <row r="11501" spans="1:17">
      <c r="A11501" s="315" t="s">
        <v>12620</v>
      </c>
      <c r="B11501" s="315" t="s">
        <v>2095</v>
      </c>
      <c r="C11501" s="315" t="s">
        <v>2096</v>
      </c>
      <c r="D11501" s="316">
        <v>290.3</v>
      </c>
      <c r="E11501" s="317">
        <v>288366.80000000005</v>
      </c>
      <c r="F11501" s="317">
        <v>117482.78999999998</v>
      </c>
      <c r="G11501" s="318">
        <v>40640</v>
      </c>
      <c r="H11501" s="318">
        <v>40896</v>
      </c>
      <c r="I11501" s="318">
        <v>50040</v>
      </c>
      <c r="J11501" s="315" t="s">
        <v>12621</v>
      </c>
      <c r="K11501" s="315">
        <v>5224</v>
      </c>
      <c r="L11501" s="315" t="s">
        <v>12622</v>
      </c>
      <c r="M11501" s="315" t="s">
        <v>776</v>
      </c>
      <c r="N11501" s="315" t="s">
        <v>12623</v>
      </c>
      <c r="O11501" s="315" t="s">
        <v>805</v>
      </c>
      <c r="P11501" s="315" t="s">
        <v>8442</v>
      </c>
      <c r="Q11501" s="315" t="s">
        <v>1139</v>
      </c>
    </row>
    <row r="11502" spans="1:17">
      <c r="A11502" s="315" t="s">
        <v>12624</v>
      </c>
      <c r="B11502" s="315" t="s">
        <v>2095</v>
      </c>
      <c r="C11502" s="315" t="s">
        <v>2098</v>
      </c>
      <c r="D11502" s="316">
        <v>290.39999999999998</v>
      </c>
      <c r="E11502" s="317">
        <v>244891.4</v>
      </c>
      <c r="F11502" s="317">
        <v>49885.289999999994</v>
      </c>
      <c r="G11502" s="318">
        <v>40638</v>
      </c>
      <c r="H11502" s="318">
        <v>42055</v>
      </c>
      <c r="I11502" s="318">
        <v>49674</v>
      </c>
      <c r="J11502" s="315" t="s">
        <v>12625</v>
      </c>
      <c r="K11502" s="315">
        <v>8855</v>
      </c>
      <c r="L11502" s="315" t="s">
        <v>3315</v>
      </c>
      <c r="M11502" s="315" t="s">
        <v>1388</v>
      </c>
      <c r="N11502" s="315"/>
      <c r="O11502" s="315" t="s">
        <v>805</v>
      </c>
      <c r="P11502" s="315" t="s">
        <v>12626</v>
      </c>
      <c r="Q11502" s="315" t="s">
        <v>904</v>
      </c>
    </row>
    <row r="11503" spans="1:17">
      <c r="A11503" s="315" t="s">
        <v>12627</v>
      </c>
      <c r="B11503" s="315" t="s">
        <v>2095</v>
      </c>
      <c r="C11503" s="315" t="s">
        <v>2098</v>
      </c>
      <c r="D11503" s="316">
        <v>290.64</v>
      </c>
      <c r="E11503" s="317">
        <v>259368.00000000003</v>
      </c>
      <c r="F11503" s="317">
        <v>57060.959999999999</v>
      </c>
      <c r="G11503" s="318">
        <v>40623</v>
      </c>
      <c r="H11503" s="318">
        <v>42079</v>
      </c>
      <c r="I11503" s="318">
        <v>49674</v>
      </c>
      <c r="J11503" s="315" t="s">
        <v>12628</v>
      </c>
      <c r="K11503" s="315">
        <v>5018</v>
      </c>
      <c r="L11503" s="315" t="s">
        <v>3150</v>
      </c>
      <c r="M11503" s="315" t="s">
        <v>776</v>
      </c>
      <c r="N11503" s="315"/>
      <c r="O11503" s="315" t="s">
        <v>805</v>
      </c>
      <c r="P11503" s="315" t="s">
        <v>4836</v>
      </c>
      <c r="Q11503" s="315" t="s">
        <v>12629</v>
      </c>
    </row>
    <row r="11504" spans="1:17">
      <c r="A11504" s="315" t="s">
        <v>12630</v>
      </c>
      <c r="B11504" s="315" t="s">
        <v>2095</v>
      </c>
      <c r="C11504" s="315" t="s">
        <v>2098</v>
      </c>
      <c r="D11504" s="316">
        <v>292</v>
      </c>
      <c r="E11504" s="317">
        <v>225339.54000000004</v>
      </c>
      <c r="F11504" s="317">
        <v>50284.090000000004</v>
      </c>
      <c r="G11504" s="318">
        <v>40150</v>
      </c>
      <c r="H11504" s="318">
        <v>41627</v>
      </c>
      <c r="I11504" s="318">
        <v>50770</v>
      </c>
      <c r="J11504" s="315" t="s">
        <v>12631</v>
      </c>
      <c r="K11504" s="315">
        <v>9225</v>
      </c>
      <c r="L11504" s="315" t="s">
        <v>4137</v>
      </c>
      <c r="M11504" s="315" t="s">
        <v>792</v>
      </c>
      <c r="N11504" s="315" t="s">
        <v>12632</v>
      </c>
      <c r="O11504" s="315" t="s">
        <v>805</v>
      </c>
      <c r="P11504" s="315" t="s">
        <v>12633</v>
      </c>
      <c r="Q11504" s="315" t="s">
        <v>1580</v>
      </c>
    </row>
    <row r="11505" spans="1:17">
      <c r="A11505" s="315" t="s">
        <v>12634</v>
      </c>
      <c r="B11505" s="315" t="s">
        <v>2095</v>
      </c>
      <c r="C11505" s="315" t="s">
        <v>2098</v>
      </c>
      <c r="D11505" s="316">
        <v>292.7</v>
      </c>
      <c r="E11505" s="317">
        <v>311402.80000000005</v>
      </c>
      <c r="F11505" s="317">
        <v>144167.96</v>
      </c>
      <c r="G11505" s="318">
        <v>39570</v>
      </c>
      <c r="H11505" s="318">
        <v>40071</v>
      </c>
      <c r="I11505" s="318">
        <v>49309</v>
      </c>
      <c r="J11505" s="315" t="s">
        <v>12635</v>
      </c>
      <c r="K11505" s="315">
        <v>9463</v>
      </c>
      <c r="L11505" s="315" t="s">
        <v>2547</v>
      </c>
      <c r="M11505" s="315" t="s">
        <v>770</v>
      </c>
      <c r="N11505" s="315" t="s">
        <v>12636</v>
      </c>
      <c r="O11505" s="315" t="s">
        <v>805</v>
      </c>
      <c r="P11505" s="315" t="s">
        <v>12637</v>
      </c>
      <c r="Q11505" s="315" t="s">
        <v>1041</v>
      </c>
    </row>
    <row r="11506" spans="1:17">
      <c r="A11506" s="315" t="s">
        <v>12638</v>
      </c>
      <c r="B11506" s="315" t="s">
        <v>2095</v>
      </c>
      <c r="C11506" s="315" t="s">
        <v>2098</v>
      </c>
      <c r="D11506" s="316">
        <v>293</v>
      </c>
      <c r="E11506" s="317">
        <v>289211.79999999993</v>
      </c>
      <c r="F11506" s="317">
        <v>58913.530000000006</v>
      </c>
      <c r="G11506" s="318">
        <v>40668</v>
      </c>
      <c r="H11506" s="318">
        <v>42011</v>
      </c>
      <c r="I11506" s="318">
        <v>49674</v>
      </c>
      <c r="J11506" s="315" t="s">
        <v>12639</v>
      </c>
      <c r="K11506" s="315">
        <v>8872</v>
      </c>
      <c r="L11506" s="315" t="s">
        <v>3533</v>
      </c>
      <c r="M11506" s="315" t="s">
        <v>770</v>
      </c>
      <c r="N11506" s="315" t="s">
        <v>12640</v>
      </c>
      <c r="O11506" s="315" t="s">
        <v>805</v>
      </c>
      <c r="P11506" s="315" t="s">
        <v>5510</v>
      </c>
      <c r="Q11506" s="315" t="s">
        <v>819</v>
      </c>
    </row>
    <row r="11507" spans="1:17">
      <c r="A11507" s="315" t="s">
        <v>12641</v>
      </c>
      <c r="B11507" s="315" t="s">
        <v>2095</v>
      </c>
      <c r="C11507" s="315" t="s">
        <v>2098</v>
      </c>
      <c r="D11507" s="316">
        <v>293.37</v>
      </c>
      <c r="E11507" s="317">
        <v>151843.59999999998</v>
      </c>
      <c r="F11507" s="317">
        <v>26994.410000000003</v>
      </c>
      <c r="G11507" s="318">
        <v>40842</v>
      </c>
      <c r="H11507" s="318">
        <v>42263</v>
      </c>
      <c r="I11507" s="318">
        <v>49674</v>
      </c>
      <c r="J11507" s="315" t="s">
        <v>12642</v>
      </c>
      <c r="K11507" s="315">
        <v>8307</v>
      </c>
      <c r="L11507" s="315" t="s">
        <v>1130</v>
      </c>
      <c r="M11507" s="315" t="s">
        <v>784</v>
      </c>
      <c r="N11507" s="315" t="s">
        <v>12643</v>
      </c>
      <c r="O11507" s="315" t="s">
        <v>805</v>
      </c>
      <c r="P11507" s="315" t="s">
        <v>1253</v>
      </c>
      <c r="Q11507" s="315" t="s">
        <v>4758</v>
      </c>
    </row>
    <row r="11508" spans="1:17">
      <c r="A11508" s="315" t="s">
        <v>12644</v>
      </c>
      <c r="B11508" s="315" t="s">
        <v>2095</v>
      </c>
      <c r="C11508" s="315" t="s">
        <v>2098</v>
      </c>
      <c r="D11508" s="316">
        <v>294.47000000000003</v>
      </c>
      <c r="E11508" s="317">
        <v>273993.39999999997</v>
      </c>
      <c r="F11508" s="317">
        <v>87677.9</v>
      </c>
      <c r="G11508" s="318">
        <v>39570</v>
      </c>
      <c r="H11508" s="318">
        <v>40770</v>
      </c>
      <c r="I11508" s="318">
        <v>50040</v>
      </c>
      <c r="J11508" s="315" t="s">
        <v>12645</v>
      </c>
      <c r="K11508" s="315">
        <v>8725</v>
      </c>
      <c r="L11508" s="315" t="s">
        <v>3725</v>
      </c>
      <c r="M11508" s="315" t="s">
        <v>770</v>
      </c>
      <c r="N11508" s="315"/>
      <c r="O11508" s="315" t="s">
        <v>805</v>
      </c>
      <c r="P11508" s="315" t="s">
        <v>818</v>
      </c>
      <c r="Q11508" s="315" t="s">
        <v>1079</v>
      </c>
    </row>
    <row r="11509" spans="1:17">
      <c r="A11509" s="315" t="s">
        <v>12646</v>
      </c>
      <c r="B11509" s="315" t="s">
        <v>2095</v>
      </c>
      <c r="C11509" s="315" t="s">
        <v>2098</v>
      </c>
      <c r="D11509" s="316">
        <v>294.95</v>
      </c>
      <c r="E11509" s="317">
        <v>15412</v>
      </c>
      <c r="F11509" s="317">
        <v>2589.21</v>
      </c>
      <c r="G11509" s="318">
        <v>40778</v>
      </c>
      <c r="H11509" s="318">
        <v>40908</v>
      </c>
      <c r="I11509" s="318">
        <v>50010</v>
      </c>
      <c r="J11509" s="315" t="s">
        <v>12647</v>
      </c>
      <c r="K11509" s="315">
        <v>4710</v>
      </c>
      <c r="L11509" s="315" t="s">
        <v>2888</v>
      </c>
      <c r="M11509" s="315" t="s">
        <v>1296</v>
      </c>
      <c r="N11509" s="315" t="s">
        <v>8940</v>
      </c>
      <c r="O11509" s="315" t="s">
        <v>805</v>
      </c>
      <c r="P11509" s="315" t="s">
        <v>4904</v>
      </c>
      <c r="Q11509" s="315" t="s">
        <v>1906</v>
      </c>
    </row>
    <row r="11510" spans="1:17">
      <c r="A11510" s="315" t="s">
        <v>12648</v>
      </c>
      <c r="B11510" s="315" t="s">
        <v>2095</v>
      </c>
      <c r="C11510" s="315" t="s">
        <v>2098</v>
      </c>
      <c r="D11510" s="316">
        <v>295.48</v>
      </c>
      <c r="E11510" s="317">
        <v>2245.6499999999996</v>
      </c>
      <c r="F11510" s="317">
        <v>326.36</v>
      </c>
      <c r="G11510" s="318">
        <v>40788</v>
      </c>
      <c r="H11510" s="318">
        <v>42640</v>
      </c>
      <c r="I11510" s="318">
        <v>50040</v>
      </c>
      <c r="J11510" s="315" t="s">
        <v>12649</v>
      </c>
      <c r="K11510" s="315">
        <v>6222</v>
      </c>
      <c r="L11510" s="315" t="s">
        <v>3434</v>
      </c>
      <c r="M11510" s="315" t="s">
        <v>788</v>
      </c>
      <c r="N11510" s="315" t="s">
        <v>12574</v>
      </c>
      <c r="O11510" s="315" t="s">
        <v>805</v>
      </c>
      <c r="P11510" s="315" t="s">
        <v>2047</v>
      </c>
      <c r="Q11510" s="315" t="s">
        <v>992</v>
      </c>
    </row>
    <row r="11511" spans="1:17">
      <c r="A11511" s="319" t="s">
        <v>12650</v>
      </c>
      <c r="B11511" s="319" t="s">
        <v>2095</v>
      </c>
      <c r="C11511" s="319" t="s">
        <v>2098</v>
      </c>
      <c r="D11511" s="316">
        <v>296.2</v>
      </c>
      <c r="E11511" s="317">
        <v>6441.17</v>
      </c>
      <c r="F11511" s="317">
        <v>1067.56</v>
      </c>
      <c r="G11511" s="321">
        <v>40725</v>
      </c>
      <c r="H11511" s="321">
        <v>40878</v>
      </c>
      <c r="I11511" s="321">
        <v>50010</v>
      </c>
      <c r="J11511" s="319" t="s">
        <v>12651</v>
      </c>
      <c r="K11511" s="322">
        <v>5106</v>
      </c>
      <c r="L11511" s="319" t="s">
        <v>2435</v>
      </c>
      <c r="M11511" s="319" t="s">
        <v>776</v>
      </c>
      <c r="N11511" s="319" t="s">
        <v>12652</v>
      </c>
      <c r="O11511" s="319" t="s">
        <v>805</v>
      </c>
      <c r="P11511" s="319" t="s">
        <v>12653</v>
      </c>
      <c r="Q11511" s="319" t="s">
        <v>1595</v>
      </c>
    </row>
    <row r="11512" spans="1:17">
      <c r="A11512" s="315" t="s">
        <v>12654</v>
      </c>
      <c r="B11512" s="315" t="s">
        <v>2095</v>
      </c>
      <c r="C11512" s="315" t="s">
        <v>2098</v>
      </c>
      <c r="D11512" s="316">
        <v>296.2</v>
      </c>
      <c r="E11512" s="317">
        <v>253611.61000000002</v>
      </c>
      <c r="F11512" s="317">
        <v>42033.789999999994</v>
      </c>
      <c r="G11512" s="318">
        <v>40725</v>
      </c>
      <c r="H11512" s="318">
        <v>42453</v>
      </c>
      <c r="I11512" s="318">
        <v>50040</v>
      </c>
      <c r="J11512" s="315" t="s">
        <v>12651</v>
      </c>
      <c r="K11512" s="315">
        <v>5106</v>
      </c>
      <c r="L11512" s="315" t="s">
        <v>2435</v>
      </c>
      <c r="M11512" s="315" t="s">
        <v>776</v>
      </c>
      <c r="N11512" s="315" t="s">
        <v>12655</v>
      </c>
      <c r="O11512" s="315" t="s">
        <v>805</v>
      </c>
      <c r="P11512" s="315" t="s">
        <v>909</v>
      </c>
      <c r="Q11512" s="315" t="s">
        <v>12656</v>
      </c>
    </row>
    <row r="11513" spans="1:17">
      <c r="A11513" s="315" t="s">
        <v>12657</v>
      </c>
      <c r="B11513" s="315" t="s">
        <v>2095</v>
      </c>
      <c r="C11513" s="315" t="s">
        <v>2098</v>
      </c>
      <c r="D11513" s="316">
        <v>297.42</v>
      </c>
      <c r="E11513" s="317">
        <v>282664.2</v>
      </c>
      <c r="F11513" s="317">
        <v>68404.73</v>
      </c>
      <c r="G11513" s="318">
        <v>40779</v>
      </c>
      <c r="H11513" s="318">
        <v>40967</v>
      </c>
      <c r="I11513" s="318">
        <v>50405</v>
      </c>
      <c r="J11513" s="315" t="s">
        <v>4797</v>
      </c>
      <c r="K11513" s="315">
        <v>8200</v>
      </c>
      <c r="L11513" s="315" t="s">
        <v>318</v>
      </c>
      <c r="M11513" s="315" t="s">
        <v>1051</v>
      </c>
      <c r="N11513" s="315" t="s">
        <v>12658</v>
      </c>
      <c r="O11513" s="315" t="s">
        <v>805</v>
      </c>
      <c r="P11513" s="315" t="s">
        <v>5901</v>
      </c>
      <c r="Q11513" s="315" t="s">
        <v>819</v>
      </c>
    </row>
    <row r="11514" spans="1:17">
      <c r="A11514" s="315" t="s">
        <v>12659</v>
      </c>
      <c r="B11514" s="315" t="s">
        <v>2095</v>
      </c>
      <c r="C11514" s="315" t="s">
        <v>2098</v>
      </c>
      <c r="D11514" s="316">
        <v>297.8</v>
      </c>
      <c r="E11514" s="317">
        <v>281546</v>
      </c>
      <c r="F11514" s="317">
        <v>93191.74</v>
      </c>
      <c r="G11514" s="318">
        <v>39948</v>
      </c>
      <c r="H11514" s="318">
        <v>41257</v>
      </c>
      <c r="I11514" s="318">
        <v>50405</v>
      </c>
      <c r="J11514" s="315" t="s">
        <v>12660</v>
      </c>
      <c r="K11514" s="315">
        <v>8722</v>
      </c>
      <c r="L11514" s="315" t="s">
        <v>2175</v>
      </c>
      <c r="M11514" s="315" t="s">
        <v>770</v>
      </c>
      <c r="N11514" s="315" t="s">
        <v>12661</v>
      </c>
      <c r="O11514" s="315" t="s">
        <v>805</v>
      </c>
      <c r="P11514" s="315" t="s">
        <v>12662</v>
      </c>
      <c r="Q11514" s="315" t="s">
        <v>4539</v>
      </c>
    </row>
    <row r="11515" spans="1:17">
      <c r="A11515" s="315" t="s">
        <v>12663</v>
      </c>
      <c r="B11515" s="315" t="s">
        <v>2095</v>
      </c>
      <c r="C11515" s="315" t="s">
        <v>2098</v>
      </c>
      <c r="D11515" s="316">
        <v>298.35000000000002</v>
      </c>
      <c r="E11515" s="317">
        <v>585456.5</v>
      </c>
      <c r="F11515" s="317">
        <v>165337.26999999999</v>
      </c>
      <c r="G11515" s="318">
        <v>40759</v>
      </c>
      <c r="H11515" s="318">
        <v>41145</v>
      </c>
      <c r="I11515" s="318">
        <v>50405</v>
      </c>
      <c r="J11515" s="315" t="s">
        <v>12664</v>
      </c>
      <c r="K11515" s="315">
        <v>1784</v>
      </c>
      <c r="L11515" s="315" t="s">
        <v>1342</v>
      </c>
      <c r="M11515" s="315" t="s">
        <v>761</v>
      </c>
      <c r="N11515" s="315" t="s">
        <v>1343</v>
      </c>
      <c r="O11515" s="315" t="s">
        <v>805</v>
      </c>
      <c r="P11515" s="315" t="s">
        <v>1344</v>
      </c>
      <c r="Q11515" s="315" t="s">
        <v>1345</v>
      </c>
    </row>
    <row r="11516" spans="1:17">
      <c r="A11516" s="315" t="s">
        <v>12665</v>
      </c>
      <c r="B11516" s="315" t="s">
        <v>2095</v>
      </c>
      <c r="C11516" s="315" t="s">
        <v>2096</v>
      </c>
      <c r="D11516" s="316">
        <v>298.8</v>
      </c>
      <c r="E11516" s="317">
        <v>174820.65</v>
      </c>
      <c r="F11516" s="317">
        <v>89190.91</v>
      </c>
      <c r="G11516" s="318">
        <v>40326</v>
      </c>
      <c r="H11516" s="318">
        <v>40534</v>
      </c>
      <c r="I11516" s="318">
        <v>49674</v>
      </c>
      <c r="J11516" s="315" t="s">
        <v>12666</v>
      </c>
      <c r="K11516" s="315">
        <v>4583</v>
      </c>
      <c r="L11516" s="315" t="s">
        <v>4591</v>
      </c>
      <c r="M11516" s="315" t="s">
        <v>1296</v>
      </c>
      <c r="N11516" s="315" t="s">
        <v>7277</v>
      </c>
      <c r="O11516" s="315" t="s">
        <v>805</v>
      </c>
      <c r="P11516" s="315" t="s">
        <v>7278</v>
      </c>
      <c r="Q11516" s="315" t="s">
        <v>945</v>
      </c>
    </row>
    <row r="11517" spans="1:17">
      <c r="A11517" s="315" t="s">
        <v>12667</v>
      </c>
      <c r="B11517" s="315" t="s">
        <v>2095</v>
      </c>
      <c r="C11517" s="315" t="s">
        <v>2098</v>
      </c>
      <c r="D11517" s="316">
        <v>299.16000000000003</v>
      </c>
      <c r="E11517" s="317">
        <v>262977.02999999997</v>
      </c>
      <c r="F11517" s="317">
        <v>53569.39</v>
      </c>
      <c r="G11517" s="318">
        <v>40450</v>
      </c>
      <c r="H11517" s="318">
        <v>42018</v>
      </c>
      <c r="I11517" s="318">
        <v>49674</v>
      </c>
      <c r="J11517" s="315" t="s">
        <v>12668</v>
      </c>
      <c r="K11517" s="315">
        <v>3422</v>
      </c>
      <c r="L11517" s="315" t="s">
        <v>4414</v>
      </c>
      <c r="M11517" s="315" t="s">
        <v>764</v>
      </c>
      <c r="N11517" s="315" t="s">
        <v>12669</v>
      </c>
      <c r="O11517" s="315" t="s">
        <v>805</v>
      </c>
      <c r="P11517" s="315" t="s">
        <v>4810</v>
      </c>
      <c r="Q11517" s="315" t="s">
        <v>922</v>
      </c>
    </row>
    <row r="11518" spans="1:17">
      <c r="A11518" s="315" t="s">
        <v>12670</v>
      </c>
      <c r="B11518" s="315" t="s">
        <v>2095</v>
      </c>
      <c r="C11518" s="315" t="s">
        <v>2098</v>
      </c>
      <c r="D11518" s="316">
        <v>299.5</v>
      </c>
      <c r="E11518" s="317">
        <v>199304.99999999997</v>
      </c>
      <c r="F11518" s="317">
        <v>85258.27</v>
      </c>
      <c r="G11518" s="318">
        <v>39570</v>
      </c>
      <c r="H11518" s="318">
        <v>40905</v>
      </c>
      <c r="I11518" s="318">
        <v>50040</v>
      </c>
      <c r="J11518" s="315" t="s">
        <v>12671</v>
      </c>
      <c r="K11518" s="315">
        <v>8957</v>
      </c>
      <c r="L11518" s="315" t="s">
        <v>2226</v>
      </c>
      <c r="M11518" s="315" t="s">
        <v>776</v>
      </c>
      <c r="N11518" s="315" t="s">
        <v>12672</v>
      </c>
      <c r="O11518" s="315" t="s">
        <v>805</v>
      </c>
      <c r="P11518" s="315" t="s">
        <v>12673</v>
      </c>
      <c r="Q11518" s="315" t="s">
        <v>12674</v>
      </c>
    </row>
    <row r="11519" spans="1:17">
      <c r="A11519" s="315" t="s">
        <v>12675</v>
      </c>
      <c r="B11519" s="315" t="s">
        <v>2095</v>
      </c>
      <c r="C11519" s="315" t="s">
        <v>2098</v>
      </c>
      <c r="D11519" s="316">
        <v>300</v>
      </c>
      <c r="E11519" s="317">
        <v>270603.99999999994</v>
      </c>
      <c r="F11519" s="317">
        <v>116008.92</v>
      </c>
      <c r="G11519" s="318">
        <v>39570</v>
      </c>
      <c r="H11519" s="318">
        <v>40732</v>
      </c>
      <c r="I11519" s="318">
        <v>50040</v>
      </c>
      <c r="J11519" s="315" t="s">
        <v>12676</v>
      </c>
      <c r="K11519" s="315">
        <v>3421</v>
      </c>
      <c r="L11519" s="315" t="s">
        <v>3228</v>
      </c>
      <c r="M11519" s="315" t="s">
        <v>764</v>
      </c>
      <c r="N11519" s="315" t="s">
        <v>12672</v>
      </c>
      <c r="O11519" s="315" t="s">
        <v>805</v>
      </c>
      <c r="P11519" s="315" t="s">
        <v>12673</v>
      </c>
      <c r="Q11519" s="315" t="s">
        <v>12674</v>
      </c>
    </row>
    <row r="11520" spans="1:17">
      <c r="A11520" s="315" t="s">
        <v>12677</v>
      </c>
      <c r="B11520" s="315" t="s">
        <v>2095</v>
      </c>
      <c r="C11520" s="315" t="s">
        <v>2098</v>
      </c>
      <c r="D11520" s="316">
        <v>300.04000000000002</v>
      </c>
      <c r="E11520" s="317">
        <v>149758.06</v>
      </c>
      <c r="F11520" s="317">
        <v>26069.01</v>
      </c>
      <c r="G11520" s="318">
        <v>40337</v>
      </c>
      <c r="H11520" s="318">
        <v>42551</v>
      </c>
      <c r="I11520" s="318">
        <v>51866</v>
      </c>
      <c r="J11520" s="315" t="s">
        <v>12678</v>
      </c>
      <c r="K11520" s="315">
        <v>3600</v>
      </c>
      <c r="L11520" s="315" t="s">
        <v>2197</v>
      </c>
      <c r="M11520" s="315" t="s">
        <v>764</v>
      </c>
      <c r="N11520" s="315" t="s">
        <v>11244</v>
      </c>
      <c r="O11520" s="315" t="s">
        <v>805</v>
      </c>
      <c r="P11520" s="315" t="s">
        <v>11245</v>
      </c>
      <c r="Q11520" s="315" t="s">
        <v>1156</v>
      </c>
    </row>
    <row r="11521" spans="1:17">
      <c r="A11521" s="315" t="s">
        <v>12679</v>
      </c>
      <c r="B11521" s="315" t="s">
        <v>2095</v>
      </c>
      <c r="C11521" s="315" t="s">
        <v>2098</v>
      </c>
      <c r="D11521" s="316">
        <v>300.23</v>
      </c>
      <c r="E11521" s="317">
        <v>278219.7</v>
      </c>
      <c r="F11521" s="317">
        <v>60023.329999999994</v>
      </c>
      <c r="G11521" s="318">
        <v>40515</v>
      </c>
      <c r="H11521" s="318">
        <v>41631</v>
      </c>
      <c r="I11521" s="318">
        <v>50770</v>
      </c>
      <c r="J11521" s="315" t="s">
        <v>12680</v>
      </c>
      <c r="K11521" s="315">
        <v>5453</v>
      </c>
      <c r="L11521" s="315" t="s">
        <v>12681</v>
      </c>
      <c r="M11521" s="315" t="s">
        <v>776</v>
      </c>
      <c r="N11521" s="315" t="s">
        <v>1650</v>
      </c>
      <c r="O11521" s="315" t="s">
        <v>805</v>
      </c>
      <c r="P11521" s="315" t="s">
        <v>1651</v>
      </c>
      <c r="Q11521" s="315" t="s">
        <v>1652</v>
      </c>
    </row>
    <row r="11522" spans="1:17">
      <c r="A11522" s="315" t="s">
        <v>12682</v>
      </c>
      <c r="B11522" s="315" t="s">
        <v>2095</v>
      </c>
      <c r="C11522" s="315" t="s">
        <v>2098</v>
      </c>
      <c r="D11522" s="316">
        <v>300.3</v>
      </c>
      <c r="E11522" s="317">
        <v>299690.40000000002</v>
      </c>
      <c r="F11522" s="317">
        <v>61048.05</v>
      </c>
      <c r="G11522" s="318">
        <v>40619</v>
      </c>
      <c r="H11522" s="318">
        <v>41946</v>
      </c>
      <c r="I11522" s="318">
        <v>49309</v>
      </c>
      <c r="J11522" s="315" t="s">
        <v>12683</v>
      </c>
      <c r="K11522" s="315">
        <v>3414</v>
      </c>
      <c r="L11522" s="315" t="s">
        <v>12684</v>
      </c>
      <c r="M11522" s="315" t="s">
        <v>764</v>
      </c>
      <c r="N11522" s="315" t="s">
        <v>12685</v>
      </c>
      <c r="O11522" s="315" t="s">
        <v>805</v>
      </c>
      <c r="P11522" s="315" t="s">
        <v>12686</v>
      </c>
      <c r="Q11522" s="315" t="s">
        <v>1793</v>
      </c>
    </row>
    <row r="11523" spans="1:17">
      <c r="A11523" s="315" t="s">
        <v>12687</v>
      </c>
      <c r="B11523" s="315" t="s">
        <v>2095</v>
      </c>
      <c r="C11523" s="315" t="s">
        <v>2098</v>
      </c>
      <c r="D11523" s="316">
        <v>301.16000000000003</v>
      </c>
      <c r="E11523" s="317">
        <v>282902.94</v>
      </c>
      <c r="F11523" s="317">
        <v>92226.339999999982</v>
      </c>
      <c r="G11523" s="318">
        <v>39569</v>
      </c>
      <c r="H11523" s="318">
        <v>40730</v>
      </c>
      <c r="I11523" s="318">
        <v>50040</v>
      </c>
      <c r="J11523" s="315" t="s">
        <v>12688</v>
      </c>
      <c r="K11523" s="315">
        <v>9464</v>
      </c>
      <c r="L11523" s="315" t="s">
        <v>4092</v>
      </c>
      <c r="M11523" s="315" t="s">
        <v>770</v>
      </c>
      <c r="N11523" s="315"/>
      <c r="O11523" s="315" t="s">
        <v>805</v>
      </c>
      <c r="P11523" s="315" t="s">
        <v>1372</v>
      </c>
      <c r="Q11523" s="315" t="s">
        <v>992</v>
      </c>
    </row>
    <row r="11524" spans="1:17">
      <c r="A11524" s="315" t="s">
        <v>12689</v>
      </c>
      <c r="B11524" s="315" t="s">
        <v>2095</v>
      </c>
      <c r="C11524" s="315" t="s">
        <v>2098</v>
      </c>
      <c r="D11524" s="316">
        <v>301.7</v>
      </c>
      <c r="E11524" s="317">
        <v>307445.8</v>
      </c>
      <c r="F11524" s="317">
        <v>67945.52</v>
      </c>
      <c r="G11524" s="318">
        <v>40308</v>
      </c>
      <c r="H11524" s="318">
        <v>41892</v>
      </c>
      <c r="I11524" s="318">
        <v>51135</v>
      </c>
      <c r="J11524" s="315" t="s">
        <v>12690</v>
      </c>
      <c r="K11524" s="315">
        <v>8915</v>
      </c>
      <c r="L11524" s="315" t="s">
        <v>3546</v>
      </c>
      <c r="M11524" s="315" t="s">
        <v>784</v>
      </c>
      <c r="N11524" s="315"/>
      <c r="O11524" s="315" t="s">
        <v>805</v>
      </c>
      <c r="P11524" s="315" t="s">
        <v>11601</v>
      </c>
      <c r="Q11524" s="315" t="s">
        <v>1992</v>
      </c>
    </row>
    <row r="11525" spans="1:17">
      <c r="A11525" s="315" t="s">
        <v>12691</v>
      </c>
      <c r="B11525" s="315" t="s">
        <v>2095</v>
      </c>
      <c r="C11525" s="315" t="s">
        <v>2098</v>
      </c>
      <c r="D11525" s="316">
        <v>302.20999999999998</v>
      </c>
      <c r="E11525" s="317">
        <v>191257.3</v>
      </c>
      <c r="F11525" s="317">
        <v>75080.17</v>
      </c>
      <c r="G11525" s="318">
        <v>40688</v>
      </c>
      <c r="H11525" s="318">
        <v>40784</v>
      </c>
      <c r="I11525" s="318">
        <v>50040</v>
      </c>
      <c r="J11525" s="315" t="s">
        <v>12692</v>
      </c>
      <c r="K11525" s="315">
        <v>9200</v>
      </c>
      <c r="L11525" s="315" t="s">
        <v>959</v>
      </c>
      <c r="M11525" s="315" t="s">
        <v>770</v>
      </c>
      <c r="N11525" s="315"/>
      <c r="O11525" s="315" t="s">
        <v>805</v>
      </c>
      <c r="P11525" s="315" t="s">
        <v>8537</v>
      </c>
      <c r="Q11525" s="315" t="s">
        <v>819</v>
      </c>
    </row>
    <row r="11526" spans="1:17">
      <c r="A11526" s="315" t="s">
        <v>12693</v>
      </c>
      <c r="B11526" s="315" t="s">
        <v>2095</v>
      </c>
      <c r="C11526" s="315" t="s">
        <v>2098</v>
      </c>
      <c r="D11526" s="316">
        <v>302.63</v>
      </c>
      <c r="E11526" s="317">
        <v>272065.67</v>
      </c>
      <c r="F11526" s="317">
        <v>55420.800000000003</v>
      </c>
      <c r="G11526" s="318">
        <v>40753</v>
      </c>
      <c r="H11526" s="318">
        <v>42093</v>
      </c>
      <c r="I11526" s="318">
        <v>49674</v>
      </c>
      <c r="J11526" s="315" t="s">
        <v>12694</v>
      </c>
      <c r="K11526" s="315">
        <v>3183</v>
      </c>
      <c r="L11526" s="315" t="s">
        <v>3422</v>
      </c>
      <c r="M11526" s="315" t="s">
        <v>764</v>
      </c>
      <c r="N11526" s="315" t="s">
        <v>9447</v>
      </c>
      <c r="O11526" s="315" t="s">
        <v>914</v>
      </c>
      <c r="P11526" s="315" t="s">
        <v>9448</v>
      </c>
      <c r="Q11526" s="315" t="s">
        <v>9449</v>
      </c>
    </row>
    <row r="11527" spans="1:17">
      <c r="A11527" s="315" t="s">
        <v>12695</v>
      </c>
      <c r="B11527" s="315" t="s">
        <v>2095</v>
      </c>
      <c r="C11527" s="315" t="s">
        <v>2098</v>
      </c>
      <c r="D11527" s="316">
        <v>302.7</v>
      </c>
      <c r="E11527" s="317">
        <v>180368.5</v>
      </c>
      <c r="F11527" s="317">
        <v>43709.08</v>
      </c>
      <c r="G11527" s="318">
        <v>40416</v>
      </c>
      <c r="H11527" s="318">
        <v>41628</v>
      </c>
      <c r="I11527" s="318">
        <v>50770</v>
      </c>
      <c r="J11527" s="315" t="s">
        <v>12696</v>
      </c>
      <c r="K11527" s="315">
        <v>3184</v>
      </c>
      <c r="L11527" s="315" t="s">
        <v>3161</v>
      </c>
      <c r="M11527" s="315" t="s">
        <v>761</v>
      </c>
      <c r="N11527" s="315" t="s">
        <v>6026</v>
      </c>
      <c r="O11527" s="315" t="s">
        <v>805</v>
      </c>
      <c r="P11527" s="315" t="s">
        <v>5272</v>
      </c>
      <c r="Q11527" s="315" t="s">
        <v>956</v>
      </c>
    </row>
    <row r="11528" spans="1:17">
      <c r="A11528" s="315" t="s">
        <v>12697</v>
      </c>
      <c r="B11528" s="315" t="s">
        <v>2095</v>
      </c>
      <c r="C11528" s="315" t="s">
        <v>2098</v>
      </c>
      <c r="D11528" s="316">
        <v>303</v>
      </c>
      <c r="E11528" s="317">
        <v>283237.48</v>
      </c>
      <c r="F11528" s="317">
        <v>63203.93</v>
      </c>
      <c r="G11528" s="318">
        <v>40492</v>
      </c>
      <c r="H11528" s="318">
        <v>41541</v>
      </c>
      <c r="I11528" s="318">
        <v>50770</v>
      </c>
      <c r="J11528" s="315" t="s">
        <v>12698</v>
      </c>
      <c r="K11528" s="315">
        <v>4410</v>
      </c>
      <c r="L11528" s="315" t="s">
        <v>2428</v>
      </c>
      <c r="M11528" s="315" t="s">
        <v>1484</v>
      </c>
      <c r="N11528" s="315" t="s">
        <v>12699</v>
      </c>
      <c r="O11528" s="315" t="s">
        <v>805</v>
      </c>
      <c r="P11528" s="315" t="s">
        <v>12700</v>
      </c>
      <c r="Q11528" s="315" t="s">
        <v>6789</v>
      </c>
    </row>
    <row r="11529" spans="1:17">
      <c r="A11529" s="315" t="s">
        <v>12701</v>
      </c>
      <c r="B11529" s="315" t="s">
        <v>2095</v>
      </c>
      <c r="C11529" s="315" t="s">
        <v>2098</v>
      </c>
      <c r="D11529" s="316">
        <v>305.60000000000002</v>
      </c>
      <c r="E11529" s="317">
        <v>294300.40000000002</v>
      </c>
      <c r="F11529" s="317">
        <v>99735.150000000009</v>
      </c>
      <c r="G11529" s="318">
        <v>39569</v>
      </c>
      <c r="H11529" s="318">
        <v>41267</v>
      </c>
      <c r="I11529" s="318">
        <v>50405</v>
      </c>
      <c r="J11529" s="315" t="s">
        <v>1482</v>
      </c>
      <c r="K11529" s="315">
        <v>4450</v>
      </c>
      <c r="L11529" s="315" t="s">
        <v>1483</v>
      </c>
      <c r="M11529" s="315" t="s">
        <v>1484</v>
      </c>
      <c r="N11529" s="315" t="s">
        <v>1485</v>
      </c>
      <c r="O11529" s="315" t="s">
        <v>805</v>
      </c>
      <c r="P11529" s="315" t="s">
        <v>1486</v>
      </c>
      <c r="Q11529" s="315" t="s">
        <v>1179</v>
      </c>
    </row>
    <row r="11530" spans="1:17">
      <c r="A11530" s="315" t="s">
        <v>12702</v>
      </c>
      <c r="B11530" s="315" t="s">
        <v>2095</v>
      </c>
      <c r="C11530" s="315" t="s">
        <v>2096</v>
      </c>
      <c r="D11530" s="316">
        <v>305.85000000000002</v>
      </c>
      <c r="E11530" s="317">
        <v>273583.28000000003</v>
      </c>
      <c r="F11530" s="317">
        <v>66480.740000000005</v>
      </c>
      <c r="G11530" s="318">
        <v>40674</v>
      </c>
      <c r="H11530" s="318">
        <v>41446</v>
      </c>
      <c r="I11530" s="318">
        <v>50770</v>
      </c>
      <c r="J11530" s="315" t="s">
        <v>12703</v>
      </c>
      <c r="K11530" s="315">
        <v>6217</v>
      </c>
      <c r="L11530" s="315" t="s">
        <v>10799</v>
      </c>
      <c r="M11530" s="315" t="s">
        <v>788</v>
      </c>
      <c r="N11530" s="315"/>
      <c r="O11530" s="315" t="s">
        <v>996</v>
      </c>
      <c r="P11530" s="315" t="s">
        <v>12704</v>
      </c>
      <c r="Q11530" s="315"/>
    </row>
    <row r="11531" spans="1:17">
      <c r="A11531" s="315" t="s">
        <v>12705</v>
      </c>
      <c r="B11531" s="315" t="s">
        <v>2095</v>
      </c>
      <c r="C11531" s="315" t="s">
        <v>2098</v>
      </c>
      <c r="D11531" s="316">
        <v>309.52</v>
      </c>
      <c r="E11531" s="317">
        <v>250511.19999999998</v>
      </c>
      <c r="F11531" s="317">
        <v>55864</v>
      </c>
      <c r="G11531" s="318">
        <v>40428</v>
      </c>
      <c r="H11531" s="318">
        <v>41180</v>
      </c>
      <c r="I11531" s="318">
        <v>50405</v>
      </c>
      <c r="J11531" s="315" t="s">
        <v>12706</v>
      </c>
      <c r="K11531" s="315">
        <v>4704</v>
      </c>
      <c r="L11531" s="315" t="s">
        <v>2130</v>
      </c>
      <c r="M11531" s="315" t="s">
        <v>764</v>
      </c>
      <c r="N11531" s="315"/>
      <c r="O11531" s="315" t="s">
        <v>805</v>
      </c>
      <c r="P11531" s="315" t="s">
        <v>7540</v>
      </c>
      <c r="Q11531" s="315" t="s">
        <v>962</v>
      </c>
    </row>
    <row r="11532" spans="1:17">
      <c r="A11532" s="315" t="s">
        <v>12707</v>
      </c>
      <c r="B11532" s="315" t="s">
        <v>2095</v>
      </c>
      <c r="C11532" s="315" t="s">
        <v>2098</v>
      </c>
      <c r="D11532" s="316">
        <v>310</v>
      </c>
      <c r="E11532" s="317">
        <v>132069.53999999998</v>
      </c>
      <c r="F11532" s="317">
        <v>44634.630000000005</v>
      </c>
      <c r="G11532" s="318">
        <v>40812</v>
      </c>
      <c r="H11532" s="318">
        <v>40966</v>
      </c>
      <c r="I11532" s="318">
        <v>50405</v>
      </c>
      <c r="J11532" s="315" t="s">
        <v>12708</v>
      </c>
      <c r="K11532" s="315">
        <v>6423</v>
      </c>
      <c r="L11532" s="315" t="s">
        <v>3436</v>
      </c>
      <c r="M11532" s="315" t="s">
        <v>1388</v>
      </c>
      <c r="N11532" s="315" t="s">
        <v>12709</v>
      </c>
      <c r="O11532" s="315" t="s">
        <v>805</v>
      </c>
      <c r="P11532" s="315" t="s">
        <v>7595</v>
      </c>
      <c r="Q11532" s="315" t="s">
        <v>1339</v>
      </c>
    </row>
    <row r="11533" spans="1:17">
      <c r="A11533" s="315" t="s">
        <v>12710</v>
      </c>
      <c r="B11533" s="315" t="s">
        <v>2095</v>
      </c>
      <c r="C11533" s="315" t="s">
        <v>2096</v>
      </c>
      <c r="D11533" s="316">
        <v>311.10000000000002</v>
      </c>
      <c r="E11533" s="317">
        <v>289914.72000000003</v>
      </c>
      <c r="F11533" s="317">
        <v>114516.31000000001</v>
      </c>
      <c r="G11533" s="318">
        <v>39982</v>
      </c>
      <c r="H11533" s="318">
        <v>40966</v>
      </c>
      <c r="I11533" s="318">
        <v>50405</v>
      </c>
      <c r="J11533" s="315" t="s">
        <v>12711</v>
      </c>
      <c r="K11533" s="315">
        <v>6022</v>
      </c>
      <c r="L11533" s="315" t="s">
        <v>3218</v>
      </c>
      <c r="M11533" s="315" t="s">
        <v>788</v>
      </c>
      <c r="N11533" s="315" t="s">
        <v>12712</v>
      </c>
      <c r="O11533" s="315" t="s">
        <v>805</v>
      </c>
      <c r="P11533" s="315" t="s">
        <v>4525</v>
      </c>
      <c r="Q11533" s="315" t="s">
        <v>992</v>
      </c>
    </row>
    <row r="11534" spans="1:17">
      <c r="A11534" s="315" t="s">
        <v>12713</v>
      </c>
      <c r="B11534" s="315" t="s">
        <v>2095</v>
      </c>
      <c r="C11534" s="315" t="s">
        <v>2098</v>
      </c>
      <c r="D11534" s="316">
        <v>311.60000000000002</v>
      </c>
      <c r="E11534" s="317">
        <v>287974.05</v>
      </c>
      <c r="F11534" s="317">
        <v>67727.209999999992</v>
      </c>
      <c r="G11534" s="318">
        <v>40773</v>
      </c>
      <c r="H11534" s="318">
        <v>41179</v>
      </c>
      <c r="I11534" s="318">
        <v>50405</v>
      </c>
      <c r="J11534" s="315" t="s">
        <v>12714</v>
      </c>
      <c r="K11534" s="315">
        <v>5325</v>
      </c>
      <c r="L11534" s="315" t="s">
        <v>4010</v>
      </c>
      <c r="M11534" s="315" t="s">
        <v>776</v>
      </c>
      <c r="N11534" s="315"/>
      <c r="O11534" s="315" t="s">
        <v>996</v>
      </c>
      <c r="P11534" s="315" t="s">
        <v>12715</v>
      </c>
      <c r="Q11534" s="315"/>
    </row>
    <row r="11535" spans="1:17">
      <c r="A11535" s="315" t="s">
        <v>12716</v>
      </c>
      <c r="B11535" s="315" t="s">
        <v>2095</v>
      </c>
      <c r="C11535" s="315" t="s">
        <v>2098</v>
      </c>
      <c r="D11535" s="316">
        <v>311.82</v>
      </c>
      <c r="E11535" s="317">
        <v>35488</v>
      </c>
      <c r="F11535" s="317">
        <v>11303.580000000002</v>
      </c>
      <c r="G11535" s="318">
        <v>39570</v>
      </c>
      <c r="H11535" s="318">
        <v>40891</v>
      </c>
      <c r="I11535" s="318">
        <v>50040</v>
      </c>
      <c r="J11535" s="315" t="s">
        <v>12717</v>
      </c>
      <c r="K11535" s="315">
        <v>1131</v>
      </c>
      <c r="L11535" s="315" t="s">
        <v>4103</v>
      </c>
      <c r="M11535" s="315" t="s">
        <v>766</v>
      </c>
      <c r="N11535" s="315" t="s">
        <v>5156</v>
      </c>
      <c r="O11535" s="315" t="s">
        <v>805</v>
      </c>
      <c r="P11535" s="315" t="s">
        <v>5157</v>
      </c>
      <c r="Q11535" s="315" t="s">
        <v>5158</v>
      </c>
    </row>
    <row r="11536" spans="1:17">
      <c r="A11536" s="319" t="s">
        <v>12718</v>
      </c>
      <c r="B11536" s="319" t="s">
        <v>2095</v>
      </c>
      <c r="C11536" s="315" t="s">
        <v>2098</v>
      </c>
      <c r="D11536" s="320">
        <v>311.82</v>
      </c>
      <c r="E11536" s="317">
        <v>287992</v>
      </c>
      <c r="F11536" s="317">
        <v>91730.77</v>
      </c>
      <c r="G11536" s="321">
        <v>39570</v>
      </c>
      <c r="H11536" s="321">
        <v>40891</v>
      </c>
      <c r="I11536" s="321">
        <v>50040</v>
      </c>
      <c r="J11536" s="319" t="s">
        <v>12717</v>
      </c>
      <c r="K11536" s="322">
        <v>1131</v>
      </c>
      <c r="L11536" s="319" t="s">
        <v>4103</v>
      </c>
      <c r="M11536" s="319" t="s">
        <v>766</v>
      </c>
      <c r="N11536" s="319" t="s">
        <v>5159</v>
      </c>
      <c r="O11536" s="319" t="s">
        <v>805</v>
      </c>
      <c r="P11536" s="319" t="s">
        <v>1843</v>
      </c>
      <c r="Q11536" s="319" t="s">
        <v>5160</v>
      </c>
    </row>
    <row r="11537" spans="1:17">
      <c r="A11537" s="315" t="s">
        <v>12719</v>
      </c>
      <c r="B11537" s="315" t="s">
        <v>2095</v>
      </c>
      <c r="C11537" s="315" t="s">
        <v>2098</v>
      </c>
      <c r="D11537" s="316">
        <v>312.08999999999997</v>
      </c>
      <c r="E11537" s="317">
        <v>301792.75</v>
      </c>
      <c r="F11537" s="317">
        <v>72732.040000000008</v>
      </c>
      <c r="G11537" s="318">
        <v>40746</v>
      </c>
      <c r="H11537" s="318">
        <v>41625</v>
      </c>
      <c r="I11537" s="318">
        <v>50770</v>
      </c>
      <c r="J11537" s="315" t="s">
        <v>12720</v>
      </c>
      <c r="K11537" s="315">
        <v>3178</v>
      </c>
      <c r="L11537" s="315" t="s">
        <v>1816</v>
      </c>
      <c r="M11537" s="315" t="s">
        <v>761</v>
      </c>
      <c r="N11537" s="315"/>
      <c r="O11537" s="315" t="s">
        <v>805</v>
      </c>
      <c r="P11537" s="315" t="s">
        <v>7051</v>
      </c>
      <c r="Q11537" s="315" t="s">
        <v>1090</v>
      </c>
    </row>
    <row r="11538" spans="1:17">
      <c r="A11538" s="315" t="s">
        <v>12721</v>
      </c>
      <c r="B11538" s="315" t="s">
        <v>2095</v>
      </c>
      <c r="C11538" s="315" t="s">
        <v>2098</v>
      </c>
      <c r="D11538" s="316">
        <v>313.3</v>
      </c>
      <c r="E11538" s="317">
        <v>242919.90000000002</v>
      </c>
      <c r="F11538" s="317">
        <v>37562.620000000003</v>
      </c>
      <c r="G11538" s="318">
        <v>40639</v>
      </c>
      <c r="H11538" s="318">
        <v>42478</v>
      </c>
      <c r="I11538" s="318">
        <v>50040</v>
      </c>
      <c r="J11538" s="315" t="s">
        <v>12722</v>
      </c>
      <c r="K11538" s="315">
        <v>3930</v>
      </c>
      <c r="L11538" s="315" t="s">
        <v>1687</v>
      </c>
      <c r="M11538" s="315" t="s">
        <v>754</v>
      </c>
      <c r="N11538" s="315" t="s">
        <v>12723</v>
      </c>
      <c r="O11538" s="315" t="s">
        <v>805</v>
      </c>
      <c r="P11538" s="315" t="s">
        <v>12724</v>
      </c>
      <c r="Q11538" s="315" t="s">
        <v>12725</v>
      </c>
    </row>
    <row r="11539" spans="1:17">
      <c r="A11539" s="315" t="s">
        <v>12726</v>
      </c>
      <c r="B11539" s="315" t="s">
        <v>2095</v>
      </c>
      <c r="C11539" s="315" t="s">
        <v>2098</v>
      </c>
      <c r="D11539" s="316">
        <v>315.10000000000002</v>
      </c>
      <c r="E11539" s="317">
        <v>283286.07999999996</v>
      </c>
      <c r="F11539" s="317">
        <v>62039.650000000009</v>
      </c>
      <c r="G11539" s="318">
        <v>40680</v>
      </c>
      <c r="H11539" s="318">
        <v>41880</v>
      </c>
      <c r="I11539" s="318">
        <v>49309</v>
      </c>
      <c r="J11539" s="315" t="s">
        <v>12727</v>
      </c>
      <c r="K11539" s="315">
        <v>8918</v>
      </c>
      <c r="L11539" s="315" t="s">
        <v>794</v>
      </c>
      <c r="M11539" s="315" t="s">
        <v>776</v>
      </c>
      <c r="N11539" s="315"/>
      <c r="O11539" s="315" t="s">
        <v>805</v>
      </c>
      <c r="P11539" s="315" t="s">
        <v>9135</v>
      </c>
      <c r="Q11539" s="315" t="s">
        <v>6690</v>
      </c>
    </row>
    <row r="11540" spans="1:17">
      <c r="A11540" s="315" t="s">
        <v>12728</v>
      </c>
      <c r="B11540" s="315" t="s">
        <v>2095</v>
      </c>
      <c r="C11540" s="315" t="s">
        <v>2098</v>
      </c>
      <c r="D11540" s="316">
        <v>315.14999999999998</v>
      </c>
      <c r="E11540" s="317">
        <v>289009.35000000003</v>
      </c>
      <c r="F11540" s="317">
        <v>61848.020000000011</v>
      </c>
      <c r="G11540" s="318">
        <v>40705</v>
      </c>
      <c r="H11540" s="318">
        <v>42075</v>
      </c>
      <c r="I11540" s="318">
        <v>49674</v>
      </c>
      <c r="J11540" s="315" t="s">
        <v>12729</v>
      </c>
      <c r="K11540" s="315">
        <v>4324</v>
      </c>
      <c r="L11540" s="315" t="s">
        <v>2214</v>
      </c>
      <c r="M11540" s="315" t="s">
        <v>776</v>
      </c>
      <c r="N11540" s="315"/>
      <c r="O11540" s="315" t="s">
        <v>805</v>
      </c>
      <c r="P11540" s="315" t="s">
        <v>1280</v>
      </c>
      <c r="Q11540" s="315" t="s">
        <v>4972</v>
      </c>
    </row>
    <row r="11541" spans="1:17">
      <c r="A11541" s="315" t="s">
        <v>12730</v>
      </c>
      <c r="B11541" s="315" t="s">
        <v>2095</v>
      </c>
      <c r="C11541" s="315" t="s">
        <v>2098</v>
      </c>
      <c r="D11541" s="316">
        <v>316.42</v>
      </c>
      <c r="E11541" s="317">
        <v>288328.44</v>
      </c>
      <c r="F11541" s="317">
        <v>55359.08</v>
      </c>
      <c r="G11541" s="318">
        <v>40667</v>
      </c>
      <c r="H11541" s="318">
        <v>42189</v>
      </c>
      <c r="I11541" s="318">
        <v>49674</v>
      </c>
      <c r="J11541" s="315" t="s">
        <v>12731</v>
      </c>
      <c r="K11541" s="315">
        <v>6025</v>
      </c>
      <c r="L11541" s="315" t="s">
        <v>2453</v>
      </c>
      <c r="M11541" s="315" t="s">
        <v>788</v>
      </c>
      <c r="N11541" s="315"/>
      <c r="O11541" s="315" t="s">
        <v>805</v>
      </c>
      <c r="P11541" s="315" t="s">
        <v>5802</v>
      </c>
      <c r="Q11541" s="315" t="s">
        <v>1513</v>
      </c>
    </row>
    <row r="11542" spans="1:17">
      <c r="A11542" s="315" t="s">
        <v>12732</v>
      </c>
      <c r="B11542" s="315" t="s">
        <v>2095</v>
      </c>
      <c r="C11542" s="315" t="s">
        <v>2098</v>
      </c>
      <c r="D11542" s="316">
        <v>317.49</v>
      </c>
      <c r="E11542" s="317">
        <v>310185.8</v>
      </c>
      <c r="F11542" s="317">
        <v>110001.05999999998</v>
      </c>
      <c r="G11542" s="318">
        <v>39604</v>
      </c>
      <c r="H11542" s="318">
        <v>40360</v>
      </c>
      <c r="I11542" s="318">
        <v>49674</v>
      </c>
      <c r="J11542" s="315" t="s">
        <v>7018</v>
      </c>
      <c r="K11542" s="315">
        <v>8112</v>
      </c>
      <c r="L11542" s="315" t="s">
        <v>783</v>
      </c>
      <c r="M11542" s="315" t="s">
        <v>784</v>
      </c>
      <c r="N11542" s="315" t="s">
        <v>12733</v>
      </c>
      <c r="O11542" s="315" t="s">
        <v>805</v>
      </c>
      <c r="P11542" s="315" t="s">
        <v>10128</v>
      </c>
      <c r="Q11542" s="315" t="s">
        <v>1313</v>
      </c>
    </row>
    <row r="11543" spans="1:17">
      <c r="A11543" s="315" t="s">
        <v>12734</v>
      </c>
      <c r="B11543" s="315" t="s">
        <v>2095</v>
      </c>
      <c r="C11543" s="315" t="s">
        <v>2098</v>
      </c>
      <c r="D11543" s="316">
        <v>317.5</v>
      </c>
      <c r="E11543" s="317">
        <v>19550.28</v>
      </c>
      <c r="F11543" s="317">
        <v>4724.6499999999996</v>
      </c>
      <c r="G11543" s="318">
        <v>40676</v>
      </c>
      <c r="H11543" s="318">
        <v>41270</v>
      </c>
      <c r="I11543" s="318">
        <v>50405</v>
      </c>
      <c r="J11543" s="315" t="s">
        <v>12735</v>
      </c>
      <c r="K11543" s="315">
        <v>1030</v>
      </c>
      <c r="L11543" s="315" t="s">
        <v>2859</v>
      </c>
      <c r="M11543" s="315" t="s">
        <v>766</v>
      </c>
      <c r="N11543" s="315" t="s">
        <v>5156</v>
      </c>
      <c r="O11543" s="315" t="s">
        <v>805</v>
      </c>
      <c r="P11543" s="315" t="s">
        <v>5157</v>
      </c>
      <c r="Q11543" s="315" t="s">
        <v>5158</v>
      </c>
    </row>
    <row r="11544" spans="1:17">
      <c r="A11544" s="319" t="s">
        <v>12734</v>
      </c>
      <c r="B11544" s="319" t="s">
        <v>2095</v>
      </c>
      <c r="C11544" s="319" t="s">
        <v>2098</v>
      </c>
      <c r="D11544" s="320">
        <v>317.5</v>
      </c>
      <c r="E11544" s="317">
        <v>147235.82999999999</v>
      </c>
      <c r="F11544" s="317">
        <v>35582</v>
      </c>
      <c r="G11544" s="321">
        <v>40676</v>
      </c>
      <c r="H11544" s="321">
        <v>41270</v>
      </c>
      <c r="I11544" s="321">
        <v>50405</v>
      </c>
      <c r="J11544" s="319" t="s">
        <v>12735</v>
      </c>
      <c r="K11544" s="322">
        <v>1030</v>
      </c>
      <c r="L11544" s="319" t="s">
        <v>2859</v>
      </c>
      <c r="M11544" s="319" t="s">
        <v>766</v>
      </c>
      <c r="N11544" s="319" t="s">
        <v>5159</v>
      </c>
      <c r="O11544" s="319" t="s">
        <v>805</v>
      </c>
      <c r="P11544" s="319" t="s">
        <v>1843</v>
      </c>
      <c r="Q11544" s="319" t="s">
        <v>5160</v>
      </c>
    </row>
    <row r="11545" spans="1:17">
      <c r="A11545" s="315" t="s">
        <v>12736</v>
      </c>
      <c r="B11545" s="315" t="s">
        <v>2095</v>
      </c>
      <c r="C11545" s="315" t="s">
        <v>2098</v>
      </c>
      <c r="D11545" s="316">
        <v>318.57</v>
      </c>
      <c r="E11545" s="317">
        <v>243263.5</v>
      </c>
      <c r="F11545" s="317">
        <v>60390.799999999996</v>
      </c>
      <c r="G11545" s="318">
        <v>39703</v>
      </c>
      <c r="H11545" s="318">
        <v>40366</v>
      </c>
      <c r="I11545" s="318">
        <v>49674</v>
      </c>
      <c r="J11545" s="315" t="s">
        <v>12737</v>
      </c>
      <c r="K11545" s="315">
        <v>1665</v>
      </c>
      <c r="L11545" s="315" t="s">
        <v>12738</v>
      </c>
      <c r="M11545" s="315" t="s">
        <v>761</v>
      </c>
      <c r="N11545" s="315"/>
      <c r="O11545" s="315" t="s">
        <v>805</v>
      </c>
      <c r="P11545" s="315" t="s">
        <v>12739</v>
      </c>
      <c r="Q11545" s="315" t="s">
        <v>1519</v>
      </c>
    </row>
    <row r="11546" spans="1:17">
      <c r="A11546" s="315" t="s">
        <v>12740</v>
      </c>
      <c r="B11546" s="315" t="s">
        <v>2095</v>
      </c>
      <c r="C11546" s="315" t="s">
        <v>2098</v>
      </c>
      <c r="D11546" s="316">
        <v>318.76</v>
      </c>
      <c r="E11546" s="317">
        <v>295526.76</v>
      </c>
      <c r="F11546" s="317">
        <v>59926.26</v>
      </c>
      <c r="G11546" s="318">
        <v>40777</v>
      </c>
      <c r="H11546" s="318">
        <v>42090</v>
      </c>
      <c r="I11546" s="318">
        <v>49674</v>
      </c>
      <c r="J11546" s="315" t="s">
        <v>12741</v>
      </c>
      <c r="K11546" s="315">
        <v>7127</v>
      </c>
      <c r="L11546" s="315" t="s">
        <v>12742</v>
      </c>
      <c r="M11546" s="315" t="s">
        <v>966</v>
      </c>
      <c r="N11546" s="315" t="s">
        <v>12743</v>
      </c>
      <c r="O11546" s="315" t="s">
        <v>805</v>
      </c>
      <c r="P11546" s="315" t="s">
        <v>12744</v>
      </c>
      <c r="Q11546" s="315" t="s">
        <v>1412</v>
      </c>
    </row>
    <row r="11547" spans="1:17">
      <c r="A11547" s="319" t="s">
        <v>12745</v>
      </c>
      <c r="B11547" s="319" t="s">
        <v>2095</v>
      </c>
      <c r="C11547" s="319" t="s">
        <v>2098</v>
      </c>
      <c r="D11547" s="320">
        <v>319.8</v>
      </c>
      <c r="E11547" s="317">
        <v>49263.4</v>
      </c>
      <c r="F11547" s="317">
        <v>11823.210000000001</v>
      </c>
      <c r="G11547" s="321">
        <v>40112</v>
      </c>
      <c r="H11547" s="321">
        <v>41618</v>
      </c>
      <c r="I11547" s="321">
        <v>50770</v>
      </c>
      <c r="J11547" s="319" t="s">
        <v>12746</v>
      </c>
      <c r="K11547" s="322">
        <v>8610</v>
      </c>
      <c r="L11547" s="319" t="s">
        <v>1370</v>
      </c>
      <c r="M11547" s="319" t="s">
        <v>784</v>
      </c>
      <c r="N11547" s="319" t="s">
        <v>12747</v>
      </c>
      <c r="O11547" s="319" t="s">
        <v>805</v>
      </c>
      <c r="P11547" s="319" t="s">
        <v>12748</v>
      </c>
      <c r="Q11547" s="319" t="s">
        <v>1102</v>
      </c>
    </row>
    <row r="11548" spans="1:17">
      <c r="A11548" s="315" t="s">
        <v>12749</v>
      </c>
      <c r="B11548" s="315" t="s">
        <v>2095</v>
      </c>
      <c r="C11548" s="315" t="s">
        <v>2098</v>
      </c>
      <c r="D11548" s="316">
        <v>319.8</v>
      </c>
      <c r="E11548" s="317">
        <v>260127.6</v>
      </c>
      <c r="F11548" s="317">
        <v>61741.679999999993</v>
      </c>
      <c r="G11548" s="318">
        <v>40112</v>
      </c>
      <c r="H11548" s="318">
        <v>41618</v>
      </c>
      <c r="I11548" s="318">
        <v>50770</v>
      </c>
      <c r="J11548" s="315" t="s">
        <v>12746</v>
      </c>
      <c r="K11548" s="315">
        <v>8610</v>
      </c>
      <c r="L11548" s="315" t="s">
        <v>1370</v>
      </c>
      <c r="M11548" s="315" t="s">
        <v>784</v>
      </c>
      <c r="N11548" s="315" t="s">
        <v>12750</v>
      </c>
      <c r="O11548" s="315" t="s">
        <v>805</v>
      </c>
      <c r="P11548" s="315" t="s">
        <v>12751</v>
      </c>
      <c r="Q11548" s="315" t="s">
        <v>5695</v>
      </c>
    </row>
    <row r="11549" spans="1:17">
      <c r="A11549" s="315" t="s">
        <v>12752</v>
      </c>
      <c r="B11549" s="315" t="s">
        <v>2095</v>
      </c>
      <c r="C11549" s="315" t="s">
        <v>2098</v>
      </c>
      <c r="D11549" s="316">
        <v>320.18</v>
      </c>
      <c r="E11549" s="317">
        <v>304611.40000000002</v>
      </c>
      <c r="F11549" s="317">
        <v>54153.14</v>
      </c>
      <c r="G11549" s="318">
        <v>40711</v>
      </c>
      <c r="H11549" s="318">
        <v>42272</v>
      </c>
      <c r="I11549" s="318">
        <v>49674</v>
      </c>
      <c r="J11549" s="315" t="s">
        <v>12753</v>
      </c>
      <c r="K11549" s="315">
        <v>6340</v>
      </c>
      <c r="L11549" s="315" t="s">
        <v>12754</v>
      </c>
      <c r="M11549" s="315" t="s">
        <v>1712</v>
      </c>
      <c r="N11549" s="315" t="s">
        <v>12755</v>
      </c>
      <c r="O11549" s="315" t="s">
        <v>914</v>
      </c>
      <c r="P11549" s="315" t="s">
        <v>12756</v>
      </c>
      <c r="Q11549" s="315" t="s">
        <v>12757</v>
      </c>
    </row>
    <row r="11550" spans="1:17">
      <c r="A11550" s="315" t="s">
        <v>12758</v>
      </c>
      <c r="B11550" s="315" t="s">
        <v>2095</v>
      </c>
      <c r="C11550" s="315" t="s">
        <v>2096</v>
      </c>
      <c r="D11550" s="316">
        <v>321.60000000000002</v>
      </c>
      <c r="E11550" s="317">
        <v>280684.44</v>
      </c>
      <c r="F11550" s="317">
        <v>102137.95000000001</v>
      </c>
      <c r="G11550" s="318">
        <v>39569</v>
      </c>
      <c r="H11550" s="318">
        <v>39979</v>
      </c>
      <c r="I11550" s="318">
        <v>49309</v>
      </c>
      <c r="J11550" s="315" t="s">
        <v>12759</v>
      </c>
      <c r="K11550" s="315">
        <v>6284</v>
      </c>
      <c r="L11550" s="315" t="s">
        <v>4464</v>
      </c>
      <c r="M11550" s="315" t="s">
        <v>788</v>
      </c>
      <c r="N11550" s="315" t="s">
        <v>12760</v>
      </c>
      <c r="O11550" s="315"/>
      <c r="P11550" s="315" t="s">
        <v>12760</v>
      </c>
      <c r="Q11550" s="315"/>
    </row>
    <row r="11551" spans="1:17">
      <c r="A11551" s="315" t="s">
        <v>12761</v>
      </c>
      <c r="B11551" s="315" t="s">
        <v>2095</v>
      </c>
      <c r="C11551" s="315" t="s">
        <v>2098</v>
      </c>
      <c r="D11551" s="316">
        <v>321.83999999999997</v>
      </c>
      <c r="E11551" s="317">
        <v>129902</v>
      </c>
      <c r="F11551" s="317">
        <v>35602.770000000004</v>
      </c>
      <c r="G11551" s="318">
        <v>40842</v>
      </c>
      <c r="H11551" s="318">
        <v>40899</v>
      </c>
      <c r="I11551" s="318">
        <v>50040</v>
      </c>
      <c r="J11551" s="315" t="s">
        <v>12762</v>
      </c>
      <c r="K11551" s="315">
        <v>1524</v>
      </c>
      <c r="L11551" s="315" t="s">
        <v>12763</v>
      </c>
      <c r="M11551" s="315" t="s">
        <v>766</v>
      </c>
      <c r="N11551" s="315" t="s">
        <v>12764</v>
      </c>
      <c r="O11551" s="315" t="s">
        <v>805</v>
      </c>
      <c r="P11551" s="315" t="s">
        <v>12765</v>
      </c>
      <c r="Q11551" s="315" t="s">
        <v>945</v>
      </c>
    </row>
    <row r="11552" spans="1:17">
      <c r="A11552" s="315" t="s">
        <v>12766</v>
      </c>
      <c r="B11552" s="315" t="s">
        <v>2095</v>
      </c>
      <c r="C11552" s="315" t="s">
        <v>2098</v>
      </c>
      <c r="D11552" s="316">
        <v>322.48</v>
      </c>
      <c r="E11552" s="317">
        <v>255535.15</v>
      </c>
      <c r="F11552" s="317">
        <v>51816.84</v>
      </c>
      <c r="G11552" s="318">
        <v>40703</v>
      </c>
      <c r="H11552" s="318">
        <v>42091</v>
      </c>
      <c r="I11552" s="318">
        <v>49674</v>
      </c>
      <c r="J11552" s="315" t="s">
        <v>12767</v>
      </c>
      <c r="K11552" s="315">
        <v>8717</v>
      </c>
      <c r="L11552" s="315" t="s">
        <v>769</v>
      </c>
      <c r="M11552" s="315" t="s">
        <v>770</v>
      </c>
      <c r="N11552" s="315"/>
      <c r="O11552" s="315" t="s">
        <v>805</v>
      </c>
      <c r="P11552" s="315" t="s">
        <v>5659</v>
      </c>
      <c r="Q11552" s="315" t="s">
        <v>1541</v>
      </c>
    </row>
    <row r="11553" spans="1:17">
      <c r="A11553" s="315" t="s">
        <v>12768</v>
      </c>
      <c r="B11553" s="315" t="s">
        <v>2095</v>
      </c>
      <c r="C11553" s="315" t="s">
        <v>2098</v>
      </c>
      <c r="D11553" s="316">
        <v>323</v>
      </c>
      <c r="E11553" s="317">
        <v>328810</v>
      </c>
      <c r="F11553" s="317">
        <v>73068.91</v>
      </c>
      <c r="G11553" s="318">
        <v>40770</v>
      </c>
      <c r="H11553" s="318">
        <v>41618</v>
      </c>
      <c r="I11553" s="318">
        <v>50770</v>
      </c>
      <c r="J11553" s="315" t="s">
        <v>12769</v>
      </c>
      <c r="K11553" s="315">
        <v>1525</v>
      </c>
      <c r="L11553" s="315" t="s">
        <v>3036</v>
      </c>
      <c r="M11553" s="315" t="s">
        <v>766</v>
      </c>
      <c r="N11553" s="315" t="s">
        <v>1916</v>
      </c>
      <c r="O11553" s="315" t="s">
        <v>805</v>
      </c>
      <c r="P11553" s="315" t="s">
        <v>1917</v>
      </c>
      <c r="Q11553" s="315" t="s">
        <v>1918</v>
      </c>
    </row>
    <row r="11554" spans="1:17">
      <c r="A11554" s="315" t="s">
        <v>12770</v>
      </c>
      <c r="B11554" s="315" t="s">
        <v>2095</v>
      </c>
      <c r="C11554" s="315" t="s">
        <v>2098</v>
      </c>
      <c r="D11554" s="316">
        <v>325.5</v>
      </c>
      <c r="E11554" s="317">
        <v>311948.71999999997</v>
      </c>
      <c r="F11554" s="317">
        <v>111781.63</v>
      </c>
      <c r="G11554" s="318">
        <v>39569</v>
      </c>
      <c r="H11554" s="318">
        <v>40508</v>
      </c>
      <c r="I11554" s="318">
        <v>49674</v>
      </c>
      <c r="J11554" s="315" t="s">
        <v>12771</v>
      </c>
      <c r="K11554" s="315">
        <v>6017</v>
      </c>
      <c r="L11554" s="315" t="s">
        <v>849</v>
      </c>
      <c r="M11554" s="315" t="s">
        <v>788</v>
      </c>
      <c r="N11554" s="315" t="s">
        <v>7536</v>
      </c>
      <c r="O11554" s="315" t="s">
        <v>805</v>
      </c>
      <c r="P11554" s="315" t="s">
        <v>7426</v>
      </c>
      <c r="Q11554" s="315" t="s">
        <v>7537</v>
      </c>
    </row>
    <row r="11555" spans="1:17">
      <c r="A11555" s="315" t="s">
        <v>12772</v>
      </c>
      <c r="B11555" s="315" t="s">
        <v>2095</v>
      </c>
      <c r="C11555" s="315" t="s">
        <v>2098</v>
      </c>
      <c r="D11555" s="316">
        <v>326.43</v>
      </c>
      <c r="E11555" s="317">
        <v>111054.68000000001</v>
      </c>
      <c r="F11555" s="317">
        <v>22827.899999999998</v>
      </c>
      <c r="G11555" s="318">
        <v>40808</v>
      </c>
      <c r="H11555" s="318">
        <v>41994</v>
      </c>
      <c r="I11555" s="318">
        <v>49309</v>
      </c>
      <c r="J11555" s="315" t="s">
        <v>12773</v>
      </c>
      <c r="K11555" s="315">
        <v>6403</v>
      </c>
      <c r="L11555" s="315" t="s">
        <v>1556</v>
      </c>
      <c r="M11555" s="315" t="s">
        <v>1388</v>
      </c>
      <c r="N11555" s="315" t="s">
        <v>12774</v>
      </c>
      <c r="O11555" s="315" t="s">
        <v>805</v>
      </c>
      <c r="P11555" s="315" t="s">
        <v>10700</v>
      </c>
      <c r="Q11555" s="315" t="s">
        <v>1307</v>
      </c>
    </row>
    <row r="11556" spans="1:17">
      <c r="A11556" s="315" t="s">
        <v>12775</v>
      </c>
      <c r="B11556" s="315" t="s">
        <v>2095</v>
      </c>
      <c r="C11556" s="315" t="s">
        <v>2098</v>
      </c>
      <c r="D11556" s="316">
        <v>326.89999999999998</v>
      </c>
      <c r="E11556" s="317">
        <v>322170.89999999997</v>
      </c>
      <c r="F11556" s="317">
        <v>57274.8</v>
      </c>
      <c r="G11556" s="318">
        <v>40774</v>
      </c>
      <c r="H11556" s="318">
        <v>42269</v>
      </c>
      <c r="I11556" s="318">
        <v>49674</v>
      </c>
      <c r="J11556" s="315" t="s">
        <v>12776</v>
      </c>
      <c r="K11556" s="315">
        <v>8560</v>
      </c>
      <c r="L11556" s="315" t="s">
        <v>4627</v>
      </c>
      <c r="M11556" s="315" t="s">
        <v>792</v>
      </c>
      <c r="N11556" s="315" t="s">
        <v>12777</v>
      </c>
      <c r="O11556" s="315" t="s">
        <v>805</v>
      </c>
      <c r="P11556" s="315" t="s">
        <v>6868</v>
      </c>
      <c r="Q11556" s="315" t="s">
        <v>1139</v>
      </c>
    </row>
    <row r="11557" spans="1:17">
      <c r="A11557" s="315" t="s">
        <v>12778</v>
      </c>
      <c r="B11557" s="315" t="s">
        <v>2095</v>
      </c>
      <c r="C11557" s="315" t="s">
        <v>2098</v>
      </c>
      <c r="D11557" s="316">
        <v>327.5</v>
      </c>
      <c r="E11557" s="317">
        <v>304100.40000000002</v>
      </c>
      <c r="F11557" s="317">
        <v>54062.290000000008</v>
      </c>
      <c r="G11557" s="318">
        <v>40535</v>
      </c>
      <c r="H11557" s="318">
        <v>42277</v>
      </c>
      <c r="I11557" s="318">
        <v>49674</v>
      </c>
      <c r="J11557" s="315" t="s">
        <v>12779</v>
      </c>
      <c r="K11557" s="315">
        <v>6276</v>
      </c>
      <c r="L11557" s="315" t="s">
        <v>2988</v>
      </c>
      <c r="M11557" s="315" t="s">
        <v>788</v>
      </c>
      <c r="N11557" s="315" t="s">
        <v>12780</v>
      </c>
      <c r="O11557" s="315" t="s">
        <v>805</v>
      </c>
      <c r="P11557" s="315" t="s">
        <v>5240</v>
      </c>
      <c r="Q11557" s="315" t="s">
        <v>858</v>
      </c>
    </row>
    <row r="11558" spans="1:17">
      <c r="A11558" s="315" t="s">
        <v>12781</v>
      </c>
      <c r="B11558" s="315" t="s">
        <v>2095</v>
      </c>
      <c r="C11558" s="315" t="s">
        <v>2098</v>
      </c>
      <c r="D11558" s="316">
        <v>330.5</v>
      </c>
      <c r="E11558" s="317">
        <v>315312.38999999996</v>
      </c>
      <c r="F11558" s="317">
        <v>97805.25</v>
      </c>
      <c r="G11558" s="318">
        <v>39570</v>
      </c>
      <c r="H11558" s="318">
        <v>41450</v>
      </c>
      <c r="I11558" s="318">
        <v>50770</v>
      </c>
      <c r="J11558" s="315" t="s">
        <v>12782</v>
      </c>
      <c r="K11558" s="315">
        <v>6916</v>
      </c>
      <c r="L11558" s="315" t="s">
        <v>12783</v>
      </c>
      <c r="M11558" s="315" t="s">
        <v>811</v>
      </c>
      <c r="N11558" s="315" t="s">
        <v>12784</v>
      </c>
      <c r="O11558" s="315" t="s">
        <v>805</v>
      </c>
      <c r="P11558" s="315" t="s">
        <v>12785</v>
      </c>
      <c r="Q11558" s="315" t="s">
        <v>969</v>
      </c>
    </row>
    <row r="11559" spans="1:17">
      <c r="A11559" s="319" t="s">
        <v>12786</v>
      </c>
      <c r="B11559" s="319" t="s">
        <v>2095</v>
      </c>
      <c r="C11559" s="319" t="s">
        <v>2098</v>
      </c>
      <c r="D11559" s="320">
        <v>332.3</v>
      </c>
      <c r="E11559" s="317">
        <v>41041.279999999999</v>
      </c>
      <c r="F11559" s="317">
        <v>10108.32</v>
      </c>
      <c r="G11559" s="321">
        <v>40628</v>
      </c>
      <c r="H11559" s="321">
        <v>41180</v>
      </c>
      <c r="I11559" s="321">
        <v>50405</v>
      </c>
      <c r="J11559" s="319" t="s">
        <v>12787</v>
      </c>
      <c r="K11559" s="322">
        <v>6152</v>
      </c>
      <c r="L11559" s="319" t="s">
        <v>4138</v>
      </c>
      <c r="M11559" s="319" t="s">
        <v>788</v>
      </c>
      <c r="N11559" s="319" t="s">
        <v>12788</v>
      </c>
      <c r="O11559" s="319" t="s">
        <v>805</v>
      </c>
      <c r="P11559" s="319" t="s">
        <v>1588</v>
      </c>
      <c r="Q11559" s="319" t="s">
        <v>1096</v>
      </c>
    </row>
    <row r="11560" spans="1:17">
      <c r="A11560" s="315" t="s">
        <v>12789</v>
      </c>
      <c r="B11560" s="315" t="s">
        <v>2095</v>
      </c>
      <c r="C11560" s="315" t="s">
        <v>2098</v>
      </c>
      <c r="D11560" s="316">
        <v>332.3</v>
      </c>
      <c r="E11560" s="317">
        <v>275715.52</v>
      </c>
      <c r="F11560" s="317">
        <v>67907.710000000006</v>
      </c>
      <c r="G11560" s="318">
        <v>40628</v>
      </c>
      <c r="H11560" s="318">
        <v>41180</v>
      </c>
      <c r="I11560" s="318">
        <v>50405</v>
      </c>
      <c r="J11560" s="315" t="s">
        <v>12787</v>
      </c>
      <c r="K11560" s="315">
        <v>6152</v>
      </c>
      <c r="L11560" s="315" t="s">
        <v>4138</v>
      </c>
      <c r="M11560" s="315" t="s">
        <v>788</v>
      </c>
      <c r="N11560" s="315" t="s">
        <v>12790</v>
      </c>
      <c r="O11560" s="315" t="s">
        <v>805</v>
      </c>
      <c r="P11560" s="315" t="s">
        <v>1588</v>
      </c>
      <c r="Q11560" s="315" t="s">
        <v>1096</v>
      </c>
    </row>
    <row r="11561" spans="1:17">
      <c r="A11561" s="315" t="s">
        <v>12791</v>
      </c>
      <c r="B11561" s="315" t="s">
        <v>2095</v>
      </c>
      <c r="C11561" s="315" t="s">
        <v>2098</v>
      </c>
      <c r="D11561" s="316">
        <v>332.5</v>
      </c>
      <c r="E11561" s="317">
        <v>293552.59999999998</v>
      </c>
      <c r="F11561" s="317">
        <v>96578.8</v>
      </c>
      <c r="G11561" s="318">
        <v>40604</v>
      </c>
      <c r="H11561" s="318">
        <v>41176</v>
      </c>
      <c r="I11561" s="318">
        <v>50405</v>
      </c>
      <c r="J11561" s="315" t="s">
        <v>12792</v>
      </c>
      <c r="K11561" s="315">
        <v>6056</v>
      </c>
      <c r="L11561" s="315" t="s">
        <v>3451</v>
      </c>
      <c r="M11561" s="315" t="s">
        <v>1017</v>
      </c>
      <c r="N11561" s="315" t="s">
        <v>12793</v>
      </c>
      <c r="O11561" s="315" t="s">
        <v>805</v>
      </c>
      <c r="P11561" s="315" t="s">
        <v>11288</v>
      </c>
      <c r="Q11561" s="315" t="s">
        <v>11171</v>
      </c>
    </row>
    <row r="11562" spans="1:17">
      <c r="A11562" s="315" t="s">
        <v>12794</v>
      </c>
      <c r="B11562" s="315" t="s">
        <v>2095</v>
      </c>
      <c r="C11562" s="315" t="s">
        <v>2098</v>
      </c>
      <c r="D11562" s="316">
        <v>333.8</v>
      </c>
      <c r="E11562" s="317">
        <v>294060.90000000002</v>
      </c>
      <c r="F11562" s="317">
        <v>89579.650000000009</v>
      </c>
      <c r="G11562" s="318">
        <v>39984</v>
      </c>
      <c r="H11562" s="318">
        <v>41131</v>
      </c>
      <c r="I11562" s="318">
        <v>50405</v>
      </c>
      <c r="J11562" s="315" t="s">
        <v>12795</v>
      </c>
      <c r="K11562" s="315">
        <v>9552</v>
      </c>
      <c r="L11562" s="315" t="s">
        <v>4290</v>
      </c>
      <c r="M11562" s="315" t="s">
        <v>770</v>
      </c>
      <c r="N11562" s="315" t="s">
        <v>11495</v>
      </c>
      <c r="O11562" s="315" t="s">
        <v>805</v>
      </c>
      <c r="P11562" s="315" t="s">
        <v>7146</v>
      </c>
      <c r="Q11562" s="315" t="s">
        <v>819</v>
      </c>
    </row>
    <row r="11563" spans="1:17">
      <c r="A11563" s="315" t="s">
        <v>12796</v>
      </c>
      <c r="B11563" s="315" t="s">
        <v>2095</v>
      </c>
      <c r="C11563" s="315" t="s">
        <v>2096</v>
      </c>
      <c r="D11563" s="316">
        <v>333.8</v>
      </c>
      <c r="E11563" s="317">
        <v>325742.5</v>
      </c>
      <c r="F11563" s="317">
        <v>86647.5</v>
      </c>
      <c r="G11563" s="318">
        <v>40533</v>
      </c>
      <c r="H11563" s="318">
        <v>41264</v>
      </c>
      <c r="I11563" s="318">
        <v>50405</v>
      </c>
      <c r="J11563" s="315" t="s">
        <v>12797</v>
      </c>
      <c r="K11563" s="315">
        <v>1489</v>
      </c>
      <c r="L11563" s="315" t="s">
        <v>3237</v>
      </c>
      <c r="M11563" s="315" t="s">
        <v>761</v>
      </c>
      <c r="N11563" s="315"/>
      <c r="O11563" s="315" t="s">
        <v>805</v>
      </c>
      <c r="P11563" s="315" t="s">
        <v>12798</v>
      </c>
      <c r="Q11563" s="315" t="s">
        <v>8304</v>
      </c>
    </row>
    <row r="11564" spans="1:17">
      <c r="A11564" s="315" t="s">
        <v>12799</v>
      </c>
      <c r="B11564" s="315" t="s">
        <v>2095</v>
      </c>
      <c r="C11564" s="315" t="s">
        <v>2098</v>
      </c>
      <c r="D11564" s="316">
        <v>334.62</v>
      </c>
      <c r="E11564" s="317">
        <v>344530.7</v>
      </c>
      <c r="F11564" s="317">
        <v>69863.17</v>
      </c>
      <c r="G11564" s="318">
        <v>40638</v>
      </c>
      <c r="H11564" s="318">
        <v>42090</v>
      </c>
      <c r="I11564" s="318">
        <v>49674</v>
      </c>
      <c r="J11564" s="315" t="s">
        <v>1239</v>
      </c>
      <c r="K11564" s="315">
        <v>9545</v>
      </c>
      <c r="L11564" s="315" t="s">
        <v>1240</v>
      </c>
      <c r="M11564" s="315" t="s">
        <v>792</v>
      </c>
      <c r="N11564" s="315" t="s">
        <v>1241</v>
      </c>
      <c r="O11564" s="315" t="s">
        <v>805</v>
      </c>
      <c r="P11564" s="315" t="s">
        <v>1242</v>
      </c>
      <c r="Q11564" s="315" t="s">
        <v>1139</v>
      </c>
    </row>
    <row r="11565" spans="1:17">
      <c r="A11565" s="315" t="s">
        <v>12800</v>
      </c>
      <c r="B11565" s="315" t="s">
        <v>2095</v>
      </c>
      <c r="C11565" s="315" t="s">
        <v>2098</v>
      </c>
      <c r="D11565" s="316">
        <v>335.66</v>
      </c>
      <c r="E11565" s="317">
        <v>341221.17</v>
      </c>
      <c r="F11565" s="317">
        <v>75826.949999999983</v>
      </c>
      <c r="G11565" s="318">
        <v>40515</v>
      </c>
      <c r="H11565" s="318">
        <v>41632</v>
      </c>
      <c r="I11565" s="318">
        <v>50770</v>
      </c>
      <c r="J11565" s="315" t="s">
        <v>12801</v>
      </c>
      <c r="K11565" s="315">
        <v>3762</v>
      </c>
      <c r="L11565" s="315" t="s">
        <v>2708</v>
      </c>
      <c r="M11565" s="315" t="s">
        <v>764</v>
      </c>
      <c r="N11565" s="315" t="s">
        <v>12802</v>
      </c>
      <c r="O11565" s="315" t="s">
        <v>805</v>
      </c>
      <c r="P11565" s="315" t="s">
        <v>12803</v>
      </c>
      <c r="Q11565" s="315" t="s">
        <v>12804</v>
      </c>
    </row>
    <row r="11566" spans="1:17">
      <c r="A11566" s="315" t="s">
        <v>12805</v>
      </c>
      <c r="B11566" s="315" t="s">
        <v>2095</v>
      </c>
      <c r="C11566" s="315" t="s">
        <v>2098</v>
      </c>
      <c r="D11566" s="316">
        <v>336</v>
      </c>
      <c r="E11566" s="317">
        <v>312591.24</v>
      </c>
      <c r="F11566" s="317">
        <v>90651.450000000026</v>
      </c>
      <c r="G11566" s="318">
        <v>39993</v>
      </c>
      <c r="H11566" s="318">
        <v>41801</v>
      </c>
      <c r="I11566" s="318">
        <v>51135</v>
      </c>
      <c r="J11566" s="315" t="s">
        <v>12806</v>
      </c>
      <c r="K11566" s="315">
        <v>8584</v>
      </c>
      <c r="L11566" s="315" t="s">
        <v>4455</v>
      </c>
      <c r="M11566" s="315" t="s">
        <v>792</v>
      </c>
      <c r="N11566" s="315"/>
      <c r="O11566" s="315" t="s">
        <v>805</v>
      </c>
      <c r="P11566" s="315" t="s">
        <v>12807</v>
      </c>
      <c r="Q11566" s="315" t="s">
        <v>1150</v>
      </c>
    </row>
    <row r="11567" spans="1:17">
      <c r="A11567" s="315" t="s">
        <v>12808</v>
      </c>
      <c r="B11567" s="315" t="s">
        <v>2095</v>
      </c>
      <c r="C11567" s="315" t="s">
        <v>2098</v>
      </c>
      <c r="D11567" s="316">
        <v>337.38</v>
      </c>
      <c r="E11567" s="317">
        <v>128350.59999999999</v>
      </c>
      <c r="F11567" s="317">
        <v>45279.25</v>
      </c>
      <c r="G11567" s="318">
        <v>40806</v>
      </c>
      <c r="H11567" s="318">
        <v>40899</v>
      </c>
      <c r="I11567" s="318">
        <v>50040</v>
      </c>
      <c r="J11567" s="315" t="s">
        <v>12809</v>
      </c>
      <c r="K11567" s="315">
        <v>4107</v>
      </c>
      <c r="L11567" s="315" t="s">
        <v>2440</v>
      </c>
      <c r="M11567" s="315" t="s">
        <v>1484</v>
      </c>
      <c r="N11567" s="315" t="s">
        <v>4769</v>
      </c>
      <c r="O11567" s="315" t="s">
        <v>805</v>
      </c>
      <c r="P11567" s="315" t="s">
        <v>1714</v>
      </c>
      <c r="Q11567" s="315" t="s">
        <v>1307</v>
      </c>
    </row>
    <row r="11568" spans="1:17">
      <c r="A11568" s="315" t="s">
        <v>12810</v>
      </c>
      <c r="B11568" s="315" t="s">
        <v>2095</v>
      </c>
      <c r="C11568" s="315" t="s">
        <v>2098</v>
      </c>
      <c r="D11568" s="316">
        <v>337.4</v>
      </c>
      <c r="E11568" s="317">
        <v>320584.53999999998</v>
      </c>
      <c r="F11568" s="317">
        <v>86973.389999999985</v>
      </c>
      <c r="G11568" s="318">
        <v>39569</v>
      </c>
      <c r="H11568" s="318">
        <v>40535</v>
      </c>
      <c r="I11568" s="318">
        <v>49674</v>
      </c>
      <c r="J11568" s="315" t="s">
        <v>12811</v>
      </c>
      <c r="K11568" s="315">
        <v>7304</v>
      </c>
      <c r="L11568" s="315" t="s">
        <v>2170</v>
      </c>
      <c r="M11568" s="315" t="s">
        <v>966</v>
      </c>
      <c r="N11568" s="315"/>
      <c r="O11568" s="315" t="s">
        <v>805</v>
      </c>
      <c r="P11568" s="315" t="s">
        <v>12812</v>
      </c>
      <c r="Q11568" s="315" t="s">
        <v>12813</v>
      </c>
    </row>
    <row r="11569" spans="1:17">
      <c r="A11569" s="315" t="s">
        <v>12814</v>
      </c>
      <c r="B11569" s="315" t="s">
        <v>2095</v>
      </c>
      <c r="C11569" s="315" t="s">
        <v>2098</v>
      </c>
      <c r="D11569" s="316">
        <v>340.6</v>
      </c>
      <c r="E11569" s="317">
        <v>295941.2</v>
      </c>
      <c r="F11569" s="317">
        <v>60010.31</v>
      </c>
      <c r="G11569" s="318">
        <v>40535</v>
      </c>
      <c r="H11569" s="318">
        <v>42045</v>
      </c>
      <c r="I11569" s="318">
        <v>49674</v>
      </c>
      <c r="J11569" s="315" t="s">
        <v>12815</v>
      </c>
      <c r="K11569" s="315">
        <v>6005</v>
      </c>
      <c r="L11569" s="315" t="s">
        <v>314</v>
      </c>
      <c r="M11569" s="315" t="s">
        <v>788</v>
      </c>
      <c r="N11569" s="315" t="s">
        <v>4957</v>
      </c>
      <c r="O11569" s="315" t="s">
        <v>805</v>
      </c>
      <c r="P11569" s="315" t="s">
        <v>4958</v>
      </c>
      <c r="Q11569" s="315" t="s">
        <v>1065</v>
      </c>
    </row>
    <row r="11570" spans="1:17">
      <c r="A11570" s="315" t="s">
        <v>12816</v>
      </c>
      <c r="B11570" s="315" t="s">
        <v>2095</v>
      </c>
      <c r="C11570" s="315" t="s">
        <v>2098</v>
      </c>
      <c r="D11570" s="316">
        <v>341.9</v>
      </c>
      <c r="E11570" s="317">
        <v>292937.68</v>
      </c>
      <c r="F11570" s="317">
        <v>65097.260000000009</v>
      </c>
      <c r="G11570" s="318">
        <v>40710</v>
      </c>
      <c r="H11570" s="318">
        <v>41626</v>
      </c>
      <c r="I11570" s="318">
        <v>50770</v>
      </c>
      <c r="J11570" s="315" t="s">
        <v>12817</v>
      </c>
      <c r="K11570" s="315">
        <v>4537</v>
      </c>
      <c r="L11570" s="315" t="s">
        <v>3603</v>
      </c>
      <c r="M11570" s="315" t="s">
        <v>764</v>
      </c>
      <c r="N11570" s="315" t="s">
        <v>9014</v>
      </c>
      <c r="O11570" s="315" t="s">
        <v>805</v>
      </c>
      <c r="P11570" s="315" t="s">
        <v>9015</v>
      </c>
      <c r="Q11570" s="315" t="s">
        <v>1079</v>
      </c>
    </row>
    <row r="11571" spans="1:17">
      <c r="A11571" s="315" t="s">
        <v>12818</v>
      </c>
      <c r="B11571" s="315" t="s">
        <v>2095</v>
      </c>
      <c r="C11571" s="315" t="s">
        <v>2098</v>
      </c>
      <c r="D11571" s="316">
        <v>342</v>
      </c>
      <c r="E11571" s="317">
        <v>339205.05000000005</v>
      </c>
      <c r="F11571" s="317">
        <v>86497.27</v>
      </c>
      <c r="G11571" s="318">
        <v>39570</v>
      </c>
      <c r="H11571" s="318">
        <v>40469</v>
      </c>
      <c r="I11571" s="318">
        <v>49674</v>
      </c>
      <c r="J11571" s="315" t="s">
        <v>12819</v>
      </c>
      <c r="K11571" s="315">
        <v>8233</v>
      </c>
      <c r="L11571" s="315" t="s">
        <v>3532</v>
      </c>
      <c r="M11571" s="315" t="s">
        <v>1051</v>
      </c>
      <c r="N11571" s="315"/>
      <c r="O11571" s="315" t="s">
        <v>805</v>
      </c>
      <c r="P11571" s="315" t="s">
        <v>6482</v>
      </c>
      <c r="Q11571" s="315" t="s">
        <v>1090</v>
      </c>
    </row>
    <row r="11572" spans="1:17">
      <c r="A11572" s="315" t="s">
        <v>12820</v>
      </c>
      <c r="B11572" s="315" t="s">
        <v>2095</v>
      </c>
      <c r="C11572" s="315" t="s">
        <v>2098</v>
      </c>
      <c r="D11572" s="316">
        <v>342.76</v>
      </c>
      <c r="E11572" s="317">
        <v>300538.78000000003</v>
      </c>
      <c r="F11572" s="317">
        <v>80844.929999999993</v>
      </c>
      <c r="G11572" s="318">
        <v>39570</v>
      </c>
      <c r="H11572" s="318">
        <v>40305</v>
      </c>
      <c r="I11572" s="318">
        <v>49674</v>
      </c>
      <c r="J11572" s="315" t="s">
        <v>12821</v>
      </c>
      <c r="K11572" s="315">
        <v>3238</v>
      </c>
      <c r="L11572" s="315" t="s">
        <v>3491</v>
      </c>
      <c r="M11572" s="315" t="s">
        <v>764</v>
      </c>
      <c r="N11572" s="315"/>
      <c r="O11572" s="315" t="s">
        <v>805</v>
      </c>
      <c r="P11572" s="315" t="s">
        <v>12822</v>
      </c>
      <c r="Q11572" s="315" t="s">
        <v>5736</v>
      </c>
    </row>
    <row r="11573" spans="1:17">
      <c r="A11573" s="315" t="s">
        <v>12823</v>
      </c>
      <c r="B11573" s="315" t="s">
        <v>2095</v>
      </c>
      <c r="C11573" s="315" t="s">
        <v>2098</v>
      </c>
      <c r="D11573" s="316">
        <v>344.03</v>
      </c>
      <c r="E11573" s="317">
        <v>67052.960000000006</v>
      </c>
      <c r="F11573" s="317">
        <v>11858.429999999998</v>
      </c>
      <c r="G11573" s="318">
        <v>40746</v>
      </c>
      <c r="H11573" s="318">
        <v>42207</v>
      </c>
      <c r="I11573" s="318">
        <v>49674</v>
      </c>
      <c r="J11573" s="315" t="s">
        <v>12824</v>
      </c>
      <c r="K11573" s="315">
        <v>6022</v>
      </c>
      <c r="L11573" s="315" t="s">
        <v>3218</v>
      </c>
      <c r="M11573" s="315" t="s">
        <v>788</v>
      </c>
      <c r="N11573" s="315" t="s">
        <v>9378</v>
      </c>
      <c r="O11573" s="315" t="s">
        <v>805</v>
      </c>
      <c r="P11573" s="315" t="s">
        <v>5683</v>
      </c>
      <c r="Q11573" s="315" t="s">
        <v>1286</v>
      </c>
    </row>
    <row r="11574" spans="1:17">
      <c r="A11574" s="315" t="s">
        <v>12825</v>
      </c>
      <c r="B11574" s="315" t="s">
        <v>2095</v>
      </c>
      <c r="C11574" s="315" t="s">
        <v>2098</v>
      </c>
      <c r="D11574" s="316">
        <v>345.33</v>
      </c>
      <c r="E11574" s="317">
        <v>326173.76</v>
      </c>
      <c r="F11574" s="317">
        <v>105100.43999999999</v>
      </c>
      <c r="G11574" s="318">
        <v>40105</v>
      </c>
      <c r="H11574" s="318">
        <v>40343</v>
      </c>
      <c r="I11574" s="318">
        <v>49674</v>
      </c>
      <c r="J11574" s="315" t="s">
        <v>12323</v>
      </c>
      <c r="K11574" s="315">
        <v>4227</v>
      </c>
      <c r="L11574" s="315" t="s">
        <v>6952</v>
      </c>
      <c r="M11574" s="315" t="s">
        <v>1296</v>
      </c>
      <c r="N11574" s="315" t="s">
        <v>6953</v>
      </c>
      <c r="O11574" s="315" t="s">
        <v>805</v>
      </c>
      <c r="P11574" s="315" t="s">
        <v>1573</v>
      </c>
      <c r="Q11574" s="315" t="s">
        <v>5482</v>
      </c>
    </row>
    <row r="11575" spans="1:17">
      <c r="A11575" s="315" t="s">
        <v>12826</v>
      </c>
      <c r="B11575" s="315" t="s">
        <v>2095</v>
      </c>
      <c r="C11575" s="315" t="s">
        <v>2098</v>
      </c>
      <c r="D11575" s="316">
        <v>346.29</v>
      </c>
      <c r="E11575" s="317">
        <v>314189.92000000004</v>
      </c>
      <c r="F11575" s="317">
        <v>69529.05</v>
      </c>
      <c r="G11575" s="318">
        <v>40679</v>
      </c>
      <c r="H11575" s="318">
        <v>41631</v>
      </c>
      <c r="I11575" s="318">
        <v>50770</v>
      </c>
      <c r="J11575" s="315" t="s">
        <v>12827</v>
      </c>
      <c r="K11575" s="315">
        <v>4938</v>
      </c>
      <c r="L11575" s="315" t="s">
        <v>3428</v>
      </c>
      <c r="M11575" s="315" t="s">
        <v>764</v>
      </c>
      <c r="N11575" s="315" t="s">
        <v>12828</v>
      </c>
      <c r="O11575" s="315" t="s">
        <v>805</v>
      </c>
      <c r="P11575" s="315" t="s">
        <v>6364</v>
      </c>
      <c r="Q11575" s="315" t="s">
        <v>819</v>
      </c>
    </row>
    <row r="11576" spans="1:17">
      <c r="A11576" s="315" t="s">
        <v>12829</v>
      </c>
      <c r="B11576" s="315" t="s">
        <v>2095</v>
      </c>
      <c r="C11576" s="315" t="s">
        <v>2098</v>
      </c>
      <c r="D11576" s="316">
        <v>346.32</v>
      </c>
      <c r="E11576" s="317">
        <v>233710</v>
      </c>
      <c r="F11576" s="317">
        <v>38735.25</v>
      </c>
      <c r="G11576" s="318">
        <v>40753</v>
      </c>
      <c r="H11576" s="318">
        <v>42460</v>
      </c>
      <c r="I11576" s="318">
        <v>50040</v>
      </c>
      <c r="J11576" s="315" t="s">
        <v>12830</v>
      </c>
      <c r="K11576" s="315">
        <v>1278</v>
      </c>
      <c r="L11576" s="315" t="s">
        <v>3015</v>
      </c>
      <c r="M11576" s="315" t="s">
        <v>766</v>
      </c>
      <c r="N11576" s="315" t="s">
        <v>11152</v>
      </c>
      <c r="O11576" s="315" t="s">
        <v>805</v>
      </c>
      <c r="P11576" s="315" t="s">
        <v>11153</v>
      </c>
      <c r="Q11576" s="315" t="s">
        <v>11154</v>
      </c>
    </row>
    <row r="11577" spans="1:17">
      <c r="A11577" s="315" t="s">
        <v>12831</v>
      </c>
      <c r="B11577" s="315" t="s">
        <v>2095</v>
      </c>
      <c r="C11577" s="315" t="s">
        <v>2098</v>
      </c>
      <c r="D11577" s="316">
        <v>347.5</v>
      </c>
      <c r="E11577" s="317">
        <v>167895</v>
      </c>
      <c r="F11577" s="317">
        <v>37154.54</v>
      </c>
      <c r="G11577" s="318">
        <v>40843</v>
      </c>
      <c r="H11577" s="318">
        <v>41620</v>
      </c>
      <c r="I11577" s="318">
        <v>50770</v>
      </c>
      <c r="J11577" s="315" t="s">
        <v>12832</v>
      </c>
      <c r="K11577" s="315">
        <v>2340</v>
      </c>
      <c r="L11577" s="315" t="s">
        <v>4263</v>
      </c>
      <c r="M11577" s="315" t="s">
        <v>1431</v>
      </c>
      <c r="N11577" s="315" t="s">
        <v>11183</v>
      </c>
      <c r="O11577" s="315" t="s">
        <v>805</v>
      </c>
      <c r="P11577" s="315" t="s">
        <v>11184</v>
      </c>
      <c r="Q11577" s="315" t="s">
        <v>11185</v>
      </c>
    </row>
    <row r="11578" spans="1:17">
      <c r="A11578" s="315" t="s">
        <v>12833</v>
      </c>
      <c r="B11578" s="315" t="s">
        <v>2095</v>
      </c>
      <c r="C11578" s="315" t="s">
        <v>2098</v>
      </c>
      <c r="D11578" s="316">
        <v>347.74</v>
      </c>
      <c r="E11578" s="317">
        <v>337134</v>
      </c>
      <c r="F11578" s="317">
        <v>82934.960000000006</v>
      </c>
      <c r="G11578" s="318">
        <v>39569</v>
      </c>
      <c r="H11578" s="318">
        <v>40021</v>
      </c>
      <c r="I11578" s="318">
        <v>49309</v>
      </c>
      <c r="J11578" s="315" t="s">
        <v>12834</v>
      </c>
      <c r="K11578" s="315">
        <v>9556</v>
      </c>
      <c r="L11578" s="315" t="s">
        <v>12835</v>
      </c>
      <c r="M11578" s="315" t="s">
        <v>792</v>
      </c>
      <c r="N11578" s="315"/>
      <c r="O11578" s="315" t="s">
        <v>805</v>
      </c>
      <c r="P11578" s="315" t="s">
        <v>6037</v>
      </c>
      <c r="Q11578" s="315" t="s">
        <v>835</v>
      </c>
    </row>
    <row r="11579" spans="1:17">
      <c r="A11579" s="315" t="s">
        <v>12836</v>
      </c>
      <c r="B11579" s="315" t="s">
        <v>2095</v>
      </c>
      <c r="C11579" s="315" t="s">
        <v>2096</v>
      </c>
      <c r="D11579" s="316">
        <v>348.9</v>
      </c>
      <c r="E11579" s="317">
        <v>337280.8</v>
      </c>
      <c r="F11579" s="317">
        <v>132101.68</v>
      </c>
      <c r="G11579" s="318">
        <v>39570</v>
      </c>
      <c r="H11579" s="318">
        <v>40890</v>
      </c>
      <c r="I11579" s="318">
        <v>50040</v>
      </c>
      <c r="J11579" s="315" t="s">
        <v>12837</v>
      </c>
      <c r="K11579" s="315">
        <v>9402</v>
      </c>
      <c r="L11579" s="315" t="s">
        <v>1213</v>
      </c>
      <c r="M11579" s="315" t="s">
        <v>770</v>
      </c>
      <c r="N11579" s="315" t="s">
        <v>12838</v>
      </c>
      <c r="O11579" s="315" t="s">
        <v>805</v>
      </c>
      <c r="P11579" s="315" t="s">
        <v>7146</v>
      </c>
      <c r="Q11579" s="315" t="s">
        <v>8275</v>
      </c>
    </row>
    <row r="11580" spans="1:17">
      <c r="A11580" s="315" t="s">
        <v>12839</v>
      </c>
      <c r="B11580" s="315" t="s">
        <v>2095</v>
      </c>
      <c r="C11580" s="315" t="s">
        <v>2098</v>
      </c>
      <c r="D11580" s="316">
        <v>349.1</v>
      </c>
      <c r="E11580" s="317">
        <v>335507.00000000006</v>
      </c>
      <c r="F11580" s="317">
        <v>120844.67</v>
      </c>
      <c r="G11580" s="318">
        <v>39570</v>
      </c>
      <c r="H11580" s="318">
        <v>40900</v>
      </c>
      <c r="I11580" s="318">
        <v>50040</v>
      </c>
      <c r="J11580" s="315" t="s">
        <v>12840</v>
      </c>
      <c r="K11580" s="315">
        <v>8274</v>
      </c>
      <c r="L11580" s="315" t="s">
        <v>2898</v>
      </c>
      <c r="M11580" s="315" t="s">
        <v>792</v>
      </c>
      <c r="N11580" s="315" t="s">
        <v>12841</v>
      </c>
      <c r="O11580" s="315" t="s">
        <v>805</v>
      </c>
      <c r="P11580" s="315" t="s">
        <v>12842</v>
      </c>
      <c r="Q11580" s="315" t="s">
        <v>875</v>
      </c>
    </row>
    <row r="11581" spans="1:17">
      <c r="A11581" s="315" t="s">
        <v>12843</v>
      </c>
      <c r="B11581" s="315" t="s">
        <v>2095</v>
      </c>
      <c r="C11581" s="315" t="s">
        <v>2098</v>
      </c>
      <c r="D11581" s="316">
        <v>351</v>
      </c>
      <c r="E11581" s="317">
        <v>335864.80000000005</v>
      </c>
      <c r="F11581" s="317">
        <v>102314.35999999999</v>
      </c>
      <c r="G11581" s="318">
        <v>39588</v>
      </c>
      <c r="H11581" s="318">
        <v>41267</v>
      </c>
      <c r="I11581" s="318">
        <v>50405</v>
      </c>
      <c r="J11581" s="315" t="s">
        <v>12844</v>
      </c>
      <c r="K11581" s="315">
        <v>8340</v>
      </c>
      <c r="L11581" s="315" t="s">
        <v>2260</v>
      </c>
      <c r="M11581" s="315" t="s">
        <v>784</v>
      </c>
      <c r="N11581" s="315" t="s">
        <v>12845</v>
      </c>
      <c r="O11581" s="315" t="s">
        <v>805</v>
      </c>
      <c r="P11581" s="315" t="s">
        <v>11054</v>
      </c>
      <c r="Q11581" s="315" t="s">
        <v>1041</v>
      </c>
    </row>
    <row r="11582" spans="1:17">
      <c r="A11582" s="315" t="s">
        <v>12846</v>
      </c>
      <c r="B11582" s="315" t="s">
        <v>2095</v>
      </c>
      <c r="C11582" s="315" t="s">
        <v>2098</v>
      </c>
      <c r="D11582" s="316">
        <v>352.34</v>
      </c>
      <c r="E11582" s="317">
        <v>342051.72000000003</v>
      </c>
      <c r="F11582" s="317">
        <v>98181.5</v>
      </c>
      <c r="G11582" s="318">
        <v>39569</v>
      </c>
      <c r="H11582" s="318">
        <v>40886</v>
      </c>
      <c r="I11582" s="318">
        <v>50040</v>
      </c>
      <c r="J11582" s="315" t="s">
        <v>12847</v>
      </c>
      <c r="K11582" s="315">
        <v>5453</v>
      </c>
      <c r="L11582" s="315" t="s">
        <v>1649</v>
      </c>
      <c r="M11582" s="315" t="s">
        <v>776</v>
      </c>
      <c r="N11582" s="315" t="s">
        <v>5502</v>
      </c>
      <c r="O11582" s="315" t="s">
        <v>805</v>
      </c>
      <c r="P11582" s="315" t="s">
        <v>4892</v>
      </c>
      <c r="Q11582" s="315" t="s">
        <v>5089</v>
      </c>
    </row>
    <row r="11583" spans="1:17">
      <c r="A11583" s="315" t="s">
        <v>12848</v>
      </c>
      <c r="B11583" s="315" t="s">
        <v>2095</v>
      </c>
      <c r="C11583" s="315" t="s">
        <v>2098</v>
      </c>
      <c r="D11583" s="316">
        <v>353.54</v>
      </c>
      <c r="E11583" s="317">
        <v>311927.84999999998</v>
      </c>
      <c r="F11583" s="317">
        <v>124193.48</v>
      </c>
      <c r="G11583" s="318">
        <v>39569</v>
      </c>
      <c r="H11583" s="318">
        <v>40542</v>
      </c>
      <c r="I11583" s="318">
        <v>49674</v>
      </c>
      <c r="J11583" s="315" t="s">
        <v>12849</v>
      </c>
      <c r="K11583" s="315">
        <v>7205</v>
      </c>
      <c r="L11583" s="315" t="s">
        <v>3033</v>
      </c>
      <c r="M11583" s="315" t="s">
        <v>966</v>
      </c>
      <c r="N11583" s="315" t="s">
        <v>7196</v>
      </c>
      <c r="O11583" s="315" t="s">
        <v>805</v>
      </c>
      <c r="P11583" s="315" t="s">
        <v>7197</v>
      </c>
      <c r="Q11583" s="315" t="s">
        <v>1065</v>
      </c>
    </row>
    <row r="11584" spans="1:17">
      <c r="A11584" s="315" t="s">
        <v>12850</v>
      </c>
      <c r="B11584" s="315" t="s">
        <v>2095</v>
      </c>
      <c r="C11584" s="315" t="s">
        <v>2098</v>
      </c>
      <c r="D11584" s="316">
        <v>355.5</v>
      </c>
      <c r="E11584" s="317">
        <v>378316.33999999991</v>
      </c>
      <c r="F11584" s="317">
        <v>175496.75999999998</v>
      </c>
      <c r="G11584" s="318">
        <v>39930</v>
      </c>
      <c r="H11584" s="318">
        <v>40305</v>
      </c>
      <c r="I11584" s="318">
        <v>49674</v>
      </c>
      <c r="J11584" s="315" t="s">
        <v>12851</v>
      </c>
      <c r="K11584" s="315">
        <v>4052</v>
      </c>
      <c r="L11584" s="315" t="s">
        <v>2059</v>
      </c>
      <c r="M11584" s="315" t="s">
        <v>2060</v>
      </c>
      <c r="N11584" s="315" t="s">
        <v>5568</v>
      </c>
      <c r="O11584" s="315" t="s">
        <v>805</v>
      </c>
      <c r="P11584" s="315" t="s">
        <v>5569</v>
      </c>
      <c r="Q11584" s="315" t="s">
        <v>852</v>
      </c>
    </row>
    <row r="11585" spans="1:17">
      <c r="A11585" s="315" t="s">
        <v>12852</v>
      </c>
      <c r="B11585" s="315" t="s">
        <v>2095</v>
      </c>
      <c r="C11585" s="315" t="s">
        <v>2096</v>
      </c>
      <c r="D11585" s="316">
        <v>355.8</v>
      </c>
      <c r="E11585" s="317">
        <v>212650.01000000004</v>
      </c>
      <c r="F11585" s="317">
        <v>79969.440000000002</v>
      </c>
      <c r="G11585" s="318">
        <v>40413</v>
      </c>
      <c r="H11585" s="318">
        <v>40831</v>
      </c>
      <c r="I11585" s="318">
        <v>50040</v>
      </c>
      <c r="J11585" s="315" t="s">
        <v>12853</v>
      </c>
      <c r="K11585" s="315">
        <v>8934</v>
      </c>
      <c r="L11585" s="315" t="s">
        <v>3881</v>
      </c>
      <c r="M11585" s="315" t="s">
        <v>784</v>
      </c>
      <c r="N11585" s="315"/>
      <c r="O11585" s="315" t="s">
        <v>805</v>
      </c>
      <c r="P11585" s="315" t="s">
        <v>12459</v>
      </c>
      <c r="Q11585" s="315" t="s">
        <v>8304</v>
      </c>
    </row>
    <row r="11586" spans="1:17">
      <c r="A11586" s="315" t="s">
        <v>12854</v>
      </c>
      <c r="B11586" s="315" t="s">
        <v>2095</v>
      </c>
      <c r="C11586" s="315" t="s">
        <v>2098</v>
      </c>
      <c r="D11586" s="316">
        <v>356.4</v>
      </c>
      <c r="E11586" s="317">
        <v>348760.2</v>
      </c>
      <c r="F11586" s="317">
        <v>161785.99000000002</v>
      </c>
      <c r="G11586" s="318">
        <v>39569</v>
      </c>
      <c r="H11586" s="318">
        <v>40519</v>
      </c>
      <c r="I11586" s="318">
        <v>49674</v>
      </c>
      <c r="J11586" s="315" t="s">
        <v>12855</v>
      </c>
      <c r="K11586" s="315">
        <v>8953</v>
      </c>
      <c r="L11586" s="315" t="s">
        <v>1796</v>
      </c>
      <c r="M11586" s="315" t="s">
        <v>784</v>
      </c>
      <c r="N11586" s="315" t="s">
        <v>1744</v>
      </c>
      <c r="O11586" s="315" t="s">
        <v>805</v>
      </c>
      <c r="P11586" s="315" t="s">
        <v>1745</v>
      </c>
      <c r="Q11586" s="315" t="s">
        <v>1204</v>
      </c>
    </row>
    <row r="11587" spans="1:17">
      <c r="A11587" s="315" t="s">
        <v>12856</v>
      </c>
      <c r="B11587" s="315" t="s">
        <v>2095</v>
      </c>
      <c r="C11587" s="315" t="s">
        <v>2098</v>
      </c>
      <c r="D11587" s="316">
        <v>357.34</v>
      </c>
      <c r="E11587" s="317">
        <v>319783.99999999994</v>
      </c>
      <c r="F11587" s="317">
        <v>67794.22</v>
      </c>
      <c r="G11587" s="318">
        <v>40529</v>
      </c>
      <c r="H11587" s="318">
        <v>42019</v>
      </c>
      <c r="I11587" s="318">
        <v>49674</v>
      </c>
      <c r="J11587" s="315" t="s">
        <v>12857</v>
      </c>
      <c r="K11587" s="315">
        <v>9525</v>
      </c>
      <c r="L11587" s="315" t="s">
        <v>2757</v>
      </c>
      <c r="M11587" s="315" t="s">
        <v>770</v>
      </c>
      <c r="N11587" s="315"/>
      <c r="O11587" s="315" t="s">
        <v>805</v>
      </c>
      <c r="P11587" s="315" t="s">
        <v>12858</v>
      </c>
      <c r="Q11587" s="315" t="s">
        <v>5002</v>
      </c>
    </row>
    <row r="11588" spans="1:17">
      <c r="A11588" s="315" t="s">
        <v>12859</v>
      </c>
      <c r="B11588" s="315" t="s">
        <v>2095</v>
      </c>
      <c r="C11588" s="315" t="s">
        <v>2096</v>
      </c>
      <c r="D11588" s="316">
        <v>358.5</v>
      </c>
      <c r="E11588" s="317">
        <v>314317.80000000005</v>
      </c>
      <c r="F11588" s="317">
        <v>106518.81999999999</v>
      </c>
      <c r="G11588" s="318">
        <v>39949</v>
      </c>
      <c r="H11588" s="318">
        <v>41264</v>
      </c>
      <c r="I11588" s="318">
        <v>50405</v>
      </c>
      <c r="J11588" s="315" t="s">
        <v>12860</v>
      </c>
      <c r="K11588" s="315">
        <v>8114</v>
      </c>
      <c r="L11588" s="315" t="s">
        <v>4458</v>
      </c>
      <c r="M11588" s="315" t="s">
        <v>784</v>
      </c>
      <c r="N11588" s="315"/>
      <c r="O11588" s="315" t="s">
        <v>805</v>
      </c>
      <c r="P11588" s="315" t="s">
        <v>12861</v>
      </c>
      <c r="Q11588" s="315" t="s">
        <v>956</v>
      </c>
    </row>
    <row r="11589" spans="1:17">
      <c r="A11589" s="315" t="s">
        <v>12862</v>
      </c>
      <c r="B11589" s="315" t="s">
        <v>2095</v>
      </c>
      <c r="C11589" s="315" t="s">
        <v>2098</v>
      </c>
      <c r="D11589" s="316">
        <v>359.1</v>
      </c>
      <c r="E11589" s="317">
        <v>347495.00000000006</v>
      </c>
      <c r="F11589" s="317">
        <v>97169.890000000014</v>
      </c>
      <c r="G11589" s="318">
        <v>39723</v>
      </c>
      <c r="H11589" s="318">
        <v>41617</v>
      </c>
      <c r="I11589" s="318">
        <v>50770</v>
      </c>
      <c r="J11589" s="315" t="s">
        <v>12863</v>
      </c>
      <c r="K11589" s="315">
        <v>1007</v>
      </c>
      <c r="L11589" s="315" t="s">
        <v>2075</v>
      </c>
      <c r="M11589" s="315" t="s">
        <v>766</v>
      </c>
      <c r="N11589" s="315" t="s">
        <v>5744</v>
      </c>
      <c r="O11589" s="315" t="s">
        <v>805</v>
      </c>
      <c r="P11589" s="315" t="s">
        <v>5745</v>
      </c>
      <c r="Q11589" s="315" t="s">
        <v>5199</v>
      </c>
    </row>
    <row r="11590" spans="1:17">
      <c r="A11590" s="315" t="s">
        <v>12864</v>
      </c>
      <c r="B11590" s="315" t="s">
        <v>2095</v>
      </c>
      <c r="C11590" s="315" t="s">
        <v>2098</v>
      </c>
      <c r="D11590" s="316">
        <v>359.32</v>
      </c>
      <c r="E11590" s="317">
        <v>368103.89999999997</v>
      </c>
      <c r="F11590" s="317">
        <v>74643.299999999988</v>
      </c>
      <c r="G11590" s="318">
        <v>40494</v>
      </c>
      <c r="H11590" s="318">
        <v>42093</v>
      </c>
      <c r="I11590" s="318">
        <v>49674</v>
      </c>
      <c r="J11590" s="315" t="s">
        <v>9420</v>
      </c>
      <c r="K11590" s="315">
        <v>5313</v>
      </c>
      <c r="L11590" s="315" t="s">
        <v>1903</v>
      </c>
      <c r="M11590" s="315" t="s">
        <v>776</v>
      </c>
      <c r="N11590" s="315" t="s">
        <v>9421</v>
      </c>
      <c r="O11590" s="315" t="s">
        <v>805</v>
      </c>
      <c r="P11590" s="315" t="s">
        <v>1905</v>
      </c>
      <c r="Q11590" s="315" t="s">
        <v>1906</v>
      </c>
    </row>
    <row r="11591" spans="1:17">
      <c r="A11591" s="315" t="s">
        <v>12865</v>
      </c>
      <c r="B11591" s="315" t="s">
        <v>2095</v>
      </c>
      <c r="C11591" s="315" t="s">
        <v>2098</v>
      </c>
      <c r="D11591" s="316">
        <v>360</v>
      </c>
      <c r="E11591" s="317">
        <v>344161.8</v>
      </c>
      <c r="F11591" s="317">
        <v>125555.33</v>
      </c>
      <c r="G11591" s="318">
        <v>40589</v>
      </c>
      <c r="H11591" s="318">
        <v>40899</v>
      </c>
      <c r="I11591" s="318">
        <v>50040</v>
      </c>
      <c r="J11591" s="315" t="s">
        <v>12866</v>
      </c>
      <c r="K11591" s="315">
        <v>1242</v>
      </c>
      <c r="L11591" s="315" t="s">
        <v>3127</v>
      </c>
      <c r="M11591" s="315" t="s">
        <v>1827</v>
      </c>
      <c r="N11591" s="315" t="s">
        <v>5568</v>
      </c>
      <c r="O11591" s="315" t="s">
        <v>805</v>
      </c>
      <c r="P11591" s="315" t="s">
        <v>5569</v>
      </c>
      <c r="Q11591" s="315" t="s">
        <v>852</v>
      </c>
    </row>
    <row r="11592" spans="1:17">
      <c r="A11592" s="315" t="s">
        <v>12867</v>
      </c>
      <c r="B11592" s="315" t="s">
        <v>2095</v>
      </c>
      <c r="C11592" s="315" t="s">
        <v>2098</v>
      </c>
      <c r="D11592" s="316">
        <v>361.92</v>
      </c>
      <c r="E11592" s="317">
        <v>166766.40000000002</v>
      </c>
      <c r="F11592" s="317">
        <v>29851.18</v>
      </c>
      <c r="G11592" s="318">
        <v>40851</v>
      </c>
      <c r="H11592" s="318">
        <v>42451</v>
      </c>
      <c r="I11592" s="318">
        <v>50040</v>
      </c>
      <c r="J11592" s="315" t="s">
        <v>12868</v>
      </c>
      <c r="K11592" s="315">
        <v>5634</v>
      </c>
      <c r="L11592" s="315" t="s">
        <v>12124</v>
      </c>
      <c r="M11592" s="315" t="s">
        <v>776</v>
      </c>
      <c r="N11592" s="315"/>
      <c r="O11592" s="315" t="s">
        <v>805</v>
      </c>
      <c r="P11592" s="315" t="s">
        <v>12869</v>
      </c>
      <c r="Q11592" s="315" t="s">
        <v>1992</v>
      </c>
    </row>
    <row r="11593" spans="1:17">
      <c r="A11593" s="315" t="s">
        <v>12870</v>
      </c>
      <c r="B11593" s="315" t="s">
        <v>2095</v>
      </c>
      <c r="C11593" s="315" t="s">
        <v>2098</v>
      </c>
      <c r="D11593" s="316">
        <v>362.75</v>
      </c>
      <c r="E11593" s="317">
        <v>188964.80000000002</v>
      </c>
      <c r="F11593" s="317">
        <v>41817.21</v>
      </c>
      <c r="G11593" s="318">
        <v>40813</v>
      </c>
      <c r="H11593" s="318">
        <v>41624</v>
      </c>
      <c r="I11593" s="318">
        <v>50770</v>
      </c>
      <c r="J11593" s="315" t="s">
        <v>8361</v>
      </c>
      <c r="K11593" s="315">
        <v>3946</v>
      </c>
      <c r="L11593" s="315" t="s">
        <v>3670</v>
      </c>
      <c r="M11593" s="315" t="s">
        <v>754</v>
      </c>
      <c r="N11593" s="315" t="s">
        <v>12780</v>
      </c>
      <c r="O11593" s="315" t="s">
        <v>805</v>
      </c>
      <c r="P11593" s="315" t="s">
        <v>5240</v>
      </c>
      <c r="Q11593" s="315" t="s">
        <v>858</v>
      </c>
    </row>
    <row r="11594" spans="1:17">
      <c r="A11594" s="315" t="s">
        <v>12871</v>
      </c>
      <c r="B11594" s="315" t="s">
        <v>2095</v>
      </c>
      <c r="C11594" s="315" t="s">
        <v>2098</v>
      </c>
      <c r="D11594" s="316">
        <v>365.04</v>
      </c>
      <c r="E11594" s="317">
        <v>314521.59999999998</v>
      </c>
      <c r="F11594" s="317">
        <v>63778.01</v>
      </c>
      <c r="G11594" s="318">
        <v>40705</v>
      </c>
      <c r="H11594" s="318">
        <v>42061</v>
      </c>
      <c r="I11594" s="318">
        <v>49674</v>
      </c>
      <c r="J11594" s="315" t="s">
        <v>12872</v>
      </c>
      <c r="K11594" s="315">
        <v>9630</v>
      </c>
      <c r="L11594" s="315" t="s">
        <v>3605</v>
      </c>
      <c r="M11594" s="315" t="s">
        <v>770</v>
      </c>
      <c r="N11594" s="315" t="s">
        <v>10281</v>
      </c>
      <c r="O11594" s="315" t="s">
        <v>805</v>
      </c>
      <c r="P11594" s="315" t="s">
        <v>7800</v>
      </c>
      <c r="Q11594" s="315" t="s">
        <v>992</v>
      </c>
    </row>
    <row r="11595" spans="1:17">
      <c r="A11595" s="315" t="s">
        <v>12873</v>
      </c>
      <c r="B11595" s="315" t="s">
        <v>2095</v>
      </c>
      <c r="C11595" s="315" t="s">
        <v>2096</v>
      </c>
      <c r="D11595" s="316">
        <v>366.1</v>
      </c>
      <c r="E11595" s="317">
        <v>337800.6</v>
      </c>
      <c r="F11595" s="317">
        <v>145929.87</v>
      </c>
      <c r="G11595" s="318">
        <v>39791</v>
      </c>
      <c r="H11595" s="318">
        <v>40158</v>
      </c>
      <c r="I11595" s="318">
        <v>49309</v>
      </c>
      <c r="J11595" s="315" t="s">
        <v>12874</v>
      </c>
      <c r="K11595" s="315">
        <v>8934</v>
      </c>
      <c r="L11595" s="315" t="s">
        <v>3881</v>
      </c>
      <c r="M11595" s="315" t="s">
        <v>784</v>
      </c>
      <c r="N11595" s="315"/>
      <c r="O11595" s="315" t="s">
        <v>805</v>
      </c>
      <c r="P11595" s="315" t="s">
        <v>4735</v>
      </c>
      <c r="Q11595" s="315" t="s">
        <v>1090</v>
      </c>
    </row>
    <row r="11596" spans="1:17">
      <c r="A11596" s="315" t="s">
        <v>12875</v>
      </c>
      <c r="B11596" s="315" t="s">
        <v>2095</v>
      </c>
      <c r="C11596" s="315" t="s">
        <v>2098</v>
      </c>
      <c r="D11596" s="316">
        <v>366.5</v>
      </c>
      <c r="E11596" s="317">
        <v>312759.19999999995</v>
      </c>
      <c r="F11596" s="317">
        <v>168889.97</v>
      </c>
      <c r="G11596" s="318">
        <v>39569</v>
      </c>
      <c r="H11596" s="318">
        <v>40066</v>
      </c>
      <c r="I11596" s="318">
        <v>49309</v>
      </c>
      <c r="J11596" s="315" t="s">
        <v>12876</v>
      </c>
      <c r="K11596" s="315">
        <v>8542</v>
      </c>
      <c r="L11596" s="315" t="s">
        <v>2758</v>
      </c>
      <c r="M11596" s="315" t="s">
        <v>784</v>
      </c>
      <c r="N11596" s="315"/>
      <c r="O11596" s="315" t="s">
        <v>805</v>
      </c>
      <c r="P11596" s="315" t="s">
        <v>1275</v>
      </c>
      <c r="Q11596" s="315" t="s">
        <v>1530</v>
      </c>
    </row>
    <row r="11597" spans="1:17">
      <c r="A11597" s="315" t="s">
        <v>12877</v>
      </c>
      <c r="B11597" s="315" t="s">
        <v>2095</v>
      </c>
      <c r="C11597" s="315" t="s">
        <v>2098</v>
      </c>
      <c r="D11597" s="316">
        <v>367.18</v>
      </c>
      <c r="E11597" s="317">
        <v>272020.09999999998</v>
      </c>
      <c r="F11597" s="317">
        <v>93947.709999999992</v>
      </c>
      <c r="G11597" s="318">
        <v>39570</v>
      </c>
      <c r="H11597" s="318">
        <v>40878</v>
      </c>
      <c r="I11597" s="318">
        <v>50040</v>
      </c>
      <c r="J11597" s="315" t="s">
        <v>12878</v>
      </c>
      <c r="K11597" s="315">
        <v>4712</v>
      </c>
      <c r="L11597" s="315" t="s">
        <v>4328</v>
      </c>
      <c r="M11597" s="315" t="s">
        <v>1296</v>
      </c>
      <c r="N11597" s="315"/>
      <c r="O11597" s="315" t="s">
        <v>805</v>
      </c>
      <c r="P11597" s="315" t="s">
        <v>12879</v>
      </c>
      <c r="Q11597" s="315" t="s">
        <v>1307</v>
      </c>
    </row>
    <row r="11598" spans="1:17">
      <c r="A11598" s="315" t="s">
        <v>12880</v>
      </c>
      <c r="B11598" s="315" t="s">
        <v>2095</v>
      </c>
      <c r="C11598" s="315" t="s">
        <v>2098</v>
      </c>
      <c r="D11598" s="316">
        <v>369.2</v>
      </c>
      <c r="E11598" s="317">
        <v>386780.32</v>
      </c>
      <c r="F11598" s="317">
        <v>78072.329999999987</v>
      </c>
      <c r="G11598" s="318">
        <v>40785</v>
      </c>
      <c r="H11598" s="318">
        <v>42093</v>
      </c>
      <c r="I11598" s="318">
        <v>49674</v>
      </c>
      <c r="J11598" s="315" t="s">
        <v>12881</v>
      </c>
      <c r="K11598" s="315">
        <v>6213</v>
      </c>
      <c r="L11598" s="315" t="s">
        <v>4450</v>
      </c>
      <c r="M11598" s="315" t="s">
        <v>788</v>
      </c>
      <c r="N11598" s="315" t="s">
        <v>12882</v>
      </c>
      <c r="O11598" s="315" t="s">
        <v>805</v>
      </c>
      <c r="P11598" s="315" t="s">
        <v>1646</v>
      </c>
      <c r="Q11598" s="315" t="s">
        <v>7733</v>
      </c>
    </row>
    <row r="11599" spans="1:17">
      <c r="A11599" s="315" t="s">
        <v>12883</v>
      </c>
      <c r="B11599" s="315" t="s">
        <v>2095</v>
      </c>
      <c r="C11599" s="315" t="s">
        <v>2098</v>
      </c>
      <c r="D11599" s="316">
        <v>369.6</v>
      </c>
      <c r="E11599" s="317">
        <v>301664.80000000005</v>
      </c>
      <c r="F11599" s="317">
        <v>139938.97000000003</v>
      </c>
      <c r="G11599" s="318">
        <v>40521</v>
      </c>
      <c r="H11599" s="318">
        <v>40513</v>
      </c>
      <c r="I11599" s="318">
        <v>49674</v>
      </c>
      <c r="J11599" s="315" t="s">
        <v>12884</v>
      </c>
      <c r="K11599" s="315">
        <v>3076</v>
      </c>
      <c r="L11599" s="315" t="s">
        <v>12885</v>
      </c>
      <c r="M11599" s="315" t="s">
        <v>764</v>
      </c>
      <c r="N11599" s="315" t="s">
        <v>12886</v>
      </c>
      <c r="O11599" s="315" t="s">
        <v>805</v>
      </c>
      <c r="P11599" s="315" t="s">
        <v>12887</v>
      </c>
      <c r="Q11599" s="315" t="s">
        <v>969</v>
      </c>
    </row>
    <row r="11600" spans="1:17">
      <c r="A11600" s="315" t="s">
        <v>12888</v>
      </c>
      <c r="B11600" s="315" t="s">
        <v>2095</v>
      </c>
      <c r="C11600" s="315" t="s">
        <v>2098</v>
      </c>
      <c r="D11600" s="316">
        <v>369.63</v>
      </c>
      <c r="E11600" s="317">
        <v>116018.1</v>
      </c>
      <c r="F11600" s="317">
        <v>19244.949999999997</v>
      </c>
      <c r="G11600" s="318">
        <v>40535</v>
      </c>
      <c r="H11600" s="318">
        <v>42460</v>
      </c>
      <c r="I11600" s="318">
        <v>50040</v>
      </c>
      <c r="J11600" s="315" t="s">
        <v>12889</v>
      </c>
      <c r="K11600" s="315">
        <v>6154</v>
      </c>
      <c r="L11600" s="315" t="s">
        <v>7092</v>
      </c>
      <c r="M11600" s="315" t="s">
        <v>788</v>
      </c>
      <c r="N11600" s="315" t="s">
        <v>7909</v>
      </c>
      <c r="O11600" s="315" t="s">
        <v>805</v>
      </c>
      <c r="P11600" s="315" t="s">
        <v>5240</v>
      </c>
      <c r="Q11600" s="315" t="s">
        <v>1906</v>
      </c>
    </row>
    <row r="11601" spans="1:17">
      <c r="A11601" s="315" t="s">
        <v>12890</v>
      </c>
      <c r="B11601" s="315" t="s">
        <v>2095</v>
      </c>
      <c r="C11601" s="315" t="s">
        <v>2098</v>
      </c>
      <c r="D11601" s="316">
        <v>370.1</v>
      </c>
      <c r="E11601" s="317">
        <v>330167.90000000002</v>
      </c>
      <c r="F11601" s="317">
        <v>86210.51</v>
      </c>
      <c r="G11601" s="318">
        <v>39570</v>
      </c>
      <c r="H11601" s="318">
        <v>40876</v>
      </c>
      <c r="I11601" s="318">
        <v>50040</v>
      </c>
      <c r="J11601" s="315" t="s">
        <v>12891</v>
      </c>
      <c r="K11601" s="315">
        <v>8304</v>
      </c>
      <c r="L11601" s="315" t="s">
        <v>2036</v>
      </c>
      <c r="M11601" s="315" t="s">
        <v>784</v>
      </c>
      <c r="N11601" s="315"/>
      <c r="O11601" s="315" t="s">
        <v>805</v>
      </c>
      <c r="P11601" s="315" t="s">
        <v>5116</v>
      </c>
      <c r="Q11601" s="315" t="s">
        <v>4567</v>
      </c>
    </row>
    <row r="11602" spans="1:17">
      <c r="A11602" s="315" t="s">
        <v>12892</v>
      </c>
      <c r="B11602" s="315" t="s">
        <v>2095</v>
      </c>
      <c r="C11602" s="315" t="s">
        <v>2098</v>
      </c>
      <c r="D11602" s="316">
        <v>370.2</v>
      </c>
      <c r="E11602" s="317">
        <v>328054.2099999999</v>
      </c>
      <c r="F11602" s="317">
        <v>72597.149999999994</v>
      </c>
      <c r="G11602" s="318">
        <v>40564</v>
      </c>
      <c r="H11602" s="318">
        <v>41625</v>
      </c>
      <c r="I11602" s="318">
        <v>50770</v>
      </c>
      <c r="J11602" s="315" t="s">
        <v>12893</v>
      </c>
      <c r="K11602" s="315">
        <v>8352</v>
      </c>
      <c r="L11602" s="315" t="s">
        <v>2472</v>
      </c>
      <c r="M11602" s="315" t="s">
        <v>784</v>
      </c>
      <c r="N11602" s="315" t="s">
        <v>12894</v>
      </c>
      <c r="O11602" s="315" t="s">
        <v>805</v>
      </c>
      <c r="P11602" s="315" t="s">
        <v>1557</v>
      </c>
      <c r="Q11602" s="315" t="s">
        <v>881</v>
      </c>
    </row>
    <row r="11603" spans="1:17">
      <c r="A11603" s="315" t="s">
        <v>12895</v>
      </c>
      <c r="B11603" s="315" t="s">
        <v>2095</v>
      </c>
      <c r="C11603" s="315" t="s">
        <v>2098</v>
      </c>
      <c r="D11603" s="316">
        <v>370.5</v>
      </c>
      <c r="E11603" s="317">
        <v>345616.56</v>
      </c>
      <c r="F11603" s="317">
        <v>160327.67999999996</v>
      </c>
      <c r="G11603" s="318">
        <v>40284</v>
      </c>
      <c r="H11603" s="318">
        <v>40494</v>
      </c>
      <c r="I11603" s="318">
        <v>49674</v>
      </c>
      <c r="J11603" s="315" t="s">
        <v>12896</v>
      </c>
      <c r="K11603" s="315">
        <v>6215</v>
      </c>
      <c r="L11603" s="315" t="s">
        <v>3812</v>
      </c>
      <c r="M11603" s="315" t="s">
        <v>788</v>
      </c>
      <c r="N11603" s="315" t="s">
        <v>12897</v>
      </c>
      <c r="O11603" s="315" t="s">
        <v>805</v>
      </c>
      <c r="P11603" s="315" t="s">
        <v>1905</v>
      </c>
      <c r="Q11603" s="315" t="s">
        <v>819</v>
      </c>
    </row>
    <row r="11604" spans="1:17">
      <c r="A11604" s="315" t="s">
        <v>12898</v>
      </c>
      <c r="B11604" s="315" t="s">
        <v>2095</v>
      </c>
      <c r="C11604" s="315" t="s">
        <v>2098</v>
      </c>
      <c r="D11604" s="316">
        <v>372.1</v>
      </c>
      <c r="E11604" s="317">
        <v>309317.27</v>
      </c>
      <c r="F11604" s="317">
        <v>86494.290000000008</v>
      </c>
      <c r="G11604" s="318">
        <v>39818</v>
      </c>
      <c r="H11604" s="318">
        <v>41613</v>
      </c>
      <c r="I11604" s="318">
        <v>50770</v>
      </c>
      <c r="J11604" s="315" t="s">
        <v>12899</v>
      </c>
      <c r="K11604" s="315">
        <v>8604</v>
      </c>
      <c r="L11604" s="315" t="s">
        <v>3806</v>
      </c>
      <c r="M11604" s="315" t="s">
        <v>784</v>
      </c>
      <c r="N11604" s="315" t="s">
        <v>12900</v>
      </c>
      <c r="O11604" s="315" t="s">
        <v>805</v>
      </c>
      <c r="P11604" s="315" t="s">
        <v>7940</v>
      </c>
      <c r="Q11604" s="315" t="s">
        <v>1167</v>
      </c>
    </row>
    <row r="11605" spans="1:17">
      <c r="A11605" s="315" t="s">
        <v>12901</v>
      </c>
      <c r="B11605" s="315" t="s">
        <v>2095</v>
      </c>
      <c r="C11605" s="315" t="s">
        <v>2098</v>
      </c>
      <c r="D11605" s="316">
        <v>374</v>
      </c>
      <c r="E11605" s="317">
        <v>321966.96000000002</v>
      </c>
      <c r="F11605" s="317">
        <v>97782.540000000008</v>
      </c>
      <c r="G11605" s="318">
        <v>40427</v>
      </c>
      <c r="H11605" s="318">
        <v>41129</v>
      </c>
      <c r="I11605" s="318">
        <v>50405</v>
      </c>
      <c r="J11605" s="315" t="s">
        <v>12902</v>
      </c>
      <c r="K11605" s="315">
        <v>6252</v>
      </c>
      <c r="L11605" s="315" t="s">
        <v>1538</v>
      </c>
      <c r="M11605" s="315" t="s">
        <v>788</v>
      </c>
      <c r="N11605" s="315" t="s">
        <v>12903</v>
      </c>
      <c r="O11605" s="315" t="s">
        <v>805</v>
      </c>
      <c r="P11605" s="315" t="s">
        <v>4716</v>
      </c>
      <c r="Q11605" s="315" t="s">
        <v>4820</v>
      </c>
    </row>
    <row r="11606" spans="1:17">
      <c r="A11606" s="315" t="s">
        <v>12904</v>
      </c>
      <c r="B11606" s="315" t="s">
        <v>2095</v>
      </c>
      <c r="C11606" s="315" t="s">
        <v>2096</v>
      </c>
      <c r="D11606" s="316">
        <v>374.6</v>
      </c>
      <c r="E11606" s="317">
        <v>377403.12</v>
      </c>
      <c r="F11606" s="317">
        <v>152470.86000000002</v>
      </c>
      <c r="G11606" s="318">
        <v>39570</v>
      </c>
      <c r="H11606" s="318">
        <v>40779</v>
      </c>
      <c r="I11606" s="318">
        <v>50040</v>
      </c>
      <c r="J11606" s="315" t="s">
        <v>12905</v>
      </c>
      <c r="K11606" s="315">
        <v>6018</v>
      </c>
      <c r="L11606" s="315" t="s">
        <v>2000</v>
      </c>
      <c r="M11606" s="315" t="s">
        <v>788</v>
      </c>
      <c r="N11606" s="315"/>
      <c r="O11606" s="315" t="s">
        <v>805</v>
      </c>
      <c r="P11606" s="315" t="s">
        <v>1588</v>
      </c>
      <c r="Q11606" s="315" t="s">
        <v>1307</v>
      </c>
    </row>
    <row r="11607" spans="1:17">
      <c r="A11607" s="326" t="s">
        <v>12906</v>
      </c>
      <c r="B11607" s="326" t="s">
        <v>2095</v>
      </c>
      <c r="C11607" s="326" t="s">
        <v>2098</v>
      </c>
      <c r="D11607" s="327">
        <v>374.85</v>
      </c>
      <c r="E11607" s="317">
        <v>53729.600000000006</v>
      </c>
      <c r="F11607" s="317">
        <v>9899.51</v>
      </c>
      <c r="G11607" s="328">
        <v>40087</v>
      </c>
      <c r="H11607" s="328">
        <v>42180</v>
      </c>
      <c r="I11607" s="328">
        <v>49674</v>
      </c>
      <c r="J11607" s="326" t="s">
        <v>12907</v>
      </c>
      <c r="K11607" s="326">
        <v>3661</v>
      </c>
      <c r="L11607" s="326" t="s">
        <v>1960</v>
      </c>
      <c r="M11607" s="326" t="s">
        <v>764</v>
      </c>
      <c r="N11607" s="315" t="s">
        <v>5054</v>
      </c>
      <c r="O11607" s="315" t="s">
        <v>805</v>
      </c>
      <c r="P11607" s="315" t="s">
        <v>5116</v>
      </c>
      <c r="Q11607" s="315" t="s">
        <v>1793</v>
      </c>
    </row>
    <row r="11608" spans="1:17">
      <c r="A11608" s="315" t="s">
        <v>12906</v>
      </c>
      <c r="B11608" s="315" t="s">
        <v>2095</v>
      </c>
      <c r="C11608" s="315" t="s">
        <v>2098</v>
      </c>
      <c r="D11608" s="316">
        <v>374.85</v>
      </c>
      <c r="E11608" s="317">
        <v>369777.6</v>
      </c>
      <c r="F11608" s="317">
        <v>67107.759999999995</v>
      </c>
      <c r="G11608" s="318">
        <v>40087</v>
      </c>
      <c r="H11608" s="318">
        <v>42180</v>
      </c>
      <c r="I11608" s="318">
        <v>49674</v>
      </c>
      <c r="J11608" s="315" t="s">
        <v>12907</v>
      </c>
      <c r="K11608" s="315">
        <v>3661</v>
      </c>
      <c r="L11608" s="315" t="s">
        <v>1960</v>
      </c>
      <c r="M11608" s="315" t="s">
        <v>764</v>
      </c>
      <c r="N11608" s="315" t="s">
        <v>7014</v>
      </c>
      <c r="O11608" s="315" t="s">
        <v>805</v>
      </c>
      <c r="P11608" s="315" t="s">
        <v>7015</v>
      </c>
      <c r="Q11608" s="315" t="s">
        <v>7016</v>
      </c>
    </row>
    <row r="11609" spans="1:17">
      <c r="A11609" s="315" t="s">
        <v>12908</v>
      </c>
      <c r="B11609" s="315" t="s">
        <v>2095</v>
      </c>
      <c r="C11609" s="315" t="s">
        <v>2096</v>
      </c>
      <c r="D11609" s="316">
        <v>375</v>
      </c>
      <c r="E11609" s="317">
        <v>384626</v>
      </c>
      <c r="F11609" s="317">
        <v>127496.40000000001</v>
      </c>
      <c r="G11609" s="318">
        <v>39570</v>
      </c>
      <c r="H11609" s="318">
        <v>41263</v>
      </c>
      <c r="I11609" s="318">
        <v>50405</v>
      </c>
      <c r="J11609" s="315" t="s">
        <v>12909</v>
      </c>
      <c r="K11609" s="315">
        <v>1126</v>
      </c>
      <c r="L11609" s="315" t="s">
        <v>12910</v>
      </c>
      <c r="M11609" s="315" t="s">
        <v>766</v>
      </c>
      <c r="N11609" s="315"/>
      <c r="O11609" s="315" t="s">
        <v>805</v>
      </c>
      <c r="P11609" s="315" t="s">
        <v>4610</v>
      </c>
      <c r="Q11609" s="315" t="s">
        <v>12911</v>
      </c>
    </row>
    <row r="11610" spans="1:17">
      <c r="A11610" s="315" t="s">
        <v>12912</v>
      </c>
      <c r="B11610" s="315" t="s">
        <v>2095</v>
      </c>
      <c r="C11610" s="315" t="s">
        <v>2098</v>
      </c>
      <c r="D11610" s="316">
        <v>375.68</v>
      </c>
      <c r="E11610" s="317">
        <v>344915.6</v>
      </c>
      <c r="F11610" s="317">
        <v>89651.11</v>
      </c>
      <c r="G11610" s="318">
        <v>39967</v>
      </c>
      <c r="H11610" s="318">
        <v>41218</v>
      </c>
      <c r="I11610" s="318">
        <v>50405</v>
      </c>
      <c r="J11610" s="315" t="s">
        <v>12913</v>
      </c>
      <c r="K11610" s="315">
        <v>8725</v>
      </c>
      <c r="L11610" s="315" t="s">
        <v>3725</v>
      </c>
      <c r="M11610" s="315" t="s">
        <v>770</v>
      </c>
      <c r="N11610" s="315"/>
      <c r="O11610" s="315" t="s">
        <v>805</v>
      </c>
      <c r="P11610" s="315" t="s">
        <v>10627</v>
      </c>
      <c r="Q11610" s="315" t="s">
        <v>992</v>
      </c>
    </row>
    <row r="11611" spans="1:17">
      <c r="A11611" s="315" t="s">
        <v>12914</v>
      </c>
      <c r="B11611" s="315" t="s">
        <v>2095</v>
      </c>
      <c r="C11611" s="315" t="s">
        <v>2096</v>
      </c>
      <c r="D11611" s="316">
        <v>376.22</v>
      </c>
      <c r="E11611" s="317">
        <v>331902.16000000003</v>
      </c>
      <c r="F11611" s="317">
        <v>91580.420000000013</v>
      </c>
      <c r="G11611" s="318">
        <v>40565</v>
      </c>
      <c r="H11611" s="318">
        <v>41628</v>
      </c>
      <c r="I11611" s="318">
        <v>50770</v>
      </c>
      <c r="J11611" s="315" t="s">
        <v>12915</v>
      </c>
      <c r="K11611" s="315">
        <v>6246</v>
      </c>
      <c r="L11611" s="315" t="s">
        <v>1693</v>
      </c>
      <c r="M11611" s="315" t="s">
        <v>788</v>
      </c>
      <c r="N11611" s="315" t="s">
        <v>12916</v>
      </c>
      <c r="O11611" s="315" t="s">
        <v>805</v>
      </c>
      <c r="P11611" s="315" t="s">
        <v>8770</v>
      </c>
      <c r="Q11611" s="315" t="s">
        <v>6585</v>
      </c>
    </row>
    <row r="11612" spans="1:17">
      <c r="A11612" s="315" t="s">
        <v>12917</v>
      </c>
      <c r="B11612" s="315" t="s">
        <v>2095</v>
      </c>
      <c r="C11612" s="315" t="s">
        <v>2098</v>
      </c>
      <c r="D11612" s="316">
        <v>376.22</v>
      </c>
      <c r="E11612" s="317">
        <v>148184.81</v>
      </c>
      <c r="F11612" s="317">
        <v>26206.74</v>
      </c>
      <c r="G11612" s="318">
        <v>40742</v>
      </c>
      <c r="H11612" s="318">
        <v>42277</v>
      </c>
      <c r="I11612" s="318">
        <v>49674</v>
      </c>
      <c r="J11612" s="315" t="s">
        <v>12918</v>
      </c>
      <c r="K11612" s="315">
        <v>9220</v>
      </c>
      <c r="L11612" s="315" t="s">
        <v>1478</v>
      </c>
      <c r="M11612" s="315" t="s">
        <v>792</v>
      </c>
      <c r="N11612" s="315" t="s">
        <v>8243</v>
      </c>
      <c r="O11612" s="315" t="s">
        <v>805</v>
      </c>
      <c r="P11612" s="315" t="s">
        <v>7126</v>
      </c>
      <c r="Q11612" s="315" t="s">
        <v>1885</v>
      </c>
    </row>
    <row r="11613" spans="1:17">
      <c r="A11613" s="315" t="s">
        <v>12919</v>
      </c>
      <c r="B11613" s="315" t="s">
        <v>2095</v>
      </c>
      <c r="C11613" s="315" t="s">
        <v>2096</v>
      </c>
      <c r="D11613" s="316">
        <v>378</v>
      </c>
      <c r="E11613" s="317">
        <v>367112.5</v>
      </c>
      <c r="F11613" s="317">
        <v>124070.45</v>
      </c>
      <c r="G11613" s="318">
        <v>40129</v>
      </c>
      <c r="H11613" s="318">
        <v>41164</v>
      </c>
      <c r="I11613" s="318">
        <v>50405</v>
      </c>
      <c r="J11613" s="315" t="s">
        <v>12920</v>
      </c>
      <c r="K11613" s="315">
        <v>1746</v>
      </c>
      <c r="L11613" s="315" t="s">
        <v>12921</v>
      </c>
      <c r="M11613" s="315" t="s">
        <v>761</v>
      </c>
      <c r="N11613" s="315"/>
      <c r="O11613" s="315" t="s">
        <v>805</v>
      </c>
      <c r="P11613" s="315" t="s">
        <v>9470</v>
      </c>
      <c r="Q11613" s="315" t="s">
        <v>945</v>
      </c>
    </row>
    <row r="11614" spans="1:17">
      <c r="A11614" s="315" t="s">
        <v>12922</v>
      </c>
      <c r="B11614" s="315" t="s">
        <v>2095</v>
      </c>
      <c r="C11614" s="315" t="s">
        <v>2098</v>
      </c>
      <c r="D11614" s="316">
        <v>378.7</v>
      </c>
      <c r="E11614" s="317">
        <v>335114.55000000005</v>
      </c>
      <c r="F11614" s="317">
        <v>101775.51999999999</v>
      </c>
      <c r="G11614" s="318">
        <v>39652</v>
      </c>
      <c r="H11614" s="318">
        <v>41156</v>
      </c>
      <c r="I11614" s="318">
        <v>50405</v>
      </c>
      <c r="J11614" s="315" t="s">
        <v>12923</v>
      </c>
      <c r="K11614" s="315">
        <v>4712</v>
      </c>
      <c r="L11614" s="315" t="s">
        <v>4328</v>
      </c>
      <c r="M11614" s="315" t="s">
        <v>1296</v>
      </c>
      <c r="N11614" s="315" t="s">
        <v>12924</v>
      </c>
      <c r="O11614" s="315"/>
      <c r="P11614" s="315" t="s">
        <v>12924</v>
      </c>
      <c r="Q11614" s="315"/>
    </row>
    <row r="11615" spans="1:17">
      <c r="A11615" s="315" t="s">
        <v>12925</v>
      </c>
      <c r="B11615" s="315" t="s">
        <v>2095</v>
      </c>
      <c r="C11615" s="315" t="s">
        <v>2098</v>
      </c>
      <c r="D11615" s="316">
        <v>379.75</v>
      </c>
      <c r="E11615" s="317">
        <v>325513.60000000003</v>
      </c>
      <c r="F11615" s="317">
        <v>67815.34</v>
      </c>
      <c r="G11615" s="318">
        <v>40702</v>
      </c>
      <c r="H11615" s="318">
        <v>41991</v>
      </c>
      <c r="I11615" s="318">
        <v>49309</v>
      </c>
      <c r="J11615" s="315" t="s">
        <v>12926</v>
      </c>
      <c r="K11615" s="315">
        <v>3510</v>
      </c>
      <c r="L11615" s="315" t="s">
        <v>2486</v>
      </c>
      <c r="M11615" s="315" t="s">
        <v>764</v>
      </c>
      <c r="N11615" s="315" t="s">
        <v>12927</v>
      </c>
      <c r="O11615" s="315" t="s">
        <v>805</v>
      </c>
      <c r="P11615" s="315" t="s">
        <v>1759</v>
      </c>
      <c r="Q11615" s="315" t="s">
        <v>1906</v>
      </c>
    </row>
    <row r="11616" spans="1:17">
      <c r="A11616" s="315" t="s">
        <v>12928</v>
      </c>
      <c r="B11616" s="315" t="s">
        <v>2095</v>
      </c>
      <c r="C11616" s="315" t="s">
        <v>2098</v>
      </c>
      <c r="D11616" s="316">
        <v>380.16</v>
      </c>
      <c r="E11616" s="317">
        <v>339472.80000000005</v>
      </c>
      <c r="F11616" s="317">
        <v>123844.72</v>
      </c>
      <c r="G11616" s="318">
        <v>40568</v>
      </c>
      <c r="H11616" s="318">
        <v>40892</v>
      </c>
      <c r="I11616" s="318">
        <v>50040</v>
      </c>
      <c r="J11616" s="315" t="s">
        <v>12929</v>
      </c>
      <c r="K11616" s="315">
        <v>4912</v>
      </c>
      <c r="L11616" s="315" t="s">
        <v>2777</v>
      </c>
      <c r="M11616" s="315" t="s">
        <v>764</v>
      </c>
      <c r="N11616" s="315" t="s">
        <v>12930</v>
      </c>
      <c r="O11616" s="315" t="s">
        <v>805</v>
      </c>
      <c r="P11616" s="315" t="s">
        <v>8146</v>
      </c>
      <c r="Q11616" s="315" t="s">
        <v>1906</v>
      </c>
    </row>
    <row r="11617" spans="1:17">
      <c r="A11617" s="315" t="s">
        <v>11195</v>
      </c>
      <c r="B11617" s="315" t="s">
        <v>2095</v>
      </c>
      <c r="C11617" s="315" t="s">
        <v>2098</v>
      </c>
      <c r="D11617" s="316">
        <v>380.51</v>
      </c>
      <c r="E11617" s="317">
        <v>358313.84999999992</v>
      </c>
      <c r="F11617" s="317">
        <v>63368.470000000008</v>
      </c>
      <c r="G11617" s="318">
        <v>40516</v>
      </c>
      <c r="H11617" s="318">
        <v>42104</v>
      </c>
      <c r="I11617" s="318">
        <v>49674</v>
      </c>
      <c r="J11617" s="315" t="s">
        <v>12545</v>
      </c>
      <c r="K11617" s="315">
        <v>2545</v>
      </c>
      <c r="L11617" s="315" t="s">
        <v>2697</v>
      </c>
      <c r="M11617" s="315" t="s">
        <v>1296</v>
      </c>
      <c r="N11617" s="315" t="s">
        <v>4856</v>
      </c>
      <c r="O11617" s="315" t="s">
        <v>805</v>
      </c>
      <c r="P11617" s="315" t="s">
        <v>4857</v>
      </c>
      <c r="Q11617" s="315" t="s">
        <v>852</v>
      </c>
    </row>
    <row r="11618" spans="1:17">
      <c r="A11618" s="315" t="s">
        <v>12931</v>
      </c>
      <c r="B11618" s="315" t="s">
        <v>2095</v>
      </c>
      <c r="C11618" s="315" t="s">
        <v>2096</v>
      </c>
      <c r="D11618" s="316">
        <v>380.9</v>
      </c>
      <c r="E11618" s="317">
        <v>326436.07999999996</v>
      </c>
      <c r="F11618" s="317">
        <v>78671.079999999987</v>
      </c>
      <c r="G11618" s="318">
        <v>40114</v>
      </c>
      <c r="H11618" s="318">
        <v>41838</v>
      </c>
      <c r="I11618" s="318">
        <v>51135</v>
      </c>
      <c r="J11618" s="315" t="s">
        <v>12932</v>
      </c>
      <c r="K11618" s="315">
        <v>6206</v>
      </c>
      <c r="L11618" s="315" t="s">
        <v>3500</v>
      </c>
      <c r="M11618" s="315" t="s">
        <v>788</v>
      </c>
      <c r="N11618" s="315"/>
      <c r="O11618" s="315" t="s">
        <v>805</v>
      </c>
      <c r="P11618" s="315" t="s">
        <v>7390</v>
      </c>
      <c r="Q11618" s="315" t="s">
        <v>5299</v>
      </c>
    </row>
    <row r="11619" spans="1:17">
      <c r="A11619" s="315" t="s">
        <v>12933</v>
      </c>
      <c r="B11619" s="315" t="s">
        <v>2095</v>
      </c>
      <c r="C11619" s="315" t="s">
        <v>2098</v>
      </c>
      <c r="D11619" s="316">
        <v>383.76</v>
      </c>
      <c r="E11619" s="317">
        <v>310121.99999999994</v>
      </c>
      <c r="F11619" s="317">
        <v>62598.720000000008</v>
      </c>
      <c r="G11619" s="318">
        <v>40505</v>
      </c>
      <c r="H11619" s="318">
        <v>42093</v>
      </c>
      <c r="I11619" s="318">
        <v>49674</v>
      </c>
      <c r="J11619" s="315" t="s">
        <v>12934</v>
      </c>
      <c r="K11619" s="315">
        <v>9630</v>
      </c>
      <c r="L11619" s="315" t="s">
        <v>3605</v>
      </c>
      <c r="M11619" s="315" t="s">
        <v>770</v>
      </c>
      <c r="N11619" s="315" t="s">
        <v>4847</v>
      </c>
      <c r="O11619" s="315" t="s">
        <v>805</v>
      </c>
      <c r="P11619" s="315" t="s">
        <v>4848</v>
      </c>
      <c r="Q11619" s="315" t="s">
        <v>852</v>
      </c>
    </row>
    <row r="11620" spans="1:17">
      <c r="A11620" s="315" t="s">
        <v>12935</v>
      </c>
      <c r="B11620" s="315" t="s">
        <v>2095</v>
      </c>
      <c r="C11620" s="315" t="s">
        <v>2098</v>
      </c>
      <c r="D11620" s="316">
        <v>383.8</v>
      </c>
      <c r="E11620" s="317">
        <v>246628.2</v>
      </c>
      <c r="F11620" s="317">
        <v>89745.25</v>
      </c>
      <c r="G11620" s="318">
        <v>40813</v>
      </c>
      <c r="H11620" s="318">
        <v>40900</v>
      </c>
      <c r="I11620" s="318">
        <v>50040</v>
      </c>
      <c r="J11620" s="315" t="s">
        <v>12936</v>
      </c>
      <c r="K11620" s="315">
        <v>3940</v>
      </c>
      <c r="L11620" s="315" t="s">
        <v>3797</v>
      </c>
      <c r="M11620" s="315" t="s">
        <v>754</v>
      </c>
      <c r="N11620" s="315" t="s">
        <v>12937</v>
      </c>
      <c r="O11620" s="315"/>
      <c r="P11620" s="315" t="s">
        <v>12937</v>
      </c>
      <c r="Q11620" s="315"/>
    </row>
    <row r="11621" spans="1:17">
      <c r="A11621" s="315" t="s">
        <v>12938</v>
      </c>
      <c r="B11621" s="315" t="s">
        <v>2095</v>
      </c>
      <c r="C11621" s="315" t="s">
        <v>2098</v>
      </c>
      <c r="D11621" s="316">
        <v>386.1</v>
      </c>
      <c r="E11621" s="317">
        <v>307599.59999999998</v>
      </c>
      <c r="F11621" s="317">
        <v>67056.710000000006</v>
      </c>
      <c r="G11621" s="318">
        <v>40430</v>
      </c>
      <c r="H11621" s="318">
        <v>41921</v>
      </c>
      <c r="I11621" s="318">
        <v>49309</v>
      </c>
      <c r="J11621" s="315" t="s">
        <v>12939</v>
      </c>
      <c r="K11621" s="315">
        <v>9325</v>
      </c>
      <c r="L11621" s="315" t="s">
        <v>791</v>
      </c>
      <c r="M11621" s="315" t="s">
        <v>792</v>
      </c>
      <c r="N11621" s="315" t="s">
        <v>12940</v>
      </c>
      <c r="O11621" s="315" t="s">
        <v>805</v>
      </c>
      <c r="P11621" s="315" t="s">
        <v>6447</v>
      </c>
      <c r="Q11621" s="315" t="s">
        <v>1663</v>
      </c>
    </row>
    <row r="11622" spans="1:17">
      <c r="A11622" s="315" t="s">
        <v>12941</v>
      </c>
      <c r="B11622" s="315" t="s">
        <v>2095</v>
      </c>
      <c r="C11622" s="315" t="s">
        <v>2098</v>
      </c>
      <c r="D11622" s="316">
        <v>386.2</v>
      </c>
      <c r="E11622" s="317">
        <v>37953.800000000003</v>
      </c>
      <c r="F11622" s="317">
        <v>6338.2800000000007</v>
      </c>
      <c r="G11622" s="318">
        <v>40709</v>
      </c>
      <c r="H11622" s="318">
        <v>42639</v>
      </c>
      <c r="I11622" s="318">
        <v>50040</v>
      </c>
      <c r="J11622" s="315" t="s">
        <v>12942</v>
      </c>
      <c r="K11622" s="315">
        <v>5634</v>
      </c>
      <c r="L11622" s="315" t="s">
        <v>12124</v>
      </c>
      <c r="M11622" s="315" t="s">
        <v>776</v>
      </c>
      <c r="N11622" s="315"/>
      <c r="O11622" s="315" t="s">
        <v>805</v>
      </c>
      <c r="P11622" s="315" t="s">
        <v>1184</v>
      </c>
      <c r="Q11622" s="315" t="s">
        <v>1613</v>
      </c>
    </row>
    <row r="11623" spans="1:17">
      <c r="A11623" s="315" t="s">
        <v>12943</v>
      </c>
      <c r="B11623" s="315" t="s">
        <v>2095</v>
      </c>
      <c r="C11623" s="315" t="s">
        <v>2098</v>
      </c>
      <c r="D11623" s="316">
        <v>386.96</v>
      </c>
      <c r="E11623" s="317">
        <v>340778.19999999995</v>
      </c>
      <c r="F11623" s="317">
        <v>65088.63</v>
      </c>
      <c r="G11623" s="318">
        <v>40701</v>
      </c>
      <c r="H11623" s="318">
        <v>42227</v>
      </c>
      <c r="I11623" s="318">
        <v>49674</v>
      </c>
      <c r="J11623" s="315" t="s">
        <v>12944</v>
      </c>
      <c r="K11623" s="315">
        <v>9325</v>
      </c>
      <c r="L11623" s="315" t="s">
        <v>791</v>
      </c>
      <c r="M11623" s="315" t="s">
        <v>792</v>
      </c>
      <c r="N11623" s="315" t="s">
        <v>12940</v>
      </c>
      <c r="O11623" s="315" t="s">
        <v>805</v>
      </c>
      <c r="P11623" s="315" t="s">
        <v>6447</v>
      </c>
      <c r="Q11623" s="315" t="s">
        <v>1663</v>
      </c>
    </row>
    <row r="11624" spans="1:17">
      <c r="A11624" s="315" t="s">
        <v>12945</v>
      </c>
      <c r="B11624" s="315" t="s">
        <v>2095</v>
      </c>
      <c r="C11624" s="315" t="s">
        <v>2098</v>
      </c>
      <c r="D11624" s="316">
        <v>387.48</v>
      </c>
      <c r="E11624" s="317">
        <v>186049.2</v>
      </c>
      <c r="F11624" s="317">
        <v>37554.350000000006</v>
      </c>
      <c r="G11624" s="318">
        <v>40836</v>
      </c>
      <c r="H11624" s="318">
        <v>42076</v>
      </c>
      <c r="I11624" s="318">
        <v>49674</v>
      </c>
      <c r="J11624" s="315" t="s">
        <v>12946</v>
      </c>
      <c r="K11624" s="315">
        <v>8226</v>
      </c>
      <c r="L11624" s="315" t="s">
        <v>3282</v>
      </c>
      <c r="M11624" s="315" t="s">
        <v>1051</v>
      </c>
      <c r="N11624" s="315" t="s">
        <v>12238</v>
      </c>
      <c r="O11624" s="315" t="s">
        <v>805</v>
      </c>
      <c r="P11624" s="315" t="s">
        <v>12239</v>
      </c>
      <c r="Q11624" s="315" t="s">
        <v>5736</v>
      </c>
    </row>
    <row r="11625" spans="1:17">
      <c r="A11625" s="315" t="s">
        <v>12947</v>
      </c>
      <c r="B11625" s="315" t="s">
        <v>2095</v>
      </c>
      <c r="C11625" s="315" t="s">
        <v>2098</v>
      </c>
      <c r="D11625" s="316">
        <v>389.47</v>
      </c>
      <c r="E11625" s="317">
        <v>41103.800000000003</v>
      </c>
      <c r="F11625" s="317">
        <v>6355.85</v>
      </c>
      <c r="G11625" s="318">
        <v>40850</v>
      </c>
      <c r="H11625" s="318">
        <v>42643</v>
      </c>
      <c r="I11625" s="318">
        <v>50040</v>
      </c>
      <c r="J11625" s="315" t="s">
        <v>12948</v>
      </c>
      <c r="K11625" s="315">
        <v>8934</v>
      </c>
      <c r="L11625" s="315" t="s">
        <v>3881</v>
      </c>
      <c r="M11625" s="315" t="s">
        <v>784</v>
      </c>
      <c r="N11625" s="315" t="s">
        <v>12949</v>
      </c>
      <c r="O11625" s="315" t="s">
        <v>805</v>
      </c>
      <c r="P11625" s="315" t="s">
        <v>1383</v>
      </c>
      <c r="Q11625" s="315" t="s">
        <v>12950</v>
      </c>
    </row>
    <row r="11626" spans="1:17">
      <c r="A11626" s="315" t="s">
        <v>12951</v>
      </c>
      <c r="B11626" s="315" t="s">
        <v>2095</v>
      </c>
      <c r="C11626" s="315" t="s">
        <v>2098</v>
      </c>
      <c r="D11626" s="316">
        <v>391.08</v>
      </c>
      <c r="E11626" s="317">
        <v>304408.25</v>
      </c>
      <c r="F11626" s="317">
        <v>56632.259999999995</v>
      </c>
      <c r="G11626" s="318">
        <v>40521</v>
      </c>
      <c r="H11626" s="318">
        <v>42020</v>
      </c>
      <c r="I11626" s="318">
        <v>49674</v>
      </c>
      <c r="J11626" s="315" t="s">
        <v>12952</v>
      </c>
      <c r="K11626" s="315">
        <v>2088</v>
      </c>
      <c r="L11626" s="315" t="s">
        <v>3414</v>
      </c>
      <c r="M11626" s="315" t="s">
        <v>758</v>
      </c>
      <c r="N11626" s="315" t="s">
        <v>12953</v>
      </c>
      <c r="O11626" s="315" t="s">
        <v>805</v>
      </c>
      <c r="P11626" s="315" t="s">
        <v>8751</v>
      </c>
      <c r="Q11626" s="315" t="s">
        <v>6713</v>
      </c>
    </row>
    <row r="11627" spans="1:17">
      <c r="A11627" s="315" t="s">
        <v>12954</v>
      </c>
      <c r="B11627" s="315" t="s">
        <v>2095</v>
      </c>
      <c r="C11627" s="315" t="s">
        <v>2098</v>
      </c>
      <c r="D11627" s="316">
        <v>392.5</v>
      </c>
      <c r="E11627" s="317">
        <v>353774.6</v>
      </c>
      <c r="F11627" s="317">
        <v>83499.429999999993</v>
      </c>
      <c r="G11627" s="318">
        <v>39573</v>
      </c>
      <c r="H11627" s="318">
        <v>40352</v>
      </c>
      <c r="I11627" s="318">
        <v>49674</v>
      </c>
      <c r="J11627" s="315" t="s">
        <v>12955</v>
      </c>
      <c r="K11627" s="315">
        <v>4900</v>
      </c>
      <c r="L11627" s="315" t="s">
        <v>2377</v>
      </c>
      <c r="M11627" s="315" t="s">
        <v>764</v>
      </c>
      <c r="N11627" s="315" t="s">
        <v>12956</v>
      </c>
      <c r="O11627" s="315" t="s">
        <v>805</v>
      </c>
      <c r="P11627" s="315" t="s">
        <v>1663</v>
      </c>
      <c r="Q11627" s="315" t="s">
        <v>1065</v>
      </c>
    </row>
    <row r="11628" spans="1:17">
      <c r="A11628" s="315" t="s">
        <v>12957</v>
      </c>
      <c r="B11628" s="315" t="s">
        <v>2095</v>
      </c>
      <c r="C11628" s="315" t="s">
        <v>2098</v>
      </c>
      <c r="D11628" s="316">
        <v>393.12</v>
      </c>
      <c r="E11628" s="317">
        <v>423996.4</v>
      </c>
      <c r="F11628" s="317">
        <v>85584.43</v>
      </c>
      <c r="G11628" s="318">
        <v>40583</v>
      </c>
      <c r="H11628" s="318">
        <v>42090</v>
      </c>
      <c r="I11628" s="318">
        <v>49674</v>
      </c>
      <c r="J11628" s="315" t="s">
        <v>12958</v>
      </c>
      <c r="K11628" s="315">
        <v>1165</v>
      </c>
      <c r="L11628" s="315" t="s">
        <v>12959</v>
      </c>
      <c r="M11628" s="315" t="s">
        <v>766</v>
      </c>
      <c r="N11628" s="315" t="s">
        <v>12672</v>
      </c>
      <c r="O11628" s="315" t="s">
        <v>805</v>
      </c>
      <c r="P11628" s="315" t="s">
        <v>12673</v>
      </c>
      <c r="Q11628" s="315" t="s">
        <v>12674</v>
      </c>
    </row>
    <row r="11629" spans="1:17">
      <c r="A11629" s="315" t="s">
        <v>12960</v>
      </c>
      <c r="B11629" s="315" t="s">
        <v>2095</v>
      </c>
      <c r="C11629" s="315" t="s">
        <v>2098</v>
      </c>
      <c r="D11629" s="316">
        <v>396.27</v>
      </c>
      <c r="E11629" s="317">
        <v>386727.52</v>
      </c>
      <c r="F11629" s="317">
        <v>78061.66</v>
      </c>
      <c r="G11629" s="318">
        <v>40672</v>
      </c>
      <c r="H11629" s="318">
        <v>41981</v>
      </c>
      <c r="I11629" s="318">
        <v>49309</v>
      </c>
      <c r="J11629" s="315" t="s">
        <v>10328</v>
      </c>
      <c r="K11629" s="315">
        <v>7402</v>
      </c>
      <c r="L11629" s="315" t="s">
        <v>2555</v>
      </c>
      <c r="M11629" s="315" t="s">
        <v>966</v>
      </c>
      <c r="N11629" s="315" t="s">
        <v>12177</v>
      </c>
      <c r="O11629" s="315" t="s">
        <v>805</v>
      </c>
      <c r="P11629" s="315" t="s">
        <v>12178</v>
      </c>
      <c r="Q11629" s="315" t="s">
        <v>1041</v>
      </c>
    </row>
    <row r="11630" spans="1:17">
      <c r="A11630" s="315" t="s">
        <v>12961</v>
      </c>
      <c r="B11630" s="315" t="s">
        <v>2095</v>
      </c>
      <c r="C11630" s="315" t="s">
        <v>2098</v>
      </c>
      <c r="D11630" s="316">
        <v>396.9</v>
      </c>
      <c r="E11630" s="317">
        <v>334460.19999999995</v>
      </c>
      <c r="F11630" s="317">
        <v>104054.31</v>
      </c>
      <c r="G11630" s="318">
        <v>39570</v>
      </c>
      <c r="H11630" s="318">
        <v>41031</v>
      </c>
      <c r="I11630" s="318">
        <v>50405</v>
      </c>
      <c r="J11630" s="315" t="s">
        <v>12962</v>
      </c>
      <c r="K11630" s="315">
        <v>4543</v>
      </c>
      <c r="L11630" s="315" t="s">
        <v>2981</v>
      </c>
      <c r="M11630" s="315" t="s">
        <v>1296</v>
      </c>
      <c r="N11630" s="315" t="s">
        <v>9447</v>
      </c>
      <c r="O11630" s="315" t="s">
        <v>914</v>
      </c>
      <c r="P11630" s="315" t="s">
        <v>9448</v>
      </c>
      <c r="Q11630" s="315" t="s">
        <v>9449</v>
      </c>
    </row>
    <row r="11631" spans="1:17">
      <c r="A11631" s="315" t="s">
        <v>12963</v>
      </c>
      <c r="B11631" s="315" t="s">
        <v>2095</v>
      </c>
      <c r="C11631" s="315" t="s">
        <v>2098</v>
      </c>
      <c r="D11631" s="316">
        <v>397.25</v>
      </c>
      <c r="E11631" s="317">
        <v>424504</v>
      </c>
      <c r="F11631" s="317">
        <v>88831.38</v>
      </c>
      <c r="G11631" s="318">
        <v>40746</v>
      </c>
      <c r="H11631" s="318">
        <v>41609</v>
      </c>
      <c r="I11631" s="318">
        <v>50770</v>
      </c>
      <c r="J11631" s="315" t="s">
        <v>1781</v>
      </c>
      <c r="K11631" s="315">
        <v>4127</v>
      </c>
      <c r="L11631" s="315" t="s">
        <v>1782</v>
      </c>
      <c r="M11631" s="315" t="s">
        <v>1484</v>
      </c>
      <c r="N11631" s="315" t="s">
        <v>1485</v>
      </c>
      <c r="O11631" s="315" t="s">
        <v>805</v>
      </c>
      <c r="P11631" s="315" t="s">
        <v>1486</v>
      </c>
      <c r="Q11631" s="315" t="s">
        <v>1179</v>
      </c>
    </row>
    <row r="11632" spans="1:17">
      <c r="A11632" s="315" t="s">
        <v>12730</v>
      </c>
      <c r="B11632" s="315" t="s">
        <v>2095</v>
      </c>
      <c r="C11632" s="315" t="s">
        <v>2098</v>
      </c>
      <c r="D11632" s="316">
        <v>398.75</v>
      </c>
      <c r="E11632" s="317">
        <v>339575.99999999994</v>
      </c>
      <c r="F11632" s="317">
        <v>74027.549999999988</v>
      </c>
      <c r="G11632" s="318">
        <v>40667</v>
      </c>
      <c r="H11632" s="318">
        <v>42066</v>
      </c>
      <c r="I11632" s="318">
        <v>49674</v>
      </c>
      <c r="J11632" s="315" t="s">
        <v>12964</v>
      </c>
      <c r="K11632" s="315">
        <v>6025</v>
      </c>
      <c r="L11632" s="315" t="s">
        <v>2453</v>
      </c>
      <c r="M11632" s="315" t="s">
        <v>788</v>
      </c>
      <c r="N11632" s="315"/>
      <c r="O11632" s="315" t="s">
        <v>805</v>
      </c>
      <c r="P11632" s="315" t="s">
        <v>5802</v>
      </c>
      <c r="Q11632" s="315" t="s">
        <v>1513</v>
      </c>
    </row>
    <row r="11633" spans="1:17">
      <c r="A11633" s="315" t="s">
        <v>12965</v>
      </c>
      <c r="B11633" s="315" t="s">
        <v>2095</v>
      </c>
      <c r="C11633" s="315" t="s">
        <v>2098</v>
      </c>
      <c r="D11633" s="316">
        <v>398.82</v>
      </c>
      <c r="E11633" s="317">
        <v>168720.88</v>
      </c>
      <c r="F11633" s="317">
        <v>32225.690000000002</v>
      </c>
      <c r="G11633" s="318">
        <v>40791</v>
      </c>
      <c r="H11633" s="318">
        <v>42265</v>
      </c>
      <c r="I11633" s="318">
        <v>49674</v>
      </c>
      <c r="J11633" s="315" t="s">
        <v>12966</v>
      </c>
      <c r="K11633" s="315">
        <v>6277</v>
      </c>
      <c r="L11633" s="315" t="s">
        <v>4324</v>
      </c>
      <c r="M11633" s="315" t="s">
        <v>788</v>
      </c>
      <c r="N11633" s="315"/>
      <c r="O11633" s="315" t="s">
        <v>805</v>
      </c>
      <c r="P11633" s="315" t="s">
        <v>4716</v>
      </c>
      <c r="Q11633" s="315" t="s">
        <v>4820</v>
      </c>
    </row>
    <row r="11634" spans="1:17">
      <c r="A11634" s="315" t="s">
        <v>12967</v>
      </c>
      <c r="B11634" s="315" t="s">
        <v>2095</v>
      </c>
      <c r="C11634" s="315" t="s">
        <v>2096</v>
      </c>
      <c r="D11634" s="316">
        <v>399.1</v>
      </c>
      <c r="E11634" s="317">
        <v>442983.25</v>
      </c>
      <c r="F11634" s="317">
        <v>171450.95000000004</v>
      </c>
      <c r="G11634" s="318">
        <v>39570</v>
      </c>
      <c r="H11634" s="318">
        <v>40897</v>
      </c>
      <c r="I11634" s="318">
        <v>50040</v>
      </c>
      <c r="J11634" s="315" t="s">
        <v>12968</v>
      </c>
      <c r="K11634" s="315">
        <v>1757</v>
      </c>
      <c r="L11634" s="315" t="s">
        <v>1698</v>
      </c>
      <c r="M11634" s="315" t="s">
        <v>761</v>
      </c>
      <c r="N11634" s="315"/>
      <c r="O11634" s="315" t="s">
        <v>805</v>
      </c>
      <c r="P11634" s="315" t="s">
        <v>1700</v>
      </c>
      <c r="Q11634" s="315" t="s">
        <v>1701</v>
      </c>
    </row>
    <row r="11635" spans="1:17">
      <c r="A11635" s="315" t="s">
        <v>12969</v>
      </c>
      <c r="B11635" s="315" t="s">
        <v>2095</v>
      </c>
      <c r="C11635" s="315" t="s">
        <v>2098</v>
      </c>
      <c r="D11635" s="316">
        <v>401.8</v>
      </c>
      <c r="E11635" s="317">
        <v>385812.19999999995</v>
      </c>
      <c r="F11635" s="317">
        <v>118601.52000000002</v>
      </c>
      <c r="G11635" s="318">
        <v>39570</v>
      </c>
      <c r="H11635" s="318">
        <v>41430</v>
      </c>
      <c r="I11635" s="318">
        <v>50770</v>
      </c>
      <c r="J11635" s="315" t="s">
        <v>12970</v>
      </c>
      <c r="K11635" s="315">
        <v>6055</v>
      </c>
      <c r="L11635" s="315" t="s">
        <v>4385</v>
      </c>
      <c r="M11635" s="315" t="s">
        <v>1017</v>
      </c>
      <c r="N11635" s="315" t="s">
        <v>11337</v>
      </c>
      <c r="O11635" s="315" t="s">
        <v>805</v>
      </c>
      <c r="P11635" s="315" t="s">
        <v>11338</v>
      </c>
      <c r="Q11635" s="315" t="s">
        <v>1210</v>
      </c>
    </row>
    <row r="11636" spans="1:17">
      <c r="A11636" s="315" t="s">
        <v>12971</v>
      </c>
      <c r="B11636" s="315" t="s">
        <v>2095</v>
      </c>
      <c r="C11636" s="315" t="s">
        <v>2098</v>
      </c>
      <c r="D11636" s="316">
        <v>401.8</v>
      </c>
      <c r="E11636" s="317">
        <v>368409</v>
      </c>
      <c r="F11636" s="317">
        <v>134059.94</v>
      </c>
      <c r="G11636" s="318">
        <v>40617</v>
      </c>
      <c r="H11636" s="318">
        <v>40814</v>
      </c>
      <c r="I11636" s="318">
        <v>50040</v>
      </c>
      <c r="J11636" s="315" t="s">
        <v>12972</v>
      </c>
      <c r="K11636" s="315">
        <v>3604</v>
      </c>
      <c r="L11636" s="315" t="s">
        <v>2197</v>
      </c>
      <c r="M11636" s="315" t="s">
        <v>764</v>
      </c>
      <c r="N11636" s="315" t="s">
        <v>12973</v>
      </c>
      <c r="O11636" s="315" t="s">
        <v>805</v>
      </c>
      <c r="P11636" s="315" t="s">
        <v>8404</v>
      </c>
      <c r="Q11636" s="315" t="s">
        <v>819</v>
      </c>
    </row>
    <row r="11637" spans="1:17">
      <c r="A11637" s="315" t="s">
        <v>12974</v>
      </c>
      <c r="B11637" s="315" t="s">
        <v>2095</v>
      </c>
      <c r="C11637" s="315" t="s">
        <v>2098</v>
      </c>
      <c r="D11637" s="316">
        <v>401.9</v>
      </c>
      <c r="E11637" s="317">
        <v>354029.2</v>
      </c>
      <c r="F11637" s="317">
        <v>107192.18999999999</v>
      </c>
      <c r="G11637" s="318">
        <v>39976</v>
      </c>
      <c r="H11637" s="318">
        <v>41180</v>
      </c>
      <c r="I11637" s="318">
        <v>50405</v>
      </c>
      <c r="J11637" s="315" t="s">
        <v>12975</v>
      </c>
      <c r="K11637" s="315">
        <v>7013</v>
      </c>
      <c r="L11637" s="315" t="s">
        <v>2069</v>
      </c>
      <c r="M11637" s="315" t="s">
        <v>966</v>
      </c>
      <c r="N11637" s="315" t="s">
        <v>6071</v>
      </c>
      <c r="O11637" s="315" t="s">
        <v>805</v>
      </c>
      <c r="P11637" s="315" t="s">
        <v>1184</v>
      </c>
      <c r="Q11637" s="315" t="s">
        <v>6072</v>
      </c>
    </row>
    <row r="11638" spans="1:17">
      <c r="A11638" s="315" t="s">
        <v>12976</v>
      </c>
      <c r="B11638" s="315" t="s">
        <v>2095</v>
      </c>
      <c r="C11638" s="315" t="s">
        <v>2098</v>
      </c>
      <c r="D11638" s="316">
        <v>404.3</v>
      </c>
      <c r="E11638" s="317">
        <v>384684.4</v>
      </c>
      <c r="F11638" s="317">
        <v>116473.88</v>
      </c>
      <c r="G11638" s="318">
        <v>39976</v>
      </c>
      <c r="H11638" s="318">
        <v>41261</v>
      </c>
      <c r="I11638" s="318">
        <v>50405</v>
      </c>
      <c r="J11638" s="315" t="s">
        <v>12977</v>
      </c>
      <c r="K11638" s="315">
        <v>5618</v>
      </c>
      <c r="L11638" s="315" t="s">
        <v>4399</v>
      </c>
      <c r="M11638" s="315" t="s">
        <v>776</v>
      </c>
      <c r="N11638" s="315"/>
      <c r="O11638" s="315" t="s">
        <v>805</v>
      </c>
      <c r="P11638" s="315" t="s">
        <v>3905</v>
      </c>
      <c r="Q11638" s="315" t="s">
        <v>1607</v>
      </c>
    </row>
    <row r="11639" spans="1:17">
      <c r="A11639" s="315" t="s">
        <v>12978</v>
      </c>
      <c r="B11639" s="315" t="s">
        <v>2095</v>
      </c>
      <c r="C11639" s="315" t="s">
        <v>2098</v>
      </c>
      <c r="D11639" s="316">
        <v>406</v>
      </c>
      <c r="E11639" s="317">
        <v>325779.20000000001</v>
      </c>
      <c r="F11639" s="317">
        <v>78126.67</v>
      </c>
      <c r="G11639" s="318">
        <v>40758</v>
      </c>
      <c r="H11639" s="318">
        <v>41264</v>
      </c>
      <c r="I11639" s="318">
        <v>50405</v>
      </c>
      <c r="J11639" s="315" t="s">
        <v>7752</v>
      </c>
      <c r="K11639" s="315">
        <v>9050</v>
      </c>
      <c r="L11639" s="315" t="s">
        <v>1023</v>
      </c>
      <c r="M11639" s="315" t="s">
        <v>1024</v>
      </c>
      <c r="N11639" s="315" t="s">
        <v>12979</v>
      </c>
      <c r="O11639" s="315" t="s">
        <v>805</v>
      </c>
      <c r="P11639" s="315" t="s">
        <v>12980</v>
      </c>
      <c r="Q11639" s="315" t="s">
        <v>858</v>
      </c>
    </row>
    <row r="11640" spans="1:17">
      <c r="A11640" s="315" t="s">
        <v>12981</v>
      </c>
      <c r="B11640" s="315" t="s">
        <v>2095</v>
      </c>
      <c r="C11640" s="315" t="s">
        <v>2096</v>
      </c>
      <c r="D11640" s="316">
        <v>408.45</v>
      </c>
      <c r="E11640" s="317">
        <v>372621.21</v>
      </c>
      <c r="F11640" s="317">
        <v>74179.22</v>
      </c>
      <c r="G11640" s="318">
        <v>40744</v>
      </c>
      <c r="H11640" s="318">
        <v>41172</v>
      </c>
      <c r="I11640" s="318">
        <v>50405</v>
      </c>
      <c r="J11640" s="315" t="s">
        <v>12982</v>
      </c>
      <c r="K11640" s="315">
        <v>6300</v>
      </c>
      <c r="L11640" s="315" t="s">
        <v>327</v>
      </c>
      <c r="M11640" s="315" t="s">
        <v>1712</v>
      </c>
      <c r="N11640" s="315" t="s">
        <v>12983</v>
      </c>
      <c r="O11640" s="315" t="s">
        <v>805</v>
      </c>
      <c r="P11640" s="315" t="s">
        <v>10564</v>
      </c>
      <c r="Q11640" s="315" t="s">
        <v>1900</v>
      </c>
    </row>
    <row r="11641" spans="1:17">
      <c r="A11641" s="315" t="s">
        <v>12984</v>
      </c>
      <c r="B11641" s="315" t="s">
        <v>2095</v>
      </c>
      <c r="C11641" s="315" t="s">
        <v>2096</v>
      </c>
      <c r="D11641" s="316">
        <v>409.9</v>
      </c>
      <c r="E11641" s="317">
        <v>61136.5</v>
      </c>
      <c r="F11641" s="317">
        <v>9680.48</v>
      </c>
      <c r="G11641" s="318">
        <v>40666</v>
      </c>
      <c r="H11641" s="318">
        <v>42627</v>
      </c>
      <c r="I11641" s="318">
        <v>50040</v>
      </c>
      <c r="J11641" s="315" t="s">
        <v>12985</v>
      </c>
      <c r="K11641" s="315">
        <v>1530</v>
      </c>
      <c r="L11641" s="315" t="s">
        <v>2405</v>
      </c>
      <c r="M11641" s="315" t="s">
        <v>766</v>
      </c>
      <c r="N11641" s="315" t="s">
        <v>12568</v>
      </c>
      <c r="O11641" s="315" t="s">
        <v>805</v>
      </c>
      <c r="P11641" s="315" t="s">
        <v>8560</v>
      </c>
      <c r="Q11641" s="315" t="s">
        <v>1519</v>
      </c>
    </row>
    <row r="11642" spans="1:17">
      <c r="A11642" s="315" t="s">
        <v>12986</v>
      </c>
      <c r="B11642" s="315" t="s">
        <v>2095</v>
      </c>
      <c r="C11642" s="315" t="s">
        <v>2098</v>
      </c>
      <c r="D11642" s="316">
        <v>410.12</v>
      </c>
      <c r="E11642" s="317">
        <v>451056</v>
      </c>
      <c r="F11642" s="317">
        <v>84364.180000000008</v>
      </c>
      <c r="G11642" s="318">
        <v>40366</v>
      </c>
      <c r="H11642" s="318">
        <v>42235</v>
      </c>
      <c r="I11642" s="318">
        <v>51501</v>
      </c>
      <c r="J11642" s="315" t="s">
        <v>12987</v>
      </c>
      <c r="K11642" s="315">
        <v>3465</v>
      </c>
      <c r="L11642" s="315" t="s">
        <v>786</v>
      </c>
      <c r="M11642" s="315" t="s">
        <v>764</v>
      </c>
      <c r="N11642" s="315" t="s">
        <v>12988</v>
      </c>
      <c r="O11642" s="315" t="s">
        <v>805</v>
      </c>
      <c r="P11642" s="315" t="s">
        <v>12989</v>
      </c>
      <c r="Q11642" s="315" t="s">
        <v>12990</v>
      </c>
    </row>
    <row r="11643" spans="1:17">
      <c r="A11643" s="315" t="s">
        <v>12991</v>
      </c>
      <c r="B11643" s="315" t="s">
        <v>2095</v>
      </c>
      <c r="C11643" s="315" t="s">
        <v>2098</v>
      </c>
      <c r="D11643" s="316">
        <v>410.82</v>
      </c>
      <c r="E11643" s="317">
        <v>227665.8</v>
      </c>
      <c r="F11643" s="317">
        <v>50834.069999999992</v>
      </c>
      <c r="G11643" s="318">
        <v>40585</v>
      </c>
      <c r="H11643" s="318">
        <v>41627</v>
      </c>
      <c r="I11643" s="318">
        <v>50770</v>
      </c>
      <c r="J11643" s="315" t="s">
        <v>12992</v>
      </c>
      <c r="K11643" s="315">
        <v>3207</v>
      </c>
      <c r="L11643" s="315" t="s">
        <v>3854</v>
      </c>
      <c r="M11643" s="315" t="s">
        <v>764</v>
      </c>
      <c r="N11643" s="315" t="s">
        <v>5544</v>
      </c>
      <c r="O11643" s="315" t="s">
        <v>805</v>
      </c>
      <c r="P11643" s="315" t="s">
        <v>5545</v>
      </c>
      <c r="Q11643" s="315" t="s">
        <v>969</v>
      </c>
    </row>
    <row r="11644" spans="1:17">
      <c r="A11644" s="315" t="s">
        <v>12993</v>
      </c>
      <c r="B11644" s="315" t="s">
        <v>2095</v>
      </c>
      <c r="C11644" s="315" t="s">
        <v>2098</v>
      </c>
      <c r="D11644" s="316">
        <v>411.2</v>
      </c>
      <c r="E11644" s="317">
        <v>434528.8</v>
      </c>
      <c r="F11644" s="317">
        <v>245428.32</v>
      </c>
      <c r="G11644" s="318">
        <v>39570</v>
      </c>
      <c r="H11644" s="318">
        <v>39753</v>
      </c>
      <c r="I11644" s="318">
        <v>48914</v>
      </c>
      <c r="J11644" s="315" t="s">
        <v>12994</v>
      </c>
      <c r="K11644" s="315">
        <v>3713</v>
      </c>
      <c r="L11644" s="315" t="s">
        <v>777</v>
      </c>
      <c r="M11644" s="315" t="s">
        <v>764</v>
      </c>
      <c r="N11644" s="315" t="s">
        <v>12995</v>
      </c>
      <c r="O11644" s="315" t="s">
        <v>805</v>
      </c>
      <c r="P11644" s="315" t="s">
        <v>12996</v>
      </c>
      <c r="Q11644" s="315" t="s">
        <v>12997</v>
      </c>
    </row>
    <row r="11645" spans="1:17">
      <c r="A11645" s="315" t="s">
        <v>12998</v>
      </c>
      <c r="B11645" s="315" t="s">
        <v>2095</v>
      </c>
      <c r="C11645" s="315" t="s">
        <v>2098</v>
      </c>
      <c r="D11645" s="316">
        <v>413</v>
      </c>
      <c r="E11645" s="317">
        <v>423456</v>
      </c>
      <c r="F11645" s="317">
        <v>153698.84000000003</v>
      </c>
      <c r="G11645" s="318">
        <v>40381</v>
      </c>
      <c r="H11645" s="318">
        <v>40893</v>
      </c>
      <c r="I11645" s="318">
        <v>50040</v>
      </c>
      <c r="J11645" s="315" t="s">
        <v>12999</v>
      </c>
      <c r="K11645" s="315">
        <v>1242</v>
      </c>
      <c r="L11645" s="315" t="s">
        <v>3127</v>
      </c>
      <c r="M11645" s="315" t="s">
        <v>1827</v>
      </c>
      <c r="N11645" s="315" t="s">
        <v>12248</v>
      </c>
      <c r="O11645" s="315" t="s">
        <v>805</v>
      </c>
      <c r="P11645" s="315" t="s">
        <v>12249</v>
      </c>
      <c r="Q11645" s="315" t="s">
        <v>12250</v>
      </c>
    </row>
    <row r="11646" spans="1:17">
      <c r="A11646" s="315" t="s">
        <v>13000</v>
      </c>
      <c r="B11646" s="315" t="s">
        <v>2095</v>
      </c>
      <c r="C11646" s="315" t="s">
        <v>2098</v>
      </c>
      <c r="D11646" s="316">
        <v>415.36</v>
      </c>
      <c r="E11646" s="317">
        <v>364803.56999999995</v>
      </c>
      <c r="F11646" s="317">
        <v>106063.28000000001</v>
      </c>
      <c r="G11646" s="318">
        <v>39570</v>
      </c>
      <c r="H11646" s="318">
        <v>39779</v>
      </c>
      <c r="I11646" s="318">
        <v>48944</v>
      </c>
      <c r="J11646" s="315" t="s">
        <v>13001</v>
      </c>
      <c r="K11646" s="315">
        <v>9201</v>
      </c>
      <c r="L11646" s="315" t="s">
        <v>959</v>
      </c>
      <c r="M11646" s="315" t="s">
        <v>770</v>
      </c>
      <c r="N11646" s="315" t="s">
        <v>13002</v>
      </c>
      <c r="O11646" s="315" t="s">
        <v>805</v>
      </c>
      <c r="P11646" s="315" t="s">
        <v>13003</v>
      </c>
      <c r="Q11646" s="315" t="s">
        <v>13004</v>
      </c>
    </row>
    <row r="11647" spans="1:17">
      <c r="A11647" s="315" t="s">
        <v>9764</v>
      </c>
      <c r="B11647" s="315" t="s">
        <v>2095</v>
      </c>
      <c r="C11647" s="315" t="s">
        <v>2098</v>
      </c>
      <c r="D11647" s="316">
        <v>415.48</v>
      </c>
      <c r="E11647" s="317">
        <v>432830.67000000004</v>
      </c>
      <c r="F11647" s="317">
        <v>87367.65</v>
      </c>
      <c r="G11647" s="318">
        <v>40739</v>
      </c>
      <c r="H11647" s="318">
        <v>42093</v>
      </c>
      <c r="I11647" s="318">
        <v>49674</v>
      </c>
      <c r="J11647" s="315" t="s">
        <v>13005</v>
      </c>
      <c r="K11647" s="315">
        <v>8512</v>
      </c>
      <c r="L11647" s="315" t="s">
        <v>4159</v>
      </c>
      <c r="M11647" s="315" t="s">
        <v>792</v>
      </c>
      <c r="N11647" s="315" t="s">
        <v>9766</v>
      </c>
      <c r="O11647" s="315" t="s">
        <v>805</v>
      </c>
      <c r="P11647" s="315" t="s">
        <v>9767</v>
      </c>
      <c r="Q11647" s="315" t="s">
        <v>1394</v>
      </c>
    </row>
    <row r="11648" spans="1:17">
      <c r="A11648" s="315" t="s">
        <v>13006</v>
      </c>
      <c r="B11648" s="315" t="s">
        <v>2095</v>
      </c>
      <c r="C11648" s="315" t="s">
        <v>2098</v>
      </c>
      <c r="D11648" s="316">
        <v>417.6</v>
      </c>
      <c r="E11648" s="317">
        <v>463420.2</v>
      </c>
      <c r="F11648" s="317">
        <v>168204.34000000003</v>
      </c>
      <c r="G11648" s="318">
        <v>40617</v>
      </c>
      <c r="H11648" s="318">
        <v>40892</v>
      </c>
      <c r="I11648" s="318">
        <v>50040</v>
      </c>
      <c r="J11648" s="315" t="s">
        <v>13007</v>
      </c>
      <c r="K11648" s="315">
        <v>3600</v>
      </c>
      <c r="L11648" s="315" t="s">
        <v>2197</v>
      </c>
      <c r="M11648" s="315" t="s">
        <v>764</v>
      </c>
      <c r="N11648" s="315" t="s">
        <v>12973</v>
      </c>
      <c r="O11648" s="315" t="s">
        <v>805</v>
      </c>
      <c r="P11648" s="315" t="s">
        <v>8404</v>
      </c>
      <c r="Q11648" s="315" t="s">
        <v>819</v>
      </c>
    </row>
    <row r="11649" spans="1:17">
      <c r="A11649" s="315" t="s">
        <v>13008</v>
      </c>
      <c r="B11649" s="315" t="s">
        <v>2095</v>
      </c>
      <c r="C11649" s="315" t="s">
        <v>2096</v>
      </c>
      <c r="D11649" s="316">
        <v>420.72</v>
      </c>
      <c r="E11649" s="317">
        <v>440582.5</v>
      </c>
      <c r="F11649" s="317">
        <v>155966.20000000004</v>
      </c>
      <c r="G11649" s="318">
        <v>40732</v>
      </c>
      <c r="H11649" s="318">
        <v>41121</v>
      </c>
      <c r="I11649" s="318">
        <v>50405</v>
      </c>
      <c r="J11649" s="315" t="s">
        <v>13009</v>
      </c>
      <c r="K11649" s="315">
        <v>1688</v>
      </c>
      <c r="L11649" s="315" t="s">
        <v>13010</v>
      </c>
      <c r="M11649" s="315" t="s">
        <v>761</v>
      </c>
      <c r="N11649" s="315"/>
      <c r="O11649" s="315" t="s">
        <v>805</v>
      </c>
      <c r="P11649" s="315" t="s">
        <v>13011</v>
      </c>
      <c r="Q11649" s="315" t="s">
        <v>1844</v>
      </c>
    </row>
    <row r="11650" spans="1:17">
      <c r="A11650" s="315" t="s">
        <v>13012</v>
      </c>
      <c r="B11650" s="315" t="s">
        <v>2095</v>
      </c>
      <c r="C11650" s="315" t="s">
        <v>2098</v>
      </c>
      <c r="D11650" s="316">
        <v>422.7</v>
      </c>
      <c r="E11650" s="317">
        <v>368814.6</v>
      </c>
      <c r="F11650" s="317">
        <v>125328.65000000001</v>
      </c>
      <c r="G11650" s="318">
        <v>39570</v>
      </c>
      <c r="H11650" s="318">
        <v>40848</v>
      </c>
      <c r="I11650" s="318">
        <v>50040</v>
      </c>
      <c r="J11650" s="315" t="s">
        <v>13013</v>
      </c>
      <c r="K11650" s="315">
        <v>3661</v>
      </c>
      <c r="L11650" s="315" t="s">
        <v>1960</v>
      </c>
      <c r="M11650" s="315" t="s">
        <v>764</v>
      </c>
      <c r="N11650" s="315" t="s">
        <v>7014</v>
      </c>
      <c r="O11650" s="315" t="s">
        <v>805</v>
      </c>
      <c r="P11650" s="315" t="s">
        <v>7015</v>
      </c>
      <c r="Q11650" s="315" t="s">
        <v>7016</v>
      </c>
    </row>
    <row r="11651" spans="1:17">
      <c r="A11651" s="315" t="s">
        <v>13014</v>
      </c>
      <c r="B11651" s="315" t="s">
        <v>2095</v>
      </c>
      <c r="C11651" s="315" t="s">
        <v>2098</v>
      </c>
      <c r="D11651" s="316">
        <v>428.6</v>
      </c>
      <c r="E11651" s="317">
        <v>415984.8</v>
      </c>
      <c r="F11651" s="317">
        <v>159460.84</v>
      </c>
      <c r="G11651" s="318">
        <v>39570</v>
      </c>
      <c r="H11651" s="318">
        <v>40282</v>
      </c>
      <c r="I11651" s="318">
        <v>49674</v>
      </c>
      <c r="J11651" s="315" t="s">
        <v>13015</v>
      </c>
      <c r="K11651" s="315">
        <v>3063</v>
      </c>
      <c r="L11651" s="315" t="s">
        <v>1856</v>
      </c>
      <c r="M11651" s="315" t="s">
        <v>764</v>
      </c>
      <c r="N11651" s="315"/>
      <c r="O11651" s="315" t="s">
        <v>996</v>
      </c>
      <c r="P11651" s="315" t="s">
        <v>840</v>
      </c>
      <c r="Q11651" s="315" t="s">
        <v>819</v>
      </c>
    </row>
    <row r="11652" spans="1:17">
      <c r="A11652" s="319" t="s">
        <v>13016</v>
      </c>
      <c r="B11652" s="319" t="s">
        <v>2095</v>
      </c>
      <c r="C11652" s="315" t="s">
        <v>2098</v>
      </c>
      <c r="D11652" s="320">
        <v>428.6</v>
      </c>
      <c r="E11652" s="317">
        <v>0</v>
      </c>
      <c r="F11652" s="317">
        <v>-1572.0900000000001</v>
      </c>
      <c r="G11652" s="321">
        <v>39570</v>
      </c>
      <c r="H11652" s="321">
        <v>40282</v>
      </c>
      <c r="I11652" s="321">
        <v>49674</v>
      </c>
      <c r="J11652" s="319" t="s">
        <v>13015</v>
      </c>
      <c r="K11652" s="322">
        <v>3063</v>
      </c>
      <c r="L11652" s="319" t="s">
        <v>1856</v>
      </c>
      <c r="M11652" s="319" t="s">
        <v>764</v>
      </c>
      <c r="N11652" s="319" t="s">
        <v>1857</v>
      </c>
      <c r="O11652" s="319" t="s">
        <v>805</v>
      </c>
      <c r="P11652" s="319" t="s">
        <v>840</v>
      </c>
      <c r="Q11652" s="319" t="s">
        <v>819</v>
      </c>
    </row>
    <row r="11653" spans="1:17">
      <c r="A11653" s="315" t="s">
        <v>13017</v>
      </c>
      <c r="B11653" s="315" t="s">
        <v>2095</v>
      </c>
      <c r="C11653" s="315" t="s">
        <v>2098</v>
      </c>
      <c r="D11653" s="316">
        <v>432.1</v>
      </c>
      <c r="E11653" s="317">
        <v>471999.87</v>
      </c>
      <c r="F11653" s="317">
        <v>125429.58</v>
      </c>
      <c r="G11653" s="318">
        <v>39570</v>
      </c>
      <c r="H11653" s="318">
        <v>40905</v>
      </c>
      <c r="I11653" s="318">
        <v>50040</v>
      </c>
      <c r="J11653" s="315" t="s">
        <v>13018</v>
      </c>
      <c r="K11653" s="315">
        <v>1920</v>
      </c>
      <c r="L11653" s="315" t="s">
        <v>2225</v>
      </c>
      <c r="M11653" s="315" t="s">
        <v>754</v>
      </c>
      <c r="N11653" s="315" t="s">
        <v>13019</v>
      </c>
      <c r="O11653" s="315" t="s">
        <v>805</v>
      </c>
      <c r="P11653" s="315" t="s">
        <v>10400</v>
      </c>
      <c r="Q11653" s="315" t="s">
        <v>13020</v>
      </c>
    </row>
    <row r="11654" spans="1:17">
      <c r="A11654" s="315" t="s">
        <v>13021</v>
      </c>
      <c r="B11654" s="315" t="s">
        <v>2095</v>
      </c>
      <c r="C11654" s="315" t="s">
        <v>2098</v>
      </c>
      <c r="D11654" s="316">
        <v>435.6</v>
      </c>
      <c r="E11654" s="317">
        <v>388460.80000000005</v>
      </c>
      <c r="F11654" s="317">
        <v>117257.60999999999</v>
      </c>
      <c r="G11654" s="318">
        <v>39652</v>
      </c>
      <c r="H11654" s="318">
        <v>41264</v>
      </c>
      <c r="I11654" s="318">
        <v>50405</v>
      </c>
      <c r="J11654" s="315" t="s">
        <v>13022</v>
      </c>
      <c r="K11654" s="315">
        <v>2350</v>
      </c>
      <c r="L11654" s="315" t="s">
        <v>2417</v>
      </c>
      <c r="M11654" s="315" t="s">
        <v>1431</v>
      </c>
      <c r="N11654" s="315" t="s">
        <v>9447</v>
      </c>
      <c r="O11654" s="315" t="s">
        <v>914</v>
      </c>
      <c r="P11654" s="315" t="s">
        <v>9448</v>
      </c>
      <c r="Q11654" s="315" t="s">
        <v>9449</v>
      </c>
    </row>
    <row r="11655" spans="1:17">
      <c r="A11655" s="315" t="s">
        <v>13023</v>
      </c>
      <c r="B11655" s="315" t="s">
        <v>2095</v>
      </c>
      <c r="C11655" s="315" t="s">
        <v>2098</v>
      </c>
      <c r="D11655" s="316">
        <v>436.32</v>
      </c>
      <c r="E11655" s="317">
        <v>427126.64000000007</v>
      </c>
      <c r="F11655" s="317">
        <v>101656.12999999999</v>
      </c>
      <c r="G11655" s="318">
        <v>40560</v>
      </c>
      <c r="H11655" s="318">
        <v>41583</v>
      </c>
      <c r="I11655" s="318">
        <v>50770</v>
      </c>
      <c r="J11655" s="315" t="s">
        <v>13024</v>
      </c>
      <c r="K11655" s="315">
        <v>4704</v>
      </c>
      <c r="L11655" s="315" t="s">
        <v>2130</v>
      </c>
      <c r="M11655" s="315" t="s">
        <v>764</v>
      </c>
      <c r="N11655" s="315"/>
      <c r="O11655" s="315" t="s">
        <v>996</v>
      </c>
      <c r="P11655" s="315" t="s">
        <v>13025</v>
      </c>
      <c r="Q11655" s="315"/>
    </row>
    <row r="11656" spans="1:17">
      <c r="A11656" s="315" t="s">
        <v>13026</v>
      </c>
      <c r="B11656" s="315" t="s">
        <v>2095</v>
      </c>
      <c r="C11656" s="315" t="s">
        <v>2096</v>
      </c>
      <c r="D11656" s="316">
        <v>436.4</v>
      </c>
      <c r="E11656" s="317">
        <v>376103.69999999995</v>
      </c>
      <c r="F11656" s="317">
        <v>126412.63999999998</v>
      </c>
      <c r="G11656" s="318">
        <v>39783</v>
      </c>
      <c r="H11656" s="318">
        <v>41110</v>
      </c>
      <c r="I11656" s="318">
        <v>50405</v>
      </c>
      <c r="J11656" s="315" t="s">
        <v>13027</v>
      </c>
      <c r="K11656" s="315">
        <v>6017</v>
      </c>
      <c r="L11656" s="315" t="s">
        <v>849</v>
      </c>
      <c r="M11656" s="315" t="s">
        <v>788</v>
      </c>
      <c r="N11656" s="315" t="s">
        <v>850</v>
      </c>
      <c r="O11656" s="315" t="s">
        <v>805</v>
      </c>
      <c r="P11656" s="315" t="s">
        <v>851</v>
      </c>
      <c r="Q11656" s="315" t="s">
        <v>852</v>
      </c>
    </row>
    <row r="11657" spans="1:17">
      <c r="A11657" s="315" t="s">
        <v>13028</v>
      </c>
      <c r="B11657" s="315" t="s">
        <v>2095</v>
      </c>
      <c r="C11657" s="315" t="s">
        <v>2098</v>
      </c>
      <c r="D11657" s="316">
        <v>437.5</v>
      </c>
      <c r="E11657" s="317">
        <v>394587.20000000007</v>
      </c>
      <c r="F11657" s="317">
        <v>83667.08</v>
      </c>
      <c r="G11657" s="318">
        <v>40716</v>
      </c>
      <c r="H11657" s="318">
        <v>41177</v>
      </c>
      <c r="I11657" s="318">
        <v>50405</v>
      </c>
      <c r="J11657" s="315" t="s">
        <v>13029</v>
      </c>
      <c r="K11657" s="315">
        <v>4955</v>
      </c>
      <c r="L11657" s="315" t="s">
        <v>2696</v>
      </c>
      <c r="M11657" s="315" t="s">
        <v>764</v>
      </c>
      <c r="N11657" s="315" t="s">
        <v>13030</v>
      </c>
      <c r="O11657" s="315" t="s">
        <v>805</v>
      </c>
      <c r="P11657" s="315" t="s">
        <v>13031</v>
      </c>
      <c r="Q11657" s="315" t="s">
        <v>945</v>
      </c>
    </row>
    <row r="11658" spans="1:17">
      <c r="A11658" s="315" t="s">
        <v>13032</v>
      </c>
      <c r="B11658" s="315" t="s">
        <v>2095</v>
      </c>
      <c r="C11658" s="315" t="s">
        <v>2098</v>
      </c>
      <c r="D11658" s="316">
        <v>444.88</v>
      </c>
      <c r="E11658" s="317">
        <v>416254.39999999997</v>
      </c>
      <c r="F11658" s="317">
        <v>106102.78</v>
      </c>
      <c r="G11658" s="318">
        <v>39801</v>
      </c>
      <c r="H11658" s="318">
        <v>41628</v>
      </c>
      <c r="I11658" s="318">
        <v>50770</v>
      </c>
      <c r="J11658" s="315" t="s">
        <v>13033</v>
      </c>
      <c r="K11658" s="315">
        <v>2557</v>
      </c>
      <c r="L11658" s="315" t="s">
        <v>2566</v>
      </c>
      <c r="M11658" s="315" t="s">
        <v>764</v>
      </c>
      <c r="N11658" s="315" t="s">
        <v>13034</v>
      </c>
      <c r="O11658" s="315" t="s">
        <v>805</v>
      </c>
      <c r="P11658" s="315" t="s">
        <v>4944</v>
      </c>
      <c r="Q11658" s="315" t="s">
        <v>1460</v>
      </c>
    </row>
    <row r="11659" spans="1:17">
      <c r="A11659" s="315" t="s">
        <v>13035</v>
      </c>
      <c r="B11659" s="315" t="s">
        <v>2095</v>
      </c>
      <c r="C11659" s="315" t="s">
        <v>2096</v>
      </c>
      <c r="D11659" s="316">
        <v>445.3</v>
      </c>
      <c r="E11659" s="317">
        <v>348901</v>
      </c>
      <c r="F11659" s="317">
        <v>137467</v>
      </c>
      <c r="G11659" s="318">
        <v>40002</v>
      </c>
      <c r="H11659" s="318">
        <v>40298</v>
      </c>
      <c r="I11659" s="318">
        <v>49674</v>
      </c>
      <c r="J11659" s="315" t="s">
        <v>13036</v>
      </c>
      <c r="K11659" s="315">
        <v>4543</v>
      </c>
      <c r="L11659" s="315" t="s">
        <v>2981</v>
      </c>
      <c r="M11659" s="315" t="s">
        <v>1296</v>
      </c>
      <c r="N11659" s="315"/>
      <c r="O11659" s="315" t="s">
        <v>805</v>
      </c>
      <c r="P11659" s="315" t="s">
        <v>13037</v>
      </c>
      <c r="Q11659" s="315" t="s">
        <v>5598</v>
      </c>
    </row>
    <row r="11660" spans="1:17">
      <c r="A11660" s="315" t="s">
        <v>13038</v>
      </c>
      <c r="B11660" s="315" t="s">
        <v>2095</v>
      </c>
      <c r="C11660" s="315" t="s">
        <v>2098</v>
      </c>
      <c r="D11660" s="316">
        <v>446.8</v>
      </c>
      <c r="E11660" s="317">
        <v>250479.5</v>
      </c>
      <c r="F11660" s="317">
        <v>57539.93</v>
      </c>
      <c r="G11660" s="318">
        <v>40254</v>
      </c>
      <c r="H11660" s="318">
        <v>41375</v>
      </c>
      <c r="I11660" s="318">
        <v>50770</v>
      </c>
      <c r="J11660" s="315" t="s">
        <v>13039</v>
      </c>
      <c r="K11660" s="315">
        <v>1728</v>
      </c>
      <c r="L11660" s="315" t="s">
        <v>2394</v>
      </c>
      <c r="M11660" s="315" t="s">
        <v>761</v>
      </c>
      <c r="N11660" s="315"/>
      <c r="O11660" s="315" t="s">
        <v>805</v>
      </c>
      <c r="P11660" s="315" t="s">
        <v>2954</v>
      </c>
      <c r="Q11660" s="315" t="s">
        <v>1233</v>
      </c>
    </row>
    <row r="11661" spans="1:17">
      <c r="A11661" s="315" t="s">
        <v>13040</v>
      </c>
      <c r="B11661" s="315" t="s">
        <v>2095</v>
      </c>
      <c r="C11661" s="315" t="s">
        <v>2098</v>
      </c>
      <c r="D11661" s="316">
        <v>447.46</v>
      </c>
      <c r="E11661" s="317">
        <v>305820.79999999999</v>
      </c>
      <c r="F11661" s="317">
        <v>97581.98000000001</v>
      </c>
      <c r="G11661" s="318">
        <v>40534</v>
      </c>
      <c r="H11661" s="318">
        <v>40886</v>
      </c>
      <c r="I11661" s="318">
        <v>50040</v>
      </c>
      <c r="J11661" s="315" t="s">
        <v>13041</v>
      </c>
      <c r="K11661" s="315">
        <v>3272</v>
      </c>
      <c r="L11661" s="315" t="s">
        <v>3319</v>
      </c>
      <c r="M11661" s="315" t="s">
        <v>764</v>
      </c>
      <c r="N11661" s="315" t="s">
        <v>13042</v>
      </c>
      <c r="O11661" s="315" t="s">
        <v>914</v>
      </c>
      <c r="P11661" s="315" t="s">
        <v>13043</v>
      </c>
      <c r="Q11661" s="315" t="s">
        <v>13044</v>
      </c>
    </row>
    <row r="11662" spans="1:17">
      <c r="A11662" s="315" t="s">
        <v>13045</v>
      </c>
      <c r="B11662" s="315" t="s">
        <v>2095</v>
      </c>
      <c r="C11662" s="315" t="s">
        <v>2098</v>
      </c>
      <c r="D11662" s="316">
        <v>450</v>
      </c>
      <c r="E11662" s="317">
        <v>212224.8</v>
      </c>
      <c r="F11662" s="317">
        <v>46768.05</v>
      </c>
      <c r="G11662" s="318">
        <v>40815</v>
      </c>
      <c r="H11662" s="318">
        <v>41605</v>
      </c>
      <c r="I11662" s="318">
        <v>50770</v>
      </c>
      <c r="J11662" s="315" t="s">
        <v>13046</v>
      </c>
      <c r="K11662" s="315">
        <v>8717</v>
      </c>
      <c r="L11662" s="315" t="s">
        <v>769</v>
      </c>
      <c r="M11662" s="315" t="s">
        <v>770</v>
      </c>
      <c r="N11662" s="315" t="s">
        <v>13047</v>
      </c>
      <c r="O11662" s="315" t="s">
        <v>805</v>
      </c>
      <c r="P11662" s="315" t="s">
        <v>13048</v>
      </c>
      <c r="Q11662" s="315" t="s">
        <v>1204</v>
      </c>
    </row>
    <row r="11663" spans="1:17">
      <c r="A11663" s="315" t="s">
        <v>13049</v>
      </c>
      <c r="B11663" s="315" t="s">
        <v>2095</v>
      </c>
      <c r="C11663" s="315" t="s">
        <v>2098</v>
      </c>
      <c r="D11663" s="316">
        <v>452</v>
      </c>
      <c r="E11663" s="317">
        <v>406615</v>
      </c>
      <c r="F11663" s="317">
        <v>210837.40000000002</v>
      </c>
      <c r="G11663" s="318">
        <v>39570</v>
      </c>
      <c r="H11663" s="318">
        <v>40532</v>
      </c>
      <c r="I11663" s="318">
        <v>49674</v>
      </c>
      <c r="J11663" s="315" t="s">
        <v>13050</v>
      </c>
      <c r="K11663" s="315">
        <v>4132</v>
      </c>
      <c r="L11663" s="315" t="s">
        <v>2422</v>
      </c>
      <c r="M11663" s="315" t="s">
        <v>1484</v>
      </c>
      <c r="N11663" s="315" t="s">
        <v>5568</v>
      </c>
      <c r="O11663" s="315" t="s">
        <v>805</v>
      </c>
      <c r="P11663" s="315" t="s">
        <v>5569</v>
      </c>
      <c r="Q11663" s="315" t="s">
        <v>852</v>
      </c>
    </row>
    <row r="11664" spans="1:17">
      <c r="A11664" s="315" t="s">
        <v>13051</v>
      </c>
      <c r="B11664" s="315" t="s">
        <v>2095</v>
      </c>
      <c r="C11664" s="315" t="s">
        <v>2098</v>
      </c>
      <c r="D11664" s="316">
        <v>452.36</v>
      </c>
      <c r="E11664" s="317">
        <v>385561.60000000003</v>
      </c>
      <c r="F11664" s="317">
        <v>84609.35</v>
      </c>
      <c r="G11664" s="318">
        <v>40647</v>
      </c>
      <c r="H11664" s="318">
        <v>41614</v>
      </c>
      <c r="I11664" s="318">
        <v>50770</v>
      </c>
      <c r="J11664" s="315" t="s">
        <v>13052</v>
      </c>
      <c r="K11664" s="315">
        <v>3645</v>
      </c>
      <c r="L11664" s="315" t="s">
        <v>2580</v>
      </c>
      <c r="M11664" s="315" t="s">
        <v>764</v>
      </c>
      <c r="N11664" s="315" t="s">
        <v>10105</v>
      </c>
      <c r="O11664" s="315" t="s">
        <v>805</v>
      </c>
      <c r="P11664" s="315" t="s">
        <v>10106</v>
      </c>
      <c r="Q11664" s="315" t="s">
        <v>956</v>
      </c>
    </row>
    <row r="11665" spans="1:17">
      <c r="A11665" s="315" t="s">
        <v>13053</v>
      </c>
      <c r="B11665" s="315" t="s">
        <v>2095</v>
      </c>
      <c r="C11665" s="315" t="s">
        <v>2098</v>
      </c>
      <c r="D11665" s="316">
        <v>452.4</v>
      </c>
      <c r="E11665" s="317">
        <v>386027.79999999993</v>
      </c>
      <c r="F11665" s="317">
        <v>77563.01999999999</v>
      </c>
      <c r="G11665" s="318">
        <v>40583</v>
      </c>
      <c r="H11665" s="318">
        <v>42088</v>
      </c>
      <c r="I11665" s="318">
        <v>49674</v>
      </c>
      <c r="J11665" s="315" t="s">
        <v>13054</v>
      </c>
      <c r="K11665" s="315">
        <v>8305</v>
      </c>
      <c r="L11665" s="315" t="s">
        <v>1039</v>
      </c>
      <c r="M11665" s="315" t="s">
        <v>784</v>
      </c>
      <c r="N11665" s="315" t="s">
        <v>12672</v>
      </c>
      <c r="O11665" s="315" t="s">
        <v>805</v>
      </c>
      <c r="P11665" s="315" t="s">
        <v>12673</v>
      </c>
      <c r="Q11665" s="315" t="s">
        <v>12674</v>
      </c>
    </row>
    <row r="11666" spans="1:17">
      <c r="A11666" s="315" t="s">
        <v>13055</v>
      </c>
      <c r="B11666" s="315" t="s">
        <v>2095</v>
      </c>
      <c r="C11666" s="315" t="s">
        <v>2098</v>
      </c>
      <c r="D11666" s="316">
        <v>453.15</v>
      </c>
      <c r="E11666" s="317">
        <v>136814</v>
      </c>
      <c r="F11666" s="317">
        <v>22635.249999999996</v>
      </c>
      <c r="G11666" s="318">
        <v>40758</v>
      </c>
      <c r="H11666" s="318">
        <v>42453</v>
      </c>
      <c r="I11666" s="318">
        <v>50040</v>
      </c>
      <c r="J11666" s="315" t="s">
        <v>1881</v>
      </c>
      <c r="K11666" s="315">
        <v>1124</v>
      </c>
      <c r="L11666" s="315" t="s">
        <v>1882</v>
      </c>
      <c r="M11666" s="315" t="s">
        <v>766</v>
      </c>
      <c r="N11666" s="315" t="s">
        <v>1883</v>
      </c>
      <c r="O11666" s="315" t="s">
        <v>805</v>
      </c>
      <c r="P11666" s="315" t="s">
        <v>1884</v>
      </c>
      <c r="Q11666" s="315" t="s">
        <v>1885</v>
      </c>
    </row>
    <row r="11667" spans="1:17">
      <c r="A11667" s="315" t="s">
        <v>13056</v>
      </c>
      <c r="B11667" s="315" t="s">
        <v>2095</v>
      </c>
      <c r="C11667" s="315" t="s">
        <v>2098</v>
      </c>
      <c r="D11667" s="316">
        <v>459</v>
      </c>
      <c r="E11667" s="317">
        <v>447532.79999999999</v>
      </c>
      <c r="F11667" s="317">
        <v>89920.93</v>
      </c>
      <c r="G11667" s="318">
        <v>40684</v>
      </c>
      <c r="H11667" s="318">
        <v>41751</v>
      </c>
      <c r="I11667" s="318">
        <v>49309</v>
      </c>
      <c r="J11667" s="315" t="s">
        <v>13057</v>
      </c>
      <c r="K11667" s="315">
        <v>3053</v>
      </c>
      <c r="L11667" s="315" t="s">
        <v>2264</v>
      </c>
      <c r="M11667" s="315" t="s">
        <v>764</v>
      </c>
      <c r="N11667" s="315"/>
      <c r="O11667" s="315" t="s">
        <v>805</v>
      </c>
      <c r="P11667" s="315" t="s">
        <v>13058</v>
      </c>
      <c r="Q11667" s="315" t="s">
        <v>13059</v>
      </c>
    </row>
    <row r="11668" spans="1:17">
      <c r="A11668" s="315" t="s">
        <v>13060</v>
      </c>
      <c r="B11668" s="315" t="s">
        <v>2095</v>
      </c>
      <c r="C11668" s="315" t="s">
        <v>2096</v>
      </c>
      <c r="D11668" s="316">
        <v>462.63</v>
      </c>
      <c r="E11668" s="317">
        <v>398506.56</v>
      </c>
      <c r="F11668" s="317">
        <v>118076.00000000001</v>
      </c>
      <c r="G11668" s="318">
        <v>40254</v>
      </c>
      <c r="H11668" s="318">
        <v>40892</v>
      </c>
      <c r="I11668" s="318">
        <v>50040</v>
      </c>
      <c r="J11668" s="315" t="s">
        <v>13061</v>
      </c>
      <c r="K11668" s="315">
        <v>6331</v>
      </c>
      <c r="L11668" s="315" t="s">
        <v>1711</v>
      </c>
      <c r="M11668" s="315" t="s">
        <v>1712</v>
      </c>
      <c r="N11668" s="315" t="s">
        <v>7598</v>
      </c>
      <c r="O11668" s="315" t="s">
        <v>805</v>
      </c>
      <c r="P11668" s="315" t="s">
        <v>818</v>
      </c>
      <c r="Q11668" s="315" t="s">
        <v>1580</v>
      </c>
    </row>
    <row r="11669" spans="1:17">
      <c r="A11669" s="315" t="s">
        <v>13062</v>
      </c>
      <c r="B11669" s="315" t="s">
        <v>2095</v>
      </c>
      <c r="C11669" s="315" t="s">
        <v>2098</v>
      </c>
      <c r="D11669" s="316">
        <v>463.58</v>
      </c>
      <c r="E11669" s="317">
        <v>441637.00000000006</v>
      </c>
      <c r="F11669" s="317">
        <v>88736.340000000011</v>
      </c>
      <c r="G11669" s="318">
        <v>40687</v>
      </c>
      <c r="H11669" s="318">
        <v>42094</v>
      </c>
      <c r="I11669" s="318">
        <v>49674</v>
      </c>
      <c r="J11669" s="315" t="s">
        <v>13063</v>
      </c>
      <c r="K11669" s="315">
        <v>9470</v>
      </c>
      <c r="L11669" s="315" t="s">
        <v>919</v>
      </c>
      <c r="M11669" s="315" t="s">
        <v>770</v>
      </c>
      <c r="N11669" s="315" t="s">
        <v>4920</v>
      </c>
      <c r="O11669" s="315" t="s">
        <v>805</v>
      </c>
      <c r="P11669" s="315" t="s">
        <v>1132</v>
      </c>
      <c r="Q11669" s="315" t="s">
        <v>4820</v>
      </c>
    </row>
    <row r="11670" spans="1:17">
      <c r="A11670" s="315" t="s">
        <v>13064</v>
      </c>
      <c r="B11670" s="315" t="s">
        <v>2095</v>
      </c>
      <c r="C11670" s="315" t="s">
        <v>2098</v>
      </c>
      <c r="D11670" s="316">
        <v>470.08</v>
      </c>
      <c r="E11670" s="317">
        <v>216974.6</v>
      </c>
      <c r="F11670" s="317">
        <v>38467.089999999997</v>
      </c>
      <c r="G11670" s="318">
        <v>40806</v>
      </c>
      <c r="H11670" s="318">
        <v>42458</v>
      </c>
      <c r="I11670" s="318">
        <v>50040</v>
      </c>
      <c r="J11670" s="315" t="s">
        <v>13065</v>
      </c>
      <c r="K11670" s="315">
        <v>8911</v>
      </c>
      <c r="L11670" s="315" t="s">
        <v>4503</v>
      </c>
      <c r="M11670" s="315" t="s">
        <v>784</v>
      </c>
      <c r="N11670" s="315"/>
      <c r="O11670" s="315" t="s">
        <v>996</v>
      </c>
      <c r="P11670" s="315" t="s">
        <v>13066</v>
      </c>
      <c r="Q11670" s="315"/>
    </row>
    <row r="11671" spans="1:17">
      <c r="A11671" s="315" t="s">
        <v>13067</v>
      </c>
      <c r="B11671" s="315" t="s">
        <v>2095</v>
      </c>
      <c r="C11671" s="315" t="s">
        <v>2098</v>
      </c>
      <c r="D11671" s="316">
        <v>473.03</v>
      </c>
      <c r="E11671" s="317">
        <v>401831.19999999995</v>
      </c>
      <c r="F11671" s="317">
        <v>66227.73</v>
      </c>
      <c r="G11671" s="318">
        <v>40437</v>
      </c>
      <c r="H11671" s="318">
        <v>42453</v>
      </c>
      <c r="I11671" s="318">
        <v>50040</v>
      </c>
      <c r="J11671" s="315" t="s">
        <v>13068</v>
      </c>
      <c r="K11671" s="315">
        <v>2900</v>
      </c>
      <c r="L11671" s="315" t="s">
        <v>1841</v>
      </c>
      <c r="M11671" s="315" t="s">
        <v>1431</v>
      </c>
      <c r="N11671" s="315" t="s">
        <v>6947</v>
      </c>
      <c r="O11671" s="315" t="s">
        <v>805</v>
      </c>
      <c r="P11671" s="315" t="s">
        <v>6948</v>
      </c>
      <c r="Q11671" s="315" t="s">
        <v>6949</v>
      </c>
    </row>
    <row r="11672" spans="1:17">
      <c r="A11672" s="315" t="s">
        <v>13069</v>
      </c>
      <c r="B11672" s="315" t="s">
        <v>2095</v>
      </c>
      <c r="C11672" s="315" t="s">
        <v>2096</v>
      </c>
      <c r="D11672" s="316">
        <v>473.51</v>
      </c>
      <c r="E11672" s="317">
        <v>452498.5</v>
      </c>
      <c r="F11672" s="317">
        <v>130909.28</v>
      </c>
      <c r="G11672" s="318">
        <v>39969</v>
      </c>
      <c r="H11672" s="318">
        <v>41180</v>
      </c>
      <c r="I11672" s="318">
        <v>50405</v>
      </c>
      <c r="J11672" s="315" t="s">
        <v>13070</v>
      </c>
      <c r="K11672" s="315">
        <v>1582</v>
      </c>
      <c r="L11672" s="315" t="s">
        <v>13071</v>
      </c>
      <c r="M11672" s="315" t="s">
        <v>766</v>
      </c>
      <c r="N11672" s="315"/>
      <c r="O11672" s="315" t="s">
        <v>805</v>
      </c>
      <c r="P11672" s="315" t="s">
        <v>13072</v>
      </c>
      <c r="Q11672" s="315" t="s">
        <v>1823</v>
      </c>
    </row>
    <row r="11673" spans="1:17">
      <c r="A11673" s="315" t="s">
        <v>13073</v>
      </c>
      <c r="B11673" s="315" t="s">
        <v>2095</v>
      </c>
      <c r="C11673" s="315" t="s">
        <v>2098</v>
      </c>
      <c r="D11673" s="316">
        <v>473.6</v>
      </c>
      <c r="E11673" s="317">
        <v>136554.79999999999</v>
      </c>
      <c r="F11673" s="317">
        <v>20988.98</v>
      </c>
      <c r="G11673" s="318">
        <v>40666</v>
      </c>
      <c r="H11673" s="318">
        <v>42594</v>
      </c>
      <c r="I11673" s="318">
        <v>50040</v>
      </c>
      <c r="J11673" s="315" t="s">
        <v>13074</v>
      </c>
      <c r="K11673" s="315">
        <v>3292</v>
      </c>
      <c r="L11673" s="315" t="s">
        <v>13075</v>
      </c>
      <c r="M11673" s="315" t="s">
        <v>764</v>
      </c>
      <c r="N11673" s="315" t="s">
        <v>13076</v>
      </c>
      <c r="O11673" s="315" t="s">
        <v>805</v>
      </c>
      <c r="P11673" s="315" t="s">
        <v>13077</v>
      </c>
      <c r="Q11673" s="315" t="s">
        <v>945</v>
      </c>
    </row>
    <row r="11674" spans="1:17">
      <c r="A11674" s="315" t="s">
        <v>13078</v>
      </c>
      <c r="B11674" s="315" t="s">
        <v>2095</v>
      </c>
      <c r="C11674" s="315" t="s">
        <v>2096</v>
      </c>
      <c r="D11674" s="316">
        <v>476.4</v>
      </c>
      <c r="E11674" s="317">
        <v>502979.99999999994</v>
      </c>
      <c r="F11674" s="317">
        <v>163934.19</v>
      </c>
      <c r="G11674" s="318">
        <v>40136</v>
      </c>
      <c r="H11674" s="318">
        <v>41180</v>
      </c>
      <c r="I11674" s="318">
        <v>50405</v>
      </c>
      <c r="J11674" s="315" t="s">
        <v>13079</v>
      </c>
      <c r="K11674" s="315">
        <v>2947</v>
      </c>
      <c r="L11674" s="315" t="s">
        <v>12118</v>
      </c>
      <c r="M11674" s="315" t="s">
        <v>1431</v>
      </c>
      <c r="N11674" s="315" t="s">
        <v>12119</v>
      </c>
      <c r="O11674" s="315" t="s">
        <v>805</v>
      </c>
      <c r="P11674" s="315" t="s">
        <v>12120</v>
      </c>
      <c r="Q11674" s="315" t="s">
        <v>12121</v>
      </c>
    </row>
    <row r="11675" spans="1:17">
      <c r="A11675" s="315" t="s">
        <v>13080</v>
      </c>
      <c r="B11675" s="315" t="s">
        <v>2095</v>
      </c>
      <c r="C11675" s="315" t="s">
        <v>2098</v>
      </c>
      <c r="D11675" s="316">
        <v>477.8</v>
      </c>
      <c r="E11675" s="317">
        <v>448881</v>
      </c>
      <c r="F11675" s="317">
        <v>135495.56</v>
      </c>
      <c r="G11675" s="318">
        <v>39695</v>
      </c>
      <c r="H11675" s="318">
        <v>41213</v>
      </c>
      <c r="I11675" s="318">
        <v>50405</v>
      </c>
      <c r="J11675" s="315" t="s">
        <v>13081</v>
      </c>
      <c r="K11675" s="315">
        <v>9545</v>
      </c>
      <c r="L11675" s="315" t="s">
        <v>1240</v>
      </c>
      <c r="M11675" s="315" t="s">
        <v>792</v>
      </c>
      <c r="N11675" s="315" t="s">
        <v>13082</v>
      </c>
      <c r="O11675" s="315" t="s">
        <v>805</v>
      </c>
      <c r="P11675" s="315" t="s">
        <v>1957</v>
      </c>
      <c r="Q11675" s="315" t="s">
        <v>992</v>
      </c>
    </row>
    <row r="11676" spans="1:17">
      <c r="A11676" s="315" t="s">
        <v>13083</v>
      </c>
      <c r="B11676" s="315" t="s">
        <v>2095</v>
      </c>
      <c r="C11676" s="315" t="s">
        <v>2098</v>
      </c>
      <c r="D11676" s="316">
        <v>480.7</v>
      </c>
      <c r="E11676" s="317">
        <v>501341.55000000005</v>
      </c>
      <c r="F11676" s="317">
        <v>110016.64</v>
      </c>
      <c r="G11676" s="318">
        <v>40654</v>
      </c>
      <c r="H11676" s="318">
        <v>41599</v>
      </c>
      <c r="I11676" s="318">
        <v>50770</v>
      </c>
      <c r="J11676" s="315" t="s">
        <v>13084</v>
      </c>
      <c r="K11676" s="315">
        <v>7000</v>
      </c>
      <c r="L11676" s="315" t="s">
        <v>1644</v>
      </c>
      <c r="M11676" s="315" t="s">
        <v>966</v>
      </c>
      <c r="N11676" s="315" t="s">
        <v>13085</v>
      </c>
      <c r="O11676" s="315" t="s">
        <v>805</v>
      </c>
      <c r="P11676" s="315" t="s">
        <v>1073</v>
      </c>
      <c r="Q11676" s="315" t="s">
        <v>1090</v>
      </c>
    </row>
    <row r="11677" spans="1:17">
      <c r="A11677" s="315" t="s">
        <v>13086</v>
      </c>
      <c r="B11677" s="315" t="s">
        <v>2095</v>
      </c>
      <c r="C11677" s="315" t="s">
        <v>2098</v>
      </c>
      <c r="D11677" s="316">
        <v>485.28</v>
      </c>
      <c r="E11677" s="317">
        <v>311711.09999999998</v>
      </c>
      <c r="F11677" s="317">
        <v>51374.61</v>
      </c>
      <c r="G11677" s="318">
        <v>40535</v>
      </c>
      <c r="H11677" s="318">
        <v>42459</v>
      </c>
      <c r="I11677" s="318">
        <v>50040</v>
      </c>
      <c r="J11677" s="315" t="s">
        <v>13087</v>
      </c>
      <c r="K11677" s="315">
        <v>6210</v>
      </c>
      <c r="L11677" s="315" t="s">
        <v>2903</v>
      </c>
      <c r="M11677" s="315" t="s">
        <v>788</v>
      </c>
      <c r="N11677" s="315" t="s">
        <v>13088</v>
      </c>
      <c r="O11677" s="315" t="s">
        <v>805</v>
      </c>
      <c r="P11677" s="315" t="s">
        <v>11443</v>
      </c>
      <c r="Q11677" s="315" t="s">
        <v>11089</v>
      </c>
    </row>
    <row r="11678" spans="1:17">
      <c r="A11678" s="315" t="s">
        <v>13089</v>
      </c>
      <c r="B11678" s="315" t="s">
        <v>2095</v>
      </c>
      <c r="C11678" s="315" t="s">
        <v>2098</v>
      </c>
      <c r="D11678" s="316">
        <v>487.2</v>
      </c>
      <c r="E11678" s="317">
        <v>427844.6</v>
      </c>
      <c r="F11678" s="317">
        <v>80513.91</v>
      </c>
      <c r="G11678" s="318">
        <v>40725</v>
      </c>
      <c r="H11678" s="318">
        <v>42265</v>
      </c>
      <c r="I11678" s="318">
        <v>49674</v>
      </c>
      <c r="J11678" s="315" t="s">
        <v>13090</v>
      </c>
      <c r="K11678" s="315">
        <v>9326</v>
      </c>
      <c r="L11678" s="315" t="s">
        <v>3043</v>
      </c>
      <c r="M11678" s="315" t="s">
        <v>792</v>
      </c>
      <c r="N11678" s="315" t="s">
        <v>13091</v>
      </c>
      <c r="O11678" s="315" t="s">
        <v>805</v>
      </c>
      <c r="P11678" s="315" t="s">
        <v>10712</v>
      </c>
      <c r="Q11678" s="315" t="s">
        <v>1307</v>
      </c>
    </row>
    <row r="11679" spans="1:17">
      <c r="A11679" s="315" t="s">
        <v>13092</v>
      </c>
      <c r="B11679" s="315" t="s">
        <v>2095</v>
      </c>
      <c r="C11679" s="315" t="s">
        <v>2098</v>
      </c>
      <c r="D11679" s="316">
        <v>495.48</v>
      </c>
      <c r="E11679" s="317">
        <v>355231</v>
      </c>
      <c r="F11679" s="317">
        <v>104838.79</v>
      </c>
      <c r="G11679" s="318">
        <v>40679</v>
      </c>
      <c r="H11679" s="318">
        <v>41178</v>
      </c>
      <c r="I11679" s="318">
        <v>50405</v>
      </c>
      <c r="J11679" s="315" t="s">
        <v>13093</v>
      </c>
      <c r="K11679" s="315">
        <v>9104</v>
      </c>
      <c r="L11679" s="315" t="s">
        <v>3798</v>
      </c>
      <c r="M11679" s="315" t="s">
        <v>781</v>
      </c>
      <c r="N11679" s="315" t="s">
        <v>13094</v>
      </c>
      <c r="O11679" s="315" t="s">
        <v>805</v>
      </c>
      <c r="P11679" s="315" t="s">
        <v>13095</v>
      </c>
      <c r="Q11679" s="315" t="s">
        <v>992</v>
      </c>
    </row>
    <row r="11680" spans="1:17">
      <c r="A11680" s="315" t="s">
        <v>13096</v>
      </c>
      <c r="B11680" s="315" t="s">
        <v>2095</v>
      </c>
      <c r="C11680" s="315" t="s">
        <v>2098</v>
      </c>
      <c r="D11680" s="316">
        <v>497.26</v>
      </c>
      <c r="E11680" s="317">
        <v>29396.75</v>
      </c>
      <c r="F11680" s="317">
        <v>4518.3899999999994</v>
      </c>
      <c r="G11680" s="318">
        <v>40803</v>
      </c>
      <c r="H11680" s="318">
        <v>42639</v>
      </c>
      <c r="I11680" s="318">
        <v>50040</v>
      </c>
      <c r="J11680" s="315" t="s">
        <v>13097</v>
      </c>
      <c r="K11680" s="315">
        <v>1623</v>
      </c>
      <c r="L11680" s="315" t="s">
        <v>4076</v>
      </c>
      <c r="M11680" s="315" t="s">
        <v>761</v>
      </c>
      <c r="N11680" s="315" t="s">
        <v>12568</v>
      </c>
      <c r="O11680" s="315" t="s">
        <v>805</v>
      </c>
      <c r="P11680" s="315" t="s">
        <v>8560</v>
      </c>
      <c r="Q11680" s="315" t="s">
        <v>1519</v>
      </c>
    </row>
    <row r="11681" spans="1:17">
      <c r="A11681" s="315" t="s">
        <v>13098</v>
      </c>
      <c r="B11681" s="315" t="s">
        <v>2095</v>
      </c>
      <c r="C11681" s="315" t="s">
        <v>2098</v>
      </c>
      <c r="D11681" s="316">
        <v>499.3</v>
      </c>
      <c r="E11681" s="317">
        <v>458021.19999999995</v>
      </c>
      <c r="F11681" s="317">
        <v>93300.62</v>
      </c>
      <c r="G11681" s="318">
        <v>40540</v>
      </c>
      <c r="H11681" s="318">
        <v>41618</v>
      </c>
      <c r="I11681" s="318">
        <v>50770</v>
      </c>
      <c r="J11681" s="315" t="s">
        <v>1846</v>
      </c>
      <c r="K11681" s="315">
        <v>6056</v>
      </c>
      <c r="L11681" s="315" t="s">
        <v>3451</v>
      </c>
      <c r="M11681" s="315" t="s">
        <v>1017</v>
      </c>
      <c r="N11681" s="315" t="s">
        <v>1848</v>
      </c>
      <c r="O11681" s="315" t="s">
        <v>805</v>
      </c>
      <c r="P11681" s="315" t="s">
        <v>1849</v>
      </c>
      <c r="Q11681" s="315" t="s">
        <v>887</v>
      </c>
    </row>
    <row r="11682" spans="1:17">
      <c r="A11682" s="315" t="s">
        <v>13099</v>
      </c>
      <c r="B11682" s="315" t="s">
        <v>2095</v>
      </c>
      <c r="C11682" s="315" t="s">
        <v>2098</v>
      </c>
      <c r="D11682" s="316">
        <v>509.8</v>
      </c>
      <c r="E11682" s="317">
        <v>444640.53</v>
      </c>
      <c r="F11682" s="317">
        <v>84481.7</v>
      </c>
      <c r="G11682" s="318">
        <v>40660</v>
      </c>
      <c r="H11682" s="318">
        <v>42234</v>
      </c>
      <c r="I11682" s="318">
        <v>49674</v>
      </c>
      <c r="J11682" s="315" t="s">
        <v>13100</v>
      </c>
      <c r="K11682" s="315">
        <v>8335</v>
      </c>
      <c r="L11682" s="315" t="s">
        <v>2425</v>
      </c>
      <c r="M11682" s="315" t="s">
        <v>784</v>
      </c>
      <c r="N11682" s="315"/>
      <c r="O11682" s="315" t="s">
        <v>805</v>
      </c>
      <c r="P11682" s="315" t="s">
        <v>7524</v>
      </c>
      <c r="Q11682" s="315" t="s">
        <v>956</v>
      </c>
    </row>
    <row r="11683" spans="1:17">
      <c r="A11683" s="315" t="s">
        <v>13101</v>
      </c>
      <c r="B11683" s="315" t="s">
        <v>2095</v>
      </c>
      <c r="C11683" s="315" t="s">
        <v>2098</v>
      </c>
      <c r="D11683" s="316">
        <v>511.81</v>
      </c>
      <c r="E11683" s="317">
        <v>542782.21999999986</v>
      </c>
      <c r="F11683" s="317">
        <v>143837.29</v>
      </c>
      <c r="G11683" s="318">
        <v>40765</v>
      </c>
      <c r="H11683" s="318">
        <v>41143</v>
      </c>
      <c r="I11683" s="318">
        <v>50405</v>
      </c>
      <c r="J11683" s="315" t="s">
        <v>13102</v>
      </c>
      <c r="K11683" s="315">
        <v>9435</v>
      </c>
      <c r="L11683" s="315" t="s">
        <v>3437</v>
      </c>
      <c r="M11683" s="315" t="s">
        <v>770</v>
      </c>
      <c r="N11683" s="315" t="s">
        <v>13103</v>
      </c>
      <c r="O11683" s="315" t="s">
        <v>805</v>
      </c>
      <c r="P11683" s="315" t="s">
        <v>13104</v>
      </c>
      <c r="Q11683" s="315" t="s">
        <v>13105</v>
      </c>
    </row>
    <row r="11684" spans="1:17">
      <c r="A11684" s="315" t="s">
        <v>13106</v>
      </c>
      <c r="B11684" s="315" t="s">
        <v>2095</v>
      </c>
      <c r="C11684" s="315" t="s">
        <v>2098</v>
      </c>
      <c r="D11684" s="316">
        <v>516</v>
      </c>
      <c r="E11684" s="317">
        <v>491630.79999999993</v>
      </c>
      <c r="F11684" s="317">
        <v>147944.49000000002</v>
      </c>
      <c r="G11684" s="318">
        <v>39833</v>
      </c>
      <c r="H11684" s="318">
        <v>41165</v>
      </c>
      <c r="I11684" s="318">
        <v>50405</v>
      </c>
      <c r="J11684" s="315" t="s">
        <v>13107</v>
      </c>
      <c r="K11684" s="315">
        <v>8544</v>
      </c>
      <c r="L11684" s="315" t="s">
        <v>4052</v>
      </c>
      <c r="M11684" s="315" t="s">
        <v>784</v>
      </c>
      <c r="N11684" s="315" t="s">
        <v>13108</v>
      </c>
      <c r="O11684" s="315" t="s">
        <v>805</v>
      </c>
      <c r="P11684" s="315" t="s">
        <v>6638</v>
      </c>
      <c r="Q11684" s="315" t="s">
        <v>1412</v>
      </c>
    </row>
    <row r="11685" spans="1:17">
      <c r="A11685" s="315" t="s">
        <v>13109</v>
      </c>
      <c r="B11685" s="315" t="s">
        <v>2095</v>
      </c>
      <c r="C11685" s="315" t="s">
        <v>2098</v>
      </c>
      <c r="D11685" s="316">
        <v>523.64</v>
      </c>
      <c r="E11685" s="317">
        <v>56785.919999999998</v>
      </c>
      <c r="F11685" s="317">
        <v>11146.86</v>
      </c>
      <c r="G11685" s="318">
        <v>40162</v>
      </c>
      <c r="H11685" s="318">
        <v>41995</v>
      </c>
      <c r="I11685" s="318">
        <v>51135</v>
      </c>
      <c r="J11685" s="315" t="s">
        <v>13110</v>
      </c>
      <c r="K11685" s="315">
        <v>1373</v>
      </c>
      <c r="L11685" s="315" t="s">
        <v>1912</v>
      </c>
      <c r="M11685" s="315" t="s">
        <v>766</v>
      </c>
      <c r="N11685" s="315" t="s">
        <v>5156</v>
      </c>
      <c r="O11685" s="315" t="s">
        <v>805</v>
      </c>
      <c r="P11685" s="315" t="s">
        <v>5157</v>
      </c>
      <c r="Q11685" s="315" t="s">
        <v>5158</v>
      </c>
    </row>
    <row r="11686" spans="1:17">
      <c r="A11686" s="319" t="s">
        <v>13111</v>
      </c>
      <c r="B11686" s="319" t="s">
        <v>2095</v>
      </c>
      <c r="C11686" s="319" t="s">
        <v>2098</v>
      </c>
      <c r="D11686" s="320">
        <v>523.64</v>
      </c>
      <c r="E11686" s="317">
        <v>469597.24</v>
      </c>
      <c r="F11686" s="317">
        <v>92180.21</v>
      </c>
      <c r="G11686" s="321">
        <v>40162</v>
      </c>
      <c r="H11686" s="321">
        <v>41995</v>
      </c>
      <c r="I11686" s="321">
        <v>51135</v>
      </c>
      <c r="J11686" s="319" t="s">
        <v>13110</v>
      </c>
      <c r="K11686" s="322">
        <v>1373</v>
      </c>
      <c r="L11686" s="319" t="s">
        <v>1912</v>
      </c>
      <c r="M11686" s="319" t="s">
        <v>766</v>
      </c>
      <c r="N11686" s="319" t="s">
        <v>5159</v>
      </c>
      <c r="O11686" s="319" t="s">
        <v>805</v>
      </c>
      <c r="P11686" s="319" t="s">
        <v>1843</v>
      </c>
      <c r="Q11686" s="319" t="s">
        <v>5160</v>
      </c>
    </row>
    <row r="11687" spans="1:17">
      <c r="A11687" s="315" t="s">
        <v>13112</v>
      </c>
      <c r="B11687" s="315" t="s">
        <v>2095</v>
      </c>
      <c r="C11687" s="315" t="s">
        <v>2098</v>
      </c>
      <c r="D11687" s="316">
        <v>523.71</v>
      </c>
      <c r="E11687" s="317">
        <v>486566.39999999997</v>
      </c>
      <c r="F11687" s="317">
        <v>109026.95000000001</v>
      </c>
      <c r="G11687" s="318">
        <v>40744</v>
      </c>
      <c r="H11687" s="318">
        <v>41493</v>
      </c>
      <c r="I11687" s="318">
        <v>50770</v>
      </c>
      <c r="J11687" s="315" t="s">
        <v>13113</v>
      </c>
      <c r="K11687" s="315">
        <v>3205</v>
      </c>
      <c r="L11687" s="315" t="s">
        <v>2726</v>
      </c>
      <c r="M11687" s="315" t="s">
        <v>764</v>
      </c>
      <c r="N11687" s="315" t="s">
        <v>5544</v>
      </c>
      <c r="O11687" s="315" t="s">
        <v>805</v>
      </c>
      <c r="P11687" s="315" t="s">
        <v>5545</v>
      </c>
      <c r="Q11687" s="315" t="s">
        <v>969</v>
      </c>
    </row>
    <row r="11688" spans="1:17">
      <c r="A11688" s="315" t="s">
        <v>13114</v>
      </c>
      <c r="B11688" s="315" t="s">
        <v>2095</v>
      </c>
      <c r="C11688" s="315" t="s">
        <v>2098</v>
      </c>
      <c r="D11688" s="316">
        <v>524.29999999999995</v>
      </c>
      <c r="E11688" s="317">
        <v>529582.5</v>
      </c>
      <c r="F11688" s="317">
        <v>116213.93999999999</v>
      </c>
      <c r="G11688" s="318">
        <v>40396</v>
      </c>
      <c r="H11688" s="318">
        <v>41627</v>
      </c>
      <c r="I11688" s="318">
        <v>50770</v>
      </c>
      <c r="J11688" s="315" t="s">
        <v>13115</v>
      </c>
      <c r="K11688" s="315">
        <v>8048</v>
      </c>
      <c r="L11688" s="315" t="s">
        <v>328</v>
      </c>
      <c r="M11688" s="315" t="s">
        <v>784</v>
      </c>
      <c r="N11688" s="315" t="s">
        <v>12442</v>
      </c>
      <c r="O11688" s="315" t="s">
        <v>805</v>
      </c>
      <c r="P11688" s="315" t="s">
        <v>1843</v>
      </c>
      <c r="Q11688" s="315" t="s">
        <v>12443</v>
      </c>
    </row>
    <row r="11689" spans="1:17">
      <c r="A11689" s="315" t="s">
        <v>13116</v>
      </c>
      <c r="B11689" s="315" t="s">
        <v>2095</v>
      </c>
      <c r="C11689" s="315" t="s">
        <v>2098</v>
      </c>
      <c r="D11689" s="316">
        <v>526.29999999999995</v>
      </c>
      <c r="E11689" s="317">
        <v>436973.6999999999</v>
      </c>
      <c r="F11689" s="317">
        <v>88203.949999999983</v>
      </c>
      <c r="G11689" s="318">
        <v>40267</v>
      </c>
      <c r="H11689" s="318">
        <v>41950</v>
      </c>
      <c r="I11689" s="318">
        <v>51135</v>
      </c>
      <c r="J11689" s="315" t="s">
        <v>13117</v>
      </c>
      <c r="K11689" s="315">
        <v>4600</v>
      </c>
      <c r="L11689" s="315" t="s">
        <v>2139</v>
      </c>
      <c r="M11689" s="315" t="s">
        <v>1296</v>
      </c>
      <c r="N11689" s="315" t="s">
        <v>12268</v>
      </c>
      <c r="O11689" s="315" t="s">
        <v>805</v>
      </c>
      <c r="P11689" s="315" t="s">
        <v>10038</v>
      </c>
      <c r="Q11689" s="315" t="s">
        <v>1096</v>
      </c>
    </row>
    <row r="11690" spans="1:17">
      <c r="A11690" s="315" t="s">
        <v>13118</v>
      </c>
      <c r="B11690" s="315" t="s">
        <v>2095</v>
      </c>
      <c r="C11690" s="315" t="s">
        <v>2098</v>
      </c>
      <c r="D11690" s="316">
        <v>526.69000000000005</v>
      </c>
      <c r="E11690" s="317">
        <v>284101.60000000003</v>
      </c>
      <c r="F11690" s="317">
        <v>50609.689999999995</v>
      </c>
      <c r="G11690" s="318">
        <v>40660</v>
      </c>
      <c r="H11690" s="318">
        <v>42460</v>
      </c>
      <c r="I11690" s="318">
        <v>50040</v>
      </c>
      <c r="J11690" s="315" t="s">
        <v>13119</v>
      </c>
      <c r="K11690" s="315">
        <v>7324</v>
      </c>
      <c r="L11690" s="315" t="s">
        <v>3358</v>
      </c>
      <c r="M11690" s="315" t="s">
        <v>770</v>
      </c>
      <c r="N11690" s="315"/>
      <c r="O11690" s="315" t="s">
        <v>805</v>
      </c>
      <c r="P11690" s="315" t="s">
        <v>13120</v>
      </c>
      <c r="Q11690" s="315" t="s">
        <v>13121</v>
      </c>
    </row>
    <row r="11691" spans="1:17">
      <c r="A11691" s="315" t="s">
        <v>13122</v>
      </c>
      <c r="B11691" s="315" t="s">
        <v>2095</v>
      </c>
      <c r="C11691" s="315" t="s">
        <v>2098</v>
      </c>
      <c r="D11691" s="316">
        <v>526.79999999999995</v>
      </c>
      <c r="E11691" s="317">
        <v>427105.6</v>
      </c>
      <c r="F11691" s="317">
        <v>123386.06</v>
      </c>
      <c r="G11691" s="318">
        <v>40338</v>
      </c>
      <c r="H11691" s="318">
        <v>41179</v>
      </c>
      <c r="I11691" s="318">
        <v>50405</v>
      </c>
      <c r="J11691" s="315" t="s">
        <v>13123</v>
      </c>
      <c r="K11691" s="315">
        <v>1052</v>
      </c>
      <c r="L11691" s="315" t="s">
        <v>2150</v>
      </c>
      <c r="M11691" s="315" t="s">
        <v>766</v>
      </c>
      <c r="N11691" s="315" t="s">
        <v>13124</v>
      </c>
      <c r="O11691" s="315" t="s">
        <v>805</v>
      </c>
      <c r="P11691" s="315" t="s">
        <v>6646</v>
      </c>
      <c r="Q11691" s="315" t="s">
        <v>1695</v>
      </c>
    </row>
    <row r="11692" spans="1:17">
      <c r="A11692" s="315" t="s">
        <v>13125</v>
      </c>
      <c r="B11692" s="315" t="s">
        <v>2095</v>
      </c>
      <c r="C11692" s="315" t="s">
        <v>2098</v>
      </c>
      <c r="D11692" s="316">
        <v>529.36</v>
      </c>
      <c r="E11692" s="317">
        <v>541459.80000000005</v>
      </c>
      <c r="F11692" s="317">
        <v>108793.31</v>
      </c>
      <c r="G11692" s="318">
        <v>40583</v>
      </c>
      <c r="H11692" s="318">
        <v>42090</v>
      </c>
      <c r="I11692" s="318">
        <v>49674</v>
      </c>
      <c r="J11692" s="315" t="s">
        <v>13126</v>
      </c>
      <c r="K11692" s="315">
        <v>1214</v>
      </c>
      <c r="L11692" s="315" t="s">
        <v>1826</v>
      </c>
      <c r="M11692" s="315" t="s">
        <v>1827</v>
      </c>
      <c r="N11692" s="315" t="s">
        <v>12672</v>
      </c>
      <c r="O11692" s="315" t="s">
        <v>805</v>
      </c>
      <c r="P11692" s="315" t="s">
        <v>12673</v>
      </c>
      <c r="Q11692" s="315" t="s">
        <v>12674</v>
      </c>
    </row>
    <row r="11693" spans="1:17">
      <c r="A11693" s="315" t="s">
        <v>13127</v>
      </c>
      <c r="B11693" s="315" t="s">
        <v>2095</v>
      </c>
      <c r="C11693" s="315" t="s">
        <v>2098</v>
      </c>
      <c r="D11693" s="316">
        <v>530.54999999999995</v>
      </c>
      <c r="E11693" s="317">
        <v>494594.00000000006</v>
      </c>
      <c r="F11693" s="317">
        <v>99834.74</v>
      </c>
      <c r="G11693" s="318">
        <v>40394</v>
      </c>
      <c r="H11693" s="318">
        <v>41921</v>
      </c>
      <c r="I11693" s="318">
        <v>51135</v>
      </c>
      <c r="J11693" s="315" t="s">
        <v>13128</v>
      </c>
      <c r="K11693" s="315">
        <v>8586</v>
      </c>
      <c r="L11693" s="315" t="s">
        <v>3211</v>
      </c>
      <c r="M11693" s="315" t="s">
        <v>792</v>
      </c>
      <c r="N11693" s="315" t="s">
        <v>5615</v>
      </c>
      <c r="O11693" s="315" t="s">
        <v>805</v>
      </c>
      <c r="P11693" s="315" t="s">
        <v>5616</v>
      </c>
      <c r="Q11693" s="315" t="s">
        <v>893</v>
      </c>
    </row>
    <row r="11694" spans="1:17">
      <c r="A11694" s="315" t="s">
        <v>13129</v>
      </c>
      <c r="B11694" s="315" t="s">
        <v>2095</v>
      </c>
      <c r="C11694" s="315" t="s">
        <v>2098</v>
      </c>
      <c r="D11694" s="316">
        <v>531.70000000000005</v>
      </c>
      <c r="E11694" s="317">
        <v>410501.59</v>
      </c>
      <c r="F11694" s="317">
        <v>67656.760000000009</v>
      </c>
      <c r="G11694" s="318">
        <v>40714</v>
      </c>
      <c r="H11694" s="318">
        <v>42459</v>
      </c>
      <c r="I11694" s="318">
        <v>50040</v>
      </c>
      <c r="J11694" s="315" t="s">
        <v>13130</v>
      </c>
      <c r="K11694" s="315">
        <v>5013</v>
      </c>
      <c r="L11694" s="315" t="s">
        <v>3163</v>
      </c>
      <c r="M11694" s="315" t="s">
        <v>1296</v>
      </c>
      <c r="N11694" s="315" t="s">
        <v>13131</v>
      </c>
      <c r="O11694" s="315" t="s">
        <v>805</v>
      </c>
      <c r="P11694" s="315" t="s">
        <v>13132</v>
      </c>
      <c r="Q11694" s="315" t="s">
        <v>969</v>
      </c>
    </row>
    <row r="11695" spans="1:17">
      <c r="A11695" s="315" t="s">
        <v>13133</v>
      </c>
      <c r="B11695" s="315" t="s">
        <v>2095</v>
      </c>
      <c r="C11695" s="315" t="s">
        <v>2098</v>
      </c>
      <c r="D11695" s="316">
        <v>532.4</v>
      </c>
      <c r="E11695" s="317">
        <v>451135.75</v>
      </c>
      <c r="F11695" s="317">
        <v>162492.40999999997</v>
      </c>
      <c r="G11695" s="318">
        <v>40644</v>
      </c>
      <c r="H11695" s="318">
        <v>40891</v>
      </c>
      <c r="I11695" s="318">
        <v>50040</v>
      </c>
      <c r="J11695" s="315" t="s">
        <v>13134</v>
      </c>
      <c r="K11695" s="315">
        <v>9430</v>
      </c>
      <c r="L11695" s="315" t="s">
        <v>13135</v>
      </c>
      <c r="M11695" s="315" t="s">
        <v>770</v>
      </c>
      <c r="N11695" s="315" t="s">
        <v>13136</v>
      </c>
      <c r="O11695" s="315" t="s">
        <v>805</v>
      </c>
      <c r="P11695" s="315" t="s">
        <v>13137</v>
      </c>
      <c r="Q11695" s="315" t="s">
        <v>819</v>
      </c>
    </row>
    <row r="11696" spans="1:17">
      <c r="A11696" s="315" t="s">
        <v>13138</v>
      </c>
      <c r="B11696" s="315" t="s">
        <v>2095</v>
      </c>
      <c r="C11696" s="315" t="s">
        <v>2098</v>
      </c>
      <c r="D11696" s="316">
        <v>532.6</v>
      </c>
      <c r="E11696" s="317">
        <v>552306.20000000007</v>
      </c>
      <c r="F11696" s="317">
        <v>178988.11</v>
      </c>
      <c r="G11696" s="318">
        <v>40618</v>
      </c>
      <c r="H11696" s="318">
        <v>40843</v>
      </c>
      <c r="I11696" s="318">
        <v>50040</v>
      </c>
      <c r="J11696" s="315" t="s">
        <v>13139</v>
      </c>
      <c r="K11696" s="315">
        <v>3306</v>
      </c>
      <c r="L11696" s="315" t="s">
        <v>4094</v>
      </c>
      <c r="M11696" s="315" t="s">
        <v>764</v>
      </c>
      <c r="N11696" s="315" t="s">
        <v>13140</v>
      </c>
      <c r="O11696" s="315" t="s">
        <v>805</v>
      </c>
      <c r="P11696" s="315" t="s">
        <v>6783</v>
      </c>
      <c r="Q11696" s="315" t="s">
        <v>1090</v>
      </c>
    </row>
    <row r="11697" spans="1:17">
      <c r="A11697" s="315" t="s">
        <v>13141</v>
      </c>
      <c r="B11697" s="315" t="s">
        <v>2095</v>
      </c>
      <c r="C11697" s="315" t="s">
        <v>2098</v>
      </c>
      <c r="D11697" s="316">
        <v>535.46</v>
      </c>
      <c r="E11697" s="317">
        <v>492159.5</v>
      </c>
      <c r="F11697" s="317">
        <v>107950.81000000001</v>
      </c>
      <c r="G11697" s="318">
        <v>40590</v>
      </c>
      <c r="H11697" s="318">
        <v>41502</v>
      </c>
      <c r="I11697" s="318">
        <v>50770</v>
      </c>
      <c r="J11697" s="315" t="s">
        <v>13142</v>
      </c>
      <c r="K11697" s="315">
        <v>3186</v>
      </c>
      <c r="L11697" s="315" t="s">
        <v>1940</v>
      </c>
      <c r="M11697" s="315" t="s">
        <v>761</v>
      </c>
      <c r="N11697" s="315" t="s">
        <v>13143</v>
      </c>
      <c r="O11697" s="315" t="s">
        <v>805</v>
      </c>
      <c r="P11697" s="315" t="s">
        <v>6023</v>
      </c>
      <c r="Q11697" s="315" t="s">
        <v>8283</v>
      </c>
    </row>
    <row r="11698" spans="1:17">
      <c r="A11698" s="315" t="s">
        <v>13144</v>
      </c>
      <c r="B11698" s="315" t="s">
        <v>2095</v>
      </c>
      <c r="C11698" s="315" t="s">
        <v>2098</v>
      </c>
      <c r="D11698" s="316">
        <v>539.24</v>
      </c>
      <c r="E11698" s="317">
        <v>493417.9</v>
      </c>
      <c r="F11698" s="317">
        <v>107820.95000000001</v>
      </c>
      <c r="G11698" s="318">
        <v>40728</v>
      </c>
      <c r="H11698" s="318">
        <v>41543</v>
      </c>
      <c r="I11698" s="318">
        <v>50770</v>
      </c>
      <c r="J11698" s="315" t="s">
        <v>13145</v>
      </c>
      <c r="K11698" s="315">
        <v>8360</v>
      </c>
      <c r="L11698" s="315" t="s">
        <v>1278</v>
      </c>
      <c r="M11698" s="315" t="s">
        <v>792</v>
      </c>
      <c r="N11698" s="315" t="s">
        <v>1744</v>
      </c>
      <c r="O11698" s="315" t="s">
        <v>805</v>
      </c>
      <c r="P11698" s="315" t="s">
        <v>1745</v>
      </c>
      <c r="Q11698" s="315" t="s">
        <v>1204</v>
      </c>
    </row>
    <row r="11699" spans="1:17">
      <c r="A11699" s="315" t="s">
        <v>13146</v>
      </c>
      <c r="B11699" s="315" t="s">
        <v>2095</v>
      </c>
      <c r="C11699" s="315" t="s">
        <v>2098</v>
      </c>
      <c r="D11699" s="316">
        <v>545.66999999999996</v>
      </c>
      <c r="E11699" s="317">
        <v>544560.16</v>
      </c>
      <c r="F11699" s="317">
        <v>109416.24000000002</v>
      </c>
      <c r="G11699" s="318">
        <v>40729</v>
      </c>
      <c r="H11699" s="318">
        <v>42094</v>
      </c>
      <c r="I11699" s="318">
        <v>49674</v>
      </c>
      <c r="J11699" s="315" t="s">
        <v>13147</v>
      </c>
      <c r="K11699" s="315">
        <v>5704</v>
      </c>
      <c r="L11699" s="315" t="s">
        <v>2156</v>
      </c>
      <c r="M11699" s="315" t="s">
        <v>776</v>
      </c>
      <c r="N11699" s="315" t="s">
        <v>5502</v>
      </c>
      <c r="O11699" s="315" t="s">
        <v>805</v>
      </c>
      <c r="P11699" s="315" t="s">
        <v>4892</v>
      </c>
      <c r="Q11699" s="315" t="s">
        <v>5089</v>
      </c>
    </row>
    <row r="11700" spans="1:17">
      <c r="A11700" s="315" t="s">
        <v>13148</v>
      </c>
      <c r="B11700" s="315" t="s">
        <v>2095</v>
      </c>
      <c r="C11700" s="315" t="s">
        <v>2098</v>
      </c>
      <c r="D11700" s="316">
        <v>545.74</v>
      </c>
      <c r="E11700" s="317">
        <v>530213.75</v>
      </c>
      <c r="F11700" s="317">
        <v>168882.90999999997</v>
      </c>
      <c r="G11700" s="318">
        <v>39570</v>
      </c>
      <c r="H11700" s="318">
        <v>40893</v>
      </c>
      <c r="I11700" s="318">
        <v>50040</v>
      </c>
      <c r="J11700" s="315" t="s">
        <v>13149</v>
      </c>
      <c r="K11700" s="315">
        <v>1184</v>
      </c>
      <c r="L11700" s="315" t="s">
        <v>3279</v>
      </c>
      <c r="M11700" s="315" t="s">
        <v>766</v>
      </c>
      <c r="N11700" s="315"/>
      <c r="O11700" s="315" t="s">
        <v>805</v>
      </c>
      <c r="P11700" s="315" t="s">
        <v>13150</v>
      </c>
      <c r="Q11700" s="315" t="s">
        <v>6717</v>
      </c>
    </row>
    <row r="11701" spans="1:17">
      <c r="A11701" s="315" t="s">
        <v>13151</v>
      </c>
      <c r="B11701" s="315" t="s">
        <v>2095</v>
      </c>
      <c r="C11701" s="315" t="s">
        <v>2096</v>
      </c>
      <c r="D11701" s="316">
        <v>546</v>
      </c>
      <c r="E11701" s="317">
        <v>447030.72</v>
      </c>
      <c r="F11701" s="317">
        <v>177570.56</v>
      </c>
      <c r="G11701" s="318">
        <v>40737</v>
      </c>
      <c r="H11701" s="318">
        <v>40900</v>
      </c>
      <c r="I11701" s="318">
        <v>50040</v>
      </c>
      <c r="J11701" s="315" t="s">
        <v>13152</v>
      </c>
      <c r="K11701" s="315">
        <v>6147</v>
      </c>
      <c r="L11701" s="315" t="s">
        <v>3028</v>
      </c>
      <c r="M11701" s="315" t="s">
        <v>788</v>
      </c>
      <c r="N11701" s="315" t="s">
        <v>12320</v>
      </c>
      <c r="O11701" s="315" t="s">
        <v>805</v>
      </c>
      <c r="P11701" s="315" t="s">
        <v>12321</v>
      </c>
      <c r="Q11701" s="315" t="s">
        <v>1065</v>
      </c>
    </row>
    <row r="11702" spans="1:17">
      <c r="A11702" s="315" t="s">
        <v>13153</v>
      </c>
      <c r="B11702" s="315" t="s">
        <v>2095</v>
      </c>
      <c r="C11702" s="315" t="s">
        <v>2098</v>
      </c>
      <c r="D11702" s="316">
        <v>552.54999999999995</v>
      </c>
      <c r="E11702" s="317">
        <v>478462</v>
      </c>
      <c r="F11702" s="317">
        <v>104109.78999999998</v>
      </c>
      <c r="G11702" s="318">
        <v>40240</v>
      </c>
      <c r="H11702" s="318">
        <v>41622</v>
      </c>
      <c r="I11702" s="318">
        <v>50770</v>
      </c>
      <c r="J11702" s="315" t="s">
        <v>13154</v>
      </c>
      <c r="K11702" s="315">
        <v>1607</v>
      </c>
      <c r="L11702" s="315" t="s">
        <v>1419</v>
      </c>
      <c r="M11702" s="315" t="s">
        <v>766</v>
      </c>
      <c r="N11702" s="315" t="s">
        <v>13155</v>
      </c>
      <c r="O11702" s="315" t="s">
        <v>805</v>
      </c>
      <c r="P11702" s="315" t="s">
        <v>4852</v>
      </c>
      <c r="Q11702" s="315" t="s">
        <v>4853</v>
      </c>
    </row>
    <row r="11703" spans="1:17">
      <c r="A11703" s="315" t="s">
        <v>13156</v>
      </c>
      <c r="B11703" s="315" t="s">
        <v>2095</v>
      </c>
      <c r="C11703" s="315" t="s">
        <v>2098</v>
      </c>
      <c r="D11703" s="316">
        <v>554.9</v>
      </c>
      <c r="E11703" s="317">
        <v>72786.240000000005</v>
      </c>
      <c r="F11703" s="317">
        <v>40908.559999999998</v>
      </c>
      <c r="G11703" s="318">
        <v>39570</v>
      </c>
      <c r="H11703" s="318">
        <v>40164</v>
      </c>
      <c r="I11703" s="318">
        <v>49279</v>
      </c>
      <c r="J11703" s="315" t="s">
        <v>13157</v>
      </c>
      <c r="K11703" s="315">
        <v>1024</v>
      </c>
      <c r="L11703" s="315" t="s">
        <v>2188</v>
      </c>
      <c r="M11703" s="315" t="s">
        <v>766</v>
      </c>
      <c r="N11703" s="315" t="s">
        <v>5156</v>
      </c>
      <c r="O11703" s="315" t="s">
        <v>805</v>
      </c>
      <c r="P11703" s="315" t="s">
        <v>5157</v>
      </c>
      <c r="Q11703" s="315" t="s">
        <v>5158</v>
      </c>
    </row>
    <row r="11704" spans="1:17">
      <c r="A11704" s="319" t="s">
        <v>13156</v>
      </c>
      <c r="B11704" s="319" t="s">
        <v>2095</v>
      </c>
      <c r="C11704" s="319" t="s">
        <v>2098</v>
      </c>
      <c r="D11704" s="320">
        <v>554.9</v>
      </c>
      <c r="E11704" s="317">
        <v>520962.77999999997</v>
      </c>
      <c r="F11704" s="317">
        <v>292800.38</v>
      </c>
      <c r="G11704" s="321">
        <v>39570</v>
      </c>
      <c r="H11704" s="321">
        <v>40164</v>
      </c>
      <c r="I11704" s="321">
        <v>49279</v>
      </c>
      <c r="J11704" s="319" t="s">
        <v>13157</v>
      </c>
      <c r="K11704" s="322">
        <v>1024</v>
      </c>
      <c r="L11704" s="319" t="s">
        <v>2188</v>
      </c>
      <c r="M11704" s="319" t="s">
        <v>766</v>
      </c>
      <c r="N11704" s="319" t="s">
        <v>5159</v>
      </c>
      <c r="O11704" s="319" t="s">
        <v>805</v>
      </c>
      <c r="P11704" s="319" t="s">
        <v>1843</v>
      </c>
      <c r="Q11704" s="319" t="s">
        <v>5160</v>
      </c>
    </row>
    <row r="11705" spans="1:17">
      <c r="A11705" s="315" t="s">
        <v>13158</v>
      </c>
      <c r="B11705" s="315" t="s">
        <v>2095</v>
      </c>
      <c r="C11705" s="315" t="s">
        <v>2096</v>
      </c>
      <c r="D11705" s="316">
        <v>555.6</v>
      </c>
      <c r="E11705" s="317">
        <v>479838.14999999997</v>
      </c>
      <c r="F11705" s="317">
        <v>190158.05000000002</v>
      </c>
      <c r="G11705" s="318">
        <v>39570</v>
      </c>
      <c r="H11705" s="318">
        <v>40908</v>
      </c>
      <c r="I11705" s="318">
        <v>50040</v>
      </c>
      <c r="J11705" s="315" t="s">
        <v>4940</v>
      </c>
      <c r="K11705" s="315">
        <v>4564</v>
      </c>
      <c r="L11705" s="315" t="s">
        <v>3778</v>
      </c>
      <c r="M11705" s="315" t="s">
        <v>1296</v>
      </c>
      <c r="N11705" s="315"/>
      <c r="O11705" s="315" t="s">
        <v>805</v>
      </c>
      <c r="P11705" s="315" t="s">
        <v>5036</v>
      </c>
      <c r="Q11705" s="315" t="s">
        <v>956</v>
      </c>
    </row>
    <row r="11706" spans="1:17">
      <c r="A11706" s="315" t="s">
        <v>13159</v>
      </c>
      <c r="B11706" s="315" t="s">
        <v>2095</v>
      </c>
      <c r="C11706" s="315" t="s">
        <v>2096</v>
      </c>
      <c r="D11706" s="316">
        <v>560.70000000000005</v>
      </c>
      <c r="E11706" s="317">
        <v>512158.39999999991</v>
      </c>
      <c r="F11706" s="317">
        <v>170245.26</v>
      </c>
      <c r="G11706" s="318">
        <v>39652</v>
      </c>
      <c r="H11706" s="318">
        <v>41071</v>
      </c>
      <c r="I11706" s="318">
        <v>50405</v>
      </c>
      <c r="J11706" s="315" t="s">
        <v>13160</v>
      </c>
      <c r="K11706" s="315">
        <v>2875</v>
      </c>
      <c r="L11706" s="315" t="s">
        <v>4432</v>
      </c>
      <c r="M11706" s="315" t="s">
        <v>1431</v>
      </c>
      <c r="N11706" s="315" t="s">
        <v>9447</v>
      </c>
      <c r="O11706" s="315" t="s">
        <v>914</v>
      </c>
      <c r="P11706" s="315" t="s">
        <v>9448</v>
      </c>
      <c r="Q11706" s="315" t="s">
        <v>9449</v>
      </c>
    </row>
    <row r="11707" spans="1:17">
      <c r="A11707" s="315" t="s">
        <v>13161</v>
      </c>
      <c r="B11707" s="315" t="s">
        <v>2095</v>
      </c>
      <c r="C11707" s="315" t="s">
        <v>2098</v>
      </c>
      <c r="D11707" s="316">
        <v>567</v>
      </c>
      <c r="E11707" s="317">
        <v>534525.75999999989</v>
      </c>
      <c r="F11707" s="317">
        <v>276171.65000000002</v>
      </c>
      <c r="G11707" s="318">
        <v>39569</v>
      </c>
      <c r="H11707" s="318">
        <v>40269</v>
      </c>
      <c r="I11707" s="318">
        <v>49644</v>
      </c>
      <c r="J11707" s="315" t="s">
        <v>13162</v>
      </c>
      <c r="K11707" s="315">
        <v>6370</v>
      </c>
      <c r="L11707" s="315" t="s">
        <v>1289</v>
      </c>
      <c r="M11707" s="315" t="s">
        <v>1290</v>
      </c>
      <c r="N11707" s="315" t="s">
        <v>13163</v>
      </c>
      <c r="O11707" s="315" t="s">
        <v>805</v>
      </c>
      <c r="P11707" s="315" t="s">
        <v>12626</v>
      </c>
      <c r="Q11707" s="315" t="s">
        <v>1992</v>
      </c>
    </row>
    <row r="11708" spans="1:17">
      <c r="A11708" s="315" t="s">
        <v>13164</v>
      </c>
      <c r="B11708" s="315" t="s">
        <v>2095</v>
      </c>
      <c r="C11708" s="315" t="s">
        <v>2098</v>
      </c>
      <c r="D11708" s="316">
        <v>567.29999999999995</v>
      </c>
      <c r="E11708" s="317">
        <v>564166.20000000007</v>
      </c>
      <c r="F11708" s="317">
        <v>123280.76</v>
      </c>
      <c r="G11708" s="318">
        <v>40227</v>
      </c>
      <c r="H11708" s="318">
        <v>41638</v>
      </c>
      <c r="I11708" s="318">
        <v>50770</v>
      </c>
      <c r="J11708" s="315" t="s">
        <v>11509</v>
      </c>
      <c r="K11708" s="315">
        <v>7203</v>
      </c>
      <c r="L11708" s="315" t="s">
        <v>2484</v>
      </c>
      <c r="M11708" s="315" t="s">
        <v>966</v>
      </c>
      <c r="N11708" s="315" t="s">
        <v>7196</v>
      </c>
      <c r="O11708" s="315" t="s">
        <v>805</v>
      </c>
      <c r="P11708" s="315" t="s">
        <v>7197</v>
      </c>
      <c r="Q11708" s="315" t="s">
        <v>1065</v>
      </c>
    </row>
    <row r="11709" spans="1:17">
      <c r="A11709" s="315" t="s">
        <v>13165</v>
      </c>
      <c r="B11709" s="315" t="s">
        <v>2095</v>
      </c>
      <c r="C11709" s="315" t="s">
        <v>2096</v>
      </c>
      <c r="D11709" s="316">
        <v>568.29999999999995</v>
      </c>
      <c r="E11709" s="317">
        <v>397724.19</v>
      </c>
      <c r="F11709" s="317">
        <v>178910.71000000002</v>
      </c>
      <c r="G11709" s="318">
        <v>39570</v>
      </c>
      <c r="H11709" s="318">
        <v>40822</v>
      </c>
      <c r="I11709" s="318">
        <v>50040</v>
      </c>
      <c r="J11709" s="315" t="s">
        <v>13166</v>
      </c>
      <c r="K11709" s="315">
        <v>1696</v>
      </c>
      <c r="L11709" s="315" t="s">
        <v>3534</v>
      </c>
      <c r="M11709" s="315" t="s">
        <v>761</v>
      </c>
      <c r="N11709" s="315"/>
      <c r="O11709" s="315" t="s">
        <v>805</v>
      </c>
      <c r="P11709" s="315" t="s">
        <v>13167</v>
      </c>
      <c r="Q11709" s="315" t="s">
        <v>1460</v>
      </c>
    </row>
    <row r="11710" spans="1:17">
      <c r="A11710" s="315" t="s">
        <v>13168</v>
      </c>
      <c r="B11710" s="315" t="s">
        <v>2095</v>
      </c>
      <c r="C11710" s="315" t="s">
        <v>2098</v>
      </c>
      <c r="D11710" s="316">
        <v>570.96</v>
      </c>
      <c r="E11710" s="317">
        <v>65194.400000000009</v>
      </c>
      <c r="F11710" s="317">
        <v>11107.2</v>
      </c>
      <c r="G11710" s="318">
        <v>40171</v>
      </c>
      <c r="H11710" s="318">
        <v>42635</v>
      </c>
      <c r="I11710" s="318">
        <v>51866</v>
      </c>
      <c r="J11710" s="315" t="s">
        <v>13169</v>
      </c>
      <c r="K11710" s="315">
        <v>1893</v>
      </c>
      <c r="L11710" s="315" t="s">
        <v>13170</v>
      </c>
      <c r="M11710" s="315" t="s">
        <v>754</v>
      </c>
      <c r="N11710" s="315" t="s">
        <v>5156</v>
      </c>
      <c r="O11710" s="315" t="s">
        <v>805</v>
      </c>
      <c r="P11710" s="315" t="s">
        <v>5157</v>
      </c>
      <c r="Q11710" s="315" t="s">
        <v>5158</v>
      </c>
    </row>
    <row r="11711" spans="1:17">
      <c r="A11711" s="315" t="s">
        <v>13171</v>
      </c>
      <c r="B11711" s="315" t="s">
        <v>2095</v>
      </c>
      <c r="C11711" s="315" t="s">
        <v>2098</v>
      </c>
      <c r="D11711" s="316">
        <v>570.96</v>
      </c>
      <c r="E11711" s="317">
        <v>553621.32999999996</v>
      </c>
      <c r="F11711" s="317">
        <v>97396.35</v>
      </c>
      <c r="G11711" s="318">
        <v>40682</v>
      </c>
      <c r="H11711" s="318">
        <v>42265</v>
      </c>
      <c r="I11711" s="318">
        <v>49674</v>
      </c>
      <c r="J11711" s="315" t="s">
        <v>13172</v>
      </c>
      <c r="K11711" s="315">
        <v>3422</v>
      </c>
      <c r="L11711" s="315" t="s">
        <v>793</v>
      </c>
      <c r="M11711" s="315" t="s">
        <v>764</v>
      </c>
      <c r="N11711" s="315" t="s">
        <v>13173</v>
      </c>
      <c r="O11711" s="315" t="s">
        <v>805</v>
      </c>
      <c r="P11711" s="315" t="s">
        <v>10668</v>
      </c>
      <c r="Q11711" s="315" t="s">
        <v>945</v>
      </c>
    </row>
    <row r="11712" spans="1:17">
      <c r="A11712" s="315" t="s">
        <v>13174</v>
      </c>
      <c r="B11712" s="315" t="s">
        <v>2095</v>
      </c>
      <c r="C11712" s="315" t="s">
        <v>2098</v>
      </c>
      <c r="D11712" s="316">
        <v>572.86</v>
      </c>
      <c r="E11712" s="317">
        <v>76021.84</v>
      </c>
      <c r="F11712" s="317">
        <v>41741.619999999995</v>
      </c>
      <c r="G11712" s="318">
        <v>39570</v>
      </c>
      <c r="H11712" s="318">
        <v>40164</v>
      </c>
      <c r="I11712" s="318">
        <v>49309</v>
      </c>
      <c r="J11712" s="315" t="s">
        <v>13157</v>
      </c>
      <c r="K11712" s="315">
        <v>1024</v>
      </c>
      <c r="L11712" s="315" t="s">
        <v>2188</v>
      </c>
      <c r="M11712" s="315" t="s">
        <v>766</v>
      </c>
      <c r="N11712" s="315" t="s">
        <v>5156</v>
      </c>
      <c r="O11712" s="315" t="s">
        <v>805</v>
      </c>
      <c r="P11712" s="315" t="s">
        <v>5157</v>
      </c>
      <c r="Q11712" s="315" t="s">
        <v>5158</v>
      </c>
    </row>
    <row r="11713" spans="1:17">
      <c r="A11713" s="319" t="s">
        <v>13175</v>
      </c>
      <c r="B11713" s="319" t="s">
        <v>2095</v>
      </c>
      <c r="C11713" s="319" t="s">
        <v>2098</v>
      </c>
      <c r="D11713" s="320">
        <v>572.86</v>
      </c>
      <c r="E11713" s="317">
        <v>545777.57999999996</v>
      </c>
      <c r="F11713" s="317">
        <v>299672.32999999996</v>
      </c>
      <c r="G11713" s="321">
        <v>39570</v>
      </c>
      <c r="H11713" s="321">
        <v>40164</v>
      </c>
      <c r="I11713" s="321">
        <v>49309</v>
      </c>
      <c r="J11713" s="319" t="s">
        <v>13157</v>
      </c>
      <c r="K11713" s="322">
        <v>1024</v>
      </c>
      <c r="L11713" s="319" t="s">
        <v>2188</v>
      </c>
      <c r="M11713" s="319" t="s">
        <v>766</v>
      </c>
      <c r="N11713" s="319" t="s">
        <v>5159</v>
      </c>
      <c r="O11713" s="319" t="s">
        <v>805</v>
      </c>
      <c r="P11713" s="319" t="s">
        <v>1843</v>
      </c>
      <c r="Q11713" s="319" t="s">
        <v>5160</v>
      </c>
    </row>
    <row r="11714" spans="1:17">
      <c r="A11714" s="315" t="s">
        <v>13176</v>
      </c>
      <c r="B11714" s="315" t="s">
        <v>2095</v>
      </c>
      <c r="C11714" s="315" t="s">
        <v>2098</v>
      </c>
      <c r="D11714" s="316">
        <v>574.1</v>
      </c>
      <c r="E11714" s="317">
        <v>535408.25000000012</v>
      </c>
      <c r="F11714" s="317">
        <v>147733.01999999999</v>
      </c>
      <c r="G11714" s="318">
        <v>39863</v>
      </c>
      <c r="H11714" s="318">
        <v>41418</v>
      </c>
      <c r="I11714" s="318">
        <v>50770</v>
      </c>
      <c r="J11714" s="315" t="s">
        <v>941</v>
      </c>
      <c r="K11714" s="315">
        <v>4623</v>
      </c>
      <c r="L11714" s="315" t="s">
        <v>2846</v>
      </c>
      <c r="M11714" s="315" t="s">
        <v>1296</v>
      </c>
      <c r="N11714" s="315" t="s">
        <v>13177</v>
      </c>
      <c r="O11714" s="315" t="s">
        <v>805</v>
      </c>
      <c r="P11714" s="315" t="s">
        <v>13178</v>
      </c>
      <c r="Q11714" s="315" t="s">
        <v>1313</v>
      </c>
    </row>
    <row r="11715" spans="1:17">
      <c r="A11715" s="315" t="s">
        <v>13179</v>
      </c>
      <c r="B11715" s="315" t="s">
        <v>2095</v>
      </c>
      <c r="C11715" s="315" t="s">
        <v>2098</v>
      </c>
      <c r="D11715" s="316">
        <v>579.79999999999995</v>
      </c>
      <c r="E11715" s="317">
        <v>486956.24000000005</v>
      </c>
      <c r="F11715" s="317">
        <v>146086.89000000001</v>
      </c>
      <c r="G11715" s="318">
        <v>40631</v>
      </c>
      <c r="H11715" s="318">
        <v>41170</v>
      </c>
      <c r="I11715" s="318">
        <v>50405</v>
      </c>
      <c r="J11715" s="315" t="s">
        <v>13180</v>
      </c>
      <c r="K11715" s="315">
        <v>6233</v>
      </c>
      <c r="L11715" s="315" t="s">
        <v>3023</v>
      </c>
      <c r="M11715" s="315" t="s">
        <v>788</v>
      </c>
      <c r="N11715" s="315" t="s">
        <v>13181</v>
      </c>
      <c r="O11715" s="315" t="s">
        <v>805</v>
      </c>
      <c r="P11715" s="315" t="s">
        <v>12619</v>
      </c>
      <c r="Q11715" s="315" t="s">
        <v>1339</v>
      </c>
    </row>
    <row r="11716" spans="1:17">
      <c r="A11716" s="315" t="s">
        <v>13182</v>
      </c>
      <c r="B11716" s="315" t="s">
        <v>2095</v>
      </c>
      <c r="C11716" s="315" t="s">
        <v>2098</v>
      </c>
      <c r="D11716" s="316">
        <v>585.34</v>
      </c>
      <c r="E11716" s="317">
        <v>516505.57</v>
      </c>
      <c r="F11716" s="317">
        <v>111431.28000000001</v>
      </c>
      <c r="G11716" s="318">
        <v>40555</v>
      </c>
      <c r="H11716" s="318">
        <v>41260</v>
      </c>
      <c r="I11716" s="318">
        <v>50405</v>
      </c>
      <c r="J11716" s="315" t="s">
        <v>12334</v>
      </c>
      <c r="K11716" s="315">
        <v>3435</v>
      </c>
      <c r="L11716" s="315" t="s">
        <v>12335</v>
      </c>
      <c r="M11716" s="315" t="s">
        <v>764</v>
      </c>
      <c r="N11716" s="315" t="s">
        <v>12336</v>
      </c>
      <c r="O11716" s="315" t="s">
        <v>805</v>
      </c>
      <c r="P11716" s="315" t="s">
        <v>4583</v>
      </c>
      <c r="Q11716" s="315" t="s">
        <v>1065</v>
      </c>
    </row>
    <row r="11717" spans="1:17">
      <c r="A11717" s="315" t="s">
        <v>13183</v>
      </c>
      <c r="B11717" s="315" t="s">
        <v>2095</v>
      </c>
      <c r="C11717" s="315" t="s">
        <v>2096</v>
      </c>
      <c r="D11717" s="316">
        <v>585.45000000000005</v>
      </c>
      <c r="E11717" s="317">
        <v>535855.4</v>
      </c>
      <c r="F11717" s="317">
        <v>134460.01999999999</v>
      </c>
      <c r="G11717" s="318">
        <v>40085</v>
      </c>
      <c r="H11717" s="318">
        <v>41866</v>
      </c>
      <c r="I11717" s="318">
        <v>51135</v>
      </c>
      <c r="J11717" s="315" t="s">
        <v>13184</v>
      </c>
      <c r="K11717" s="315">
        <v>9300</v>
      </c>
      <c r="L11717" s="315" t="s">
        <v>1522</v>
      </c>
      <c r="M11717" s="315" t="s">
        <v>770</v>
      </c>
      <c r="N11717" s="315" t="s">
        <v>13185</v>
      </c>
      <c r="O11717" s="315" t="s">
        <v>805</v>
      </c>
      <c r="P11717" s="315" t="s">
        <v>10851</v>
      </c>
      <c r="Q11717" s="315" t="s">
        <v>5019</v>
      </c>
    </row>
    <row r="11718" spans="1:17">
      <c r="A11718" s="315" t="s">
        <v>13186</v>
      </c>
      <c r="B11718" s="315" t="s">
        <v>2095</v>
      </c>
      <c r="C11718" s="315" t="s">
        <v>2098</v>
      </c>
      <c r="D11718" s="316">
        <v>586.55999999999995</v>
      </c>
      <c r="E11718" s="317">
        <v>476679</v>
      </c>
      <c r="F11718" s="317">
        <v>104163.18000000001</v>
      </c>
      <c r="G11718" s="318">
        <v>40702</v>
      </c>
      <c r="H11718" s="318">
        <v>41631</v>
      </c>
      <c r="I11718" s="318">
        <v>50770</v>
      </c>
      <c r="J11718" s="315" t="s">
        <v>13187</v>
      </c>
      <c r="K11718" s="315">
        <v>4950</v>
      </c>
      <c r="L11718" s="315" t="s">
        <v>2266</v>
      </c>
      <c r="M11718" s="315" t="s">
        <v>764</v>
      </c>
      <c r="N11718" s="315" t="s">
        <v>9014</v>
      </c>
      <c r="O11718" s="315" t="s">
        <v>805</v>
      </c>
      <c r="P11718" s="315" t="s">
        <v>9015</v>
      </c>
      <c r="Q11718" s="315" t="s">
        <v>1079</v>
      </c>
    </row>
    <row r="11719" spans="1:17">
      <c r="A11719" s="315" t="s">
        <v>13188</v>
      </c>
      <c r="B11719" s="315" t="s">
        <v>2095</v>
      </c>
      <c r="C11719" s="315" t="s">
        <v>2098</v>
      </c>
      <c r="D11719" s="316">
        <v>589.63</v>
      </c>
      <c r="E11719" s="317">
        <v>496834.64999999997</v>
      </c>
      <c r="F11719" s="317">
        <v>81885.73000000001</v>
      </c>
      <c r="G11719" s="318">
        <v>40535</v>
      </c>
      <c r="H11719" s="318">
        <v>42459</v>
      </c>
      <c r="I11719" s="318">
        <v>50040</v>
      </c>
      <c r="J11719" s="315" t="s">
        <v>13189</v>
      </c>
      <c r="K11719" s="315">
        <v>6210</v>
      </c>
      <c r="L11719" s="315" t="s">
        <v>2903</v>
      </c>
      <c r="M11719" s="315" t="s">
        <v>788</v>
      </c>
      <c r="N11719" s="315" t="s">
        <v>13190</v>
      </c>
      <c r="O11719" s="315" t="s">
        <v>805</v>
      </c>
      <c r="P11719" s="315" t="s">
        <v>5518</v>
      </c>
      <c r="Q11719" s="315" t="s">
        <v>5277</v>
      </c>
    </row>
    <row r="11720" spans="1:17">
      <c r="A11720" s="315" t="s">
        <v>13191</v>
      </c>
      <c r="B11720" s="315" t="s">
        <v>2095</v>
      </c>
      <c r="C11720" s="315" t="s">
        <v>2096</v>
      </c>
      <c r="D11720" s="316">
        <v>591.29999999999995</v>
      </c>
      <c r="E11720" s="317">
        <v>519912.75</v>
      </c>
      <c r="F11720" s="317">
        <v>210853.49999999997</v>
      </c>
      <c r="G11720" s="318">
        <v>39802</v>
      </c>
      <c r="H11720" s="318">
        <v>40504</v>
      </c>
      <c r="I11720" s="318">
        <v>49674</v>
      </c>
      <c r="J11720" s="315" t="s">
        <v>13192</v>
      </c>
      <c r="K11720" s="315">
        <v>1695</v>
      </c>
      <c r="L11720" s="315" t="s">
        <v>3061</v>
      </c>
      <c r="M11720" s="315" t="s">
        <v>761</v>
      </c>
      <c r="N11720" s="315"/>
      <c r="O11720" s="315" t="s">
        <v>805</v>
      </c>
      <c r="P11720" s="315" t="s">
        <v>4623</v>
      </c>
      <c r="Q11720" s="315" t="s">
        <v>7005</v>
      </c>
    </row>
    <row r="11721" spans="1:17">
      <c r="A11721" s="315" t="s">
        <v>13193</v>
      </c>
      <c r="B11721" s="315" t="s">
        <v>2095</v>
      </c>
      <c r="C11721" s="315" t="s">
        <v>2096</v>
      </c>
      <c r="D11721" s="316">
        <v>594.4</v>
      </c>
      <c r="E11721" s="317">
        <v>614146.54</v>
      </c>
      <c r="F11721" s="317">
        <v>167752.96000000002</v>
      </c>
      <c r="G11721" s="318">
        <v>40260</v>
      </c>
      <c r="H11721" s="318">
        <v>41620</v>
      </c>
      <c r="I11721" s="318">
        <v>50770</v>
      </c>
      <c r="J11721" s="315" t="s">
        <v>13194</v>
      </c>
      <c r="K11721" s="315">
        <v>1226</v>
      </c>
      <c r="L11721" s="315" t="s">
        <v>2303</v>
      </c>
      <c r="M11721" s="315" t="s">
        <v>1827</v>
      </c>
      <c r="N11721" s="315" t="s">
        <v>5640</v>
      </c>
      <c r="O11721" s="315" t="s">
        <v>805</v>
      </c>
      <c r="P11721" s="315" t="s">
        <v>5641</v>
      </c>
      <c r="Q11721" s="315" t="s">
        <v>2027</v>
      </c>
    </row>
    <row r="11722" spans="1:17">
      <c r="A11722" s="315" t="s">
        <v>13195</v>
      </c>
      <c r="B11722" s="315" t="s">
        <v>2095</v>
      </c>
      <c r="C11722" s="315" t="s">
        <v>2096</v>
      </c>
      <c r="D11722" s="316">
        <v>594.79999999999995</v>
      </c>
      <c r="E11722" s="317">
        <v>549154</v>
      </c>
      <c r="F11722" s="317">
        <v>219112.44999999995</v>
      </c>
      <c r="G11722" s="318">
        <v>39570</v>
      </c>
      <c r="H11722" s="318">
        <v>40898</v>
      </c>
      <c r="I11722" s="318">
        <v>50040</v>
      </c>
      <c r="J11722" s="315" t="s">
        <v>13196</v>
      </c>
      <c r="K11722" s="315">
        <v>1352</v>
      </c>
      <c r="L11722" s="315" t="s">
        <v>2851</v>
      </c>
      <c r="M11722" s="315" t="s">
        <v>766</v>
      </c>
      <c r="N11722" s="315"/>
      <c r="O11722" s="315" t="s">
        <v>805</v>
      </c>
      <c r="P11722" s="315" t="s">
        <v>13197</v>
      </c>
      <c r="Q11722" s="315" t="s">
        <v>1345</v>
      </c>
    </row>
    <row r="11723" spans="1:17">
      <c r="A11723" s="315" t="s">
        <v>13198</v>
      </c>
      <c r="B11723" s="315" t="s">
        <v>2095</v>
      </c>
      <c r="C11723" s="315" t="s">
        <v>2098</v>
      </c>
      <c r="D11723" s="316">
        <v>598.55999999999995</v>
      </c>
      <c r="E11723" s="317">
        <v>459013.67999999988</v>
      </c>
      <c r="F11723" s="317">
        <v>100302.98999999999</v>
      </c>
      <c r="G11723" s="318">
        <v>40710</v>
      </c>
      <c r="H11723" s="318">
        <v>41631</v>
      </c>
      <c r="I11723" s="318">
        <v>50770</v>
      </c>
      <c r="J11723" s="315" t="s">
        <v>13199</v>
      </c>
      <c r="K11723" s="315">
        <v>4938</v>
      </c>
      <c r="L11723" s="315" t="s">
        <v>3428</v>
      </c>
      <c r="M11723" s="315" t="s">
        <v>764</v>
      </c>
      <c r="N11723" s="315" t="s">
        <v>9014</v>
      </c>
      <c r="O11723" s="315" t="s">
        <v>805</v>
      </c>
      <c r="P11723" s="315" t="s">
        <v>9015</v>
      </c>
      <c r="Q11723" s="315" t="s">
        <v>1079</v>
      </c>
    </row>
    <row r="11724" spans="1:17">
      <c r="A11724" s="315" t="s">
        <v>13200</v>
      </c>
      <c r="B11724" s="315" t="s">
        <v>2095</v>
      </c>
      <c r="C11724" s="315" t="s">
        <v>2096</v>
      </c>
      <c r="D11724" s="316">
        <v>599</v>
      </c>
      <c r="E11724" s="317">
        <v>522010</v>
      </c>
      <c r="F11724" s="317">
        <v>173519.99000000002</v>
      </c>
      <c r="G11724" s="318">
        <v>39594</v>
      </c>
      <c r="H11724" s="318">
        <v>41261</v>
      </c>
      <c r="I11724" s="318">
        <v>50405</v>
      </c>
      <c r="J11724" s="315" t="s">
        <v>13201</v>
      </c>
      <c r="K11724" s="315">
        <v>1092</v>
      </c>
      <c r="L11724" s="315" t="s">
        <v>13202</v>
      </c>
      <c r="M11724" s="315" t="s">
        <v>766</v>
      </c>
      <c r="N11724" s="315"/>
      <c r="O11724" s="315" t="s">
        <v>805</v>
      </c>
      <c r="P11724" s="315" t="s">
        <v>13203</v>
      </c>
      <c r="Q11724" s="315" t="s">
        <v>13204</v>
      </c>
    </row>
    <row r="11725" spans="1:17">
      <c r="A11725" s="319" t="s">
        <v>13205</v>
      </c>
      <c r="B11725" s="319" t="s">
        <v>2095</v>
      </c>
      <c r="C11725" s="319" t="s">
        <v>2098</v>
      </c>
      <c r="D11725" s="320">
        <v>599.29999999999995</v>
      </c>
      <c r="E11725" s="317">
        <v>114114.8</v>
      </c>
      <c r="F11725" s="317">
        <v>50400.7</v>
      </c>
      <c r="G11725" s="321">
        <v>39570</v>
      </c>
      <c r="H11725" s="321">
        <v>40529</v>
      </c>
      <c r="I11725" s="321">
        <v>49674</v>
      </c>
      <c r="J11725" s="319" t="s">
        <v>13206</v>
      </c>
      <c r="K11725" s="322">
        <v>9545</v>
      </c>
      <c r="L11725" s="319" t="s">
        <v>1240</v>
      </c>
      <c r="M11725" s="319" t="s">
        <v>792</v>
      </c>
      <c r="N11725" s="319" t="s">
        <v>13207</v>
      </c>
      <c r="O11725" s="319" t="s">
        <v>805</v>
      </c>
      <c r="P11725" s="319" t="s">
        <v>4567</v>
      </c>
      <c r="Q11725" s="319" t="s">
        <v>992</v>
      </c>
    </row>
    <row r="11726" spans="1:17">
      <c r="A11726" s="315" t="s">
        <v>13208</v>
      </c>
      <c r="B11726" s="315" t="s">
        <v>2095</v>
      </c>
      <c r="C11726" s="315" t="s">
        <v>2098</v>
      </c>
      <c r="D11726" s="316">
        <v>599.29999999999995</v>
      </c>
      <c r="E11726" s="317">
        <v>202590.40000000002</v>
      </c>
      <c r="F11726" s="317">
        <v>96635.63</v>
      </c>
      <c r="G11726" s="318">
        <v>39570</v>
      </c>
      <c r="H11726" s="318">
        <v>40529</v>
      </c>
      <c r="I11726" s="318">
        <v>49674</v>
      </c>
      <c r="J11726" s="315" t="s">
        <v>13206</v>
      </c>
      <c r="K11726" s="315">
        <v>9545</v>
      </c>
      <c r="L11726" s="315" t="s">
        <v>1240</v>
      </c>
      <c r="M11726" s="315" t="s">
        <v>792</v>
      </c>
      <c r="N11726" s="315" t="s">
        <v>13209</v>
      </c>
      <c r="O11726" s="315" t="s">
        <v>805</v>
      </c>
      <c r="P11726" s="315" t="s">
        <v>13210</v>
      </c>
      <c r="Q11726" s="315" t="s">
        <v>956</v>
      </c>
    </row>
    <row r="11727" spans="1:17">
      <c r="A11727" s="315" t="s">
        <v>13211</v>
      </c>
      <c r="B11727" s="315" t="s">
        <v>2095</v>
      </c>
      <c r="C11727" s="315" t="s">
        <v>2098</v>
      </c>
      <c r="D11727" s="316">
        <v>603.72</v>
      </c>
      <c r="E11727" s="317">
        <v>531053</v>
      </c>
      <c r="F11727" s="317">
        <v>92511.76999999999</v>
      </c>
      <c r="G11727" s="318">
        <v>40716</v>
      </c>
      <c r="H11727" s="318">
        <v>42276</v>
      </c>
      <c r="I11727" s="318">
        <v>49674</v>
      </c>
      <c r="J11727" s="315" t="s">
        <v>13212</v>
      </c>
      <c r="K11727" s="315">
        <v>1762</v>
      </c>
      <c r="L11727" s="315" t="s">
        <v>5994</v>
      </c>
      <c r="M11727" s="315" t="s">
        <v>761</v>
      </c>
      <c r="N11727" s="315" t="s">
        <v>6821</v>
      </c>
      <c r="O11727" s="315" t="s">
        <v>805</v>
      </c>
      <c r="P11727" s="315" t="s">
        <v>6646</v>
      </c>
      <c r="Q11727" s="315" t="s">
        <v>1695</v>
      </c>
    </row>
    <row r="11728" spans="1:17">
      <c r="A11728" s="315" t="s">
        <v>13213</v>
      </c>
      <c r="B11728" s="315" t="s">
        <v>2095</v>
      </c>
      <c r="C11728" s="315" t="s">
        <v>2098</v>
      </c>
      <c r="D11728" s="316">
        <v>604</v>
      </c>
      <c r="E11728" s="317">
        <v>606206.89000000013</v>
      </c>
      <c r="F11728" s="317">
        <v>184107.27000000002</v>
      </c>
      <c r="G11728" s="318">
        <v>39570</v>
      </c>
      <c r="H11728" s="318">
        <v>41450</v>
      </c>
      <c r="I11728" s="318">
        <v>50770</v>
      </c>
      <c r="J11728" s="315" t="s">
        <v>11509</v>
      </c>
      <c r="K11728" s="315">
        <v>6055</v>
      </c>
      <c r="L11728" s="315" t="s">
        <v>4385</v>
      </c>
      <c r="M11728" s="315" t="s">
        <v>1017</v>
      </c>
      <c r="N11728" s="315" t="s">
        <v>11337</v>
      </c>
      <c r="O11728" s="315" t="s">
        <v>805</v>
      </c>
      <c r="P11728" s="315" t="s">
        <v>11338</v>
      </c>
      <c r="Q11728" s="315" t="s">
        <v>1210</v>
      </c>
    </row>
    <row r="11729" spans="1:17">
      <c r="A11729" s="315" t="s">
        <v>13214</v>
      </c>
      <c r="B11729" s="315" t="s">
        <v>2095</v>
      </c>
      <c r="C11729" s="315" t="s">
        <v>2098</v>
      </c>
      <c r="D11729" s="316">
        <v>611.29</v>
      </c>
      <c r="E11729" s="317">
        <v>601897.52</v>
      </c>
      <c r="F11729" s="317">
        <v>117592.93999999999</v>
      </c>
      <c r="G11729" s="318">
        <v>39850</v>
      </c>
      <c r="H11729" s="318">
        <v>41421</v>
      </c>
      <c r="I11729" s="318">
        <v>50770</v>
      </c>
      <c r="J11729" s="315" t="s">
        <v>13215</v>
      </c>
      <c r="K11729" s="315">
        <v>3111</v>
      </c>
      <c r="L11729" s="315" t="s">
        <v>2192</v>
      </c>
      <c r="M11729" s="315" t="s">
        <v>764</v>
      </c>
      <c r="N11729" s="315"/>
      <c r="O11729" s="315" t="s">
        <v>805</v>
      </c>
      <c r="P11729" s="315" t="s">
        <v>2116</v>
      </c>
      <c r="Q11729" s="315" t="s">
        <v>956</v>
      </c>
    </row>
    <row r="11730" spans="1:17">
      <c r="A11730" s="315" t="s">
        <v>13216</v>
      </c>
      <c r="B11730" s="315" t="s">
        <v>2095</v>
      </c>
      <c r="C11730" s="315" t="s">
        <v>2098</v>
      </c>
      <c r="D11730" s="316">
        <v>614</v>
      </c>
      <c r="E11730" s="317">
        <v>670520.1</v>
      </c>
      <c r="F11730" s="317">
        <v>221644.15</v>
      </c>
      <c r="G11730" s="318">
        <v>39570</v>
      </c>
      <c r="H11730" s="318">
        <v>41166</v>
      </c>
      <c r="I11730" s="318">
        <v>50405</v>
      </c>
      <c r="J11730" s="315" t="s">
        <v>13217</v>
      </c>
      <c r="K11730" s="315">
        <v>1950</v>
      </c>
      <c r="L11730" s="315" t="s">
        <v>1622</v>
      </c>
      <c r="M11730" s="315" t="s">
        <v>754</v>
      </c>
      <c r="N11730" s="315" t="s">
        <v>13218</v>
      </c>
      <c r="O11730" s="315" t="s">
        <v>805</v>
      </c>
      <c r="P11730" s="315" t="s">
        <v>13219</v>
      </c>
      <c r="Q11730" s="315" t="s">
        <v>11930</v>
      </c>
    </row>
    <row r="11731" spans="1:17">
      <c r="A11731" s="315" t="s">
        <v>13220</v>
      </c>
      <c r="B11731" s="315" t="s">
        <v>2095</v>
      </c>
      <c r="C11731" s="315" t="s">
        <v>2098</v>
      </c>
      <c r="D11731" s="316">
        <v>618.78</v>
      </c>
      <c r="E11731" s="317">
        <v>528543.20000000007</v>
      </c>
      <c r="F11731" s="317">
        <v>115496.48000000001</v>
      </c>
      <c r="G11731" s="318">
        <v>40722</v>
      </c>
      <c r="H11731" s="318">
        <v>41628</v>
      </c>
      <c r="I11731" s="318">
        <v>50770</v>
      </c>
      <c r="J11731" s="315" t="s">
        <v>13221</v>
      </c>
      <c r="K11731" s="315">
        <v>3543</v>
      </c>
      <c r="L11731" s="315" t="s">
        <v>13222</v>
      </c>
      <c r="M11731" s="315" t="s">
        <v>764</v>
      </c>
      <c r="N11731" s="315" t="s">
        <v>10105</v>
      </c>
      <c r="O11731" s="315" t="s">
        <v>805</v>
      </c>
      <c r="P11731" s="315" t="s">
        <v>10106</v>
      </c>
      <c r="Q11731" s="315" t="s">
        <v>956</v>
      </c>
    </row>
    <row r="11732" spans="1:17">
      <c r="A11732" s="315" t="s">
        <v>13223</v>
      </c>
      <c r="B11732" s="315" t="s">
        <v>2095</v>
      </c>
      <c r="C11732" s="315" t="s">
        <v>2098</v>
      </c>
      <c r="D11732" s="316">
        <v>624</v>
      </c>
      <c r="E11732" s="317">
        <v>441608.28</v>
      </c>
      <c r="F11732" s="317">
        <v>72374.69</v>
      </c>
      <c r="G11732" s="318">
        <v>40561</v>
      </c>
      <c r="H11732" s="318">
        <v>42460</v>
      </c>
      <c r="I11732" s="318">
        <v>50040</v>
      </c>
      <c r="J11732" s="315" t="s">
        <v>13224</v>
      </c>
      <c r="K11732" s="315">
        <v>3270</v>
      </c>
      <c r="L11732" s="315" t="s">
        <v>1909</v>
      </c>
      <c r="M11732" s="315" t="s">
        <v>764</v>
      </c>
      <c r="N11732" s="315" t="s">
        <v>12973</v>
      </c>
      <c r="O11732" s="315" t="s">
        <v>805</v>
      </c>
      <c r="P11732" s="315" t="s">
        <v>8404</v>
      </c>
      <c r="Q11732" s="315" t="s">
        <v>819</v>
      </c>
    </row>
    <row r="11733" spans="1:17">
      <c r="A11733" s="315" t="s">
        <v>13225</v>
      </c>
      <c r="B11733" s="315" t="s">
        <v>2095</v>
      </c>
      <c r="C11733" s="315" t="s">
        <v>2098</v>
      </c>
      <c r="D11733" s="316">
        <v>628.5</v>
      </c>
      <c r="E11733" s="317">
        <v>548873.65</v>
      </c>
      <c r="F11733" s="317">
        <v>164153.86999999997</v>
      </c>
      <c r="G11733" s="318">
        <v>39587</v>
      </c>
      <c r="H11733" s="318">
        <v>41180</v>
      </c>
      <c r="I11733" s="318">
        <v>50405</v>
      </c>
      <c r="J11733" s="315" t="s">
        <v>13226</v>
      </c>
      <c r="K11733" s="315">
        <v>6002</v>
      </c>
      <c r="L11733" s="315" t="s">
        <v>314</v>
      </c>
      <c r="M11733" s="315" t="s">
        <v>788</v>
      </c>
      <c r="N11733" s="315" t="s">
        <v>4639</v>
      </c>
      <c r="O11733" s="315" t="s">
        <v>805</v>
      </c>
      <c r="P11733" s="315" t="s">
        <v>4640</v>
      </c>
      <c r="Q11733" s="315" t="s">
        <v>1065</v>
      </c>
    </row>
    <row r="11734" spans="1:17">
      <c r="A11734" s="315" t="s">
        <v>13227</v>
      </c>
      <c r="B11734" s="315" t="s">
        <v>2095</v>
      </c>
      <c r="C11734" s="315" t="s">
        <v>2096</v>
      </c>
      <c r="D11734" s="316">
        <v>629.70000000000005</v>
      </c>
      <c r="E11734" s="317">
        <v>492759</v>
      </c>
      <c r="F11734" s="317">
        <v>182959.58</v>
      </c>
      <c r="G11734" s="318">
        <v>39569</v>
      </c>
      <c r="H11734" s="318">
        <v>40844</v>
      </c>
      <c r="I11734" s="318">
        <v>50040</v>
      </c>
      <c r="J11734" s="315" t="s">
        <v>13228</v>
      </c>
      <c r="K11734" s="315">
        <v>3415</v>
      </c>
      <c r="L11734" s="315" t="s">
        <v>4262</v>
      </c>
      <c r="M11734" s="315" t="s">
        <v>764</v>
      </c>
      <c r="N11734" s="315" t="s">
        <v>13229</v>
      </c>
      <c r="O11734" s="315" t="s">
        <v>805</v>
      </c>
      <c r="P11734" s="315" t="s">
        <v>11585</v>
      </c>
      <c r="Q11734" s="315" t="s">
        <v>864</v>
      </c>
    </row>
    <row r="11735" spans="1:17">
      <c r="A11735" s="315" t="s">
        <v>13230</v>
      </c>
      <c r="B11735" s="315" t="s">
        <v>2095</v>
      </c>
      <c r="C11735" s="315" t="s">
        <v>2098</v>
      </c>
      <c r="D11735" s="316">
        <v>630</v>
      </c>
      <c r="E11735" s="317">
        <v>585716.65</v>
      </c>
      <c r="F11735" s="317">
        <v>209881.80000000002</v>
      </c>
      <c r="G11735" s="318">
        <v>40777</v>
      </c>
      <c r="H11735" s="318">
        <v>40878</v>
      </c>
      <c r="I11735" s="318">
        <v>50040</v>
      </c>
      <c r="J11735" s="315" t="s">
        <v>13231</v>
      </c>
      <c r="K11735" s="315">
        <v>9200</v>
      </c>
      <c r="L11735" s="315" t="s">
        <v>959</v>
      </c>
      <c r="M11735" s="315" t="s">
        <v>770</v>
      </c>
      <c r="N11735" s="315" t="s">
        <v>7791</v>
      </c>
      <c r="O11735" s="315" t="s">
        <v>805</v>
      </c>
      <c r="P11735" s="315" t="s">
        <v>7792</v>
      </c>
      <c r="Q11735" s="315" t="s">
        <v>7793</v>
      </c>
    </row>
    <row r="11736" spans="1:17">
      <c r="A11736" s="315" t="s">
        <v>13232</v>
      </c>
      <c r="B11736" s="315" t="s">
        <v>2095</v>
      </c>
      <c r="C11736" s="315" t="s">
        <v>2098</v>
      </c>
      <c r="D11736" s="316">
        <v>630.24</v>
      </c>
      <c r="E11736" s="317">
        <v>590668</v>
      </c>
      <c r="F11736" s="317">
        <v>103913.8</v>
      </c>
      <c r="G11736" s="318">
        <v>40718</v>
      </c>
      <c r="H11736" s="318">
        <v>42234</v>
      </c>
      <c r="I11736" s="318">
        <v>49674</v>
      </c>
      <c r="J11736" s="315" t="s">
        <v>13233</v>
      </c>
      <c r="K11736" s="315">
        <v>4900</v>
      </c>
      <c r="L11736" s="315" t="s">
        <v>2377</v>
      </c>
      <c r="M11736" s="315" t="s">
        <v>764</v>
      </c>
      <c r="N11736" s="315" t="s">
        <v>13234</v>
      </c>
      <c r="O11736" s="315" t="s">
        <v>805</v>
      </c>
      <c r="P11736" s="315" t="s">
        <v>13235</v>
      </c>
      <c r="Q11736" s="315" t="s">
        <v>5598</v>
      </c>
    </row>
    <row r="11737" spans="1:17">
      <c r="A11737" s="315" t="s">
        <v>13236</v>
      </c>
      <c r="B11737" s="315" t="s">
        <v>2095</v>
      </c>
      <c r="C11737" s="315" t="s">
        <v>2098</v>
      </c>
      <c r="D11737" s="316">
        <v>638.4</v>
      </c>
      <c r="E11737" s="317">
        <v>307965.12</v>
      </c>
      <c r="F11737" s="317">
        <v>92104.39</v>
      </c>
      <c r="G11737" s="318">
        <v>40829</v>
      </c>
      <c r="H11737" s="318">
        <v>41159</v>
      </c>
      <c r="I11737" s="318">
        <v>50405</v>
      </c>
      <c r="J11737" s="315" t="s">
        <v>13237</v>
      </c>
      <c r="K11737" s="315">
        <v>3380</v>
      </c>
      <c r="L11737" s="315" t="s">
        <v>4366</v>
      </c>
      <c r="M11737" s="315" t="s">
        <v>764</v>
      </c>
      <c r="N11737" s="315" t="s">
        <v>13238</v>
      </c>
      <c r="O11737" s="315" t="s">
        <v>805</v>
      </c>
      <c r="P11737" s="315" t="s">
        <v>7595</v>
      </c>
      <c r="Q11737" s="315" t="s">
        <v>1065</v>
      </c>
    </row>
    <row r="11738" spans="1:17">
      <c r="A11738" s="315" t="s">
        <v>13239</v>
      </c>
      <c r="B11738" s="315" t="s">
        <v>2095</v>
      </c>
      <c r="C11738" s="315" t="s">
        <v>2096</v>
      </c>
      <c r="D11738" s="316">
        <v>644.27</v>
      </c>
      <c r="E11738" s="317">
        <v>534532.24</v>
      </c>
      <c r="F11738" s="317">
        <v>150955.87</v>
      </c>
      <c r="G11738" s="318">
        <v>40648</v>
      </c>
      <c r="H11738" s="318">
        <v>40965</v>
      </c>
      <c r="I11738" s="318">
        <v>50405</v>
      </c>
      <c r="J11738" s="315" t="s">
        <v>13240</v>
      </c>
      <c r="K11738" s="315">
        <v>6340</v>
      </c>
      <c r="L11738" s="315" t="s">
        <v>1867</v>
      </c>
      <c r="M11738" s="315" t="s">
        <v>1712</v>
      </c>
      <c r="N11738" s="315"/>
      <c r="O11738" s="315" t="s">
        <v>996</v>
      </c>
      <c r="P11738" s="315" t="s">
        <v>6705</v>
      </c>
      <c r="Q11738" s="315"/>
    </row>
    <row r="11739" spans="1:17">
      <c r="A11739" s="315" t="s">
        <v>13241</v>
      </c>
      <c r="B11739" s="315" t="s">
        <v>2095</v>
      </c>
      <c r="C11739" s="315" t="s">
        <v>2098</v>
      </c>
      <c r="D11739" s="316">
        <v>646.36</v>
      </c>
      <c r="E11739" s="317">
        <v>595543.19999999995</v>
      </c>
      <c r="F11739" s="317">
        <v>151091.52000000002</v>
      </c>
      <c r="G11739" s="318">
        <v>39805</v>
      </c>
      <c r="H11739" s="318">
        <v>41957</v>
      </c>
      <c r="I11739" s="318">
        <v>51135</v>
      </c>
      <c r="J11739" s="315" t="s">
        <v>13242</v>
      </c>
      <c r="K11739" s="315">
        <v>4621</v>
      </c>
      <c r="L11739" s="315" t="s">
        <v>4066</v>
      </c>
      <c r="M11739" s="315" t="s">
        <v>1296</v>
      </c>
      <c r="N11739" s="315" t="s">
        <v>13243</v>
      </c>
      <c r="O11739" s="315"/>
      <c r="P11739" s="315" t="s">
        <v>6188</v>
      </c>
      <c r="Q11739" s="315" t="s">
        <v>13244</v>
      </c>
    </row>
    <row r="11740" spans="1:17">
      <c r="A11740" s="315" t="s">
        <v>13245</v>
      </c>
      <c r="B11740" s="315" t="s">
        <v>2095</v>
      </c>
      <c r="C11740" s="315" t="s">
        <v>2098</v>
      </c>
      <c r="D11740" s="316">
        <v>648.20000000000005</v>
      </c>
      <c r="E11740" s="317">
        <v>553928.64</v>
      </c>
      <c r="F11740" s="317">
        <v>177975.21000000005</v>
      </c>
      <c r="G11740" s="318">
        <v>40735</v>
      </c>
      <c r="H11740" s="318">
        <v>40923</v>
      </c>
      <c r="I11740" s="318">
        <v>50405</v>
      </c>
      <c r="J11740" s="315" t="s">
        <v>13246</v>
      </c>
      <c r="K11740" s="315">
        <v>4495</v>
      </c>
      <c r="L11740" s="315" t="s">
        <v>3675</v>
      </c>
      <c r="M11740" s="315" t="s">
        <v>1484</v>
      </c>
      <c r="N11740" s="315" t="s">
        <v>13247</v>
      </c>
      <c r="O11740" s="315" t="s">
        <v>805</v>
      </c>
      <c r="P11740" s="315" t="s">
        <v>4675</v>
      </c>
      <c r="Q11740" s="315" t="s">
        <v>5598</v>
      </c>
    </row>
    <row r="11741" spans="1:17">
      <c r="A11741" s="315" t="s">
        <v>13248</v>
      </c>
      <c r="B11741" s="315" t="s">
        <v>2095</v>
      </c>
      <c r="C11741" s="315" t="s">
        <v>2098</v>
      </c>
      <c r="D11741" s="316">
        <v>649</v>
      </c>
      <c r="E11741" s="317">
        <v>471280.74999999994</v>
      </c>
      <c r="F11741" s="317">
        <v>102547.17000000001</v>
      </c>
      <c r="G11741" s="318">
        <v>40682</v>
      </c>
      <c r="H11741" s="318">
        <v>41621</v>
      </c>
      <c r="I11741" s="318">
        <v>50770</v>
      </c>
      <c r="J11741" s="315" t="s">
        <v>13249</v>
      </c>
      <c r="K11741" s="315">
        <v>4005</v>
      </c>
      <c r="L11741" s="315" t="s">
        <v>2059</v>
      </c>
      <c r="M11741" s="315" t="s">
        <v>2060</v>
      </c>
      <c r="N11741" s="315" t="s">
        <v>10809</v>
      </c>
      <c r="O11741" s="315" t="s">
        <v>914</v>
      </c>
      <c r="P11741" s="315" t="s">
        <v>2062</v>
      </c>
      <c r="Q11741" s="315" t="s">
        <v>2063</v>
      </c>
    </row>
    <row r="11742" spans="1:17">
      <c r="A11742" s="315" t="s">
        <v>13250</v>
      </c>
      <c r="B11742" s="315" t="s">
        <v>2095</v>
      </c>
      <c r="C11742" s="315" t="s">
        <v>2098</v>
      </c>
      <c r="D11742" s="316">
        <v>655</v>
      </c>
      <c r="E11742" s="317">
        <v>255549.02000000002</v>
      </c>
      <c r="F11742" s="317">
        <v>143391.39000000001</v>
      </c>
      <c r="G11742" s="318">
        <v>39570</v>
      </c>
      <c r="H11742" s="318">
        <v>40169</v>
      </c>
      <c r="I11742" s="318">
        <v>49309</v>
      </c>
      <c r="J11742" s="315" t="s">
        <v>13251</v>
      </c>
      <c r="K11742" s="315">
        <v>1217</v>
      </c>
      <c r="L11742" s="315" t="s">
        <v>2855</v>
      </c>
      <c r="M11742" s="315" t="s">
        <v>1827</v>
      </c>
      <c r="N11742" s="315" t="s">
        <v>5640</v>
      </c>
      <c r="O11742" s="315" t="s">
        <v>805</v>
      </c>
      <c r="P11742" s="315" t="s">
        <v>5641</v>
      </c>
      <c r="Q11742" s="315" t="s">
        <v>2027</v>
      </c>
    </row>
    <row r="11743" spans="1:17">
      <c r="A11743" s="315" t="s">
        <v>13252</v>
      </c>
      <c r="B11743" s="315" t="s">
        <v>2095</v>
      </c>
      <c r="C11743" s="315" t="s">
        <v>2098</v>
      </c>
      <c r="D11743" s="316">
        <v>661.77</v>
      </c>
      <c r="E11743" s="317">
        <v>586884.78</v>
      </c>
      <c r="F11743" s="317">
        <v>108042.33999999998</v>
      </c>
      <c r="G11743" s="318">
        <v>40366</v>
      </c>
      <c r="H11743" s="318">
        <v>42356</v>
      </c>
      <c r="I11743" s="318">
        <v>51501</v>
      </c>
      <c r="J11743" s="315" t="s">
        <v>13253</v>
      </c>
      <c r="K11743" s="315">
        <v>3645</v>
      </c>
      <c r="L11743" s="315" t="s">
        <v>2580</v>
      </c>
      <c r="M11743" s="315" t="s">
        <v>764</v>
      </c>
      <c r="N11743" s="315" t="s">
        <v>11244</v>
      </c>
      <c r="O11743" s="315" t="s">
        <v>805</v>
      </c>
      <c r="P11743" s="315" t="s">
        <v>11245</v>
      </c>
      <c r="Q11743" s="315" t="s">
        <v>1156</v>
      </c>
    </row>
    <row r="11744" spans="1:17">
      <c r="A11744" s="315" t="s">
        <v>13254</v>
      </c>
      <c r="B11744" s="315" t="s">
        <v>2095</v>
      </c>
      <c r="C11744" s="315" t="s">
        <v>2096</v>
      </c>
      <c r="D11744" s="316">
        <v>672.9</v>
      </c>
      <c r="E11744" s="317">
        <v>612717.97</v>
      </c>
      <c r="F11744" s="317">
        <v>132188.22999999998</v>
      </c>
      <c r="G11744" s="318">
        <v>40345</v>
      </c>
      <c r="H11744" s="318">
        <v>41417</v>
      </c>
      <c r="I11744" s="318">
        <v>50770</v>
      </c>
      <c r="J11744" s="315" t="s">
        <v>13255</v>
      </c>
      <c r="K11744" s="315">
        <v>4704</v>
      </c>
      <c r="L11744" s="315" t="s">
        <v>2130</v>
      </c>
      <c r="M11744" s="315" t="s">
        <v>764</v>
      </c>
      <c r="N11744" s="315" t="s">
        <v>13256</v>
      </c>
      <c r="O11744" s="315" t="s">
        <v>805</v>
      </c>
      <c r="P11744" s="315" t="s">
        <v>13257</v>
      </c>
      <c r="Q11744" s="315" t="s">
        <v>1096</v>
      </c>
    </row>
    <row r="11745" spans="1:17">
      <c r="A11745" s="315" t="s">
        <v>13258</v>
      </c>
      <c r="B11745" s="315" t="s">
        <v>2095</v>
      </c>
      <c r="C11745" s="315" t="s">
        <v>2098</v>
      </c>
      <c r="D11745" s="316">
        <v>680.01</v>
      </c>
      <c r="E11745" s="317">
        <v>62064.21</v>
      </c>
      <c r="F11745" s="317">
        <v>9539.51</v>
      </c>
      <c r="G11745" s="318">
        <v>40739</v>
      </c>
      <c r="H11745" s="318">
        <v>42642</v>
      </c>
      <c r="I11745" s="318">
        <v>50040</v>
      </c>
      <c r="J11745" s="315" t="s">
        <v>13259</v>
      </c>
      <c r="K11745" s="315">
        <v>8157</v>
      </c>
      <c r="L11745" s="315" t="s">
        <v>3084</v>
      </c>
      <c r="M11745" s="315" t="s">
        <v>784</v>
      </c>
      <c r="N11745" s="315" t="s">
        <v>13260</v>
      </c>
      <c r="O11745" s="315" t="s">
        <v>805</v>
      </c>
      <c r="P11745" s="315" t="s">
        <v>13132</v>
      </c>
      <c r="Q11745" s="315" t="s">
        <v>969</v>
      </c>
    </row>
    <row r="11746" spans="1:17">
      <c r="A11746" s="315" t="s">
        <v>13261</v>
      </c>
      <c r="B11746" s="315" t="s">
        <v>2095</v>
      </c>
      <c r="C11746" s="315" t="s">
        <v>2098</v>
      </c>
      <c r="D11746" s="316">
        <v>687.6</v>
      </c>
      <c r="E11746" s="317">
        <v>489560.36000000004</v>
      </c>
      <c r="F11746" s="317">
        <v>134629.10999999999</v>
      </c>
      <c r="G11746" s="318">
        <v>39805</v>
      </c>
      <c r="H11746" s="318">
        <v>41614</v>
      </c>
      <c r="I11746" s="318">
        <v>50770</v>
      </c>
      <c r="J11746" s="315" t="s">
        <v>13262</v>
      </c>
      <c r="K11746" s="315">
        <v>8500</v>
      </c>
      <c r="L11746" s="315" t="s">
        <v>1660</v>
      </c>
      <c r="M11746" s="315" t="s">
        <v>792</v>
      </c>
      <c r="N11746" s="315" t="s">
        <v>13243</v>
      </c>
      <c r="O11746" s="315"/>
      <c r="P11746" s="315" t="s">
        <v>6188</v>
      </c>
      <c r="Q11746" s="315" t="s">
        <v>13244</v>
      </c>
    </row>
    <row r="11747" spans="1:17">
      <c r="A11747" s="315" t="s">
        <v>13263</v>
      </c>
      <c r="B11747" s="315" t="s">
        <v>2095</v>
      </c>
      <c r="C11747" s="315" t="s">
        <v>2096</v>
      </c>
      <c r="D11747" s="316">
        <v>699.3</v>
      </c>
      <c r="E11747" s="317">
        <v>652220.42999999993</v>
      </c>
      <c r="F11747" s="317">
        <v>195666.1</v>
      </c>
      <c r="G11747" s="318">
        <v>40584</v>
      </c>
      <c r="H11747" s="318">
        <v>41180</v>
      </c>
      <c r="I11747" s="318">
        <v>50405</v>
      </c>
      <c r="J11747" s="315" t="s">
        <v>13264</v>
      </c>
      <c r="K11747" s="315">
        <v>7537</v>
      </c>
      <c r="L11747" s="315" t="s">
        <v>3843</v>
      </c>
      <c r="M11747" s="315" t="s">
        <v>966</v>
      </c>
      <c r="N11747" s="315" t="s">
        <v>13265</v>
      </c>
      <c r="O11747" s="315" t="s">
        <v>805</v>
      </c>
      <c r="P11747" s="315" t="s">
        <v>13266</v>
      </c>
      <c r="Q11747" s="315" t="s">
        <v>5899</v>
      </c>
    </row>
    <row r="11748" spans="1:17">
      <c r="A11748" s="315" t="s">
        <v>13267</v>
      </c>
      <c r="B11748" s="315" t="s">
        <v>2095</v>
      </c>
      <c r="C11748" s="315" t="s">
        <v>2098</v>
      </c>
      <c r="D11748" s="316">
        <v>702.27</v>
      </c>
      <c r="E11748" s="317">
        <v>514744.2</v>
      </c>
      <c r="F11748" s="317">
        <v>84360.86</v>
      </c>
      <c r="G11748" s="318">
        <v>40535</v>
      </c>
      <c r="H11748" s="318">
        <v>42460</v>
      </c>
      <c r="I11748" s="318">
        <v>50040</v>
      </c>
      <c r="J11748" s="315" t="s">
        <v>13268</v>
      </c>
      <c r="K11748" s="315">
        <v>6207</v>
      </c>
      <c r="L11748" s="315" t="s">
        <v>2678</v>
      </c>
      <c r="M11748" s="315" t="s">
        <v>788</v>
      </c>
      <c r="N11748" s="315" t="s">
        <v>13269</v>
      </c>
      <c r="O11748" s="315" t="s">
        <v>805</v>
      </c>
      <c r="P11748" s="315" t="s">
        <v>6501</v>
      </c>
      <c r="Q11748" s="315" t="s">
        <v>945</v>
      </c>
    </row>
    <row r="11749" spans="1:17">
      <c r="A11749" s="315" t="s">
        <v>13270</v>
      </c>
      <c r="B11749" s="315" t="s">
        <v>2095</v>
      </c>
      <c r="C11749" s="315" t="s">
        <v>2098</v>
      </c>
      <c r="D11749" s="316">
        <v>712.3</v>
      </c>
      <c r="E11749" s="317">
        <v>26305.14</v>
      </c>
      <c r="F11749" s="317">
        <v>14735.740000000002</v>
      </c>
      <c r="G11749" s="318">
        <v>40484</v>
      </c>
      <c r="H11749" s="318">
        <v>39996</v>
      </c>
      <c r="I11749" s="318">
        <v>49309</v>
      </c>
      <c r="J11749" s="315" t="s">
        <v>9101</v>
      </c>
      <c r="K11749" s="315">
        <v>1219</v>
      </c>
      <c r="L11749" s="315" t="s">
        <v>4463</v>
      </c>
      <c r="M11749" s="315" t="s">
        <v>1827</v>
      </c>
      <c r="N11749" s="315" t="s">
        <v>5640</v>
      </c>
      <c r="O11749" s="315" t="s">
        <v>805</v>
      </c>
      <c r="P11749" s="315" t="s">
        <v>5641</v>
      </c>
      <c r="Q11749" s="315" t="s">
        <v>2027</v>
      </c>
    </row>
    <row r="11750" spans="1:17">
      <c r="A11750" s="315" t="s">
        <v>13271</v>
      </c>
      <c r="B11750" s="315" t="s">
        <v>2095</v>
      </c>
      <c r="C11750" s="315" t="s">
        <v>2098</v>
      </c>
      <c r="D11750" s="316">
        <v>716.2</v>
      </c>
      <c r="E11750" s="317">
        <v>605650.16</v>
      </c>
      <c r="F11750" s="317">
        <v>181134.25999999998</v>
      </c>
      <c r="G11750" s="318">
        <v>39996</v>
      </c>
      <c r="H11750" s="318">
        <v>41265</v>
      </c>
      <c r="I11750" s="318">
        <v>50405</v>
      </c>
      <c r="J11750" s="315" t="s">
        <v>13272</v>
      </c>
      <c r="K11750" s="315">
        <v>9216</v>
      </c>
      <c r="L11750" s="315" t="s">
        <v>4128</v>
      </c>
      <c r="M11750" s="315" t="s">
        <v>792</v>
      </c>
      <c r="N11750" s="315" t="s">
        <v>13273</v>
      </c>
      <c r="O11750" s="315" t="s">
        <v>805</v>
      </c>
      <c r="P11750" s="315" t="s">
        <v>13274</v>
      </c>
      <c r="Q11750" s="315" t="s">
        <v>13275</v>
      </c>
    </row>
    <row r="11751" spans="1:17">
      <c r="A11751" s="315" t="s">
        <v>13276</v>
      </c>
      <c r="B11751" s="315" t="s">
        <v>2095</v>
      </c>
      <c r="C11751" s="315" t="s">
        <v>2098</v>
      </c>
      <c r="D11751" s="316">
        <v>717.8</v>
      </c>
      <c r="E11751" s="317">
        <v>667678.75</v>
      </c>
      <c r="F11751" s="317">
        <v>208958.73</v>
      </c>
      <c r="G11751" s="318">
        <v>39569</v>
      </c>
      <c r="H11751" s="318">
        <v>40891</v>
      </c>
      <c r="I11751" s="318">
        <v>50040</v>
      </c>
      <c r="J11751" s="315" t="s">
        <v>13277</v>
      </c>
      <c r="K11751" s="315">
        <v>9472</v>
      </c>
      <c r="L11751" s="315" t="s">
        <v>2333</v>
      </c>
      <c r="M11751" s="315" t="s">
        <v>770</v>
      </c>
      <c r="N11751" s="315" t="s">
        <v>13278</v>
      </c>
      <c r="O11751" s="315" t="s">
        <v>805</v>
      </c>
      <c r="P11751" s="315" t="s">
        <v>1155</v>
      </c>
      <c r="Q11751" s="315" t="s">
        <v>819</v>
      </c>
    </row>
    <row r="11752" spans="1:17">
      <c r="A11752" s="315" t="s">
        <v>13279</v>
      </c>
      <c r="B11752" s="315" t="s">
        <v>2095</v>
      </c>
      <c r="C11752" s="315" t="s">
        <v>2098</v>
      </c>
      <c r="D11752" s="316">
        <v>723.1</v>
      </c>
      <c r="E11752" s="317">
        <v>651903.6</v>
      </c>
      <c r="F11752" s="317">
        <v>245067.47000000003</v>
      </c>
      <c r="G11752" s="318">
        <v>39570</v>
      </c>
      <c r="H11752" s="318">
        <v>40074</v>
      </c>
      <c r="I11752" s="318">
        <v>49309</v>
      </c>
      <c r="J11752" s="315" t="s">
        <v>13280</v>
      </c>
      <c r="K11752" s="315">
        <v>6005</v>
      </c>
      <c r="L11752" s="315" t="s">
        <v>314</v>
      </c>
      <c r="M11752" s="315" t="s">
        <v>788</v>
      </c>
      <c r="N11752" s="315" t="s">
        <v>4639</v>
      </c>
      <c r="O11752" s="315" t="s">
        <v>805</v>
      </c>
      <c r="P11752" s="315" t="s">
        <v>4640</v>
      </c>
      <c r="Q11752" s="315" t="s">
        <v>1065</v>
      </c>
    </row>
    <row r="11753" spans="1:17">
      <c r="A11753" s="315" t="s">
        <v>13281</v>
      </c>
      <c r="B11753" s="315" t="s">
        <v>2095</v>
      </c>
      <c r="C11753" s="315" t="s">
        <v>2098</v>
      </c>
      <c r="D11753" s="316">
        <v>726.08</v>
      </c>
      <c r="E11753" s="317">
        <v>564157.87</v>
      </c>
      <c r="F11753" s="317">
        <v>184396.05999999997</v>
      </c>
      <c r="G11753" s="318">
        <v>39570</v>
      </c>
      <c r="H11753" s="318">
        <v>40794</v>
      </c>
      <c r="I11753" s="318">
        <v>50040</v>
      </c>
      <c r="J11753" s="315" t="s">
        <v>13282</v>
      </c>
      <c r="K11753" s="315">
        <v>6247</v>
      </c>
      <c r="L11753" s="315" t="s">
        <v>3774</v>
      </c>
      <c r="M11753" s="315" t="s">
        <v>788</v>
      </c>
      <c r="N11753" s="315" t="s">
        <v>13283</v>
      </c>
      <c r="O11753" s="315" t="s">
        <v>805</v>
      </c>
      <c r="P11753" s="315" t="s">
        <v>13284</v>
      </c>
      <c r="Q11753" s="315" t="s">
        <v>1690</v>
      </c>
    </row>
    <row r="11754" spans="1:17">
      <c r="A11754" s="315" t="s">
        <v>13285</v>
      </c>
      <c r="B11754" s="315" t="s">
        <v>2095</v>
      </c>
      <c r="C11754" s="315" t="s">
        <v>2098</v>
      </c>
      <c r="D11754" s="316">
        <v>733.72</v>
      </c>
      <c r="E11754" s="317">
        <v>75413.679999999993</v>
      </c>
      <c r="F11754" s="317">
        <v>11661.18</v>
      </c>
      <c r="G11754" s="318">
        <v>40711</v>
      </c>
      <c r="H11754" s="318">
        <v>42545</v>
      </c>
      <c r="I11754" s="318">
        <v>50040</v>
      </c>
      <c r="J11754" s="315" t="s">
        <v>13286</v>
      </c>
      <c r="K11754" s="315">
        <v>8586</v>
      </c>
      <c r="L11754" s="315" t="s">
        <v>7355</v>
      </c>
      <c r="M11754" s="315" t="s">
        <v>792</v>
      </c>
      <c r="N11754" s="315" t="s">
        <v>8243</v>
      </c>
      <c r="O11754" s="315" t="s">
        <v>805</v>
      </c>
      <c r="P11754" s="315" t="s">
        <v>7126</v>
      </c>
      <c r="Q11754" s="315" t="s">
        <v>1885</v>
      </c>
    </row>
    <row r="11755" spans="1:17">
      <c r="A11755" s="315" t="s">
        <v>13287</v>
      </c>
      <c r="B11755" s="315" t="s">
        <v>2095</v>
      </c>
      <c r="C11755" s="315" t="s">
        <v>2096</v>
      </c>
      <c r="D11755" s="316">
        <v>736.6</v>
      </c>
      <c r="E11755" s="317">
        <v>610438.52</v>
      </c>
      <c r="F11755" s="317">
        <v>201783.84</v>
      </c>
      <c r="G11755" s="318">
        <v>40485</v>
      </c>
      <c r="H11755" s="318">
        <v>41004</v>
      </c>
      <c r="I11755" s="318">
        <v>50405</v>
      </c>
      <c r="J11755" s="315" t="s">
        <v>13288</v>
      </c>
      <c r="K11755" s="315">
        <v>8957</v>
      </c>
      <c r="L11755" s="315" t="s">
        <v>2226</v>
      </c>
      <c r="M11755" s="315" t="s">
        <v>776</v>
      </c>
      <c r="N11755" s="315" t="s">
        <v>13289</v>
      </c>
      <c r="O11755" s="315" t="s">
        <v>805</v>
      </c>
      <c r="P11755" s="315" t="s">
        <v>4965</v>
      </c>
      <c r="Q11755" s="315" t="s">
        <v>1948</v>
      </c>
    </row>
    <row r="11756" spans="1:17">
      <c r="A11756" s="315" t="s">
        <v>13290</v>
      </c>
      <c r="B11756" s="315" t="s">
        <v>2095</v>
      </c>
      <c r="C11756" s="315" t="s">
        <v>2098</v>
      </c>
      <c r="D11756" s="316">
        <v>738.3</v>
      </c>
      <c r="E11756" s="317">
        <v>516284.30999999994</v>
      </c>
      <c r="F11756" s="317">
        <v>84613.260000000009</v>
      </c>
      <c r="G11756" s="318">
        <v>40535</v>
      </c>
      <c r="H11756" s="318">
        <v>42460</v>
      </c>
      <c r="I11756" s="318">
        <v>50040</v>
      </c>
      <c r="J11756" s="315" t="s">
        <v>13291</v>
      </c>
      <c r="K11756" s="315">
        <v>6017</v>
      </c>
      <c r="L11756" s="315" t="s">
        <v>849</v>
      </c>
      <c r="M11756" s="315" t="s">
        <v>788</v>
      </c>
      <c r="N11756" s="315" t="s">
        <v>13292</v>
      </c>
      <c r="O11756" s="315" t="s">
        <v>805</v>
      </c>
      <c r="P11756" s="315" t="s">
        <v>5116</v>
      </c>
      <c r="Q11756" s="315" t="s">
        <v>1307</v>
      </c>
    </row>
    <row r="11757" spans="1:17">
      <c r="A11757" s="315" t="s">
        <v>13293</v>
      </c>
      <c r="B11757" s="315" t="s">
        <v>2095</v>
      </c>
      <c r="C11757" s="315" t="s">
        <v>2098</v>
      </c>
      <c r="D11757" s="316">
        <v>740</v>
      </c>
      <c r="E11757" s="317">
        <v>699049.74000000011</v>
      </c>
      <c r="F11757" s="317">
        <v>152108.09</v>
      </c>
      <c r="G11757" s="318">
        <v>40463</v>
      </c>
      <c r="H11757" s="318">
        <v>41632</v>
      </c>
      <c r="I11757" s="318">
        <v>50770</v>
      </c>
      <c r="J11757" s="315" t="s">
        <v>13294</v>
      </c>
      <c r="K11757" s="315">
        <v>7205</v>
      </c>
      <c r="L11757" s="315" t="s">
        <v>3033</v>
      </c>
      <c r="M11757" s="315" t="s">
        <v>966</v>
      </c>
      <c r="N11757" s="315" t="s">
        <v>13295</v>
      </c>
      <c r="O11757" s="315" t="s">
        <v>805</v>
      </c>
      <c r="P11757" s="315" t="s">
        <v>13296</v>
      </c>
      <c r="Q11757" s="315" t="s">
        <v>858</v>
      </c>
    </row>
    <row r="11758" spans="1:17">
      <c r="A11758" s="319" t="s">
        <v>13297</v>
      </c>
      <c r="B11758" s="319" t="s">
        <v>2095</v>
      </c>
      <c r="C11758" s="319" t="s">
        <v>2098</v>
      </c>
      <c r="D11758" s="320">
        <v>764.46</v>
      </c>
      <c r="E11758" s="317">
        <v>639022.43000000005</v>
      </c>
      <c r="F11758" s="317">
        <v>167698.63999999998</v>
      </c>
      <c r="G11758" s="321">
        <v>39569</v>
      </c>
      <c r="H11758" s="321">
        <v>41263</v>
      </c>
      <c r="I11758" s="321">
        <v>50405</v>
      </c>
      <c r="J11758" s="319" t="s">
        <v>13298</v>
      </c>
      <c r="K11758" s="322">
        <v>8590</v>
      </c>
      <c r="L11758" s="319" t="s">
        <v>2387</v>
      </c>
      <c r="M11758" s="319" t="s">
        <v>792</v>
      </c>
      <c r="N11758" s="319" t="s">
        <v>13299</v>
      </c>
      <c r="O11758" s="319" t="s">
        <v>805</v>
      </c>
      <c r="P11758" s="319" t="s">
        <v>6367</v>
      </c>
      <c r="Q11758" s="319" t="s">
        <v>1286</v>
      </c>
    </row>
    <row r="11759" spans="1:17">
      <c r="A11759" s="315" t="s">
        <v>13300</v>
      </c>
      <c r="B11759" s="315" t="s">
        <v>2095</v>
      </c>
      <c r="C11759" s="315" t="s">
        <v>2098</v>
      </c>
      <c r="D11759" s="316">
        <v>766.38</v>
      </c>
      <c r="E11759" s="317">
        <v>669544.11</v>
      </c>
      <c r="F11759" s="317">
        <v>144105.24000000002</v>
      </c>
      <c r="G11759" s="318">
        <v>40770</v>
      </c>
      <c r="H11759" s="318">
        <v>41638</v>
      </c>
      <c r="I11759" s="318">
        <v>50770</v>
      </c>
      <c r="J11759" s="315" t="s">
        <v>13301</v>
      </c>
      <c r="K11759" s="315">
        <v>1350</v>
      </c>
      <c r="L11759" s="315" t="s">
        <v>3129</v>
      </c>
      <c r="M11759" s="315" t="s">
        <v>766</v>
      </c>
      <c r="N11759" s="315" t="s">
        <v>13302</v>
      </c>
      <c r="O11759" s="315" t="s">
        <v>805</v>
      </c>
      <c r="P11759" s="315" t="s">
        <v>8841</v>
      </c>
      <c r="Q11759" s="315" t="s">
        <v>9647</v>
      </c>
    </row>
    <row r="11760" spans="1:17">
      <c r="A11760" s="315" t="s">
        <v>13303</v>
      </c>
      <c r="B11760" s="315" t="s">
        <v>2095</v>
      </c>
      <c r="C11760" s="315" t="s">
        <v>2098</v>
      </c>
      <c r="D11760" s="316">
        <v>766.88</v>
      </c>
      <c r="E11760" s="317">
        <v>531893.39999999991</v>
      </c>
      <c r="F11760" s="317">
        <v>108522.17000000001</v>
      </c>
      <c r="G11760" s="318">
        <v>40341</v>
      </c>
      <c r="H11760" s="318">
        <v>41627</v>
      </c>
      <c r="I11760" s="318">
        <v>50770</v>
      </c>
      <c r="J11760" s="315" t="s">
        <v>13304</v>
      </c>
      <c r="K11760" s="315">
        <v>8508</v>
      </c>
      <c r="L11760" s="315" t="s">
        <v>4485</v>
      </c>
      <c r="M11760" s="315" t="s">
        <v>792</v>
      </c>
      <c r="N11760" s="315" t="s">
        <v>13305</v>
      </c>
      <c r="O11760" s="315" t="s">
        <v>805</v>
      </c>
      <c r="P11760" s="315" t="s">
        <v>13306</v>
      </c>
      <c r="Q11760" s="315" t="s">
        <v>6771</v>
      </c>
    </row>
    <row r="11761" spans="1:17">
      <c r="A11761" s="315" t="s">
        <v>13307</v>
      </c>
      <c r="B11761" s="315" t="s">
        <v>2095</v>
      </c>
      <c r="C11761" s="315" t="s">
        <v>2098</v>
      </c>
      <c r="D11761" s="316">
        <v>770.12</v>
      </c>
      <c r="E11761" s="317">
        <v>776808.21</v>
      </c>
      <c r="F11761" s="317">
        <v>136660.71000000002</v>
      </c>
      <c r="G11761" s="318">
        <v>40648</v>
      </c>
      <c r="H11761" s="318">
        <v>42264</v>
      </c>
      <c r="I11761" s="318">
        <v>49674</v>
      </c>
      <c r="J11761" s="315" t="s">
        <v>13308</v>
      </c>
      <c r="K11761" s="315">
        <v>7302</v>
      </c>
      <c r="L11761" s="315" t="s">
        <v>1192</v>
      </c>
      <c r="M11761" s="315" t="s">
        <v>966</v>
      </c>
      <c r="N11761" s="315" t="s">
        <v>7753</v>
      </c>
      <c r="O11761" s="315" t="s">
        <v>805</v>
      </c>
      <c r="P11761" s="315" t="s">
        <v>1073</v>
      </c>
      <c r="Q11761" s="315" t="s">
        <v>1090</v>
      </c>
    </row>
    <row r="11762" spans="1:17">
      <c r="A11762" s="315" t="s">
        <v>13309</v>
      </c>
      <c r="B11762" s="315" t="s">
        <v>2095</v>
      </c>
      <c r="C11762" s="315" t="s">
        <v>2098</v>
      </c>
      <c r="D11762" s="316">
        <v>773.27</v>
      </c>
      <c r="E11762" s="317">
        <v>313293</v>
      </c>
      <c r="F11762" s="317">
        <v>55452.86</v>
      </c>
      <c r="G11762" s="318">
        <v>40840</v>
      </c>
      <c r="H11762" s="318">
        <v>42453</v>
      </c>
      <c r="I11762" s="318">
        <v>50040</v>
      </c>
      <c r="J11762" s="315" t="s">
        <v>13310</v>
      </c>
      <c r="K11762" s="315">
        <v>2800</v>
      </c>
      <c r="L11762" s="315" t="s">
        <v>2655</v>
      </c>
      <c r="M11762" s="315" t="s">
        <v>1431</v>
      </c>
      <c r="N11762" s="315" t="s">
        <v>13311</v>
      </c>
      <c r="O11762" s="315" t="s">
        <v>805</v>
      </c>
      <c r="P11762" s="315" t="s">
        <v>13312</v>
      </c>
      <c r="Q11762" s="315" t="s">
        <v>1844</v>
      </c>
    </row>
    <row r="11763" spans="1:17">
      <c r="A11763" s="326" t="s">
        <v>13313</v>
      </c>
      <c r="B11763" s="326" t="s">
        <v>2095</v>
      </c>
      <c r="C11763" s="326" t="s">
        <v>2098</v>
      </c>
      <c r="D11763" s="327">
        <v>796.8</v>
      </c>
      <c r="E11763" s="317">
        <v>656136.87000000011</v>
      </c>
      <c r="F11763" s="317">
        <v>107591.21</v>
      </c>
      <c r="G11763" s="328">
        <v>40638</v>
      </c>
      <c r="H11763" s="328">
        <v>42459</v>
      </c>
      <c r="I11763" s="328">
        <v>50040</v>
      </c>
      <c r="J11763" s="326" t="s">
        <v>13314</v>
      </c>
      <c r="K11763" s="326">
        <v>8500</v>
      </c>
      <c r="L11763" s="326" t="s">
        <v>1660</v>
      </c>
      <c r="M11763" s="326" t="s">
        <v>792</v>
      </c>
      <c r="N11763" s="329" t="s">
        <v>13315</v>
      </c>
      <c r="O11763" s="329" t="s">
        <v>805</v>
      </c>
      <c r="P11763" s="329" t="s">
        <v>13316</v>
      </c>
      <c r="Q11763" s="329" t="s">
        <v>945</v>
      </c>
    </row>
    <row r="11764" spans="1:17">
      <c r="A11764" s="315" t="s">
        <v>13313</v>
      </c>
      <c r="B11764" s="315" t="s">
        <v>2095</v>
      </c>
      <c r="C11764" s="315" t="s">
        <v>2098</v>
      </c>
      <c r="D11764" s="316">
        <v>796.8</v>
      </c>
      <c r="E11764" s="317">
        <v>15707.74</v>
      </c>
      <c r="F11764" s="317">
        <v>2574.3200000000002</v>
      </c>
      <c r="G11764" s="318">
        <v>40638</v>
      </c>
      <c r="H11764" s="318">
        <v>42459</v>
      </c>
      <c r="I11764" s="318">
        <v>50040</v>
      </c>
      <c r="J11764" s="315" t="s">
        <v>13314</v>
      </c>
      <c r="K11764" s="315">
        <v>8500</v>
      </c>
      <c r="L11764" s="315" t="s">
        <v>1660</v>
      </c>
      <c r="M11764" s="315" t="s">
        <v>792</v>
      </c>
      <c r="N11764" s="315" t="s">
        <v>13317</v>
      </c>
      <c r="O11764" s="315"/>
      <c r="P11764" s="315" t="s">
        <v>13317</v>
      </c>
      <c r="Q11764" s="315"/>
    </row>
    <row r="11765" spans="1:17">
      <c r="A11765" s="315" t="s">
        <v>13318</v>
      </c>
      <c r="B11765" s="315" t="s">
        <v>2095</v>
      </c>
      <c r="C11765" s="315" t="s">
        <v>2098</v>
      </c>
      <c r="D11765" s="316">
        <v>803.2</v>
      </c>
      <c r="E11765" s="317">
        <v>698168.28</v>
      </c>
      <c r="F11765" s="317">
        <v>208116.22000000003</v>
      </c>
      <c r="G11765" s="318">
        <v>39885</v>
      </c>
      <c r="H11765" s="318">
        <v>41240</v>
      </c>
      <c r="I11765" s="318">
        <v>50405</v>
      </c>
      <c r="J11765" s="315" t="s">
        <v>13319</v>
      </c>
      <c r="K11765" s="315">
        <v>8580</v>
      </c>
      <c r="L11765" s="315" t="s">
        <v>8233</v>
      </c>
      <c r="M11765" s="315" t="s">
        <v>792</v>
      </c>
      <c r="N11765" s="315" t="s">
        <v>13320</v>
      </c>
      <c r="O11765" s="315" t="s">
        <v>805</v>
      </c>
      <c r="P11765" s="315" t="s">
        <v>13321</v>
      </c>
      <c r="Q11765" s="315" t="s">
        <v>962</v>
      </c>
    </row>
    <row r="11766" spans="1:17">
      <c r="A11766" s="315" t="s">
        <v>13322</v>
      </c>
      <c r="B11766" s="315" t="s">
        <v>2095</v>
      </c>
      <c r="C11766" s="315" t="s">
        <v>2098</v>
      </c>
      <c r="D11766" s="316">
        <v>805.5</v>
      </c>
      <c r="E11766" s="317">
        <v>673430.25</v>
      </c>
      <c r="F11766" s="317">
        <v>146533.43000000002</v>
      </c>
      <c r="G11766" s="318">
        <v>40230</v>
      </c>
      <c r="H11766" s="318">
        <v>41575</v>
      </c>
      <c r="I11766" s="318">
        <v>50770</v>
      </c>
      <c r="J11766" s="315" t="s">
        <v>13323</v>
      </c>
      <c r="K11766" s="315">
        <v>4142</v>
      </c>
      <c r="L11766" s="315" t="s">
        <v>3086</v>
      </c>
      <c r="M11766" s="315" t="s">
        <v>1484</v>
      </c>
      <c r="N11766" s="315" t="s">
        <v>6433</v>
      </c>
      <c r="O11766" s="315" t="s">
        <v>805</v>
      </c>
      <c r="P11766" s="315" t="s">
        <v>5028</v>
      </c>
      <c r="Q11766" s="315" t="s">
        <v>881</v>
      </c>
    </row>
    <row r="11767" spans="1:17">
      <c r="A11767" s="315" t="s">
        <v>13324</v>
      </c>
      <c r="B11767" s="315" t="s">
        <v>2095</v>
      </c>
      <c r="C11767" s="315" t="s">
        <v>2098</v>
      </c>
      <c r="D11767" s="316">
        <v>814.6</v>
      </c>
      <c r="E11767" s="317">
        <v>769113.60000000021</v>
      </c>
      <c r="F11767" s="317">
        <v>153110.59000000003</v>
      </c>
      <c r="G11767" s="318">
        <v>40697</v>
      </c>
      <c r="H11767" s="318">
        <v>42090</v>
      </c>
      <c r="I11767" s="318">
        <v>49674</v>
      </c>
      <c r="J11767" s="315" t="s">
        <v>13325</v>
      </c>
      <c r="K11767" s="315">
        <v>6204</v>
      </c>
      <c r="L11767" s="315" t="s">
        <v>977</v>
      </c>
      <c r="M11767" s="315" t="s">
        <v>788</v>
      </c>
      <c r="N11767" s="315" t="s">
        <v>12882</v>
      </c>
      <c r="O11767" s="315" t="s">
        <v>805</v>
      </c>
      <c r="P11767" s="315" t="s">
        <v>1646</v>
      </c>
      <c r="Q11767" s="315" t="s">
        <v>7733</v>
      </c>
    </row>
    <row r="11768" spans="1:17">
      <c r="A11768" s="315" t="s">
        <v>13326</v>
      </c>
      <c r="B11768" s="315" t="s">
        <v>2095</v>
      </c>
      <c r="C11768" s="315" t="s">
        <v>2098</v>
      </c>
      <c r="D11768" s="316">
        <v>815.62</v>
      </c>
      <c r="E11768" s="317">
        <v>751899</v>
      </c>
      <c r="F11768" s="317">
        <v>132416.91</v>
      </c>
      <c r="G11768" s="318">
        <v>40798</v>
      </c>
      <c r="H11768" s="318">
        <v>42277</v>
      </c>
      <c r="I11768" s="318">
        <v>49674</v>
      </c>
      <c r="J11768" s="315" t="s">
        <v>13327</v>
      </c>
      <c r="K11768" s="315">
        <v>2046</v>
      </c>
      <c r="L11768" s="315" t="s">
        <v>3153</v>
      </c>
      <c r="M11768" s="315" t="s">
        <v>758</v>
      </c>
      <c r="N11768" s="315"/>
      <c r="O11768" s="315" t="s">
        <v>805</v>
      </c>
      <c r="P11768" s="315" t="s">
        <v>13328</v>
      </c>
      <c r="Q11768" s="315" t="s">
        <v>12911</v>
      </c>
    </row>
    <row r="11769" spans="1:17">
      <c r="A11769" s="315" t="s">
        <v>13329</v>
      </c>
      <c r="B11769" s="315" t="s">
        <v>2095</v>
      </c>
      <c r="C11769" s="315" t="s">
        <v>2098</v>
      </c>
      <c r="D11769" s="316">
        <v>829.92</v>
      </c>
      <c r="E11769" s="317">
        <v>657199.75</v>
      </c>
      <c r="F11769" s="317">
        <v>116324.35999999997</v>
      </c>
      <c r="G11769" s="318">
        <v>40505</v>
      </c>
      <c r="H11769" s="318">
        <v>42460</v>
      </c>
      <c r="I11769" s="318">
        <v>50040</v>
      </c>
      <c r="J11769" s="315" t="s">
        <v>13330</v>
      </c>
      <c r="K11769" s="315">
        <v>1580</v>
      </c>
      <c r="L11769" s="315" t="s">
        <v>9055</v>
      </c>
      <c r="M11769" s="315" t="s">
        <v>766</v>
      </c>
      <c r="N11769" s="315" t="s">
        <v>13331</v>
      </c>
      <c r="O11769" s="315" t="s">
        <v>805</v>
      </c>
      <c r="P11769" s="315" t="s">
        <v>13332</v>
      </c>
      <c r="Q11769" s="315" t="s">
        <v>5736</v>
      </c>
    </row>
    <row r="11770" spans="1:17">
      <c r="A11770" s="315" t="s">
        <v>13333</v>
      </c>
      <c r="B11770" s="315" t="s">
        <v>2095</v>
      </c>
      <c r="C11770" s="315" t="s">
        <v>2098</v>
      </c>
      <c r="D11770" s="316">
        <v>835.8</v>
      </c>
      <c r="E11770" s="317">
        <v>710194.91</v>
      </c>
      <c r="F11770" s="317">
        <v>123161.23</v>
      </c>
      <c r="G11770" s="318">
        <v>40690</v>
      </c>
      <c r="H11770" s="318">
        <v>41411</v>
      </c>
      <c r="I11770" s="318">
        <v>50770</v>
      </c>
      <c r="J11770" s="315" t="s">
        <v>7018</v>
      </c>
      <c r="K11770" s="315">
        <v>9642</v>
      </c>
      <c r="L11770" s="315" t="s">
        <v>3375</v>
      </c>
      <c r="M11770" s="315" t="s">
        <v>770</v>
      </c>
      <c r="N11770" s="315" t="s">
        <v>4847</v>
      </c>
      <c r="O11770" s="315" t="s">
        <v>805</v>
      </c>
      <c r="P11770" s="315" t="s">
        <v>4848</v>
      </c>
      <c r="Q11770" s="315" t="s">
        <v>852</v>
      </c>
    </row>
    <row r="11771" spans="1:17">
      <c r="A11771" s="315" t="s">
        <v>13334</v>
      </c>
      <c r="B11771" s="315" t="s">
        <v>2095</v>
      </c>
      <c r="C11771" s="315" t="s">
        <v>2098</v>
      </c>
      <c r="D11771" s="316">
        <v>848.9</v>
      </c>
      <c r="E11771" s="317">
        <v>713507.75999999989</v>
      </c>
      <c r="F11771" s="317">
        <v>367985.02</v>
      </c>
      <c r="G11771" s="318">
        <v>39569</v>
      </c>
      <c r="H11771" s="318">
        <v>40490</v>
      </c>
      <c r="I11771" s="318">
        <v>49674</v>
      </c>
      <c r="J11771" s="315" t="s">
        <v>13335</v>
      </c>
      <c r="K11771" s="315">
        <v>6023</v>
      </c>
      <c r="L11771" s="315" t="s">
        <v>2396</v>
      </c>
      <c r="M11771" s="315" t="s">
        <v>788</v>
      </c>
      <c r="N11771" s="315" t="s">
        <v>13336</v>
      </c>
      <c r="O11771" s="315" t="s">
        <v>805</v>
      </c>
      <c r="P11771" s="315" t="s">
        <v>13337</v>
      </c>
      <c r="Q11771" s="315" t="s">
        <v>5732</v>
      </c>
    </row>
    <row r="11772" spans="1:17">
      <c r="A11772" s="315" t="s">
        <v>13338</v>
      </c>
      <c r="B11772" s="315" t="s">
        <v>2095</v>
      </c>
      <c r="C11772" s="315" t="s">
        <v>2098</v>
      </c>
      <c r="D11772" s="316">
        <v>856.39</v>
      </c>
      <c r="E11772" s="317">
        <v>802197.71</v>
      </c>
      <c r="F11772" s="317">
        <v>130275.96</v>
      </c>
      <c r="G11772" s="318">
        <v>40732</v>
      </c>
      <c r="H11772" s="318">
        <v>42419</v>
      </c>
      <c r="I11772" s="318">
        <v>50040</v>
      </c>
      <c r="J11772" s="315" t="s">
        <v>13339</v>
      </c>
      <c r="K11772" s="315">
        <v>8556</v>
      </c>
      <c r="L11772" s="315" t="s">
        <v>4278</v>
      </c>
      <c r="M11772" s="315" t="s">
        <v>792</v>
      </c>
      <c r="N11772" s="315" t="s">
        <v>13340</v>
      </c>
      <c r="O11772" s="315" t="s">
        <v>805</v>
      </c>
      <c r="P11772" s="315" t="s">
        <v>13341</v>
      </c>
      <c r="Q11772" s="315" t="s">
        <v>819</v>
      </c>
    </row>
    <row r="11773" spans="1:17">
      <c r="A11773" s="315" t="s">
        <v>13342</v>
      </c>
      <c r="B11773" s="315" t="s">
        <v>2095</v>
      </c>
      <c r="C11773" s="315" t="s">
        <v>2098</v>
      </c>
      <c r="D11773" s="316">
        <v>857.38</v>
      </c>
      <c r="E11773" s="317">
        <v>1017669.5</v>
      </c>
      <c r="F11773" s="317">
        <v>266629.40999999997</v>
      </c>
      <c r="G11773" s="318">
        <v>39570</v>
      </c>
      <c r="H11773" s="318">
        <v>40898</v>
      </c>
      <c r="I11773" s="318">
        <v>50040</v>
      </c>
      <c r="J11773" s="315" t="s">
        <v>13343</v>
      </c>
      <c r="K11773" s="315">
        <v>3960</v>
      </c>
      <c r="L11773" s="315" t="s">
        <v>2465</v>
      </c>
      <c r="M11773" s="315" t="s">
        <v>754</v>
      </c>
      <c r="N11773" s="315" t="s">
        <v>13344</v>
      </c>
      <c r="O11773" s="315" t="s">
        <v>805</v>
      </c>
      <c r="P11773" s="315" t="s">
        <v>13345</v>
      </c>
      <c r="Q11773" s="315" t="s">
        <v>1918</v>
      </c>
    </row>
    <row r="11774" spans="1:17">
      <c r="A11774" s="315" t="s">
        <v>13346</v>
      </c>
      <c r="B11774" s="315" t="s">
        <v>2095</v>
      </c>
      <c r="C11774" s="315" t="s">
        <v>2098</v>
      </c>
      <c r="D11774" s="316">
        <v>857.5</v>
      </c>
      <c r="E11774" s="317">
        <v>115716.75</v>
      </c>
      <c r="F11774" s="317">
        <v>17678.939999999999</v>
      </c>
      <c r="G11774" s="318">
        <v>40583</v>
      </c>
      <c r="H11774" s="318">
        <v>42639</v>
      </c>
      <c r="I11774" s="318">
        <v>50040</v>
      </c>
      <c r="J11774" s="315" t="s">
        <v>13347</v>
      </c>
      <c r="K11774" s="315">
        <v>1260</v>
      </c>
      <c r="L11774" s="315" t="s">
        <v>2182</v>
      </c>
      <c r="M11774" s="315" t="s">
        <v>766</v>
      </c>
      <c r="N11774" s="315" t="s">
        <v>9947</v>
      </c>
      <c r="O11774" s="315" t="s">
        <v>805</v>
      </c>
      <c r="P11774" s="315" t="s">
        <v>8560</v>
      </c>
      <c r="Q11774" s="315" t="s">
        <v>1519</v>
      </c>
    </row>
    <row r="11775" spans="1:17">
      <c r="A11775" s="315" t="s">
        <v>13348</v>
      </c>
      <c r="B11775" s="315" t="s">
        <v>2095</v>
      </c>
      <c r="C11775" s="315" t="s">
        <v>2096</v>
      </c>
      <c r="D11775" s="316">
        <v>859.3</v>
      </c>
      <c r="E11775" s="317">
        <v>773224.78</v>
      </c>
      <c r="F11775" s="317">
        <v>279220.07999999996</v>
      </c>
      <c r="G11775" s="318">
        <v>39570</v>
      </c>
      <c r="H11775" s="318">
        <v>41264</v>
      </c>
      <c r="I11775" s="318">
        <v>50405</v>
      </c>
      <c r="J11775" s="315" t="s">
        <v>13349</v>
      </c>
      <c r="K11775" s="315">
        <v>8261</v>
      </c>
      <c r="L11775" s="315" t="s">
        <v>4108</v>
      </c>
      <c r="M11775" s="315" t="s">
        <v>1051</v>
      </c>
      <c r="N11775" s="315" t="s">
        <v>13350</v>
      </c>
      <c r="O11775" s="315" t="s">
        <v>805</v>
      </c>
      <c r="P11775" s="315" t="s">
        <v>13351</v>
      </c>
      <c r="Q11775" s="315" t="s">
        <v>1313</v>
      </c>
    </row>
    <row r="11776" spans="1:17">
      <c r="A11776" s="315" t="s">
        <v>13352</v>
      </c>
      <c r="B11776" s="315" t="s">
        <v>2095</v>
      </c>
      <c r="C11776" s="315" t="s">
        <v>2098</v>
      </c>
      <c r="D11776" s="316">
        <v>864.96</v>
      </c>
      <c r="E11776" s="317">
        <v>703622.05</v>
      </c>
      <c r="F11776" s="317">
        <v>115315.81999999999</v>
      </c>
      <c r="G11776" s="318">
        <v>40711</v>
      </c>
      <c r="H11776" s="318">
        <v>42453</v>
      </c>
      <c r="I11776" s="318">
        <v>50040</v>
      </c>
      <c r="J11776" s="315" t="s">
        <v>13353</v>
      </c>
      <c r="K11776" s="315">
        <v>5522</v>
      </c>
      <c r="L11776" s="315" t="s">
        <v>3273</v>
      </c>
      <c r="M11776" s="315" t="s">
        <v>776</v>
      </c>
      <c r="N11776" s="315" t="s">
        <v>13354</v>
      </c>
      <c r="O11776" s="315" t="s">
        <v>805</v>
      </c>
      <c r="P11776" s="315" t="s">
        <v>13355</v>
      </c>
      <c r="Q11776" s="315" t="s">
        <v>1607</v>
      </c>
    </row>
    <row r="11777" spans="1:17">
      <c r="A11777" s="315" t="s">
        <v>13356</v>
      </c>
      <c r="B11777" s="315" t="s">
        <v>2095</v>
      </c>
      <c r="C11777" s="315" t="s">
        <v>2098</v>
      </c>
      <c r="D11777" s="316">
        <v>866.16</v>
      </c>
      <c r="E11777" s="317">
        <v>23190</v>
      </c>
      <c r="F11777" s="317">
        <v>3542.91</v>
      </c>
      <c r="G11777" s="318">
        <v>40661</v>
      </c>
      <c r="H11777" s="318">
        <v>42642</v>
      </c>
      <c r="I11777" s="318">
        <v>50040</v>
      </c>
      <c r="J11777" s="315" t="s">
        <v>13357</v>
      </c>
      <c r="K11777" s="315">
        <v>1432</v>
      </c>
      <c r="L11777" s="315" t="s">
        <v>3877</v>
      </c>
      <c r="M11777" s="315" t="s">
        <v>766</v>
      </c>
      <c r="N11777" s="315" t="s">
        <v>13260</v>
      </c>
      <c r="O11777" s="315" t="s">
        <v>805</v>
      </c>
      <c r="P11777" s="315" t="s">
        <v>13132</v>
      </c>
      <c r="Q11777" s="315" t="s">
        <v>969</v>
      </c>
    </row>
    <row r="11778" spans="1:17">
      <c r="A11778" s="315" t="s">
        <v>13358</v>
      </c>
      <c r="B11778" s="315" t="s">
        <v>2095</v>
      </c>
      <c r="C11778" s="315" t="s">
        <v>2098</v>
      </c>
      <c r="D11778" s="316">
        <v>872</v>
      </c>
      <c r="E11778" s="317">
        <v>433435.75999999995</v>
      </c>
      <c r="F11778" s="317">
        <v>97131.1</v>
      </c>
      <c r="G11778" s="318">
        <v>40661</v>
      </c>
      <c r="H11778" s="318">
        <v>40897</v>
      </c>
      <c r="I11778" s="318">
        <v>50040</v>
      </c>
      <c r="J11778" s="315" t="s">
        <v>13359</v>
      </c>
      <c r="K11778" s="315">
        <v>4938</v>
      </c>
      <c r="L11778" s="315" t="s">
        <v>3428</v>
      </c>
      <c r="M11778" s="315" t="s">
        <v>764</v>
      </c>
      <c r="N11778" s="315" t="s">
        <v>10315</v>
      </c>
      <c r="O11778" s="315" t="s">
        <v>805</v>
      </c>
      <c r="P11778" s="315" t="s">
        <v>5901</v>
      </c>
      <c r="Q11778" s="315" t="s">
        <v>1150</v>
      </c>
    </row>
    <row r="11779" spans="1:17">
      <c r="A11779" s="315" t="s">
        <v>13360</v>
      </c>
      <c r="B11779" s="315" t="s">
        <v>2095</v>
      </c>
      <c r="C11779" s="315" t="s">
        <v>2098</v>
      </c>
      <c r="D11779" s="316">
        <v>872.1</v>
      </c>
      <c r="E11779" s="317">
        <v>695274.59999999986</v>
      </c>
      <c r="F11779" s="317">
        <v>139054.92000000001</v>
      </c>
      <c r="G11779" s="318">
        <v>40407</v>
      </c>
      <c r="H11779" s="318">
        <v>41850</v>
      </c>
      <c r="I11779" s="318">
        <v>51135</v>
      </c>
      <c r="J11779" s="315" t="s">
        <v>13361</v>
      </c>
      <c r="K11779" s="315">
        <v>6153</v>
      </c>
      <c r="L11779" s="315" t="s">
        <v>4753</v>
      </c>
      <c r="M11779" s="315" t="s">
        <v>788</v>
      </c>
      <c r="N11779" s="315" t="s">
        <v>13362</v>
      </c>
      <c r="O11779" s="315" t="s">
        <v>805</v>
      </c>
      <c r="P11779" s="315" t="s">
        <v>13363</v>
      </c>
      <c r="Q11779" s="315" t="s">
        <v>13364</v>
      </c>
    </row>
    <row r="11780" spans="1:17">
      <c r="A11780" s="315" t="s">
        <v>13365</v>
      </c>
      <c r="B11780" s="315" t="s">
        <v>2095</v>
      </c>
      <c r="C11780" s="315" t="s">
        <v>2096</v>
      </c>
      <c r="D11780" s="316">
        <v>879.32</v>
      </c>
      <c r="E11780" s="317">
        <v>57839.25</v>
      </c>
      <c r="F11780" s="317">
        <v>8836.5600000000013</v>
      </c>
      <c r="G11780" s="318">
        <v>40616</v>
      </c>
      <c r="H11780" s="318">
        <v>41274</v>
      </c>
      <c r="I11780" s="318">
        <v>50405</v>
      </c>
      <c r="J11780" s="315" t="s">
        <v>13366</v>
      </c>
      <c r="K11780" s="315">
        <v>1627</v>
      </c>
      <c r="L11780" s="315" t="s">
        <v>3166</v>
      </c>
      <c r="M11780" s="315" t="s">
        <v>761</v>
      </c>
      <c r="N11780" s="315" t="s">
        <v>13367</v>
      </c>
      <c r="O11780" s="315" t="s">
        <v>805</v>
      </c>
      <c r="P11780" s="315" t="s">
        <v>1411</v>
      </c>
      <c r="Q11780" s="315" t="s">
        <v>13368</v>
      </c>
    </row>
    <row r="11781" spans="1:17">
      <c r="A11781" s="315" t="s">
        <v>13369</v>
      </c>
      <c r="B11781" s="315" t="s">
        <v>2095</v>
      </c>
      <c r="C11781" s="315" t="s">
        <v>2096</v>
      </c>
      <c r="D11781" s="316">
        <v>890.65</v>
      </c>
      <c r="E11781" s="317">
        <v>355166.7</v>
      </c>
      <c r="F11781" s="317">
        <v>117402.35</v>
      </c>
      <c r="G11781" s="318">
        <v>40829</v>
      </c>
      <c r="H11781" s="318">
        <v>41089</v>
      </c>
      <c r="I11781" s="318">
        <v>50405</v>
      </c>
      <c r="J11781" s="315" t="s">
        <v>13370</v>
      </c>
      <c r="K11781" s="315">
        <v>6156</v>
      </c>
      <c r="L11781" s="315" t="s">
        <v>12002</v>
      </c>
      <c r="M11781" s="315" t="s">
        <v>788</v>
      </c>
      <c r="N11781" s="315" t="s">
        <v>13371</v>
      </c>
      <c r="O11781" s="315" t="s">
        <v>805</v>
      </c>
      <c r="P11781" s="315" t="s">
        <v>11443</v>
      </c>
      <c r="Q11781" s="315" t="s">
        <v>858</v>
      </c>
    </row>
    <row r="11782" spans="1:17">
      <c r="A11782" s="315" t="s">
        <v>13372</v>
      </c>
      <c r="B11782" s="315" t="s">
        <v>2095</v>
      </c>
      <c r="C11782" s="315" t="s">
        <v>2098</v>
      </c>
      <c r="D11782" s="316">
        <v>899.3</v>
      </c>
      <c r="E11782" s="317">
        <v>861700.75</v>
      </c>
      <c r="F11782" s="317">
        <v>307180.34999999998</v>
      </c>
      <c r="G11782" s="318">
        <v>39570</v>
      </c>
      <c r="H11782" s="318">
        <v>40878</v>
      </c>
      <c r="I11782" s="318">
        <v>50040</v>
      </c>
      <c r="J11782" s="315" t="s">
        <v>13373</v>
      </c>
      <c r="K11782" s="315">
        <v>4104</v>
      </c>
      <c r="L11782" s="315" t="s">
        <v>2313</v>
      </c>
      <c r="M11782" s="315" t="s">
        <v>1484</v>
      </c>
      <c r="N11782" s="315" t="s">
        <v>13374</v>
      </c>
      <c r="O11782" s="315" t="s">
        <v>805</v>
      </c>
      <c r="P11782" s="315" t="s">
        <v>6646</v>
      </c>
      <c r="Q11782" s="315" t="s">
        <v>1695</v>
      </c>
    </row>
    <row r="11783" spans="1:17">
      <c r="A11783" s="315" t="s">
        <v>13375</v>
      </c>
      <c r="B11783" s="315" t="s">
        <v>2095</v>
      </c>
      <c r="C11783" s="315" t="s">
        <v>2098</v>
      </c>
      <c r="D11783" s="316">
        <v>913.1</v>
      </c>
      <c r="E11783" s="317">
        <v>830683.5</v>
      </c>
      <c r="F11783" s="317">
        <v>209209.16999999998</v>
      </c>
      <c r="G11783" s="318">
        <v>39805</v>
      </c>
      <c r="H11783" s="318">
        <v>41786</v>
      </c>
      <c r="I11783" s="318">
        <v>51135</v>
      </c>
      <c r="J11783" s="315" t="s">
        <v>13376</v>
      </c>
      <c r="K11783" s="315">
        <v>4624</v>
      </c>
      <c r="L11783" s="315" t="s">
        <v>4066</v>
      </c>
      <c r="M11783" s="315" t="s">
        <v>1296</v>
      </c>
      <c r="N11783" s="315" t="s">
        <v>13243</v>
      </c>
      <c r="O11783" s="315"/>
      <c r="P11783" s="315" t="s">
        <v>6188</v>
      </c>
      <c r="Q11783" s="315" t="s">
        <v>13244</v>
      </c>
    </row>
    <row r="11784" spans="1:17">
      <c r="A11784" s="315" t="s">
        <v>13377</v>
      </c>
      <c r="B11784" s="315" t="s">
        <v>2095</v>
      </c>
      <c r="C11784" s="315" t="s">
        <v>2098</v>
      </c>
      <c r="D11784" s="316">
        <v>915.2</v>
      </c>
      <c r="E11784" s="317">
        <v>59251.880000000005</v>
      </c>
      <c r="F11784" s="317">
        <v>9052.3700000000008</v>
      </c>
      <c r="G11784" s="318">
        <v>40515</v>
      </c>
      <c r="H11784" s="318">
        <v>42643</v>
      </c>
      <c r="I11784" s="318">
        <v>50040</v>
      </c>
      <c r="J11784" s="315" t="s">
        <v>13378</v>
      </c>
      <c r="K11784" s="315">
        <v>1163</v>
      </c>
      <c r="L11784" s="315" t="s">
        <v>2902</v>
      </c>
      <c r="M11784" s="315" t="s">
        <v>766</v>
      </c>
      <c r="N11784" s="315" t="s">
        <v>13379</v>
      </c>
      <c r="O11784" s="315" t="s">
        <v>914</v>
      </c>
      <c r="P11784" s="315" t="s">
        <v>2038</v>
      </c>
      <c r="Q11784" s="315" t="s">
        <v>13380</v>
      </c>
    </row>
    <row r="11785" spans="1:17">
      <c r="A11785" s="315" t="s">
        <v>13381</v>
      </c>
      <c r="B11785" s="315" t="s">
        <v>2095</v>
      </c>
      <c r="C11785" s="315" t="s">
        <v>2098</v>
      </c>
      <c r="D11785" s="316">
        <v>916.1</v>
      </c>
      <c r="E11785" s="317">
        <v>432484.85000000003</v>
      </c>
      <c r="F11785" s="317">
        <v>86096.53</v>
      </c>
      <c r="G11785" s="318">
        <v>40851</v>
      </c>
      <c r="H11785" s="318">
        <v>42082</v>
      </c>
      <c r="I11785" s="318">
        <v>49674</v>
      </c>
      <c r="J11785" s="315" t="s">
        <v>13382</v>
      </c>
      <c r="K11785" s="315">
        <v>5103</v>
      </c>
      <c r="L11785" s="315" t="s">
        <v>1457</v>
      </c>
      <c r="M11785" s="315" t="s">
        <v>776</v>
      </c>
      <c r="N11785" s="315" t="s">
        <v>13383</v>
      </c>
      <c r="O11785" s="315" t="s">
        <v>805</v>
      </c>
      <c r="P11785" s="315" t="s">
        <v>11724</v>
      </c>
      <c r="Q11785" s="315" t="s">
        <v>13384</v>
      </c>
    </row>
    <row r="11786" spans="1:17">
      <c r="A11786" s="315" t="s">
        <v>13385</v>
      </c>
      <c r="B11786" s="315" t="s">
        <v>2095</v>
      </c>
      <c r="C11786" s="315" t="s">
        <v>2098</v>
      </c>
      <c r="D11786" s="316">
        <v>947.1</v>
      </c>
      <c r="E11786" s="317">
        <v>952115</v>
      </c>
      <c r="F11786" s="317">
        <v>260950.05000000002</v>
      </c>
      <c r="G11786" s="318">
        <v>39583</v>
      </c>
      <c r="H11786" s="318">
        <v>41628</v>
      </c>
      <c r="I11786" s="318">
        <v>50770</v>
      </c>
      <c r="J11786" s="315" t="s">
        <v>13386</v>
      </c>
      <c r="K11786" s="315">
        <v>6855</v>
      </c>
      <c r="L11786" s="315" t="s">
        <v>4187</v>
      </c>
      <c r="M11786" s="315" t="s">
        <v>811</v>
      </c>
      <c r="N11786" s="315" t="s">
        <v>13387</v>
      </c>
      <c r="O11786" s="315" t="s">
        <v>805</v>
      </c>
      <c r="P11786" s="315" t="s">
        <v>13388</v>
      </c>
      <c r="Q11786" s="315" t="s">
        <v>13389</v>
      </c>
    </row>
    <row r="11787" spans="1:17">
      <c r="A11787" s="315" t="s">
        <v>13390</v>
      </c>
      <c r="B11787" s="315" t="s">
        <v>2095</v>
      </c>
      <c r="C11787" s="315" t="s">
        <v>2096</v>
      </c>
      <c r="D11787" s="316">
        <v>972.92</v>
      </c>
      <c r="E11787" s="317">
        <v>875037.4</v>
      </c>
      <c r="F11787" s="317">
        <v>226861.56000000003</v>
      </c>
      <c r="G11787" s="318">
        <v>40732</v>
      </c>
      <c r="H11787" s="318">
        <v>41621</v>
      </c>
      <c r="I11787" s="318">
        <v>50770</v>
      </c>
      <c r="J11787" s="315" t="s">
        <v>13391</v>
      </c>
      <c r="K11787" s="315">
        <v>5064</v>
      </c>
      <c r="L11787" s="315" t="s">
        <v>2193</v>
      </c>
      <c r="M11787" s="315" t="s">
        <v>776</v>
      </c>
      <c r="N11787" s="315" t="s">
        <v>13392</v>
      </c>
      <c r="O11787" s="315" t="s">
        <v>805</v>
      </c>
      <c r="P11787" s="315" t="s">
        <v>13393</v>
      </c>
      <c r="Q11787" s="315" t="s">
        <v>5773</v>
      </c>
    </row>
    <row r="11788" spans="1:17">
      <c r="A11788" s="315" t="s">
        <v>13394</v>
      </c>
      <c r="B11788" s="315" t="s">
        <v>2095</v>
      </c>
      <c r="C11788" s="315" t="s">
        <v>2098</v>
      </c>
      <c r="D11788" s="316">
        <v>976.8</v>
      </c>
      <c r="E11788" s="317">
        <v>879173.11</v>
      </c>
      <c r="F11788" s="317">
        <v>264565.95</v>
      </c>
      <c r="G11788" s="318">
        <v>39570</v>
      </c>
      <c r="H11788" s="318">
        <v>41628</v>
      </c>
      <c r="I11788" s="318">
        <v>50770</v>
      </c>
      <c r="J11788" s="315" t="s">
        <v>13395</v>
      </c>
      <c r="K11788" s="315">
        <v>4133</v>
      </c>
      <c r="L11788" s="315" t="s">
        <v>2418</v>
      </c>
      <c r="M11788" s="315" t="s">
        <v>1484</v>
      </c>
      <c r="N11788" s="315" t="s">
        <v>12672</v>
      </c>
      <c r="O11788" s="315" t="s">
        <v>805</v>
      </c>
      <c r="P11788" s="315" t="s">
        <v>12673</v>
      </c>
      <c r="Q11788" s="315" t="s">
        <v>12674</v>
      </c>
    </row>
    <row r="11789" spans="1:17">
      <c r="A11789" s="315" t="s">
        <v>13396</v>
      </c>
      <c r="B11789" s="315" t="s">
        <v>2095</v>
      </c>
      <c r="C11789" s="315" t="s">
        <v>2098</v>
      </c>
      <c r="D11789" s="316">
        <v>980.7</v>
      </c>
      <c r="E11789" s="317">
        <v>808250.66</v>
      </c>
      <c r="F11789" s="317">
        <v>175120.97000000003</v>
      </c>
      <c r="G11789" s="318">
        <v>40646</v>
      </c>
      <c r="H11789" s="318">
        <v>41628</v>
      </c>
      <c r="I11789" s="318">
        <v>50770</v>
      </c>
      <c r="J11789" s="315" t="s">
        <v>13397</v>
      </c>
      <c r="K11789" s="315">
        <v>5612</v>
      </c>
      <c r="L11789" s="315" t="s">
        <v>3378</v>
      </c>
      <c r="M11789" s="315" t="s">
        <v>776</v>
      </c>
      <c r="N11789" s="315" t="s">
        <v>5568</v>
      </c>
      <c r="O11789" s="315" t="s">
        <v>805</v>
      </c>
      <c r="P11789" s="315" t="s">
        <v>5569</v>
      </c>
      <c r="Q11789" s="315" t="s">
        <v>852</v>
      </c>
    </row>
    <row r="11790" spans="1:17">
      <c r="A11790" s="315" t="s">
        <v>13398</v>
      </c>
      <c r="B11790" s="315" t="s">
        <v>2095</v>
      </c>
      <c r="C11790" s="315" t="s">
        <v>2098</v>
      </c>
      <c r="D11790" s="316">
        <v>1001.63</v>
      </c>
      <c r="E11790" s="317">
        <v>1136260.1299999999</v>
      </c>
      <c r="F11790" s="317">
        <v>290377.58999999997</v>
      </c>
      <c r="G11790" s="318">
        <v>40009</v>
      </c>
      <c r="H11790" s="318">
        <v>40967</v>
      </c>
      <c r="I11790" s="318">
        <v>50405</v>
      </c>
      <c r="J11790" s="315" t="s">
        <v>13399</v>
      </c>
      <c r="K11790" s="315">
        <v>1031</v>
      </c>
      <c r="L11790" s="315" t="s">
        <v>6422</v>
      </c>
      <c r="M11790" s="315" t="s">
        <v>766</v>
      </c>
      <c r="N11790" s="315" t="s">
        <v>13400</v>
      </c>
      <c r="O11790" s="315" t="s">
        <v>805</v>
      </c>
      <c r="P11790" s="315" t="s">
        <v>13401</v>
      </c>
      <c r="Q11790" s="315" t="s">
        <v>1613</v>
      </c>
    </row>
    <row r="11791" spans="1:17">
      <c r="A11791" s="315" t="s">
        <v>13402</v>
      </c>
      <c r="B11791" s="315" t="s">
        <v>2095</v>
      </c>
      <c r="C11791" s="315" t="s">
        <v>2098</v>
      </c>
      <c r="D11791" s="316">
        <v>1002.9</v>
      </c>
      <c r="E11791" s="317">
        <v>1113660</v>
      </c>
      <c r="F11791" s="317">
        <v>386687.52</v>
      </c>
      <c r="G11791" s="318">
        <v>39924</v>
      </c>
      <c r="H11791" s="318">
        <v>40899</v>
      </c>
      <c r="I11791" s="318">
        <v>50040</v>
      </c>
      <c r="J11791" s="315" t="s">
        <v>13403</v>
      </c>
      <c r="K11791" s="315">
        <v>1907</v>
      </c>
      <c r="L11791" s="315" t="s">
        <v>2211</v>
      </c>
      <c r="M11791" s="315" t="s">
        <v>754</v>
      </c>
      <c r="N11791" s="315" t="s">
        <v>13404</v>
      </c>
      <c r="O11791" s="315" t="s">
        <v>805</v>
      </c>
      <c r="P11791" s="315" t="s">
        <v>13405</v>
      </c>
      <c r="Q11791" s="315" t="s">
        <v>13406</v>
      </c>
    </row>
    <row r="11792" spans="1:17">
      <c r="A11792" s="315" t="s">
        <v>13407</v>
      </c>
      <c r="B11792" s="315" t="s">
        <v>2095</v>
      </c>
      <c r="C11792" s="315" t="s">
        <v>2098</v>
      </c>
      <c r="D11792" s="316">
        <v>1009.8</v>
      </c>
      <c r="E11792" s="317">
        <v>804205.65</v>
      </c>
      <c r="F11792" s="317">
        <v>174244.54</v>
      </c>
      <c r="G11792" s="318">
        <v>40679</v>
      </c>
      <c r="H11792" s="318">
        <v>41628</v>
      </c>
      <c r="I11792" s="318">
        <v>50770</v>
      </c>
      <c r="J11792" s="315" t="s">
        <v>12698</v>
      </c>
      <c r="K11792" s="315">
        <v>4612</v>
      </c>
      <c r="L11792" s="315" t="s">
        <v>3610</v>
      </c>
      <c r="M11792" s="315" t="s">
        <v>1296</v>
      </c>
      <c r="N11792" s="315" t="s">
        <v>7791</v>
      </c>
      <c r="O11792" s="315" t="s">
        <v>805</v>
      </c>
      <c r="P11792" s="315" t="s">
        <v>7792</v>
      </c>
      <c r="Q11792" s="315" t="s">
        <v>7793</v>
      </c>
    </row>
    <row r="11793" spans="1:17">
      <c r="A11793" s="315" t="s">
        <v>13408</v>
      </c>
      <c r="B11793" s="315" t="s">
        <v>2095</v>
      </c>
      <c r="C11793" s="315" t="s">
        <v>2098</v>
      </c>
      <c r="D11793" s="316">
        <v>1015</v>
      </c>
      <c r="E11793" s="317">
        <v>998720.75</v>
      </c>
      <c r="F11793" s="317">
        <v>355100.70999999996</v>
      </c>
      <c r="G11793" s="318">
        <v>40477</v>
      </c>
      <c r="H11793" s="318">
        <v>40899</v>
      </c>
      <c r="I11793" s="318">
        <v>50040</v>
      </c>
      <c r="J11793" s="315" t="s">
        <v>13409</v>
      </c>
      <c r="K11793" s="315">
        <v>1618</v>
      </c>
      <c r="L11793" s="315" t="s">
        <v>2366</v>
      </c>
      <c r="M11793" s="315" t="s">
        <v>761</v>
      </c>
      <c r="N11793" s="315" t="s">
        <v>1916</v>
      </c>
      <c r="O11793" s="315" t="s">
        <v>805</v>
      </c>
      <c r="P11793" s="315" t="s">
        <v>1917</v>
      </c>
      <c r="Q11793" s="315" t="s">
        <v>1918</v>
      </c>
    </row>
    <row r="11794" spans="1:17">
      <c r="A11794" s="315" t="s">
        <v>13410</v>
      </c>
      <c r="B11794" s="315" t="s">
        <v>2095</v>
      </c>
      <c r="C11794" s="315" t="s">
        <v>2098</v>
      </c>
      <c r="D11794" s="316">
        <v>1025.5</v>
      </c>
      <c r="E11794" s="317">
        <v>887272.79</v>
      </c>
      <c r="F11794" s="317">
        <v>240450.91</v>
      </c>
      <c r="G11794" s="318">
        <v>39602</v>
      </c>
      <c r="H11794" s="318">
        <v>41983</v>
      </c>
      <c r="I11794" s="318">
        <v>51135</v>
      </c>
      <c r="J11794" s="315" t="s">
        <v>13411</v>
      </c>
      <c r="K11794" s="315">
        <v>5630</v>
      </c>
      <c r="L11794" s="315" t="s">
        <v>3208</v>
      </c>
      <c r="M11794" s="315" t="s">
        <v>776</v>
      </c>
      <c r="N11794" s="315"/>
      <c r="O11794" s="315" t="s">
        <v>805</v>
      </c>
      <c r="P11794" s="315" t="s">
        <v>818</v>
      </c>
      <c r="Q11794" s="315" t="s">
        <v>881</v>
      </c>
    </row>
    <row r="11795" spans="1:17">
      <c r="A11795" s="315" t="s">
        <v>13412</v>
      </c>
      <c r="B11795" s="315" t="s">
        <v>2095</v>
      </c>
      <c r="C11795" s="315" t="s">
        <v>2098</v>
      </c>
      <c r="D11795" s="316">
        <v>1075.8499999999999</v>
      </c>
      <c r="E11795" s="317">
        <v>984235.4</v>
      </c>
      <c r="F11795" s="317">
        <v>194113.08000000002</v>
      </c>
      <c r="G11795" s="318">
        <v>40681</v>
      </c>
      <c r="H11795" s="318">
        <v>42069</v>
      </c>
      <c r="I11795" s="318">
        <v>49674</v>
      </c>
      <c r="J11795" s="315" t="s">
        <v>13413</v>
      </c>
      <c r="K11795" s="315">
        <v>8902</v>
      </c>
      <c r="L11795" s="315" t="s">
        <v>3459</v>
      </c>
      <c r="M11795" s="315" t="s">
        <v>784</v>
      </c>
      <c r="N11795" s="315" t="s">
        <v>13414</v>
      </c>
      <c r="O11795" s="315" t="s">
        <v>805</v>
      </c>
      <c r="P11795" s="315" t="s">
        <v>13415</v>
      </c>
      <c r="Q11795" s="315" t="s">
        <v>992</v>
      </c>
    </row>
    <row r="11796" spans="1:17">
      <c r="A11796" s="315" t="s">
        <v>13416</v>
      </c>
      <c r="B11796" s="315" t="s">
        <v>2095</v>
      </c>
      <c r="C11796" s="315" t="s">
        <v>2098</v>
      </c>
      <c r="D11796" s="316">
        <v>1081.0999999999999</v>
      </c>
      <c r="E11796" s="317">
        <v>981717.96000000008</v>
      </c>
      <c r="F11796" s="317">
        <v>193616.59000000003</v>
      </c>
      <c r="G11796" s="318">
        <v>40700</v>
      </c>
      <c r="H11796" s="318">
        <v>42010</v>
      </c>
      <c r="I11796" s="318">
        <v>49674</v>
      </c>
      <c r="J11796" s="315" t="s">
        <v>13417</v>
      </c>
      <c r="K11796" s="315">
        <v>3535</v>
      </c>
      <c r="L11796" s="315" t="s">
        <v>767</v>
      </c>
      <c r="M11796" s="315" t="s">
        <v>764</v>
      </c>
      <c r="N11796" s="315" t="s">
        <v>13418</v>
      </c>
      <c r="O11796" s="315" t="s">
        <v>805</v>
      </c>
      <c r="P11796" s="315" t="s">
        <v>13419</v>
      </c>
      <c r="Q11796" s="315" t="s">
        <v>992</v>
      </c>
    </row>
    <row r="11797" spans="1:17">
      <c r="A11797" s="315" t="s">
        <v>13420</v>
      </c>
      <c r="B11797" s="315" t="s">
        <v>2095</v>
      </c>
      <c r="C11797" s="315" t="s">
        <v>2098</v>
      </c>
      <c r="D11797" s="316">
        <v>1082.75</v>
      </c>
      <c r="E11797" s="317">
        <v>534047.48</v>
      </c>
      <c r="F11797" s="317">
        <v>100701.93999999999</v>
      </c>
      <c r="G11797" s="318">
        <v>39806</v>
      </c>
      <c r="H11797" s="318">
        <v>40147</v>
      </c>
      <c r="I11797" s="318">
        <v>49309</v>
      </c>
      <c r="J11797" s="315" t="s">
        <v>13421</v>
      </c>
      <c r="K11797" s="315">
        <v>4303</v>
      </c>
      <c r="L11797" s="315" t="s">
        <v>13422</v>
      </c>
      <c r="M11797" s="315" t="s">
        <v>776</v>
      </c>
      <c r="N11797" s="315" t="s">
        <v>13423</v>
      </c>
      <c r="O11797" s="315" t="s">
        <v>805</v>
      </c>
      <c r="P11797" s="315" t="s">
        <v>9112</v>
      </c>
      <c r="Q11797" s="315" t="s">
        <v>5924</v>
      </c>
    </row>
    <row r="11798" spans="1:17">
      <c r="A11798" s="315" t="s">
        <v>13424</v>
      </c>
      <c r="B11798" s="315" t="s">
        <v>2095</v>
      </c>
      <c r="C11798" s="315" t="s">
        <v>2098</v>
      </c>
      <c r="D11798" s="316">
        <v>1091.6099999999999</v>
      </c>
      <c r="E11798" s="317">
        <v>1230888.7799999998</v>
      </c>
      <c r="F11798" s="317">
        <v>264413.16000000003</v>
      </c>
      <c r="G11798" s="318">
        <v>40770</v>
      </c>
      <c r="H11798" s="318">
        <v>41620</v>
      </c>
      <c r="I11798" s="318">
        <v>50770</v>
      </c>
      <c r="J11798" s="315" t="s">
        <v>13425</v>
      </c>
      <c r="K11798" s="315">
        <v>1907</v>
      </c>
      <c r="L11798" s="315" t="s">
        <v>2211</v>
      </c>
      <c r="M11798" s="315" t="s">
        <v>754</v>
      </c>
      <c r="N11798" s="315" t="s">
        <v>7229</v>
      </c>
      <c r="O11798" s="315" t="s">
        <v>805</v>
      </c>
      <c r="P11798" s="315" t="s">
        <v>7230</v>
      </c>
      <c r="Q11798" s="315" t="s">
        <v>7231</v>
      </c>
    </row>
    <row r="11799" spans="1:17">
      <c r="A11799" s="315" t="s">
        <v>13426</v>
      </c>
      <c r="B11799" s="315" t="s">
        <v>2095</v>
      </c>
      <c r="C11799" s="315" t="s">
        <v>2098</v>
      </c>
      <c r="D11799" s="316">
        <v>1096.68</v>
      </c>
      <c r="E11799" s="317">
        <v>97246.13</v>
      </c>
      <c r="F11799" s="317">
        <v>14857.05</v>
      </c>
      <c r="G11799" s="318">
        <v>40535</v>
      </c>
      <c r="H11799" s="318">
        <v>42635</v>
      </c>
      <c r="I11799" s="318">
        <v>50040</v>
      </c>
      <c r="J11799" s="315" t="s">
        <v>13427</v>
      </c>
      <c r="K11799" s="315">
        <v>6048</v>
      </c>
      <c r="L11799" s="315" t="s">
        <v>3566</v>
      </c>
      <c r="M11799" s="315" t="s">
        <v>788</v>
      </c>
      <c r="N11799" s="315" t="s">
        <v>13428</v>
      </c>
      <c r="O11799" s="315" t="s">
        <v>805</v>
      </c>
      <c r="P11799" s="315" t="s">
        <v>1383</v>
      </c>
      <c r="Q11799" s="315" t="s">
        <v>1992</v>
      </c>
    </row>
    <row r="11800" spans="1:17">
      <c r="A11800" s="326" t="s">
        <v>13426</v>
      </c>
      <c r="B11800" s="326" t="s">
        <v>2095</v>
      </c>
      <c r="C11800" s="326" t="s">
        <v>2098</v>
      </c>
      <c r="D11800" s="327">
        <v>1096.68</v>
      </c>
      <c r="E11800" s="317">
        <v>25935</v>
      </c>
      <c r="F11800" s="317">
        <v>3962.3</v>
      </c>
      <c r="G11800" s="328">
        <v>40535</v>
      </c>
      <c r="H11800" s="328">
        <v>42635</v>
      </c>
      <c r="I11800" s="328">
        <v>50040</v>
      </c>
      <c r="J11800" s="326" t="s">
        <v>13427</v>
      </c>
      <c r="K11800" s="326">
        <v>6048</v>
      </c>
      <c r="L11800" s="326" t="s">
        <v>3566</v>
      </c>
      <c r="M11800" s="326" t="s">
        <v>788</v>
      </c>
      <c r="N11800" s="315" t="s">
        <v>13190</v>
      </c>
      <c r="O11800" s="315" t="s">
        <v>805</v>
      </c>
      <c r="P11800" s="315" t="s">
        <v>5518</v>
      </c>
      <c r="Q11800" s="315" t="s">
        <v>5277</v>
      </c>
    </row>
    <row r="11801" spans="1:17">
      <c r="A11801" s="315" t="s">
        <v>13429</v>
      </c>
      <c r="B11801" s="315" t="s">
        <v>2095</v>
      </c>
      <c r="C11801" s="315" t="s">
        <v>2098</v>
      </c>
      <c r="D11801" s="316">
        <v>1138.2</v>
      </c>
      <c r="E11801" s="317">
        <v>195328.75</v>
      </c>
      <c r="F11801" s="317">
        <v>44546.219999999994</v>
      </c>
      <c r="G11801" s="318">
        <v>39863</v>
      </c>
      <c r="H11801" s="318">
        <v>41418</v>
      </c>
      <c r="I11801" s="318">
        <v>50770</v>
      </c>
      <c r="J11801" s="315" t="s">
        <v>941</v>
      </c>
      <c r="K11801" s="315">
        <v>4623</v>
      </c>
      <c r="L11801" s="315" t="s">
        <v>2846</v>
      </c>
      <c r="M11801" s="315" t="s">
        <v>1296</v>
      </c>
      <c r="N11801" s="315" t="s">
        <v>13177</v>
      </c>
      <c r="O11801" s="315" t="s">
        <v>805</v>
      </c>
      <c r="P11801" s="315" t="s">
        <v>13178</v>
      </c>
      <c r="Q11801" s="315" t="s">
        <v>1313</v>
      </c>
    </row>
    <row r="11802" spans="1:17">
      <c r="A11802" s="315" t="s">
        <v>13430</v>
      </c>
      <c r="B11802" s="315" t="s">
        <v>2095</v>
      </c>
      <c r="C11802" s="315" t="s">
        <v>2098</v>
      </c>
      <c r="D11802" s="316">
        <v>1175.2</v>
      </c>
      <c r="E11802" s="317">
        <v>882631.54</v>
      </c>
      <c r="F11802" s="317">
        <v>254982.43</v>
      </c>
      <c r="G11802" s="318">
        <v>40460</v>
      </c>
      <c r="H11802" s="318">
        <v>41180</v>
      </c>
      <c r="I11802" s="318">
        <v>50405</v>
      </c>
      <c r="J11802" s="315" t="s">
        <v>13431</v>
      </c>
      <c r="K11802" s="315">
        <v>7000</v>
      </c>
      <c r="L11802" s="315" t="s">
        <v>1644</v>
      </c>
      <c r="M11802" s="315" t="s">
        <v>966</v>
      </c>
      <c r="N11802" s="315" t="s">
        <v>7196</v>
      </c>
      <c r="O11802" s="315" t="s">
        <v>805</v>
      </c>
      <c r="P11802" s="315" t="s">
        <v>7197</v>
      </c>
      <c r="Q11802" s="315" t="s">
        <v>1065</v>
      </c>
    </row>
    <row r="11803" spans="1:17">
      <c r="A11803" s="315" t="s">
        <v>13432</v>
      </c>
      <c r="B11803" s="315" t="s">
        <v>2095</v>
      </c>
      <c r="C11803" s="315" t="s">
        <v>2098</v>
      </c>
      <c r="D11803" s="316">
        <v>1196.21</v>
      </c>
      <c r="E11803" s="317">
        <v>1109963.25</v>
      </c>
      <c r="F11803" s="317">
        <v>235802.95</v>
      </c>
      <c r="G11803" s="318">
        <v>39570</v>
      </c>
      <c r="H11803" s="318">
        <v>40871</v>
      </c>
      <c r="I11803" s="318">
        <v>50040</v>
      </c>
      <c r="J11803" s="315" t="s">
        <v>13433</v>
      </c>
      <c r="K11803" s="315">
        <v>8514</v>
      </c>
      <c r="L11803" s="315" t="s">
        <v>12349</v>
      </c>
      <c r="M11803" s="315" t="s">
        <v>792</v>
      </c>
      <c r="N11803" s="315" t="s">
        <v>13434</v>
      </c>
      <c r="O11803" s="315" t="s">
        <v>805</v>
      </c>
      <c r="P11803" s="315" t="s">
        <v>5616</v>
      </c>
      <c r="Q11803" s="315" t="s">
        <v>1079</v>
      </c>
    </row>
    <row r="11804" spans="1:17">
      <c r="A11804" s="315" t="s">
        <v>13435</v>
      </c>
      <c r="B11804" s="315" t="s">
        <v>2095</v>
      </c>
      <c r="C11804" s="315" t="s">
        <v>2098</v>
      </c>
      <c r="D11804" s="316">
        <v>1212.3</v>
      </c>
      <c r="E11804" s="317">
        <v>1074005.6599999999</v>
      </c>
      <c r="F11804" s="317">
        <v>413691.07999999996</v>
      </c>
      <c r="G11804" s="318">
        <v>39570</v>
      </c>
      <c r="H11804" s="318">
        <v>40504</v>
      </c>
      <c r="I11804" s="318">
        <v>49674</v>
      </c>
      <c r="J11804" s="315" t="s">
        <v>13436</v>
      </c>
      <c r="K11804" s="315">
        <v>9630</v>
      </c>
      <c r="L11804" s="315" t="s">
        <v>3605</v>
      </c>
      <c r="M11804" s="315" t="s">
        <v>770</v>
      </c>
      <c r="N11804" s="315" t="s">
        <v>10281</v>
      </c>
      <c r="O11804" s="315" t="s">
        <v>805</v>
      </c>
      <c r="P11804" s="315" t="s">
        <v>7800</v>
      </c>
      <c r="Q11804" s="315" t="s">
        <v>992</v>
      </c>
    </row>
    <row r="11805" spans="1:17">
      <c r="A11805" s="315" t="s">
        <v>13437</v>
      </c>
      <c r="B11805" s="315" t="s">
        <v>2095</v>
      </c>
      <c r="C11805" s="315" t="s">
        <v>2098</v>
      </c>
      <c r="D11805" s="316">
        <v>1213.4000000000001</v>
      </c>
      <c r="E11805" s="317">
        <v>1095796</v>
      </c>
      <c r="F11805" s="317">
        <v>214086.06000000003</v>
      </c>
      <c r="G11805" s="318">
        <v>40526</v>
      </c>
      <c r="H11805" s="318">
        <v>42061</v>
      </c>
      <c r="I11805" s="318">
        <v>49674</v>
      </c>
      <c r="J11805" s="315" t="s">
        <v>13438</v>
      </c>
      <c r="K11805" s="315">
        <v>4628</v>
      </c>
      <c r="L11805" s="315" t="s">
        <v>3331</v>
      </c>
      <c r="M11805" s="315" t="s">
        <v>1296</v>
      </c>
      <c r="N11805" s="315" t="s">
        <v>13439</v>
      </c>
      <c r="O11805" s="315" t="s">
        <v>805</v>
      </c>
      <c r="P11805" s="315" t="s">
        <v>5901</v>
      </c>
      <c r="Q11805" s="315" t="s">
        <v>992</v>
      </c>
    </row>
    <row r="11806" spans="1:17">
      <c r="A11806" s="315" t="s">
        <v>13440</v>
      </c>
      <c r="B11806" s="315" t="s">
        <v>2095</v>
      </c>
      <c r="C11806" s="315" t="s">
        <v>2098</v>
      </c>
      <c r="D11806" s="316">
        <v>1228</v>
      </c>
      <c r="E11806" s="317">
        <v>1130666.7500000002</v>
      </c>
      <c r="F11806" s="317">
        <v>306745.68999999994</v>
      </c>
      <c r="G11806" s="318">
        <v>39805</v>
      </c>
      <c r="H11806" s="318">
        <v>41572</v>
      </c>
      <c r="I11806" s="318">
        <v>50770</v>
      </c>
      <c r="J11806" s="315" t="s">
        <v>13441</v>
      </c>
      <c r="K11806" s="315">
        <v>1310</v>
      </c>
      <c r="L11806" s="315" t="s">
        <v>3000</v>
      </c>
      <c r="M11806" s="315" t="s">
        <v>766</v>
      </c>
      <c r="N11806" s="315" t="s">
        <v>13243</v>
      </c>
      <c r="O11806" s="315"/>
      <c r="P11806" s="315" t="s">
        <v>6188</v>
      </c>
      <c r="Q11806" s="315" t="s">
        <v>13244</v>
      </c>
    </row>
    <row r="11807" spans="1:17">
      <c r="A11807" s="315" t="s">
        <v>13442</v>
      </c>
      <c r="B11807" s="315" t="s">
        <v>2095</v>
      </c>
      <c r="C11807" s="315" t="s">
        <v>2098</v>
      </c>
      <c r="D11807" s="316">
        <v>1234.5999999999999</v>
      </c>
      <c r="E11807" s="317">
        <v>1217563</v>
      </c>
      <c r="F11807" s="317">
        <v>358504.68000000005</v>
      </c>
      <c r="G11807" s="318">
        <v>39755</v>
      </c>
      <c r="H11807" s="318">
        <v>41264</v>
      </c>
      <c r="I11807" s="318">
        <v>50405</v>
      </c>
      <c r="J11807" s="315" t="s">
        <v>13443</v>
      </c>
      <c r="K11807" s="315">
        <v>9500</v>
      </c>
      <c r="L11807" s="315" t="s">
        <v>2832</v>
      </c>
      <c r="M11807" s="315" t="s">
        <v>770</v>
      </c>
      <c r="N11807" s="315" t="s">
        <v>4920</v>
      </c>
      <c r="O11807" s="315" t="s">
        <v>805</v>
      </c>
      <c r="P11807" s="315" t="s">
        <v>1132</v>
      </c>
      <c r="Q11807" s="315" t="s">
        <v>4820</v>
      </c>
    </row>
    <row r="11808" spans="1:17">
      <c r="A11808" s="315" t="s">
        <v>13444</v>
      </c>
      <c r="B11808" s="315" t="s">
        <v>2095</v>
      </c>
      <c r="C11808" s="315" t="s">
        <v>2098</v>
      </c>
      <c r="D11808" s="316">
        <v>1260.6300000000001</v>
      </c>
      <c r="E11808" s="317">
        <v>1135933.7699999998</v>
      </c>
      <c r="F11808" s="317">
        <v>220876.03999999998</v>
      </c>
      <c r="G11808" s="318">
        <v>40450</v>
      </c>
      <c r="H11808" s="318">
        <v>42018</v>
      </c>
      <c r="I11808" s="318">
        <v>49674</v>
      </c>
      <c r="J11808" s="315" t="s">
        <v>12668</v>
      </c>
      <c r="K11808" s="315">
        <v>3422</v>
      </c>
      <c r="L11808" s="315" t="s">
        <v>4414</v>
      </c>
      <c r="M11808" s="315" t="s">
        <v>764</v>
      </c>
      <c r="N11808" s="315" t="s">
        <v>12669</v>
      </c>
      <c r="O11808" s="315" t="s">
        <v>805</v>
      </c>
      <c r="P11808" s="315" t="s">
        <v>4810</v>
      </c>
      <c r="Q11808" s="315" t="s">
        <v>922</v>
      </c>
    </row>
    <row r="11809" spans="1:17">
      <c r="A11809" s="315" t="s">
        <v>13445</v>
      </c>
      <c r="B11809" s="315" t="s">
        <v>2095</v>
      </c>
      <c r="C11809" s="315" t="s">
        <v>2098</v>
      </c>
      <c r="D11809" s="316">
        <v>1302.21</v>
      </c>
      <c r="E11809" s="317">
        <v>1252368.25</v>
      </c>
      <c r="F11809" s="317">
        <v>242356.45</v>
      </c>
      <c r="G11809" s="318">
        <v>40803</v>
      </c>
      <c r="H11809" s="318">
        <v>42093</v>
      </c>
      <c r="I11809" s="318">
        <v>49674</v>
      </c>
      <c r="J11809" s="315" t="s">
        <v>13446</v>
      </c>
      <c r="K11809" s="315">
        <v>1564</v>
      </c>
      <c r="L11809" s="315" t="s">
        <v>2585</v>
      </c>
      <c r="M11809" s="315" t="s">
        <v>761</v>
      </c>
      <c r="N11809" s="315" t="s">
        <v>9947</v>
      </c>
      <c r="O11809" s="315" t="s">
        <v>805</v>
      </c>
      <c r="P11809" s="315" t="s">
        <v>8560</v>
      </c>
      <c r="Q11809" s="315" t="s">
        <v>1519</v>
      </c>
    </row>
    <row r="11810" spans="1:17">
      <c r="A11810" s="315" t="s">
        <v>13447</v>
      </c>
      <c r="B11810" s="315" t="s">
        <v>2095</v>
      </c>
      <c r="C11810" s="315" t="s">
        <v>2098</v>
      </c>
      <c r="D11810" s="316">
        <v>1470</v>
      </c>
      <c r="E11810" s="317">
        <v>1187513.2</v>
      </c>
      <c r="F11810" s="317">
        <v>348557.12</v>
      </c>
      <c r="G11810" s="318">
        <v>39805</v>
      </c>
      <c r="H11810" s="318">
        <v>41264</v>
      </c>
      <c r="I11810" s="318">
        <v>50405</v>
      </c>
      <c r="J11810" s="315" t="s">
        <v>13448</v>
      </c>
      <c r="K11810" s="315">
        <v>8952</v>
      </c>
      <c r="L11810" s="315" t="s">
        <v>13449</v>
      </c>
      <c r="M11810" s="315" t="s">
        <v>784</v>
      </c>
      <c r="N11810" s="315" t="s">
        <v>13243</v>
      </c>
      <c r="O11810" s="315"/>
      <c r="P11810" s="315" t="s">
        <v>6188</v>
      </c>
      <c r="Q11810" s="315" t="s">
        <v>13244</v>
      </c>
    </row>
    <row r="11811" spans="1:17">
      <c r="A11811" s="315" t="s">
        <v>13450</v>
      </c>
      <c r="B11811" s="315" t="s">
        <v>2095</v>
      </c>
      <c r="C11811" s="315" t="s">
        <v>2098</v>
      </c>
      <c r="D11811" s="316">
        <v>1508</v>
      </c>
      <c r="E11811" s="317">
        <v>1359124</v>
      </c>
      <c r="F11811" s="317">
        <v>260498.78</v>
      </c>
      <c r="G11811" s="318">
        <v>40583</v>
      </c>
      <c r="H11811" s="318">
        <v>42087</v>
      </c>
      <c r="I11811" s="318">
        <v>49674</v>
      </c>
      <c r="J11811" s="315" t="s">
        <v>13451</v>
      </c>
      <c r="K11811" s="315">
        <v>6023</v>
      </c>
      <c r="L11811" s="315" t="s">
        <v>2396</v>
      </c>
      <c r="M11811" s="315" t="s">
        <v>788</v>
      </c>
      <c r="N11811" s="315" t="s">
        <v>12672</v>
      </c>
      <c r="O11811" s="315" t="s">
        <v>805</v>
      </c>
      <c r="P11811" s="315" t="s">
        <v>12673</v>
      </c>
      <c r="Q11811" s="315" t="s">
        <v>12674</v>
      </c>
    </row>
    <row r="11812" spans="1:17">
      <c r="A11812" s="315" t="s">
        <v>13452</v>
      </c>
      <c r="B11812" s="315" t="s">
        <v>2095</v>
      </c>
      <c r="C11812" s="315" t="s">
        <v>2098</v>
      </c>
      <c r="D11812" s="316">
        <v>1566.28</v>
      </c>
      <c r="E11812" s="317">
        <v>1510452.8299999998</v>
      </c>
      <c r="F11812" s="317">
        <v>423765.90999999992</v>
      </c>
      <c r="G11812" s="318">
        <v>40337</v>
      </c>
      <c r="H11812" s="318">
        <v>41179</v>
      </c>
      <c r="I11812" s="318">
        <v>50405</v>
      </c>
      <c r="J11812" s="315" t="s">
        <v>13453</v>
      </c>
      <c r="K11812" s="315">
        <v>3076</v>
      </c>
      <c r="L11812" s="315" t="s">
        <v>4309</v>
      </c>
      <c r="M11812" s="315" t="s">
        <v>764</v>
      </c>
      <c r="N11812" s="315" t="s">
        <v>13454</v>
      </c>
      <c r="O11812" s="315" t="s">
        <v>805</v>
      </c>
      <c r="P11812" s="315" t="s">
        <v>12803</v>
      </c>
      <c r="Q11812" s="315" t="s">
        <v>13455</v>
      </c>
    </row>
    <row r="11813" spans="1:17">
      <c r="A11813" s="315" t="s">
        <v>13456</v>
      </c>
      <c r="B11813" s="315" t="s">
        <v>2095</v>
      </c>
      <c r="C11813" s="315" t="s">
        <v>2098</v>
      </c>
      <c r="D11813" s="316">
        <v>1568</v>
      </c>
      <c r="E11813" s="317">
        <v>1628327.25</v>
      </c>
      <c r="F11813" s="317">
        <v>476436.47999999998</v>
      </c>
      <c r="G11813" s="318">
        <v>40680</v>
      </c>
      <c r="H11813" s="318">
        <v>41171</v>
      </c>
      <c r="I11813" s="318">
        <v>50405</v>
      </c>
      <c r="J11813" s="315" t="s">
        <v>13457</v>
      </c>
      <c r="K11813" s="315">
        <v>1214</v>
      </c>
      <c r="L11813" s="315" t="s">
        <v>1826</v>
      </c>
      <c r="M11813" s="315" t="s">
        <v>1827</v>
      </c>
      <c r="N11813" s="315" t="s">
        <v>13458</v>
      </c>
      <c r="O11813" s="315" t="s">
        <v>805</v>
      </c>
      <c r="P11813" s="315" t="s">
        <v>13459</v>
      </c>
      <c r="Q11813" s="315" t="s">
        <v>1065</v>
      </c>
    </row>
    <row r="11814" spans="1:17">
      <c r="A11814" s="315" t="s">
        <v>13460</v>
      </c>
      <c r="B11814" s="315" t="s">
        <v>2095</v>
      </c>
      <c r="C11814" s="315" t="s">
        <v>2098</v>
      </c>
      <c r="D11814" s="316">
        <v>1685.1</v>
      </c>
      <c r="E11814" s="317">
        <v>1595334</v>
      </c>
      <c r="F11814" s="317">
        <v>509620.59</v>
      </c>
      <c r="G11814" s="318">
        <v>39569</v>
      </c>
      <c r="H11814" s="318">
        <v>41273</v>
      </c>
      <c r="I11814" s="318">
        <v>50405</v>
      </c>
      <c r="J11814" s="315" t="s">
        <v>13461</v>
      </c>
      <c r="K11814" s="315">
        <v>2942</v>
      </c>
      <c r="L11814" s="315" t="s">
        <v>13462</v>
      </c>
      <c r="M11814" s="315" t="s">
        <v>1431</v>
      </c>
      <c r="N11814" s="315" t="s">
        <v>13463</v>
      </c>
      <c r="O11814" s="315" t="s">
        <v>805</v>
      </c>
      <c r="P11814" s="315" t="s">
        <v>13464</v>
      </c>
      <c r="Q11814" s="315" t="s">
        <v>13465</v>
      </c>
    </row>
    <row r="11815" spans="1:17">
      <c r="A11815" s="315" t="s">
        <v>13466</v>
      </c>
      <c r="B11815" s="315" t="s">
        <v>2095</v>
      </c>
      <c r="C11815" s="315" t="s">
        <v>2096</v>
      </c>
      <c r="D11815" s="316">
        <v>1706.9</v>
      </c>
      <c r="E11815" s="317">
        <v>1477039.26</v>
      </c>
      <c r="F11815" s="317">
        <v>522434.23000000004</v>
      </c>
      <c r="G11815" s="318">
        <v>40233</v>
      </c>
      <c r="H11815" s="318">
        <v>40890</v>
      </c>
      <c r="I11815" s="318">
        <v>50040</v>
      </c>
      <c r="J11815" s="315" t="s">
        <v>13467</v>
      </c>
      <c r="K11815" s="315">
        <v>4057</v>
      </c>
      <c r="L11815" s="315" t="s">
        <v>2059</v>
      </c>
      <c r="M11815" s="315" t="s">
        <v>2060</v>
      </c>
      <c r="N11815" s="315" t="s">
        <v>13468</v>
      </c>
      <c r="O11815" s="315" t="s">
        <v>805</v>
      </c>
      <c r="P11815" s="315" t="s">
        <v>13469</v>
      </c>
      <c r="Q11815" s="315" t="s">
        <v>1179</v>
      </c>
    </row>
    <row r="11816" spans="1:17">
      <c r="A11816" s="315" t="s">
        <v>13470</v>
      </c>
      <c r="B11816" s="315" t="s">
        <v>2095</v>
      </c>
      <c r="C11816" s="315" t="s">
        <v>2098</v>
      </c>
      <c r="D11816" s="316">
        <v>2025.6</v>
      </c>
      <c r="E11816" s="317">
        <v>1866208.1500000001</v>
      </c>
      <c r="F11816" s="317">
        <v>416440.88000000006</v>
      </c>
      <c r="G11816" s="318">
        <v>40298</v>
      </c>
      <c r="H11816" s="318">
        <v>41264</v>
      </c>
      <c r="I11816" s="318">
        <v>50405</v>
      </c>
      <c r="J11816" s="315" t="s">
        <v>13471</v>
      </c>
      <c r="K11816" s="315">
        <v>1902</v>
      </c>
      <c r="L11816" s="315" t="s">
        <v>768</v>
      </c>
      <c r="M11816" s="315" t="s">
        <v>754</v>
      </c>
      <c r="N11816" s="315" t="s">
        <v>7229</v>
      </c>
      <c r="O11816" s="315" t="s">
        <v>805</v>
      </c>
      <c r="P11816" s="315" t="s">
        <v>7230</v>
      </c>
      <c r="Q11816" s="315" t="s">
        <v>7231</v>
      </c>
    </row>
    <row r="11817" spans="1:17">
      <c r="A11817" s="315" t="s">
        <v>13472</v>
      </c>
      <c r="B11817" s="315" t="s">
        <v>2095</v>
      </c>
      <c r="C11817" s="315" t="s">
        <v>2098</v>
      </c>
      <c r="D11817" s="316">
        <v>2064.6</v>
      </c>
      <c r="E11817" s="317">
        <v>1748115</v>
      </c>
      <c r="F11817" s="317">
        <v>364190.63999999996</v>
      </c>
      <c r="G11817" s="318">
        <v>40590</v>
      </c>
      <c r="H11817" s="318">
        <v>41629</v>
      </c>
      <c r="I11817" s="318">
        <v>50770</v>
      </c>
      <c r="J11817" s="315" t="s">
        <v>13473</v>
      </c>
      <c r="K11817" s="315">
        <v>4310</v>
      </c>
      <c r="L11817" s="315" t="s">
        <v>2666</v>
      </c>
      <c r="M11817" s="315" t="s">
        <v>776</v>
      </c>
      <c r="N11817" s="315" t="s">
        <v>6821</v>
      </c>
      <c r="O11817" s="315" t="s">
        <v>805</v>
      </c>
      <c r="P11817" s="315" t="s">
        <v>6646</v>
      </c>
      <c r="Q11817" s="315" t="s">
        <v>1695</v>
      </c>
    </row>
    <row r="11818" spans="1:17">
      <c r="A11818" s="315" t="s">
        <v>13474</v>
      </c>
      <c r="B11818" s="315" t="s">
        <v>2095</v>
      </c>
      <c r="C11818" s="315" t="s">
        <v>2098</v>
      </c>
      <c r="D11818" s="316">
        <v>2105</v>
      </c>
      <c r="E11818" s="317">
        <v>1996963.36</v>
      </c>
      <c r="F11818" s="317">
        <v>674899.66</v>
      </c>
      <c r="G11818" s="318">
        <v>39569</v>
      </c>
      <c r="H11818" s="318">
        <v>42172</v>
      </c>
      <c r="I11818" s="318">
        <v>51501</v>
      </c>
      <c r="J11818" s="315" t="s">
        <v>13475</v>
      </c>
      <c r="K11818" s="315">
        <v>2504</v>
      </c>
      <c r="L11818" s="315" t="s">
        <v>1577</v>
      </c>
      <c r="M11818" s="315" t="s">
        <v>764</v>
      </c>
      <c r="N11818" s="315" t="s">
        <v>13476</v>
      </c>
      <c r="O11818" s="315" t="s">
        <v>805</v>
      </c>
      <c r="P11818" s="315" t="s">
        <v>5597</v>
      </c>
      <c r="Q11818" s="315" t="s">
        <v>13477</v>
      </c>
    </row>
    <row r="11819" spans="1:17">
      <c r="A11819" s="315" t="s">
        <v>13478</v>
      </c>
      <c r="B11819" s="315" t="s">
        <v>2095</v>
      </c>
      <c r="C11819" s="315" t="s">
        <v>2098</v>
      </c>
      <c r="D11819" s="316">
        <v>2126.8000000000002</v>
      </c>
      <c r="E11819" s="317">
        <v>2347350.1700000004</v>
      </c>
      <c r="F11819" s="317">
        <v>421653.62000000005</v>
      </c>
      <c r="G11819" s="318">
        <v>40751</v>
      </c>
      <c r="H11819" s="318">
        <v>42088</v>
      </c>
      <c r="I11819" s="318">
        <v>49674</v>
      </c>
      <c r="J11819" s="315" t="s">
        <v>13479</v>
      </c>
      <c r="K11819" s="315">
        <v>7302</v>
      </c>
      <c r="L11819" s="315" t="s">
        <v>1192</v>
      </c>
      <c r="M11819" s="315" t="s">
        <v>966</v>
      </c>
      <c r="N11819" s="315" t="s">
        <v>7753</v>
      </c>
      <c r="O11819" s="315" t="s">
        <v>805</v>
      </c>
      <c r="P11819" s="315" t="s">
        <v>1073</v>
      </c>
      <c r="Q11819" s="315" t="s">
        <v>1090</v>
      </c>
    </row>
    <row r="11820" spans="1:17">
      <c r="A11820" s="315" t="s">
        <v>13480</v>
      </c>
      <c r="B11820" s="315" t="s">
        <v>2095</v>
      </c>
      <c r="C11820" s="315" t="s">
        <v>2098</v>
      </c>
      <c r="D11820" s="316">
        <v>2222.4699999999998</v>
      </c>
      <c r="E11820" s="317">
        <v>256865.78</v>
      </c>
      <c r="F11820" s="317">
        <v>85859.76999999999</v>
      </c>
      <c r="G11820" s="318">
        <v>39861</v>
      </c>
      <c r="H11820" s="318">
        <v>40424</v>
      </c>
      <c r="I11820" s="318">
        <v>49674</v>
      </c>
      <c r="J11820" s="315" t="s">
        <v>13481</v>
      </c>
      <c r="K11820" s="315">
        <v>1024</v>
      </c>
      <c r="L11820" s="315" t="s">
        <v>2188</v>
      </c>
      <c r="M11820" s="315" t="s">
        <v>766</v>
      </c>
      <c r="N11820" s="315" t="s">
        <v>5156</v>
      </c>
      <c r="O11820" s="315" t="s">
        <v>805</v>
      </c>
      <c r="P11820" s="315" t="s">
        <v>5157</v>
      </c>
      <c r="Q11820" s="315" t="s">
        <v>5158</v>
      </c>
    </row>
    <row r="11821" spans="1:17">
      <c r="A11821" s="319" t="s">
        <v>13482</v>
      </c>
      <c r="B11821" s="319" t="s">
        <v>2095</v>
      </c>
      <c r="C11821" s="319" t="s">
        <v>2098</v>
      </c>
      <c r="D11821" s="320">
        <v>2222.4699999999998</v>
      </c>
      <c r="E11821" s="317">
        <v>1857767.2600000002</v>
      </c>
      <c r="F11821" s="317">
        <v>620975.92999999993</v>
      </c>
      <c r="G11821" s="321">
        <v>39861</v>
      </c>
      <c r="H11821" s="321">
        <v>40424</v>
      </c>
      <c r="I11821" s="321">
        <v>49674</v>
      </c>
      <c r="J11821" s="319" t="s">
        <v>13481</v>
      </c>
      <c r="K11821" s="322">
        <v>1024</v>
      </c>
      <c r="L11821" s="319" t="s">
        <v>2188</v>
      </c>
      <c r="M11821" s="319" t="s">
        <v>766</v>
      </c>
      <c r="N11821" s="319" t="s">
        <v>5159</v>
      </c>
      <c r="O11821" s="319" t="s">
        <v>805</v>
      </c>
      <c r="P11821" s="319" t="s">
        <v>1843</v>
      </c>
      <c r="Q11821" s="319" t="s">
        <v>5160</v>
      </c>
    </row>
    <row r="11822" spans="1:17">
      <c r="A11822" s="315" t="s">
        <v>13483</v>
      </c>
      <c r="B11822" s="315" t="s">
        <v>2095</v>
      </c>
      <c r="C11822" s="315" t="s">
        <v>2098</v>
      </c>
      <c r="D11822" s="316">
        <v>2343.5300000000002</v>
      </c>
      <c r="E11822" s="317">
        <v>1293763.6499999999</v>
      </c>
      <c r="F11822" s="317">
        <v>221584.06999999998</v>
      </c>
      <c r="G11822" s="318">
        <v>40771</v>
      </c>
      <c r="H11822" s="318">
        <v>42268</v>
      </c>
      <c r="I11822" s="318">
        <v>49674</v>
      </c>
      <c r="J11822" s="315" t="s">
        <v>13484</v>
      </c>
      <c r="K11822" s="315">
        <v>8500</v>
      </c>
      <c r="L11822" s="315" t="s">
        <v>1660</v>
      </c>
      <c r="M11822" s="315" t="s">
        <v>792</v>
      </c>
      <c r="N11822" s="315" t="s">
        <v>13485</v>
      </c>
      <c r="O11822" s="315" t="s">
        <v>805</v>
      </c>
      <c r="P11822" s="315" t="s">
        <v>13486</v>
      </c>
      <c r="Q11822" s="315" t="s">
        <v>1041</v>
      </c>
    </row>
    <row r="11823" spans="1:17">
      <c r="A11823" s="315" t="s">
        <v>13487</v>
      </c>
      <c r="B11823" s="315" t="s">
        <v>2095</v>
      </c>
      <c r="C11823" s="315" t="s">
        <v>2098</v>
      </c>
      <c r="D11823" s="316">
        <v>2418.7800000000002</v>
      </c>
      <c r="E11823" s="317">
        <v>2311899</v>
      </c>
      <c r="F11823" s="317">
        <v>485926.95</v>
      </c>
      <c r="G11823" s="318">
        <v>39863</v>
      </c>
      <c r="H11823" s="318">
        <v>41418</v>
      </c>
      <c r="I11823" s="318">
        <v>50770</v>
      </c>
      <c r="J11823" s="315" t="s">
        <v>13488</v>
      </c>
      <c r="K11823" s="315">
        <v>4623</v>
      </c>
      <c r="L11823" s="315" t="s">
        <v>2846</v>
      </c>
      <c r="M11823" s="315" t="s">
        <v>1296</v>
      </c>
      <c r="N11823" s="315" t="s">
        <v>13177</v>
      </c>
      <c r="O11823" s="315" t="s">
        <v>805</v>
      </c>
      <c r="P11823" s="315" t="s">
        <v>13178</v>
      </c>
      <c r="Q11823" s="315" t="s">
        <v>1313</v>
      </c>
    </row>
    <row r="11824" spans="1:17">
      <c r="A11824" s="315" t="s">
        <v>13489</v>
      </c>
      <c r="B11824" s="315" t="s">
        <v>2095</v>
      </c>
      <c r="C11824" s="315" t="s">
        <v>2098</v>
      </c>
      <c r="D11824" s="316">
        <v>2533.1</v>
      </c>
      <c r="E11824" s="317">
        <v>137587.88999999998</v>
      </c>
      <c r="F11824" s="317">
        <v>21020.370000000003</v>
      </c>
      <c r="G11824" s="318">
        <v>40638</v>
      </c>
      <c r="H11824" s="318">
        <v>42643</v>
      </c>
      <c r="I11824" s="318">
        <v>50040</v>
      </c>
      <c r="J11824" s="315" t="s">
        <v>13490</v>
      </c>
      <c r="K11824" s="315">
        <v>1462</v>
      </c>
      <c r="L11824" s="315" t="s">
        <v>2397</v>
      </c>
      <c r="M11824" s="315" t="s">
        <v>766</v>
      </c>
      <c r="N11824" s="315" t="s">
        <v>5156</v>
      </c>
      <c r="O11824" s="315" t="s">
        <v>805</v>
      </c>
      <c r="P11824" s="315" t="s">
        <v>5157</v>
      </c>
      <c r="Q11824" s="315" t="s">
        <v>5158</v>
      </c>
    </row>
    <row r="11825" spans="1:17">
      <c r="A11825" s="330" t="s">
        <v>13489</v>
      </c>
      <c r="B11825" s="326" t="s">
        <v>2095</v>
      </c>
      <c r="C11825" s="326" t="s">
        <v>2098</v>
      </c>
      <c r="D11825" s="327">
        <v>2533.1</v>
      </c>
      <c r="E11825" s="317">
        <v>25.5</v>
      </c>
      <c r="F11825" s="317">
        <v>3.9</v>
      </c>
      <c r="G11825" s="328">
        <v>40638</v>
      </c>
      <c r="H11825" s="328">
        <v>42643</v>
      </c>
      <c r="I11825" s="328">
        <v>50040</v>
      </c>
      <c r="J11825" s="326" t="s">
        <v>13490</v>
      </c>
      <c r="K11825" s="326">
        <v>1462</v>
      </c>
      <c r="L11825" s="326" t="s">
        <v>2397</v>
      </c>
      <c r="M11825" s="326" t="s">
        <v>766</v>
      </c>
      <c r="N11825" s="319" t="s">
        <v>5159</v>
      </c>
      <c r="O11825" s="319" t="s">
        <v>805</v>
      </c>
      <c r="P11825" s="319" t="s">
        <v>1843</v>
      </c>
      <c r="Q11825" s="319" t="s">
        <v>5160</v>
      </c>
    </row>
    <row r="11826" spans="1:17">
      <c r="A11826" s="315" t="s">
        <v>13491</v>
      </c>
      <c r="B11826" s="315" t="s">
        <v>2095</v>
      </c>
      <c r="C11826" s="315" t="s">
        <v>2098</v>
      </c>
      <c r="D11826" s="316">
        <v>3620</v>
      </c>
      <c r="E11826" s="317">
        <v>3385915</v>
      </c>
      <c r="F11826" s="317">
        <v>896640.44999999984</v>
      </c>
      <c r="G11826" s="318">
        <v>39863</v>
      </c>
      <c r="H11826" s="318">
        <v>41485</v>
      </c>
      <c r="I11826" s="318">
        <v>50770</v>
      </c>
      <c r="J11826" s="315" t="s">
        <v>13492</v>
      </c>
      <c r="K11826" s="315">
        <v>4623</v>
      </c>
      <c r="L11826" s="315" t="s">
        <v>2846</v>
      </c>
      <c r="M11826" s="315" t="s">
        <v>1296</v>
      </c>
      <c r="N11826" s="315" t="s">
        <v>13177</v>
      </c>
      <c r="O11826" s="315" t="s">
        <v>805</v>
      </c>
      <c r="P11826" s="315" t="s">
        <v>13178</v>
      </c>
      <c r="Q11826" s="315" t="s">
        <v>1313</v>
      </c>
    </row>
    <row r="11827" spans="1:17">
      <c r="A11827" s="315" t="s">
        <v>13493</v>
      </c>
      <c r="B11827" s="315" t="s">
        <v>2095</v>
      </c>
      <c r="C11827" s="315" t="s">
        <v>2098</v>
      </c>
      <c r="D11827" s="316">
        <v>5762.12</v>
      </c>
      <c r="E11827" s="317">
        <v>4865204.95</v>
      </c>
      <c r="F11827" s="317">
        <v>837896.40999999992</v>
      </c>
      <c r="G11827" s="318">
        <v>40763</v>
      </c>
      <c r="H11827" s="318">
        <v>42276</v>
      </c>
      <c r="I11827" s="318">
        <v>49674</v>
      </c>
      <c r="J11827" s="315" t="s">
        <v>13494</v>
      </c>
      <c r="K11827" s="315">
        <v>4528</v>
      </c>
      <c r="L11827" s="315" t="s">
        <v>2080</v>
      </c>
      <c r="M11827" s="315" t="s">
        <v>1296</v>
      </c>
      <c r="N11827" s="315" t="s">
        <v>13495</v>
      </c>
      <c r="O11827" s="315" t="s">
        <v>805</v>
      </c>
      <c r="P11827" s="315" t="s">
        <v>13496</v>
      </c>
      <c r="Q11827" s="315" t="s">
        <v>1412</v>
      </c>
    </row>
    <row r="11828" spans="1:17">
      <c r="A11828" s="315" t="s">
        <v>13497</v>
      </c>
      <c r="B11828" s="315" t="s">
        <v>2095</v>
      </c>
      <c r="C11828" s="315" t="s">
        <v>2098</v>
      </c>
      <c r="D11828" s="316">
        <v>8303.15</v>
      </c>
      <c r="E11828" s="317">
        <v>109158</v>
      </c>
      <c r="F11828" s="317">
        <v>17182.28</v>
      </c>
      <c r="G11828" s="318">
        <v>40378</v>
      </c>
      <c r="H11828" s="318">
        <v>40603</v>
      </c>
      <c r="I11828" s="318">
        <v>50010</v>
      </c>
      <c r="J11828" s="315" t="s">
        <v>13498</v>
      </c>
      <c r="K11828" s="315">
        <v>1425</v>
      </c>
      <c r="L11828" s="315" t="s">
        <v>3073</v>
      </c>
      <c r="M11828" s="315" t="s">
        <v>766</v>
      </c>
      <c r="N11828" s="315" t="s">
        <v>13499</v>
      </c>
      <c r="O11828" s="315" t="s">
        <v>805</v>
      </c>
      <c r="P11828" s="315" t="s">
        <v>13500</v>
      </c>
      <c r="Q11828" s="315" t="s">
        <v>4624</v>
      </c>
    </row>
    <row r="11829" spans="1:17" hidden="1">
      <c r="A11829" s="315" t="s">
        <v>755</v>
      </c>
      <c r="B11829" s="315" t="s">
        <v>13501</v>
      </c>
      <c r="C11829" s="315" t="s">
        <v>13502</v>
      </c>
      <c r="D11829" s="316">
        <v>0.4</v>
      </c>
      <c r="E11829" s="317">
        <v>777</v>
      </c>
      <c r="F11829" s="317">
        <v>250.19</v>
      </c>
      <c r="G11829" s="318">
        <v>39588</v>
      </c>
      <c r="H11829" s="318">
        <v>39630</v>
      </c>
      <c r="I11829" s="318">
        <v>48914</v>
      </c>
      <c r="J11829" s="315"/>
      <c r="K11829" s="315">
        <v>1817</v>
      </c>
      <c r="L11829" s="315" t="s">
        <v>2317</v>
      </c>
      <c r="M11829" s="315" t="s">
        <v>766</v>
      </c>
      <c r="N11829" s="315" t="s">
        <v>755</v>
      </c>
      <c r="O11829" s="315"/>
      <c r="P11829" s="315"/>
      <c r="Q11829" s="315"/>
    </row>
    <row r="11830" spans="1:17" hidden="1">
      <c r="A11830" s="315" t="s">
        <v>755</v>
      </c>
      <c r="B11830" s="315" t="s">
        <v>13501</v>
      </c>
      <c r="C11830" s="315" t="s">
        <v>13503</v>
      </c>
      <c r="D11830" s="316">
        <v>1</v>
      </c>
      <c r="E11830" s="317">
        <v>4838</v>
      </c>
      <c r="F11830" s="317">
        <v>1422.3799999999999</v>
      </c>
      <c r="G11830" s="318">
        <v>39575</v>
      </c>
      <c r="H11830" s="318">
        <v>39752</v>
      </c>
      <c r="I11830" s="318">
        <v>48914</v>
      </c>
      <c r="J11830" s="315"/>
      <c r="K11830" s="315">
        <v>3462</v>
      </c>
      <c r="L11830" s="315" t="s">
        <v>13504</v>
      </c>
      <c r="M11830" s="315" t="s">
        <v>764</v>
      </c>
      <c r="N11830" s="315" t="s">
        <v>755</v>
      </c>
      <c r="O11830" s="315"/>
      <c r="P11830" s="315"/>
      <c r="Q11830" s="315"/>
    </row>
    <row r="11831" spans="1:17" hidden="1">
      <c r="A11831" s="315" t="s">
        <v>755</v>
      </c>
      <c r="B11831" s="315" t="s">
        <v>13501</v>
      </c>
      <c r="C11831" s="315" t="s">
        <v>13503</v>
      </c>
      <c r="D11831" s="316">
        <v>1.8</v>
      </c>
      <c r="E11831" s="317">
        <v>1889</v>
      </c>
      <c r="F11831" s="317">
        <v>571.95000000000005</v>
      </c>
      <c r="G11831" s="318">
        <v>39570</v>
      </c>
      <c r="H11831" s="318">
        <v>40910</v>
      </c>
      <c r="I11831" s="318">
        <v>50405</v>
      </c>
      <c r="J11831" s="315"/>
      <c r="K11831" s="315">
        <v>8820</v>
      </c>
      <c r="L11831" s="315" t="s">
        <v>1301</v>
      </c>
      <c r="M11831" s="315" t="s">
        <v>784</v>
      </c>
      <c r="N11831" s="315" t="s">
        <v>755</v>
      </c>
      <c r="O11831" s="315"/>
      <c r="P11831" s="315"/>
      <c r="Q11831" s="315"/>
    </row>
    <row r="11832" spans="1:17" hidden="1">
      <c r="A11832" s="315" t="s">
        <v>755</v>
      </c>
      <c r="B11832" s="315" t="s">
        <v>13501</v>
      </c>
      <c r="C11832" s="315" t="s">
        <v>13502</v>
      </c>
      <c r="D11832" s="316">
        <v>2</v>
      </c>
      <c r="E11832" s="317">
        <v>4361</v>
      </c>
      <c r="F11832" s="317">
        <v>1452.2300000000002</v>
      </c>
      <c r="G11832" s="318">
        <v>40126</v>
      </c>
      <c r="H11832" s="318">
        <v>40122</v>
      </c>
      <c r="I11832" s="318">
        <v>49309</v>
      </c>
      <c r="J11832" s="315"/>
      <c r="K11832" s="315">
        <v>6012</v>
      </c>
      <c r="L11832" s="315" t="s">
        <v>3782</v>
      </c>
      <c r="M11832" s="315" t="s">
        <v>788</v>
      </c>
      <c r="N11832" s="315" t="s">
        <v>755</v>
      </c>
      <c r="O11832" s="315"/>
      <c r="P11832" s="315"/>
      <c r="Q11832" s="315"/>
    </row>
    <row r="11833" spans="1:17" hidden="1">
      <c r="A11833" s="315" t="s">
        <v>750</v>
      </c>
      <c r="B11833" s="315" t="s">
        <v>13501</v>
      </c>
      <c r="C11833" s="315" t="s">
        <v>13502</v>
      </c>
      <c r="D11833" s="316">
        <v>2</v>
      </c>
      <c r="E11833" s="317">
        <v>9865.6</v>
      </c>
      <c r="F11833" s="317">
        <v>2658.23</v>
      </c>
      <c r="G11833" s="318">
        <v>41260</v>
      </c>
      <c r="H11833" s="318">
        <v>41563</v>
      </c>
      <c r="I11833" s="318">
        <v>50770</v>
      </c>
      <c r="J11833" s="315"/>
      <c r="K11833" s="315">
        <v>7494</v>
      </c>
      <c r="L11833" s="315" t="s">
        <v>3805</v>
      </c>
      <c r="M11833" s="315" t="s">
        <v>966</v>
      </c>
      <c r="N11833" s="315" t="s">
        <v>750</v>
      </c>
      <c r="O11833" s="315"/>
      <c r="P11833" s="315"/>
      <c r="Q11833" s="315"/>
    </row>
    <row r="11834" spans="1:17" hidden="1">
      <c r="A11834" s="315" t="s">
        <v>750</v>
      </c>
      <c r="B11834" s="315" t="s">
        <v>13501</v>
      </c>
      <c r="C11834" s="315" t="s">
        <v>13502</v>
      </c>
      <c r="D11834" s="316">
        <v>2.2000000000000002</v>
      </c>
      <c r="E11834" s="317">
        <v>15632</v>
      </c>
      <c r="F11834" s="317">
        <v>4067.22</v>
      </c>
      <c r="G11834" s="318">
        <v>39738</v>
      </c>
      <c r="H11834" s="318">
        <v>40141</v>
      </c>
      <c r="I11834" s="318">
        <v>49309</v>
      </c>
      <c r="J11834" s="315"/>
      <c r="K11834" s="315">
        <v>9630</v>
      </c>
      <c r="L11834" s="315" t="s">
        <v>3605</v>
      </c>
      <c r="M11834" s="315" t="s">
        <v>770</v>
      </c>
      <c r="N11834" s="315" t="s">
        <v>750</v>
      </c>
      <c r="O11834" s="315"/>
      <c r="P11834" s="315"/>
      <c r="Q11834" s="315"/>
    </row>
    <row r="11835" spans="1:17" hidden="1">
      <c r="A11835" s="315" t="s">
        <v>750</v>
      </c>
      <c r="B11835" s="315" t="s">
        <v>13501</v>
      </c>
      <c r="C11835" s="315" t="s">
        <v>13502</v>
      </c>
      <c r="D11835" s="316">
        <v>2.2000000000000002</v>
      </c>
      <c r="E11835" s="317">
        <v>14867</v>
      </c>
      <c r="F11835" s="317">
        <v>3813.1</v>
      </c>
      <c r="G11835" s="318">
        <v>40592</v>
      </c>
      <c r="H11835" s="318">
        <v>41275</v>
      </c>
      <c r="I11835" s="318">
        <v>50770</v>
      </c>
      <c r="J11835" s="315"/>
      <c r="K11835" s="315">
        <v>7440</v>
      </c>
      <c r="L11835" s="315" t="s">
        <v>4011</v>
      </c>
      <c r="M11835" s="315" t="s">
        <v>966</v>
      </c>
      <c r="N11835" s="315" t="s">
        <v>750</v>
      </c>
      <c r="O11835" s="315"/>
      <c r="P11835" s="315"/>
      <c r="Q11835" s="315"/>
    </row>
    <row r="11836" spans="1:17" hidden="1">
      <c r="A11836" s="315" t="s">
        <v>755</v>
      </c>
      <c r="B11836" s="315" t="s">
        <v>13501</v>
      </c>
      <c r="C11836" s="315" t="s">
        <v>13503</v>
      </c>
      <c r="D11836" s="316">
        <v>2.2000000000000002</v>
      </c>
      <c r="E11836" s="317">
        <v>11460</v>
      </c>
      <c r="F11836" s="317">
        <v>3747.41</v>
      </c>
      <c r="G11836" s="318">
        <v>40863</v>
      </c>
      <c r="H11836" s="318">
        <v>40750</v>
      </c>
      <c r="I11836" s="318">
        <v>50040</v>
      </c>
      <c r="J11836" s="315"/>
      <c r="K11836" s="315">
        <v>7537</v>
      </c>
      <c r="L11836" s="315" t="s">
        <v>3843</v>
      </c>
      <c r="M11836" s="315" t="s">
        <v>966</v>
      </c>
      <c r="N11836" s="315" t="s">
        <v>755</v>
      </c>
      <c r="O11836" s="315"/>
      <c r="P11836" s="315"/>
      <c r="Q11836" s="315"/>
    </row>
    <row r="11837" spans="1:17" hidden="1">
      <c r="A11837" s="315" t="s">
        <v>750</v>
      </c>
      <c r="B11837" s="315" t="s">
        <v>13501</v>
      </c>
      <c r="C11837" s="315" t="s">
        <v>13503</v>
      </c>
      <c r="D11837" s="316">
        <v>2.5</v>
      </c>
      <c r="E11837" s="317">
        <v>2444</v>
      </c>
      <c r="F11837" s="317">
        <v>745.43000000000006</v>
      </c>
      <c r="G11837" s="318">
        <v>39910</v>
      </c>
      <c r="H11837" s="318">
        <v>41228</v>
      </c>
      <c r="I11837" s="318">
        <v>50405</v>
      </c>
      <c r="J11837" s="315"/>
      <c r="K11837" s="315">
        <v>3293</v>
      </c>
      <c r="L11837" s="315" t="s">
        <v>3616</v>
      </c>
      <c r="M11837" s="315" t="s">
        <v>764</v>
      </c>
      <c r="N11837" s="315" t="s">
        <v>750</v>
      </c>
      <c r="O11837" s="315"/>
      <c r="P11837" s="315"/>
      <c r="Q11837" s="315"/>
    </row>
    <row r="11838" spans="1:17" hidden="1">
      <c r="A11838" s="315" t="s">
        <v>750</v>
      </c>
      <c r="B11838" s="315" t="s">
        <v>13501</v>
      </c>
      <c r="C11838" s="315" t="s">
        <v>13502</v>
      </c>
      <c r="D11838" s="316">
        <v>2.9</v>
      </c>
      <c r="E11838" s="317">
        <v>21509</v>
      </c>
      <c r="F11838" s="317">
        <v>6572.1900000000005</v>
      </c>
      <c r="G11838" s="318">
        <v>39577</v>
      </c>
      <c r="H11838" s="318">
        <v>39302</v>
      </c>
      <c r="I11838" s="318">
        <v>48304</v>
      </c>
      <c r="J11838" s="315"/>
      <c r="K11838" s="315">
        <v>8887</v>
      </c>
      <c r="L11838" s="315" t="s">
        <v>2950</v>
      </c>
      <c r="M11838" s="315" t="s">
        <v>770</v>
      </c>
      <c r="N11838" s="315" t="s">
        <v>750</v>
      </c>
      <c r="O11838" s="315"/>
      <c r="P11838" s="315"/>
      <c r="Q11838" s="315"/>
    </row>
    <row r="11839" spans="1:17" hidden="1">
      <c r="A11839" s="315" t="s">
        <v>750</v>
      </c>
      <c r="B11839" s="315" t="s">
        <v>13501</v>
      </c>
      <c r="C11839" s="315" t="s">
        <v>13502</v>
      </c>
      <c r="D11839" s="316">
        <v>3</v>
      </c>
      <c r="E11839" s="317">
        <v>9493</v>
      </c>
      <c r="F11839" s="317">
        <v>2445.0299999999997</v>
      </c>
      <c r="G11839" s="318">
        <v>39745</v>
      </c>
      <c r="H11839" s="318">
        <v>38789</v>
      </c>
      <c r="I11839" s="318">
        <v>48213</v>
      </c>
      <c r="J11839" s="315"/>
      <c r="K11839" s="315">
        <v>5630</v>
      </c>
      <c r="L11839" s="315" t="s">
        <v>3208</v>
      </c>
      <c r="M11839" s="315" t="s">
        <v>776</v>
      </c>
      <c r="N11839" s="315" t="s">
        <v>750</v>
      </c>
      <c r="O11839" s="315"/>
      <c r="P11839" s="315"/>
      <c r="Q11839" s="315"/>
    </row>
    <row r="11840" spans="1:17" hidden="1">
      <c r="A11840" s="315" t="s">
        <v>750</v>
      </c>
      <c r="B11840" s="315" t="s">
        <v>13501</v>
      </c>
      <c r="C11840" s="315" t="s">
        <v>13503</v>
      </c>
      <c r="D11840" s="316">
        <v>3</v>
      </c>
      <c r="E11840" s="317">
        <v>12527.23</v>
      </c>
      <c r="F11840" s="317">
        <v>3971.1299999999997</v>
      </c>
      <c r="G11840" s="318">
        <v>39799</v>
      </c>
      <c r="H11840" s="318">
        <v>39825</v>
      </c>
      <c r="I11840" s="318">
        <v>49309</v>
      </c>
      <c r="J11840" s="315"/>
      <c r="K11840" s="315">
        <v>9479</v>
      </c>
      <c r="L11840" s="315" t="s">
        <v>2476</v>
      </c>
      <c r="M11840" s="315" t="s">
        <v>770</v>
      </c>
      <c r="N11840" s="315" t="s">
        <v>750</v>
      </c>
      <c r="O11840" s="315"/>
      <c r="P11840" s="315"/>
      <c r="Q11840" s="315"/>
    </row>
    <row r="11841" spans="1:17" hidden="1">
      <c r="A11841" s="315" t="s">
        <v>755</v>
      </c>
      <c r="B11841" s="315" t="s">
        <v>13501</v>
      </c>
      <c r="C11841" s="315" t="s">
        <v>13503</v>
      </c>
      <c r="D11841" s="316">
        <v>3</v>
      </c>
      <c r="E11841" s="317">
        <v>262</v>
      </c>
      <c r="F11841" s="317">
        <v>86.46</v>
      </c>
      <c r="G11841" s="318">
        <v>39846</v>
      </c>
      <c r="H11841" s="318">
        <v>39823</v>
      </c>
      <c r="I11841" s="318">
        <v>49309</v>
      </c>
      <c r="J11841" s="315"/>
      <c r="K11841" s="315">
        <v>1470</v>
      </c>
      <c r="L11841" s="315" t="s">
        <v>1762</v>
      </c>
      <c r="M11841" s="315" t="s">
        <v>761</v>
      </c>
      <c r="N11841" s="315" t="s">
        <v>755</v>
      </c>
      <c r="O11841" s="315"/>
      <c r="P11841" s="315"/>
      <c r="Q11841" s="315"/>
    </row>
    <row r="11842" spans="1:17" hidden="1">
      <c r="A11842" s="315" t="s">
        <v>755</v>
      </c>
      <c r="B11842" s="315" t="s">
        <v>13501</v>
      </c>
      <c r="C11842" s="315" t="s">
        <v>13503</v>
      </c>
      <c r="D11842" s="316">
        <v>4</v>
      </c>
      <c r="E11842" s="317">
        <v>5687</v>
      </c>
      <c r="F11842" s="317">
        <v>1695.56</v>
      </c>
      <c r="G11842" s="318">
        <v>39707</v>
      </c>
      <c r="H11842" s="318">
        <v>39814</v>
      </c>
      <c r="I11842" s="318">
        <v>49309</v>
      </c>
      <c r="J11842" s="315"/>
      <c r="K11842" s="315">
        <v>3465</v>
      </c>
      <c r="L11842" s="315" t="s">
        <v>786</v>
      </c>
      <c r="M11842" s="315" t="s">
        <v>764</v>
      </c>
      <c r="N11842" s="315" t="s">
        <v>755</v>
      </c>
      <c r="O11842" s="315"/>
      <c r="P11842" s="315"/>
      <c r="Q11842" s="315"/>
    </row>
    <row r="11843" spans="1:17" hidden="1">
      <c r="A11843" s="315" t="s">
        <v>750</v>
      </c>
      <c r="B11843" s="315" t="s">
        <v>13501</v>
      </c>
      <c r="C11843" s="315" t="s">
        <v>13502</v>
      </c>
      <c r="D11843" s="316">
        <v>4.3</v>
      </c>
      <c r="E11843" s="317">
        <v>17751</v>
      </c>
      <c r="F11843" s="317">
        <v>5456.7900000000009</v>
      </c>
      <c r="G11843" s="318">
        <v>39626</v>
      </c>
      <c r="H11843" s="318">
        <v>40340</v>
      </c>
      <c r="I11843" s="318">
        <v>49644</v>
      </c>
      <c r="J11843" s="315"/>
      <c r="K11843" s="315">
        <v>8500</v>
      </c>
      <c r="L11843" s="315" t="s">
        <v>1660</v>
      </c>
      <c r="M11843" s="315" t="s">
        <v>792</v>
      </c>
      <c r="N11843" s="315" t="s">
        <v>750</v>
      </c>
      <c r="O11843" s="315"/>
      <c r="P11843" s="315"/>
      <c r="Q11843" s="315"/>
    </row>
    <row r="11844" spans="1:17" hidden="1">
      <c r="A11844" s="315" t="s">
        <v>750</v>
      </c>
      <c r="B11844" s="315" t="s">
        <v>13501</v>
      </c>
      <c r="C11844" s="315" t="s">
        <v>13505</v>
      </c>
      <c r="D11844" s="316">
        <v>4.8</v>
      </c>
      <c r="E11844" s="317">
        <v>5596</v>
      </c>
      <c r="F11844" s="317">
        <v>1706.79</v>
      </c>
      <c r="G11844" s="318">
        <v>40688</v>
      </c>
      <c r="H11844" s="318">
        <v>40114</v>
      </c>
      <c r="I11844" s="318">
        <v>49309</v>
      </c>
      <c r="J11844" s="315"/>
      <c r="K11844" s="315">
        <v>3427</v>
      </c>
      <c r="L11844" s="315" t="s">
        <v>1544</v>
      </c>
      <c r="M11844" s="315" t="s">
        <v>764</v>
      </c>
      <c r="N11844" s="315" t="s">
        <v>750</v>
      </c>
      <c r="O11844" s="315"/>
      <c r="P11844" s="315"/>
      <c r="Q11844" s="315"/>
    </row>
    <row r="11845" spans="1:17" hidden="1">
      <c r="A11845" s="315" t="s">
        <v>750</v>
      </c>
      <c r="B11845" s="315" t="s">
        <v>13501</v>
      </c>
      <c r="C11845" s="315" t="s">
        <v>13503</v>
      </c>
      <c r="D11845" s="316">
        <v>5</v>
      </c>
      <c r="E11845" s="317">
        <v>23943</v>
      </c>
      <c r="F11845" s="317">
        <v>7072.0400000000009</v>
      </c>
      <c r="G11845" s="318">
        <v>39737</v>
      </c>
      <c r="H11845" s="318">
        <v>39562</v>
      </c>
      <c r="I11845" s="318">
        <v>48944</v>
      </c>
      <c r="J11845" s="315"/>
      <c r="K11845" s="315">
        <v>3762</v>
      </c>
      <c r="L11845" s="315" t="s">
        <v>2708</v>
      </c>
      <c r="M11845" s="315" t="s">
        <v>764</v>
      </c>
      <c r="N11845" s="315" t="s">
        <v>750</v>
      </c>
      <c r="O11845" s="315"/>
      <c r="P11845" s="315"/>
      <c r="Q11845" s="315"/>
    </row>
    <row r="11846" spans="1:17" hidden="1">
      <c r="A11846" s="315" t="s">
        <v>750</v>
      </c>
      <c r="B11846" s="315" t="s">
        <v>13501</v>
      </c>
      <c r="C11846" s="315" t="s">
        <v>13502</v>
      </c>
      <c r="D11846" s="316">
        <v>5</v>
      </c>
      <c r="E11846" s="317">
        <v>30622</v>
      </c>
      <c r="F11846" s="317">
        <v>9356.7199999999993</v>
      </c>
      <c r="G11846" s="318">
        <v>40620</v>
      </c>
      <c r="H11846" s="318">
        <v>41240</v>
      </c>
      <c r="I11846" s="318">
        <v>50405</v>
      </c>
      <c r="J11846" s="315"/>
      <c r="K11846" s="315">
        <v>8889</v>
      </c>
      <c r="L11846" s="315" t="s">
        <v>13506</v>
      </c>
      <c r="M11846" s="315" t="s">
        <v>770</v>
      </c>
      <c r="N11846" s="315" t="s">
        <v>750</v>
      </c>
      <c r="O11846" s="315"/>
      <c r="P11846" s="315"/>
      <c r="Q11846" s="315"/>
    </row>
    <row r="11847" spans="1:17" hidden="1">
      <c r="A11847" s="315" t="s">
        <v>750</v>
      </c>
      <c r="B11847" s="315" t="s">
        <v>13501</v>
      </c>
      <c r="C11847" s="315" t="s">
        <v>13502</v>
      </c>
      <c r="D11847" s="316">
        <v>5</v>
      </c>
      <c r="E11847" s="317">
        <v>32435</v>
      </c>
      <c r="F11847" s="317">
        <v>9880.66</v>
      </c>
      <c r="G11847" s="318">
        <v>41155</v>
      </c>
      <c r="H11847" s="318">
        <v>41471</v>
      </c>
      <c r="I11847" s="318">
        <v>50770</v>
      </c>
      <c r="J11847" s="315"/>
      <c r="K11847" s="315">
        <v>8886</v>
      </c>
      <c r="L11847" s="315" t="s">
        <v>13507</v>
      </c>
      <c r="M11847" s="315" t="s">
        <v>770</v>
      </c>
      <c r="N11847" s="315" t="s">
        <v>750</v>
      </c>
      <c r="O11847" s="315"/>
      <c r="P11847" s="315"/>
      <c r="Q11847" s="315"/>
    </row>
    <row r="11848" spans="1:17" hidden="1">
      <c r="A11848" s="315" t="s">
        <v>755</v>
      </c>
      <c r="B11848" s="315" t="s">
        <v>13501</v>
      </c>
      <c r="C11848" s="315" t="s">
        <v>13503</v>
      </c>
      <c r="D11848" s="316">
        <v>5.5</v>
      </c>
      <c r="E11848" s="317">
        <v>11495.95</v>
      </c>
      <c r="F11848" s="317">
        <v>3885.64</v>
      </c>
      <c r="G11848" s="318">
        <v>39790</v>
      </c>
      <c r="H11848" s="318">
        <v>39475</v>
      </c>
      <c r="I11848" s="318">
        <v>48944</v>
      </c>
      <c r="J11848" s="315"/>
      <c r="K11848" s="315">
        <v>5056</v>
      </c>
      <c r="L11848" s="315" t="s">
        <v>3913</v>
      </c>
      <c r="M11848" s="315" t="s">
        <v>776</v>
      </c>
      <c r="N11848" s="315" t="s">
        <v>755</v>
      </c>
      <c r="O11848" s="315"/>
      <c r="P11848" s="315"/>
      <c r="Q11848" s="315"/>
    </row>
    <row r="11849" spans="1:17" hidden="1">
      <c r="A11849" s="315" t="s">
        <v>750</v>
      </c>
      <c r="B11849" s="315" t="s">
        <v>13501</v>
      </c>
      <c r="C11849" s="315" t="s">
        <v>13502</v>
      </c>
      <c r="D11849" s="316">
        <v>5.5</v>
      </c>
      <c r="E11849" s="317">
        <v>13440</v>
      </c>
      <c r="F11849" s="317">
        <v>3434.67</v>
      </c>
      <c r="G11849" s="318">
        <v>39820</v>
      </c>
      <c r="H11849" s="318">
        <v>40731</v>
      </c>
      <c r="I11849" s="318">
        <v>50040</v>
      </c>
      <c r="J11849" s="315"/>
      <c r="K11849" s="315">
        <v>8917</v>
      </c>
      <c r="L11849" s="315" t="s">
        <v>2710</v>
      </c>
      <c r="M11849" s="315" t="s">
        <v>776</v>
      </c>
      <c r="N11849" s="315" t="s">
        <v>750</v>
      </c>
      <c r="O11849" s="315"/>
      <c r="P11849" s="315"/>
      <c r="Q11849" s="315"/>
    </row>
    <row r="11850" spans="1:17" hidden="1">
      <c r="A11850" s="315" t="s">
        <v>750</v>
      </c>
      <c r="B11850" s="315" t="s">
        <v>13501</v>
      </c>
      <c r="C11850" s="315" t="s">
        <v>13502</v>
      </c>
      <c r="D11850" s="316">
        <v>5.5</v>
      </c>
      <c r="E11850" s="317">
        <v>14498.87</v>
      </c>
      <c r="F11850" s="317">
        <v>3785.8399999999997</v>
      </c>
      <c r="G11850" s="318">
        <v>40997</v>
      </c>
      <c r="H11850" s="318">
        <v>41249</v>
      </c>
      <c r="I11850" s="318">
        <v>50405</v>
      </c>
      <c r="J11850" s="315"/>
      <c r="K11850" s="315">
        <v>9016</v>
      </c>
      <c r="L11850" s="315" t="s">
        <v>321</v>
      </c>
      <c r="M11850" s="315" t="s">
        <v>770</v>
      </c>
      <c r="N11850" s="315" t="s">
        <v>750</v>
      </c>
      <c r="O11850" s="315"/>
      <c r="P11850" s="315"/>
      <c r="Q11850" s="315"/>
    </row>
    <row r="11851" spans="1:17" hidden="1">
      <c r="A11851" s="315" t="s">
        <v>750</v>
      </c>
      <c r="B11851" s="315" t="s">
        <v>13501</v>
      </c>
      <c r="C11851" s="315" t="s">
        <v>13502</v>
      </c>
      <c r="D11851" s="316">
        <v>5.8</v>
      </c>
      <c r="E11851" s="317">
        <v>23809</v>
      </c>
      <c r="F11851" s="317">
        <v>7363.15</v>
      </c>
      <c r="G11851" s="318">
        <v>40695</v>
      </c>
      <c r="H11851" s="318">
        <v>41240</v>
      </c>
      <c r="I11851" s="318">
        <v>50405</v>
      </c>
      <c r="J11851" s="315"/>
      <c r="K11851" s="315">
        <v>8887</v>
      </c>
      <c r="L11851" s="315" t="s">
        <v>2950</v>
      </c>
      <c r="M11851" s="315" t="s">
        <v>770</v>
      </c>
      <c r="N11851" s="315" t="s">
        <v>750</v>
      </c>
      <c r="O11851" s="315"/>
      <c r="P11851" s="315"/>
      <c r="Q11851" s="315"/>
    </row>
    <row r="11852" spans="1:17" hidden="1">
      <c r="A11852" s="315" t="s">
        <v>750</v>
      </c>
      <c r="B11852" s="315" t="s">
        <v>13501</v>
      </c>
      <c r="C11852" s="315" t="s">
        <v>13503</v>
      </c>
      <c r="D11852" s="316">
        <v>6</v>
      </c>
      <c r="E11852" s="317">
        <v>8737</v>
      </c>
      <c r="F11852" s="317">
        <v>2467.4</v>
      </c>
      <c r="G11852" s="318">
        <v>39574</v>
      </c>
      <c r="H11852" s="318">
        <v>39974</v>
      </c>
      <c r="I11852" s="318">
        <v>49309</v>
      </c>
      <c r="J11852" s="315"/>
      <c r="K11852" s="315">
        <v>9650</v>
      </c>
      <c r="L11852" s="315" t="s">
        <v>1926</v>
      </c>
      <c r="M11852" s="315" t="s">
        <v>770</v>
      </c>
      <c r="N11852" s="315" t="s">
        <v>750</v>
      </c>
      <c r="O11852" s="315"/>
      <c r="P11852" s="315"/>
      <c r="Q11852" s="315"/>
    </row>
    <row r="11853" spans="1:17" hidden="1">
      <c r="A11853" s="315" t="s">
        <v>750</v>
      </c>
      <c r="B11853" s="315" t="s">
        <v>13501</v>
      </c>
      <c r="C11853" s="315" t="s">
        <v>13502</v>
      </c>
      <c r="D11853" s="316">
        <v>6</v>
      </c>
      <c r="E11853" s="317">
        <v>24122</v>
      </c>
      <c r="F11853" s="317">
        <v>6343.2</v>
      </c>
      <c r="G11853" s="318">
        <v>39779</v>
      </c>
      <c r="H11853" s="318">
        <v>38741</v>
      </c>
      <c r="I11853" s="318">
        <v>48213</v>
      </c>
      <c r="J11853" s="315"/>
      <c r="K11853" s="315">
        <v>6102</v>
      </c>
      <c r="L11853" s="315" t="s">
        <v>2109</v>
      </c>
      <c r="M11853" s="315" t="s">
        <v>788</v>
      </c>
      <c r="N11853" s="315" t="s">
        <v>750</v>
      </c>
      <c r="O11853" s="315"/>
      <c r="P11853" s="315"/>
      <c r="Q11853" s="315"/>
    </row>
    <row r="11854" spans="1:17" hidden="1">
      <c r="A11854" s="315" t="s">
        <v>755</v>
      </c>
      <c r="B11854" s="315" t="s">
        <v>13501</v>
      </c>
      <c r="C11854" s="315" t="s">
        <v>13503</v>
      </c>
      <c r="D11854" s="316">
        <v>6</v>
      </c>
      <c r="E11854" s="317">
        <v>27235</v>
      </c>
      <c r="F11854" s="317">
        <v>9368.83</v>
      </c>
      <c r="G11854" s="318">
        <v>39835</v>
      </c>
      <c r="H11854" s="318">
        <v>39583</v>
      </c>
      <c r="I11854" s="318">
        <v>48944</v>
      </c>
      <c r="J11854" s="315"/>
      <c r="K11854" s="315">
        <v>4538</v>
      </c>
      <c r="L11854" s="315" t="s">
        <v>3976</v>
      </c>
      <c r="M11854" s="315" t="s">
        <v>764</v>
      </c>
      <c r="N11854" s="315" t="s">
        <v>755</v>
      </c>
      <c r="O11854" s="315"/>
      <c r="P11854" s="315"/>
      <c r="Q11854" s="315"/>
    </row>
    <row r="11855" spans="1:17" hidden="1">
      <c r="A11855" s="315" t="s">
        <v>750</v>
      </c>
      <c r="B11855" s="315" t="s">
        <v>13501</v>
      </c>
      <c r="C11855" s="315" t="s">
        <v>13503</v>
      </c>
      <c r="D11855" s="316">
        <v>7</v>
      </c>
      <c r="E11855" s="317">
        <v>9718</v>
      </c>
      <c r="F11855" s="317">
        <v>3149.3500000000004</v>
      </c>
      <c r="G11855" s="318">
        <v>39570</v>
      </c>
      <c r="H11855" s="318">
        <v>39541</v>
      </c>
      <c r="I11855" s="318">
        <v>48944</v>
      </c>
      <c r="J11855" s="315"/>
      <c r="K11855" s="315">
        <v>7000</v>
      </c>
      <c r="L11855" s="315" t="s">
        <v>1644</v>
      </c>
      <c r="M11855" s="315" t="s">
        <v>966</v>
      </c>
      <c r="N11855" s="315" t="s">
        <v>750</v>
      </c>
      <c r="O11855" s="315"/>
      <c r="P11855" s="315"/>
      <c r="Q11855" s="315"/>
    </row>
    <row r="11856" spans="1:17" hidden="1">
      <c r="A11856" s="315" t="s">
        <v>750</v>
      </c>
      <c r="B11856" s="315" t="s">
        <v>13501</v>
      </c>
      <c r="C11856" s="315" t="s">
        <v>13503</v>
      </c>
      <c r="D11856" s="316">
        <v>7</v>
      </c>
      <c r="E11856" s="317">
        <v>13048</v>
      </c>
      <c r="F11856" s="317">
        <v>4228.5200000000004</v>
      </c>
      <c r="G11856" s="318">
        <v>39799</v>
      </c>
      <c r="H11856" s="318">
        <v>39752</v>
      </c>
      <c r="I11856" s="318">
        <v>48944</v>
      </c>
      <c r="J11856" s="315"/>
      <c r="K11856" s="315">
        <v>6147</v>
      </c>
      <c r="L11856" s="315" t="s">
        <v>3028</v>
      </c>
      <c r="M11856" s="315" t="s">
        <v>788</v>
      </c>
      <c r="N11856" s="315" t="s">
        <v>750</v>
      </c>
      <c r="O11856" s="315"/>
      <c r="P11856" s="315"/>
      <c r="Q11856" s="315"/>
    </row>
    <row r="11857" spans="1:17" hidden="1">
      <c r="A11857" s="315" t="s">
        <v>750</v>
      </c>
      <c r="B11857" s="315" t="s">
        <v>13501</v>
      </c>
      <c r="C11857" s="315" t="s">
        <v>13502</v>
      </c>
      <c r="D11857" s="316">
        <v>7</v>
      </c>
      <c r="E11857" s="317">
        <v>45118.079999999994</v>
      </c>
      <c r="F11857" s="317">
        <v>13994.970000000001</v>
      </c>
      <c r="G11857" s="318">
        <v>40529</v>
      </c>
      <c r="H11857" s="318">
        <v>40644</v>
      </c>
      <c r="I11857" s="318">
        <v>50040</v>
      </c>
      <c r="J11857" s="315"/>
      <c r="K11857" s="315">
        <v>9050</v>
      </c>
      <c r="L11857" s="315" t="s">
        <v>1023</v>
      </c>
      <c r="M11857" s="315" t="s">
        <v>1024</v>
      </c>
      <c r="N11857" s="315" t="s">
        <v>750</v>
      </c>
      <c r="O11857" s="315"/>
      <c r="P11857" s="315"/>
      <c r="Q11857" s="315"/>
    </row>
    <row r="11858" spans="1:17" hidden="1">
      <c r="A11858" s="315" t="s">
        <v>755</v>
      </c>
      <c r="B11858" s="315" t="s">
        <v>13501</v>
      </c>
      <c r="C11858" s="315" t="s">
        <v>13508</v>
      </c>
      <c r="D11858" s="316">
        <v>7</v>
      </c>
      <c r="E11858" s="317">
        <v>26005.3</v>
      </c>
      <c r="F11858" s="317">
        <v>8295.67</v>
      </c>
      <c r="G11858" s="318">
        <v>41430</v>
      </c>
      <c r="H11858" s="318">
        <v>41513</v>
      </c>
      <c r="I11858" s="318">
        <v>50770</v>
      </c>
      <c r="J11858" s="315"/>
      <c r="K11858" s="315">
        <v>9479</v>
      </c>
      <c r="L11858" s="315" t="s">
        <v>2476</v>
      </c>
      <c r="M11858" s="315" t="s">
        <v>770</v>
      </c>
      <c r="N11858" s="315" t="s">
        <v>755</v>
      </c>
      <c r="O11858" s="315"/>
      <c r="P11858" s="315"/>
      <c r="Q11858" s="315"/>
    </row>
    <row r="11859" spans="1:17" hidden="1">
      <c r="A11859" s="315" t="s">
        <v>755</v>
      </c>
      <c r="B11859" s="315" t="s">
        <v>13501</v>
      </c>
      <c r="C11859" s="315" t="s">
        <v>13505</v>
      </c>
      <c r="D11859" s="316">
        <v>7</v>
      </c>
      <c r="E11859" s="317">
        <v>43315</v>
      </c>
      <c r="F11859" s="317">
        <v>13211.09</v>
      </c>
      <c r="G11859" s="318">
        <v>41618</v>
      </c>
      <c r="H11859" s="318">
        <v>41625</v>
      </c>
      <c r="I11859" s="318">
        <v>50770</v>
      </c>
      <c r="J11859" s="315"/>
      <c r="K11859" s="315">
        <v>3433</v>
      </c>
      <c r="L11859" s="315" t="s">
        <v>2834</v>
      </c>
      <c r="M11859" s="315" t="s">
        <v>764</v>
      </c>
      <c r="N11859" s="315" t="s">
        <v>755</v>
      </c>
      <c r="O11859" s="315"/>
      <c r="P11859" s="315"/>
      <c r="Q11859" s="315"/>
    </row>
    <row r="11860" spans="1:17" hidden="1">
      <c r="A11860" s="315" t="s">
        <v>750</v>
      </c>
      <c r="B11860" s="315" t="s">
        <v>13501</v>
      </c>
      <c r="C11860" s="315" t="s">
        <v>13502</v>
      </c>
      <c r="D11860" s="316">
        <v>7.5</v>
      </c>
      <c r="E11860" s="317">
        <v>17705</v>
      </c>
      <c r="F11860" s="317">
        <v>4851.17</v>
      </c>
      <c r="G11860" s="318">
        <v>39570</v>
      </c>
      <c r="H11860" s="318">
        <v>41821</v>
      </c>
      <c r="I11860" s="318">
        <v>51135</v>
      </c>
      <c r="J11860" s="315"/>
      <c r="K11860" s="315">
        <v>3807</v>
      </c>
      <c r="L11860" s="315" t="s">
        <v>13509</v>
      </c>
      <c r="M11860" s="315" t="s">
        <v>764</v>
      </c>
      <c r="N11860" s="315" t="s">
        <v>750</v>
      </c>
      <c r="O11860" s="315"/>
      <c r="P11860" s="315"/>
      <c r="Q11860" s="315"/>
    </row>
    <row r="11861" spans="1:17" hidden="1">
      <c r="A11861" s="315" t="s">
        <v>750</v>
      </c>
      <c r="B11861" s="315" t="s">
        <v>13501</v>
      </c>
      <c r="C11861" s="315" t="s">
        <v>13502</v>
      </c>
      <c r="D11861" s="316">
        <v>7.5</v>
      </c>
      <c r="E11861" s="317">
        <v>29761</v>
      </c>
      <c r="F11861" s="317">
        <v>9066.09</v>
      </c>
      <c r="G11861" s="318">
        <v>39589</v>
      </c>
      <c r="H11861" s="318">
        <v>39043</v>
      </c>
      <c r="I11861" s="318">
        <v>48183</v>
      </c>
      <c r="J11861" s="315"/>
      <c r="K11861" s="315">
        <v>8266</v>
      </c>
      <c r="L11861" s="315" t="s">
        <v>3367</v>
      </c>
      <c r="M11861" s="315" t="s">
        <v>792</v>
      </c>
      <c r="N11861" s="315" t="s">
        <v>750</v>
      </c>
      <c r="O11861" s="315"/>
      <c r="P11861" s="315"/>
      <c r="Q11861" s="315"/>
    </row>
    <row r="11862" spans="1:17" hidden="1">
      <c r="A11862" s="315" t="s">
        <v>755</v>
      </c>
      <c r="B11862" s="315" t="s">
        <v>13501</v>
      </c>
      <c r="C11862" s="315" t="s">
        <v>13503</v>
      </c>
      <c r="D11862" s="316">
        <v>7.5</v>
      </c>
      <c r="E11862" s="317">
        <v>28813.52</v>
      </c>
      <c r="F11862" s="317">
        <v>9854.2100000000009</v>
      </c>
      <c r="G11862" s="318">
        <v>39597</v>
      </c>
      <c r="H11862" s="318">
        <v>39569</v>
      </c>
      <c r="I11862" s="318">
        <v>48944</v>
      </c>
      <c r="J11862" s="315"/>
      <c r="K11862" s="315">
        <v>9656</v>
      </c>
      <c r="L11862" s="315" t="s">
        <v>13510</v>
      </c>
      <c r="M11862" s="315" t="s">
        <v>770</v>
      </c>
      <c r="N11862" s="315" t="s">
        <v>755</v>
      </c>
      <c r="O11862" s="315"/>
      <c r="P11862" s="315"/>
      <c r="Q11862" s="315"/>
    </row>
    <row r="11863" spans="1:17" hidden="1">
      <c r="A11863" s="315" t="s">
        <v>750</v>
      </c>
      <c r="B11863" s="315" t="s">
        <v>13501</v>
      </c>
      <c r="C11863" s="315" t="s">
        <v>13503</v>
      </c>
      <c r="D11863" s="316">
        <v>7.5</v>
      </c>
      <c r="E11863" s="317">
        <v>38962</v>
      </c>
      <c r="F11863" s="317">
        <v>1533.92</v>
      </c>
      <c r="G11863" s="318">
        <v>39721</v>
      </c>
      <c r="H11863" s="318">
        <v>40118</v>
      </c>
      <c r="I11863" s="318">
        <v>49309</v>
      </c>
      <c r="J11863" s="315"/>
      <c r="K11863" s="315">
        <v>3363</v>
      </c>
      <c r="L11863" s="315" t="s">
        <v>13511</v>
      </c>
      <c r="M11863" s="315" t="s">
        <v>764</v>
      </c>
      <c r="N11863" s="315" t="s">
        <v>750</v>
      </c>
      <c r="O11863" s="315"/>
      <c r="P11863" s="315"/>
      <c r="Q11863" s="315"/>
    </row>
    <row r="11864" spans="1:17" hidden="1">
      <c r="A11864" s="315" t="s">
        <v>750</v>
      </c>
      <c r="B11864" s="315" t="s">
        <v>13501</v>
      </c>
      <c r="C11864" s="315" t="s">
        <v>13502</v>
      </c>
      <c r="D11864" s="316">
        <v>7.5</v>
      </c>
      <c r="E11864" s="317">
        <v>17366</v>
      </c>
      <c r="F11864" s="317">
        <v>4630.9400000000005</v>
      </c>
      <c r="G11864" s="318">
        <v>39829</v>
      </c>
      <c r="H11864" s="318">
        <v>40227</v>
      </c>
      <c r="I11864" s="318">
        <v>49644</v>
      </c>
      <c r="J11864" s="315"/>
      <c r="K11864" s="315">
        <v>9463</v>
      </c>
      <c r="L11864" s="315" t="s">
        <v>2547</v>
      </c>
      <c r="M11864" s="315" t="s">
        <v>770</v>
      </c>
      <c r="N11864" s="315" t="s">
        <v>750</v>
      </c>
      <c r="O11864" s="315"/>
      <c r="P11864" s="315"/>
      <c r="Q11864" s="315"/>
    </row>
    <row r="11865" spans="1:17" hidden="1">
      <c r="A11865" s="315" t="s">
        <v>755</v>
      </c>
      <c r="B11865" s="315" t="s">
        <v>13501</v>
      </c>
      <c r="C11865" s="315" t="s">
        <v>13508</v>
      </c>
      <c r="D11865" s="316">
        <v>7.5</v>
      </c>
      <c r="E11865" s="317">
        <v>25951</v>
      </c>
      <c r="F11865" s="317">
        <v>8537.8799999999992</v>
      </c>
      <c r="G11865" s="318">
        <v>40161</v>
      </c>
      <c r="H11865" s="318">
        <v>41428</v>
      </c>
      <c r="I11865" s="318">
        <v>50770</v>
      </c>
      <c r="J11865" s="315"/>
      <c r="K11865" s="315">
        <v>6716</v>
      </c>
      <c r="L11865" s="315" t="s">
        <v>4101</v>
      </c>
      <c r="M11865" s="315" t="s">
        <v>811</v>
      </c>
      <c r="N11865" s="315" t="s">
        <v>755</v>
      </c>
      <c r="O11865" s="315"/>
      <c r="P11865" s="315"/>
      <c r="Q11865" s="315"/>
    </row>
    <row r="11866" spans="1:17" hidden="1">
      <c r="A11866" s="315" t="s">
        <v>750</v>
      </c>
      <c r="B11866" s="315" t="s">
        <v>13501</v>
      </c>
      <c r="C11866" s="315" t="s">
        <v>13503</v>
      </c>
      <c r="D11866" s="316">
        <v>7.5</v>
      </c>
      <c r="E11866" s="317">
        <v>17858.53</v>
      </c>
      <c r="F11866" s="317">
        <v>5622.14</v>
      </c>
      <c r="G11866" s="318">
        <v>40170</v>
      </c>
      <c r="H11866" s="318">
        <v>40982</v>
      </c>
      <c r="I11866" s="318">
        <v>50405</v>
      </c>
      <c r="J11866" s="315"/>
      <c r="K11866" s="315">
        <v>5503</v>
      </c>
      <c r="L11866" s="315" t="s">
        <v>3189</v>
      </c>
      <c r="M11866" s="315" t="s">
        <v>776</v>
      </c>
      <c r="N11866" s="315" t="s">
        <v>750</v>
      </c>
      <c r="O11866" s="315"/>
      <c r="P11866" s="315"/>
      <c r="Q11866" s="315"/>
    </row>
    <row r="11867" spans="1:17" hidden="1">
      <c r="A11867" s="315" t="s">
        <v>750</v>
      </c>
      <c r="B11867" s="315" t="s">
        <v>13501</v>
      </c>
      <c r="C11867" s="315" t="s">
        <v>13502</v>
      </c>
      <c r="D11867" s="316">
        <v>7.5</v>
      </c>
      <c r="E11867" s="317">
        <v>16367</v>
      </c>
      <c r="F11867" s="317">
        <v>4243.3</v>
      </c>
      <c r="G11867" s="318">
        <v>40997</v>
      </c>
      <c r="H11867" s="318">
        <v>41621</v>
      </c>
      <c r="I11867" s="318">
        <v>50770</v>
      </c>
      <c r="J11867" s="315"/>
      <c r="K11867" s="315">
        <v>9402</v>
      </c>
      <c r="L11867" s="315" t="s">
        <v>1213</v>
      </c>
      <c r="M11867" s="315" t="s">
        <v>770</v>
      </c>
      <c r="N11867" s="315" t="s">
        <v>750</v>
      </c>
      <c r="O11867" s="315"/>
      <c r="P11867" s="315"/>
      <c r="Q11867" s="315"/>
    </row>
    <row r="11868" spans="1:17" hidden="1">
      <c r="A11868" s="315" t="s">
        <v>750</v>
      </c>
      <c r="B11868" s="315" t="s">
        <v>13501</v>
      </c>
      <c r="C11868" s="315" t="s">
        <v>13502</v>
      </c>
      <c r="D11868" s="316">
        <v>8</v>
      </c>
      <c r="E11868" s="317">
        <v>10957.7</v>
      </c>
      <c r="F11868" s="317">
        <v>3145.29</v>
      </c>
      <c r="G11868" s="318">
        <v>39570</v>
      </c>
      <c r="H11868" s="318">
        <v>39618</v>
      </c>
      <c r="I11868" s="318">
        <v>48944</v>
      </c>
      <c r="J11868" s="315"/>
      <c r="K11868" s="315">
        <v>3862</v>
      </c>
      <c r="L11868" s="315" t="s">
        <v>13512</v>
      </c>
      <c r="M11868" s="315" t="s">
        <v>764</v>
      </c>
      <c r="N11868" s="315" t="s">
        <v>750</v>
      </c>
      <c r="O11868" s="315"/>
      <c r="P11868" s="315"/>
      <c r="Q11868" s="315"/>
    </row>
    <row r="11869" spans="1:17" hidden="1">
      <c r="A11869" s="315" t="s">
        <v>750</v>
      </c>
      <c r="B11869" s="315" t="s">
        <v>13501</v>
      </c>
      <c r="C11869" s="315" t="s">
        <v>13508</v>
      </c>
      <c r="D11869" s="316">
        <v>8</v>
      </c>
      <c r="E11869" s="317">
        <v>53588.87</v>
      </c>
      <c r="F11869" s="317">
        <v>17366.759999999998</v>
      </c>
      <c r="G11869" s="318">
        <v>39584</v>
      </c>
      <c r="H11869" s="318">
        <v>39241</v>
      </c>
      <c r="I11869" s="318">
        <v>48579</v>
      </c>
      <c r="J11869" s="315"/>
      <c r="K11869" s="315">
        <v>4950</v>
      </c>
      <c r="L11869" s="315" t="s">
        <v>2266</v>
      </c>
      <c r="M11869" s="315" t="s">
        <v>764</v>
      </c>
      <c r="N11869" s="315" t="s">
        <v>750</v>
      </c>
      <c r="O11869" s="315"/>
      <c r="P11869" s="315"/>
      <c r="Q11869" s="315"/>
    </row>
    <row r="11870" spans="1:17" hidden="1">
      <c r="A11870" s="315" t="s">
        <v>750</v>
      </c>
      <c r="B11870" s="315" t="s">
        <v>13501</v>
      </c>
      <c r="C11870" s="315" t="s">
        <v>13502</v>
      </c>
      <c r="D11870" s="316">
        <v>8.1</v>
      </c>
      <c r="E11870" s="317">
        <v>15596</v>
      </c>
      <c r="F11870" s="317">
        <v>4664.3599999999997</v>
      </c>
      <c r="G11870" s="318">
        <v>41631</v>
      </c>
      <c r="H11870" s="318">
        <v>41527</v>
      </c>
      <c r="I11870" s="318">
        <v>50770</v>
      </c>
      <c r="J11870" s="315"/>
      <c r="K11870" s="315">
        <v>8621</v>
      </c>
      <c r="L11870" s="315" t="s">
        <v>2385</v>
      </c>
      <c r="M11870" s="315" t="s">
        <v>784</v>
      </c>
      <c r="N11870" s="315" t="s">
        <v>750</v>
      </c>
      <c r="O11870" s="315"/>
      <c r="P11870" s="315"/>
      <c r="Q11870" s="315"/>
    </row>
    <row r="11871" spans="1:17" hidden="1">
      <c r="A11871" s="315" t="s">
        <v>750</v>
      </c>
      <c r="B11871" s="315" t="s">
        <v>13501</v>
      </c>
      <c r="C11871" s="315" t="s">
        <v>13502</v>
      </c>
      <c r="D11871" s="316">
        <v>9.5</v>
      </c>
      <c r="E11871" s="317">
        <v>54972</v>
      </c>
      <c r="F11871" s="317">
        <v>16338.9</v>
      </c>
      <c r="G11871" s="318">
        <v>40620</v>
      </c>
      <c r="H11871" s="318">
        <v>41240</v>
      </c>
      <c r="I11871" s="318">
        <v>50405</v>
      </c>
      <c r="J11871" s="315"/>
      <c r="K11871" s="315">
        <v>8886</v>
      </c>
      <c r="L11871" s="315" t="s">
        <v>13507</v>
      </c>
      <c r="M11871" s="315" t="s">
        <v>770</v>
      </c>
      <c r="N11871" s="315" t="s">
        <v>750</v>
      </c>
      <c r="O11871" s="315"/>
      <c r="P11871" s="315"/>
      <c r="Q11871" s="315"/>
    </row>
    <row r="11872" spans="1:17" hidden="1">
      <c r="A11872" s="315" t="s">
        <v>750</v>
      </c>
      <c r="B11872" s="315" t="s">
        <v>13501</v>
      </c>
      <c r="C11872" s="315" t="s">
        <v>13502</v>
      </c>
      <c r="D11872" s="316">
        <v>9.6999999999999993</v>
      </c>
      <c r="E11872" s="317">
        <v>62435.490000000005</v>
      </c>
      <c r="F11872" s="317">
        <v>15840.12</v>
      </c>
      <c r="G11872" s="318">
        <v>39570</v>
      </c>
      <c r="H11872" s="318">
        <v>41894</v>
      </c>
      <c r="I11872" s="318">
        <v>51135</v>
      </c>
      <c r="J11872" s="315"/>
      <c r="K11872" s="315">
        <v>5610</v>
      </c>
      <c r="L11872" s="315" t="s">
        <v>2432</v>
      </c>
      <c r="M11872" s="315" t="s">
        <v>776</v>
      </c>
      <c r="N11872" s="315" t="s">
        <v>750</v>
      </c>
      <c r="O11872" s="315"/>
      <c r="P11872" s="315"/>
      <c r="Q11872" s="315"/>
    </row>
    <row r="11873" spans="1:17" hidden="1">
      <c r="A11873" s="315" t="s">
        <v>755</v>
      </c>
      <c r="B11873" s="315" t="s">
        <v>13501</v>
      </c>
      <c r="C11873" s="315" t="s">
        <v>13508</v>
      </c>
      <c r="D11873" s="316">
        <v>10</v>
      </c>
      <c r="E11873" s="317">
        <v>71315.56</v>
      </c>
      <c r="F11873" s="317">
        <v>21751.24</v>
      </c>
      <c r="G11873" s="318">
        <v>39570</v>
      </c>
      <c r="H11873" s="318">
        <v>39692</v>
      </c>
      <c r="I11873" s="318">
        <v>48914</v>
      </c>
      <c r="J11873" s="315"/>
      <c r="K11873" s="315">
        <v>1302</v>
      </c>
      <c r="L11873" s="315" t="s">
        <v>3006</v>
      </c>
      <c r="M11873" s="315" t="s">
        <v>766</v>
      </c>
      <c r="N11873" s="315" t="s">
        <v>755</v>
      </c>
      <c r="O11873" s="315"/>
      <c r="P11873" s="315"/>
      <c r="Q11873" s="315"/>
    </row>
    <row r="11874" spans="1:17" hidden="1">
      <c r="A11874" s="315" t="s">
        <v>750</v>
      </c>
      <c r="B11874" s="315" t="s">
        <v>13501</v>
      </c>
      <c r="C11874" s="315" t="s">
        <v>13503</v>
      </c>
      <c r="D11874" s="316">
        <v>10</v>
      </c>
      <c r="E11874" s="317">
        <v>44851</v>
      </c>
      <c r="F11874" s="317">
        <v>14535.050000000001</v>
      </c>
      <c r="G11874" s="318">
        <v>39713</v>
      </c>
      <c r="H11874" s="318">
        <v>38735</v>
      </c>
      <c r="I11874" s="318">
        <v>48183</v>
      </c>
      <c r="J11874" s="315"/>
      <c r="K11874" s="315">
        <v>4552</v>
      </c>
      <c r="L11874" s="315" t="s">
        <v>2573</v>
      </c>
      <c r="M11874" s="315" t="s">
        <v>1296</v>
      </c>
      <c r="N11874" s="315" t="s">
        <v>750</v>
      </c>
      <c r="O11874" s="315"/>
      <c r="P11874" s="315"/>
      <c r="Q11874" s="315"/>
    </row>
    <row r="11875" spans="1:17" hidden="1">
      <c r="A11875" s="315" t="s">
        <v>750</v>
      </c>
      <c r="B11875" s="315" t="s">
        <v>13501</v>
      </c>
      <c r="C11875" s="315" t="s">
        <v>13503</v>
      </c>
      <c r="D11875" s="316">
        <v>10</v>
      </c>
      <c r="E11875" s="317">
        <v>25119</v>
      </c>
      <c r="F11875" s="317">
        <v>8791.65</v>
      </c>
      <c r="G11875" s="318">
        <v>39749</v>
      </c>
      <c r="H11875" s="318">
        <v>39114</v>
      </c>
      <c r="I11875" s="318">
        <v>48579</v>
      </c>
      <c r="J11875" s="315"/>
      <c r="K11875" s="315">
        <v>4717</v>
      </c>
      <c r="L11875" s="315" t="s">
        <v>13513</v>
      </c>
      <c r="M11875" s="315" t="s">
        <v>1296</v>
      </c>
      <c r="N11875" s="315" t="s">
        <v>750</v>
      </c>
      <c r="O11875" s="315"/>
      <c r="P11875" s="315"/>
      <c r="Q11875" s="315"/>
    </row>
    <row r="11876" spans="1:17" hidden="1">
      <c r="A11876" s="315" t="s">
        <v>750</v>
      </c>
      <c r="B11876" s="315" t="s">
        <v>13501</v>
      </c>
      <c r="C11876" s="315" t="s">
        <v>13503</v>
      </c>
      <c r="D11876" s="316">
        <v>10</v>
      </c>
      <c r="E11876" s="317">
        <v>91302</v>
      </c>
      <c r="F11876" s="317">
        <v>27390.599999999995</v>
      </c>
      <c r="G11876" s="318">
        <v>40245</v>
      </c>
      <c r="H11876" s="318">
        <v>41410</v>
      </c>
      <c r="I11876" s="318">
        <v>50770</v>
      </c>
      <c r="J11876" s="315"/>
      <c r="K11876" s="315">
        <v>1937</v>
      </c>
      <c r="L11876" s="315" t="s">
        <v>2339</v>
      </c>
      <c r="M11876" s="315" t="s">
        <v>754</v>
      </c>
      <c r="N11876" s="315" t="s">
        <v>750</v>
      </c>
      <c r="O11876" s="315"/>
      <c r="P11876" s="315"/>
      <c r="Q11876" s="315"/>
    </row>
    <row r="11877" spans="1:17" hidden="1">
      <c r="A11877" s="315" t="s">
        <v>750</v>
      </c>
      <c r="B11877" s="315" t="s">
        <v>13501</v>
      </c>
      <c r="C11877" s="315" t="s">
        <v>13502</v>
      </c>
      <c r="D11877" s="316">
        <v>10</v>
      </c>
      <c r="E11877" s="317">
        <v>26071.13</v>
      </c>
      <c r="F11877" s="317">
        <v>6855.7400000000007</v>
      </c>
      <c r="G11877" s="318">
        <v>40974</v>
      </c>
      <c r="H11877" s="318">
        <v>41369</v>
      </c>
      <c r="I11877" s="318">
        <v>50770</v>
      </c>
      <c r="J11877" s="315"/>
      <c r="K11877" s="315">
        <v>9478</v>
      </c>
      <c r="L11877" s="315" t="s">
        <v>3410</v>
      </c>
      <c r="M11877" s="315" t="s">
        <v>770</v>
      </c>
      <c r="N11877" s="315" t="s">
        <v>750</v>
      </c>
      <c r="O11877" s="315"/>
      <c r="P11877" s="315"/>
      <c r="Q11877" s="315"/>
    </row>
    <row r="11878" spans="1:17" hidden="1">
      <c r="A11878" s="315" t="s">
        <v>750</v>
      </c>
      <c r="B11878" s="315" t="s">
        <v>13501</v>
      </c>
      <c r="C11878" s="315" t="s">
        <v>13502</v>
      </c>
      <c r="D11878" s="316">
        <v>11</v>
      </c>
      <c r="E11878" s="317">
        <v>44977.729999999989</v>
      </c>
      <c r="F11878" s="317">
        <v>12118.99</v>
      </c>
      <c r="G11878" s="318">
        <v>39570</v>
      </c>
      <c r="H11878" s="318">
        <v>39450</v>
      </c>
      <c r="I11878" s="318">
        <v>48944</v>
      </c>
      <c r="J11878" s="315"/>
      <c r="K11878" s="315">
        <v>8833</v>
      </c>
      <c r="L11878" s="315" t="s">
        <v>2818</v>
      </c>
      <c r="M11878" s="315" t="s">
        <v>784</v>
      </c>
      <c r="N11878" s="315" t="s">
        <v>750</v>
      </c>
      <c r="O11878" s="315"/>
      <c r="P11878" s="315"/>
      <c r="Q11878" s="315"/>
    </row>
    <row r="11879" spans="1:17" hidden="1">
      <c r="A11879" s="315" t="s">
        <v>750</v>
      </c>
      <c r="B11879" s="315" t="s">
        <v>13501</v>
      </c>
      <c r="C11879" s="315" t="s">
        <v>13502</v>
      </c>
      <c r="D11879" s="316">
        <v>11</v>
      </c>
      <c r="E11879" s="317">
        <v>47742</v>
      </c>
      <c r="F11879" s="317">
        <v>12112.32</v>
      </c>
      <c r="G11879" s="318">
        <v>39636</v>
      </c>
      <c r="H11879" s="318">
        <v>41382</v>
      </c>
      <c r="I11879" s="318">
        <v>50770</v>
      </c>
      <c r="J11879" s="315"/>
      <c r="K11879" s="315">
        <v>3717</v>
      </c>
      <c r="L11879" s="315" t="s">
        <v>13514</v>
      </c>
      <c r="M11879" s="315" t="s">
        <v>764</v>
      </c>
      <c r="N11879" s="315" t="s">
        <v>750</v>
      </c>
      <c r="O11879" s="315"/>
      <c r="P11879" s="315"/>
      <c r="Q11879" s="315"/>
    </row>
    <row r="11880" spans="1:17" hidden="1">
      <c r="A11880" s="315" t="s">
        <v>755</v>
      </c>
      <c r="B11880" s="315" t="s">
        <v>13501</v>
      </c>
      <c r="C11880" s="315" t="s">
        <v>13503</v>
      </c>
      <c r="D11880" s="316">
        <v>11</v>
      </c>
      <c r="E11880" s="317">
        <v>39465</v>
      </c>
      <c r="F11880" s="317">
        <v>11721.1</v>
      </c>
      <c r="G11880" s="318">
        <v>39974</v>
      </c>
      <c r="H11880" s="318">
        <v>39340</v>
      </c>
      <c r="I11880" s="318">
        <v>48579</v>
      </c>
      <c r="J11880" s="315"/>
      <c r="K11880" s="315">
        <v>3152</v>
      </c>
      <c r="L11880" s="315" t="s">
        <v>3514</v>
      </c>
      <c r="M11880" s="315" t="s">
        <v>764</v>
      </c>
      <c r="N11880" s="315" t="s">
        <v>755</v>
      </c>
      <c r="O11880" s="315"/>
      <c r="P11880" s="315"/>
      <c r="Q11880" s="315"/>
    </row>
    <row r="11881" spans="1:17" hidden="1">
      <c r="A11881" s="315" t="s">
        <v>750</v>
      </c>
      <c r="B11881" s="315" t="s">
        <v>13501</v>
      </c>
      <c r="C11881" s="315" t="s">
        <v>13502</v>
      </c>
      <c r="D11881" s="316">
        <v>11</v>
      </c>
      <c r="E11881" s="317">
        <v>55578</v>
      </c>
      <c r="F11881" s="317">
        <v>16313.189999999999</v>
      </c>
      <c r="G11881" s="318">
        <v>40059</v>
      </c>
      <c r="H11881" s="318">
        <v>40739</v>
      </c>
      <c r="I11881" s="318">
        <v>50040</v>
      </c>
      <c r="J11881" s="315"/>
      <c r="K11881" s="315">
        <v>6102</v>
      </c>
      <c r="L11881" s="315" t="s">
        <v>2109</v>
      </c>
      <c r="M11881" s="315" t="s">
        <v>788</v>
      </c>
      <c r="N11881" s="315" t="s">
        <v>750</v>
      </c>
      <c r="O11881" s="315"/>
      <c r="P11881" s="315"/>
      <c r="Q11881" s="315"/>
    </row>
    <row r="11882" spans="1:17" hidden="1">
      <c r="A11882" s="315" t="s">
        <v>750</v>
      </c>
      <c r="B11882" s="315" t="s">
        <v>13501</v>
      </c>
      <c r="C11882" s="315" t="s">
        <v>13503</v>
      </c>
      <c r="D11882" s="316">
        <v>11</v>
      </c>
      <c r="E11882" s="317">
        <v>66293</v>
      </c>
      <c r="F11882" s="317">
        <v>23325.3</v>
      </c>
      <c r="G11882" s="318">
        <v>40869</v>
      </c>
      <c r="H11882" s="318">
        <v>41891</v>
      </c>
      <c r="I11882" s="318">
        <v>49309</v>
      </c>
      <c r="J11882" s="315"/>
      <c r="K11882" s="315">
        <v>9477</v>
      </c>
      <c r="L11882" s="315" t="s">
        <v>4145</v>
      </c>
      <c r="M11882" s="315" t="s">
        <v>770</v>
      </c>
      <c r="N11882" s="315" t="s">
        <v>750</v>
      </c>
      <c r="O11882" s="315"/>
      <c r="P11882" s="315"/>
      <c r="Q11882" s="315"/>
    </row>
    <row r="11883" spans="1:17" hidden="1">
      <c r="A11883" s="315" t="s">
        <v>750</v>
      </c>
      <c r="B11883" s="319" t="s">
        <v>13501</v>
      </c>
      <c r="C11883" s="315" t="s">
        <v>13515</v>
      </c>
      <c r="D11883" s="320">
        <v>11.76</v>
      </c>
      <c r="E11883" s="317">
        <v>75682</v>
      </c>
      <c r="F11883" s="317">
        <v>24465.440000000002</v>
      </c>
      <c r="G11883" s="321">
        <v>40589</v>
      </c>
      <c r="H11883" s="321">
        <v>40743</v>
      </c>
      <c r="I11883" s="321">
        <v>50040</v>
      </c>
      <c r="J11883" s="319"/>
      <c r="K11883" s="322">
        <v>6436</v>
      </c>
      <c r="L11883" s="319" t="s">
        <v>13516</v>
      </c>
      <c r="M11883" s="319" t="s">
        <v>1388</v>
      </c>
      <c r="N11883" s="315" t="s">
        <v>750</v>
      </c>
      <c r="O11883" s="319"/>
      <c r="P11883" s="319"/>
      <c r="Q11883" s="319"/>
    </row>
    <row r="11884" spans="1:17" hidden="1">
      <c r="A11884" s="315" t="s">
        <v>750</v>
      </c>
      <c r="B11884" s="315" t="s">
        <v>13501</v>
      </c>
      <c r="C11884" s="315" t="s">
        <v>13502</v>
      </c>
      <c r="D11884" s="316">
        <v>12</v>
      </c>
      <c r="E11884" s="317">
        <v>-48608</v>
      </c>
      <c r="F11884" s="317">
        <v>-12377.020000000004</v>
      </c>
      <c r="G11884" s="318">
        <v>39576</v>
      </c>
      <c r="H11884" s="318">
        <v>39568</v>
      </c>
      <c r="I11884" s="318">
        <v>48914</v>
      </c>
      <c r="J11884" s="315"/>
      <c r="K11884" s="315">
        <v>2012</v>
      </c>
      <c r="L11884" s="315" t="s">
        <v>13517</v>
      </c>
      <c r="M11884" s="315" t="s">
        <v>758</v>
      </c>
      <c r="N11884" s="315" t="s">
        <v>750</v>
      </c>
      <c r="O11884" s="315"/>
      <c r="P11884" s="315"/>
      <c r="Q11884" s="315"/>
    </row>
    <row r="11885" spans="1:17" hidden="1">
      <c r="A11885" s="315" t="s">
        <v>750</v>
      </c>
      <c r="B11885" s="315" t="s">
        <v>13501</v>
      </c>
      <c r="C11885" s="315" t="s">
        <v>13502</v>
      </c>
      <c r="D11885" s="316">
        <v>12</v>
      </c>
      <c r="E11885" s="317">
        <v>40825.130000000005</v>
      </c>
      <c r="F11885" s="317">
        <v>12587.72</v>
      </c>
      <c r="G11885" s="318">
        <v>39618</v>
      </c>
      <c r="H11885" s="318">
        <v>38910</v>
      </c>
      <c r="I11885" s="318">
        <v>48213</v>
      </c>
      <c r="J11885" s="315"/>
      <c r="K11885" s="315">
        <v>6300</v>
      </c>
      <c r="L11885" s="315" t="s">
        <v>327</v>
      </c>
      <c r="M11885" s="315" t="s">
        <v>1712</v>
      </c>
      <c r="N11885" s="315" t="s">
        <v>750</v>
      </c>
      <c r="O11885" s="315"/>
      <c r="P11885" s="315"/>
      <c r="Q11885" s="315"/>
    </row>
    <row r="11886" spans="1:17" hidden="1">
      <c r="A11886" s="315" t="s">
        <v>755</v>
      </c>
      <c r="B11886" s="315" t="s">
        <v>13501</v>
      </c>
      <c r="C11886" s="315" t="s">
        <v>13503</v>
      </c>
      <c r="D11886" s="316">
        <v>12</v>
      </c>
      <c r="E11886" s="317">
        <v>31461</v>
      </c>
      <c r="F11886" s="317">
        <v>10161.91</v>
      </c>
      <c r="G11886" s="318">
        <v>39654</v>
      </c>
      <c r="H11886" s="318">
        <v>40143</v>
      </c>
      <c r="I11886" s="318">
        <v>49309</v>
      </c>
      <c r="J11886" s="315"/>
      <c r="K11886" s="315">
        <v>6294</v>
      </c>
      <c r="L11886" s="315" t="s">
        <v>1511</v>
      </c>
      <c r="M11886" s="315" t="s">
        <v>788</v>
      </c>
      <c r="N11886" s="315" t="s">
        <v>755</v>
      </c>
      <c r="O11886" s="315"/>
      <c r="P11886" s="315"/>
      <c r="Q11886" s="315"/>
    </row>
    <row r="11887" spans="1:17" hidden="1">
      <c r="A11887" s="315" t="s">
        <v>750</v>
      </c>
      <c r="B11887" s="315" t="s">
        <v>13501</v>
      </c>
      <c r="C11887" s="315" t="s">
        <v>13502</v>
      </c>
      <c r="D11887" s="316">
        <v>12</v>
      </c>
      <c r="E11887" s="317">
        <v>44289.01</v>
      </c>
      <c r="F11887" s="317">
        <v>13491.75</v>
      </c>
      <c r="G11887" s="318">
        <v>39757</v>
      </c>
      <c r="H11887" s="318">
        <v>40401</v>
      </c>
      <c r="I11887" s="318">
        <v>49644</v>
      </c>
      <c r="J11887" s="315"/>
      <c r="K11887" s="315">
        <v>8135</v>
      </c>
      <c r="L11887" s="315" t="s">
        <v>13518</v>
      </c>
      <c r="M11887" s="315" t="s">
        <v>784</v>
      </c>
      <c r="N11887" s="315" t="s">
        <v>750</v>
      </c>
      <c r="O11887" s="315"/>
      <c r="P11887" s="315"/>
      <c r="Q11887" s="315"/>
    </row>
    <row r="11888" spans="1:17" hidden="1">
      <c r="A11888" s="315" t="s">
        <v>750</v>
      </c>
      <c r="B11888" s="315" t="s">
        <v>13501</v>
      </c>
      <c r="C11888" s="315" t="s">
        <v>13502</v>
      </c>
      <c r="D11888" s="316">
        <v>12</v>
      </c>
      <c r="E11888" s="317">
        <v>75700</v>
      </c>
      <c r="F11888" s="317">
        <v>19205.37</v>
      </c>
      <c r="G11888" s="318">
        <v>40693</v>
      </c>
      <c r="H11888" s="318">
        <v>41411</v>
      </c>
      <c r="I11888" s="318">
        <v>50770</v>
      </c>
      <c r="J11888" s="315"/>
      <c r="K11888" s="315">
        <v>3655</v>
      </c>
      <c r="L11888" s="315" t="s">
        <v>2783</v>
      </c>
      <c r="M11888" s="315" t="s">
        <v>764</v>
      </c>
      <c r="N11888" s="315" t="s">
        <v>750</v>
      </c>
      <c r="O11888" s="315"/>
      <c r="P11888" s="315"/>
      <c r="Q11888" s="315"/>
    </row>
    <row r="11889" spans="1:17" hidden="1">
      <c r="A11889" s="315" t="s">
        <v>750</v>
      </c>
      <c r="B11889" s="315" t="s">
        <v>13501</v>
      </c>
      <c r="C11889" s="315" t="s">
        <v>13502</v>
      </c>
      <c r="D11889" s="316">
        <v>12.2</v>
      </c>
      <c r="E11889" s="317">
        <v>77488.050000000017</v>
      </c>
      <c r="F11889" s="317">
        <v>25648.530000000002</v>
      </c>
      <c r="G11889" s="318">
        <v>40501</v>
      </c>
      <c r="H11889" s="318">
        <v>39173</v>
      </c>
      <c r="I11889" s="318">
        <v>48579</v>
      </c>
      <c r="J11889" s="315"/>
      <c r="K11889" s="315">
        <v>7504</v>
      </c>
      <c r="L11889" s="315" t="s">
        <v>13519</v>
      </c>
      <c r="M11889" s="315" t="s">
        <v>966</v>
      </c>
      <c r="N11889" s="315" t="s">
        <v>750</v>
      </c>
      <c r="O11889" s="315"/>
      <c r="P11889" s="315"/>
      <c r="Q11889" s="315"/>
    </row>
    <row r="11890" spans="1:17" hidden="1">
      <c r="A11890" s="315" t="s">
        <v>750</v>
      </c>
      <c r="B11890" s="315" t="s">
        <v>13501</v>
      </c>
      <c r="C11890" s="315" t="s">
        <v>13502</v>
      </c>
      <c r="D11890" s="316">
        <v>12.7</v>
      </c>
      <c r="E11890" s="317">
        <v>54280</v>
      </c>
      <c r="F11890" s="317">
        <v>16434.77</v>
      </c>
      <c r="G11890" s="318">
        <v>39570</v>
      </c>
      <c r="H11890" s="318">
        <v>39787</v>
      </c>
      <c r="I11890" s="318">
        <v>48944</v>
      </c>
      <c r="J11890" s="315"/>
      <c r="K11890" s="315">
        <v>6052</v>
      </c>
      <c r="L11890" s="315" t="s">
        <v>3818</v>
      </c>
      <c r="M11890" s="315" t="s">
        <v>1290</v>
      </c>
      <c r="N11890" s="315" t="s">
        <v>750</v>
      </c>
      <c r="O11890" s="315"/>
      <c r="P11890" s="315"/>
      <c r="Q11890" s="315"/>
    </row>
    <row r="11891" spans="1:17" hidden="1">
      <c r="A11891" s="315" t="s">
        <v>750</v>
      </c>
      <c r="B11891" s="315" t="s">
        <v>13501</v>
      </c>
      <c r="C11891" s="315" t="s">
        <v>13502</v>
      </c>
      <c r="D11891" s="316">
        <v>13</v>
      </c>
      <c r="E11891" s="317">
        <v>74194</v>
      </c>
      <c r="F11891" s="317">
        <v>22601.7</v>
      </c>
      <c r="G11891" s="318">
        <v>39575</v>
      </c>
      <c r="H11891" s="318">
        <v>39722</v>
      </c>
      <c r="I11891" s="318">
        <v>48914</v>
      </c>
      <c r="J11891" s="315"/>
      <c r="K11891" s="315">
        <v>6375</v>
      </c>
      <c r="L11891" s="315" t="s">
        <v>3471</v>
      </c>
      <c r="M11891" s="315" t="s">
        <v>1290</v>
      </c>
      <c r="N11891" s="315" t="s">
        <v>750</v>
      </c>
      <c r="O11891" s="315"/>
      <c r="P11891" s="315"/>
      <c r="Q11891" s="315"/>
    </row>
    <row r="11892" spans="1:17" hidden="1">
      <c r="A11892" s="315" t="s">
        <v>750</v>
      </c>
      <c r="B11892" s="315" t="s">
        <v>13501</v>
      </c>
      <c r="C11892" s="315" t="s">
        <v>13508</v>
      </c>
      <c r="D11892" s="316">
        <v>13</v>
      </c>
      <c r="E11892" s="317">
        <v>37618</v>
      </c>
      <c r="F11892" s="317">
        <v>12191.02</v>
      </c>
      <c r="G11892" s="318">
        <v>39618</v>
      </c>
      <c r="H11892" s="318">
        <v>39583</v>
      </c>
      <c r="I11892" s="318">
        <v>48914</v>
      </c>
      <c r="J11892" s="315"/>
      <c r="K11892" s="315">
        <v>8722</v>
      </c>
      <c r="L11892" s="315" t="s">
        <v>2175</v>
      </c>
      <c r="M11892" s="315" t="s">
        <v>770</v>
      </c>
      <c r="N11892" s="315" t="s">
        <v>750</v>
      </c>
      <c r="O11892" s="315"/>
      <c r="P11892" s="315"/>
      <c r="Q11892" s="315"/>
    </row>
    <row r="11893" spans="1:17" hidden="1">
      <c r="A11893" s="315" t="s">
        <v>755</v>
      </c>
      <c r="B11893" s="315" t="s">
        <v>13501</v>
      </c>
      <c r="C11893" s="315" t="s">
        <v>13505</v>
      </c>
      <c r="D11893" s="316">
        <v>13</v>
      </c>
      <c r="E11893" s="317">
        <v>64899</v>
      </c>
      <c r="F11893" s="317">
        <v>19794.2</v>
      </c>
      <c r="G11893" s="318">
        <v>39727</v>
      </c>
      <c r="H11893" s="318">
        <v>39731</v>
      </c>
      <c r="I11893" s="318">
        <v>48914</v>
      </c>
      <c r="J11893" s="315"/>
      <c r="K11893" s="315">
        <v>3537</v>
      </c>
      <c r="L11893" s="315" t="s">
        <v>3300</v>
      </c>
      <c r="M11893" s="315" t="s">
        <v>764</v>
      </c>
      <c r="N11893" s="315" t="s">
        <v>755</v>
      </c>
      <c r="O11893" s="315"/>
      <c r="P11893" s="315"/>
      <c r="Q11893" s="315"/>
    </row>
    <row r="11894" spans="1:17" hidden="1">
      <c r="A11894" s="315" t="s">
        <v>750</v>
      </c>
      <c r="B11894" s="315" t="s">
        <v>13501</v>
      </c>
      <c r="C11894" s="315" t="s">
        <v>13502</v>
      </c>
      <c r="D11894" s="316">
        <v>13</v>
      </c>
      <c r="E11894" s="317">
        <v>32732.649999999998</v>
      </c>
      <c r="F11894" s="317">
        <v>9971.3399999999983</v>
      </c>
      <c r="G11894" s="318">
        <v>40974</v>
      </c>
      <c r="H11894" s="318">
        <v>41369</v>
      </c>
      <c r="I11894" s="318">
        <v>50770</v>
      </c>
      <c r="J11894" s="315"/>
      <c r="K11894" s="315">
        <v>9478</v>
      </c>
      <c r="L11894" s="315" t="s">
        <v>3410</v>
      </c>
      <c r="M11894" s="315" t="s">
        <v>770</v>
      </c>
      <c r="N11894" s="315" t="s">
        <v>750</v>
      </c>
      <c r="O11894" s="315"/>
      <c r="P11894" s="315"/>
      <c r="Q11894" s="315"/>
    </row>
    <row r="11895" spans="1:17" hidden="1">
      <c r="A11895" s="315" t="s">
        <v>750</v>
      </c>
      <c r="B11895" s="315" t="s">
        <v>13501</v>
      </c>
      <c r="C11895" s="315" t="s">
        <v>13505</v>
      </c>
      <c r="D11895" s="316">
        <v>13</v>
      </c>
      <c r="E11895" s="317">
        <v>31072</v>
      </c>
      <c r="F11895" s="317">
        <v>11217</v>
      </c>
      <c r="G11895" s="318">
        <v>41262</v>
      </c>
      <c r="H11895" s="318">
        <v>42361</v>
      </c>
      <c r="I11895" s="318">
        <v>49674</v>
      </c>
      <c r="J11895" s="315"/>
      <c r="K11895" s="315">
        <v>6382</v>
      </c>
      <c r="L11895" s="315" t="s">
        <v>3446</v>
      </c>
      <c r="M11895" s="315" t="s">
        <v>1290</v>
      </c>
      <c r="N11895" s="315" t="s">
        <v>750</v>
      </c>
      <c r="O11895" s="315"/>
      <c r="P11895" s="315"/>
      <c r="Q11895" s="315"/>
    </row>
    <row r="11896" spans="1:17" hidden="1">
      <c r="A11896" s="315" t="s">
        <v>750</v>
      </c>
      <c r="B11896" s="315" t="s">
        <v>13501</v>
      </c>
      <c r="C11896" s="315" t="s">
        <v>13508</v>
      </c>
      <c r="D11896" s="316">
        <v>13</v>
      </c>
      <c r="E11896" s="317">
        <v>51761</v>
      </c>
      <c r="F11896" s="317">
        <v>17236.419999999998</v>
      </c>
      <c r="G11896" s="318">
        <v>41962</v>
      </c>
      <c r="H11896" s="318">
        <v>42004</v>
      </c>
      <c r="I11896" s="318">
        <v>49309</v>
      </c>
      <c r="J11896" s="315"/>
      <c r="K11896" s="315">
        <v>3473</v>
      </c>
      <c r="L11896" s="315" t="s">
        <v>3621</v>
      </c>
      <c r="M11896" s="315" t="s">
        <v>764</v>
      </c>
      <c r="N11896" s="315" t="s">
        <v>750</v>
      </c>
      <c r="O11896" s="315"/>
      <c r="P11896" s="315"/>
      <c r="Q11896" s="315"/>
    </row>
    <row r="11897" spans="1:17" hidden="1">
      <c r="A11897" s="315" t="s">
        <v>750</v>
      </c>
      <c r="B11897" s="315" t="s">
        <v>13501</v>
      </c>
      <c r="C11897" s="315" t="s">
        <v>13502</v>
      </c>
      <c r="D11897" s="316">
        <v>13.4</v>
      </c>
      <c r="E11897" s="317">
        <v>76058.2</v>
      </c>
      <c r="F11897" s="317">
        <v>23662.58</v>
      </c>
      <c r="G11897" s="318">
        <v>39619</v>
      </c>
      <c r="H11897" s="318">
        <v>39204</v>
      </c>
      <c r="I11897" s="318">
        <v>48579</v>
      </c>
      <c r="J11897" s="315"/>
      <c r="K11897" s="315">
        <v>3715</v>
      </c>
      <c r="L11897" s="315" t="s">
        <v>2300</v>
      </c>
      <c r="M11897" s="315" t="s">
        <v>764</v>
      </c>
      <c r="N11897" s="315" t="s">
        <v>750</v>
      </c>
      <c r="O11897" s="315"/>
      <c r="P11897" s="315"/>
      <c r="Q11897" s="315"/>
    </row>
    <row r="11898" spans="1:17" hidden="1">
      <c r="A11898" s="315" t="s">
        <v>755</v>
      </c>
      <c r="B11898" s="315" t="s">
        <v>13501</v>
      </c>
      <c r="C11898" s="315" t="s">
        <v>13508</v>
      </c>
      <c r="D11898" s="316">
        <v>14</v>
      </c>
      <c r="E11898" s="317">
        <v>78929.079999999987</v>
      </c>
      <c r="F11898" s="317">
        <v>23591.13</v>
      </c>
      <c r="G11898" s="318">
        <v>39806</v>
      </c>
      <c r="H11898" s="318">
        <v>39349</v>
      </c>
      <c r="I11898" s="318">
        <v>48579</v>
      </c>
      <c r="J11898" s="315"/>
      <c r="K11898" s="315">
        <v>1372</v>
      </c>
      <c r="L11898" s="315" t="s">
        <v>2281</v>
      </c>
      <c r="M11898" s="315" t="s">
        <v>766</v>
      </c>
      <c r="N11898" s="315" t="s">
        <v>755</v>
      </c>
      <c r="O11898" s="315"/>
      <c r="P11898" s="315"/>
      <c r="Q11898" s="315"/>
    </row>
    <row r="11899" spans="1:17" hidden="1">
      <c r="A11899" s="315" t="s">
        <v>755</v>
      </c>
      <c r="B11899" s="315" t="s">
        <v>13501</v>
      </c>
      <c r="C11899" s="315" t="s">
        <v>13503</v>
      </c>
      <c r="D11899" s="316">
        <v>14</v>
      </c>
      <c r="E11899" s="317">
        <v>6328</v>
      </c>
      <c r="F11899" s="317">
        <v>1790.83</v>
      </c>
      <c r="G11899" s="318">
        <v>39827</v>
      </c>
      <c r="H11899" s="318">
        <v>39203</v>
      </c>
      <c r="I11899" s="318">
        <v>48579</v>
      </c>
      <c r="J11899" s="315"/>
      <c r="K11899" s="315">
        <v>5046</v>
      </c>
      <c r="L11899" s="315" t="s">
        <v>4388</v>
      </c>
      <c r="M11899" s="315" t="s">
        <v>776</v>
      </c>
      <c r="N11899" s="315" t="s">
        <v>755</v>
      </c>
      <c r="O11899" s="315"/>
      <c r="P11899" s="315"/>
      <c r="Q11899" s="315"/>
    </row>
    <row r="11900" spans="1:17" hidden="1">
      <c r="A11900" s="315" t="s">
        <v>755</v>
      </c>
      <c r="B11900" s="315" t="s">
        <v>13501</v>
      </c>
      <c r="C11900" s="315" t="s">
        <v>13503</v>
      </c>
      <c r="D11900" s="316">
        <v>14</v>
      </c>
      <c r="E11900" s="317">
        <v>83351.790000000008</v>
      </c>
      <c r="F11900" s="317">
        <v>27089.32</v>
      </c>
      <c r="G11900" s="318">
        <v>40204</v>
      </c>
      <c r="H11900" s="318">
        <v>40067</v>
      </c>
      <c r="I11900" s="318">
        <v>49309</v>
      </c>
      <c r="J11900" s="315"/>
      <c r="K11900" s="315">
        <v>6716</v>
      </c>
      <c r="L11900" s="315" t="s">
        <v>4101</v>
      </c>
      <c r="M11900" s="315" t="s">
        <v>811</v>
      </c>
      <c r="N11900" s="315" t="s">
        <v>755</v>
      </c>
      <c r="O11900" s="315"/>
      <c r="P11900" s="315"/>
      <c r="Q11900" s="315"/>
    </row>
    <row r="11901" spans="1:17" hidden="1">
      <c r="A11901" s="315" t="s">
        <v>750</v>
      </c>
      <c r="B11901" s="319" t="s">
        <v>13501</v>
      </c>
      <c r="C11901" s="315" t="s">
        <v>13503</v>
      </c>
      <c r="D11901" s="320">
        <v>15</v>
      </c>
      <c r="E11901" s="317">
        <v>21265</v>
      </c>
      <c r="F11901" s="317">
        <v>7131.54</v>
      </c>
      <c r="G11901" s="321">
        <v>39589</v>
      </c>
      <c r="H11901" s="321">
        <v>40121</v>
      </c>
      <c r="I11901" s="321">
        <v>49279</v>
      </c>
      <c r="J11901" s="319"/>
      <c r="K11901" s="322">
        <v>5040</v>
      </c>
      <c r="L11901" s="319" t="s">
        <v>861</v>
      </c>
      <c r="M11901" s="319" t="s">
        <v>776</v>
      </c>
      <c r="N11901" s="315" t="s">
        <v>750</v>
      </c>
      <c r="O11901" s="319"/>
      <c r="P11901" s="319"/>
      <c r="Q11901" s="319"/>
    </row>
    <row r="11902" spans="1:17" hidden="1">
      <c r="A11902" s="315" t="s">
        <v>750</v>
      </c>
      <c r="B11902" s="315" t="s">
        <v>13501</v>
      </c>
      <c r="C11902" s="315" t="s">
        <v>13502</v>
      </c>
      <c r="D11902" s="316">
        <v>15</v>
      </c>
      <c r="E11902" s="317">
        <v>68418</v>
      </c>
      <c r="F11902" s="317">
        <v>19385.099999999999</v>
      </c>
      <c r="G11902" s="318">
        <v>39589</v>
      </c>
      <c r="H11902" s="318">
        <v>40485</v>
      </c>
      <c r="I11902" s="318">
        <v>49674</v>
      </c>
      <c r="J11902" s="315"/>
      <c r="K11902" s="315">
        <v>8889</v>
      </c>
      <c r="L11902" s="315" t="s">
        <v>13506</v>
      </c>
      <c r="M11902" s="315" t="s">
        <v>770</v>
      </c>
      <c r="N11902" s="315" t="s">
        <v>750</v>
      </c>
      <c r="O11902" s="315"/>
      <c r="P11902" s="315"/>
      <c r="Q11902" s="315"/>
    </row>
    <row r="11903" spans="1:17" hidden="1">
      <c r="A11903" s="315" t="s">
        <v>750</v>
      </c>
      <c r="B11903" s="315" t="s">
        <v>13501</v>
      </c>
      <c r="C11903" s="315" t="s">
        <v>13502</v>
      </c>
      <c r="D11903" s="316">
        <v>15</v>
      </c>
      <c r="E11903" s="317">
        <v>99714</v>
      </c>
      <c r="F11903" s="317">
        <v>28529.29</v>
      </c>
      <c r="G11903" s="318">
        <v>39577</v>
      </c>
      <c r="H11903" s="318">
        <v>39018</v>
      </c>
      <c r="I11903" s="318">
        <v>48213</v>
      </c>
      <c r="J11903" s="315"/>
      <c r="K11903" s="315">
        <v>8887</v>
      </c>
      <c r="L11903" s="315" t="s">
        <v>2950</v>
      </c>
      <c r="M11903" s="315" t="s">
        <v>770</v>
      </c>
      <c r="N11903" s="315" t="s">
        <v>750</v>
      </c>
      <c r="O11903" s="315"/>
      <c r="P11903" s="315"/>
      <c r="Q11903" s="315"/>
    </row>
    <row r="11904" spans="1:17" hidden="1">
      <c r="A11904" s="315" t="s">
        <v>750</v>
      </c>
      <c r="B11904" s="315" t="s">
        <v>13501</v>
      </c>
      <c r="C11904" s="315" t="s">
        <v>13503</v>
      </c>
      <c r="D11904" s="316">
        <v>15</v>
      </c>
      <c r="E11904" s="317">
        <v>28986</v>
      </c>
      <c r="F11904" s="317">
        <v>8840.74</v>
      </c>
      <c r="G11904" s="318">
        <v>39770</v>
      </c>
      <c r="H11904" s="318">
        <v>39814</v>
      </c>
      <c r="I11904" s="318">
        <v>49309</v>
      </c>
      <c r="J11904" s="315"/>
      <c r="K11904" s="315">
        <v>2115</v>
      </c>
      <c r="L11904" s="315" t="s">
        <v>13520</v>
      </c>
      <c r="M11904" s="315" t="s">
        <v>758</v>
      </c>
      <c r="N11904" s="315" t="s">
        <v>750</v>
      </c>
      <c r="O11904" s="315"/>
      <c r="P11904" s="315"/>
      <c r="Q11904" s="315"/>
    </row>
    <row r="11905" spans="1:17" hidden="1">
      <c r="A11905" s="315" t="s">
        <v>750</v>
      </c>
      <c r="B11905" s="315" t="s">
        <v>13501</v>
      </c>
      <c r="C11905" s="315" t="s">
        <v>13508</v>
      </c>
      <c r="D11905" s="316">
        <v>15</v>
      </c>
      <c r="E11905" s="317">
        <v>76258</v>
      </c>
      <c r="F11905" s="317">
        <v>24713.24</v>
      </c>
      <c r="G11905" s="318">
        <v>39812</v>
      </c>
      <c r="H11905" s="318">
        <v>41271</v>
      </c>
      <c r="I11905" s="318">
        <v>50405</v>
      </c>
      <c r="J11905" s="315"/>
      <c r="K11905" s="315">
        <v>3555</v>
      </c>
      <c r="L11905" s="315" t="s">
        <v>1035</v>
      </c>
      <c r="M11905" s="315" t="s">
        <v>764</v>
      </c>
      <c r="N11905" s="315" t="s">
        <v>750</v>
      </c>
      <c r="O11905" s="315"/>
      <c r="P11905" s="315"/>
      <c r="Q11905" s="315"/>
    </row>
    <row r="11906" spans="1:17" hidden="1">
      <c r="A11906" s="315" t="s">
        <v>750</v>
      </c>
      <c r="B11906" s="315" t="s">
        <v>13501</v>
      </c>
      <c r="C11906" s="315" t="s">
        <v>13502</v>
      </c>
      <c r="D11906" s="316">
        <v>15</v>
      </c>
      <c r="E11906" s="317">
        <v>88434</v>
      </c>
      <c r="F11906" s="317">
        <v>23582.399999999998</v>
      </c>
      <c r="G11906" s="318">
        <v>39841</v>
      </c>
      <c r="H11906" s="318">
        <v>41605</v>
      </c>
      <c r="I11906" s="318">
        <v>50770</v>
      </c>
      <c r="J11906" s="315"/>
      <c r="K11906" s="315">
        <v>7434</v>
      </c>
      <c r="L11906" s="315" t="s">
        <v>13521</v>
      </c>
      <c r="M11906" s="315" t="s">
        <v>966</v>
      </c>
      <c r="N11906" s="315" t="s">
        <v>750</v>
      </c>
      <c r="O11906" s="315"/>
      <c r="P11906" s="315"/>
      <c r="Q11906" s="315"/>
    </row>
    <row r="11907" spans="1:17" hidden="1">
      <c r="A11907" s="315" t="s">
        <v>750</v>
      </c>
      <c r="B11907" s="315" t="s">
        <v>13501</v>
      </c>
      <c r="C11907" s="315" t="s">
        <v>13515</v>
      </c>
      <c r="D11907" s="316">
        <v>15</v>
      </c>
      <c r="E11907" s="317">
        <v>47229.029999999992</v>
      </c>
      <c r="F11907" s="317">
        <v>13119.18</v>
      </c>
      <c r="G11907" s="318">
        <v>40193</v>
      </c>
      <c r="H11907" s="318">
        <v>40750</v>
      </c>
      <c r="I11907" s="318">
        <v>50040</v>
      </c>
      <c r="J11907" s="315"/>
      <c r="K11907" s="315">
        <v>6438</v>
      </c>
      <c r="L11907" s="315" t="s">
        <v>1861</v>
      </c>
      <c r="M11907" s="315" t="s">
        <v>1388</v>
      </c>
      <c r="N11907" s="315" t="s">
        <v>750</v>
      </c>
      <c r="O11907" s="315"/>
      <c r="P11907" s="315"/>
      <c r="Q11907" s="315"/>
    </row>
    <row r="11908" spans="1:17" hidden="1">
      <c r="A11908" s="315" t="s">
        <v>750</v>
      </c>
      <c r="B11908" s="315" t="s">
        <v>13501</v>
      </c>
      <c r="C11908" s="315" t="s">
        <v>13502</v>
      </c>
      <c r="D11908" s="316">
        <v>15</v>
      </c>
      <c r="E11908" s="317">
        <v>62369</v>
      </c>
      <c r="F11908" s="317">
        <v>17093.73</v>
      </c>
      <c r="G11908" s="318">
        <v>40574</v>
      </c>
      <c r="H11908" s="318">
        <v>41535</v>
      </c>
      <c r="I11908" s="318">
        <v>50770</v>
      </c>
      <c r="J11908" s="315"/>
      <c r="K11908" s="315">
        <v>7440</v>
      </c>
      <c r="L11908" s="315" t="s">
        <v>4011</v>
      </c>
      <c r="M11908" s="315" t="s">
        <v>966</v>
      </c>
      <c r="N11908" s="315" t="s">
        <v>750</v>
      </c>
      <c r="O11908" s="315"/>
      <c r="P11908" s="315"/>
      <c r="Q11908" s="315"/>
    </row>
    <row r="11909" spans="1:17" hidden="1">
      <c r="A11909" s="315" t="s">
        <v>750</v>
      </c>
      <c r="B11909" s="315" t="s">
        <v>13501</v>
      </c>
      <c r="C11909" s="315" t="s">
        <v>13502</v>
      </c>
      <c r="D11909" s="316">
        <v>15</v>
      </c>
      <c r="E11909" s="317">
        <v>64528</v>
      </c>
      <c r="F11909" s="317">
        <v>20710.7</v>
      </c>
      <c r="G11909" s="318">
        <v>40529</v>
      </c>
      <c r="H11909" s="318">
        <v>40765</v>
      </c>
      <c r="I11909" s="318">
        <v>50040</v>
      </c>
      <c r="J11909" s="315"/>
      <c r="K11909" s="315">
        <v>6314</v>
      </c>
      <c r="L11909" s="315" t="s">
        <v>2449</v>
      </c>
      <c r="M11909" s="315" t="s">
        <v>1712</v>
      </c>
      <c r="N11909" s="315" t="s">
        <v>750</v>
      </c>
      <c r="O11909" s="315"/>
      <c r="P11909" s="315"/>
      <c r="Q11909" s="315"/>
    </row>
    <row r="11910" spans="1:17" hidden="1">
      <c r="A11910" s="315" t="s">
        <v>755</v>
      </c>
      <c r="B11910" s="315" t="s">
        <v>13501</v>
      </c>
      <c r="C11910" s="315" t="s">
        <v>13502</v>
      </c>
      <c r="D11910" s="316">
        <v>15</v>
      </c>
      <c r="E11910" s="317">
        <v>72727.51999999999</v>
      </c>
      <c r="F11910" s="317">
        <v>21959.560000000005</v>
      </c>
      <c r="G11910" s="318">
        <v>40917</v>
      </c>
      <c r="H11910" s="318">
        <v>41220</v>
      </c>
      <c r="I11910" s="318">
        <v>50405</v>
      </c>
      <c r="J11910" s="315"/>
      <c r="K11910" s="315">
        <v>7550</v>
      </c>
      <c r="L11910" s="315" t="s">
        <v>1010</v>
      </c>
      <c r="M11910" s="315" t="s">
        <v>966</v>
      </c>
      <c r="N11910" s="315" t="s">
        <v>755</v>
      </c>
      <c r="O11910" s="315"/>
      <c r="P11910" s="315"/>
      <c r="Q11910" s="315"/>
    </row>
    <row r="11911" spans="1:17" hidden="1">
      <c r="A11911" s="315" t="s">
        <v>750</v>
      </c>
      <c r="B11911" s="315" t="s">
        <v>13501</v>
      </c>
      <c r="C11911" s="315" t="s">
        <v>13502</v>
      </c>
      <c r="D11911" s="316">
        <v>15</v>
      </c>
      <c r="E11911" s="317">
        <v>40514.240000000005</v>
      </c>
      <c r="F11911" s="317">
        <v>11951.71</v>
      </c>
      <c r="G11911" s="318">
        <v>41041</v>
      </c>
      <c r="H11911" s="318">
        <v>42341</v>
      </c>
      <c r="I11911" s="318">
        <v>49674</v>
      </c>
      <c r="J11911" s="315"/>
      <c r="K11911" s="315">
        <v>7526</v>
      </c>
      <c r="L11911" s="315" t="s">
        <v>13522</v>
      </c>
      <c r="M11911" s="315" t="s">
        <v>966</v>
      </c>
      <c r="N11911" s="315" t="s">
        <v>750</v>
      </c>
      <c r="O11911" s="315"/>
      <c r="P11911" s="315"/>
      <c r="Q11911" s="315"/>
    </row>
    <row r="11912" spans="1:17" hidden="1">
      <c r="A11912" s="315" t="s">
        <v>750</v>
      </c>
      <c r="B11912" s="315" t="s">
        <v>13501</v>
      </c>
      <c r="C11912" s="315" t="s">
        <v>13502</v>
      </c>
      <c r="D11912" s="316">
        <v>15.5</v>
      </c>
      <c r="E11912" s="317">
        <v>42745.93</v>
      </c>
      <c r="F11912" s="317">
        <v>12942.490000000002</v>
      </c>
      <c r="G11912" s="318">
        <v>39570</v>
      </c>
      <c r="H11912" s="318">
        <v>40190</v>
      </c>
      <c r="I11912" s="318">
        <v>49644</v>
      </c>
      <c r="J11912" s="315"/>
      <c r="K11912" s="315">
        <v>9643</v>
      </c>
      <c r="L11912" s="315" t="s">
        <v>3790</v>
      </c>
      <c r="M11912" s="315" t="s">
        <v>770</v>
      </c>
      <c r="N11912" s="315" t="s">
        <v>750</v>
      </c>
      <c r="O11912" s="315"/>
      <c r="P11912" s="315"/>
      <c r="Q11912" s="315"/>
    </row>
    <row r="11913" spans="1:17" hidden="1">
      <c r="A11913" s="315" t="s">
        <v>755</v>
      </c>
      <c r="B11913" s="315" t="s">
        <v>13501</v>
      </c>
      <c r="C11913" s="315" t="s">
        <v>13503</v>
      </c>
      <c r="D11913" s="316">
        <v>16</v>
      </c>
      <c r="E11913" s="317">
        <v>22107.95</v>
      </c>
      <c r="F11913" s="317">
        <v>7737.7799999999988</v>
      </c>
      <c r="G11913" s="318">
        <v>39570</v>
      </c>
      <c r="H11913" s="318">
        <v>40282</v>
      </c>
      <c r="I11913" s="318">
        <v>49674</v>
      </c>
      <c r="J11913" s="315"/>
      <c r="K11913" s="315">
        <v>9056</v>
      </c>
      <c r="L11913" s="315" t="s">
        <v>2345</v>
      </c>
      <c r="M11913" s="315" t="s">
        <v>781</v>
      </c>
      <c r="N11913" s="315" t="s">
        <v>755</v>
      </c>
      <c r="O11913" s="315"/>
      <c r="P11913" s="315"/>
      <c r="Q11913" s="315"/>
    </row>
    <row r="11914" spans="1:17" hidden="1">
      <c r="A11914" s="315" t="s">
        <v>750</v>
      </c>
      <c r="B11914" s="315" t="s">
        <v>13501</v>
      </c>
      <c r="C11914" s="315" t="s">
        <v>13502</v>
      </c>
      <c r="D11914" s="316">
        <v>16</v>
      </c>
      <c r="E11914" s="317">
        <v>109595.08000000002</v>
      </c>
      <c r="F11914" s="317">
        <v>32111.359999999993</v>
      </c>
      <c r="G11914" s="318">
        <v>39799</v>
      </c>
      <c r="H11914" s="318">
        <v>39618</v>
      </c>
      <c r="I11914" s="318">
        <v>48944</v>
      </c>
      <c r="J11914" s="315"/>
      <c r="K11914" s="315">
        <v>6387</v>
      </c>
      <c r="L11914" s="315" t="s">
        <v>13523</v>
      </c>
      <c r="M11914" s="315" t="s">
        <v>1290</v>
      </c>
      <c r="N11914" s="315" t="s">
        <v>750</v>
      </c>
      <c r="O11914" s="315"/>
      <c r="P11914" s="315"/>
      <c r="Q11914" s="315"/>
    </row>
    <row r="11915" spans="1:17" hidden="1">
      <c r="A11915" s="315" t="s">
        <v>750</v>
      </c>
      <c r="B11915" s="315" t="s">
        <v>13501</v>
      </c>
      <c r="C11915" s="315" t="s">
        <v>13502</v>
      </c>
      <c r="D11915" s="316">
        <v>17.899999999999999</v>
      </c>
      <c r="E11915" s="317">
        <v>113924</v>
      </c>
      <c r="F11915" s="317">
        <v>33333.32</v>
      </c>
      <c r="G11915" s="318">
        <v>39570</v>
      </c>
      <c r="H11915" s="318">
        <v>39787</v>
      </c>
      <c r="I11915" s="318">
        <v>48944</v>
      </c>
      <c r="J11915" s="315"/>
      <c r="K11915" s="315">
        <v>6052</v>
      </c>
      <c r="L11915" s="315" t="s">
        <v>3818</v>
      </c>
      <c r="M11915" s="315" t="s">
        <v>1290</v>
      </c>
      <c r="N11915" s="315" t="s">
        <v>750</v>
      </c>
      <c r="O11915" s="315"/>
      <c r="P11915" s="315"/>
      <c r="Q11915" s="315"/>
    </row>
    <row r="11916" spans="1:17" hidden="1">
      <c r="A11916" s="315" t="s">
        <v>750</v>
      </c>
      <c r="B11916" s="315" t="s">
        <v>13501</v>
      </c>
      <c r="C11916" s="315" t="s">
        <v>13503</v>
      </c>
      <c r="D11916" s="316">
        <v>18</v>
      </c>
      <c r="E11916" s="317">
        <v>114088</v>
      </c>
      <c r="F11916" s="317">
        <v>35885.4</v>
      </c>
      <c r="G11916" s="318">
        <v>39597</v>
      </c>
      <c r="H11916" s="318">
        <v>39068</v>
      </c>
      <c r="I11916" s="318">
        <v>48213</v>
      </c>
      <c r="J11916" s="315"/>
      <c r="K11916" s="315">
        <v>3816</v>
      </c>
      <c r="L11916" s="315" t="s">
        <v>13524</v>
      </c>
      <c r="M11916" s="315" t="s">
        <v>764</v>
      </c>
      <c r="N11916" s="315" t="s">
        <v>750</v>
      </c>
      <c r="O11916" s="315"/>
      <c r="P11916" s="315"/>
      <c r="Q11916" s="315"/>
    </row>
    <row r="11917" spans="1:17" hidden="1">
      <c r="A11917" s="315" t="s">
        <v>750</v>
      </c>
      <c r="B11917" s="315" t="s">
        <v>13501</v>
      </c>
      <c r="C11917" s="315" t="s">
        <v>13502</v>
      </c>
      <c r="D11917" s="316">
        <v>18</v>
      </c>
      <c r="E11917" s="317">
        <v>103207.69</v>
      </c>
      <c r="F11917" s="317">
        <v>27139.809999999994</v>
      </c>
      <c r="G11917" s="318">
        <v>39575</v>
      </c>
      <c r="H11917" s="318">
        <v>39940</v>
      </c>
      <c r="I11917" s="318">
        <v>49309</v>
      </c>
      <c r="J11917" s="315"/>
      <c r="K11917" s="315">
        <v>8405</v>
      </c>
      <c r="L11917" s="315" t="s">
        <v>2085</v>
      </c>
      <c r="M11917" s="315" t="s">
        <v>784</v>
      </c>
      <c r="N11917" s="315" t="s">
        <v>750</v>
      </c>
      <c r="O11917" s="315"/>
      <c r="P11917" s="315"/>
      <c r="Q11917" s="315"/>
    </row>
    <row r="11918" spans="1:17" hidden="1">
      <c r="A11918" s="315" t="s">
        <v>755</v>
      </c>
      <c r="B11918" s="315" t="s">
        <v>13501</v>
      </c>
      <c r="C11918" s="315" t="s">
        <v>13508</v>
      </c>
      <c r="D11918" s="316">
        <v>18</v>
      </c>
      <c r="E11918" s="317">
        <v>48592</v>
      </c>
      <c r="F11918" s="317">
        <v>17007.199999999997</v>
      </c>
      <c r="G11918" s="318">
        <v>40163</v>
      </c>
      <c r="H11918" s="318">
        <v>41036</v>
      </c>
      <c r="I11918" s="318">
        <v>50405</v>
      </c>
      <c r="J11918" s="315"/>
      <c r="K11918" s="315">
        <v>2612</v>
      </c>
      <c r="L11918" s="315" t="s">
        <v>13525</v>
      </c>
      <c r="M11918" s="315" t="s">
        <v>764</v>
      </c>
      <c r="N11918" s="315" t="s">
        <v>755</v>
      </c>
      <c r="O11918" s="315"/>
      <c r="P11918" s="315"/>
      <c r="Q11918" s="315"/>
    </row>
    <row r="11919" spans="1:17" hidden="1">
      <c r="A11919" s="315" t="s">
        <v>750</v>
      </c>
      <c r="B11919" s="315" t="s">
        <v>13501</v>
      </c>
      <c r="C11919" s="315" t="s">
        <v>13503</v>
      </c>
      <c r="D11919" s="316">
        <v>18</v>
      </c>
      <c r="E11919" s="317">
        <v>116553</v>
      </c>
      <c r="F11919" s="317">
        <v>34918.819999999992</v>
      </c>
      <c r="G11919" s="318">
        <v>41323</v>
      </c>
      <c r="H11919" s="318">
        <v>41632</v>
      </c>
      <c r="I11919" s="318">
        <v>50770</v>
      </c>
      <c r="J11919" s="315"/>
      <c r="K11919" s="315">
        <v>3315</v>
      </c>
      <c r="L11919" s="315" t="s">
        <v>1752</v>
      </c>
      <c r="M11919" s="315" t="s">
        <v>764</v>
      </c>
      <c r="N11919" s="315" t="s">
        <v>750</v>
      </c>
      <c r="O11919" s="315"/>
      <c r="P11919" s="315"/>
      <c r="Q11919" s="315"/>
    </row>
    <row r="11920" spans="1:17" hidden="1">
      <c r="A11920" s="315" t="s">
        <v>750</v>
      </c>
      <c r="B11920" s="315" t="s">
        <v>13501</v>
      </c>
      <c r="C11920" s="315" t="s">
        <v>13502</v>
      </c>
      <c r="D11920" s="316">
        <v>18.5</v>
      </c>
      <c r="E11920" s="317">
        <v>10590</v>
      </c>
      <c r="F11920" s="317">
        <v>2686.72</v>
      </c>
      <c r="G11920" s="318">
        <v>40401</v>
      </c>
      <c r="H11920" s="318">
        <v>42655</v>
      </c>
      <c r="I11920" s="318">
        <v>51866</v>
      </c>
      <c r="J11920" s="315"/>
      <c r="K11920" s="315">
        <v>7455</v>
      </c>
      <c r="L11920" s="315" t="s">
        <v>13526</v>
      </c>
      <c r="M11920" s="315" t="s">
        <v>966</v>
      </c>
      <c r="N11920" s="315" t="s">
        <v>750</v>
      </c>
      <c r="O11920" s="315"/>
      <c r="P11920" s="315"/>
      <c r="Q11920" s="315"/>
    </row>
    <row r="11921" spans="1:17" hidden="1">
      <c r="A11921" s="315" t="s">
        <v>750</v>
      </c>
      <c r="B11921" s="315" t="s">
        <v>13501</v>
      </c>
      <c r="C11921" s="315" t="s">
        <v>13502</v>
      </c>
      <c r="D11921" s="316">
        <v>18.5</v>
      </c>
      <c r="E11921" s="317">
        <v>11005</v>
      </c>
      <c r="F11921" s="317">
        <v>2751.25</v>
      </c>
      <c r="G11921" s="318">
        <v>40401</v>
      </c>
      <c r="H11921" s="318">
        <v>42650</v>
      </c>
      <c r="I11921" s="318">
        <v>51866</v>
      </c>
      <c r="J11921" s="315"/>
      <c r="K11921" s="315">
        <v>7455</v>
      </c>
      <c r="L11921" s="315" t="s">
        <v>13526</v>
      </c>
      <c r="M11921" s="315" t="s">
        <v>966</v>
      </c>
      <c r="N11921" s="315" t="s">
        <v>750</v>
      </c>
      <c r="O11921" s="315"/>
      <c r="P11921" s="315"/>
      <c r="Q11921" s="315"/>
    </row>
    <row r="11922" spans="1:17" hidden="1">
      <c r="A11922" s="315" t="s">
        <v>750</v>
      </c>
      <c r="B11922" s="315" t="s">
        <v>13501</v>
      </c>
      <c r="C11922" s="315" t="s">
        <v>13503</v>
      </c>
      <c r="D11922" s="316">
        <v>18.5</v>
      </c>
      <c r="E11922" s="317">
        <v>91045</v>
      </c>
      <c r="F11922" s="317">
        <v>24232.190000000002</v>
      </c>
      <c r="G11922" s="318">
        <v>40417</v>
      </c>
      <c r="H11922" s="318">
        <v>41422</v>
      </c>
      <c r="I11922" s="318">
        <v>50770</v>
      </c>
      <c r="J11922" s="315"/>
      <c r="K11922" s="315">
        <v>8883</v>
      </c>
      <c r="L11922" s="315" t="s">
        <v>3141</v>
      </c>
      <c r="M11922" s="315" t="s">
        <v>770</v>
      </c>
      <c r="N11922" s="315" t="s">
        <v>750</v>
      </c>
      <c r="O11922" s="315"/>
      <c r="P11922" s="315"/>
      <c r="Q11922" s="315"/>
    </row>
    <row r="11923" spans="1:17" hidden="1">
      <c r="A11923" s="315" t="s">
        <v>750</v>
      </c>
      <c r="B11923" s="315" t="s">
        <v>13501</v>
      </c>
      <c r="C11923" s="315" t="s">
        <v>13502</v>
      </c>
      <c r="D11923" s="316">
        <v>18.5</v>
      </c>
      <c r="E11923" s="317">
        <v>8540</v>
      </c>
      <c r="F11923" s="317">
        <v>2698.64</v>
      </c>
      <c r="G11923" s="318">
        <v>41604</v>
      </c>
      <c r="H11923" s="318">
        <v>42447</v>
      </c>
      <c r="I11923" s="318">
        <v>50040</v>
      </c>
      <c r="J11923" s="315"/>
      <c r="K11923" s="315">
        <v>7403</v>
      </c>
      <c r="L11923" s="315" t="s">
        <v>2742</v>
      </c>
      <c r="M11923" s="315" t="s">
        <v>966</v>
      </c>
      <c r="N11923" s="315" t="s">
        <v>750</v>
      </c>
      <c r="O11923" s="315"/>
      <c r="P11923" s="315"/>
      <c r="Q11923" s="315"/>
    </row>
    <row r="11924" spans="1:17" hidden="1">
      <c r="A11924" s="315" t="s">
        <v>750</v>
      </c>
      <c r="B11924" s="315" t="s">
        <v>13501</v>
      </c>
      <c r="C11924" s="315" t="s">
        <v>13502</v>
      </c>
      <c r="D11924" s="316">
        <v>18.5</v>
      </c>
      <c r="E11924" s="317">
        <v>60763</v>
      </c>
      <c r="F11924" s="317">
        <v>18003.849999999999</v>
      </c>
      <c r="G11924" s="318">
        <v>41605</v>
      </c>
      <c r="H11924" s="318">
        <v>41956</v>
      </c>
      <c r="I11924" s="318">
        <v>49309</v>
      </c>
      <c r="J11924" s="315"/>
      <c r="K11924" s="315">
        <v>9472</v>
      </c>
      <c r="L11924" s="315" t="s">
        <v>2333</v>
      </c>
      <c r="M11924" s="315" t="s">
        <v>770</v>
      </c>
      <c r="N11924" s="315" t="s">
        <v>750</v>
      </c>
      <c r="O11924" s="315"/>
      <c r="P11924" s="315"/>
      <c r="Q11924" s="315"/>
    </row>
    <row r="11925" spans="1:17" hidden="1">
      <c r="A11925" s="315" t="s">
        <v>750</v>
      </c>
      <c r="B11925" s="315" t="s">
        <v>13501</v>
      </c>
      <c r="C11925" s="315" t="s">
        <v>13502</v>
      </c>
      <c r="D11925" s="316">
        <v>18.5</v>
      </c>
      <c r="E11925" s="317">
        <v>53204</v>
      </c>
      <c r="F11925" s="317">
        <v>15813.419999999998</v>
      </c>
      <c r="G11925" s="318">
        <v>41605</v>
      </c>
      <c r="H11925" s="318">
        <v>41956</v>
      </c>
      <c r="I11925" s="318">
        <v>49309</v>
      </c>
      <c r="J11925" s="315"/>
      <c r="K11925" s="315">
        <v>9472</v>
      </c>
      <c r="L11925" s="315" t="s">
        <v>2333</v>
      </c>
      <c r="M11925" s="315" t="s">
        <v>770</v>
      </c>
      <c r="N11925" s="315" t="s">
        <v>750</v>
      </c>
      <c r="O11925" s="315"/>
      <c r="P11925" s="315"/>
      <c r="Q11925" s="315"/>
    </row>
    <row r="11926" spans="1:17" hidden="1">
      <c r="A11926" s="315" t="s">
        <v>750</v>
      </c>
      <c r="B11926" s="315" t="s">
        <v>13501</v>
      </c>
      <c r="C11926" s="315" t="s">
        <v>13502</v>
      </c>
      <c r="D11926" s="316">
        <v>19</v>
      </c>
      <c r="E11926" s="317">
        <v>46535.99</v>
      </c>
      <c r="F11926" s="317">
        <v>14176.24</v>
      </c>
      <c r="G11926" s="318">
        <v>39605</v>
      </c>
      <c r="H11926" s="318">
        <v>39161</v>
      </c>
      <c r="I11926" s="318">
        <v>48549</v>
      </c>
      <c r="J11926" s="315"/>
      <c r="K11926" s="315">
        <v>8617</v>
      </c>
      <c r="L11926" s="315" t="s">
        <v>2347</v>
      </c>
      <c r="M11926" s="315" t="s">
        <v>784</v>
      </c>
      <c r="N11926" s="315" t="s">
        <v>750</v>
      </c>
      <c r="O11926" s="315"/>
      <c r="P11926" s="315"/>
      <c r="Q11926" s="315"/>
    </row>
    <row r="11927" spans="1:17" hidden="1">
      <c r="A11927" s="315" t="s">
        <v>755</v>
      </c>
      <c r="B11927" s="315" t="s">
        <v>13501</v>
      </c>
      <c r="C11927" s="315" t="s">
        <v>13503</v>
      </c>
      <c r="D11927" s="316">
        <v>19</v>
      </c>
      <c r="E11927" s="317">
        <v>13628</v>
      </c>
      <c r="F11927" s="317">
        <v>3802.2200000000003</v>
      </c>
      <c r="G11927" s="318">
        <v>39827</v>
      </c>
      <c r="H11927" s="318">
        <v>39203</v>
      </c>
      <c r="I11927" s="318">
        <v>48579</v>
      </c>
      <c r="J11927" s="315"/>
      <c r="K11927" s="315">
        <v>5046</v>
      </c>
      <c r="L11927" s="315" t="s">
        <v>4388</v>
      </c>
      <c r="M11927" s="315" t="s">
        <v>776</v>
      </c>
      <c r="N11927" s="315" t="s">
        <v>755</v>
      </c>
      <c r="O11927" s="315"/>
      <c r="P11927" s="315"/>
      <c r="Q11927" s="315"/>
    </row>
    <row r="11928" spans="1:17" hidden="1">
      <c r="A11928" s="315" t="s">
        <v>755</v>
      </c>
      <c r="B11928" s="315" t="s">
        <v>13501</v>
      </c>
      <c r="C11928" s="315" t="s">
        <v>13508</v>
      </c>
      <c r="D11928" s="316">
        <v>20</v>
      </c>
      <c r="E11928" s="317">
        <v>53374</v>
      </c>
      <c r="F11928" s="317">
        <v>18253.920000000002</v>
      </c>
      <c r="G11928" s="318">
        <v>39570</v>
      </c>
      <c r="H11928" s="318">
        <v>40704</v>
      </c>
      <c r="I11928" s="318">
        <v>50040</v>
      </c>
      <c r="J11928" s="315"/>
      <c r="K11928" s="315">
        <v>3033</v>
      </c>
      <c r="L11928" s="315" t="s">
        <v>2432</v>
      </c>
      <c r="M11928" s="315" t="s">
        <v>764</v>
      </c>
      <c r="N11928" s="315" t="s">
        <v>755</v>
      </c>
      <c r="O11928" s="315"/>
      <c r="P11928" s="315"/>
      <c r="Q11928" s="315"/>
    </row>
    <row r="11929" spans="1:17" hidden="1">
      <c r="A11929" s="315" t="s">
        <v>750</v>
      </c>
      <c r="B11929" s="315" t="s">
        <v>13501</v>
      </c>
      <c r="C11929" s="315" t="s">
        <v>13502</v>
      </c>
      <c r="D11929" s="316">
        <v>20</v>
      </c>
      <c r="E11929" s="317">
        <v>22403.120000000003</v>
      </c>
      <c r="F11929" s="317">
        <v>6513.4800000000005</v>
      </c>
      <c r="G11929" s="318">
        <v>39626</v>
      </c>
      <c r="H11929" s="318">
        <v>39254</v>
      </c>
      <c r="I11929" s="318">
        <v>48579</v>
      </c>
      <c r="J11929" s="315"/>
      <c r="K11929" s="315">
        <v>6645</v>
      </c>
      <c r="L11929" s="315" t="s">
        <v>13527</v>
      </c>
      <c r="M11929" s="315" t="s">
        <v>811</v>
      </c>
      <c r="N11929" s="315" t="s">
        <v>750</v>
      </c>
      <c r="O11929" s="315"/>
      <c r="P11929" s="315"/>
      <c r="Q11929" s="315"/>
    </row>
    <row r="11930" spans="1:17" hidden="1">
      <c r="A11930" s="315" t="s">
        <v>750</v>
      </c>
      <c r="B11930" s="315" t="s">
        <v>13501</v>
      </c>
      <c r="C11930" s="315" t="s">
        <v>13502</v>
      </c>
      <c r="D11930" s="316">
        <v>20</v>
      </c>
      <c r="E11930" s="317">
        <v>33961.579999999994</v>
      </c>
      <c r="F11930" s="317">
        <v>8521.84</v>
      </c>
      <c r="G11930" s="318">
        <v>39703</v>
      </c>
      <c r="H11930" s="318">
        <v>40015</v>
      </c>
      <c r="I11930" s="318">
        <v>49309</v>
      </c>
      <c r="J11930" s="315"/>
      <c r="K11930" s="315">
        <v>7128</v>
      </c>
      <c r="L11930" s="315" t="s">
        <v>13528</v>
      </c>
      <c r="M11930" s="315" t="s">
        <v>966</v>
      </c>
      <c r="N11930" s="315" t="s">
        <v>750</v>
      </c>
      <c r="O11930" s="315"/>
      <c r="P11930" s="315"/>
      <c r="Q11930" s="315"/>
    </row>
    <row r="11931" spans="1:17" hidden="1">
      <c r="A11931" s="315" t="s">
        <v>750</v>
      </c>
      <c r="B11931" s="315" t="s">
        <v>13501</v>
      </c>
      <c r="C11931" s="315" t="s">
        <v>13508</v>
      </c>
      <c r="D11931" s="316">
        <v>20</v>
      </c>
      <c r="E11931" s="317">
        <v>55485</v>
      </c>
      <c r="F11931" s="317">
        <v>1772.04</v>
      </c>
      <c r="G11931" s="318">
        <v>39812</v>
      </c>
      <c r="H11931" s="318">
        <v>41275</v>
      </c>
      <c r="I11931" s="318">
        <v>50770</v>
      </c>
      <c r="J11931" s="315"/>
      <c r="K11931" s="315">
        <v>3555</v>
      </c>
      <c r="L11931" s="315" t="s">
        <v>1035</v>
      </c>
      <c r="M11931" s="315" t="s">
        <v>764</v>
      </c>
      <c r="N11931" s="315" t="s">
        <v>750</v>
      </c>
      <c r="O11931" s="315"/>
      <c r="P11931" s="315"/>
      <c r="Q11931" s="315"/>
    </row>
    <row r="11932" spans="1:17" hidden="1">
      <c r="A11932" s="315" t="s">
        <v>750</v>
      </c>
      <c r="B11932" s="315" t="s">
        <v>13501</v>
      </c>
      <c r="C11932" s="315" t="s">
        <v>13502</v>
      </c>
      <c r="D11932" s="316">
        <v>20</v>
      </c>
      <c r="E11932" s="317">
        <v>56267</v>
      </c>
      <c r="F11932" s="317">
        <v>15890.23</v>
      </c>
      <c r="G11932" s="318">
        <v>40000</v>
      </c>
      <c r="H11932" s="318">
        <v>41079</v>
      </c>
      <c r="I11932" s="318">
        <v>50405</v>
      </c>
      <c r="J11932" s="315"/>
      <c r="K11932" s="315">
        <v>3864</v>
      </c>
      <c r="L11932" s="315" t="s">
        <v>13529</v>
      </c>
      <c r="M11932" s="315" t="s">
        <v>764</v>
      </c>
      <c r="N11932" s="315" t="s">
        <v>750</v>
      </c>
      <c r="O11932" s="315"/>
      <c r="P11932" s="315"/>
      <c r="Q11932" s="315"/>
    </row>
    <row r="11933" spans="1:17" hidden="1">
      <c r="A11933" s="315" t="s">
        <v>755</v>
      </c>
      <c r="B11933" s="315" t="s">
        <v>13501</v>
      </c>
      <c r="C11933" s="315" t="s">
        <v>13508</v>
      </c>
      <c r="D11933" s="316">
        <v>20</v>
      </c>
      <c r="E11933" s="317">
        <v>77635</v>
      </c>
      <c r="F11933" s="317">
        <v>25619.55</v>
      </c>
      <c r="G11933" s="318">
        <v>41704</v>
      </c>
      <c r="H11933" s="318">
        <v>41760</v>
      </c>
      <c r="I11933" s="318">
        <v>49309</v>
      </c>
      <c r="J11933" s="315"/>
      <c r="K11933" s="315">
        <v>3362</v>
      </c>
      <c r="L11933" s="315" t="s">
        <v>13530</v>
      </c>
      <c r="M11933" s="315" t="s">
        <v>764</v>
      </c>
      <c r="N11933" s="315" t="s">
        <v>755</v>
      </c>
      <c r="O11933" s="315"/>
      <c r="P11933" s="315"/>
      <c r="Q11933" s="315"/>
    </row>
    <row r="11934" spans="1:17" hidden="1">
      <c r="A11934" s="315" t="s">
        <v>750</v>
      </c>
      <c r="B11934" s="315" t="s">
        <v>13501</v>
      </c>
      <c r="C11934" s="315" t="s">
        <v>13515</v>
      </c>
      <c r="D11934" s="316">
        <v>20</v>
      </c>
      <c r="E11934" s="317">
        <v>91769.909999999989</v>
      </c>
      <c r="F11934" s="317">
        <v>25746.560000000001</v>
      </c>
      <c r="G11934" s="318">
        <v>41922</v>
      </c>
      <c r="H11934" s="318">
        <v>42317</v>
      </c>
      <c r="I11934" s="318">
        <v>49674</v>
      </c>
      <c r="J11934" s="315"/>
      <c r="K11934" s="315">
        <v>6032</v>
      </c>
      <c r="L11934" s="315" t="s">
        <v>1499</v>
      </c>
      <c r="M11934" s="315" t="s">
        <v>788</v>
      </c>
      <c r="N11934" s="315" t="s">
        <v>750</v>
      </c>
      <c r="O11934" s="315"/>
      <c r="P11934" s="315"/>
      <c r="Q11934" s="315"/>
    </row>
    <row r="11935" spans="1:17" hidden="1">
      <c r="A11935" s="315" t="s">
        <v>750</v>
      </c>
      <c r="B11935" s="315" t="s">
        <v>13501</v>
      </c>
      <c r="C11935" s="315" t="s">
        <v>13502</v>
      </c>
      <c r="D11935" s="316">
        <v>22</v>
      </c>
      <c r="E11935" s="317">
        <v>78730.259999999995</v>
      </c>
      <c r="F11935" s="317">
        <v>23837.81</v>
      </c>
      <c r="G11935" s="318">
        <v>39570</v>
      </c>
      <c r="H11935" s="318">
        <v>40136</v>
      </c>
      <c r="I11935" s="318">
        <v>49279</v>
      </c>
      <c r="J11935" s="315"/>
      <c r="K11935" s="315">
        <v>7407</v>
      </c>
      <c r="L11935" s="315" t="s">
        <v>13531</v>
      </c>
      <c r="M11935" s="315" t="s">
        <v>966</v>
      </c>
      <c r="N11935" s="315" t="s">
        <v>750</v>
      </c>
      <c r="O11935" s="315"/>
      <c r="P11935" s="315"/>
      <c r="Q11935" s="315"/>
    </row>
    <row r="11936" spans="1:17" hidden="1">
      <c r="A11936" s="315" t="s">
        <v>750</v>
      </c>
      <c r="B11936" s="315" t="s">
        <v>13501</v>
      </c>
      <c r="C11936" s="315" t="s">
        <v>13502</v>
      </c>
      <c r="D11936" s="316">
        <v>22</v>
      </c>
      <c r="E11936" s="317">
        <v>76671</v>
      </c>
      <c r="F11936" s="317">
        <v>22717.34</v>
      </c>
      <c r="G11936" s="318">
        <v>39570</v>
      </c>
      <c r="H11936" s="318">
        <v>39764</v>
      </c>
      <c r="I11936" s="318">
        <v>48944</v>
      </c>
      <c r="J11936" s="315"/>
      <c r="K11936" s="315">
        <v>6197</v>
      </c>
      <c r="L11936" s="315" t="s">
        <v>3826</v>
      </c>
      <c r="M11936" s="315" t="s">
        <v>764</v>
      </c>
      <c r="N11936" s="315" t="s">
        <v>750</v>
      </c>
      <c r="O11936" s="315"/>
      <c r="P11936" s="315"/>
      <c r="Q11936" s="315"/>
    </row>
    <row r="11937" spans="1:17" hidden="1">
      <c r="A11937" s="315" t="s">
        <v>750</v>
      </c>
      <c r="B11937" s="315" t="s">
        <v>13501</v>
      </c>
      <c r="C11937" s="315" t="s">
        <v>13502</v>
      </c>
      <c r="D11937" s="316">
        <v>22</v>
      </c>
      <c r="E11937" s="317">
        <v>197612.44999999998</v>
      </c>
      <c r="F11937" s="317">
        <v>52879.6</v>
      </c>
      <c r="G11937" s="318">
        <v>39749</v>
      </c>
      <c r="H11937" s="318">
        <v>40508</v>
      </c>
      <c r="I11937" s="318">
        <v>49674</v>
      </c>
      <c r="J11937" s="315"/>
      <c r="K11937" s="315">
        <v>9657</v>
      </c>
      <c r="L11937" s="315" t="s">
        <v>2953</v>
      </c>
      <c r="M11937" s="315" t="s">
        <v>770</v>
      </c>
      <c r="N11937" s="315" t="s">
        <v>750</v>
      </c>
      <c r="O11937" s="315"/>
      <c r="P11937" s="315"/>
      <c r="Q11937" s="315"/>
    </row>
    <row r="11938" spans="1:17" hidden="1">
      <c r="A11938" s="315" t="s">
        <v>750</v>
      </c>
      <c r="B11938" s="315" t="s">
        <v>13501</v>
      </c>
      <c r="C11938" s="315" t="s">
        <v>13502</v>
      </c>
      <c r="D11938" s="316">
        <v>22</v>
      </c>
      <c r="E11938" s="317">
        <v>103140.84</v>
      </c>
      <c r="F11938" s="317">
        <v>33655.53</v>
      </c>
      <c r="G11938" s="318">
        <v>39833</v>
      </c>
      <c r="H11938" s="318">
        <v>40875</v>
      </c>
      <c r="I11938" s="318">
        <v>50040</v>
      </c>
      <c r="J11938" s="315"/>
      <c r="K11938" s="315">
        <v>1630</v>
      </c>
      <c r="L11938" s="315" t="s">
        <v>3640</v>
      </c>
      <c r="M11938" s="315" t="s">
        <v>761</v>
      </c>
      <c r="N11938" s="315" t="s">
        <v>750</v>
      </c>
      <c r="O11938" s="315"/>
      <c r="P11938" s="315"/>
      <c r="Q11938" s="315"/>
    </row>
    <row r="11939" spans="1:17" hidden="1">
      <c r="A11939" s="315" t="s">
        <v>750</v>
      </c>
      <c r="B11939" s="315" t="s">
        <v>13501</v>
      </c>
      <c r="C11939" s="315" t="s">
        <v>13503</v>
      </c>
      <c r="D11939" s="316">
        <v>22</v>
      </c>
      <c r="E11939" s="317">
        <v>98403</v>
      </c>
      <c r="F11939" s="317">
        <v>30406.53</v>
      </c>
      <c r="G11939" s="318">
        <v>39847</v>
      </c>
      <c r="H11939" s="318">
        <v>39814</v>
      </c>
      <c r="I11939" s="318">
        <v>49309</v>
      </c>
      <c r="J11939" s="315"/>
      <c r="K11939" s="315">
        <v>2103</v>
      </c>
      <c r="L11939" s="315" t="s">
        <v>3200</v>
      </c>
      <c r="M11939" s="315" t="s">
        <v>758</v>
      </c>
      <c r="N11939" s="315" t="s">
        <v>750</v>
      </c>
      <c r="O11939" s="315"/>
      <c r="P11939" s="315"/>
      <c r="Q11939" s="315"/>
    </row>
    <row r="11940" spans="1:17" hidden="1">
      <c r="A11940" s="315" t="s">
        <v>755</v>
      </c>
      <c r="B11940" s="315" t="s">
        <v>13501</v>
      </c>
      <c r="C11940" s="315" t="s">
        <v>13503</v>
      </c>
      <c r="D11940" s="316">
        <v>22</v>
      </c>
      <c r="E11940" s="317">
        <v>58100.78</v>
      </c>
      <c r="F11940" s="317">
        <v>19289.469999999998</v>
      </c>
      <c r="G11940" s="318">
        <v>39853</v>
      </c>
      <c r="H11940" s="318">
        <v>40401</v>
      </c>
      <c r="I11940" s="318">
        <v>49674</v>
      </c>
      <c r="J11940" s="315"/>
      <c r="K11940" s="315">
        <v>9612</v>
      </c>
      <c r="L11940" s="315" t="s">
        <v>4509</v>
      </c>
      <c r="M11940" s="315" t="s">
        <v>770</v>
      </c>
      <c r="N11940" s="315" t="s">
        <v>755</v>
      </c>
      <c r="O11940" s="315"/>
      <c r="P11940" s="315"/>
      <c r="Q11940" s="315"/>
    </row>
    <row r="11941" spans="1:17" hidden="1">
      <c r="A11941" s="315" t="s">
        <v>750</v>
      </c>
      <c r="B11941" s="315" t="s">
        <v>13501</v>
      </c>
      <c r="C11941" s="315" t="s">
        <v>13502</v>
      </c>
      <c r="D11941" s="316">
        <v>22</v>
      </c>
      <c r="E11941" s="317">
        <v>51544.61</v>
      </c>
      <c r="F11941" s="317">
        <v>13172.5</v>
      </c>
      <c r="G11941" s="318">
        <v>39881</v>
      </c>
      <c r="H11941" s="318">
        <v>40821</v>
      </c>
      <c r="I11941" s="318">
        <v>50040</v>
      </c>
      <c r="J11941" s="315"/>
      <c r="K11941" s="315">
        <v>3607</v>
      </c>
      <c r="L11941" s="315" t="s">
        <v>2197</v>
      </c>
      <c r="M11941" s="315" t="s">
        <v>764</v>
      </c>
      <c r="N11941" s="315" t="s">
        <v>750</v>
      </c>
      <c r="O11941" s="315"/>
      <c r="P11941" s="315"/>
      <c r="Q11941" s="315"/>
    </row>
    <row r="11942" spans="1:17" hidden="1">
      <c r="A11942" s="315" t="s">
        <v>755</v>
      </c>
      <c r="B11942" s="319" t="s">
        <v>13501</v>
      </c>
      <c r="C11942" s="315" t="s">
        <v>13503</v>
      </c>
      <c r="D11942" s="320">
        <v>22</v>
      </c>
      <c r="E11942" s="317">
        <v>76603.97</v>
      </c>
      <c r="F11942" s="317">
        <v>20688.730000000003</v>
      </c>
      <c r="G11942" s="321">
        <v>40073</v>
      </c>
      <c r="H11942" s="321">
        <v>40211</v>
      </c>
      <c r="I11942" s="321">
        <v>49674</v>
      </c>
      <c r="J11942" s="319"/>
      <c r="K11942" s="322">
        <v>7246</v>
      </c>
      <c r="L11942" s="319" t="s">
        <v>13532</v>
      </c>
      <c r="M11942" s="319" t="s">
        <v>966</v>
      </c>
      <c r="N11942" s="315" t="s">
        <v>755</v>
      </c>
      <c r="O11942" s="319"/>
      <c r="P11942" s="319"/>
      <c r="Q11942" s="319"/>
    </row>
    <row r="11943" spans="1:17" hidden="1">
      <c r="A11943" s="315" t="s">
        <v>750</v>
      </c>
      <c r="B11943" s="315" t="s">
        <v>13501</v>
      </c>
      <c r="C11943" s="315" t="s">
        <v>13502</v>
      </c>
      <c r="D11943" s="316">
        <v>22</v>
      </c>
      <c r="E11943" s="317">
        <v>123000</v>
      </c>
      <c r="F11943" s="317">
        <v>36102.79</v>
      </c>
      <c r="G11943" s="318">
        <v>40416</v>
      </c>
      <c r="H11943" s="318">
        <v>41051</v>
      </c>
      <c r="I11943" s="318">
        <v>50405</v>
      </c>
      <c r="J11943" s="315"/>
      <c r="K11943" s="315">
        <v>1921</v>
      </c>
      <c r="L11943" s="315" t="s">
        <v>2306</v>
      </c>
      <c r="M11943" s="315" t="s">
        <v>754</v>
      </c>
      <c r="N11943" s="315" t="s">
        <v>750</v>
      </c>
      <c r="O11943" s="315"/>
      <c r="P11943" s="315"/>
      <c r="Q11943" s="315"/>
    </row>
    <row r="11944" spans="1:17" hidden="1">
      <c r="A11944" s="315" t="s">
        <v>750</v>
      </c>
      <c r="B11944" s="315" t="s">
        <v>13501</v>
      </c>
      <c r="C11944" s="315" t="s">
        <v>13502</v>
      </c>
      <c r="D11944" s="316">
        <v>22</v>
      </c>
      <c r="E11944" s="317">
        <v>78509.010000000009</v>
      </c>
      <c r="F11944" s="317">
        <v>20281.500000000004</v>
      </c>
      <c r="G11944" s="318">
        <v>40690</v>
      </c>
      <c r="H11944" s="318">
        <v>41288</v>
      </c>
      <c r="I11944" s="318">
        <v>50770</v>
      </c>
      <c r="J11944" s="315"/>
      <c r="K11944" s="315">
        <v>6417</v>
      </c>
      <c r="L11944" s="315" t="s">
        <v>4002</v>
      </c>
      <c r="M11944" s="315" t="s">
        <v>1388</v>
      </c>
      <c r="N11944" s="315" t="s">
        <v>750</v>
      </c>
      <c r="O11944" s="315"/>
      <c r="P11944" s="315"/>
      <c r="Q11944" s="315"/>
    </row>
    <row r="11945" spans="1:17" hidden="1">
      <c r="A11945" s="315" t="s">
        <v>750</v>
      </c>
      <c r="B11945" s="315" t="s">
        <v>13501</v>
      </c>
      <c r="C11945" s="315" t="s">
        <v>13502</v>
      </c>
      <c r="D11945" s="316">
        <v>22</v>
      </c>
      <c r="E11945" s="317">
        <v>8331</v>
      </c>
      <c r="F11945" s="317">
        <v>2267.88</v>
      </c>
      <c r="G11945" s="318">
        <v>41107</v>
      </c>
      <c r="H11945" s="318">
        <v>42634</v>
      </c>
      <c r="I11945" s="318">
        <v>50040</v>
      </c>
      <c r="J11945" s="315"/>
      <c r="K11945" s="315">
        <v>3770</v>
      </c>
      <c r="L11945" s="315" t="s">
        <v>872</v>
      </c>
      <c r="M11945" s="315" t="s">
        <v>764</v>
      </c>
      <c r="N11945" s="315" t="s">
        <v>750</v>
      </c>
      <c r="O11945" s="315"/>
      <c r="P11945" s="315"/>
      <c r="Q11945" s="315"/>
    </row>
    <row r="11946" spans="1:17" hidden="1">
      <c r="A11946" s="315" t="s">
        <v>750</v>
      </c>
      <c r="B11946" s="315" t="s">
        <v>13501</v>
      </c>
      <c r="C11946" s="315" t="s">
        <v>13502</v>
      </c>
      <c r="D11946" s="316">
        <v>22.5</v>
      </c>
      <c r="E11946" s="317">
        <v>139456</v>
      </c>
      <c r="F11946" s="317">
        <v>35897.01</v>
      </c>
      <c r="G11946" s="318">
        <v>39570</v>
      </c>
      <c r="H11946" s="318">
        <v>39457</v>
      </c>
      <c r="I11946" s="318">
        <v>48914</v>
      </c>
      <c r="J11946" s="315"/>
      <c r="K11946" s="315">
        <v>6170</v>
      </c>
      <c r="L11946" s="315" t="s">
        <v>3192</v>
      </c>
      <c r="M11946" s="315" t="s">
        <v>788</v>
      </c>
      <c r="N11946" s="315" t="s">
        <v>750</v>
      </c>
      <c r="O11946" s="315"/>
      <c r="P11946" s="315"/>
      <c r="Q11946" s="315"/>
    </row>
    <row r="11947" spans="1:17" hidden="1">
      <c r="A11947" s="315" t="s">
        <v>750</v>
      </c>
      <c r="B11947" s="315" t="s">
        <v>13501</v>
      </c>
      <c r="C11947" s="315" t="s">
        <v>13502</v>
      </c>
      <c r="D11947" s="316">
        <v>22.5</v>
      </c>
      <c r="E11947" s="317">
        <v>82249</v>
      </c>
      <c r="F11947" s="317">
        <v>24903.17</v>
      </c>
      <c r="G11947" s="318">
        <v>41289</v>
      </c>
      <c r="H11947" s="318">
        <v>41621</v>
      </c>
      <c r="I11947" s="318">
        <v>50770</v>
      </c>
      <c r="J11947" s="315"/>
      <c r="K11947" s="315">
        <v>8633</v>
      </c>
      <c r="L11947" s="315" t="s">
        <v>2643</v>
      </c>
      <c r="M11947" s="315" t="s">
        <v>784</v>
      </c>
      <c r="N11947" s="315" t="s">
        <v>750</v>
      </c>
      <c r="O11947" s="315"/>
      <c r="P11947" s="315"/>
      <c r="Q11947" s="315"/>
    </row>
    <row r="11948" spans="1:17" hidden="1">
      <c r="A11948" s="315" t="s">
        <v>750</v>
      </c>
      <c r="B11948" s="315" t="s">
        <v>13501</v>
      </c>
      <c r="C11948" s="315" t="s">
        <v>13502</v>
      </c>
      <c r="D11948" s="316">
        <v>23</v>
      </c>
      <c r="E11948" s="317">
        <v>163369</v>
      </c>
      <c r="F11948" s="317">
        <v>40352.140000000007</v>
      </c>
      <c r="G11948" s="318">
        <v>39760</v>
      </c>
      <c r="H11948" s="318">
        <v>38869</v>
      </c>
      <c r="I11948" s="318">
        <v>48213</v>
      </c>
      <c r="J11948" s="315"/>
      <c r="K11948" s="315">
        <v>3763</v>
      </c>
      <c r="L11948" s="315" t="s">
        <v>13533</v>
      </c>
      <c r="M11948" s="315" t="s">
        <v>764</v>
      </c>
      <c r="N11948" s="315" t="s">
        <v>750</v>
      </c>
      <c r="O11948" s="315"/>
      <c r="P11948" s="315"/>
      <c r="Q11948" s="315"/>
    </row>
    <row r="11949" spans="1:17" hidden="1">
      <c r="A11949" s="315" t="s">
        <v>750</v>
      </c>
      <c r="B11949" s="315" t="s">
        <v>13501</v>
      </c>
      <c r="C11949" s="315" t="s">
        <v>13502</v>
      </c>
      <c r="D11949" s="316">
        <v>23</v>
      </c>
      <c r="E11949" s="317">
        <v>150075.88999999998</v>
      </c>
      <c r="F11949" s="317">
        <v>40992.939999999995</v>
      </c>
      <c r="G11949" s="318">
        <v>40147</v>
      </c>
      <c r="H11949" s="318">
        <v>40680</v>
      </c>
      <c r="I11949" s="318">
        <v>50040</v>
      </c>
      <c r="J11949" s="315"/>
      <c r="K11949" s="315">
        <v>7494</v>
      </c>
      <c r="L11949" s="315" t="s">
        <v>13534</v>
      </c>
      <c r="M11949" s="315" t="s">
        <v>966</v>
      </c>
      <c r="N11949" s="315" t="s">
        <v>750</v>
      </c>
      <c r="O11949" s="315"/>
      <c r="P11949" s="315"/>
      <c r="Q11949" s="315"/>
    </row>
    <row r="11950" spans="1:17" hidden="1">
      <c r="A11950" s="315" t="s">
        <v>750</v>
      </c>
      <c r="B11950" s="315" t="s">
        <v>13501</v>
      </c>
      <c r="C11950" s="315" t="s">
        <v>13502</v>
      </c>
      <c r="D11950" s="316">
        <v>23</v>
      </c>
      <c r="E11950" s="317">
        <v>159310</v>
      </c>
      <c r="F11950" s="317">
        <v>49268.11</v>
      </c>
      <c r="G11950" s="318">
        <v>40619</v>
      </c>
      <c r="H11950" s="318">
        <v>41836</v>
      </c>
      <c r="I11950" s="318">
        <v>49309</v>
      </c>
      <c r="J11950" s="315"/>
      <c r="K11950" s="315">
        <v>8887</v>
      </c>
      <c r="L11950" s="315" t="s">
        <v>2950</v>
      </c>
      <c r="M11950" s="315" t="s">
        <v>770</v>
      </c>
      <c r="N11950" s="315" t="s">
        <v>750</v>
      </c>
      <c r="O11950" s="315"/>
      <c r="P11950" s="315"/>
      <c r="Q11950" s="315"/>
    </row>
    <row r="11951" spans="1:17" hidden="1">
      <c r="A11951" s="315" t="s">
        <v>750</v>
      </c>
      <c r="B11951" s="315" t="s">
        <v>13501</v>
      </c>
      <c r="C11951" s="315" t="s">
        <v>13502</v>
      </c>
      <c r="D11951" s="316">
        <v>23</v>
      </c>
      <c r="E11951" s="317">
        <v>59742</v>
      </c>
      <c r="F11951" s="317">
        <v>14990.82</v>
      </c>
      <c r="G11951" s="318">
        <v>40862</v>
      </c>
      <c r="H11951" s="318">
        <v>41138</v>
      </c>
      <c r="I11951" s="318">
        <v>50405</v>
      </c>
      <c r="J11951" s="315"/>
      <c r="K11951" s="315">
        <v>6375</v>
      </c>
      <c r="L11951" s="315" t="s">
        <v>3471</v>
      </c>
      <c r="M11951" s="315" t="s">
        <v>1290</v>
      </c>
      <c r="N11951" s="315" t="s">
        <v>750</v>
      </c>
      <c r="O11951" s="315"/>
      <c r="P11951" s="315"/>
      <c r="Q11951" s="315"/>
    </row>
    <row r="11952" spans="1:17" hidden="1">
      <c r="A11952" s="315" t="s">
        <v>750</v>
      </c>
      <c r="B11952" s="315" t="s">
        <v>13501</v>
      </c>
      <c r="C11952" s="315" t="s">
        <v>13502</v>
      </c>
      <c r="D11952" s="316">
        <v>23.7</v>
      </c>
      <c r="E11952" s="317">
        <v>104389.19</v>
      </c>
      <c r="F11952" s="317">
        <v>32669.959999999995</v>
      </c>
      <c r="G11952" s="318">
        <v>41519</v>
      </c>
      <c r="H11952" s="318">
        <v>41974</v>
      </c>
      <c r="I11952" s="318">
        <v>49309</v>
      </c>
      <c r="J11952" s="315"/>
      <c r="K11952" s="315">
        <v>7324</v>
      </c>
      <c r="L11952" s="315" t="s">
        <v>3358</v>
      </c>
      <c r="M11952" s="315" t="s">
        <v>770</v>
      </c>
      <c r="N11952" s="315" t="s">
        <v>750</v>
      </c>
      <c r="O11952" s="315"/>
      <c r="P11952" s="315"/>
      <c r="Q11952" s="315"/>
    </row>
    <row r="11953" spans="1:17" hidden="1">
      <c r="A11953" s="315" t="s">
        <v>750</v>
      </c>
      <c r="B11953" s="315" t="s">
        <v>13501</v>
      </c>
      <c r="C11953" s="315" t="s">
        <v>13502</v>
      </c>
      <c r="D11953" s="316">
        <v>24</v>
      </c>
      <c r="E11953" s="317">
        <v>144173</v>
      </c>
      <c r="F11953" s="317">
        <v>40715.53</v>
      </c>
      <c r="G11953" s="318">
        <v>39632</v>
      </c>
      <c r="H11953" s="318">
        <v>40042</v>
      </c>
      <c r="I11953" s="318">
        <v>49309</v>
      </c>
      <c r="J11953" s="315"/>
      <c r="K11953" s="315">
        <v>6354</v>
      </c>
      <c r="L11953" s="315" t="s">
        <v>3912</v>
      </c>
      <c r="M11953" s="315" t="s">
        <v>788</v>
      </c>
      <c r="N11953" s="315" t="s">
        <v>750</v>
      </c>
      <c r="O11953" s="315"/>
      <c r="P11953" s="315"/>
      <c r="Q11953" s="315"/>
    </row>
    <row r="11954" spans="1:17" hidden="1">
      <c r="A11954" s="315" t="s">
        <v>750</v>
      </c>
      <c r="B11954" s="315" t="s">
        <v>13501</v>
      </c>
      <c r="C11954" s="315" t="s">
        <v>13502</v>
      </c>
      <c r="D11954" s="316">
        <v>24</v>
      </c>
      <c r="E11954" s="317">
        <v>169104</v>
      </c>
      <c r="F11954" s="317">
        <v>46182.310000000005</v>
      </c>
      <c r="G11954" s="318">
        <v>39850</v>
      </c>
      <c r="H11954" s="318">
        <v>40116</v>
      </c>
      <c r="I11954" s="318">
        <v>49309</v>
      </c>
      <c r="J11954" s="315"/>
      <c r="K11954" s="315">
        <v>6083</v>
      </c>
      <c r="L11954" s="315" t="s">
        <v>13535</v>
      </c>
      <c r="M11954" s="315" t="s">
        <v>764</v>
      </c>
      <c r="N11954" s="315" t="s">
        <v>750</v>
      </c>
      <c r="O11954" s="315"/>
      <c r="P11954" s="315"/>
      <c r="Q11954" s="315"/>
    </row>
    <row r="11955" spans="1:17" hidden="1">
      <c r="A11955" s="315" t="s">
        <v>750</v>
      </c>
      <c r="B11955" s="315" t="s">
        <v>13501</v>
      </c>
      <c r="C11955" s="315" t="s">
        <v>13502</v>
      </c>
      <c r="D11955" s="316">
        <v>24</v>
      </c>
      <c r="E11955" s="317">
        <v>45771.060000000005</v>
      </c>
      <c r="F11955" s="317">
        <v>13773.710000000001</v>
      </c>
      <c r="G11955" s="318">
        <v>41373</v>
      </c>
      <c r="H11955" s="318">
        <v>41984</v>
      </c>
      <c r="I11955" s="318">
        <v>49309</v>
      </c>
      <c r="J11955" s="315"/>
      <c r="K11955" s="315">
        <v>7505</v>
      </c>
      <c r="L11955" s="315" t="s">
        <v>2854</v>
      </c>
      <c r="M11955" s="315" t="s">
        <v>966</v>
      </c>
      <c r="N11955" s="315" t="s">
        <v>750</v>
      </c>
      <c r="O11955" s="315"/>
      <c r="P11955" s="315"/>
      <c r="Q11955" s="315"/>
    </row>
    <row r="11956" spans="1:17" hidden="1">
      <c r="A11956" s="315" t="s">
        <v>750</v>
      </c>
      <c r="B11956" s="315" t="s">
        <v>13501</v>
      </c>
      <c r="C11956" s="315" t="s">
        <v>13502</v>
      </c>
      <c r="D11956" s="316">
        <v>25</v>
      </c>
      <c r="E11956" s="317">
        <v>133765</v>
      </c>
      <c r="F11956" s="317">
        <v>33441.25</v>
      </c>
      <c r="G11956" s="318">
        <v>39609</v>
      </c>
      <c r="H11956" s="318">
        <v>40210</v>
      </c>
      <c r="I11956" s="318">
        <v>49674</v>
      </c>
      <c r="J11956" s="315"/>
      <c r="K11956" s="315">
        <v>3716</v>
      </c>
      <c r="L11956" s="315" t="s">
        <v>13536</v>
      </c>
      <c r="M11956" s="315" t="s">
        <v>764</v>
      </c>
      <c r="N11956" s="315" t="s">
        <v>750</v>
      </c>
      <c r="O11956" s="315"/>
      <c r="P11956" s="315"/>
      <c r="Q11956" s="315"/>
    </row>
    <row r="11957" spans="1:17" hidden="1">
      <c r="A11957" s="315" t="s">
        <v>750</v>
      </c>
      <c r="B11957" s="315" t="s">
        <v>13501</v>
      </c>
      <c r="C11957" s="315" t="s">
        <v>13503</v>
      </c>
      <c r="D11957" s="316">
        <v>25</v>
      </c>
      <c r="E11957" s="317">
        <v>92607</v>
      </c>
      <c r="F11957" s="317">
        <v>28811.06</v>
      </c>
      <c r="G11957" s="318">
        <v>39812</v>
      </c>
      <c r="H11957" s="318">
        <v>40273</v>
      </c>
      <c r="I11957" s="318">
        <v>49674</v>
      </c>
      <c r="J11957" s="315"/>
      <c r="K11957" s="315">
        <v>8757</v>
      </c>
      <c r="L11957" s="315" t="s">
        <v>4027</v>
      </c>
      <c r="M11957" s="315" t="s">
        <v>1705</v>
      </c>
      <c r="N11957" s="315" t="s">
        <v>750</v>
      </c>
      <c r="O11957" s="315"/>
      <c r="P11957" s="315"/>
      <c r="Q11957" s="315"/>
    </row>
    <row r="11958" spans="1:17" hidden="1">
      <c r="A11958" s="315" t="s">
        <v>750</v>
      </c>
      <c r="B11958" s="315" t="s">
        <v>13501</v>
      </c>
      <c r="C11958" s="315" t="s">
        <v>13508</v>
      </c>
      <c r="D11958" s="316">
        <v>25</v>
      </c>
      <c r="E11958" s="317">
        <v>73832.089999999982</v>
      </c>
      <c r="F11958" s="317">
        <v>22081.27</v>
      </c>
      <c r="G11958" s="318">
        <v>40907</v>
      </c>
      <c r="H11958" s="318">
        <v>41578</v>
      </c>
      <c r="I11958" s="318">
        <v>50770</v>
      </c>
      <c r="J11958" s="315"/>
      <c r="K11958" s="315">
        <v>8738</v>
      </c>
      <c r="L11958" s="315" t="s">
        <v>2535</v>
      </c>
      <c r="M11958" s="315" t="s">
        <v>770</v>
      </c>
      <c r="N11958" s="315" t="s">
        <v>750</v>
      </c>
      <c r="O11958" s="315"/>
      <c r="P11958" s="315"/>
      <c r="Q11958" s="315"/>
    </row>
    <row r="11959" spans="1:17" hidden="1">
      <c r="A11959" s="315" t="s">
        <v>755</v>
      </c>
      <c r="B11959" s="315" t="s">
        <v>13501</v>
      </c>
      <c r="C11959" s="315" t="s">
        <v>13508</v>
      </c>
      <c r="D11959" s="316">
        <v>26</v>
      </c>
      <c r="E11959" s="317">
        <v>75708</v>
      </c>
      <c r="F11959" s="317">
        <v>25665.02</v>
      </c>
      <c r="G11959" s="318">
        <v>39570</v>
      </c>
      <c r="H11959" s="318">
        <v>39614</v>
      </c>
      <c r="I11959" s="318">
        <v>48944</v>
      </c>
      <c r="J11959" s="315"/>
      <c r="K11959" s="315">
        <v>3454</v>
      </c>
      <c r="L11959" s="315" t="s">
        <v>3825</v>
      </c>
      <c r="M11959" s="315" t="s">
        <v>764</v>
      </c>
      <c r="N11959" s="315" t="s">
        <v>755</v>
      </c>
      <c r="O11959" s="315"/>
      <c r="P11959" s="315"/>
      <c r="Q11959" s="315"/>
    </row>
    <row r="11960" spans="1:17" hidden="1">
      <c r="A11960" s="315" t="s">
        <v>750</v>
      </c>
      <c r="B11960" s="315" t="s">
        <v>13501</v>
      </c>
      <c r="C11960" s="315" t="s">
        <v>13502</v>
      </c>
      <c r="D11960" s="316">
        <v>26</v>
      </c>
      <c r="E11960" s="317">
        <v>141861</v>
      </c>
      <c r="F11960" s="317">
        <v>39537.19</v>
      </c>
      <c r="G11960" s="318">
        <v>39742</v>
      </c>
      <c r="H11960" s="318">
        <v>40739</v>
      </c>
      <c r="I11960" s="318">
        <v>50040</v>
      </c>
      <c r="J11960" s="315"/>
      <c r="K11960" s="315">
        <v>3855</v>
      </c>
      <c r="L11960" s="315" t="s">
        <v>3868</v>
      </c>
      <c r="M11960" s="315" t="s">
        <v>764</v>
      </c>
      <c r="N11960" s="315" t="s">
        <v>750</v>
      </c>
      <c r="O11960" s="315"/>
      <c r="P11960" s="315"/>
      <c r="Q11960" s="315"/>
    </row>
    <row r="11961" spans="1:17" hidden="1">
      <c r="A11961" s="315" t="s">
        <v>750</v>
      </c>
      <c r="B11961" s="315" t="s">
        <v>13501</v>
      </c>
      <c r="C11961" s="315" t="s">
        <v>13502</v>
      </c>
      <c r="D11961" s="316">
        <v>26</v>
      </c>
      <c r="E11961" s="317">
        <v>69323.19</v>
      </c>
      <c r="F11961" s="317">
        <v>22876.65</v>
      </c>
      <c r="G11961" s="318">
        <v>39812</v>
      </c>
      <c r="H11961" s="318">
        <v>42433</v>
      </c>
      <c r="I11961" s="318">
        <v>51866</v>
      </c>
      <c r="J11961" s="315"/>
      <c r="K11961" s="315">
        <v>7031</v>
      </c>
      <c r="L11961" s="315" t="s">
        <v>4057</v>
      </c>
      <c r="M11961" s="315" t="s">
        <v>966</v>
      </c>
      <c r="N11961" s="315" t="s">
        <v>750</v>
      </c>
      <c r="O11961" s="315"/>
      <c r="P11961" s="315"/>
      <c r="Q11961" s="315"/>
    </row>
    <row r="11962" spans="1:17" hidden="1">
      <c r="A11962" s="315" t="s">
        <v>750</v>
      </c>
      <c r="B11962" s="315" t="s">
        <v>13501</v>
      </c>
      <c r="C11962" s="315" t="s">
        <v>13502</v>
      </c>
      <c r="D11962" s="316">
        <v>26.6</v>
      </c>
      <c r="E11962" s="317">
        <v>157590.79</v>
      </c>
      <c r="F11962" s="317">
        <v>35821.560000000012</v>
      </c>
      <c r="G11962" s="318">
        <v>39570</v>
      </c>
      <c r="H11962" s="318">
        <v>42031</v>
      </c>
      <c r="I11962" s="318">
        <v>51501</v>
      </c>
      <c r="J11962" s="315"/>
      <c r="K11962" s="315">
        <v>6174</v>
      </c>
      <c r="L11962" s="315" t="s">
        <v>2480</v>
      </c>
      <c r="M11962" s="315" t="s">
        <v>788</v>
      </c>
      <c r="N11962" s="315" t="s">
        <v>750</v>
      </c>
      <c r="O11962" s="315"/>
      <c r="P11962" s="315"/>
      <c r="Q11962" s="315"/>
    </row>
    <row r="11963" spans="1:17" hidden="1">
      <c r="A11963" s="315" t="s">
        <v>750</v>
      </c>
      <c r="B11963" s="315" t="s">
        <v>13501</v>
      </c>
      <c r="C11963" s="315" t="s">
        <v>13502</v>
      </c>
      <c r="D11963" s="316">
        <v>26.6</v>
      </c>
      <c r="E11963" s="317">
        <v>174928.29</v>
      </c>
      <c r="F11963" s="317">
        <v>51768.71</v>
      </c>
      <c r="G11963" s="318">
        <v>41232</v>
      </c>
      <c r="H11963" s="318">
        <v>41870</v>
      </c>
      <c r="I11963" s="318">
        <v>49309</v>
      </c>
      <c r="J11963" s="315"/>
      <c r="K11963" s="315">
        <v>8887</v>
      </c>
      <c r="L11963" s="315" t="s">
        <v>2950</v>
      </c>
      <c r="M11963" s="315" t="s">
        <v>770</v>
      </c>
      <c r="N11963" s="315" t="s">
        <v>750</v>
      </c>
      <c r="O11963" s="315"/>
      <c r="P11963" s="315"/>
      <c r="Q11963" s="315"/>
    </row>
    <row r="11964" spans="1:17" hidden="1">
      <c r="A11964" s="315" t="s">
        <v>750</v>
      </c>
      <c r="B11964" s="315" t="s">
        <v>13501</v>
      </c>
      <c r="C11964" s="315" t="s">
        <v>13502</v>
      </c>
      <c r="D11964" s="316">
        <v>27</v>
      </c>
      <c r="E11964" s="317">
        <v>124318.15</v>
      </c>
      <c r="F11964" s="317">
        <v>30964.42</v>
      </c>
      <c r="G11964" s="318">
        <v>39569</v>
      </c>
      <c r="H11964" s="318">
        <v>38869</v>
      </c>
      <c r="I11964" s="318">
        <v>48213</v>
      </c>
      <c r="J11964" s="315"/>
      <c r="K11964" s="315">
        <v>6063</v>
      </c>
      <c r="L11964" s="315" t="s">
        <v>4093</v>
      </c>
      <c r="M11964" s="315" t="s">
        <v>1017</v>
      </c>
      <c r="N11964" s="315" t="s">
        <v>750</v>
      </c>
      <c r="O11964" s="315"/>
      <c r="P11964" s="315"/>
      <c r="Q11964" s="315"/>
    </row>
    <row r="11965" spans="1:17" hidden="1">
      <c r="A11965" s="315" t="s">
        <v>750</v>
      </c>
      <c r="B11965" s="315" t="s">
        <v>13501</v>
      </c>
      <c r="C11965" s="315" t="s">
        <v>13502</v>
      </c>
      <c r="D11965" s="316">
        <v>27</v>
      </c>
      <c r="E11965" s="317">
        <v>112520</v>
      </c>
      <c r="F11965" s="317">
        <v>28546.74</v>
      </c>
      <c r="G11965" s="318">
        <v>39695</v>
      </c>
      <c r="H11965" s="318">
        <v>41187</v>
      </c>
      <c r="I11965" s="318">
        <v>50405</v>
      </c>
      <c r="J11965" s="315"/>
      <c r="K11965" s="315">
        <v>6424</v>
      </c>
      <c r="L11965" s="315" t="s">
        <v>13537</v>
      </c>
      <c r="M11965" s="315" t="s">
        <v>1388</v>
      </c>
      <c r="N11965" s="315" t="s">
        <v>750</v>
      </c>
      <c r="O11965" s="315"/>
      <c r="P11965" s="315"/>
      <c r="Q11965" s="315"/>
    </row>
    <row r="11966" spans="1:17" hidden="1">
      <c r="A11966" s="315" t="s">
        <v>755</v>
      </c>
      <c r="B11966" s="315" t="s">
        <v>13501</v>
      </c>
      <c r="C11966" s="315" t="s">
        <v>13508</v>
      </c>
      <c r="D11966" s="316">
        <v>27</v>
      </c>
      <c r="E11966" s="317">
        <v>126003</v>
      </c>
      <c r="F11966" s="317">
        <v>38178.92</v>
      </c>
      <c r="G11966" s="318">
        <v>40235</v>
      </c>
      <c r="H11966" s="318">
        <v>40515</v>
      </c>
      <c r="I11966" s="318">
        <v>49674</v>
      </c>
      <c r="J11966" s="315"/>
      <c r="K11966" s="315">
        <v>7742</v>
      </c>
      <c r="L11966" s="315" t="s">
        <v>3172</v>
      </c>
      <c r="M11966" s="315" t="s">
        <v>966</v>
      </c>
      <c r="N11966" s="315" t="s">
        <v>755</v>
      </c>
      <c r="O11966" s="315"/>
      <c r="P11966" s="315"/>
      <c r="Q11966" s="315"/>
    </row>
    <row r="11967" spans="1:17" hidden="1">
      <c r="A11967" s="315" t="s">
        <v>750</v>
      </c>
      <c r="B11967" s="315" t="s">
        <v>13501</v>
      </c>
      <c r="C11967" s="315" t="s">
        <v>13502</v>
      </c>
      <c r="D11967" s="316">
        <v>28</v>
      </c>
      <c r="E11967" s="317">
        <v>203983</v>
      </c>
      <c r="F11967" s="317">
        <v>53639.979999999996</v>
      </c>
      <c r="G11967" s="318">
        <v>39577</v>
      </c>
      <c r="H11967" s="318">
        <v>38811</v>
      </c>
      <c r="I11967" s="318">
        <v>48213</v>
      </c>
      <c r="J11967" s="315"/>
      <c r="K11967" s="315">
        <v>7326</v>
      </c>
      <c r="L11967" s="315" t="s">
        <v>13538</v>
      </c>
      <c r="M11967" s="315" t="s">
        <v>770</v>
      </c>
      <c r="N11967" s="315" t="s">
        <v>750</v>
      </c>
      <c r="O11967" s="315"/>
      <c r="P11967" s="315"/>
      <c r="Q11967" s="315"/>
    </row>
    <row r="11968" spans="1:17" hidden="1">
      <c r="A11968" s="315" t="s">
        <v>750</v>
      </c>
      <c r="B11968" s="315" t="s">
        <v>13501</v>
      </c>
      <c r="C11968" s="315" t="s">
        <v>13502</v>
      </c>
      <c r="D11968" s="316">
        <v>28</v>
      </c>
      <c r="E11968" s="317">
        <v>154777.80000000002</v>
      </c>
      <c r="F11968" s="317">
        <v>40270.9</v>
      </c>
      <c r="G11968" s="318">
        <v>39609</v>
      </c>
      <c r="H11968" s="318">
        <v>40138</v>
      </c>
      <c r="I11968" s="318">
        <v>49309</v>
      </c>
      <c r="J11968" s="315"/>
      <c r="K11968" s="315">
        <v>3714</v>
      </c>
      <c r="L11968" s="315" t="s">
        <v>1076</v>
      </c>
      <c r="M11968" s="315" t="s">
        <v>764</v>
      </c>
      <c r="N11968" s="315" t="s">
        <v>750</v>
      </c>
      <c r="O11968" s="315"/>
      <c r="P11968" s="315"/>
      <c r="Q11968" s="315"/>
    </row>
    <row r="11969" spans="1:17" hidden="1">
      <c r="A11969" s="315" t="s">
        <v>750</v>
      </c>
      <c r="B11969" s="315" t="s">
        <v>13501</v>
      </c>
      <c r="C11969" s="315" t="s">
        <v>13502</v>
      </c>
      <c r="D11969" s="316">
        <v>28.5</v>
      </c>
      <c r="E11969" s="317">
        <v>153740.29999999999</v>
      </c>
      <c r="F11969" s="317">
        <v>42136.23</v>
      </c>
      <c r="G11969" s="318">
        <v>40022</v>
      </c>
      <c r="H11969" s="318">
        <v>41578</v>
      </c>
      <c r="I11969" s="318">
        <v>50770</v>
      </c>
      <c r="J11969" s="315"/>
      <c r="K11969" s="315">
        <v>3613</v>
      </c>
      <c r="L11969" s="315" t="s">
        <v>2278</v>
      </c>
      <c r="M11969" s="315" t="s">
        <v>764</v>
      </c>
      <c r="N11969" s="315" t="s">
        <v>750</v>
      </c>
      <c r="O11969" s="315"/>
      <c r="P11969" s="315"/>
      <c r="Q11969" s="315"/>
    </row>
    <row r="11970" spans="1:17" hidden="1">
      <c r="A11970" s="315" t="s">
        <v>750</v>
      </c>
      <c r="B11970" s="315" t="s">
        <v>13501</v>
      </c>
      <c r="C11970" s="315" t="s">
        <v>13503</v>
      </c>
      <c r="D11970" s="316">
        <v>28.5</v>
      </c>
      <c r="E11970" s="317">
        <v>67943.350000000006</v>
      </c>
      <c r="F11970" s="317">
        <v>20529.379999999997</v>
      </c>
      <c r="G11970" s="318">
        <v>41309</v>
      </c>
      <c r="H11970" s="318">
        <v>41792</v>
      </c>
      <c r="I11970" s="318">
        <v>49309</v>
      </c>
      <c r="J11970" s="315"/>
      <c r="K11970" s="315">
        <v>8752</v>
      </c>
      <c r="L11970" s="315" t="s">
        <v>3016</v>
      </c>
      <c r="M11970" s="315" t="s">
        <v>1705</v>
      </c>
      <c r="N11970" s="315" t="s">
        <v>750</v>
      </c>
      <c r="O11970" s="315"/>
      <c r="P11970" s="315"/>
      <c r="Q11970" s="315"/>
    </row>
    <row r="11971" spans="1:17" hidden="1">
      <c r="A11971" s="315" t="s">
        <v>750</v>
      </c>
      <c r="B11971" s="315" t="s">
        <v>13501</v>
      </c>
      <c r="C11971" s="315" t="s">
        <v>13508</v>
      </c>
      <c r="D11971" s="316">
        <v>28.7</v>
      </c>
      <c r="E11971" s="317">
        <v>57149.32</v>
      </c>
      <c r="F11971" s="317">
        <v>13123.17</v>
      </c>
      <c r="G11971" s="318">
        <v>40417</v>
      </c>
      <c r="H11971" s="318">
        <v>42439</v>
      </c>
      <c r="I11971" s="318">
        <v>51866</v>
      </c>
      <c r="J11971" s="315"/>
      <c r="K11971" s="315">
        <v>6674</v>
      </c>
      <c r="L11971" s="315" t="s">
        <v>13539</v>
      </c>
      <c r="M11971" s="315" t="s">
        <v>811</v>
      </c>
      <c r="N11971" s="315" t="s">
        <v>750</v>
      </c>
      <c r="O11971" s="315"/>
      <c r="P11971" s="315"/>
      <c r="Q11971" s="315"/>
    </row>
    <row r="11972" spans="1:17" hidden="1">
      <c r="A11972" s="315" t="s">
        <v>750</v>
      </c>
      <c r="B11972" s="315" t="s">
        <v>13501</v>
      </c>
      <c r="C11972" s="315" t="s">
        <v>13502</v>
      </c>
      <c r="D11972" s="316">
        <v>29</v>
      </c>
      <c r="E11972" s="317">
        <v>127030.81000000001</v>
      </c>
      <c r="F11972" s="317">
        <v>34679.409999999996</v>
      </c>
      <c r="G11972" s="318">
        <v>39848</v>
      </c>
      <c r="H11972" s="318">
        <v>41893</v>
      </c>
      <c r="I11972" s="318">
        <v>51135</v>
      </c>
      <c r="J11972" s="315"/>
      <c r="K11972" s="315">
        <v>7428</v>
      </c>
      <c r="L11972" s="315" t="s">
        <v>13540</v>
      </c>
      <c r="M11972" s="315" t="s">
        <v>966</v>
      </c>
      <c r="N11972" s="315" t="s">
        <v>750</v>
      </c>
      <c r="O11972" s="315"/>
      <c r="P11972" s="315"/>
      <c r="Q11972" s="315"/>
    </row>
    <row r="11973" spans="1:17" hidden="1">
      <c r="A11973" s="315" t="s">
        <v>750</v>
      </c>
      <c r="B11973" s="315" t="s">
        <v>13501</v>
      </c>
      <c r="C11973" s="315" t="s">
        <v>13502</v>
      </c>
      <c r="D11973" s="316">
        <v>29.1</v>
      </c>
      <c r="E11973" s="317">
        <v>90146</v>
      </c>
      <c r="F11973" s="317">
        <v>26960.32</v>
      </c>
      <c r="G11973" s="318">
        <v>41605</v>
      </c>
      <c r="H11973" s="318">
        <v>41956</v>
      </c>
      <c r="I11973" s="318">
        <v>49309</v>
      </c>
      <c r="J11973" s="315"/>
      <c r="K11973" s="315">
        <v>9472</v>
      </c>
      <c r="L11973" s="315" t="s">
        <v>3849</v>
      </c>
      <c r="M11973" s="315" t="s">
        <v>770</v>
      </c>
      <c r="N11973" s="315" t="s">
        <v>750</v>
      </c>
      <c r="O11973" s="315"/>
      <c r="P11973" s="315"/>
      <c r="Q11973" s="315"/>
    </row>
    <row r="11974" spans="1:17" hidden="1">
      <c r="A11974" s="315" t="s">
        <v>13541</v>
      </c>
      <c r="B11974" s="315" t="s">
        <v>13501</v>
      </c>
      <c r="C11974" s="315" t="s">
        <v>13502</v>
      </c>
      <c r="D11974" s="316">
        <v>30</v>
      </c>
      <c r="E11974" s="317">
        <v>155027.5</v>
      </c>
      <c r="F11974" s="317">
        <v>47772.369999999988</v>
      </c>
      <c r="G11974" s="318">
        <v>39570</v>
      </c>
      <c r="H11974" s="318">
        <v>39351</v>
      </c>
      <c r="I11974" s="318">
        <v>48579</v>
      </c>
      <c r="J11974" s="315" t="s">
        <v>13542</v>
      </c>
      <c r="K11974" s="315">
        <v>8762</v>
      </c>
      <c r="L11974" s="315" t="s">
        <v>2834</v>
      </c>
      <c r="M11974" s="315" t="s">
        <v>1705</v>
      </c>
      <c r="N11974" s="315" t="s">
        <v>13543</v>
      </c>
      <c r="O11974" s="315" t="s">
        <v>805</v>
      </c>
      <c r="P11974" s="315" t="s">
        <v>13544</v>
      </c>
      <c r="Q11974" s="315" t="s">
        <v>1139</v>
      </c>
    </row>
    <row r="11975" spans="1:17" hidden="1">
      <c r="A11975" s="315" t="s">
        <v>13545</v>
      </c>
      <c r="B11975" s="315" t="s">
        <v>13501</v>
      </c>
      <c r="C11975" s="315" t="s">
        <v>13502</v>
      </c>
      <c r="D11975" s="316">
        <v>30</v>
      </c>
      <c r="E11975" s="317">
        <v>73128.69</v>
      </c>
      <c r="F11975" s="317">
        <v>18688.45</v>
      </c>
      <c r="G11975" s="318">
        <v>39570</v>
      </c>
      <c r="H11975" s="318">
        <v>41177</v>
      </c>
      <c r="I11975" s="318">
        <v>50405</v>
      </c>
      <c r="J11975" s="315" t="s">
        <v>13546</v>
      </c>
      <c r="K11975" s="315">
        <v>9471</v>
      </c>
      <c r="L11975" s="315" t="s">
        <v>919</v>
      </c>
      <c r="M11975" s="315" t="s">
        <v>770</v>
      </c>
      <c r="N11975" s="315" t="s">
        <v>13547</v>
      </c>
      <c r="O11975" s="315" t="s">
        <v>805</v>
      </c>
      <c r="P11975" s="315" t="s">
        <v>880</v>
      </c>
      <c r="Q11975" s="315" t="s">
        <v>945</v>
      </c>
    </row>
    <row r="11976" spans="1:17" hidden="1">
      <c r="A11976" s="315" t="s">
        <v>13548</v>
      </c>
      <c r="B11976" s="315" t="s">
        <v>13501</v>
      </c>
      <c r="C11976" s="315" t="s">
        <v>13502</v>
      </c>
      <c r="D11976" s="316">
        <v>30</v>
      </c>
      <c r="E11976" s="317">
        <v>147437.1</v>
      </c>
      <c r="F11976" s="317">
        <v>40954.75</v>
      </c>
      <c r="G11976" s="318">
        <v>39570</v>
      </c>
      <c r="H11976" s="318">
        <v>41144</v>
      </c>
      <c r="I11976" s="318">
        <v>50405</v>
      </c>
      <c r="J11976" s="315" t="s">
        <v>13549</v>
      </c>
      <c r="K11976" s="315">
        <v>3628</v>
      </c>
      <c r="L11976" s="315" t="s">
        <v>2172</v>
      </c>
      <c r="M11976" s="315" t="s">
        <v>764</v>
      </c>
      <c r="N11976" s="315" t="s">
        <v>13550</v>
      </c>
      <c r="O11976" s="315" t="s">
        <v>805</v>
      </c>
      <c r="P11976" s="315" t="s">
        <v>13551</v>
      </c>
      <c r="Q11976" s="315" t="s">
        <v>13552</v>
      </c>
    </row>
    <row r="11977" spans="1:17" hidden="1">
      <c r="A11977" s="315" t="s">
        <v>13553</v>
      </c>
      <c r="B11977" s="315" t="s">
        <v>13501</v>
      </c>
      <c r="C11977" s="315" t="s">
        <v>13502</v>
      </c>
      <c r="D11977" s="316">
        <v>30</v>
      </c>
      <c r="E11977" s="317">
        <v>201358.98</v>
      </c>
      <c r="F11977" s="317">
        <v>52763.48</v>
      </c>
      <c r="G11977" s="318">
        <v>39570</v>
      </c>
      <c r="H11977" s="318">
        <v>40515</v>
      </c>
      <c r="I11977" s="318">
        <v>49674</v>
      </c>
      <c r="J11977" s="315" t="s">
        <v>13554</v>
      </c>
      <c r="K11977" s="315">
        <v>3933</v>
      </c>
      <c r="L11977" s="315" t="s">
        <v>3764</v>
      </c>
      <c r="M11977" s="315" t="s">
        <v>754</v>
      </c>
      <c r="N11977" s="315" t="s">
        <v>13555</v>
      </c>
      <c r="O11977" s="315" t="s">
        <v>805</v>
      </c>
      <c r="P11977" s="315" t="s">
        <v>13556</v>
      </c>
      <c r="Q11977" s="315" t="s">
        <v>5482</v>
      </c>
    </row>
    <row r="11978" spans="1:17" hidden="1">
      <c r="A11978" s="315" t="s">
        <v>13557</v>
      </c>
      <c r="B11978" s="315" t="s">
        <v>13501</v>
      </c>
      <c r="C11978" s="315" t="s">
        <v>13503</v>
      </c>
      <c r="D11978" s="316">
        <v>30</v>
      </c>
      <c r="E11978" s="317">
        <v>230279</v>
      </c>
      <c r="F11978" s="317">
        <v>72077.33</v>
      </c>
      <c r="G11978" s="318">
        <v>39570</v>
      </c>
      <c r="H11978" s="318">
        <v>40049</v>
      </c>
      <c r="I11978" s="318">
        <v>49309</v>
      </c>
      <c r="J11978" s="315" t="s">
        <v>13558</v>
      </c>
      <c r="K11978" s="315">
        <v>8755</v>
      </c>
      <c r="L11978" s="315" t="s">
        <v>2839</v>
      </c>
      <c r="M11978" s="315" t="s">
        <v>1705</v>
      </c>
      <c r="N11978" s="315" t="s">
        <v>13559</v>
      </c>
      <c r="O11978" s="315" t="s">
        <v>805</v>
      </c>
      <c r="P11978" s="315" t="s">
        <v>13560</v>
      </c>
      <c r="Q11978" s="315" t="s">
        <v>813</v>
      </c>
    </row>
    <row r="11979" spans="1:17" hidden="1">
      <c r="A11979" s="315" t="s">
        <v>13561</v>
      </c>
      <c r="B11979" s="315" t="s">
        <v>13501</v>
      </c>
      <c r="C11979" s="315" t="s">
        <v>13502</v>
      </c>
      <c r="D11979" s="316">
        <v>30</v>
      </c>
      <c r="E11979" s="317">
        <v>47105.48</v>
      </c>
      <c r="F11979" s="317">
        <v>14262.47</v>
      </c>
      <c r="G11979" s="318">
        <v>39904</v>
      </c>
      <c r="H11979" s="318">
        <v>40988</v>
      </c>
      <c r="I11979" s="318">
        <v>50405</v>
      </c>
      <c r="J11979" s="315" t="s">
        <v>13562</v>
      </c>
      <c r="K11979" s="315">
        <v>6582</v>
      </c>
      <c r="L11979" s="315" t="s">
        <v>13563</v>
      </c>
      <c r="M11979" s="315" t="s">
        <v>811</v>
      </c>
      <c r="N11979" s="315" t="s">
        <v>13564</v>
      </c>
      <c r="O11979" s="315" t="s">
        <v>805</v>
      </c>
      <c r="P11979" s="315" t="s">
        <v>4992</v>
      </c>
      <c r="Q11979" s="315" t="s">
        <v>13565</v>
      </c>
    </row>
    <row r="11980" spans="1:17" hidden="1">
      <c r="A11980" s="315" t="s">
        <v>13566</v>
      </c>
      <c r="B11980" s="315" t="s">
        <v>13501</v>
      </c>
      <c r="C11980" s="315" t="s">
        <v>13502</v>
      </c>
      <c r="D11980" s="316">
        <v>30</v>
      </c>
      <c r="E11980" s="317">
        <v>75375</v>
      </c>
      <c r="F11980" s="317">
        <v>21146.87</v>
      </c>
      <c r="G11980" s="318">
        <v>39804</v>
      </c>
      <c r="H11980" s="318">
        <v>40501</v>
      </c>
      <c r="I11980" s="318">
        <v>49674</v>
      </c>
      <c r="J11980" s="315" t="s">
        <v>13567</v>
      </c>
      <c r="K11980" s="315">
        <v>3723</v>
      </c>
      <c r="L11980" s="315" t="s">
        <v>13568</v>
      </c>
      <c r="M11980" s="315" t="s">
        <v>764</v>
      </c>
      <c r="N11980" s="315" t="s">
        <v>13569</v>
      </c>
      <c r="O11980" s="315" t="s">
        <v>805</v>
      </c>
      <c r="P11980" s="315" t="s">
        <v>13570</v>
      </c>
      <c r="Q11980" s="315" t="s">
        <v>1701</v>
      </c>
    </row>
    <row r="11981" spans="1:17" hidden="1">
      <c r="A11981" s="315" t="s">
        <v>13571</v>
      </c>
      <c r="B11981" s="315" t="s">
        <v>13501</v>
      </c>
      <c r="C11981" s="315" t="s">
        <v>13502</v>
      </c>
      <c r="D11981" s="316">
        <v>30</v>
      </c>
      <c r="E11981" s="317">
        <v>143309</v>
      </c>
      <c r="F11981" s="317">
        <v>41533.06</v>
      </c>
      <c r="G11981" s="318">
        <v>40170</v>
      </c>
      <c r="H11981" s="318">
        <v>40283</v>
      </c>
      <c r="I11981" s="318">
        <v>49674</v>
      </c>
      <c r="J11981" s="315" t="s">
        <v>13572</v>
      </c>
      <c r="K11981" s="315">
        <v>1717</v>
      </c>
      <c r="L11981" s="315" t="s">
        <v>13573</v>
      </c>
      <c r="M11981" s="315" t="s">
        <v>761</v>
      </c>
      <c r="N11981" s="315" t="s">
        <v>13574</v>
      </c>
      <c r="O11981" s="315" t="s">
        <v>805</v>
      </c>
      <c r="P11981" s="315" t="s">
        <v>13575</v>
      </c>
      <c r="Q11981" s="315" t="s">
        <v>1918</v>
      </c>
    </row>
    <row r="11982" spans="1:17" hidden="1">
      <c r="A11982" s="315" t="s">
        <v>13576</v>
      </c>
      <c r="B11982" s="315" t="s">
        <v>13501</v>
      </c>
      <c r="C11982" s="315" t="s">
        <v>13502</v>
      </c>
      <c r="D11982" s="316">
        <v>30</v>
      </c>
      <c r="E11982" s="317">
        <v>26855.22</v>
      </c>
      <c r="F11982" s="317">
        <v>7857.6299999999992</v>
      </c>
      <c r="G11982" s="318">
        <v>40170</v>
      </c>
      <c r="H11982" s="318">
        <v>40799</v>
      </c>
      <c r="I11982" s="318">
        <v>50040</v>
      </c>
      <c r="J11982" s="315" t="s">
        <v>13577</v>
      </c>
      <c r="K11982" s="315">
        <v>1117</v>
      </c>
      <c r="L11982" s="315" t="s">
        <v>13578</v>
      </c>
      <c r="M11982" s="315" t="s">
        <v>766</v>
      </c>
      <c r="N11982" s="315" t="s">
        <v>5156</v>
      </c>
      <c r="O11982" s="315" t="s">
        <v>805</v>
      </c>
      <c r="P11982" s="315" t="s">
        <v>5157</v>
      </c>
      <c r="Q11982" s="315" t="s">
        <v>5158</v>
      </c>
    </row>
    <row r="11983" spans="1:17" hidden="1">
      <c r="A11983" s="319" t="s">
        <v>13576</v>
      </c>
      <c r="B11983" s="319" t="s">
        <v>13501</v>
      </c>
      <c r="C11983" s="315" t="s">
        <v>13502</v>
      </c>
      <c r="D11983" s="320">
        <v>30</v>
      </c>
      <c r="E11983" s="317">
        <v>87793.75</v>
      </c>
      <c r="F11983" s="317">
        <v>25796.48</v>
      </c>
      <c r="G11983" s="321">
        <v>40170</v>
      </c>
      <c r="H11983" s="321">
        <v>40799</v>
      </c>
      <c r="I11983" s="321">
        <v>50040</v>
      </c>
      <c r="J11983" s="319" t="s">
        <v>13577</v>
      </c>
      <c r="K11983" s="322">
        <v>1117</v>
      </c>
      <c r="L11983" s="319" t="s">
        <v>13578</v>
      </c>
      <c r="M11983" s="319" t="s">
        <v>766</v>
      </c>
      <c r="N11983" s="319" t="s">
        <v>5159</v>
      </c>
      <c r="O11983" s="319" t="s">
        <v>805</v>
      </c>
      <c r="P11983" s="319" t="s">
        <v>1843</v>
      </c>
      <c r="Q11983" s="319" t="s">
        <v>5160</v>
      </c>
    </row>
    <row r="11984" spans="1:17" hidden="1">
      <c r="A11984" s="315" t="s">
        <v>13579</v>
      </c>
      <c r="B11984" s="315" t="s">
        <v>13501</v>
      </c>
      <c r="C11984" s="315" t="s">
        <v>13502</v>
      </c>
      <c r="D11984" s="316">
        <v>30</v>
      </c>
      <c r="E11984" s="317">
        <v>210342</v>
      </c>
      <c r="F11984" s="317">
        <v>57489.24</v>
      </c>
      <c r="G11984" s="318">
        <v>41585</v>
      </c>
      <c r="H11984" s="318">
        <v>41908</v>
      </c>
      <c r="I11984" s="318">
        <v>49309</v>
      </c>
      <c r="J11984" s="315"/>
      <c r="K11984" s="315">
        <v>9057</v>
      </c>
      <c r="L11984" s="315" t="s">
        <v>3707</v>
      </c>
      <c r="M11984" s="315" t="s">
        <v>1024</v>
      </c>
      <c r="N11984" s="315"/>
      <c r="O11984" s="315" t="s">
        <v>805</v>
      </c>
      <c r="P11984" s="315" t="s">
        <v>13580</v>
      </c>
      <c r="Q11984" s="315" t="s">
        <v>858</v>
      </c>
    </row>
    <row r="11985" spans="1:17" hidden="1">
      <c r="A11985" s="315" t="s">
        <v>13581</v>
      </c>
      <c r="B11985" s="315" t="s">
        <v>13501</v>
      </c>
      <c r="C11985" s="315" t="s">
        <v>13502</v>
      </c>
      <c r="D11985" s="316">
        <v>30</v>
      </c>
      <c r="E11985" s="317">
        <v>66957.260000000009</v>
      </c>
      <c r="F11985" s="317">
        <v>20541.419999999998</v>
      </c>
      <c r="G11985" s="318">
        <v>40885</v>
      </c>
      <c r="H11985" s="318">
        <v>41526</v>
      </c>
      <c r="I11985" s="318">
        <v>50770</v>
      </c>
      <c r="J11985" s="315" t="s">
        <v>13582</v>
      </c>
      <c r="K11985" s="315">
        <v>7017</v>
      </c>
      <c r="L11985" s="315" t="s">
        <v>965</v>
      </c>
      <c r="M11985" s="315" t="s">
        <v>966</v>
      </c>
      <c r="N11985" s="315" t="s">
        <v>7949</v>
      </c>
      <c r="O11985" s="315" t="s">
        <v>805</v>
      </c>
      <c r="P11985" s="315" t="s">
        <v>7950</v>
      </c>
      <c r="Q11985" s="315" t="s">
        <v>1090</v>
      </c>
    </row>
    <row r="11986" spans="1:17" hidden="1">
      <c r="A11986" s="315" t="s">
        <v>13583</v>
      </c>
      <c r="B11986" s="315" t="s">
        <v>13501</v>
      </c>
      <c r="C11986" s="315" t="s">
        <v>13502</v>
      </c>
      <c r="D11986" s="316">
        <v>30.8</v>
      </c>
      <c r="E11986" s="317">
        <v>183813.28000000003</v>
      </c>
      <c r="F11986" s="317">
        <v>47485.109999999993</v>
      </c>
      <c r="G11986" s="318">
        <v>39854</v>
      </c>
      <c r="H11986" s="318">
        <v>40865</v>
      </c>
      <c r="I11986" s="318">
        <v>50040</v>
      </c>
      <c r="J11986" s="315" t="s">
        <v>13584</v>
      </c>
      <c r="K11986" s="315">
        <v>6430</v>
      </c>
      <c r="L11986" s="315" t="s">
        <v>319</v>
      </c>
      <c r="M11986" s="315" t="s">
        <v>1388</v>
      </c>
      <c r="N11986" s="315" t="s">
        <v>13585</v>
      </c>
      <c r="O11986" s="315" t="s">
        <v>805</v>
      </c>
      <c r="P11986" s="315" t="s">
        <v>7452</v>
      </c>
      <c r="Q11986" s="315" t="s">
        <v>875</v>
      </c>
    </row>
    <row r="11987" spans="1:17" hidden="1">
      <c r="A11987" s="315" t="s">
        <v>13586</v>
      </c>
      <c r="B11987" s="315" t="s">
        <v>13501</v>
      </c>
      <c r="C11987" s="315" t="s">
        <v>13508</v>
      </c>
      <c r="D11987" s="316">
        <v>32</v>
      </c>
      <c r="E11987" s="317">
        <v>200437.84000000003</v>
      </c>
      <c r="F11987" s="317">
        <v>60943.58</v>
      </c>
      <c r="G11987" s="318">
        <v>39570</v>
      </c>
      <c r="H11987" s="318">
        <v>39539</v>
      </c>
      <c r="I11987" s="318">
        <v>48944</v>
      </c>
      <c r="J11987" s="315" t="s">
        <v>13587</v>
      </c>
      <c r="K11987" s="315">
        <v>4900</v>
      </c>
      <c r="L11987" s="315" t="s">
        <v>2377</v>
      </c>
      <c r="M11987" s="315" t="s">
        <v>764</v>
      </c>
      <c r="N11987" s="315" t="s">
        <v>13588</v>
      </c>
      <c r="O11987" s="315" t="s">
        <v>805</v>
      </c>
      <c r="P11987" s="315" t="s">
        <v>8163</v>
      </c>
      <c r="Q11987" s="315" t="s">
        <v>1580</v>
      </c>
    </row>
    <row r="11988" spans="1:17" hidden="1">
      <c r="A11988" s="315" t="s">
        <v>13589</v>
      </c>
      <c r="B11988" s="315" t="s">
        <v>13501</v>
      </c>
      <c r="C11988" s="315" t="s">
        <v>13502</v>
      </c>
      <c r="D11988" s="316">
        <v>32</v>
      </c>
      <c r="E11988" s="317">
        <v>121335.83</v>
      </c>
      <c r="F11988" s="317">
        <v>36176.05999999999</v>
      </c>
      <c r="G11988" s="318">
        <v>39574</v>
      </c>
      <c r="H11988" s="318">
        <v>39288</v>
      </c>
      <c r="I11988" s="318">
        <v>48579</v>
      </c>
      <c r="J11988" s="315" t="s">
        <v>13590</v>
      </c>
      <c r="K11988" s="315">
        <v>6084</v>
      </c>
      <c r="L11988" s="315" t="s">
        <v>6019</v>
      </c>
      <c r="M11988" s="315" t="s">
        <v>764</v>
      </c>
      <c r="N11988" s="315" t="s">
        <v>13591</v>
      </c>
      <c r="O11988" s="315" t="s">
        <v>805</v>
      </c>
      <c r="P11988" s="315" t="s">
        <v>13592</v>
      </c>
      <c r="Q11988" s="315" t="s">
        <v>1150</v>
      </c>
    </row>
    <row r="11989" spans="1:17" hidden="1">
      <c r="A11989" s="315" t="s">
        <v>13593</v>
      </c>
      <c r="B11989" s="315" t="s">
        <v>13501</v>
      </c>
      <c r="C11989" s="315" t="s">
        <v>13503</v>
      </c>
      <c r="D11989" s="316">
        <v>32</v>
      </c>
      <c r="E11989" s="317">
        <v>251429.58000000002</v>
      </c>
      <c r="F11989" s="317">
        <v>76172.130000000019</v>
      </c>
      <c r="G11989" s="318">
        <v>39575</v>
      </c>
      <c r="H11989" s="318">
        <v>38831</v>
      </c>
      <c r="I11989" s="318">
        <v>48183</v>
      </c>
      <c r="J11989" s="315" t="s">
        <v>5915</v>
      </c>
      <c r="K11989" s="315">
        <v>8755</v>
      </c>
      <c r="L11989" s="315" t="s">
        <v>2839</v>
      </c>
      <c r="M11989" s="315" t="s">
        <v>1705</v>
      </c>
      <c r="N11989" s="315" t="s">
        <v>5916</v>
      </c>
      <c r="O11989" s="315" t="s">
        <v>805</v>
      </c>
      <c r="P11989" s="315" t="s">
        <v>5917</v>
      </c>
      <c r="Q11989" s="315" t="s">
        <v>1906</v>
      </c>
    </row>
    <row r="11990" spans="1:17" hidden="1">
      <c r="A11990" s="315" t="s">
        <v>13594</v>
      </c>
      <c r="B11990" s="315" t="s">
        <v>13501</v>
      </c>
      <c r="C11990" s="315" t="s">
        <v>13502</v>
      </c>
      <c r="D11990" s="316">
        <v>32.799999999999997</v>
      </c>
      <c r="E11990" s="317">
        <v>243433.46999999997</v>
      </c>
      <c r="F11990" s="317">
        <v>74247.220000000016</v>
      </c>
      <c r="G11990" s="318">
        <v>42054</v>
      </c>
      <c r="H11990" s="318">
        <v>42234</v>
      </c>
      <c r="I11990" s="318">
        <v>49674</v>
      </c>
      <c r="J11990" s="315" t="s">
        <v>13595</v>
      </c>
      <c r="K11990" s="315">
        <v>6548</v>
      </c>
      <c r="L11990" s="315" t="s">
        <v>13596</v>
      </c>
      <c r="M11990" s="315" t="s">
        <v>966</v>
      </c>
      <c r="N11990" s="315" t="s">
        <v>13597</v>
      </c>
      <c r="O11990" s="315" t="s">
        <v>805</v>
      </c>
      <c r="P11990" s="315" t="s">
        <v>13598</v>
      </c>
      <c r="Q11990" s="315" t="s">
        <v>13599</v>
      </c>
    </row>
    <row r="11991" spans="1:17" hidden="1">
      <c r="A11991" s="315" t="s">
        <v>13600</v>
      </c>
      <c r="B11991" s="315" t="s">
        <v>13501</v>
      </c>
      <c r="C11991" s="315" t="s">
        <v>13503</v>
      </c>
      <c r="D11991" s="316">
        <v>33</v>
      </c>
      <c r="E11991" s="317">
        <v>154999.81</v>
      </c>
      <c r="F11991" s="317">
        <v>48509.2</v>
      </c>
      <c r="G11991" s="318">
        <v>39598</v>
      </c>
      <c r="H11991" s="318">
        <v>39952</v>
      </c>
      <c r="I11991" s="318">
        <v>49279</v>
      </c>
      <c r="J11991" s="315" t="s">
        <v>13601</v>
      </c>
      <c r="K11991" s="315">
        <v>3426</v>
      </c>
      <c r="L11991" s="315" t="s">
        <v>13602</v>
      </c>
      <c r="M11991" s="315" t="s">
        <v>764</v>
      </c>
      <c r="N11991" s="315" t="s">
        <v>13603</v>
      </c>
      <c r="O11991" s="315" t="s">
        <v>805</v>
      </c>
      <c r="P11991" s="315" t="s">
        <v>13604</v>
      </c>
      <c r="Q11991" s="315" t="s">
        <v>858</v>
      </c>
    </row>
    <row r="11992" spans="1:17" hidden="1">
      <c r="A11992" s="315" t="s">
        <v>13605</v>
      </c>
      <c r="B11992" s="315" t="s">
        <v>13501</v>
      </c>
      <c r="C11992" s="315" t="s">
        <v>13502</v>
      </c>
      <c r="D11992" s="316">
        <v>33</v>
      </c>
      <c r="E11992" s="317">
        <v>164825.81</v>
      </c>
      <c r="F11992" s="317">
        <v>41664.290000000008</v>
      </c>
      <c r="G11992" s="318">
        <v>41260</v>
      </c>
      <c r="H11992" s="318">
        <v>42342</v>
      </c>
      <c r="I11992" s="318">
        <v>49674</v>
      </c>
      <c r="J11992" s="315" t="s">
        <v>13606</v>
      </c>
      <c r="K11992" s="315">
        <v>7270</v>
      </c>
      <c r="L11992" s="315" t="s">
        <v>13607</v>
      </c>
      <c r="M11992" s="315" t="s">
        <v>966</v>
      </c>
      <c r="N11992" s="315" t="s">
        <v>13608</v>
      </c>
      <c r="O11992" s="315" t="s">
        <v>805</v>
      </c>
      <c r="P11992" s="315" t="s">
        <v>818</v>
      </c>
      <c r="Q11992" s="315" t="s">
        <v>1286</v>
      </c>
    </row>
    <row r="11993" spans="1:17" hidden="1">
      <c r="A11993" s="315" t="s">
        <v>13609</v>
      </c>
      <c r="B11993" s="315" t="s">
        <v>13501</v>
      </c>
      <c r="C11993" s="315" t="s">
        <v>13502</v>
      </c>
      <c r="D11993" s="316">
        <v>34</v>
      </c>
      <c r="E11993" s="317">
        <v>212238.73</v>
      </c>
      <c r="F11993" s="317">
        <v>55198.359999999993</v>
      </c>
      <c r="G11993" s="318">
        <v>39596</v>
      </c>
      <c r="H11993" s="318">
        <v>39701</v>
      </c>
      <c r="I11993" s="318">
        <v>48944</v>
      </c>
      <c r="J11993" s="315"/>
      <c r="K11993" s="315">
        <v>7317</v>
      </c>
      <c r="L11993" s="315" t="s">
        <v>13610</v>
      </c>
      <c r="M11993" s="315" t="s">
        <v>770</v>
      </c>
      <c r="N11993" s="315" t="s">
        <v>13611</v>
      </c>
      <c r="O11993" s="315" t="s">
        <v>805</v>
      </c>
      <c r="P11993" s="315" t="s">
        <v>13612</v>
      </c>
      <c r="Q11993" s="315" t="s">
        <v>13613</v>
      </c>
    </row>
    <row r="11994" spans="1:17" hidden="1">
      <c r="A11994" s="315" t="s">
        <v>13614</v>
      </c>
      <c r="B11994" s="315" t="s">
        <v>13501</v>
      </c>
      <c r="C11994" s="315" t="s">
        <v>13502</v>
      </c>
      <c r="D11994" s="316">
        <v>34</v>
      </c>
      <c r="E11994" s="317">
        <v>105053.90000000001</v>
      </c>
      <c r="F11994" s="317">
        <v>31029.819999999996</v>
      </c>
      <c r="G11994" s="318">
        <v>40000</v>
      </c>
      <c r="H11994" s="318">
        <v>41079</v>
      </c>
      <c r="I11994" s="318">
        <v>50405</v>
      </c>
      <c r="J11994" s="315" t="s">
        <v>13615</v>
      </c>
      <c r="K11994" s="315">
        <v>3864</v>
      </c>
      <c r="L11994" s="315" t="s">
        <v>13529</v>
      </c>
      <c r="M11994" s="315" t="s">
        <v>764</v>
      </c>
      <c r="N11994" s="315" t="s">
        <v>13616</v>
      </c>
      <c r="O11994" s="315"/>
      <c r="P11994" s="315" t="s">
        <v>13616</v>
      </c>
      <c r="Q11994" s="315"/>
    </row>
    <row r="11995" spans="1:17" hidden="1">
      <c r="A11995" s="315" t="s">
        <v>13617</v>
      </c>
      <c r="B11995" s="315" t="s">
        <v>13501</v>
      </c>
      <c r="C11995" s="315" t="s">
        <v>13508</v>
      </c>
      <c r="D11995" s="316">
        <v>35</v>
      </c>
      <c r="E11995" s="317">
        <v>138406.67000000001</v>
      </c>
      <c r="F11995" s="317">
        <v>38144.29</v>
      </c>
      <c r="G11995" s="318">
        <v>39617</v>
      </c>
      <c r="H11995" s="318">
        <v>39881</v>
      </c>
      <c r="I11995" s="318">
        <v>49309</v>
      </c>
      <c r="J11995" s="315" t="s">
        <v>13618</v>
      </c>
      <c r="K11995" s="315">
        <v>8750</v>
      </c>
      <c r="L11995" s="315" t="s">
        <v>311</v>
      </c>
      <c r="M11995" s="315" t="s">
        <v>1705</v>
      </c>
      <c r="N11995" s="315" t="s">
        <v>13619</v>
      </c>
      <c r="O11995" s="315" t="s">
        <v>805</v>
      </c>
      <c r="P11995" s="315" t="s">
        <v>13620</v>
      </c>
      <c r="Q11995" s="315" t="s">
        <v>5938</v>
      </c>
    </row>
    <row r="11996" spans="1:17" hidden="1">
      <c r="A11996" s="315" t="s">
        <v>13621</v>
      </c>
      <c r="B11996" s="315" t="s">
        <v>13501</v>
      </c>
      <c r="C11996" s="315" t="s">
        <v>13503</v>
      </c>
      <c r="D11996" s="316">
        <v>35</v>
      </c>
      <c r="E11996" s="317">
        <v>45519.75</v>
      </c>
      <c r="F11996" s="317">
        <v>13473.86</v>
      </c>
      <c r="G11996" s="318">
        <v>40099</v>
      </c>
      <c r="H11996" s="318">
        <v>41859</v>
      </c>
      <c r="I11996" s="318">
        <v>51135</v>
      </c>
      <c r="J11996" s="315" t="s">
        <v>13622</v>
      </c>
      <c r="K11996" s="315">
        <v>1666</v>
      </c>
      <c r="L11996" s="315" t="s">
        <v>1767</v>
      </c>
      <c r="M11996" s="315" t="s">
        <v>761</v>
      </c>
      <c r="N11996" s="315"/>
      <c r="O11996" s="315" t="s">
        <v>805</v>
      </c>
      <c r="P11996" s="315" t="s">
        <v>13623</v>
      </c>
      <c r="Q11996" s="315" t="s">
        <v>6713</v>
      </c>
    </row>
    <row r="11997" spans="1:17" hidden="1">
      <c r="A11997" s="315" t="s">
        <v>13624</v>
      </c>
      <c r="B11997" s="315" t="s">
        <v>13501</v>
      </c>
      <c r="C11997" s="315" t="s">
        <v>13502</v>
      </c>
      <c r="D11997" s="316">
        <v>35.6</v>
      </c>
      <c r="E11997" s="317">
        <v>218022.39</v>
      </c>
      <c r="F11997" s="317">
        <v>53294.380000000005</v>
      </c>
      <c r="G11997" s="318">
        <v>39828</v>
      </c>
      <c r="H11997" s="318">
        <v>40996</v>
      </c>
      <c r="I11997" s="318">
        <v>50405</v>
      </c>
      <c r="J11997" s="315" t="s">
        <v>13625</v>
      </c>
      <c r="K11997" s="315">
        <v>6596</v>
      </c>
      <c r="L11997" s="315" t="s">
        <v>3068</v>
      </c>
      <c r="M11997" s="315" t="s">
        <v>811</v>
      </c>
      <c r="N11997" s="315" t="s">
        <v>13626</v>
      </c>
      <c r="O11997" s="315" t="s">
        <v>805</v>
      </c>
      <c r="P11997" s="315" t="s">
        <v>13627</v>
      </c>
      <c r="Q11997" s="315" t="s">
        <v>13628</v>
      </c>
    </row>
    <row r="11998" spans="1:17" hidden="1">
      <c r="A11998" s="315" t="s">
        <v>13629</v>
      </c>
      <c r="B11998" s="315" t="s">
        <v>13501</v>
      </c>
      <c r="C11998" s="315" t="s">
        <v>13503</v>
      </c>
      <c r="D11998" s="316">
        <v>36.5</v>
      </c>
      <c r="E11998" s="317">
        <v>227970.5</v>
      </c>
      <c r="F11998" s="317">
        <v>69531</v>
      </c>
      <c r="G11998" s="318">
        <v>39570</v>
      </c>
      <c r="H11998" s="318">
        <v>41555</v>
      </c>
      <c r="I11998" s="318">
        <v>50770</v>
      </c>
      <c r="J11998" s="315" t="s">
        <v>13630</v>
      </c>
      <c r="K11998" s="315">
        <v>3428</v>
      </c>
      <c r="L11998" s="315" t="s">
        <v>3100</v>
      </c>
      <c r="M11998" s="315" t="s">
        <v>764</v>
      </c>
      <c r="N11998" s="315"/>
      <c r="O11998" s="315" t="s">
        <v>805</v>
      </c>
      <c r="P11998" s="315" t="s">
        <v>4675</v>
      </c>
      <c r="Q11998" s="315" t="s">
        <v>1513</v>
      </c>
    </row>
    <row r="11999" spans="1:17" hidden="1">
      <c r="A11999" s="315" t="s">
        <v>13631</v>
      </c>
      <c r="B11999" s="315" t="s">
        <v>13501</v>
      </c>
      <c r="C11999" s="315" t="s">
        <v>13502</v>
      </c>
      <c r="D11999" s="316">
        <v>37</v>
      </c>
      <c r="E11999" s="317">
        <v>144076.09</v>
      </c>
      <c r="F11999" s="317">
        <v>34151.370000000003</v>
      </c>
      <c r="G11999" s="318">
        <v>39570</v>
      </c>
      <c r="H11999" s="318">
        <v>40858</v>
      </c>
      <c r="I11999" s="318">
        <v>50040</v>
      </c>
      <c r="J11999" s="315" t="s">
        <v>13632</v>
      </c>
      <c r="K11999" s="315">
        <v>6000</v>
      </c>
      <c r="L11999" s="315" t="s">
        <v>314</v>
      </c>
      <c r="M11999" s="315" t="s">
        <v>788</v>
      </c>
      <c r="N11999" s="315" t="s">
        <v>4639</v>
      </c>
      <c r="O11999" s="315" t="s">
        <v>805</v>
      </c>
      <c r="P11999" s="315" t="s">
        <v>4640</v>
      </c>
      <c r="Q11999" s="315" t="s">
        <v>1065</v>
      </c>
    </row>
    <row r="12000" spans="1:17" hidden="1">
      <c r="A12000" s="315" t="s">
        <v>13633</v>
      </c>
      <c r="B12000" s="315" t="s">
        <v>13501</v>
      </c>
      <c r="C12000" s="315" t="s">
        <v>13502</v>
      </c>
      <c r="D12000" s="316">
        <v>37</v>
      </c>
      <c r="E12000" s="317">
        <v>193171.50000000003</v>
      </c>
      <c r="F12000" s="317">
        <v>50796.95</v>
      </c>
      <c r="G12000" s="318">
        <v>39569</v>
      </c>
      <c r="H12000" s="318">
        <v>40107</v>
      </c>
      <c r="I12000" s="318">
        <v>49309</v>
      </c>
      <c r="J12000" s="315" t="s">
        <v>13634</v>
      </c>
      <c r="K12000" s="315">
        <v>6834</v>
      </c>
      <c r="L12000" s="315" t="s">
        <v>4417</v>
      </c>
      <c r="M12000" s="315" t="s">
        <v>811</v>
      </c>
      <c r="N12000" s="315" t="s">
        <v>13635</v>
      </c>
      <c r="O12000" s="315" t="s">
        <v>805</v>
      </c>
      <c r="P12000" s="315" t="s">
        <v>13636</v>
      </c>
      <c r="Q12000" s="315" t="s">
        <v>13637</v>
      </c>
    </row>
    <row r="12001" spans="1:17" hidden="1">
      <c r="A12001" s="315" t="s">
        <v>13638</v>
      </c>
      <c r="B12001" s="315" t="s">
        <v>13501</v>
      </c>
      <c r="C12001" s="315" t="s">
        <v>13502</v>
      </c>
      <c r="D12001" s="316">
        <v>37</v>
      </c>
      <c r="E12001" s="317">
        <v>83769.34</v>
      </c>
      <c r="F12001" s="317">
        <v>25968.489999999998</v>
      </c>
      <c r="G12001" s="318">
        <v>39667</v>
      </c>
      <c r="H12001" s="318">
        <v>40532</v>
      </c>
      <c r="I12001" s="318">
        <v>49674</v>
      </c>
      <c r="J12001" s="315"/>
      <c r="K12001" s="315">
        <v>1978</v>
      </c>
      <c r="L12001" s="315" t="s">
        <v>3885</v>
      </c>
      <c r="M12001" s="315" t="s">
        <v>754</v>
      </c>
      <c r="N12001" s="315" t="s">
        <v>13639</v>
      </c>
      <c r="O12001" s="315" t="s">
        <v>805</v>
      </c>
      <c r="P12001" s="315" t="s">
        <v>13640</v>
      </c>
      <c r="Q12001" s="315" t="s">
        <v>1003</v>
      </c>
    </row>
    <row r="12002" spans="1:17" hidden="1">
      <c r="A12002" s="315" t="s">
        <v>13641</v>
      </c>
      <c r="B12002" s="315" t="s">
        <v>13501</v>
      </c>
      <c r="C12002" s="315" t="s">
        <v>13502</v>
      </c>
      <c r="D12002" s="316">
        <v>37</v>
      </c>
      <c r="E12002" s="317">
        <v>93482.999999999985</v>
      </c>
      <c r="F12002" s="317">
        <v>30008.04</v>
      </c>
      <c r="G12002" s="318">
        <v>39667</v>
      </c>
      <c r="H12002" s="318">
        <v>41248</v>
      </c>
      <c r="I12002" s="318">
        <v>50405</v>
      </c>
      <c r="J12002" s="315" t="s">
        <v>13642</v>
      </c>
      <c r="K12002" s="315">
        <v>1978</v>
      </c>
      <c r="L12002" s="315" t="s">
        <v>3885</v>
      </c>
      <c r="M12002" s="315" t="s">
        <v>754</v>
      </c>
      <c r="N12002" s="315" t="s">
        <v>13639</v>
      </c>
      <c r="O12002" s="315" t="s">
        <v>805</v>
      </c>
      <c r="P12002" s="315" t="s">
        <v>13640</v>
      </c>
      <c r="Q12002" s="315" t="s">
        <v>1003</v>
      </c>
    </row>
    <row r="12003" spans="1:17" hidden="1">
      <c r="A12003" s="315" t="s">
        <v>13643</v>
      </c>
      <c r="B12003" s="315" t="s">
        <v>13501</v>
      </c>
      <c r="C12003" s="315" t="s">
        <v>13502</v>
      </c>
      <c r="D12003" s="316">
        <v>37</v>
      </c>
      <c r="E12003" s="317">
        <v>175261.96000000002</v>
      </c>
      <c r="F12003" s="317">
        <v>39433.919999999998</v>
      </c>
      <c r="G12003" s="318">
        <v>39736</v>
      </c>
      <c r="H12003" s="318">
        <v>42128</v>
      </c>
      <c r="I12003" s="318">
        <v>51501</v>
      </c>
      <c r="J12003" s="315" t="s">
        <v>13644</v>
      </c>
      <c r="K12003" s="315">
        <v>6516</v>
      </c>
      <c r="L12003" s="315" t="s">
        <v>2529</v>
      </c>
      <c r="M12003" s="315" t="s">
        <v>811</v>
      </c>
      <c r="N12003" s="315" t="s">
        <v>13645</v>
      </c>
      <c r="O12003" s="315" t="s">
        <v>805</v>
      </c>
      <c r="P12003" s="315" t="s">
        <v>13646</v>
      </c>
      <c r="Q12003" s="315" t="s">
        <v>13647</v>
      </c>
    </row>
    <row r="12004" spans="1:17" hidden="1">
      <c r="A12004" s="315" t="s">
        <v>13648</v>
      </c>
      <c r="B12004" s="315" t="s">
        <v>13501</v>
      </c>
      <c r="C12004" s="315" t="s">
        <v>13502</v>
      </c>
      <c r="D12004" s="316">
        <v>37</v>
      </c>
      <c r="E12004" s="317">
        <v>204314.7</v>
      </c>
      <c r="F12004" s="317">
        <v>50132.779999999992</v>
      </c>
      <c r="G12004" s="318">
        <v>39805</v>
      </c>
      <c r="H12004" s="318">
        <v>40471</v>
      </c>
      <c r="I12004" s="318">
        <v>49674</v>
      </c>
      <c r="J12004" s="315" t="s">
        <v>13649</v>
      </c>
      <c r="K12004" s="315">
        <v>3785</v>
      </c>
      <c r="L12004" s="315" t="s">
        <v>2545</v>
      </c>
      <c r="M12004" s="315" t="s">
        <v>764</v>
      </c>
      <c r="N12004" s="315" t="s">
        <v>13650</v>
      </c>
      <c r="O12004" s="315" t="s">
        <v>805</v>
      </c>
      <c r="P12004" s="315" t="s">
        <v>4606</v>
      </c>
      <c r="Q12004" s="315" t="s">
        <v>875</v>
      </c>
    </row>
    <row r="12005" spans="1:17" hidden="1">
      <c r="A12005" s="315" t="s">
        <v>13651</v>
      </c>
      <c r="B12005" s="315" t="s">
        <v>13501</v>
      </c>
      <c r="C12005" s="315" t="s">
        <v>13502</v>
      </c>
      <c r="D12005" s="316">
        <v>37</v>
      </c>
      <c r="E12005" s="317">
        <v>182099.44</v>
      </c>
      <c r="F12005" s="317">
        <v>48728.470000000008</v>
      </c>
      <c r="G12005" s="318">
        <v>39878</v>
      </c>
      <c r="H12005" s="318">
        <v>41250</v>
      </c>
      <c r="I12005" s="318">
        <v>50405</v>
      </c>
      <c r="J12005" s="315" t="s">
        <v>13652</v>
      </c>
      <c r="K12005" s="315">
        <v>7241</v>
      </c>
      <c r="L12005" s="315" t="s">
        <v>13653</v>
      </c>
      <c r="M12005" s="315" t="s">
        <v>966</v>
      </c>
      <c r="N12005" s="315" t="s">
        <v>13654</v>
      </c>
      <c r="O12005" s="315" t="s">
        <v>805</v>
      </c>
      <c r="P12005" s="315" t="s">
        <v>13655</v>
      </c>
      <c r="Q12005" s="315" t="s">
        <v>1668</v>
      </c>
    </row>
    <row r="12006" spans="1:17" hidden="1">
      <c r="A12006" s="315" t="s">
        <v>13656</v>
      </c>
      <c r="B12006" s="315" t="s">
        <v>13501</v>
      </c>
      <c r="C12006" s="315" t="s">
        <v>13502</v>
      </c>
      <c r="D12006" s="316">
        <v>37</v>
      </c>
      <c r="E12006" s="317">
        <v>255255.04000000004</v>
      </c>
      <c r="F12006" s="317">
        <v>65940.849999999991</v>
      </c>
      <c r="G12006" s="318">
        <v>39801</v>
      </c>
      <c r="H12006" s="318">
        <v>41211</v>
      </c>
      <c r="I12006" s="318">
        <v>50405</v>
      </c>
      <c r="J12006" s="315" t="s">
        <v>13657</v>
      </c>
      <c r="K12006" s="315">
        <v>7477</v>
      </c>
      <c r="L12006" s="315" t="s">
        <v>4338</v>
      </c>
      <c r="M12006" s="315" t="s">
        <v>966</v>
      </c>
      <c r="N12006" s="315" t="s">
        <v>13658</v>
      </c>
      <c r="O12006" s="315" t="s">
        <v>805</v>
      </c>
      <c r="P12006" s="315" t="s">
        <v>7928</v>
      </c>
      <c r="Q12006" s="315" t="s">
        <v>4992</v>
      </c>
    </row>
    <row r="12007" spans="1:17" hidden="1">
      <c r="A12007" s="315" t="s">
        <v>13659</v>
      </c>
      <c r="B12007" s="315" t="s">
        <v>13501</v>
      </c>
      <c r="C12007" s="315" t="s">
        <v>13502</v>
      </c>
      <c r="D12007" s="316">
        <v>37</v>
      </c>
      <c r="E12007" s="317">
        <v>155518.19999999998</v>
      </c>
      <c r="F12007" s="317">
        <v>43775.46</v>
      </c>
      <c r="G12007" s="318">
        <v>39881</v>
      </c>
      <c r="H12007" s="318">
        <v>40889</v>
      </c>
      <c r="I12007" s="318">
        <v>50040</v>
      </c>
      <c r="J12007" s="315" t="s">
        <v>13660</v>
      </c>
      <c r="K12007" s="315">
        <v>3612</v>
      </c>
      <c r="L12007" s="315" t="s">
        <v>2278</v>
      </c>
      <c r="M12007" s="315" t="s">
        <v>764</v>
      </c>
      <c r="N12007" s="315" t="s">
        <v>11244</v>
      </c>
      <c r="O12007" s="315" t="s">
        <v>805</v>
      </c>
      <c r="P12007" s="315" t="s">
        <v>11245</v>
      </c>
      <c r="Q12007" s="315" t="s">
        <v>1156</v>
      </c>
    </row>
    <row r="12008" spans="1:17" hidden="1">
      <c r="A12008" s="315" t="s">
        <v>13661</v>
      </c>
      <c r="B12008" s="315" t="s">
        <v>13501</v>
      </c>
      <c r="C12008" s="315" t="s">
        <v>13502</v>
      </c>
      <c r="D12008" s="316">
        <v>37</v>
      </c>
      <c r="E12008" s="317">
        <v>109690</v>
      </c>
      <c r="F12008" s="317">
        <v>35758.950000000004</v>
      </c>
      <c r="G12008" s="318">
        <v>40476</v>
      </c>
      <c r="H12008" s="318">
        <v>40892</v>
      </c>
      <c r="I12008" s="318">
        <v>50040</v>
      </c>
      <c r="J12008" s="315" t="s">
        <v>13662</v>
      </c>
      <c r="K12008" s="315">
        <v>1634</v>
      </c>
      <c r="L12008" s="315" t="s">
        <v>4377</v>
      </c>
      <c r="M12008" s="315" t="s">
        <v>761</v>
      </c>
      <c r="N12008" s="315" t="s">
        <v>13663</v>
      </c>
      <c r="O12008" s="315" t="s">
        <v>805</v>
      </c>
      <c r="P12008" s="315" t="s">
        <v>13664</v>
      </c>
      <c r="Q12008" s="315" t="s">
        <v>1327</v>
      </c>
    </row>
    <row r="12009" spans="1:17" hidden="1">
      <c r="A12009" s="315" t="s">
        <v>13665</v>
      </c>
      <c r="B12009" s="315" t="s">
        <v>13501</v>
      </c>
      <c r="C12009" s="315" t="s">
        <v>13502</v>
      </c>
      <c r="D12009" s="316">
        <v>37</v>
      </c>
      <c r="E12009" s="317">
        <v>176641.13999999998</v>
      </c>
      <c r="F12009" s="317">
        <v>39417.160000000011</v>
      </c>
      <c r="G12009" s="318">
        <v>40637</v>
      </c>
      <c r="H12009" s="318">
        <v>41200</v>
      </c>
      <c r="I12009" s="318">
        <v>50405</v>
      </c>
      <c r="J12009" s="315" t="s">
        <v>13666</v>
      </c>
      <c r="K12009" s="315">
        <v>3933</v>
      </c>
      <c r="L12009" s="315" t="s">
        <v>3764</v>
      </c>
      <c r="M12009" s="315" t="s">
        <v>754</v>
      </c>
      <c r="N12009" s="315" t="s">
        <v>13555</v>
      </c>
      <c r="O12009" s="315" t="s">
        <v>805</v>
      </c>
      <c r="P12009" s="315" t="s">
        <v>13556</v>
      </c>
      <c r="Q12009" s="315" t="s">
        <v>5482</v>
      </c>
    </row>
    <row r="12010" spans="1:17" hidden="1">
      <c r="A12010" s="315" t="s">
        <v>13667</v>
      </c>
      <c r="B12010" s="315" t="s">
        <v>13501</v>
      </c>
      <c r="C12010" s="315" t="s">
        <v>13502</v>
      </c>
      <c r="D12010" s="316">
        <v>37</v>
      </c>
      <c r="E12010" s="317">
        <v>236043.80000000005</v>
      </c>
      <c r="F12010" s="317">
        <v>61135.340000000004</v>
      </c>
      <c r="G12010" s="318">
        <v>41324</v>
      </c>
      <c r="H12010" s="318">
        <v>42051</v>
      </c>
      <c r="I12010" s="318">
        <v>49674</v>
      </c>
      <c r="J12010" s="315" t="s">
        <v>13668</v>
      </c>
      <c r="K12010" s="315">
        <v>2603</v>
      </c>
      <c r="L12010" s="315" t="s">
        <v>13669</v>
      </c>
      <c r="M12010" s="315" t="s">
        <v>764</v>
      </c>
      <c r="N12010" s="315" t="s">
        <v>13670</v>
      </c>
      <c r="O12010" s="315" t="s">
        <v>805</v>
      </c>
      <c r="P12010" s="315" t="s">
        <v>13671</v>
      </c>
      <c r="Q12010" s="315" t="s">
        <v>1844</v>
      </c>
    </row>
    <row r="12011" spans="1:17" hidden="1">
      <c r="A12011" s="315" t="s">
        <v>13672</v>
      </c>
      <c r="B12011" s="315" t="s">
        <v>13501</v>
      </c>
      <c r="C12011" s="315" t="s">
        <v>13503</v>
      </c>
      <c r="D12011" s="316">
        <v>37.5</v>
      </c>
      <c r="E12011" s="317">
        <v>223373.58000000002</v>
      </c>
      <c r="F12011" s="317">
        <v>61204.369999999995</v>
      </c>
      <c r="G12011" s="318">
        <v>39785</v>
      </c>
      <c r="H12011" s="318">
        <v>39845</v>
      </c>
      <c r="I12011" s="318">
        <v>49309</v>
      </c>
      <c r="J12011" s="315" t="s">
        <v>13673</v>
      </c>
      <c r="K12011" s="315">
        <v>6460</v>
      </c>
      <c r="L12011" s="315" t="s">
        <v>1364</v>
      </c>
      <c r="M12011" s="315" t="s">
        <v>1365</v>
      </c>
      <c r="N12011" s="315"/>
      <c r="O12011" s="315" t="s">
        <v>805</v>
      </c>
      <c r="P12011" s="315" t="s">
        <v>11044</v>
      </c>
      <c r="Q12011" s="315" t="s">
        <v>1090</v>
      </c>
    </row>
    <row r="12012" spans="1:17" hidden="1">
      <c r="A12012" s="315" t="s">
        <v>13674</v>
      </c>
      <c r="B12012" s="315" t="s">
        <v>13501</v>
      </c>
      <c r="C12012" s="315" t="s">
        <v>13505</v>
      </c>
      <c r="D12012" s="316">
        <v>38</v>
      </c>
      <c r="E12012" s="317">
        <v>173930.48</v>
      </c>
      <c r="F12012" s="317">
        <v>44771</v>
      </c>
      <c r="G12012" s="318">
        <v>39682</v>
      </c>
      <c r="H12012" s="318">
        <v>41061</v>
      </c>
      <c r="I12012" s="318">
        <v>50405</v>
      </c>
      <c r="J12012" s="315" t="s">
        <v>13675</v>
      </c>
      <c r="K12012" s="315">
        <v>8500</v>
      </c>
      <c r="L12012" s="315" t="s">
        <v>1660</v>
      </c>
      <c r="M12012" s="315" t="s">
        <v>792</v>
      </c>
      <c r="N12012" s="315" t="s">
        <v>13676</v>
      </c>
      <c r="O12012" s="315" t="s">
        <v>805</v>
      </c>
      <c r="P12012" s="315" t="s">
        <v>1749</v>
      </c>
      <c r="Q12012" s="315" t="s">
        <v>819</v>
      </c>
    </row>
    <row r="12013" spans="1:17" hidden="1">
      <c r="A12013" s="315" t="s">
        <v>13677</v>
      </c>
      <c r="B12013" s="315" t="s">
        <v>13501</v>
      </c>
      <c r="C12013" s="315" t="s">
        <v>13502</v>
      </c>
      <c r="D12013" s="316">
        <v>38</v>
      </c>
      <c r="E12013" s="317">
        <v>114185.76000000002</v>
      </c>
      <c r="F12013" s="317">
        <v>32669.809999999998</v>
      </c>
      <c r="G12013" s="318">
        <v>39757</v>
      </c>
      <c r="H12013" s="318">
        <v>40457</v>
      </c>
      <c r="I12013" s="318">
        <v>49674</v>
      </c>
      <c r="J12013" s="315"/>
      <c r="K12013" s="315">
        <v>7418</v>
      </c>
      <c r="L12013" s="315" t="s">
        <v>3839</v>
      </c>
      <c r="M12013" s="315" t="s">
        <v>966</v>
      </c>
      <c r="N12013" s="315" t="s">
        <v>13678</v>
      </c>
      <c r="O12013" s="315" t="s">
        <v>805</v>
      </c>
      <c r="P12013" s="315" t="s">
        <v>7852</v>
      </c>
      <c r="Q12013" s="315" t="s">
        <v>10824</v>
      </c>
    </row>
    <row r="12014" spans="1:17" hidden="1">
      <c r="A12014" s="315" t="s">
        <v>13679</v>
      </c>
      <c r="B12014" s="315" t="s">
        <v>13501</v>
      </c>
      <c r="C12014" s="315" t="s">
        <v>13508</v>
      </c>
      <c r="D12014" s="316">
        <v>40</v>
      </c>
      <c r="E12014" s="317">
        <v>228365.75</v>
      </c>
      <c r="F12014" s="317">
        <v>77821.280000000013</v>
      </c>
      <c r="G12014" s="318">
        <v>39766</v>
      </c>
      <c r="H12014" s="318">
        <v>38878</v>
      </c>
      <c r="I12014" s="318">
        <v>48213</v>
      </c>
      <c r="J12014" s="315" t="s">
        <v>13680</v>
      </c>
      <c r="K12014" s="315">
        <v>1752</v>
      </c>
      <c r="L12014" s="315" t="s">
        <v>3978</v>
      </c>
      <c r="M12014" s="315" t="s">
        <v>761</v>
      </c>
      <c r="N12014" s="315"/>
      <c r="O12014" s="315" t="s">
        <v>914</v>
      </c>
      <c r="P12014" s="315" t="s">
        <v>13681</v>
      </c>
      <c r="Q12014" s="315" t="s">
        <v>13682</v>
      </c>
    </row>
    <row r="12015" spans="1:17" hidden="1">
      <c r="A12015" s="315" t="s">
        <v>13683</v>
      </c>
      <c r="B12015" s="315" t="s">
        <v>13501</v>
      </c>
      <c r="C12015" s="315" t="s">
        <v>13502</v>
      </c>
      <c r="D12015" s="316">
        <v>40</v>
      </c>
      <c r="E12015" s="317">
        <v>301905.53000000003</v>
      </c>
      <c r="F12015" s="317">
        <v>77433.189999999988</v>
      </c>
      <c r="G12015" s="318">
        <v>39766</v>
      </c>
      <c r="H12015" s="318">
        <v>40295</v>
      </c>
      <c r="I12015" s="318">
        <v>49674</v>
      </c>
      <c r="J12015" s="315" t="s">
        <v>13684</v>
      </c>
      <c r="K12015" s="315">
        <v>8887</v>
      </c>
      <c r="L12015" s="315" t="s">
        <v>2950</v>
      </c>
      <c r="M12015" s="315" t="s">
        <v>770</v>
      </c>
      <c r="N12015" s="315" t="s">
        <v>13685</v>
      </c>
      <c r="O12015" s="315" t="s">
        <v>805</v>
      </c>
      <c r="P12015" s="315" t="s">
        <v>13686</v>
      </c>
      <c r="Q12015" s="315" t="s">
        <v>4573</v>
      </c>
    </row>
    <row r="12016" spans="1:17" hidden="1">
      <c r="A12016" s="315" t="s">
        <v>13687</v>
      </c>
      <c r="B12016" s="315" t="s">
        <v>13501</v>
      </c>
      <c r="C12016" s="315" t="s">
        <v>13502</v>
      </c>
      <c r="D12016" s="316">
        <v>40</v>
      </c>
      <c r="E12016" s="317">
        <v>121018.37</v>
      </c>
      <c r="F12016" s="317">
        <v>36904.71</v>
      </c>
      <c r="G12016" s="318">
        <v>40534</v>
      </c>
      <c r="H12016" s="318">
        <v>42341</v>
      </c>
      <c r="I12016" s="318">
        <v>49674</v>
      </c>
      <c r="J12016" s="315" t="s">
        <v>13688</v>
      </c>
      <c r="K12016" s="315">
        <v>7452</v>
      </c>
      <c r="L12016" s="315" t="s">
        <v>9824</v>
      </c>
      <c r="M12016" s="315" t="s">
        <v>966</v>
      </c>
      <c r="N12016" s="315" t="s">
        <v>13689</v>
      </c>
      <c r="O12016" s="315" t="s">
        <v>805</v>
      </c>
      <c r="P12016" s="315" t="s">
        <v>13689</v>
      </c>
      <c r="Q12016" s="315"/>
    </row>
    <row r="12017" spans="1:17" hidden="1">
      <c r="A12017" s="315" t="s">
        <v>13690</v>
      </c>
      <c r="B12017" s="315" t="s">
        <v>13501</v>
      </c>
      <c r="C12017" s="315" t="s">
        <v>13505</v>
      </c>
      <c r="D12017" s="316">
        <v>40</v>
      </c>
      <c r="E12017" s="317">
        <v>207417.46</v>
      </c>
      <c r="F12017" s="317">
        <v>58406.94</v>
      </c>
      <c r="G12017" s="318">
        <v>41002</v>
      </c>
      <c r="H12017" s="318">
        <v>42125</v>
      </c>
      <c r="I12017" s="318">
        <v>49674</v>
      </c>
      <c r="J12017" s="315" t="s">
        <v>13691</v>
      </c>
      <c r="K12017" s="315">
        <v>2575</v>
      </c>
      <c r="L12017" s="315" t="s">
        <v>3653</v>
      </c>
      <c r="M12017" s="315" t="s">
        <v>764</v>
      </c>
      <c r="N12017" s="315" t="s">
        <v>13692</v>
      </c>
      <c r="O12017" s="315" t="s">
        <v>805</v>
      </c>
      <c r="P12017" s="315" t="s">
        <v>13693</v>
      </c>
      <c r="Q12017" s="315" t="s">
        <v>4972</v>
      </c>
    </row>
    <row r="12018" spans="1:17" hidden="1">
      <c r="A12018" s="315" t="s">
        <v>13694</v>
      </c>
      <c r="B12018" s="315" t="s">
        <v>13501</v>
      </c>
      <c r="C12018" s="315" t="s">
        <v>13502</v>
      </c>
      <c r="D12018" s="316">
        <v>42</v>
      </c>
      <c r="E12018" s="317">
        <v>48920.66</v>
      </c>
      <c r="F12018" s="317">
        <v>10508.88</v>
      </c>
      <c r="G12018" s="318">
        <v>39969</v>
      </c>
      <c r="H12018" s="318">
        <v>42610</v>
      </c>
      <c r="I12018" s="318">
        <v>51866</v>
      </c>
      <c r="J12018" s="315" t="s">
        <v>13695</v>
      </c>
      <c r="K12018" s="315">
        <v>7130</v>
      </c>
      <c r="L12018" s="315" t="s">
        <v>2125</v>
      </c>
      <c r="M12018" s="315" t="s">
        <v>966</v>
      </c>
      <c r="N12018" s="315" t="s">
        <v>13696</v>
      </c>
      <c r="O12018" s="315" t="s">
        <v>914</v>
      </c>
      <c r="P12018" s="315" t="s">
        <v>818</v>
      </c>
      <c r="Q12018" s="315" t="s">
        <v>13697</v>
      </c>
    </row>
    <row r="12019" spans="1:17" hidden="1">
      <c r="A12019" s="315" t="s">
        <v>13698</v>
      </c>
      <c r="B12019" s="315" t="s">
        <v>13501</v>
      </c>
      <c r="C12019" s="315" t="s">
        <v>13503</v>
      </c>
      <c r="D12019" s="316">
        <v>43</v>
      </c>
      <c r="E12019" s="317">
        <v>306190.84000000003</v>
      </c>
      <c r="F12019" s="317">
        <v>71264.56</v>
      </c>
      <c r="G12019" s="318">
        <v>39643</v>
      </c>
      <c r="H12019" s="318">
        <v>39833</v>
      </c>
      <c r="I12019" s="318">
        <v>49309</v>
      </c>
      <c r="J12019" s="315" t="s">
        <v>13699</v>
      </c>
      <c r="K12019" s="315">
        <v>8887</v>
      </c>
      <c r="L12019" s="315" t="s">
        <v>2950</v>
      </c>
      <c r="M12019" s="315" t="s">
        <v>770</v>
      </c>
      <c r="N12019" s="315" t="s">
        <v>13700</v>
      </c>
      <c r="O12019" s="315" t="s">
        <v>805</v>
      </c>
      <c r="P12019" s="315" t="s">
        <v>13701</v>
      </c>
      <c r="Q12019" s="315" t="s">
        <v>1690</v>
      </c>
    </row>
    <row r="12020" spans="1:17" hidden="1">
      <c r="A12020" s="315" t="s">
        <v>13702</v>
      </c>
      <c r="B12020" s="315" t="s">
        <v>13501</v>
      </c>
      <c r="C12020" s="315" t="s">
        <v>13502</v>
      </c>
      <c r="D12020" s="316">
        <v>43</v>
      </c>
      <c r="E12020" s="317">
        <v>163994.09</v>
      </c>
      <c r="F12020" s="317">
        <v>44187.299999999996</v>
      </c>
      <c r="G12020" s="318">
        <v>40088</v>
      </c>
      <c r="H12020" s="318">
        <v>42248</v>
      </c>
      <c r="I12020" s="318">
        <v>51501</v>
      </c>
      <c r="J12020" s="315" t="s">
        <v>13703</v>
      </c>
      <c r="K12020" s="315">
        <v>1882</v>
      </c>
      <c r="L12020" s="315" t="s">
        <v>2334</v>
      </c>
      <c r="M12020" s="315" t="s">
        <v>766</v>
      </c>
      <c r="N12020" s="315" t="s">
        <v>13704</v>
      </c>
      <c r="O12020" s="315" t="s">
        <v>805</v>
      </c>
      <c r="P12020" s="315" t="s">
        <v>13705</v>
      </c>
      <c r="Q12020" s="315" t="s">
        <v>6076</v>
      </c>
    </row>
    <row r="12021" spans="1:17" hidden="1">
      <c r="A12021" s="315" t="s">
        <v>13706</v>
      </c>
      <c r="B12021" s="315" t="s">
        <v>13501</v>
      </c>
      <c r="C12021" s="315" t="s">
        <v>13502</v>
      </c>
      <c r="D12021" s="316">
        <v>44</v>
      </c>
      <c r="E12021" s="317">
        <v>207626</v>
      </c>
      <c r="F12021" s="317">
        <v>50560.799999999988</v>
      </c>
      <c r="G12021" s="318">
        <v>39577</v>
      </c>
      <c r="H12021" s="318">
        <v>39614</v>
      </c>
      <c r="I12021" s="318">
        <v>48914</v>
      </c>
      <c r="J12021" s="315"/>
      <c r="K12021" s="315">
        <v>8887</v>
      </c>
      <c r="L12021" s="315" t="s">
        <v>2950</v>
      </c>
      <c r="M12021" s="315" t="s">
        <v>770</v>
      </c>
      <c r="N12021" s="315" t="s">
        <v>13685</v>
      </c>
      <c r="O12021" s="315" t="s">
        <v>805</v>
      </c>
      <c r="P12021" s="315" t="s">
        <v>13686</v>
      </c>
      <c r="Q12021" s="315" t="s">
        <v>4573</v>
      </c>
    </row>
    <row r="12022" spans="1:17" hidden="1">
      <c r="A12022" s="315" t="s">
        <v>13707</v>
      </c>
      <c r="B12022" s="315" t="s">
        <v>13501</v>
      </c>
      <c r="C12022" s="315" t="s">
        <v>13502</v>
      </c>
      <c r="D12022" s="316">
        <v>45</v>
      </c>
      <c r="E12022" s="317">
        <v>157995.45000000001</v>
      </c>
      <c r="F12022" s="317">
        <v>36280.450000000004</v>
      </c>
      <c r="G12022" s="318">
        <v>39570</v>
      </c>
      <c r="H12022" s="318">
        <v>41401</v>
      </c>
      <c r="I12022" s="318">
        <v>50770</v>
      </c>
      <c r="J12022" s="315" t="s">
        <v>13708</v>
      </c>
      <c r="K12022" s="315">
        <v>3634</v>
      </c>
      <c r="L12022" s="315" t="s">
        <v>2199</v>
      </c>
      <c r="M12022" s="315" t="s">
        <v>764</v>
      </c>
      <c r="N12022" s="315" t="s">
        <v>13550</v>
      </c>
      <c r="O12022" s="315" t="s">
        <v>805</v>
      </c>
      <c r="P12022" s="315" t="s">
        <v>13551</v>
      </c>
      <c r="Q12022" s="315" t="s">
        <v>13552</v>
      </c>
    </row>
    <row r="12023" spans="1:17" hidden="1">
      <c r="A12023" s="315" t="s">
        <v>13709</v>
      </c>
      <c r="B12023" s="315" t="s">
        <v>13501</v>
      </c>
      <c r="C12023" s="315" t="s">
        <v>13502</v>
      </c>
      <c r="D12023" s="316">
        <v>45</v>
      </c>
      <c r="E12023" s="317">
        <v>120112.3</v>
      </c>
      <c r="F12023" s="317">
        <v>31267.929999999997</v>
      </c>
      <c r="G12023" s="318">
        <v>39612</v>
      </c>
      <c r="H12023" s="318">
        <v>38978</v>
      </c>
      <c r="I12023" s="318">
        <v>48213</v>
      </c>
      <c r="J12023" s="315" t="s">
        <v>13710</v>
      </c>
      <c r="K12023" s="315">
        <v>3999</v>
      </c>
      <c r="L12023" s="315" t="s">
        <v>13711</v>
      </c>
      <c r="M12023" s="315" t="s">
        <v>754</v>
      </c>
      <c r="N12023" s="315" t="s">
        <v>13712</v>
      </c>
      <c r="O12023" s="315" t="s">
        <v>805</v>
      </c>
      <c r="P12023" s="315" t="s">
        <v>8706</v>
      </c>
      <c r="Q12023" s="315" t="s">
        <v>1286</v>
      </c>
    </row>
    <row r="12024" spans="1:17" hidden="1">
      <c r="A12024" s="315" t="s">
        <v>13713</v>
      </c>
      <c r="B12024" s="315" t="s">
        <v>13501</v>
      </c>
      <c r="C12024" s="315" t="s">
        <v>13502</v>
      </c>
      <c r="D12024" s="316">
        <v>45</v>
      </c>
      <c r="E12024" s="317">
        <v>156896.05999999997</v>
      </c>
      <c r="F12024" s="317">
        <v>36318.54</v>
      </c>
      <c r="G12024" s="318">
        <v>39792</v>
      </c>
      <c r="H12024" s="318">
        <v>41696</v>
      </c>
      <c r="I12024" s="318">
        <v>51135</v>
      </c>
      <c r="J12024" s="315" t="s">
        <v>13714</v>
      </c>
      <c r="K12024" s="315">
        <v>8723</v>
      </c>
      <c r="L12024" s="315" t="s">
        <v>13715</v>
      </c>
      <c r="M12024" s="315" t="s">
        <v>770</v>
      </c>
      <c r="N12024" s="315" t="s">
        <v>13716</v>
      </c>
      <c r="O12024" s="315" t="s">
        <v>805</v>
      </c>
      <c r="P12024" s="315" t="s">
        <v>13717</v>
      </c>
      <c r="Q12024" s="315" t="s">
        <v>6492</v>
      </c>
    </row>
    <row r="12025" spans="1:17" hidden="1">
      <c r="A12025" s="315" t="s">
        <v>13718</v>
      </c>
      <c r="B12025" s="315" t="s">
        <v>13501</v>
      </c>
      <c r="C12025" s="315" t="s">
        <v>13502</v>
      </c>
      <c r="D12025" s="316">
        <v>45</v>
      </c>
      <c r="E12025" s="317">
        <v>263824.40000000002</v>
      </c>
      <c r="F12025" s="317">
        <v>67910.37000000001</v>
      </c>
      <c r="G12025" s="318">
        <v>39805</v>
      </c>
      <c r="H12025" s="318">
        <v>40848</v>
      </c>
      <c r="I12025" s="318">
        <v>50040</v>
      </c>
      <c r="J12025" s="315" t="s">
        <v>13719</v>
      </c>
      <c r="K12025" s="315">
        <v>3904</v>
      </c>
      <c r="L12025" s="315" t="s">
        <v>13720</v>
      </c>
      <c r="M12025" s="315" t="s">
        <v>754</v>
      </c>
      <c r="N12025" s="315" t="s">
        <v>13721</v>
      </c>
      <c r="O12025" s="315" t="s">
        <v>805</v>
      </c>
      <c r="P12025" s="315" t="s">
        <v>13722</v>
      </c>
      <c r="Q12025" s="315" t="s">
        <v>5637</v>
      </c>
    </row>
    <row r="12026" spans="1:17" hidden="1">
      <c r="A12026" s="315" t="s">
        <v>13723</v>
      </c>
      <c r="B12026" s="315" t="s">
        <v>13501</v>
      </c>
      <c r="C12026" s="315" t="s">
        <v>13502</v>
      </c>
      <c r="D12026" s="316">
        <v>45</v>
      </c>
      <c r="E12026" s="317">
        <v>130549.54999999999</v>
      </c>
      <c r="F12026" s="317">
        <v>36989.009999999995</v>
      </c>
      <c r="G12026" s="318">
        <v>39926</v>
      </c>
      <c r="H12026" s="318">
        <v>41589</v>
      </c>
      <c r="I12026" s="318">
        <v>50770</v>
      </c>
      <c r="J12026" s="315" t="s">
        <v>13724</v>
      </c>
      <c r="K12026" s="315">
        <v>3923</v>
      </c>
      <c r="L12026" s="315" t="s">
        <v>4427</v>
      </c>
      <c r="M12026" s="315" t="s">
        <v>754</v>
      </c>
      <c r="N12026" s="315" t="s">
        <v>13725</v>
      </c>
      <c r="O12026" s="315" t="s">
        <v>805</v>
      </c>
      <c r="P12026" s="315" t="s">
        <v>13726</v>
      </c>
      <c r="Q12026" s="315" t="s">
        <v>13727</v>
      </c>
    </row>
    <row r="12027" spans="1:17" hidden="1">
      <c r="A12027" s="315" t="s">
        <v>13728</v>
      </c>
      <c r="B12027" s="315" t="s">
        <v>13501</v>
      </c>
      <c r="C12027" s="315" t="s">
        <v>13503</v>
      </c>
      <c r="D12027" s="316">
        <v>45</v>
      </c>
      <c r="E12027" s="317">
        <v>0</v>
      </c>
      <c r="F12027" s="317">
        <v>1502.8200000000011</v>
      </c>
      <c r="G12027" s="318">
        <v>39946</v>
      </c>
      <c r="H12027" s="318">
        <v>40448</v>
      </c>
      <c r="I12027" s="318">
        <v>49674</v>
      </c>
      <c r="J12027" s="315" t="s">
        <v>13729</v>
      </c>
      <c r="K12027" s="315">
        <v>4853</v>
      </c>
      <c r="L12027" s="315" t="s">
        <v>3724</v>
      </c>
      <c r="M12027" s="315" t="s">
        <v>776</v>
      </c>
      <c r="N12027" s="315" t="s">
        <v>13730</v>
      </c>
      <c r="O12027" s="315" t="s">
        <v>805</v>
      </c>
      <c r="P12027" s="315" t="s">
        <v>13731</v>
      </c>
      <c r="Q12027" s="315" t="s">
        <v>819</v>
      </c>
    </row>
    <row r="12028" spans="1:17" hidden="1">
      <c r="A12028" s="315" t="s">
        <v>13728</v>
      </c>
      <c r="B12028" s="315" t="s">
        <v>13501</v>
      </c>
      <c r="C12028" s="315" t="s">
        <v>13503</v>
      </c>
      <c r="D12028" s="316">
        <v>45</v>
      </c>
      <c r="E12028" s="317">
        <v>105511.66999999998</v>
      </c>
      <c r="F12028" s="317">
        <v>29113.419999999995</v>
      </c>
      <c r="G12028" s="318">
        <v>39946</v>
      </c>
      <c r="H12028" s="318">
        <v>40448</v>
      </c>
      <c r="I12028" s="318">
        <v>49674</v>
      </c>
      <c r="J12028" s="315" t="s">
        <v>13729</v>
      </c>
      <c r="K12028" s="315">
        <v>4853</v>
      </c>
      <c r="L12028" s="315" t="s">
        <v>3724</v>
      </c>
      <c r="M12028" s="315" t="s">
        <v>776</v>
      </c>
      <c r="N12028" s="315" t="s">
        <v>13732</v>
      </c>
      <c r="O12028" s="315" t="s">
        <v>805</v>
      </c>
      <c r="P12028" s="315" t="s">
        <v>13731</v>
      </c>
      <c r="Q12028" s="315" t="s">
        <v>819</v>
      </c>
    </row>
    <row r="12029" spans="1:17" hidden="1">
      <c r="A12029" s="315" t="s">
        <v>13733</v>
      </c>
      <c r="B12029" s="315" t="s">
        <v>13501</v>
      </c>
      <c r="C12029" s="315" t="s">
        <v>13508</v>
      </c>
      <c r="D12029" s="316">
        <v>45</v>
      </c>
      <c r="E12029" s="317">
        <v>170301.92999999996</v>
      </c>
      <c r="F12029" s="317">
        <v>52469.849999999991</v>
      </c>
      <c r="G12029" s="318">
        <v>40178</v>
      </c>
      <c r="H12029" s="318">
        <v>41417</v>
      </c>
      <c r="I12029" s="318">
        <v>50770</v>
      </c>
      <c r="J12029" s="315" t="s">
        <v>13734</v>
      </c>
      <c r="K12029" s="315">
        <v>8840</v>
      </c>
      <c r="L12029" s="315" t="s">
        <v>2810</v>
      </c>
      <c r="M12029" s="315" t="s">
        <v>1388</v>
      </c>
      <c r="N12029" s="315" t="s">
        <v>13735</v>
      </c>
      <c r="O12029" s="315" t="s">
        <v>805</v>
      </c>
      <c r="P12029" s="315" t="s">
        <v>4836</v>
      </c>
      <c r="Q12029" s="315" t="s">
        <v>875</v>
      </c>
    </row>
    <row r="12030" spans="1:17" hidden="1">
      <c r="A12030" s="315" t="s">
        <v>13736</v>
      </c>
      <c r="B12030" s="315" t="s">
        <v>13501</v>
      </c>
      <c r="C12030" s="315" t="s">
        <v>13508</v>
      </c>
      <c r="D12030" s="316">
        <v>45</v>
      </c>
      <c r="E12030" s="317">
        <v>282450.89999999997</v>
      </c>
      <c r="F12030" s="317">
        <v>68570.58</v>
      </c>
      <c r="G12030" s="318">
        <v>40674</v>
      </c>
      <c r="H12030" s="318">
        <v>41639</v>
      </c>
      <c r="I12030" s="318">
        <v>50770</v>
      </c>
      <c r="J12030" s="315" t="s">
        <v>13737</v>
      </c>
      <c r="K12030" s="315">
        <v>2604</v>
      </c>
      <c r="L12030" s="315" t="s">
        <v>13738</v>
      </c>
      <c r="M12030" s="315" t="s">
        <v>764</v>
      </c>
      <c r="N12030" s="315" t="s">
        <v>13739</v>
      </c>
      <c r="O12030" s="315" t="s">
        <v>805</v>
      </c>
      <c r="P12030" s="315" t="s">
        <v>819</v>
      </c>
      <c r="Q12030" s="315" t="s">
        <v>1313</v>
      </c>
    </row>
    <row r="12031" spans="1:17" hidden="1">
      <c r="A12031" s="315" t="s">
        <v>13740</v>
      </c>
      <c r="B12031" s="315" t="s">
        <v>13501</v>
      </c>
      <c r="C12031" s="315" t="s">
        <v>13502</v>
      </c>
      <c r="D12031" s="316">
        <v>45</v>
      </c>
      <c r="E12031" s="317">
        <v>164673.49999999997</v>
      </c>
      <c r="F12031" s="317">
        <v>45285.240000000013</v>
      </c>
      <c r="G12031" s="318">
        <v>40695</v>
      </c>
      <c r="H12031" s="318">
        <v>41934</v>
      </c>
      <c r="I12031" s="318">
        <v>49309</v>
      </c>
      <c r="J12031" s="315" t="s">
        <v>13741</v>
      </c>
      <c r="K12031" s="315">
        <v>3818</v>
      </c>
      <c r="L12031" s="315" t="s">
        <v>2379</v>
      </c>
      <c r="M12031" s="315" t="s">
        <v>764</v>
      </c>
      <c r="N12031" s="315" t="s">
        <v>13742</v>
      </c>
      <c r="O12031" s="315"/>
      <c r="P12031" s="315" t="s">
        <v>13742</v>
      </c>
      <c r="Q12031" s="315"/>
    </row>
    <row r="12032" spans="1:17" hidden="1">
      <c r="A12032" s="315" t="s">
        <v>13743</v>
      </c>
      <c r="B12032" s="315" t="s">
        <v>13501</v>
      </c>
      <c r="C12032" s="315" t="s">
        <v>13502</v>
      </c>
      <c r="D12032" s="316">
        <v>45</v>
      </c>
      <c r="E12032" s="317">
        <v>161874.70000000001</v>
      </c>
      <c r="F12032" s="317">
        <v>48724.29</v>
      </c>
      <c r="G12032" s="318">
        <v>40967</v>
      </c>
      <c r="H12032" s="318">
        <v>41590</v>
      </c>
      <c r="I12032" s="318">
        <v>50770</v>
      </c>
      <c r="J12032" s="315" t="s">
        <v>13744</v>
      </c>
      <c r="K12032" s="315">
        <v>7537</v>
      </c>
      <c r="L12032" s="315" t="s">
        <v>3843</v>
      </c>
      <c r="M12032" s="315" t="s">
        <v>966</v>
      </c>
      <c r="N12032" s="315" t="s">
        <v>13745</v>
      </c>
      <c r="O12032" s="315" t="s">
        <v>805</v>
      </c>
      <c r="P12032" s="315" t="s">
        <v>13746</v>
      </c>
      <c r="Q12032" s="315" t="s">
        <v>4820</v>
      </c>
    </row>
    <row r="12033" spans="1:17" hidden="1">
      <c r="A12033" s="315" t="s">
        <v>13747</v>
      </c>
      <c r="B12033" s="315" t="s">
        <v>13501</v>
      </c>
      <c r="C12033" s="315" t="s">
        <v>13502</v>
      </c>
      <c r="D12033" s="316">
        <v>45</v>
      </c>
      <c r="E12033" s="317">
        <v>379995.1</v>
      </c>
      <c r="F12033" s="317">
        <v>112497.73</v>
      </c>
      <c r="G12033" s="318">
        <v>41354</v>
      </c>
      <c r="H12033" s="318">
        <v>41970</v>
      </c>
      <c r="I12033" s="318">
        <v>49309</v>
      </c>
      <c r="J12033" s="315"/>
      <c r="K12033" s="315">
        <v>6718</v>
      </c>
      <c r="L12033" s="315" t="s">
        <v>3852</v>
      </c>
      <c r="M12033" s="315" t="s">
        <v>811</v>
      </c>
      <c r="N12033" s="315" t="s">
        <v>13748</v>
      </c>
      <c r="O12033" s="315" t="s">
        <v>805</v>
      </c>
      <c r="P12033" s="315" t="s">
        <v>13749</v>
      </c>
      <c r="Q12033" s="315" t="s">
        <v>13750</v>
      </c>
    </row>
    <row r="12034" spans="1:17" hidden="1">
      <c r="A12034" s="315" t="s">
        <v>13751</v>
      </c>
      <c r="B12034" s="315" t="s">
        <v>13501</v>
      </c>
      <c r="C12034" s="315" t="s">
        <v>13502</v>
      </c>
      <c r="D12034" s="316">
        <v>46.1</v>
      </c>
      <c r="E12034" s="317">
        <v>220921.89</v>
      </c>
      <c r="F12034" s="317">
        <v>58503.38</v>
      </c>
      <c r="G12034" s="318">
        <v>39843</v>
      </c>
      <c r="H12034" s="318">
        <v>39289</v>
      </c>
      <c r="I12034" s="318">
        <v>48549</v>
      </c>
      <c r="J12034" s="315"/>
      <c r="K12034" s="315">
        <v>7424</v>
      </c>
      <c r="L12034" s="315" t="s">
        <v>4431</v>
      </c>
      <c r="M12034" s="315" t="s">
        <v>966</v>
      </c>
      <c r="N12034" s="315" t="s">
        <v>13752</v>
      </c>
      <c r="O12034" s="315" t="s">
        <v>805</v>
      </c>
      <c r="P12034" s="315" t="s">
        <v>13753</v>
      </c>
      <c r="Q12034" s="315" t="s">
        <v>2072</v>
      </c>
    </row>
    <row r="12035" spans="1:17" hidden="1">
      <c r="A12035" s="315" t="s">
        <v>13754</v>
      </c>
      <c r="B12035" s="315" t="s">
        <v>13501</v>
      </c>
      <c r="C12035" s="315" t="s">
        <v>13502</v>
      </c>
      <c r="D12035" s="316">
        <v>47</v>
      </c>
      <c r="E12035" s="317">
        <v>314155.56</v>
      </c>
      <c r="F12035" s="317">
        <v>80295.76999999999</v>
      </c>
      <c r="G12035" s="318">
        <v>39570</v>
      </c>
      <c r="H12035" s="318">
        <v>40288</v>
      </c>
      <c r="I12035" s="318">
        <v>49674</v>
      </c>
      <c r="J12035" s="315" t="s">
        <v>13755</v>
      </c>
      <c r="K12035" s="315">
        <v>7180</v>
      </c>
      <c r="L12035" s="315" t="s">
        <v>3413</v>
      </c>
      <c r="M12035" s="315" t="s">
        <v>966</v>
      </c>
      <c r="N12035" s="315" t="s">
        <v>13756</v>
      </c>
      <c r="O12035" s="315" t="s">
        <v>805</v>
      </c>
      <c r="P12035" s="315" t="s">
        <v>13757</v>
      </c>
      <c r="Q12035" s="315" t="s">
        <v>5899</v>
      </c>
    </row>
    <row r="12036" spans="1:17" hidden="1">
      <c r="A12036" s="315" t="s">
        <v>13758</v>
      </c>
      <c r="B12036" s="315" t="s">
        <v>13501</v>
      </c>
      <c r="C12036" s="315" t="s">
        <v>13508</v>
      </c>
      <c r="D12036" s="316">
        <v>47</v>
      </c>
      <c r="E12036" s="317">
        <v>0</v>
      </c>
      <c r="F12036" s="317">
        <v>217.46000000000004</v>
      </c>
      <c r="G12036" s="318">
        <v>39630</v>
      </c>
      <c r="H12036" s="318">
        <v>40452</v>
      </c>
      <c r="I12036" s="318">
        <v>49674</v>
      </c>
      <c r="J12036" s="315" t="s">
        <v>13759</v>
      </c>
      <c r="K12036" s="315">
        <v>2612</v>
      </c>
      <c r="L12036" s="315" t="s">
        <v>13525</v>
      </c>
      <c r="M12036" s="315" t="s">
        <v>764</v>
      </c>
      <c r="N12036" s="315"/>
      <c r="O12036" s="315" t="s">
        <v>805</v>
      </c>
      <c r="P12036" s="315" t="s">
        <v>13760</v>
      </c>
      <c r="Q12036" s="315" t="s">
        <v>13761</v>
      </c>
    </row>
    <row r="12037" spans="1:17" hidden="1">
      <c r="A12037" s="315" t="s">
        <v>13758</v>
      </c>
      <c r="B12037" s="315" t="s">
        <v>13501</v>
      </c>
      <c r="C12037" s="315" t="s">
        <v>13508</v>
      </c>
      <c r="D12037" s="316">
        <v>47</v>
      </c>
      <c r="E12037" s="317">
        <v>136951.20000000001</v>
      </c>
      <c r="F12037" s="317">
        <v>43670.43</v>
      </c>
      <c r="G12037" s="318">
        <v>39630</v>
      </c>
      <c r="H12037" s="318">
        <v>40452</v>
      </c>
      <c r="I12037" s="318">
        <v>49674</v>
      </c>
      <c r="J12037" s="315" t="s">
        <v>13759</v>
      </c>
      <c r="K12037" s="315">
        <v>2612</v>
      </c>
      <c r="L12037" s="315" t="s">
        <v>13525</v>
      </c>
      <c r="M12037" s="315" t="s">
        <v>764</v>
      </c>
      <c r="N12037" s="315" t="s">
        <v>13762</v>
      </c>
      <c r="O12037" s="315" t="s">
        <v>805</v>
      </c>
      <c r="P12037" s="315" t="s">
        <v>13760</v>
      </c>
      <c r="Q12037" s="315" t="s">
        <v>13761</v>
      </c>
    </row>
    <row r="12038" spans="1:17" hidden="1">
      <c r="A12038" s="315" t="s">
        <v>13763</v>
      </c>
      <c r="B12038" s="315" t="s">
        <v>13501</v>
      </c>
      <c r="C12038" s="315" t="s">
        <v>13502</v>
      </c>
      <c r="D12038" s="316">
        <v>48</v>
      </c>
      <c r="E12038" s="317">
        <v>401918.34</v>
      </c>
      <c r="F12038" s="317">
        <v>86338.000000000015</v>
      </c>
      <c r="G12038" s="318">
        <v>39570</v>
      </c>
      <c r="H12038" s="318">
        <v>40058</v>
      </c>
      <c r="I12038" s="318">
        <v>49309</v>
      </c>
      <c r="J12038" s="315" t="s">
        <v>13764</v>
      </c>
      <c r="K12038" s="315">
        <v>1898</v>
      </c>
      <c r="L12038" s="315" t="s">
        <v>13765</v>
      </c>
      <c r="M12038" s="315" t="s">
        <v>754</v>
      </c>
      <c r="N12038" s="315" t="s">
        <v>13766</v>
      </c>
      <c r="O12038" s="315" t="s">
        <v>805</v>
      </c>
      <c r="P12038" s="315" t="s">
        <v>13767</v>
      </c>
      <c r="Q12038" s="315" t="s">
        <v>1823</v>
      </c>
    </row>
    <row r="12039" spans="1:17" hidden="1">
      <c r="A12039" s="319" t="s">
        <v>13768</v>
      </c>
      <c r="B12039" s="319" t="s">
        <v>13501</v>
      </c>
      <c r="C12039" s="315" t="s">
        <v>13503</v>
      </c>
      <c r="D12039" s="320">
        <v>48</v>
      </c>
      <c r="E12039" s="317">
        <v>114931.22</v>
      </c>
      <c r="F12039" s="317">
        <v>35853.599999999991</v>
      </c>
      <c r="G12039" s="321">
        <v>39622</v>
      </c>
      <c r="H12039" s="321">
        <v>39903</v>
      </c>
      <c r="I12039" s="321">
        <v>49279</v>
      </c>
      <c r="J12039" s="319" t="s">
        <v>13769</v>
      </c>
      <c r="K12039" s="322">
        <v>1926</v>
      </c>
      <c r="L12039" s="319" t="s">
        <v>2575</v>
      </c>
      <c r="M12039" s="319" t="s">
        <v>754</v>
      </c>
      <c r="N12039" s="323"/>
      <c r="O12039" s="319" t="s">
        <v>805</v>
      </c>
      <c r="P12039" s="319" t="s">
        <v>7140</v>
      </c>
      <c r="Q12039" s="319" t="s">
        <v>11185</v>
      </c>
    </row>
    <row r="12040" spans="1:17" hidden="1">
      <c r="A12040" s="315" t="s">
        <v>13770</v>
      </c>
      <c r="B12040" s="315" t="s">
        <v>13501</v>
      </c>
      <c r="C12040" s="315" t="s">
        <v>13503</v>
      </c>
      <c r="D12040" s="316">
        <v>48</v>
      </c>
      <c r="E12040" s="317">
        <v>34855.519999999997</v>
      </c>
      <c r="F12040" s="317">
        <v>10133.92</v>
      </c>
      <c r="G12040" s="318">
        <v>39622</v>
      </c>
      <c r="H12040" s="318">
        <v>39903</v>
      </c>
      <c r="I12040" s="318">
        <v>49309</v>
      </c>
      <c r="J12040" s="315" t="s">
        <v>13769</v>
      </c>
      <c r="K12040" s="315">
        <v>1926</v>
      </c>
      <c r="L12040" s="315" t="s">
        <v>2575</v>
      </c>
      <c r="M12040" s="315" t="s">
        <v>754</v>
      </c>
      <c r="N12040" s="315" t="s">
        <v>13771</v>
      </c>
      <c r="O12040" s="315" t="s">
        <v>914</v>
      </c>
      <c r="P12040" s="315" t="s">
        <v>7140</v>
      </c>
      <c r="Q12040" s="315" t="s">
        <v>13772</v>
      </c>
    </row>
    <row r="12041" spans="1:17" hidden="1">
      <c r="A12041" s="315" t="s">
        <v>13773</v>
      </c>
      <c r="B12041" s="315" t="s">
        <v>13501</v>
      </c>
      <c r="C12041" s="315" t="s">
        <v>13503</v>
      </c>
      <c r="D12041" s="316">
        <v>50</v>
      </c>
      <c r="E12041" s="317">
        <v>290979.03000000003</v>
      </c>
      <c r="F12041" s="317">
        <v>77698.719999999987</v>
      </c>
      <c r="G12041" s="318">
        <v>39618</v>
      </c>
      <c r="H12041" s="318">
        <v>41142</v>
      </c>
      <c r="I12041" s="318">
        <v>50405</v>
      </c>
      <c r="J12041" s="315" t="s">
        <v>13774</v>
      </c>
      <c r="K12041" s="315">
        <v>3402</v>
      </c>
      <c r="L12041" s="315" t="s">
        <v>2253</v>
      </c>
      <c r="M12041" s="315" t="s">
        <v>764</v>
      </c>
      <c r="N12041" s="315" t="s">
        <v>13775</v>
      </c>
      <c r="O12041" s="315" t="s">
        <v>805</v>
      </c>
      <c r="P12041" s="315" t="s">
        <v>7928</v>
      </c>
      <c r="Q12041" s="315" t="s">
        <v>1102</v>
      </c>
    </row>
    <row r="12042" spans="1:17" hidden="1">
      <c r="A12042" s="315" t="s">
        <v>13776</v>
      </c>
      <c r="B12042" s="315" t="s">
        <v>13501</v>
      </c>
      <c r="C12042" s="315" t="s">
        <v>13502</v>
      </c>
      <c r="D12042" s="316">
        <v>50</v>
      </c>
      <c r="E12042" s="317">
        <v>171150.47999999998</v>
      </c>
      <c r="F12042" s="317">
        <v>44530.820000000007</v>
      </c>
      <c r="G12042" s="318">
        <v>39652</v>
      </c>
      <c r="H12042" s="318">
        <v>39596</v>
      </c>
      <c r="I12042" s="318">
        <v>48944</v>
      </c>
      <c r="J12042" s="315" t="s">
        <v>13777</v>
      </c>
      <c r="K12042" s="315">
        <v>6517</v>
      </c>
      <c r="L12042" s="315" t="s">
        <v>13778</v>
      </c>
      <c r="M12042" s="315" t="s">
        <v>811</v>
      </c>
      <c r="N12042" s="315" t="s">
        <v>13779</v>
      </c>
      <c r="O12042" s="315"/>
      <c r="P12042" s="315" t="s">
        <v>13780</v>
      </c>
      <c r="Q12042" s="315" t="s">
        <v>13781</v>
      </c>
    </row>
    <row r="12043" spans="1:17" hidden="1">
      <c r="A12043" s="315" t="s">
        <v>13782</v>
      </c>
      <c r="B12043" s="315" t="s">
        <v>13501</v>
      </c>
      <c r="C12043" s="315" t="s">
        <v>13502</v>
      </c>
      <c r="D12043" s="316">
        <v>50</v>
      </c>
      <c r="E12043" s="317">
        <v>268971.09000000003</v>
      </c>
      <c r="F12043" s="317">
        <v>68737.040000000008</v>
      </c>
      <c r="G12043" s="318">
        <v>39843</v>
      </c>
      <c r="H12043" s="318">
        <v>40136</v>
      </c>
      <c r="I12043" s="318">
        <v>49279</v>
      </c>
      <c r="J12043" s="315"/>
      <c r="K12043" s="315">
        <v>7423</v>
      </c>
      <c r="L12043" s="315" t="s">
        <v>10535</v>
      </c>
      <c r="M12043" s="315" t="s">
        <v>966</v>
      </c>
      <c r="N12043" s="315" t="s">
        <v>13752</v>
      </c>
      <c r="O12043" s="315" t="s">
        <v>805</v>
      </c>
      <c r="P12043" s="315" t="s">
        <v>13753</v>
      </c>
      <c r="Q12043" s="315" t="s">
        <v>2072</v>
      </c>
    </row>
    <row r="12044" spans="1:17" hidden="1">
      <c r="A12044" s="315" t="s">
        <v>13783</v>
      </c>
      <c r="B12044" s="315" t="s">
        <v>13501</v>
      </c>
      <c r="C12044" s="315" t="s">
        <v>13502</v>
      </c>
      <c r="D12044" s="316">
        <v>51</v>
      </c>
      <c r="E12044" s="317">
        <v>358146.11</v>
      </c>
      <c r="F12044" s="317">
        <v>89204.91</v>
      </c>
      <c r="G12044" s="318">
        <v>39924</v>
      </c>
      <c r="H12044" s="318">
        <v>41820</v>
      </c>
      <c r="I12044" s="318">
        <v>51135</v>
      </c>
      <c r="J12044" s="315" t="s">
        <v>13784</v>
      </c>
      <c r="K12044" s="315">
        <v>7543</v>
      </c>
      <c r="L12044" s="315" t="s">
        <v>4114</v>
      </c>
      <c r="M12044" s="315" t="s">
        <v>966</v>
      </c>
      <c r="N12044" s="315" t="s">
        <v>13785</v>
      </c>
      <c r="O12044" s="315" t="s">
        <v>805</v>
      </c>
      <c r="P12044" s="315" t="s">
        <v>13786</v>
      </c>
      <c r="Q12044" s="315" t="s">
        <v>13787</v>
      </c>
    </row>
    <row r="12045" spans="1:17" hidden="1">
      <c r="A12045" s="315" t="s">
        <v>13788</v>
      </c>
      <c r="B12045" s="315" t="s">
        <v>13501</v>
      </c>
      <c r="C12045" s="315" t="s">
        <v>13502</v>
      </c>
      <c r="D12045" s="316">
        <v>51.2</v>
      </c>
      <c r="E12045" s="317">
        <v>373150.30000000005</v>
      </c>
      <c r="F12045" s="317">
        <v>88795.949999999983</v>
      </c>
      <c r="G12045" s="318">
        <v>41540</v>
      </c>
      <c r="H12045" s="318">
        <v>41169</v>
      </c>
      <c r="I12045" s="318">
        <v>50405</v>
      </c>
      <c r="J12045" s="315" t="s">
        <v>13789</v>
      </c>
      <c r="K12045" s="315">
        <v>7250</v>
      </c>
      <c r="L12045" s="315" t="s">
        <v>3581</v>
      </c>
      <c r="M12045" s="315" t="s">
        <v>966</v>
      </c>
      <c r="N12045" s="315" t="s">
        <v>13790</v>
      </c>
      <c r="O12045" s="315"/>
      <c r="P12045" s="315" t="s">
        <v>13790</v>
      </c>
      <c r="Q12045" s="315"/>
    </row>
    <row r="12046" spans="1:17" hidden="1">
      <c r="A12046" s="315" t="s">
        <v>13791</v>
      </c>
      <c r="B12046" s="315" t="s">
        <v>13501</v>
      </c>
      <c r="C12046" s="315" t="s">
        <v>13502</v>
      </c>
      <c r="D12046" s="316">
        <v>52</v>
      </c>
      <c r="E12046" s="317">
        <v>349198.48</v>
      </c>
      <c r="F12046" s="317">
        <v>94957.049999999988</v>
      </c>
      <c r="G12046" s="318">
        <v>39584</v>
      </c>
      <c r="H12046" s="318">
        <v>39312</v>
      </c>
      <c r="I12046" s="318">
        <v>48579</v>
      </c>
      <c r="J12046" s="315"/>
      <c r="K12046" s="315">
        <v>1903</v>
      </c>
      <c r="L12046" s="315" t="s">
        <v>10930</v>
      </c>
      <c r="M12046" s="315" t="s">
        <v>754</v>
      </c>
      <c r="N12046" s="315" t="s">
        <v>13792</v>
      </c>
      <c r="O12046" s="315" t="s">
        <v>805</v>
      </c>
      <c r="P12046" s="315" t="s">
        <v>1338</v>
      </c>
      <c r="Q12046" s="315" t="s">
        <v>6407</v>
      </c>
    </row>
    <row r="12047" spans="1:17" hidden="1">
      <c r="A12047" s="315" t="s">
        <v>13793</v>
      </c>
      <c r="B12047" s="315" t="s">
        <v>13501</v>
      </c>
      <c r="C12047" s="315" t="s">
        <v>13503</v>
      </c>
      <c r="D12047" s="316">
        <v>52</v>
      </c>
      <c r="E12047" s="317">
        <v>222319.63000000003</v>
      </c>
      <c r="F12047" s="317">
        <v>63140.82</v>
      </c>
      <c r="G12047" s="318">
        <v>40291</v>
      </c>
      <c r="H12047" s="318">
        <v>42171</v>
      </c>
      <c r="I12047" s="318">
        <v>51501</v>
      </c>
      <c r="J12047" s="315" t="s">
        <v>13794</v>
      </c>
      <c r="K12047" s="315">
        <v>4950</v>
      </c>
      <c r="L12047" s="315" t="s">
        <v>2266</v>
      </c>
      <c r="M12047" s="315" t="s">
        <v>764</v>
      </c>
      <c r="N12047" s="315" t="s">
        <v>13795</v>
      </c>
      <c r="O12047" s="315" t="s">
        <v>805</v>
      </c>
      <c r="P12047" s="315" t="s">
        <v>10251</v>
      </c>
      <c r="Q12047" s="315" t="s">
        <v>5983</v>
      </c>
    </row>
    <row r="12048" spans="1:17" hidden="1">
      <c r="A12048" s="315" t="s">
        <v>13796</v>
      </c>
      <c r="B12048" s="315" t="s">
        <v>13501</v>
      </c>
      <c r="C12048" s="315" t="s">
        <v>13502</v>
      </c>
      <c r="D12048" s="316">
        <v>53</v>
      </c>
      <c r="E12048" s="317">
        <v>321008.56999999995</v>
      </c>
      <c r="F12048" s="317">
        <v>73510.94</v>
      </c>
      <c r="G12048" s="318">
        <v>39734</v>
      </c>
      <c r="H12048" s="318">
        <v>41029</v>
      </c>
      <c r="I12048" s="318">
        <v>50405</v>
      </c>
      <c r="J12048" s="315" t="s">
        <v>13797</v>
      </c>
      <c r="K12048" s="315">
        <v>6693</v>
      </c>
      <c r="L12048" s="315" t="s">
        <v>13798</v>
      </c>
      <c r="M12048" s="315" t="s">
        <v>811</v>
      </c>
      <c r="N12048" s="315" t="s">
        <v>13799</v>
      </c>
      <c r="O12048" s="315" t="s">
        <v>805</v>
      </c>
      <c r="P12048" s="315" t="s">
        <v>13800</v>
      </c>
      <c r="Q12048" s="315" t="s">
        <v>858</v>
      </c>
    </row>
    <row r="12049" spans="1:17" hidden="1">
      <c r="A12049" s="315" t="s">
        <v>13801</v>
      </c>
      <c r="B12049" s="315" t="s">
        <v>13501</v>
      </c>
      <c r="C12049" s="315" t="s">
        <v>13502</v>
      </c>
      <c r="D12049" s="316">
        <v>53</v>
      </c>
      <c r="E12049" s="317">
        <v>4409.6400000000003</v>
      </c>
      <c r="F12049" s="317">
        <v>1179.99</v>
      </c>
      <c r="G12049" s="318">
        <v>40491</v>
      </c>
      <c r="H12049" s="318">
        <v>42735</v>
      </c>
      <c r="I12049" s="318">
        <v>50040</v>
      </c>
      <c r="J12049" s="315" t="s">
        <v>13584</v>
      </c>
      <c r="K12049" s="315">
        <v>6430</v>
      </c>
      <c r="L12049" s="315" t="s">
        <v>319</v>
      </c>
      <c r="M12049" s="315" t="s">
        <v>1388</v>
      </c>
      <c r="N12049" s="315" t="s">
        <v>13585</v>
      </c>
      <c r="O12049" s="315" t="s">
        <v>805</v>
      </c>
      <c r="P12049" s="315" t="s">
        <v>7452</v>
      </c>
      <c r="Q12049" s="315" t="s">
        <v>875</v>
      </c>
    </row>
    <row r="12050" spans="1:17" hidden="1">
      <c r="A12050" s="315" t="s">
        <v>13802</v>
      </c>
      <c r="B12050" s="315" t="s">
        <v>13501</v>
      </c>
      <c r="C12050" s="315" t="s">
        <v>13502</v>
      </c>
      <c r="D12050" s="316">
        <v>54</v>
      </c>
      <c r="E12050" s="317">
        <v>213547.05000000002</v>
      </c>
      <c r="F12050" s="317">
        <v>60433.819999999992</v>
      </c>
      <c r="G12050" s="318">
        <v>39743</v>
      </c>
      <c r="H12050" s="318">
        <v>40135</v>
      </c>
      <c r="I12050" s="318">
        <v>49279</v>
      </c>
      <c r="J12050" s="315"/>
      <c r="K12050" s="315">
        <v>7425</v>
      </c>
      <c r="L12050" s="315" t="s">
        <v>2861</v>
      </c>
      <c r="M12050" s="315" t="s">
        <v>966</v>
      </c>
      <c r="N12050" s="315" t="s">
        <v>13803</v>
      </c>
      <c r="O12050" s="315" t="s">
        <v>805</v>
      </c>
      <c r="P12050" s="315" t="s">
        <v>13804</v>
      </c>
      <c r="Q12050" s="315" t="s">
        <v>8845</v>
      </c>
    </row>
    <row r="12051" spans="1:17" hidden="1">
      <c r="A12051" s="315" t="s">
        <v>13805</v>
      </c>
      <c r="B12051" s="315" t="s">
        <v>13501</v>
      </c>
      <c r="C12051" s="315" t="s">
        <v>13502</v>
      </c>
      <c r="D12051" s="316">
        <v>55</v>
      </c>
      <c r="E12051" s="317">
        <v>242744.47000000003</v>
      </c>
      <c r="F12051" s="317">
        <v>53044.149999999994</v>
      </c>
      <c r="G12051" s="318">
        <v>39570</v>
      </c>
      <c r="H12051" s="318">
        <v>40107</v>
      </c>
      <c r="I12051" s="318">
        <v>49279</v>
      </c>
      <c r="J12051" s="315" t="s">
        <v>13806</v>
      </c>
      <c r="K12051" s="315">
        <v>8772</v>
      </c>
      <c r="L12051" s="315" t="s">
        <v>4416</v>
      </c>
      <c r="M12051" s="315" t="s">
        <v>1705</v>
      </c>
      <c r="N12051" s="315" t="s">
        <v>13543</v>
      </c>
      <c r="O12051" s="315" t="s">
        <v>805</v>
      </c>
      <c r="P12051" s="315" t="s">
        <v>13544</v>
      </c>
      <c r="Q12051" s="315" t="s">
        <v>1139</v>
      </c>
    </row>
    <row r="12052" spans="1:17" hidden="1">
      <c r="A12052" s="315" t="s">
        <v>13807</v>
      </c>
      <c r="B12052" s="315" t="s">
        <v>13501</v>
      </c>
      <c r="C12052" s="315" t="s">
        <v>13502</v>
      </c>
      <c r="D12052" s="316">
        <v>55</v>
      </c>
      <c r="E12052" s="317">
        <v>278297.39999999997</v>
      </c>
      <c r="F12052" s="317">
        <v>71893.52</v>
      </c>
      <c r="G12052" s="318">
        <v>39571</v>
      </c>
      <c r="H12052" s="318">
        <v>42452</v>
      </c>
      <c r="I12052" s="318">
        <v>51866</v>
      </c>
      <c r="J12052" s="315" t="s">
        <v>13808</v>
      </c>
      <c r="K12052" s="315">
        <v>3773</v>
      </c>
      <c r="L12052" s="315" t="s">
        <v>3053</v>
      </c>
      <c r="M12052" s="315" t="s">
        <v>764</v>
      </c>
      <c r="N12052" s="315" t="s">
        <v>13809</v>
      </c>
      <c r="O12052" s="315" t="s">
        <v>805</v>
      </c>
      <c r="P12052" s="315" t="s">
        <v>13810</v>
      </c>
      <c r="Q12052" s="315" t="s">
        <v>1096</v>
      </c>
    </row>
    <row r="12053" spans="1:17" hidden="1">
      <c r="A12053" s="315" t="s">
        <v>13811</v>
      </c>
      <c r="B12053" s="315" t="s">
        <v>13501</v>
      </c>
      <c r="C12053" s="315" t="s">
        <v>13502</v>
      </c>
      <c r="D12053" s="316">
        <v>55</v>
      </c>
      <c r="E12053" s="317">
        <v>406842.3</v>
      </c>
      <c r="F12053" s="317">
        <v>109440.58</v>
      </c>
      <c r="G12053" s="318">
        <v>39570</v>
      </c>
      <c r="H12053" s="318">
        <v>41609</v>
      </c>
      <c r="I12053" s="318">
        <v>50770</v>
      </c>
      <c r="J12053" s="315" t="s">
        <v>13812</v>
      </c>
      <c r="K12053" s="315">
        <v>3762</v>
      </c>
      <c r="L12053" s="315" t="s">
        <v>13813</v>
      </c>
      <c r="M12053" s="315" t="s">
        <v>764</v>
      </c>
      <c r="N12053" s="315" t="s">
        <v>13814</v>
      </c>
      <c r="O12053" s="315" t="s">
        <v>805</v>
      </c>
      <c r="P12053" s="315" t="s">
        <v>13815</v>
      </c>
      <c r="Q12053" s="315" t="s">
        <v>4657</v>
      </c>
    </row>
    <row r="12054" spans="1:17" hidden="1">
      <c r="A12054" s="315" t="s">
        <v>13816</v>
      </c>
      <c r="B12054" s="315" t="s">
        <v>13501</v>
      </c>
      <c r="C12054" s="315" t="s">
        <v>13508</v>
      </c>
      <c r="D12054" s="316">
        <v>55</v>
      </c>
      <c r="E12054" s="317">
        <v>205500.30000000002</v>
      </c>
      <c r="F12054" s="317">
        <v>59806.94</v>
      </c>
      <c r="G12054" s="318">
        <v>39570</v>
      </c>
      <c r="H12054" s="318">
        <v>40429</v>
      </c>
      <c r="I12054" s="318">
        <v>49674</v>
      </c>
      <c r="J12054" s="315" t="s">
        <v>13817</v>
      </c>
      <c r="K12054" s="315">
        <v>2603</v>
      </c>
      <c r="L12054" s="315" t="s">
        <v>13818</v>
      </c>
      <c r="M12054" s="315" t="s">
        <v>764</v>
      </c>
      <c r="N12054" s="315" t="s">
        <v>13739</v>
      </c>
      <c r="O12054" s="315" t="s">
        <v>805</v>
      </c>
      <c r="P12054" s="315" t="s">
        <v>819</v>
      </c>
      <c r="Q12054" s="315" t="s">
        <v>1313</v>
      </c>
    </row>
    <row r="12055" spans="1:17" hidden="1">
      <c r="A12055" s="315" t="s">
        <v>13819</v>
      </c>
      <c r="B12055" s="315" t="s">
        <v>13501</v>
      </c>
      <c r="C12055" s="315" t="s">
        <v>13503</v>
      </c>
      <c r="D12055" s="316">
        <v>55</v>
      </c>
      <c r="E12055" s="317">
        <v>447376.39999999997</v>
      </c>
      <c r="F12055" s="317">
        <v>101073.92</v>
      </c>
      <c r="G12055" s="318">
        <v>39570</v>
      </c>
      <c r="H12055" s="318">
        <v>38777</v>
      </c>
      <c r="I12055" s="318">
        <v>48213</v>
      </c>
      <c r="J12055" s="315" t="s">
        <v>13820</v>
      </c>
      <c r="K12055" s="315">
        <v>6460</v>
      </c>
      <c r="L12055" s="315" t="s">
        <v>1364</v>
      </c>
      <c r="M12055" s="315" t="s">
        <v>1365</v>
      </c>
      <c r="N12055" s="315" t="s">
        <v>13821</v>
      </c>
      <c r="O12055" s="315" t="s">
        <v>805</v>
      </c>
      <c r="P12055" s="315" t="s">
        <v>11004</v>
      </c>
      <c r="Q12055" s="315" t="s">
        <v>1513</v>
      </c>
    </row>
    <row r="12056" spans="1:17" hidden="1">
      <c r="A12056" s="315" t="s">
        <v>13822</v>
      </c>
      <c r="B12056" s="315" t="s">
        <v>13501</v>
      </c>
      <c r="C12056" s="315" t="s">
        <v>13515</v>
      </c>
      <c r="D12056" s="316">
        <v>55</v>
      </c>
      <c r="E12056" s="317">
        <v>203515.90000000005</v>
      </c>
      <c r="F12056" s="317">
        <v>55213.09</v>
      </c>
      <c r="G12056" s="318">
        <v>39570</v>
      </c>
      <c r="H12056" s="318">
        <v>40480</v>
      </c>
      <c r="I12056" s="318">
        <v>49674</v>
      </c>
      <c r="J12056" s="315" t="s">
        <v>1015</v>
      </c>
      <c r="K12056" s="315">
        <v>6390</v>
      </c>
      <c r="L12056" s="315" t="s">
        <v>1016</v>
      </c>
      <c r="M12056" s="315" t="s">
        <v>1017</v>
      </c>
      <c r="N12056" s="315" t="s">
        <v>1018</v>
      </c>
      <c r="O12056" s="315" t="s">
        <v>805</v>
      </c>
      <c r="P12056" s="315" t="s">
        <v>1019</v>
      </c>
      <c r="Q12056" s="315" t="s">
        <v>1020</v>
      </c>
    </row>
    <row r="12057" spans="1:17" hidden="1">
      <c r="A12057" s="315" t="s">
        <v>13823</v>
      </c>
      <c r="B12057" s="315" t="s">
        <v>13501</v>
      </c>
      <c r="C12057" s="315" t="s">
        <v>13508</v>
      </c>
      <c r="D12057" s="316">
        <v>55</v>
      </c>
      <c r="E12057" s="317">
        <v>169778.7</v>
      </c>
      <c r="F12057" s="317">
        <v>48103.95</v>
      </c>
      <c r="G12057" s="318">
        <v>39645</v>
      </c>
      <c r="H12057" s="318">
        <v>40435</v>
      </c>
      <c r="I12057" s="318">
        <v>49674</v>
      </c>
      <c r="J12057" s="315" t="s">
        <v>13824</v>
      </c>
      <c r="K12057" s="315">
        <v>3048</v>
      </c>
      <c r="L12057" s="315" t="s">
        <v>13825</v>
      </c>
      <c r="M12057" s="315" t="s">
        <v>764</v>
      </c>
      <c r="N12057" s="315" t="s">
        <v>13826</v>
      </c>
      <c r="O12057" s="315" t="s">
        <v>805</v>
      </c>
      <c r="P12057" s="315" t="s">
        <v>13827</v>
      </c>
      <c r="Q12057" s="315" t="s">
        <v>1412</v>
      </c>
    </row>
    <row r="12058" spans="1:17" hidden="1">
      <c r="A12058" s="315" t="s">
        <v>13828</v>
      </c>
      <c r="B12058" s="315" t="s">
        <v>13501</v>
      </c>
      <c r="C12058" s="315" t="s">
        <v>13502</v>
      </c>
      <c r="D12058" s="316">
        <v>55</v>
      </c>
      <c r="E12058" s="317">
        <v>278232.61</v>
      </c>
      <c r="F12058" s="317">
        <v>71876.73000000001</v>
      </c>
      <c r="G12058" s="318">
        <v>39878</v>
      </c>
      <c r="H12058" s="318">
        <v>41250</v>
      </c>
      <c r="I12058" s="318">
        <v>50405</v>
      </c>
      <c r="J12058" s="315" t="s">
        <v>13829</v>
      </c>
      <c r="K12058" s="315">
        <v>7241</v>
      </c>
      <c r="L12058" s="315" t="s">
        <v>13653</v>
      </c>
      <c r="M12058" s="315" t="s">
        <v>966</v>
      </c>
      <c r="N12058" s="315" t="s">
        <v>13654</v>
      </c>
      <c r="O12058" s="315" t="s">
        <v>805</v>
      </c>
      <c r="P12058" s="315" t="s">
        <v>13655</v>
      </c>
      <c r="Q12058" s="315" t="s">
        <v>1668</v>
      </c>
    </row>
    <row r="12059" spans="1:17" hidden="1">
      <c r="A12059" s="315" t="s">
        <v>13830</v>
      </c>
      <c r="B12059" s="315" t="s">
        <v>13501</v>
      </c>
      <c r="C12059" s="315" t="s">
        <v>13502</v>
      </c>
      <c r="D12059" s="316">
        <v>55</v>
      </c>
      <c r="E12059" s="317">
        <v>319114.74</v>
      </c>
      <c r="F12059" s="317">
        <v>80665.119999999995</v>
      </c>
      <c r="G12059" s="318">
        <v>39878</v>
      </c>
      <c r="H12059" s="318">
        <v>41250</v>
      </c>
      <c r="I12059" s="318">
        <v>50405</v>
      </c>
      <c r="J12059" s="315" t="s">
        <v>13829</v>
      </c>
      <c r="K12059" s="315">
        <v>7241</v>
      </c>
      <c r="L12059" s="315" t="s">
        <v>13653</v>
      </c>
      <c r="M12059" s="315" t="s">
        <v>966</v>
      </c>
      <c r="N12059" s="315" t="s">
        <v>13654</v>
      </c>
      <c r="O12059" s="315" t="s">
        <v>805</v>
      </c>
      <c r="P12059" s="315" t="s">
        <v>13655</v>
      </c>
      <c r="Q12059" s="315" t="s">
        <v>1668</v>
      </c>
    </row>
    <row r="12060" spans="1:17" hidden="1">
      <c r="A12060" s="315" t="s">
        <v>13831</v>
      </c>
      <c r="B12060" s="315" t="s">
        <v>13501</v>
      </c>
      <c r="C12060" s="315" t="s">
        <v>13832</v>
      </c>
      <c r="D12060" s="316">
        <v>55</v>
      </c>
      <c r="E12060" s="317">
        <v>200602.98</v>
      </c>
      <c r="F12060" s="317">
        <v>48439.54</v>
      </c>
      <c r="G12060" s="318">
        <v>39935</v>
      </c>
      <c r="H12060" s="318">
        <v>40925</v>
      </c>
      <c r="I12060" s="318">
        <v>50405</v>
      </c>
      <c r="J12060" s="315" t="s">
        <v>13833</v>
      </c>
      <c r="K12060" s="315">
        <v>9470</v>
      </c>
      <c r="L12060" s="315" t="s">
        <v>919</v>
      </c>
      <c r="M12060" s="315" t="s">
        <v>770</v>
      </c>
      <c r="N12060" s="315" t="s">
        <v>13834</v>
      </c>
      <c r="O12060" s="315" t="s">
        <v>805</v>
      </c>
      <c r="P12060" s="315" t="s">
        <v>7800</v>
      </c>
      <c r="Q12060" s="315" t="s">
        <v>9078</v>
      </c>
    </row>
    <row r="12061" spans="1:17" hidden="1">
      <c r="A12061" s="315" t="s">
        <v>13835</v>
      </c>
      <c r="B12061" s="315" t="s">
        <v>13501</v>
      </c>
      <c r="C12061" s="315" t="s">
        <v>13502</v>
      </c>
      <c r="D12061" s="316">
        <v>56</v>
      </c>
      <c r="E12061" s="317">
        <v>110102.09</v>
      </c>
      <c r="F12061" s="317">
        <v>27525.52</v>
      </c>
      <c r="G12061" s="318">
        <v>39570</v>
      </c>
      <c r="H12061" s="318">
        <v>39721</v>
      </c>
      <c r="I12061" s="318">
        <v>48944</v>
      </c>
      <c r="J12061" s="315" t="s">
        <v>13836</v>
      </c>
      <c r="K12061" s="315">
        <v>1945</v>
      </c>
      <c r="L12061" s="315" t="s">
        <v>2538</v>
      </c>
      <c r="M12061" s="315" t="s">
        <v>754</v>
      </c>
      <c r="N12061" s="315" t="s">
        <v>13837</v>
      </c>
      <c r="O12061" s="315" t="s">
        <v>805</v>
      </c>
      <c r="P12061" s="315" t="s">
        <v>13838</v>
      </c>
      <c r="Q12061" s="315" t="s">
        <v>13839</v>
      </c>
    </row>
    <row r="12062" spans="1:17" hidden="1">
      <c r="A12062" s="315" t="s">
        <v>13840</v>
      </c>
      <c r="B12062" s="315" t="s">
        <v>13501</v>
      </c>
      <c r="C12062" s="315" t="s">
        <v>13502</v>
      </c>
      <c r="D12062" s="316">
        <v>56</v>
      </c>
      <c r="E12062" s="317">
        <v>243949.29</v>
      </c>
      <c r="F12062" s="317">
        <v>51952.170000000006</v>
      </c>
      <c r="G12062" s="318">
        <v>39876</v>
      </c>
      <c r="H12062" s="318">
        <v>41295</v>
      </c>
      <c r="I12062" s="318">
        <v>50770</v>
      </c>
      <c r="J12062" s="315" t="s">
        <v>13841</v>
      </c>
      <c r="K12062" s="315">
        <v>6577</v>
      </c>
      <c r="L12062" s="315" t="s">
        <v>13842</v>
      </c>
      <c r="M12062" s="315" t="s">
        <v>811</v>
      </c>
      <c r="N12062" s="315" t="s">
        <v>13843</v>
      </c>
      <c r="O12062" s="315" t="s">
        <v>805</v>
      </c>
      <c r="P12062" s="315" t="s">
        <v>13844</v>
      </c>
      <c r="Q12062" s="315" t="s">
        <v>13845</v>
      </c>
    </row>
    <row r="12063" spans="1:17" hidden="1">
      <c r="A12063" s="315" t="s">
        <v>13846</v>
      </c>
      <c r="B12063" s="315" t="s">
        <v>13501</v>
      </c>
      <c r="C12063" s="315" t="s">
        <v>13502</v>
      </c>
      <c r="D12063" s="316">
        <v>56.5</v>
      </c>
      <c r="E12063" s="317">
        <v>241351.89</v>
      </c>
      <c r="F12063" s="317">
        <v>63690.080000000009</v>
      </c>
      <c r="G12063" s="318">
        <v>39570</v>
      </c>
      <c r="H12063" s="318">
        <v>40143</v>
      </c>
      <c r="I12063" s="318">
        <v>49279</v>
      </c>
      <c r="J12063" s="315" t="s">
        <v>13847</v>
      </c>
      <c r="K12063" s="315">
        <v>6472</v>
      </c>
      <c r="L12063" s="315" t="s">
        <v>2461</v>
      </c>
      <c r="M12063" s="315" t="s">
        <v>1365</v>
      </c>
      <c r="N12063" s="315" t="s">
        <v>13848</v>
      </c>
      <c r="O12063" s="315" t="s">
        <v>805</v>
      </c>
      <c r="P12063" s="315" t="s">
        <v>13849</v>
      </c>
      <c r="Q12063" s="315" t="s">
        <v>819</v>
      </c>
    </row>
    <row r="12064" spans="1:17" hidden="1">
      <c r="A12064" s="315" t="s">
        <v>13850</v>
      </c>
      <c r="B12064" s="315" t="s">
        <v>13501</v>
      </c>
      <c r="C12064" s="315" t="s">
        <v>13508</v>
      </c>
      <c r="D12064" s="316">
        <v>60</v>
      </c>
      <c r="E12064" s="317">
        <v>388256.39999999997</v>
      </c>
      <c r="F12064" s="317">
        <v>113600.95000000001</v>
      </c>
      <c r="G12064" s="318">
        <v>39630</v>
      </c>
      <c r="H12064" s="318">
        <v>41796</v>
      </c>
      <c r="I12064" s="318">
        <v>51135</v>
      </c>
      <c r="J12064" s="315" t="s">
        <v>13851</v>
      </c>
      <c r="K12064" s="315">
        <v>2612</v>
      </c>
      <c r="L12064" s="315" t="s">
        <v>13525</v>
      </c>
      <c r="M12064" s="315" t="s">
        <v>764</v>
      </c>
      <c r="N12064" s="315" t="s">
        <v>13762</v>
      </c>
      <c r="O12064" s="315" t="s">
        <v>805</v>
      </c>
      <c r="P12064" s="315" t="s">
        <v>13760</v>
      </c>
      <c r="Q12064" s="315" t="s">
        <v>13761</v>
      </c>
    </row>
    <row r="12065" spans="1:17" hidden="1">
      <c r="A12065" s="315" t="s">
        <v>13852</v>
      </c>
      <c r="B12065" s="315" t="s">
        <v>13501</v>
      </c>
      <c r="C12065" s="315" t="s">
        <v>13502</v>
      </c>
      <c r="D12065" s="316">
        <v>60</v>
      </c>
      <c r="E12065" s="317">
        <v>302076.08</v>
      </c>
      <c r="F12065" s="317">
        <v>84304.22</v>
      </c>
      <c r="G12065" s="318">
        <v>39679</v>
      </c>
      <c r="H12065" s="318">
        <v>39612</v>
      </c>
      <c r="I12065" s="318">
        <v>48944</v>
      </c>
      <c r="J12065" s="315" t="s">
        <v>13853</v>
      </c>
      <c r="K12065" s="315">
        <v>1654</v>
      </c>
      <c r="L12065" s="315" t="s">
        <v>13854</v>
      </c>
      <c r="M12065" s="315" t="s">
        <v>761</v>
      </c>
      <c r="N12065" s="315" t="s">
        <v>13855</v>
      </c>
      <c r="O12065" s="315" t="s">
        <v>805</v>
      </c>
      <c r="P12065" s="315" t="s">
        <v>13856</v>
      </c>
      <c r="Q12065" s="315" t="s">
        <v>13857</v>
      </c>
    </row>
    <row r="12066" spans="1:17" hidden="1">
      <c r="A12066" s="315" t="s">
        <v>13858</v>
      </c>
      <c r="B12066" s="315" t="s">
        <v>13501</v>
      </c>
      <c r="C12066" s="315" t="s">
        <v>13502</v>
      </c>
      <c r="D12066" s="316">
        <v>60</v>
      </c>
      <c r="E12066" s="317">
        <v>454094.94999999995</v>
      </c>
      <c r="F12066" s="317">
        <v>111000.98999999999</v>
      </c>
      <c r="G12066" s="318">
        <v>39794</v>
      </c>
      <c r="H12066" s="318">
        <v>38855</v>
      </c>
      <c r="I12066" s="318">
        <v>48213</v>
      </c>
      <c r="J12066" s="315"/>
      <c r="K12066" s="315">
        <v>3920</v>
      </c>
      <c r="L12066" s="315" t="s">
        <v>1415</v>
      </c>
      <c r="M12066" s="315" t="s">
        <v>754</v>
      </c>
      <c r="N12066" s="315" t="s">
        <v>13859</v>
      </c>
      <c r="O12066" s="315" t="s">
        <v>805</v>
      </c>
      <c r="P12066" s="315" t="s">
        <v>13860</v>
      </c>
      <c r="Q12066" s="315" t="s">
        <v>835</v>
      </c>
    </row>
    <row r="12067" spans="1:17" hidden="1">
      <c r="A12067" s="315" t="s">
        <v>13861</v>
      </c>
      <c r="B12067" s="315" t="s">
        <v>13501</v>
      </c>
      <c r="C12067" s="315" t="s">
        <v>13505</v>
      </c>
      <c r="D12067" s="316">
        <v>61.5</v>
      </c>
      <c r="E12067" s="317">
        <v>359343.09</v>
      </c>
      <c r="F12067" s="317">
        <v>84512.159999999989</v>
      </c>
      <c r="G12067" s="318">
        <v>39570</v>
      </c>
      <c r="H12067" s="318">
        <v>41625</v>
      </c>
      <c r="I12067" s="318">
        <v>50770</v>
      </c>
      <c r="J12067" s="315" t="s">
        <v>13862</v>
      </c>
      <c r="K12067" s="315">
        <v>3860</v>
      </c>
      <c r="L12067" s="315" t="s">
        <v>1062</v>
      </c>
      <c r="M12067" s="315" t="s">
        <v>764</v>
      </c>
      <c r="N12067" s="315" t="s">
        <v>13863</v>
      </c>
      <c r="O12067" s="315" t="s">
        <v>805</v>
      </c>
      <c r="P12067" s="315" t="s">
        <v>8682</v>
      </c>
      <c r="Q12067" s="315" t="s">
        <v>956</v>
      </c>
    </row>
    <row r="12068" spans="1:17" hidden="1">
      <c r="A12068" s="315" t="s">
        <v>13864</v>
      </c>
      <c r="B12068" s="315" t="s">
        <v>13501</v>
      </c>
      <c r="C12068" s="315" t="s">
        <v>13502</v>
      </c>
      <c r="D12068" s="316">
        <v>63</v>
      </c>
      <c r="E12068" s="317">
        <v>351208.50000000006</v>
      </c>
      <c r="F12068" s="317">
        <v>88777.709999999992</v>
      </c>
      <c r="G12068" s="318">
        <v>39570</v>
      </c>
      <c r="H12068" s="318">
        <v>40730</v>
      </c>
      <c r="I12068" s="318">
        <v>50040</v>
      </c>
      <c r="J12068" s="315" t="s">
        <v>13865</v>
      </c>
      <c r="K12068" s="315">
        <v>6064</v>
      </c>
      <c r="L12068" s="315" t="s">
        <v>2840</v>
      </c>
      <c r="M12068" s="315" t="s">
        <v>1017</v>
      </c>
      <c r="N12068" s="315" t="s">
        <v>13658</v>
      </c>
      <c r="O12068" s="315" t="s">
        <v>805</v>
      </c>
      <c r="P12068" s="315" t="s">
        <v>7928</v>
      </c>
      <c r="Q12068" s="315" t="s">
        <v>4992</v>
      </c>
    </row>
    <row r="12069" spans="1:17" hidden="1">
      <c r="A12069" s="315" t="s">
        <v>13866</v>
      </c>
      <c r="B12069" s="315" t="s">
        <v>13501</v>
      </c>
      <c r="C12069" s="315" t="s">
        <v>13502</v>
      </c>
      <c r="D12069" s="316">
        <v>65</v>
      </c>
      <c r="E12069" s="317">
        <v>355090.44</v>
      </c>
      <c r="F12069" s="317">
        <v>88115.04</v>
      </c>
      <c r="G12069" s="318">
        <v>39813</v>
      </c>
      <c r="H12069" s="318">
        <v>39321</v>
      </c>
      <c r="I12069" s="318">
        <v>48579</v>
      </c>
      <c r="J12069" s="315" t="s">
        <v>13867</v>
      </c>
      <c r="K12069" s="315">
        <v>7304</v>
      </c>
      <c r="L12069" s="315" t="s">
        <v>2170</v>
      </c>
      <c r="M12069" s="315" t="s">
        <v>966</v>
      </c>
      <c r="N12069" s="315" t="s">
        <v>13868</v>
      </c>
      <c r="O12069" s="315" t="s">
        <v>805</v>
      </c>
      <c r="P12069" s="315" t="s">
        <v>5913</v>
      </c>
      <c r="Q12069" s="315" t="s">
        <v>819</v>
      </c>
    </row>
    <row r="12070" spans="1:17" hidden="1">
      <c r="A12070" s="315" t="s">
        <v>13869</v>
      </c>
      <c r="B12070" s="315" t="s">
        <v>13501</v>
      </c>
      <c r="C12070" s="315" t="s">
        <v>13502</v>
      </c>
      <c r="D12070" s="316">
        <v>65</v>
      </c>
      <c r="E12070" s="317">
        <v>295026.90000000002</v>
      </c>
      <c r="F12070" s="317">
        <v>82312.5</v>
      </c>
      <c r="G12070" s="318">
        <v>39881</v>
      </c>
      <c r="H12070" s="318">
        <v>41185</v>
      </c>
      <c r="I12070" s="318">
        <v>50405</v>
      </c>
      <c r="J12070" s="315" t="s">
        <v>13870</v>
      </c>
      <c r="K12070" s="315">
        <v>3955</v>
      </c>
      <c r="L12070" s="315" t="s">
        <v>13871</v>
      </c>
      <c r="M12070" s="315" t="s">
        <v>754</v>
      </c>
      <c r="N12070" s="315" t="s">
        <v>13872</v>
      </c>
      <c r="O12070" s="315" t="s">
        <v>805</v>
      </c>
      <c r="P12070" s="315" t="s">
        <v>8081</v>
      </c>
      <c r="Q12070" s="315" t="s">
        <v>1663</v>
      </c>
    </row>
    <row r="12071" spans="1:17" hidden="1">
      <c r="A12071" s="315" t="s">
        <v>13873</v>
      </c>
      <c r="B12071" s="315" t="s">
        <v>13501</v>
      </c>
      <c r="C12071" s="315" t="s">
        <v>13503</v>
      </c>
      <c r="D12071" s="316">
        <v>66</v>
      </c>
      <c r="E12071" s="317">
        <v>400241.99999999994</v>
      </c>
      <c r="F12071" s="317">
        <v>97081.11</v>
      </c>
      <c r="G12071" s="318">
        <v>39570</v>
      </c>
      <c r="H12071" s="318">
        <v>39814</v>
      </c>
      <c r="I12071" s="318">
        <v>49309</v>
      </c>
      <c r="J12071" s="315" t="s">
        <v>13874</v>
      </c>
      <c r="K12071" s="315">
        <v>3550</v>
      </c>
      <c r="L12071" s="315" t="s">
        <v>3482</v>
      </c>
      <c r="M12071" s="315" t="s">
        <v>764</v>
      </c>
      <c r="N12071" s="315" t="s">
        <v>13875</v>
      </c>
      <c r="O12071" s="315" t="s">
        <v>805</v>
      </c>
      <c r="P12071" s="315" t="s">
        <v>8751</v>
      </c>
      <c r="Q12071" s="315" t="s">
        <v>5657</v>
      </c>
    </row>
    <row r="12072" spans="1:17" hidden="1">
      <c r="A12072" s="315" t="s">
        <v>13876</v>
      </c>
      <c r="B12072" s="315" t="s">
        <v>13501</v>
      </c>
      <c r="C12072" s="315" t="s">
        <v>13502</v>
      </c>
      <c r="D12072" s="316">
        <v>67.2</v>
      </c>
      <c r="E12072" s="317">
        <v>412149.60000000003</v>
      </c>
      <c r="F12072" s="317">
        <v>109906.56</v>
      </c>
      <c r="G12072" s="318">
        <v>41744</v>
      </c>
      <c r="H12072" s="318">
        <v>42083</v>
      </c>
      <c r="I12072" s="318">
        <v>49674</v>
      </c>
      <c r="J12072" s="315" t="s">
        <v>13877</v>
      </c>
      <c r="K12072" s="315">
        <v>3714</v>
      </c>
      <c r="L12072" s="315" t="s">
        <v>1076</v>
      </c>
      <c r="M12072" s="315" t="s">
        <v>764</v>
      </c>
      <c r="N12072" s="315"/>
      <c r="O12072" s="315" t="s">
        <v>805</v>
      </c>
      <c r="P12072" s="315" t="s">
        <v>7872</v>
      </c>
      <c r="Q12072" s="315" t="s">
        <v>1090</v>
      </c>
    </row>
    <row r="12073" spans="1:17" hidden="1">
      <c r="A12073" s="315" t="s">
        <v>13878</v>
      </c>
      <c r="B12073" s="315" t="s">
        <v>13501</v>
      </c>
      <c r="C12073" s="315" t="s">
        <v>13503</v>
      </c>
      <c r="D12073" s="316">
        <v>68</v>
      </c>
      <c r="E12073" s="317">
        <v>367201.00999999995</v>
      </c>
      <c r="F12073" s="317">
        <v>98409.87000000001</v>
      </c>
      <c r="G12073" s="318">
        <v>39570</v>
      </c>
      <c r="H12073" s="318">
        <v>39022</v>
      </c>
      <c r="I12073" s="318">
        <v>48213</v>
      </c>
      <c r="J12073" s="315" t="s">
        <v>13879</v>
      </c>
      <c r="K12073" s="315">
        <v>1170</v>
      </c>
      <c r="L12073" s="315" t="s">
        <v>3111</v>
      </c>
      <c r="M12073" s="315" t="s">
        <v>766</v>
      </c>
      <c r="N12073" s="315" t="s">
        <v>13880</v>
      </c>
      <c r="O12073" s="315" t="s">
        <v>805</v>
      </c>
      <c r="P12073" s="315" t="s">
        <v>13881</v>
      </c>
      <c r="Q12073" s="315" t="s">
        <v>8304</v>
      </c>
    </row>
    <row r="12074" spans="1:17" hidden="1">
      <c r="A12074" s="315" t="s">
        <v>13882</v>
      </c>
      <c r="B12074" s="315" t="s">
        <v>13501</v>
      </c>
      <c r="C12074" s="315" t="s">
        <v>13502</v>
      </c>
      <c r="D12074" s="316">
        <v>70</v>
      </c>
      <c r="E12074" s="317">
        <v>185261.11</v>
      </c>
      <c r="F12074" s="317">
        <v>51988.84</v>
      </c>
      <c r="G12074" s="318">
        <v>39570</v>
      </c>
      <c r="H12074" s="318">
        <v>40150</v>
      </c>
      <c r="I12074" s="318">
        <v>49309</v>
      </c>
      <c r="J12074" s="315" t="s">
        <v>13883</v>
      </c>
      <c r="K12074" s="315">
        <v>7031</v>
      </c>
      <c r="L12074" s="315" t="s">
        <v>4057</v>
      </c>
      <c r="M12074" s="315" t="s">
        <v>966</v>
      </c>
      <c r="N12074" s="315" t="s">
        <v>13884</v>
      </c>
      <c r="O12074" s="315" t="s">
        <v>805</v>
      </c>
      <c r="P12074" s="315" t="s">
        <v>7728</v>
      </c>
      <c r="Q12074" s="315" t="s">
        <v>1992</v>
      </c>
    </row>
    <row r="12075" spans="1:17" hidden="1">
      <c r="A12075" s="315" t="s">
        <v>13885</v>
      </c>
      <c r="B12075" s="315" t="s">
        <v>13501</v>
      </c>
      <c r="C12075" s="315" t="s">
        <v>13502</v>
      </c>
      <c r="D12075" s="316">
        <v>70</v>
      </c>
      <c r="E12075" s="317">
        <v>560429.42999999993</v>
      </c>
      <c r="F12075" s="317">
        <v>111566.95</v>
      </c>
      <c r="G12075" s="318">
        <v>39612</v>
      </c>
      <c r="H12075" s="318">
        <v>41305</v>
      </c>
      <c r="I12075" s="318">
        <v>50770</v>
      </c>
      <c r="J12075" s="315" t="s">
        <v>13886</v>
      </c>
      <c r="K12075" s="315">
        <v>3856</v>
      </c>
      <c r="L12075" s="315" t="s">
        <v>4139</v>
      </c>
      <c r="M12075" s="315" t="s">
        <v>764</v>
      </c>
      <c r="N12075" s="315" t="s">
        <v>13887</v>
      </c>
      <c r="O12075" s="315" t="s">
        <v>805</v>
      </c>
      <c r="P12075" s="315" t="s">
        <v>9089</v>
      </c>
      <c r="Q12075" s="315" t="s">
        <v>1394</v>
      </c>
    </row>
    <row r="12076" spans="1:17" hidden="1">
      <c r="A12076" s="315" t="s">
        <v>13888</v>
      </c>
      <c r="B12076" s="315" t="s">
        <v>13501</v>
      </c>
      <c r="C12076" s="315" t="s">
        <v>13502</v>
      </c>
      <c r="D12076" s="316">
        <v>70</v>
      </c>
      <c r="E12076" s="317">
        <v>57128.5</v>
      </c>
      <c r="F12076" s="317">
        <v>17455.920000000002</v>
      </c>
      <c r="G12076" s="318">
        <v>41207</v>
      </c>
      <c r="H12076" s="318">
        <v>40116</v>
      </c>
      <c r="I12076" s="318">
        <v>49309</v>
      </c>
      <c r="J12076" s="315" t="s">
        <v>13889</v>
      </c>
      <c r="K12076" s="315">
        <v>1965</v>
      </c>
      <c r="L12076" s="315" t="s">
        <v>2239</v>
      </c>
      <c r="M12076" s="315" t="s">
        <v>754</v>
      </c>
      <c r="N12076" s="315" t="s">
        <v>13890</v>
      </c>
      <c r="O12076" s="315" t="s">
        <v>805</v>
      </c>
      <c r="P12076" s="315" t="s">
        <v>13891</v>
      </c>
      <c r="Q12076" s="315" t="s">
        <v>7684</v>
      </c>
    </row>
    <row r="12077" spans="1:17" hidden="1">
      <c r="A12077" s="315" t="s">
        <v>13892</v>
      </c>
      <c r="B12077" s="315" t="s">
        <v>13501</v>
      </c>
      <c r="C12077" s="315" t="s">
        <v>13502</v>
      </c>
      <c r="D12077" s="316">
        <v>71</v>
      </c>
      <c r="E12077" s="317">
        <v>241973.54</v>
      </c>
      <c r="F12077" s="317">
        <v>62509.840000000004</v>
      </c>
      <c r="G12077" s="318">
        <v>39570</v>
      </c>
      <c r="H12077" s="318">
        <v>40305</v>
      </c>
      <c r="I12077" s="318">
        <v>49644</v>
      </c>
      <c r="J12077" s="315"/>
      <c r="K12077" s="315">
        <v>7107</v>
      </c>
      <c r="L12077" s="315" t="s">
        <v>13893</v>
      </c>
      <c r="M12077" s="315" t="s">
        <v>966</v>
      </c>
      <c r="N12077" s="315" t="s">
        <v>13894</v>
      </c>
      <c r="O12077" s="315" t="s">
        <v>805</v>
      </c>
      <c r="P12077" s="315" t="s">
        <v>4640</v>
      </c>
      <c r="Q12077" s="315" t="s">
        <v>1065</v>
      </c>
    </row>
    <row r="12078" spans="1:17" hidden="1">
      <c r="A12078" s="315" t="s">
        <v>13895</v>
      </c>
      <c r="B12078" s="315" t="s">
        <v>13501</v>
      </c>
      <c r="C12078" s="315" t="s">
        <v>13502</v>
      </c>
      <c r="D12078" s="316">
        <v>71.599999999999994</v>
      </c>
      <c r="E12078" s="317">
        <v>56421</v>
      </c>
      <c r="F12078" s="317">
        <v>14500.199999999999</v>
      </c>
      <c r="G12078" s="318">
        <v>40647</v>
      </c>
      <c r="H12078" s="318">
        <v>41513</v>
      </c>
      <c r="I12078" s="318">
        <v>50770</v>
      </c>
      <c r="J12078" s="315" t="s">
        <v>13896</v>
      </c>
      <c r="K12078" s="315">
        <v>1873</v>
      </c>
      <c r="L12078" s="315" t="s">
        <v>13897</v>
      </c>
      <c r="M12078" s="315" t="s">
        <v>754</v>
      </c>
      <c r="N12078" s="315"/>
      <c r="O12078" s="315" t="s">
        <v>805</v>
      </c>
      <c r="P12078" s="315" t="s">
        <v>13898</v>
      </c>
      <c r="Q12078" s="315" t="s">
        <v>13899</v>
      </c>
    </row>
    <row r="12079" spans="1:17" hidden="1">
      <c r="A12079" s="315" t="s">
        <v>13900</v>
      </c>
      <c r="B12079" s="315" t="s">
        <v>13501</v>
      </c>
      <c r="C12079" s="315" t="s">
        <v>13508</v>
      </c>
      <c r="D12079" s="316">
        <v>72</v>
      </c>
      <c r="E12079" s="317">
        <v>463508.15</v>
      </c>
      <c r="F12079" s="317">
        <v>127406.51</v>
      </c>
      <c r="G12079" s="318">
        <v>39594</v>
      </c>
      <c r="H12079" s="318">
        <v>40717</v>
      </c>
      <c r="I12079" s="318">
        <v>50040</v>
      </c>
      <c r="J12079" s="315" t="s">
        <v>13901</v>
      </c>
      <c r="K12079" s="315">
        <v>3645</v>
      </c>
      <c r="L12079" s="315" t="s">
        <v>13902</v>
      </c>
      <c r="M12079" s="315" t="s">
        <v>764</v>
      </c>
      <c r="N12079" s="315" t="s">
        <v>13903</v>
      </c>
      <c r="O12079" s="315" t="s">
        <v>914</v>
      </c>
      <c r="P12079" s="315" t="s">
        <v>8618</v>
      </c>
      <c r="Q12079" s="315" t="s">
        <v>13904</v>
      </c>
    </row>
    <row r="12080" spans="1:17" hidden="1">
      <c r="A12080" s="315" t="s">
        <v>13905</v>
      </c>
      <c r="B12080" s="315" t="s">
        <v>13501</v>
      </c>
      <c r="C12080" s="315" t="s">
        <v>13503</v>
      </c>
      <c r="D12080" s="316">
        <v>73</v>
      </c>
      <c r="E12080" s="317">
        <v>295881.10000000003</v>
      </c>
      <c r="F12080" s="317">
        <v>86129.669999999984</v>
      </c>
      <c r="G12080" s="318">
        <v>39910</v>
      </c>
      <c r="H12080" s="318">
        <v>40469</v>
      </c>
      <c r="I12080" s="318">
        <v>49674</v>
      </c>
      <c r="J12080" s="315" t="s">
        <v>13906</v>
      </c>
      <c r="K12080" s="315">
        <v>9615</v>
      </c>
      <c r="L12080" s="315" t="s">
        <v>4333</v>
      </c>
      <c r="M12080" s="315" t="s">
        <v>770</v>
      </c>
      <c r="N12080" s="315" t="s">
        <v>13907</v>
      </c>
      <c r="O12080" s="315" t="s">
        <v>805</v>
      </c>
      <c r="P12080" s="315" t="s">
        <v>898</v>
      </c>
      <c r="Q12080" s="315" t="s">
        <v>922</v>
      </c>
    </row>
    <row r="12081" spans="1:17" hidden="1">
      <c r="A12081" s="315" t="s">
        <v>13908</v>
      </c>
      <c r="B12081" s="315" t="s">
        <v>13501</v>
      </c>
      <c r="C12081" s="315" t="s">
        <v>13503</v>
      </c>
      <c r="D12081" s="316">
        <v>75</v>
      </c>
      <c r="E12081" s="317">
        <v>146648.71</v>
      </c>
      <c r="F12081" s="317">
        <v>37557.180000000008</v>
      </c>
      <c r="G12081" s="318">
        <v>39570</v>
      </c>
      <c r="H12081" s="318">
        <v>39083</v>
      </c>
      <c r="I12081" s="318">
        <v>48579</v>
      </c>
      <c r="J12081" s="315" t="s">
        <v>13909</v>
      </c>
      <c r="K12081" s="315">
        <v>8964</v>
      </c>
      <c r="L12081" s="315" t="s">
        <v>13910</v>
      </c>
      <c r="M12081" s="315" t="s">
        <v>776</v>
      </c>
      <c r="N12081" s="315"/>
      <c r="O12081" s="315" t="s">
        <v>996</v>
      </c>
      <c r="P12081" s="315" t="s">
        <v>13911</v>
      </c>
      <c r="Q12081" s="315"/>
    </row>
    <row r="12082" spans="1:17" hidden="1">
      <c r="A12082" s="315" t="s">
        <v>13912</v>
      </c>
      <c r="B12082" s="315" t="s">
        <v>13501</v>
      </c>
      <c r="C12082" s="315" t="s">
        <v>13503</v>
      </c>
      <c r="D12082" s="316">
        <v>75</v>
      </c>
      <c r="E12082" s="317">
        <v>211978.2</v>
      </c>
      <c r="F12082" s="317">
        <v>61824.359999999993</v>
      </c>
      <c r="G12082" s="318">
        <v>39572</v>
      </c>
      <c r="H12082" s="318">
        <v>39056</v>
      </c>
      <c r="I12082" s="318">
        <v>48213</v>
      </c>
      <c r="J12082" s="315" t="s">
        <v>13913</v>
      </c>
      <c r="K12082" s="315">
        <v>2513</v>
      </c>
      <c r="L12082" s="315" t="s">
        <v>13914</v>
      </c>
      <c r="M12082" s="315" t="s">
        <v>764</v>
      </c>
      <c r="N12082" s="315" t="s">
        <v>13915</v>
      </c>
      <c r="O12082" s="315" t="s">
        <v>805</v>
      </c>
      <c r="P12082" s="315" t="s">
        <v>9839</v>
      </c>
      <c r="Q12082" s="315" t="s">
        <v>2039</v>
      </c>
    </row>
    <row r="12083" spans="1:17" hidden="1">
      <c r="A12083" s="315" t="s">
        <v>13916</v>
      </c>
      <c r="B12083" s="315" t="s">
        <v>13501</v>
      </c>
      <c r="C12083" s="315" t="s">
        <v>13502</v>
      </c>
      <c r="D12083" s="316">
        <v>75</v>
      </c>
      <c r="E12083" s="317">
        <v>560986.19999999995</v>
      </c>
      <c r="F12083" s="317">
        <v>128819.06</v>
      </c>
      <c r="G12083" s="318">
        <v>39619</v>
      </c>
      <c r="H12083" s="318">
        <v>39063</v>
      </c>
      <c r="I12083" s="318">
        <v>48213</v>
      </c>
      <c r="J12083" s="315" t="s">
        <v>13917</v>
      </c>
      <c r="K12083" s="315">
        <v>3715</v>
      </c>
      <c r="L12083" s="315" t="s">
        <v>2300</v>
      </c>
      <c r="M12083" s="315" t="s">
        <v>764</v>
      </c>
      <c r="N12083" s="315" t="s">
        <v>6966</v>
      </c>
      <c r="O12083" s="315" t="s">
        <v>805</v>
      </c>
      <c r="P12083" s="315" t="s">
        <v>6967</v>
      </c>
      <c r="Q12083" s="315" t="s">
        <v>5110</v>
      </c>
    </row>
    <row r="12084" spans="1:17" hidden="1">
      <c r="A12084" s="315" t="s">
        <v>13918</v>
      </c>
      <c r="B12084" s="315" t="s">
        <v>13501</v>
      </c>
      <c r="C12084" s="315" t="s">
        <v>13502</v>
      </c>
      <c r="D12084" s="316">
        <v>75</v>
      </c>
      <c r="E12084" s="317">
        <v>268658.73000000004</v>
      </c>
      <c r="F12084" s="317">
        <v>68905.97</v>
      </c>
      <c r="G12084" s="318">
        <v>39644</v>
      </c>
      <c r="H12084" s="318">
        <v>40430</v>
      </c>
      <c r="I12084" s="318">
        <v>49674</v>
      </c>
      <c r="J12084" s="315"/>
      <c r="K12084" s="315">
        <v>3906</v>
      </c>
      <c r="L12084" s="315" t="s">
        <v>13919</v>
      </c>
      <c r="M12084" s="315" t="s">
        <v>754</v>
      </c>
      <c r="N12084" s="315" t="s">
        <v>13920</v>
      </c>
      <c r="O12084" s="315" t="s">
        <v>805</v>
      </c>
      <c r="P12084" s="315" t="s">
        <v>11120</v>
      </c>
      <c r="Q12084" s="315" t="s">
        <v>4203</v>
      </c>
    </row>
    <row r="12085" spans="1:17" hidden="1">
      <c r="A12085" s="315" t="s">
        <v>13921</v>
      </c>
      <c r="B12085" s="315" t="s">
        <v>13501</v>
      </c>
      <c r="C12085" s="315" t="s">
        <v>13502</v>
      </c>
      <c r="D12085" s="316">
        <v>75</v>
      </c>
      <c r="E12085" s="317">
        <v>357624</v>
      </c>
      <c r="F12085" s="317">
        <v>89737.14</v>
      </c>
      <c r="G12085" s="318">
        <v>39770</v>
      </c>
      <c r="H12085" s="318">
        <v>41446</v>
      </c>
      <c r="I12085" s="318">
        <v>50770</v>
      </c>
      <c r="J12085" s="315"/>
      <c r="K12085" s="315">
        <v>1896</v>
      </c>
      <c r="L12085" s="315" t="s">
        <v>2725</v>
      </c>
      <c r="M12085" s="315" t="s">
        <v>754</v>
      </c>
      <c r="N12085" s="315" t="s">
        <v>13922</v>
      </c>
      <c r="O12085" s="315" t="s">
        <v>805</v>
      </c>
      <c r="P12085" s="315" t="s">
        <v>13923</v>
      </c>
      <c r="Q12085" s="315" t="s">
        <v>9647</v>
      </c>
    </row>
    <row r="12086" spans="1:17" hidden="1">
      <c r="A12086" s="315" t="s">
        <v>13924</v>
      </c>
      <c r="B12086" s="315" t="s">
        <v>13501</v>
      </c>
      <c r="C12086" s="315" t="s">
        <v>13832</v>
      </c>
      <c r="D12086" s="316">
        <v>75</v>
      </c>
      <c r="E12086" s="317">
        <v>278651.8</v>
      </c>
      <c r="F12086" s="317">
        <v>83595.56</v>
      </c>
      <c r="G12086" s="318">
        <v>39909</v>
      </c>
      <c r="H12086" s="318">
        <v>40555</v>
      </c>
      <c r="I12086" s="318">
        <v>50040</v>
      </c>
      <c r="J12086" s="315" t="s">
        <v>13925</v>
      </c>
      <c r="K12086" s="315">
        <v>8775</v>
      </c>
      <c r="L12086" s="315" t="s">
        <v>13926</v>
      </c>
      <c r="M12086" s="315" t="s">
        <v>1705</v>
      </c>
      <c r="N12086" s="315" t="s">
        <v>13927</v>
      </c>
      <c r="O12086" s="315" t="s">
        <v>805</v>
      </c>
      <c r="P12086" s="315" t="s">
        <v>13928</v>
      </c>
      <c r="Q12086" s="315" t="s">
        <v>5598</v>
      </c>
    </row>
    <row r="12087" spans="1:17" hidden="1">
      <c r="A12087" s="315" t="s">
        <v>13929</v>
      </c>
      <c r="B12087" s="315" t="s">
        <v>13501</v>
      </c>
      <c r="C12087" s="315" t="s">
        <v>13502</v>
      </c>
      <c r="D12087" s="316">
        <v>75</v>
      </c>
      <c r="E12087" s="317">
        <v>78487.5</v>
      </c>
      <c r="F12087" s="317">
        <v>19839.89</v>
      </c>
      <c r="G12087" s="318">
        <v>40170</v>
      </c>
      <c r="H12087" s="318">
        <v>40886</v>
      </c>
      <c r="I12087" s="318">
        <v>50040</v>
      </c>
      <c r="J12087" s="315" t="s">
        <v>13930</v>
      </c>
      <c r="K12087" s="315">
        <v>1112</v>
      </c>
      <c r="L12087" s="315" t="s">
        <v>13931</v>
      </c>
      <c r="M12087" s="315" t="s">
        <v>766</v>
      </c>
      <c r="N12087" s="315" t="s">
        <v>5156</v>
      </c>
      <c r="O12087" s="315" t="s">
        <v>805</v>
      </c>
      <c r="P12087" s="315" t="s">
        <v>5157</v>
      </c>
      <c r="Q12087" s="315" t="s">
        <v>5158</v>
      </c>
    </row>
    <row r="12088" spans="1:17" hidden="1">
      <c r="A12088" s="319" t="s">
        <v>13929</v>
      </c>
      <c r="B12088" s="319" t="s">
        <v>13501</v>
      </c>
      <c r="C12088" s="315" t="s">
        <v>13502</v>
      </c>
      <c r="D12088" s="320">
        <v>75</v>
      </c>
      <c r="E12088" s="317">
        <v>257828.25</v>
      </c>
      <c r="F12088" s="317">
        <v>64840.480000000003</v>
      </c>
      <c r="G12088" s="321">
        <v>40170</v>
      </c>
      <c r="H12088" s="321">
        <v>40886</v>
      </c>
      <c r="I12088" s="321">
        <v>50040</v>
      </c>
      <c r="J12088" s="319" t="s">
        <v>13930</v>
      </c>
      <c r="K12088" s="322">
        <v>1112</v>
      </c>
      <c r="L12088" s="319" t="s">
        <v>13931</v>
      </c>
      <c r="M12088" s="319" t="s">
        <v>766</v>
      </c>
      <c r="N12088" s="319" t="s">
        <v>5159</v>
      </c>
      <c r="O12088" s="319" t="s">
        <v>805</v>
      </c>
      <c r="P12088" s="319" t="s">
        <v>1843</v>
      </c>
      <c r="Q12088" s="319" t="s">
        <v>5160</v>
      </c>
    </row>
    <row r="12089" spans="1:17" hidden="1">
      <c r="A12089" s="315" t="s">
        <v>13932</v>
      </c>
      <c r="B12089" s="315" t="s">
        <v>13501</v>
      </c>
      <c r="C12089" s="315" t="s">
        <v>13508</v>
      </c>
      <c r="D12089" s="316">
        <v>75</v>
      </c>
      <c r="E12089" s="317">
        <v>581138.91</v>
      </c>
      <c r="F12089" s="317">
        <v>131759.35000000003</v>
      </c>
      <c r="G12089" s="318">
        <v>40672</v>
      </c>
      <c r="H12089" s="318">
        <v>41992</v>
      </c>
      <c r="I12089" s="318">
        <v>49309</v>
      </c>
      <c r="J12089" s="315" t="s">
        <v>13933</v>
      </c>
      <c r="K12089" s="315">
        <v>6463</v>
      </c>
      <c r="L12089" s="315" t="s">
        <v>2145</v>
      </c>
      <c r="M12089" s="315" t="s">
        <v>1365</v>
      </c>
      <c r="N12089" s="315" t="s">
        <v>13821</v>
      </c>
      <c r="O12089" s="315" t="s">
        <v>805</v>
      </c>
      <c r="P12089" s="315" t="s">
        <v>11004</v>
      </c>
      <c r="Q12089" s="315" t="s">
        <v>1513</v>
      </c>
    </row>
    <row r="12090" spans="1:17" hidden="1">
      <c r="A12090" s="315" t="s">
        <v>13934</v>
      </c>
      <c r="B12090" s="315" t="s">
        <v>13501</v>
      </c>
      <c r="C12090" s="315" t="s">
        <v>13508</v>
      </c>
      <c r="D12090" s="316">
        <v>75</v>
      </c>
      <c r="E12090" s="317">
        <v>307819.67</v>
      </c>
      <c r="F12090" s="317">
        <v>94056.019999999975</v>
      </c>
      <c r="G12090" s="318">
        <v>41472</v>
      </c>
      <c r="H12090" s="318">
        <v>42262</v>
      </c>
      <c r="I12090" s="318">
        <v>49674</v>
      </c>
      <c r="J12090" s="315" t="s">
        <v>13935</v>
      </c>
      <c r="K12090" s="315">
        <v>2740</v>
      </c>
      <c r="L12090" s="315" t="s">
        <v>2430</v>
      </c>
      <c r="M12090" s="315" t="s">
        <v>764</v>
      </c>
      <c r="N12090" s="315" t="s">
        <v>13936</v>
      </c>
      <c r="O12090" s="315" t="s">
        <v>805</v>
      </c>
      <c r="P12090" s="315" t="s">
        <v>13937</v>
      </c>
      <c r="Q12090" s="315" t="s">
        <v>1844</v>
      </c>
    </row>
    <row r="12091" spans="1:17" hidden="1">
      <c r="A12091" s="315" t="s">
        <v>13938</v>
      </c>
      <c r="B12091" s="315" t="s">
        <v>13501</v>
      </c>
      <c r="C12091" s="315" t="s">
        <v>13503</v>
      </c>
      <c r="D12091" s="316">
        <v>78</v>
      </c>
      <c r="E12091" s="317">
        <v>306662.93999999994</v>
      </c>
      <c r="F12091" s="317">
        <v>92054.900000000009</v>
      </c>
      <c r="G12091" s="318">
        <v>41086</v>
      </c>
      <c r="H12091" s="318">
        <v>42318</v>
      </c>
      <c r="I12091" s="318">
        <v>49674</v>
      </c>
      <c r="J12091" s="315" t="s">
        <v>13939</v>
      </c>
      <c r="K12091" s="315">
        <v>6247</v>
      </c>
      <c r="L12091" s="315" t="s">
        <v>3774</v>
      </c>
      <c r="M12091" s="315" t="s">
        <v>788</v>
      </c>
      <c r="N12091" s="315" t="s">
        <v>13940</v>
      </c>
      <c r="O12091" s="315" t="s">
        <v>805</v>
      </c>
      <c r="P12091" s="315" t="s">
        <v>8001</v>
      </c>
      <c r="Q12091" s="315" t="s">
        <v>1204</v>
      </c>
    </row>
    <row r="12092" spans="1:17" hidden="1">
      <c r="A12092" s="315" t="s">
        <v>13941</v>
      </c>
      <c r="B12092" s="315" t="s">
        <v>13501</v>
      </c>
      <c r="C12092" s="315" t="s">
        <v>13502</v>
      </c>
      <c r="D12092" s="316">
        <v>79</v>
      </c>
      <c r="E12092" s="317">
        <v>385202.49999999994</v>
      </c>
      <c r="F12092" s="317">
        <v>96945.260000000009</v>
      </c>
      <c r="G12092" s="318">
        <v>39827</v>
      </c>
      <c r="H12092" s="318">
        <v>41121</v>
      </c>
      <c r="I12092" s="318">
        <v>50405</v>
      </c>
      <c r="J12092" s="315" t="s">
        <v>13942</v>
      </c>
      <c r="K12092" s="315">
        <v>3822</v>
      </c>
      <c r="L12092" s="315" t="s">
        <v>13943</v>
      </c>
      <c r="M12092" s="315" t="s">
        <v>764</v>
      </c>
      <c r="N12092" s="315" t="s">
        <v>13944</v>
      </c>
      <c r="O12092" s="315" t="s">
        <v>805</v>
      </c>
      <c r="P12092" s="315" t="s">
        <v>933</v>
      </c>
      <c r="Q12092" s="315" t="s">
        <v>992</v>
      </c>
    </row>
    <row r="12093" spans="1:17" hidden="1">
      <c r="A12093" s="315" t="s">
        <v>13945</v>
      </c>
      <c r="B12093" s="315" t="s">
        <v>13501</v>
      </c>
      <c r="C12093" s="315" t="s">
        <v>13502</v>
      </c>
      <c r="D12093" s="316">
        <v>80</v>
      </c>
      <c r="E12093" s="317">
        <v>471366.20999999996</v>
      </c>
      <c r="F12093" s="317">
        <v>123497.95000000001</v>
      </c>
      <c r="G12093" s="318">
        <v>39570</v>
      </c>
      <c r="H12093" s="318">
        <v>40169</v>
      </c>
      <c r="I12093" s="318">
        <v>49309</v>
      </c>
      <c r="J12093" s="315" t="s">
        <v>13946</v>
      </c>
      <c r="K12093" s="315">
        <v>6387</v>
      </c>
      <c r="L12093" s="315" t="s">
        <v>13523</v>
      </c>
      <c r="M12093" s="315" t="s">
        <v>1290</v>
      </c>
      <c r="N12093" s="315" t="s">
        <v>13947</v>
      </c>
      <c r="O12093" s="315" t="s">
        <v>805</v>
      </c>
      <c r="P12093" s="315" t="s">
        <v>11443</v>
      </c>
      <c r="Q12093" s="315" t="s">
        <v>1027</v>
      </c>
    </row>
    <row r="12094" spans="1:17" hidden="1">
      <c r="A12094" s="315" t="s">
        <v>13948</v>
      </c>
      <c r="B12094" s="315" t="s">
        <v>13501</v>
      </c>
      <c r="C12094" s="315" t="s">
        <v>13503</v>
      </c>
      <c r="D12094" s="316">
        <v>80</v>
      </c>
      <c r="E12094" s="317">
        <v>456399.77999999997</v>
      </c>
      <c r="F12094" s="317">
        <v>107494.14000000001</v>
      </c>
      <c r="G12094" s="318">
        <v>39570</v>
      </c>
      <c r="H12094" s="318">
        <v>40057</v>
      </c>
      <c r="I12094" s="318">
        <v>49309</v>
      </c>
      <c r="J12094" s="315" t="s">
        <v>2402</v>
      </c>
      <c r="K12094" s="315">
        <v>6722</v>
      </c>
      <c r="L12094" s="315" t="s">
        <v>2402</v>
      </c>
      <c r="M12094" s="315" t="s">
        <v>811</v>
      </c>
      <c r="N12094" s="315" t="s">
        <v>13949</v>
      </c>
      <c r="O12094" s="315" t="s">
        <v>805</v>
      </c>
      <c r="P12094" s="315" t="s">
        <v>13950</v>
      </c>
      <c r="Q12094" s="315" t="s">
        <v>13951</v>
      </c>
    </row>
    <row r="12095" spans="1:17" hidden="1">
      <c r="A12095" s="315" t="s">
        <v>13952</v>
      </c>
      <c r="B12095" s="315" t="s">
        <v>13501</v>
      </c>
      <c r="C12095" s="315" t="s">
        <v>13508</v>
      </c>
      <c r="D12095" s="316">
        <v>80</v>
      </c>
      <c r="E12095" s="317">
        <v>16933.05</v>
      </c>
      <c r="F12095" s="317">
        <v>5362.13</v>
      </c>
      <c r="G12095" s="318">
        <v>39570</v>
      </c>
      <c r="H12095" s="318">
        <v>40151</v>
      </c>
      <c r="I12095" s="318">
        <v>49309</v>
      </c>
      <c r="J12095" s="315" t="s">
        <v>13953</v>
      </c>
      <c r="K12095" s="315">
        <v>1337</v>
      </c>
      <c r="L12095" s="315" t="s">
        <v>2609</v>
      </c>
      <c r="M12095" s="315" t="s">
        <v>766</v>
      </c>
      <c r="N12095" s="315" t="s">
        <v>13954</v>
      </c>
      <c r="O12095" s="315" t="s">
        <v>805</v>
      </c>
      <c r="P12095" s="315" t="s">
        <v>13955</v>
      </c>
      <c r="Q12095" s="315" t="s">
        <v>13956</v>
      </c>
    </row>
    <row r="12096" spans="1:17" hidden="1">
      <c r="A12096" s="315" t="s">
        <v>13957</v>
      </c>
      <c r="B12096" s="315" t="s">
        <v>13501</v>
      </c>
      <c r="C12096" s="315" t="s">
        <v>13508</v>
      </c>
      <c r="D12096" s="316">
        <v>80</v>
      </c>
      <c r="E12096" s="317">
        <v>64425</v>
      </c>
      <c r="F12096" s="317">
        <v>16643.14</v>
      </c>
      <c r="G12096" s="318">
        <v>40185</v>
      </c>
      <c r="H12096" s="318">
        <v>42009</v>
      </c>
      <c r="I12096" s="318">
        <v>51501</v>
      </c>
      <c r="J12096" s="315" t="s">
        <v>13958</v>
      </c>
      <c r="K12096" s="315">
        <v>1817</v>
      </c>
      <c r="L12096" s="315" t="s">
        <v>2317</v>
      </c>
      <c r="M12096" s="315" t="s">
        <v>766</v>
      </c>
      <c r="N12096" s="315" t="s">
        <v>5156</v>
      </c>
      <c r="O12096" s="315" t="s">
        <v>805</v>
      </c>
      <c r="P12096" s="315" t="s">
        <v>5157</v>
      </c>
      <c r="Q12096" s="315" t="s">
        <v>5158</v>
      </c>
    </row>
    <row r="12097" spans="1:17" hidden="1">
      <c r="A12097" s="319" t="s">
        <v>13957</v>
      </c>
      <c r="B12097" s="319" t="s">
        <v>13501</v>
      </c>
      <c r="C12097" s="315" t="s">
        <v>13508</v>
      </c>
      <c r="D12097" s="320">
        <v>80</v>
      </c>
      <c r="E12097" s="317">
        <v>221991</v>
      </c>
      <c r="F12097" s="317">
        <v>59308.209999999992</v>
      </c>
      <c r="G12097" s="321">
        <v>40185</v>
      </c>
      <c r="H12097" s="321">
        <v>42009</v>
      </c>
      <c r="I12097" s="321">
        <v>51501</v>
      </c>
      <c r="J12097" s="319" t="s">
        <v>13958</v>
      </c>
      <c r="K12097" s="322">
        <v>1817</v>
      </c>
      <c r="L12097" s="319" t="s">
        <v>2317</v>
      </c>
      <c r="M12097" s="319" t="s">
        <v>766</v>
      </c>
      <c r="N12097" s="319" t="s">
        <v>5159</v>
      </c>
      <c r="O12097" s="319" t="s">
        <v>805</v>
      </c>
      <c r="P12097" s="319" t="s">
        <v>1843</v>
      </c>
      <c r="Q12097" s="319" t="s">
        <v>5160</v>
      </c>
    </row>
    <row r="12098" spans="1:17" hidden="1">
      <c r="A12098" s="315" t="s">
        <v>13959</v>
      </c>
      <c r="B12098" s="315" t="s">
        <v>13501</v>
      </c>
      <c r="C12098" s="315" t="s">
        <v>13503</v>
      </c>
      <c r="D12098" s="316">
        <v>80</v>
      </c>
      <c r="E12098" s="317">
        <v>265486.59999999998</v>
      </c>
      <c r="F12098" s="317">
        <v>77679.420000000013</v>
      </c>
      <c r="G12098" s="318">
        <v>41248</v>
      </c>
      <c r="H12098" s="318">
        <v>42379</v>
      </c>
      <c r="I12098" s="318">
        <v>50040</v>
      </c>
      <c r="J12098" s="315" t="s">
        <v>13960</v>
      </c>
      <c r="K12098" s="315">
        <v>3963</v>
      </c>
      <c r="L12098" s="315" t="s">
        <v>3701</v>
      </c>
      <c r="M12098" s="315" t="s">
        <v>754</v>
      </c>
      <c r="N12098" s="315" t="s">
        <v>13961</v>
      </c>
      <c r="O12098" s="315" t="s">
        <v>805</v>
      </c>
      <c r="P12098" s="315" t="s">
        <v>13962</v>
      </c>
      <c r="Q12098" s="315" t="s">
        <v>1422</v>
      </c>
    </row>
    <row r="12099" spans="1:17" hidden="1">
      <c r="A12099" s="315" t="s">
        <v>13963</v>
      </c>
      <c r="B12099" s="315" t="s">
        <v>13501</v>
      </c>
      <c r="C12099" s="315" t="s">
        <v>13508</v>
      </c>
      <c r="D12099" s="316">
        <v>82</v>
      </c>
      <c r="E12099" s="317">
        <v>188113.49999999997</v>
      </c>
      <c r="F12099" s="317">
        <v>58602.630000000005</v>
      </c>
      <c r="G12099" s="318">
        <v>39744</v>
      </c>
      <c r="H12099" s="318">
        <v>40575</v>
      </c>
      <c r="I12099" s="318">
        <v>50040</v>
      </c>
      <c r="J12099" s="315" t="s">
        <v>13964</v>
      </c>
      <c r="K12099" s="315">
        <v>8610</v>
      </c>
      <c r="L12099" s="315" t="s">
        <v>1370</v>
      </c>
      <c r="M12099" s="315" t="s">
        <v>784</v>
      </c>
      <c r="N12099" s="315" t="s">
        <v>13965</v>
      </c>
      <c r="O12099" s="315" t="s">
        <v>805</v>
      </c>
      <c r="P12099" s="315" t="s">
        <v>4996</v>
      </c>
      <c r="Q12099" s="315" t="s">
        <v>969</v>
      </c>
    </row>
    <row r="12100" spans="1:17" hidden="1">
      <c r="A12100" s="315" t="s">
        <v>13966</v>
      </c>
      <c r="B12100" s="315" t="s">
        <v>13501</v>
      </c>
      <c r="C12100" s="315" t="s">
        <v>13502</v>
      </c>
      <c r="D12100" s="316">
        <v>83</v>
      </c>
      <c r="E12100" s="317">
        <v>567736.86</v>
      </c>
      <c r="F12100" s="317">
        <v>129843.51000000002</v>
      </c>
      <c r="G12100" s="318">
        <v>39576</v>
      </c>
      <c r="H12100" s="318">
        <v>39433</v>
      </c>
      <c r="I12100" s="318">
        <v>48579</v>
      </c>
      <c r="J12100" s="315" t="s">
        <v>13967</v>
      </c>
      <c r="K12100" s="315">
        <v>7323</v>
      </c>
      <c r="L12100" s="315" t="s">
        <v>2556</v>
      </c>
      <c r="M12100" s="315" t="s">
        <v>770</v>
      </c>
      <c r="N12100" s="315" t="s">
        <v>13968</v>
      </c>
      <c r="O12100" s="315" t="s">
        <v>805</v>
      </c>
      <c r="P12100" s="315" t="s">
        <v>13969</v>
      </c>
      <c r="Q12100" s="315" t="s">
        <v>1221</v>
      </c>
    </row>
    <row r="12101" spans="1:17" hidden="1">
      <c r="A12101" s="315" t="s">
        <v>13970</v>
      </c>
      <c r="B12101" s="315" t="s">
        <v>13501</v>
      </c>
      <c r="C12101" s="315" t="s">
        <v>13505</v>
      </c>
      <c r="D12101" s="316">
        <v>83.6</v>
      </c>
      <c r="E12101" s="317">
        <v>253371.45</v>
      </c>
      <c r="F12101" s="317">
        <v>60762.240000000005</v>
      </c>
      <c r="G12101" s="318">
        <v>41473</v>
      </c>
      <c r="H12101" s="318">
        <v>39010</v>
      </c>
      <c r="I12101" s="318">
        <v>48213</v>
      </c>
      <c r="J12101" s="315" t="s">
        <v>13971</v>
      </c>
      <c r="K12101" s="315">
        <v>7250</v>
      </c>
      <c r="L12101" s="315" t="s">
        <v>3581</v>
      </c>
      <c r="M12101" s="315" t="s">
        <v>966</v>
      </c>
      <c r="N12101" s="315" t="s">
        <v>13972</v>
      </c>
      <c r="O12101" s="315" t="s">
        <v>805</v>
      </c>
      <c r="P12101" s="315" t="s">
        <v>8830</v>
      </c>
      <c r="Q12101" s="315" t="s">
        <v>5818</v>
      </c>
    </row>
    <row r="12102" spans="1:17" hidden="1">
      <c r="A12102" s="315" t="s">
        <v>13973</v>
      </c>
      <c r="B12102" s="315" t="s">
        <v>13501</v>
      </c>
      <c r="C12102" s="315" t="s">
        <v>13502</v>
      </c>
      <c r="D12102" s="316">
        <v>85</v>
      </c>
      <c r="E12102" s="317">
        <v>470335.5</v>
      </c>
      <c r="F12102" s="317">
        <v>96244.58</v>
      </c>
      <c r="G12102" s="318">
        <v>39934</v>
      </c>
      <c r="H12102" s="318">
        <v>40290</v>
      </c>
      <c r="I12102" s="318">
        <v>49674</v>
      </c>
      <c r="J12102" s="315" t="s">
        <v>359</v>
      </c>
      <c r="K12102" s="315">
        <v>1862</v>
      </c>
      <c r="L12102" s="315" t="s">
        <v>4479</v>
      </c>
      <c r="M12102" s="315" t="s">
        <v>766</v>
      </c>
      <c r="N12102" s="315" t="s">
        <v>13974</v>
      </c>
      <c r="O12102" s="315" t="s">
        <v>805</v>
      </c>
      <c r="P12102" s="315" t="s">
        <v>13975</v>
      </c>
      <c r="Q12102" s="315" t="s">
        <v>1460</v>
      </c>
    </row>
    <row r="12103" spans="1:17" hidden="1">
      <c r="A12103" s="315" t="s">
        <v>13976</v>
      </c>
      <c r="B12103" s="315" t="s">
        <v>13501</v>
      </c>
      <c r="C12103" s="315" t="s">
        <v>13502</v>
      </c>
      <c r="D12103" s="316">
        <v>88</v>
      </c>
      <c r="E12103" s="317">
        <v>122769.69999999998</v>
      </c>
      <c r="F12103" s="317">
        <v>36412.100000000006</v>
      </c>
      <c r="G12103" s="318">
        <v>39570</v>
      </c>
      <c r="H12103" s="318">
        <v>39854</v>
      </c>
      <c r="I12103" s="318">
        <v>49309</v>
      </c>
      <c r="J12103" s="315"/>
      <c r="K12103" s="315">
        <v>1950</v>
      </c>
      <c r="L12103" s="315" t="s">
        <v>1622</v>
      </c>
      <c r="M12103" s="315" t="s">
        <v>754</v>
      </c>
      <c r="N12103" s="315" t="s">
        <v>1623</v>
      </c>
      <c r="O12103" s="315" t="s">
        <v>805</v>
      </c>
      <c r="P12103" s="315" t="s">
        <v>8303</v>
      </c>
      <c r="Q12103" s="315" t="s">
        <v>8304</v>
      </c>
    </row>
    <row r="12104" spans="1:17" hidden="1">
      <c r="A12104" s="315" t="s">
        <v>13977</v>
      </c>
      <c r="B12104" s="315" t="s">
        <v>13501</v>
      </c>
      <c r="C12104" s="315" t="s">
        <v>13508</v>
      </c>
      <c r="D12104" s="316">
        <v>90</v>
      </c>
      <c r="E12104" s="317">
        <v>285521.42999999993</v>
      </c>
      <c r="F12104" s="317">
        <v>86121.680000000008</v>
      </c>
      <c r="G12104" s="318">
        <v>39570</v>
      </c>
      <c r="H12104" s="318">
        <v>41500</v>
      </c>
      <c r="I12104" s="318">
        <v>50770</v>
      </c>
      <c r="J12104" s="315" t="s">
        <v>13978</v>
      </c>
      <c r="K12104" s="315">
        <v>6374</v>
      </c>
      <c r="L12104" s="315" t="s">
        <v>4412</v>
      </c>
      <c r="M12104" s="315" t="s">
        <v>1290</v>
      </c>
      <c r="N12104" s="315" t="s">
        <v>13979</v>
      </c>
      <c r="O12104" s="315" t="s">
        <v>805</v>
      </c>
      <c r="P12104" s="315" t="s">
        <v>13980</v>
      </c>
      <c r="Q12104" s="315" t="s">
        <v>13981</v>
      </c>
    </row>
    <row r="12105" spans="1:17" hidden="1">
      <c r="A12105" s="315" t="s">
        <v>13982</v>
      </c>
      <c r="B12105" s="315" t="s">
        <v>13501</v>
      </c>
      <c r="C12105" s="315" t="s">
        <v>13502</v>
      </c>
      <c r="D12105" s="316">
        <v>90</v>
      </c>
      <c r="E12105" s="317">
        <v>428670.87</v>
      </c>
      <c r="F12105" s="317">
        <v>107167.70999999999</v>
      </c>
      <c r="G12105" s="318">
        <v>39575</v>
      </c>
      <c r="H12105" s="318">
        <v>40070</v>
      </c>
      <c r="I12105" s="318">
        <v>49279</v>
      </c>
      <c r="J12105" s="315" t="s">
        <v>13983</v>
      </c>
      <c r="K12105" s="315">
        <v>3942</v>
      </c>
      <c r="L12105" s="315" t="s">
        <v>3564</v>
      </c>
      <c r="M12105" s="315" t="s">
        <v>754</v>
      </c>
      <c r="N12105" s="315" t="s">
        <v>13984</v>
      </c>
      <c r="O12105" s="315" t="s">
        <v>805</v>
      </c>
      <c r="P12105" s="315" t="s">
        <v>1651</v>
      </c>
      <c r="Q12105" s="315" t="s">
        <v>5117</v>
      </c>
    </row>
    <row r="12106" spans="1:17" hidden="1">
      <c r="A12106" s="315" t="s">
        <v>13985</v>
      </c>
      <c r="B12106" s="315" t="s">
        <v>13501</v>
      </c>
      <c r="C12106" s="315" t="s">
        <v>13503</v>
      </c>
      <c r="D12106" s="316">
        <v>90</v>
      </c>
      <c r="E12106" s="317">
        <v>472029.32999999996</v>
      </c>
      <c r="F12106" s="317">
        <v>133304.57999999999</v>
      </c>
      <c r="G12106" s="318">
        <v>39764</v>
      </c>
      <c r="H12106" s="318">
        <v>40688</v>
      </c>
      <c r="I12106" s="318">
        <v>50040</v>
      </c>
      <c r="J12106" s="315" t="s">
        <v>13986</v>
      </c>
      <c r="K12106" s="315">
        <v>5042</v>
      </c>
      <c r="L12106" s="315" t="s">
        <v>2622</v>
      </c>
      <c r="M12106" s="315" t="s">
        <v>776</v>
      </c>
      <c r="N12106" s="315" t="s">
        <v>13987</v>
      </c>
      <c r="O12106" s="315" t="s">
        <v>805</v>
      </c>
      <c r="P12106" s="315" t="s">
        <v>9839</v>
      </c>
      <c r="Q12106" s="315" t="s">
        <v>4750</v>
      </c>
    </row>
    <row r="12107" spans="1:17" hidden="1">
      <c r="A12107" s="315" t="s">
        <v>13988</v>
      </c>
      <c r="B12107" s="315" t="s">
        <v>13501</v>
      </c>
      <c r="C12107" s="315" t="s">
        <v>13502</v>
      </c>
      <c r="D12107" s="316">
        <v>90</v>
      </c>
      <c r="E12107" s="317">
        <v>557427.41</v>
      </c>
      <c r="F12107" s="317">
        <v>129034.11</v>
      </c>
      <c r="G12107" s="318">
        <v>40234</v>
      </c>
      <c r="H12107" s="318">
        <v>42209</v>
      </c>
      <c r="I12107" s="318">
        <v>51501</v>
      </c>
      <c r="J12107" s="315" t="s">
        <v>13989</v>
      </c>
      <c r="K12107" s="315">
        <v>6537</v>
      </c>
      <c r="L12107" s="315" t="s">
        <v>13990</v>
      </c>
      <c r="M12107" s="315" t="s">
        <v>966</v>
      </c>
      <c r="N12107" s="315" t="s">
        <v>13658</v>
      </c>
      <c r="O12107" s="315" t="s">
        <v>805</v>
      </c>
      <c r="P12107" s="315" t="s">
        <v>7928</v>
      </c>
      <c r="Q12107" s="315" t="s">
        <v>4992</v>
      </c>
    </row>
    <row r="12108" spans="1:17" hidden="1">
      <c r="A12108" s="315" t="s">
        <v>13991</v>
      </c>
      <c r="B12108" s="315" t="s">
        <v>13501</v>
      </c>
      <c r="C12108" s="315" t="s">
        <v>13508</v>
      </c>
      <c r="D12108" s="316">
        <v>90</v>
      </c>
      <c r="E12108" s="317">
        <v>309121.20000000007</v>
      </c>
      <c r="F12108" s="317">
        <v>73620.540000000008</v>
      </c>
      <c r="G12108" s="318">
        <v>41318</v>
      </c>
      <c r="H12108" s="318">
        <v>42247</v>
      </c>
      <c r="I12108" s="318">
        <v>49674</v>
      </c>
      <c r="J12108" s="315" t="s">
        <v>13992</v>
      </c>
      <c r="K12108" s="315">
        <v>4853</v>
      </c>
      <c r="L12108" s="315" t="s">
        <v>3724</v>
      </c>
      <c r="M12108" s="315" t="s">
        <v>776</v>
      </c>
      <c r="N12108" s="315" t="s">
        <v>13732</v>
      </c>
      <c r="O12108" s="315" t="s">
        <v>805</v>
      </c>
      <c r="P12108" s="315" t="s">
        <v>13731</v>
      </c>
      <c r="Q12108" s="315" t="s">
        <v>819</v>
      </c>
    </row>
    <row r="12109" spans="1:17" hidden="1">
      <c r="A12109" s="315" t="s">
        <v>13993</v>
      </c>
      <c r="B12109" s="315" t="s">
        <v>13501</v>
      </c>
      <c r="C12109" s="315" t="s">
        <v>13502</v>
      </c>
      <c r="D12109" s="316">
        <v>91.2</v>
      </c>
      <c r="E12109" s="317">
        <v>482065.44</v>
      </c>
      <c r="F12109" s="317">
        <v>116052.79000000001</v>
      </c>
      <c r="G12109" s="318">
        <v>39588</v>
      </c>
      <c r="H12109" s="318">
        <v>40302</v>
      </c>
      <c r="I12109" s="318">
        <v>49674</v>
      </c>
      <c r="J12109" s="315" t="s">
        <v>13994</v>
      </c>
      <c r="K12109" s="315">
        <v>9472</v>
      </c>
      <c r="L12109" s="315" t="s">
        <v>2333</v>
      </c>
      <c r="M12109" s="315" t="s">
        <v>770</v>
      </c>
      <c r="N12109" s="315" t="s">
        <v>13995</v>
      </c>
      <c r="O12109" s="315" t="s">
        <v>805</v>
      </c>
      <c r="P12109" s="315" t="s">
        <v>13996</v>
      </c>
      <c r="Q12109" s="315" t="s">
        <v>13997</v>
      </c>
    </row>
    <row r="12110" spans="1:17" hidden="1">
      <c r="A12110" s="315" t="s">
        <v>13998</v>
      </c>
      <c r="B12110" s="315" t="s">
        <v>13501</v>
      </c>
      <c r="C12110" s="315" t="s">
        <v>13502</v>
      </c>
      <c r="D12110" s="316">
        <v>93</v>
      </c>
      <c r="E12110" s="317">
        <v>11508.62</v>
      </c>
      <c r="F12110" s="317">
        <v>2000.5099999999998</v>
      </c>
      <c r="G12110" s="318">
        <v>40119</v>
      </c>
      <c r="H12110" s="318">
        <v>42551</v>
      </c>
      <c r="I12110" s="318">
        <v>51866</v>
      </c>
      <c r="J12110" s="315" t="s">
        <v>13999</v>
      </c>
      <c r="K12110" s="315">
        <v>6648</v>
      </c>
      <c r="L12110" s="315" t="s">
        <v>2914</v>
      </c>
      <c r="M12110" s="315" t="s">
        <v>811</v>
      </c>
      <c r="N12110" s="315" t="s">
        <v>14000</v>
      </c>
      <c r="O12110" s="315" t="s">
        <v>805</v>
      </c>
      <c r="P12110" s="315" t="s">
        <v>14001</v>
      </c>
      <c r="Q12110" s="315" t="s">
        <v>14002</v>
      </c>
    </row>
    <row r="12111" spans="1:17" hidden="1">
      <c r="A12111" s="315" t="s">
        <v>14003</v>
      </c>
      <c r="B12111" s="315" t="s">
        <v>13501</v>
      </c>
      <c r="C12111" s="315" t="s">
        <v>13502</v>
      </c>
      <c r="D12111" s="316">
        <v>95</v>
      </c>
      <c r="E12111" s="317">
        <v>409125.27</v>
      </c>
      <c r="F12111" s="317">
        <v>103417.75999999998</v>
      </c>
      <c r="G12111" s="318">
        <v>39570</v>
      </c>
      <c r="H12111" s="318">
        <v>41883</v>
      </c>
      <c r="I12111" s="318">
        <v>51135</v>
      </c>
      <c r="J12111" s="315" t="s">
        <v>14004</v>
      </c>
      <c r="K12111" s="315">
        <v>6463</v>
      </c>
      <c r="L12111" s="315" t="s">
        <v>2145</v>
      </c>
      <c r="M12111" s="315" t="s">
        <v>1365</v>
      </c>
      <c r="N12111" s="315" t="s">
        <v>14005</v>
      </c>
      <c r="O12111" s="315" t="s">
        <v>805</v>
      </c>
      <c r="P12111" s="315" t="s">
        <v>14006</v>
      </c>
      <c r="Q12111" s="315" t="s">
        <v>835</v>
      </c>
    </row>
    <row r="12112" spans="1:17" hidden="1">
      <c r="A12112" s="315" t="s">
        <v>14007</v>
      </c>
      <c r="B12112" s="315" t="s">
        <v>13501</v>
      </c>
      <c r="C12112" s="315" t="s">
        <v>13503</v>
      </c>
      <c r="D12112" s="316">
        <v>95</v>
      </c>
      <c r="E12112" s="317">
        <v>293438.38</v>
      </c>
      <c r="F12112" s="317">
        <v>74174.720000000001</v>
      </c>
      <c r="G12112" s="318">
        <v>39603</v>
      </c>
      <c r="H12112" s="318">
        <v>40464</v>
      </c>
      <c r="I12112" s="318">
        <v>49674</v>
      </c>
      <c r="J12112" s="315" t="s">
        <v>14008</v>
      </c>
      <c r="K12112" s="315">
        <v>4932</v>
      </c>
      <c r="L12112" s="315" t="s">
        <v>3899</v>
      </c>
      <c r="M12112" s="315" t="s">
        <v>764</v>
      </c>
      <c r="N12112" s="315" t="s">
        <v>14009</v>
      </c>
      <c r="O12112" s="315" t="s">
        <v>805</v>
      </c>
      <c r="P12112" s="315" t="s">
        <v>7595</v>
      </c>
      <c r="Q12112" s="315" t="s">
        <v>1286</v>
      </c>
    </row>
    <row r="12113" spans="1:17" hidden="1">
      <c r="A12113" s="315" t="s">
        <v>14010</v>
      </c>
      <c r="B12113" s="315" t="s">
        <v>13501</v>
      </c>
      <c r="C12113" s="315" t="s">
        <v>13502</v>
      </c>
      <c r="D12113" s="316">
        <v>99</v>
      </c>
      <c r="E12113" s="317">
        <v>411651.92999999993</v>
      </c>
      <c r="F12113" s="317">
        <v>91478.180000000022</v>
      </c>
      <c r="G12113" s="318">
        <v>39611</v>
      </c>
      <c r="H12113" s="318">
        <v>39799</v>
      </c>
      <c r="I12113" s="318">
        <v>48944</v>
      </c>
      <c r="J12113" s="315"/>
      <c r="K12113" s="315">
        <v>3960</v>
      </c>
      <c r="L12113" s="315" t="s">
        <v>2465</v>
      </c>
      <c r="M12113" s="315" t="s">
        <v>754</v>
      </c>
      <c r="N12113" s="315" t="s">
        <v>14011</v>
      </c>
      <c r="O12113" s="315" t="s">
        <v>914</v>
      </c>
      <c r="P12113" s="315" t="s">
        <v>1813</v>
      </c>
      <c r="Q12113" s="315" t="s">
        <v>1434</v>
      </c>
    </row>
    <row r="12114" spans="1:17" hidden="1">
      <c r="A12114" s="315" t="s">
        <v>14012</v>
      </c>
      <c r="B12114" s="315" t="s">
        <v>13501</v>
      </c>
      <c r="C12114" s="315" t="s">
        <v>13503</v>
      </c>
      <c r="D12114" s="316">
        <v>100</v>
      </c>
      <c r="E12114" s="317">
        <v>494142.86000000004</v>
      </c>
      <c r="F12114" s="317">
        <v>138966.68000000005</v>
      </c>
      <c r="G12114" s="318">
        <v>39624</v>
      </c>
      <c r="H12114" s="318">
        <v>40190</v>
      </c>
      <c r="I12114" s="318">
        <v>49674</v>
      </c>
      <c r="J12114" s="315" t="s">
        <v>14013</v>
      </c>
      <c r="K12114" s="315">
        <v>8500</v>
      </c>
      <c r="L12114" s="315" t="s">
        <v>1660</v>
      </c>
      <c r="M12114" s="315" t="s">
        <v>792</v>
      </c>
      <c r="N12114" s="315" t="s">
        <v>7410</v>
      </c>
      <c r="O12114" s="315" t="s">
        <v>805</v>
      </c>
      <c r="P12114" s="315" t="s">
        <v>1336</v>
      </c>
      <c r="Q12114" s="315" t="s">
        <v>5565</v>
      </c>
    </row>
    <row r="12115" spans="1:17" hidden="1">
      <c r="A12115" s="315" t="s">
        <v>14014</v>
      </c>
      <c r="B12115" s="315" t="s">
        <v>13501</v>
      </c>
      <c r="C12115" s="315" t="s">
        <v>13503</v>
      </c>
      <c r="D12115" s="316">
        <v>100</v>
      </c>
      <c r="E12115" s="317">
        <v>447441.87</v>
      </c>
      <c r="F12115" s="317">
        <v>109581.02999999998</v>
      </c>
      <c r="G12115" s="318">
        <v>39933</v>
      </c>
      <c r="H12115" s="318">
        <v>40721</v>
      </c>
      <c r="I12115" s="318">
        <v>50040</v>
      </c>
      <c r="J12115" s="315" t="s">
        <v>14015</v>
      </c>
      <c r="K12115" s="315">
        <v>4805</v>
      </c>
      <c r="L12115" s="315" t="s">
        <v>2514</v>
      </c>
      <c r="M12115" s="315" t="s">
        <v>776</v>
      </c>
      <c r="N12115" s="315" t="s">
        <v>14016</v>
      </c>
      <c r="O12115" s="315" t="s">
        <v>805</v>
      </c>
      <c r="P12115" s="315" t="s">
        <v>14017</v>
      </c>
      <c r="Q12115" s="315" t="s">
        <v>1090</v>
      </c>
    </row>
    <row r="12116" spans="1:17" hidden="1">
      <c r="A12116" s="315" t="s">
        <v>14018</v>
      </c>
      <c r="B12116" s="315" t="s">
        <v>13501</v>
      </c>
      <c r="C12116" s="315" t="s">
        <v>13503</v>
      </c>
      <c r="D12116" s="316">
        <v>101</v>
      </c>
      <c r="E12116" s="317">
        <v>279375.00000000006</v>
      </c>
      <c r="F12116" s="317">
        <v>68603.55</v>
      </c>
      <c r="G12116" s="318">
        <v>39570</v>
      </c>
      <c r="H12116" s="318">
        <v>40294</v>
      </c>
      <c r="I12116" s="318">
        <v>49674</v>
      </c>
      <c r="J12116" s="315" t="s">
        <v>13582</v>
      </c>
      <c r="K12116" s="315">
        <v>7017</v>
      </c>
      <c r="L12116" s="315" t="s">
        <v>14019</v>
      </c>
      <c r="M12116" s="315" t="s">
        <v>966</v>
      </c>
      <c r="N12116" s="315" t="s">
        <v>7949</v>
      </c>
      <c r="O12116" s="315" t="s">
        <v>805</v>
      </c>
      <c r="P12116" s="315" t="s">
        <v>7950</v>
      </c>
      <c r="Q12116" s="315" t="s">
        <v>1090</v>
      </c>
    </row>
    <row r="12117" spans="1:17" hidden="1">
      <c r="A12117" s="315" t="s">
        <v>14020</v>
      </c>
      <c r="B12117" s="315" t="s">
        <v>13501</v>
      </c>
      <c r="C12117" s="315" t="s">
        <v>13503</v>
      </c>
      <c r="D12117" s="316">
        <v>104</v>
      </c>
      <c r="E12117" s="317">
        <v>718992.77999999991</v>
      </c>
      <c r="F12117" s="317">
        <v>180400.19999999998</v>
      </c>
      <c r="G12117" s="318">
        <v>39581</v>
      </c>
      <c r="H12117" s="318">
        <v>39783</v>
      </c>
      <c r="I12117" s="318">
        <v>48944</v>
      </c>
      <c r="J12117" s="315" t="s">
        <v>14021</v>
      </c>
      <c r="K12117" s="315">
        <v>8816</v>
      </c>
      <c r="L12117" s="315" t="s">
        <v>2700</v>
      </c>
      <c r="M12117" s="315" t="s">
        <v>784</v>
      </c>
      <c r="N12117" s="315"/>
      <c r="O12117" s="315" t="s">
        <v>996</v>
      </c>
      <c r="P12117" s="315" t="s">
        <v>10967</v>
      </c>
      <c r="Q12117" s="315" t="s">
        <v>5598</v>
      </c>
    </row>
    <row r="12118" spans="1:17" hidden="1">
      <c r="A12118" s="315" t="s">
        <v>14022</v>
      </c>
      <c r="B12118" s="315" t="s">
        <v>13501</v>
      </c>
      <c r="C12118" s="315" t="s">
        <v>13502</v>
      </c>
      <c r="D12118" s="316">
        <v>105</v>
      </c>
      <c r="E12118" s="317">
        <v>502267.11</v>
      </c>
      <c r="F12118" s="317">
        <v>98128.119999999981</v>
      </c>
      <c r="G12118" s="318">
        <v>39841</v>
      </c>
      <c r="H12118" s="318">
        <v>41961</v>
      </c>
      <c r="I12118" s="318">
        <v>51135</v>
      </c>
      <c r="J12118" s="315" t="s">
        <v>14023</v>
      </c>
      <c r="K12118" s="315">
        <v>7434</v>
      </c>
      <c r="L12118" s="315" t="s">
        <v>13521</v>
      </c>
      <c r="M12118" s="315" t="s">
        <v>966</v>
      </c>
      <c r="N12118" s="315" t="s">
        <v>14024</v>
      </c>
      <c r="O12118" s="315" t="s">
        <v>805</v>
      </c>
      <c r="P12118" s="315" t="s">
        <v>14025</v>
      </c>
      <c r="Q12118" s="315" t="s">
        <v>992</v>
      </c>
    </row>
    <row r="12119" spans="1:17" hidden="1">
      <c r="A12119" s="315" t="s">
        <v>14026</v>
      </c>
      <c r="B12119" s="315" t="s">
        <v>13501</v>
      </c>
      <c r="C12119" s="315" t="s">
        <v>13508</v>
      </c>
      <c r="D12119" s="316">
        <v>106</v>
      </c>
      <c r="E12119" s="317">
        <v>181775.83000000002</v>
      </c>
      <c r="F12119" s="317">
        <v>55957.500000000007</v>
      </c>
      <c r="G12119" s="318">
        <v>39615</v>
      </c>
      <c r="H12119" s="318">
        <v>39692</v>
      </c>
      <c r="I12119" s="318">
        <v>48944</v>
      </c>
      <c r="J12119" s="315"/>
      <c r="K12119" s="315">
        <v>8370</v>
      </c>
      <c r="L12119" s="315" t="s">
        <v>4189</v>
      </c>
      <c r="M12119" s="315" t="s">
        <v>792</v>
      </c>
      <c r="N12119" s="315" t="s">
        <v>14027</v>
      </c>
      <c r="O12119" s="315" t="s">
        <v>805</v>
      </c>
      <c r="P12119" s="315" t="s">
        <v>9618</v>
      </c>
      <c r="Q12119" s="315" t="s">
        <v>992</v>
      </c>
    </row>
    <row r="12120" spans="1:17" hidden="1">
      <c r="A12120" s="315" t="s">
        <v>14028</v>
      </c>
      <c r="B12120" s="315" t="s">
        <v>13501</v>
      </c>
      <c r="C12120" s="315" t="s">
        <v>13502</v>
      </c>
      <c r="D12120" s="316">
        <v>106</v>
      </c>
      <c r="E12120" s="317">
        <v>247527.26999999996</v>
      </c>
      <c r="F12120" s="317">
        <v>74753.23000000001</v>
      </c>
      <c r="G12120" s="318">
        <v>41445</v>
      </c>
      <c r="H12120" s="318">
        <v>41937</v>
      </c>
      <c r="I12120" s="318">
        <v>49309</v>
      </c>
      <c r="J12120" s="315" t="s">
        <v>14029</v>
      </c>
      <c r="K12120" s="315">
        <v>7450</v>
      </c>
      <c r="L12120" s="315" t="s">
        <v>14030</v>
      </c>
      <c r="M12120" s="315" t="s">
        <v>966</v>
      </c>
      <c r="N12120" s="315" t="s">
        <v>14031</v>
      </c>
      <c r="O12120" s="315" t="s">
        <v>805</v>
      </c>
      <c r="P12120" s="315" t="s">
        <v>14032</v>
      </c>
      <c r="Q12120" s="315" t="s">
        <v>9571</v>
      </c>
    </row>
    <row r="12121" spans="1:17" hidden="1">
      <c r="A12121" s="315" t="s">
        <v>14033</v>
      </c>
      <c r="B12121" s="315" t="s">
        <v>13501</v>
      </c>
      <c r="C12121" s="315" t="s">
        <v>13502</v>
      </c>
      <c r="D12121" s="316">
        <v>110</v>
      </c>
      <c r="E12121" s="317">
        <v>493199.99999999994</v>
      </c>
      <c r="F12121" s="317">
        <v>120559.98</v>
      </c>
      <c r="G12121" s="318">
        <v>39570</v>
      </c>
      <c r="H12121" s="318">
        <v>41145</v>
      </c>
      <c r="I12121" s="318">
        <v>50405</v>
      </c>
      <c r="J12121" s="315" t="s">
        <v>14034</v>
      </c>
      <c r="K12121" s="315">
        <v>3628</v>
      </c>
      <c r="L12121" s="315" t="s">
        <v>14035</v>
      </c>
      <c r="M12121" s="315" t="s">
        <v>764</v>
      </c>
      <c r="N12121" s="315" t="s">
        <v>13550</v>
      </c>
      <c r="O12121" s="315" t="s">
        <v>805</v>
      </c>
      <c r="P12121" s="315" t="s">
        <v>13551</v>
      </c>
      <c r="Q12121" s="315" t="s">
        <v>13552</v>
      </c>
    </row>
    <row r="12122" spans="1:17" hidden="1">
      <c r="A12122" s="315" t="s">
        <v>14036</v>
      </c>
      <c r="B12122" s="315" t="s">
        <v>13501</v>
      </c>
      <c r="C12122" s="315" t="s">
        <v>13502</v>
      </c>
      <c r="D12122" s="316">
        <v>110</v>
      </c>
      <c r="E12122" s="317">
        <v>163689.63</v>
      </c>
      <c r="F12122" s="317">
        <v>40922.409999999996</v>
      </c>
      <c r="G12122" s="318">
        <v>39570</v>
      </c>
      <c r="H12122" s="318">
        <v>38733</v>
      </c>
      <c r="I12122" s="318">
        <v>48183</v>
      </c>
      <c r="J12122" s="315"/>
      <c r="K12122" s="315">
        <v>3923</v>
      </c>
      <c r="L12122" s="315" t="s">
        <v>4427</v>
      </c>
      <c r="M12122" s="315" t="s">
        <v>754</v>
      </c>
      <c r="N12122" s="315" t="s">
        <v>13725</v>
      </c>
      <c r="O12122" s="315" t="s">
        <v>805</v>
      </c>
      <c r="P12122" s="315" t="s">
        <v>13726</v>
      </c>
      <c r="Q12122" s="315" t="s">
        <v>13727</v>
      </c>
    </row>
    <row r="12123" spans="1:17" hidden="1">
      <c r="A12123" s="315" t="s">
        <v>14037</v>
      </c>
      <c r="B12123" s="315" t="s">
        <v>13501</v>
      </c>
      <c r="C12123" s="315" t="s">
        <v>13502</v>
      </c>
      <c r="D12123" s="316">
        <v>110</v>
      </c>
      <c r="E12123" s="317">
        <v>476317.45999999996</v>
      </c>
      <c r="F12123" s="317">
        <v>118197.3</v>
      </c>
      <c r="G12123" s="318">
        <v>39570</v>
      </c>
      <c r="H12123" s="318">
        <v>38937</v>
      </c>
      <c r="I12123" s="318">
        <v>48183</v>
      </c>
      <c r="J12123" s="315"/>
      <c r="K12123" s="315">
        <v>1950</v>
      </c>
      <c r="L12123" s="315" t="s">
        <v>1622</v>
      </c>
      <c r="M12123" s="315" t="s">
        <v>754</v>
      </c>
      <c r="N12123" s="315" t="s">
        <v>1623</v>
      </c>
      <c r="O12123" s="315" t="s">
        <v>805</v>
      </c>
      <c r="P12123" s="315" t="s">
        <v>8303</v>
      </c>
      <c r="Q12123" s="315" t="s">
        <v>8304</v>
      </c>
    </row>
    <row r="12124" spans="1:17" hidden="1">
      <c r="A12124" s="315" t="s">
        <v>14038</v>
      </c>
      <c r="B12124" s="315" t="s">
        <v>13501</v>
      </c>
      <c r="C12124" s="315" t="s">
        <v>13515</v>
      </c>
      <c r="D12124" s="316">
        <v>110</v>
      </c>
      <c r="E12124" s="317">
        <v>364154</v>
      </c>
      <c r="F12124" s="317">
        <v>74869.36</v>
      </c>
      <c r="G12124" s="318">
        <v>39680</v>
      </c>
      <c r="H12124" s="318">
        <v>41842</v>
      </c>
      <c r="I12124" s="318">
        <v>51135</v>
      </c>
      <c r="J12124" s="315" t="s">
        <v>14039</v>
      </c>
      <c r="K12124" s="315">
        <v>1296</v>
      </c>
      <c r="L12124" s="315" t="s">
        <v>3277</v>
      </c>
      <c r="M12124" s="315" t="s">
        <v>766</v>
      </c>
      <c r="N12124" s="315" t="s">
        <v>1177</v>
      </c>
      <c r="O12124" s="315" t="s">
        <v>805</v>
      </c>
      <c r="P12124" s="315" t="s">
        <v>1178</v>
      </c>
      <c r="Q12124" s="315" t="s">
        <v>1179</v>
      </c>
    </row>
    <row r="12125" spans="1:17" hidden="1">
      <c r="A12125" s="315" t="s">
        <v>14040</v>
      </c>
      <c r="B12125" s="315" t="s">
        <v>13501</v>
      </c>
      <c r="C12125" s="315" t="s">
        <v>13502</v>
      </c>
      <c r="D12125" s="316">
        <v>110</v>
      </c>
      <c r="E12125" s="317">
        <v>804021.5</v>
      </c>
      <c r="F12125" s="317">
        <v>174204.67</v>
      </c>
      <c r="G12125" s="318">
        <v>39939</v>
      </c>
      <c r="H12125" s="318">
        <v>41242</v>
      </c>
      <c r="I12125" s="318">
        <v>50405</v>
      </c>
      <c r="J12125" s="315" t="s">
        <v>14041</v>
      </c>
      <c r="K12125" s="315">
        <v>1618</v>
      </c>
      <c r="L12125" s="315" t="s">
        <v>2366</v>
      </c>
      <c r="M12125" s="315" t="s">
        <v>761</v>
      </c>
      <c r="N12125" s="315" t="s">
        <v>14042</v>
      </c>
      <c r="O12125" s="315" t="s">
        <v>805</v>
      </c>
      <c r="P12125" s="315" t="s">
        <v>14043</v>
      </c>
      <c r="Q12125" s="315" t="s">
        <v>1179</v>
      </c>
    </row>
    <row r="12126" spans="1:17" hidden="1">
      <c r="A12126" s="315" t="s">
        <v>14044</v>
      </c>
      <c r="B12126" s="315" t="s">
        <v>13501</v>
      </c>
      <c r="C12126" s="315" t="s">
        <v>13502</v>
      </c>
      <c r="D12126" s="316">
        <v>110</v>
      </c>
      <c r="E12126" s="317">
        <v>231205.8</v>
      </c>
      <c r="F12126" s="317">
        <v>47311.57</v>
      </c>
      <c r="G12126" s="318">
        <v>40962</v>
      </c>
      <c r="H12126" s="318">
        <v>41348</v>
      </c>
      <c r="I12126" s="318">
        <v>50770</v>
      </c>
      <c r="J12126" s="315" t="s">
        <v>14045</v>
      </c>
      <c r="K12126" s="315">
        <v>6062</v>
      </c>
      <c r="L12126" s="315" t="s">
        <v>3029</v>
      </c>
      <c r="M12126" s="315" t="s">
        <v>1017</v>
      </c>
      <c r="N12126" s="315" t="s">
        <v>14046</v>
      </c>
      <c r="O12126" s="315" t="s">
        <v>805</v>
      </c>
      <c r="P12126" s="315" t="s">
        <v>14047</v>
      </c>
      <c r="Q12126" s="315" t="s">
        <v>7793</v>
      </c>
    </row>
    <row r="12127" spans="1:17" hidden="1">
      <c r="A12127" s="315" t="s">
        <v>14048</v>
      </c>
      <c r="B12127" s="315" t="s">
        <v>13501</v>
      </c>
      <c r="C12127" s="315" t="s">
        <v>13508</v>
      </c>
      <c r="D12127" s="316">
        <v>113</v>
      </c>
      <c r="E12127" s="317">
        <v>413234.2</v>
      </c>
      <c r="F12127" s="317">
        <v>117604.47000000002</v>
      </c>
      <c r="G12127" s="318">
        <v>39811</v>
      </c>
      <c r="H12127" s="318">
        <v>39085</v>
      </c>
      <c r="I12127" s="318">
        <v>48579</v>
      </c>
      <c r="J12127" s="315"/>
      <c r="K12127" s="315">
        <v>9200</v>
      </c>
      <c r="L12127" s="315" t="s">
        <v>959</v>
      </c>
      <c r="M12127" s="315" t="s">
        <v>770</v>
      </c>
      <c r="N12127" s="315" t="s">
        <v>14049</v>
      </c>
      <c r="O12127" s="315" t="s">
        <v>805</v>
      </c>
      <c r="P12127" s="315" t="s">
        <v>973</v>
      </c>
      <c r="Q12127" s="315" t="s">
        <v>1102</v>
      </c>
    </row>
    <row r="12128" spans="1:17" hidden="1">
      <c r="A12128" s="315" t="s">
        <v>14050</v>
      </c>
      <c r="B12128" s="315" t="s">
        <v>13501</v>
      </c>
      <c r="C12128" s="315" t="s">
        <v>13508</v>
      </c>
      <c r="D12128" s="316">
        <v>116</v>
      </c>
      <c r="E12128" s="317">
        <v>310547.35000000009</v>
      </c>
      <c r="F12128" s="317">
        <v>94095.839999999982</v>
      </c>
      <c r="G12128" s="318">
        <v>40711</v>
      </c>
      <c r="H12128" s="318">
        <v>41613</v>
      </c>
      <c r="I12128" s="318">
        <v>50770</v>
      </c>
      <c r="J12128" s="315" t="s">
        <v>14051</v>
      </c>
      <c r="K12128" s="315">
        <v>9612</v>
      </c>
      <c r="L12128" s="315" t="s">
        <v>4509</v>
      </c>
      <c r="M12128" s="315" t="s">
        <v>770</v>
      </c>
      <c r="N12128" s="315"/>
      <c r="O12128" s="315" t="s">
        <v>805</v>
      </c>
      <c r="P12128" s="315" t="s">
        <v>933</v>
      </c>
      <c r="Q12128" s="315" t="s">
        <v>1041</v>
      </c>
    </row>
    <row r="12129" spans="1:17" hidden="1">
      <c r="A12129" s="315" t="s">
        <v>14052</v>
      </c>
      <c r="B12129" s="315" t="s">
        <v>13501</v>
      </c>
      <c r="C12129" s="315" t="s">
        <v>13502</v>
      </c>
      <c r="D12129" s="316">
        <v>120</v>
      </c>
      <c r="E12129" s="317">
        <v>485473.46</v>
      </c>
      <c r="F12129" s="317">
        <v>120469.36</v>
      </c>
      <c r="G12129" s="318">
        <v>39570</v>
      </c>
      <c r="H12129" s="318">
        <v>38835</v>
      </c>
      <c r="I12129" s="318">
        <v>48213</v>
      </c>
      <c r="J12129" s="315"/>
      <c r="K12129" s="315">
        <v>1950</v>
      </c>
      <c r="L12129" s="315" t="s">
        <v>1622</v>
      </c>
      <c r="M12129" s="315" t="s">
        <v>754</v>
      </c>
      <c r="N12129" s="315" t="s">
        <v>1623</v>
      </c>
      <c r="O12129" s="315" t="s">
        <v>805</v>
      </c>
      <c r="P12129" s="315" t="s">
        <v>8303</v>
      </c>
      <c r="Q12129" s="315" t="s">
        <v>8304</v>
      </c>
    </row>
    <row r="12130" spans="1:17" hidden="1">
      <c r="A12130" s="315" t="s">
        <v>14053</v>
      </c>
      <c r="B12130" s="315" t="s">
        <v>13501</v>
      </c>
      <c r="C12130" s="315" t="s">
        <v>13508</v>
      </c>
      <c r="D12130" s="316">
        <v>120</v>
      </c>
      <c r="E12130" s="317">
        <v>313965.82</v>
      </c>
      <c r="F12130" s="317">
        <v>77532.540000000008</v>
      </c>
      <c r="G12130" s="318">
        <v>39570</v>
      </c>
      <c r="H12130" s="318">
        <v>40435</v>
      </c>
      <c r="I12130" s="318">
        <v>49674</v>
      </c>
      <c r="J12130" s="315" t="s">
        <v>14054</v>
      </c>
      <c r="K12130" s="315">
        <v>3944</v>
      </c>
      <c r="L12130" s="315" t="s">
        <v>2338</v>
      </c>
      <c r="M12130" s="315" t="s">
        <v>754</v>
      </c>
      <c r="N12130" s="315" t="s">
        <v>14055</v>
      </c>
      <c r="O12130" s="315" t="s">
        <v>805</v>
      </c>
      <c r="P12130" s="315" t="s">
        <v>1280</v>
      </c>
      <c r="Q12130" s="315" t="s">
        <v>945</v>
      </c>
    </row>
    <row r="12131" spans="1:17" hidden="1">
      <c r="A12131" s="315" t="s">
        <v>14056</v>
      </c>
      <c r="B12131" s="315" t="s">
        <v>13501</v>
      </c>
      <c r="C12131" s="315" t="s">
        <v>13502</v>
      </c>
      <c r="D12131" s="316">
        <v>120</v>
      </c>
      <c r="E12131" s="317">
        <v>807771.36999999988</v>
      </c>
      <c r="F12131" s="317">
        <v>160058.4</v>
      </c>
      <c r="G12131" s="318">
        <v>39596</v>
      </c>
      <c r="H12131" s="318">
        <v>39356</v>
      </c>
      <c r="I12131" s="318">
        <v>48579</v>
      </c>
      <c r="J12131" s="315" t="s">
        <v>14057</v>
      </c>
      <c r="K12131" s="315">
        <v>7312</v>
      </c>
      <c r="L12131" s="315" t="s">
        <v>2462</v>
      </c>
      <c r="M12131" s="315" t="s">
        <v>770</v>
      </c>
      <c r="N12131" s="315" t="s">
        <v>13611</v>
      </c>
      <c r="O12131" s="315" t="s">
        <v>805</v>
      </c>
      <c r="P12131" s="315" t="s">
        <v>13612</v>
      </c>
      <c r="Q12131" s="315" t="s">
        <v>13613</v>
      </c>
    </row>
    <row r="12132" spans="1:17" hidden="1">
      <c r="A12132" s="315" t="s">
        <v>14058</v>
      </c>
      <c r="B12132" s="315" t="s">
        <v>13501</v>
      </c>
      <c r="C12132" s="315" t="s">
        <v>13503</v>
      </c>
      <c r="D12132" s="316">
        <v>120</v>
      </c>
      <c r="E12132" s="317">
        <v>671451.03</v>
      </c>
      <c r="F12132" s="317">
        <v>167983.12</v>
      </c>
      <c r="G12132" s="318">
        <v>39799</v>
      </c>
      <c r="H12132" s="318">
        <v>39639</v>
      </c>
      <c r="I12132" s="318">
        <v>48944</v>
      </c>
      <c r="J12132" s="315" t="s">
        <v>9298</v>
      </c>
      <c r="K12132" s="315">
        <v>3800</v>
      </c>
      <c r="L12132" s="315" t="s">
        <v>2572</v>
      </c>
      <c r="M12132" s="315" t="s">
        <v>764</v>
      </c>
      <c r="N12132" s="315" t="s">
        <v>14059</v>
      </c>
      <c r="O12132" s="315" t="s">
        <v>805</v>
      </c>
      <c r="P12132" s="315" t="s">
        <v>5085</v>
      </c>
      <c r="Q12132" s="315" t="s">
        <v>1513</v>
      </c>
    </row>
    <row r="12133" spans="1:17" hidden="1">
      <c r="A12133" s="315" t="s">
        <v>14060</v>
      </c>
      <c r="B12133" s="315" t="s">
        <v>13501</v>
      </c>
      <c r="C12133" s="315" t="s">
        <v>13503</v>
      </c>
      <c r="D12133" s="316">
        <v>120</v>
      </c>
      <c r="E12133" s="317">
        <v>25691.7</v>
      </c>
      <c r="F12133" s="317">
        <v>6399.1399999999994</v>
      </c>
      <c r="G12133" s="318">
        <v>40234</v>
      </c>
      <c r="H12133" s="318">
        <v>42625</v>
      </c>
      <c r="I12133" s="318">
        <v>51866</v>
      </c>
      <c r="J12133" s="315" t="s">
        <v>14061</v>
      </c>
      <c r="K12133" s="315">
        <v>8784</v>
      </c>
      <c r="L12133" s="315" t="s">
        <v>2120</v>
      </c>
      <c r="M12133" s="315" t="s">
        <v>1705</v>
      </c>
      <c r="N12133" s="315" t="s">
        <v>14062</v>
      </c>
      <c r="O12133" s="315" t="s">
        <v>805</v>
      </c>
      <c r="P12133" s="315" t="s">
        <v>14063</v>
      </c>
      <c r="Q12133" s="315" t="s">
        <v>14064</v>
      </c>
    </row>
    <row r="12134" spans="1:17" hidden="1">
      <c r="A12134" s="315" t="s">
        <v>14065</v>
      </c>
      <c r="B12134" s="315" t="s">
        <v>13501</v>
      </c>
      <c r="C12134" s="315" t="s">
        <v>13508</v>
      </c>
      <c r="D12134" s="316">
        <v>120</v>
      </c>
      <c r="E12134" s="317">
        <v>341095.2</v>
      </c>
      <c r="F12134" s="317">
        <v>94494.910000000033</v>
      </c>
      <c r="G12134" s="318">
        <v>40674</v>
      </c>
      <c r="H12134" s="318">
        <v>41913</v>
      </c>
      <c r="I12134" s="318">
        <v>49309</v>
      </c>
      <c r="J12134" s="315" t="s">
        <v>13737</v>
      </c>
      <c r="K12134" s="315">
        <v>2604</v>
      </c>
      <c r="L12134" s="315" t="s">
        <v>13738</v>
      </c>
      <c r="M12134" s="315" t="s">
        <v>764</v>
      </c>
      <c r="N12134" s="315" t="s">
        <v>13739</v>
      </c>
      <c r="O12134" s="315" t="s">
        <v>805</v>
      </c>
      <c r="P12134" s="315" t="s">
        <v>819</v>
      </c>
      <c r="Q12134" s="315" t="s">
        <v>1313</v>
      </c>
    </row>
    <row r="12135" spans="1:17" hidden="1">
      <c r="A12135" s="315" t="s">
        <v>14066</v>
      </c>
      <c r="B12135" s="315" t="s">
        <v>13501</v>
      </c>
      <c r="C12135" s="315" t="s">
        <v>13508</v>
      </c>
      <c r="D12135" s="316">
        <v>125</v>
      </c>
      <c r="E12135" s="317">
        <v>450076.08</v>
      </c>
      <c r="F12135" s="317">
        <v>120999.95</v>
      </c>
      <c r="G12135" s="318">
        <v>39570</v>
      </c>
      <c r="H12135" s="318">
        <v>42240</v>
      </c>
      <c r="I12135" s="318">
        <v>51501</v>
      </c>
      <c r="J12135" s="315" t="s">
        <v>14067</v>
      </c>
      <c r="K12135" s="315">
        <v>5600</v>
      </c>
      <c r="L12135" s="315" t="s">
        <v>2707</v>
      </c>
      <c r="M12135" s="315" t="s">
        <v>776</v>
      </c>
      <c r="N12135" s="315" t="s">
        <v>13678</v>
      </c>
      <c r="O12135" s="315" t="s">
        <v>805</v>
      </c>
      <c r="P12135" s="315" t="s">
        <v>7852</v>
      </c>
      <c r="Q12135" s="315" t="s">
        <v>10824</v>
      </c>
    </row>
    <row r="12136" spans="1:17" hidden="1">
      <c r="A12136" s="315" t="s">
        <v>14068</v>
      </c>
      <c r="B12136" s="315" t="s">
        <v>13501</v>
      </c>
      <c r="C12136" s="315" t="s">
        <v>13502</v>
      </c>
      <c r="D12136" s="316">
        <v>132</v>
      </c>
      <c r="E12136" s="317">
        <v>483663.20000000007</v>
      </c>
      <c r="F12136" s="317">
        <v>111511.24</v>
      </c>
      <c r="G12136" s="318">
        <v>39570</v>
      </c>
      <c r="H12136" s="318">
        <v>41206</v>
      </c>
      <c r="I12136" s="318">
        <v>50405</v>
      </c>
      <c r="J12136" s="315" t="s">
        <v>14069</v>
      </c>
      <c r="K12136" s="315">
        <v>3638</v>
      </c>
      <c r="L12136" s="315" t="s">
        <v>2423</v>
      </c>
      <c r="M12136" s="315" t="s">
        <v>764</v>
      </c>
      <c r="N12136" s="315" t="s">
        <v>13550</v>
      </c>
      <c r="O12136" s="315" t="s">
        <v>805</v>
      </c>
      <c r="P12136" s="315" t="s">
        <v>13551</v>
      </c>
      <c r="Q12136" s="315" t="s">
        <v>13552</v>
      </c>
    </row>
    <row r="12137" spans="1:17" hidden="1">
      <c r="A12137" s="315" t="s">
        <v>14070</v>
      </c>
      <c r="B12137" s="315" t="s">
        <v>13501</v>
      </c>
      <c r="C12137" s="315" t="s">
        <v>13502</v>
      </c>
      <c r="D12137" s="316">
        <v>132</v>
      </c>
      <c r="E12137" s="317">
        <v>1082710.99</v>
      </c>
      <c r="F12137" s="317">
        <v>190476.94</v>
      </c>
      <c r="G12137" s="318">
        <v>39727</v>
      </c>
      <c r="H12137" s="318">
        <v>41606</v>
      </c>
      <c r="I12137" s="318">
        <v>50770</v>
      </c>
      <c r="J12137" s="315" t="s">
        <v>14071</v>
      </c>
      <c r="K12137" s="315">
        <v>3960</v>
      </c>
      <c r="L12137" s="315" t="s">
        <v>2465</v>
      </c>
      <c r="M12137" s="315" t="s">
        <v>754</v>
      </c>
      <c r="N12137" s="315" t="s">
        <v>14072</v>
      </c>
      <c r="O12137" s="315" t="s">
        <v>805</v>
      </c>
      <c r="P12137" s="315" t="s">
        <v>7778</v>
      </c>
      <c r="Q12137" s="315" t="s">
        <v>14073</v>
      </c>
    </row>
    <row r="12138" spans="1:17" hidden="1">
      <c r="A12138" s="315" t="s">
        <v>14074</v>
      </c>
      <c r="B12138" s="315" t="s">
        <v>13501</v>
      </c>
      <c r="C12138" s="315" t="s">
        <v>13503</v>
      </c>
      <c r="D12138" s="316">
        <v>132</v>
      </c>
      <c r="E12138" s="317">
        <v>430375.28</v>
      </c>
      <c r="F12138" s="317">
        <v>121939.64999999997</v>
      </c>
      <c r="G12138" s="318">
        <v>40456</v>
      </c>
      <c r="H12138" s="318">
        <v>42375</v>
      </c>
      <c r="I12138" s="318">
        <v>50040</v>
      </c>
      <c r="J12138" s="315" t="s">
        <v>14075</v>
      </c>
      <c r="K12138" s="315">
        <v>2800</v>
      </c>
      <c r="L12138" s="315" t="s">
        <v>2655</v>
      </c>
      <c r="M12138" s="315" t="s">
        <v>1431</v>
      </c>
      <c r="N12138" s="315" t="s">
        <v>14076</v>
      </c>
      <c r="O12138" s="315" t="s">
        <v>805</v>
      </c>
      <c r="P12138" s="315" t="s">
        <v>14077</v>
      </c>
      <c r="Q12138" s="315" t="s">
        <v>1844</v>
      </c>
    </row>
    <row r="12139" spans="1:17" hidden="1">
      <c r="A12139" s="315" t="s">
        <v>14078</v>
      </c>
      <c r="B12139" s="315" t="s">
        <v>13501</v>
      </c>
      <c r="C12139" s="315" t="s">
        <v>13502</v>
      </c>
      <c r="D12139" s="316">
        <v>132</v>
      </c>
      <c r="E12139" s="317">
        <v>451608.10000000003</v>
      </c>
      <c r="F12139" s="317">
        <v>111748.58</v>
      </c>
      <c r="G12139" s="318">
        <v>41463</v>
      </c>
      <c r="H12139" s="318">
        <v>41599</v>
      </c>
      <c r="I12139" s="318">
        <v>50770</v>
      </c>
      <c r="J12139" s="315" t="s">
        <v>14079</v>
      </c>
      <c r="K12139" s="315">
        <v>7270</v>
      </c>
      <c r="L12139" s="315" t="s">
        <v>13607</v>
      </c>
      <c r="M12139" s="315" t="s">
        <v>966</v>
      </c>
      <c r="N12139" s="315" t="s">
        <v>14080</v>
      </c>
      <c r="O12139" s="315" t="s">
        <v>805</v>
      </c>
      <c r="P12139" s="315" t="s">
        <v>818</v>
      </c>
      <c r="Q12139" s="315" t="s">
        <v>1139</v>
      </c>
    </row>
    <row r="12140" spans="1:17" hidden="1">
      <c r="A12140" s="315" t="s">
        <v>14081</v>
      </c>
      <c r="B12140" s="315" t="s">
        <v>13501</v>
      </c>
      <c r="C12140" s="315" t="s">
        <v>13503</v>
      </c>
      <c r="D12140" s="316">
        <v>140</v>
      </c>
      <c r="E12140" s="317">
        <v>569325.46000000008</v>
      </c>
      <c r="F12140" s="317">
        <v>151292.97</v>
      </c>
      <c r="G12140" s="318">
        <v>39570</v>
      </c>
      <c r="H12140" s="318">
        <v>39018</v>
      </c>
      <c r="I12140" s="318">
        <v>48213</v>
      </c>
      <c r="J12140" s="315" t="s">
        <v>14082</v>
      </c>
      <c r="K12140" s="315">
        <v>9000</v>
      </c>
      <c r="L12140" s="315" t="s">
        <v>321</v>
      </c>
      <c r="M12140" s="315" t="s">
        <v>770</v>
      </c>
      <c r="N12140" s="315" t="s">
        <v>14083</v>
      </c>
      <c r="O12140" s="315" t="s">
        <v>805</v>
      </c>
      <c r="P12140" s="315" t="s">
        <v>7852</v>
      </c>
      <c r="Q12140" s="315" t="s">
        <v>14084</v>
      </c>
    </row>
    <row r="12141" spans="1:17" hidden="1">
      <c r="A12141" s="315" t="s">
        <v>14085</v>
      </c>
      <c r="B12141" s="315" t="s">
        <v>13501</v>
      </c>
      <c r="C12141" s="315" t="s">
        <v>13503</v>
      </c>
      <c r="D12141" s="316">
        <v>140</v>
      </c>
      <c r="E12141" s="317">
        <v>103356.54000000001</v>
      </c>
      <c r="F12141" s="317">
        <v>25360.629999999997</v>
      </c>
      <c r="G12141" s="318">
        <v>39850</v>
      </c>
      <c r="H12141" s="318">
        <v>39953</v>
      </c>
      <c r="I12141" s="318">
        <v>49309</v>
      </c>
      <c r="J12141" s="315" t="s">
        <v>14086</v>
      </c>
      <c r="K12141" s="315">
        <v>1860</v>
      </c>
      <c r="L12141" s="315" t="s">
        <v>1057</v>
      </c>
      <c r="M12141" s="315" t="s">
        <v>766</v>
      </c>
      <c r="N12141" s="315" t="s">
        <v>5156</v>
      </c>
      <c r="O12141" s="315" t="s">
        <v>805</v>
      </c>
      <c r="P12141" s="315" t="s">
        <v>5157</v>
      </c>
      <c r="Q12141" s="315" t="s">
        <v>5158</v>
      </c>
    </row>
    <row r="12142" spans="1:17" hidden="1">
      <c r="A12142" s="319" t="s">
        <v>14085</v>
      </c>
      <c r="B12142" s="319" t="s">
        <v>13501</v>
      </c>
      <c r="C12142" s="315" t="s">
        <v>13503</v>
      </c>
      <c r="D12142" s="320">
        <v>140</v>
      </c>
      <c r="E12142" s="317">
        <v>545017.81000000006</v>
      </c>
      <c r="F12142" s="317">
        <v>133731.21000000002</v>
      </c>
      <c r="G12142" s="321">
        <v>39850</v>
      </c>
      <c r="H12142" s="321">
        <v>39953</v>
      </c>
      <c r="I12142" s="321">
        <v>49309</v>
      </c>
      <c r="J12142" s="319" t="s">
        <v>14086</v>
      </c>
      <c r="K12142" s="322">
        <v>1860</v>
      </c>
      <c r="L12142" s="319" t="s">
        <v>1057</v>
      </c>
      <c r="M12142" s="319" t="s">
        <v>766</v>
      </c>
      <c r="N12142" s="319" t="s">
        <v>5159</v>
      </c>
      <c r="O12142" s="319" t="s">
        <v>805</v>
      </c>
      <c r="P12142" s="319" t="s">
        <v>1843</v>
      </c>
      <c r="Q12142" s="319" t="s">
        <v>5160</v>
      </c>
    </row>
    <row r="12143" spans="1:17" hidden="1">
      <c r="A12143" s="315" t="s">
        <v>14087</v>
      </c>
      <c r="B12143" s="315" t="s">
        <v>13501</v>
      </c>
      <c r="C12143" s="315" t="s">
        <v>13502</v>
      </c>
      <c r="D12143" s="316">
        <v>145</v>
      </c>
      <c r="E12143" s="317">
        <v>968649.76</v>
      </c>
      <c r="F12143" s="317">
        <v>199111.33000000002</v>
      </c>
      <c r="G12143" s="318">
        <v>39932</v>
      </c>
      <c r="H12143" s="318">
        <v>41207</v>
      </c>
      <c r="I12143" s="318">
        <v>50405</v>
      </c>
      <c r="J12143" s="315" t="s">
        <v>14088</v>
      </c>
      <c r="K12143" s="315">
        <v>7323</v>
      </c>
      <c r="L12143" s="315" t="s">
        <v>2556</v>
      </c>
      <c r="M12143" s="315" t="s">
        <v>770</v>
      </c>
      <c r="N12143" s="315" t="s">
        <v>13968</v>
      </c>
      <c r="O12143" s="315" t="s">
        <v>805</v>
      </c>
      <c r="P12143" s="315" t="s">
        <v>13969</v>
      </c>
      <c r="Q12143" s="315" t="s">
        <v>1221</v>
      </c>
    </row>
    <row r="12144" spans="1:17" hidden="1">
      <c r="A12144" s="315" t="s">
        <v>14089</v>
      </c>
      <c r="B12144" s="315" t="s">
        <v>13501</v>
      </c>
      <c r="C12144" s="315" t="s">
        <v>13508</v>
      </c>
      <c r="D12144" s="316">
        <v>145</v>
      </c>
      <c r="E12144" s="317">
        <v>533513.5</v>
      </c>
      <c r="F12144" s="317">
        <v>143347.47</v>
      </c>
      <c r="G12144" s="318">
        <v>40119</v>
      </c>
      <c r="H12144" s="318">
        <v>41872</v>
      </c>
      <c r="I12144" s="318">
        <v>51135</v>
      </c>
      <c r="J12144" s="315" t="s">
        <v>14090</v>
      </c>
      <c r="K12144" s="315">
        <v>1305</v>
      </c>
      <c r="L12144" s="315" t="s">
        <v>2424</v>
      </c>
      <c r="M12144" s="315" t="s">
        <v>766</v>
      </c>
      <c r="N12144" s="315" t="s">
        <v>1077</v>
      </c>
      <c r="O12144" s="315" t="s">
        <v>805</v>
      </c>
      <c r="P12144" s="315" t="s">
        <v>1663</v>
      </c>
      <c r="Q12144" s="315" t="s">
        <v>1652</v>
      </c>
    </row>
    <row r="12145" spans="1:17" hidden="1">
      <c r="A12145" s="315" t="s">
        <v>14091</v>
      </c>
      <c r="B12145" s="315" t="s">
        <v>13501</v>
      </c>
      <c r="C12145" s="315" t="s">
        <v>13508</v>
      </c>
      <c r="D12145" s="316">
        <v>146</v>
      </c>
      <c r="E12145" s="317">
        <v>934360.7</v>
      </c>
      <c r="F12145" s="317">
        <v>207903.16999999998</v>
      </c>
      <c r="G12145" s="318">
        <v>39618</v>
      </c>
      <c r="H12145" s="318">
        <v>40323</v>
      </c>
      <c r="I12145" s="318">
        <v>49674</v>
      </c>
      <c r="J12145" s="315" t="s">
        <v>14092</v>
      </c>
      <c r="K12145" s="315">
        <v>6332</v>
      </c>
      <c r="L12145" s="315" t="s">
        <v>4204</v>
      </c>
      <c r="M12145" s="315" t="s">
        <v>1712</v>
      </c>
      <c r="N12145" s="315" t="s">
        <v>8127</v>
      </c>
      <c r="O12145" s="315" t="s">
        <v>805</v>
      </c>
      <c r="P12145" s="315" t="s">
        <v>8128</v>
      </c>
      <c r="Q12145" s="315" t="s">
        <v>807</v>
      </c>
    </row>
    <row r="12146" spans="1:17" hidden="1">
      <c r="A12146" s="315" t="s">
        <v>14093</v>
      </c>
      <c r="B12146" s="315" t="s">
        <v>13501</v>
      </c>
      <c r="C12146" s="315" t="s">
        <v>13503</v>
      </c>
      <c r="D12146" s="316">
        <v>147</v>
      </c>
      <c r="E12146" s="317">
        <v>232649.33999999997</v>
      </c>
      <c r="F12146" s="317">
        <v>58593.15</v>
      </c>
      <c r="G12146" s="318">
        <v>39582</v>
      </c>
      <c r="H12146" s="318">
        <v>39600</v>
      </c>
      <c r="I12146" s="318">
        <v>48944</v>
      </c>
      <c r="J12146" s="315"/>
      <c r="K12146" s="315">
        <v>6482</v>
      </c>
      <c r="L12146" s="315" t="s">
        <v>14094</v>
      </c>
      <c r="M12146" s="315" t="s">
        <v>1365</v>
      </c>
      <c r="N12146" s="315" t="s">
        <v>14095</v>
      </c>
      <c r="O12146" s="315"/>
      <c r="P12146" s="315" t="s">
        <v>14095</v>
      </c>
      <c r="Q12146" s="315"/>
    </row>
    <row r="12147" spans="1:17" hidden="1">
      <c r="A12147" s="315" t="s">
        <v>14096</v>
      </c>
      <c r="B12147" s="315" t="s">
        <v>13501</v>
      </c>
      <c r="C12147" s="315" t="s">
        <v>13505</v>
      </c>
      <c r="D12147" s="316">
        <v>150</v>
      </c>
      <c r="E12147" s="317">
        <v>567266.40000000014</v>
      </c>
      <c r="F12147" s="317">
        <v>136038.91</v>
      </c>
      <c r="G12147" s="318">
        <v>39572</v>
      </c>
      <c r="H12147" s="318">
        <v>40166</v>
      </c>
      <c r="I12147" s="318">
        <v>49279</v>
      </c>
      <c r="J12147" s="315" t="s">
        <v>14097</v>
      </c>
      <c r="K12147" s="315">
        <v>2805</v>
      </c>
      <c r="L12147" s="315" t="s">
        <v>1463</v>
      </c>
      <c r="M12147" s="315" t="s">
        <v>1431</v>
      </c>
      <c r="N12147" s="315" t="s">
        <v>14098</v>
      </c>
      <c r="O12147" s="315" t="s">
        <v>805</v>
      </c>
      <c r="P12147" s="315" t="s">
        <v>14099</v>
      </c>
      <c r="Q12147" s="315" t="s">
        <v>1065</v>
      </c>
    </row>
    <row r="12148" spans="1:17" hidden="1">
      <c r="A12148" s="315" t="s">
        <v>14100</v>
      </c>
      <c r="B12148" s="315" t="s">
        <v>13501</v>
      </c>
      <c r="C12148" s="315" t="s">
        <v>13502</v>
      </c>
      <c r="D12148" s="316">
        <v>150</v>
      </c>
      <c r="E12148" s="317">
        <v>594601.96</v>
      </c>
      <c r="F12148" s="317">
        <v>135437.11000000002</v>
      </c>
      <c r="G12148" s="318">
        <v>39955</v>
      </c>
      <c r="H12148" s="318">
        <v>40590</v>
      </c>
      <c r="I12148" s="318">
        <v>50040</v>
      </c>
      <c r="J12148" s="315" t="s">
        <v>14101</v>
      </c>
      <c r="K12148" s="315">
        <v>1976</v>
      </c>
      <c r="L12148" s="315" t="s">
        <v>3214</v>
      </c>
      <c r="M12148" s="315" t="s">
        <v>754</v>
      </c>
      <c r="N12148" s="315" t="s">
        <v>14102</v>
      </c>
      <c r="O12148" s="315" t="s">
        <v>805</v>
      </c>
      <c r="P12148" s="315" t="s">
        <v>14103</v>
      </c>
      <c r="Q12148" s="315" t="s">
        <v>14104</v>
      </c>
    </row>
    <row r="12149" spans="1:17" hidden="1">
      <c r="A12149" s="315" t="s">
        <v>14105</v>
      </c>
      <c r="B12149" s="315" t="s">
        <v>13501</v>
      </c>
      <c r="C12149" s="315" t="s">
        <v>13508</v>
      </c>
      <c r="D12149" s="316">
        <v>151</v>
      </c>
      <c r="E12149" s="317">
        <v>798104.29999999993</v>
      </c>
      <c r="F12149" s="317">
        <v>219363.73000000004</v>
      </c>
      <c r="G12149" s="318">
        <v>39570</v>
      </c>
      <c r="H12149" s="318">
        <v>39157</v>
      </c>
      <c r="I12149" s="318">
        <v>48579</v>
      </c>
      <c r="J12149" s="315" t="s">
        <v>14106</v>
      </c>
      <c r="K12149" s="315">
        <v>8406</v>
      </c>
      <c r="L12149" s="315" t="s">
        <v>2085</v>
      </c>
      <c r="M12149" s="315" t="s">
        <v>784</v>
      </c>
      <c r="N12149" s="315" t="s">
        <v>14107</v>
      </c>
      <c r="O12149" s="315" t="s">
        <v>805</v>
      </c>
      <c r="P12149" s="315" t="s">
        <v>7564</v>
      </c>
      <c r="Q12149" s="315" t="s">
        <v>1090</v>
      </c>
    </row>
    <row r="12150" spans="1:17" hidden="1">
      <c r="A12150" s="315" t="s">
        <v>14108</v>
      </c>
      <c r="B12150" s="315" t="s">
        <v>13501</v>
      </c>
      <c r="C12150" s="315" t="s">
        <v>13502</v>
      </c>
      <c r="D12150" s="316">
        <v>152</v>
      </c>
      <c r="E12150" s="317">
        <v>746412.65</v>
      </c>
      <c r="F12150" s="317">
        <v>163796.10999999999</v>
      </c>
      <c r="G12150" s="318">
        <v>39570</v>
      </c>
      <c r="H12150" s="318">
        <v>40077</v>
      </c>
      <c r="I12150" s="318">
        <v>49309</v>
      </c>
      <c r="J12150" s="315" t="s">
        <v>14109</v>
      </c>
      <c r="K12150" s="315">
        <v>1932</v>
      </c>
      <c r="L12150" s="315" t="s">
        <v>2352</v>
      </c>
      <c r="M12150" s="315" t="s">
        <v>754</v>
      </c>
      <c r="N12150" s="315" t="s">
        <v>14110</v>
      </c>
      <c r="O12150" s="315" t="s">
        <v>805</v>
      </c>
      <c r="P12150" s="315" t="s">
        <v>14111</v>
      </c>
      <c r="Q12150" s="315" t="s">
        <v>14112</v>
      </c>
    </row>
    <row r="12151" spans="1:17" hidden="1">
      <c r="A12151" s="315" t="s">
        <v>14113</v>
      </c>
      <c r="B12151" s="315" t="s">
        <v>13501</v>
      </c>
      <c r="C12151" s="315" t="s">
        <v>13503</v>
      </c>
      <c r="D12151" s="316">
        <v>153</v>
      </c>
      <c r="E12151" s="317">
        <v>527355.34</v>
      </c>
      <c r="F12151" s="317">
        <v>123049.58</v>
      </c>
      <c r="G12151" s="318">
        <v>40000</v>
      </c>
      <c r="H12151" s="318">
        <v>41002</v>
      </c>
      <c r="I12151" s="318">
        <v>50405</v>
      </c>
      <c r="J12151" s="315" t="s">
        <v>14114</v>
      </c>
      <c r="K12151" s="315">
        <v>8868</v>
      </c>
      <c r="L12151" s="315" t="s">
        <v>2362</v>
      </c>
      <c r="M12151" s="315" t="s">
        <v>1705</v>
      </c>
      <c r="N12151" s="315" t="s">
        <v>14115</v>
      </c>
      <c r="O12151" s="315" t="s">
        <v>805</v>
      </c>
      <c r="P12151" s="315" t="s">
        <v>4628</v>
      </c>
      <c r="Q12151" s="315" t="s">
        <v>1096</v>
      </c>
    </row>
    <row r="12152" spans="1:17" hidden="1">
      <c r="A12152" s="315" t="s">
        <v>14116</v>
      </c>
      <c r="B12152" s="315" t="s">
        <v>13501</v>
      </c>
      <c r="C12152" s="315" t="s">
        <v>13502</v>
      </c>
      <c r="D12152" s="316">
        <v>160</v>
      </c>
      <c r="E12152" s="317">
        <v>574133.39999999991</v>
      </c>
      <c r="F12152" s="317">
        <v>137685.67000000001</v>
      </c>
      <c r="G12152" s="318">
        <v>39570</v>
      </c>
      <c r="H12152" s="318">
        <v>41153</v>
      </c>
      <c r="I12152" s="318">
        <v>50405</v>
      </c>
      <c r="J12152" s="315" t="s">
        <v>14117</v>
      </c>
      <c r="K12152" s="315">
        <v>3900</v>
      </c>
      <c r="L12152" s="315" t="s">
        <v>12224</v>
      </c>
      <c r="M12152" s="315" t="s">
        <v>754</v>
      </c>
      <c r="N12152" s="315" t="s">
        <v>13721</v>
      </c>
      <c r="O12152" s="315" t="s">
        <v>805</v>
      </c>
      <c r="P12152" s="315" t="s">
        <v>13722</v>
      </c>
      <c r="Q12152" s="315" t="s">
        <v>5637</v>
      </c>
    </row>
    <row r="12153" spans="1:17" hidden="1">
      <c r="A12153" s="315" t="s">
        <v>14118</v>
      </c>
      <c r="B12153" s="315" t="s">
        <v>13501</v>
      </c>
      <c r="C12153" s="315" t="s">
        <v>13508</v>
      </c>
      <c r="D12153" s="316">
        <v>160</v>
      </c>
      <c r="E12153" s="317">
        <v>622257.69999999995</v>
      </c>
      <c r="F12153" s="317">
        <v>153173.97999999998</v>
      </c>
      <c r="G12153" s="318">
        <v>39570</v>
      </c>
      <c r="H12153" s="318">
        <v>41970</v>
      </c>
      <c r="I12153" s="318">
        <v>51135</v>
      </c>
      <c r="J12153" s="315" t="s">
        <v>14119</v>
      </c>
      <c r="K12153" s="315">
        <v>7530</v>
      </c>
      <c r="L12153" s="315" t="s">
        <v>1119</v>
      </c>
      <c r="M12153" s="315" t="s">
        <v>966</v>
      </c>
      <c r="N12153" s="315" t="s">
        <v>14120</v>
      </c>
      <c r="O12153" s="315" t="s">
        <v>805</v>
      </c>
      <c r="P12153" s="315" t="s">
        <v>1121</v>
      </c>
      <c r="Q12153" s="315" t="s">
        <v>14121</v>
      </c>
    </row>
    <row r="12154" spans="1:17" hidden="1">
      <c r="A12154" s="315" t="s">
        <v>14122</v>
      </c>
      <c r="B12154" s="315" t="s">
        <v>13501</v>
      </c>
      <c r="C12154" s="315" t="s">
        <v>13508</v>
      </c>
      <c r="D12154" s="316">
        <v>160</v>
      </c>
      <c r="E12154" s="317">
        <v>917241.78</v>
      </c>
      <c r="F12154" s="317">
        <v>240256.16999999995</v>
      </c>
      <c r="G12154" s="318">
        <v>39624</v>
      </c>
      <c r="H12154" s="318">
        <v>40197</v>
      </c>
      <c r="I12154" s="318">
        <v>49674</v>
      </c>
      <c r="J12154" s="315" t="s">
        <v>14123</v>
      </c>
      <c r="K12154" s="315">
        <v>3400</v>
      </c>
      <c r="L12154" s="315" t="s">
        <v>2253</v>
      </c>
      <c r="M12154" s="315" t="s">
        <v>764</v>
      </c>
      <c r="N12154" s="315"/>
      <c r="O12154" s="315" t="s">
        <v>805</v>
      </c>
      <c r="P12154" s="315" t="s">
        <v>6364</v>
      </c>
      <c r="Q12154" s="315" t="s">
        <v>1378</v>
      </c>
    </row>
    <row r="12155" spans="1:17" hidden="1">
      <c r="A12155" s="315" t="s">
        <v>14124</v>
      </c>
      <c r="B12155" s="315" t="s">
        <v>13501</v>
      </c>
      <c r="C12155" s="315" t="s">
        <v>13508</v>
      </c>
      <c r="D12155" s="316">
        <v>160</v>
      </c>
      <c r="E12155" s="317">
        <v>243798</v>
      </c>
      <c r="F12155" s="317">
        <v>61175.240000000005</v>
      </c>
      <c r="G12155" s="318">
        <v>39680</v>
      </c>
      <c r="H12155" s="318">
        <v>39009</v>
      </c>
      <c r="I12155" s="318">
        <v>48213</v>
      </c>
      <c r="J12155" s="315" t="s">
        <v>14125</v>
      </c>
      <c r="K12155" s="315">
        <v>1007</v>
      </c>
      <c r="L12155" s="315" t="s">
        <v>2075</v>
      </c>
      <c r="M12155" s="315" t="s">
        <v>766</v>
      </c>
      <c r="N12155" s="315" t="s">
        <v>14126</v>
      </c>
      <c r="O12155" s="315" t="s">
        <v>805</v>
      </c>
      <c r="P12155" s="315" t="s">
        <v>14127</v>
      </c>
      <c r="Q12155" s="315" t="s">
        <v>14128</v>
      </c>
    </row>
    <row r="12156" spans="1:17" hidden="1">
      <c r="A12156" s="326" t="s">
        <v>14124</v>
      </c>
      <c r="B12156" s="326" t="s">
        <v>13501</v>
      </c>
      <c r="C12156" s="326" t="s">
        <v>13508</v>
      </c>
      <c r="D12156" s="327">
        <v>160</v>
      </c>
      <c r="E12156" s="317">
        <v>9369.75</v>
      </c>
      <c r="F12156" s="317">
        <v>2351.11</v>
      </c>
      <c r="G12156" s="328">
        <v>39680</v>
      </c>
      <c r="H12156" s="328">
        <v>39009</v>
      </c>
      <c r="I12156" s="328">
        <v>48213</v>
      </c>
      <c r="J12156" s="326" t="s">
        <v>14125</v>
      </c>
      <c r="K12156" s="326">
        <v>1007</v>
      </c>
      <c r="L12156" s="326" t="s">
        <v>2075</v>
      </c>
      <c r="M12156" s="326" t="s">
        <v>766</v>
      </c>
      <c r="N12156" s="325" t="s">
        <v>14129</v>
      </c>
      <c r="O12156" s="325" t="s">
        <v>805</v>
      </c>
      <c r="P12156" s="325" t="s">
        <v>14130</v>
      </c>
      <c r="Q12156" s="325" t="s">
        <v>9996</v>
      </c>
    </row>
    <row r="12157" spans="1:17" hidden="1">
      <c r="A12157" s="315" t="s">
        <v>14131</v>
      </c>
      <c r="B12157" s="315" t="s">
        <v>13501</v>
      </c>
      <c r="C12157" s="315" t="s">
        <v>13502</v>
      </c>
      <c r="D12157" s="316">
        <v>160</v>
      </c>
      <c r="E12157" s="317">
        <v>708981.02</v>
      </c>
      <c r="F12157" s="317">
        <v>158864.28000000003</v>
      </c>
      <c r="G12157" s="318">
        <v>39662</v>
      </c>
      <c r="H12157" s="318">
        <v>40310</v>
      </c>
      <c r="I12157" s="318">
        <v>49674</v>
      </c>
      <c r="J12157" s="315" t="s">
        <v>14132</v>
      </c>
      <c r="K12157" s="315">
        <v>6074</v>
      </c>
      <c r="L12157" s="315" t="s">
        <v>2959</v>
      </c>
      <c r="M12157" s="315" t="s">
        <v>1017</v>
      </c>
      <c r="N12157" s="315" t="s">
        <v>14133</v>
      </c>
      <c r="O12157" s="315" t="s">
        <v>805</v>
      </c>
      <c r="P12157" s="315" t="s">
        <v>9679</v>
      </c>
      <c r="Q12157" s="315" t="s">
        <v>6106</v>
      </c>
    </row>
    <row r="12158" spans="1:17" hidden="1">
      <c r="A12158" s="315" t="s">
        <v>14134</v>
      </c>
      <c r="B12158" s="315" t="s">
        <v>13501</v>
      </c>
      <c r="C12158" s="315" t="s">
        <v>13502</v>
      </c>
      <c r="D12158" s="316">
        <v>160</v>
      </c>
      <c r="E12158" s="317">
        <v>942799.8</v>
      </c>
      <c r="F12158" s="317">
        <v>195543.67</v>
      </c>
      <c r="G12158" s="318">
        <v>39801</v>
      </c>
      <c r="H12158" s="318">
        <v>41246</v>
      </c>
      <c r="I12158" s="318">
        <v>50405</v>
      </c>
      <c r="J12158" s="315"/>
      <c r="K12158" s="315">
        <v>7477</v>
      </c>
      <c r="L12158" s="315" t="s">
        <v>4338</v>
      </c>
      <c r="M12158" s="315" t="s">
        <v>966</v>
      </c>
      <c r="N12158" s="315" t="s">
        <v>13658</v>
      </c>
      <c r="O12158" s="315" t="s">
        <v>805</v>
      </c>
      <c r="P12158" s="315" t="s">
        <v>7928</v>
      </c>
      <c r="Q12158" s="315" t="s">
        <v>4992</v>
      </c>
    </row>
    <row r="12159" spans="1:17" hidden="1">
      <c r="A12159" s="315" t="s">
        <v>14135</v>
      </c>
      <c r="B12159" s="315" t="s">
        <v>13501</v>
      </c>
      <c r="C12159" s="315" t="s">
        <v>13502</v>
      </c>
      <c r="D12159" s="316">
        <v>160</v>
      </c>
      <c r="E12159" s="317">
        <v>630806.04</v>
      </c>
      <c r="F12159" s="317">
        <v>114479.62000000001</v>
      </c>
      <c r="G12159" s="318">
        <v>39842</v>
      </c>
      <c r="H12159" s="318">
        <v>41899</v>
      </c>
      <c r="I12159" s="318">
        <v>51135</v>
      </c>
      <c r="J12159" s="315" t="s">
        <v>14136</v>
      </c>
      <c r="K12159" s="315">
        <v>7513</v>
      </c>
      <c r="L12159" s="315" t="s">
        <v>3287</v>
      </c>
      <c r="M12159" s="315" t="s">
        <v>966</v>
      </c>
      <c r="N12159" s="315" t="s">
        <v>14137</v>
      </c>
      <c r="O12159" s="315" t="s">
        <v>805</v>
      </c>
      <c r="P12159" s="315" t="s">
        <v>14138</v>
      </c>
      <c r="Q12159" s="315" t="s">
        <v>14139</v>
      </c>
    </row>
    <row r="12160" spans="1:17" hidden="1">
      <c r="A12160" s="315" t="s">
        <v>14140</v>
      </c>
      <c r="B12160" s="315" t="s">
        <v>13501</v>
      </c>
      <c r="C12160" s="315" t="s">
        <v>13502</v>
      </c>
      <c r="D12160" s="316">
        <v>160</v>
      </c>
      <c r="E12160" s="317">
        <v>784059.47999999986</v>
      </c>
      <c r="F12160" s="317">
        <v>163345.72</v>
      </c>
      <c r="G12160" s="318">
        <v>41416</v>
      </c>
      <c r="H12160" s="318">
        <v>41631</v>
      </c>
      <c r="I12160" s="318">
        <v>50770</v>
      </c>
      <c r="J12160" s="315" t="s">
        <v>14141</v>
      </c>
      <c r="K12160" s="315">
        <v>1947</v>
      </c>
      <c r="L12160" s="315" t="s">
        <v>14142</v>
      </c>
      <c r="M12160" s="315" t="s">
        <v>754</v>
      </c>
      <c r="N12160" s="315" t="s">
        <v>1325</v>
      </c>
      <c r="O12160" s="315" t="s">
        <v>805</v>
      </c>
      <c r="P12160" s="315" t="s">
        <v>1326</v>
      </c>
      <c r="Q12160" s="315" t="s">
        <v>1327</v>
      </c>
    </row>
    <row r="12161" spans="1:17" hidden="1">
      <c r="A12161" s="315" t="s">
        <v>14143</v>
      </c>
      <c r="B12161" s="315" t="s">
        <v>13501</v>
      </c>
      <c r="C12161" s="315" t="s">
        <v>13503</v>
      </c>
      <c r="D12161" s="316">
        <v>160</v>
      </c>
      <c r="E12161" s="317">
        <v>835978.4</v>
      </c>
      <c r="F12161" s="317">
        <v>188869.18000000005</v>
      </c>
      <c r="G12161" s="318">
        <v>42007</v>
      </c>
      <c r="H12161" s="318">
        <v>41579</v>
      </c>
      <c r="I12161" s="318">
        <v>50770</v>
      </c>
      <c r="J12161" s="315" t="s">
        <v>14144</v>
      </c>
      <c r="K12161" s="315">
        <v>2603</v>
      </c>
      <c r="L12161" s="315" t="s">
        <v>13818</v>
      </c>
      <c r="M12161" s="315" t="s">
        <v>764</v>
      </c>
      <c r="N12161" s="315" t="s">
        <v>14145</v>
      </c>
      <c r="O12161" s="315" t="s">
        <v>805</v>
      </c>
      <c r="P12161" s="315" t="s">
        <v>5602</v>
      </c>
      <c r="Q12161" s="315" t="s">
        <v>4750</v>
      </c>
    </row>
    <row r="12162" spans="1:17" hidden="1">
      <c r="A12162" s="315" t="s">
        <v>14146</v>
      </c>
      <c r="B12162" s="315" t="s">
        <v>13501</v>
      </c>
      <c r="C12162" s="315" t="s">
        <v>13503</v>
      </c>
      <c r="D12162" s="316">
        <v>162</v>
      </c>
      <c r="E12162" s="317">
        <v>813767.1</v>
      </c>
      <c r="F12162" s="317">
        <v>236648</v>
      </c>
      <c r="G12162" s="318">
        <v>40044</v>
      </c>
      <c r="H12162" s="318">
        <v>42144</v>
      </c>
      <c r="I12162" s="318">
        <v>51501</v>
      </c>
      <c r="J12162" s="315" t="s">
        <v>14147</v>
      </c>
      <c r="K12162" s="315">
        <v>3550</v>
      </c>
      <c r="L12162" s="315" t="s">
        <v>3482</v>
      </c>
      <c r="M12162" s="315" t="s">
        <v>764</v>
      </c>
      <c r="N12162" s="315" t="s">
        <v>14148</v>
      </c>
      <c r="O12162" s="315" t="s">
        <v>805</v>
      </c>
      <c r="P12162" s="315" t="s">
        <v>1734</v>
      </c>
      <c r="Q12162" s="315" t="s">
        <v>7529</v>
      </c>
    </row>
    <row r="12163" spans="1:17" hidden="1">
      <c r="A12163" s="315" t="s">
        <v>14149</v>
      </c>
      <c r="B12163" s="315" t="s">
        <v>13501</v>
      </c>
      <c r="C12163" s="315" t="s">
        <v>13502</v>
      </c>
      <c r="D12163" s="316">
        <v>164</v>
      </c>
      <c r="E12163" s="317">
        <v>1129366</v>
      </c>
      <c r="F12163" s="317">
        <v>231101.73</v>
      </c>
      <c r="G12163" s="318">
        <v>39588</v>
      </c>
      <c r="H12163" s="318">
        <v>39276</v>
      </c>
      <c r="I12163" s="318">
        <v>48549</v>
      </c>
      <c r="J12163" s="315" t="s">
        <v>14150</v>
      </c>
      <c r="K12163" s="315">
        <v>1669</v>
      </c>
      <c r="L12163" s="315" t="s">
        <v>14151</v>
      </c>
      <c r="M12163" s="315" t="s">
        <v>761</v>
      </c>
      <c r="N12163" s="315" t="s">
        <v>14152</v>
      </c>
      <c r="O12163" s="315" t="s">
        <v>914</v>
      </c>
      <c r="P12163" s="315" t="s">
        <v>14153</v>
      </c>
      <c r="Q12163" s="315" t="s">
        <v>5408</v>
      </c>
    </row>
    <row r="12164" spans="1:17" hidden="1">
      <c r="A12164" s="315" t="s">
        <v>14154</v>
      </c>
      <c r="B12164" s="315" t="s">
        <v>13501</v>
      </c>
      <c r="C12164" s="315" t="s">
        <v>13502</v>
      </c>
      <c r="D12164" s="316">
        <v>170</v>
      </c>
      <c r="E12164" s="317">
        <v>854342.22000000009</v>
      </c>
      <c r="F12164" s="317">
        <v>165331.06</v>
      </c>
      <c r="G12164" s="318">
        <v>39896</v>
      </c>
      <c r="H12164" s="318">
        <v>41611</v>
      </c>
      <c r="I12164" s="318">
        <v>50770</v>
      </c>
      <c r="J12164" s="315" t="s">
        <v>14155</v>
      </c>
      <c r="K12164" s="315">
        <v>7514</v>
      </c>
      <c r="L12164" s="315" t="s">
        <v>14156</v>
      </c>
      <c r="M12164" s="315" t="s">
        <v>966</v>
      </c>
      <c r="N12164" s="315" t="s">
        <v>14157</v>
      </c>
      <c r="O12164" s="315" t="s">
        <v>805</v>
      </c>
      <c r="P12164" s="315" t="s">
        <v>14158</v>
      </c>
      <c r="Q12164" s="315" t="s">
        <v>1412</v>
      </c>
    </row>
    <row r="12165" spans="1:17" hidden="1">
      <c r="A12165" s="315" t="s">
        <v>14159</v>
      </c>
      <c r="B12165" s="315" t="s">
        <v>13501</v>
      </c>
      <c r="C12165" s="315" t="s">
        <v>13502</v>
      </c>
      <c r="D12165" s="316">
        <v>175</v>
      </c>
      <c r="E12165" s="317">
        <v>729518.58000000007</v>
      </c>
      <c r="F12165" s="317">
        <v>182379.65999999997</v>
      </c>
      <c r="G12165" s="318">
        <v>39570</v>
      </c>
      <c r="H12165" s="318">
        <v>40497</v>
      </c>
      <c r="I12165" s="318">
        <v>49674</v>
      </c>
      <c r="J12165" s="315" t="s">
        <v>14160</v>
      </c>
      <c r="K12165" s="315">
        <v>7457</v>
      </c>
      <c r="L12165" s="315" t="s">
        <v>14161</v>
      </c>
      <c r="M12165" s="315" t="s">
        <v>966</v>
      </c>
      <c r="N12165" s="315" t="s">
        <v>14162</v>
      </c>
      <c r="O12165" s="315" t="s">
        <v>805</v>
      </c>
      <c r="P12165" s="315" t="s">
        <v>7992</v>
      </c>
      <c r="Q12165" s="315" t="s">
        <v>1204</v>
      </c>
    </row>
    <row r="12166" spans="1:17" hidden="1">
      <c r="A12166" s="315" t="s">
        <v>14163</v>
      </c>
      <c r="B12166" s="315" t="s">
        <v>13501</v>
      </c>
      <c r="C12166" s="315" t="s">
        <v>13502</v>
      </c>
      <c r="D12166" s="316">
        <v>175</v>
      </c>
      <c r="E12166" s="317">
        <v>786790.76</v>
      </c>
      <c r="F12166" s="317">
        <v>159543.69</v>
      </c>
      <c r="G12166" s="318">
        <v>39896</v>
      </c>
      <c r="H12166" s="318">
        <v>41949</v>
      </c>
      <c r="I12166" s="318">
        <v>51135</v>
      </c>
      <c r="J12166" s="315" t="s">
        <v>14155</v>
      </c>
      <c r="K12166" s="315">
        <v>7514</v>
      </c>
      <c r="L12166" s="315" t="s">
        <v>14164</v>
      </c>
      <c r="M12166" s="315" t="s">
        <v>966</v>
      </c>
      <c r="N12166" s="315" t="s">
        <v>14157</v>
      </c>
      <c r="O12166" s="315" t="s">
        <v>805</v>
      </c>
      <c r="P12166" s="315" t="s">
        <v>14158</v>
      </c>
      <c r="Q12166" s="315" t="s">
        <v>1412</v>
      </c>
    </row>
    <row r="12167" spans="1:17" hidden="1">
      <c r="A12167" s="315" t="s">
        <v>14165</v>
      </c>
      <c r="B12167" s="315" t="s">
        <v>13501</v>
      </c>
      <c r="C12167" s="315" t="s">
        <v>13502</v>
      </c>
      <c r="D12167" s="316">
        <v>175</v>
      </c>
      <c r="E12167" s="317">
        <v>884832.33000000007</v>
      </c>
      <c r="F12167" s="317">
        <v>154845.65000000002</v>
      </c>
      <c r="G12167" s="318">
        <v>40498</v>
      </c>
      <c r="H12167" s="318">
        <v>41073</v>
      </c>
      <c r="I12167" s="318">
        <v>50405</v>
      </c>
      <c r="J12167" s="315" t="s">
        <v>4459</v>
      </c>
      <c r="K12167" s="315">
        <v>1934</v>
      </c>
      <c r="L12167" s="315" t="s">
        <v>1324</v>
      </c>
      <c r="M12167" s="315" t="s">
        <v>754</v>
      </c>
      <c r="N12167" s="315" t="s">
        <v>1325</v>
      </c>
      <c r="O12167" s="315" t="s">
        <v>805</v>
      </c>
      <c r="P12167" s="315" t="s">
        <v>1326</v>
      </c>
      <c r="Q12167" s="315" t="s">
        <v>1327</v>
      </c>
    </row>
    <row r="12168" spans="1:17" hidden="1">
      <c r="A12168" s="315" t="s">
        <v>14166</v>
      </c>
      <c r="B12168" s="315" t="s">
        <v>13501</v>
      </c>
      <c r="C12168" s="315" t="s">
        <v>13503</v>
      </c>
      <c r="D12168" s="316">
        <v>180</v>
      </c>
      <c r="E12168" s="317">
        <v>553727.84</v>
      </c>
      <c r="F12168" s="317">
        <v>120999.74999999999</v>
      </c>
      <c r="G12168" s="318">
        <v>39570</v>
      </c>
      <c r="H12168" s="318">
        <v>40107</v>
      </c>
      <c r="I12168" s="318">
        <v>49309</v>
      </c>
      <c r="J12168" s="315" t="s">
        <v>14167</v>
      </c>
      <c r="K12168" s="315">
        <v>6482</v>
      </c>
      <c r="L12168" s="315" t="s">
        <v>14094</v>
      </c>
      <c r="M12168" s="315" t="s">
        <v>1365</v>
      </c>
      <c r="N12168" s="315" t="s">
        <v>13821</v>
      </c>
      <c r="O12168" s="315" t="s">
        <v>805</v>
      </c>
      <c r="P12168" s="315" t="s">
        <v>11004</v>
      </c>
      <c r="Q12168" s="315" t="s">
        <v>1513</v>
      </c>
    </row>
    <row r="12169" spans="1:17" hidden="1">
      <c r="A12169" s="315" t="s">
        <v>14168</v>
      </c>
      <c r="B12169" s="315" t="s">
        <v>13501</v>
      </c>
      <c r="C12169" s="315" t="s">
        <v>13508</v>
      </c>
      <c r="D12169" s="316">
        <v>180</v>
      </c>
      <c r="E12169" s="317">
        <v>772001.28000000003</v>
      </c>
      <c r="F12169" s="317">
        <v>192722.33</v>
      </c>
      <c r="G12169" s="318">
        <v>39667</v>
      </c>
      <c r="H12169" s="318">
        <v>39736</v>
      </c>
      <c r="I12169" s="318">
        <v>48944</v>
      </c>
      <c r="J12169" s="315" t="s">
        <v>14169</v>
      </c>
      <c r="K12169" s="315">
        <v>8645</v>
      </c>
      <c r="L12169" s="315" t="s">
        <v>1397</v>
      </c>
      <c r="M12169" s="315" t="s">
        <v>770</v>
      </c>
      <c r="N12169" s="315" t="s">
        <v>14170</v>
      </c>
      <c r="O12169" s="315" t="s">
        <v>805</v>
      </c>
      <c r="P12169" s="315" t="s">
        <v>14171</v>
      </c>
      <c r="Q12169" s="315" t="s">
        <v>13389</v>
      </c>
    </row>
    <row r="12170" spans="1:17" hidden="1">
      <c r="A12170" s="315" t="s">
        <v>14172</v>
      </c>
      <c r="B12170" s="315" t="s">
        <v>13501</v>
      </c>
      <c r="C12170" s="315" t="s">
        <v>13502</v>
      </c>
      <c r="D12170" s="316">
        <v>180</v>
      </c>
      <c r="E12170" s="317">
        <v>1000346.5700000001</v>
      </c>
      <c r="F12170" s="317">
        <v>212110.53999999995</v>
      </c>
      <c r="G12170" s="318">
        <v>40165</v>
      </c>
      <c r="H12170" s="318">
        <v>41886</v>
      </c>
      <c r="I12170" s="318">
        <v>51135</v>
      </c>
      <c r="J12170" s="315" t="s">
        <v>14173</v>
      </c>
      <c r="K12170" s="315">
        <v>1882</v>
      </c>
      <c r="L12170" s="315" t="s">
        <v>2334</v>
      </c>
      <c r="M12170" s="315" t="s">
        <v>766</v>
      </c>
      <c r="N12170" s="315" t="s">
        <v>14174</v>
      </c>
      <c r="O12170" s="315" t="s">
        <v>805</v>
      </c>
      <c r="P12170" s="315" t="s">
        <v>14175</v>
      </c>
      <c r="Q12170" s="315" t="s">
        <v>14176</v>
      </c>
    </row>
    <row r="12171" spans="1:17" hidden="1">
      <c r="A12171" s="315" t="s">
        <v>14177</v>
      </c>
      <c r="B12171" s="315" t="s">
        <v>13501</v>
      </c>
      <c r="C12171" s="315" t="s">
        <v>13502</v>
      </c>
      <c r="D12171" s="316">
        <v>185</v>
      </c>
      <c r="E12171" s="317">
        <v>627100.80000000005</v>
      </c>
      <c r="F12171" s="317">
        <v>115494.18000000001</v>
      </c>
      <c r="G12171" s="318">
        <v>39616</v>
      </c>
      <c r="H12171" s="318">
        <v>41045</v>
      </c>
      <c r="I12171" s="318">
        <v>50405</v>
      </c>
      <c r="J12171" s="315" t="s">
        <v>14178</v>
      </c>
      <c r="K12171" s="315">
        <v>3822</v>
      </c>
      <c r="L12171" s="315" t="s">
        <v>13943</v>
      </c>
      <c r="M12171" s="315" t="s">
        <v>764</v>
      </c>
      <c r="N12171" s="315" t="s">
        <v>14179</v>
      </c>
      <c r="O12171" s="315" t="s">
        <v>805</v>
      </c>
      <c r="P12171" s="315" t="s">
        <v>14180</v>
      </c>
      <c r="Q12171" s="315" t="s">
        <v>881</v>
      </c>
    </row>
    <row r="12172" spans="1:17" hidden="1">
      <c r="A12172" s="315" t="s">
        <v>14181</v>
      </c>
      <c r="B12172" s="315" t="s">
        <v>13501</v>
      </c>
      <c r="C12172" s="315" t="s">
        <v>13502</v>
      </c>
      <c r="D12172" s="316">
        <v>185</v>
      </c>
      <c r="E12172" s="317">
        <v>257574.15999999997</v>
      </c>
      <c r="F12172" s="317">
        <v>58431.180000000008</v>
      </c>
      <c r="G12172" s="318">
        <v>41361</v>
      </c>
      <c r="H12172" s="318">
        <v>42236</v>
      </c>
      <c r="I12172" s="318">
        <v>49674</v>
      </c>
      <c r="J12172" s="315" t="s">
        <v>14182</v>
      </c>
      <c r="K12172" s="315">
        <v>8762</v>
      </c>
      <c r="L12172" s="315" t="s">
        <v>2834</v>
      </c>
      <c r="M12172" s="315" t="s">
        <v>1705</v>
      </c>
      <c r="N12172" s="315" t="s">
        <v>13543</v>
      </c>
      <c r="O12172" s="315" t="s">
        <v>805</v>
      </c>
      <c r="P12172" s="315" t="s">
        <v>13544</v>
      </c>
      <c r="Q12172" s="315" t="s">
        <v>1139</v>
      </c>
    </row>
    <row r="12173" spans="1:17" hidden="1">
      <c r="A12173" s="315" t="s">
        <v>14183</v>
      </c>
      <c r="B12173" s="315" t="s">
        <v>13501</v>
      </c>
      <c r="C12173" s="315" t="s">
        <v>13502</v>
      </c>
      <c r="D12173" s="316">
        <v>192</v>
      </c>
      <c r="E12173" s="317">
        <v>1175156.6999999997</v>
      </c>
      <c r="F12173" s="317">
        <v>237275.91</v>
      </c>
      <c r="G12173" s="318">
        <v>40606</v>
      </c>
      <c r="H12173" s="318">
        <v>41626</v>
      </c>
      <c r="I12173" s="318">
        <v>50770</v>
      </c>
      <c r="J12173" s="315" t="s">
        <v>14184</v>
      </c>
      <c r="K12173" s="315">
        <v>8887</v>
      </c>
      <c r="L12173" s="315" t="s">
        <v>2950</v>
      </c>
      <c r="M12173" s="315" t="s">
        <v>770</v>
      </c>
      <c r="N12173" s="315" t="s">
        <v>13685</v>
      </c>
      <c r="O12173" s="315" t="s">
        <v>805</v>
      </c>
      <c r="P12173" s="315" t="s">
        <v>13686</v>
      </c>
      <c r="Q12173" s="315" t="s">
        <v>4573</v>
      </c>
    </row>
    <row r="12174" spans="1:17" hidden="1">
      <c r="A12174" s="315" t="s">
        <v>14185</v>
      </c>
      <c r="B12174" s="315" t="s">
        <v>13501</v>
      </c>
      <c r="C12174" s="315" t="s">
        <v>13515</v>
      </c>
      <c r="D12174" s="316">
        <v>194</v>
      </c>
      <c r="E12174" s="317">
        <v>311050.8</v>
      </c>
      <c r="F12174" s="317">
        <v>82082.87000000001</v>
      </c>
      <c r="G12174" s="318">
        <v>41372</v>
      </c>
      <c r="H12174" s="318">
        <v>42394</v>
      </c>
      <c r="I12174" s="318">
        <v>50040</v>
      </c>
      <c r="J12174" s="315" t="s">
        <v>14186</v>
      </c>
      <c r="K12174" s="315">
        <v>7000</v>
      </c>
      <c r="L12174" s="315" t="s">
        <v>1644</v>
      </c>
      <c r="M12174" s="315" t="s">
        <v>966</v>
      </c>
      <c r="N12174" s="315" t="s">
        <v>14187</v>
      </c>
      <c r="O12174" s="315" t="s">
        <v>805</v>
      </c>
      <c r="P12174" s="315" t="s">
        <v>14188</v>
      </c>
      <c r="Q12174" s="315" t="s">
        <v>1779</v>
      </c>
    </row>
    <row r="12175" spans="1:17" hidden="1">
      <c r="A12175" s="315" t="s">
        <v>14189</v>
      </c>
      <c r="B12175" s="315" t="s">
        <v>13501</v>
      </c>
      <c r="C12175" s="315" t="s">
        <v>13502</v>
      </c>
      <c r="D12175" s="316">
        <v>200</v>
      </c>
      <c r="E12175" s="317">
        <v>1015584.9999999999</v>
      </c>
      <c r="F12175" s="317">
        <v>201051.83</v>
      </c>
      <c r="G12175" s="318">
        <v>39570</v>
      </c>
      <c r="H12175" s="318">
        <v>39588</v>
      </c>
      <c r="I12175" s="318">
        <v>48944</v>
      </c>
      <c r="J12175" s="315" t="s">
        <v>14190</v>
      </c>
      <c r="K12175" s="315">
        <v>1969</v>
      </c>
      <c r="L12175" s="315" t="s">
        <v>14191</v>
      </c>
      <c r="M12175" s="315" t="s">
        <v>754</v>
      </c>
      <c r="N12175" s="315" t="s">
        <v>14192</v>
      </c>
      <c r="O12175" s="315" t="s">
        <v>805</v>
      </c>
      <c r="P12175" s="315" t="s">
        <v>14193</v>
      </c>
      <c r="Q12175" s="315" t="s">
        <v>14194</v>
      </c>
    </row>
    <row r="12176" spans="1:17" hidden="1">
      <c r="A12176" s="315" t="s">
        <v>14195</v>
      </c>
      <c r="B12176" s="315" t="s">
        <v>13501</v>
      </c>
      <c r="C12176" s="315" t="s">
        <v>13502</v>
      </c>
      <c r="D12176" s="316">
        <v>200</v>
      </c>
      <c r="E12176" s="317">
        <v>834443.25</v>
      </c>
      <c r="F12176" s="317">
        <v>177705.48999999996</v>
      </c>
      <c r="G12176" s="318">
        <v>40164</v>
      </c>
      <c r="H12176" s="318">
        <v>41226</v>
      </c>
      <c r="I12176" s="318">
        <v>50405</v>
      </c>
      <c r="J12176" s="315" t="s">
        <v>14196</v>
      </c>
      <c r="K12176" s="315">
        <v>7556</v>
      </c>
      <c r="L12176" s="315" t="s">
        <v>14197</v>
      </c>
      <c r="M12176" s="315" t="s">
        <v>966</v>
      </c>
      <c r="N12176" s="315" t="s">
        <v>14198</v>
      </c>
      <c r="O12176" s="315" t="s">
        <v>805</v>
      </c>
      <c r="P12176" s="315" t="s">
        <v>14199</v>
      </c>
      <c r="Q12176" s="315" t="s">
        <v>6002</v>
      </c>
    </row>
    <row r="12177" spans="1:17" hidden="1">
      <c r="A12177" s="315" t="s">
        <v>14200</v>
      </c>
      <c r="B12177" s="315" t="s">
        <v>13501</v>
      </c>
      <c r="C12177" s="315" t="s">
        <v>13505</v>
      </c>
      <c r="D12177" s="316">
        <v>200</v>
      </c>
      <c r="E12177" s="317">
        <v>1146385</v>
      </c>
      <c r="F12177" s="317">
        <v>225561.24</v>
      </c>
      <c r="G12177" s="318">
        <v>40672</v>
      </c>
      <c r="H12177" s="318">
        <v>41627</v>
      </c>
      <c r="I12177" s="318">
        <v>50770</v>
      </c>
      <c r="J12177" s="315"/>
      <c r="K12177" s="315">
        <v>1636</v>
      </c>
      <c r="L12177" s="315" t="s">
        <v>14201</v>
      </c>
      <c r="M12177" s="315" t="s">
        <v>761</v>
      </c>
      <c r="N12177" s="315" t="s">
        <v>14202</v>
      </c>
      <c r="O12177" s="315" t="s">
        <v>805</v>
      </c>
      <c r="P12177" s="315" t="s">
        <v>14203</v>
      </c>
      <c r="Q12177" s="315" t="s">
        <v>7962</v>
      </c>
    </row>
    <row r="12178" spans="1:17" hidden="1">
      <c r="A12178" s="315" t="s">
        <v>14204</v>
      </c>
      <c r="B12178" s="315" t="s">
        <v>13501</v>
      </c>
      <c r="C12178" s="315" t="s">
        <v>13503</v>
      </c>
      <c r="D12178" s="316">
        <v>205</v>
      </c>
      <c r="E12178" s="317">
        <v>600950.00000000012</v>
      </c>
      <c r="F12178" s="317">
        <v>132431.57</v>
      </c>
      <c r="G12178" s="318">
        <v>39570</v>
      </c>
      <c r="H12178" s="318">
        <v>42370</v>
      </c>
      <c r="I12178" s="318">
        <v>51866</v>
      </c>
      <c r="J12178" s="315" t="s">
        <v>14205</v>
      </c>
      <c r="K12178" s="315">
        <v>3903</v>
      </c>
      <c r="L12178" s="315" t="s">
        <v>4035</v>
      </c>
      <c r="M12178" s="315" t="s">
        <v>754</v>
      </c>
      <c r="N12178" s="315" t="s">
        <v>13721</v>
      </c>
      <c r="O12178" s="315" t="s">
        <v>805</v>
      </c>
      <c r="P12178" s="315" t="s">
        <v>13722</v>
      </c>
      <c r="Q12178" s="315" t="s">
        <v>5637</v>
      </c>
    </row>
    <row r="12179" spans="1:17" hidden="1">
      <c r="A12179" s="315" t="s">
        <v>14206</v>
      </c>
      <c r="B12179" s="315" t="s">
        <v>13501</v>
      </c>
      <c r="C12179" s="315" t="s">
        <v>13508</v>
      </c>
      <c r="D12179" s="316">
        <v>210</v>
      </c>
      <c r="E12179" s="317">
        <v>794218.7300000001</v>
      </c>
      <c r="F12179" s="317">
        <v>204437.78000000003</v>
      </c>
      <c r="G12179" s="318">
        <v>39570</v>
      </c>
      <c r="H12179" s="318">
        <v>39782</v>
      </c>
      <c r="I12179" s="318">
        <v>48914</v>
      </c>
      <c r="J12179" s="315" t="s">
        <v>14207</v>
      </c>
      <c r="K12179" s="315">
        <v>2740</v>
      </c>
      <c r="L12179" s="315" t="s">
        <v>2430</v>
      </c>
      <c r="M12179" s="315" t="s">
        <v>764</v>
      </c>
      <c r="N12179" s="315" t="s">
        <v>14208</v>
      </c>
      <c r="O12179" s="315" t="s">
        <v>805</v>
      </c>
      <c r="P12179" s="315" t="s">
        <v>5683</v>
      </c>
      <c r="Q12179" s="315" t="s">
        <v>1422</v>
      </c>
    </row>
    <row r="12180" spans="1:17" hidden="1">
      <c r="A12180" s="315" t="s">
        <v>14209</v>
      </c>
      <c r="B12180" s="315" t="s">
        <v>13501</v>
      </c>
      <c r="C12180" s="315" t="s">
        <v>13503</v>
      </c>
      <c r="D12180" s="316">
        <v>215</v>
      </c>
      <c r="E12180" s="317">
        <v>518372.87999999995</v>
      </c>
      <c r="F12180" s="317">
        <v>121913.62</v>
      </c>
      <c r="G12180" s="318">
        <v>39904</v>
      </c>
      <c r="H12180" s="318">
        <v>42499</v>
      </c>
      <c r="I12180" s="318">
        <v>51866</v>
      </c>
      <c r="J12180" s="315" t="s">
        <v>14210</v>
      </c>
      <c r="K12180" s="315">
        <v>7453</v>
      </c>
      <c r="L12180" s="315" t="s">
        <v>14211</v>
      </c>
      <c r="M12180" s="315" t="s">
        <v>966</v>
      </c>
      <c r="N12180" s="315" t="s">
        <v>14212</v>
      </c>
      <c r="O12180" s="315" t="s">
        <v>805</v>
      </c>
      <c r="P12180" s="315" t="s">
        <v>13693</v>
      </c>
      <c r="Q12180" s="315" t="s">
        <v>4972</v>
      </c>
    </row>
    <row r="12181" spans="1:17" hidden="1">
      <c r="A12181" s="315" t="s">
        <v>14213</v>
      </c>
      <c r="B12181" s="315" t="s">
        <v>13501</v>
      </c>
      <c r="C12181" s="315" t="s">
        <v>13502</v>
      </c>
      <c r="D12181" s="316">
        <v>220</v>
      </c>
      <c r="E12181" s="317">
        <v>684676.5</v>
      </c>
      <c r="F12181" s="317">
        <v>148980.54999999999</v>
      </c>
      <c r="G12181" s="318">
        <v>39829</v>
      </c>
      <c r="H12181" s="318">
        <v>40820</v>
      </c>
      <c r="I12181" s="318">
        <v>50040</v>
      </c>
      <c r="J12181" s="315" t="s">
        <v>14214</v>
      </c>
      <c r="K12181" s="315">
        <v>7187</v>
      </c>
      <c r="L12181" s="315" t="s">
        <v>14215</v>
      </c>
      <c r="M12181" s="315" t="s">
        <v>966</v>
      </c>
      <c r="N12181" s="315" t="s">
        <v>14216</v>
      </c>
      <c r="O12181" s="315" t="s">
        <v>805</v>
      </c>
      <c r="P12181" s="315" t="s">
        <v>14217</v>
      </c>
      <c r="Q12181" s="315" t="s">
        <v>14218</v>
      </c>
    </row>
    <row r="12182" spans="1:17" hidden="1">
      <c r="A12182" s="315" t="s">
        <v>14219</v>
      </c>
      <c r="B12182" s="315" t="s">
        <v>13501</v>
      </c>
      <c r="C12182" s="315" t="s">
        <v>13832</v>
      </c>
      <c r="D12182" s="316">
        <v>220</v>
      </c>
      <c r="E12182" s="317">
        <v>897485.7</v>
      </c>
      <c r="F12182" s="317">
        <v>191962.23</v>
      </c>
      <c r="G12182" s="318">
        <v>39570</v>
      </c>
      <c r="H12182" s="318">
        <v>41901</v>
      </c>
      <c r="I12182" s="318">
        <v>51135</v>
      </c>
      <c r="J12182" s="315" t="s">
        <v>14220</v>
      </c>
      <c r="K12182" s="315">
        <v>1945</v>
      </c>
      <c r="L12182" s="315" t="s">
        <v>2538</v>
      </c>
      <c r="M12182" s="315" t="s">
        <v>754</v>
      </c>
      <c r="N12182" s="315" t="s">
        <v>14221</v>
      </c>
      <c r="O12182" s="315" t="s">
        <v>805</v>
      </c>
      <c r="P12182" s="315" t="s">
        <v>13838</v>
      </c>
      <c r="Q12182" s="315" t="s">
        <v>13839</v>
      </c>
    </row>
    <row r="12183" spans="1:17" hidden="1">
      <c r="A12183" s="315" t="s">
        <v>14222</v>
      </c>
      <c r="B12183" s="315" t="s">
        <v>13501</v>
      </c>
      <c r="C12183" s="315" t="s">
        <v>13502</v>
      </c>
      <c r="D12183" s="316">
        <v>225</v>
      </c>
      <c r="E12183" s="317">
        <v>537887.60000000009</v>
      </c>
      <c r="F12183" s="317">
        <v>123016.87</v>
      </c>
      <c r="G12183" s="318">
        <v>39955</v>
      </c>
      <c r="H12183" s="318">
        <v>41115</v>
      </c>
      <c r="I12183" s="318">
        <v>50405</v>
      </c>
      <c r="J12183" s="315" t="s">
        <v>14223</v>
      </c>
      <c r="K12183" s="315">
        <v>1976</v>
      </c>
      <c r="L12183" s="315" t="s">
        <v>14224</v>
      </c>
      <c r="M12183" s="315" t="s">
        <v>754</v>
      </c>
      <c r="N12183" s="315" t="s">
        <v>14102</v>
      </c>
      <c r="O12183" s="315" t="s">
        <v>805</v>
      </c>
      <c r="P12183" s="315" t="s">
        <v>14103</v>
      </c>
      <c r="Q12183" s="315" t="s">
        <v>14104</v>
      </c>
    </row>
    <row r="12184" spans="1:17" hidden="1">
      <c r="A12184" s="315" t="s">
        <v>14225</v>
      </c>
      <c r="B12184" s="315" t="s">
        <v>13501</v>
      </c>
      <c r="C12184" s="315" t="s">
        <v>13508</v>
      </c>
      <c r="D12184" s="316">
        <v>227</v>
      </c>
      <c r="E12184" s="317">
        <v>1143065.2000000002</v>
      </c>
      <c r="F12184" s="317">
        <v>39083.07</v>
      </c>
      <c r="G12184" s="318">
        <v>39570</v>
      </c>
      <c r="H12184" s="318">
        <v>39350</v>
      </c>
      <c r="I12184" s="318">
        <v>48579</v>
      </c>
      <c r="J12184" s="315" t="s">
        <v>14226</v>
      </c>
      <c r="K12184" s="315">
        <v>8406</v>
      </c>
      <c r="L12184" s="315" t="s">
        <v>2085</v>
      </c>
      <c r="M12184" s="315" t="s">
        <v>784</v>
      </c>
      <c r="N12184" s="315" t="s">
        <v>14107</v>
      </c>
      <c r="O12184" s="315" t="s">
        <v>805</v>
      </c>
      <c r="P12184" s="315" t="s">
        <v>7564</v>
      </c>
      <c r="Q12184" s="315" t="s">
        <v>1090</v>
      </c>
    </row>
    <row r="12185" spans="1:17" hidden="1">
      <c r="A12185" s="315" t="s">
        <v>14227</v>
      </c>
      <c r="B12185" s="315" t="s">
        <v>13501</v>
      </c>
      <c r="C12185" s="315" t="s">
        <v>13502</v>
      </c>
      <c r="D12185" s="316">
        <v>230</v>
      </c>
      <c r="E12185" s="317">
        <v>1151082.1000000001</v>
      </c>
      <c r="F12185" s="317">
        <v>232348.05</v>
      </c>
      <c r="G12185" s="318">
        <v>39570</v>
      </c>
      <c r="H12185" s="318">
        <v>42370</v>
      </c>
      <c r="I12185" s="318">
        <v>51866</v>
      </c>
      <c r="J12185" s="315" t="s">
        <v>14228</v>
      </c>
      <c r="K12185" s="315">
        <v>3911</v>
      </c>
      <c r="L12185" s="315" t="s">
        <v>3518</v>
      </c>
      <c r="M12185" s="315" t="s">
        <v>754</v>
      </c>
      <c r="N12185" s="315" t="s">
        <v>13721</v>
      </c>
      <c r="O12185" s="315" t="s">
        <v>805</v>
      </c>
      <c r="P12185" s="315" t="s">
        <v>13722</v>
      </c>
      <c r="Q12185" s="315" t="s">
        <v>5637</v>
      </c>
    </row>
    <row r="12186" spans="1:17" hidden="1">
      <c r="A12186" s="315" t="s">
        <v>14229</v>
      </c>
      <c r="B12186" s="315" t="s">
        <v>13501</v>
      </c>
      <c r="C12186" s="315" t="s">
        <v>13503</v>
      </c>
      <c r="D12186" s="316">
        <v>230</v>
      </c>
      <c r="E12186" s="317">
        <v>1018349.2499999999</v>
      </c>
      <c r="F12186" s="317">
        <v>211556.88</v>
      </c>
      <c r="G12186" s="318">
        <v>39811</v>
      </c>
      <c r="H12186" s="318">
        <v>39255</v>
      </c>
      <c r="I12186" s="318">
        <v>48579</v>
      </c>
      <c r="J12186" s="315" t="s">
        <v>14230</v>
      </c>
      <c r="K12186" s="315">
        <v>8757</v>
      </c>
      <c r="L12186" s="315" t="s">
        <v>4027</v>
      </c>
      <c r="M12186" s="315" t="s">
        <v>1705</v>
      </c>
      <c r="N12186" s="315" t="s">
        <v>14231</v>
      </c>
      <c r="O12186" s="315" t="s">
        <v>805</v>
      </c>
      <c r="P12186" s="315" t="s">
        <v>973</v>
      </c>
      <c r="Q12186" s="315" t="s">
        <v>1102</v>
      </c>
    </row>
    <row r="12187" spans="1:17" hidden="1">
      <c r="A12187" s="315" t="s">
        <v>14232</v>
      </c>
      <c r="B12187" s="315" t="s">
        <v>13501</v>
      </c>
      <c r="C12187" s="315" t="s">
        <v>13503</v>
      </c>
      <c r="D12187" s="316">
        <v>243</v>
      </c>
      <c r="E12187" s="317">
        <v>1046423.3800000001</v>
      </c>
      <c r="F12187" s="317">
        <v>262499.69</v>
      </c>
      <c r="G12187" s="318">
        <v>39906</v>
      </c>
      <c r="H12187" s="318">
        <v>42256</v>
      </c>
      <c r="I12187" s="318">
        <v>51501</v>
      </c>
      <c r="J12187" s="315" t="s">
        <v>14233</v>
      </c>
      <c r="K12187" s="315">
        <v>3773</v>
      </c>
      <c r="L12187" s="315" t="s">
        <v>3053</v>
      </c>
      <c r="M12187" s="315" t="s">
        <v>764</v>
      </c>
      <c r="N12187" s="315" t="s">
        <v>14234</v>
      </c>
      <c r="O12187" s="315" t="s">
        <v>805</v>
      </c>
      <c r="P12187" s="315" t="s">
        <v>4892</v>
      </c>
      <c r="Q12187" s="315" t="s">
        <v>1065</v>
      </c>
    </row>
    <row r="12188" spans="1:17" hidden="1">
      <c r="A12188" s="315" t="s">
        <v>14235</v>
      </c>
      <c r="B12188" s="315" t="s">
        <v>13501</v>
      </c>
      <c r="C12188" s="315" t="s">
        <v>13508</v>
      </c>
      <c r="D12188" s="316">
        <v>250</v>
      </c>
      <c r="E12188" s="317">
        <v>687300.48</v>
      </c>
      <c r="F12188" s="317">
        <v>170552.33000000005</v>
      </c>
      <c r="G12188" s="318">
        <v>39589</v>
      </c>
      <c r="H12188" s="318">
        <v>40664</v>
      </c>
      <c r="I12188" s="318">
        <v>50040</v>
      </c>
      <c r="J12188" s="315" t="s">
        <v>14236</v>
      </c>
      <c r="K12188" s="315">
        <v>8755</v>
      </c>
      <c r="L12188" s="315" t="s">
        <v>2839</v>
      </c>
      <c r="M12188" s="315" t="s">
        <v>1705</v>
      </c>
      <c r="N12188" s="315" t="s">
        <v>14237</v>
      </c>
      <c r="O12188" s="315" t="s">
        <v>805</v>
      </c>
      <c r="P12188" s="315" t="s">
        <v>14238</v>
      </c>
      <c r="Q12188" s="315" t="s">
        <v>2039</v>
      </c>
    </row>
    <row r="12189" spans="1:17" hidden="1">
      <c r="A12189" s="315" t="s">
        <v>14239</v>
      </c>
      <c r="B12189" s="315" t="s">
        <v>13501</v>
      </c>
      <c r="C12189" s="315" t="s">
        <v>13508</v>
      </c>
      <c r="D12189" s="316">
        <v>250</v>
      </c>
      <c r="E12189" s="317">
        <v>726759.4</v>
      </c>
      <c r="F12189" s="317">
        <v>148716.53</v>
      </c>
      <c r="G12189" s="318">
        <v>39856</v>
      </c>
      <c r="H12189" s="318">
        <v>41202</v>
      </c>
      <c r="I12189" s="318">
        <v>50405</v>
      </c>
      <c r="J12189" s="315" t="s">
        <v>14240</v>
      </c>
      <c r="K12189" s="315">
        <v>6748</v>
      </c>
      <c r="L12189" s="315" t="s">
        <v>2735</v>
      </c>
      <c r="M12189" s="315" t="s">
        <v>811</v>
      </c>
      <c r="N12189" s="315" t="s">
        <v>14241</v>
      </c>
      <c r="O12189" s="315" t="s">
        <v>805</v>
      </c>
      <c r="P12189" s="315" t="s">
        <v>14242</v>
      </c>
      <c r="Q12189" s="315" t="s">
        <v>5341</v>
      </c>
    </row>
    <row r="12190" spans="1:17" hidden="1">
      <c r="A12190" s="315" t="s">
        <v>14243</v>
      </c>
      <c r="B12190" s="315" t="s">
        <v>13501</v>
      </c>
      <c r="C12190" s="315" t="s">
        <v>13502</v>
      </c>
      <c r="D12190" s="316">
        <v>250</v>
      </c>
      <c r="E12190" s="317">
        <v>2009839.5000000002</v>
      </c>
      <c r="F12190" s="317">
        <v>400155.69999999995</v>
      </c>
      <c r="G12190" s="318">
        <v>39930</v>
      </c>
      <c r="H12190" s="318">
        <v>40238</v>
      </c>
      <c r="I12190" s="318">
        <v>49674</v>
      </c>
      <c r="J12190" s="315" t="s">
        <v>14244</v>
      </c>
      <c r="K12190" s="315">
        <v>1934</v>
      </c>
      <c r="L12190" s="315" t="s">
        <v>1324</v>
      </c>
      <c r="M12190" s="315" t="s">
        <v>754</v>
      </c>
      <c r="N12190" s="315" t="s">
        <v>1325</v>
      </c>
      <c r="O12190" s="315" t="s">
        <v>805</v>
      </c>
      <c r="P12190" s="315" t="s">
        <v>1326</v>
      </c>
      <c r="Q12190" s="315" t="s">
        <v>1327</v>
      </c>
    </row>
    <row r="12191" spans="1:17" hidden="1">
      <c r="A12191" s="315" t="s">
        <v>14245</v>
      </c>
      <c r="B12191" s="315" t="s">
        <v>13501</v>
      </c>
      <c r="C12191" s="315" t="s">
        <v>13503</v>
      </c>
      <c r="D12191" s="316">
        <v>250</v>
      </c>
      <c r="E12191" s="317">
        <v>932015.85</v>
      </c>
      <c r="F12191" s="317">
        <v>179879.08</v>
      </c>
      <c r="G12191" s="318">
        <v>40501</v>
      </c>
      <c r="H12191" s="318">
        <v>39173</v>
      </c>
      <c r="I12191" s="318">
        <v>48579</v>
      </c>
      <c r="J12191" s="315" t="s">
        <v>14246</v>
      </c>
      <c r="K12191" s="315">
        <v>7504</v>
      </c>
      <c r="L12191" s="315" t="s">
        <v>13519</v>
      </c>
      <c r="M12191" s="315" t="s">
        <v>966</v>
      </c>
      <c r="N12191" s="315" t="s">
        <v>14247</v>
      </c>
      <c r="O12191" s="315" t="s">
        <v>805</v>
      </c>
      <c r="P12191" s="315" t="s">
        <v>14248</v>
      </c>
      <c r="Q12191" s="315" t="s">
        <v>6833</v>
      </c>
    </row>
    <row r="12192" spans="1:17" hidden="1">
      <c r="A12192" s="315" t="s">
        <v>14249</v>
      </c>
      <c r="B12192" s="315" t="s">
        <v>13501</v>
      </c>
      <c r="C12192" s="315" t="s">
        <v>13502</v>
      </c>
      <c r="D12192" s="316">
        <v>260</v>
      </c>
      <c r="E12192" s="317">
        <v>1030126.9799999999</v>
      </c>
      <c r="F12192" s="317">
        <v>205071.59</v>
      </c>
      <c r="G12192" s="318">
        <v>39903</v>
      </c>
      <c r="H12192" s="318">
        <v>41383</v>
      </c>
      <c r="I12192" s="318">
        <v>50770</v>
      </c>
      <c r="J12192" s="315" t="s">
        <v>14250</v>
      </c>
      <c r="K12192" s="315">
        <v>6780</v>
      </c>
      <c r="L12192" s="315" t="s">
        <v>2654</v>
      </c>
      <c r="M12192" s="315" t="s">
        <v>811</v>
      </c>
      <c r="N12192" s="315" t="s">
        <v>14251</v>
      </c>
      <c r="O12192" s="315" t="s">
        <v>805</v>
      </c>
      <c r="P12192" s="315" t="s">
        <v>14252</v>
      </c>
      <c r="Q12192" s="315" t="s">
        <v>14253</v>
      </c>
    </row>
    <row r="12193" spans="1:17" hidden="1">
      <c r="A12193" s="315" t="s">
        <v>14254</v>
      </c>
      <c r="B12193" s="315" t="s">
        <v>13501</v>
      </c>
      <c r="C12193" s="315" t="s">
        <v>13508</v>
      </c>
      <c r="D12193" s="316">
        <v>261</v>
      </c>
      <c r="E12193" s="317">
        <v>872603.79</v>
      </c>
      <c r="F12193" s="317">
        <v>222588.43</v>
      </c>
      <c r="G12193" s="318">
        <v>39682</v>
      </c>
      <c r="H12193" s="318">
        <v>41061</v>
      </c>
      <c r="I12193" s="318">
        <v>50405</v>
      </c>
      <c r="J12193" s="315" t="s">
        <v>14255</v>
      </c>
      <c r="K12193" s="315">
        <v>8501</v>
      </c>
      <c r="L12193" s="315" t="s">
        <v>1660</v>
      </c>
      <c r="M12193" s="315" t="s">
        <v>792</v>
      </c>
      <c r="N12193" s="315" t="s">
        <v>13676</v>
      </c>
      <c r="O12193" s="315" t="s">
        <v>805</v>
      </c>
      <c r="P12193" s="315" t="s">
        <v>1749</v>
      </c>
      <c r="Q12193" s="315" t="s">
        <v>819</v>
      </c>
    </row>
    <row r="12194" spans="1:17" hidden="1">
      <c r="A12194" s="315" t="s">
        <v>14256</v>
      </c>
      <c r="B12194" s="315" t="s">
        <v>13501</v>
      </c>
      <c r="C12194" s="315" t="s">
        <v>13832</v>
      </c>
      <c r="D12194" s="316">
        <v>265</v>
      </c>
      <c r="E12194" s="317">
        <v>1725659.4400000004</v>
      </c>
      <c r="F12194" s="317">
        <v>338740.55000000005</v>
      </c>
      <c r="G12194" s="318">
        <v>39570</v>
      </c>
      <c r="H12194" s="318">
        <v>40819</v>
      </c>
      <c r="I12194" s="318">
        <v>50040</v>
      </c>
      <c r="J12194" s="315" t="s">
        <v>13582</v>
      </c>
      <c r="K12194" s="315">
        <v>7017</v>
      </c>
      <c r="L12194" s="315" t="s">
        <v>14019</v>
      </c>
      <c r="M12194" s="315" t="s">
        <v>966</v>
      </c>
      <c r="N12194" s="315" t="s">
        <v>7949</v>
      </c>
      <c r="O12194" s="315" t="s">
        <v>805</v>
      </c>
      <c r="P12194" s="315" t="s">
        <v>7950</v>
      </c>
      <c r="Q12194" s="315" t="s">
        <v>1090</v>
      </c>
    </row>
    <row r="12195" spans="1:17" hidden="1">
      <c r="A12195" s="315" t="s">
        <v>14257</v>
      </c>
      <c r="B12195" s="315" t="s">
        <v>13501</v>
      </c>
      <c r="C12195" s="315" t="s">
        <v>13502</v>
      </c>
      <c r="D12195" s="316">
        <v>270</v>
      </c>
      <c r="E12195" s="317">
        <v>1103808.1600000001</v>
      </c>
      <c r="F12195" s="317">
        <v>223827.76</v>
      </c>
      <c r="G12195" s="318">
        <v>39570</v>
      </c>
      <c r="H12195" s="318">
        <v>42437</v>
      </c>
      <c r="I12195" s="318">
        <v>51866</v>
      </c>
      <c r="J12195" s="315" t="s">
        <v>14258</v>
      </c>
      <c r="K12195" s="315">
        <v>6487</v>
      </c>
      <c r="L12195" s="315" t="s">
        <v>14259</v>
      </c>
      <c r="M12195" s="315" t="s">
        <v>1365</v>
      </c>
      <c r="N12195" s="315" t="s">
        <v>14260</v>
      </c>
      <c r="O12195" s="315" t="s">
        <v>805</v>
      </c>
      <c r="P12195" s="315" t="s">
        <v>898</v>
      </c>
      <c r="Q12195" s="315" t="s">
        <v>1906</v>
      </c>
    </row>
    <row r="12196" spans="1:17" hidden="1">
      <c r="A12196" s="315" t="s">
        <v>14261</v>
      </c>
      <c r="B12196" s="315" t="s">
        <v>13501</v>
      </c>
      <c r="C12196" s="315" t="s">
        <v>13502</v>
      </c>
      <c r="D12196" s="316">
        <v>270</v>
      </c>
      <c r="E12196" s="317">
        <v>1752937.2</v>
      </c>
      <c r="F12196" s="317">
        <v>280794.57</v>
      </c>
      <c r="G12196" s="318">
        <v>39577</v>
      </c>
      <c r="H12196" s="318">
        <v>39457</v>
      </c>
      <c r="I12196" s="318">
        <v>48914</v>
      </c>
      <c r="J12196" s="315"/>
      <c r="K12196" s="315">
        <v>8887</v>
      </c>
      <c r="L12196" s="315" t="s">
        <v>2950</v>
      </c>
      <c r="M12196" s="315" t="s">
        <v>770</v>
      </c>
      <c r="N12196" s="315" t="s">
        <v>13685</v>
      </c>
      <c r="O12196" s="315" t="s">
        <v>805</v>
      </c>
      <c r="P12196" s="315" t="s">
        <v>13686</v>
      </c>
      <c r="Q12196" s="315" t="s">
        <v>4573</v>
      </c>
    </row>
    <row r="12197" spans="1:17" hidden="1">
      <c r="A12197" s="315" t="s">
        <v>14262</v>
      </c>
      <c r="B12197" s="315" t="s">
        <v>13501</v>
      </c>
      <c r="C12197" s="315" t="s">
        <v>13508</v>
      </c>
      <c r="D12197" s="316">
        <v>272</v>
      </c>
      <c r="E12197" s="317">
        <v>1070507.28</v>
      </c>
      <c r="F12197" s="317">
        <v>224875.78</v>
      </c>
      <c r="G12197" s="318">
        <v>39574</v>
      </c>
      <c r="H12197" s="318">
        <v>40241</v>
      </c>
      <c r="I12197" s="318">
        <v>49674</v>
      </c>
      <c r="J12197" s="315" t="s">
        <v>14263</v>
      </c>
      <c r="K12197" s="315">
        <v>6442</v>
      </c>
      <c r="L12197" s="315" t="s">
        <v>5825</v>
      </c>
      <c r="M12197" s="315" t="s">
        <v>1388</v>
      </c>
      <c r="N12197" s="315" t="s">
        <v>14264</v>
      </c>
      <c r="O12197" s="315" t="s">
        <v>805</v>
      </c>
      <c r="P12197" s="315" t="s">
        <v>14265</v>
      </c>
      <c r="Q12197" s="315" t="s">
        <v>5902</v>
      </c>
    </row>
    <row r="12198" spans="1:17" hidden="1">
      <c r="A12198" s="315" t="s">
        <v>14266</v>
      </c>
      <c r="B12198" s="315" t="s">
        <v>13501</v>
      </c>
      <c r="C12198" s="315" t="s">
        <v>13508</v>
      </c>
      <c r="D12198" s="316">
        <v>273</v>
      </c>
      <c r="E12198" s="317">
        <v>820116.9</v>
      </c>
      <c r="F12198" s="317">
        <v>202568.47999999998</v>
      </c>
      <c r="G12198" s="318">
        <v>39692</v>
      </c>
      <c r="H12198" s="318">
        <v>40025</v>
      </c>
      <c r="I12198" s="318">
        <v>49309</v>
      </c>
      <c r="J12198" s="315" t="s">
        <v>14267</v>
      </c>
      <c r="K12198" s="315">
        <v>2830</v>
      </c>
      <c r="L12198" s="315" t="s">
        <v>14268</v>
      </c>
      <c r="M12198" s="315" t="s">
        <v>1431</v>
      </c>
      <c r="N12198" s="315" t="s">
        <v>14269</v>
      </c>
      <c r="O12198" s="315" t="s">
        <v>914</v>
      </c>
      <c r="P12198" s="315" t="s">
        <v>14270</v>
      </c>
      <c r="Q12198" s="315" t="s">
        <v>14271</v>
      </c>
    </row>
    <row r="12199" spans="1:17" hidden="1">
      <c r="A12199" s="315" t="s">
        <v>14272</v>
      </c>
      <c r="B12199" s="315" t="s">
        <v>13501</v>
      </c>
      <c r="C12199" s="315" t="s">
        <v>13503</v>
      </c>
      <c r="D12199" s="316">
        <v>276</v>
      </c>
      <c r="E12199" s="317">
        <v>692997.02999999991</v>
      </c>
      <c r="F12199" s="317">
        <v>166190.94999999998</v>
      </c>
      <c r="G12199" s="318">
        <v>39767</v>
      </c>
      <c r="H12199" s="318">
        <v>41044</v>
      </c>
      <c r="I12199" s="318">
        <v>50405</v>
      </c>
      <c r="J12199" s="315" t="s">
        <v>14273</v>
      </c>
      <c r="K12199" s="315">
        <v>7438</v>
      </c>
      <c r="L12199" s="315" t="s">
        <v>4506</v>
      </c>
      <c r="M12199" s="315" t="s">
        <v>966</v>
      </c>
      <c r="N12199" s="315" t="s">
        <v>14274</v>
      </c>
      <c r="O12199" s="315" t="s">
        <v>914</v>
      </c>
      <c r="P12199" s="315" t="s">
        <v>14275</v>
      </c>
      <c r="Q12199" s="315" t="s">
        <v>10968</v>
      </c>
    </row>
    <row r="12200" spans="1:17" hidden="1">
      <c r="A12200" s="315" t="s">
        <v>14276</v>
      </c>
      <c r="B12200" s="315" t="s">
        <v>13501</v>
      </c>
      <c r="C12200" s="315" t="s">
        <v>13508</v>
      </c>
      <c r="D12200" s="316">
        <v>280</v>
      </c>
      <c r="E12200" s="317">
        <v>1015970.2999999999</v>
      </c>
      <c r="F12200" s="317">
        <v>205335.11</v>
      </c>
      <c r="G12200" s="318">
        <v>39570</v>
      </c>
      <c r="H12200" s="318">
        <v>40821</v>
      </c>
      <c r="I12200" s="318">
        <v>50040</v>
      </c>
      <c r="J12200" s="315"/>
      <c r="K12200" s="315">
        <v>3996</v>
      </c>
      <c r="L12200" s="315" t="s">
        <v>14277</v>
      </c>
      <c r="M12200" s="315" t="s">
        <v>754</v>
      </c>
      <c r="N12200" s="315" t="s">
        <v>14278</v>
      </c>
      <c r="O12200" s="315" t="s">
        <v>805</v>
      </c>
      <c r="P12200" s="315" t="s">
        <v>14279</v>
      </c>
      <c r="Q12200" s="315" t="s">
        <v>1607</v>
      </c>
    </row>
    <row r="12201" spans="1:17" hidden="1">
      <c r="A12201" s="315" t="s">
        <v>14280</v>
      </c>
      <c r="B12201" s="315" t="s">
        <v>13501</v>
      </c>
      <c r="C12201" s="315" t="s">
        <v>13503</v>
      </c>
      <c r="D12201" s="316">
        <v>280</v>
      </c>
      <c r="E12201" s="317">
        <v>1917336.3800000001</v>
      </c>
      <c r="F12201" s="317">
        <v>418842.66</v>
      </c>
      <c r="G12201" s="318">
        <v>39569</v>
      </c>
      <c r="H12201" s="318">
        <v>40817</v>
      </c>
      <c r="I12201" s="318">
        <v>50040</v>
      </c>
      <c r="J12201" s="315" t="s">
        <v>14281</v>
      </c>
      <c r="K12201" s="315">
        <v>3800</v>
      </c>
      <c r="L12201" s="315" t="s">
        <v>2572</v>
      </c>
      <c r="M12201" s="315" t="s">
        <v>764</v>
      </c>
      <c r="N12201" s="315" t="s">
        <v>14282</v>
      </c>
      <c r="O12201" s="315" t="s">
        <v>805</v>
      </c>
      <c r="P12201" s="315" t="s">
        <v>6095</v>
      </c>
      <c r="Q12201" s="315" t="s">
        <v>5598</v>
      </c>
    </row>
    <row r="12202" spans="1:17" hidden="1">
      <c r="A12202" s="315" t="s">
        <v>14283</v>
      </c>
      <c r="B12202" s="315" t="s">
        <v>13501</v>
      </c>
      <c r="C12202" s="315" t="s">
        <v>13503</v>
      </c>
      <c r="D12202" s="316">
        <v>280</v>
      </c>
      <c r="E12202" s="317">
        <v>1586330.4</v>
      </c>
      <c r="F12202" s="317">
        <v>353664.32000000007</v>
      </c>
      <c r="G12202" s="318">
        <v>39668</v>
      </c>
      <c r="H12202" s="318">
        <v>41239</v>
      </c>
      <c r="I12202" s="318">
        <v>50405</v>
      </c>
      <c r="J12202" s="315" t="s">
        <v>14284</v>
      </c>
      <c r="K12202" s="315">
        <v>3415</v>
      </c>
      <c r="L12202" s="315" t="s">
        <v>14285</v>
      </c>
      <c r="M12202" s="315" t="s">
        <v>764</v>
      </c>
      <c r="N12202" s="315" t="s">
        <v>14286</v>
      </c>
      <c r="O12202" s="315" t="s">
        <v>805</v>
      </c>
      <c r="P12202" s="315" t="s">
        <v>5569</v>
      </c>
      <c r="Q12202" s="315" t="s">
        <v>852</v>
      </c>
    </row>
    <row r="12203" spans="1:17" hidden="1">
      <c r="A12203" s="315" t="s">
        <v>14287</v>
      </c>
      <c r="B12203" s="315" t="s">
        <v>13501</v>
      </c>
      <c r="C12203" s="315" t="s">
        <v>13515</v>
      </c>
      <c r="D12203" s="316">
        <v>280</v>
      </c>
      <c r="E12203" s="317">
        <v>1185591.6000000001</v>
      </c>
      <c r="F12203" s="317">
        <v>231629.45</v>
      </c>
      <c r="G12203" s="318">
        <v>39744</v>
      </c>
      <c r="H12203" s="318">
        <v>40710</v>
      </c>
      <c r="I12203" s="318">
        <v>50040</v>
      </c>
      <c r="J12203" s="315" t="s">
        <v>14288</v>
      </c>
      <c r="K12203" s="315">
        <v>3925</v>
      </c>
      <c r="L12203" s="315" t="s">
        <v>14289</v>
      </c>
      <c r="M12203" s="315" t="s">
        <v>754</v>
      </c>
      <c r="N12203" s="315" t="s">
        <v>14290</v>
      </c>
      <c r="O12203" s="315" t="s">
        <v>805</v>
      </c>
      <c r="P12203" s="315" t="s">
        <v>14291</v>
      </c>
      <c r="Q12203" s="315" t="s">
        <v>6338</v>
      </c>
    </row>
    <row r="12204" spans="1:17" hidden="1">
      <c r="A12204" s="315" t="s">
        <v>14292</v>
      </c>
      <c r="B12204" s="315" t="s">
        <v>13501</v>
      </c>
      <c r="C12204" s="315" t="s">
        <v>13505</v>
      </c>
      <c r="D12204" s="316">
        <v>280</v>
      </c>
      <c r="E12204" s="317">
        <v>1026782.5399999998</v>
      </c>
      <c r="F12204" s="317">
        <v>208208.7</v>
      </c>
      <c r="G12204" s="318">
        <v>41002</v>
      </c>
      <c r="H12204" s="318">
        <v>42144</v>
      </c>
      <c r="I12204" s="318">
        <v>49674</v>
      </c>
      <c r="J12204" s="315" t="s">
        <v>13691</v>
      </c>
      <c r="K12204" s="315">
        <v>2575</v>
      </c>
      <c r="L12204" s="315" t="s">
        <v>3653</v>
      </c>
      <c r="M12204" s="315" t="s">
        <v>764</v>
      </c>
      <c r="N12204" s="315" t="s">
        <v>13692</v>
      </c>
      <c r="O12204" s="315" t="s">
        <v>805</v>
      </c>
      <c r="P12204" s="315" t="s">
        <v>13693</v>
      </c>
      <c r="Q12204" s="315" t="s">
        <v>4972</v>
      </c>
    </row>
    <row r="12205" spans="1:17" hidden="1">
      <c r="A12205" s="315" t="s">
        <v>14293</v>
      </c>
      <c r="B12205" s="315" t="s">
        <v>13501</v>
      </c>
      <c r="C12205" s="315" t="s">
        <v>13508</v>
      </c>
      <c r="D12205" s="316">
        <v>298</v>
      </c>
      <c r="E12205" s="317">
        <v>1547727.2</v>
      </c>
      <c r="F12205" s="317">
        <v>313844.67</v>
      </c>
      <c r="G12205" s="318">
        <v>39570</v>
      </c>
      <c r="H12205" s="318">
        <v>41724</v>
      </c>
      <c r="I12205" s="318">
        <v>51135</v>
      </c>
      <c r="J12205" s="315" t="s">
        <v>14294</v>
      </c>
      <c r="K12205" s="315">
        <v>6362</v>
      </c>
      <c r="L12205" s="315" t="s">
        <v>3860</v>
      </c>
      <c r="M12205" s="315" t="s">
        <v>1290</v>
      </c>
      <c r="N12205" s="315" t="s">
        <v>14295</v>
      </c>
      <c r="O12205" s="315" t="s">
        <v>805</v>
      </c>
      <c r="P12205" s="315" t="s">
        <v>14296</v>
      </c>
      <c r="Q12205" s="315" t="s">
        <v>1026</v>
      </c>
    </row>
    <row r="12206" spans="1:17" hidden="1">
      <c r="A12206" s="315" t="s">
        <v>14297</v>
      </c>
      <c r="B12206" s="315" t="s">
        <v>13501</v>
      </c>
      <c r="C12206" s="315" t="s">
        <v>13508</v>
      </c>
      <c r="D12206" s="316">
        <v>300</v>
      </c>
      <c r="E12206" s="317">
        <v>1944121.39</v>
      </c>
      <c r="F12206" s="317">
        <v>426626.63</v>
      </c>
      <c r="G12206" s="318">
        <v>39589</v>
      </c>
      <c r="H12206" s="318">
        <v>40599</v>
      </c>
      <c r="I12206" s="318">
        <v>50040</v>
      </c>
      <c r="J12206" s="315" t="s">
        <v>14236</v>
      </c>
      <c r="K12206" s="315">
        <v>8755</v>
      </c>
      <c r="L12206" s="315" t="s">
        <v>2839</v>
      </c>
      <c r="M12206" s="315" t="s">
        <v>1705</v>
      </c>
      <c r="N12206" s="315" t="s">
        <v>14237</v>
      </c>
      <c r="O12206" s="315" t="s">
        <v>805</v>
      </c>
      <c r="P12206" s="315" t="s">
        <v>14238</v>
      </c>
      <c r="Q12206" s="315" t="s">
        <v>2039</v>
      </c>
    </row>
    <row r="12207" spans="1:17" hidden="1">
      <c r="A12207" s="315" t="s">
        <v>14298</v>
      </c>
      <c r="B12207" s="315" t="s">
        <v>13501</v>
      </c>
      <c r="C12207" s="315" t="s">
        <v>13502</v>
      </c>
      <c r="D12207" s="316">
        <v>304</v>
      </c>
      <c r="E12207" s="317">
        <v>2286152.0899999994</v>
      </c>
      <c r="F12207" s="317">
        <v>427595.1</v>
      </c>
      <c r="G12207" s="318">
        <v>39570</v>
      </c>
      <c r="H12207" s="318">
        <v>41418</v>
      </c>
      <c r="I12207" s="318">
        <v>50770</v>
      </c>
      <c r="J12207" s="315" t="s">
        <v>13582</v>
      </c>
      <c r="K12207" s="315">
        <v>7017</v>
      </c>
      <c r="L12207" s="315" t="s">
        <v>14019</v>
      </c>
      <c r="M12207" s="315" t="s">
        <v>966</v>
      </c>
      <c r="N12207" s="315" t="s">
        <v>7949</v>
      </c>
      <c r="O12207" s="315" t="s">
        <v>805</v>
      </c>
      <c r="P12207" s="315" t="s">
        <v>7950</v>
      </c>
      <c r="Q12207" s="315" t="s">
        <v>1090</v>
      </c>
    </row>
    <row r="12208" spans="1:17" hidden="1">
      <c r="A12208" s="315" t="s">
        <v>14299</v>
      </c>
      <c r="B12208" s="315" t="s">
        <v>13501</v>
      </c>
      <c r="C12208" s="315" t="s">
        <v>13502</v>
      </c>
      <c r="D12208" s="316">
        <v>315</v>
      </c>
      <c r="E12208" s="317">
        <v>2061457.9999999998</v>
      </c>
      <c r="F12208" s="317">
        <v>383660.25000000006</v>
      </c>
      <c r="G12208" s="318">
        <v>39584</v>
      </c>
      <c r="H12208" s="318">
        <v>39934</v>
      </c>
      <c r="I12208" s="318">
        <v>49279</v>
      </c>
      <c r="J12208" s="315" t="s">
        <v>14300</v>
      </c>
      <c r="K12208" s="315">
        <v>6773</v>
      </c>
      <c r="L12208" s="315" t="s">
        <v>14301</v>
      </c>
      <c r="M12208" s="315" t="s">
        <v>811</v>
      </c>
      <c r="N12208" s="315" t="s">
        <v>14302</v>
      </c>
      <c r="O12208" s="315" t="s">
        <v>805</v>
      </c>
      <c r="P12208" s="315" t="s">
        <v>14303</v>
      </c>
      <c r="Q12208" s="315" t="s">
        <v>14304</v>
      </c>
    </row>
    <row r="12209" spans="1:17" hidden="1">
      <c r="A12209" s="315" t="s">
        <v>14305</v>
      </c>
      <c r="B12209" s="315" t="s">
        <v>13501</v>
      </c>
      <c r="C12209" s="315" t="s">
        <v>13503</v>
      </c>
      <c r="D12209" s="316">
        <v>320</v>
      </c>
      <c r="E12209" s="317">
        <v>1561388.24</v>
      </c>
      <c r="F12209" s="317">
        <v>312277.64</v>
      </c>
      <c r="G12209" s="318">
        <v>39570</v>
      </c>
      <c r="H12209" s="318">
        <v>39387</v>
      </c>
      <c r="I12209" s="318">
        <v>48579</v>
      </c>
      <c r="J12209" s="315" t="s">
        <v>14306</v>
      </c>
      <c r="K12209" s="315">
        <v>6460</v>
      </c>
      <c r="L12209" s="315" t="s">
        <v>1364</v>
      </c>
      <c r="M12209" s="315" t="s">
        <v>1365</v>
      </c>
      <c r="N12209" s="315" t="s">
        <v>13821</v>
      </c>
      <c r="O12209" s="315" t="s">
        <v>805</v>
      </c>
      <c r="P12209" s="315" t="s">
        <v>11004</v>
      </c>
      <c r="Q12209" s="315" t="s">
        <v>1513</v>
      </c>
    </row>
    <row r="12210" spans="1:17" hidden="1">
      <c r="A12210" s="315" t="s">
        <v>14307</v>
      </c>
      <c r="B12210" s="315" t="s">
        <v>13501</v>
      </c>
      <c r="C12210" s="315" t="s">
        <v>13508</v>
      </c>
      <c r="D12210" s="316">
        <v>325</v>
      </c>
      <c r="E12210" s="317">
        <v>1384341.3</v>
      </c>
      <c r="F12210" s="317">
        <v>318336.61000000004</v>
      </c>
      <c r="G12210" s="318">
        <v>39570</v>
      </c>
      <c r="H12210" s="318">
        <v>39500</v>
      </c>
      <c r="I12210" s="318">
        <v>48944</v>
      </c>
      <c r="J12210" s="315" t="s">
        <v>14308</v>
      </c>
      <c r="K12210" s="315">
        <v>8500</v>
      </c>
      <c r="L12210" s="315" t="s">
        <v>1660</v>
      </c>
      <c r="M12210" s="315" t="s">
        <v>792</v>
      </c>
      <c r="N12210" s="315" t="s">
        <v>14309</v>
      </c>
      <c r="O12210" s="315"/>
      <c r="P12210" s="315" t="s">
        <v>5356</v>
      </c>
      <c r="Q12210" s="315" t="s">
        <v>1992</v>
      </c>
    </row>
    <row r="12211" spans="1:17" hidden="1">
      <c r="A12211" s="315" t="s">
        <v>14310</v>
      </c>
      <c r="B12211" s="315" t="s">
        <v>13501</v>
      </c>
      <c r="C12211" s="315" t="s">
        <v>13508</v>
      </c>
      <c r="D12211" s="316">
        <v>326</v>
      </c>
      <c r="E12211" s="317">
        <v>1977120.6000000003</v>
      </c>
      <c r="F12211" s="317">
        <v>432128.63000000006</v>
      </c>
      <c r="G12211" s="318">
        <v>39612</v>
      </c>
      <c r="H12211" s="318">
        <v>42088</v>
      </c>
      <c r="I12211" s="318">
        <v>51501</v>
      </c>
      <c r="J12211" s="315" t="s">
        <v>14311</v>
      </c>
      <c r="K12211" s="315">
        <v>6314</v>
      </c>
      <c r="L12211" s="315" t="s">
        <v>2449</v>
      </c>
      <c r="M12211" s="315" t="s">
        <v>1712</v>
      </c>
      <c r="N12211" s="315" t="s">
        <v>14312</v>
      </c>
      <c r="O12211" s="315" t="s">
        <v>805</v>
      </c>
      <c r="P12211" s="315" t="s">
        <v>4687</v>
      </c>
      <c r="Q12211" s="315" t="s">
        <v>1613</v>
      </c>
    </row>
    <row r="12212" spans="1:17" hidden="1">
      <c r="A12212" s="315" t="s">
        <v>14313</v>
      </c>
      <c r="B12212" s="315" t="s">
        <v>13501</v>
      </c>
      <c r="C12212" s="315" t="s">
        <v>13502</v>
      </c>
      <c r="D12212" s="316">
        <v>340</v>
      </c>
      <c r="E12212" s="317">
        <v>1893964.6599999997</v>
      </c>
      <c r="F12212" s="317">
        <v>363009.87999999995</v>
      </c>
      <c r="G12212" s="318">
        <v>39570</v>
      </c>
      <c r="H12212" s="318">
        <v>39766</v>
      </c>
      <c r="I12212" s="318">
        <v>48914</v>
      </c>
      <c r="J12212" s="315" t="s">
        <v>14314</v>
      </c>
      <c r="K12212" s="315">
        <v>3942</v>
      </c>
      <c r="L12212" s="315" t="s">
        <v>3452</v>
      </c>
      <c r="M12212" s="315" t="s">
        <v>754</v>
      </c>
      <c r="N12212" s="315" t="s">
        <v>14315</v>
      </c>
      <c r="O12212" s="315"/>
      <c r="P12212" s="315" t="s">
        <v>8388</v>
      </c>
      <c r="Q12212" s="315" t="s">
        <v>893</v>
      </c>
    </row>
    <row r="12213" spans="1:17" hidden="1">
      <c r="A12213" s="315" t="s">
        <v>14316</v>
      </c>
      <c r="B12213" s="315" t="s">
        <v>13501</v>
      </c>
      <c r="C12213" s="315" t="s">
        <v>13502</v>
      </c>
      <c r="D12213" s="316">
        <v>350</v>
      </c>
      <c r="E12213" s="317">
        <v>1392638.2</v>
      </c>
      <c r="F12213" s="317">
        <v>277238.15000000002</v>
      </c>
      <c r="G12213" s="318">
        <v>39570</v>
      </c>
      <c r="H12213" s="318">
        <v>40141</v>
      </c>
      <c r="I12213" s="318">
        <v>49279</v>
      </c>
      <c r="J12213" s="315" t="s">
        <v>14317</v>
      </c>
      <c r="K12213" s="315">
        <v>1898</v>
      </c>
      <c r="L12213" s="315" t="s">
        <v>13765</v>
      </c>
      <c r="M12213" s="315" t="s">
        <v>754</v>
      </c>
      <c r="N12213" s="315" t="s">
        <v>13766</v>
      </c>
      <c r="O12213" s="315" t="s">
        <v>805</v>
      </c>
      <c r="P12213" s="315" t="s">
        <v>13767</v>
      </c>
      <c r="Q12213" s="315" t="s">
        <v>1823</v>
      </c>
    </row>
    <row r="12214" spans="1:17" hidden="1">
      <c r="A12214" s="315" t="s">
        <v>14318</v>
      </c>
      <c r="B12214" s="315" t="s">
        <v>13501</v>
      </c>
      <c r="C12214" s="315" t="s">
        <v>13508</v>
      </c>
      <c r="D12214" s="316">
        <v>350</v>
      </c>
      <c r="E12214" s="317">
        <v>1709601.5999999999</v>
      </c>
      <c r="F12214" s="317">
        <v>395861.63</v>
      </c>
      <c r="G12214" s="318">
        <v>39573</v>
      </c>
      <c r="H12214" s="318">
        <v>38718</v>
      </c>
      <c r="I12214" s="318">
        <v>48213</v>
      </c>
      <c r="J12214" s="315" t="s">
        <v>14319</v>
      </c>
      <c r="K12214" s="315">
        <v>2535</v>
      </c>
      <c r="L12214" s="315" t="s">
        <v>14320</v>
      </c>
      <c r="M12214" s="315" t="s">
        <v>764</v>
      </c>
      <c r="N12214" s="315" t="s">
        <v>14321</v>
      </c>
      <c r="O12214" s="315" t="s">
        <v>805</v>
      </c>
      <c r="P12214" s="315" t="s">
        <v>14322</v>
      </c>
      <c r="Q12214" s="315" t="s">
        <v>14323</v>
      </c>
    </row>
    <row r="12215" spans="1:17" hidden="1">
      <c r="A12215" s="315" t="s">
        <v>14324</v>
      </c>
      <c r="B12215" s="315" t="s">
        <v>13501</v>
      </c>
      <c r="C12215" s="315" t="s">
        <v>13502</v>
      </c>
      <c r="D12215" s="316">
        <v>350</v>
      </c>
      <c r="E12215" s="317">
        <v>1204243.3700000001</v>
      </c>
      <c r="F12215" s="317">
        <v>230813.30000000002</v>
      </c>
      <c r="G12215" s="318">
        <v>39583</v>
      </c>
      <c r="H12215" s="318">
        <v>40381</v>
      </c>
      <c r="I12215" s="318">
        <v>49674</v>
      </c>
      <c r="J12215" s="315" t="s">
        <v>14325</v>
      </c>
      <c r="K12215" s="315">
        <v>6563</v>
      </c>
      <c r="L12215" s="315" t="s">
        <v>4102</v>
      </c>
      <c r="M12215" s="315" t="s">
        <v>966</v>
      </c>
      <c r="N12215" s="315" t="s">
        <v>14326</v>
      </c>
      <c r="O12215" s="315" t="s">
        <v>805</v>
      </c>
      <c r="P12215" s="315" t="s">
        <v>14327</v>
      </c>
      <c r="Q12215" s="315" t="s">
        <v>5832</v>
      </c>
    </row>
    <row r="12216" spans="1:17" hidden="1">
      <c r="A12216" s="315" t="s">
        <v>14328</v>
      </c>
      <c r="B12216" s="315" t="s">
        <v>13501</v>
      </c>
      <c r="C12216" s="315" t="s">
        <v>13508</v>
      </c>
      <c r="D12216" s="316">
        <v>350</v>
      </c>
      <c r="E12216" s="317">
        <v>1164936.1500000001</v>
      </c>
      <c r="F12216" s="317">
        <v>233447.33000000005</v>
      </c>
      <c r="G12216" s="318">
        <v>39594</v>
      </c>
      <c r="H12216" s="318">
        <v>40458</v>
      </c>
      <c r="I12216" s="318">
        <v>49674</v>
      </c>
      <c r="J12216" s="315" t="s">
        <v>14329</v>
      </c>
      <c r="K12216" s="315">
        <v>7437</v>
      </c>
      <c r="L12216" s="315" t="s">
        <v>6588</v>
      </c>
      <c r="M12216" s="315" t="s">
        <v>966</v>
      </c>
      <c r="N12216" s="315" t="s">
        <v>6589</v>
      </c>
      <c r="O12216" s="315"/>
      <c r="P12216" s="315" t="s">
        <v>6589</v>
      </c>
      <c r="Q12216" s="315"/>
    </row>
    <row r="12217" spans="1:17" hidden="1">
      <c r="A12217" s="315" t="s">
        <v>14330</v>
      </c>
      <c r="B12217" s="315" t="s">
        <v>13501</v>
      </c>
      <c r="C12217" s="315" t="s">
        <v>13515</v>
      </c>
      <c r="D12217" s="316">
        <v>350</v>
      </c>
      <c r="E12217" s="317">
        <v>922102.63</v>
      </c>
      <c r="F12217" s="317">
        <v>186270.32</v>
      </c>
      <c r="G12217" s="318">
        <v>39681</v>
      </c>
      <c r="H12217" s="318">
        <v>39436</v>
      </c>
      <c r="I12217" s="318">
        <v>48579</v>
      </c>
      <c r="J12217" s="315"/>
      <c r="K12217" s="315">
        <v>1934</v>
      </c>
      <c r="L12217" s="315" t="s">
        <v>1324</v>
      </c>
      <c r="M12217" s="315" t="s">
        <v>754</v>
      </c>
      <c r="N12217" s="315" t="s">
        <v>1325</v>
      </c>
      <c r="O12217" s="315" t="s">
        <v>805</v>
      </c>
      <c r="P12217" s="315" t="s">
        <v>1326</v>
      </c>
      <c r="Q12217" s="315" t="s">
        <v>1327</v>
      </c>
    </row>
    <row r="12218" spans="1:17" hidden="1">
      <c r="A12218" s="315" t="s">
        <v>14331</v>
      </c>
      <c r="B12218" s="315" t="s">
        <v>13501</v>
      </c>
      <c r="C12218" s="315" t="s">
        <v>13503</v>
      </c>
      <c r="D12218" s="316">
        <v>350</v>
      </c>
      <c r="E12218" s="317">
        <v>1424906.5900000003</v>
      </c>
      <c r="F12218" s="317">
        <v>297574.75</v>
      </c>
      <c r="G12218" s="318">
        <v>39710</v>
      </c>
      <c r="H12218" s="318">
        <v>39028</v>
      </c>
      <c r="I12218" s="318">
        <v>48213</v>
      </c>
      <c r="J12218" s="315" t="s">
        <v>14332</v>
      </c>
      <c r="K12218" s="315">
        <v>4663</v>
      </c>
      <c r="L12218" s="315" t="s">
        <v>2625</v>
      </c>
      <c r="M12218" s="315" t="s">
        <v>776</v>
      </c>
      <c r="N12218" s="315" t="s">
        <v>14333</v>
      </c>
      <c r="O12218" s="315" t="s">
        <v>805</v>
      </c>
      <c r="P12218" s="315" t="s">
        <v>14334</v>
      </c>
      <c r="Q12218" s="315" t="s">
        <v>1793</v>
      </c>
    </row>
    <row r="12219" spans="1:17" hidden="1">
      <c r="A12219" s="315" t="s">
        <v>14335</v>
      </c>
      <c r="B12219" s="315" t="s">
        <v>13501</v>
      </c>
      <c r="C12219" s="315" t="s">
        <v>13502</v>
      </c>
      <c r="D12219" s="316">
        <v>350</v>
      </c>
      <c r="E12219" s="317">
        <v>1900238.7999999998</v>
      </c>
      <c r="F12219" s="317">
        <v>362649.94</v>
      </c>
      <c r="G12219" s="318">
        <v>40323</v>
      </c>
      <c r="H12219" s="318">
        <v>41197</v>
      </c>
      <c r="I12219" s="318">
        <v>50405</v>
      </c>
      <c r="J12219" s="315" t="s">
        <v>14336</v>
      </c>
      <c r="K12219" s="315">
        <v>1914</v>
      </c>
      <c r="L12219" s="315" t="s">
        <v>2574</v>
      </c>
      <c r="M12219" s="315" t="s">
        <v>754</v>
      </c>
      <c r="N12219" s="315" t="s">
        <v>14337</v>
      </c>
      <c r="O12219" s="315" t="s">
        <v>805</v>
      </c>
      <c r="P12219" s="315" t="s">
        <v>14338</v>
      </c>
      <c r="Q12219" s="315" t="s">
        <v>14339</v>
      </c>
    </row>
    <row r="12220" spans="1:17" hidden="1">
      <c r="A12220" s="315" t="s">
        <v>14340</v>
      </c>
      <c r="B12220" s="315" t="s">
        <v>13501</v>
      </c>
      <c r="C12220" s="315" t="s">
        <v>13508</v>
      </c>
      <c r="D12220" s="316">
        <v>353</v>
      </c>
      <c r="E12220" s="317">
        <v>1622768.8900000004</v>
      </c>
      <c r="F12220" s="317">
        <v>356107.62</v>
      </c>
      <c r="G12220" s="318">
        <v>39570</v>
      </c>
      <c r="H12220" s="318">
        <v>38764</v>
      </c>
      <c r="I12220" s="318">
        <v>48183</v>
      </c>
      <c r="J12220" s="315" t="s">
        <v>14341</v>
      </c>
      <c r="K12220" s="315">
        <v>2605</v>
      </c>
      <c r="L12220" s="315" t="s">
        <v>14342</v>
      </c>
      <c r="M12220" s="315" t="s">
        <v>764</v>
      </c>
      <c r="N12220" s="315" t="s">
        <v>14343</v>
      </c>
      <c r="O12220" s="315" t="s">
        <v>805</v>
      </c>
      <c r="P12220" s="315" t="s">
        <v>13937</v>
      </c>
      <c r="Q12220" s="315" t="s">
        <v>1844</v>
      </c>
    </row>
    <row r="12221" spans="1:17" hidden="1">
      <c r="A12221" s="315" t="s">
        <v>14344</v>
      </c>
      <c r="B12221" s="315" t="s">
        <v>13501</v>
      </c>
      <c r="C12221" s="315" t="s">
        <v>13502</v>
      </c>
      <c r="D12221" s="316">
        <v>360</v>
      </c>
      <c r="E12221" s="317">
        <v>1080882.8999999999</v>
      </c>
      <c r="F12221" s="317">
        <v>220165.57000000004</v>
      </c>
      <c r="G12221" s="318">
        <v>39570</v>
      </c>
      <c r="H12221" s="318">
        <v>40193</v>
      </c>
      <c r="I12221" s="318">
        <v>49674</v>
      </c>
      <c r="J12221" s="315" t="s">
        <v>14345</v>
      </c>
      <c r="K12221" s="315">
        <v>1908</v>
      </c>
      <c r="L12221" s="315" t="s">
        <v>3372</v>
      </c>
      <c r="M12221" s="315" t="s">
        <v>754</v>
      </c>
      <c r="N12221" s="315" t="s">
        <v>14346</v>
      </c>
      <c r="O12221" s="315" t="s">
        <v>914</v>
      </c>
      <c r="P12221" s="315" t="s">
        <v>14347</v>
      </c>
      <c r="Q12221" s="315" t="s">
        <v>14348</v>
      </c>
    </row>
    <row r="12222" spans="1:17" hidden="1">
      <c r="A12222" s="315" t="s">
        <v>14349</v>
      </c>
      <c r="B12222" s="315" t="s">
        <v>13501</v>
      </c>
      <c r="C12222" s="315" t="s">
        <v>13508</v>
      </c>
      <c r="D12222" s="316">
        <v>360</v>
      </c>
      <c r="E12222" s="317">
        <v>1134923.4000000001</v>
      </c>
      <c r="F12222" s="317">
        <v>234720.88999999998</v>
      </c>
      <c r="G12222" s="318">
        <v>39573</v>
      </c>
      <c r="H12222" s="318">
        <v>40162</v>
      </c>
      <c r="I12222" s="318">
        <v>49309</v>
      </c>
      <c r="J12222" s="315" t="s">
        <v>14350</v>
      </c>
      <c r="K12222" s="315">
        <v>8483</v>
      </c>
      <c r="L12222" s="315" t="s">
        <v>14351</v>
      </c>
      <c r="M12222" s="315" t="s">
        <v>784</v>
      </c>
      <c r="N12222" s="315" t="s">
        <v>14009</v>
      </c>
      <c r="O12222" s="315" t="s">
        <v>805</v>
      </c>
      <c r="P12222" s="315" t="s">
        <v>7595</v>
      </c>
      <c r="Q12222" s="315" t="s">
        <v>1286</v>
      </c>
    </row>
    <row r="12223" spans="1:17" hidden="1">
      <c r="A12223" s="315" t="s">
        <v>14352</v>
      </c>
      <c r="B12223" s="315" t="s">
        <v>13501</v>
      </c>
      <c r="C12223" s="315" t="s">
        <v>13503</v>
      </c>
      <c r="D12223" s="316">
        <v>368</v>
      </c>
      <c r="E12223" s="317">
        <v>1122859.6000000001</v>
      </c>
      <c r="F12223" s="317">
        <v>263040.27</v>
      </c>
      <c r="G12223" s="318">
        <v>39570</v>
      </c>
      <c r="H12223" s="318">
        <v>39633</v>
      </c>
      <c r="I12223" s="318">
        <v>48944</v>
      </c>
      <c r="J12223" s="315" t="s">
        <v>14353</v>
      </c>
      <c r="K12223" s="315">
        <v>9000</v>
      </c>
      <c r="L12223" s="315" t="s">
        <v>321</v>
      </c>
      <c r="M12223" s="315" t="s">
        <v>770</v>
      </c>
      <c r="N12223" s="315" t="s">
        <v>14354</v>
      </c>
      <c r="O12223" s="315" t="s">
        <v>805</v>
      </c>
      <c r="P12223" s="315" t="s">
        <v>14355</v>
      </c>
      <c r="Q12223" s="315" t="s">
        <v>1065</v>
      </c>
    </row>
    <row r="12224" spans="1:17" hidden="1">
      <c r="A12224" s="315" t="s">
        <v>14356</v>
      </c>
      <c r="B12224" s="315" t="s">
        <v>13501</v>
      </c>
      <c r="C12224" s="315" t="s">
        <v>13503</v>
      </c>
      <c r="D12224" s="316">
        <v>370</v>
      </c>
      <c r="E12224" s="317">
        <v>1460470.2899999996</v>
      </c>
      <c r="F12224" s="317">
        <v>315655.99999999994</v>
      </c>
      <c r="G12224" s="318">
        <v>39570</v>
      </c>
      <c r="H12224" s="318">
        <v>42355</v>
      </c>
      <c r="I12224" s="318">
        <v>51501</v>
      </c>
      <c r="J12224" s="315" t="s">
        <v>14357</v>
      </c>
      <c r="K12224" s="315">
        <v>4600</v>
      </c>
      <c r="L12224" s="315" t="s">
        <v>2139</v>
      </c>
      <c r="M12224" s="315" t="s">
        <v>1296</v>
      </c>
      <c r="N12224" s="315" t="s">
        <v>14286</v>
      </c>
      <c r="O12224" s="315" t="s">
        <v>805</v>
      </c>
      <c r="P12224" s="315" t="s">
        <v>5569</v>
      </c>
      <c r="Q12224" s="315" t="s">
        <v>852</v>
      </c>
    </row>
    <row r="12225" spans="1:17" hidden="1">
      <c r="A12225" s="315" t="s">
        <v>14358</v>
      </c>
      <c r="B12225" s="315" t="s">
        <v>13501</v>
      </c>
      <c r="C12225" s="315" t="s">
        <v>13508</v>
      </c>
      <c r="D12225" s="316">
        <v>378</v>
      </c>
      <c r="E12225" s="317">
        <v>-1635.2</v>
      </c>
      <c r="F12225" s="317">
        <v>-395.18</v>
      </c>
      <c r="G12225" s="318">
        <v>40436</v>
      </c>
      <c r="H12225" s="318">
        <v>42719</v>
      </c>
      <c r="I12225" s="318">
        <v>50040</v>
      </c>
      <c r="J12225" s="315" t="s">
        <v>14359</v>
      </c>
      <c r="K12225" s="315">
        <v>3772</v>
      </c>
      <c r="L12225" s="315" t="s">
        <v>3040</v>
      </c>
      <c r="M12225" s="315" t="s">
        <v>764</v>
      </c>
      <c r="N12225" s="315" t="s">
        <v>14360</v>
      </c>
      <c r="O12225" s="315" t="s">
        <v>805</v>
      </c>
      <c r="P12225" s="315" t="s">
        <v>12017</v>
      </c>
      <c r="Q12225" s="315" t="s">
        <v>14361</v>
      </c>
    </row>
    <row r="12226" spans="1:17" hidden="1">
      <c r="A12226" s="315" t="s">
        <v>14362</v>
      </c>
      <c r="B12226" s="315" t="s">
        <v>13501</v>
      </c>
      <c r="C12226" s="315" t="s">
        <v>13502</v>
      </c>
      <c r="D12226" s="316">
        <v>381</v>
      </c>
      <c r="E12226" s="317">
        <v>1702072.56</v>
      </c>
      <c r="F12226" s="317">
        <v>330958.53999999992</v>
      </c>
      <c r="G12226" s="318">
        <v>39570</v>
      </c>
      <c r="H12226" s="318">
        <v>40702</v>
      </c>
      <c r="I12226" s="318">
        <v>50040</v>
      </c>
      <c r="J12226" s="315" t="s">
        <v>14363</v>
      </c>
      <c r="K12226" s="315">
        <v>6462</v>
      </c>
      <c r="L12226" s="315" t="s">
        <v>2494</v>
      </c>
      <c r="M12226" s="315" t="s">
        <v>1365</v>
      </c>
      <c r="N12226" s="315" t="s">
        <v>14364</v>
      </c>
      <c r="O12226" s="315"/>
      <c r="P12226" s="315" t="s">
        <v>14364</v>
      </c>
      <c r="Q12226" s="315"/>
    </row>
    <row r="12227" spans="1:17" hidden="1">
      <c r="A12227" s="315" t="s">
        <v>14365</v>
      </c>
      <c r="B12227" s="315" t="s">
        <v>13501</v>
      </c>
      <c r="C12227" s="315" t="s">
        <v>13505</v>
      </c>
      <c r="D12227" s="316">
        <v>382.5</v>
      </c>
      <c r="E12227" s="317">
        <v>1965958.57</v>
      </c>
      <c r="F12227" s="317">
        <v>373168.03000000009</v>
      </c>
      <c r="G12227" s="318">
        <v>39701</v>
      </c>
      <c r="H12227" s="318">
        <v>41374</v>
      </c>
      <c r="I12227" s="318">
        <v>50770</v>
      </c>
      <c r="J12227" s="315" t="s">
        <v>14366</v>
      </c>
      <c r="K12227" s="315">
        <v>5300</v>
      </c>
      <c r="L12227" s="315" t="s">
        <v>14367</v>
      </c>
      <c r="M12227" s="315" t="s">
        <v>776</v>
      </c>
      <c r="N12227" s="315" t="s">
        <v>14368</v>
      </c>
      <c r="O12227" s="315" t="s">
        <v>805</v>
      </c>
      <c r="P12227" s="315" t="s">
        <v>14369</v>
      </c>
      <c r="Q12227" s="315" t="s">
        <v>852</v>
      </c>
    </row>
    <row r="12228" spans="1:17" hidden="1">
      <c r="A12228" s="315" t="s">
        <v>14370</v>
      </c>
      <c r="B12228" s="315" t="s">
        <v>13501</v>
      </c>
      <c r="C12228" s="315" t="s">
        <v>13508</v>
      </c>
      <c r="D12228" s="316">
        <v>390</v>
      </c>
      <c r="E12228" s="317">
        <v>1653829.76</v>
      </c>
      <c r="F12228" s="317">
        <v>345064.81000000006</v>
      </c>
      <c r="G12228" s="318">
        <v>39610</v>
      </c>
      <c r="H12228" s="318">
        <v>38726</v>
      </c>
      <c r="I12228" s="318">
        <v>48213</v>
      </c>
      <c r="J12228" s="315"/>
      <c r="K12228" s="315">
        <v>4222</v>
      </c>
      <c r="L12228" s="315" t="s">
        <v>14371</v>
      </c>
      <c r="M12228" s="315" t="s">
        <v>1484</v>
      </c>
      <c r="N12228" s="315" t="s">
        <v>6117</v>
      </c>
      <c r="O12228" s="315" t="s">
        <v>805</v>
      </c>
      <c r="P12228" s="315" t="s">
        <v>6118</v>
      </c>
      <c r="Q12228" s="315" t="s">
        <v>5818</v>
      </c>
    </row>
    <row r="12229" spans="1:17" hidden="1">
      <c r="A12229" s="315" t="s">
        <v>14372</v>
      </c>
      <c r="B12229" s="315" t="s">
        <v>13501</v>
      </c>
      <c r="C12229" s="315" t="s">
        <v>13502</v>
      </c>
      <c r="D12229" s="316">
        <v>400</v>
      </c>
      <c r="E12229" s="317">
        <v>1505559.4000000001</v>
      </c>
      <c r="F12229" s="317">
        <v>304477</v>
      </c>
      <c r="G12229" s="318">
        <v>39582</v>
      </c>
      <c r="H12229" s="318">
        <v>39515</v>
      </c>
      <c r="I12229" s="318">
        <v>48944</v>
      </c>
      <c r="J12229" s="315" t="s">
        <v>14373</v>
      </c>
      <c r="K12229" s="315">
        <v>7164</v>
      </c>
      <c r="L12229" s="315" t="s">
        <v>14374</v>
      </c>
      <c r="M12229" s="315" t="s">
        <v>966</v>
      </c>
      <c r="N12229" s="315" t="s">
        <v>14375</v>
      </c>
      <c r="O12229" s="315" t="s">
        <v>805</v>
      </c>
      <c r="P12229" s="315" t="s">
        <v>2734</v>
      </c>
      <c r="Q12229" s="315" t="s">
        <v>14376</v>
      </c>
    </row>
    <row r="12230" spans="1:17" hidden="1">
      <c r="A12230" s="315" t="s">
        <v>14377</v>
      </c>
      <c r="B12230" s="315" t="s">
        <v>13501</v>
      </c>
      <c r="C12230" s="315" t="s">
        <v>13502</v>
      </c>
      <c r="D12230" s="316">
        <v>400</v>
      </c>
      <c r="E12230" s="317">
        <v>2199848</v>
      </c>
      <c r="F12230" s="317">
        <v>425970.16</v>
      </c>
      <c r="G12230" s="318">
        <v>40136</v>
      </c>
      <c r="H12230" s="318">
        <v>41030</v>
      </c>
      <c r="I12230" s="318">
        <v>50405</v>
      </c>
      <c r="J12230" s="315" t="s">
        <v>14378</v>
      </c>
      <c r="K12230" s="315">
        <v>1863</v>
      </c>
      <c r="L12230" s="315" t="s">
        <v>14379</v>
      </c>
      <c r="M12230" s="315" t="s">
        <v>766</v>
      </c>
      <c r="N12230" s="315" t="s">
        <v>14380</v>
      </c>
      <c r="O12230" s="315" t="s">
        <v>805</v>
      </c>
      <c r="P12230" s="315" t="s">
        <v>14381</v>
      </c>
      <c r="Q12230" s="315" t="s">
        <v>5199</v>
      </c>
    </row>
    <row r="12231" spans="1:17" hidden="1">
      <c r="A12231" s="315" t="s">
        <v>14382</v>
      </c>
      <c r="B12231" s="315" t="s">
        <v>13501</v>
      </c>
      <c r="C12231" s="315" t="s">
        <v>13503</v>
      </c>
      <c r="D12231" s="316">
        <v>405</v>
      </c>
      <c r="E12231" s="317">
        <v>1884046.2999999996</v>
      </c>
      <c r="F12231" s="317">
        <v>349654.98</v>
      </c>
      <c r="G12231" s="318">
        <v>40170</v>
      </c>
      <c r="H12231" s="318">
        <v>41934</v>
      </c>
      <c r="I12231" s="318">
        <v>51135</v>
      </c>
      <c r="J12231" s="315" t="s">
        <v>13917</v>
      </c>
      <c r="K12231" s="315">
        <v>3715</v>
      </c>
      <c r="L12231" s="315" t="s">
        <v>2300</v>
      </c>
      <c r="M12231" s="315" t="s">
        <v>764</v>
      </c>
      <c r="N12231" s="315" t="s">
        <v>6966</v>
      </c>
      <c r="O12231" s="315" t="s">
        <v>805</v>
      </c>
      <c r="P12231" s="315" t="s">
        <v>6967</v>
      </c>
      <c r="Q12231" s="315" t="s">
        <v>5110</v>
      </c>
    </row>
    <row r="12232" spans="1:17" hidden="1">
      <c r="A12232" s="315" t="s">
        <v>14383</v>
      </c>
      <c r="B12232" s="315" t="s">
        <v>13501</v>
      </c>
      <c r="C12232" s="315" t="s">
        <v>13503</v>
      </c>
      <c r="D12232" s="316">
        <v>420</v>
      </c>
      <c r="E12232" s="317">
        <v>2363022.5</v>
      </c>
      <c r="F12232" s="317">
        <v>83547.64</v>
      </c>
      <c r="G12232" s="318">
        <v>39588</v>
      </c>
      <c r="H12232" s="318">
        <v>38991</v>
      </c>
      <c r="I12232" s="318">
        <v>48213</v>
      </c>
      <c r="J12232" s="315"/>
      <c r="K12232" s="315">
        <v>1860</v>
      </c>
      <c r="L12232" s="315" t="s">
        <v>1057</v>
      </c>
      <c r="M12232" s="315" t="s">
        <v>766</v>
      </c>
      <c r="N12232" s="315" t="s">
        <v>14384</v>
      </c>
      <c r="O12232" s="315" t="s">
        <v>805</v>
      </c>
      <c r="P12232" s="315" t="s">
        <v>14385</v>
      </c>
      <c r="Q12232" s="315" t="s">
        <v>11930</v>
      </c>
    </row>
    <row r="12233" spans="1:17" hidden="1">
      <c r="A12233" s="315" t="s">
        <v>14386</v>
      </c>
      <c r="B12233" s="315" t="s">
        <v>13501</v>
      </c>
      <c r="C12233" s="315" t="s">
        <v>13503</v>
      </c>
      <c r="D12233" s="316">
        <v>425</v>
      </c>
      <c r="E12233" s="317">
        <v>2116145.1000000006</v>
      </c>
      <c r="F12233" s="317">
        <v>462416.88000000006</v>
      </c>
      <c r="G12233" s="318">
        <v>39783</v>
      </c>
      <c r="H12233" s="318">
        <v>42419</v>
      </c>
      <c r="I12233" s="318">
        <v>51866</v>
      </c>
      <c r="J12233" s="315" t="s">
        <v>14387</v>
      </c>
      <c r="K12233" s="315">
        <v>3432</v>
      </c>
      <c r="L12233" s="315" t="s">
        <v>2996</v>
      </c>
      <c r="M12233" s="315" t="s">
        <v>764</v>
      </c>
      <c r="N12233" s="315" t="s">
        <v>14388</v>
      </c>
      <c r="O12233" s="315" t="s">
        <v>914</v>
      </c>
      <c r="P12233" s="315" t="s">
        <v>14389</v>
      </c>
      <c r="Q12233" s="315" t="s">
        <v>6805</v>
      </c>
    </row>
    <row r="12234" spans="1:17" hidden="1">
      <c r="A12234" s="315" t="s">
        <v>14390</v>
      </c>
      <c r="B12234" s="315" t="s">
        <v>13501</v>
      </c>
      <c r="C12234" s="315" t="s">
        <v>13832</v>
      </c>
      <c r="D12234" s="316">
        <v>440</v>
      </c>
      <c r="E12234" s="317">
        <v>2885583.7999999993</v>
      </c>
      <c r="F12234" s="317">
        <v>547726.55999999994</v>
      </c>
      <c r="G12234" s="318">
        <v>39570</v>
      </c>
      <c r="H12234" s="318">
        <v>41506</v>
      </c>
      <c r="I12234" s="318">
        <v>50770</v>
      </c>
      <c r="J12234" s="315" t="s">
        <v>14391</v>
      </c>
      <c r="K12234" s="315">
        <v>1904</v>
      </c>
      <c r="L12234" s="315" t="s">
        <v>10397</v>
      </c>
      <c r="M12234" s="315" t="s">
        <v>754</v>
      </c>
      <c r="N12234" s="315" t="s">
        <v>7229</v>
      </c>
      <c r="O12234" s="315" t="s">
        <v>805</v>
      </c>
      <c r="P12234" s="315" t="s">
        <v>7230</v>
      </c>
      <c r="Q12234" s="315" t="s">
        <v>7231</v>
      </c>
    </row>
    <row r="12235" spans="1:17" hidden="1">
      <c r="A12235" s="315" t="s">
        <v>14392</v>
      </c>
      <c r="B12235" s="315" t="s">
        <v>13501</v>
      </c>
      <c r="C12235" s="315" t="s">
        <v>13502</v>
      </c>
      <c r="D12235" s="316">
        <v>446</v>
      </c>
      <c r="E12235" s="317">
        <v>1971873.9999999998</v>
      </c>
      <c r="F12235" s="317">
        <v>379768.33</v>
      </c>
      <c r="G12235" s="318">
        <v>39570</v>
      </c>
      <c r="H12235" s="318">
        <v>41439</v>
      </c>
      <c r="I12235" s="318">
        <v>50770</v>
      </c>
      <c r="J12235" s="315" t="s">
        <v>14393</v>
      </c>
      <c r="K12235" s="315">
        <v>1912</v>
      </c>
      <c r="L12235" s="315" t="s">
        <v>10459</v>
      </c>
      <c r="M12235" s="315" t="s">
        <v>754</v>
      </c>
      <c r="N12235" s="315" t="s">
        <v>14394</v>
      </c>
      <c r="O12235" s="315" t="s">
        <v>805</v>
      </c>
      <c r="P12235" s="315" t="s">
        <v>14395</v>
      </c>
      <c r="Q12235" s="315" t="s">
        <v>9938</v>
      </c>
    </row>
    <row r="12236" spans="1:17" hidden="1">
      <c r="A12236" s="315" t="s">
        <v>14396</v>
      </c>
      <c r="B12236" s="315" t="s">
        <v>13501</v>
      </c>
      <c r="C12236" s="315" t="s">
        <v>13508</v>
      </c>
      <c r="D12236" s="316">
        <v>450</v>
      </c>
      <c r="E12236" s="317">
        <v>2620373.14</v>
      </c>
      <c r="F12236" s="317">
        <v>606884.05999999994</v>
      </c>
      <c r="G12236" s="318">
        <v>39570</v>
      </c>
      <c r="H12236" s="318">
        <v>39561</v>
      </c>
      <c r="I12236" s="318">
        <v>48944</v>
      </c>
      <c r="J12236" s="315" t="s">
        <v>14397</v>
      </c>
      <c r="K12236" s="315">
        <v>8575</v>
      </c>
      <c r="L12236" s="315" t="s">
        <v>2145</v>
      </c>
      <c r="M12236" s="315" t="s">
        <v>792</v>
      </c>
      <c r="N12236" s="315" t="s">
        <v>14398</v>
      </c>
      <c r="O12236" s="315" t="s">
        <v>805</v>
      </c>
      <c r="P12236" s="315" t="s">
        <v>14399</v>
      </c>
      <c r="Q12236" s="315" t="s">
        <v>904</v>
      </c>
    </row>
    <row r="12237" spans="1:17" hidden="1">
      <c r="A12237" s="315" t="s">
        <v>14400</v>
      </c>
      <c r="B12237" s="315" t="s">
        <v>13501</v>
      </c>
      <c r="C12237" s="315" t="s">
        <v>13832</v>
      </c>
      <c r="D12237" s="316">
        <v>451</v>
      </c>
      <c r="E12237" s="317">
        <v>1886068.4199999997</v>
      </c>
      <c r="F12237" s="317">
        <v>389198.12999999995</v>
      </c>
      <c r="G12237" s="318">
        <v>40556</v>
      </c>
      <c r="H12237" s="318">
        <v>41270</v>
      </c>
      <c r="I12237" s="318">
        <v>50405</v>
      </c>
      <c r="J12237" s="315" t="s">
        <v>14401</v>
      </c>
      <c r="K12237" s="315">
        <v>8630</v>
      </c>
      <c r="L12237" s="315" t="s">
        <v>14402</v>
      </c>
      <c r="M12237" s="315" t="s">
        <v>784</v>
      </c>
      <c r="N12237" s="315"/>
      <c r="O12237" s="315" t="s">
        <v>996</v>
      </c>
      <c r="P12237" s="315" t="s">
        <v>13911</v>
      </c>
      <c r="Q12237" s="315"/>
    </row>
    <row r="12238" spans="1:17" hidden="1">
      <c r="A12238" s="315" t="s">
        <v>14403</v>
      </c>
      <c r="B12238" s="315" t="s">
        <v>13501</v>
      </c>
      <c r="C12238" s="315" t="s">
        <v>13503</v>
      </c>
      <c r="D12238" s="316">
        <v>460</v>
      </c>
      <c r="E12238" s="317">
        <v>999431</v>
      </c>
      <c r="F12238" s="317">
        <v>133526.21000000002</v>
      </c>
      <c r="G12238" s="318">
        <v>41638</v>
      </c>
      <c r="H12238" s="318">
        <v>42312</v>
      </c>
      <c r="I12238" s="318">
        <v>49674</v>
      </c>
      <c r="J12238" s="315" t="s">
        <v>14404</v>
      </c>
      <c r="K12238" s="315">
        <v>3920</v>
      </c>
      <c r="L12238" s="315" t="s">
        <v>1415</v>
      </c>
      <c r="M12238" s="315" t="s">
        <v>754</v>
      </c>
      <c r="N12238" s="315" t="s">
        <v>14405</v>
      </c>
      <c r="O12238" s="315" t="s">
        <v>805</v>
      </c>
      <c r="P12238" s="315" t="s">
        <v>14406</v>
      </c>
      <c r="Q12238" s="315" t="s">
        <v>1286</v>
      </c>
    </row>
    <row r="12239" spans="1:17" hidden="1">
      <c r="A12239" s="315" t="s">
        <v>14407</v>
      </c>
      <c r="B12239" s="315" t="s">
        <v>13501</v>
      </c>
      <c r="C12239" s="315" t="s">
        <v>13502</v>
      </c>
      <c r="D12239" s="316">
        <v>470</v>
      </c>
      <c r="E12239" s="317">
        <v>3245958</v>
      </c>
      <c r="F12239" s="317">
        <v>486667.2</v>
      </c>
      <c r="G12239" s="318">
        <v>39570</v>
      </c>
      <c r="H12239" s="318">
        <v>41805</v>
      </c>
      <c r="I12239" s="318">
        <v>51135</v>
      </c>
      <c r="J12239" s="315" t="s">
        <v>14408</v>
      </c>
      <c r="K12239" s="315">
        <v>1895</v>
      </c>
      <c r="L12239" s="315" t="s">
        <v>2414</v>
      </c>
      <c r="M12239" s="315" t="s">
        <v>754</v>
      </c>
      <c r="N12239" s="315" t="s">
        <v>14409</v>
      </c>
      <c r="O12239" s="315" t="s">
        <v>805</v>
      </c>
      <c r="P12239" s="315" t="s">
        <v>13838</v>
      </c>
      <c r="Q12239" s="315" t="s">
        <v>1918</v>
      </c>
    </row>
    <row r="12240" spans="1:17" hidden="1">
      <c r="A12240" s="315" t="s">
        <v>14410</v>
      </c>
      <c r="B12240" s="315" t="s">
        <v>13501</v>
      </c>
      <c r="C12240" s="315" t="s">
        <v>13502</v>
      </c>
      <c r="D12240" s="316">
        <v>486</v>
      </c>
      <c r="E12240" s="317">
        <v>1156768.25</v>
      </c>
      <c r="F12240" s="317">
        <v>228567.64000000004</v>
      </c>
      <c r="G12240" s="318">
        <v>39570</v>
      </c>
      <c r="H12240" s="318">
        <v>40318</v>
      </c>
      <c r="I12240" s="318">
        <v>49674</v>
      </c>
      <c r="J12240" s="315" t="s">
        <v>14411</v>
      </c>
      <c r="K12240" s="315">
        <v>3923</v>
      </c>
      <c r="L12240" s="315" t="s">
        <v>4427</v>
      </c>
      <c r="M12240" s="315" t="s">
        <v>754</v>
      </c>
      <c r="N12240" s="315" t="s">
        <v>13725</v>
      </c>
      <c r="O12240" s="315" t="s">
        <v>805</v>
      </c>
      <c r="P12240" s="315" t="s">
        <v>13726</v>
      </c>
      <c r="Q12240" s="315" t="s">
        <v>13727</v>
      </c>
    </row>
    <row r="12241" spans="1:17" hidden="1">
      <c r="A12241" s="315" t="s">
        <v>14412</v>
      </c>
      <c r="B12241" s="315" t="s">
        <v>13501</v>
      </c>
      <c r="C12241" s="315" t="s">
        <v>13503</v>
      </c>
      <c r="D12241" s="316">
        <v>500</v>
      </c>
      <c r="E12241" s="317">
        <v>1731200.6499999997</v>
      </c>
      <c r="F12241" s="317">
        <v>403605.96</v>
      </c>
      <c r="G12241" s="318">
        <v>40812</v>
      </c>
      <c r="H12241" s="318">
        <v>41943</v>
      </c>
      <c r="I12241" s="318">
        <v>49309</v>
      </c>
      <c r="J12241" s="315" t="s">
        <v>14413</v>
      </c>
      <c r="K12241" s="315">
        <v>8482</v>
      </c>
      <c r="L12241" s="315" t="s">
        <v>14414</v>
      </c>
      <c r="M12241" s="315" t="s">
        <v>784</v>
      </c>
      <c r="N12241" s="315" t="s">
        <v>13658</v>
      </c>
      <c r="O12241" s="315" t="s">
        <v>805</v>
      </c>
      <c r="P12241" s="315" t="s">
        <v>7928</v>
      </c>
      <c r="Q12241" s="315" t="s">
        <v>4992</v>
      </c>
    </row>
    <row r="12242" spans="1:17" hidden="1">
      <c r="A12242" s="315" t="s">
        <v>14415</v>
      </c>
      <c r="B12242" s="315" t="s">
        <v>13501</v>
      </c>
      <c r="C12242" s="315" t="s">
        <v>13505</v>
      </c>
      <c r="D12242" s="316">
        <v>520</v>
      </c>
      <c r="E12242" s="317">
        <v>3016014.5200000005</v>
      </c>
      <c r="F12242" s="317">
        <v>538972.96000000008</v>
      </c>
      <c r="G12242" s="318">
        <v>39755</v>
      </c>
      <c r="H12242" s="318">
        <v>41549</v>
      </c>
      <c r="I12242" s="318">
        <v>50770</v>
      </c>
      <c r="J12242" s="315" t="s">
        <v>14416</v>
      </c>
      <c r="K12242" s="315">
        <v>5400</v>
      </c>
      <c r="L12242" s="315" t="s">
        <v>3145</v>
      </c>
      <c r="M12242" s="315" t="s">
        <v>776</v>
      </c>
      <c r="N12242" s="315" t="s">
        <v>14368</v>
      </c>
      <c r="O12242" s="315" t="s">
        <v>805</v>
      </c>
      <c r="P12242" s="315" t="s">
        <v>14369</v>
      </c>
      <c r="Q12242" s="315" t="s">
        <v>852</v>
      </c>
    </row>
    <row r="12243" spans="1:17" hidden="1">
      <c r="A12243" s="315" t="s">
        <v>14417</v>
      </c>
      <c r="B12243" s="315" t="s">
        <v>13501</v>
      </c>
      <c r="C12243" s="315" t="s">
        <v>13503</v>
      </c>
      <c r="D12243" s="316">
        <v>520</v>
      </c>
      <c r="E12243" s="317">
        <v>2488353.0299999998</v>
      </c>
      <c r="F12243" s="317">
        <v>544120.19999999995</v>
      </c>
      <c r="G12243" s="318">
        <v>39811</v>
      </c>
      <c r="H12243" s="318">
        <v>41605</v>
      </c>
      <c r="I12243" s="318">
        <v>50770</v>
      </c>
      <c r="J12243" s="315" t="s">
        <v>14418</v>
      </c>
      <c r="K12243" s="315">
        <v>9620</v>
      </c>
      <c r="L12243" s="315" t="s">
        <v>3622</v>
      </c>
      <c r="M12243" s="315" t="s">
        <v>770</v>
      </c>
      <c r="N12243" s="315" t="s">
        <v>14419</v>
      </c>
      <c r="O12243" s="315" t="s">
        <v>805</v>
      </c>
      <c r="P12243" s="315" t="s">
        <v>14420</v>
      </c>
      <c r="Q12243" s="315" t="s">
        <v>4629</v>
      </c>
    </row>
    <row r="12244" spans="1:17" hidden="1">
      <c r="A12244" s="315" t="s">
        <v>14421</v>
      </c>
      <c r="B12244" s="315" t="s">
        <v>13501</v>
      </c>
      <c r="C12244" s="315" t="s">
        <v>13508</v>
      </c>
      <c r="D12244" s="316">
        <v>520</v>
      </c>
      <c r="E12244" s="317">
        <v>2225549.25</v>
      </c>
      <c r="F12244" s="317">
        <v>471787.74</v>
      </c>
      <c r="G12244" s="318">
        <v>40315</v>
      </c>
      <c r="H12244" s="318">
        <v>41169</v>
      </c>
      <c r="I12244" s="318">
        <v>50405</v>
      </c>
      <c r="J12244" s="315" t="s">
        <v>14422</v>
      </c>
      <c r="K12244" s="315">
        <v>8765</v>
      </c>
      <c r="L12244" s="315" t="s">
        <v>14423</v>
      </c>
      <c r="M12244" s="315" t="s">
        <v>1705</v>
      </c>
      <c r="N12244" s="315" t="s">
        <v>14424</v>
      </c>
      <c r="O12244" s="315" t="s">
        <v>805</v>
      </c>
      <c r="P12244" s="315" t="s">
        <v>5831</v>
      </c>
      <c r="Q12244" s="315" t="s">
        <v>992</v>
      </c>
    </row>
    <row r="12245" spans="1:17" hidden="1">
      <c r="A12245" s="315" t="s">
        <v>14425</v>
      </c>
      <c r="B12245" s="315" t="s">
        <v>13501</v>
      </c>
      <c r="C12245" s="315" t="s">
        <v>13502</v>
      </c>
      <c r="D12245" s="316">
        <v>530</v>
      </c>
      <c r="E12245" s="317">
        <v>96761</v>
      </c>
      <c r="F12245" s="317">
        <v>15858.06</v>
      </c>
      <c r="G12245" s="318">
        <v>40093</v>
      </c>
      <c r="H12245" s="318">
        <v>42657</v>
      </c>
      <c r="I12245" s="318">
        <v>51866</v>
      </c>
      <c r="J12245" s="315" t="s">
        <v>14426</v>
      </c>
      <c r="K12245" s="315">
        <v>1951</v>
      </c>
      <c r="L12245" s="315" t="s">
        <v>1622</v>
      </c>
      <c r="M12245" s="315" t="s">
        <v>754</v>
      </c>
      <c r="N12245" s="315" t="s">
        <v>14427</v>
      </c>
      <c r="O12245" s="315" t="s">
        <v>805</v>
      </c>
      <c r="P12245" s="315" t="s">
        <v>14428</v>
      </c>
      <c r="Q12245" s="315" t="s">
        <v>14429</v>
      </c>
    </row>
    <row r="12246" spans="1:17" hidden="1">
      <c r="A12246" s="315" t="s">
        <v>14430</v>
      </c>
      <c r="B12246" s="315" t="s">
        <v>13501</v>
      </c>
      <c r="C12246" s="315" t="s">
        <v>13503</v>
      </c>
      <c r="D12246" s="316">
        <v>550</v>
      </c>
      <c r="E12246" s="317">
        <v>3076318.75</v>
      </c>
      <c r="F12246" s="317">
        <v>518416.66</v>
      </c>
      <c r="G12246" s="318">
        <v>39570</v>
      </c>
      <c r="H12246" s="318">
        <v>40065</v>
      </c>
      <c r="I12246" s="318">
        <v>49309</v>
      </c>
      <c r="J12246" s="315" t="s">
        <v>14431</v>
      </c>
      <c r="K12246" s="315">
        <v>3943</v>
      </c>
      <c r="L12246" s="315" t="s">
        <v>2984</v>
      </c>
      <c r="M12246" s="315" t="s">
        <v>754</v>
      </c>
      <c r="N12246" s="315" t="s">
        <v>14432</v>
      </c>
      <c r="O12246" s="315" t="s">
        <v>805</v>
      </c>
      <c r="P12246" s="315" t="s">
        <v>4996</v>
      </c>
      <c r="Q12246" s="315" t="s">
        <v>893</v>
      </c>
    </row>
    <row r="12247" spans="1:17" hidden="1">
      <c r="A12247" s="315" t="s">
        <v>14433</v>
      </c>
      <c r="B12247" s="315" t="s">
        <v>13501</v>
      </c>
      <c r="C12247" s="315" t="s">
        <v>13503</v>
      </c>
      <c r="D12247" s="316">
        <v>550</v>
      </c>
      <c r="E12247" s="317">
        <v>90064.099999999991</v>
      </c>
      <c r="F12247" s="317">
        <v>20014.250000000007</v>
      </c>
      <c r="G12247" s="318">
        <v>39570</v>
      </c>
      <c r="H12247" s="318">
        <v>42507</v>
      </c>
      <c r="I12247" s="318">
        <v>51866</v>
      </c>
      <c r="J12247" s="315" t="s">
        <v>14434</v>
      </c>
      <c r="K12247" s="315">
        <v>8756</v>
      </c>
      <c r="L12247" s="315" t="s">
        <v>4400</v>
      </c>
      <c r="M12247" s="315" t="s">
        <v>1705</v>
      </c>
      <c r="N12247" s="315" t="s">
        <v>14435</v>
      </c>
      <c r="O12247" s="315" t="s">
        <v>805</v>
      </c>
      <c r="P12247" s="315" t="s">
        <v>14436</v>
      </c>
      <c r="Q12247" s="315" t="s">
        <v>1090</v>
      </c>
    </row>
    <row r="12248" spans="1:17" hidden="1">
      <c r="A12248" s="315" t="s">
        <v>14437</v>
      </c>
      <c r="B12248" s="315" t="s">
        <v>13501</v>
      </c>
      <c r="C12248" s="315" t="s">
        <v>13503</v>
      </c>
      <c r="D12248" s="316">
        <v>550</v>
      </c>
      <c r="E12248" s="317">
        <v>1713446.5</v>
      </c>
      <c r="F12248" s="317">
        <v>402059.21000000008</v>
      </c>
      <c r="G12248" s="318">
        <v>39570</v>
      </c>
      <c r="H12248" s="318">
        <v>41992</v>
      </c>
      <c r="I12248" s="318">
        <v>51135</v>
      </c>
      <c r="J12248" s="315" t="s">
        <v>14438</v>
      </c>
      <c r="K12248" s="315">
        <v>2017</v>
      </c>
      <c r="L12248" s="315" t="s">
        <v>2298</v>
      </c>
      <c r="M12248" s="315" t="s">
        <v>758</v>
      </c>
      <c r="N12248" s="315" t="s">
        <v>14439</v>
      </c>
      <c r="O12248" s="315" t="s">
        <v>805</v>
      </c>
      <c r="P12248" s="315" t="s">
        <v>8808</v>
      </c>
      <c r="Q12248" s="315" t="s">
        <v>1041</v>
      </c>
    </row>
    <row r="12249" spans="1:17" hidden="1">
      <c r="A12249" s="315" t="s">
        <v>14440</v>
      </c>
      <c r="B12249" s="315" t="s">
        <v>13501</v>
      </c>
      <c r="C12249" s="315" t="s">
        <v>13502</v>
      </c>
      <c r="D12249" s="316">
        <v>550</v>
      </c>
      <c r="E12249" s="317">
        <v>2334081.2599999998</v>
      </c>
      <c r="F12249" s="317">
        <v>421431.33999999997</v>
      </c>
      <c r="G12249" s="318">
        <v>39710</v>
      </c>
      <c r="H12249" s="318">
        <v>40353</v>
      </c>
      <c r="I12249" s="318">
        <v>49674</v>
      </c>
      <c r="J12249" s="315" t="s">
        <v>14441</v>
      </c>
      <c r="K12249" s="315">
        <v>7742</v>
      </c>
      <c r="L12249" s="315" t="s">
        <v>3172</v>
      </c>
      <c r="M12249" s="315" t="s">
        <v>966</v>
      </c>
      <c r="N12249" s="315" t="s">
        <v>14442</v>
      </c>
      <c r="O12249" s="315" t="s">
        <v>805</v>
      </c>
      <c r="P12249" s="315" t="s">
        <v>14443</v>
      </c>
      <c r="Q12249" s="315" t="s">
        <v>969</v>
      </c>
    </row>
    <row r="12250" spans="1:17" hidden="1">
      <c r="A12250" s="315" t="s">
        <v>14444</v>
      </c>
      <c r="B12250" s="315" t="s">
        <v>13501</v>
      </c>
      <c r="C12250" s="315" t="s">
        <v>13508</v>
      </c>
      <c r="D12250" s="316">
        <v>553</v>
      </c>
      <c r="E12250" s="317">
        <v>2939068.1999999997</v>
      </c>
      <c r="F12250" s="317">
        <v>643238.72</v>
      </c>
      <c r="G12250" s="318">
        <v>39618</v>
      </c>
      <c r="H12250" s="318">
        <v>40429</v>
      </c>
      <c r="I12250" s="318">
        <v>49674</v>
      </c>
      <c r="J12250" s="315" t="s">
        <v>14445</v>
      </c>
      <c r="K12250" s="315">
        <v>6331</v>
      </c>
      <c r="L12250" s="315" t="s">
        <v>4204</v>
      </c>
      <c r="M12250" s="315" t="s">
        <v>1712</v>
      </c>
      <c r="N12250" s="315" t="s">
        <v>8127</v>
      </c>
      <c r="O12250" s="315" t="s">
        <v>805</v>
      </c>
      <c r="P12250" s="315" t="s">
        <v>8128</v>
      </c>
      <c r="Q12250" s="315" t="s">
        <v>807</v>
      </c>
    </row>
    <row r="12251" spans="1:17" hidden="1">
      <c r="A12251" s="315" t="s">
        <v>14446</v>
      </c>
      <c r="B12251" s="315" t="s">
        <v>13501</v>
      </c>
      <c r="C12251" s="315" t="s">
        <v>13503</v>
      </c>
      <c r="D12251" s="316">
        <v>567</v>
      </c>
      <c r="E12251" s="317">
        <v>2786347.63</v>
      </c>
      <c r="F12251" s="317">
        <v>610998.32999999996</v>
      </c>
      <c r="G12251" s="318">
        <v>39618</v>
      </c>
      <c r="H12251" s="318">
        <v>40477</v>
      </c>
      <c r="I12251" s="318">
        <v>49674</v>
      </c>
      <c r="J12251" s="315" t="s">
        <v>14447</v>
      </c>
      <c r="K12251" s="315">
        <v>6330</v>
      </c>
      <c r="L12251" s="315" t="s">
        <v>3322</v>
      </c>
      <c r="M12251" s="315" t="s">
        <v>1712</v>
      </c>
      <c r="N12251" s="315" t="s">
        <v>8127</v>
      </c>
      <c r="O12251" s="315" t="s">
        <v>805</v>
      </c>
      <c r="P12251" s="315" t="s">
        <v>8128</v>
      </c>
      <c r="Q12251" s="315" t="s">
        <v>807</v>
      </c>
    </row>
    <row r="12252" spans="1:17" hidden="1">
      <c r="A12252" s="315" t="s">
        <v>14448</v>
      </c>
      <c r="B12252" s="315" t="s">
        <v>13501</v>
      </c>
      <c r="C12252" s="315" t="s">
        <v>13508</v>
      </c>
      <c r="D12252" s="316">
        <v>580</v>
      </c>
      <c r="E12252" s="317">
        <v>1760706.7799999998</v>
      </c>
      <c r="F12252" s="317">
        <v>394721.08</v>
      </c>
      <c r="G12252" s="318">
        <v>40268</v>
      </c>
      <c r="H12252" s="318">
        <v>42101</v>
      </c>
      <c r="I12252" s="318">
        <v>51501</v>
      </c>
      <c r="J12252" s="315" t="s">
        <v>14449</v>
      </c>
      <c r="K12252" s="315">
        <v>8730</v>
      </c>
      <c r="L12252" s="315" t="s">
        <v>2219</v>
      </c>
      <c r="M12252" s="315" t="s">
        <v>770</v>
      </c>
      <c r="N12252" s="315" t="s">
        <v>14450</v>
      </c>
      <c r="O12252" s="315" t="s">
        <v>805</v>
      </c>
      <c r="P12252" s="315" t="s">
        <v>14451</v>
      </c>
      <c r="Q12252" s="315" t="s">
        <v>1793</v>
      </c>
    </row>
    <row r="12253" spans="1:17" hidden="1">
      <c r="A12253" s="315" t="s">
        <v>14452</v>
      </c>
      <c r="B12253" s="315" t="s">
        <v>13501</v>
      </c>
      <c r="C12253" s="315" t="s">
        <v>13502</v>
      </c>
      <c r="D12253" s="316">
        <v>580</v>
      </c>
      <c r="E12253" s="317">
        <v>1602635.75</v>
      </c>
      <c r="F12253" s="317">
        <v>313657.32</v>
      </c>
      <c r="G12253" s="318">
        <v>40525</v>
      </c>
      <c r="H12253" s="318">
        <v>42256</v>
      </c>
      <c r="I12253" s="318">
        <v>49674</v>
      </c>
      <c r="J12253" s="315" t="s">
        <v>14453</v>
      </c>
      <c r="K12253" s="315">
        <v>1965</v>
      </c>
      <c r="L12253" s="315" t="s">
        <v>2239</v>
      </c>
      <c r="M12253" s="315" t="s">
        <v>754</v>
      </c>
      <c r="N12253" s="315" t="s">
        <v>14454</v>
      </c>
      <c r="O12253" s="315" t="s">
        <v>805</v>
      </c>
      <c r="P12253" s="315" t="s">
        <v>2536</v>
      </c>
      <c r="Q12253" s="315" t="s">
        <v>1466</v>
      </c>
    </row>
    <row r="12254" spans="1:17" hidden="1">
      <c r="A12254" s="315" t="s">
        <v>14455</v>
      </c>
      <c r="B12254" s="315" t="s">
        <v>13501</v>
      </c>
      <c r="C12254" s="315" t="s">
        <v>13502</v>
      </c>
      <c r="D12254" s="316">
        <v>588</v>
      </c>
      <c r="E12254" s="317">
        <v>2266114.35</v>
      </c>
      <c r="F12254" s="317">
        <v>425945.54</v>
      </c>
      <c r="G12254" s="318">
        <v>40016</v>
      </c>
      <c r="H12254" s="318">
        <v>40533</v>
      </c>
      <c r="I12254" s="318">
        <v>49674</v>
      </c>
      <c r="J12254" s="315" t="s">
        <v>14456</v>
      </c>
      <c r="K12254" s="315">
        <v>1974</v>
      </c>
      <c r="L12254" s="315" t="s">
        <v>3118</v>
      </c>
      <c r="M12254" s="315" t="s">
        <v>754</v>
      </c>
      <c r="N12254" s="315" t="s">
        <v>14457</v>
      </c>
      <c r="O12254" s="315" t="s">
        <v>805</v>
      </c>
      <c r="P12254" s="315" t="s">
        <v>14458</v>
      </c>
      <c r="Q12254" s="315" t="s">
        <v>1179</v>
      </c>
    </row>
    <row r="12255" spans="1:17" hidden="1">
      <c r="A12255" s="315" t="s">
        <v>14459</v>
      </c>
      <c r="B12255" s="315" t="s">
        <v>13501</v>
      </c>
      <c r="C12255" s="315" t="s">
        <v>13503</v>
      </c>
      <c r="D12255" s="316">
        <v>590</v>
      </c>
      <c r="E12255" s="317">
        <v>1492192.47</v>
      </c>
      <c r="F12255" s="317">
        <v>266233.41000000003</v>
      </c>
      <c r="G12255" s="318">
        <v>40078</v>
      </c>
      <c r="H12255" s="318">
        <v>40874</v>
      </c>
      <c r="I12255" s="318">
        <v>50040</v>
      </c>
      <c r="J12255" s="315" t="s">
        <v>14460</v>
      </c>
      <c r="K12255" s="315">
        <v>9472</v>
      </c>
      <c r="L12255" s="315" t="s">
        <v>2333</v>
      </c>
      <c r="M12255" s="315" t="s">
        <v>770</v>
      </c>
      <c r="N12255" s="315" t="s">
        <v>13995</v>
      </c>
      <c r="O12255" s="315" t="s">
        <v>805</v>
      </c>
      <c r="P12255" s="315" t="s">
        <v>13996</v>
      </c>
      <c r="Q12255" s="315" t="s">
        <v>13997</v>
      </c>
    </row>
    <row r="12256" spans="1:17" hidden="1">
      <c r="A12256" s="315" t="s">
        <v>14461</v>
      </c>
      <c r="B12256" s="315" t="s">
        <v>13501</v>
      </c>
      <c r="C12256" s="315" t="s">
        <v>13502</v>
      </c>
      <c r="D12256" s="316">
        <v>600</v>
      </c>
      <c r="E12256" s="317">
        <v>3320448.1</v>
      </c>
      <c r="F12256" s="317">
        <v>593376.39000000013</v>
      </c>
      <c r="G12256" s="318">
        <v>39570</v>
      </c>
      <c r="H12256" s="318">
        <v>39599</v>
      </c>
      <c r="I12256" s="318">
        <v>48914</v>
      </c>
      <c r="J12256" s="315" t="s">
        <v>14314</v>
      </c>
      <c r="K12256" s="315">
        <v>3942</v>
      </c>
      <c r="L12256" s="315" t="s">
        <v>3452</v>
      </c>
      <c r="M12256" s="315" t="s">
        <v>754</v>
      </c>
      <c r="N12256" s="315" t="s">
        <v>14315</v>
      </c>
      <c r="O12256" s="315"/>
      <c r="P12256" s="315" t="s">
        <v>8388</v>
      </c>
      <c r="Q12256" s="315" t="s">
        <v>893</v>
      </c>
    </row>
    <row r="12257" spans="1:17" hidden="1">
      <c r="A12257" s="315" t="s">
        <v>14462</v>
      </c>
      <c r="B12257" s="315" t="s">
        <v>13501</v>
      </c>
      <c r="C12257" s="315" t="s">
        <v>13502</v>
      </c>
      <c r="D12257" s="316">
        <v>600</v>
      </c>
      <c r="E12257" s="317">
        <v>1915362.25</v>
      </c>
      <c r="F12257" s="317">
        <v>322773.99999999994</v>
      </c>
      <c r="G12257" s="318">
        <v>39570</v>
      </c>
      <c r="H12257" s="318">
        <v>42370</v>
      </c>
      <c r="I12257" s="318">
        <v>51866</v>
      </c>
      <c r="J12257" s="315" t="s">
        <v>14463</v>
      </c>
      <c r="K12257" s="315">
        <v>3911</v>
      </c>
      <c r="L12257" s="315" t="s">
        <v>3518</v>
      </c>
      <c r="M12257" s="315" t="s">
        <v>754</v>
      </c>
      <c r="N12257" s="315" t="s">
        <v>13721</v>
      </c>
      <c r="O12257" s="315" t="s">
        <v>805</v>
      </c>
      <c r="P12257" s="315" t="s">
        <v>13722</v>
      </c>
      <c r="Q12257" s="315" t="s">
        <v>5637</v>
      </c>
    </row>
    <row r="12258" spans="1:17" hidden="1">
      <c r="A12258" s="315" t="s">
        <v>14464</v>
      </c>
      <c r="B12258" s="315" t="s">
        <v>13501</v>
      </c>
      <c r="C12258" s="315" t="s">
        <v>13503</v>
      </c>
      <c r="D12258" s="316">
        <v>600</v>
      </c>
      <c r="E12258" s="317">
        <v>2176361.27</v>
      </c>
      <c r="F12258" s="317">
        <v>465276.44</v>
      </c>
      <c r="G12258" s="318">
        <v>39589</v>
      </c>
      <c r="H12258" s="318">
        <v>40683</v>
      </c>
      <c r="I12258" s="318">
        <v>50040</v>
      </c>
      <c r="J12258" s="315" t="s">
        <v>14465</v>
      </c>
      <c r="K12258" s="315">
        <v>8867</v>
      </c>
      <c r="L12258" s="315" t="s">
        <v>5438</v>
      </c>
      <c r="M12258" s="315" t="s">
        <v>1705</v>
      </c>
      <c r="N12258" s="315" t="s">
        <v>8131</v>
      </c>
      <c r="O12258" s="315" t="s">
        <v>805</v>
      </c>
      <c r="P12258" s="315" t="s">
        <v>6169</v>
      </c>
      <c r="Q12258" s="315" t="s">
        <v>8132</v>
      </c>
    </row>
    <row r="12259" spans="1:17" hidden="1">
      <c r="A12259" s="315" t="s">
        <v>14466</v>
      </c>
      <c r="B12259" s="315" t="s">
        <v>13501</v>
      </c>
      <c r="C12259" s="315" t="s">
        <v>13503</v>
      </c>
      <c r="D12259" s="316">
        <v>600</v>
      </c>
      <c r="E12259" s="317">
        <v>1821504.0499999993</v>
      </c>
      <c r="F12259" s="317">
        <v>323822.94</v>
      </c>
      <c r="G12259" s="318">
        <v>39805</v>
      </c>
      <c r="H12259" s="318">
        <v>40297</v>
      </c>
      <c r="I12259" s="318">
        <v>49674</v>
      </c>
      <c r="J12259" s="315" t="s">
        <v>14467</v>
      </c>
      <c r="K12259" s="315">
        <v>1987</v>
      </c>
      <c r="L12259" s="315" t="s">
        <v>2503</v>
      </c>
      <c r="M12259" s="315" t="s">
        <v>754</v>
      </c>
      <c r="N12259" s="315" t="s">
        <v>14468</v>
      </c>
      <c r="O12259" s="315" t="s">
        <v>914</v>
      </c>
      <c r="P12259" s="315" t="s">
        <v>14347</v>
      </c>
      <c r="Q12259" s="315" t="s">
        <v>14348</v>
      </c>
    </row>
    <row r="12260" spans="1:17" hidden="1">
      <c r="A12260" s="315" t="s">
        <v>14469</v>
      </c>
      <c r="B12260" s="315" t="s">
        <v>13501</v>
      </c>
      <c r="C12260" s="315" t="s">
        <v>13508</v>
      </c>
      <c r="D12260" s="316">
        <v>600</v>
      </c>
      <c r="E12260" s="317">
        <v>1963062.4</v>
      </c>
      <c r="F12260" s="317">
        <v>390688.08000000007</v>
      </c>
      <c r="G12260" s="318">
        <v>39811</v>
      </c>
      <c r="H12260" s="318">
        <v>40648</v>
      </c>
      <c r="I12260" s="318">
        <v>50040</v>
      </c>
      <c r="J12260" s="315" t="s">
        <v>14470</v>
      </c>
      <c r="K12260" s="315">
        <v>3715</v>
      </c>
      <c r="L12260" s="315" t="s">
        <v>2300</v>
      </c>
      <c r="M12260" s="315" t="s">
        <v>764</v>
      </c>
      <c r="N12260" s="315" t="s">
        <v>14471</v>
      </c>
      <c r="O12260" s="315"/>
      <c r="P12260" s="315" t="s">
        <v>14471</v>
      </c>
      <c r="Q12260" s="315"/>
    </row>
    <row r="12261" spans="1:17" hidden="1">
      <c r="A12261" s="315" t="s">
        <v>14472</v>
      </c>
      <c r="B12261" s="315" t="s">
        <v>13501</v>
      </c>
      <c r="C12261" s="315" t="s">
        <v>13503</v>
      </c>
      <c r="D12261" s="316">
        <v>600</v>
      </c>
      <c r="E12261" s="317">
        <v>3456620.33</v>
      </c>
      <c r="F12261" s="317">
        <v>502490.18000000005</v>
      </c>
      <c r="G12261" s="318">
        <v>41970</v>
      </c>
      <c r="H12261" s="318">
        <v>42401</v>
      </c>
      <c r="I12261" s="318">
        <v>50040</v>
      </c>
      <c r="J12261" s="315" t="s">
        <v>14473</v>
      </c>
      <c r="K12261" s="315">
        <v>7166</v>
      </c>
      <c r="L12261" s="315" t="s">
        <v>4499</v>
      </c>
      <c r="M12261" s="315" t="s">
        <v>966</v>
      </c>
      <c r="N12261" s="315" t="s">
        <v>13972</v>
      </c>
      <c r="O12261" s="315" t="s">
        <v>805</v>
      </c>
      <c r="P12261" s="315" t="s">
        <v>8830</v>
      </c>
      <c r="Q12261" s="315" t="s">
        <v>5818</v>
      </c>
    </row>
    <row r="12262" spans="1:17" hidden="1">
      <c r="A12262" s="315" t="s">
        <v>14474</v>
      </c>
      <c r="B12262" s="315" t="s">
        <v>13501</v>
      </c>
      <c r="C12262" s="315" t="s">
        <v>13508</v>
      </c>
      <c r="D12262" s="316">
        <v>630</v>
      </c>
      <c r="E12262" s="317">
        <v>1684391.85</v>
      </c>
      <c r="F12262" s="317">
        <v>359828.4</v>
      </c>
      <c r="G12262" s="318">
        <v>39570</v>
      </c>
      <c r="H12262" s="318">
        <v>39758</v>
      </c>
      <c r="I12262" s="318">
        <v>48944</v>
      </c>
      <c r="J12262" s="315" t="s">
        <v>14475</v>
      </c>
      <c r="K12262" s="315">
        <v>8041</v>
      </c>
      <c r="L12262" s="315" t="s">
        <v>328</v>
      </c>
      <c r="M12262" s="315" t="s">
        <v>784</v>
      </c>
      <c r="N12262" s="315" t="s">
        <v>14476</v>
      </c>
      <c r="O12262" s="315" t="s">
        <v>805</v>
      </c>
      <c r="P12262" s="315" t="s">
        <v>14477</v>
      </c>
      <c r="Q12262" s="315" t="s">
        <v>4629</v>
      </c>
    </row>
    <row r="12263" spans="1:17" hidden="1">
      <c r="A12263" s="315" t="s">
        <v>14478</v>
      </c>
      <c r="B12263" s="315" t="s">
        <v>13501</v>
      </c>
      <c r="C12263" s="315" t="s">
        <v>13508</v>
      </c>
      <c r="D12263" s="316">
        <v>640</v>
      </c>
      <c r="E12263" s="317">
        <v>1659333.93</v>
      </c>
      <c r="F12263" s="317">
        <v>332847.65000000002</v>
      </c>
      <c r="G12263" s="318">
        <v>39570</v>
      </c>
      <c r="H12263" s="318">
        <v>41153</v>
      </c>
      <c r="I12263" s="318">
        <v>50405</v>
      </c>
      <c r="J12263" s="315" t="s">
        <v>13582</v>
      </c>
      <c r="K12263" s="315">
        <v>7017</v>
      </c>
      <c r="L12263" s="315" t="s">
        <v>965</v>
      </c>
      <c r="M12263" s="315" t="s">
        <v>966</v>
      </c>
      <c r="N12263" s="315" t="s">
        <v>7949</v>
      </c>
      <c r="O12263" s="315" t="s">
        <v>805</v>
      </c>
      <c r="P12263" s="315" t="s">
        <v>7950</v>
      </c>
      <c r="Q12263" s="315" t="s">
        <v>1090</v>
      </c>
    </row>
    <row r="12264" spans="1:17" hidden="1">
      <c r="A12264" s="315" t="s">
        <v>14479</v>
      </c>
      <c r="B12264" s="315" t="s">
        <v>13501</v>
      </c>
      <c r="C12264" s="315" t="s">
        <v>13508</v>
      </c>
      <c r="D12264" s="316">
        <v>650</v>
      </c>
      <c r="E12264" s="317">
        <v>2868286.25</v>
      </c>
      <c r="F12264" s="317">
        <v>633819.49000000011</v>
      </c>
      <c r="G12264" s="318">
        <v>39569</v>
      </c>
      <c r="H12264" s="318">
        <v>42074</v>
      </c>
      <c r="I12264" s="318">
        <v>51501</v>
      </c>
      <c r="J12264" s="315" t="s">
        <v>14480</v>
      </c>
      <c r="K12264" s="315">
        <v>8408</v>
      </c>
      <c r="L12264" s="315" t="s">
        <v>14481</v>
      </c>
      <c r="M12264" s="315" t="s">
        <v>784</v>
      </c>
      <c r="N12264" s="315" t="s">
        <v>14482</v>
      </c>
      <c r="O12264" s="315" t="s">
        <v>914</v>
      </c>
      <c r="P12264" s="315" t="s">
        <v>14483</v>
      </c>
      <c r="Q12264" s="315" t="s">
        <v>10207</v>
      </c>
    </row>
    <row r="12265" spans="1:17" hidden="1">
      <c r="A12265" s="315" t="s">
        <v>14484</v>
      </c>
      <c r="B12265" s="315" t="s">
        <v>13501</v>
      </c>
      <c r="C12265" s="315" t="s">
        <v>13502</v>
      </c>
      <c r="D12265" s="316">
        <v>655</v>
      </c>
      <c r="E12265" s="317">
        <v>190094.63</v>
      </c>
      <c r="F12265" s="317">
        <v>28338.18</v>
      </c>
      <c r="G12265" s="318">
        <v>40323</v>
      </c>
      <c r="H12265" s="318">
        <v>42711</v>
      </c>
      <c r="I12265" s="318">
        <v>51866</v>
      </c>
      <c r="J12265" s="315" t="s">
        <v>14345</v>
      </c>
      <c r="K12265" s="315">
        <v>1908</v>
      </c>
      <c r="L12265" s="315" t="s">
        <v>3372</v>
      </c>
      <c r="M12265" s="315" t="s">
        <v>754</v>
      </c>
      <c r="N12265" s="315" t="s">
        <v>14485</v>
      </c>
      <c r="O12265" s="315" t="s">
        <v>805</v>
      </c>
      <c r="P12265" s="315" t="s">
        <v>14338</v>
      </c>
      <c r="Q12265" s="315" t="s">
        <v>14339</v>
      </c>
    </row>
    <row r="12266" spans="1:17" hidden="1">
      <c r="A12266" s="315" t="s">
        <v>14486</v>
      </c>
      <c r="B12266" s="315" t="s">
        <v>13501</v>
      </c>
      <c r="C12266" s="315" t="s">
        <v>13502</v>
      </c>
      <c r="D12266" s="316">
        <v>680</v>
      </c>
      <c r="E12266" s="317">
        <v>1203605.7</v>
      </c>
      <c r="F12266" s="317">
        <v>237321.41999999998</v>
      </c>
      <c r="G12266" s="318">
        <v>39570</v>
      </c>
      <c r="H12266" s="318">
        <v>41864</v>
      </c>
      <c r="I12266" s="318">
        <v>51135</v>
      </c>
      <c r="J12266" s="315" t="s">
        <v>14487</v>
      </c>
      <c r="K12266" s="315">
        <v>9470</v>
      </c>
      <c r="L12266" s="315" t="s">
        <v>919</v>
      </c>
      <c r="M12266" s="315" t="s">
        <v>770</v>
      </c>
      <c r="N12266" s="315" t="s">
        <v>13547</v>
      </c>
      <c r="O12266" s="315" t="s">
        <v>805</v>
      </c>
      <c r="P12266" s="315" t="s">
        <v>880</v>
      </c>
      <c r="Q12266" s="315" t="s">
        <v>945</v>
      </c>
    </row>
    <row r="12267" spans="1:17" hidden="1">
      <c r="A12267" s="315" t="s">
        <v>14488</v>
      </c>
      <c r="B12267" s="315" t="s">
        <v>13501</v>
      </c>
      <c r="C12267" s="315" t="s">
        <v>13503</v>
      </c>
      <c r="D12267" s="316">
        <v>715</v>
      </c>
      <c r="E12267" s="317">
        <v>1386681.2700000005</v>
      </c>
      <c r="F12267" s="317">
        <v>240415.97</v>
      </c>
      <c r="G12267" s="318">
        <v>41955</v>
      </c>
      <c r="H12267" s="318">
        <v>41092</v>
      </c>
      <c r="I12267" s="318">
        <v>50405</v>
      </c>
      <c r="J12267" s="315" t="s">
        <v>14489</v>
      </c>
      <c r="K12267" s="315">
        <v>7434</v>
      </c>
      <c r="L12267" s="315" t="s">
        <v>13521</v>
      </c>
      <c r="M12267" s="315" t="s">
        <v>966</v>
      </c>
      <c r="N12267" s="315" t="s">
        <v>14490</v>
      </c>
      <c r="O12267" s="315" t="s">
        <v>805</v>
      </c>
      <c r="P12267" s="315" t="s">
        <v>14491</v>
      </c>
      <c r="Q12267" s="315" t="s">
        <v>1607</v>
      </c>
    </row>
    <row r="12268" spans="1:17" hidden="1">
      <c r="A12268" s="315" t="s">
        <v>14492</v>
      </c>
      <c r="B12268" s="315" t="s">
        <v>13501</v>
      </c>
      <c r="C12268" s="315" t="s">
        <v>13502</v>
      </c>
      <c r="D12268" s="316">
        <v>727</v>
      </c>
      <c r="E12268" s="317">
        <v>2568087.2999999993</v>
      </c>
      <c r="F12268" s="317">
        <v>434046.62</v>
      </c>
      <c r="G12268" s="318">
        <v>39955</v>
      </c>
      <c r="H12268" s="318">
        <v>42487</v>
      </c>
      <c r="I12268" s="318">
        <v>51866</v>
      </c>
      <c r="J12268" s="315" t="s">
        <v>14493</v>
      </c>
      <c r="K12268" s="315">
        <v>1963</v>
      </c>
      <c r="L12268" s="315" t="s">
        <v>3267</v>
      </c>
      <c r="M12268" s="315" t="s">
        <v>754</v>
      </c>
      <c r="N12268" s="315" t="s">
        <v>14494</v>
      </c>
      <c r="O12268" s="315" t="s">
        <v>805</v>
      </c>
      <c r="P12268" s="315" t="s">
        <v>14104</v>
      </c>
      <c r="Q12268" s="315" t="s">
        <v>14103</v>
      </c>
    </row>
    <row r="12269" spans="1:17" hidden="1">
      <c r="A12269" s="315" t="s">
        <v>14495</v>
      </c>
      <c r="B12269" s="315" t="s">
        <v>13501</v>
      </c>
      <c r="C12269" s="315" t="s">
        <v>13503</v>
      </c>
      <c r="D12269" s="316">
        <v>750</v>
      </c>
      <c r="E12269" s="317">
        <v>3621081</v>
      </c>
      <c r="F12269" s="317">
        <v>662657.82000000007</v>
      </c>
      <c r="G12269" s="318">
        <v>39574</v>
      </c>
      <c r="H12269" s="318">
        <v>40010</v>
      </c>
      <c r="I12269" s="318">
        <v>49309</v>
      </c>
      <c r="J12269" s="315" t="s">
        <v>14496</v>
      </c>
      <c r="K12269" s="315">
        <v>3948</v>
      </c>
      <c r="L12269" s="315" t="s">
        <v>14497</v>
      </c>
      <c r="M12269" s="315" t="s">
        <v>754</v>
      </c>
      <c r="N12269" s="315" t="s">
        <v>14498</v>
      </c>
      <c r="O12269" s="315" t="s">
        <v>805</v>
      </c>
      <c r="P12269" s="315" t="s">
        <v>14499</v>
      </c>
      <c r="Q12269" s="315" t="s">
        <v>5117</v>
      </c>
    </row>
    <row r="12270" spans="1:17" hidden="1">
      <c r="A12270" s="315" t="s">
        <v>14500</v>
      </c>
      <c r="B12270" s="315" t="s">
        <v>13501</v>
      </c>
      <c r="C12270" s="315" t="s">
        <v>13502</v>
      </c>
      <c r="D12270" s="316">
        <v>750</v>
      </c>
      <c r="E12270" s="317">
        <v>4062831.78</v>
      </c>
      <c r="F12270" s="317">
        <v>695948.03</v>
      </c>
      <c r="G12270" s="318">
        <v>39846</v>
      </c>
      <c r="H12270" s="318">
        <v>39988</v>
      </c>
      <c r="I12270" s="318">
        <v>49309</v>
      </c>
      <c r="J12270" s="315" t="s">
        <v>14501</v>
      </c>
      <c r="K12270" s="315">
        <v>1941</v>
      </c>
      <c r="L12270" s="315" t="s">
        <v>14502</v>
      </c>
      <c r="M12270" s="315" t="s">
        <v>754</v>
      </c>
      <c r="N12270" s="315" t="s">
        <v>14503</v>
      </c>
      <c r="O12270" s="315" t="s">
        <v>805</v>
      </c>
      <c r="P12270" s="315" t="s">
        <v>14193</v>
      </c>
      <c r="Q12270" s="315" t="s">
        <v>1179</v>
      </c>
    </row>
    <row r="12271" spans="1:17" hidden="1">
      <c r="A12271" s="315" t="s">
        <v>14504</v>
      </c>
      <c r="B12271" s="315" t="s">
        <v>13501</v>
      </c>
      <c r="C12271" s="315" t="s">
        <v>13508</v>
      </c>
      <c r="D12271" s="316">
        <v>750</v>
      </c>
      <c r="E12271" s="317">
        <v>2524185</v>
      </c>
      <c r="F12271" s="317">
        <v>499841.88</v>
      </c>
      <c r="G12271" s="318">
        <v>40227</v>
      </c>
      <c r="H12271" s="318">
        <v>42109</v>
      </c>
      <c r="I12271" s="318">
        <v>51501</v>
      </c>
      <c r="J12271" s="315" t="s">
        <v>14505</v>
      </c>
      <c r="K12271" s="315">
        <v>3785</v>
      </c>
      <c r="L12271" s="315" t="s">
        <v>4311</v>
      </c>
      <c r="M12271" s="315" t="s">
        <v>764</v>
      </c>
      <c r="N12271" s="315" t="s">
        <v>13650</v>
      </c>
      <c r="O12271" s="315" t="s">
        <v>805</v>
      </c>
      <c r="P12271" s="315" t="s">
        <v>4606</v>
      </c>
      <c r="Q12271" s="315" t="s">
        <v>875</v>
      </c>
    </row>
    <row r="12272" spans="1:17" hidden="1">
      <c r="A12272" s="315" t="s">
        <v>14506</v>
      </c>
      <c r="B12272" s="315" t="s">
        <v>13501</v>
      </c>
      <c r="C12272" s="315" t="s">
        <v>13508</v>
      </c>
      <c r="D12272" s="316">
        <v>800</v>
      </c>
      <c r="E12272" s="317">
        <v>4417732.91</v>
      </c>
      <c r="F12272" s="317">
        <v>929038.89</v>
      </c>
      <c r="G12272" s="318">
        <v>40427</v>
      </c>
      <c r="H12272" s="318">
        <v>41835</v>
      </c>
      <c r="I12272" s="318">
        <v>49309</v>
      </c>
      <c r="J12272" s="315" t="s">
        <v>14507</v>
      </c>
      <c r="K12272" s="315">
        <v>5417</v>
      </c>
      <c r="L12272" s="315" t="s">
        <v>3484</v>
      </c>
      <c r="M12272" s="315" t="s">
        <v>776</v>
      </c>
      <c r="N12272" s="315" t="s">
        <v>14009</v>
      </c>
      <c r="O12272" s="315" t="s">
        <v>805</v>
      </c>
      <c r="P12272" s="315" t="s">
        <v>7595</v>
      </c>
      <c r="Q12272" s="315" t="s">
        <v>1286</v>
      </c>
    </row>
    <row r="12273" spans="1:17" hidden="1">
      <c r="A12273" s="315" t="s">
        <v>14508</v>
      </c>
      <c r="B12273" s="315" t="s">
        <v>13501</v>
      </c>
      <c r="C12273" s="315" t="s">
        <v>13503</v>
      </c>
      <c r="D12273" s="316">
        <v>815</v>
      </c>
      <c r="E12273" s="317">
        <v>4875588.91</v>
      </c>
      <c r="F12273" s="317">
        <v>956567.16</v>
      </c>
      <c r="G12273" s="318">
        <v>39570</v>
      </c>
      <c r="H12273" s="318">
        <v>40239</v>
      </c>
      <c r="I12273" s="318">
        <v>49674</v>
      </c>
      <c r="J12273" s="315" t="s">
        <v>14509</v>
      </c>
      <c r="K12273" s="315">
        <v>8755</v>
      </c>
      <c r="L12273" s="315" t="s">
        <v>2839</v>
      </c>
      <c r="M12273" s="315" t="s">
        <v>1705</v>
      </c>
      <c r="N12273" s="315" t="s">
        <v>14510</v>
      </c>
      <c r="O12273" s="315" t="s">
        <v>805</v>
      </c>
      <c r="P12273" s="315" t="s">
        <v>5440</v>
      </c>
      <c r="Q12273" s="315" t="s">
        <v>4750</v>
      </c>
    </row>
    <row r="12274" spans="1:17" hidden="1">
      <c r="A12274" s="315" t="s">
        <v>14511</v>
      </c>
      <c r="B12274" s="315" t="s">
        <v>13501</v>
      </c>
      <c r="C12274" s="315" t="s">
        <v>13832</v>
      </c>
      <c r="D12274" s="316">
        <v>850</v>
      </c>
      <c r="E12274" s="317">
        <v>4175421.64</v>
      </c>
      <c r="F12274" s="317">
        <v>695903.59000000008</v>
      </c>
      <c r="G12274" s="318">
        <v>39570</v>
      </c>
      <c r="H12274" s="318">
        <v>40819</v>
      </c>
      <c r="I12274" s="318">
        <v>50040</v>
      </c>
      <c r="J12274" s="315" t="s">
        <v>13582</v>
      </c>
      <c r="K12274" s="315">
        <v>7017</v>
      </c>
      <c r="L12274" s="315" t="s">
        <v>965</v>
      </c>
      <c r="M12274" s="315" t="s">
        <v>966</v>
      </c>
      <c r="N12274" s="315" t="s">
        <v>7949</v>
      </c>
      <c r="O12274" s="315" t="s">
        <v>805</v>
      </c>
      <c r="P12274" s="315" t="s">
        <v>7950</v>
      </c>
      <c r="Q12274" s="315" t="s">
        <v>1090</v>
      </c>
    </row>
    <row r="12275" spans="1:17" hidden="1">
      <c r="A12275" s="315" t="s">
        <v>14512</v>
      </c>
      <c r="B12275" s="315" t="s">
        <v>13501</v>
      </c>
      <c r="C12275" s="315" t="s">
        <v>13503</v>
      </c>
      <c r="D12275" s="316">
        <v>872</v>
      </c>
      <c r="E12275" s="317">
        <v>4801206.09</v>
      </c>
      <c r="F12275" s="317">
        <v>933567.87999999989</v>
      </c>
      <c r="G12275" s="318">
        <v>39570</v>
      </c>
      <c r="H12275" s="318">
        <v>40595</v>
      </c>
      <c r="I12275" s="318">
        <v>50040</v>
      </c>
      <c r="J12275" s="315" t="s">
        <v>14513</v>
      </c>
      <c r="K12275" s="315">
        <v>6102</v>
      </c>
      <c r="L12275" s="315" t="s">
        <v>2109</v>
      </c>
      <c r="M12275" s="315" t="s">
        <v>788</v>
      </c>
      <c r="N12275" s="315" t="s">
        <v>14514</v>
      </c>
      <c r="O12275" s="315" t="s">
        <v>805</v>
      </c>
      <c r="P12275" s="315" t="s">
        <v>4525</v>
      </c>
      <c r="Q12275" s="315" t="s">
        <v>875</v>
      </c>
    </row>
    <row r="12276" spans="1:17" hidden="1">
      <c r="A12276" s="315" t="s">
        <v>14515</v>
      </c>
      <c r="B12276" s="315" t="s">
        <v>13501</v>
      </c>
      <c r="C12276" s="315" t="s">
        <v>13503</v>
      </c>
      <c r="D12276" s="316">
        <v>880</v>
      </c>
      <c r="E12276" s="317">
        <v>3886113.1499999994</v>
      </c>
      <c r="F12276" s="317">
        <v>597839.14</v>
      </c>
      <c r="G12276" s="318">
        <v>39570</v>
      </c>
      <c r="H12276" s="318">
        <v>39467</v>
      </c>
      <c r="I12276" s="318">
        <v>48944</v>
      </c>
      <c r="J12276" s="315" t="s">
        <v>14516</v>
      </c>
      <c r="K12276" s="315">
        <v>6490</v>
      </c>
      <c r="L12276" s="315" t="s">
        <v>8393</v>
      </c>
      <c r="M12276" s="315" t="s">
        <v>1365</v>
      </c>
      <c r="N12276" s="315" t="s">
        <v>14517</v>
      </c>
      <c r="O12276" s="315" t="s">
        <v>805</v>
      </c>
      <c r="P12276" s="315" t="s">
        <v>5106</v>
      </c>
      <c r="Q12276" s="315" t="s">
        <v>1065</v>
      </c>
    </row>
    <row r="12277" spans="1:17" hidden="1">
      <c r="A12277" s="315" t="s">
        <v>14518</v>
      </c>
      <c r="B12277" s="315" t="s">
        <v>13501</v>
      </c>
      <c r="C12277" s="315" t="s">
        <v>13503</v>
      </c>
      <c r="D12277" s="316">
        <v>880</v>
      </c>
      <c r="E12277" s="317">
        <v>3307024.02</v>
      </c>
      <c r="F12277" s="317">
        <v>688963.34000000008</v>
      </c>
      <c r="G12277" s="318">
        <v>39624</v>
      </c>
      <c r="H12277" s="318">
        <v>41298</v>
      </c>
      <c r="I12277" s="318">
        <v>50770</v>
      </c>
      <c r="J12277" s="315" t="s">
        <v>14519</v>
      </c>
      <c r="K12277" s="315">
        <v>1637</v>
      </c>
      <c r="L12277" s="315" t="s">
        <v>4017</v>
      </c>
      <c r="M12277" s="315" t="s">
        <v>761</v>
      </c>
      <c r="N12277" s="315" t="s">
        <v>14520</v>
      </c>
      <c r="O12277" s="315" t="s">
        <v>805</v>
      </c>
      <c r="P12277" s="315" t="s">
        <v>14521</v>
      </c>
      <c r="Q12277" s="315" t="s">
        <v>10056</v>
      </c>
    </row>
    <row r="12278" spans="1:17" hidden="1">
      <c r="A12278" s="315" t="s">
        <v>14522</v>
      </c>
      <c r="B12278" s="315" t="s">
        <v>13501</v>
      </c>
      <c r="C12278" s="315" t="s">
        <v>13832</v>
      </c>
      <c r="D12278" s="316">
        <v>890</v>
      </c>
      <c r="E12278" s="317">
        <v>4696670.3</v>
      </c>
      <c r="F12278" s="317">
        <v>702319.25000000012</v>
      </c>
      <c r="G12278" s="318">
        <v>39601</v>
      </c>
      <c r="H12278" s="318">
        <v>39352</v>
      </c>
      <c r="I12278" s="318">
        <v>48579</v>
      </c>
      <c r="J12278" s="315" t="s">
        <v>14523</v>
      </c>
      <c r="K12278" s="315">
        <v>8752</v>
      </c>
      <c r="L12278" s="315" t="s">
        <v>3016</v>
      </c>
      <c r="M12278" s="315" t="s">
        <v>1705</v>
      </c>
      <c r="N12278" s="315" t="s">
        <v>14524</v>
      </c>
      <c r="O12278" s="315" t="s">
        <v>805</v>
      </c>
      <c r="P12278" s="315" t="s">
        <v>14525</v>
      </c>
      <c r="Q12278" s="315" t="s">
        <v>1156</v>
      </c>
    </row>
    <row r="12279" spans="1:17" hidden="1">
      <c r="A12279" s="315" t="s">
        <v>14526</v>
      </c>
      <c r="B12279" s="315" t="s">
        <v>13501</v>
      </c>
      <c r="C12279" s="315" t="s">
        <v>13503</v>
      </c>
      <c r="D12279" s="316">
        <v>900</v>
      </c>
      <c r="E12279" s="317">
        <v>2772356.2699999996</v>
      </c>
      <c r="F12279" s="317">
        <v>537086.38</v>
      </c>
      <c r="G12279" s="318">
        <v>39575</v>
      </c>
      <c r="H12279" s="318">
        <v>38838</v>
      </c>
      <c r="I12279" s="318">
        <v>48213</v>
      </c>
      <c r="J12279" s="315"/>
      <c r="K12279" s="315">
        <v>1873</v>
      </c>
      <c r="L12279" s="315" t="s">
        <v>14527</v>
      </c>
      <c r="M12279" s="315" t="s">
        <v>754</v>
      </c>
      <c r="N12279" s="315" t="s">
        <v>14528</v>
      </c>
      <c r="O12279" s="315" t="s">
        <v>805</v>
      </c>
      <c r="P12279" s="315" t="s">
        <v>14385</v>
      </c>
      <c r="Q12279" s="315" t="s">
        <v>11930</v>
      </c>
    </row>
    <row r="12280" spans="1:17" hidden="1">
      <c r="A12280" s="315" t="s">
        <v>14529</v>
      </c>
      <c r="B12280" s="315" t="s">
        <v>13501</v>
      </c>
      <c r="C12280" s="315" t="s">
        <v>13502</v>
      </c>
      <c r="D12280" s="316">
        <v>920</v>
      </c>
      <c r="E12280" s="317">
        <v>3145651</v>
      </c>
      <c r="F12280" s="317">
        <v>518449.91</v>
      </c>
      <c r="G12280" s="318">
        <v>39597</v>
      </c>
      <c r="H12280" s="318">
        <v>40161</v>
      </c>
      <c r="I12280" s="318">
        <v>49309</v>
      </c>
      <c r="J12280" s="315" t="s">
        <v>14530</v>
      </c>
      <c r="K12280" s="315">
        <v>7553</v>
      </c>
      <c r="L12280" s="315" t="s">
        <v>3711</v>
      </c>
      <c r="M12280" s="315" t="s">
        <v>966</v>
      </c>
      <c r="N12280" s="315"/>
      <c r="O12280" s="315" t="s">
        <v>914</v>
      </c>
      <c r="P12280" s="315" t="s">
        <v>14531</v>
      </c>
      <c r="Q12280" s="315" t="s">
        <v>1145</v>
      </c>
    </row>
    <row r="12281" spans="1:17" hidden="1">
      <c r="A12281" s="319" t="s">
        <v>14529</v>
      </c>
      <c r="B12281" s="319" t="s">
        <v>13501</v>
      </c>
      <c r="C12281" s="315" t="s">
        <v>13502</v>
      </c>
      <c r="D12281" s="320">
        <v>920</v>
      </c>
      <c r="E12281" s="317">
        <v>1196474</v>
      </c>
      <c r="F12281" s="317">
        <v>201337.28999999998</v>
      </c>
      <c r="G12281" s="321">
        <v>39597</v>
      </c>
      <c r="H12281" s="321">
        <v>40161</v>
      </c>
      <c r="I12281" s="321">
        <v>49279</v>
      </c>
      <c r="J12281" s="319" t="s">
        <v>14530</v>
      </c>
      <c r="K12281" s="322">
        <v>7553</v>
      </c>
      <c r="L12281" s="319" t="s">
        <v>3711</v>
      </c>
      <c r="M12281" s="319" t="s">
        <v>966</v>
      </c>
      <c r="N12281" s="319" t="s">
        <v>14532</v>
      </c>
      <c r="O12281" s="319" t="s">
        <v>805</v>
      </c>
      <c r="P12281" s="319" t="s">
        <v>14533</v>
      </c>
      <c r="Q12281" s="319" t="s">
        <v>1041</v>
      </c>
    </row>
    <row r="12282" spans="1:17" hidden="1">
      <c r="A12282" s="315" t="s">
        <v>14534</v>
      </c>
      <c r="B12282" s="315" t="s">
        <v>13501</v>
      </c>
      <c r="C12282" s="315" t="s">
        <v>13505</v>
      </c>
      <c r="D12282" s="316">
        <v>928</v>
      </c>
      <c r="E12282" s="317">
        <v>6208069.7599999998</v>
      </c>
      <c r="F12282" s="317">
        <v>965699.74</v>
      </c>
      <c r="G12282" s="318">
        <v>40602</v>
      </c>
      <c r="H12282" s="318">
        <v>40531</v>
      </c>
      <c r="I12282" s="318">
        <v>49674</v>
      </c>
      <c r="J12282" s="315" t="s">
        <v>14535</v>
      </c>
      <c r="K12282" s="315">
        <v>4310</v>
      </c>
      <c r="L12282" s="315" t="s">
        <v>2666</v>
      </c>
      <c r="M12282" s="315" t="s">
        <v>776</v>
      </c>
      <c r="N12282" s="315" t="s">
        <v>14536</v>
      </c>
      <c r="O12282" s="315" t="s">
        <v>805</v>
      </c>
      <c r="P12282" s="315" t="s">
        <v>7595</v>
      </c>
      <c r="Q12282" s="315" t="s">
        <v>1286</v>
      </c>
    </row>
    <row r="12283" spans="1:17" hidden="1">
      <c r="A12283" s="315" t="s">
        <v>14537</v>
      </c>
      <c r="B12283" s="315" t="s">
        <v>13501</v>
      </c>
      <c r="C12283" s="315" t="s">
        <v>13503</v>
      </c>
      <c r="D12283" s="316">
        <v>940</v>
      </c>
      <c r="E12283" s="317">
        <v>420146.25</v>
      </c>
      <c r="F12283" s="317">
        <v>80917.05</v>
      </c>
      <c r="G12283" s="318">
        <v>39570</v>
      </c>
      <c r="H12283" s="318">
        <v>41701</v>
      </c>
      <c r="I12283" s="318">
        <v>51135</v>
      </c>
      <c r="J12283" s="315" t="s">
        <v>1489</v>
      </c>
      <c r="K12283" s="315">
        <v>1070</v>
      </c>
      <c r="L12283" s="315" t="s">
        <v>1489</v>
      </c>
      <c r="M12283" s="315" t="s">
        <v>766</v>
      </c>
      <c r="N12283" s="315" t="s">
        <v>5156</v>
      </c>
      <c r="O12283" s="315" t="s">
        <v>805</v>
      </c>
      <c r="P12283" s="315" t="s">
        <v>5157</v>
      </c>
      <c r="Q12283" s="315" t="s">
        <v>5158</v>
      </c>
    </row>
    <row r="12284" spans="1:17" hidden="1">
      <c r="A12284" s="319" t="s">
        <v>14537</v>
      </c>
      <c r="B12284" s="319" t="s">
        <v>13501</v>
      </c>
      <c r="C12284" s="315" t="s">
        <v>13503</v>
      </c>
      <c r="D12284" s="320">
        <v>940</v>
      </c>
      <c r="E12284" s="317">
        <v>2466765</v>
      </c>
      <c r="F12284" s="317">
        <v>483192.35000000003</v>
      </c>
      <c r="G12284" s="321">
        <v>39570</v>
      </c>
      <c r="H12284" s="321">
        <v>41701</v>
      </c>
      <c r="I12284" s="321">
        <v>51135</v>
      </c>
      <c r="J12284" s="319" t="s">
        <v>1489</v>
      </c>
      <c r="K12284" s="322">
        <v>1070</v>
      </c>
      <c r="L12284" s="319" t="s">
        <v>1489</v>
      </c>
      <c r="M12284" s="319" t="s">
        <v>766</v>
      </c>
      <c r="N12284" s="319" t="s">
        <v>5159</v>
      </c>
      <c r="O12284" s="319" t="s">
        <v>805</v>
      </c>
      <c r="P12284" s="319" t="s">
        <v>1843</v>
      </c>
      <c r="Q12284" s="319" t="s">
        <v>5160</v>
      </c>
    </row>
    <row r="12285" spans="1:17" hidden="1">
      <c r="A12285" s="315" t="s">
        <v>14538</v>
      </c>
      <c r="B12285" s="315" t="s">
        <v>13501</v>
      </c>
      <c r="C12285" s="315" t="s">
        <v>13508</v>
      </c>
      <c r="D12285" s="316">
        <v>940</v>
      </c>
      <c r="E12285" s="317">
        <v>75667</v>
      </c>
      <c r="F12285" s="317">
        <v>12471.05</v>
      </c>
      <c r="G12285" s="318">
        <v>40018</v>
      </c>
      <c r="H12285" s="318">
        <v>42715</v>
      </c>
      <c r="I12285" s="318">
        <v>51866</v>
      </c>
      <c r="J12285" s="315" t="s">
        <v>14539</v>
      </c>
      <c r="K12285" s="315">
        <v>8775</v>
      </c>
      <c r="L12285" s="315" t="s">
        <v>14540</v>
      </c>
      <c r="M12285" s="315" t="s">
        <v>1705</v>
      </c>
      <c r="N12285" s="315" t="s">
        <v>14541</v>
      </c>
      <c r="O12285" s="315" t="s">
        <v>805</v>
      </c>
      <c r="P12285" s="315" t="s">
        <v>14542</v>
      </c>
      <c r="Q12285" s="315" t="s">
        <v>1286</v>
      </c>
    </row>
    <row r="12286" spans="1:17" hidden="1">
      <c r="A12286" s="315" t="s">
        <v>14543</v>
      </c>
      <c r="B12286" s="315" t="s">
        <v>13501</v>
      </c>
      <c r="C12286" s="315" t="s">
        <v>13502</v>
      </c>
      <c r="D12286" s="316">
        <v>950</v>
      </c>
      <c r="E12286" s="317">
        <v>1816149.3299999998</v>
      </c>
      <c r="F12286" s="317">
        <v>329597.46000000002</v>
      </c>
      <c r="G12286" s="318">
        <v>40277</v>
      </c>
      <c r="H12286" s="318">
        <v>42360</v>
      </c>
      <c r="I12286" s="318">
        <v>51501</v>
      </c>
      <c r="J12286" s="315" t="s">
        <v>14544</v>
      </c>
      <c r="K12286" s="315">
        <v>6806</v>
      </c>
      <c r="L12286" s="315" t="s">
        <v>14545</v>
      </c>
      <c r="M12286" s="315" t="s">
        <v>811</v>
      </c>
      <c r="N12286" s="315" t="s">
        <v>14546</v>
      </c>
      <c r="O12286" s="315" t="s">
        <v>805</v>
      </c>
      <c r="P12286" s="315" t="s">
        <v>14547</v>
      </c>
      <c r="Q12286" s="315" t="s">
        <v>14548</v>
      </c>
    </row>
    <row r="12287" spans="1:17" hidden="1">
      <c r="A12287" s="315" t="s">
        <v>14549</v>
      </c>
      <c r="B12287" s="315" t="s">
        <v>13501</v>
      </c>
      <c r="C12287" s="315" t="s">
        <v>13503</v>
      </c>
      <c r="D12287" s="316">
        <v>960</v>
      </c>
      <c r="E12287" s="317">
        <v>2774942.26</v>
      </c>
      <c r="F12287" s="317">
        <v>513878.23</v>
      </c>
      <c r="G12287" s="318">
        <v>39878</v>
      </c>
      <c r="H12287" s="318">
        <v>41607</v>
      </c>
      <c r="I12287" s="318">
        <v>50770</v>
      </c>
      <c r="J12287" s="315" t="s">
        <v>14550</v>
      </c>
      <c r="K12287" s="315">
        <v>3916</v>
      </c>
      <c r="L12287" s="315" t="s">
        <v>14551</v>
      </c>
      <c r="M12287" s="315" t="s">
        <v>754</v>
      </c>
      <c r="N12287" s="315" t="s">
        <v>14552</v>
      </c>
      <c r="O12287" s="315" t="s">
        <v>805</v>
      </c>
      <c r="P12287" s="315" t="s">
        <v>14553</v>
      </c>
      <c r="Q12287" s="315" t="s">
        <v>14554</v>
      </c>
    </row>
    <row r="12288" spans="1:17" hidden="1">
      <c r="A12288" s="315" t="s">
        <v>14555</v>
      </c>
      <c r="B12288" s="315" t="s">
        <v>13501</v>
      </c>
      <c r="C12288" s="315" t="s">
        <v>13505</v>
      </c>
      <c r="D12288" s="316">
        <v>960</v>
      </c>
      <c r="E12288" s="317">
        <v>2604629.5500000003</v>
      </c>
      <c r="F12288" s="317">
        <v>463045.25</v>
      </c>
      <c r="G12288" s="318">
        <v>39853</v>
      </c>
      <c r="H12288" s="318">
        <v>41624</v>
      </c>
      <c r="I12288" s="318">
        <v>50770</v>
      </c>
      <c r="J12288" s="315"/>
      <c r="K12288" s="315">
        <v>7550</v>
      </c>
      <c r="L12288" s="315" t="s">
        <v>1010</v>
      </c>
      <c r="M12288" s="315" t="s">
        <v>966</v>
      </c>
      <c r="N12288" s="315" t="s">
        <v>14556</v>
      </c>
      <c r="O12288" s="315" t="s">
        <v>805</v>
      </c>
      <c r="P12288" s="315" t="s">
        <v>4653</v>
      </c>
      <c r="Q12288" s="315" t="s">
        <v>1041</v>
      </c>
    </row>
    <row r="12289" spans="1:17" hidden="1">
      <c r="A12289" s="315" t="s">
        <v>14557</v>
      </c>
      <c r="B12289" s="315" t="s">
        <v>13501</v>
      </c>
      <c r="C12289" s="315" t="s">
        <v>13508</v>
      </c>
      <c r="D12289" s="316">
        <v>964</v>
      </c>
      <c r="E12289" s="317">
        <v>2628441.27</v>
      </c>
      <c r="F12289" s="317">
        <v>501350.83</v>
      </c>
      <c r="G12289" s="318">
        <v>40478</v>
      </c>
      <c r="H12289" s="318">
        <v>42538</v>
      </c>
      <c r="I12289" s="318">
        <v>50040</v>
      </c>
      <c r="J12289" s="315" t="s">
        <v>14558</v>
      </c>
      <c r="K12289" s="315">
        <v>8575</v>
      </c>
      <c r="L12289" s="315" t="s">
        <v>2145</v>
      </c>
      <c r="M12289" s="315" t="s">
        <v>792</v>
      </c>
      <c r="N12289" s="315" t="s">
        <v>14009</v>
      </c>
      <c r="O12289" s="315" t="s">
        <v>805</v>
      </c>
      <c r="P12289" s="315" t="s">
        <v>7595</v>
      </c>
      <c r="Q12289" s="315" t="s">
        <v>1286</v>
      </c>
    </row>
    <row r="12290" spans="1:17" hidden="1">
      <c r="A12290" s="315" t="s">
        <v>14559</v>
      </c>
      <c r="B12290" s="315" t="s">
        <v>13501</v>
      </c>
      <c r="C12290" s="315" t="s">
        <v>13508</v>
      </c>
      <c r="D12290" s="316">
        <v>990</v>
      </c>
      <c r="E12290" s="317">
        <v>5396617.0199999996</v>
      </c>
      <c r="F12290" s="317">
        <v>1099830.3700000001</v>
      </c>
      <c r="G12290" s="318">
        <v>39569</v>
      </c>
      <c r="H12290" s="318">
        <v>41039</v>
      </c>
      <c r="I12290" s="318">
        <v>50405</v>
      </c>
      <c r="J12290" s="315" t="s">
        <v>14560</v>
      </c>
      <c r="K12290" s="315">
        <v>8773</v>
      </c>
      <c r="L12290" s="315" t="s">
        <v>4276</v>
      </c>
      <c r="M12290" s="315" t="s">
        <v>1705</v>
      </c>
      <c r="N12290" s="315" t="s">
        <v>14561</v>
      </c>
      <c r="O12290" s="315" t="s">
        <v>805</v>
      </c>
      <c r="P12290" s="315" t="s">
        <v>14562</v>
      </c>
      <c r="Q12290" s="315" t="s">
        <v>945</v>
      </c>
    </row>
    <row r="12291" spans="1:17" hidden="1">
      <c r="A12291" s="315" t="s">
        <v>14563</v>
      </c>
      <c r="B12291" s="315" t="s">
        <v>13501</v>
      </c>
      <c r="C12291" s="315" t="s">
        <v>13503</v>
      </c>
      <c r="D12291" s="316">
        <v>1000</v>
      </c>
      <c r="E12291" s="317">
        <v>2134442.7599999998</v>
      </c>
      <c r="F12291" s="317">
        <v>409101.53</v>
      </c>
      <c r="G12291" s="318">
        <v>39743</v>
      </c>
      <c r="H12291" s="318">
        <v>41885</v>
      </c>
      <c r="I12291" s="318">
        <v>51135</v>
      </c>
      <c r="J12291" s="315" t="s">
        <v>14564</v>
      </c>
      <c r="K12291" s="315">
        <v>8784</v>
      </c>
      <c r="L12291" s="315" t="s">
        <v>2120</v>
      </c>
      <c r="M12291" s="315" t="s">
        <v>1705</v>
      </c>
      <c r="N12291" s="315" t="s">
        <v>14541</v>
      </c>
      <c r="O12291" s="315" t="s">
        <v>805</v>
      </c>
      <c r="P12291" s="315" t="s">
        <v>14542</v>
      </c>
      <c r="Q12291" s="315" t="s">
        <v>1286</v>
      </c>
    </row>
    <row r="12292" spans="1:17" hidden="1">
      <c r="A12292" s="315" t="s">
        <v>14565</v>
      </c>
      <c r="B12292" s="315" t="s">
        <v>13501</v>
      </c>
      <c r="C12292" s="315" t="s">
        <v>13503</v>
      </c>
      <c r="D12292" s="316">
        <v>1012</v>
      </c>
      <c r="E12292" s="317">
        <v>4156637.1300000008</v>
      </c>
      <c r="F12292" s="317">
        <v>839024.92</v>
      </c>
      <c r="G12292" s="318">
        <v>39569</v>
      </c>
      <c r="H12292" s="318">
        <v>41518</v>
      </c>
      <c r="I12292" s="318">
        <v>50770</v>
      </c>
      <c r="J12292" s="315" t="s">
        <v>14566</v>
      </c>
      <c r="K12292" s="315">
        <v>1350</v>
      </c>
      <c r="L12292" s="315" t="s">
        <v>3129</v>
      </c>
      <c r="M12292" s="315" t="s">
        <v>766</v>
      </c>
      <c r="N12292" s="315" t="s">
        <v>14567</v>
      </c>
      <c r="O12292" s="315" t="s">
        <v>805</v>
      </c>
      <c r="P12292" s="315" t="s">
        <v>14568</v>
      </c>
      <c r="Q12292" s="315" t="s">
        <v>5773</v>
      </c>
    </row>
    <row r="12293" spans="1:17" hidden="1">
      <c r="A12293" s="315" t="s">
        <v>14569</v>
      </c>
      <c r="B12293" s="315" t="s">
        <v>13501</v>
      </c>
      <c r="C12293" s="315" t="s">
        <v>13503</v>
      </c>
      <c r="D12293" s="316">
        <v>1050</v>
      </c>
      <c r="E12293" s="317">
        <v>-1493.25</v>
      </c>
      <c r="F12293" s="317">
        <v>-41.48</v>
      </c>
      <c r="G12293" s="318">
        <v>39570</v>
      </c>
      <c r="H12293" s="318">
        <v>42716</v>
      </c>
      <c r="I12293" s="318">
        <v>51866</v>
      </c>
      <c r="J12293" s="315" t="s">
        <v>14570</v>
      </c>
      <c r="K12293" s="315">
        <v>8756</v>
      </c>
      <c r="L12293" s="315" t="s">
        <v>4400</v>
      </c>
      <c r="M12293" s="315" t="s">
        <v>1705</v>
      </c>
      <c r="N12293" s="315" t="s">
        <v>14571</v>
      </c>
      <c r="O12293" s="315" t="s">
        <v>805</v>
      </c>
      <c r="P12293" s="315" t="s">
        <v>5440</v>
      </c>
      <c r="Q12293" s="315" t="s">
        <v>4750</v>
      </c>
    </row>
    <row r="12294" spans="1:17" hidden="1">
      <c r="A12294" s="315" t="s">
        <v>14572</v>
      </c>
      <c r="B12294" s="315" t="s">
        <v>13501</v>
      </c>
      <c r="C12294" s="315" t="s">
        <v>13503</v>
      </c>
      <c r="D12294" s="316">
        <v>1080</v>
      </c>
      <c r="E12294" s="317">
        <v>4425016.3499999996</v>
      </c>
      <c r="F12294" s="317">
        <v>821757.97</v>
      </c>
      <c r="G12294" s="318">
        <v>42010</v>
      </c>
      <c r="H12294" s="318">
        <v>41079</v>
      </c>
      <c r="I12294" s="318">
        <v>50405</v>
      </c>
      <c r="J12294" s="315" t="s">
        <v>14573</v>
      </c>
      <c r="K12294" s="315">
        <v>7411</v>
      </c>
      <c r="L12294" s="315" t="s">
        <v>14574</v>
      </c>
      <c r="M12294" s="315" t="s">
        <v>966</v>
      </c>
      <c r="N12294" s="315" t="s">
        <v>14490</v>
      </c>
      <c r="O12294" s="315" t="s">
        <v>805</v>
      </c>
      <c r="P12294" s="315" t="s">
        <v>14491</v>
      </c>
      <c r="Q12294" s="315" t="s">
        <v>1607</v>
      </c>
    </row>
    <row r="12295" spans="1:17" hidden="1">
      <c r="A12295" s="315" t="s">
        <v>14575</v>
      </c>
      <c r="B12295" s="315" t="s">
        <v>13501</v>
      </c>
      <c r="C12295" s="315" t="s">
        <v>13503</v>
      </c>
      <c r="D12295" s="316">
        <v>1090</v>
      </c>
      <c r="E12295" s="317">
        <v>5794843.75</v>
      </c>
      <c r="F12295" s="317">
        <v>1014245.3899999999</v>
      </c>
      <c r="G12295" s="318">
        <v>39570</v>
      </c>
      <c r="H12295" s="318">
        <v>39264</v>
      </c>
      <c r="I12295" s="318">
        <v>48579</v>
      </c>
      <c r="J12295" s="315" t="s">
        <v>14576</v>
      </c>
      <c r="K12295" s="315">
        <v>8775</v>
      </c>
      <c r="L12295" s="315" t="s">
        <v>14540</v>
      </c>
      <c r="M12295" s="315" t="s">
        <v>1705</v>
      </c>
      <c r="N12295" s="315" t="s">
        <v>14541</v>
      </c>
      <c r="O12295" s="315" t="s">
        <v>805</v>
      </c>
      <c r="P12295" s="315" t="s">
        <v>14542</v>
      </c>
      <c r="Q12295" s="315" t="s">
        <v>1286</v>
      </c>
    </row>
    <row r="12296" spans="1:17" hidden="1">
      <c r="A12296" s="315" t="s">
        <v>14577</v>
      </c>
      <c r="B12296" s="315" t="s">
        <v>13501</v>
      </c>
      <c r="C12296" s="315" t="s">
        <v>13508</v>
      </c>
      <c r="D12296" s="316">
        <v>1100</v>
      </c>
      <c r="E12296" s="317">
        <v>4378976.2700000005</v>
      </c>
      <c r="F12296" s="317">
        <v>733883.96</v>
      </c>
      <c r="G12296" s="318">
        <v>40227</v>
      </c>
      <c r="H12296" s="318">
        <v>41946</v>
      </c>
      <c r="I12296" s="318">
        <v>51135</v>
      </c>
      <c r="J12296" s="315" t="s">
        <v>14578</v>
      </c>
      <c r="K12296" s="315">
        <v>3922</v>
      </c>
      <c r="L12296" s="315" t="s">
        <v>14579</v>
      </c>
      <c r="M12296" s="315" t="s">
        <v>754</v>
      </c>
      <c r="N12296" s="315" t="s">
        <v>14580</v>
      </c>
      <c r="O12296" s="315" t="s">
        <v>805</v>
      </c>
      <c r="P12296" s="315" t="s">
        <v>13469</v>
      </c>
      <c r="Q12296" s="315" t="s">
        <v>6690</v>
      </c>
    </row>
    <row r="12297" spans="1:17" hidden="1">
      <c r="A12297" s="315" t="s">
        <v>14581</v>
      </c>
      <c r="B12297" s="315" t="s">
        <v>13501</v>
      </c>
      <c r="C12297" s="315" t="s">
        <v>13508</v>
      </c>
      <c r="D12297" s="316">
        <v>1100</v>
      </c>
      <c r="E12297" s="317">
        <v>1987115.65</v>
      </c>
      <c r="F12297" s="317">
        <v>373504.14000000007</v>
      </c>
      <c r="G12297" s="318">
        <v>40275</v>
      </c>
      <c r="H12297" s="318">
        <v>41768</v>
      </c>
      <c r="I12297" s="318">
        <v>51135</v>
      </c>
      <c r="J12297" s="315" t="s">
        <v>14582</v>
      </c>
      <c r="K12297" s="315">
        <v>3943</v>
      </c>
      <c r="L12297" s="315" t="s">
        <v>2984</v>
      </c>
      <c r="M12297" s="315" t="s">
        <v>754</v>
      </c>
      <c r="N12297" s="315" t="s">
        <v>14583</v>
      </c>
      <c r="O12297" s="315" t="s">
        <v>805</v>
      </c>
      <c r="P12297" s="315" t="s">
        <v>4996</v>
      </c>
      <c r="Q12297" s="315" t="s">
        <v>893</v>
      </c>
    </row>
    <row r="12298" spans="1:17" hidden="1">
      <c r="A12298" s="315" t="s">
        <v>14584</v>
      </c>
      <c r="B12298" s="315" t="s">
        <v>13501</v>
      </c>
      <c r="C12298" s="315" t="s">
        <v>13508</v>
      </c>
      <c r="D12298" s="316">
        <v>1140</v>
      </c>
      <c r="E12298" s="317">
        <v>3042811.1399999997</v>
      </c>
      <c r="F12298" s="317">
        <v>600109.9800000001</v>
      </c>
      <c r="G12298" s="318">
        <v>39895</v>
      </c>
      <c r="H12298" s="318">
        <v>41821</v>
      </c>
      <c r="I12298" s="318">
        <v>51135</v>
      </c>
      <c r="J12298" s="315" t="s">
        <v>14585</v>
      </c>
      <c r="K12298" s="315">
        <v>3782</v>
      </c>
      <c r="L12298" s="315" t="s">
        <v>3248</v>
      </c>
      <c r="M12298" s="315" t="s">
        <v>764</v>
      </c>
      <c r="N12298" s="315" t="s">
        <v>14586</v>
      </c>
      <c r="O12298" s="315" t="s">
        <v>805</v>
      </c>
      <c r="P12298" s="315" t="s">
        <v>4892</v>
      </c>
      <c r="Q12298" s="315" t="s">
        <v>1065</v>
      </c>
    </row>
    <row r="12299" spans="1:17" hidden="1">
      <c r="A12299" s="315" t="s">
        <v>14587</v>
      </c>
      <c r="B12299" s="315" t="s">
        <v>13501</v>
      </c>
      <c r="C12299" s="315" t="s">
        <v>13508</v>
      </c>
      <c r="D12299" s="316">
        <v>1190</v>
      </c>
      <c r="E12299" s="317">
        <v>6961252.25</v>
      </c>
      <c r="F12299" s="317">
        <v>1057079.0699999998</v>
      </c>
      <c r="G12299" s="318">
        <v>39570</v>
      </c>
      <c r="H12299" s="318">
        <v>39219</v>
      </c>
      <c r="I12299" s="318">
        <v>48549</v>
      </c>
      <c r="J12299" s="315" t="s">
        <v>14054</v>
      </c>
      <c r="K12299" s="315">
        <v>3944</v>
      </c>
      <c r="L12299" s="315" t="s">
        <v>2338</v>
      </c>
      <c r="M12299" s="315" t="s">
        <v>754</v>
      </c>
      <c r="N12299" s="315" t="s">
        <v>14055</v>
      </c>
      <c r="O12299" s="315" t="s">
        <v>805</v>
      </c>
      <c r="P12299" s="315" t="s">
        <v>1280</v>
      </c>
      <c r="Q12299" s="315" t="s">
        <v>945</v>
      </c>
    </row>
    <row r="12300" spans="1:17" hidden="1">
      <c r="A12300" s="315" t="s">
        <v>14588</v>
      </c>
      <c r="B12300" s="315" t="s">
        <v>13501</v>
      </c>
      <c r="C12300" s="315" t="s">
        <v>13508</v>
      </c>
      <c r="D12300" s="316">
        <v>1200</v>
      </c>
      <c r="E12300" s="317">
        <v>4567563.16</v>
      </c>
      <c r="F12300" s="317">
        <v>723197.47999999986</v>
      </c>
      <c r="G12300" s="318">
        <v>39570</v>
      </c>
      <c r="H12300" s="318">
        <v>40411</v>
      </c>
      <c r="I12300" s="318">
        <v>49644</v>
      </c>
      <c r="J12300" s="315" t="s">
        <v>14054</v>
      </c>
      <c r="K12300" s="315">
        <v>3944</v>
      </c>
      <c r="L12300" s="315" t="s">
        <v>2338</v>
      </c>
      <c r="M12300" s="315" t="s">
        <v>754</v>
      </c>
      <c r="N12300" s="315" t="s">
        <v>14055</v>
      </c>
      <c r="O12300" s="315" t="s">
        <v>805</v>
      </c>
      <c r="P12300" s="315" t="s">
        <v>1280</v>
      </c>
      <c r="Q12300" s="315" t="s">
        <v>945</v>
      </c>
    </row>
    <row r="12301" spans="1:17" hidden="1">
      <c r="A12301" s="315" t="s">
        <v>14589</v>
      </c>
      <c r="B12301" s="315" t="s">
        <v>13501</v>
      </c>
      <c r="C12301" s="315" t="s">
        <v>13508</v>
      </c>
      <c r="D12301" s="316">
        <v>1287</v>
      </c>
      <c r="E12301" s="317">
        <v>3173491.35</v>
      </c>
      <c r="F12301" s="317">
        <v>561237.82000000007</v>
      </c>
      <c r="G12301" s="318">
        <v>41044</v>
      </c>
      <c r="H12301" s="318">
        <v>42517</v>
      </c>
      <c r="I12301" s="318">
        <v>50040</v>
      </c>
      <c r="J12301" s="315" t="s">
        <v>14590</v>
      </c>
      <c r="K12301" s="315">
        <v>3864</v>
      </c>
      <c r="L12301" s="315" t="s">
        <v>13529</v>
      </c>
      <c r="M12301" s="315" t="s">
        <v>764</v>
      </c>
      <c r="N12301" s="315" t="s">
        <v>14589</v>
      </c>
      <c r="O12301" s="315" t="s">
        <v>805</v>
      </c>
      <c r="P12301" s="315" t="s">
        <v>14591</v>
      </c>
      <c r="Q12301" s="315" t="s">
        <v>1906</v>
      </c>
    </row>
    <row r="12302" spans="1:17" hidden="1">
      <c r="A12302" s="315" t="s">
        <v>14592</v>
      </c>
      <c r="B12302" s="315" t="s">
        <v>13501</v>
      </c>
      <c r="C12302" s="315" t="s">
        <v>13503</v>
      </c>
      <c r="D12302" s="316">
        <v>1300</v>
      </c>
      <c r="E12302" s="317">
        <v>5034335.0199999996</v>
      </c>
      <c r="F12302" s="317">
        <v>1024149.8099999999</v>
      </c>
      <c r="G12302" s="318">
        <v>39570</v>
      </c>
      <c r="H12302" s="318">
        <v>40382</v>
      </c>
      <c r="I12302" s="318">
        <v>49674</v>
      </c>
      <c r="J12302" s="315" t="s">
        <v>14593</v>
      </c>
      <c r="K12302" s="315">
        <v>9602</v>
      </c>
      <c r="L12302" s="315" t="s">
        <v>2030</v>
      </c>
      <c r="M12302" s="315" t="s">
        <v>770</v>
      </c>
      <c r="N12302" s="315" t="s">
        <v>14594</v>
      </c>
      <c r="O12302" s="315" t="s">
        <v>805</v>
      </c>
      <c r="P12302" s="315" t="s">
        <v>14595</v>
      </c>
      <c r="Q12302" s="315" t="s">
        <v>852</v>
      </c>
    </row>
    <row r="12303" spans="1:17" hidden="1">
      <c r="A12303" s="315" t="s">
        <v>14596</v>
      </c>
      <c r="B12303" s="315" t="s">
        <v>13501</v>
      </c>
      <c r="C12303" s="315" t="s">
        <v>13515</v>
      </c>
      <c r="D12303" s="316">
        <v>1350</v>
      </c>
      <c r="E12303" s="317">
        <v>3699462</v>
      </c>
      <c r="F12303" s="317">
        <v>654256.68999999994</v>
      </c>
      <c r="G12303" s="318">
        <v>39570</v>
      </c>
      <c r="H12303" s="318">
        <v>41787</v>
      </c>
      <c r="I12303" s="318">
        <v>51135</v>
      </c>
      <c r="J12303" s="315" t="s">
        <v>1954</v>
      </c>
      <c r="K12303" s="315">
        <v>9323</v>
      </c>
      <c r="L12303" s="315" t="s">
        <v>1955</v>
      </c>
      <c r="M12303" s="315" t="s">
        <v>770</v>
      </c>
      <c r="N12303" s="315" t="s">
        <v>1523</v>
      </c>
      <c r="O12303" s="315" t="s">
        <v>805</v>
      </c>
      <c r="P12303" s="315" t="s">
        <v>1524</v>
      </c>
      <c r="Q12303" s="315" t="s">
        <v>969</v>
      </c>
    </row>
    <row r="12304" spans="1:17" hidden="1">
      <c r="A12304" s="315" t="s">
        <v>14597</v>
      </c>
      <c r="B12304" s="315" t="s">
        <v>13501</v>
      </c>
      <c r="C12304" s="315" t="s">
        <v>13505</v>
      </c>
      <c r="D12304" s="316">
        <v>1354</v>
      </c>
      <c r="E12304" s="317">
        <v>5778314.5299999993</v>
      </c>
      <c r="F12304" s="317">
        <v>920250.10999999987</v>
      </c>
      <c r="G12304" s="318">
        <v>39624</v>
      </c>
      <c r="H12304" s="318">
        <v>41880</v>
      </c>
      <c r="I12304" s="318">
        <v>51135</v>
      </c>
      <c r="J12304" s="315" t="s">
        <v>14598</v>
      </c>
      <c r="K12304" s="315">
        <v>5000</v>
      </c>
      <c r="L12304" s="315" t="s">
        <v>1801</v>
      </c>
      <c r="M12304" s="315" t="s">
        <v>776</v>
      </c>
      <c r="N12304" s="315" t="s">
        <v>14536</v>
      </c>
      <c r="O12304" s="315" t="s">
        <v>805</v>
      </c>
      <c r="P12304" s="315" t="s">
        <v>7595</v>
      </c>
      <c r="Q12304" s="315" t="s">
        <v>1286</v>
      </c>
    </row>
    <row r="12305" spans="1:17" hidden="1">
      <c r="A12305" s="315" t="s">
        <v>14599</v>
      </c>
      <c r="B12305" s="315" t="s">
        <v>13501</v>
      </c>
      <c r="C12305" s="315" t="s">
        <v>13503</v>
      </c>
      <c r="D12305" s="316">
        <v>1370</v>
      </c>
      <c r="E12305" s="317">
        <v>2628616.83</v>
      </c>
      <c r="F12305" s="317">
        <v>496516.49000000005</v>
      </c>
      <c r="G12305" s="318">
        <v>39570</v>
      </c>
      <c r="H12305" s="318">
        <v>40634</v>
      </c>
      <c r="I12305" s="318">
        <v>50040</v>
      </c>
      <c r="J12305" s="315" t="s">
        <v>14600</v>
      </c>
      <c r="K12305" s="315">
        <v>9650</v>
      </c>
      <c r="L12305" s="315" t="s">
        <v>1926</v>
      </c>
      <c r="M12305" s="315" t="s">
        <v>770</v>
      </c>
      <c r="N12305" s="315" t="s">
        <v>14601</v>
      </c>
      <c r="O12305" s="315" t="s">
        <v>914</v>
      </c>
      <c r="P12305" s="315" t="s">
        <v>14602</v>
      </c>
      <c r="Q12305" s="315" t="s">
        <v>14603</v>
      </c>
    </row>
    <row r="12306" spans="1:17" hidden="1">
      <c r="A12306" s="315" t="s">
        <v>14604</v>
      </c>
      <c r="B12306" s="315" t="s">
        <v>13501</v>
      </c>
      <c r="C12306" s="315" t="s">
        <v>13503</v>
      </c>
      <c r="D12306" s="316">
        <v>1420</v>
      </c>
      <c r="E12306" s="317">
        <v>9861280.7700000033</v>
      </c>
      <c r="F12306" s="317">
        <v>1551782.8799999997</v>
      </c>
      <c r="G12306" s="318">
        <v>42009</v>
      </c>
      <c r="H12306" s="318">
        <v>41089</v>
      </c>
      <c r="I12306" s="318">
        <v>50405</v>
      </c>
      <c r="J12306" s="315" t="s">
        <v>14605</v>
      </c>
      <c r="K12306" s="315">
        <v>7440</v>
      </c>
      <c r="L12306" s="315" t="s">
        <v>4011</v>
      </c>
      <c r="M12306" s="315" t="s">
        <v>966</v>
      </c>
      <c r="N12306" s="315" t="s">
        <v>14490</v>
      </c>
      <c r="O12306" s="315" t="s">
        <v>805</v>
      </c>
      <c r="P12306" s="315" t="s">
        <v>14491</v>
      </c>
      <c r="Q12306" s="315" t="s">
        <v>1607</v>
      </c>
    </row>
    <row r="12307" spans="1:17" hidden="1">
      <c r="A12307" s="315" t="s">
        <v>14606</v>
      </c>
      <c r="B12307" s="315" t="s">
        <v>13501</v>
      </c>
      <c r="C12307" s="315" t="s">
        <v>13503</v>
      </c>
      <c r="D12307" s="316">
        <v>1440</v>
      </c>
      <c r="E12307" s="317">
        <v>6704506</v>
      </c>
      <c r="F12307" s="317">
        <v>1136041.32</v>
      </c>
      <c r="G12307" s="318">
        <v>39570</v>
      </c>
      <c r="H12307" s="318">
        <v>42370</v>
      </c>
      <c r="I12307" s="318">
        <v>51866</v>
      </c>
      <c r="J12307" s="315" t="s">
        <v>14607</v>
      </c>
      <c r="K12307" s="315">
        <v>3903</v>
      </c>
      <c r="L12307" s="315" t="s">
        <v>4035</v>
      </c>
      <c r="M12307" s="315" t="s">
        <v>754</v>
      </c>
      <c r="N12307" s="315" t="s">
        <v>13721</v>
      </c>
      <c r="O12307" s="315" t="s">
        <v>805</v>
      </c>
      <c r="P12307" s="315" t="s">
        <v>13722</v>
      </c>
      <c r="Q12307" s="315" t="s">
        <v>5637</v>
      </c>
    </row>
    <row r="12308" spans="1:17" hidden="1">
      <c r="A12308" s="315" t="s">
        <v>14608</v>
      </c>
      <c r="B12308" s="315" t="s">
        <v>13501</v>
      </c>
      <c r="C12308" s="315" t="s">
        <v>13503</v>
      </c>
      <c r="D12308" s="316">
        <v>1440</v>
      </c>
      <c r="E12308" s="317">
        <v>6634296</v>
      </c>
      <c r="F12308" s="317">
        <v>1154858.93</v>
      </c>
      <c r="G12308" s="318">
        <v>39570</v>
      </c>
      <c r="H12308" s="318">
        <v>42370</v>
      </c>
      <c r="I12308" s="318">
        <v>51866</v>
      </c>
      <c r="J12308" s="315" t="s">
        <v>14609</v>
      </c>
      <c r="K12308" s="315">
        <v>3900</v>
      </c>
      <c r="L12308" s="315" t="s">
        <v>14610</v>
      </c>
      <c r="M12308" s="315" t="s">
        <v>754</v>
      </c>
      <c r="N12308" s="315" t="s">
        <v>13721</v>
      </c>
      <c r="O12308" s="315" t="s">
        <v>805</v>
      </c>
      <c r="P12308" s="315" t="s">
        <v>13722</v>
      </c>
      <c r="Q12308" s="315" t="s">
        <v>5637</v>
      </c>
    </row>
    <row r="12309" spans="1:17" hidden="1">
      <c r="A12309" s="315" t="s">
        <v>14611</v>
      </c>
      <c r="B12309" s="315" t="s">
        <v>13501</v>
      </c>
      <c r="C12309" s="315" t="s">
        <v>13508</v>
      </c>
      <c r="D12309" s="316">
        <v>1500</v>
      </c>
      <c r="E12309" s="317">
        <v>4646380.25</v>
      </c>
      <c r="F12309" s="317">
        <v>722525.87</v>
      </c>
      <c r="G12309" s="318">
        <v>39570</v>
      </c>
      <c r="H12309" s="318">
        <v>40364</v>
      </c>
      <c r="I12309" s="318">
        <v>49674</v>
      </c>
      <c r="J12309" s="315"/>
      <c r="K12309" s="315">
        <v>3918</v>
      </c>
      <c r="L12309" s="315" t="s">
        <v>14612</v>
      </c>
      <c r="M12309" s="315" t="s">
        <v>754</v>
      </c>
      <c r="N12309" s="315" t="s">
        <v>14613</v>
      </c>
      <c r="O12309" s="315" t="s">
        <v>805</v>
      </c>
      <c r="P12309" s="315" t="s">
        <v>14614</v>
      </c>
      <c r="Q12309" s="315" t="s">
        <v>14615</v>
      </c>
    </row>
    <row r="12310" spans="1:17" hidden="1">
      <c r="A12310" s="315" t="s">
        <v>14616</v>
      </c>
      <c r="B12310" s="315" t="s">
        <v>13501</v>
      </c>
      <c r="C12310" s="315" t="s">
        <v>13503</v>
      </c>
      <c r="D12310" s="316">
        <v>1500</v>
      </c>
      <c r="E12310" s="317">
        <v>6895120.1000000006</v>
      </c>
      <c r="F12310" s="317">
        <v>1072894.74</v>
      </c>
      <c r="G12310" s="318">
        <v>39609</v>
      </c>
      <c r="H12310" s="318">
        <v>39766</v>
      </c>
      <c r="I12310" s="318">
        <v>48944</v>
      </c>
      <c r="J12310" s="315" t="s">
        <v>14617</v>
      </c>
      <c r="K12310" s="315">
        <v>8884</v>
      </c>
      <c r="L12310" s="315" t="s">
        <v>14618</v>
      </c>
      <c r="M12310" s="315" t="s">
        <v>770</v>
      </c>
      <c r="N12310" s="315" t="s">
        <v>14619</v>
      </c>
      <c r="O12310" s="315" t="s">
        <v>805</v>
      </c>
      <c r="P12310" s="315" t="s">
        <v>14620</v>
      </c>
      <c r="Q12310" s="315" t="s">
        <v>14621</v>
      </c>
    </row>
    <row r="12311" spans="1:17" hidden="1">
      <c r="A12311" s="315" t="s">
        <v>14622</v>
      </c>
      <c r="B12311" s="315" t="s">
        <v>13501</v>
      </c>
      <c r="C12311" s="315" t="s">
        <v>13508</v>
      </c>
      <c r="D12311" s="316">
        <v>1500</v>
      </c>
      <c r="E12311" s="317">
        <v>4060686.38</v>
      </c>
      <c r="F12311" s="317">
        <v>676781.09</v>
      </c>
      <c r="G12311" s="318">
        <v>39897</v>
      </c>
      <c r="H12311" s="318">
        <v>41030</v>
      </c>
      <c r="I12311" s="318">
        <v>50405</v>
      </c>
      <c r="J12311" s="315" t="s">
        <v>14623</v>
      </c>
      <c r="K12311" s="315">
        <v>3919</v>
      </c>
      <c r="L12311" s="315" t="s">
        <v>14624</v>
      </c>
      <c r="M12311" s="315" t="s">
        <v>754</v>
      </c>
      <c r="N12311" s="315" t="s">
        <v>14625</v>
      </c>
      <c r="O12311" s="315" t="s">
        <v>805</v>
      </c>
      <c r="P12311" s="315" t="s">
        <v>2277</v>
      </c>
      <c r="Q12311" s="315" t="s">
        <v>858</v>
      </c>
    </row>
    <row r="12312" spans="1:17" hidden="1">
      <c r="A12312" s="315" t="s">
        <v>14626</v>
      </c>
      <c r="B12312" s="315" t="s">
        <v>13501</v>
      </c>
      <c r="C12312" s="315" t="s">
        <v>13505</v>
      </c>
      <c r="D12312" s="316">
        <v>1600</v>
      </c>
      <c r="E12312" s="317">
        <v>3462503.5900000003</v>
      </c>
      <c r="F12312" s="317">
        <v>529478.48</v>
      </c>
      <c r="G12312" s="318">
        <v>41955</v>
      </c>
      <c r="H12312" s="318">
        <v>41092</v>
      </c>
      <c r="I12312" s="318">
        <v>50405</v>
      </c>
      <c r="J12312" s="315" t="s">
        <v>14605</v>
      </c>
      <c r="K12312" s="315">
        <v>7440</v>
      </c>
      <c r="L12312" s="315" t="s">
        <v>4011</v>
      </c>
      <c r="M12312" s="315" t="s">
        <v>966</v>
      </c>
      <c r="N12312" s="315" t="s">
        <v>14490</v>
      </c>
      <c r="O12312" s="315" t="s">
        <v>805</v>
      </c>
      <c r="P12312" s="315" t="s">
        <v>14491</v>
      </c>
      <c r="Q12312" s="315" t="s">
        <v>1607</v>
      </c>
    </row>
    <row r="12313" spans="1:17" hidden="1">
      <c r="A12313" s="315" t="s">
        <v>14627</v>
      </c>
      <c r="B12313" s="315" t="s">
        <v>13501</v>
      </c>
      <c r="C12313" s="315" t="s">
        <v>13503</v>
      </c>
      <c r="D12313" s="316">
        <v>1683</v>
      </c>
      <c r="E12313" s="317">
        <v>3104102.5</v>
      </c>
      <c r="F12313" s="317">
        <v>514476.27</v>
      </c>
      <c r="G12313" s="318">
        <v>41176</v>
      </c>
      <c r="H12313" s="318">
        <v>42522</v>
      </c>
      <c r="I12313" s="318">
        <v>50040</v>
      </c>
      <c r="J12313" s="315" t="s">
        <v>14628</v>
      </c>
      <c r="K12313" s="315">
        <v>1904</v>
      </c>
      <c r="L12313" s="315" t="s">
        <v>10397</v>
      </c>
      <c r="M12313" s="315" t="s">
        <v>754</v>
      </c>
      <c r="N12313" s="315" t="s">
        <v>14346</v>
      </c>
      <c r="O12313" s="315" t="s">
        <v>914</v>
      </c>
      <c r="P12313" s="315" t="s">
        <v>14347</v>
      </c>
      <c r="Q12313" s="315" t="s">
        <v>14348</v>
      </c>
    </row>
    <row r="12314" spans="1:17" hidden="1">
      <c r="A12314" s="315" t="s">
        <v>14629</v>
      </c>
      <c r="B12314" s="315" t="s">
        <v>13501</v>
      </c>
      <c r="C12314" s="315" t="s">
        <v>13503</v>
      </c>
      <c r="D12314" s="316">
        <v>1700</v>
      </c>
      <c r="E12314" s="317">
        <v>7543227</v>
      </c>
      <c r="F12314" s="317">
        <v>1403878.37</v>
      </c>
      <c r="G12314" s="318">
        <v>39570</v>
      </c>
      <c r="H12314" s="318">
        <v>40674</v>
      </c>
      <c r="I12314" s="318">
        <v>50040</v>
      </c>
      <c r="J12314" s="315" t="s">
        <v>14630</v>
      </c>
      <c r="K12314" s="315">
        <v>9215</v>
      </c>
      <c r="L12314" s="315" t="s">
        <v>3604</v>
      </c>
      <c r="M12314" s="315" t="s">
        <v>792</v>
      </c>
      <c r="N12314" s="315" t="s">
        <v>14398</v>
      </c>
      <c r="O12314" s="315" t="s">
        <v>805</v>
      </c>
      <c r="P12314" s="315" t="s">
        <v>14399</v>
      </c>
      <c r="Q12314" s="315" t="s">
        <v>904</v>
      </c>
    </row>
    <row r="12315" spans="1:17" hidden="1">
      <c r="A12315" s="315" t="s">
        <v>14631</v>
      </c>
      <c r="B12315" s="315" t="s">
        <v>13501</v>
      </c>
      <c r="C12315" s="315" t="s">
        <v>13503</v>
      </c>
      <c r="D12315" s="316">
        <v>1700</v>
      </c>
      <c r="E12315" s="317">
        <v>6419751.870000001</v>
      </c>
      <c r="F12315" s="317">
        <v>1117906.1099999999</v>
      </c>
      <c r="G12315" s="318">
        <v>39577</v>
      </c>
      <c r="H12315" s="318">
        <v>40969</v>
      </c>
      <c r="I12315" s="318">
        <v>50405</v>
      </c>
      <c r="J12315" s="315" t="s">
        <v>14632</v>
      </c>
      <c r="K12315" s="315">
        <v>8783</v>
      </c>
      <c r="L12315" s="315" t="s">
        <v>2114</v>
      </c>
      <c r="M12315" s="315" t="s">
        <v>1705</v>
      </c>
      <c r="N12315" s="315" t="s">
        <v>14062</v>
      </c>
      <c r="O12315" s="315" t="s">
        <v>805</v>
      </c>
      <c r="P12315" s="315" t="s">
        <v>14063</v>
      </c>
      <c r="Q12315" s="315" t="s">
        <v>14064</v>
      </c>
    </row>
    <row r="12316" spans="1:17" hidden="1">
      <c r="A12316" s="315" t="s">
        <v>14633</v>
      </c>
      <c r="B12316" s="315" t="s">
        <v>13501</v>
      </c>
      <c r="C12316" s="315" t="s">
        <v>13508</v>
      </c>
      <c r="D12316" s="316">
        <v>1800</v>
      </c>
      <c r="E12316" s="317">
        <v>8583088.25</v>
      </c>
      <c r="F12316" s="317">
        <v>1428830.2899999998</v>
      </c>
      <c r="G12316" s="318">
        <v>39570</v>
      </c>
      <c r="H12316" s="318">
        <v>39391</v>
      </c>
      <c r="I12316" s="318">
        <v>48579</v>
      </c>
      <c r="J12316" s="315" t="s">
        <v>14634</v>
      </c>
      <c r="K12316" s="315">
        <v>9643</v>
      </c>
      <c r="L12316" s="315" t="s">
        <v>3790</v>
      </c>
      <c r="M12316" s="315" t="s">
        <v>770</v>
      </c>
      <c r="N12316" s="315" t="s">
        <v>14635</v>
      </c>
      <c r="O12316" s="315" t="s">
        <v>805</v>
      </c>
      <c r="P12316" s="315" t="s">
        <v>14636</v>
      </c>
      <c r="Q12316" s="315" t="s">
        <v>819</v>
      </c>
    </row>
    <row r="12317" spans="1:17" hidden="1">
      <c r="A12317" s="315" t="s">
        <v>14637</v>
      </c>
      <c r="B12317" s="315" t="s">
        <v>13501</v>
      </c>
      <c r="C12317" s="315" t="s">
        <v>13503</v>
      </c>
      <c r="D12317" s="316">
        <v>1800</v>
      </c>
      <c r="E12317" s="317">
        <v>3531769.2499999995</v>
      </c>
      <c r="F12317" s="317">
        <v>549386.35000000009</v>
      </c>
      <c r="G12317" s="318">
        <v>39699</v>
      </c>
      <c r="H12317" s="318">
        <v>41065</v>
      </c>
      <c r="I12317" s="318">
        <v>50405</v>
      </c>
      <c r="J12317" s="315"/>
      <c r="K12317" s="315">
        <v>6781</v>
      </c>
      <c r="L12317" s="315" t="s">
        <v>14638</v>
      </c>
      <c r="M12317" s="315" t="s">
        <v>811</v>
      </c>
      <c r="N12317" s="315" t="s">
        <v>14639</v>
      </c>
      <c r="O12317" s="315" t="s">
        <v>805</v>
      </c>
      <c r="P12317" s="315" t="s">
        <v>14640</v>
      </c>
      <c r="Q12317" s="315" t="s">
        <v>1553</v>
      </c>
    </row>
    <row r="12318" spans="1:17" hidden="1">
      <c r="A12318" s="315" t="s">
        <v>14641</v>
      </c>
      <c r="B12318" s="315" t="s">
        <v>13501</v>
      </c>
      <c r="C12318" s="315" t="s">
        <v>13508</v>
      </c>
      <c r="D12318" s="316">
        <v>1890</v>
      </c>
      <c r="E12318" s="317">
        <v>5800333.5999999987</v>
      </c>
      <c r="F12318" s="317">
        <v>880791.40999999992</v>
      </c>
      <c r="G12318" s="318">
        <v>39570</v>
      </c>
      <c r="H12318" s="318">
        <v>41143</v>
      </c>
      <c r="I12318" s="318">
        <v>50405</v>
      </c>
      <c r="J12318" s="315" t="s">
        <v>14642</v>
      </c>
      <c r="K12318" s="315">
        <v>7435</v>
      </c>
      <c r="L12318" s="315" t="s">
        <v>14643</v>
      </c>
      <c r="M12318" s="315" t="s">
        <v>966</v>
      </c>
      <c r="N12318" s="315" t="s">
        <v>14644</v>
      </c>
      <c r="O12318" s="315" t="s">
        <v>805</v>
      </c>
      <c r="P12318" s="315" t="s">
        <v>7852</v>
      </c>
      <c r="Q12318" s="315" t="s">
        <v>10824</v>
      </c>
    </row>
    <row r="12319" spans="1:17" hidden="1">
      <c r="A12319" s="315" t="s">
        <v>14645</v>
      </c>
      <c r="B12319" s="315" t="s">
        <v>13501</v>
      </c>
      <c r="C12319" s="315" t="s">
        <v>13503</v>
      </c>
      <c r="D12319" s="316">
        <v>1900</v>
      </c>
      <c r="E12319" s="317">
        <v>5620253.9199999999</v>
      </c>
      <c r="F12319" s="317">
        <v>870244.14</v>
      </c>
      <c r="G12319" s="318">
        <v>41472</v>
      </c>
      <c r="H12319" s="318">
        <v>39766</v>
      </c>
      <c r="I12319" s="318">
        <v>48944</v>
      </c>
      <c r="J12319" s="315" t="s">
        <v>14646</v>
      </c>
      <c r="K12319" s="315">
        <v>7744</v>
      </c>
      <c r="L12319" s="315" t="s">
        <v>14647</v>
      </c>
      <c r="M12319" s="315" t="s">
        <v>966</v>
      </c>
      <c r="N12319" s="315" t="s">
        <v>13972</v>
      </c>
      <c r="O12319" s="315" t="s">
        <v>805</v>
      </c>
      <c r="P12319" s="315" t="s">
        <v>8830</v>
      </c>
      <c r="Q12319" s="315" t="s">
        <v>5818</v>
      </c>
    </row>
    <row r="12320" spans="1:17" hidden="1">
      <c r="A12320" s="315" t="s">
        <v>14648</v>
      </c>
      <c r="B12320" s="315" t="s">
        <v>13501</v>
      </c>
      <c r="C12320" s="315" t="s">
        <v>13505</v>
      </c>
      <c r="D12320" s="316">
        <v>1960</v>
      </c>
      <c r="E12320" s="317">
        <v>9823780</v>
      </c>
      <c r="F12320" s="317">
        <v>1437182.6300000001</v>
      </c>
      <c r="G12320" s="318">
        <v>39582</v>
      </c>
      <c r="H12320" s="318">
        <v>40338</v>
      </c>
      <c r="I12320" s="318">
        <v>49644</v>
      </c>
      <c r="J12320" s="315" t="s">
        <v>14649</v>
      </c>
      <c r="K12320" s="315">
        <v>5105</v>
      </c>
      <c r="L12320" s="315" t="s">
        <v>3481</v>
      </c>
      <c r="M12320" s="315" t="s">
        <v>776</v>
      </c>
      <c r="N12320" s="315" t="s">
        <v>14650</v>
      </c>
      <c r="O12320" s="315" t="s">
        <v>805</v>
      </c>
      <c r="P12320" s="315" t="s">
        <v>7595</v>
      </c>
      <c r="Q12320" s="315" t="s">
        <v>1286</v>
      </c>
    </row>
    <row r="12321" spans="1:17" hidden="1">
      <c r="A12321" s="315" t="s">
        <v>14651</v>
      </c>
      <c r="B12321" s="315" t="s">
        <v>13501</v>
      </c>
      <c r="C12321" s="315" t="s">
        <v>13503</v>
      </c>
      <c r="D12321" s="316">
        <v>1972</v>
      </c>
      <c r="E12321" s="317">
        <v>5696033.3500000006</v>
      </c>
      <c r="F12321" s="317">
        <v>959887.1100000001</v>
      </c>
      <c r="G12321" s="318">
        <v>39570</v>
      </c>
      <c r="H12321" s="318">
        <v>41033</v>
      </c>
      <c r="I12321" s="318">
        <v>50405</v>
      </c>
      <c r="J12321" s="315" t="s">
        <v>14652</v>
      </c>
      <c r="K12321" s="315">
        <v>1977</v>
      </c>
      <c r="L12321" s="315" t="s">
        <v>3096</v>
      </c>
      <c r="M12321" s="315" t="s">
        <v>754</v>
      </c>
      <c r="N12321" s="315" t="s">
        <v>14653</v>
      </c>
      <c r="O12321" s="315" t="s">
        <v>805</v>
      </c>
      <c r="P12321" s="315" t="s">
        <v>13962</v>
      </c>
      <c r="Q12321" s="315" t="s">
        <v>1422</v>
      </c>
    </row>
    <row r="12322" spans="1:17" hidden="1">
      <c r="A12322" s="315" t="s">
        <v>14654</v>
      </c>
      <c r="B12322" s="315" t="s">
        <v>13501</v>
      </c>
      <c r="C12322" s="315" t="s">
        <v>13508</v>
      </c>
      <c r="D12322" s="316">
        <v>2010</v>
      </c>
      <c r="E12322" s="317">
        <v>2119953.3899999997</v>
      </c>
      <c r="F12322" s="317">
        <v>380911.03</v>
      </c>
      <c r="G12322" s="318">
        <v>40501</v>
      </c>
      <c r="H12322" s="318">
        <v>41470</v>
      </c>
      <c r="I12322" s="318">
        <v>50770</v>
      </c>
      <c r="J12322" s="315" t="s">
        <v>14655</v>
      </c>
      <c r="K12322" s="315">
        <v>5210</v>
      </c>
      <c r="L12322" s="315" t="s">
        <v>1348</v>
      </c>
      <c r="M12322" s="315" t="s">
        <v>776</v>
      </c>
      <c r="N12322" s="315" t="s">
        <v>14009</v>
      </c>
      <c r="O12322" s="315" t="s">
        <v>805</v>
      </c>
      <c r="P12322" s="315" t="s">
        <v>7595</v>
      </c>
      <c r="Q12322" s="315" t="s">
        <v>1286</v>
      </c>
    </row>
    <row r="12323" spans="1:17" hidden="1">
      <c r="A12323" s="315" t="s">
        <v>14656</v>
      </c>
      <c r="B12323" s="315" t="s">
        <v>13501</v>
      </c>
      <c r="C12323" s="315" t="s">
        <v>13503</v>
      </c>
      <c r="D12323" s="316">
        <v>2160</v>
      </c>
      <c r="E12323" s="317">
        <v>3775627.26</v>
      </c>
      <c r="F12323" s="317">
        <v>569840.04</v>
      </c>
      <c r="G12323" s="318">
        <v>39710</v>
      </c>
      <c r="H12323" s="318">
        <v>42558</v>
      </c>
      <c r="I12323" s="318">
        <v>51866</v>
      </c>
      <c r="J12323" s="315" t="s">
        <v>14657</v>
      </c>
      <c r="K12323" s="315">
        <v>3773</v>
      </c>
      <c r="L12323" s="315" t="s">
        <v>14658</v>
      </c>
      <c r="M12323" s="315" t="s">
        <v>764</v>
      </c>
      <c r="N12323" s="315" t="s">
        <v>14234</v>
      </c>
      <c r="O12323" s="315" t="s">
        <v>805</v>
      </c>
      <c r="P12323" s="315" t="s">
        <v>4892</v>
      </c>
      <c r="Q12323" s="315" t="s">
        <v>1065</v>
      </c>
    </row>
    <row r="12324" spans="1:17" hidden="1">
      <c r="A12324" s="315" t="s">
        <v>14659</v>
      </c>
      <c r="B12324" s="315" t="s">
        <v>13501</v>
      </c>
      <c r="C12324" s="315" t="s">
        <v>13508</v>
      </c>
      <c r="D12324" s="316">
        <v>2315</v>
      </c>
      <c r="E12324" s="317">
        <v>11524750.130000001</v>
      </c>
      <c r="F12324" s="317">
        <v>1632672.8900000004</v>
      </c>
      <c r="G12324" s="318">
        <v>39570</v>
      </c>
      <c r="H12324" s="318">
        <v>40089</v>
      </c>
      <c r="I12324" s="318">
        <v>49309</v>
      </c>
      <c r="J12324" s="315" t="s">
        <v>14660</v>
      </c>
      <c r="K12324" s="315">
        <v>3718</v>
      </c>
      <c r="L12324" s="315" t="s">
        <v>4310</v>
      </c>
      <c r="M12324" s="315" t="s">
        <v>764</v>
      </c>
      <c r="N12324" s="315" t="s">
        <v>14661</v>
      </c>
      <c r="O12324" s="315" t="s">
        <v>805</v>
      </c>
      <c r="P12324" s="315" t="s">
        <v>14662</v>
      </c>
      <c r="Q12324" s="315" t="s">
        <v>945</v>
      </c>
    </row>
    <row r="12325" spans="1:17" hidden="1">
      <c r="A12325" s="315" t="s">
        <v>14663</v>
      </c>
      <c r="B12325" s="315" t="s">
        <v>13501</v>
      </c>
      <c r="C12325" s="315" t="s">
        <v>13508</v>
      </c>
      <c r="D12325" s="316">
        <v>2320</v>
      </c>
      <c r="E12325" s="317">
        <v>7698819.54</v>
      </c>
      <c r="F12325" s="317">
        <v>1121523.2</v>
      </c>
      <c r="G12325" s="318">
        <v>39570</v>
      </c>
      <c r="H12325" s="318">
        <v>41852</v>
      </c>
      <c r="I12325" s="318">
        <v>51135</v>
      </c>
      <c r="J12325" s="315" t="s">
        <v>14664</v>
      </c>
      <c r="K12325" s="315">
        <v>3988</v>
      </c>
      <c r="L12325" s="315" t="s">
        <v>14665</v>
      </c>
      <c r="M12325" s="315" t="s">
        <v>754</v>
      </c>
      <c r="N12325" s="315" t="s">
        <v>14666</v>
      </c>
      <c r="O12325" s="315" t="s">
        <v>805</v>
      </c>
      <c r="P12325" s="315" t="s">
        <v>13469</v>
      </c>
      <c r="Q12325" s="315" t="s">
        <v>6690</v>
      </c>
    </row>
    <row r="12326" spans="1:17" hidden="1">
      <c r="A12326" s="315" t="s">
        <v>14667</v>
      </c>
      <c r="B12326" s="315" t="s">
        <v>13501</v>
      </c>
      <c r="C12326" s="315" t="s">
        <v>13503</v>
      </c>
      <c r="D12326" s="316">
        <v>2350</v>
      </c>
      <c r="E12326" s="317">
        <v>173020.82</v>
      </c>
      <c r="F12326" s="317">
        <v>26433.74</v>
      </c>
      <c r="G12326" s="318">
        <v>39570</v>
      </c>
      <c r="H12326" s="318">
        <v>39911</v>
      </c>
      <c r="I12326" s="318">
        <v>49279</v>
      </c>
      <c r="J12326" s="315" t="s">
        <v>14668</v>
      </c>
      <c r="K12326" s="315">
        <v>7188</v>
      </c>
      <c r="L12326" s="315" t="s">
        <v>14669</v>
      </c>
      <c r="M12326" s="315" t="s">
        <v>966</v>
      </c>
      <c r="N12326" s="315" t="s">
        <v>14216</v>
      </c>
      <c r="O12326" s="315" t="s">
        <v>805</v>
      </c>
      <c r="P12326" s="315" t="s">
        <v>14217</v>
      </c>
      <c r="Q12326" s="315" t="s">
        <v>14218</v>
      </c>
    </row>
    <row r="12327" spans="1:17" hidden="1">
      <c r="A12327" s="315" t="s">
        <v>14670</v>
      </c>
      <c r="B12327" s="315" t="s">
        <v>13501</v>
      </c>
      <c r="C12327" s="315" t="s">
        <v>13502</v>
      </c>
      <c r="D12327" s="316">
        <v>2400</v>
      </c>
      <c r="E12327" s="317">
        <v>9274340.5700000003</v>
      </c>
      <c r="F12327" s="317">
        <v>1367366.91</v>
      </c>
      <c r="G12327" s="318">
        <v>40165</v>
      </c>
      <c r="H12327" s="318">
        <v>41352</v>
      </c>
      <c r="I12327" s="318">
        <v>50770</v>
      </c>
      <c r="J12327" s="315" t="s">
        <v>14671</v>
      </c>
      <c r="K12327" s="315">
        <v>1880</v>
      </c>
      <c r="L12327" s="315" t="s">
        <v>2307</v>
      </c>
      <c r="M12327" s="315" t="s">
        <v>766</v>
      </c>
      <c r="N12327" s="315" t="s">
        <v>14174</v>
      </c>
      <c r="O12327" s="315" t="s">
        <v>805</v>
      </c>
      <c r="P12327" s="315" t="s">
        <v>14175</v>
      </c>
      <c r="Q12327" s="315" t="s">
        <v>14176</v>
      </c>
    </row>
    <row r="12328" spans="1:17" hidden="1">
      <c r="A12328" s="315" t="s">
        <v>14672</v>
      </c>
      <c r="B12328" s="315" t="s">
        <v>13501</v>
      </c>
      <c r="C12328" s="315" t="s">
        <v>13503</v>
      </c>
      <c r="D12328" s="316">
        <v>2440</v>
      </c>
      <c r="E12328" s="317">
        <v>13647823.49</v>
      </c>
      <c r="F12328" s="317">
        <v>1807811.98</v>
      </c>
      <c r="G12328" s="318">
        <v>39724</v>
      </c>
      <c r="H12328" s="318">
        <v>40409</v>
      </c>
      <c r="I12328" s="318">
        <v>49674</v>
      </c>
      <c r="J12328" s="315" t="s">
        <v>14673</v>
      </c>
      <c r="K12328" s="315">
        <v>8783</v>
      </c>
      <c r="L12328" s="315" t="s">
        <v>2114</v>
      </c>
      <c r="M12328" s="315" t="s">
        <v>1705</v>
      </c>
      <c r="N12328" s="315" t="s">
        <v>14062</v>
      </c>
      <c r="O12328" s="315" t="s">
        <v>805</v>
      </c>
      <c r="P12328" s="315" t="s">
        <v>14063</v>
      </c>
      <c r="Q12328" s="315" t="s">
        <v>14064</v>
      </c>
    </row>
    <row r="12329" spans="1:17" hidden="1">
      <c r="A12329" s="315" t="s">
        <v>14674</v>
      </c>
      <c r="B12329" s="315" t="s">
        <v>13501</v>
      </c>
      <c r="C12329" s="315" t="s">
        <v>13832</v>
      </c>
      <c r="D12329" s="316">
        <v>2490</v>
      </c>
      <c r="E12329" s="317">
        <v>15970593.01</v>
      </c>
      <c r="F12329" s="317">
        <v>1811308.7500000002</v>
      </c>
      <c r="G12329" s="318">
        <v>40360</v>
      </c>
      <c r="H12329" s="318">
        <v>40452</v>
      </c>
      <c r="I12329" s="318">
        <v>49674</v>
      </c>
      <c r="J12329" s="315" t="s">
        <v>14675</v>
      </c>
      <c r="K12329" s="315">
        <v>8752</v>
      </c>
      <c r="L12329" s="315" t="s">
        <v>3016</v>
      </c>
      <c r="M12329" s="315" t="s">
        <v>1705</v>
      </c>
      <c r="N12329" s="315" t="s">
        <v>14524</v>
      </c>
      <c r="O12329" s="315" t="s">
        <v>805</v>
      </c>
      <c r="P12329" s="315" t="s">
        <v>14525</v>
      </c>
      <c r="Q12329" s="315" t="s">
        <v>1156</v>
      </c>
    </row>
    <row r="12330" spans="1:17" hidden="1">
      <c r="A12330" s="315" t="s">
        <v>14676</v>
      </c>
      <c r="B12330" s="315" t="s">
        <v>13501</v>
      </c>
      <c r="C12330" s="315" t="s">
        <v>13508</v>
      </c>
      <c r="D12330" s="316">
        <v>2500</v>
      </c>
      <c r="E12330" s="317">
        <v>2273415.77</v>
      </c>
      <c r="F12330" s="317">
        <v>368377.55000000005</v>
      </c>
      <c r="G12330" s="318">
        <v>40246</v>
      </c>
      <c r="H12330" s="318">
        <v>42522</v>
      </c>
      <c r="I12330" s="318">
        <v>51866</v>
      </c>
      <c r="J12330" s="315" t="s">
        <v>14677</v>
      </c>
      <c r="K12330" s="315">
        <v>6422</v>
      </c>
      <c r="L12330" s="315" t="s">
        <v>3803</v>
      </c>
      <c r="M12330" s="315" t="s">
        <v>1388</v>
      </c>
      <c r="N12330" s="315" t="s">
        <v>6336</v>
      </c>
      <c r="O12330" s="315" t="s">
        <v>805</v>
      </c>
      <c r="P12330" s="315" t="s">
        <v>6337</v>
      </c>
      <c r="Q12330" s="315" t="s">
        <v>6338</v>
      </c>
    </row>
    <row r="12331" spans="1:17" hidden="1">
      <c r="A12331" s="315" t="s">
        <v>14678</v>
      </c>
      <c r="B12331" s="315" t="s">
        <v>13501</v>
      </c>
      <c r="C12331" s="315" t="s">
        <v>13508</v>
      </c>
      <c r="D12331" s="316">
        <v>2640</v>
      </c>
      <c r="E12331" s="317">
        <v>8576989.4899999984</v>
      </c>
      <c r="F12331" s="317">
        <v>1249544.5599999998</v>
      </c>
      <c r="G12331" s="318">
        <v>39570</v>
      </c>
      <c r="H12331" s="318">
        <v>41176</v>
      </c>
      <c r="I12331" s="318">
        <v>50405</v>
      </c>
      <c r="J12331" s="315" t="s">
        <v>13582</v>
      </c>
      <c r="K12331" s="315">
        <v>7017</v>
      </c>
      <c r="L12331" s="315" t="s">
        <v>14019</v>
      </c>
      <c r="M12331" s="315" t="s">
        <v>966</v>
      </c>
      <c r="N12331" s="315" t="s">
        <v>7949</v>
      </c>
      <c r="O12331" s="315" t="s">
        <v>805</v>
      </c>
      <c r="P12331" s="315" t="s">
        <v>7950</v>
      </c>
      <c r="Q12331" s="315" t="s">
        <v>1090</v>
      </c>
    </row>
    <row r="12332" spans="1:17" hidden="1">
      <c r="A12332" s="315" t="s">
        <v>14679</v>
      </c>
      <c r="B12332" s="315" t="s">
        <v>13501</v>
      </c>
      <c r="C12332" s="315" t="s">
        <v>13508</v>
      </c>
      <c r="D12332" s="316">
        <v>2700</v>
      </c>
      <c r="E12332" s="317">
        <v>7628831.25</v>
      </c>
      <c r="F12332" s="317">
        <v>1029887.3699999999</v>
      </c>
      <c r="G12332" s="318">
        <v>40863</v>
      </c>
      <c r="H12332" s="318">
        <v>41030</v>
      </c>
      <c r="I12332" s="318">
        <v>50405</v>
      </c>
      <c r="J12332" s="315" t="s">
        <v>14680</v>
      </c>
      <c r="K12332" s="315">
        <v>3998</v>
      </c>
      <c r="L12332" s="315" t="s">
        <v>2458</v>
      </c>
      <c r="M12332" s="315" t="s">
        <v>754</v>
      </c>
      <c r="N12332" s="315" t="s">
        <v>14681</v>
      </c>
      <c r="O12332" s="315" t="s">
        <v>805</v>
      </c>
      <c r="P12332" s="315" t="s">
        <v>14682</v>
      </c>
      <c r="Q12332" s="315" t="s">
        <v>1900</v>
      </c>
    </row>
    <row r="12333" spans="1:17" hidden="1">
      <c r="A12333" s="315" t="s">
        <v>14683</v>
      </c>
      <c r="B12333" s="315" t="s">
        <v>13501</v>
      </c>
      <c r="C12333" s="315" t="s">
        <v>13508</v>
      </c>
      <c r="D12333" s="316">
        <v>2700</v>
      </c>
      <c r="E12333" s="317">
        <v>8870767.3300000019</v>
      </c>
      <c r="F12333" s="317">
        <v>1354404.4700000002</v>
      </c>
      <c r="G12333" s="318">
        <v>41536</v>
      </c>
      <c r="H12333" s="318">
        <v>41417</v>
      </c>
      <c r="I12333" s="318">
        <v>50770</v>
      </c>
      <c r="J12333" s="315" t="s">
        <v>14684</v>
      </c>
      <c r="K12333" s="315">
        <v>6386</v>
      </c>
      <c r="L12333" s="315" t="s">
        <v>3713</v>
      </c>
      <c r="M12333" s="315" t="s">
        <v>1290</v>
      </c>
      <c r="N12333" s="315" t="s">
        <v>13163</v>
      </c>
      <c r="O12333" s="315" t="s">
        <v>805</v>
      </c>
      <c r="P12333" s="315" t="s">
        <v>12626</v>
      </c>
      <c r="Q12333" s="315" t="s">
        <v>1992</v>
      </c>
    </row>
    <row r="12334" spans="1:17" hidden="1">
      <c r="A12334" s="315" t="s">
        <v>14685</v>
      </c>
      <c r="B12334" s="315" t="s">
        <v>13501</v>
      </c>
      <c r="C12334" s="315" t="s">
        <v>13503</v>
      </c>
      <c r="D12334" s="316">
        <v>2800</v>
      </c>
      <c r="E12334" s="317">
        <v>1189134.5</v>
      </c>
      <c r="F12334" s="317">
        <v>183875.43</v>
      </c>
      <c r="G12334" s="318">
        <v>39766</v>
      </c>
      <c r="H12334" s="318">
        <v>42592</v>
      </c>
      <c r="I12334" s="318">
        <v>51866</v>
      </c>
      <c r="J12334" s="315"/>
      <c r="K12334" s="315">
        <v>6694</v>
      </c>
      <c r="L12334" s="315" t="s">
        <v>14686</v>
      </c>
      <c r="M12334" s="315" t="s">
        <v>811</v>
      </c>
      <c r="N12334" s="315" t="s">
        <v>14687</v>
      </c>
      <c r="O12334" s="315"/>
      <c r="P12334" s="315" t="s">
        <v>14687</v>
      </c>
      <c r="Q12334" s="315"/>
    </row>
    <row r="12335" spans="1:17" hidden="1">
      <c r="A12335" s="315" t="s">
        <v>14688</v>
      </c>
      <c r="B12335" s="315" t="s">
        <v>13501</v>
      </c>
      <c r="C12335" s="315" t="s">
        <v>13508</v>
      </c>
      <c r="D12335" s="316">
        <v>2850</v>
      </c>
      <c r="E12335" s="317">
        <v>9815516.4199999999</v>
      </c>
      <c r="F12335" s="317">
        <v>1454150.5899999999</v>
      </c>
      <c r="G12335" s="318">
        <v>39710</v>
      </c>
      <c r="H12335" s="318">
        <v>42471</v>
      </c>
      <c r="I12335" s="318">
        <v>51866</v>
      </c>
      <c r="J12335" s="315" t="s">
        <v>14689</v>
      </c>
      <c r="K12335" s="315">
        <v>3766</v>
      </c>
      <c r="L12335" s="315" t="s">
        <v>2629</v>
      </c>
      <c r="M12335" s="315" t="s">
        <v>764</v>
      </c>
      <c r="N12335" s="315" t="s">
        <v>14690</v>
      </c>
      <c r="O12335" s="315" t="s">
        <v>805</v>
      </c>
      <c r="P12335" s="315" t="s">
        <v>8844</v>
      </c>
      <c r="Q12335" s="315" t="s">
        <v>8526</v>
      </c>
    </row>
    <row r="12336" spans="1:17" hidden="1">
      <c r="A12336" s="315" t="s">
        <v>14691</v>
      </c>
      <c r="B12336" s="315" t="s">
        <v>13501</v>
      </c>
      <c r="C12336" s="315" t="s">
        <v>13508</v>
      </c>
      <c r="D12336" s="316">
        <v>3000</v>
      </c>
      <c r="E12336" s="317">
        <v>11322270</v>
      </c>
      <c r="F12336" s="317">
        <v>1562053.91</v>
      </c>
      <c r="G12336" s="318">
        <v>39570</v>
      </c>
      <c r="H12336" s="318">
        <v>41780</v>
      </c>
      <c r="I12336" s="318">
        <v>51135</v>
      </c>
      <c r="J12336" s="315" t="s">
        <v>14692</v>
      </c>
      <c r="K12336" s="315">
        <v>7543</v>
      </c>
      <c r="L12336" s="315" t="s">
        <v>4114</v>
      </c>
      <c r="M12336" s="315" t="s">
        <v>966</v>
      </c>
      <c r="N12336" s="315" t="s">
        <v>14693</v>
      </c>
      <c r="O12336" s="315"/>
      <c r="P12336" s="315" t="s">
        <v>14693</v>
      </c>
      <c r="Q12336" s="315"/>
    </row>
    <row r="12337" spans="1:17" hidden="1">
      <c r="A12337" s="315" t="s">
        <v>14694</v>
      </c>
      <c r="B12337" s="315" t="s">
        <v>13501</v>
      </c>
      <c r="C12337" s="315" t="s">
        <v>13508</v>
      </c>
      <c r="D12337" s="316">
        <v>3000</v>
      </c>
      <c r="E12337" s="317">
        <v>13783779</v>
      </c>
      <c r="F12337" s="317">
        <v>2172591.27</v>
      </c>
      <c r="G12337" s="318">
        <v>39729</v>
      </c>
      <c r="H12337" s="318">
        <v>41583</v>
      </c>
      <c r="I12337" s="318">
        <v>50770</v>
      </c>
      <c r="J12337" s="315" t="s">
        <v>14695</v>
      </c>
      <c r="K12337" s="315">
        <v>2603</v>
      </c>
      <c r="L12337" s="315" t="s">
        <v>13818</v>
      </c>
      <c r="M12337" s="315" t="s">
        <v>764</v>
      </c>
      <c r="N12337" s="315" t="s">
        <v>14696</v>
      </c>
      <c r="O12337" s="315" t="s">
        <v>805</v>
      </c>
      <c r="P12337" s="315" t="s">
        <v>904</v>
      </c>
      <c r="Q12337" s="315" t="s">
        <v>1690</v>
      </c>
    </row>
    <row r="12338" spans="1:17" hidden="1">
      <c r="A12338" s="315" t="s">
        <v>14697</v>
      </c>
      <c r="B12338" s="315" t="s">
        <v>13501</v>
      </c>
      <c r="C12338" s="315" t="s">
        <v>13505</v>
      </c>
      <c r="D12338" s="316">
        <v>3100</v>
      </c>
      <c r="E12338" s="317">
        <v>457872</v>
      </c>
      <c r="F12338" s="317">
        <v>57234</v>
      </c>
      <c r="G12338" s="318">
        <v>41548</v>
      </c>
      <c r="H12338" s="318">
        <v>42725</v>
      </c>
      <c r="I12338" s="318">
        <v>50040</v>
      </c>
      <c r="J12338" s="315" t="s">
        <v>14698</v>
      </c>
      <c r="K12338" s="315">
        <v>2575</v>
      </c>
      <c r="L12338" s="315" t="s">
        <v>3653</v>
      </c>
      <c r="M12338" s="315" t="s">
        <v>764</v>
      </c>
      <c r="N12338" s="315" t="s">
        <v>13692</v>
      </c>
      <c r="O12338" s="315" t="s">
        <v>805</v>
      </c>
      <c r="P12338" s="315" t="s">
        <v>13693</v>
      </c>
      <c r="Q12338" s="315" t="s">
        <v>4972</v>
      </c>
    </row>
    <row r="12339" spans="1:17" hidden="1">
      <c r="A12339" s="315" t="s">
        <v>14699</v>
      </c>
      <c r="B12339" s="315" t="s">
        <v>13501</v>
      </c>
      <c r="C12339" s="315" t="s">
        <v>13508</v>
      </c>
      <c r="D12339" s="316">
        <v>3200</v>
      </c>
      <c r="E12339" s="317">
        <v>8891860</v>
      </c>
      <c r="F12339" s="317">
        <v>1399644.62</v>
      </c>
      <c r="G12339" s="318">
        <v>39885</v>
      </c>
      <c r="H12339" s="318">
        <v>41039</v>
      </c>
      <c r="I12339" s="318">
        <v>50405</v>
      </c>
      <c r="J12339" s="315" t="s">
        <v>14700</v>
      </c>
      <c r="K12339" s="315">
        <v>3984</v>
      </c>
      <c r="L12339" s="315" t="s">
        <v>4209</v>
      </c>
      <c r="M12339" s="315" t="s">
        <v>754</v>
      </c>
      <c r="N12339" s="315" t="s">
        <v>14701</v>
      </c>
      <c r="O12339" s="315" t="s">
        <v>805</v>
      </c>
      <c r="P12339" s="315" t="s">
        <v>14702</v>
      </c>
      <c r="Q12339" s="315" t="s">
        <v>1663</v>
      </c>
    </row>
    <row r="12340" spans="1:17" hidden="1">
      <c r="A12340" s="315" t="s">
        <v>14703</v>
      </c>
      <c r="B12340" s="315" t="s">
        <v>13501</v>
      </c>
      <c r="C12340" s="315" t="s">
        <v>13503</v>
      </c>
      <c r="D12340" s="316">
        <v>3500</v>
      </c>
      <c r="E12340" s="317">
        <v>11947965</v>
      </c>
      <c r="F12340" s="317">
        <v>1902824.0500000003</v>
      </c>
      <c r="G12340" s="318">
        <v>39570</v>
      </c>
      <c r="H12340" s="318">
        <v>39630</v>
      </c>
      <c r="I12340" s="318">
        <v>48914</v>
      </c>
      <c r="J12340" s="315"/>
      <c r="K12340" s="315">
        <v>1170</v>
      </c>
      <c r="L12340" s="315" t="s">
        <v>3111</v>
      </c>
      <c r="M12340" s="315" t="s">
        <v>766</v>
      </c>
      <c r="N12340" s="315" t="s">
        <v>14704</v>
      </c>
      <c r="O12340" s="315" t="s">
        <v>805</v>
      </c>
      <c r="P12340" s="315" t="s">
        <v>13881</v>
      </c>
      <c r="Q12340" s="315" t="s">
        <v>8304</v>
      </c>
    </row>
    <row r="12341" spans="1:17" hidden="1">
      <c r="A12341" s="315" t="s">
        <v>14705</v>
      </c>
      <c r="B12341" s="315" t="s">
        <v>13501</v>
      </c>
      <c r="C12341" s="315" t="s">
        <v>13508</v>
      </c>
      <c r="D12341" s="316">
        <v>3500</v>
      </c>
      <c r="E12341" s="317">
        <v>1490913.05</v>
      </c>
      <c r="F12341" s="317">
        <v>211212.68</v>
      </c>
      <c r="G12341" s="318">
        <v>39591</v>
      </c>
      <c r="H12341" s="318">
        <v>42664</v>
      </c>
      <c r="I12341" s="318">
        <v>51866</v>
      </c>
      <c r="J12341" s="315" t="s">
        <v>14706</v>
      </c>
      <c r="K12341" s="315">
        <v>3862</v>
      </c>
      <c r="L12341" s="315" t="s">
        <v>13512</v>
      </c>
      <c r="M12341" s="315" t="s">
        <v>764</v>
      </c>
      <c r="N12341" s="315" t="s">
        <v>14707</v>
      </c>
      <c r="O12341" s="315" t="s">
        <v>805</v>
      </c>
      <c r="P12341" s="315" t="s">
        <v>14708</v>
      </c>
      <c r="Q12341" s="315" t="s">
        <v>14709</v>
      </c>
    </row>
    <row r="12342" spans="1:17" hidden="1">
      <c r="A12342" s="315" t="s">
        <v>14710</v>
      </c>
      <c r="B12342" s="315" t="s">
        <v>13501</v>
      </c>
      <c r="C12342" s="315" t="s">
        <v>13503</v>
      </c>
      <c r="D12342" s="316">
        <v>3600</v>
      </c>
      <c r="E12342" s="317">
        <v>15659812.850000001</v>
      </c>
      <c r="F12342" s="317">
        <v>2073475.23</v>
      </c>
      <c r="G12342" s="318">
        <v>39570</v>
      </c>
      <c r="H12342" s="318">
        <v>39882</v>
      </c>
      <c r="I12342" s="318">
        <v>49309</v>
      </c>
      <c r="J12342" s="315" t="s">
        <v>14711</v>
      </c>
      <c r="K12342" s="315">
        <v>8765</v>
      </c>
      <c r="L12342" s="315" t="s">
        <v>14423</v>
      </c>
      <c r="M12342" s="315" t="s">
        <v>1705</v>
      </c>
      <c r="N12342" s="315" t="s">
        <v>14712</v>
      </c>
      <c r="O12342" s="315" t="s">
        <v>805</v>
      </c>
      <c r="P12342" s="315" t="s">
        <v>4675</v>
      </c>
      <c r="Q12342" s="315" t="s">
        <v>7793</v>
      </c>
    </row>
    <row r="12343" spans="1:17" hidden="1">
      <c r="A12343" s="315" t="s">
        <v>14713</v>
      </c>
      <c r="B12343" s="315" t="s">
        <v>13501</v>
      </c>
      <c r="C12343" s="315" t="s">
        <v>13508</v>
      </c>
      <c r="D12343" s="316">
        <v>3752</v>
      </c>
      <c r="E12343" s="317">
        <v>9658569.4700000007</v>
      </c>
      <c r="F12343" s="317">
        <v>1588898.5600000003</v>
      </c>
      <c r="G12343" s="318">
        <v>39930</v>
      </c>
      <c r="H12343" s="318">
        <v>41354</v>
      </c>
      <c r="I12343" s="318">
        <v>50770</v>
      </c>
      <c r="J12343" s="315"/>
      <c r="K12343" s="315">
        <v>7064</v>
      </c>
      <c r="L12343" s="315" t="s">
        <v>14714</v>
      </c>
      <c r="M12343" s="315" t="s">
        <v>966</v>
      </c>
      <c r="N12343" s="315" t="s">
        <v>14715</v>
      </c>
      <c r="O12343" s="315" t="s">
        <v>805</v>
      </c>
      <c r="P12343" s="315" t="s">
        <v>7595</v>
      </c>
      <c r="Q12343" s="315" t="s">
        <v>1286</v>
      </c>
    </row>
    <row r="12344" spans="1:17" hidden="1">
      <c r="A12344" s="315" t="s">
        <v>14716</v>
      </c>
      <c r="B12344" s="315" t="s">
        <v>13501</v>
      </c>
      <c r="C12344" s="315" t="s">
        <v>13503</v>
      </c>
      <c r="D12344" s="316">
        <v>4000</v>
      </c>
      <c r="E12344" s="317">
        <v>14981675.559999999</v>
      </c>
      <c r="F12344" s="317">
        <v>1923085.5500000003</v>
      </c>
      <c r="G12344" s="318">
        <v>40119</v>
      </c>
      <c r="H12344" s="318">
        <v>41764</v>
      </c>
      <c r="I12344" s="318">
        <v>51135</v>
      </c>
      <c r="J12344" s="315" t="s">
        <v>14717</v>
      </c>
      <c r="K12344" s="315">
        <v>8887</v>
      </c>
      <c r="L12344" s="315" t="s">
        <v>2950</v>
      </c>
      <c r="M12344" s="315" t="s">
        <v>770</v>
      </c>
      <c r="N12344" s="315" t="s">
        <v>14718</v>
      </c>
      <c r="O12344" s="315" t="s">
        <v>805</v>
      </c>
      <c r="P12344" s="315" t="s">
        <v>14719</v>
      </c>
      <c r="Q12344" s="315" t="s">
        <v>4844</v>
      </c>
    </row>
    <row r="12345" spans="1:17" hidden="1">
      <c r="A12345" s="315" t="s">
        <v>14720</v>
      </c>
      <c r="B12345" s="315" t="s">
        <v>13501</v>
      </c>
      <c r="C12345" s="315" t="s">
        <v>13503</v>
      </c>
      <c r="D12345" s="316">
        <v>4300</v>
      </c>
      <c r="E12345" s="317">
        <v>15801833.780000003</v>
      </c>
      <c r="F12345" s="317">
        <v>1726496.6700000002</v>
      </c>
      <c r="G12345" s="318">
        <v>39575</v>
      </c>
      <c r="H12345" s="318">
        <v>39448</v>
      </c>
      <c r="I12345" s="318">
        <v>48944</v>
      </c>
      <c r="J12345" s="315" t="s">
        <v>14721</v>
      </c>
      <c r="K12345" s="315">
        <v>7500</v>
      </c>
      <c r="L12345" s="315" t="s">
        <v>14722</v>
      </c>
      <c r="M12345" s="315" t="s">
        <v>966</v>
      </c>
      <c r="N12345" s="315" t="s">
        <v>14723</v>
      </c>
      <c r="O12345" s="315" t="s">
        <v>914</v>
      </c>
      <c r="P12345" s="315" t="s">
        <v>14724</v>
      </c>
      <c r="Q12345" s="315" t="s">
        <v>14725</v>
      </c>
    </row>
    <row r="12346" spans="1:17" hidden="1">
      <c r="A12346" s="315" t="s">
        <v>14726</v>
      </c>
      <c r="B12346" s="315" t="s">
        <v>13501</v>
      </c>
      <c r="C12346" s="315" t="s">
        <v>13508</v>
      </c>
      <c r="D12346" s="316">
        <v>4374</v>
      </c>
      <c r="E12346" s="317">
        <v>50421.9</v>
      </c>
      <c r="F12346" s="317">
        <v>5509.06</v>
      </c>
      <c r="G12346" s="318">
        <v>40364</v>
      </c>
      <c r="H12346" s="318">
        <v>42709</v>
      </c>
      <c r="I12346" s="318">
        <v>51866</v>
      </c>
      <c r="J12346" s="315" t="s">
        <v>14727</v>
      </c>
      <c r="K12346" s="315">
        <v>6475</v>
      </c>
      <c r="L12346" s="315" t="s">
        <v>14728</v>
      </c>
      <c r="M12346" s="315" t="s">
        <v>1365</v>
      </c>
      <c r="N12346" s="315" t="s">
        <v>14729</v>
      </c>
      <c r="O12346" s="315" t="s">
        <v>805</v>
      </c>
      <c r="P12346" s="315" t="s">
        <v>14730</v>
      </c>
      <c r="Q12346" s="315" t="s">
        <v>1204</v>
      </c>
    </row>
    <row r="12347" spans="1:17" hidden="1">
      <c r="A12347" s="315" t="s">
        <v>14731</v>
      </c>
      <c r="B12347" s="315" t="s">
        <v>13501</v>
      </c>
      <c r="C12347" s="315" t="s">
        <v>13503</v>
      </c>
      <c r="D12347" s="316">
        <v>4600</v>
      </c>
      <c r="E12347" s="317">
        <v>11804164</v>
      </c>
      <c r="F12347" s="317">
        <v>1573888.51</v>
      </c>
      <c r="G12347" s="318">
        <v>39570</v>
      </c>
      <c r="H12347" s="318">
        <v>41623</v>
      </c>
      <c r="I12347" s="318">
        <v>50770</v>
      </c>
      <c r="J12347" s="315" t="s">
        <v>6063</v>
      </c>
      <c r="K12347" s="315">
        <v>3989</v>
      </c>
      <c r="L12347" s="315" t="s">
        <v>14732</v>
      </c>
      <c r="M12347" s="315" t="s">
        <v>754</v>
      </c>
      <c r="N12347" s="315" t="s">
        <v>14733</v>
      </c>
      <c r="O12347" s="315" t="s">
        <v>805</v>
      </c>
      <c r="P12347" s="315" t="s">
        <v>7628</v>
      </c>
      <c r="Q12347" s="315" t="s">
        <v>1574</v>
      </c>
    </row>
    <row r="12348" spans="1:17" hidden="1">
      <c r="A12348" s="315" t="s">
        <v>14734</v>
      </c>
      <c r="B12348" s="315" t="s">
        <v>13501</v>
      </c>
      <c r="C12348" s="315" t="s">
        <v>13508</v>
      </c>
      <c r="D12348" s="316">
        <v>5568</v>
      </c>
      <c r="E12348" s="317">
        <v>11416062.17</v>
      </c>
      <c r="F12348" s="317">
        <v>1511571.19</v>
      </c>
      <c r="G12348" s="318">
        <v>39570</v>
      </c>
      <c r="H12348" s="318">
        <v>42040</v>
      </c>
      <c r="I12348" s="318">
        <v>51501</v>
      </c>
      <c r="J12348" s="315" t="s">
        <v>14735</v>
      </c>
      <c r="K12348" s="315">
        <v>3924</v>
      </c>
      <c r="L12348" s="315" t="s">
        <v>14736</v>
      </c>
      <c r="M12348" s="315" t="s">
        <v>754</v>
      </c>
      <c r="N12348" s="315" t="s">
        <v>14737</v>
      </c>
      <c r="O12348" s="315" t="s">
        <v>805</v>
      </c>
      <c r="P12348" s="315" t="s">
        <v>13469</v>
      </c>
      <c r="Q12348" s="315" t="s">
        <v>6690</v>
      </c>
    </row>
    <row r="12349" spans="1:17" hidden="1">
      <c r="A12349" s="315" t="s">
        <v>14738</v>
      </c>
      <c r="B12349" s="315" t="s">
        <v>13501</v>
      </c>
      <c r="C12349" s="315" t="s">
        <v>13508</v>
      </c>
      <c r="D12349" s="316">
        <v>6200</v>
      </c>
      <c r="E12349" s="317">
        <v>22171436.25</v>
      </c>
      <c r="F12349" s="317">
        <v>2738976.83</v>
      </c>
      <c r="G12349" s="318">
        <v>39619</v>
      </c>
      <c r="H12349" s="318">
        <v>40484</v>
      </c>
      <c r="I12349" s="318">
        <v>49674</v>
      </c>
      <c r="J12349" s="315" t="s">
        <v>14739</v>
      </c>
      <c r="K12349" s="315">
        <v>7542</v>
      </c>
      <c r="L12349" s="315" t="s">
        <v>14740</v>
      </c>
      <c r="M12349" s="315" t="s">
        <v>966</v>
      </c>
      <c r="N12349" s="315" t="s">
        <v>14741</v>
      </c>
      <c r="O12349" s="315" t="s">
        <v>805</v>
      </c>
      <c r="P12349" s="315" t="s">
        <v>14742</v>
      </c>
      <c r="Q12349" s="315" t="s">
        <v>1065</v>
      </c>
    </row>
    <row r="12350" spans="1:17" hidden="1">
      <c r="A12350" s="315" t="s">
        <v>14743</v>
      </c>
      <c r="B12350" s="315" t="s">
        <v>13501</v>
      </c>
      <c r="C12350" s="315" t="s">
        <v>13503</v>
      </c>
      <c r="D12350" s="316">
        <v>6550</v>
      </c>
      <c r="E12350" s="317">
        <v>33503440.25</v>
      </c>
      <c r="F12350" s="317">
        <v>4839385.8299999991</v>
      </c>
      <c r="G12350" s="318">
        <v>39575</v>
      </c>
      <c r="H12350" s="318">
        <v>38925</v>
      </c>
      <c r="I12350" s="318">
        <v>48183</v>
      </c>
      <c r="J12350" s="315" t="s">
        <v>14744</v>
      </c>
      <c r="K12350" s="315">
        <v>5400</v>
      </c>
      <c r="L12350" s="315" t="s">
        <v>3145</v>
      </c>
      <c r="M12350" s="315" t="s">
        <v>776</v>
      </c>
      <c r="N12350" s="315" t="s">
        <v>14368</v>
      </c>
      <c r="O12350" s="315" t="s">
        <v>805</v>
      </c>
      <c r="P12350" s="315" t="s">
        <v>14369</v>
      </c>
      <c r="Q12350" s="315" t="s">
        <v>852</v>
      </c>
    </row>
    <row r="12351" spans="1:17" hidden="1">
      <c r="A12351" s="315" t="s">
        <v>14745</v>
      </c>
      <c r="B12351" s="315" t="s">
        <v>13501</v>
      </c>
      <c r="C12351" s="315" t="s">
        <v>13503</v>
      </c>
      <c r="D12351" s="316">
        <v>6600</v>
      </c>
      <c r="E12351" s="317">
        <v>18632139.599999998</v>
      </c>
      <c r="F12351" s="317">
        <v>2294513.4800000004</v>
      </c>
      <c r="G12351" s="318">
        <v>40031</v>
      </c>
      <c r="H12351" s="318">
        <v>41855</v>
      </c>
      <c r="I12351" s="318">
        <v>51135</v>
      </c>
      <c r="J12351" s="315" t="s">
        <v>14746</v>
      </c>
      <c r="K12351" s="315">
        <v>7546</v>
      </c>
      <c r="L12351" s="315" t="s">
        <v>4456</v>
      </c>
      <c r="M12351" s="315" t="s">
        <v>966</v>
      </c>
      <c r="N12351" s="315" t="s">
        <v>14747</v>
      </c>
      <c r="O12351" s="315" t="s">
        <v>805</v>
      </c>
      <c r="P12351" s="315" t="s">
        <v>7595</v>
      </c>
      <c r="Q12351" s="315" t="s">
        <v>1286</v>
      </c>
    </row>
    <row r="12352" spans="1:17" hidden="1">
      <c r="A12352" s="315" t="s">
        <v>14748</v>
      </c>
      <c r="B12352" s="315" t="s">
        <v>13501</v>
      </c>
      <c r="C12352" s="315" t="s">
        <v>13503</v>
      </c>
      <c r="D12352" s="316">
        <v>6800</v>
      </c>
      <c r="E12352" s="317">
        <v>9870357.4700000007</v>
      </c>
      <c r="F12352" s="317">
        <v>1206377.04</v>
      </c>
      <c r="G12352" s="318">
        <v>41481</v>
      </c>
      <c r="H12352" s="318">
        <v>42536</v>
      </c>
      <c r="I12352" s="318">
        <v>50040</v>
      </c>
      <c r="J12352" s="315" t="s">
        <v>14749</v>
      </c>
      <c r="K12352" s="315">
        <v>7742</v>
      </c>
      <c r="L12352" s="315" t="s">
        <v>3172</v>
      </c>
      <c r="M12352" s="315" t="s">
        <v>966</v>
      </c>
      <c r="N12352" s="315" t="s">
        <v>13972</v>
      </c>
      <c r="O12352" s="315" t="s">
        <v>805</v>
      </c>
      <c r="P12352" s="315" t="s">
        <v>8830</v>
      </c>
      <c r="Q12352" s="315" t="s">
        <v>5818</v>
      </c>
    </row>
    <row r="12353" spans="1:17" hidden="1">
      <c r="A12353" s="315" t="s">
        <v>14750</v>
      </c>
      <c r="B12353" s="315" t="s">
        <v>13501</v>
      </c>
      <c r="C12353" s="315" t="s">
        <v>13503</v>
      </c>
      <c r="D12353" s="316">
        <v>7060</v>
      </c>
      <c r="E12353" s="317">
        <v>18679105.350000001</v>
      </c>
      <c r="F12353" s="317">
        <v>2317592.69</v>
      </c>
      <c r="G12353" s="318">
        <v>39569</v>
      </c>
      <c r="H12353" s="318">
        <v>42499</v>
      </c>
      <c r="I12353" s="318">
        <v>51866</v>
      </c>
      <c r="J12353" s="315" t="s">
        <v>14751</v>
      </c>
      <c r="K12353" s="315">
        <v>7453</v>
      </c>
      <c r="L12353" s="315" t="s">
        <v>14211</v>
      </c>
      <c r="M12353" s="315" t="s">
        <v>966</v>
      </c>
      <c r="N12353" s="315" t="s">
        <v>14212</v>
      </c>
      <c r="O12353" s="315" t="s">
        <v>805</v>
      </c>
      <c r="P12353" s="315" t="s">
        <v>13693</v>
      </c>
      <c r="Q12353" s="315" t="s">
        <v>4972</v>
      </c>
    </row>
    <row r="12354" spans="1:17" hidden="1">
      <c r="A12354" s="315" t="s">
        <v>14752</v>
      </c>
      <c r="B12354" s="315" t="s">
        <v>13501</v>
      </c>
      <c r="C12354" s="315" t="s">
        <v>13503</v>
      </c>
      <c r="D12354" s="316">
        <v>9500</v>
      </c>
      <c r="E12354" s="317">
        <v>51737138.109999999</v>
      </c>
      <c r="F12354" s="317">
        <v>7473142.2000000002</v>
      </c>
      <c r="G12354" s="318">
        <v>39801</v>
      </c>
      <c r="H12354" s="318">
        <v>41710</v>
      </c>
      <c r="I12354" s="318">
        <v>51135</v>
      </c>
      <c r="J12354" s="315" t="s">
        <v>14598</v>
      </c>
      <c r="K12354" s="315">
        <v>5000</v>
      </c>
      <c r="L12354" s="315" t="s">
        <v>1801</v>
      </c>
      <c r="M12354" s="315" t="s">
        <v>776</v>
      </c>
      <c r="N12354" s="315" t="s">
        <v>14536</v>
      </c>
      <c r="O12354" s="315" t="s">
        <v>805</v>
      </c>
      <c r="P12354" s="315" t="s">
        <v>7595</v>
      </c>
      <c r="Q12354" s="315" t="s">
        <v>1286</v>
      </c>
    </row>
    <row r="12355" spans="1:17" hidden="1">
      <c r="A12355" s="315" t="s">
        <v>14753</v>
      </c>
      <c r="B12355" s="315" t="s">
        <v>13501</v>
      </c>
      <c r="C12355" s="315" t="s">
        <v>13508</v>
      </c>
      <c r="D12355" s="316">
        <v>9900</v>
      </c>
      <c r="E12355" s="317">
        <v>50366655.269999988</v>
      </c>
      <c r="F12355" s="317">
        <v>5596295.0200000005</v>
      </c>
      <c r="G12355" s="318">
        <v>39570</v>
      </c>
      <c r="H12355" s="318">
        <v>40360</v>
      </c>
      <c r="I12355" s="318">
        <v>49674</v>
      </c>
      <c r="J12355" s="315" t="s">
        <v>14754</v>
      </c>
      <c r="K12355" s="315">
        <v>3860</v>
      </c>
      <c r="L12355" s="315" t="s">
        <v>1062</v>
      </c>
      <c r="M12355" s="315" t="s">
        <v>764</v>
      </c>
      <c r="N12355" s="315" t="s">
        <v>1077</v>
      </c>
      <c r="O12355" s="315" t="s">
        <v>805</v>
      </c>
      <c r="P12355" s="315" t="s">
        <v>1663</v>
      </c>
      <c r="Q12355" s="315" t="s">
        <v>1652</v>
      </c>
    </row>
    <row r="12356" spans="1:17" hidden="1">
      <c r="A12356" s="315" t="s">
        <v>14755</v>
      </c>
      <c r="B12356" s="315" t="s">
        <v>13501</v>
      </c>
      <c r="C12356" s="315" t="s">
        <v>13503</v>
      </c>
      <c r="D12356" s="316">
        <v>11900</v>
      </c>
      <c r="E12356" s="317">
        <v>39424559.020000003</v>
      </c>
      <c r="F12356" s="317">
        <v>4563027.6499999994</v>
      </c>
      <c r="G12356" s="318">
        <v>39785</v>
      </c>
      <c r="H12356" s="318">
        <v>40651</v>
      </c>
      <c r="I12356" s="318">
        <v>50040</v>
      </c>
      <c r="J12356" s="315" t="s">
        <v>14756</v>
      </c>
      <c r="K12356" s="315">
        <v>7214</v>
      </c>
      <c r="L12356" s="315" t="s">
        <v>3677</v>
      </c>
      <c r="M12356" s="315" t="s">
        <v>966</v>
      </c>
      <c r="N12356" s="315" t="s">
        <v>13972</v>
      </c>
      <c r="O12356" s="315" t="s">
        <v>805</v>
      </c>
      <c r="P12356" s="315" t="s">
        <v>8830</v>
      </c>
      <c r="Q12356" s="315" t="s">
        <v>5818</v>
      </c>
    </row>
    <row r="12357" spans="1:17" hidden="1">
      <c r="A12357" s="315" t="s">
        <v>14757</v>
      </c>
      <c r="B12357" s="315" t="s">
        <v>13501</v>
      </c>
      <c r="C12357" s="315" t="s">
        <v>13503</v>
      </c>
      <c r="D12357" s="316">
        <v>11900</v>
      </c>
      <c r="E12357" s="317">
        <v>54331976.25</v>
      </c>
      <c r="F12357" s="317">
        <v>6141525.9199999999</v>
      </c>
      <c r="G12357" s="318">
        <v>39864</v>
      </c>
      <c r="H12357" s="318">
        <v>40725</v>
      </c>
      <c r="I12357" s="318">
        <v>50040</v>
      </c>
      <c r="J12357" s="315" t="s">
        <v>14758</v>
      </c>
      <c r="K12357" s="315">
        <v>3816</v>
      </c>
      <c r="L12357" s="315" t="s">
        <v>13524</v>
      </c>
      <c r="M12357" s="315" t="s">
        <v>764</v>
      </c>
      <c r="N12357" s="315" t="s">
        <v>14759</v>
      </c>
      <c r="O12357" s="315" t="s">
        <v>805</v>
      </c>
      <c r="P12357" s="315" t="s">
        <v>14760</v>
      </c>
      <c r="Q12357" s="315" t="s">
        <v>14761</v>
      </c>
    </row>
    <row r="12358" spans="1:17" hidden="1">
      <c r="A12358" s="315" t="s">
        <v>14762</v>
      </c>
      <c r="B12358" s="315" t="s">
        <v>13501</v>
      </c>
      <c r="C12358" s="315" t="s">
        <v>13508</v>
      </c>
      <c r="D12358" s="316">
        <v>13400</v>
      </c>
      <c r="E12358" s="317">
        <v>51616012.5</v>
      </c>
      <c r="F12358" s="317">
        <v>5690125.6100000013</v>
      </c>
      <c r="G12358" s="318">
        <v>39743</v>
      </c>
      <c r="H12358" s="318">
        <v>41760</v>
      </c>
      <c r="I12358" s="318">
        <v>51135</v>
      </c>
      <c r="J12358" s="315" t="s">
        <v>14763</v>
      </c>
      <c r="K12358" s="315">
        <v>3952</v>
      </c>
      <c r="L12358" s="315" t="s">
        <v>790</v>
      </c>
      <c r="M12358" s="315" t="s">
        <v>754</v>
      </c>
      <c r="N12358" s="315" t="s">
        <v>14764</v>
      </c>
      <c r="O12358" s="315" t="s">
        <v>805</v>
      </c>
      <c r="P12358" s="315" t="s">
        <v>1817</v>
      </c>
      <c r="Q12358" s="315" t="s">
        <v>1663</v>
      </c>
    </row>
    <row r="12359" spans="1:17" hidden="1">
      <c r="A12359" s="315" t="s">
        <v>14765</v>
      </c>
      <c r="B12359" s="315" t="s">
        <v>13501</v>
      </c>
      <c r="C12359" s="315" t="s">
        <v>13503</v>
      </c>
      <c r="D12359" s="316">
        <v>14000</v>
      </c>
      <c r="E12359" s="317">
        <v>24646391.169999994</v>
      </c>
      <c r="F12359" s="317">
        <v>3042007.169999999</v>
      </c>
      <c r="G12359" s="318">
        <v>41471</v>
      </c>
      <c r="H12359" s="318">
        <v>41432</v>
      </c>
      <c r="I12359" s="318">
        <v>50770</v>
      </c>
      <c r="J12359" s="315" t="s">
        <v>14766</v>
      </c>
      <c r="K12359" s="315">
        <v>7250</v>
      </c>
      <c r="L12359" s="315" t="s">
        <v>3581</v>
      </c>
      <c r="M12359" s="315" t="s">
        <v>966</v>
      </c>
      <c r="N12359" s="315" t="s">
        <v>13972</v>
      </c>
      <c r="O12359" s="315" t="s">
        <v>805</v>
      </c>
      <c r="P12359" s="315" t="s">
        <v>8830</v>
      </c>
      <c r="Q12359" s="315" t="s">
        <v>5818</v>
      </c>
    </row>
    <row r="12360" spans="1:17" hidden="1">
      <c r="A12360" s="315" t="s">
        <v>14767</v>
      </c>
      <c r="B12360" s="315" t="s">
        <v>13501</v>
      </c>
      <c r="C12360" s="315" t="s">
        <v>13503</v>
      </c>
      <c r="D12360" s="316">
        <v>19100</v>
      </c>
      <c r="E12360" s="317">
        <v>52878057.450000003</v>
      </c>
      <c r="F12360" s="317">
        <v>5875339.7200000007</v>
      </c>
      <c r="G12360" s="318">
        <v>40695</v>
      </c>
      <c r="H12360" s="318">
        <v>41495</v>
      </c>
      <c r="I12360" s="318">
        <v>50770</v>
      </c>
      <c r="J12360" s="315" t="s">
        <v>14768</v>
      </c>
      <c r="K12360" s="315">
        <v>1870</v>
      </c>
      <c r="L12360" s="315" t="s">
        <v>2066</v>
      </c>
      <c r="M12360" s="315" t="s">
        <v>754</v>
      </c>
      <c r="N12360" s="315" t="s">
        <v>14769</v>
      </c>
      <c r="O12360" s="315" t="s">
        <v>805</v>
      </c>
      <c r="P12360" s="315" t="s">
        <v>14770</v>
      </c>
      <c r="Q12360" s="315" t="s">
        <v>945</v>
      </c>
    </row>
    <row r="12361" spans="1:17" hidden="1">
      <c r="A12361" s="319" t="s">
        <v>14771</v>
      </c>
      <c r="B12361" s="319" t="s">
        <v>13501</v>
      </c>
      <c r="C12361" s="315" t="s">
        <v>13508</v>
      </c>
      <c r="D12361" s="320">
        <v>24300</v>
      </c>
      <c r="E12361" s="317">
        <v>0</v>
      </c>
      <c r="F12361" s="317">
        <v>-5145.3199999999779</v>
      </c>
      <c r="G12361" s="321">
        <v>41079</v>
      </c>
      <c r="H12361" s="321">
        <v>42094</v>
      </c>
      <c r="I12361" s="321">
        <v>49674</v>
      </c>
      <c r="J12361" s="319" t="s">
        <v>14772</v>
      </c>
      <c r="K12361" s="322">
        <v>7175</v>
      </c>
      <c r="L12361" s="319" t="s">
        <v>14773</v>
      </c>
      <c r="M12361" s="319" t="s">
        <v>966</v>
      </c>
      <c r="N12361" s="319" t="s">
        <v>14536</v>
      </c>
      <c r="O12361" s="319" t="s">
        <v>805</v>
      </c>
      <c r="P12361" s="319" t="s">
        <v>7595</v>
      </c>
      <c r="Q12361" s="319" t="s">
        <v>1286</v>
      </c>
    </row>
    <row r="12362" spans="1:17" hidden="1">
      <c r="A12362" s="315" t="s">
        <v>14774</v>
      </c>
      <c r="B12362" s="315" t="s">
        <v>13501</v>
      </c>
      <c r="C12362" s="315" t="s">
        <v>13508</v>
      </c>
      <c r="D12362" s="316">
        <v>24300</v>
      </c>
      <c r="E12362" s="317">
        <v>56535382.140000001</v>
      </c>
      <c r="F12362" s="317">
        <v>6072318.8299999991</v>
      </c>
      <c r="G12362" s="318">
        <v>41079</v>
      </c>
      <c r="H12362" s="318">
        <v>42094</v>
      </c>
      <c r="I12362" s="318">
        <v>49674</v>
      </c>
      <c r="J12362" s="315" t="s">
        <v>14772</v>
      </c>
      <c r="K12362" s="315">
        <v>7175</v>
      </c>
      <c r="L12362" s="315" t="s">
        <v>14773</v>
      </c>
      <c r="M12362" s="315" t="s">
        <v>966</v>
      </c>
      <c r="N12362" s="315" t="s">
        <v>14775</v>
      </c>
      <c r="O12362" s="315" t="s">
        <v>805</v>
      </c>
      <c r="P12362" s="315" t="s">
        <v>7595</v>
      </c>
      <c r="Q12362" s="315" t="s">
        <v>1286</v>
      </c>
    </row>
    <row r="12363" spans="1:17" hidden="1">
      <c r="A12363" s="315" t="s">
        <v>755</v>
      </c>
      <c r="B12363" s="315" t="s">
        <v>14776</v>
      </c>
      <c r="C12363" s="315"/>
      <c r="D12363" s="316">
        <v>3</v>
      </c>
      <c r="E12363" s="317">
        <v>3</v>
      </c>
      <c r="F12363" s="317">
        <v>0.65</v>
      </c>
      <c r="G12363" s="318">
        <v>40749</v>
      </c>
      <c r="H12363" s="318">
        <v>41185</v>
      </c>
      <c r="I12363" s="318">
        <v>48579</v>
      </c>
      <c r="J12363" s="315"/>
      <c r="K12363" s="315">
        <v>2516</v>
      </c>
      <c r="L12363" s="315" t="s">
        <v>3586</v>
      </c>
      <c r="M12363" s="315" t="s">
        <v>764</v>
      </c>
      <c r="N12363" s="315" t="s">
        <v>755</v>
      </c>
      <c r="O12363" s="315"/>
      <c r="P12363" s="315"/>
      <c r="Q12363" s="315"/>
    </row>
    <row r="12364" spans="1:17" hidden="1">
      <c r="A12364" s="315" t="s">
        <v>755</v>
      </c>
      <c r="B12364" s="315" t="s">
        <v>14776</v>
      </c>
      <c r="C12364" s="315"/>
      <c r="D12364" s="316">
        <v>6</v>
      </c>
      <c r="E12364" s="317">
        <v>22</v>
      </c>
      <c r="F12364" s="317">
        <v>4.7300000000000004</v>
      </c>
      <c r="G12364" s="318">
        <v>39935</v>
      </c>
      <c r="H12364" s="331">
        <v>42156</v>
      </c>
      <c r="I12364" s="331">
        <v>49674</v>
      </c>
      <c r="J12364" s="315"/>
      <c r="K12364" s="315">
        <v>6197</v>
      </c>
      <c r="L12364" s="315" t="s">
        <v>3826</v>
      </c>
      <c r="M12364" s="315" t="s">
        <v>764</v>
      </c>
      <c r="N12364" s="315" t="s">
        <v>755</v>
      </c>
      <c r="O12364" s="315"/>
      <c r="P12364" s="315"/>
      <c r="Q12364" s="315"/>
    </row>
    <row r="12365" spans="1:17" hidden="1">
      <c r="A12365" s="315" t="s">
        <v>750</v>
      </c>
      <c r="B12365" s="315" t="s">
        <v>14776</v>
      </c>
      <c r="C12365" s="315"/>
      <c r="D12365" s="316">
        <v>7</v>
      </c>
      <c r="E12365" s="317">
        <v>12346</v>
      </c>
      <c r="F12365" s="317">
        <v>2469.1999999999998</v>
      </c>
      <c r="G12365" s="318">
        <v>39603</v>
      </c>
      <c r="H12365" s="318">
        <v>39212</v>
      </c>
      <c r="I12365" s="318">
        <v>48549</v>
      </c>
      <c r="J12365" s="315"/>
      <c r="K12365" s="315">
        <v>2718</v>
      </c>
      <c r="L12365" s="315" t="s">
        <v>14777</v>
      </c>
      <c r="M12365" s="315" t="s">
        <v>1431</v>
      </c>
      <c r="N12365" s="315" t="s">
        <v>750</v>
      </c>
      <c r="O12365" s="315"/>
      <c r="P12365" s="315"/>
      <c r="Q12365" s="315"/>
    </row>
    <row r="12366" spans="1:17" hidden="1">
      <c r="A12366" s="315" t="s">
        <v>755</v>
      </c>
      <c r="B12366" s="315" t="s">
        <v>14776</v>
      </c>
      <c r="C12366" s="315"/>
      <c r="D12366" s="316">
        <v>7</v>
      </c>
      <c r="E12366" s="317">
        <v>1005</v>
      </c>
      <c r="F12366" s="317">
        <v>201</v>
      </c>
      <c r="G12366" s="318">
        <v>39660</v>
      </c>
      <c r="H12366" s="318">
        <v>38984</v>
      </c>
      <c r="I12366" s="318">
        <v>48183</v>
      </c>
      <c r="J12366" s="315"/>
      <c r="K12366" s="315">
        <v>9621</v>
      </c>
      <c r="L12366" s="315" t="s">
        <v>3140</v>
      </c>
      <c r="M12366" s="315" t="s">
        <v>770</v>
      </c>
      <c r="N12366" s="315" t="s">
        <v>755</v>
      </c>
      <c r="O12366" s="315"/>
      <c r="P12366" s="315"/>
      <c r="Q12366" s="315"/>
    </row>
    <row r="12367" spans="1:17" hidden="1">
      <c r="A12367" s="315" t="s">
        <v>750</v>
      </c>
      <c r="B12367" s="315" t="s">
        <v>14776</v>
      </c>
      <c r="C12367" s="315"/>
      <c r="D12367" s="316">
        <v>10</v>
      </c>
      <c r="E12367" s="317">
        <v>12879</v>
      </c>
      <c r="F12367" s="317">
        <v>2575.7999999999997</v>
      </c>
      <c r="G12367" s="318">
        <v>39570</v>
      </c>
      <c r="H12367" s="318">
        <v>40343</v>
      </c>
      <c r="I12367" s="318">
        <v>49644</v>
      </c>
      <c r="J12367" s="315"/>
      <c r="K12367" s="315">
        <v>7324</v>
      </c>
      <c r="L12367" s="315" t="s">
        <v>3358</v>
      </c>
      <c r="M12367" s="315" t="s">
        <v>770</v>
      </c>
      <c r="N12367" s="315" t="s">
        <v>750</v>
      </c>
      <c r="O12367" s="315"/>
      <c r="P12367" s="315"/>
      <c r="Q12367" s="315"/>
    </row>
    <row r="12368" spans="1:17" hidden="1">
      <c r="A12368" s="315" t="s">
        <v>750</v>
      </c>
      <c r="B12368" s="315" t="s">
        <v>14776</v>
      </c>
      <c r="C12368" s="315"/>
      <c r="D12368" s="316">
        <v>10</v>
      </c>
      <c r="E12368" s="317">
        <v>5799</v>
      </c>
      <c r="F12368" s="317">
        <v>1073.8900000000001</v>
      </c>
      <c r="G12368" s="318">
        <v>39693</v>
      </c>
      <c r="H12368" s="318">
        <v>40128</v>
      </c>
      <c r="I12368" s="318">
        <v>49309</v>
      </c>
      <c r="J12368" s="315"/>
      <c r="K12368" s="315">
        <v>5046</v>
      </c>
      <c r="L12368" s="315" t="s">
        <v>5865</v>
      </c>
      <c r="M12368" s="315" t="s">
        <v>776</v>
      </c>
      <c r="N12368" s="315" t="s">
        <v>750</v>
      </c>
      <c r="O12368" s="315"/>
      <c r="P12368" s="315"/>
      <c r="Q12368" s="315"/>
    </row>
    <row r="12369" spans="1:17" hidden="1">
      <c r="A12369" s="315" t="s">
        <v>750</v>
      </c>
      <c r="B12369" s="315" t="s">
        <v>14776</v>
      </c>
      <c r="C12369" s="315"/>
      <c r="D12369" s="316">
        <v>12</v>
      </c>
      <c r="E12369" s="317">
        <v>-171</v>
      </c>
      <c r="F12369" s="317">
        <v>-28.26</v>
      </c>
      <c r="G12369" s="318">
        <v>40484</v>
      </c>
      <c r="H12369" s="318">
        <v>40452</v>
      </c>
      <c r="I12369" s="318">
        <v>47848</v>
      </c>
      <c r="J12369" s="315"/>
      <c r="K12369" s="315">
        <v>6170</v>
      </c>
      <c r="L12369" s="315" t="s">
        <v>3192</v>
      </c>
      <c r="M12369" s="315" t="s">
        <v>788</v>
      </c>
      <c r="N12369" s="315" t="s">
        <v>750</v>
      </c>
      <c r="O12369" s="315"/>
      <c r="P12369" s="315"/>
      <c r="Q12369" s="315"/>
    </row>
    <row r="12370" spans="1:17" hidden="1">
      <c r="A12370" s="315" t="s">
        <v>14778</v>
      </c>
      <c r="B12370" s="315" t="s">
        <v>14776</v>
      </c>
      <c r="C12370" s="315"/>
      <c r="D12370" s="316">
        <v>83</v>
      </c>
      <c r="E12370" s="317">
        <v>2364.34</v>
      </c>
      <c r="F12370" s="317">
        <v>409.87</v>
      </c>
      <c r="G12370" s="318">
        <v>40581</v>
      </c>
      <c r="H12370" s="318">
        <v>42461</v>
      </c>
      <c r="I12370" s="318">
        <v>50040</v>
      </c>
      <c r="J12370" s="315" t="s">
        <v>14779</v>
      </c>
      <c r="K12370" s="315">
        <v>9656</v>
      </c>
      <c r="L12370" s="315" t="s">
        <v>13510</v>
      </c>
      <c r="M12370" s="315" t="s">
        <v>770</v>
      </c>
      <c r="N12370" s="315" t="s">
        <v>14780</v>
      </c>
      <c r="O12370" s="315" t="s">
        <v>805</v>
      </c>
      <c r="P12370" s="315" t="s">
        <v>880</v>
      </c>
      <c r="Q12370" s="315" t="s">
        <v>819</v>
      </c>
    </row>
    <row r="12371" spans="1:17" hidden="1">
      <c r="A12371" s="315" t="s">
        <v>14781</v>
      </c>
      <c r="B12371" s="315" t="s">
        <v>14776</v>
      </c>
      <c r="C12371" s="315"/>
      <c r="D12371" s="316">
        <v>110</v>
      </c>
      <c r="E12371" s="317">
        <v>-129.83000000000001</v>
      </c>
      <c r="F12371" s="317">
        <v>-3.89</v>
      </c>
      <c r="G12371" s="318">
        <v>40086</v>
      </c>
      <c r="H12371" s="331">
        <v>42277</v>
      </c>
      <c r="I12371" s="331">
        <v>45930</v>
      </c>
      <c r="J12371" s="315" t="s">
        <v>14782</v>
      </c>
      <c r="K12371" s="315">
        <v>9402</v>
      </c>
      <c r="L12371" s="315" t="s">
        <v>1213</v>
      </c>
      <c r="M12371" s="315" t="s">
        <v>770</v>
      </c>
      <c r="N12371" s="315" t="s">
        <v>14783</v>
      </c>
      <c r="O12371" s="315" t="s">
        <v>805</v>
      </c>
      <c r="P12371" s="315" t="s">
        <v>5499</v>
      </c>
      <c r="Q12371" s="315" t="s">
        <v>1607</v>
      </c>
    </row>
    <row r="12372" spans="1:17" hidden="1">
      <c r="A12372" s="315" t="s">
        <v>14784</v>
      </c>
      <c r="B12372" s="315" t="s">
        <v>14776</v>
      </c>
      <c r="C12372" s="315"/>
      <c r="D12372" s="316">
        <v>250</v>
      </c>
      <c r="E12372" s="317">
        <v>-590.24999999999966</v>
      </c>
      <c r="F12372" s="317">
        <v>-117.48999999999998</v>
      </c>
      <c r="G12372" s="318">
        <v>41617</v>
      </c>
      <c r="H12372" s="318">
        <v>41944</v>
      </c>
      <c r="I12372" s="318">
        <v>49309</v>
      </c>
      <c r="J12372" s="315" t="s">
        <v>14785</v>
      </c>
      <c r="K12372" s="315">
        <v>8222</v>
      </c>
      <c r="L12372" s="315" t="s">
        <v>1990</v>
      </c>
      <c r="M12372" s="315" t="s">
        <v>1051</v>
      </c>
      <c r="N12372" s="315" t="s">
        <v>14786</v>
      </c>
      <c r="O12372" s="315" t="s">
        <v>805</v>
      </c>
      <c r="P12372" s="315" t="s">
        <v>14787</v>
      </c>
      <c r="Q12372" s="315" t="s">
        <v>4567</v>
      </c>
    </row>
    <row r="12373" spans="1:17" hidden="1">
      <c r="A12373" s="315" t="s">
        <v>14788</v>
      </c>
      <c r="B12373" s="315" t="s">
        <v>14776</v>
      </c>
      <c r="C12373" s="315"/>
      <c r="D12373" s="316">
        <v>900</v>
      </c>
      <c r="E12373" s="317">
        <v>1385805.9000000001</v>
      </c>
      <c r="F12373" s="317">
        <v>218136.13999999998</v>
      </c>
      <c r="G12373" s="318">
        <v>41124</v>
      </c>
      <c r="H12373" s="318">
        <v>40452</v>
      </c>
      <c r="I12373" s="318">
        <v>47848</v>
      </c>
      <c r="J12373" s="315" t="s">
        <v>14789</v>
      </c>
      <c r="K12373" s="315">
        <v>6490</v>
      </c>
      <c r="L12373" s="315" t="s">
        <v>8393</v>
      </c>
      <c r="M12373" s="315" t="s">
        <v>1365</v>
      </c>
      <c r="N12373" s="315" t="s">
        <v>14517</v>
      </c>
      <c r="O12373" s="315" t="s">
        <v>805</v>
      </c>
      <c r="P12373" s="315" t="s">
        <v>5106</v>
      </c>
      <c r="Q12373" s="315" t="s">
        <v>1065</v>
      </c>
    </row>
    <row r="12374" spans="1:17" hidden="1">
      <c r="A12374" s="315" t="s">
        <v>14790</v>
      </c>
      <c r="B12374" s="315" t="s">
        <v>14776</v>
      </c>
      <c r="C12374" s="315"/>
      <c r="D12374" s="316">
        <v>900</v>
      </c>
      <c r="E12374" s="317">
        <v>1439999.8499999999</v>
      </c>
      <c r="F12374" s="317">
        <v>226666.65</v>
      </c>
      <c r="G12374" s="318">
        <v>41124</v>
      </c>
      <c r="H12374" s="318">
        <v>40483</v>
      </c>
      <c r="I12374" s="318">
        <v>47848</v>
      </c>
      <c r="J12374" s="315" t="s">
        <v>14789</v>
      </c>
      <c r="K12374" s="315">
        <v>6490</v>
      </c>
      <c r="L12374" s="315" t="s">
        <v>8393</v>
      </c>
      <c r="M12374" s="315" t="s">
        <v>1365</v>
      </c>
      <c r="N12374" s="315" t="s">
        <v>14517</v>
      </c>
      <c r="O12374" s="315" t="s">
        <v>805</v>
      </c>
      <c r="P12374" s="315" t="s">
        <v>5106</v>
      </c>
      <c r="Q12374" s="315" t="s">
        <v>1065</v>
      </c>
    </row>
    <row r="12375" spans="1:17" hidden="1">
      <c r="A12375" s="315" t="s">
        <v>14791</v>
      </c>
      <c r="B12375" s="315" t="s">
        <v>14776</v>
      </c>
      <c r="C12375" s="315"/>
      <c r="D12375" s="316">
        <v>900</v>
      </c>
      <c r="E12375" s="317">
        <v>1488232.4999999998</v>
      </c>
      <c r="F12375" s="317">
        <v>330718.34000000003</v>
      </c>
      <c r="G12375" s="318">
        <v>41124</v>
      </c>
      <c r="H12375" s="318">
        <v>41153</v>
      </c>
      <c r="I12375" s="318">
        <v>48579</v>
      </c>
      <c r="J12375" s="315" t="s">
        <v>14789</v>
      </c>
      <c r="K12375" s="315">
        <v>6490</v>
      </c>
      <c r="L12375" s="315" t="s">
        <v>8393</v>
      </c>
      <c r="M12375" s="315" t="s">
        <v>1365</v>
      </c>
      <c r="N12375" s="315" t="s">
        <v>14517</v>
      </c>
      <c r="O12375" s="315" t="s">
        <v>805</v>
      </c>
      <c r="P12375" s="315" t="s">
        <v>5106</v>
      </c>
      <c r="Q12375" s="315" t="s">
        <v>1065</v>
      </c>
    </row>
    <row r="12376" spans="1:17" hidden="1">
      <c r="A12376" s="315" t="s">
        <v>14792</v>
      </c>
      <c r="B12376" s="315" t="s">
        <v>14776</v>
      </c>
      <c r="C12376" s="315"/>
      <c r="D12376" s="316">
        <v>950</v>
      </c>
      <c r="E12376" s="317">
        <v>448364.2</v>
      </c>
      <c r="F12376" s="317">
        <v>89257.68</v>
      </c>
      <c r="G12376" s="318">
        <v>40701</v>
      </c>
      <c r="H12376" s="318">
        <v>40969</v>
      </c>
      <c r="I12376" s="318">
        <v>48579</v>
      </c>
      <c r="J12376" s="315" t="s">
        <v>14793</v>
      </c>
      <c r="K12376" s="315">
        <v>6162</v>
      </c>
      <c r="L12376" s="315" t="s">
        <v>8812</v>
      </c>
      <c r="M12376" s="315" t="s">
        <v>788</v>
      </c>
      <c r="N12376" s="315" t="s">
        <v>14794</v>
      </c>
      <c r="O12376" s="315" t="s">
        <v>805</v>
      </c>
      <c r="P12376" s="315" t="s">
        <v>5626</v>
      </c>
      <c r="Q12376" s="315" t="s">
        <v>875</v>
      </c>
    </row>
    <row r="12377" spans="1:17" hidden="1">
      <c r="A12377" s="315" t="s">
        <v>14795</v>
      </c>
      <c r="B12377" s="315" t="s">
        <v>14776</v>
      </c>
      <c r="C12377" s="315"/>
      <c r="D12377" s="316">
        <v>2000</v>
      </c>
      <c r="E12377" s="317">
        <v>4596768</v>
      </c>
      <c r="F12377" s="317">
        <v>723565.31999999983</v>
      </c>
      <c r="G12377" s="318">
        <v>39570</v>
      </c>
      <c r="H12377" s="318">
        <v>39569</v>
      </c>
      <c r="I12377" s="318">
        <v>48944</v>
      </c>
      <c r="J12377" s="315" t="s">
        <v>14796</v>
      </c>
      <c r="K12377" s="315">
        <v>1920</v>
      </c>
      <c r="L12377" s="315" t="s">
        <v>2225</v>
      </c>
      <c r="M12377" s="315" t="s">
        <v>754</v>
      </c>
      <c r="N12377" s="315" t="s">
        <v>14797</v>
      </c>
      <c r="O12377" s="315" t="s">
        <v>805</v>
      </c>
      <c r="P12377" s="315" t="s">
        <v>14798</v>
      </c>
      <c r="Q12377" s="315" t="s">
        <v>12184</v>
      </c>
    </row>
    <row r="12378" spans="1:17" hidden="1">
      <c r="A12378" s="315" t="s">
        <v>14799</v>
      </c>
      <c r="B12378" s="315" t="s">
        <v>14776</v>
      </c>
      <c r="C12378" s="315"/>
      <c r="D12378" s="316">
        <v>2000</v>
      </c>
      <c r="E12378" s="317">
        <v>3806019.2000000007</v>
      </c>
      <c r="F12378" s="317">
        <v>704818.37</v>
      </c>
      <c r="G12378" s="318">
        <v>39570</v>
      </c>
      <c r="H12378" s="318">
        <v>40419</v>
      </c>
      <c r="I12378" s="318">
        <v>47848</v>
      </c>
      <c r="J12378" s="315"/>
      <c r="K12378" s="315">
        <v>2610</v>
      </c>
      <c r="L12378" s="315" t="s">
        <v>2522</v>
      </c>
      <c r="M12378" s="315" t="s">
        <v>764</v>
      </c>
      <c r="N12378" s="315" t="s">
        <v>14800</v>
      </c>
      <c r="O12378" s="315" t="s">
        <v>805</v>
      </c>
      <c r="P12378" s="315" t="s">
        <v>1280</v>
      </c>
      <c r="Q12378" s="315" t="s">
        <v>8845</v>
      </c>
    </row>
    <row r="12379" spans="1:17" hidden="1">
      <c r="A12379" s="315" t="s">
        <v>14801</v>
      </c>
      <c r="B12379" s="315" t="s">
        <v>14776</v>
      </c>
      <c r="C12379" s="315"/>
      <c r="D12379" s="316">
        <v>2000</v>
      </c>
      <c r="E12379" s="317">
        <v>3727458.4</v>
      </c>
      <c r="F12379" s="317">
        <v>690270.08</v>
      </c>
      <c r="G12379" s="318">
        <v>39570</v>
      </c>
      <c r="H12379" s="318">
        <v>40427</v>
      </c>
      <c r="I12379" s="318">
        <v>47848</v>
      </c>
      <c r="J12379" s="315"/>
      <c r="K12379" s="315">
        <v>2610</v>
      </c>
      <c r="L12379" s="315" t="s">
        <v>2522</v>
      </c>
      <c r="M12379" s="315" t="s">
        <v>764</v>
      </c>
      <c r="N12379" s="315" t="s">
        <v>14800</v>
      </c>
      <c r="O12379" s="315" t="s">
        <v>805</v>
      </c>
      <c r="P12379" s="315" t="s">
        <v>1280</v>
      </c>
      <c r="Q12379" s="315" t="s">
        <v>8845</v>
      </c>
    </row>
    <row r="12380" spans="1:17" hidden="1">
      <c r="A12380" s="315" t="s">
        <v>14802</v>
      </c>
      <c r="B12380" s="315" t="s">
        <v>14776</v>
      </c>
      <c r="C12380" s="315"/>
      <c r="D12380" s="316">
        <v>2000</v>
      </c>
      <c r="E12380" s="317">
        <v>4045719.1999999997</v>
      </c>
      <c r="F12380" s="317">
        <v>749207.26</v>
      </c>
      <c r="G12380" s="318">
        <v>39570</v>
      </c>
      <c r="H12380" s="318">
        <v>40422</v>
      </c>
      <c r="I12380" s="318">
        <v>47848</v>
      </c>
      <c r="J12380" s="315"/>
      <c r="K12380" s="315">
        <v>2610</v>
      </c>
      <c r="L12380" s="315" t="s">
        <v>2522</v>
      </c>
      <c r="M12380" s="315" t="s">
        <v>764</v>
      </c>
      <c r="N12380" s="315" t="s">
        <v>14800</v>
      </c>
      <c r="O12380" s="315" t="s">
        <v>805</v>
      </c>
      <c r="P12380" s="315" t="s">
        <v>1280</v>
      </c>
      <c r="Q12380" s="315" t="s">
        <v>8845</v>
      </c>
    </row>
    <row r="12381" spans="1:17" hidden="1">
      <c r="A12381" s="315" t="s">
        <v>14803</v>
      </c>
      <c r="B12381" s="315" t="s">
        <v>14776</v>
      </c>
      <c r="C12381" s="315"/>
      <c r="D12381" s="316">
        <v>2000</v>
      </c>
      <c r="E12381" s="317">
        <v>4256224.8</v>
      </c>
      <c r="F12381" s="317">
        <v>788189.78999999992</v>
      </c>
      <c r="G12381" s="318">
        <v>39570</v>
      </c>
      <c r="H12381" s="318">
        <v>40426</v>
      </c>
      <c r="I12381" s="318">
        <v>47848</v>
      </c>
      <c r="J12381" s="315"/>
      <c r="K12381" s="315">
        <v>2610</v>
      </c>
      <c r="L12381" s="315" t="s">
        <v>2522</v>
      </c>
      <c r="M12381" s="315" t="s">
        <v>764</v>
      </c>
      <c r="N12381" s="315" t="s">
        <v>14800</v>
      </c>
      <c r="O12381" s="315" t="s">
        <v>805</v>
      </c>
      <c r="P12381" s="315" t="s">
        <v>1280</v>
      </c>
      <c r="Q12381" s="315" t="s">
        <v>8845</v>
      </c>
    </row>
    <row r="12382" spans="1:17" hidden="1">
      <c r="A12382" s="315" t="s">
        <v>14804</v>
      </c>
      <c r="B12382" s="315" t="s">
        <v>14776</v>
      </c>
      <c r="C12382" s="315"/>
      <c r="D12382" s="316">
        <v>2000</v>
      </c>
      <c r="E12382" s="317">
        <v>3722316.8</v>
      </c>
      <c r="F12382" s="317">
        <v>689317.92999999993</v>
      </c>
      <c r="G12382" s="318">
        <v>39570</v>
      </c>
      <c r="H12382" s="318">
        <v>40426</v>
      </c>
      <c r="I12382" s="318">
        <v>47848</v>
      </c>
      <c r="J12382" s="315"/>
      <c r="K12382" s="315">
        <v>2610</v>
      </c>
      <c r="L12382" s="315" t="s">
        <v>2522</v>
      </c>
      <c r="M12382" s="315" t="s">
        <v>764</v>
      </c>
      <c r="N12382" s="315" t="s">
        <v>14800</v>
      </c>
      <c r="O12382" s="315" t="s">
        <v>805</v>
      </c>
      <c r="P12382" s="315" t="s">
        <v>1280</v>
      </c>
      <c r="Q12382" s="315" t="s">
        <v>8845</v>
      </c>
    </row>
    <row r="12383" spans="1:17" hidden="1">
      <c r="A12383" s="315" t="s">
        <v>14805</v>
      </c>
      <c r="B12383" s="315" t="s">
        <v>14776</v>
      </c>
      <c r="C12383" s="315"/>
      <c r="D12383" s="316">
        <v>2000</v>
      </c>
      <c r="E12383" s="317">
        <v>3741708</v>
      </c>
      <c r="F12383" s="317">
        <v>744877.04</v>
      </c>
      <c r="G12383" s="318">
        <v>41226</v>
      </c>
      <c r="H12383" s="318">
        <v>41590</v>
      </c>
      <c r="I12383" s="318">
        <v>48944</v>
      </c>
      <c r="J12383" s="315" t="s">
        <v>14806</v>
      </c>
      <c r="K12383" s="315">
        <v>2610</v>
      </c>
      <c r="L12383" s="315" t="s">
        <v>7283</v>
      </c>
      <c r="M12383" s="315" t="s">
        <v>764</v>
      </c>
      <c r="N12383" s="315" t="s">
        <v>14800</v>
      </c>
      <c r="O12383" s="315" t="s">
        <v>805</v>
      </c>
      <c r="P12383" s="315" t="s">
        <v>1280</v>
      </c>
      <c r="Q12383" s="315" t="s">
        <v>8845</v>
      </c>
    </row>
    <row r="12384" spans="1:17" hidden="1">
      <c r="A12384" s="315" t="s">
        <v>14807</v>
      </c>
      <c r="B12384" s="315" t="s">
        <v>14776</v>
      </c>
      <c r="C12384" s="315"/>
      <c r="D12384" s="316">
        <v>2000</v>
      </c>
      <c r="E12384" s="317">
        <v>3055520.0000000005</v>
      </c>
      <c r="F12384" s="317">
        <v>608274.82999999996</v>
      </c>
      <c r="G12384" s="318">
        <v>41226</v>
      </c>
      <c r="H12384" s="318">
        <v>41593</v>
      </c>
      <c r="I12384" s="318">
        <v>48944</v>
      </c>
      <c r="J12384" s="315"/>
      <c r="K12384" s="315">
        <v>2610</v>
      </c>
      <c r="L12384" s="315" t="s">
        <v>7283</v>
      </c>
      <c r="M12384" s="315" t="s">
        <v>764</v>
      </c>
      <c r="N12384" s="315" t="s">
        <v>14800</v>
      </c>
      <c r="O12384" s="315" t="s">
        <v>805</v>
      </c>
      <c r="P12384" s="315" t="s">
        <v>1280</v>
      </c>
      <c r="Q12384" s="315" t="s">
        <v>8845</v>
      </c>
    </row>
    <row r="12385" spans="1:17" hidden="1">
      <c r="A12385" s="315" t="s">
        <v>14808</v>
      </c>
      <c r="B12385" s="315" t="s">
        <v>14776</v>
      </c>
      <c r="C12385" s="315"/>
      <c r="D12385" s="316">
        <v>2000</v>
      </c>
      <c r="E12385" s="317">
        <v>4079770.8</v>
      </c>
      <c r="F12385" s="317">
        <v>812176.59999999986</v>
      </c>
      <c r="G12385" s="318">
        <v>41226</v>
      </c>
      <c r="H12385" s="318">
        <v>41590</v>
      </c>
      <c r="I12385" s="318">
        <v>48944</v>
      </c>
      <c r="J12385" s="315"/>
      <c r="K12385" s="315">
        <v>2610</v>
      </c>
      <c r="L12385" s="315" t="s">
        <v>7283</v>
      </c>
      <c r="M12385" s="315" t="s">
        <v>764</v>
      </c>
      <c r="N12385" s="315" t="s">
        <v>14800</v>
      </c>
      <c r="O12385" s="315" t="s">
        <v>805</v>
      </c>
      <c r="P12385" s="315" t="s">
        <v>1280</v>
      </c>
      <c r="Q12385" s="315" t="s">
        <v>8845</v>
      </c>
    </row>
    <row r="12386" spans="1:17" hidden="1">
      <c r="A12386" s="315" t="s">
        <v>14809</v>
      </c>
      <c r="B12386" s="315" t="s">
        <v>14776</v>
      </c>
      <c r="C12386" s="315"/>
      <c r="D12386" s="316">
        <v>2000</v>
      </c>
      <c r="E12386" s="317">
        <v>4258885.2</v>
      </c>
      <c r="F12386" s="317">
        <v>847833.62000000011</v>
      </c>
      <c r="G12386" s="318">
        <v>41226</v>
      </c>
      <c r="H12386" s="318">
        <v>41591</v>
      </c>
      <c r="I12386" s="318">
        <v>48944</v>
      </c>
      <c r="J12386" s="315" t="s">
        <v>14806</v>
      </c>
      <c r="K12386" s="315">
        <v>2610</v>
      </c>
      <c r="L12386" s="315" t="s">
        <v>7283</v>
      </c>
      <c r="M12386" s="315" t="s">
        <v>764</v>
      </c>
      <c r="N12386" s="315" t="s">
        <v>14800</v>
      </c>
      <c r="O12386" s="315" t="s">
        <v>805</v>
      </c>
      <c r="P12386" s="315" t="s">
        <v>1280</v>
      </c>
      <c r="Q12386" s="315" t="s">
        <v>8845</v>
      </c>
    </row>
    <row r="12387" spans="1:17" hidden="1">
      <c r="A12387" s="315" t="s">
        <v>14810</v>
      </c>
      <c r="B12387" s="315" t="s">
        <v>14776</v>
      </c>
      <c r="C12387" s="315"/>
      <c r="D12387" s="316">
        <v>2300</v>
      </c>
      <c r="E12387" s="317">
        <v>4197398.71</v>
      </c>
      <c r="F12387" s="317">
        <v>777296.08</v>
      </c>
      <c r="G12387" s="318">
        <v>39570</v>
      </c>
      <c r="H12387" s="318">
        <v>40513</v>
      </c>
      <c r="I12387" s="318">
        <v>49674</v>
      </c>
      <c r="J12387" s="315" t="s">
        <v>14811</v>
      </c>
      <c r="K12387" s="315">
        <v>2345</v>
      </c>
      <c r="L12387" s="315" t="s">
        <v>14811</v>
      </c>
      <c r="M12387" s="315" t="s">
        <v>1431</v>
      </c>
      <c r="N12387" s="315" t="s">
        <v>14812</v>
      </c>
      <c r="O12387" s="315"/>
      <c r="P12387" s="315" t="s">
        <v>14812</v>
      </c>
      <c r="Q12387" s="315"/>
    </row>
    <row r="12388" spans="1:17" hidden="1">
      <c r="A12388" s="315" t="s">
        <v>14813</v>
      </c>
      <c r="B12388" s="315" t="s">
        <v>14776</v>
      </c>
      <c r="C12388" s="315"/>
      <c r="D12388" s="316">
        <v>2300</v>
      </c>
      <c r="E12388" s="317">
        <v>4235007</v>
      </c>
      <c r="F12388" s="317">
        <v>784260.55</v>
      </c>
      <c r="G12388" s="318">
        <v>39570</v>
      </c>
      <c r="H12388" s="318">
        <v>40513</v>
      </c>
      <c r="I12388" s="318">
        <v>47848</v>
      </c>
      <c r="J12388" s="315" t="s">
        <v>14811</v>
      </c>
      <c r="K12388" s="315">
        <v>2345</v>
      </c>
      <c r="L12388" s="315" t="s">
        <v>14811</v>
      </c>
      <c r="M12388" s="315" t="s">
        <v>1431</v>
      </c>
      <c r="N12388" s="315" t="s">
        <v>14812</v>
      </c>
      <c r="O12388" s="315"/>
      <c r="P12388" s="315" t="s">
        <v>14812</v>
      </c>
      <c r="Q12388" s="315"/>
    </row>
    <row r="12389" spans="1:17" hidden="1">
      <c r="A12389" s="315" t="s">
        <v>14814</v>
      </c>
      <c r="B12389" s="315" t="s">
        <v>14776</v>
      </c>
      <c r="C12389" s="315"/>
      <c r="D12389" s="316">
        <v>2300</v>
      </c>
      <c r="E12389" s="317">
        <v>4898713.43</v>
      </c>
      <c r="F12389" s="317">
        <v>771093.77</v>
      </c>
      <c r="G12389" s="318">
        <v>39570</v>
      </c>
      <c r="H12389" s="318">
        <v>40513</v>
      </c>
      <c r="I12389" s="318">
        <v>47848</v>
      </c>
      <c r="J12389" s="315" t="s">
        <v>14815</v>
      </c>
      <c r="K12389" s="315">
        <v>2345</v>
      </c>
      <c r="L12389" s="315" t="s">
        <v>14811</v>
      </c>
      <c r="M12389" s="315" t="s">
        <v>1431</v>
      </c>
      <c r="N12389" s="315" t="s">
        <v>14812</v>
      </c>
      <c r="O12389" s="315"/>
      <c r="P12389" s="315" t="s">
        <v>14812</v>
      </c>
      <c r="Q12389" s="315"/>
    </row>
    <row r="12390" spans="1:17" hidden="1">
      <c r="A12390" s="315" t="s">
        <v>14816</v>
      </c>
      <c r="B12390" s="315" t="s">
        <v>14776</v>
      </c>
      <c r="C12390" s="315"/>
      <c r="D12390" s="316">
        <v>2300</v>
      </c>
      <c r="E12390" s="317">
        <v>1397310.8599999999</v>
      </c>
      <c r="F12390" s="317">
        <v>278168.36</v>
      </c>
      <c r="G12390" s="318">
        <v>39570</v>
      </c>
      <c r="H12390" s="318">
        <v>40969</v>
      </c>
      <c r="I12390" s="318">
        <v>50405</v>
      </c>
      <c r="J12390" s="315" t="s">
        <v>14817</v>
      </c>
      <c r="K12390" s="315">
        <v>3988</v>
      </c>
      <c r="L12390" s="315" t="s">
        <v>14665</v>
      </c>
      <c r="M12390" s="315" t="s">
        <v>754</v>
      </c>
      <c r="N12390" s="315" t="s">
        <v>14818</v>
      </c>
      <c r="O12390" s="315" t="s">
        <v>805</v>
      </c>
      <c r="P12390" s="315" t="s">
        <v>14819</v>
      </c>
      <c r="Q12390" s="315" t="s">
        <v>1844</v>
      </c>
    </row>
    <row r="12391" spans="1:17" hidden="1">
      <c r="A12391" s="315" t="s">
        <v>14820</v>
      </c>
      <c r="B12391" s="315" t="s">
        <v>14776</v>
      </c>
      <c r="C12391" s="315"/>
      <c r="D12391" s="316">
        <v>2300</v>
      </c>
      <c r="E12391" s="317">
        <v>2776571.2</v>
      </c>
      <c r="F12391" s="317">
        <v>552743.34</v>
      </c>
      <c r="G12391" s="318">
        <v>40169</v>
      </c>
      <c r="H12391" s="318">
        <v>41540</v>
      </c>
      <c r="I12391" s="318">
        <v>50770</v>
      </c>
      <c r="J12391" s="315" t="s">
        <v>14821</v>
      </c>
      <c r="K12391" s="315">
        <v>6162</v>
      </c>
      <c r="L12391" s="315" t="s">
        <v>8812</v>
      </c>
      <c r="M12391" s="315" t="s">
        <v>788</v>
      </c>
      <c r="N12391" s="315" t="s">
        <v>14822</v>
      </c>
      <c r="O12391" s="315" t="s">
        <v>805</v>
      </c>
      <c r="P12391" s="315" t="s">
        <v>5683</v>
      </c>
      <c r="Q12391" s="315" t="s">
        <v>1065</v>
      </c>
    </row>
    <row r="12392" spans="1:17" hidden="1">
      <c r="A12392" s="315" t="s">
        <v>14823</v>
      </c>
      <c r="B12392" s="315" t="s">
        <v>14776</v>
      </c>
      <c r="C12392" s="315"/>
      <c r="D12392" s="316">
        <v>2350</v>
      </c>
      <c r="E12392" s="317">
        <v>349852.81</v>
      </c>
      <c r="F12392" s="317">
        <v>71281.650000000009</v>
      </c>
      <c r="G12392" s="318">
        <v>39570</v>
      </c>
      <c r="H12392" s="318">
        <v>42632</v>
      </c>
      <c r="I12392" s="318">
        <v>50040</v>
      </c>
      <c r="J12392" s="315" t="s">
        <v>14817</v>
      </c>
      <c r="K12392" s="315">
        <v>3988</v>
      </c>
      <c r="L12392" s="315" t="s">
        <v>14665</v>
      </c>
      <c r="M12392" s="315" t="s">
        <v>754</v>
      </c>
      <c r="N12392" s="315" t="s">
        <v>14818</v>
      </c>
      <c r="O12392" s="315" t="s">
        <v>805</v>
      </c>
      <c r="P12392" s="315" t="s">
        <v>14819</v>
      </c>
      <c r="Q12392" s="315" t="s">
        <v>1844</v>
      </c>
    </row>
    <row r="12393" spans="1:17" hidden="1">
      <c r="A12393" s="315" t="s">
        <v>14824</v>
      </c>
      <c r="B12393" s="315" t="s">
        <v>14776</v>
      </c>
      <c r="C12393" s="315"/>
      <c r="D12393" s="316">
        <v>2350</v>
      </c>
      <c r="E12393" s="317">
        <v>301806.11</v>
      </c>
      <c r="F12393" s="317">
        <v>64875.369999999995</v>
      </c>
      <c r="G12393" s="318">
        <v>39570</v>
      </c>
      <c r="H12393" s="318">
        <v>42632</v>
      </c>
      <c r="I12393" s="318">
        <v>50040</v>
      </c>
      <c r="J12393" s="315" t="s">
        <v>14817</v>
      </c>
      <c r="K12393" s="315">
        <v>3988</v>
      </c>
      <c r="L12393" s="315" t="s">
        <v>14665</v>
      </c>
      <c r="M12393" s="315" t="s">
        <v>754</v>
      </c>
      <c r="N12393" s="315" t="s">
        <v>14818</v>
      </c>
      <c r="O12393" s="315" t="s">
        <v>805</v>
      </c>
      <c r="P12393" s="315" t="s">
        <v>14819</v>
      </c>
      <c r="Q12393" s="315" t="s">
        <v>1844</v>
      </c>
    </row>
    <row r="12394" spans="1:17" hidden="1">
      <c r="A12394" s="315" t="s">
        <v>14825</v>
      </c>
      <c r="B12394" s="315" t="s">
        <v>14776</v>
      </c>
      <c r="C12394" s="315"/>
      <c r="D12394" s="316">
        <v>2360</v>
      </c>
      <c r="E12394" s="317">
        <v>312112.63</v>
      </c>
      <c r="F12394" s="317">
        <v>55069.93</v>
      </c>
      <c r="G12394" s="318">
        <v>39570</v>
      </c>
      <c r="H12394" s="318">
        <v>42639</v>
      </c>
      <c r="I12394" s="318">
        <v>50040</v>
      </c>
      <c r="J12394" s="315" t="s">
        <v>14817</v>
      </c>
      <c r="K12394" s="315">
        <v>3988</v>
      </c>
      <c r="L12394" s="315" t="s">
        <v>14665</v>
      </c>
      <c r="M12394" s="315" t="s">
        <v>754</v>
      </c>
      <c r="N12394" s="315" t="s">
        <v>14818</v>
      </c>
      <c r="O12394" s="315" t="s">
        <v>805</v>
      </c>
      <c r="P12394" s="315" t="s">
        <v>14819</v>
      </c>
      <c r="Q12394" s="315" t="s">
        <v>1844</v>
      </c>
    </row>
    <row r="12395" spans="1:17" hidden="1">
      <c r="A12395" s="315" t="s">
        <v>14826</v>
      </c>
      <c r="B12395" s="315" t="s">
        <v>14776</v>
      </c>
      <c r="C12395" s="315"/>
      <c r="D12395" s="316">
        <v>3000</v>
      </c>
      <c r="E12395" s="317">
        <v>4303606.8899999997</v>
      </c>
      <c r="F12395" s="317">
        <v>856736.57</v>
      </c>
      <c r="G12395" s="318">
        <v>39569</v>
      </c>
      <c r="H12395" s="318">
        <v>41326</v>
      </c>
      <c r="I12395" s="318">
        <v>50770</v>
      </c>
      <c r="J12395" s="315" t="s">
        <v>14827</v>
      </c>
      <c r="K12395" s="315">
        <v>7023</v>
      </c>
      <c r="L12395" s="315" t="s">
        <v>3299</v>
      </c>
      <c r="M12395" s="315" t="s">
        <v>966</v>
      </c>
      <c r="N12395" s="315" t="s">
        <v>14828</v>
      </c>
      <c r="O12395" s="315" t="s">
        <v>805</v>
      </c>
      <c r="P12395" s="315" t="s">
        <v>1844</v>
      </c>
      <c r="Q12395" s="315" t="s">
        <v>1139</v>
      </c>
    </row>
    <row r="12396" spans="1:17" hidden="1">
      <c r="A12396" s="315" t="s">
        <v>14829</v>
      </c>
      <c r="B12396" s="315" t="s">
        <v>14776</v>
      </c>
      <c r="C12396" s="315"/>
      <c r="D12396" s="316">
        <v>3000</v>
      </c>
      <c r="E12396" s="317">
        <v>7047061</v>
      </c>
      <c r="F12396" s="317">
        <v>1402887.1300000001</v>
      </c>
      <c r="G12396" s="318">
        <v>39570</v>
      </c>
      <c r="H12396" s="318">
        <v>41134</v>
      </c>
      <c r="I12396" s="318">
        <v>50405</v>
      </c>
      <c r="J12396" s="315" t="s">
        <v>14830</v>
      </c>
      <c r="K12396" s="315">
        <v>1906</v>
      </c>
      <c r="L12396" s="315" t="s">
        <v>3317</v>
      </c>
      <c r="M12396" s="315" t="s">
        <v>754</v>
      </c>
      <c r="N12396" s="315" t="s">
        <v>14831</v>
      </c>
      <c r="O12396" s="315" t="s">
        <v>805</v>
      </c>
      <c r="P12396" s="315" t="s">
        <v>7230</v>
      </c>
      <c r="Q12396" s="315" t="s">
        <v>7231</v>
      </c>
    </row>
    <row r="12397" spans="1:17">
      <c r="A12397" s="315"/>
      <c r="B12397" s="315"/>
      <c r="C12397" s="315"/>
      <c r="D12397" s="316"/>
      <c r="G12397" s="332"/>
      <c r="H12397" s="332"/>
      <c r="I12397" s="332"/>
      <c r="J12397" s="315"/>
      <c r="K12397" s="315"/>
      <c r="L12397" s="315"/>
      <c r="M12397" s="315"/>
      <c r="N12397" s="315"/>
      <c r="O12397" s="315"/>
      <c r="P12397" s="315"/>
      <c r="Q12397" s="315"/>
    </row>
    <row r="12398" spans="1:17">
      <c r="A12398" s="315"/>
      <c r="B12398" s="315"/>
      <c r="C12398" s="315"/>
      <c r="D12398" s="316"/>
      <c r="G12398" s="332"/>
      <c r="H12398" s="332"/>
      <c r="I12398" s="332"/>
      <c r="J12398" s="315"/>
      <c r="K12398" s="315"/>
      <c r="L12398" s="315"/>
      <c r="M12398" s="315"/>
      <c r="N12398" s="315"/>
      <c r="O12398" s="315"/>
      <c r="P12398" s="315"/>
      <c r="Q12398" s="315"/>
    </row>
    <row r="12399" spans="1:17">
      <c r="E12399" s="334"/>
      <c r="F12399" s="334"/>
    </row>
    <row r="12401" spans="3:3">
      <c r="C12401" s="335"/>
    </row>
    <row r="12402" spans="3:3">
      <c r="C12402" s="335"/>
    </row>
    <row r="12403" spans="3:3">
      <c r="C12403" s="335"/>
    </row>
  </sheetData>
  <autoFilter ref="A1:Q12396" xr:uid="{00000000-0009-0000-0000-000007000000}">
    <filterColumn colId="1">
      <filters>
        <filter val="Photovoltaik"/>
      </filters>
    </filterColumn>
  </autoFilter>
  <pageMargins left="0.70866141732283472" right="0.70866141732283472" top="0.78740157480314965" bottom="0.78740157480314965" header="0.31496062992125984" footer="0.31496062992125984"/>
  <pageSetup paperSize="9" scale="43" orientation="landscape" r:id="rId1"/>
  <headerFooter>
    <oddHeader>&amp;LKEV-Bezüger 2016&amp;R&amp;G</oddHeader>
    <oddFooter>&amp;L(*) Eigentümerwechsel in 2016
(**) Kann Nachverrechnungen aus Vorjahren enthalten
Angaben ohne Gewähr; aus den publizierten Daten können keine Ansprüche geltend gemacht werden.</oddFooter>
  </headerFooter>
  <legacyDrawingHF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V18"/>
  <sheetViews>
    <sheetView workbookViewId="0">
      <selection activeCell="B39" sqref="B39"/>
    </sheetView>
  </sheetViews>
  <sheetFormatPr defaultColWidth="11.25" defaultRowHeight="15.75"/>
  <cols>
    <col min="1" max="1" width="22.75" bestFit="1" customWidth="1"/>
    <col min="2" max="2" width="22.75" customWidth="1"/>
    <col min="3" max="3" width="13.5" customWidth="1"/>
    <col min="4" max="4" width="23.75" bestFit="1" customWidth="1"/>
    <col min="64" max="64" width="14" customWidth="1"/>
    <col min="126" max="126" width="15.625" customWidth="1"/>
  </cols>
  <sheetData>
    <row r="1" spans="1:126">
      <c r="A1" s="363" t="s">
        <v>15257</v>
      </c>
      <c r="B1" s="364" t="s">
        <v>15258</v>
      </c>
      <c r="C1" s="365" t="s">
        <v>15259</v>
      </c>
      <c r="D1" s="366" t="s">
        <v>15260</v>
      </c>
      <c r="E1" s="367">
        <v>0.5</v>
      </c>
      <c r="F1" s="367">
        <v>1</v>
      </c>
      <c r="G1" s="367">
        <v>1.5</v>
      </c>
      <c r="H1" s="367">
        <v>2</v>
      </c>
      <c r="I1" s="367">
        <v>2.5</v>
      </c>
      <c r="J1" s="367">
        <v>3</v>
      </c>
      <c r="K1" s="367">
        <v>3.5</v>
      </c>
      <c r="L1" s="367">
        <v>4</v>
      </c>
      <c r="M1" s="367">
        <v>4.5</v>
      </c>
      <c r="N1" s="367">
        <v>5</v>
      </c>
      <c r="O1" s="367">
        <v>5.5</v>
      </c>
      <c r="P1" s="367">
        <v>6</v>
      </c>
      <c r="Q1" s="367">
        <v>6.5</v>
      </c>
      <c r="R1" s="367">
        <v>7</v>
      </c>
      <c r="S1" s="367">
        <v>7.5</v>
      </c>
      <c r="T1" s="367">
        <v>8</v>
      </c>
      <c r="U1" s="367">
        <v>8.5</v>
      </c>
      <c r="V1" s="367">
        <v>9</v>
      </c>
      <c r="W1" s="367">
        <v>9.5</v>
      </c>
      <c r="X1" s="367">
        <v>10</v>
      </c>
      <c r="Y1" s="367">
        <v>10.5</v>
      </c>
      <c r="Z1" s="367">
        <v>11</v>
      </c>
      <c r="AA1" s="367">
        <v>11.5</v>
      </c>
      <c r="AB1" s="367">
        <v>12</v>
      </c>
      <c r="AC1" s="367">
        <v>12.5</v>
      </c>
      <c r="AD1" s="367">
        <v>13</v>
      </c>
      <c r="AE1" s="367">
        <v>13.5</v>
      </c>
      <c r="AF1" s="367">
        <v>14</v>
      </c>
      <c r="AG1" s="367">
        <v>14.5</v>
      </c>
      <c r="AH1" s="367">
        <v>15</v>
      </c>
      <c r="AI1" s="367">
        <v>15.5</v>
      </c>
      <c r="AJ1" s="367">
        <v>16</v>
      </c>
      <c r="AK1" s="367">
        <v>16.5</v>
      </c>
      <c r="AL1" s="367">
        <v>17</v>
      </c>
      <c r="AM1" s="367">
        <v>17.5</v>
      </c>
      <c r="AN1" s="367">
        <v>18</v>
      </c>
      <c r="AO1" s="367">
        <v>18.5</v>
      </c>
      <c r="AP1" s="367">
        <v>19</v>
      </c>
      <c r="AQ1" s="367">
        <v>19.5</v>
      </c>
      <c r="AR1" s="367">
        <v>20</v>
      </c>
      <c r="AS1" s="367">
        <v>20.5</v>
      </c>
      <c r="AT1" s="367">
        <v>21</v>
      </c>
      <c r="AU1" s="367">
        <v>21.5</v>
      </c>
      <c r="AV1" s="367">
        <v>22</v>
      </c>
      <c r="AW1" s="367">
        <v>22.5</v>
      </c>
      <c r="AX1" s="367">
        <v>23</v>
      </c>
      <c r="AY1" s="367">
        <v>23.5</v>
      </c>
      <c r="AZ1" s="367">
        <v>24</v>
      </c>
      <c r="BA1" s="367">
        <v>24.5</v>
      </c>
      <c r="BB1" s="367">
        <v>25</v>
      </c>
      <c r="BC1" s="367">
        <v>25.5</v>
      </c>
      <c r="BD1" s="367">
        <v>26</v>
      </c>
      <c r="BE1" s="367">
        <v>26.5</v>
      </c>
      <c r="BF1" s="367">
        <v>27</v>
      </c>
      <c r="BG1" s="367">
        <v>27.5</v>
      </c>
      <c r="BH1" s="367">
        <v>28</v>
      </c>
      <c r="BI1" s="367">
        <v>28.5</v>
      </c>
      <c r="BJ1" s="367">
        <v>29</v>
      </c>
      <c r="BK1" s="367">
        <v>29.5</v>
      </c>
      <c r="BL1" s="368" t="s">
        <v>14832</v>
      </c>
    </row>
    <row r="2" spans="1:126">
      <c r="A2" s="363" t="s">
        <v>15261</v>
      </c>
      <c r="B2" s="364" t="s">
        <v>15262</v>
      </c>
      <c r="C2" s="369">
        <f>BL2/SUM($BL$2,$S$7,$CH$12,$AI$17)</f>
        <v>0.71138019108882788</v>
      </c>
      <c r="D2" s="370" t="s">
        <v>15263</v>
      </c>
      <c r="E2" s="371">
        <v>7</v>
      </c>
      <c r="F2" s="371">
        <v>86</v>
      </c>
      <c r="G2" s="371">
        <v>115</v>
      </c>
      <c r="H2" s="371">
        <v>239</v>
      </c>
      <c r="I2" s="371">
        <v>340</v>
      </c>
      <c r="J2" s="371">
        <v>665</v>
      </c>
      <c r="K2" s="371">
        <v>376</v>
      </c>
      <c r="L2" s="371">
        <v>446</v>
      </c>
      <c r="M2" s="371">
        <v>397</v>
      </c>
      <c r="N2" s="371">
        <v>377</v>
      </c>
      <c r="O2" s="371">
        <v>357</v>
      </c>
      <c r="P2" s="371">
        <v>367</v>
      </c>
      <c r="Q2" s="371">
        <v>309</v>
      </c>
      <c r="R2" s="371">
        <v>245</v>
      </c>
      <c r="S2" s="371">
        <v>235</v>
      </c>
      <c r="T2" s="371">
        <v>244</v>
      </c>
      <c r="U2" s="371">
        <v>199</v>
      </c>
      <c r="V2" s="371">
        <v>236</v>
      </c>
      <c r="W2" s="371">
        <v>391</v>
      </c>
      <c r="X2" s="371">
        <v>213</v>
      </c>
      <c r="Y2" s="371">
        <v>151</v>
      </c>
      <c r="Z2" s="371">
        <v>109</v>
      </c>
      <c r="AA2" s="371">
        <v>68</v>
      </c>
      <c r="AB2" s="371">
        <v>75</v>
      </c>
      <c r="AC2" s="371">
        <v>69</v>
      </c>
      <c r="AD2" s="371">
        <v>68</v>
      </c>
      <c r="AE2" s="371">
        <v>48</v>
      </c>
      <c r="AF2" s="371">
        <v>64</v>
      </c>
      <c r="AG2" s="371">
        <v>44</v>
      </c>
      <c r="AH2" s="371">
        <v>62</v>
      </c>
      <c r="AI2" s="371">
        <v>36</v>
      </c>
      <c r="AJ2" s="371">
        <v>38</v>
      </c>
      <c r="AK2" s="371">
        <v>38</v>
      </c>
      <c r="AL2" s="371">
        <v>36</v>
      </c>
      <c r="AM2" s="371">
        <v>34</v>
      </c>
      <c r="AN2" s="371">
        <v>33</v>
      </c>
      <c r="AO2" s="371">
        <v>26</v>
      </c>
      <c r="AP2" s="371">
        <v>23</v>
      </c>
      <c r="AQ2" s="371">
        <v>31</v>
      </c>
      <c r="AR2" s="371">
        <v>34</v>
      </c>
      <c r="AS2" s="371">
        <v>38</v>
      </c>
      <c r="AT2" s="371">
        <v>37</v>
      </c>
      <c r="AU2" s="371">
        <v>35</v>
      </c>
      <c r="AV2" s="371">
        <v>19</v>
      </c>
      <c r="AW2" s="371">
        <v>22</v>
      </c>
      <c r="AX2" s="371">
        <v>26</v>
      </c>
      <c r="AY2" s="371">
        <v>20</v>
      </c>
      <c r="AZ2" s="371">
        <v>22</v>
      </c>
      <c r="BA2" s="371">
        <v>27</v>
      </c>
      <c r="BB2" s="371">
        <v>24</v>
      </c>
      <c r="BC2" s="371">
        <v>27</v>
      </c>
      <c r="BD2" s="371">
        <v>22</v>
      </c>
      <c r="BE2" s="371">
        <v>24</v>
      </c>
      <c r="BF2" s="371">
        <v>20</v>
      </c>
      <c r="BG2" s="371">
        <v>21</v>
      </c>
      <c r="BH2" s="371">
        <v>35</v>
      </c>
      <c r="BI2" s="371">
        <v>30</v>
      </c>
      <c r="BJ2" s="371">
        <v>46</v>
      </c>
      <c r="BK2" s="371">
        <v>94</v>
      </c>
      <c r="BL2" s="371">
        <f>SUM(E2:BK2)</f>
        <v>7520</v>
      </c>
    </row>
    <row r="3" spans="1:126">
      <c r="A3" s="372"/>
      <c r="B3" s="373" t="s">
        <v>15264</v>
      </c>
      <c r="C3" s="373"/>
      <c r="D3" s="374"/>
      <c r="E3" s="369">
        <v>9.3085106382978728E-4</v>
      </c>
      <c r="F3" s="369">
        <v>1.1436170212765957E-2</v>
      </c>
      <c r="G3" s="369">
        <v>1.5292553191489361E-2</v>
      </c>
      <c r="H3" s="369">
        <v>3.1781914893617022E-2</v>
      </c>
      <c r="I3" s="369">
        <v>4.5212765957446811E-2</v>
      </c>
      <c r="J3" s="369">
        <v>8.8430851063829793E-2</v>
      </c>
      <c r="K3" s="369">
        <v>0.05</v>
      </c>
      <c r="L3" s="369">
        <v>5.9308510638297875E-2</v>
      </c>
      <c r="M3" s="369">
        <v>5.2792553191489365E-2</v>
      </c>
      <c r="N3" s="369">
        <v>5.0132978723404255E-2</v>
      </c>
      <c r="O3" s="369">
        <v>4.7473404255319152E-2</v>
      </c>
      <c r="P3" s="369">
        <v>4.88031914893617E-2</v>
      </c>
      <c r="Q3" s="369">
        <v>4.1090425531914894E-2</v>
      </c>
      <c r="R3" s="369">
        <v>3.2579787234042555E-2</v>
      </c>
      <c r="S3" s="369">
        <v>3.125E-2</v>
      </c>
      <c r="T3" s="369">
        <v>3.2446808510638296E-2</v>
      </c>
      <c r="U3" s="369">
        <v>2.6462765957446809E-2</v>
      </c>
      <c r="V3" s="369">
        <v>3.1382978723404252E-2</v>
      </c>
      <c r="W3" s="369">
        <v>5.1994680851063832E-2</v>
      </c>
      <c r="X3" s="369">
        <v>2.8324468085106382E-2</v>
      </c>
      <c r="Y3" s="369">
        <v>2.0079787234042554E-2</v>
      </c>
      <c r="Z3" s="369">
        <v>1.449468085106383E-2</v>
      </c>
      <c r="AA3" s="369">
        <v>9.0425531914893609E-3</v>
      </c>
      <c r="AB3" s="369">
        <v>9.9734042553191495E-3</v>
      </c>
      <c r="AC3" s="369">
        <v>9.1755319148936164E-3</v>
      </c>
      <c r="AD3" s="369">
        <v>9.0425531914893609E-3</v>
      </c>
      <c r="AE3" s="369">
        <v>6.382978723404255E-3</v>
      </c>
      <c r="AF3" s="369">
        <v>8.5106382978723406E-3</v>
      </c>
      <c r="AG3" s="369">
        <v>5.8510638297872338E-3</v>
      </c>
      <c r="AH3" s="369">
        <v>8.2446808510638295E-3</v>
      </c>
      <c r="AI3" s="369">
        <v>4.7872340425531915E-3</v>
      </c>
      <c r="AJ3" s="369">
        <v>5.0531914893617025E-3</v>
      </c>
      <c r="AK3" s="369">
        <v>5.0531914893617025E-3</v>
      </c>
      <c r="AL3" s="369">
        <v>4.7872340425531915E-3</v>
      </c>
      <c r="AM3" s="369">
        <v>4.5212765957446804E-3</v>
      </c>
      <c r="AN3" s="369">
        <v>4.3882978723404258E-3</v>
      </c>
      <c r="AO3" s="369">
        <v>3.4574468085106381E-3</v>
      </c>
      <c r="AP3" s="369">
        <v>3.0585106382978724E-3</v>
      </c>
      <c r="AQ3" s="369">
        <v>4.1223404255319148E-3</v>
      </c>
      <c r="AR3" s="369">
        <v>4.5212765957446804E-3</v>
      </c>
      <c r="AS3" s="369">
        <v>5.0531914893617025E-3</v>
      </c>
      <c r="AT3" s="369">
        <v>4.920212765957447E-3</v>
      </c>
      <c r="AU3" s="369">
        <v>4.6542553191489359E-3</v>
      </c>
      <c r="AV3" s="369">
        <v>2.5265957446808512E-3</v>
      </c>
      <c r="AW3" s="369">
        <v>2.9255319148936169E-3</v>
      </c>
      <c r="AX3" s="369">
        <v>3.4574468085106381E-3</v>
      </c>
      <c r="AY3" s="369">
        <v>2.6595744680851063E-3</v>
      </c>
      <c r="AZ3" s="369">
        <v>2.9255319148936169E-3</v>
      </c>
      <c r="BA3" s="369">
        <v>3.5904255319148936E-3</v>
      </c>
      <c r="BB3" s="369">
        <v>3.1914893617021275E-3</v>
      </c>
      <c r="BC3" s="369">
        <v>3.5904255319148936E-3</v>
      </c>
      <c r="BD3" s="369">
        <v>2.9255319148936169E-3</v>
      </c>
      <c r="BE3" s="369">
        <v>3.1914893617021275E-3</v>
      </c>
      <c r="BF3" s="369">
        <v>2.6595744680851063E-3</v>
      </c>
      <c r="BG3" s="369">
        <v>2.7925531914893618E-3</v>
      </c>
      <c r="BH3" s="369">
        <v>4.6542553191489359E-3</v>
      </c>
      <c r="BI3" s="369">
        <v>3.9893617021276593E-3</v>
      </c>
      <c r="BJ3" s="369">
        <v>6.1170212765957448E-3</v>
      </c>
      <c r="BK3" s="369">
        <v>1.2500000000000001E-2</v>
      </c>
      <c r="BL3" s="369">
        <f>SUM(E3:BK3)</f>
        <v>1.0000000000000002</v>
      </c>
    </row>
    <row r="4" spans="1:126">
      <c r="A4" s="375"/>
      <c r="B4" s="375"/>
      <c r="C4" s="375"/>
      <c r="D4" s="376"/>
    </row>
    <row r="5" spans="1:126">
      <c r="A5" s="375"/>
      <c r="B5" s="375"/>
      <c r="C5" s="375"/>
      <c r="D5" s="376"/>
    </row>
    <row r="6" spans="1:126">
      <c r="A6" s="363" t="s">
        <v>15265</v>
      </c>
      <c r="B6" s="364" t="s">
        <v>15266</v>
      </c>
      <c r="C6" s="365" t="s">
        <v>15267</v>
      </c>
      <c r="D6" s="366" t="s">
        <v>15260</v>
      </c>
      <c r="E6" s="368">
        <v>30</v>
      </c>
      <c r="F6" s="368">
        <v>35</v>
      </c>
      <c r="G6" s="368">
        <v>40</v>
      </c>
      <c r="H6" s="368">
        <v>45</v>
      </c>
      <c r="I6" s="368">
        <v>50</v>
      </c>
      <c r="J6" s="368">
        <v>55</v>
      </c>
      <c r="K6" s="368">
        <v>60</v>
      </c>
      <c r="L6" s="368">
        <v>65</v>
      </c>
      <c r="M6" s="368">
        <v>70</v>
      </c>
      <c r="N6" s="368">
        <v>75</v>
      </c>
      <c r="O6" s="368">
        <v>80</v>
      </c>
      <c r="P6" s="368">
        <v>85</v>
      </c>
      <c r="Q6" s="368">
        <v>90</v>
      </c>
      <c r="R6" s="368">
        <v>95</v>
      </c>
      <c r="S6" s="368" t="s">
        <v>14832</v>
      </c>
    </row>
    <row r="7" spans="1:126">
      <c r="A7" s="363" t="s">
        <v>15268</v>
      </c>
      <c r="B7" s="364" t="s">
        <v>15262</v>
      </c>
      <c r="C7" s="369">
        <f>S7/SUM($BL$2,$S$7,$CH$12,$AI$17)</f>
        <v>0.26213224860467316</v>
      </c>
      <c r="D7" s="370" t="s">
        <v>15263</v>
      </c>
      <c r="E7" s="377">
        <v>1349</v>
      </c>
      <c r="F7" s="377">
        <v>132</v>
      </c>
      <c r="G7" s="377">
        <v>141</v>
      </c>
      <c r="H7" s="377">
        <v>136</v>
      </c>
      <c r="I7" s="377">
        <v>140</v>
      </c>
      <c r="J7" s="377">
        <v>130</v>
      </c>
      <c r="K7" s="377">
        <v>130</v>
      </c>
      <c r="L7" s="377">
        <v>102</v>
      </c>
      <c r="M7" s="377">
        <v>103</v>
      </c>
      <c r="N7" s="377">
        <v>84</v>
      </c>
      <c r="O7" s="377">
        <v>89</v>
      </c>
      <c r="P7" s="377">
        <v>67</v>
      </c>
      <c r="Q7" s="377">
        <v>84</v>
      </c>
      <c r="R7" s="377">
        <v>84</v>
      </c>
      <c r="S7" s="371">
        <f>SUM(E7:R7)</f>
        <v>2771</v>
      </c>
    </row>
    <row r="8" spans="1:126">
      <c r="A8" s="372"/>
      <c r="B8" s="373" t="s">
        <v>15269</v>
      </c>
      <c r="C8" s="373"/>
      <c r="D8" s="374"/>
      <c r="E8" s="378">
        <v>0.2</v>
      </c>
      <c r="F8" s="378">
        <v>0.18</v>
      </c>
      <c r="G8" s="378">
        <v>0.15</v>
      </c>
      <c r="H8" s="378">
        <f>1-SUM(E8:G8)-SUM(I8:R8)</f>
        <v>0.10442800433056659</v>
      </c>
      <c r="I8" s="369">
        <f t="shared" ref="I8:R8" si="0">I7/SUM($E$7:$R$7)</f>
        <v>5.0523276795380732E-2</v>
      </c>
      <c r="J8" s="369">
        <f t="shared" si="0"/>
        <v>4.6914471309996389E-2</v>
      </c>
      <c r="K8" s="369">
        <f t="shared" si="0"/>
        <v>4.6914471309996389E-2</v>
      </c>
      <c r="L8" s="369">
        <f t="shared" si="0"/>
        <v>3.6809815950920248E-2</v>
      </c>
      <c r="M8" s="369">
        <f t="shared" si="0"/>
        <v>3.7170696499458679E-2</v>
      </c>
      <c r="N8" s="369">
        <f t="shared" si="0"/>
        <v>3.0313966077228437E-2</v>
      </c>
      <c r="O8" s="369">
        <f t="shared" si="0"/>
        <v>3.2118368819920605E-2</v>
      </c>
      <c r="P8" s="369">
        <f t="shared" si="0"/>
        <v>2.4178996752075063E-2</v>
      </c>
      <c r="Q8" s="369">
        <f t="shared" si="0"/>
        <v>3.0313966077228437E-2</v>
      </c>
      <c r="R8" s="369">
        <f t="shared" si="0"/>
        <v>3.0313966077228437E-2</v>
      </c>
      <c r="S8" s="369">
        <f>SUM(E8:R8)</f>
        <v>1</v>
      </c>
    </row>
    <row r="9" spans="1:126">
      <c r="A9" s="375"/>
      <c r="B9" s="375"/>
      <c r="C9" s="375"/>
      <c r="D9" s="376"/>
    </row>
    <row r="10" spans="1:126">
      <c r="A10" s="375"/>
      <c r="B10" s="375"/>
      <c r="C10" s="375"/>
      <c r="D10" s="376"/>
    </row>
    <row r="11" spans="1:126">
      <c r="A11" s="363" t="s">
        <v>15270</v>
      </c>
      <c r="B11" s="364" t="s">
        <v>15271</v>
      </c>
      <c r="C11" s="365" t="s">
        <v>15272</v>
      </c>
      <c r="D11" s="366" t="s">
        <v>15260</v>
      </c>
      <c r="E11" s="367">
        <v>105</v>
      </c>
      <c r="F11" s="367">
        <v>115</v>
      </c>
      <c r="G11" s="367">
        <v>125</v>
      </c>
      <c r="H11" s="367">
        <v>135</v>
      </c>
      <c r="I11" s="367">
        <v>145</v>
      </c>
      <c r="J11" s="367">
        <v>155</v>
      </c>
      <c r="K11" s="367">
        <v>165</v>
      </c>
      <c r="L11" s="367">
        <v>175</v>
      </c>
      <c r="M11" s="367">
        <v>185</v>
      </c>
      <c r="N11" s="367">
        <v>195</v>
      </c>
      <c r="O11" s="367">
        <v>205</v>
      </c>
      <c r="P11" s="367">
        <v>215</v>
      </c>
      <c r="Q11" s="367">
        <v>225</v>
      </c>
      <c r="R11" s="367">
        <v>235</v>
      </c>
      <c r="S11" s="367">
        <v>245</v>
      </c>
      <c r="T11" s="367">
        <v>255</v>
      </c>
      <c r="U11" s="367">
        <v>265</v>
      </c>
      <c r="V11" s="367">
        <v>275</v>
      </c>
      <c r="W11" s="367">
        <v>285</v>
      </c>
      <c r="X11" s="367">
        <v>295</v>
      </c>
      <c r="Y11" s="367">
        <v>305</v>
      </c>
      <c r="Z11" s="367">
        <v>315</v>
      </c>
      <c r="AA11" s="367">
        <v>325</v>
      </c>
      <c r="AB11" s="367">
        <v>335</v>
      </c>
      <c r="AC11" s="367">
        <v>345</v>
      </c>
      <c r="AD11" s="367">
        <v>355</v>
      </c>
      <c r="AE11" s="367">
        <v>365</v>
      </c>
      <c r="AF11" s="367">
        <v>375</v>
      </c>
      <c r="AG11" s="367">
        <v>385</v>
      </c>
      <c r="AH11" s="367">
        <v>395</v>
      </c>
      <c r="AI11" s="367">
        <v>405</v>
      </c>
      <c r="AJ11" s="367">
        <v>415</v>
      </c>
      <c r="AK11" s="367">
        <v>425</v>
      </c>
      <c r="AL11" s="367">
        <v>435</v>
      </c>
      <c r="AM11" s="367">
        <v>445</v>
      </c>
      <c r="AN11" s="367">
        <v>455</v>
      </c>
      <c r="AO11" s="367">
        <v>465</v>
      </c>
      <c r="AP11" s="367">
        <v>475</v>
      </c>
      <c r="AQ11" s="367">
        <v>485</v>
      </c>
      <c r="AR11" s="367">
        <v>495</v>
      </c>
      <c r="AS11" s="367">
        <v>505</v>
      </c>
      <c r="AT11" s="367">
        <v>515</v>
      </c>
      <c r="AU11" s="367">
        <v>525</v>
      </c>
      <c r="AV11" s="367">
        <v>535</v>
      </c>
      <c r="AW11" s="367">
        <v>545</v>
      </c>
      <c r="AX11" s="367">
        <v>555</v>
      </c>
      <c r="AY11" s="367">
        <v>565</v>
      </c>
      <c r="AZ11" s="367">
        <v>575</v>
      </c>
      <c r="BA11" s="367">
        <v>585</v>
      </c>
      <c r="BB11" s="367">
        <v>595</v>
      </c>
      <c r="BC11" s="367">
        <v>605</v>
      </c>
      <c r="BD11" s="367">
        <v>615</v>
      </c>
      <c r="BE11" s="367">
        <v>625</v>
      </c>
      <c r="BF11" s="367">
        <v>635</v>
      </c>
      <c r="BG11" s="367">
        <v>645</v>
      </c>
      <c r="BH11" s="367">
        <v>655</v>
      </c>
      <c r="BI11" s="367">
        <v>665</v>
      </c>
      <c r="BJ11" s="367">
        <v>675</v>
      </c>
      <c r="BK11" s="367">
        <v>685</v>
      </c>
      <c r="BL11" s="367">
        <v>695</v>
      </c>
      <c r="BM11" s="367">
        <v>705</v>
      </c>
      <c r="BN11" s="367">
        <v>715</v>
      </c>
      <c r="BO11" s="367">
        <v>725</v>
      </c>
      <c r="BP11" s="367">
        <v>735</v>
      </c>
      <c r="BQ11" s="367">
        <v>745</v>
      </c>
      <c r="BR11" s="367">
        <v>765</v>
      </c>
      <c r="BS11" s="367">
        <v>775</v>
      </c>
      <c r="BT11" s="367">
        <v>795</v>
      </c>
      <c r="BU11" s="367">
        <v>805</v>
      </c>
      <c r="BV11" s="367">
        <v>815</v>
      </c>
      <c r="BW11" s="367">
        <v>825</v>
      </c>
      <c r="BX11" s="367">
        <v>835</v>
      </c>
      <c r="BY11" s="367">
        <v>845</v>
      </c>
      <c r="BZ11" s="367">
        <v>855</v>
      </c>
      <c r="CA11" s="367">
        <v>865</v>
      </c>
      <c r="CB11" s="367">
        <v>875</v>
      </c>
      <c r="CC11" s="367">
        <v>895</v>
      </c>
      <c r="CD11" s="367">
        <v>915</v>
      </c>
      <c r="CE11" s="367">
        <v>945</v>
      </c>
      <c r="CF11" s="367">
        <v>975</v>
      </c>
      <c r="CG11" s="367">
        <v>985</v>
      </c>
      <c r="CH11" s="368" t="s">
        <v>14832</v>
      </c>
      <c r="DV11" s="379"/>
    </row>
    <row r="12" spans="1:126">
      <c r="A12" s="363" t="s">
        <v>15268</v>
      </c>
      <c r="B12" s="364" t="s">
        <v>15262</v>
      </c>
      <c r="C12" s="369">
        <f>CH12/SUM($BL$2,$S$7,$CH$12,$AI$17)</f>
        <v>2.2798221549522279E-2</v>
      </c>
      <c r="D12" s="370" t="s">
        <v>15263</v>
      </c>
      <c r="E12" s="371">
        <v>117</v>
      </c>
      <c r="F12" s="371">
        <v>100</v>
      </c>
      <c r="G12" s="371">
        <v>90</v>
      </c>
      <c r="H12" s="371">
        <v>70</v>
      </c>
      <c r="I12" s="371">
        <v>65</v>
      </c>
      <c r="J12" s="371">
        <v>52</v>
      </c>
      <c r="K12" s="371">
        <v>75</v>
      </c>
      <c r="L12" s="371">
        <v>42</v>
      </c>
      <c r="M12" s="371">
        <v>35</v>
      </c>
      <c r="N12" s="371">
        <v>39</v>
      </c>
      <c r="O12" s="371">
        <v>43</v>
      </c>
      <c r="P12" s="371">
        <v>38</v>
      </c>
      <c r="Q12" s="371">
        <v>21</v>
      </c>
      <c r="R12" s="371">
        <v>27</v>
      </c>
      <c r="S12" s="371">
        <v>33</v>
      </c>
      <c r="T12" s="371">
        <v>23</v>
      </c>
      <c r="U12" s="371">
        <v>15</v>
      </c>
      <c r="V12" s="371">
        <v>23</v>
      </c>
      <c r="W12" s="371">
        <v>17</v>
      </c>
      <c r="X12" s="371">
        <v>19</v>
      </c>
      <c r="Y12" s="371">
        <v>13</v>
      </c>
      <c r="Z12" s="371">
        <v>17</v>
      </c>
      <c r="AA12" s="371">
        <v>9</v>
      </c>
      <c r="AB12" s="371">
        <v>11</v>
      </c>
      <c r="AC12" s="371">
        <v>12</v>
      </c>
      <c r="AD12" s="371">
        <v>10</v>
      </c>
      <c r="AE12" s="371">
        <v>10</v>
      </c>
      <c r="AF12" s="371">
        <v>15</v>
      </c>
      <c r="AG12" s="371">
        <v>10</v>
      </c>
      <c r="AH12" s="371">
        <v>9</v>
      </c>
      <c r="AI12" s="371">
        <v>7</v>
      </c>
      <c r="AJ12" s="371">
        <v>7</v>
      </c>
      <c r="AK12" s="371">
        <v>4</v>
      </c>
      <c r="AL12" s="371">
        <v>5</v>
      </c>
      <c r="AM12" s="371">
        <v>4</v>
      </c>
      <c r="AN12" s="371">
        <v>6</v>
      </c>
      <c r="AO12" s="371">
        <v>2</v>
      </c>
      <c r="AP12" s="371">
        <v>6</v>
      </c>
      <c r="AQ12" s="371">
        <v>3</v>
      </c>
      <c r="AR12" s="371">
        <v>3</v>
      </c>
      <c r="AS12" s="371">
        <v>1</v>
      </c>
      <c r="AT12" s="371">
        <v>2</v>
      </c>
      <c r="AU12" s="371">
        <v>8</v>
      </c>
      <c r="AV12" s="371">
        <v>6</v>
      </c>
      <c r="AW12" s="371">
        <v>3</v>
      </c>
      <c r="AX12" s="371">
        <v>4</v>
      </c>
      <c r="AY12" s="371">
        <v>4</v>
      </c>
      <c r="AZ12" s="371">
        <v>6</v>
      </c>
      <c r="BA12" s="371">
        <v>4</v>
      </c>
      <c r="BB12" s="371">
        <v>7</v>
      </c>
      <c r="BC12" s="371">
        <v>2</v>
      </c>
      <c r="BD12" s="371">
        <v>3</v>
      </c>
      <c r="BE12" s="371">
        <v>3</v>
      </c>
      <c r="BF12" s="371">
        <v>3</v>
      </c>
      <c r="BG12" s="371">
        <v>4</v>
      </c>
      <c r="BH12" s="371">
        <v>1</v>
      </c>
      <c r="BI12" s="371">
        <v>1</v>
      </c>
      <c r="BJ12" s="371">
        <v>1</v>
      </c>
      <c r="BK12" s="371">
        <v>2</v>
      </c>
      <c r="BL12" s="371">
        <v>1</v>
      </c>
      <c r="BM12" s="371">
        <v>1</v>
      </c>
      <c r="BN12" s="371">
        <v>3</v>
      </c>
      <c r="BO12" s="371">
        <v>2</v>
      </c>
      <c r="BP12" s="371">
        <v>3</v>
      </c>
      <c r="BQ12" s="371">
        <v>1</v>
      </c>
      <c r="BR12" s="371">
        <v>3</v>
      </c>
      <c r="BS12" s="371">
        <v>2</v>
      </c>
      <c r="BT12" s="371">
        <v>2</v>
      </c>
      <c r="BU12" s="371">
        <v>2</v>
      </c>
      <c r="BV12" s="371">
        <v>2</v>
      </c>
      <c r="BW12" s="371">
        <v>1</v>
      </c>
      <c r="BX12" s="371">
        <v>1</v>
      </c>
      <c r="BY12" s="371">
        <v>1</v>
      </c>
      <c r="BZ12" s="371">
        <v>4</v>
      </c>
      <c r="CA12" s="371">
        <v>2</v>
      </c>
      <c r="CB12" s="371">
        <v>3</v>
      </c>
      <c r="CC12" s="371">
        <v>2</v>
      </c>
      <c r="CD12" s="371">
        <v>3</v>
      </c>
      <c r="CE12" s="371">
        <v>1</v>
      </c>
      <c r="CF12" s="371">
        <v>2</v>
      </c>
      <c r="CG12" s="371">
        <v>1</v>
      </c>
      <c r="CH12" s="371">
        <f>SUM(AA12:CG12)</f>
        <v>241</v>
      </c>
      <c r="DV12" s="380"/>
    </row>
    <row r="13" spans="1:126">
      <c r="A13" s="372"/>
      <c r="B13" s="373" t="s">
        <v>15273</v>
      </c>
      <c r="C13" s="373"/>
      <c r="D13" s="374"/>
      <c r="E13" s="369">
        <f t="shared" ref="E13:BP13" si="1">E12/SUM($E$12:$CG$12)</f>
        <v>9.6296296296296297E-2</v>
      </c>
      <c r="F13" s="369">
        <f t="shared" si="1"/>
        <v>8.2304526748971193E-2</v>
      </c>
      <c r="G13" s="369">
        <f t="shared" si="1"/>
        <v>7.407407407407407E-2</v>
      </c>
      <c r="H13" s="369">
        <f t="shared" si="1"/>
        <v>5.7613168724279837E-2</v>
      </c>
      <c r="I13" s="369">
        <f t="shared" si="1"/>
        <v>5.3497942386831275E-2</v>
      </c>
      <c r="J13" s="369">
        <f t="shared" si="1"/>
        <v>4.2798353909465021E-2</v>
      </c>
      <c r="K13" s="369">
        <f t="shared" si="1"/>
        <v>6.1728395061728392E-2</v>
      </c>
      <c r="L13" s="369">
        <f t="shared" si="1"/>
        <v>3.4567901234567898E-2</v>
      </c>
      <c r="M13" s="369">
        <f t="shared" si="1"/>
        <v>2.8806584362139918E-2</v>
      </c>
      <c r="N13" s="369">
        <f t="shared" si="1"/>
        <v>3.2098765432098768E-2</v>
      </c>
      <c r="O13" s="369">
        <f t="shared" si="1"/>
        <v>3.539094650205761E-2</v>
      </c>
      <c r="P13" s="369">
        <f t="shared" si="1"/>
        <v>3.1275720164609055E-2</v>
      </c>
      <c r="Q13" s="369">
        <f t="shared" si="1"/>
        <v>1.7283950617283949E-2</v>
      </c>
      <c r="R13" s="369">
        <f t="shared" si="1"/>
        <v>2.2222222222222223E-2</v>
      </c>
      <c r="S13" s="369">
        <f t="shared" si="1"/>
        <v>2.7160493827160494E-2</v>
      </c>
      <c r="T13" s="369">
        <f t="shared" si="1"/>
        <v>1.8930041152263374E-2</v>
      </c>
      <c r="U13" s="369">
        <f t="shared" si="1"/>
        <v>1.2345679012345678E-2</v>
      </c>
      <c r="V13" s="369">
        <f t="shared" si="1"/>
        <v>1.8930041152263374E-2</v>
      </c>
      <c r="W13" s="369">
        <f t="shared" si="1"/>
        <v>1.3991769547325103E-2</v>
      </c>
      <c r="X13" s="369">
        <f t="shared" si="1"/>
        <v>1.5637860082304528E-2</v>
      </c>
      <c r="Y13" s="369">
        <f t="shared" si="1"/>
        <v>1.0699588477366255E-2</v>
      </c>
      <c r="Z13" s="369">
        <f t="shared" si="1"/>
        <v>1.3991769547325103E-2</v>
      </c>
      <c r="AA13" s="369">
        <f t="shared" si="1"/>
        <v>7.4074074074074077E-3</v>
      </c>
      <c r="AB13" s="369">
        <f t="shared" si="1"/>
        <v>9.0534979423868307E-3</v>
      </c>
      <c r="AC13" s="369">
        <f t="shared" si="1"/>
        <v>9.876543209876543E-3</v>
      </c>
      <c r="AD13" s="369">
        <f t="shared" si="1"/>
        <v>8.23045267489712E-3</v>
      </c>
      <c r="AE13" s="369">
        <f t="shared" si="1"/>
        <v>8.23045267489712E-3</v>
      </c>
      <c r="AF13" s="369">
        <f t="shared" si="1"/>
        <v>1.2345679012345678E-2</v>
      </c>
      <c r="AG13" s="369">
        <f t="shared" si="1"/>
        <v>8.23045267489712E-3</v>
      </c>
      <c r="AH13" s="369">
        <f t="shared" si="1"/>
        <v>7.4074074074074077E-3</v>
      </c>
      <c r="AI13" s="369">
        <f t="shared" si="1"/>
        <v>5.7613168724279839E-3</v>
      </c>
      <c r="AJ13" s="369">
        <f t="shared" si="1"/>
        <v>5.7613168724279839E-3</v>
      </c>
      <c r="AK13" s="369">
        <f t="shared" si="1"/>
        <v>3.2921810699588477E-3</v>
      </c>
      <c r="AL13" s="369">
        <f t="shared" si="1"/>
        <v>4.11522633744856E-3</v>
      </c>
      <c r="AM13" s="369">
        <f t="shared" si="1"/>
        <v>3.2921810699588477E-3</v>
      </c>
      <c r="AN13" s="369">
        <f t="shared" si="1"/>
        <v>4.9382716049382715E-3</v>
      </c>
      <c r="AO13" s="369">
        <f t="shared" si="1"/>
        <v>1.6460905349794238E-3</v>
      </c>
      <c r="AP13" s="369">
        <f t="shared" si="1"/>
        <v>4.9382716049382715E-3</v>
      </c>
      <c r="AQ13" s="369">
        <f t="shared" si="1"/>
        <v>2.4691358024691358E-3</v>
      </c>
      <c r="AR13" s="369">
        <f t="shared" si="1"/>
        <v>2.4691358024691358E-3</v>
      </c>
      <c r="AS13" s="369">
        <f t="shared" si="1"/>
        <v>8.2304526748971192E-4</v>
      </c>
      <c r="AT13" s="369">
        <f t="shared" si="1"/>
        <v>1.6460905349794238E-3</v>
      </c>
      <c r="AU13" s="369">
        <f t="shared" si="1"/>
        <v>6.5843621399176953E-3</v>
      </c>
      <c r="AV13" s="369">
        <f t="shared" si="1"/>
        <v>4.9382716049382715E-3</v>
      </c>
      <c r="AW13" s="369">
        <f t="shared" si="1"/>
        <v>2.4691358024691358E-3</v>
      </c>
      <c r="AX13" s="369">
        <f t="shared" si="1"/>
        <v>3.2921810699588477E-3</v>
      </c>
      <c r="AY13" s="369">
        <f t="shared" si="1"/>
        <v>3.2921810699588477E-3</v>
      </c>
      <c r="AZ13" s="369">
        <f t="shared" si="1"/>
        <v>4.9382716049382715E-3</v>
      </c>
      <c r="BA13" s="369">
        <f t="shared" si="1"/>
        <v>3.2921810699588477E-3</v>
      </c>
      <c r="BB13" s="369">
        <f t="shared" si="1"/>
        <v>5.7613168724279839E-3</v>
      </c>
      <c r="BC13" s="369">
        <f t="shared" si="1"/>
        <v>1.6460905349794238E-3</v>
      </c>
      <c r="BD13" s="369">
        <f t="shared" si="1"/>
        <v>2.4691358024691358E-3</v>
      </c>
      <c r="BE13" s="369">
        <f t="shared" si="1"/>
        <v>2.4691358024691358E-3</v>
      </c>
      <c r="BF13" s="369">
        <f t="shared" si="1"/>
        <v>2.4691358024691358E-3</v>
      </c>
      <c r="BG13" s="369">
        <f t="shared" si="1"/>
        <v>3.2921810699588477E-3</v>
      </c>
      <c r="BH13" s="369">
        <f t="shared" si="1"/>
        <v>8.2304526748971192E-4</v>
      </c>
      <c r="BI13" s="369">
        <f t="shared" si="1"/>
        <v>8.2304526748971192E-4</v>
      </c>
      <c r="BJ13" s="369">
        <f t="shared" si="1"/>
        <v>8.2304526748971192E-4</v>
      </c>
      <c r="BK13" s="369">
        <f t="shared" si="1"/>
        <v>1.6460905349794238E-3</v>
      </c>
      <c r="BL13" s="369">
        <f t="shared" si="1"/>
        <v>8.2304526748971192E-4</v>
      </c>
      <c r="BM13" s="369">
        <f t="shared" si="1"/>
        <v>8.2304526748971192E-4</v>
      </c>
      <c r="BN13" s="369">
        <f t="shared" si="1"/>
        <v>2.4691358024691358E-3</v>
      </c>
      <c r="BO13" s="369">
        <f t="shared" si="1"/>
        <v>1.6460905349794238E-3</v>
      </c>
      <c r="BP13" s="369">
        <f t="shared" si="1"/>
        <v>2.4691358024691358E-3</v>
      </c>
      <c r="BQ13" s="369">
        <f t="shared" ref="BQ13:CG13" si="2">BQ12/SUM($E$12:$CG$12)</f>
        <v>8.2304526748971192E-4</v>
      </c>
      <c r="BR13" s="369">
        <f t="shared" si="2"/>
        <v>2.4691358024691358E-3</v>
      </c>
      <c r="BS13" s="369">
        <f t="shared" si="2"/>
        <v>1.6460905349794238E-3</v>
      </c>
      <c r="BT13" s="369">
        <f t="shared" si="2"/>
        <v>1.6460905349794238E-3</v>
      </c>
      <c r="BU13" s="369">
        <f t="shared" si="2"/>
        <v>1.6460905349794238E-3</v>
      </c>
      <c r="BV13" s="369">
        <f t="shared" si="2"/>
        <v>1.6460905349794238E-3</v>
      </c>
      <c r="BW13" s="369">
        <f t="shared" si="2"/>
        <v>8.2304526748971192E-4</v>
      </c>
      <c r="BX13" s="369">
        <f t="shared" si="2"/>
        <v>8.2304526748971192E-4</v>
      </c>
      <c r="BY13" s="369">
        <f t="shared" si="2"/>
        <v>8.2304526748971192E-4</v>
      </c>
      <c r="BZ13" s="369">
        <f t="shared" si="2"/>
        <v>3.2921810699588477E-3</v>
      </c>
      <c r="CA13" s="369">
        <f t="shared" si="2"/>
        <v>1.6460905349794238E-3</v>
      </c>
      <c r="CB13" s="369">
        <f t="shared" si="2"/>
        <v>2.4691358024691358E-3</v>
      </c>
      <c r="CC13" s="369">
        <f t="shared" si="2"/>
        <v>1.6460905349794238E-3</v>
      </c>
      <c r="CD13" s="369">
        <f t="shared" si="2"/>
        <v>2.4691358024691358E-3</v>
      </c>
      <c r="CE13" s="369">
        <f t="shared" si="2"/>
        <v>8.2304526748971192E-4</v>
      </c>
      <c r="CF13" s="369">
        <f t="shared" si="2"/>
        <v>1.6460905349794238E-3</v>
      </c>
      <c r="CG13" s="369">
        <f t="shared" si="2"/>
        <v>8.2304526748971192E-4</v>
      </c>
      <c r="CH13" s="369">
        <f>SUM(AA13:CG13)</f>
        <v>0.19835390946502046</v>
      </c>
      <c r="DV13" s="381"/>
    </row>
    <row r="14" spans="1:126">
      <c r="DV14" s="294"/>
    </row>
    <row r="15" spans="1:126">
      <c r="DV15" s="294"/>
    </row>
    <row r="16" spans="1:126">
      <c r="A16" s="363" t="s">
        <v>15270</v>
      </c>
      <c r="B16" s="364" t="s">
        <v>15274</v>
      </c>
      <c r="C16" s="365" t="s">
        <v>15275</v>
      </c>
      <c r="D16" s="366" t="s">
        <v>15260</v>
      </c>
      <c r="E16" s="367">
        <v>1005</v>
      </c>
      <c r="F16" s="367">
        <v>1015</v>
      </c>
      <c r="G16" s="367">
        <v>1025</v>
      </c>
      <c r="H16" s="367">
        <v>1075</v>
      </c>
      <c r="I16" s="367">
        <v>1085</v>
      </c>
      <c r="J16" s="367">
        <v>1095</v>
      </c>
      <c r="K16" s="367">
        <v>1135</v>
      </c>
      <c r="L16" s="367">
        <v>1175</v>
      </c>
      <c r="M16" s="367">
        <v>1195</v>
      </c>
      <c r="N16" s="367">
        <v>1215</v>
      </c>
      <c r="O16" s="367">
        <v>1225</v>
      </c>
      <c r="P16" s="367">
        <v>1235</v>
      </c>
      <c r="Q16" s="367">
        <v>1265</v>
      </c>
      <c r="R16" s="367">
        <v>1305</v>
      </c>
      <c r="S16" s="367">
        <v>1475</v>
      </c>
      <c r="T16" s="367">
        <v>1505</v>
      </c>
      <c r="U16" s="367">
        <v>1565</v>
      </c>
      <c r="V16" s="367">
        <v>1685</v>
      </c>
      <c r="W16" s="367">
        <v>1705</v>
      </c>
      <c r="X16" s="367">
        <v>2025</v>
      </c>
      <c r="Y16" s="367">
        <v>2065</v>
      </c>
      <c r="Z16" s="367">
        <v>2105</v>
      </c>
      <c r="AA16" s="367">
        <v>2125</v>
      </c>
      <c r="AB16" s="367">
        <v>2225</v>
      </c>
      <c r="AC16" s="367">
        <v>2345</v>
      </c>
      <c r="AD16" s="367">
        <v>2405</v>
      </c>
      <c r="AE16" s="367">
        <v>2535</v>
      </c>
      <c r="AF16" s="367">
        <v>3625</v>
      </c>
      <c r="AG16" s="367">
        <v>5765</v>
      </c>
      <c r="AH16" s="367">
        <v>8305</v>
      </c>
      <c r="AI16" s="368" t="s">
        <v>14832</v>
      </c>
      <c r="DV16" s="294"/>
    </row>
    <row r="17" spans="1:35">
      <c r="A17" s="363" t="s">
        <v>15268</v>
      </c>
      <c r="B17" s="364" t="s">
        <v>15262</v>
      </c>
      <c r="C17" s="369">
        <f>$AI$17/SUM($BL$2,$S$7,$CH$12,$AI$17)</f>
        <v>3.6893387569766341E-3</v>
      </c>
      <c r="D17" s="370" t="s">
        <v>15263</v>
      </c>
      <c r="E17" s="371">
        <v>3</v>
      </c>
      <c r="F17" s="371">
        <v>1</v>
      </c>
      <c r="G17" s="371">
        <v>1</v>
      </c>
      <c r="H17" s="371">
        <v>1</v>
      </c>
      <c r="I17" s="371">
        <v>2</v>
      </c>
      <c r="J17" s="371">
        <v>3</v>
      </c>
      <c r="K17" s="371">
        <v>1</v>
      </c>
      <c r="L17" s="371">
        <v>1</v>
      </c>
      <c r="M17" s="371">
        <v>1</v>
      </c>
      <c r="N17" s="371">
        <v>2</v>
      </c>
      <c r="O17" s="371">
        <v>1</v>
      </c>
      <c r="P17" s="371">
        <v>1</v>
      </c>
      <c r="Q17" s="371">
        <v>1</v>
      </c>
      <c r="R17" s="371">
        <v>1</v>
      </c>
      <c r="S17" s="371">
        <v>1</v>
      </c>
      <c r="T17" s="371">
        <v>1</v>
      </c>
      <c r="U17" s="371">
        <v>2</v>
      </c>
      <c r="V17" s="371">
        <v>1</v>
      </c>
      <c r="W17" s="371">
        <v>1</v>
      </c>
      <c r="X17" s="371">
        <v>1</v>
      </c>
      <c r="Y17" s="371">
        <v>1</v>
      </c>
      <c r="Z17" s="371">
        <v>1</v>
      </c>
      <c r="AA17" s="371">
        <v>1</v>
      </c>
      <c r="AB17" s="371">
        <v>2</v>
      </c>
      <c r="AC17" s="371">
        <v>1</v>
      </c>
      <c r="AD17" s="371">
        <v>1</v>
      </c>
      <c r="AE17" s="371">
        <v>2</v>
      </c>
      <c r="AF17" s="371">
        <v>1</v>
      </c>
      <c r="AG17" s="371">
        <v>1</v>
      </c>
      <c r="AH17" s="371">
        <v>1</v>
      </c>
      <c r="AI17" s="371">
        <f>SUM(E17:AH17)</f>
        <v>39</v>
      </c>
    </row>
    <row r="18" spans="1:35">
      <c r="A18" s="372"/>
      <c r="B18" s="373" t="s">
        <v>15276</v>
      </c>
      <c r="C18" s="373"/>
      <c r="D18" s="374"/>
      <c r="E18" s="369">
        <f t="shared" ref="E18:AH18" si="3">E17/SUM($E$17:$AH$17)</f>
        <v>7.6923076923076927E-2</v>
      </c>
      <c r="F18" s="369">
        <f t="shared" si="3"/>
        <v>2.564102564102564E-2</v>
      </c>
      <c r="G18" s="369">
        <f t="shared" si="3"/>
        <v>2.564102564102564E-2</v>
      </c>
      <c r="H18" s="369">
        <f t="shared" si="3"/>
        <v>2.564102564102564E-2</v>
      </c>
      <c r="I18" s="369">
        <f t="shared" si="3"/>
        <v>5.128205128205128E-2</v>
      </c>
      <c r="J18" s="369">
        <f t="shared" si="3"/>
        <v>7.6923076923076927E-2</v>
      </c>
      <c r="K18" s="369">
        <f t="shared" si="3"/>
        <v>2.564102564102564E-2</v>
      </c>
      <c r="L18" s="369">
        <f t="shared" si="3"/>
        <v>2.564102564102564E-2</v>
      </c>
      <c r="M18" s="369">
        <f t="shared" si="3"/>
        <v>2.564102564102564E-2</v>
      </c>
      <c r="N18" s="369">
        <f t="shared" si="3"/>
        <v>5.128205128205128E-2</v>
      </c>
      <c r="O18" s="369">
        <f t="shared" si="3"/>
        <v>2.564102564102564E-2</v>
      </c>
      <c r="P18" s="369">
        <f t="shared" si="3"/>
        <v>2.564102564102564E-2</v>
      </c>
      <c r="Q18" s="369">
        <f t="shared" si="3"/>
        <v>2.564102564102564E-2</v>
      </c>
      <c r="R18" s="369">
        <f t="shared" si="3"/>
        <v>2.564102564102564E-2</v>
      </c>
      <c r="S18" s="369">
        <f t="shared" si="3"/>
        <v>2.564102564102564E-2</v>
      </c>
      <c r="T18" s="369">
        <f t="shared" si="3"/>
        <v>2.564102564102564E-2</v>
      </c>
      <c r="U18" s="369">
        <f t="shared" si="3"/>
        <v>5.128205128205128E-2</v>
      </c>
      <c r="V18" s="369">
        <f t="shared" si="3"/>
        <v>2.564102564102564E-2</v>
      </c>
      <c r="W18" s="369">
        <f t="shared" si="3"/>
        <v>2.564102564102564E-2</v>
      </c>
      <c r="X18" s="369">
        <f t="shared" si="3"/>
        <v>2.564102564102564E-2</v>
      </c>
      <c r="Y18" s="369">
        <f t="shared" si="3"/>
        <v>2.564102564102564E-2</v>
      </c>
      <c r="Z18" s="369">
        <f t="shared" si="3"/>
        <v>2.564102564102564E-2</v>
      </c>
      <c r="AA18" s="369">
        <f t="shared" si="3"/>
        <v>2.564102564102564E-2</v>
      </c>
      <c r="AB18" s="369">
        <f t="shared" si="3"/>
        <v>5.128205128205128E-2</v>
      </c>
      <c r="AC18" s="369">
        <f t="shared" si="3"/>
        <v>2.564102564102564E-2</v>
      </c>
      <c r="AD18" s="369">
        <f t="shared" si="3"/>
        <v>2.564102564102564E-2</v>
      </c>
      <c r="AE18" s="369">
        <f t="shared" si="3"/>
        <v>5.128205128205128E-2</v>
      </c>
      <c r="AF18" s="369">
        <f t="shared" si="3"/>
        <v>2.564102564102564E-2</v>
      </c>
      <c r="AG18" s="369">
        <f t="shared" si="3"/>
        <v>2.564102564102564E-2</v>
      </c>
      <c r="AH18" s="369">
        <f t="shared" si="3"/>
        <v>2.564102564102564E-2</v>
      </c>
      <c r="AI18" s="369">
        <f>SUM(E18:AH18)</f>
        <v>1.0000000000000004</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MC54"/>
  <sheetViews>
    <sheetView showGridLines="0" topLeftCell="A2" zoomScale="85" zoomScaleNormal="85" workbookViewId="0">
      <pane xSplit="3" ySplit="5" topLeftCell="GL58" activePane="bottomRight" state="frozen"/>
      <selection activeCell="A2" sqref="A2"/>
      <selection pane="topRight" activeCell="D2" sqref="D2"/>
      <selection pane="bottomLeft" activeCell="A7" sqref="A7"/>
      <selection pane="bottomRight" activeCell="GV65" sqref="GV65"/>
    </sheetView>
  </sheetViews>
  <sheetFormatPr defaultColWidth="10" defaultRowHeight="12.75"/>
  <cols>
    <col min="1" max="2" width="24" style="120" customWidth="1"/>
    <col min="3" max="3" width="2.125" style="120" customWidth="1"/>
    <col min="4" max="16384" width="10" style="120"/>
  </cols>
  <sheetData>
    <row r="1" spans="1:341" hidden="1">
      <c r="A1" s="345" t="e">
        <f ca="1">DotStatQuery(B1)</f>
        <v>#NAME?</v>
      </c>
      <c r="B1" s="345" t="s">
        <v>14864</v>
      </c>
    </row>
    <row r="2" spans="1:341" ht="34.5" customHeight="1">
      <c r="A2" s="346" t="s">
        <v>14865</v>
      </c>
    </row>
    <row r="3" spans="1:341">
      <c r="A3" s="412" t="s">
        <v>14866</v>
      </c>
      <c r="B3" s="413"/>
      <c r="C3" s="414"/>
      <c r="D3" s="415" t="s">
        <v>14867</v>
      </c>
      <c r="E3" s="416"/>
      <c r="F3" s="416"/>
      <c r="G3" s="416"/>
      <c r="H3" s="416"/>
      <c r="I3" s="416"/>
      <c r="J3" s="416"/>
      <c r="K3" s="416"/>
      <c r="L3" s="416"/>
      <c r="M3" s="416"/>
      <c r="N3" s="416"/>
      <c r="O3" s="416"/>
      <c r="P3" s="416"/>
      <c r="Q3" s="416"/>
      <c r="R3" s="416"/>
      <c r="S3" s="416"/>
      <c r="T3" s="416"/>
      <c r="U3" s="416"/>
      <c r="V3" s="416"/>
      <c r="W3" s="416"/>
      <c r="X3" s="416"/>
      <c r="Y3" s="416"/>
      <c r="Z3" s="416"/>
      <c r="AA3" s="416"/>
      <c r="AB3" s="416"/>
      <c r="AC3" s="416"/>
      <c r="AD3" s="416"/>
      <c r="AE3" s="416"/>
      <c r="AF3" s="416"/>
      <c r="AG3" s="416"/>
      <c r="AH3" s="416"/>
      <c r="AI3" s="416"/>
      <c r="AJ3" s="416"/>
      <c r="AK3" s="416"/>
      <c r="AL3" s="416"/>
      <c r="AM3" s="416"/>
      <c r="AN3" s="416"/>
      <c r="AO3" s="416"/>
      <c r="AP3" s="416"/>
      <c r="AQ3" s="416"/>
      <c r="AR3" s="416"/>
      <c r="AS3" s="416"/>
      <c r="AT3" s="416"/>
      <c r="AU3" s="416"/>
      <c r="AV3" s="416"/>
      <c r="AW3" s="416"/>
      <c r="AX3" s="416"/>
      <c r="AY3" s="416"/>
      <c r="AZ3" s="416"/>
      <c r="BA3" s="416"/>
      <c r="BB3" s="416"/>
      <c r="BC3" s="416"/>
      <c r="BD3" s="416"/>
      <c r="BE3" s="416"/>
      <c r="BF3" s="416"/>
      <c r="BG3" s="416"/>
      <c r="BH3" s="416"/>
      <c r="BI3" s="416"/>
      <c r="BJ3" s="416"/>
      <c r="BK3" s="416"/>
      <c r="BL3" s="416"/>
      <c r="BM3" s="416"/>
      <c r="BN3" s="416"/>
      <c r="BO3" s="416"/>
      <c r="BP3" s="416"/>
      <c r="BQ3" s="416"/>
      <c r="BR3" s="416"/>
      <c r="BS3" s="416"/>
      <c r="BT3" s="416"/>
      <c r="BU3" s="416"/>
      <c r="BV3" s="416"/>
      <c r="BW3" s="416"/>
      <c r="BX3" s="416"/>
      <c r="BY3" s="416"/>
      <c r="BZ3" s="416"/>
      <c r="CA3" s="416"/>
      <c r="CB3" s="416"/>
      <c r="CC3" s="416"/>
      <c r="CD3" s="416"/>
      <c r="CE3" s="416"/>
      <c r="CF3" s="416"/>
      <c r="CG3" s="416"/>
      <c r="CH3" s="416"/>
      <c r="CI3" s="416"/>
      <c r="CJ3" s="416"/>
      <c r="CK3" s="416"/>
      <c r="CL3" s="416"/>
      <c r="CM3" s="416"/>
      <c r="CN3" s="416"/>
      <c r="CO3" s="416"/>
      <c r="CP3" s="416"/>
      <c r="CQ3" s="416"/>
      <c r="CR3" s="416"/>
      <c r="CS3" s="416"/>
      <c r="CT3" s="416"/>
      <c r="CU3" s="416"/>
      <c r="CV3" s="416"/>
      <c r="CW3" s="416"/>
      <c r="CX3" s="416"/>
      <c r="CY3" s="416"/>
      <c r="CZ3" s="416"/>
      <c r="DA3" s="416"/>
      <c r="DB3" s="416"/>
      <c r="DC3" s="416"/>
      <c r="DD3" s="416"/>
      <c r="DE3" s="416"/>
      <c r="DF3" s="416"/>
      <c r="DG3" s="416"/>
      <c r="DH3" s="416"/>
      <c r="DI3" s="416"/>
      <c r="DJ3" s="416"/>
      <c r="DK3" s="416"/>
      <c r="DL3" s="416"/>
      <c r="DM3" s="416"/>
      <c r="DN3" s="416"/>
      <c r="DO3" s="416"/>
      <c r="DP3" s="416"/>
      <c r="DQ3" s="416"/>
      <c r="DR3" s="416"/>
      <c r="DS3" s="416"/>
      <c r="DT3" s="416"/>
      <c r="DU3" s="416"/>
      <c r="DV3" s="416"/>
      <c r="DW3" s="416"/>
      <c r="DX3" s="416"/>
      <c r="DY3" s="416"/>
      <c r="DZ3" s="416"/>
      <c r="EA3" s="416"/>
      <c r="EB3" s="416"/>
      <c r="EC3" s="416"/>
      <c r="ED3" s="416"/>
      <c r="EE3" s="416"/>
      <c r="EF3" s="416"/>
      <c r="EG3" s="416"/>
      <c r="EH3" s="416"/>
      <c r="EI3" s="416"/>
      <c r="EJ3" s="416"/>
      <c r="EK3" s="416"/>
      <c r="EL3" s="416"/>
      <c r="EM3" s="416"/>
      <c r="EN3" s="416"/>
      <c r="EO3" s="416"/>
      <c r="EP3" s="416"/>
      <c r="EQ3" s="416"/>
      <c r="ER3" s="416"/>
      <c r="ES3" s="416"/>
      <c r="ET3" s="416"/>
      <c r="EU3" s="416"/>
      <c r="EV3" s="416"/>
      <c r="EW3" s="416"/>
      <c r="EX3" s="416"/>
      <c r="EY3" s="416"/>
      <c r="EZ3" s="416"/>
      <c r="FA3" s="416"/>
      <c r="FB3" s="416"/>
      <c r="FC3" s="416"/>
      <c r="FD3" s="416"/>
      <c r="FE3" s="416"/>
      <c r="FF3" s="416"/>
      <c r="FG3" s="416"/>
      <c r="FH3" s="416"/>
      <c r="FI3" s="416"/>
      <c r="FJ3" s="416"/>
      <c r="FK3" s="416"/>
      <c r="FL3" s="416"/>
      <c r="FM3" s="416"/>
      <c r="FN3" s="416"/>
      <c r="FO3" s="416"/>
      <c r="FP3" s="416"/>
      <c r="FQ3" s="416"/>
      <c r="FR3" s="416"/>
      <c r="FS3" s="416"/>
      <c r="FT3" s="416"/>
      <c r="FU3" s="416"/>
      <c r="FV3" s="416"/>
      <c r="FW3" s="416"/>
      <c r="FX3" s="416"/>
      <c r="FY3" s="416"/>
      <c r="FZ3" s="416"/>
      <c r="GA3" s="416"/>
      <c r="GB3" s="416"/>
      <c r="GC3" s="416"/>
      <c r="GD3" s="416"/>
      <c r="GE3" s="416"/>
      <c r="GF3" s="416"/>
      <c r="GG3" s="416"/>
      <c r="GH3" s="416"/>
      <c r="GI3" s="416"/>
      <c r="GJ3" s="416"/>
      <c r="GK3" s="416"/>
      <c r="GL3" s="416"/>
      <c r="GM3" s="416"/>
      <c r="GN3" s="416"/>
      <c r="GO3" s="416"/>
      <c r="GP3" s="416"/>
      <c r="GQ3" s="416"/>
      <c r="GR3" s="416"/>
      <c r="GS3" s="416"/>
      <c r="GT3" s="416"/>
      <c r="GU3" s="416"/>
      <c r="GV3" s="416"/>
      <c r="GW3" s="416"/>
      <c r="GX3" s="416"/>
      <c r="GY3" s="416"/>
      <c r="GZ3" s="416"/>
      <c r="HA3" s="416"/>
      <c r="HB3" s="416"/>
      <c r="HC3" s="416"/>
      <c r="HD3" s="416"/>
      <c r="HE3" s="416"/>
      <c r="HF3" s="416"/>
      <c r="HG3" s="416"/>
      <c r="HH3" s="416"/>
      <c r="HI3" s="416"/>
      <c r="HJ3" s="416"/>
      <c r="HK3" s="416"/>
      <c r="HL3" s="416"/>
      <c r="HM3" s="416"/>
      <c r="HN3" s="416"/>
      <c r="HO3" s="416"/>
      <c r="HP3" s="416"/>
      <c r="HQ3" s="416"/>
      <c r="HR3" s="416"/>
      <c r="HS3" s="416"/>
      <c r="HT3" s="416"/>
      <c r="HU3" s="416"/>
      <c r="HV3" s="416"/>
      <c r="HW3" s="416"/>
      <c r="HX3" s="416"/>
      <c r="HY3" s="416"/>
      <c r="HZ3" s="416"/>
      <c r="IA3" s="416"/>
      <c r="IB3" s="416"/>
      <c r="IC3" s="416"/>
      <c r="ID3" s="416"/>
      <c r="IE3" s="416"/>
      <c r="IF3" s="416"/>
      <c r="IG3" s="416"/>
      <c r="IH3" s="416"/>
      <c r="II3" s="416"/>
      <c r="IJ3" s="416"/>
      <c r="IK3" s="416"/>
      <c r="IL3" s="416"/>
      <c r="IM3" s="416"/>
      <c r="IN3" s="416"/>
      <c r="IO3" s="416"/>
      <c r="IP3" s="416"/>
      <c r="IQ3" s="416"/>
      <c r="IR3" s="416"/>
      <c r="IS3" s="416"/>
      <c r="IT3" s="416"/>
      <c r="IU3" s="416"/>
      <c r="IV3" s="416"/>
      <c r="IW3" s="416"/>
      <c r="IX3" s="416"/>
      <c r="IY3" s="416"/>
      <c r="IZ3" s="416"/>
      <c r="JA3" s="416"/>
      <c r="JB3" s="416"/>
      <c r="JC3" s="416"/>
      <c r="JD3" s="416"/>
      <c r="JE3" s="416"/>
      <c r="JF3" s="416"/>
      <c r="JG3" s="416"/>
      <c r="JH3" s="416"/>
      <c r="JI3" s="416"/>
      <c r="JJ3" s="416"/>
      <c r="JK3" s="416"/>
      <c r="JL3" s="416"/>
      <c r="JM3" s="416"/>
      <c r="JN3" s="416"/>
      <c r="JO3" s="416"/>
      <c r="JP3" s="416"/>
      <c r="JQ3" s="416"/>
      <c r="JR3" s="416"/>
      <c r="JS3" s="416"/>
      <c r="JT3" s="416"/>
      <c r="JU3" s="416"/>
      <c r="JV3" s="416"/>
      <c r="JW3" s="416"/>
      <c r="JX3" s="416"/>
      <c r="JY3" s="416"/>
      <c r="JZ3" s="416"/>
      <c r="KA3" s="416"/>
      <c r="KB3" s="416"/>
      <c r="KC3" s="416"/>
      <c r="KD3" s="416"/>
      <c r="KE3" s="416"/>
      <c r="KF3" s="416"/>
      <c r="KG3" s="416"/>
      <c r="KH3" s="416"/>
      <c r="KI3" s="416"/>
      <c r="KJ3" s="416"/>
      <c r="KK3" s="416"/>
      <c r="KL3" s="416"/>
      <c r="KM3" s="416"/>
      <c r="KN3" s="416"/>
      <c r="KO3" s="416"/>
      <c r="KP3" s="416"/>
      <c r="KQ3" s="416"/>
      <c r="KR3" s="416"/>
      <c r="KS3" s="416"/>
      <c r="KT3" s="416"/>
      <c r="KU3" s="416"/>
      <c r="KV3" s="416"/>
      <c r="KW3" s="416"/>
      <c r="KX3" s="416"/>
      <c r="KY3" s="416"/>
      <c r="KZ3" s="416"/>
      <c r="LA3" s="416"/>
      <c r="LB3" s="416"/>
      <c r="LC3" s="416"/>
      <c r="LD3" s="416"/>
      <c r="LE3" s="416"/>
      <c r="LF3" s="416"/>
      <c r="LG3" s="416"/>
      <c r="LH3" s="416"/>
      <c r="LI3" s="416"/>
      <c r="LJ3" s="416"/>
      <c r="LK3" s="416"/>
      <c r="LL3" s="416"/>
      <c r="LM3" s="416"/>
      <c r="LN3" s="416"/>
      <c r="LO3" s="416"/>
      <c r="LP3" s="416"/>
      <c r="LQ3" s="416"/>
      <c r="LR3" s="416"/>
      <c r="LS3" s="416"/>
      <c r="LT3" s="416"/>
      <c r="LU3" s="416"/>
      <c r="LV3" s="416"/>
      <c r="LW3" s="416"/>
      <c r="LX3" s="416"/>
      <c r="LY3" s="416"/>
      <c r="LZ3" s="416"/>
      <c r="MA3" s="416"/>
      <c r="MB3" s="416"/>
      <c r="MC3" s="417"/>
    </row>
    <row r="4" spans="1:341">
      <c r="A4" s="412" t="s">
        <v>23</v>
      </c>
      <c r="B4" s="413"/>
      <c r="C4" s="414"/>
      <c r="D4" s="418" t="s">
        <v>14868</v>
      </c>
      <c r="E4" s="419"/>
      <c r="F4" s="419"/>
      <c r="G4" s="419"/>
      <c r="H4" s="419"/>
      <c r="I4" s="419"/>
      <c r="J4" s="419"/>
      <c r="K4" s="419"/>
      <c r="L4" s="419"/>
      <c r="M4" s="419"/>
      <c r="N4" s="419"/>
      <c r="O4" s="419"/>
      <c r="P4" s="419"/>
      <c r="Q4" s="419"/>
      <c r="R4" s="419"/>
      <c r="S4" s="419"/>
      <c r="T4" s="419"/>
      <c r="U4" s="419"/>
      <c r="V4" s="419"/>
      <c r="W4" s="419"/>
      <c r="X4" s="419"/>
      <c r="Y4" s="419"/>
      <c r="Z4" s="419"/>
      <c r="AA4" s="419"/>
      <c r="AB4" s="419"/>
      <c r="AC4" s="419"/>
      <c r="AD4" s="419"/>
      <c r="AE4" s="419"/>
      <c r="AF4" s="419"/>
      <c r="AG4" s="419"/>
      <c r="AH4" s="419"/>
      <c r="AI4" s="419"/>
      <c r="AJ4" s="419"/>
      <c r="AK4" s="419"/>
      <c r="AL4" s="419"/>
      <c r="AM4" s="419"/>
      <c r="AN4" s="419"/>
      <c r="AO4" s="419"/>
      <c r="AP4" s="419"/>
      <c r="AQ4" s="419"/>
      <c r="AR4" s="419"/>
      <c r="AS4" s="419"/>
      <c r="AT4" s="419"/>
      <c r="AU4" s="419"/>
      <c r="AV4" s="419"/>
      <c r="AW4" s="419"/>
      <c r="AX4" s="419"/>
      <c r="AY4" s="419"/>
      <c r="AZ4" s="419"/>
      <c r="BA4" s="419"/>
      <c r="BB4" s="419"/>
      <c r="BC4" s="419"/>
      <c r="BD4" s="419"/>
      <c r="BE4" s="419"/>
      <c r="BF4" s="419"/>
      <c r="BG4" s="419"/>
      <c r="BH4" s="419"/>
      <c r="BI4" s="419"/>
      <c r="BJ4" s="419"/>
      <c r="BK4" s="419"/>
      <c r="BL4" s="419"/>
      <c r="BM4" s="419"/>
      <c r="BN4" s="419"/>
      <c r="BO4" s="419"/>
      <c r="BP4" s="419"/>
      <c r="BQ4" s="419"/>
      <c r="BR4" s="419"/>
      <c r="BS4" s="419"/>
      <c r="BT4" s="419"/>
      <c r="BU4" s="419"/>
      <c r="BV4" s="419"/>
      <c r="BW4" s="419"/>
      <c r="BX4" s="419"/>
      <c r="BY4" s="419"/>
      <c r="BZ4" s="419"/>
      <c r="CA4" s="419"/>
      <c r="CB4" s="419"/>
      <c r="CC4" s="419"/>
      <c r="CD4" s="419"/>
      <c r="CE4" s="419"/>
      <c r="CF4" s="419"/>
      <c r="CG4" s="419"/>
      <c r="CH4" s="419"/>
      <c r="CI4" s="419"/>
      <c r="CJ4" s="419"/>
      <c r="CK4" s="419"/>
      <c r="CL4" s="419"/>
      <c r="CM4" s="419"/>
      <c r="CN4" s="419"/>
      <c r="CO4" s="419"/>
      <c r="CP4" s="419"/>
      <c r="CQ4" s="419"/>
      <c r="CR4" s="419"/>
      <c r="CS4" s="419"/>
      <c r="CT4" s="419"/>
      <c r="CU4" s="419"/>
      <c r="CV4" s="419"/>
      <c r="CW4" s="419"/>
      <c r="CX4" s="419"/>
      <c r="CY4" s="419"/>
      <c r="CZ4" s="419"/>
      <c r="DA4" s="419"/>
      <c r="DB4" s="419"/>
      <c r="DC4" s="419"/>
      <c r="DD4" s="419"/>
      <c r="DE4" s="419"/>
      <c r="DF4" s="419"/>
      <c r="DG4" s="419"/>
      <c r="DH4" s="419"/>
      <c r="DI4" s="419"/>
      <c r="DJ4" s="419"/>
      <c r="DK4" s="419"/>
      <c r="DL4" s="419"/>
      <c r="DM4" s="419"/>
      <c r="DN4" s="419"/>
      <c r="DO4" s="419"/>
      <c r="DP4" s="419"/>
      <c r="DQ4" s="419"/>
      <c r="DR4" s="419"/>
      <c r="DS4" s="419"/>
      <c r="DT4" s="419"/>
      <c r="DU4" s="419"/>
      <c r="DV4" s="419"/>
      <c r="DW4" s="419"/>
      <c r="DX4" s="419"/>
      <c r="DY4" s="419"/>
      <c r="DZ4" s="419"/>
      <c r="EA4" s="419"/>
      <c r="EB4" s="419"/>
      <c r="EC4" s="419"/>
      <c r="ED4" s="419"/>
      <c r="EE4" s="419"/>
      <c r="EF4" s="419"/>
      <c r="EG4" s="419"/>
      <c r="EH4" s="419"/>
      <c r="EI4" s="419"/>
      <c r="EJ4" s="419"/>
      <c r="EK4" s="419"/>
      <c r="EL4" s="419"/>
      <c r="EM4" s="419"/>
      <c r="EN4" s="419"/>
      <c r="EO4" s="419"/>
      <c r="EP4" s="419"/>
      <c r="EQ4" s="419"/>
      <c r="ER4" s="419"/>
      <c r="ES4" s="419"/>
      <c r="ET4" s="419"/>
      <c r="EU4" s="419"/>
      <c r="EV4" s="419"/>
      <c r="EW4" s="419"/>
      <c r="EX4" s="419"/>
      <c r="EY4" s="419"/>
      <c r="EZ4" s="419"/>
      <c r="FA4" s="419"/>
      <c r="FB4" s="419"/>
      <c r="FC4" s="419"/>
      <c r="FD4" s="419"/>
      <c r="FE4" s="419"/>
      <c r="FF4" s="419"/>
      <c r="FG4" s="419"/>
      <c r="FH4" s="419"/>
      <c r="FI4" s="419"/>
      <c r="FJ4" s="419"/>
      <c r="FK4" s="419"/>
      <c r="FL4" s="419"/>
      <c r="FM4" s="419"/>
      <c r="FN4" s="419"/>
      <c r="FO4" s="419"/>
      <c r="FP4" s="419"/>
      <c r="FQ4" s="419"/>
      <c r="FR4" s="419"/>
      <c r="FS4" s="419"/>
      <c r="FT4" s="419"/>
      <c r="FU4" s="419"/>
      <c r="FV4" s="419"/>
      <c r="FW4" s="419"/>
      <c r="FX4" s="419"/>
      <c r="FY4" s="419"/>
      <c r="FZ4" s="419"/>
      <c r="GA4" s="419"/>
      <c r="GB4" s="419"/>
      <c r="GC4" s="419"/>
      <c r="GD4" s="419"/>
      <c r="GE4" s="419"/>
      <c r="GF4" s="419"/>
      <c r="GG4" s="419"/>
      <c r="GH4" s="419"/>
      <c r="GI4" s="419"/>
      <c r="GJ4" s="419"/>
      <c r="GK4" s="419"/>
      <c r="GL4" s="419"/>
      <c r="GM4" s="419"/>
      <c r="GN4" s="419"/>
      <c r="GO4" s="419"/>
      <c r="GP4" s="419"/>
      <c r="GQ4" s="419"/>
      <c r="GR4" s="419"/>
      <c r="GS4" s="419"/>
      <c r="GT4" s="419"/>
      <c r="GU4" s="419"/>
      <c r="GV4" s="419"/>
      <c r="GW4" s="419"/>
      <c r="GX4" s="419"/>
      <c r="GY4" s="419"/>
      <c r="GZ4" s="419"/>
      <c r="HA4" s="419"/>
      <c r="HB4" s="419"/>
      <c r="HC4" s="419"/>
      <c r="HD4" s="419"/>
      <c r="HE4" s="419"/>
      <c r="HF4" s="419"/>
      <c r="HG4" s="419"/>
      <c r="HH4" s="419"/>
      <c r="HI4" s="419"/>
      <c r="HJ4" s="419"/>
      <c r="HK4" s="419"/>
      <c r="HL4" s="419"/>
      <c r="HM4" s="419"/>
      <c r="HN4" s="419"/>
      <c r="HO4" s="419"/>
      <c r="HP4" s="419"/>
      <c r="HQ4" s="419"/>
      <c r="HR4" s="419"/>
      <c r="HS4" s="419"/>
      <c r="HT4" s="419"/>
      <c r="HU4" s="419"/>
      <c r="HV4" s="419"/>
      <c r="HW4" s="419"/>
      <c r="HX4" s="419"/>
      <c r="HY4" s="419"/>
      <c r="HZ4" s="419"/>
      <c r="IA4" s="419"/>
      <c r="IB4" s="419"/>
      <c r="IC4" s="419"/>
      <c r="ID4" s="419"/>
      <c r="IE4" s="419"/>
      <c r="IF4" s="419"/>
      <c r="IG4" s="419"/>
      <c r="IH4" s="419"/>
      <c r="II4" s="419"/>
      <c r="IJ4" s="419"/>
      <c r="IK4" s="419"/>
      <c r="IL4" s="419"/>
      <c r="IM4" s="419"/>
      <c r="IN4" s="419"/>
      <c r="IO4" s="419"/>
      <c r="IP4" s="419"/>
      <c r="IQ4" s="419"/>
      <c r="IR4" s="419"/>
      <c r="IS4" s="419"/>
      <c r="IT4" s="419"/>
      <c r="IU4" s="419"/>
      <c r="IV4" s="419"/>
      <c r="IW4" s="419"/>
      <c r="IX4" s="419"/>
      <c r="IY4" s="419"/>
      <c r="IZ4" s="419"/>
      <c r="JA4" s="419"/>
      <c r="JB4" s="419"/>
      <c r="JC4" s="419"/>
      <c r="JD4" s="419"/>
      <c r="JE4" s="419"/>
      <c r="JF4" s="419"/>
      <c r="JG4" s="419"/>
      <c r="JH4" s="419"/>
      <c r="JI4" s="419"/>
      <c r="JJ4" s="419"/>
      <c r="JK4" s="419"/>
      <c r="JL4" s="419"/>
      <c r="JM4" s="419"/>
      <c r="JN4" s="419"/>
      <c r="JO4" s="419"/>
      <c r="JP4" s="419"/>
      <c r="JQ4" s="419"/>
      <c r="JR4" s="419"/>
      <c r="JS4" s="419"/>
      <c r="JT4" s="419"/>
      <c r="JU4" s="419"/>
      <c r="JV4" s="419"/>
      <c r="JW4" s="419"/>
      <c r="JX4" s="419"/>
      <c r="JY4" s="419"/>
      <c r="JZ4" s="419"/>
      <c r="KA4" s="419"/>
      <c r="KB4" s="419"/>
      <c r="KC4" s="419"/>
      <c r="KD4" s="419"/>
      <c r="KE4" s="419"/>
      <c r="KF4" s="419"/>
      <c r="KG4" s="419"/>
      <c r="KH4" s="419"/>
      <c r="KI4" s="419"/>
      <c r="KJ4" s="419"/>
      <c r="KK4" s="419"/>
      <c r="KL4" s="419"/>
      <c r="KM4" s="419"/>
      <c r="KN4" s="419"/>
      <c r="KO4" s="419"/>
      <c r="KP4" s="419"/>
      <c r="KQ4" s="419"/>
      <c r="KR4" s="419"/>
      <c r="KS4" s="419"/>
      <c r="KT4" s="419"/>
      <c r="KU4" s="419"/>
      <c r="KV4" s="419"/>
      <c r="KW4" s="419"/>
      <c r="KX4" s="419"/>
      <c r="KY4" s="419"/>
      <c r="KZ4" s="419"/>
      <c r="LA4" s="419"/>
      <c r="LB4" s="419"/>
      <c r="LC4" s="419"/>
      <c r="LD4" s="419"/>
      <c r="LE4" s="419"/>
      <c r="LF4" s="419"/>
      <c r="LG4" s="419"/>
      <c r="LH4" s="419"/>
      <c r="LI4" s="419"/>
      <c r="LJ4" s="419"/>
      <c r="LK4" s="419"/>
      <c r="LL4" s="419"/>
      <c r="LM4" s="419"/>
      <c r="LN4" s="419"/>
      <c r="LO4" s="419"/>
      <c r="LP4" s="419"/>
      <c r="LQ4" s="419"/>
      <c r="LR4" s="419"/>
      <c r="LS4" s="419"/>
      <c r="LT4" s="419"/>
      <c r="LU4" s="419"/>
      <c r="LV4" s="419"/>
      <c r="LW4" s="419"/>
      <c r="LX4" s="419"/>
      <c r="LY4" s="419"/>
      <c r="LZ4" s="419"/>
      <c r="MA4" s="419"/>
      <c r="MB4" s="419"/>
      <c r="MC4" s="420"/>
    </row>
    <row r="5" spans="1:341">
      <c r="A5" s="421" t="s">
        <v>14869</v>
      </c>
      <c r="B5" s="422"/>
      <c r="C5" s="423"/>
      <c r="D5" s="424" t="s">
        <v>14850</v>
      </c>
      <c r="E5" s="425"/>
      <c r="F5" s="425"/>
      <c r="G5" s="425"/>
      <c r="H5" s="425"/>
      <c r="I5" s="425"/>
      <c r="J5" s="425"/>
      <c r="K5" s="425"/>
      <c r="L5" s="425"/>
      <c r="M5" s="425"/>
      <c r="N5" s="425"/>
      <c r="O5" s="425"/>
      <c r="P5" s="425"/>
      <c r="Q5" s="425"/>
      <c r="R5" s="425"/>
      <c r="S5" s="425"/>
      <c r="T5" s="425"/>
      <c r="U5" s="425"/>
      <c r="V5" s="425"/>
      <c r="W5" s="425"/>
      <c r="X5" s="425"/>
      <c r="Y5" s="425"/>
      <c r="Z5" s="425"/>
      <c r="AA5" s="425"/>
      <c r="AB5" s="425"/>
      <c r="AC5" s="425"/>
      <c r="AD5" s="425"/>
      <c r="AE5" s="425"/>
      <c r="AF5" s="425"/>
      <c r="AG5" s="425"/>
      <c r="AH5" s="425"/>
      <c r="AI5" s="425"/>
      <c r="AJ5" s="425"/>
      <c r="AK5" s="425"/>
      <c r="AL5" s="425"/>
      <c r="AM5" s="425"/>
      <c r="AN5" s="425"/>
      <c r="AO5" s="425"/>
      <c r="AP5" s="425"/>
      <c r="AQ5" s="425"/>
      <c r="AR5" s="425"/>
      <c r="AS5" s="425"/>
      <c r="AT5" s="425"/>
      <c r="AU5" s="425"/>
      <c r="AV5" s="425"/>
      <c r="AW5" s="425"/>
      <c r="AX5" s="425"/>
      <c r="AY5" s="425"/>
      <c r="AZ5" s="425"/>
      <c r="BA5" s="425"/>
      <c r="BB5" s="425"/>
      <c r="BC5" s="425"/>
      <c r="BD5" s="425"/>
      <c r="BE5" s="425"/>
      <c r="BF5" s="425"/>
      <c r="BG5" s="425"/>
      <c r="BH5" s="425"/>
      <c r="BI5" s="425"/>
      <c r="BJ5" s="425"/>
      <c r="BK5" s="425"/>
      <c r="BL5" s="425"/>
      <c r="BM5" s="425"/>
      <c r="BN5" s="425"/>
      <c r="BO5" s="425"/>
      <c r="BP5" s="425"/>
      <c r="BQ5" s="425"/>
      <c r="BR5" s="425"/>
      <c r="BS5" s="425"/>
      <c r="BT5" s="425"/>
      <c r="BU5" s="425"/>
      <c r="BV5" s="425"/>
      <c r="BW5" s="425"/>
      <c r="BX5" s="425"/>
      <c r="BY5" s="425"/>
      <c r="BZ5" s="425"/>
      <c r="CA5" s="425"/>
      <c r="CB5" s="425"/>
      <c r="CC5" s="425"/>
      <c r="CD5" s="425"/>
      <c r="CE5" s="425"/>
      <c r="CF5" s="425"/>
      <c r="CG5" s="425"/>
      <c r="CH5" s="425"/>
      <c r="CI5" s="425"/>
      <c r="CJ5" s="425"/>
      <c r="CK5" s="425"/>
      <c r="CL5" s="425"/>
      <c r="CM5" s="425"/>
      <c r="CN5" s="425"/>
      <c r="CO5" s="425"/>
      <c r="CP5" s="425"/>
      <c r="CQ5" s="425"/>
      <c r="CR5" s="425"/>
      <c r="CS5" s="425"/>
      <c r="CT5" s="425"/>
      <c r="CU5" s="425"/>
      <c r="CV5" s="425"/>
      <c r="CW5" s="425"/>
      <c r="CX5" s="425"/>
      <c r="CY5" s="425"/>
      <c r="CZ5" s="425"/>
      <c r="DA5" s="425"/>
      <c r="DB5" s="425"/>
      <c r="DC5" s="425"/>
      <c r="DD5" s="425"/>
      <c r="DE5" s="425"/>
      <c r="DF5" s="425"/>
      <c r="DG5" s="425"/>
      <c r="DH5" s="425"/>
      <c r="DI5" s="425"/>
      <c r="DJ5" s="425"/>
      <c r="DK5" s="425"/>
      <c r="DL5" s="425"/>
      <c r="DM5" s="425"/>
      <c r="DN5" s="425"/>
      <c r="DO5" s="425"/>
      <c r="DP5" s="425"/>
      <c r="DQ5" s="425"/>
      <c r="DR5" s="425"/>
      <c r="DS5" s="425"/>
      <c r="DT5" s="425"/>
      <c r="DU5" s="425"/>
      <c r="DV5" s="425"/>
      <c r="DW5" s="425"/>
      <c r="DX5" s="425"/>
      <c r="DY5" s="425"/>
      <c r="DZ5" s="425"/>
      <c r="EA5" s="425"/>
      <c r="EB5" s="425"/>
      <c r="EC5" s="425"/>
      <c r="ED5" s="425"/>
      <c r="EE5" s="425"/>
      <c r="EF5" s="425"/>
      <c r="EG5" s="425"/>
      <c r="EH5" s="425"/>
      <c r="EI5" s="425"/>
      <c r="EJ5" s="425"/>
      <c r="EK5" s="425"/>
      <c r="EL5" s="425"/>
      <c r="EM5" s="425"/>
      <c r="EN5" s="425"/>
      <c r="EO5" s="425"/>
      <c r="EP5" s="425"/>
      <c r="EQ5" s="425"/>
      <c r="ER5" s="425"/>
      <c r="ES5" s="425"/>
      <c r="ET5" s="425"/>
      <c r="EU5" s="425"/>
      <c r="EV5" s="425"/>
      <c r="EW5" s="425"/>
      <c r="EX5" s="425"/>
      <c r="EY5" s="425"/>
      <c r="EZ5" s="425"/>
      <c r="FA5" s="425"/>
      <c r="FB5" s="425"/>
      <c r="FC5" s="425"/>
      <c r="FD5" s="425"/>
      <c r="FE5" s="425"/>
      <c r="FF5" s="425"/>
      <c r="FG5" s="425"/>
      <c r="FH5" s="425"/>
      <c r="FI5" s="425"/>
      <c r="FJ5" s="425"/>
      <c r="FK5" s="425"/>
      <c r="FL5" s="425"/>
      <c r="FM5" s="425"/>
      <c r="FN5" s="425"/>
      <c r="FO5" s="425"/>
      <c r="FP5" s="425"/>
      <c r="FQ5" s="425"/>
      <c r="FR5" s="425"/>
      <c r="FS5" s="425"/>
      <c r="FT5" s="425"/>
      <c r="FU5" s="425"/>
      <c r="FV5" s="425"/>
      <c r="FW5" s="425"/>
      <c r="FX5" s="425"/>
      <c r="FY5" s="425"/>
      <c r="FZ5" s="425"/>
      <c r="GA5" s="425"/>
      <c r="GB5" s="425"/>
      <c r="GC5" s="425"/>
      <c r="GD5" s="425"/>
      <c r="GE5" s="425"/>
      <c r="GF5" s="425"/>
      <c r="GG5" s="425"/>
      <c r="GH5" s="425"/>
      <c r="GI5" s="425"/>
      <c r="GJ5" s="425"/>
      <c r="GK5" s="425"/>
      <c r="GL5" s="425"/>
      <c r="GM5" s="425"/>
      <c r="GN5" s="425"/>
      <c r="GO5" s="425"/>
      <c r="GP5" s="425"/>
      <c r="GQ5" s="425"/>
      <c r="GR5" s="425"/>
      <c r="GS5" s="425"/>
      <c r="GT5" s="425"/>
      <c r="GU5" s="425"/>
      <c r="GV5" s="425"/>
      <c r="GW5" s="425"/>
      <c r="GX5" s="425"/>
      <c r="GY5" s="425"/>
      <c r="GZ5" s="425"/>
      <c r="HA5" s="425"/>
      <c r="HB5" s="425"/>
      <c r="HC5" s="425"/>
      <c r="HD5" s="425"/>
      <c r="HE5" s="425"/>
      <c r="HF5" s="425"/>
      <c r="HG5" s="425"/>
      <c r="HH5" s="425"/>
      <c r="HI5" s="425"/>
      <c r="HJ5" s="425"/>
      <c r="HK5" s="425"/>
      <c r="HL5" s="425"/>
      <c r="HM5" s="425"/>
      <c r="HN5" s="425"/>
      <c r="HO5" s="425"/>
      <c r="HP5" s="425"/>
      <c r="HQ5" s="425"/>
      <c r="HR5" s="425"/>
      <c r="HS5" s="425"/>
      <c r="HT5" s="425"/>
      <c r="HU5" s="425"/>
      <c r="HV5" s="425"/>
      <c r="HW5" s="425"/>
      <c r="HX5" s="425"/>
      <c r="HY5" s="425"/>
      <c r="HZ5" s="425"/>
      <c r="IA5" s="425"/>
      <c r="IB5" s="425"/>
      <c r="IC5" s="425"/>
      <c r="ID5" s="425"/>
      <c r="IE5" s="425"/>
      <c r="IF5" s="425"/>
      <c r="IG5" s="425"/>
      <c r="IH5" s="425"/>
      <c r="II5" s="425"/>
      <c r="IJ5" s="425"/>
      <c r="IK5" s="425"/>
      <c r="IL5" s="425"/>
      <c r="IM5" s="425"/>
      <c r="IN5" s="425"/>
      <c r="IO5" s="425"/>
      <c r="IP5" s="425"/>
      <c r="IQ5" s="425"/>
      <c r="IR5" s="425"/>
      <c r="IS5" s="425"/>
      <c r="IT5" s="425"/>
      <c r="IU5" s="425"/>
      <c r="IV5" s="425"/>
      <c r="IW5" s="425"/>
      <c r="IX5" s="425"/>
      <c r="IY5" s="425"/>
      <c r="IZ5" s="425"/>
      <c r="JA5" s="425"/>
      <c r="JB5" s="425"/>
      <c r="JC5" s="425"/>
      <c r="JD5" s="425"/>
      <c r="JE5" s="425"/>
      <c r="JF5" s="425"/>
      <c r="JG5" s="425"/>
      <c r="JH5" s="425"/>
      <c r="JI5" s="425"/>
      <c r="JJ5" s="425"/>
      <c r="JK5" s="425"/>
      <c r="JL5" s="425"/>
      <c r="JM5" s="425"/>
      <c r="JN5" s="425"/>
      <c r="JO5" s="425"/>
      <c r="JP5" s="425"/>
      <c r="JQ5" s="425"/>
      <c r="JR5" s="425"/>
      <c r="JS5" s="425"/>
      <c r="JT5" s="425"/>
      <c r="JU5" s="425"/>
      <c r="JV5" s="425"/>
      <c r="JW5" s="425"/>
      <c r="JX5" s="425"/>
      <c r="JY5" s="425"/>
      <c r="JZ5" s="425"/>
      <c r="KA5" s="425"/>
      <c r="KB5" s="425"/>
      <c r="KC5" s="425"/>
      <c r="KD5" s="425"/>
      <c r="KE5" s="425"/>
      <c r="KF5" s="425"/>
      <c r="KG5" s="425"/>
      <c r="KH5" s="425"/>
      <c r="KI5" s="425"/>
      <c r="KJ5" s="425"/>
      <c r="KK5" s="425"/>
      <c r="KL5" s="425"/>
      <c r="KM5" s="425"/>
      <c r="KN5" s="425"/>
      <c r="KO5" s="425"/>
      <c r="KP5" s="425"/>
      <c r="KQ5" s="425"/>
      <c r="KR5" s="425"/>
      <c r="KS5" s="425"/>
      <c r="KT5" s="425"/>
      <c r="KU5" s="425"/>
      <c r="KV5" s="425"/>
      <c r="KW5" s="425"/>
      <c r="KX5" s="425"/>
      <c r="KY5" s="425"/>
      <c r="KZ5" s="425"/>
      <c r="LA5" s="425"/>
      <c r="LB5" s="425"/>
      <c r="LC5" s="425"/>
      <c r="LD5" s="425"/>
      <c r="LE5" s="425"/>
      <c r="LF5" s="425"/>
      <c r="LG5" s="425"/>
      <c r="LH5" s="425"/>
      <c r="LI5" s="425"/>
      <c r="LJ5" s="425"/>
      <c r="LK5" s="425"/>
      <c r="LL5" s="425"/>
      <c r="LM5" s="425"/>
      <c r="LN5" s="425"/>
      <c r="LO5" s="425"/>
      <c r="LP5" s="425"/>
      <c r="LQ5" s="425"/>
      <c r="LR5" s="425"/>
      <c r="LS5" s="425"/>
      <c r="LT5" s="425"/>
      <c r="LU5" s="425"/>
      <c r="LV5" s="425"/>
      <c r="LW5" s="425"/>
      <c r="LX5" s="425"/>
      <c r="LY5" s="425"/>
      <c r="LZ5" s="425"/>
      <c r="MA5" s="425"/>
      <c r="MB5" s="425"/>
      <c r="MC5" s="426"/>
    </row>
    <row r="6" spans="1:341">
      <c r="A6" s="421" t="s">
        <v>14870</v>
      </c>
      <c r="B6" s="422"/>
      <c r="C6" s="423"/>
      <c r="D6" s="347" t="s">
        <v>14871</v>
      </c>
      <c r="E6" s="347" t="s">
        <v>14872</v>
      </c>
      <c r="F6" s="347" t="s">
        <v>14873</v>
      </c>
      <c r="G6" s="347" t="s">
        <v>14874</v>
      </c>
      <c r="H6" s="347" t="s">
        <v>14875</v>
      </c>
      <c r="I6" s="347" t="s">
        <v>14876</v>
      </c>
      <c r="J6" s="347" t="s">
        <v>14877</v>
      </c>
      <c r="K6" s="347" t="s">
        <v>14878</v>
      </c>
      <c r="L6" s="347" t="s">
        <v>14879</v>
      </c>
      <c r="M6" s="347" t="s">
        <v>14880</v>
      </c>
      <c r="N6" s="347" t="s">
        <v>14881</v>
      </c>
      <c r="O6" s="347" t="s">
        <v>14882</v>
      </c>
      <c r="P6" s="347" t="s">
        <v>14883</v>
      </c>
      <c r="Q6" s="347" t="s">
        <v>14884</v>
      </c>
      <c r="R6" s="347" t="s">
        <v>14885</v>
      </c>
      <c r="S6" s="347" t="s">
        <v>14886</v>
      </c>
      <c r="T6" s="347" t="s">
        <v>14887</v>
      </c>
      <c r="U6" s="347" t="s">
        <v>14888</v>
      </c>
      <c r="V6" s="347" t="s">
        <v>14889</v>
      </c>
      <c r="W6" s="347" t="s">
        <v>14890</v>
      </c>
      <c r="X6" s="347" t="s">
        <v>14891</v>
      </c>
      <c r="Y6" s="347" t="s">
        <v>14892</v>
      </c>
      <c r="Z6" s="347" t="s">
        <v>14893</v>
      </c>
      <c r="AA6" s="347" t="s">
        <v>14894</v>
      </c>
      <c r="AB6" s="347" t="s">
        <v>14895</v>
      </c>
      <c r="AC6" s="347" t="s">
        <v>14896</v>
      </c>
      <c r="AD6" s="347" t="s">
        <v>14897</v>
      </c>
      <c r="AE6" s="347" t="s">
        <v>14898</v>
      </c>
      <c r="AF6" s="347" t="s">
        <v>14899</v>
      </c>
      <c r="AG6" s="347" t="s">
        <v>14900</v>
      </c>
      <c r="AH6" s="347" t="s">
        <v>14901</v>
      </c>
      <c r="AI6" s="347" t="s">
        <v>14902</v>
      </c>
      <c r="AJ6" s="347" t="s">
        <v>14903</v>
      </c>
      <c r="AK6" s="347" t="s">
        <v>14904</v>
      </c>
      <c r="AL6" s="347" t="s">
        <v>14905</v>
      </c>
      <c r="AM6" s="347" t="s">
        <v>14906</v>
      </c>
      <c r="AN6" s="347" t="s">
        <v>14907</v>
      </c>
      <c r="AO6" s="347" t="s">
        <v>14908</v>
      </c>
      <c r="AP6" s="347" t="s">
        <v>14909</v>
      </c>
      <c r="AQ6" s="347" t="s">
        <v>14910</v>
      </c>
      <c r="AR6" s="347" t="s">
        <v>14911</v>
      </c>
      <c r="AS6" s="347" t="s">
        <v>14912</v>
      </c>
      <c r="AT6" s="347" t="s">
        <v>14913</v>
      </c>
      <c r="AU6" s="347" t="s">
        <v>14914</v>
      </c>
      <c r="AV6" s="347" t="s">
        <v>14915</v>
      </c>
      <c r="AW6" s="347" t="s">
        <v>14916</v>
      </c>
      <c r="AX6" s="347" t="s">
        <v>14917</v>
      </c>
      <c r="AY6" s="347" t="s">
        <v>14918</v>
      </c>
      <c r="AZ6" s="347" t="s">
        <v>14919</v>
      </c>
      <c r="BA6" s="347" t="s">
        <v>14920</v>
      </c>
      <c r="BB6" s="347" t="s">
        <v>14921</v>
      </c>
      <c r="BC6" s="347" t="s">
        <v>14922</v>
      </c>
      <c r="BD6" s="347" t="s">
        <v>14923</v>
      </c>
      <c r="BE6" s="347" t="s">
        <v>14924</v>
      </c>
      <c r="BF6" s="347" t="s">
        <v>14925</v>
      </c>
      <c r="BG6" s="347" t="s">
        <v>14926</v>
      </c>
      <c r="BH6" s="347" t="s">
        <v>14927</v>
      </c>
      <c r="BI6" s="347" t="s">
        <v>14928</v>
      </c>
      <c r="BJ6" s="347" t="s">
        <v>14929</v>
      </c>
      <c r="BK6" s="347" t="s">
        <v>14930</v>
      </c>
      <c r="BL6" s="347" t="s">
        <v>14931</v>
      </c>
      <c r="BM6" s="347" t="s">
        <v>14932</v>
      </c>
      <c r="BN6" s="347" t="s">
        <v>14933</v>
      </c>
      <c r="BO6" s="347" t="s">
        <v>14934</v>
      </c>
      <c r="BP6" s="347" t="s">
        <v>14935</v>
      </c>
      <c r="BQ6" s="347" t="s">
        <v>14936</v>
      </c>
      <c r="BR6" s="347" t="s">
        <v>14937</v>
      </c>
      <c r="BS6" s="347" t="s">
        <v>14938</v>
      </c>
      <c r="BT6" s="347" t="s">
        <v>14939</v>
      </c>
      <c r="BU6" s="347" t="s">
        <v>14940</v>
      </c>
      <c r="BV6" s="347" t="s">
        <v>14941</v>
      </c>
      <c r="BW6" s="347" t="s">
        <v>14942</v>
      </c>
      <c r="BX6" s="347" t="s">
        <v>14943</v>
      </c>
      <c r="BY6" s="347" t="s">
        <v>14944</v>
      </c>
      <c r="BZ6" s="347" t="s">
        <v>14945</v>
      </c>
      <c r="CA6" s="347" t="s">
        <v>14946</v>
      </c>
      <c r="CB6" s="347" t="s">
        <v>14947</v>
      </c>
      <c r="CC6" s="347" t="s">
        <v>14948</v>
      </c>
      <c r="CD6" s="347" t="s">
        <v>14949</v>
      </c>
      <c r="CE6" s="347" t="s">
        <v>14950</v>
      </c>
      <c r="CF6" s="347" t="s">
        <v>14951</v>
      </c>
      <c r="CG6" s="347" t="s">
        <v>14952</v>
      </c>
      <c r="CH6" s="347" t="s">
        <v>14953</v>
      </c>
      <c r="CI6" s="347" t="s">
        <v>14954</v>
      </c>
      <c r="CJ6" s="347" t="s">
        <v>14955</v>
      </c>
      <c r="CK6" s="347" t="s">
        <v>14956</v>
      </c>
      <c r="CL6" s="347" t="s">
        <v>14957</v>
      </c>
      <c r="CM6" s="347" t="s">
        <v>14958</v>
      </c>
      <c r="CN6" s="347" t="s">
        <v>14959</v>
      </c>
      <c r="CO6" s="347" t="s">
        <v>14960</v>
      </c>
      <c r="CP6" s="347" t="s">
        <v>14961</v>
      </c>
      <c r="CQ6" s="347" t="s">
        <v>14962</v>
      </c>
      <c r="CR6" s="347" t="s">
        <v>14963</v>
      </c>
      <c r="CS6" s="347" t="s">
        <v>14964</v>
      </c>
      <c r="CT6" s="347" t="s">
        <v>14965</v>
      </c>
      <c r="CU6" s="347" t="s">
        <v>14966</v>
      </c>
      <c r="CV6" s="347" t="s">
        <v>14967</v>
      </c>
      <c r="CW6" s="347" t="s">
        <v>14968</v>
      </c>
      <c r="CX6" s="347" t="s">
        <v>14969</v>
      </c>
      <c r="CY6" s="347" t="s">
        <v>14970</v>
      </c>
      <c r="CZ6" s="347" t="s">
        <v>14971</v>
      </c>
      <c r="DA6" s="347" t="s">
        <v>14972</v>
      </c>
      <c r="DB6" s="347" t="s">
        <v>14973</v>
      </c>
      <c r="DC6" s="347" t="s">
        <v>14974</v>
      </c>
      <c r="DD6" s="347" t="s">
        <v>14975</v>
      </c>
      <c r="DE6" s="347" t="s">
        <v>14976</v>
      </c>
      <c r="DF6" s="347" t="s">
        <v>14977</v>
      </c>
      <c r="DG6" s="347" t="s">
        <v>14978</v>
      </c>
      <c r="DH6" s="347" t="s">
        <v>14979</v>
      </c>
      <c r="DI6" s="347" t="s">
        <v>14980</v>
      </c>
      <c r="DJ6" s="347" t="s">
        <v>14981</v>
      </c>
      <c r="DK6" s="347" t="s">
        <v>14982</v>
      </c>
      <c r="DL6" s="347" t="s">
        <v>14983</v>
      </c>
      <c r="DM6" s="347" t="s">
        <v>14984</v>
      </c>
      <c r="DN6" s="347" t="s">
        <v>14985</v>
      </c>
      <c r="DO6" s="347" t="s">
        <v>14986</v>
      </c>
      <c r="DP6" s="347" t="s">
        <v>14987</v>
      </c>
      <c r="DQ6" s="347" t="s">
        <v>14988</v>
      </c>
      <c r="DR6" s="347" t="s">
        <v>14989</v>
      </c>
      <c r="DS6" s="347" t="s">
        <v>14990</v>
      </c>
      <c r="DT6" s="347" t="s">
        <v>14991</v>
      </c>
      <c r="DU6" s="347" t="s">
        <v>14992</v>
      </c>
      <c r="DV6" s="347" t="s">
        <v>14993</v>
      </c>
      <c r="DW6" s="347" t="s">
        <v>14994</v>
      </c>
      <c r="DX6" s="347" t="s">
        <v>14995</v>
      </c>
      <c r="DY6" s="347" t="s">
        <v>14996</v>
      </c>
      <c r="DZ6" s="347" t="s">
        <v>14997</v>
      </c>
      <c r="EA6" s="347" t="s">
        <v>14998</v>
      </c>
      <c r="EB6" s="347" t="s">
        <v>14999</v>
      </c>
      <c r="EC6" s="347" t="s">
        <v>15000</v>
      </c>
      <c r="ED6" s="347" t="s">
        <v>15001</v>
      </c>
      <c r="EE6" s="347" t="s">
        <v>15002</v>
      </c>
      <c r="EF6" s="347" t="s">
        <v>15003</v>
      </c>
      <c r="EG6" s="347" t="s">
        <v>15004</v>
      </c>
      <c r="EH6" s="347" t="s">
        <v>15005</v>
      </c>
      <c r="EI6" s="347" t="s">
        <v>15006</v>
      </c>
      <c r="EJ6" s="347" t="s">
        <v>15007</v>
      </c>
      <c r="EK6" s="347" t="s">
        <v>15008</v>
      </c>
      <c r="EL6" s="347" t="s">
        <v>15009</v>
      </c>
      <c r="EM6" s="347" t="s">
        <v>15010</v>
      </c>
      <c r="EN6" s="347" t="s">
        <v>15011</v>
      </c>
      <c r="EO6" s="347" t="s">
        <v>15012</v>
      </c>
      <c r="EP6" s="347" t="s">
        <v>15013</v>
      </c>
      <c r="EQ6" s="347" t="s">
        <v>15014</v>
      </c>
      <c r="ER6" s="347" t="s">
        <v>15015</v>
      </c>
      <c r="ES6" s="347" t="s">
        <v>15016</v>
      </c>
      <c r="ET6" s="347" t="s">
        <v>15017</v>
      </c>
      <c r="EU6" s="347" t="s">
        <v>15018</v>
      </c>
      <c r="EV6" s="347" t="s">
        <v>15019</v>
      </c>
      <c r="EW6" s="347" t="s">
        <v>15020</v>
      </c>
      <c r="EX6" s="347" t="s">
        <v>15021</v>
      </c>
      <c r="EY6" s="347" t="s">
        <v>15022</v>
      </c>
      <c r="EZ6" s="347" t="s">
        <v>15023</v>
      </c>
      <c r="FA6" s="347" t="s">
        <v>15024</v>
      </c>
      <c r="FB6" s="347" t="s">
        <v>15025</v>
      </c>
      <c r="FC6" s="347" t="s">
        <v>15026</v>
      </c>
      <c r="FD6" s="347" t="s">
        <v>15027</v>
      </c>
      <c r="FE6" s="347" t="s">
        <v>15028</v>
      </c>
      <c r="FF6" s="347" t="s">
        <v>15029</v>
      </c>
      <c r="FG6" s="347" t="s">
        <v>15030</v>
      </c>
      <c r="FH6" s="347" t="s">
        <v>15031</v>
      </c>
      <c r="FI6" s="347" t="s">
        <v>15032</v>
      </c>
      <c r="FJ6" s="347" t="s">
        <v>15033</v>
      </c>
      <c r="FK6" s="347" t="s">
        <v>15034</v>
      </c>
      <c r="FL6" s="347" t="s">
        <v>15035</v>
      </c>
      <c r="FM6" s="347" t="s">
        <v>15036</v>
      </c>
      <c r="FN6" s="347" t="s">
        <v>15037</v>
      </c>
      <c r="FO6" s="347" t="s">
        <v>15038</v>
      </c>
      <c r="FP6" s="347" t="s">
        <v>15039</v>
      </c>
      <c r="FQ6" s="347" t="s">
        <v>15040</v>
      </c>
      <c r="FR6" s="347" t="s">
        <v>15041</v>
      </c>
      <c r="FS6" s="347" t="s">
        <v>15042</v>
      </c>
      <c r="FT6" s="347" t="s">
        <v>15043</v>
      </c>
      <c r="FU6" s="347" t="s">
        <v>15044</v>
      </c>
      <c r="FV6" s="347" t="s">
        <v>15045</v>
      </c>
      <c r="FW6" s="347" t="s">
        <v>15046</v>
      </c>
      <c r="FX6" s="347" t="s">
        <v>15047</v>
      </c>
      <c r="FY6" s="347" t="s">
        <v>15048</v>
      </c>
      <c r="FZ6" s="347" t="s">
        <v>15049</v>
      </c>
      <c r="GA6" s="347" t="s">
        <v>15050</v>
      </c>
      <c r="GB6" s="347" t="s">
        <v>15051</v>
      </c>
      <c r="GC6" s="347" t="s">
        <v>15052</v>
      </c>
      <c r="GD6" s="347" t="s">
        <v>15053</v>
      </c>
      <c r="GE6" s="347" t="s">
        <v>15054</v>
      </c>
      <c r="GF6" s="347" t="s">
        <v>15055</v>
      </c>
      <c r="GG6" s="347" t="s">
        <v>15056</v>
      </c>
      <c r="GH6" s="347" t="s">
        <v>15057</v>
      </c>
      <c r="GI6" s="347" t="s">
        <v>15058</v>
      </c>
      <c r="GJ6" s="347" t="s">
        <v>15059</v>
      </c>
      <c r="GK6" s="347" t="s">
        <v>15060</v>
      </c>
      <c r="GL6" s="347" t="s">
        <v>15061</v>
      </c>
      <c r="GM6" s="347" t="s">
        <v>15062</v>
      </c>
      <c r="GN6" s="347" t="s">
        <v>15063</v>
      </c>
      <c r="GO6" s="347" t="s">
        <v>15064</v>
      </c>
      <c r="GP6" s="347" t="s">
        <v>15065</v>
      </c>
      <c r="GQ6" s="347" t="s">
        <v>15066</v>
      </c>
      <c r="GR6" s="347" t="s">
        <v>15067</v>
      </c>
      <c r="GS6" s="347" t="s">
        <v>15068</v>
      </c>
      <c r="GT6" s="347" t="s">
        <v>15069</v>
      </c>
      <c r="GU6" s="347" t="s">
        <v>15070</v>
      </c>
      <c r="GV6" s="347" t="s">
        <v>15071</v>
      </c>
      <c r="GW6" s="347" t="s">
        <v>15072</v>
      </c>
      <c r="GX6" s="347" t="s">
        <v>15073</v>
      </c>
      <c r="GY6" s="347" t="s">
        <v>15074</v>
      </c>
      <c r="GZ6" s="347" t="s">
        <v>15075</v>
      </c>
      <c r="HA6" s="347" t="s">
        <v>15076</v>
      </c>
      <c r="HB6" s="347" t="s">
        <v>15077</v>
      </c>
      <c r="HC6" s="347" t="s">
        <v>15078</v>
      </c>
      <c r="HD6" s="347" t="s">
        <v>15079</v>
      </c>
      <c r="HE6" s="347" t="s">
        <v>15080</v>
      </c>
      <c r="HF6" s="347" t="s">
        <v>15081</v>
      </c>
      <c r="HG6" s="347" t="s">
        <v>15082</v>
      </c>
      <c r="HH6" s="347" t="s">
        <v>15083</v>
      </c>
      <c r="HI6" s="347" t="s">
        <v>15084</v>
      </c>
      <c r="HJ6" s="347" t="s">
        <v>15085</v>
      </c>
      <c r="HK6" s="347" t="s">
        <v>15086</v>
      </c>
      <c r="HL6" s="347" t="s">
        <v>15087</v>
      </c>
      <c r="HM6" s="347" t="s">
        <v>15088</v>
      </c>
      <c r="HN6" s="347" t="s">
        <v>15089</v>
      </c>
      <c r="HO6" s="347" t="s">
        <v>15090</v>
      </c>
      <c r="HP6" s="347" t="s">
        <v>15091</v>
      </c>
      <c r="HQ6" s="347" t="s">
        <v>15092</v>
      </c>
      <c r="HR6" s="347" t="s">
        <v>15093</v>
      </c>
      <c r="HS6" s="347" t="s">
        <v>15094</v>
      </c>
      <c r="HT6" s="347" t="s">
        <v>15095</v>
      </c>
      <c r="HU6" s="347" t="s">
        <v>15096</v>
      </c>
      <c r="HV6" s="347" t="s">
        <v>15097</v>
      </c>
      <c r="HW6" s="347" t="s">
        <v>15098</v>
      </c>
      <c r="HX6" s="347" t="s">
        <v>15099</v>
      </c>
      <c r="HY6" s="347" t="s">
        <v>15100</v>
      </c>
      <c r="HZ6" s="347" t="s">
        <v>15101</v>
      </c>
      <c r="IA6" s="347" t="s">
        <v>15102</v>
      </c>
      <c r="IB6" s="347" t="s">
        <v>15103</v>
      </c>
      <c r="IC6" s="347" t="s">
        <v>15104</v>
      </c>
      <c r="ID6" s="347" t="s">
        <v>15105</v>
      </c>
      <c r="IE6" s="347" t="s">
        <v>15106</v>
      </c>
      <c r="IF6" s="347" t="s">
        <v>15107</v>
      </c>
      <c r="IG6" s="347" t="s">
        <v>15108</v>
      </c>
      <c r="IH6" s="347" t="s">
        <v>15109</v>
      </c>
      <c r="II6" s="347" t="s">
        <v>15110</v>
      </c>
      <c r="IJ6" s="347" t="s">
        <v>15111</v>
      </c>
      <c r="IK6" s="347" t="s">
        <v>15112</v>
      </c>
      <c r="IL6" s="347" t="s">
        <v>15113</v>
      </c>
      <c r="IM6" s="347" t="s">
        <v>15114</v>
      </c>
      <c r="IN6" s="347" t="s">
        <v>15115</v>
      </c>
      <c r="IO6" s="347" t="s">
        <v>15116</v>
      </c>
      <c r="IP6" s="347" t="s">
        <v>15117</v>
      </c>
      <c r="IQ6" s="347" t="s">
        <v>15118</v>
      </c>
      <c r="IR6" s="347" t="s">
        <v>15119</v>
      </c>
      <c r="IS6" s="347" t="s">
        <v>15120</v>
      </c>
      <c r="IT6" s="347" t="s">
        <v>15121</v>
      </c>
      <c r="IU6" s="347" t="s">
        <v>15122</v>
      </c>
      <c r="IV6" s="347" t="s">
        <v>15123</v>
      </c>
      <c r="IW6" s="347" t="s">
        <v>15124</v>
      </c>
      <c r="IX6" s="347" t="s">
        <v>15125</v>
      </c>
      <c r="IY6" s="347" t="s">
        <v>15126</v>
      </c>
      <c r="IZ6" s="347" t="s">
        <v>15127</v>
      </c>
      <c r="JA6" s="347" t="s">
        <v>15128</v>
      </c>
      <c r="JB6" s="347" t="s">
        <v>15129</v>
      </c>
      <c r="JC6" s="347" t="s">
        <v>15130</v>
      </c>
      <c r="JD6" s="347" t="s">
        <v>15131</v>
      </c>
      <c r="JE6" s="347" t="s">
        <v>15132</v>
      </c>
      <c r="JF6" s="347" t="s">
        <v>15133</v>
      </c>
      <c r="JG6" s="347" t="s">
        <v>15134</v>
      </c>
      <c r="JH6" s="347" t="s">
        <v>15135</v>
      </c>
      <c r="JI6" s="347" t="s">
        <v>15136</v>
      </c>
      <c r="JJ6" s="347" t="s">
        <v>15137</v>
      </c>
      <c r="JK6" s="347" t="s">
        <v>15138</v>
      </c>
      <c r="JL6" s="347" t="s">
        <v>15139</v>
      </c>
      <c r="JM6" s="347" t="s">
        <v>15140</v>
      </c>
      <c r="JN6" s="347" t="s">
        <v>15141</v>
      </c>
      <c r="JO6" s="347" t="s">
        <v>15142</v>
      </c>
      <c r="JP6" s="347" t="s">
        <v>15143</v>
      </c>
      <c r="JQ6" s="347" t="s">
        <v>15144</v>
      </c>
      <c r="JR6" s="347" t="s">
        <v>15145</v>
      </c>
      <c r="JS6" s="347" t="s">
        <v>15146</v>
      </c>
      <c r="JT6" s="347" t="s">
        <v>15147</v>
      </c>
      <c r="JU6" s="347" t="s">
        <v>15148</v>
      </c>
      <c r="JV6" s="347" t="s">
        <v>15149</v>
      </c>
      <c r="JW6" s="347" t="s">
        <v>15150</v>
      </c>
      <c r="JX6" s="347" t="s">
        <v>15151</v>
      </c>
      <c r="JY6" s="347" t="s">
        <v>15152</v>
      </c>
      <c r="JZ6" s="347" t="s">
        <v>15153</v>
      </c>
      <c r="KA6" s="347" t="s">
        <v>15154</v>
      </c>
      <c r="KB6" s="347" t="s">
        <v>15155</v>
      </c>
      <c r="KC6" s="347" t="s">
        <v>15156</v>
      </c>
      <c r="KD6" s="347" t="s">
        <v>15157</v>
      </c>
      <c r="KE6" s="347" t="s">
        <v>15158</v>
      </c>
      <c r="KF6" s="347" t="s">
        <v>15159</v>
      </c>
      <c r="KG6" s="347" t="s">
        <v>15160</v>
      </c>
      <c r="KH6" s="347" t="s">
        <v>15161</v>
      </c>
      <c r="KI6" s="347" t="s">
        <v>15162</v>
      </c>
      <c r="KJ6" s="347" t="s">
        <v>15163</v>
      </c>
      <c r="KK6" s="347" t="s">
        <v>15164</v>
      </c>
      <c r="KL6" s="347" t="s">
        <v>15165</v>
      </c>
      <c r="KM6" s="347" t="s">
        <v>15166</v>
      </c>
      <c r="KN6" s="347" t="s">
        <v>15167</v>
      </c>
      <c r="KO6" s="347" t="s">
        <v>15168</v>
      </c>
      <c r="KP6" s="347" t="s">
        <v>15169</v>
      </c>
      <c r="KQ6" s="347" t="s">
        <v>15170</v>
      </c>
      <c r="KR6" s="347" t="s">
        <v>15171</v>
      </c>
      <c r="KS6" s="347" t="s">
        <v>15172</v>
      </c>
      <c r="KT6" s="347" t="s">
        <v>15173</v>
      </c>
      <c r="KU6" s="347" t="s">
        <v>15174</v>
      </c>
      <c r="KV6" s="347" t="s">
        <v>15175</v>
      </c>
      <c r="KW6" s="347" t="s">
        <v>15176</v>
      </c>
      <c r="KX6" s="347" t="s">
        <v>15177</v>
      </c>
      <c r="KY6" s="347" t="s">
        <v>15178</v>
      </c>
      <c r="KZ6" s="347" t="s">
        <v>15179</v>
      </c>
      <c r="LA6" s="347" t="s">
        <v>15180</v>
      </c>
      <c r="LB6" s="347" t="s">
        <v>15181</v>
      </c>
      <c r="LC6" s="347" t="s">
        <v>15182</v>
      </c>
      <c r="LD6" s="347" t="s">
        <v>15183</v>
      </c>
      <c r="LE6" s="347" t="s">
        <v>15184</v>
      </c>
      <c r="LF6" s="347" t="s">
        <v>15185</v>
      </c>
      <c r="LG6" s="347" t="s">
        <v>15186</v>
      </c>
      <c r="LH6" s="347" t="s">
        <v>15187</v>
      </c>
      <c r="LI6" s="347" t="s">
        <v>15188</v>
      </c>
      <c r="LJ6" s="347" t="s">
        <v>15189</v>
      </c>
      <c r="LK6" s="347" t="s">
        <v>15190</v>
      </c>
      <c r="LL6" s="347" t="s">
        <v>15191</v>
      </c>
      <c r="LM6" s="347" t="s">
        <v>15192</v>
      </c>
      <c r="LN6" s="347" t="s">
        <v>15193</v>
      </c>
      <c r="LO6" s="347" t="s">
        <v>15194</v>
      </c>
      <c r="LP6" s="347" t="s">
        <v>15195</v>
      </c>
      <c r="LQ6" s="347" t="s">
        <v>15196</v>
      </c>
      <c r="LR6" s="347" t="s">
        <v>15197</v>
      </c>
      <c r="LS6" s="347" t="s">
        <v>15198</v>
      </c>
      <c r="LT6" s="347" t="s">
        <v>15199</v>
      </c>
      <c r="LU6" s="347" t="s">
        <v>15200</v>
      </c>
      <c r="LV6" s="347" t="s">
        <v>15201</v>
      </c>
      <c r="LW6" s="347" t="s">
        <v>15202</v>
      </c>
      <c r="LX6" s="347" t="s">
        <v>15203</v>
      </c>
      <c r="LY6" s="347" t="s">
        <v>15204</v>
      </c>
      <c r="LZ6" s="347" t="s">
        <v>15205</v>
      </c>
      <c r="MA6" s="347" t="s">
        <v>15206</v>
      </c>
      <c r="MB6" s="347" t="s">
        <v>15207</v>
      </c>
      <c r="MC6" s="347" t="s">
        <v>15208</v>
      </c>
    </row>
    <row r="7" spans="1:341" ht="13.5" customHeight="1">
      <c r="A7" s="427" t="s">
        <v>159</v>
      </c>
      <c r="B7" s="428"/>
      <c r="C7" s="348" t="s">
        <v>15209</v>
      </c>
      <c r="D7" s="348" t="s">
        <v>15209</v>
      </c>
      <c r="E7" s="348" t="s">
        <v>15209</v>
      </c>
      <c r="F7" s="348" t="s">
        <v>15209</v>
      </c>
      <c r="G7" s="348" t="s">
        <v>15209</v>
      </c>
      <c r="H7" s="348" t="s">
        <v>15209</v>
      </c>
      <c r="I7" s="348" t="s">
        <v>15209</v>
      </c>
      <c r="J7" s="348" t="s">
        <v>15209</v>
      </c>
      <c r="K7" s="348" t="s">
        <v>15209</v>
      </c>
      <c r="L7" s="348" t="s">
        <v>15209</v>
      </c>
      <c r="M7" s="348" t="s">
        <v>15209</v>
      </c>
      <c r="N7" s="348" t="s">
        <v>15209</v>
      </c>
      <c r="O7" s="348" t="s">
        <v>15209</v>
      </c>
      <c r="P7" s="348" t="s">
        <v>15209</v>
      </c>
      <c r="Q7" s="348" t="s">
        <v>15209</v>
      </c>
      <c r="R7" s="348" t="s">
        <v>15209</v>
      </c>
      <c r="S7" s="348" t="s">
        <v>15209</v>
      </c>
      <c r="T7" s="348" t="s">
        <v>15209</v>
      </c>
      <c r="U7" s="348" t="s">
        <v>15209</v>
      </c>
      <c r="V7" s="348" t="s">
        <v>15209</v>
      </c>
      <c r="W7" s="348" t="s">
        <v>15209</v>
      </c>
      <c r="X7" s="348" t="s">
        <v>15209</v>
      </c>
      <c r="Y7" s="348" t="s">
        <v>15209</v>
      </c>
      <c r="Z7" s="348" t="s">
        <v>15209</v>
      </c>
      <c r="AA7" s="348" t="s">
        <v>15209</v>
      </c>
      <c r="AB7" s="348" t="s">
        <v>15209</v>
      </c>
      <c r="AC7" s="348" t="s">
        <v>15209</v>
      </c>
      <c r="AD7" s="348" t="s">
        <v>15209</v>
      </c>
      <c r="AE7" s="348" t="s">
        <v>15209</v>
      </c>
      <c r="AF7" s="348" t="s">
        <v>15209</v>
      </c>
      <c r="AG7" s="348" t="s">
        <v>15209</v>
      </c>
      <c r="AH7" s="348" t="s">
        <v>15209</v>
      </c>
      <c r="AI7" s="348" t="s">
        <v>15209</v>
      </c>
      <c r="AJ7" s="348" t="s">
        <v>15209</v>
      </c>
      <c r="AK7" s="348" t="s">
        <v>15209</v>
      </c>
      <c r="AL7" s="348" t="s">
        <v>15209</v>
      </c>
      <c r="AM7" s="348" t="s">
        <v>15209</v>
      </c>
      <c r="AN7" s="348" t="s">
        <v>15209</v>
      </c>
      <c r="AO7" s="348" t="s">
        <v>15209</v>
      </c>
      <c r="AP7" s="348" t="s">
        <v>15209</v>
      </c>
      <c r="AQ7" s="348" t="s">
        <v>15209</v>
      </c>
      <c r="AR7" s="348" t="s">
        <v>15209</v>
      </c>
      <c r="AS7" s="348" t="s">
        <v>15209</v>
      </c>
      <c r="AT7" s="348" t="s">
        <v>15209</v>
      </c>
      <c r="AU7" s="348" t="s">
        <v>15209</v>
      </c>
      <c r="AV7" s="348" t="s">
        <v>15209</v>
      </c>
      <c r="AW7" s="348" t="s">
        <v>15209</v>
      </c>
      <c r="AX7" s="348" t="s">
        <v>15209</v>
      </c>
      <c r="AY7" s="348" t="s">
        <v>15209</v>
      </c>
      <c r="AZ7" s="348" t="s">
        <v>15209</v>
      </c>
      <c r="BA7" s="348" t="s">
        <v>15209</v>
      </c>
      <c r="BB7" s="348" t="s">
        <v>15209</v>
      </c>
      <c r="BC7" s="348" t="s">
        <v>15209</v>
      </c>
      <c r="BD7" s="348" t="s">
        <v>15209</v>
      </c>
      <c r="BE7" s="348" t="s">
        <v>15209</v>
      </c>
      <c r="BF7" s="348" t="s">
        <v>15209</v>
      </c>
      <c r="BG7" s="348" t="s">
        <v>15209</v>
      </c>
      <c r="BH7" s="348" t="s">
        <v>15209</v>
      </c>
      <c r="BI7" s="348" t="s">
        <v>15209</v>
      </c>
      <c r="BJ7" s="348" t="s">
        <v>15209</v>
      </c>
      <c r="BK7" s="348" t="s">
        <v>15209</v>
      </c>
      <c r="BL7" s="348" t="s">
        <v>15209</v>
      </c>
      <c r="BM7" s="348" t="s">
        <v>15209</v>
      </c>
      <c r="BN7" s="348" t="s">
        <v>15209</v>
      </c>
      <c r="BO7" s="348" t="s">
        <v>15209</v>
      </c>
      <c r="BP7" s="348" t="s">
        <v>15209</v>
      </c>
      <c r="BQ7" s="348" t="s">
        <v>15209</v>
      </c>
      <c r="BR7" s="348" t="s">
        <v>15209</v>
      </c>
      <c r="BS7" s="348" t="s">
        <v>15209</v>
      </c>
      <c r="BT7" s="348" t="s">
        <v>15209</v>
      </c>
      <c r="BU7" s="348" t="s">
        <v>15209</v>
      </c>
      <c r="BV7" s="348" t="s">
        <v>15209</v>
      </c>
      <c r="BW7" s="348" t="s">
        <v>15209</v>
      </c>
      <c r="BX7" s="348" t="s">
        <v>15209</v>
      </c>
      <c r="BY7" s="348" t="s">
        <v>15209</v>
      </c>
      <c r="BZ7" s="348" t="s">
        <v>15209</v>
      </c>
      <c r="CA7" s="348" t="s">
        <v>15209</v>
      </c>
      <c r="CB7" s="348" t="s">
        <v>15209</v>
      </c>
      <c r="CC7" s="348" t="s">
        <v>15209</v>
      </c>
      <c r="CD7" s="348" t="s">
        <v>15209</v>
      </c>
      <c r="CE7" s="348" t="s">
        <v>15209</v>
      </c>
      <c r="CF7" s="348" t="s">
        <v>15209</v>
      </c>
      <c r="CG7" s="348" t="s">
        <v>15209</v>
      </c>
      <c r="CH7" s="348" t="s">
        <v>15209</v>
      </c>
      <c r="CI7" s="348" t="s">
        <v>15209</v>
      </c>
      <c r="CJ7" s="348" t="s">
        <v>15209</v>
      </c>
      <c r="CK7" s="348" t="s">
        <v>15209</v>
      </c>
      <c r="CL7" s="348" t="s">
        <v>15209</v>
      </c>
      <c r="CM7" s="348" t="s">
        <v>15209</v>
      </c>
      <c r="CN7" s="348" t="s">
        <v>15209</v>
      </c>
      <c r="CO7" s="348" t="s">
        <v>15209</v>
      </c>
      <c r="CP7" s="348" t="s">
        <v>15209</v>
      </c>
      <c r="CQ7" s="348" t="s">
        <v>15209</v>
      </c>
      <c r="CR7" s="348" t="s">
        <v>15209</v>
      </c>
      <c r="CS7" s="348" t="s">
        <v>15209</v>
      </c>
      <c r="CT7" s="348" t="s">
        <v>15209</v>
      </c>
      <c r="CU7" s="348" t="s">
        <v>15209</v>
      </c>
      <c r="CV7" s="348" t="s">
        <v>15209</v>
      </c>
      <c r="CW7" s="348" t="s">
        <v>15209</v>
      </c>
      <c r="CX7" s="348" t="s">
        <v>15209</v>
      </c>
      <c r="CY7" s="348" t="s">
        <v>15209</v>
      </c>
      <c r="CZ7" s="348" t="s">
        <v>15209</v>
      </c>
      <c r="DA7" s="348" t="s">
        <v>15209</v>
      </c>
      <c r="DB7" s="348" t="s">
        <v>15209</v>
      </c>
      <c r="DC7" s="348" t="s">
        <v>15209</v>
      </c>
      <c r="DD7" s="348" t="s">
        <v>15209</v>
      </c>
      <c r="DE7" s="348" t="s">
        <v>15209</v>
      </c>
      <c r="DF7" s="348" t="s">
        <v>15209</v>
      </c>
      <c r="DG7" s="348" t="s">
        <v>15209</v>
      </c>
      <c r="DH7" s="348" t="s">
        <v>15209</v>
      </c>
      <c r="DI7" s="348" t="s">
        <v>15209</v>
      </c>
      <c r="DJ7" s="348" t="s">
        <v>15209</v>
      </c>
      <c r="DK7" s="348" t="s">
        <v>15209</v>
      </c>
      <c r="DL7" s="348" t="s">
        <v>15209</v>
      </c>
      <c r="DM7" s="348" t="s">
        <v>15209</v>
      </c>
      <c r="DN7" s="348" t="s">
        <v>15209</v>
      </c>
      <c r="DO7" s="348" t="s">
        <v>15209</v>
      </c>
      <c r="DP7" s="348" t="s">
        <v>15209</v>
      </c>
      <c r="DQ7" s="348" t="s">
        <v>15209</v>
      </c>
      <c r="DR7" s="348" t="s">
        <v>15209</v>
      </c>
      <c r="DS7" s="348" t="s">
        <v>15209</v>
      </c>
      <c r="DT7" s="348" t="s">
        <v>15209</v>
      </c>
      <c r="DU7" s="348" t="s">
        <v>15209</v>
      </c>
      <c r="DV7" s="348" t="s">
        <v>15209</v>
      </c>
      <c r="DW7" s="348" t="s">
        <v>15209</v>
      </c>
      <c r="DX7" s="348" t="s">
        <v>15209</v>
      </c>
      <c r="DY7" s="348" t="s">
        <v>15209</v>
      </c>
      <c r="DZ7" s="348" t="s">
        <v>15209</v>
      </c>
      <c r="EA7" s="348" t="s">
        <v>15209</v>
      </c>
      <c r="EB7" s="348" t="s">
        <v>15209</v>
      </c>
      <c r="EC7" s="348" t="s">
        <v>15209</v>
      </c>
      <c r="ED7" s="348" t="s">
        <v>15209</v>
      </c>
      <c r="EE7" s="348" t="s">
        <v>15209</v>
      </c>
      <c r="EF7" s="348" t="s">
        <v>15209</v>
      </c>
      <c r="EG7" s="348" t="s">
        <v>15209</v>
      </c>
      <c r="EH7" s="348" t="s">
        <v>15209</v>
      </c>
      <c r="EI7" s="348" t="s">
        <v>15209</v>
      </c>
      <c r="EJ7" s="348" t="s">
        <v>15209</v>
      </c>
      <c r="EK7" s="348" t="s">
        <v>15209</v>
      </c>
      <c r="EL7" s="348" t="s">
        <v>15209</v>
      </c>
      <c r="EM7" s="348" t="s">
        <v>15209</v>
      </c>
      <c r="EN7" s="348" t="s">
        <v>15209</v>
      </c>
      <c r="EO7" s="348" t="s">
        <v>15209</v>
      </c>
      <c r="EP7" s="348" t="s">
        <v>15209</v>
      </c>
      <c r="EQ7" s="348" t="s">
        <v>15209</v>
      </c>
      <c r="ER7" s="348" t="s">
        <v>15209</v>
      </c>
      <c r="ES7" s="348" t="s">
        <v>15209</v>
      </c>
      <c r="ET7" s="348" t="s">
        <v>15209</v>
      </c>
      <c r="EU7" s="348" t="s">
        <v>15209</v>
      </c>
      <c r="EV7" s="348" t="s">
        <v>15209</v>
      </c>
      <c r="EW7" s="348" t="s">
        <v>15209</v>
      </c>
      <c r="EX7" s="348" t="s">
        <v>15209</v>
      </c>
      <c r="EY7" s="348" t="s">
        <v>15209</v>
      </c>
      <c r="EZ7" s="348" t="s">
        <v>15209</v>
      </c>
      <c r="FA7" s="348" t="s">
        <v>15209</v>
      </c>
      <c r="FB7" s="348" t="s">
        <v>15209</v>
      </c>
      <c r="FC7" s="348" t="s">
        <v>15209</v>
      </c>
      <c r="FD7" s="348" t="s">
        <v>15209</v>
      </c>
      <c r="FE7" s="348" t="s">
        <v>15209</v>
      </c>
      <c r="FF7" s="348" t="s">
        <v>15209</v>
      </c>
      <c r="FG7" s="348" t="s">
        <v>15209</v>
      </c>
      <c r="FH7" s="348" t="s">
        <v>15209</v>
      </c>
      <c r="FI7" s="348" t="s">
        <v>15209</v>
      </c>
      <c r="FJ7" s="348" t="s">
        <v>15209</v>
      </c>
      <c r="FK7" s="348" t="s">
        <v>15209</v>
      </c>
      <c r="FL7" s="348" t="s">
        <v>15209</v>
      </c>
      <c r="FM7" s="348" t="s">
        <v>15209</v>
      </c>
      <c r="FN7" s="348" t="s">
        <v>15209</v>
      </c>
      <c r="FO7" s="348" t="s">
        <v>15209</v>
      </c>
      <c r="FP7" s="348" t="s">
        <v>15209</v>
      </c>
      <c r="FQ7" s="348" t="s">
        <v>15209</v>
      </c>
      <c r="FR7" s="348" t="s">
        <v>15209</v>
      </c>
      <c r="FS7" s="348" t="s">
        <v>15209</v>
      </c>
      <c r="FT7" s="348" t="s">
        <v>15209</v>
      </c>
      <c r="FU7" s="348" t="s">
        <v>15209</v>
      </c>
      <c r="FV7" s="348" t="s">
        <v>15209</v>
      </c>
      <c r="FW7" s="348" t="s">
        <v>15209</v>
      </c>
      <c r="FX7" s="348" t="s">
        <v>15209</v>
      </c>
      <c r="FY7" s="348" t="s">
        <v>15209</v>
      </c>
      <c r="FZ7" s="348" t="s">
        <v>15209</v>
      </c>
      <c r="GA7" s="348" t="s">
        <v>15209</v>
      </c>
      <c r="GB7" s="348" t="s">
        <v>15209</v>
      </c>
      <c r="GC7" s="348" t="s">
        <v>15209</v>
      </c>
      <c r="GD7" s="348" t="s">
        <v>15209</v>
      </c>
      <c r="GE7" s="348" t="s">
        <v>15209</v>
      </c>
      <c r="GF7" s="348" t="s">
        <v>15209</v>
      </c>
      <c r="GG7" s="348" t="s">
        <v>15209</v>
      </c>
      <c r="GH7" s="348" t="s">
        <v>15209</v>
      </c>
      <c r="GI7" s="348" t="s">
        <v>15209</v>
      </c>
      <c r="GJ7" s="348" t="s">
        <v>15209</v>
      </c>
      <c r="GK7" s="348" t="s">
        <v>15209</v>
      </c>
      <c r="GL7" s="348" t="s">
        <v>15209</v>
      </c>
      <c r="GM7" s="348" t="s">
        <v>15209</v>
      </c>
      <c r="GN7" s="348" t="s">
        <v>15209</v>
      </c>
      <c r="GO7" s="348" t="s">
        <v>15209</v>
      </c>
      <c r="GP7" s="348" t="s">
        <v>15209</v>
      </c>
      <c r="GQ7" s="348" t="s">
        <v>15209</v>
      </c>
      <c r="GR7" s="348" t="s">
        <v>15209</v>
      </c>
      <c r="GS7" s="348" t="s">
        <v>15209</v>
      </c>
      <c r="GT7" s="348" t="s">
        <v>15209</v>
      </c>
      <c r="GU7" s="348" t="s">
        <v>15209</v>
      </c>
      <c r="GV7" s="348" t="s">
        <v>15209</v>
      </c>
      <c r="GW7" s="348" t="s">
        <v>15209</v>
      </c>
      <c r="GX7" s="348" t="s">
        <v>15209</v>
      </c>
      <c r="GY7" s="348" t="s">
        <v>15209</v>
      </c>
      <c r="GZ7" s="348" t="s">
        <v>15209</v>
      </c>
      <c r="HA7" s="348" t="s">
        <v>15209</v>
      </c>
      <c r="HB7" s="348" t="s">
        <v>15209</v>
      </c>
      <c r="HC7" s="348" t="s">
        <v>15209</v>
      </c>
      <c r="HD7" s="348" t="s">
        <v>15209</v>
      </c>
      <c r="HE7" s="348" t="s">
        <v>15209</v>
      </c>
      <c r="HF7" s="348" t="s">
        <v>15209</v>
      </c>
      <c r="HG7" s="348" t="s">
        <v>15209</v>
      </c>
      <c r="HH7" s="348" t="s">
        <v>15209</v>
      </c>
      <c r="HI7" s="348" t="s">
        <v>15209</v>
      </c>
      <c r="HJ7" s="348" t="s">
        <v>15209</v>
      </c>
      <c r="HK7" s="348" t="s">
        <v>15209</v>
      </c>
      <c r="HL7" s="348" t="s">
        <v>15209</v>
      </c>
      <c r="HM7" s="348" t="s">
        <v>15209</v>
      </c>
      <c r="HN7" s="348" t="s">
        <v>15209</v>
      </c>
      <c r="HO7" s="348" t="s">
        <v>15209</v>
      </c>
      <c r="HP7" s="348" t="s">
        <v>15209</v>
      </c>
      <c r="HQ7" s="348" t="s">
        <v>15209</v>
      </c>
      <c r="HR7" s="348" t="s">
        <v>15209</v>
      </c>
      <c r="HS7" s="348" t="s">
        <v>15209</v>
      </c>
      <c r="HT7" s="348" t="s">
        <v>15209</v>
      </c>
      <c r="HU7" s="348" t="s">
        <v>15209</v>
      </c>
      <c r="HV7" s="348" t="s">
        <v>15209</v>
      </c>
      <c r="HW7" s="348" t="s">
        <v>15209</v>
      </c>
      <c r="HX7" s="348" t="s">
        <v>15209</v>
      </c>
      <c r="HY7" s="348" t="s">
        <v>15209</v>
      </c>
      <c r="HZ7" s="348" t="s">
        <v>15209</v>
      </c>
      <c r="IA7" s="348" t="s">
        <v>15209</v>
      </c>
      <c r="IB7" s="348" t="s">
        <v>15209</v>
      </c>
      <c r="IC7" s="348" t="s">
        <v>15209</v>
      </c>
      <c r="ID7" s="348" t="s">
        <v>15209</v>
      </c>
      <c r="IE7" s="348" t="s">
        <v>15209</v>
      </c>
      <c r="IF7" s="348" t="s">
        <v>15209</v>
      </c>
      <c r="IG7" s="348" t="s">
        <v>15209</v>
      </c>
      <c r="IH7" s="348" t="s">
        <v>15209</v>
      </c>
      <c r="II7" s="348" t="s">
        <v>15209</v>
      </c>
      <c r="IJ7" s="348" t="s">
        <v>15209</v>
      </c>
      <c r="IK7" s="348" t="s">
        <v>15209</v>
      </c>
      <c r="IL7" s="348" t="s">
        <v>15209</v>
      </c>
      <c r="IM7" s="348" t="s">
        <v>15209</v>
      </c>
      <c r="IN7" s="348" t="s">
        <v>15209</v>
      </c>
      <c r="IO7" s="348" t="s">
        <v>15209</v>
      </c>
      <c r="IP7" s="348" t="s">
        <v>15209</v>
      </c>
      <c r="IQ7" s="348" t="s">
        <v>15209</v>
      </c>
      <c r="IR7" s="348" t="s">
        <v>15209</v>
      </c>
      <c r="IS7" s="348" t="s">
        <v>15209</v>
      </c>
      <c r="IT7" s="348" t="s">
        <v>15209</v>
      </c>
      <c r="IU7" s="348" t="s">
        <v>15209</v>
      </c>
      <c r="IV7" s="348" t="s">
        <v>15209</v>
      </c>
      <c r="IW7" s="348" t="s">
        <v>15209</v>
      </c>
      <c r="IX7" s="348" t="s">
        <v>15209</v>
      </c>
      <c r="IY7" s="348" t="s">
        <v>15209</v>
      </c>
      <c r="IZ7" s="348" t="s">
        <v>15209</v>
      </c>
      <c r="JA7" s="348" t="s">
        <v>15209</v>
      </c>
      <c r="JB7" s="348" t="s">
        <v>15209</v>
      </c>
      <c r="JC7" s="348" t="s">
        <v>15209</v>
      </c>
      <c r="JD7" s="348" t="s">
        <v>15209</v>
      </c>
      <c r="JE7" s="348" t="s">
        <v>15209</v>
      </c>
      <c r="JF7" s="348" t="s">
        <v>15209</v>
      </c>
      <c r="JG7" s="348" t="s">
        <v>15209</v>
      </c>
      <c r="JH7" s="348" t="s">
        <v>15209</v>
      </c>
      <c r="JI7" s="348" t="s">
        <v>15209</v>
      </c>
      <c r="JJ7" s="348" t="s">
        <v>15209</v>
      </c>
      <c r="JK7" s="348" t="s">
        <v>15209</v>
      </c>
      <c r="JL7" s="348" t="s">
        <v>15209</v>
      </c>
      <c r="JM7" s="348" t="s">
        <v>15209</v>
      </c>
      <c r="JN7" s="348" t="s">
        <v>15209</v>
      </c>
      <c r="JO7" s="348" t="s">
        <v>15209</v>
      </c>
      <c r="JP7" s="348" t="s">
        <v>15209</v>
      </c>
      <c r="JQ7" s="348" t="s">
        <v>15209</v>
      </c>
      <c r="JR7" s="348" t="s">
        <v>15209</v>
      </c>
      <c r="JS7" s="348" t="s">
        <v>15209</v>
      </c>
      <c r="JT7" s="348" t="s">
        <v>15209</v>
      </c>
      <c r="JU7" s="348" t="s">
        <v>15209</v>
      </c>
      <c r="JV7" s="348" t="s">
        <v>15209</v>
      </c>
      <c r="JW7" s="348" t="s">
        <v>15209</v>
      </c>
      <c r="JX7" s="348" t="s">
        <v>15209</v>
      </c>
      <c r="JY7" s="348" t="s">
        <v>15209</v>
      </c>
      <c r="JZ7" s="348" t="s">
        <v>15209</v>
      </c>
      <c r="KA7" s="348" t="s">
        <v>15209</v>
      </c>
      <c r="KB7" s="348" t="s">
        <v>15209</v>
      </c>
      <c r="KC7" s="348" t="s">
        <v>15209</v>
      </c>
      <c r="KD7" s="348" t="s">
        <v>15209</v>
      </c>
      <c r="KE7" s="348" t="s">
        <v>15209</v>
      </c>
      <c r="KF7" s="348" t="s">
        <v>15209</v>
      </c>
      <c r="KG7" s="348" t="s">
        <v>15209</v>
      </c>
      <c r="KH7" s="348" t="s">
        <v>15209</v>
      </c>
      <c r="KI7" s="348" t="s">
        <v>15209</v>
      </c>
      <c r="KJ7" s="348" t="s">
        <v>15209</v>
      </c>
      <c r="KK7" s="348" t="s">
        <v>15209</v>
      </c>
      <c r="KL7" s="348" t="s">
        <v>15209</v>
      </c>
      <c r="KM7" s="348" t="s">
        <v>15209</v>
      </c>
      <c r="KN7" s="348" t="s">
        <v>15209</v>
      </c>
      <c r="KO7" s="348" t="s">
        <v>15209</v>
      </c>
      <c r="KP7" s="348" t="s">
        <v>15209</v>
      </c>
      <c r="KQ7" s="348" t="s">
        <v>15209</v>
      </c>
      <c r="KR7" s="348" t="s">
        <v>15209</v>
      </c>
      <c r="KS7" s="348" t="s">
        <v>15209</v>
      </c>
      <c r="KT7" s="348" t="s">
        <v>15209</v>
      </c>
      <c r="KU7" s="348" t="s">
        <v>15209</v>
      </c>
      <c r="KV7" s="348" t="s">
        <v>15209</v>
      </c>
      <c r="KW7" s="348" t="s">
        <v>15209</v>
      </c>
      <c r="KX7" s="348" t="s">
        <v>15209</v>
      </c>
      <c r="KY7" s="348" t="s">
        <v>15209</v>
      </c>
      <c r="KZ7" s="348" t="s">
        <v>15209</v>
      </c>
      <c r="LA7" s="348" t="s">
        <v>15209</v>
      </c>
      <c r="LB7" s="348" t="s">
        <v>15209</v>
      </c>
      <c r="LC7" s="348" t="s">
        <v>15209</v>
      </c>
      <c r="LD7" s="348" t="s">
        <v>15209</v>
      </c>
      <c r="LE7" s="348" t="s">
        <v>15209</v>
      </c>
      <c r="LF7" s="348" t="s">
        <v>15209</v>
      </c>
      <c r="LG7" s="348" t="s">
        <v>15209</v>
      </c>
      <c r="LH7" s="348" t="s">
        <v>15209</v>
      </c>
      <c r="LI7" s="348" t="s">
        <v>15209</v>
      </c>
      <c r="LJ7" s="348" t="s">
        <v>15209</v>
      </c>
      <c r="LK7" s="348" t="s">
        <v>15209</v>
      </c>
      <c r="LL7" s="348" t="s">
        <v>15209</v>
      </c>
      <c r="LM7" s="348" t="s">
        <v>15209</v>
      </c>
      <c r="LN7" s="348" t="s">
        <v>15209</v>
      </c>
      <c r="LO7" s="348" t="s">
        <v>15209</v>
      </c>
      <c r="LP7" s="348" t="s">
        <v>15209</v>
      </c>
      <c r="LQ7" s="348" t="s">
        <v>15209</v>
      </c>
      <c r="LR7" s="348" t="s">
        <v>15209</v>
      </c>
      <c r="LS7" s="348" t="s">
        <v>15209</v>
      </c>
      <c r="LT7" s="348" t="s">
        <v>15209</v>
      </c>
      <c r="LU7" s="348" t="s">
        <v>15209</v>
      </c>
      <c r="LV7" s="348" t="s">
        <v>15209</v>
      </c>
      <c r="LW7" s="348" t="s">
        <v>15209</v>
      </c>
      <c r="LX7" s="348" t="s">
        <v>15209</v>
      </c>
      <c r="LY7" s="348" t="s">
        <v>15209</v>
      </c>
      <c r="LZ7" s="348" t="s">
        <v>15209</v>
      </c>
      <c r="MA7" s="348" t="s">
        <v>15209</v>
      </c>
      <c r="MB7" s="348" t="s">
        <v>15209</v>
      </c>
      <c r="MC7" s="348" t="s">
        <v>15209</v>
      </c>
    </row>
    <row r="8" spans="1:341" ht="13.5" customHeight="1">
      <c r="A8" s="429" t="s">
        <v>703</v>
      </c>
      <c r="B8" s="430"/>
      <c r="C8" s="348" t="s">
        <v>15210</v>
      </c>
      <c r="D8" s="349">
        <v>6.165</v>
      </c>
      <c r="E8" s="349">
        <v>6.452</v>
      </c>
      <c r="F8" s="349">
        <v>6.5839999999999996</v>
      </c>
      <c r="G8" s="349">
        <v>6.6909999999999998</v>
      </c>
      <c r="H8" s="349">
        <v>6.319</v>
      </c>
      <c r="I8" s="349">
        <v>6.1660000000000004</v>
      </c>
      <c r="J8" s="349">
        <v>6.0789999999999997</v>
      </c>
      <c r="K8" s="349">
        <v>6.5830000000000002</v>
      </c>
      <c r="L8" s="349">
        <v>6.5439999999999996</v>
      </c>
      <c r="M8" s="349">
        <v>6.5270000000000001</v>
      </c>
      <c r="N8" s="349">
        <v>6.6070000000000002</v>
      </c>
      <c r="O8" s="349">
        <v>6.6760000000000002</v>
      </c>
      <c r="P8" s="349">
        <v>6.4295119999999999</v>
      </c>
      <c r="Q8" s="349">
        <v>6.2591960000000002</v>
      </c>
      <c r="R8" s="349">
        <v>6.1494530000000003</v>
      </c>
      <c r="S8" s="349">
        <v>6.0629650000000002</v>
      </c>
      <c r="T8" s="349">
        <v>5.7934770000000002</v>
      </c>
      <c r="U8" s="349">
        <v>5.9756210000000003</v>
      </c>
      <c r="V8" s="349">
        <v>6.0251970000000004</v>
      </c>
      <c r="W8" s="349">
        <v>6.1708449999999999</v>
      </c>
      <c r="X8" s="349">
        <v>6.2430269999999997</v>
      </c>
      <c r="Y8" s="349">
        <v>6.7633089999999996</v>
      </c>
      <c r="Z8" s="349">
        <v>6.6488759999999996</v>
      </c>
      <c r="AA8" s="349">
        <v>6.3544080000000003</v>
      </c>
      <c r="AB8" s="349">
        <v>6.1963809999999997</v>
      </c>
      <c r="AC8" s="349">
        <v>6.1578650000000001</v>
      </c>
      <c r="AD8" s="349">
        <v>6.5690220000000004</v>
      </c>
      <c r="AE8" s="349">
        <v>6.5757469999999998</v>
      </c>
      <c r="AF8" s="349">
        <v>6.884722</v>
      </c>
      <c r="AG8" s="349">
        <v>6.9777250000000004</v>
      </c>
      <c r="AH8" s="349">
        <v>6.9587190000000003</v>
      </c>
      <c r="AI8" s="349">
        <v>6.8758739999999996</v>
      </c>
      <c r="AJ8" s="349">
        <v>6.3034619999999997</v>
      </c>
      <c r="AK8" s="349">
        <v>5.87507</v>
      </c>
      <c r="AL8" s="349">
        <v>5.9308740000000002</v>
      </c>
      <c r="AM8" s="349">
        <v>5.4755000000000003</v>
      </c>
      <c r="AN8" s="349">
        <v>5.3699810000000001</v>
      </c>
      <c r="AO8" s="349">
        <v>4.9326559999999997</v>
      </c>
      <c r="AP8" s="349">
        <v>4.6716340000000001</v>
      </c>
      <c r="AQ8" s="349">
        <v>4.7954540000000003</v>
      </c>
      <c r="AR8" s="349">
        <v>4.7012890000000001</v>
      </c>
      <c r="AS8" s="349">
        <v>4.5442340000000003</v>
      </c>
      <c r="AT8" s="349">
        <v>4.4879449999999999</v>
      </c>
      <c r="AU8" s="349">
        <v>4.4450620000000001</v>
      </c>
      <c r="AV8" s="349">
        <v>4.3493729999999999</v>
      </c>
      <c r="AW8" s="349">
        <v>4.135904</v>
      </c>
      <c r="AX8" s="349">
        <v>4.1410390000000001</v>
      </c>
      <c r="AY8" s="349">
        <v>4.053852</v>
      </c>
      <c r="AZ8" s="349">
        <v>4.0812629999999999</v>
      </c>
      <c r="BA8" s="349">
        <v>4.3381780000000001</v>
      </c>
      <c r="BB8" s="349">
        <v>4.5018330000000004</v>
      </c>
      <c r="BC8" s="349">
        <v>4.7592359999999996</v>
      </c>
      <c r="BD8" s="349">
        <v>4.823728</v>
      </c>
      <c r="BE8" s="349">
        <v>5.1424159999999999</v>
      </c>
      <c r="BF8" s="349">
        <v>5.0752629999999996</v>
      </c>
      <c r="BG8" s="349">
        <v>5.3498000000000001</v>
      </c>
      <c r="BH8" s="349">
        <v>5.473846</v>
      </c>
      <c r="BI8" s="349">
        <v>5.4612670000000003</v>
      </c>
      <c r="BJ8" s="349">
        <v>5.2711160000000001</v>
      </c>
      <c r="BK8" s="349">
        <v>5.22539</v>
      </c>
      <c r="BL8" s="349">
        <v>5.2792779999999997</v>
      </c>
      <c r="BM8" s="349">
        <v>5.226172</v>
      </c>
      <c r="BN8" s="349">
        <v>5.0440019999999999</v>
      </c>
      <c r="BO8" s="349">
        <v>4.8063209999999996</v>
      </c>
      <c r="BP8" s="349">
        <v>4.6600520000000003</v>
      </c>
      <c r="BQ8" s="349">
        <v>4.6934610000000001</v>
      </c>
      <c r="BR8" s="349">
        <v>4.5725769999999999</v>
      </c>
      <c r="BS8" s="349">
        <v>4.4587349999999999</v>
      </c>
      <c r="BT8" s="349">
        <v>4.1880540000000002</v>
      </c>
      <c r="BU8" s="349">
        <v>3.9572970000000001</v>
      </c>
      <c r="BV8" s="349">
        <v>3.642102</v>
      </c>
      <c r="BW8" s="349">
        <v>3.7293940000000001</v>
      </c>
      <c r="BX8" s="349">
        <v>4.1232709999999999</v>
      </c>
      <c r="BY8" s="349">
        <v>4.0741620000000003</v>
      </c>
      <c r="BZ8" s="349">
        <v>4.0430520000000003</v>
      </c>
      <c r="CA8" s="349">
        <v>3.940035</v>
      </c>
      <c r="CB8" s="349">
        <v>4.3339879999999997</v>
      </c>
      <c r="CC8" s="349">
        <v>4.3059890000000003</v>
      </c>
      <c r="CD8" s="349">
        <v>4.2004710000000003</v>
      </c>
      <c r="CE8" s="349">
        <v>4.0519860000000003</v>
      </c>
      <c r="CF8" s="349">
        <v>3.815232</v>
      </c>
      <c r="CG8" s="349">
        <v>3.710277</v>
      </c>
      <c r="CH8" s="349">
        <v>3.74688</v>
      </c>
      <c r="CI8" s="349">
        <v>3.630954</v>
      </c>
      <c r="CJ8" s="349">
        <v>3.691208</v>
      </c>
      <c r="CK8" s="349">
        <v>3.2519200000000001</v>
      </c>
      <c r="CL8" s="349">
        <v>3.5644770000000001</v>
      </c>
      <c r="CM8" s="349">
        <v>3.4324629999999998</v>
      </c>
      <c r="CN8" s="349">
        <v>3.2588819999999998</v>
      </c>
      <c r="CO8" s="349">
        <v>3.1777850000000001</v>
      </c>
      <c r="CP8" s="349">
        <v>3.2414360000000002</v>
      </c>
      <c r="CQ8" s="349">
        <v>3.3548770000000001</v>
      </c>
      <c r="CR8" s="349">
        <v>3.3872369999999998</v>
      </c>
      <c r="CS8" s="349">
        <v>3.4435539999999998</v>
      </c>
      <c r="CT8" s="349">
        <v>3.3890940000000001</v>
      </c>
      <c r="CU8" s="349">
        <v>3.0843579999999999</v>
      </c>
      <c r="CV8" s="349">
        <v>3.0840000000000001</v>
      </c>
      <c r="CW8" s="349">
        <v>2.964</v>
      </c>
      <c r="CX8" s="349">
        <v>3.109</v>
      </c>
      <c r="CY8" s="349">
        <v>3.3439999999999999</v>
      </c>
      <c r="CZ8" s="349">
        <v>3.1789999999999998</v>
      </c>
      <c r="DA8" s="349">
        <v>3.3079999999999998</v>
      </c>
      <c r="DB8" s="349">
        <v>3.19</v>
      </c>
      <c r="DC8" s="349">
        <v>2.988</v>
      </c>
      <c r="DD8" s="349">
        <v>3.0859999999999999</v>
      </c>
      <c r="DE8" s="349">
        <v>2.9140000000000001</v>
      </c>
      <c r="DF8" s="349">
        <v>2.6589999999999998</v>
      </c>
      <c r="DG8" s="349">
        <v>2.71</v>
      </c>
      <c r="DH8" s="349">
        <v>2.5550000000000002</v>
      </c>
      <c r="DI8" s="349">
        <v>2.5499999999999998</v>
      </c>
      <c r="DJ8" s="349">
        <v>2.6040000000000001</v>
      </c>
      <c r="DK8" s="349">
        <v>2.5339999999999998</v>
      </c>
      <c r="DL8" s="349">
        <v>2.72</v>
      </c>
      <c r="DM8" s="349">
        <v>2.9369999999999998</v>
      </c>
      <c r="DN8" s="349">
        <v>3.044</v>
      </c>
      <c r="DO8" s="349">
        <v>3.169</v>
      </c>
      <c r="DP8" s="349">
        <v>3.427</v>
      </c>
      <c r="DQ8" s="349">
        <v>3.625</v>
      </c>
      <c r="DR8" s="349">
        <v>3.69</v>
      </c>
      <c r="DS8" s="349">
        <v>3.617</v>
      </c>
      <c r="DT8" s="349">
        <v>3.7839999999999998</v>
      </c>
      <c r="DU8" s="349">
        <v>3.8679999999999999</v>
      </c>
      <c r="DV8" s="349">
        <v>4.1550000000000002</v>
      </c>
      <c r="DW8" s="349">
        <v>4.0759999999999996</v>
      </c>
      <c r="DX8" s="349">
        <v>4.1900000000000004</v>
      </c>
      <c r="DY8" s="349">
        <v>4.008</v>
      </c>
      <c r="DZ8" s="349">
        <v>3.976</v>
      </c>
      <c r="EA8" s="349">
        <v>3.84</v>
      </c>
      <c r="EB8" s="349">
        <v>3.9540000000000002</v>
      </c>
      <c r="EC8" s="349">
        <v>3.927</v>
      </c>
      <c r="ED8" s="349">
        <v>3.7709999999999999</v>
      </c>
      <c r="EE8" s="349">
        <v>3.552</v>
      </c>
      <c r="EF8" s="349">
        <v>3.4969999999999999</v>
      </c>
      <c r="EG8" s="349">
        <v>3.492</v>
      </c>
      <c r="EH8" s="349">
        <v>3.327</v>
      </c>
      <c r="EI8" s="349">
        <v>3.5289999999999999</v>
      </c>
      <c r="EJ8" s="349">
        <v>3.556</v>
      </c>
      <c r="EK8" s="349">
        <v>3.383</v>
      </c>
      <c r="EL8" s="349">
        <v>3.3570000000000002</v>
      </c>
      <c r="EM8" s="349">
        <v>3.3170000000000002</v>
      </c>
      <c r="EN8" s="349">
        <v>3.302</v>
      </c>
      <c r="EO8" s="349">
        <v>3.0049999999999999</v>
      </c>
      <c r="EP8" s="349">
        <v>3.2610000000000001</v>
      </c>
      <c r="EQ8" s="349">
        <v>3.5550000000000002</v>
      </c>
      <c r="ER8" s="349">
        <v>3.59</v>
      </c>
      <c r="ES8" s="349">
        <v>3.61</v>
      </c>
      <c r="ET8" s="349">
        <v>3.6360000000000001</v>
      </c>
      <c r="EU8" s="349">
        <v>3.528</v>
      </c>
      <c r="EV8" s="349">
        <v>3.4649999999999999</v>
      </c>
      <c r="EW8" s="349">
        <v>3.2989999999999999</v>
      </c>
      <c r="EX8" s="349">
        <v>3.2480000000000002</v>
      </c>
      <c r="EY8" s="349">
        <v>3.1920000000000002</v>
      </c>
      <c r="EZ8" s="349">
        <v>2.7610000000000001</v>
      </c>
      <c r="FA8" s="349">
        <v>2.863</v>
      </c>
      <c r="FB8" s="349">
        <v>2.7989999999999999</v>
      </c>
      <c r="FC8" s="349">
        <v>2.3959999999999999</v>
      </c>
      <c r="FD8" s="349">
        <v>2.3959999999999999</v>
      </c>
      <c r="FE8" s="349">
        <v>2.375</v>
      </c>
      <c r="FF8" s="349">
        <v>2.5369999999999999</v>
      </c>
      <c r="FG8" s="349">
        <v>2.6589999999999998</v>
      </c>
      <c r="FH8" s="349">
        <v>2.3580000000000001</v>
      </c>
      <c r="FI8" s="349">
        <v>2.6070000000000002</v>
      </c>
      <c r="FJ8" s="349">
        <v>2.6659999999999999</v>
      </c>
      <c r="FK8" s="349">
        <v>2.875</v>
      </c>
      <c r="FL8" s="349">
        <v>2.7770000000000001</v>
      </c>
      <c r="FM8" s="349">
        <v>2.8820000000000001</v>
      </c>
      <c r="FN8" s="349">
        <v>2.9929999999999999</v>
      </c>
      <c r="FO8" s="349">
        <v>2.78</v>
      </c>
      <c r="FP8" s="349">
        <v>2.8519999999999999</v>
      </c>
      <c r="FQ8" s="349">
        <v>2.681</v>
      </c>
      <c r="FR8" s="349">
        <v>2.6320000000000001</v>
      </c>
      <c r="FS8" s="349">
        <v>2.8090000000000002</v>
      </c>
      <c r="FT8" s="349">
        <v>2.8879999999999999</v>
      </c>
      <c r="FU8" s="349">
        <v>3.04</v>
      </c>
      <c r="FV8" s="349">
        <v>2.9569999999999999</v>
      </c>
      <c r="FW8" s="349">
        <v>2.8250000000000002</v>
      </c>
      <c r="FX8" s="349">
        <v>2.75</v>
      </c>
      <c r="FY8" s="349">
        <v>2.6230000000000002</v>
      </c>
      <c r="FZ8" s="349">
        <v>2.4430000000000001</v>
      </c>
      <c r="GA8" s="349">
        <v>2.3820000000000001</v>
      </c>
      <c r="GB8" s="349">
        <v>2.2490000000000001</v>
      </c>
      <c r="GC8" s="349">
        <v>2.3809999999999998</v>
      </c>
      <c r="GD8" s="349">
        <v>2.355</v>
      </c>
      <c r="GE8" s="349">
        <v>2.0739999999999998</v>
      </c>
      <c r="GF8" s="349">
        <v>2.0139999999999998</v>
      </c>
      <c r="GG8" s="349">
        <v>1.9990000000000001</v>
      </c>
      <c r="GH8" s="349">
        <v>1.9550000000000001</v>
      </c>
      <c r="GI8" s="349">
        <v>1.9279999999999999</v>
      </c>
      <c r="GJ8" s="349">
        <v>1.95</v>
      </c>
      <c r="GK8" s="349">
        <v>2.097</v>
      </c>
      <c r="GL8" s="349">
        <v>2.1840000000000002</v>
      </c>
      <c r="GM8" s="349">
        <v>1.96</v>
      </c>
      <c r="GN8" s="349">
        <v>2.153</v>
      </c>
      <c r="GO8" s="349">
        <v>2.2519999999999998</v>
      </c>
      <c r="GP8" s="349">
        <v>2.5169999999999999</v>
      </c>
      <c r="GQ8" s="349">
        <v>2.7519999999999998</v>
      </c>
      <c r="GR8" s="349">
        <v>2.7</v>
      </c>
      <c r="GS8" s="349">
        <v>2.8479999999999999</v>
      </c>
      <c r="GT8" s="349">
        <v>2.742</v>
      </c>
      <c r="GU8" s="349">
        <v>2.5470000000000002</v>
      </c>
      <c r="GV8" s="349">
        <v>2.3690000000000002</v>
      </c>
      <c r="GW8" s="349">
        <v>2.4950000000000001</v>
      </c>
      <c r="GX8" s="349">
        <v>2.3410000000000002</v>
      </c>
      <c r="GY8" s="349">
        <v>2.4889999999999999</v>
      </c>
      <c r="GZ8" s="349">
        <v>2.6190000000000002</v>
      </c>
      <c r="HA8" s="349">
        <v>2.556</v>
      </c>
      <c r="HB8" s="349">
        <v>2.702</v>
      </c>
      <c r="HC8" s="349">
        <v>2.8010000000000002</v>
      </c>
      <c r="HD8" s="349">
        <v>3.032</v>
      </c>
      <c r="HE8" s="349">
        <v>3.194</v>
      </c>
      <c r="HF8" s="349">
        <v>3.1080000000000001</v>
      </c>
      <c r="HG8" s="349">
        <v>3.0489999999999999</v>
      </c>
      <c r="HH8" s="349">
        <v>3.056</v>
      </c>
      <c r="HI8" s="349">
        <v>2.9870000000000001</v>
      </c>
      <c r="HJ8" s="349">
        <v>2.9060000000000001</v>
      </c>
      <c r="HK8" s="349">
        <v>3.1110000000000002</v>
      </c>
      <c r="HL8" s="349">
        <v>2.9390000000000001</v>
      </c>
      <c r="HM8" s="349">
        <v>3.0590000000000002</v>
      </c>
      <c r="HN8" s="349">
        <v>3.0329999999999999</v>
      </c>
      <c r="HO8" s="349">
        <v>3.242</v>
      </c>
      <c r="HP8" s="349">
        <v>3.2839999999999998</v>
      </c>
      <c r="HQ8" s="349">
        <v>3.29</v>
      </c>
      <c r="HR8" s="349">
        <v>3.1659999999999999</v>
      </c>
      <c r="HS8" s="349">
        <v>2.9420000000000002</v>
      </c>
      <c r="HT8" s="349">
        <v>2.669</v>
      </c>
      <c r="HU8" s="349">
        <v>2.7639999999999998</v>
      </c>
      <c r="HV8" s="349">
        <v>2.226</v>
      </c>
      <c r="HW8" s="349">
        <v>2.1480000000000001</v>
      </c>
      <c r="HX8" s="349">
        <v>2.2210000000000001</v>
      </c>
      <c r="HY8" s="349">
        <v>2.1739999999999999</v>
      </c>
      <c r="HZ8" s="349">
        <v>2.1749999999999998</v>
      </c>
      <c r="IA8" s="349">
        <v>2.1960000000000002</v>
      </c>
      <c r="IB8" s="349">
        <v>2.536</v>
      </c>
      <c r="IC8" s="349">
        <v>2.4780000000000002</v>
      </c>
      <c r="ID8" s="349">
        <v>2.1920000000000002</v>
      </c>
      <c r="IE8" s="349">
        <v>2.1240000000000001</v>
      </c>
      <c r="IF8" s="349">
        <v>2.1549999999999998</v>
      </c>
      <c r="IG8" s="349">
        <v>2.2069999999999999</v>
      </c>
      <c r="IH8" s="349">
        <v>2.0019999999999998</v>
      </c>
      <c r="II8" s="349">
        <v>1.972</v>
      </c>
      <c r="IJ8" s="349">
        <v>2.0099999999999998</v>
      </c>
      <c r="IK8" s="349">
        <v>1.93</v>
      </c>
      <c r="IL8" s="349">
        <v>1.94</v>
      </c>
      <c r="IM8" s="349">
        <v>1.87</v>
      </c>
      <c r="IN8" s="349">
        <v>1.57</v>
      </c>
      <c r="IO8" s="349">
        <v>1.51</v>
      </c>
      <c r="IP8" s="349">
        <v>1.5</v>
      </c>
      <c r="IQ8" s="349">
        <v>1.19</v>
      </c>
      <c r="IR8" s="349">
        <v>1.37</v>
      </c>
      <c r="IS8" s="349">
        <v>1.46</v>
      </c>
      <c r="IT8" s="349">
        <v>1.56</v>
      </c>
      <c r="IU8" s="349">
        <v>1.67</v>
      </c>
      <c r="IV8" s="349">
        <v>1.82</v>
      </c>
      <c r="IW8" s="349">
        <v>1.9</v>
      </c>
      <c r="IX8" s="349">
        <v>1.93</v>
      </c>
      <c r="IY8" s="349">
        <v>2.08</v>
      </c>
      <c r="IZ8" s="349">
        <v>1.85</v>
      </c>
      <c r="JA8" s="349">
        <v>1.74</v>
      </c>
      <c r="JB8" s="349">
        <v>1.44</v>
      </c>
      <c r="JC8" s="349">
        <v>1.1299999999999999</v>
      </c>
      <c r="JD8" s="349">
        <v>1</v>
      </c>
      <c r="JE8" s="349">
        <v>1.08</v>
      </c>
      <c r="JF8" s="349">
        <v>0.95</v>
      </c>
      <c r="JG8" s="349">
        <v>0.74</v>
      </c>
      <c r="JH8" s="349">
        <v>0.74</v>
      </c>
      <c r="JI8" s="349">
        <v>0.72</v>
      </c>
      <c r="JJ8" s="349">
        <v>0.85</v>
      </c>
      <c r="JK8" s="349">
        <v>0.74</v>
      </c>
      <c r="JL8" s="349">
        <v>0.61</v>
      </c>
      <c r="JM8" s="349">
        <v>0.68</v>
      </c>
      <c r="JN8" s="349">
        <v>0.56000000000000005</v>
      </c>
      <c r="JO8" s="349">
        <v>0.56999999999999995</v>
      </c>
      <c r="JP8" s="349">
        <v>0.6</v>
      </c>
      <c r="JQ8" s="349">
        <v>0.6</v>
      </c>
      <c r="JR8" s="349">
        <v>0.53</v>
      </c>
      <c r="JS8" s="349">
        <v>0.56000000000000005</v>
      </c>
      <c r="JT8" s="349">
        <v>0.79</v>
      </c>
      <c r="JU8" s="349">
        <v>0.72</v>
      </c>
      <c r="JV8" s="349">
        <v>0.75</v>
      </c>
      <c r="JW8" s="349">
        <v>0.61</v>
      </c>
      <c r="JX8" s="349">
        <v>0.76</v>
      </c>
      <c r="JY8" s="349">
        <v>1.06</v>
      </c>
      <c r="JZ8" s="349">
        <v>1.1000000000000001</v>
      </c>
      <c r="KA8" s="349">
        <v>1.1399999999999999</v>
      </c>
      <c r="KB8" s="349">
        <v>1.1100000000000001</v>
      </c>
      <c r="KC8" s="349">
        <v>1.07</v>
      </c>
      <c r="KD8" s="349">
        <v>1.03</v>
      </c>
      <c r="KE8" s="349">
        <v>1.25</v>
      </c>
      <c r="KF8" s="349">
        <v>0.98</v>
      </c>
      <c r="KG8" s="349">
        <v>0.95</v>
      </c>
      <c r="KH8" s="349">
        <v>0.95</v>
      </c>
      <c r="KI8" s="349">
        <v>0.86</v>
      </c>
      <c r="KJ8" s="349">
        <v>0.77</v>
      </c>
      <c r="KK8" s="349">
        <v>0.71</v>
      </c>
      <c r="KL8" s="349">
        <v>0.62</v>
      </c>
      <c r="KM8" s="349">
        <v>0.53</v>
      </c>
      <c r="KN8" s="349">
        <v>0.59</v>
      </c>
      <c r="KO8" s="349">
        <v>0.56000000000000005</v>
      </c>
      <c r="KP8" s="349">
        <v>0.41</v>
      </c>
      <c r="KQ8" s="349">
        <v>0.38</v>
      </c>
      <c r="KR8" s="349">
        <v>-7.0000000000000007E-2</v>
      </c>
      <c r="KS8" s="349">
        <v>0.01</v>
      </c>
      <c r="KT8" s="349">
        <v>0</v>
      </c>
      <c r="KU8" s="349">
        <v>0.04</v>
      </c>
      <c r="KV8" s="349">
        <v>-0.03</v>
      </c>
      <c r="KW8" s="349">
        <v>0.1</v>
      </c>
      <c r="KX8" s="349">
        <v>-0.04</v>
      </c>
      <c r="KY8" s="349">
        <v>-0.12</v>
      </c>
      <c r="KZ8" s="349">
        <v>-0.1</v>
      </c>
      <c r="LA8" s="349">
        <v>-0.27</v>
      </c>
      <c r="LB8" s="349">
        <v>-0.31</v>
      </c>
      <c r="LC8" s="349">
        <v>-0.04</v>
      </c>
      <c r="LD8" s="349">
        <v>-0.29899999999999999</v>
      </c>
      <c r="LE8" s="349">
        <v>-0.45300000000000001</v>
      </c>
      <c r="LF8" s="349">
        <v>-0.38700000000000001</v>
      </c>
      <c r="LG8" s="349">
        <v>-0.245</v>
      </c>
      <c r="LH8" s="349">
        <v>-0.29799999999999999</v>
      </c>
      <c r="LI8" s="349">
        <v>-0.50800000000000001</v>
      </c>
      <c r="LJ8" s="349">
        <v>-0.54300000000000004</v>
      </c>
      <c r="LK8" s="349">
        <v>-0.46200000000000002</v>
      </c>
      <c r="LL8" s="349">
        <v>-0.52200000000000002</v>
      </c>
      <c r="LM8" s="349">
        <v>-0.36199999999999999</v>
      </c>
      <c r="LN8" s="349">
        <v>-0.13</v>
      </c>
      <c r="LO8" s="349">
        <v>-0.13500000000000001</v>
      </c>
      <c r="LP8" s="349">
        <v>-7.1999999999999995E-2</v>
      </c>
      <c r="LQ8" s="349">
        <v>-0.21299999999999999</v>
      </c>
      <c r="LR8" s="349">
        <v>-0.1</v>
      </c>
      <c r="LS8" s="349">
        <v>-9.6000000000000002E-2</v>
      </c>
      <c r="LT8" s="349">
        <v>-0.14499999999999999</v>
      </c>
      <c r="LU8" s="349">
        <v>-2.5000000000000001E-2</v>
      </c>
      <c r="LV8" s="349">
        <v>0.06</v>
      </c>
      <c r="LW8" s="349">
        <v>-0.114</v>
      </c>
      <c r="LX8" s="349">
        <v>1.7000000000000001E-2</v>
      </c>
      <c r="LY8" s="349">
        <v>-2.9000000000000001E-2</v>
      </c>
      <c r="LZ8" s="349">
        <v>-5.2999999999999999E-2</v>
      </c>
      <c r="MA8" s="349">
        <v>-9.5000000000000001E-2</v>
      </c>
      <c r="MB8" s="349">
        <v>0.10299999999999999</v>
      </c>
      <c r="MC8" s="349">
        <v>0.12</v>
      </c>
    </row>
    <row r="9" spans="1:341" ht="13.5" customHeight="1">
      <c r="A9" s="410" t="s">
        <v>289</v>
      </c>
      <c r="B9" s="411"/>
      <c r="C9" s="348" t="s">
        <v>15210</v>
      </c>
      <c r="D9" s="350">
        <v>6.4489999999999998</v>
      </c>
      <c r="E9" s="350">
        <v>6.7779999999999996</v>
      </c>
      <c r="F9" s="350">
        <v>6.899</v>
      </c>
      <c r="G9" s="350">
        <v>6.9059999999999997</v>
      </c>
      <c r="H9" s="350">
        <v>6.508</v>
      </c>
      <c r="I9" s="350">
        <v>6.4210000000000003</v>
      </c>
      <c r="J9" s="350">
        <v>6.7720000000000002</v>
      </c>
      <c r="K9" s="350">
        <v>7.62</v>
      </c>
      <c r="L9" s="350">
        <v>8.032</v>
      </c>
      <c r="M9" s="350">
        <v>7.6</v>
      </c>
      <c r="N9" s="350">
        <v>7.08</v>
      </c>
      <c r="O9" s="350">
        <v>6.4539999999999997</v>
      </c>
      <c r="P9" s="350">
        <v>6.4320000000000004</v>
      </c>
      <c r="Q9" s="350">
        <v>6.3090000000000002</v>
      </c>
      <c r="R9" s="350">
        <v>6.5910000000000002</v>
      </c>
      <c r="S9" s="350">
        <v>6.64</v>
      </c>
      <c r="T9" s="350">
        <v>6.6369999999999996</v>
      </c>
      <c r="U9" s="350">
        <v>6.7350000000000003</v>
      </c>
      <c r="V9" s="350">
        <v>6.67</v>
      </c>
      <c r="W9" s="350">
        <v>6.4139999999999997</v>
      </c>
      <c r="X9" s="350">
        <v>6.0810000000000004</v>
      </c>
      <c r="Y9" s="350">
        <v>5.8849999999999998</v>
      </c>
      <c r="Z9" s="350">
        <v>5.9269999999999996</v>
      </c>
      <c r="AA9" s="350">
        <v>5.7190000000000003</v>
      </c>
      <c r="AB9" s="350">
        <v>5.4489999999999998</v>
      </c>
      <c r="AC9" s="350">
        <v>5.5780000000000003</v>
      </c>
      <c r="AD9" s="350">
        <v>5.5309999999999997</v>
      </c>
      <c r="AE9" s="350">
        <v>5.71</v>
      </c>
      <c r="AF9" s="350">
        <v>5.7389999999999999</v>
      </c>
      <c r="AG9" s="350">
        <v>5.64</v>
      </c>
      <c r="AH9" s="350">
        <v>5.4080000000000004</v>
      </c>
      <c r="AI9" s="350">
        <v>5.1120000000000001</v>
      </c>
      <c r="AJ9" s="350">
        <v>5.0209999999999999</v>
      </c>
      <c r="AK9" s="350">
        <v>5.0149999999999997</v>
      </c>
      <c r="AL9" s="350">
        <v>4.8680000000000003</v>
      </c>
      <c r="AM9" s="350">
        <v>4.8479999999999999</v>
      </c>
      <c r="AN9" s="350">
        <v>4.7229999999999999</v>
      </c>
      <c r="AO9" s="350">
        <v>4.4089999999999998</v>
      </c>
      <c r="AP9" s="350">
        <v>4.3179999999999996</v>
      </c>
      <c r="AQ9" s="350">
        <v>4.593</v>
      </c>
      <c r="AR9" s="350">
        <v>4.9429999999999996</v>
      </c>
      <c r="AS9" s="350">
        <v>4.8360000000000003</v>
      </c>
      <c r="AT9" s="350">
        <v>4.5170000000000003</v>
      </c>
      <c r="AU9" s="350">
        <v>4.407</v>
      </c>
      <c r="AV9" s="350">
        <v>4.016</v>
      </c>
      <c r="AW9" s="350">
        <v>3.931</v>
      </c>
      <c r="AX9" s="350">
        <v>3.762</v>
      </c>
      <c r="AY9" s="350">
        <v>3.3959999999999999</v>
      </c>
      <c r="AZ9" s="350">
        <v>3.597</v>
      </c>
      <c r="BA9" s="350">
        <v>4.0410000000000004</v>
      </c>
      <c r="BB9" s="350">
        <v>4.4530000000000003</v>
      </c>
      <c r="BC9" s="350">
        <v>4.093</v>
      </c>
      <c r="BD9" s="350">
        <v>3.984</v>
      </c>
      <c r="BE9" s="350">
        <v>4.2779999999999996</v>
      </c>
      <c r="BF9" s="350">
        <v>4.5309999999999997</v>
      </c>
      <c r="BG9" s="350">
        <v>4.7779999999999996</v>
      </c>
      <c r="BH9" s="350">
        <v>4.6420000000000003</v>
      </c>
      <c r="BI9" s="350">
        <v>4.6840000000000002</v>
      </c>
      <c r="BJ9" s="350">
        <v>4.718</v>
      </c>
      <c r="BK9" s="350">
        <v>4.5609999999999999</v>
      </c>
      <c r="BL9" s="350">
        <v>4.6050000000000004</v>
      </c>
      <c r="BM9" s="350">
        <v>4.5149999999999997</v>
      </c>
      <c r="BN9" s="350">
        <v>4.1130000000000004</v>
      </c>
      <c r="BO9" s="350">
        <v>3.5449999999999999</v>
      </c>
      <c r="BP9" s="350">
        <v>3.3860000000000001</v>
      </c>
      <c r="BQ9" s="350">
        <v>3.024</v>
      </c>
      <c r="BR9" s="350">
        <v>2.9329999999999998</v>
      </c>
      <c r="BS9" s="350">
        <v>3.2149999999999999</v>
      </c>
      <c r="BT9" s="350">
        <v>3.03</v>
      </c>
      <c r="BU9" s="350">
        <v>2.9249999999999998</v>
      </c>
      <c r="BV9" s="350">
        <v>3.048</v>
      </c>
      <c r="BW9" s="350">
        <v>2.9830000000000001</v>
      </c>
      <c r="BX9" s="350">
        <v>3.12</v>
      </c>
      <c r="BY9" s="350">
        <v>3.2709999999999999</v>
      </c>
      <c r="BZ9" s="350">
        <v>3.2989999999999999</v>
      </c>
      <c r="CA9" s="350">
        <v>3.3010000000000002</v>
      </c>
      <c r="CB9" s="350">
        <v>3.3879999999999999</v>
      </c>
      <c r="CC9" s="350">
        <v>3.2519999999999998</v>
      </c>
      <c r="CD9" s="350">
        <v>3.294</v>
      </c>
      <c r="CE9" s="350">
        <v>3.2090000000000001</v>
      </c>
      <c r="CF9" s="350">
        <v>2.9279999999999999</v>
      </c>
      <c r="CG9" s="350">
        <v>2.8</v>
      </c>
      <c r="CH9" s="350">
        <v>2.7589999999999999</v>
      </c>
      <c r="CI9" s="350">
        <v>2.597</v>
      </c>
      <c r="CJ9" s="350">
        <v>2.6320000000000001</v>
      </c>
      <c r="CK9" s="350">
        <v>2.5830000000000002</v>
      </c>
      <c r="CL9" s="350">
        <v>2.524</v>
      </c>
      <c r="CM9" s="350">
        <v>2.3820000000000001</v>
      </c>
      <c r="CN9" s="350">
        <v>2.7360000000000002</v>
      </c>
      <c r="CO9" s="350">
        <v>2.6840000000000002</v>
      </c>
      <c r="CP9" s="350">
        <v>2.5049999999999999</v>
      </c>
      <c r="CQ9" s="350">
        <v>2.3540000000000001</v>
      </c>
      <c r="CR9" s="350">
        <v>2.21</v>
      </c>
      <c r="CS9" s="350">
        <v>1.994</v>
      </c>
      <c r="CT9" s="350">
        <v>1.9410000000000001</v>
      </c>
      <c r="CU9" s="350">
        <v>1.9390000000000001</v>
      </c>
      <c r="CV9" s="350">
        <v>1.948</v>
      </c>
      <c r="CW9" s="350">
        <v>2</v>
      </c>
      <c r="CX9" s="350">
        <v>1.855</v>
      </c>
      <c r="CY9" s="350">
        <v>1.867</v>
      </c>
      <c r="CZ9" s="350">
        <v>1.655</v>
      </c>
      <c r="DA9" s="350">
        <v>1.54</v>
      </c>
      <c r="DB9" s="350">
        <v>1.6830000000000001</v>
      </c>
      <c r="DC9" s="350">
        <v>1.502</v>
      </c>
      <c r="DD9" s="350">
        <v>1.103</v>
      </c>
      <c r="DE9" s="350">
        <v>0.879</v>
      </c>
      <c r="DF9" s="350">
        <v>0.97699999999999998</v>
      </c>
      <c r="DG9" s="350">
        <v>1.488</v>
      </c>
      <c r="DH9" s="350">
        <v>1.91</v>
      </c>
      <c r="DI9" s="350">
        <v>2.117</v>
      </c>
      <c r="DJ9" s="350">
        <v>1.8160000000000001</v>
      </c>
      <c r="DK9" s="350">
        <v>1.5629999999999999</v>
      </c>
      <c r="DL9" s="350">
        <v>1.3340000000000001</v>
      </c>
      <c r="DM9" s="350">
        <v>1.6319999999999999</v>
      </c>
      <c r="DN9" s="350">
        <v>1.7030000000000001</v>
      </c>
      <c r="DO9" s="350">
        <v>1.8779999999999999</v>
      </c>
      <c r="DP9" s="350">
        <v>1.7589999999999999</v>
      </c>
      <c r="DQ9" s="350">
        <v>1.6919999999999999</v>
      </c>
      <c r="DR9" s="350">
        <v>1.8169999999999999</v>
      </c>
      <c r="DS9" s="350">
        <v>1.7669999999999999</v>
      </c>
      <c r="DT9" s="350">
        <v>1.6910000000000001</v>
      </c>
      <c r="DU9" s="350">
        <v>1.796</v>
      </c>
      <c r="DV9" s="350">
        <v>1.819</v>
      </c>
      <c r="DW9" s="350">
        <v>1.74</v>
      </c>
      <c r="DX9" s="350">
        <v>1.7050000000000001</v>
      </c>
      <c r="DY9" s="350">
        <v>1.6639999999999999</v>
      </c>
      <c r="DZ9" s="350">
        <v>1.6890000000000001</v>
      </c>
      <c r="EA9" s="350">
        <v>1.75</v>
      </c>
      <c r="EB9" s="350">
        <v>1.8759999999999999</v>
      </c>
      <c r="EC9" s="350">
        <v>1.8149999999999999</v>
      </c>
      <c r="ED9" s="350">
        <v>1.764</v>
      </c>
      <c r="EE9" s="350">
        <v>1.6240000000000001</v>
      </c>
      <c r="EF9" s="350">
        <v>1.508</v>
      </c>
      <c r="EG9" s="350">
        <v>1.415</v>
      </c>
      <c r="EH9" s="350">
        <v>1.169</v>
      </c>
      <c r="EI9" s="350">
        <v>1.3149999999999999</v>
      </c>
      <c r="EJ9" s="350">
        <v>1.25</v>
      </c>
      <c r="EK9" s="350">
        <v>1.1519999999999999</v>
      </c>
      <c r="EL9" s="350">
        <v>1.3049999999999999</v>
      </c>
      <c r="EM9" s="350">
        <v>1.343</v>
      </c>
      <c r="EN9" s="350">
        <v>1.3460000000000001</v>
      </c>
      <c r="EO9" s="350">
        <v>1.363</v>
      </c>
      <c r="EP9" s="350">
        <v>1.3280000000000001</v>
      </c>
      <c r="EQ9" s="350">
        <v>1.3340000000000001</v>
      </c>
      <c r="ER9" s="350">
        <v>1.42</v>
      </c>
      <c r="ES9" s="350">
        <v>1.5009999999999999</v>
      </c>
      <c r="ET9" s="350">
        <v>1.421</v>
      </c>
      <c r="EU9" s="350">
        <v>1.3939999999999999</v>
      </c>
      <c r="EV9" s="350">
        <v>1.365</v>
      </c>
      <c r="EW9" s="350">
        <v>1.3280000000000001</v>
      </c>
      <c r="EX9" s="350">
        <v>1.296</v>
      </c>
      <c r="EY9" s="350">
        <v>1.2549999999999999</v>
      </c>
      <c r="EZ9" s="350">
        <v>1.129</v>
      </c>
      <c r="FA9" s="350">
        <v>1.095</v>
      </c>
      <c r="FB9" s="350">
        <v>0.97899999999999998</v>
      </c>
      <c r="FC9" s="350">
        <v>0.97499999999999998</v>
      </c>
      <c r="FD9" s="350">
        <v>0.83599999999999997</v>
      </c>
      <c r="FE9" s="350">
        <v>0.82799999999999996</v>
      </c>
      <c r="FF9" s="350">
        <v>0.72399999999999998</v>
      </c>
      <c r="FG9" s="350">
        <v>0.66300000000000003</v>
      </c>
      <c r="FH9" s="350">
        <v>0.57699999999999996</v>
      </c>
      <c r="FI9" s="350">
        <v>0.52900000000000003</v>
      </c>
      <c r="FJ9" s="350">
        <v>0.95599999999999996</v>
      </c>
      <c r="FK9" s="350">
        <v>1.4059999999999999</v>
      </c>
      <c r="FL9" s="350">
        <v>1.42</v>
      </c>
      <c r="FM9" s="350">
        <v>1.4370000000000001</v>
      </c>
      <c r="FN9" s="350">
        <v>1.333</v>
      </c>
      <c r="FO9" s="350">
        <v>1.33</v>
      </c>
      <c r="FP9" s="350">
        <v>1.33</v>
      </c>
      <c r="FQ9" s="350">
        <v>1.2110000000000001</v>
      </c>
      <c r="FR9" s="350">
        <v>1.4179999999999999</v>
      </c>
      <c r="FS9" s="350">
        <v>1.52</v>
      </c>
      <c r="FT9" s="350">
        <v>1.5049999999999999</v>
      </c>
      <c r="FU9" s="350">
        <v>1.8069999999999999</v>
      </c>
      <c r="FV9" s="350">
        <v>1.8080000000000001</v>
      </c>
      <c r="FW9" s="350">
        <v>1.5880000000000001</v>
      </c>
      <c r="FX9" s="350">
        <v>1.393</v>
      </c>
      <c r="FY9" s="350">
        <v>1.4830000000000001</v>
      </c>
      <c r="FZ9" s="350">
        <v>1.452</v>
      </c>
      <c r="GA9" s="350">
        <v>1.397</v>
      </c>
      <c r="GB9" s="350">
        <v>1.31</v>
      </c>
      <c r="GC9" s="350">
        <v>1.419</v>
      </c>
      <c r="GD9" s="350">
        <v>1.325</v>
      </c>
      <c r="GE9" s="350">
        <v>1.2569999999999999</v>
      </c>
      <c r="GF9" s="350">
        <v>1.238</v>
      </c>
      <c r="GG9" s="350">
        <v>1.143</v>
      </c>
      <c r="GH9" s="350">
        <v>1.2949999999999999</v>
      </c>
      <c r="GI9" s="350">
        <v>1.365</v>
      </c>
      <c r="GJ9" s="350">
        <v>1.45</v>
      </c>
      <c r="GK9" s="350">
        <v>1.5129999999999999</v>
      </c>
      <c r="GL9" s="350">
        <v>1.454</v>
      </c>
      <c r="GM9" s="350">
        <v>1.488</v>
      </c>
      <c r="GN9" s="350">
        <v>1.5469999999999999</v>
      </c>
      <c r="GO9" s="350">
        <v>1.5980000000000001</v>
      </c>
      <c r="GP9" s="350">
        <v>1.7589999999999999</v>
      </c>
      <c r="GQ9" s="350">
        <v>1.956</v>
      </c>
      <c r="GR9" s="350">
        <v>1.849</v>
      </c>
      <c r="GS9" s="350">
        <v>1.901</v>
      </c>
      <c r="GT9" s="350">
        <v>1.927</v>
      </c>
      <c r="GU9" s="350">
        <v>1.6679999999999999</v>
      </c>
      <c r="GV9" s="350">
        <v>1.6279999999999999</v>
      </c>
      <c r="GW9" s="350">
        <v>1.718</v>
      </c>
      <c r="GX9" s="350">
        <v>1.69</v>
      </c>
      <c r="GY9" s="350">
        <v>1.645</v>
      </c>
      <c r="GZ9" s="350">
        <v>1.7050000000000001</v>
      </c>
      <c r="HA9" s="350">
        <v>1.64</v>
      </c>
      <c r="HB9" s="350">
        <v>1.629</v>
      </c>
      <c r="HC9" s="350">
        <v>1.653</v>
      </c>
      <c r="HD9" s="350">
        <v>1.7330000000000001</v>
      </c>
      <c r="HE9" s="350">
        <v>1.903</v>
      </c>
      <c r="HF9" s="350">
        <v>1.8089999999999999</v>
      </c>
      <c r="HG9" s="350">
        <v>1.577</v>
      </c>
      <c r="HH9" s="350">
        <v>1.698</v>
      </c>
      <c r="HI9" s="350">
        <v>1.6160000000000001</v>
      </c>
      <c r="HJ9" s="350">
        <v>1.4970000000000001</v>
      </c>
      <c r="HK9" s="350">
        <v>1.526</v>
      </c>
      <c r="HL9" s="350">
        <v>1.429</v>
      </c>
      <c r="HM9" s="350">
        <v>1.429</v>
      </c>
      <c r="HN9" s="350">
        <v>1.2450000000000001</v>
      </c>
      <c r="HO9" s="350">
        <v>1.6</v>
      </c>
      <c r="HP9" s="350">
        <v>1.778</v>
      </c>
      <c r="HQ9" s="350">
        <v>1.601</v>
      </c>
      <c r="HR9" s="350">
        <v>1.5369999999999999</v>
      </c>
      <c r="HS9" s="350">
        <v>1.431</v>
      </c>
      <c r="HT9" s="350">
        <v>1.4810000000000001</v>
      </c>
      <c r="HU9" s="350">
        <v>1.486</v>
      </c>
      <c r="HV9" s="350">
        <v>1.377</v>
      </c>
      <c r="HW9" s="350">
        <v>1.214</v>
      </c>
      <c r="HX9" s="350">
        <v>1.272</v>
      </c>
      <c r="HY9" s="350">
        <v>1.2769999999999999</v>
      </c>
      <c r="HZ9" s="350">
        <v>1.323</v>
      </c>
      <c r="IA9" s="350">
        <v>1.4019999999999999</v>
      </c>
      <c r="IB9" s="350">
        <v>1.4810000000000001</v>
      </c>
      <c r="IC9" s="350">
        <v>1.363</v>
      </c>
      <c r="ID9" s="350">
        <v>1.3859999999999999</v>
      </c>
      <c r="IE9" s="350">
        <v>1.3140000000000001</v>
      </c>
      <c r="IF9" s="350">
        <v>1.258</v>
      </c>
      <c r="IG9" s="350">
        <v>1.4039999999999999</v>
      </c>
      <c r="IH9" s="350">
        <v>1.2529999999999999</v>
      </c>
      <c r="II9" s="350">
        <v>1.272</v>
      </c>
      <c r="IJ9" s="350">
        <v>1.3080000000000001</v>
      </c>
      <c r="IK9" s="350">
        <v>1.2949999999999999</v>
      </c>
      <c r="IL9" s="350">
        <v>1.361</v>
      </c>
      <c r="IM9" s="350">
        <v>1.286</v>
      </c>
      <c r="IN9" s="350">
        <v>1.2569999999999999</v>
      </c>
      <c r="IO9" s="350">
        <v>1.08</v>
      </c>
      <c r="IP9" s="350">
        <v>1.075</v>
      </c>
      <c r="IQ9" s="350">
        <v>1.0229999999999999</v>
      </c>
      <c r="IR9" s="350">
        <v>0.89800000000000002</v>
      </c>
      <c r="IS9" s="350">
        <v>0.90300000000000002</v>
      </c>
      <c r="IT9" s="350">
        <v>1.161</v>
      </c>
      <c r="IU9" s="350">
        <v>1.133</v>
      </c>
      <c r="IV9" s="350">
        <v>1.2130000000000001</v>
      </c>
      <c r="IW9" s="350">
        <v>1.2410000000000001</v>
      </c>
      <c r="IX9" s="350">
        <v>1.214</v>
      </c>
      <c r="IY9" s="350">
        <v>1.2150000000000001</v>
      </c>
      <c r="IZ9" s="350">
        <v>1.1180000000000001</v>
      </c>
      <c r="JA9" s="350">
        <v>1.0840000000000001</v>
      </c>
      <c r="JB9" s="350">
        <v>1.075</v>
      </c>
      <c r="JC9" s="350">
        <v>1.0229999999999999</v>
      </c>
      <c r="JD9" s="350">
        <v>0.97499999999999998</v>
      </c>
      <c r="JE9" s="350">
        <v>1.038</v>
      </c>
      <c r="JF9" s="350">
        <v>1.0620000000000001</v>
      </c>
      <c r="JG9" s="350">
        <v>0.97099999999999997</v>
      </c>
      <c r="JH9" s="350">
        <v>0.95899999999999996</v>
      </c>
      <c r="JI9" s="350">
        <v>0.96199999999999997</v>
      </c>
      <c r="JJ9" s="350">
        <v>0.96599999999999997</v>
      </c>
      <c r="JK9" s="350">
        <v>0.91400000000000003</v>
      </c>
      <c r="JL9" s="350">
        <v>0.84599999999999997</v>
      </c>
      <c r="JM9" s="350">
        <v>0.78900000000000003</v>
      </c>
      <c r="JN9" s="350">
        <v>0.78</v>
      </c>
      <c r="JO9" s="350">
        <v>0.8</v>
      </c>
      <c r="JP9" s="350">
        <v>0.75700000000000001</v>
      </c>
      <c r="JQ9" s="350">
        <v>0.76</v>
      </c>
      <c r="JR9" s="350">
        <v>0.71299999999999997</v>
      </c>
      <c r="JS9" s="350">
        <v>0.78100000000000003</v>
      </c>
      <c r="JT9" s="350">
        <v>0.77500000000000002</v>
      </c>
      <c r="JU9" s="350">
        <v>0.66900000000000004</v>
      </c>
      <c r="JV9" s="350">
        <v>0.49199999999999999</v>
      </c>
      <c r="JW9" s="350">
        <v>0.58899999999999997</v>
      </c>
      <c r="JX9" s="350">
        <v>0.879</v>
      </c>
      <c r="JY9" s="350">
        <v>0.82199999999999995</v>
      </c>
      <c r="JZ9" s="350">
        <v>0.79</v>
      </c>
      <c r="KA9" s="350">
        <v>0.70799999999999996</v>
      </c>
      <c r="KB9" s="350">
        <v>0.66900000000000004</v>
      </c>
      <c r="KC9" s="350">
        <v>0.59</v>
      </c>
      <c r="KD9" s="350">
        <v>0.60499999999999998</v>
      </c>
      <c r="KE9" s="350">
        <v>0.68799999999999994</v>
      </c>
      <c r="KF9" s="350">
        <v>0.61399999999999999</v>
      </c>
      <c r="KG9" s="350">
        <v>0.58599999999999997</v>
      </c>
      <c r="KH9" s="350">
        <v>0.60499999999999998</v>
      </c>
      <c r="KI9" s="350">
        <v>0.61</v>
      </c>
      <c r="KJ9" s="350">
        <v>0.56599999999999995</v>
      </c>
      <c r="KK9" s="350">
        <v>0.53600000000000003</v>
      </c>
      <c r="KL9" s="350">
        <v>0.52700000000000002</v>
      </c>
      <c r="KM9" s="350">
        <v>0.48799999999999999</v>
      </c>
      <c r="KN9" s="350">
        <v>0.497</v>
      </c>
      <c r="KO9" s="350">
        <v>0.46500000000000002</v>
      </c>
      <c r="KP9" s="350">
        <v>0.41499999999999998</v>
      </c>
      <c r="KQ9" s="350">
        <v>0.32</v>
      </c>
      <c r="KR9" s="350">
        <v>0.28000000000000003</v>
      </c>
      <c r="KS9" s="350">
        <v>0.33500000000000002</v>
      </c>
      <c r="KT9" s="350">
        <v>0.39500000000000002</v>
      </c>
      <c r="KU9" s="350">
        <v>0.32500000000000001</v>
      </c>
      <c r="KV9" s="350">
        <v>0.39</v>
      </c>
      <c r="KW9" s="350">
        <v>0.45</v>
      </c>
      <c r="KX9" s="350">
        <v>0.40500000000000003</v>
      </c>
      <c r="KY9" s="350">
        <v>0.375</v>
      </c>
      <c r="KZ9" s="350">
        <v>0.34499999999999997</v>
      </c>
      <c r="LA9" s="350">
        <v>0.29499999999999998</v>
      </c>
      <c r="LB9" s="350">
        <v>0.3</v>
      </c>
      <c r="LC9" s="350">
        <v>0.26500000000000001</v>
      </c>
      <c r="LD9" s="350">
        <v>9.5000000000000001E-2</v>
      </c>
      <c r="LE9" s="350">
        <v>-6.5000000000000002E-2</v>
      </c>
      <c r="LF9" s="350">
        <v>-0.05</v>
      </c>
      <c r="LG9" s="350">
        <v>-8.5000000000000006E-2</v>
      </c>
      <c r="LH9" s="350">
        <v>-0.12</v>
      </c>
      <c r="LI9" s="350">
        <v>-0.23499999999999999</v>
      </c>
      <c r="LJ9" s="350">
        <v>-0.18</v>
      </c>
      <c r="LK9" s="350">
        <v>-7.0000000000000007E-2</v>
      </c>
      <c r="LL9" s="350">
        <v>-8.5000000000000006E-2</v>
      </c>
      <c r="LM9" s="350">
        <v>-5.5E-2</v>
      </c>
      <c r="LN9" s="350">
        <v>1.4999999999999999E-2</v>
      </c>
      <c r="LO9" s="350">
        <v>0.04</v>
      </c>
      <c r="LP9" s="350">
        <v>0.08</v>
      </c>
      <c r="LQ9" s="350">
        <v>0.05</v>
      </c>
      <c r="LR9" s="350">
        <v>6.5000000000000002E-2</v>
      </c>
      <c r="LS9" s="350">
        <v>0.01</v>
      </c>
      <c r="LT9" s="350">
        <v>0.04</v>
      </c>
      <c r="LU9" s="350">
        <v>8.5000000000000006E-2</v>
      </c>
      <c r="LV9" s="350">
        <v>7.4999999999999997E-2</v>
      </c>
      <c r="LW9" s="350">
        <v>0</v>
      </c>
      <c r="LX9" s="350">
        <v>0.06</v>
      </c>
      <c r="LY9" s="350">
        <v>6.5000000000000002E-2</v>
      </c>
      <c r="LZ9" s="350">
        <v>0.03</v>
      </c>
      <c r="MA9" s="350">
        <v>4.4999999999999998E-2</v>
      </c>
      <c r="MB9" s="350">
        <v>0.08</v>
      </c>
      <c r="MC9" s="350" t="s">
        <v>15211</v>
      </c>
    </row>
    <row r="10" spans="1:341" ht="13.5" customHeight="1">
      <c r="A10" s="431" t="s">
        <v>288</v>
      </c>
      <c r="B10" s="432"/>
      <c r="C10" s="348" t="s">
        <v>15210</v>
      </c>
      <c r="D10" s="349">
        <v>7.6</v>
      </c>
      <c r="E10" s="349">
        <v>8.4</v>
      </c>
      <c r="F10" s="349">
        <v>8.6999999999999993</v>
      </c>
      <c r="G10" s="349">
        <v>8.6999999999999993</v>
      </c>
      <c r="H10" s="349">
        <v>8.6999999999999993</v>
      </c>
      <c r="I10" s="349">
        <v>8.8000000000000007</v>
      </c>
      <c r="J10" s="349">
        <v>8.6</v>
      </c>
      <c r="K10" s="349">
        <v>8.9</v>
      </c>
      <c r="L10" s="349">
        <v>9.1</v>
      </c>
      <c r="M10" s="349">
        <v>9.1</v>
      </c>
      <c r="N10" s="349">
        <v>9</v>
      </c>
      <c r="O10" s="349">
        <v>8.9</v>
      </c>
      <c r="P10" s="349">
        <v>8.9</v>
      </c>
      <c r="Q10" s="349">
        <v>8.4</v>
      </c>
      <c r="R10" s="349">
        <v>8.4</v>
      </c>
      <c r="S10" s="349">
        <v>8.4</v>
      </c>
      <c r="T10" s="349">
        <v>8.4</v>
      </c>
      <c r="U10" s="349">
        <v>8.4</v>
      </c>
      <c r="V10" s="349">
        <v>8.6</v>
      </c>
      <c r="W10" s="349">
        <v>8.6</v>
      </c>
      <c r="X10" s="349">
        <v>8.5</v>
      </c>
      <c r="Y10" s="349">
        <v>8.4</v>
      </c>
      <c r="Z10" s="349">
        <v>8.3000000000000007</v>
      </c>
      <c r="AA10" s="349">
        <v>8.1999999999999993</v>
      </c>
      <c r="AB10" s="349">
        <v>8</v>
      </c>
      <c r="AC10" s="349">
        <v>7.9</v>
      </c>
      <c r="AD10" s="349">
        <v>8</v>
      </c>
      <c r="AE10" s="349">
        <v>8</v>
      </c>
      <c r="AF10" s="349">
        <v>8.1</v>
      </c>
      <c r="AG10" s="349">
        <v>8.1</v>
      </c>
      <c r="AH10" s="349">
        <v>8.1</v>
      </c>
      <c r="AI10" s="349">
        <v>8.1</v>
      </c>
      <c r="AJ10" s="349">
        <v>7.7</v>
      </c>
      <c r="AK10" s="349">
        <v>7.5</v>
      </c>
      <c r="AL10" s="349">
        <v>7.4</v>
      </c>
      <c r="AM10" s="349">
        <v>7.3</v>
      </c>
      <c r="AN10" s="349">
        <v>7.2</v>
      </c>
      <c r="AO10" s="349">
        <v>6.9</v>
      </c>
      <c r="AP10" s="349">
        <v>6.7</v>
      </c>
      <c r="AQ10" s="349">
        <v>6.7</v>
      </c>
      <c r="AR10" s="349">
        <v>6.8</v>
      </c>
      <c r="AS10" s="349">
        <v>6.8</v>
      </c>
      <c r="AT10" s="349">
        <v>6.6</v>
      </c>
      <c r="AU10" s="349">
        <v>6.4</v>
      </c>
      <c r="AV10" s="349">
        <v>6.2</v>
      </c>
      <c r="AW10" s="349">
        <v>6</v>
      </c>
      <c r="AX10" s="349">
        <v>6</v>
      </c>
      <c r="AY10" s="349">
        <v>5.9</v>
      </c>
      <c r="AZ10" s="349">
        <v>5.8</v>
      </c>
      <c r="BA10" s="349">
        <v>6.1</v>
      </c>
      <c r="BB10" s="349">
        <v>6.3</v>
      </c>
      <c r="BC10" s="349">
        <v>6.5</v>
      </c>
      <c r="BD10" s="349">
        <v>6.7</v>
      </c>
      <c r="BE10" s="349">
        <v>7.1</v>
      </c>
      <c r="BF10" s="349">
        <v>6.9</v>
      </c>
      <c r="BG10" s="349">
        <v>7.1</v>
      </c>
      <c r="BH10" s="349">
        <v>7.5</v>
      </c>
      <c r="BI10" s="349">
        <v>7.5</v>
      </c>
      <c r="BJ10" s="349">
        <v>7.5</v>
      </c>
      <c r="BK10" s="349">
        <v>7.5</v>
      </c>
      <c r="BL10" s="349">
        <v>7.6</v>
      </c>
      <c r="BM10" s="349">
        <v>7.4</v>
      </c>
      <c r="BN10" s="349">
        <v>7.3</v>
      </c>
      <c r="BO10" s="349">
        <v>7.1</v>
      </c>
      <c r="BP10" s="349">
        <v>6.9</v>
      </c>
      <c r="BQ10" s="349">
        <v>6.8</v>
      </c>
      <c r="BR10" s="349">
        <v>6.9</v>
      </c>
      <c r="BS10" s="349">
        <v>6.7</v>
      </c>
      <c r="BT10" s="349">
        <v>6.6</v>
      </c>
      <c r="BU10" s="349">
        <v>6.6</v>
      </c>
      <c r="BV10" s="349">
        <v>6.3</v>
      </c>
      <c r="BW10" s="349">
        <v>6.1</v>
      </c>
      <c r="BX10" s="349">
        <v>5.9</v>
      </c>
      <c r="BY10" s="349">
        <v>6.2</v>
      </c>
      <c r="BZ10" s="349">
        <v>6.4</v>
      </c>
      <c r="CA10" s="349">
        <v>6.4</v>
      </c>
      <c r="CB10" s="349">
        <v>6.5</v>
      </c>
      <c r="CC10" s="349">
        <v>6.6</v>
      </c>
      <c r="CD10" s="349">
        <v>6.5</v>
      </c>
      <c r="CE10" s="349">
        <v>6.3</v>
      </c>
      <c r="CF10" s="349">
        <v>6.2</v>
      </c>
      <c r="CG10" s="349">
        <v>6</v>
      </c>
      <c r="CH10" s="349">
        <v>5.9</v>
      </c>
      <c r="CI10" s="349">
        <v>5.8</v>
      </c>
      <c r="CJ10" s="349">
        <v>5.8</v>
      </c>
      <c r="CK10" s="349">
        <v>5.6</v>
      </c>
      <c r="CL10" s="349">
        <v>5.7</v>
      </c>
      <c r="CM10" s="349">
        <v>5.9</v>
      </c>
      <c r="CN10" s="349">
        <v>5.8</v>
      </c>
      <c r="CO10" s="349">
        <v>5.7</v>
      </c>
      <c r="CP10" s="349">
        <v>5.6</v>
      </c>
      <c r="CQ10" s="349">
        <v>5.7</v>
      </c>
      <c r="CR10" s="349">
        <v>5.6</v>
      </c>
      <c r="CS10" s="349">
        <v>5.6</v>
      </c>
      <c r="CT10" s="349">
        <v>5.6</v>
      </c>
      <c r="CU10" s="349">
        <v>5.3</v>
      </c>
      <c r="CV10" s="349">
        <v>5.0999999999999996</v>
      </c>
      <c r="CW10" s="349">
        <v>5</v>
      </c>
      <c r="CX10" s="349">
        <v>4.9000000000000004</v>
      </c>
      <c r="CY10" s="349">
        <v>4.9000000000000004</v>
      </c>
      <c r="CZ10" s="349">
        <v>5</v>
      </c>
      <c r="DA10" s="349">
        <v>4.8</v>
      </c>
      <c r="DB10" s="349">
        <v>4.7</v>
      </c>
      <c r="DC10" s="349">
        <v>4.4000000000000004</v>
      </c>
      <c r="DD10" s="349">
        <v>4.0999999999999996</v>
      </c>
      <c r="DE10" s="349">
        <v>4.0999999999999996</v>
      </c>
      <c r="DF10" s="349">
        <v>4.0999999999999996</v>
      </c>
      <c r="DG10" s="349">
        <v>3.9</v>
      </c>
      <c r="DH10" s="349">
        <v>3.7</v>
      </c>
      <c r="DI10" s="349">
        <v>3.85</v>
      </c>
      <c r="DJ10" s="349">
        <v>4.04</v>
      </c>
      <c r="DK10" s="349">
        <v>3.85</v>
      </c>
      <c r="DL10" s="349">
        <v>4.01</v>
      </c>
      <c r="DM10" s="349">
        <v>4.3600000000000003</v>
      </c>
      <c r="DN10" s="349">
        <v>4.68</v>
      </c>
      <c r="DO10" s="349">
        <v>4.88</v>
      </c>
      <c r="DP10" s="349">
        <v>5.04</v>
      </c>
      <c r="DQ10" s="349">
        <v>5.29</v>
      </c>
      <c r="DR10" s="349">
        <v>5.04</v>
      </c>
      <c r="DS10" s="349">
        <v>5.15</v>
      </c>
      <c r="DT10" s="349">
        <v>5.54</v>
      </c>
      <c r="DU10" s="349">
        <v>5.51</v>
      </c>
      <c r="DV10" s="349">
        <v>5.33</v>
      </c>
      <c r="DW10" s="349">
        <v>5.22</v>
      </c>
      <c r="DX10" s="349">
        <v>5.38</v>
      </c>
      <c r="DY10" s="349">
        <v>5.19</v>
      </c>
      <c r="DZ10" s="349">
        <v>5.27</v>
      </c>
      <c r="EA10" s="349">
        <v>5.21</v>
      </c>
      <c r="EB10" s="349">
        <v>5.26</v>
      </c>
      <c r="EC10" s="349">
        <v>5.21</v>
      </c>
      <c r="ED10" s="349">
        <v>5.15</v>
      </c>
      <c r="EE10" s="349">
        <v>4.8899999999999997</v>
      </c>
      <c r="EF10" s="349">
        <v>4.8</v>
      </c>
      <c r="EG10" s="349">
        <v>4.78</v>
      </c>
      <c r="EH10" s="349">
        <v>4.67</v>
      </c>
      <c r="EI10" s="349">
        <v>4.83</v>
      </c>
      <c r="EJ10" s="349">
        <v>5.05</v>
      </c>
      <c r="EK10" s="349">
        <v>5</v>
      </c>
      <c r="EL10" s="349">
        <v>5.0199999999999996</v>
      </c>
      <c r="EM10" s="349">
        <v>4.82</v>
      </c>
      <c r="EN10" s="349">
        <v>4.8099999999999996</v>
      </c>
      <c r="EO10" s="349">
        <v>4.5999999999999996</v>
      </c>
      <c r="EP10" s="349">
        <v>4.45</v>
      </c>
      <c r="EQ10" s="349">
        <v>4.74</v>
      </c>
      <c r="ER10" s="349">
        <v>4.8600000000000003</v>
      </c>
      <c r="ES10" s="349">
        <v>4.92</v>
      </c>
      <c r="ET10" s="349">
        <v>5.16</v>
      </c>
      <c r="EU10" s="349">
        <v>5.15</v>
      </c>
      <c r="EV10" s="349">
        <v>5.17</v>
      </c>
      <c r="EW10" s="349">
        <v>5.0199999999999996</v>
      </c>
      <c r="EX10" s="349">
        <v>4.87</v>
      </c>
      <c r="EY10" s="349">
        <v>4.59</v>
      </c>
      <c r="EZ10" s="349">
        <v>4.38</v>
      </c>
      <c r="FA10" s="349">
        <v>4.46</v>
      </c>
      <c r="FB10" s="349">
        <v>4.4800000000000004</v>
      </c>
      <c r="FC10" s="349">
        <v>4.33</v>
      </c>
      <c r="FD10" s="349">
        <v>4.18</v>
      </c>
      <c r="FE10" s="349">
        <v>3.95</v>
      </c>
      <c r="FF10" s="349">
        <v>4</v>
      </c>
      <c r="FG10" s="349">
        <v>4.1500000000000004</v>
      </c>
      <c r="FH10" s="349">
        <v>3.82</v>
      </c>
      <c r="FI10" s="349">
        <v>3.62</v>
      </c>
      <c r="FJ10" s="349">
        <v>3.97</v>
      </c>
      <c r="FK10" s="349">
        <v>4.13</v>
      </c>
      <c r="FL10" s="349">
        <v>4.17</v>
      </c>
      <c r="FM10" s="349">
        <v>4.22</v>
      </c>
      <c r="FN10" s="349">
        <v>4.3499999999999996</v>
      </c>
      <c r="FO10" s="349">
        <v>4.29</v>
      </c>
      <c r="FP10" s="349">
        <v>4.17</v>
      </c>
      <c r="FQ10" s="349">
        <v>4.1100000000000003</v>
      </c>
      <c r="FR10" s="349">
        <v>3.91</v>
      </c>
      <c r="FS10" s="349">
        <v>4.0999999999999996</v>
      </c>
      <c r="FT10" s="349">
        <v>4.25</v>
      </c>
      <c r="FU10" s="349">
        <v>4.3099999999999996</v>
      </c>
      <c r="FV10" s="349">
        <v>4.24</v>
      </c>
      <c r="FW10" s="349">
        <v>4.08</v>
      </c>
      <c r="FX10" s="349">
        <v>4.0199999999999996</v>
      </c>
      <c r="FY10" s="349">
        <v>3.89</v>
      </c>
      <c r="FZ10" s="349">
        <v>3.78</v>
      </c>
      <c r="GA10" s="349">
        <v>3.58</v>
      </c>
      <c r="GB10" s="349">
        <v>3.56</v>
      </c>
      <c r="GC10" s="349">
        <v>3.54</v>
      </c>
      <c r="GD10" s="349">
        <v>3.7</v>
      </c>
      <c r="GE10" s="349">
        <v>3.48</v>
      </c>
      <c r="GF10" s="349">
        <v>3.3</v>
      </c>
      <c r="GG10" s="349">
        <v>3.13</v>
      </c>
      <c r="GH10" s="349">
        <v>3.2</v>
      </c>
      <c r="GI10" s="349">
        <v>3.23</v>
      </c>
      <c r="GJ10" s="349">
        <v>3.07</v>
      </c>
      <c r="GK10" s="349">
        <v>3.24</v>
      </c>
      <c r="GL10" s="349">
        <v>3.45</v>
      </c>
      <c r="GM10" s="349">
        <v>3.34</v>
      </c>
      <c r="GN10" s="349">
        <v>3.32</v>
      </c>
      <c r="GO10" s="349">
        <v>3.47</v>
      </c>
      <c r="GP10" s="349">
        <v>3.64</v>
      </c>
      <c r="GQ10" s="349">
        <v>3.89</v>
      </c>
      <c r="GR10" s="349">
        <v>3.96</v>
      </c>
      <c r="GS10" s="349">
        <v>3.96</v>
      </c>
      <c r="GT10" s="349">
        <v>4.01</v>
      </c>
      <c r="GU10" s="349">
        <v>3.88</v>
      </c>
      <c r="GV10" s="349">
        <v>3.75</v>
      </c>
      <c r="GW10" s="349">
        <v>3.79</v>
      </c>
      <c r="GX10" s="349">
        <v>3.71</v>
      </c>
      <c r="GY10" s="349">
        <v>3.77</v>
      </c>
      <c r="GZ10" s="349">
        <v>4.0199999999999996</v>
      </c>
      <c r="HA10" s="349">
        <v>4.05</v>
      </c>
      <c r="HB10" s="349">
        <v>3.94</v>
      </c>
      <c r="HC10" s="349">
        <v>4.1500000000000004</v>
      </c>
      <c r="HD10" s="349">
        <v>4.28</v>
      </c>
      <c r="HE10" s="349">
        <v>4.5599999999999996</v>
      </c>
      <c r="HF10" s="349">
        <v>4.5</v>
      </c>
      <c r="HG10" s="349">
        <v>4.3</v>
      </c>
      <c r="HH10" s="349">
        <v>4.22</v>
      </c>
      <c r="HI10" s="349">
        <v>4.28</v>
      </c>
      <c r="HJ10" s="349">
        <v>4.09</v>
      </c>
      <c r="HK10" s="349">
        <v>4.21</v>
      </c>
      <c r="HL10" s="349">
        <v>4.03</v>
      </c>
      <c r="HM10" s="349">
        <v>3.95</v>
      </c>
      <c r="HN10" s="349">
        <v>3.8</v>
      </c>
      <c r="HO10" s="349">
        <v>4.04</v>
      </c>
      <c r="HP10" s="349">
        <v>4.2</v>
      </c>
      <c r="HQ10" s="349">
        <v>4.5199999999999996</v>
      </c>
      <c r="HR10" s="349">
        <v>4.49</v>
      </c>
      <c r="HS10" s="349">
        <v>4.2</v>
      </c>
      <c r="HT10" s="349">
        <v>4.09</v>
      </c>
      <c r="HU10" s="349">
        <v>3.88</v>
      </c>
      <c r="HV10" s="349">
        <v>3.56</v>
      </c>
      <c r="HW10" s="349">
        <v>3.05</v>
      </c>
      <c r="HX10" s="349">
        <v>3.07</v>
      </c>
      <c r="HY10" s="349">
        <v>3.13</v>
      </c>
      <c r="HZ10" s="349">
        <v>3.02</v>
      </c>
      <c r="IA10" s="349">
        <v>3.13</v>
      </c>
      <c r="IB10" s="349">
        <v>3.37</v>
      </c>
      <c r="IC10" s="349">
        <v>3.47</v>
      </c>
      <c r="ID10" s="349">
        <v>3.34</v>
      </c>
      <c r="IE10" s="349">
        <v>3.31</v>
      </c>
      <c r="IF10" s="349">
        <v>3.26</v>
      </c>
      <c r="IG10" s="349">
        <v>3.21</v>
      </c>
      <c r="IH10" s="349">
        <v>3.22</v>
      </c>
      <c r="II10" s="349">
        <v>3.14</v>
      </c>
      <c r="IJ10" s="349">
        <v>3.26</v>
      </c>
      <c r="IK10" s="349">
        <v>3.17</v>
      </c>
      <c r="IL10" s="349">
        <v>3.1</v>
      </c>
      <c r="IM10" s="349">
        <v>3.06</v>
      </c>
      <c r="IN10" s="349">
        <v>2.73</v>
      </c>
      <c r="IO10" s="349">
        <v>2.54</v>
      </c>
      <c r="IP10" s="349">
        <v>2.62</v>
      </c>
      <c r="IQ10" s="349">
        <v>2.35</v>
      </c>
      <c r="IR10" s="349">
        <v>2.2999999999999998</v>
      </c>
      <c r="IS10" s="349">
        <v>2.35</v>
      </c>
      <c r="IT10" s="349">
        <v>2.5299999999999998</v>
      </c>
      <c r="IU10" s="349">
        <v>2.91</v>
      </c>
      <c r="IV10" s="349">
        <v>3.02</v>
      </c>
      <c r="IW10" s="349">
        <v>3.2</v>
      </c>
      <c r="IX10" s="349">
        <v>3.21</v>
      </c>
      <c r="IY10" s="349">
        <v>3.34</v>
      </c>
      <c r="IZ10" s="349">
        <v>3.06</v>
      </c>
      <c r="JA10" s="349">
        <v>2.89</v>
      </c>
      <c r="JB10" s="349">
        <v>2.74</v>
      </c>
      <c r="JC10" s="349">
        <v>2.21</v>
      </c>
      <c r="JD10" s="349">
        <v>1.83</v>
      </c>
      <c r="JE10" s="349">
        <v>2</v>
      </c>
      <c r="JF10" s="349">
        <v>1.87</v>
      </c>
      <c r="JG10" s="349">
        <v>1.93</v>
      </c>
      <c r="JH10" s="349">
        <v>1.82</v>
      </c>
      <c r="JI10" s="349">
        <v>1.85</v>
      </c>
      <c r="JJ10" s="349">
        <v>1.83</v>
      </c>
      <c r="JK10" s="349">
        <v>1.62</v>
      </c>
      <c r="JL10" s="349">
        <v>1.34</v>
      </c>
      <c r="JM10" s="349">
        <v>1.3</v>
      </c>
      <c r="JN10" s="349">
        <v>1.24</v>
      </c>
      <c r="JO10" s="349">
        <v>1.34</v>
      </c>
      <c r="JP10" s="349">
        <v>1.49</v>
      </c>
      <c r="JQ10" s="349">
        <v>1.47</v>
      </c>
      <c r="JR10" s="349">
        <v>1.34</v>
      </c>
      <c r="JS10" s="349">
        <v>1.3</v>
      </c>
      <c r="JT10" s="349">
        <v>1.51</v>
      </c>
      <c r="JU10" s="349">
        <v>1.54</v>
      </c>
      <c r="JV10" s="349">
        <v>1.35</v>
      </c>
      <c r="JW10" s="349">
        <v>1.2</v>
      </c>
      <c r="JX10" s="349">
        <v>1.29</v>
      </c>
      <c r="JY10" s="349">
        <v>1.53</v>
      </c>
      <c r="JZ10" s="349">
        <v>1.56</v>
      </c>
      <c r="KA10" s="349">
        <v>1.73</v>
      </c>
      <c r="KB10" s="349">
        <v>1.89</v>
      </c>
      <c r="KC10" s="349">
        <v>1.76</v>
      </c>
      <c r="KD10" s="349">
        <v>1.68</v>
      </c>
      <c r="KE10" s="349">
        <v>1.8</v>
      </c>
      <c r="KF10" s="349">
        <v>1.76</v>
      </c>
      <c r="KG10" s="349">
        <v>1.56</v>
      </c>
      <c r="KH10" s="349">
        <v>1.51</v>
      </c>
      <c r="KI10" s="349">
        <v>1.46</v>
      </c>
      <c r="KJ10" s="349">
        <v>1.33</v>
      </c>
      <c r="KK10" s="349">
        <v>1.26</v>
      </c>
      <c r="KL10" s="349">
        <v>1.1100000000000001</v>
      </c>
      <c r="KM10" s="349">
        <v>0.95</v>
      </c>
      <c r="KN10" s="349">
        <v>0.92</v>
      </c>
      <c r="KO10" s="349">
        <v>0.79</v>
      </c>
      <c r="KP10" s="349">
        <v>0.72</v>
      </c>
      <c r="KQ10" s="349">
        <v>0.59</v>
      </c>
      <c r="KR10" s="349">
        <v>0.39</v>
      </c>
      <c r="KS10" s="349">
        <v>0.3</v>
      </c>
      <c r="KT10" s="349">
        <v>0.23</v>
      </c>
      <c r="KU10" s="349">
        <v>0.12</v>
      </c>
      <c r="KV10" s="349">
        <v>0.56000000000000005</v>
      </c>
      <c r="KW10" s="349">
        <v>0.79</v>
      </c>
      <c r="KX10" s="349">
        <v>0.71</v>
      </c>
      <c r="KY10" s="349">
        <v>0.61</v>
      </c>
      <c r="KZ10" s="349">
        <v>0.65</v>
      </c>
      <c r="LA10" s="349">
        <v>0.52</v>
      </c>
      <c r="LB10" s="349">
        <v>0.52</v>
      </c>
      <c r="LC10" s="349">
        <v>0.55000000000000004</v>
      </c>
      <c r="LD10" s="349">
        <v>0.43</v>
      </c>
      <c r="LE10" s="349">
        <v>0.17</v>
      </c>
      <c r="LF10" s="349">
        <v>0.17</v>
      </c>
      <c r="LG10" s="349">
        <v>0.13</v>
      </c>
      <c r="LH10" s="349">
        <v>0.13</v>
      </c>
      <c r="LI10" s="349">
        <v>-0.02</v>
      </c>
      <c r="LJ10" s="349">
        <v>-0.15</v>
      </c>
      <c r="LK10" s="349">
        <v>-0.13</v>
      </c>
      <c r="LL10" s="349">
        <v>-0.09</v>
      </c>
      <c r="LM10" s="349">
        <v>0</v>
      </c>
      <c r="LN10" s="349">
        <v>0.19</v>
      </c>
      <c r="LO10" s="349">
        <v>0.25</v>
      </c>
      <c r="LP10" s="349">
        <v>0.25</v>
      </c>
      <c r="LQ10" s="349">
        <v>0.26</v>
      </c>
      <c r="LR10" s="349">
        <v>0.35</v>
      </c>
      <c r="LS10" s="349">
        <v>0.22</v>
      </c>
      <c r="LT10" s="349">
        <v>0.34</v>
      </c>
      <c r="LU10" s="349">
        <v>0.25</v>
      </c>
      <c r="LV10" s="349">
        <v>0.46</v>
      </c>
      <c r="LW10" s="349">
        <v>0.35</v>
      </c>
      <c r="LX10" s="349">
        <v>0.35</v>
      </c>
      <c r="LY10" s="349">
        <v>0.37</v>
      </c>
      <c r="LZ10" s="349">
        <v>0.31</v>
      </c>
      <c r="MA10" s="349">
        <v>0.3</v>
      </c>
      <c r="MB10" s="349">
        <v>0.47</v>
      </c>
      <c r="MC10" s="349">
        <v>0.66</v>
      </c>
    </row>
    <row r="11" spans="1:341" ht="13.5" customHeight="1">
      <c r="A11" s="351" t="s">
        <v>15212</v>
      </c>
      <c r="B11" s="352" t="s">
        <v>15213</v>
      </c>
      <c r="C11" s="348" t="s">
        <v>15209</v>
      </c>
      <c r="D11" s="350" t="s">
        <v>15211</v>
      </c>
      <c r="E11" s="350" t="s">
        <v>15211</v>
      </c>
      <c r="F11" s="350" t="s">
        <v>15211</v>
      </c>
      <c r="G11" s="350" t="s">
        <v>15211</v>
      </c>
      <c r="H11" s="350" t="s">
        <v>15211</v>
      </c>
      <c r="I11" s="350" t="s">
        <v>15211</v>
      </c>
      <c r="J11" s="350" t="s">
        <v>15211</v>
      </c>
      <c r="K11" s="350" t="s">
        <v>15211</v>
      </c>
      <c r="L11" s="350" t="s">
        <v>15211</v>
      </c>
      <c r="M11" s="350" t="s">
        <v>15211</v>
      </c>
      <c r="N11" s="350" t="s">
        <v>15211</v>
      </c>
      <c r="O11" s="350" t="s">
        <v>15211</v>
      </c>
      <c r="P11" s="350" t="s">
        <v>15211</v>
      </c>
      <c r="Q11" s="350" t="s">
        <v>15211</v>
      </c>
      <c r="R11" s="350" t="s">
        <v>15211</v>
      </c>
      <c r="S11" s="350" t="s">
        <v>15211</v>
      </c>
      <c r="T11" s="350" t="s">
        <v>15211</v>
      </c>
      <c r="U11" s="350" t="s">
        <v>15211</v>
      </c>
      <c r="V11" s="350" t="s">
        <v>15211</v>
      </c>
      <c r="W11" s="350" t="s">
        <v>15211</v>
      </c>
      <c r="X11" s="350" t="s">
        <v>15211</v>
      </c>
      <c r="Y11" s="350" t="s">
        <v>15211</v>
      </c>
      <c r="Z11" s="350" t="s">
        <v>15211</v>
      </c>
      <c r="AA11" s="350" t="s">
        <v>15211</v>
      </c>
      <c r="AB11" s="350" t="s">
        <v>15211</v>
      </c>
      <c r="AC11" s="350" t="s">
        <v>15211</v>
      </c>
      <c r="AD11" s="350" t="s">
        <v>15211</v>
      </c>
      <c r="AE11" s="350" t="s">
        <v>15211</v>
      </c>
      <c r="AF11" s="350" t="s">
        <v>15211</v>
      </c>
      <c r="AG11" s="350" t="s">
        <v>15211</v>
      </c>
      <c r="AH11" s="350" t="s">
        <v>15211</v>
      </c>
      <c r="AI11" s="350" t="s">
        <v>15211</v>
      </c>
      <c r="AJ11" s="350" t="s">
        <v>15211</v>
      </c>
      <c r="AK11" s="350" t="s">
        <v>15211</v>
      </c>
      <c r="AL11" s="350" t="s">
        <v>15211</v>
      </c>
      <c r="AM11" s="350" t="s">
        <v>15211</v>
      </c>
      <c r="AN11" s="350" t="s">
        <v>15211</v>
      </c>
      <c r="AO11" s="350" t="s">
        <v>15211</v>
      </c>
      <c r="AP11" s="350" t="s">
        <v>15211</v>
      </c>
      <c r="AQ11" s="350" t="s">
        <v>15211</v>
      </c>
      <c r="AR11" s="350" t="s">
        <v>15211</v>
      </c>
      <c r="AS11" s="350" t="s">
        <v>15211</v>
      </c>
      <c r="AT11" s="350" t="s">
        <v>15211</v>
      </c>
      <c r="AU11" s="350" t="s">
        <v>15211</v>
      </c>
      <c r="AV11" s="350" t="s">
        <v>15211</v>
      </c>
      <c r="AW11" s="350" t="s">
        <v>15211</v>
      </c>
      <c r="AX11" s="350" t="s">
        <v>15211</v>
      </c>
      <c r="AY11" s="350" t="s">
        <v>15211</v>
      </c>
      <c r="AZ11" s="350" t="s">
        <v>15211</v>
      </c>
      <c r="BA11" s="350" t="s">
        <v>15211</v>
      </c>
      <c r="BB11" s="350" t="s">
        <v>15211</v>
      </c>
      <c r="BC11" s="350" t="s">
        <v>15211</v>
      </c>
      <c r="BD11" s="350" t="s">
        <v>15211</v>
      </c>
      <c r="BE11" s="350" t="s">
        <v>15211</v>
      </c>
      <c r="BF11" s="350" t="s">
        <v>15211</v>
      </c>
      <c r="BG11" s="350" t="s">
        <v>15211</v>
      </c>
      <c r="BH11" s="350" t="s">
        <v>15211</v>
      </c>
      <c r="BI11" s="350" t="s">
        <v>15211</v>
      </c>
      <c r="BJ11" s="350" t="s">
        <v>15211</v>
      </c>
      <c r="BK11" s="350" t="s">
        <v>15211</v>
      </c>
      <c r="BL11" s="350" t="s">
        <v>15211</v>
      </c>
      <c r="BM11" s="350" t="s">
        <v>15211</v>
      </c>
      <c r="BN11" s="350" t="s">
        <v>15211</v>
      </c>
      <c r="BO11" s="350" t="s">
        <v>15211</v>
      </c>
      <c r="BP11" s="350" t="s">
        <v>15211</v>
      </c>
      <c r="BQ11" s="350" t="s">
        <v>15211</v>
      </c>
      <c r="BR11" s="350" t="s">
        <v>15211</v>
      </c>
      <c r="BS11" s="350" t="s">
        <v>15211</v>
      </c>
      <c r="BT11" s="350" t="s">
        <v>15211</v>
      </c>
      <c r="BU11" s="350" t="s">
        <v>15211</v>
      </c>
      <c r="BV11" s="350" t="s">
        <v>15211</v>
      </c>
      <c r="BW11" s="350" t="s">
        <v>15211</v>
      </c>
      <c r="BX11" s="350" t="s">
        <v>15211</v>
      </c>
      <c r="BY11" s="350" t="s">
        <v>15211</v>
      </c>
      <c r="BZ11" s="350" t="s">
        <v>15211</v>
      </c>
      <c r="CA11" s="350" t="s">
        <v>15211</v>
      </c>
      <c r="CB11" s="350" t="s">
        <v>15211</v>
      </c>
      <c r="CC11" s="350" t="s">
        <v>15211</v>
      </c>
      <c r="CD11" s="350" t="s">
        <v>15211</v>
      </c>
      <c r="CE11" s="350" t="s">
        <v>15211</v>
      </c>
      <c r="CF11" s="350" t="s">
        <v>15211</v>
      </c>
      <c r="CG11" s="350" t="s">
        <v>15211</v>
      </c>
      <c r="CH11" s="350" t="s">
        <v>15211</v>
      </c>
      <c r="CI11" s="350" t="s">
        <v>15211</v>
      </c>
      <c r="CJ11" s="350" t="s">
        <v>15211</v>
      </c>
      <c r="CK11" s="350" t="s">
        <v>15211</v>
      </c>
      <c r="CL11" s="350" t="s">
        <v>15211</v>
      </c>
      <c r="CM11" s="350" t="s">
        <v>15211</v>
      </c>
      <c r="CN11" s="350" t="s">
        <v>15211</v>
      </c>
      <c r="CO11" s="350" t="s">
        <v>15211</v>
      </c>
      <c r="CP11" s="350" t="s">
        <v>15211</v>
      </c>
      <c r="CQ11" s="350" t="s">
        <v>15211</v>
      </c>
      <c r="CR11" s="350" t="s">
        <v>15211</v>
      </c>
      <c r="CS11" s="350" t="s">
        <v>15211</v>
      </c>
      <c r="CT11" s="350" t="s">
        <v>15211</v>
      </c>
      <c r="CU11" s="350" t="s">
        <v>15211</v>
      </c>
      <c r="CV11" s="350" t="s">
        <v>15211</v>
      </c>
      <c r="CW11" s="350" t="s">
        <v>15211</v>
      </c>
      <c r="CX11" s="350" t="s">
        <v>15211</v>
      </c>
      <c r="CY11" s="350" t="s">
        <v>15211</v>
      </c>
      <c r="CZ11" s="350" t="s">
        <v>15211</v>
      </c>
      <c r="DA11" s="350" t="s">
        <v>15211</v>
      </c>
      <c r="DB11" s="350" t="s">
        <v>15211</v>
      </c>
      <c r="DC11" s="350" t="s">
        <v>15211</v>
      </c>
      <c r="DD11" s="350" t="s">
        <v>15211</v>
      </c>
      <c r="DE11" s="350" t="s">
        <v>15211</v>
      </c>
      <c r="DF11" s="350" t="s">
        <v>15211</v>
      </c>
      <c r="DG11" s="350" t="s">
        <v>15211</v>
      </c>
      <c r="DH11" s="350" t="s">
        <v>15211</v>
      </c>
      <c r="DI11" s="350" t="s">
        <v>15211</v>
      </c>
      <c r="DJ11" s="350" t="s">
        <v>15211</v>
      </c>
      <c r="DK11" s="350" t="s">
        <v>15211</v>
      </c>
      <c r="DL11" s="350" t="s">
        <v>15211</v>
      </c>
      <c r="DM11" s="350" t="s">
        <v>15211</v>
      </c>
      <c r="DN11" s="350" t="s">
        <v>15211</v>
      </c>
      <c r="DO11" s="350" t="s">
        <v>15211</v>
      </c>
      <c r="DP11" s="350" t="s">
        <v>15211</v>
      </c>
      <c r="DQ11" s="350" t="s">
        <v>15211</v>
      </c>
      <c r="DR11" s="350" t="s">
        <v>15211</v>
      </c>
      <c r="DS11" s="350" t="s">
        <v>15211</v>
      </c>
      <c r="DT11" s="350" t="s">
        <v>15211</v>
      </c>
      <c r="DU11" s="350" t="s">
        <v>15211</v>
      </c>
      <c r="DV11" s="350" t="s">
        <v>15211</v>
      </c>
      <c r="DW11" s="350" t="s">
        <v>15211</v>
      </c>
      <c r="DX11" s="350" t="s">
        <v>15211</v>
      </c>
      <c r="DY11" s="350" t="s">
        <v>15211</v>
      </c>
      <c r="DZ11" s="350" t="s">
        <v>15211</v>
      </c>
      <c r="EA11" s="350" t="s">
        <v>15211</v>
      </c>
      <c r="EB11" s="350" t="s">
        <v>15211</v>
      </c>
      <c r="EC11" s="350" t="s">
        <v>15211</v>
      </c>
      <c r="ED11" s="350" t="s">
        <v>15211</v>
      </c>
      <c r="EE11" s="350" t="s">
        <v>15211</v>
      </c>
      <c r="EF11" s="350">
        <v>9.31</v>
      </c>
      <c r="EG11" s="350">
        <v>9.77</v>
      </c>
      <c r="EH11" s="350">
        <v>8.64</v>
      </c>
      <c r="EI11" s="350">
        <v>8.5</v>
      </c>
      <c r="EJ11" s="350">
        <v>8.4600000000000009</v>
      </c>
      <c r="EK11" s="350">
        <v>8.4600000000000009</v>
      </c>
      <c r="EL11" s="350">
        <v>8.4600000000000009</v>
      </c>
      <c r="EM11" s="350">
        <v>8.01</v>
      </c>
      <c r="EN11" s="350">
        <v>7.99</v>
      </c>
      <c r="EO11" s="350">
        <v>7.62</v>
      </c>
      <c r="EP11" s="350">
        <v>6.28</v>
      </c>
      <c r="EQ11" s="350">
        <v>6.34</v>
      </c>
      <c r="ER11" s="350">
        <v>6.47</v>
      </c>
      <c r="ES11" s="350">
        <v>6.43</v>
      </c>
      <c r="ET11" s="350">
        <v>5.92</v>
      </c>
      <c r="EU11" s="350">
        <v>6.15</v>
      </c>
      <c r="EV11" s="350">
        <v>6.15</v>
      </c>
      <c r="EW11" s="350">
        <v>6.1</v>
      </c>
      <c r="EX11" s="350">
        <v>6</v>
      </c>
      <c r="EY11" s="350">
        <v>6</v>
      </c>
      <c r="EZ11" s="350">
        <v>5.92</v>
      </c>
      <c r="FA11" s="350">
        <v>5.87</v>
      </c>
      <c r="FB11" s="350">
        <v>5.87</v>
      </c>
      <c r="FC11" s="350">
        <v>5.87</v>
      </c>
      <c r="FD11" s="350">
        <v>5.85</v>
      </c>
      <c r="FE11" s="350">
        <v>5.67</v>
      </c>
      <c r="FF11" s="350">
        <v>5.67</v>
      </c>
      <c r="FG11" s="350">
        <v>5.65</v>
      </c>
      <c r="FH11" s="350">
        <v>5.63</v>
      </c>
      <c r="FI11" s="350">
        <v>5.5</v>
      </c>
      <c r="FJ11" s="350">
        <v>5.38</v>
      </c>
      <c r="FK11" s="350">
        <v>5.04</v>
      </c>
      <c r="FL11" s="350">
        <v>5.04</v>
      </c>
      <c r="FM11" s="350">
        <v>4.82</v>
      </c>
      <c r="FN11" s="350">
        <v>4.8099999999999996</v>
      </c>
      <c r="FO11" s="350">
        <v>4.8099999999999996</v>
      </c>
      <c r="FP11" s="350">
        <v>4.8099999999999996</v>
      </c>
      <c r="FQ11" s="350">
        <v>4.8099999999999996</v>
      </c>
      <c r="FR11" s="350">
        <v>4.6399999999999997</v>
      </c>
      <c r="FS11" s="350">
        <v>4.55</v>
      </c>
      <c r="FT11" s="350">
        <v>4.46</v>
      </c>
      <c r="FU11" s="350">
        <v>4.47</v>
      </c>
      <c r="FV11" s="350">
        <v>4.58</v>
      </c>
      <c r="FW11" s="350">
        <v>4.57</v>
      </c>
      <c r="FX11" s="350">
        <v>4.5599999999999996</v>
      </c>
      <c r="FY11" s="350">
        <v>4.38</v>
      </c>
      <c r="FZ11" s="350">
        <v>4.25</v>
      </c>
      <c r="GA11" s="350">
        <v>3.95</v>
      </c>
      <c r="GB11" s="350">
        <v>3.85</v>
      </c>
      <c r="GC11" s="350">
        <v>3.8</v>
      </c>
      <c r="GD11" s="350">
        <v>3.73</v>
      </c>
      <c r="GE11" s="350">
        <v>3.82</v>
      </c>
      <c r="GF11" s="350">
        <v>3.87</v>
      </c>
      <c r="GG11" s="350">
        <v>3.78</v>
      </c>
      <c r="GH11" s="350">
        <v>3.61</v>
      </c>
      <c r="GI11" s="350">
        <v>3.5</v>
      </c>
      <c r="GJ11" s="350">
        <v>3.5</v>
      </c>
      <c r="GK11" s="350">
        <v>3.5</v>
      </c>
      <c r="GL11" s="350">
        <v>3.64</v>
      </c>
      <c r="GM11" s="350">
        <v>3.79</v>
      </c>
      <c r="GN11" s="350">
        <v>3.62</v>
      </c>
      <c r="GO11" s="350">
        <v>3.53</v>
      </c>
      <c r="GP11" s="350">
        <v>3.75</v>
      </c>
      <c r="GQ11" s="350">
        <v>3.92</v>
      </c>
      <c r="GR11" s="350">
        <v>4.13</v>
      </c>
      <c r="GS11" s="350">
        <v>4.34</v>
      </c>
      <c r="GT11" s="350">
        <v>4.28</v>
      </c>
      <c r="GU11" s="350">
        <v>4.28</v>
      </c>
      <c r="GV11" s="350">
        <v>4.28</v>
      </c>
      <c r="GW11" s="350">
        <v>4.28</v>
      </c>
      <c r="GX11" s="350">
        <v>4.28</v>
      </c>
      <c r="GY11" s="350">
        <v>4.28</v>
      </c>
      <c r="GZ11" s="350">
        <v>4.28</v>
      </c>
      <c r="HA11" s="350">
        <v>4.28</v>
      </c>
      <c r="HB11" s="350">
        <v>4.24</v>
      </c>
      <c r="HC11" s="350">
        <v>4.18</v>
      </c>
      <c r="HD11" s="350">
        <v>4.3600000000000003</v>
      </c>
      <c r="HE11" s="350">
        <v>4.57</v>
      </c>
      <c r="HF11" s="350">
        <v>4.8899999999999997</v>
      </c>
      <c r="HG11" s="350">
        <v>4.8</v>
      </c>
      <c r="HH11" s="350">
        <v>4.72</v>
      </c>
      <c r="HI11" s="350">
        <v>4.72</v>
      </c>
      <c r="HJ11" s="350">
        <v>4.57</v>
      </c>
      <c r="HK11" s="350">
        <v>4.9400000000000004</v>
      </c>
      <c r="HL11" s="350">
        <v>4.7300000000000004</v>
      </c>
      <c r="HM11" s="350">
        <v>4.51</v>
      </c>
      <c r="HN11" s="350">
        <v>4.3600000000000003</v>
      </c>
      <c r="HO11" s="350">
        <v>4.59</v>
      </c>
      <c r="HP11" s="350">
        <v>4.8</v>
      </c>
      <c r="HQ11" s="350">
        <v>5.33</v>
      </c>
      <c r="HR11" s="350">
        <v>5.49</v>
      </c>
      <c r="HS11" s="350">
        <v>5.47</v>
      </c>
      <c r="HT11" s="350">
        <v>5.45</v>
      </c>
      <c r="HU11" s="350">
        <v>5.4</v>
      </c>
      <c r="HV11" s="350">
        <v>8.16</v>
      </c>
      <c r="HW11" s="350">
        <v>9</v>
      </c>
      <c r="HX11" s="350">
        <v>13.95</v>
      </c>
      <c r="HY11" s="350">
        <v>14.5</v>
      </c>
      <c r="HZ11" s="350">
        <v>14.5</v>
      </c>
      <c r="IA11" s="350">
        <v>14.5</v>
      </c>
      <c r="IB11" s="350">
        <v>14.5</v>
      </c>
      <c r="IC11" s="350">
        <v>14.5</v>
      </c>
      <c r="ID11" s="350">
        <v>14.5</v>
      </c>
      <c r="IE11" s="350">
        <v>14.5</v>
      </c>
      <c r="IF11" s="350">
        <v>14.5</v>
      </c>
      <c r="IG11" s="350">
        <v>14.5</v>
      </c>
      <c r="IH11" s="350">
        <v>14.5</v>
      </c>
      <c r="II11" s="350">
        <v>9.1</v>
      </c>
      <c r="IJ11" s="350">
        <v>8.15</v>
      </c>
      <c r="IK11" s="350">
        <v>7.15</v>
      </c>
      <c r="IL11" s="350">
        <v>5.15</v>
      </c>
      <c r="IM11" s="350">
        <v>5.15</v>
      </c>
      <c r="IN11" s="350">
        <v>5.15</v>
      </c>
      <c r="IO11" s="350">
        <v>5.15</v>
      </c>
      <c r="IP11" s="350">
        <v>5.15</v>
      </c>
      <c r="IQ11" s="350">
        <v>5.15</v>
      </c>
      <c r="IR11" s="350">
        <v>5.15</v>
      </c>
      <c r="IS11" s="350">
        <v>5.15</v>
      </c>
      <c r="IT11" s="350">
        <v>5.15</v>
      </c>
      <c r="IU11" s="350">
        <v>5.15</v>
      </c>
      <c r="IV11" s="350">
        <v>5.15</v>
      </c>
      <c r="IW11" s="350">
        <v>5.15</v>
      </c>
      <c r="IX11" s="350">
        <v>5.15</v>
      </c>
      <c r="IY11" s="350">
        <v>5.12</v>
      </c>
      <c r="IZ11" s="350">
        <v>5.05</v>
      </c>
      <c r="JA11" s="350">
        <v>5.05</v>
      </c>
      <c r="JB11" s="350">
        <v>5.05</v>
      </c>
      <c r="JC11" s="350">
        <v>5.05</v>
      </c>
      <c r="JD11" s="350">
        <v>5.09</v>
      </c>
      <c r="JE11" s="350">
        <v>5.0599999999999996</v>
      </c>
      <c r="JF11" s="350">
        <v>5.25</v>
      </c>
      <c r="JG11" s="350">
        <v>5.75</v>
      </c>
      <c r="JH11" s="350">
        <v>5.35</v>
      </c>
      <c r="JI11" s="350">
        <v>5.15</v>
      </c>
      <c r="JJ11" s="350">
        <v>5.29</v>
      </c>
      <c r="JK11" s="350">
        <v>5.3</v>
      </c>
      <c r="JL11" s="350">
        <v>5.3</v>
      </c>
      <c r="JM11" s="350">
        <v>4.96</v>
      </c>
      <c r="JN11" s="350">
        <v>4.82</v>
      </c>
      <c r="JO11" s="350">
        <v>4.84</v>
      </c>
      <c r="JP11" s="350">
        <v>4.53</v>
      </c>
      <c r="JQ11" s="350">
        <v>4.32</v>
      </c>
      <c r="JR11" s="350">
        <v>4.1100000000000003</v>
      </c>
      <c r="JS11" s="350">
        <v>4</v>
      </c>
      <c r="JT11" s="350">
        <v>3.97</v>
      </c>
      <c r="JU11" s="350">
        <v>4.0599999999999996</v>
      </c>
      <c r="JV11" s="350">
        <v>4.1500000000000004</v>
      </c>
      <c r="JW11" s="350">
        <v>3.95</v>
      </c>
      <c r="JX11" s="350">
        <v>3.54</v>
      </c>
      <c r="JY11" s="350">
        <v>3.54</v>
      </c>
      <c r="JZ11" s="350">
        <v>3.54</v>
      </c>
      <c r="KA11" s="350">
        <v>3.65</v>
      </c>
      <c r="KB11" s="350">
        <v>3.89</v>
      </c>
      <c r="KC11" s="350">
        <v>4.01</v>
      </c>
      <c r="KD11" s="350">
        <v>3.99</v>
      </c>
      <c r="KE11" s="350">
        <v>3.69</v>
      </c>
      <c r="KF11" s="350">
        <v>3.42</v>
      </c>
      <c r="KG11" s="350">
        <v>3.33</v>
      </c>
      <c r="KH11" s="350">
        <v>3.33</v>
      </c>
      <c r="KI11" s="350">
        <v>3.26</v>
      </c>
      <c r="KJ11" s="350">
        <v>2.98</v>
      </c>
      <c r="KK11" s="350">
        <v>2.92</v>
      </c>
      <c r="KL11" s="350">
        <v>2.9</v>
      </c>
      <c r="KM11" s="350">
        <v>2.61</v>
      </c>
      <c r="KN11" s="350">
        <v>2.42</v>
      </c>
      <c r="KO11" s="350">
        <v>2.27</v>
      </c>
      <c r="KP11" s="350">
        <v>2.17</v>
      </c>
      <c r="KQ11" s="350">
        <v>1.9</v>
      </c>
      <c r="KR11" s="350">
        <v>1.66</v>
      </c>
      <c r="KS11" s="350">
        <v>1.2</v>
      </c>
      <c r="KT11" s="350">
        <v>1.1100000000000001</v>
      </c>
      <c r="KU11" s="350">
        <v>0.57999999999999996</v>
      </c>
      <c r="KV11" s="350">
        <v>0.99</v>
      </c>
      <c r="KW11" s="350">
        <v>1.41</v>
      </c>
      <c r="KX11" s="350">
        <v>1.64</v>
      </c>
      <c r="KY11" s="350">
        <v>1.64</v>
      </c>
      <c r="KZ11" s="350">
        <v>1.64</v>
      </c>
      <c r="LA11" s="350">
        <v>1.64</v>
      </c>
      <c r="LB11" s="350">
        <v>1.57</v>
      </c>
      <c r="LC11" s="350">
        <v>1.49</v>
      </c>
      <c r="LD11" s="350">
        <v>1.47</v>
      </c>
      <c r="LE11" s="350">
        <v>1.42</v>
      </c>
      <c r="LF11" s="350">
        <v>1.42</v>
      </c>
      <c r="LG11" s="350">
        <v>1.31</v>
      </c>
      <c r="LH11" s="350">
        <v>0.86</v>
      </c>
      <c r="LI11" s="350">
        <v>0.86</v>
      </c>
      <c r="LJ11" s="350">
        <v>0.86</v>
      </c>
      <c r="LK11" s="350">
        <v>0.86</v>
      </c>
      <c r="LL11" s="350">
        <v>0.79</v>
      </c>
      <c r="LM11" s="350">
        <v>0.31</v>
      </c>
      <c r="LN11" s="350">
        <v>0.31</v>
      </c>
      <c r="LO11" s="350">
        <v>0.31</v>
      </c>
      <c r="LP11" s="350">
        <v>0.31</v>
      </c>
      <c r="LQ11" s="350">
        <v>0.31</v>
      </c>
      <c r="LR11" s="350">
        <v>0.31</v>
      </c>
      <c r="LS11" s="350">
        <v>0.31</v>
      </c>
      <c r="LT11" s="350">
        <v>0.31</v>
      </c>
      <c r="LU11" s="350">
        <v>0.31</v>
      </c>
      <c r="LV11" s="350">
        <v>0.31</v>
      </c>
      <c r="LW11" s="350">
        <v>0.31</v>
      </c>
      <c r="LX11" s="350">
        <v>0.31</v>
      </c>
      <c r="LY11" s="350">
        <v>0.31</v>
      </c>
      <c r="LZ11" s="350">
        <v>0.31</v>
      </c>
      <c r="MA11" s="350">
        <v>0.31</v>
      </c>
      <c r="MB11" s="350">
        <v>0.31</v>
      </c>
      <c r="MC11" s="350" t="s">
        <v>15211</v>
      </c>
    </row>
    <row r="12" spans="1:341" ht="13.5" customHeight="1">
      <c r="A12" s="410" t="s">
        <v>15214</v>
      </c>
      <c r="B12" s="411"/>
      <c r="C12" s="348" t="s">
        <v>15210</v>
      </c>
      <c r="D12" s="349">
        <v>10.502269999999999</v>
      </c>
      <c r="E12" s="349">
        <v>11.3065</v>
      </c>
      <c r="F12" s="349">
        <v>11.237270000000001</v>
      </c>
      <c r="G12" s="349">
        <v>10.577220000000001</v>
      </c>
      <c r="H12" s="349">
        <v>10.43904</v>
      </c>
      <c r="I12" s="349">
        <v>10.361050000000001</v>
      </c>
      <c r="J12" s="349">
        <v>10.0259</v>
      </c>
      <c r="K12" s="349">
        <v>10.465210000000001</v>
      </c>
      <c r="L12" s="349">
        <v>10.8285</v>
      </c>
      <c r="M12" s="349">
        <v>10.770429999999999</v>
      </c>
      <c r="N12" s="349">
        <v>10.67318</v>
      </c>
      <c r="O12" s="349">
        <v>10.35833</v>
      </c>
      <c r="P12" s="349">
        <v>10.279540000000001</v>
      </c>
      <c r="Q12" s="349">
        <v>9.4194999999999993</v>
      </c>
      <c r="R12" s="349">
        <v>9.3231579999999994</v>
      </c>
      <c r="S12" s="349">
        <v>9.2140000000000004</v>
      </c>
      <c r="T12" s="349">
        <v>9.1119050000000001</v>
      </c>
      <c r="U12" s="349">
        <v>9.2047369999999997</v>
      </c>
      <c r="V12" s="349">
        <v>9.3408700000000007</v>
      </c>
      <c r="W12" s="349">
        <v>9.3350000000000009</v>
      </c>
      <c r="X12" s="349">
        <v>9.1380949999999999</v>
      </c>
      <c r="Y12" s="349">
        <v>8.9517389999999999</v>
      </c>
      <c r="Z12" s="349">
        <v>8.9333329999999993</v>
      </c>
      <c r="AA12" s="349">
        <v>8.8978950000000001</v>
      </c>
      <c r="AB12" s="349">
        <v>8.5204540000000009</v>
      </c>
      <c r="AC12" s="349">
        <v>8.5534999999999997</v>
      </c>
      <c r="AD12" s="349">
        <v>8.7259089999999997</v>
      </c>
      <c r="AE12" s="349">
        <v>8.8263160000000003</v>
      </c>
      <c r="AF12" s="349">
        <v>8.7773690000000002</v>
      </c>
      <c r="AG12" s="349">
        <v>9.01</v>
      </c>
      <c r="AH12" s="349">
        <v>9.1739130000000007</v>
      </c>
      <c r="AI12" s="349">
        <v>9.6119050000000001</v>
      </c>
      <c r="AJ12" s="349">
        <v>9.5718180000000004</v>
      </c>
      <c r="AK12" s="349">
        <v>9.2836359999999996</v>
      </c>
      <c r="AL12" s="349">
        <v>8.8138089999999991</v>
      </c>
      <c r="AM12" s="349">
        <v>8.9809520000000003</v>
      </c>
      <c r="AN12" s="349">
        <v>8.6524999999999999</v>
      </c>
      <c r="AO12" s="349">
        <v>8.6334999999999997</v>
      </c>
      <c r="AP12" s="349">
        <v>8.1747829999999997</v>
      </c>
      <c r="AQ12" s="349">
        <v>7.7815789999999998</v>
      </c>
      <c r="AR12" s="349">
        <v>7.5605549999999999</v>
      </c>
      <c r="AS12" s="349">
        <v>7.1781819999999996</v>
      </c>
      <c r="AT12" s="349">
        <v>7.0463639999999996</v>
      </c>
      <c r="AU12" s="349">
        <v>6.7340910000000003</v>
      </c>
      <c r="AV12" s="349">
        <v>6.77</v>
      </c>
      <c r="AW12" s="349">
        <v>6.4733330000000002</v>
      </c>
      <c r="AX12" s="349">
        <v>6.4045449999999997</v>
      </c>
      <c r="AY12" s="349">
        <v>6.2240909999999996</v>
      </c>
      <c r="AZ12" s="349">
        <v>6.0176189999999998</v>
      </c>
      <c r="BA12" s="349">
        <v>6.2709999999999999</v>
      </c>
      <c r="BB12" s="349">
        <v>6.6931820000000002</v>
      </c>
      <c r="BC12" s="349">
        <v>7.0272220000000001</v>
      </c>
      <c r="BD12" s="349">
        <v>7.4124999999999996</v>
      </c>
      <c r="BE12" s="349">
        <v>8.1654549999999997</v>
      </c>
      <c r="BF12" s="349">
        <v>8.15</v>
      </c>
      <c r="BG12" s="349">
        <v>8.5713039999999996</v>
      </c>
      <c r="BH12" s="349">
        <v>9.0872729999999997</v>
      </c>
      <c r="BI12" s="349">
        <v>8.9161900000000003</v>
      </c>
      <c r="BJ12" s="349">
        <v>8.8272720000000007</v>
      </c>
      <c r="BK12" s="349">
        <v>8.7661909999999992</v>
      </c>
      <c r="BL12" s="349">
        <v>9.064546</v>
      </c>
      <c r="BM12" s="349">
        <v>8.8574999999999999</v>
      </c>
      <c r="BN12" s="349">
        <v>8.9569569999999992</v>
      </c>
      <c r="BO12" s="349">
        <v>8.7464700000000004</v>
      </c>
      <c r="BP12" s="349">
        <v>8.3180949999999996</v>
      </c>
      <c r="BQ12" s="349">
        <v>8.2666660000000007</v>
      </c>
      <c r="BR12" s="349">
        <v>8.3380960000000002</v>
      </c>
      <c r="BS12" s="349">
        <v>8.0847829999999998</v>
      </c>
      <c r="BT12" s="349">
        <v>7.84</v>
      </c>
      <c r="BU12" s="349">
        <v>7.88</v>
      </c>
      <c r="BV12" s="349">
        <v>7.5659090000000004</v>
      </c>
      <c r="BW12" s="349">
        <v>7.3226310000000003</v>
      </c>
      <c r="BX12" s="349">
        <v>7.0409090000000001</v>
      </c>
      <c r="BY12" s="349">
        <v>7.4080950000000003</v>
      </c>
      <c r="BZ12" s="349">
        <v>7.5976189999999999</v>
      </c>
      <c r="CA12" s="349">
        <v>7.3415790000000003</v>
      </c>
      <c r="CB12" s="349">
        <v>7.3920000000000003</v>
      </c>
      <c r="CC12" s="349">
        <v>7.4989470000000003</v>
      </c>
      <c r="CD12" s="349">
        <v>7.3547830000000003</v>
      </c>
      <c r="CE12" s="349">
        <v>7.2590909999999997</v>
      </c>
      <c r="CF12" s="349">
        <v>7.18</v>
      </c>
      <c r="CG12" s="349">
        <v>6.8265219999999998</v>
      </c>
      <c r="CH12" s="349">
        <v>6.7866669999999996</v>
      </c>
      <c r="CI12" s="349">
        <v>6.6289470000000001</v>
      </c>
      <c r="CJ12" s="349">
        <v>6.4863999999999997</v>
      </c>
      <c r="CK12" s="349">
        <v>6.2465000000000002</v>
      </c>
      <c r="CL12" s="349">
        <v>6.4678000000000004</v>
      </c>
      <c r="CM12" s="349">
        <v>6.6162000000000001</v>
      </c>
      <c r="CN12" s="349">
        <v>6.5430000000000001</v>
      </c>
      <c r="CO12" s="349">
        <v>6.3959999999999999</v>
      </c>
      <c r="CP12" s="349">
        <v>6.1064999999999996</v>
      </c>
      <c r="CQ12" s="349">
        <v>6.2370999999999999</v>
      </c>
      <c r="CR12" s="349">
        <v>6.1618000000000004</v>
      </c>
      <c r="CS12" s="349">
        <v>6.0678000000000001</v>
      </c>
      <c r="CT12" s="349">
        <v>6.0625</v>
      </c>
      <c r="CU12" s="349">
        <v>5.7424999999999997</v>
      </c>
      <c r="CV12" s="349">
        <v>5.4894999999999996</v>
      </c>
      <c r="CW12" s="349">
        <v>5.4320000000000004</v>
      </c>
      <c r="CX12" s="349">
        <v>5.2723000000000004</v>
      </c>
      <c r="CY12" s="349">
        <v>5.2183999999999999</v>
      </c>
      <c r="CZ12" s="349">
        <v>5.3346999999999998</v>
      </c>
      <c r="DA12" s="349">
        <v>5.0979999999999999</v>
      </c>
      <c r="DB12" s="349">
        <v>5.0235000000000003</v>
      </c>
      <c r="DC12" s="349">
        <v>4.9180999999999999</v>
      </c>
      <c r="DD12" s="349">
        <v>4.8436000000000003</v>
      </c>
      <c r="DE12" s="349">
        <v>4.7690999999999999</v>
      </c>
      <c r="DF12" s="349">
        <v>4.7066999999999997</v>
      </c>
      <c r="DG12" s="349">
        <v>4.3733000000000004</v>
      </c>
      <c r="DH12" s="349">
        <v>4.1044999999999998</v>
      </c>
      <c r="DI12" s="349">
        <v>4.2184999999999997</v>
      </c>
      <c r="DJ12" s="349">
        <v>4.4317000000000002</v>
      </c>
      <c r="DK12" s="349">
        <v>4.2172000000000001</v>
      </c>
      <c r="DL12" s="349">
        <v>4.4604999999999997</v>
      </c>
      <c r="DM12" s="349">
        <v>4.8117999999999999</v>
      </c>
      <c r="DN12" s="349">
        <v>5.1150000000000002</v>
      </c>
      <c r="DO12" s="349">
        <v>5.3841000000000001</v>
      </c>
      <c r="DP12" s="349">
        <v>5.5549999999999997</v>
      </c>
      <c r="DQ12" s="349">
        <v>5.7595000000000001</v>
      </c>
      <c r="DR12" s="349">
        <v>5.4485999999999999</v>
      </c>
      <c r="DS12" s="349">
        <v>5.5</v>
      </c>
      <c r="DT12" s="349">
        <v>5.8685999999999998</v>
      </c>
      <c r="DU12" s="349">
        <v>5.8467000000000002</v>
      </c>
      <c r="DV12" s="349">
        <v>5.6496000000000004</v>
      </c>
      <c r="DW12" s="349">
        <v>5.5740999999999996</v>
      </c>
      <c r="DX12" s="349">
        <v>5.7895000000000003</v>
      </c>
      <c r="DY12" s="349">
        <v>5.6958000000000002</v>
      </c>
      <c r="DZ12" s="349">
        <v>5.7895000000000003</v>
      </c>
      <c r="EA12" s="349">
        <v>5.6738999999999997</v>
      </c>
      <c r="EB12" s="349">
        <v>5.6748000000000003</v>
      </c>
      <c r="EC12" s="349">
        <v>5.5991</v>
      </c>
      <c r="ED12" s="349">
        <v>5.5205000000000002</v>
      </c>
      <c r="EE12" s="349">
        <v>5.2394999999999996</v>
      </c>
      <c r="EF12" s="349">
        <v>5.1449999999999996</v>
      </c>
      <c r="EG12" s="349">
        <v>5.1150000000000002</v>
      </c>
      <c r="EH12" s="349">
        <v>5.0086000000000004</v>
      </c>
      <c r="EI12" s="349">
        <v>5.1356000000000002</v>
      </c>
      <c r="EJ12" s="349">
        <v>5.3475999999999999</v>
      </c>
      <c r="EK12" s="349">
        <v>5.3284000000000002</v>
      </c>
      <c r="EL12" s="349">
        <v>5.3155000000000001</v>
      </c>
      <c r="EM12" s="349">
        <v>5.1196000000000002</v>
      </c>
      <c r="EN12" s="349">
        <v>5.1124999999999998</v>
      </c>
      <c r="EO12" s="349">
        <v>4.8582999999999998</v>
      </c>
      <c r="EP12" s="349">
        <v>4.6654999999999998</v>
      </c>
      <c r="EQ12" s="349">
        <v>4.9722</v>
      </c>
      <c r="ER12" s="349">
        <v>5.0831999999999997</v>
      </c>
      <c r="ES12" s="349">
        <v>5.1444999999999999</v>
      </c>
      <c r="ET12" s="349">
        <v>5.3983999999999996</v>
      </c>
      <c r="EU12" s="349">
        <v>5.4024999999999999</v>
      </c>
      <c r="EV12" s="349">
        <v>5.4170999999999996</v>
      </c>
      <c r="EW12" s="349">
        <v>5.2710999999999997</v>
      </c>
      <c r="EX12" s="349">
        <v>5.13</v>
      </c>
      <c r="EY12" s="349">
        <v>4.875</v>
      </c>
      <c r="EZ12" s="349">
        <v>4.7404999999999999</v>
      </c>
      <c r="FA12" s="349">
        <v>4.8099999999999996</v>
      </c>
      <c r="FB12" s="349">
        <v>4.7919</v>
      </c>
      <c r="FC12" s="349">
        <v>4.6074000000000002</v>
      </c>
      <c r="FD12" s="349">
        <v>4.4264000000000001</v>
      </c>
      <c r="FE12" s="349">
        <v>4.21</v>
      </c>
      <c r="FF12" s="349">
        <v>4.2637999999999998</v>
      </c>
      <c r="FG12" s="349">
        <v>4.4089</v>
      </c>
      <c r="FH12" s="349">
        <v>4.0875000000000004</v>
      </c>
      <c r="FI12" s="349">
        <v>3.8504999999999998</v>
      </c>
      <c r="FJ12" s="349">
        <v>4.1657000000000002</v>
      </c>
      <c r="FK12" s="349">
        <v>4.3513999999999999</v>
      </c>
      <c r="FL12" s="349">
        <v>4.4005000000000001</v>
      </c>
      <c r="FM12" s="349">
        <v>4.4382999999999999</v>
      </c>
      <c r="FN12" s="349">
        <v>4.5720000000000001</v>
      </c>
      <c r="FO12" s="349">
        <v>4.5179</v>
      </c>
      <c r="FP12" s="349">
        <v>4.3505000000000003</v>
      </c>
      <c r="FQ12" s="349">
        <v>4.2975000000000003</v>
      </c>
      <c r="FR12" s="349">
        <v>4.0964999999999998</v>
      </c>
      <c r="FS12" s="349">
        <v>4.3010999999999999</v>
      </c>
      <c r="FT12" s="349">
        <v>4.4633000000000003</v>
      </c>
      <c r="FU12" s="349">
        <v>4.5323000000000002</v>
      </c>
      <c r="FV12" s="349">
        <v>4.6204999999999998</v>
      </c>
      <c r="FW12" s="349">
        <v>4.4508999999999999</v>
      </c>
      <c r="FX12" s="349">
        <v>4.3754999999999997</v>
      </c>
      <c r="FY12" s="349">
        <v>4.2290000000000001</v>
      </c>
      <c r="FZ12" s="349">
        <v>4.0932000000000004</v>
      </c>
      <c r="GA12" s="349">
        <v>3.8462000000000001</v>
      </c>
      <c r="GB12" s="349">
        <v>3.7347999999999999</v>
      </c>
      <c r="GC12" s="349">
        <v>3.64</v>
      </c>
      <c r="GD12" s="349">
        <v>3.8144999999999998</v>
      </c>
      <c r="GE12" s="349">
        <v>3.5819999999999999</v>
      </c>
      <c r="GF12" s="349">
        <v>3.3860000000000001</v>
      </c>
      <c r="GG12" s="349">
        <v>3.1581999999999999</v>
      </c>
      <c r="GH12" s="349">
        <v>3.2048000000000001</v>
      </c>
      <c r="GI12" s="349">
        <v>3.24</v>
      </c>
      <c r="GJ12" s="349">
        <v>3.0508999999999999</v>
      </c>
      <c r="GK12" s="349">
        <v>3.2176</v>
      </c>
      <c r="GL12" s="349">
        <v>3.4618000000000002</v>
      </c>
      <c r="GM12" s="349">
        <v>3.3529</v>
      </c>
      <c r="GN12" s="349">
        <v>3.3113999999999999</v>
      </c>
      <c r="GO12" s="349">
        <v>3.484</v>
      </c>
      <c r="GP12" s="349">
        <v>3.7042999999999999</v>
      </c>
      <c r="GQ12" s="349">
        <v>3.9746999999999999</v>
      </c>
      <c r="GR12" s="349">
        <v>4.0239000000000003</v>
      </c>
      <c r="GS12" s="349">
        <v>4.0288000000000004</v>
      </c>
      <c r="GT12" s="349">
        <v>4.0635000000000003</v>
      </c>
      <c r="GU12" s="349">
        <v>3.9339</v>
      </c>
      <c r="GV12" s="349">
        <v>3.7919</v>
      </c>
      <c r="GW12" s="349">
        <v>3.8780999999999999</v>
      </c>
      <c r="GX12" s="349">
        <v>3.7749999999999999</v>
      </c>
      <c r="GY12" s="349">
        <v>3.7766000000000002</v>
      </c>
      <c r="GZ12" s="349">
        <v>3.9956999999999998</v>
      </c>
      <c r="HA12" s="349">
        <v>4.0544000000000002</v>
      </c>
      <c r="HB12" s="349">
        <v>3.9584000000000001</v>
      </c>
      <c r="HC12" s="349">
        <v>4.1821000000000002</v>
      </c>
      <c r="HD12" s="349">
        <v>4.3375000000000004</v>
      </c>
      <c r="HE12" s="349">
        <v>4.6448</v>
      </c>
      <c r="HF12" s="349">
        <v>4.5822000000000003</v>
      </c>
      <c r="HG12" s="349">
        <v>4.3913000000000002</v>
      </c>
      <c r="HH12" s="349">
        <v>4.3574000000000002</v>
      </c>
      <c r="HI12" s="349">
        <v>4.3940999999999999</v>
      </c>
      <c r="HJ12" s="349">
        <v>4.2069999999999999</v>
      </c>
      <c r="HK12" s="349">
        <v>4.3343999999999996</v>
      </c>
      <c r="HL12" s="349">
        <v>4.1486000000000001</v>
      </c>
      <c r="HM12" s="349">
        <v>4.0819000000000001</v>
      </c>
      <c r="HN12" s="349">
        <v>4.0372000000000003</v>
      </c>
      <c r="HO12" s="349">
        <v>4.2850000000000001</v>
      </c>
      <c r="HP12" s="349">
        <v>4.4154</v>
      </c>
      <c r="HQ12" s="349">
        <v>4.8242000000000003</v>
      </c>
      <c r="HR12" s="349">
        <v>4.7770999999999999</v>
      </c>
      <c r="HS12" s="349">
        <v>4.4855</v>
      </c>
      <c r="HT12" s="349">
        <v>4.3727999999999998</v>
      </c>
      <c r="HU12" s="349">
        <v>4.3929</v>
      </c>
      <c r="HV12" s="349">
        <v>4.0567000000000002</v>
      </c>
      <c r="HW12" s="349">
        <v>3.4998</v>
      </c>
      <c r="HX12" s="349">
        <v>3.4420000000000002</v>
      </c>
      <c r="HY12" s="349">
        <v>3.5501999999999998</v>
      </c>
      <c r="HZ12" s="349">
        <v>3.44</v>
      </c>
      <c r="IA12" s="349">
        <v>3.4994999999999998</v>
      </c>
      <c r="IB12" s="349">
        <v>3.6156000000000001</v>
      </c>
      <c r="IC12" s="349">
        <v>3.7557</v>
      </c>
      <c r="ID12" s="349">
        <v>3.7362000000000002</v>
      </c>
      <c r="IE12" s="349">
        <v>3.6023999999999998</v>
      </c>
      <c r="IF12" s="349">
        <v>3.6461000000000001</v>
      </c>
      <c r="IG12" s="349">
        <v>3.5956000000000001</v>
      </c>
      <c r="IH12" s="349">
        <v>3.6221000000000001</v>
      </c>
      <c r="II12" s="349">
        <v>3.5295000000000001</v>
      </c>
      <c r="IJ12" s="349">
        <v>3.5684</v>
      </c>
      <c r="IK12" s="349">
        <v>3.4963000000000002</v>
      </c>
      <c r="IL12" s="349">
        <v>3.3997000000000002</v>
      </c>
      <c r="IM12" s="349">
        <v>3.3428</v>
      </c>
      <c r="IN12" s="349">
        <v>2.9281999999999999</v>
      </c>
      <c r="IO12" s="349">
        <v>2.7012999999999998</v>
      </c>
      <c r="IP12" s="349">
        <v>2.7158000000000002</v>
      </c>
      <c r="IQ12" s="349">
        <v>2.4457</v>
      </c>
      <c r="IR12" s="349">
        <v>2.3953000000000002</v>
      </c>
      <c r="IS12" s="349">
        <v>2.4556</v>
      </c>
      <c r="IT12" s="349">
        <v>2.6516000000000002</v>
      </c>
      <c r="IU12" s="349">
        <v>3.012</v>
      </c>
      <c r="IV12" s="349">
        <v>3.0518999999999998</v>
      </c>
      <c r="IW12" s="349">
        <v>3.23</v>
      </c>
      <c r="IX12" s="349">
        <v>3.2890000000000001</v>
      </c>
      <c r="IY12" s="349">
        <v>3.4156</v>
      </c>
      <c r="IZ12" s="349">
        <v>3.1314000000000002</v>
      </c>
      <c r="JA12" s="349">
        <v>2.9584000000000001</v>
      </c>
      <c r="JB12" s="349">
        <v>3.0156999999999998</v>
      </c>
      <c r="JC12" s="349">
        <v>2.4943</v>
      </c>
      <c r="JD12" s="349">
        <v>2.0709</v>
      </c>
      <c r="JE12" s="349">
        <v>2.2324000000000002</v>
      </c>
      <c r="JF12" s="349">
        <v>2.0055000000000001</v>
      </c>
      <c r="JG12" s="349">
        <v>1.8571</v>
      </c>
      <c r="JH12" s="349">
        <v>1.7344999999999999</v>
      </c>
      <c r="JI12" s="349">
        <v>1.8438000000000001</v>
      </c>
      <c r="JJ12" s="349">
        <v>1.8868</v>
      </c>
      <c r="JK12" s="349">
        <v>1.7141</v>
      </c>
      <c r="JL12" s="349">
        <v>1.3689</v>
      </c>
      <c r="JM12" s="349">
        <v>1.2549999999999999</v>
      </c>
      <c r="JN12" s="349">
        <v>1.1005</v>
      </c>
      <c r="JO12" s="349">
        <v>1.1487000000000001</v>
      </c>
      <c r="JP12" s="349">
        <v>1.3095000000000001</v>
      </c>
      <c r="JQ12" s="349">
        <v>1.2922</v>
      </c>
      <c r="JR12" s="349">
        <v>1.1127</v>
      </c>
      <c r="JS12" s="349">
        <v>1.07</v>
      </c>
      <c r="JT12" s="349">
        <v>1.61</v>
      </c>
      <c r="JU12" s="349">
        <v>1.73</v>
      </c>
      <c r="JV12" s="349">
        <v>1.59</v>
      </c>
      <c r="JW12" s="349">
        <v>1.42</v>
      </c>
      <c r="JX12" s="349">
        <v>1.45</v>
      </c>
      <c r="JY12" s="349">
        <v>1.72</v>
      </c>
      <c r="JZ12" s="349">
        <v>1.77</v>
      </c>
      <c r="KA12" s="349">
        <v>1.94</v>
      </c>
      <c r="KB12" s="349">
        <v>2.1</v>
      </c>
      <c r="KC12" s="349">
        <v>1.93</v>
      </c>
      <c r="KD12" s="349">
        <v>1.8</v>
      </c>
      <c r="KE12" s="349">
        <v>1.89</v>
      </c>
      <c r="KF12" s="349">
        <v>1.86</v>
      </c>
      <c r="KG12" s="349">
        <v>1.67</v>
      </c>
      <c r="KH12" s="349">
        <v>1.61</v>
      </c>
      <c r="KI12" s="349">
        <v>1.57</v>
      </c>
      <c r="KJ12" s="349">
        <v>1.47</v>
      </c>
      <c r="KK12" s="349">
        <v>1.38</v>
      </c>
      <c r="KL12" s="349">
        <v>1.24</v>
      </c>
      <c r="KM12" s="349">
        <v>1.07</v>
      </c>
      <c r="KN12" s="349">
        <v>0.96</v>
      </c>
      <c r="KO12" s="349">
        <v>1.1299999999999999</v>
      </c>
      <c r="KP12" s="349">
        <v>1.03</v>
      </c>
      <c r="KQ12" s="349">
        <v>0.93</v>
      </c>
      <c r="KR12" s="349">
        <v>0.63</v>
      </c>
      <c r="KS12" s="349">
        <v>0.2</v>
      </c>
      <c r="KT12" s="349">
        <v>0.3</v>
      </c>
      <c r="KU12" s="349">
        <v>0.25</v>
      </c>
      <c r="KV12" s="349">
        <v>0.73</v>
      </c>
      <c r="KW12" s="349">
        <v>1</v>
      </c>
      <c r="KX12" s="349">
        <v>0.94</v>
      </c>
      <c r="KY12" s="349">
        <v>0.84</v>
      </c>
      <c r="KZ12" s="349">
        <v>0.93</v>
      </c>
      <c r="LA12" s="349">
        <v>0.83</v>
      </c>
      <c r="LB12" s="349">
        <v>0.81</v>
      </c>
      <c r="LC12" s="349">
        <v>0.83</v>
      </c>
      <c r="LD12" s="349">
        <v>0.79</v>
      </c>
      <c r="LE12" s="349">
        <v>0.55000000000000004</v>
      </c>
      <c r="LF12" s="349">
        <v>0.51</v>
      </c>
      <c r="LG12" s="349">
        <v>0.4</v>
      </c>
      <c r="LH12" s="349">
        <v>0.41</v>
      </c>
      <c r="LI12" s="349">
        <v>0.23</v>
      </c>
      <c r="LJ12" s="349">
        <v>7.0000000000000007E-2</v>
      </c>
      <c r="LK12" s="349">
        <v>0.04</v>
      </c>
      <c r="LL12" s="349">
        <v>0.01</v>
      </c>
      <c r="LM12" s="349">
        <v>0.13</v>
      </c>
      <c r="LN12" s="349">
        <v>0.32</v>
      </c>
      <c r="LO12" s="349">
        <v>0.39</v>
      </c>
      <c r="LP12" s="349">
        <v>0.37</v>
      </c>
      <c r="LQ12" s="349">
        <v>0.33</v>
      </c>
      <c r="LR12" s="349">
        <v>0.19</v>
      </c>
      <c r="LS12" s="349">
        <v>0.55000000000000004</v>
      </c>
      <c r="LT12" s="349">
        <v>0.64</v>
      </c>
      <c r="LU12" s="349">
        <v>0.53</v>
      </c>
      <c r="LV12" s="349">
        <v>0.67</v>
      </c>
      <c r="LW12" s="349">
        <v>0.55000000000000004</v>
      </c>
      <c r="LX12" s="349">
        <v>0.51</v>
      </c>
      <c r="LY12" s="349">
        <v>0.53</v>
      </c>
      <c r="LZ12" s="349">
        <v>0.44</v>
      </c>
      <c r="MA12" s="349">
        <v>0.41</v>
      </c>
      <c r="MB12" s="349">
        <v>0.56999999999999995</v>
      </c>
      <c r="MC12" s="349" t="s">
        <v>15211</v>
      </c>
    </row>
    <row r="13" spans="1:341" ht="13.5" customHeight="1">
      <c r="A13" s="410" t="s">
        <v>15215</v>
      </c>
      <c r="B13" s="411"/>
      <c r="C13" s="348" t="s">
        <v>15210</v>
      </c>
      <c r="D13" s="350">
        <v>8.2200000000000006</v>
      </c>
      <c r="E13" s="350">
        <v>8.7799999999999994</v>
      </c>
      <c r="F13" s="350">
        <v>8.98</v>
      </c>
      <c r="G13" s="350">
        <v>8.89</v>
      </c>
      <c r="H13" s="350">
        <v>8.9499999999999993</v>
      </c>
      <c r="I13" s="350">
        <v>8.9600000000000009</v>
      </c>
      <c r="J13" s="350">
        <v>8.74</v>
      </c>
      <c r="K13" s="350">
        <v>8.99</v>
      </c>
      <c r="L13" s="350">
        <v>9.16</v>
      </c>
      <c r="M13" s="350">
        <v>9.19</v>
      </c>
      <c r="N13" s="350">
        <v>9.1300000000000008</v>
      </c>
      <c r="O13" s="350">
        <v>9.06</v>
      </c>
      <c r="P13" s="350">
        <v>9.15</v>
      </c>
      <c r="Q13" s="350">
        <v>8.64</v>
      </c>
      <c r="R13" s="350">
        <v>8.66</v>
      </c>
      <c r="S13" s="350">
        <v>8.57</v>
      </c>
      <c r="T13" s="350">
        <v>8.59</v>
      </c>
      <c r="U13" s="350">
        <v>8.64</v>
      </c>
      <c r="V13" s="350">
        <v>8.82</v>
      </c>
      <c r="W13" s="350">
        <v>8.84</v>
      </c>
      <c r="X13" s="350">
        <v>8.77</v>
      </c>
      <c r="Y13" s="350">
        <v>8.7200000000000006</v>
      </c>
      <c r="Z13" s="350">
        <v>8.75</v>
      </c>
      <c r="AA13" s="350">
        <v>8.7200000000000006</v>
      </c>
      <c r="AB13" s="350">
        <v>8.39</v>
      </c>
      <c r="AC13" s="350">
        <v>8.3000000000000007</v>
      </c>
      <c r="AD13" s="350">
        <v>8.31</v>
      </c>
      <c r="AE13" s="350">
        <v>8.31</v>
      </c>
      <c r="AF13" s="350">
        <v>8.32</v>
      </c>
      <c r="AG13" s="350">
        <v>8.3000000000000007</v>
      </c>
      <c r="AH13" s="350">
        <v>8.34</v>
      </c>
      <c r="AI13" s="350">
        <v>8.36</v>
      </c>
      <c r="AJ13" s="350">
        <v>8.0399999999999991</v>
      </c>
      <c r="AK13" s="350">
        <v>7.65</v>
      </c>
      <c r="AL13" s="350">
        <v>7.51</v>
      </c>
      <c r="AM13" s="350">
        <v>7.4</v>
      </c>
      <c r="AN13" s="350">
        <v>7.13</v>
      </c>
      <c r="AO13" s="350">
        <v>6.87</v>
      </c>
      <c r="AP13" s="350">
        <v>6.56</v>
      </c>
      <c r="AQ13" s="350">
        <v>6.6</v>
      </c>
      <c r="AR13" s="350">
        <v>6.67</v>
      </c>
      <c r="AS13" s="350">
        <v>6.59</v>
      </c>
      <c r="AT13" s="350">
        <v>6.43</v>
      </c>
      <c r="AU13" s="350">
        <v>6.18</v>
      </c>
      <c r="AV13" s="350">
        <v>5.98</v>
      </c>
      <c r="AW13" s="350">
        <v>5.83</v>
      </c>
      <c r="AX13" s="350">
        <v>5.81</v>
      </c>
      <c r="AY13" s="350">
        <v>5.68</v>
      </c>
      <c r="AZ13" s="350">
        <v>5.61</v>
      </c>
      <c r="BA13" s="350">
        <v>5.87</v>
      </c>
      <c r="BB13" s="350">
        <v>6.29</v>
      </c>
      <c r="BC13" s="350">
        <v>6.54</v>
      </c>
      <c r="BD13" s="350">
        <v>6.75</v>
      </c>
      <c r="BE13" s="350">
        <v>7.11</v>
      </c>
      <c r="BF13" s="350">
        <v>6.91</v>
      </c>
      <c r="BG13" s="350">
        <v>7.12</v>
      </c>
      <c r="BH13" s="350">
        <v>7.49</v>
      </c>
      <c r="BI13" s="350">
        <v>7.55</v>
      </c>
      <c r="BJ13" s="350">
        <v>7.54</v>
      </c>
      <c r="BK13" s="350">
        <v>7.6</v>
      </c>
      <c r="BL13" s="350">
        <v>7.71</v>
      </c>
      <c r="BM13" s="350">
        <v>7.54</v>
      </c>
      <c r="BN13" s="350">
        <v>7.42</v>
      </c>
      <c r="BO13" s="350">
        <v>7.17</v>
      </c>
      <c r="BP13" s="350">
        <v>6.92</v>
      </c>
      <c r="BQ13" s="350">
        <v>6.83</v>
      </c>
      <c r="BR13" s="350">
        <v>6.85</v>
      </c>
      <c r="BS13" s="350">
        <v>6.74</v>
      </c>
      <c r="BT13" s="350">
        <v>6.58</v>
      </c>
      <c r="BU13" s="350">
        <v>6.59</v>
      </c>
      <c r="BV13" s="350">
        <v>6.35</v>
      </c>
      <c r="BW13" s="350">
        <v>6.09</v>
      </c>
      <c r="BX13" s="350">
        <v>5.87</v>
      </c>
      <c r="BY13" s="350">
        <v>6.21</v>
      </c>
      <c r="BZ13" s="350">
        <v>6.45</v>
      </c>
      <c r="CA13" s="350">
        <v>6.35</v>
      </c>
      <c r="CB13" s="350">
        <v>6.35</v>
      </c>
      <c r="CC13" s="350">
        <v>6.47</v>
      </c>
      <c r="CD13" s="350">
        <v>6.41</v>
      </c>
      <c r="CE13" s="350">
        <v>6.24</v>
      </c>
      <c r="CF13" s="350">
        <v>6.1</v>
      </c>
      <c r="CG13" s="350">
        <v>5.88</v>
      </c>
      <c r="CH13" s="350">
        <v>5.76</v>
      </c>
      <c r="CI13" s="350">
        <v>5.72</v>
      </c>
      <c r="CJ13" s="350">
        <v>5.66</v>
      </c>
      <c r="CK13" s="350">
        <v>5.47</v>
      </c>
      <c r="CL13" s="350">
        <v>5.65</v>
      </c>
      <c r="CM13" s="350">
        <v>5.79</v>
      </c>
      <c r="CN13" s="350">
        <v>5.69</v>
      </c>
      <c r="CO13" s="350">
        <v>5.62</v>
      </c>
      <c r="CP13" s="350">
        <v>5.49</v>
      </c>
      <c r="CQ13" s="350">
        <v>5.6</v>
      </c>
      <c r="CR13" s="350">
        <v>5.55</v>
      </c>
      <c r="CS13" s="350">
        <v>5.57</v>
      </c>
      <c r="CT13" s="350">
        <v>5.54</v>
      </c>
      <c r="CU13" s="350">
        <v>5.29</v>
      </c>
      <c r="CV13" s="350">
        <v>5.07</v>
      </c>
      <c r="CW13" s="350">
        <v>5.01</v>
      </c>
      <c r="CX13" s="350">
        <v>4.9400000000000004</v>
      </c>
      <c r="CY13" s="350">
        <v>4.95</v>
      </c>
      <c r="CZ13" s="350">
        <v>5</v>
      </c>
      <c r="DA13" s="350">
        <v>4.8499999999999996</v>
      </c>
      <c r="DB13" s="350">
        <v>4.76</v>
      </c>
      <c r="DC13" s="350">
        <v>4.53</v>
      </c>
      <c r="DD13" s="350">
        <v>4.1900000000000004</v>
      </c>
      <c r="DE13" s="350">
        <v>4.1399999999999997</v>
      </c>
      <c r="DF13" s="350">
        <v>4.1900000000000004</v>
      </c>
      <c r="DG13" s="350">
        <v>3.95</v>
      </c>
      <c r="DH13" s="350">
        <v>3.8010000000000002</v>
      </c>
      <c r="DI13" s="350">
        <v>3.9319999999999999</v>
      </c>
      <c r="DJ13" s="350">
        <v>4.1390000000000002</v>
      </c>
      <c r="DK13" s="350">
        <v>3.9950000000000001</v>
      </c>
      <c r="DL13" s="350">
        <v>4.1929999999999996</v>
      </c>
      <c r="DM13" s="350">
        <v>4.5129999999999999</v>
      </c>
      <c r="DN13" s="350">
        <v>4.8209999999999997</v>
      </c>
      <c r="DO13" s="350">
        <v>5.03</v>
      </c>
      <c r="DP13" s="350">
        <v>5.2149999999999999</v>
      </c>
      <c r="DQ13" s="350">
        <v>5.45</v>
      </c>
      <c r="DR13" s="350">
        <v>5.1779999999999999</v>
      </c>
      <c r="DS13" s="350">
        <v>5.2839999999999998</v>
      </c>
      <c r="DT13" s="350">
        <v>5.6660000000000004</v>
      </c>
      <c r="DU13" s="350">
        <v>5.6550000000000002</v>
      </c>
      <c r="DV13" s="350">
        <v>5.4790000000000001</v>
      </c>
      <c r="DW13" s="350">
        <v>5.3869999999999996</v>
      </c>
      <c r="DX13" s="350">
        <v>5.5010000000000003</v>
      </c>
      <c r="DY13" s="350">
        <v>5.31</v>
      </c>
      <c r="DZ13" s="350">
        <v>5.4009999999999998</v>
      </c>
      <c r="EA13" s="350">
        <v>5.3609999999999998</v>
      </c>
      <c r="EB13" s="350">
        <v>5.4139999999999997</v>
      </c>
      <c r="EC13" s="350">
        <v>5.3479999999999999</v>
      </c>
      <c r="ED13" s="350">
        <v>5.2960000000000003</v>
      </c>
      <c r="EE13" s="350">
        <v>5.0279999999999996</v>
      </c>
      <c r="EF13" s="350">
        <v>4.93</v>
      </c>
      <c r="EG13" s="350">
        <v>4.9160000000000004</v>
      </c>
      <c r="EH13" s="350">
        <v>4.8259999999999996</v>
      </c>
      <c r="EI13" s="350">
        <v>5.0220000000000002</v>
      </c>
      <c r="EJ13" s="350">
        <v>5.2210000000000001</v>
      </c>
      <c r="EK13" s="350">
        <v>5.17</v>
      </c>
      <c r="EL13" s="350">
        <v>5.1719999999999997</v>
      </c>
      <c r="EM13" s="350">
        <v>4.9790000000000001</v>
      </c>
      <c r="EN13" s="350">
        <v>4.9790000000000001</v>
      </c>
      <c r="EO13" s="350">
        <v>4.7649999999999997</v>
      </c>
      <c r="EP13" s="350">
        <v>4.62</v>
      </c>
      <c r="EQ13" s="350">
        <v>4.8899999999999997</v>
      </c>
      <c r="ER13" s="350">
        <v>4.9690000000000003</v>
      </c>
      <c r="ES13" s="350">
        <v>5.0250000000000004</v>
      </c>
      <c r="ET13" s="350">
        <v>5.2720000000000002</v>
      </c>
      <c r="EU13" s="350">
        <v>5.2530000000000001</v>
      </c>
      <c r="EV13" s="350">
        <v>5.3029999999999999</v>
      </c>
      <c r="EW13" s="350">
        <v>5.1619999999999999</v>
      </c>
      <c r="EX13" s="350">
        <v>4.9930000000000003</v>
      </c>
      <c r="EY13" s="350">
        <v>4.7110000000000003</v>
      </c>
      <c r="EZ13" s="350">
        <v>4.4969999999999999</v>
      </c>
      <c r="FA13" s="350">
        <v>4.58</v>
      </c>
      <c r="FB13" s="350">
        <v>4.5549999999999997</v>
      </c>
      <c r="FC13" s="350">
        <v>4.3630000000000004</v>
      </c>
      <c r="FD13" s="350">
        <v>4.1890000000000001</v>
      </c>
      <c r="FE13" s="350">
        <v>3.9710000000000001</v>
      </c>
      <c r="FF13" s="350">
        <v>4.0129999999999999</v>
      </c>
      <c r="FG13" s="350">
        <v>4.2320000000000002</v>
      </c>
      <c r="FH13" s="350">
        <v>3.9129999999999998</v>
      </c>
      <c r="FI13" s="350">
        <v>3.722</v>
      </c>
      <c r="FJ13" s="350">
        <v>4.0359999999999996</v>
      </c>
      <c r="FK13" s="350">
        <v>4.1849999999999996</v>
      </c>
      <c r="FL13" s="350">
        <v>4.2119999999999997</v>
      </c>
      <c r="FM13" s="350">
        <v>4.2699999999999996</v>
      </c>
      <c r="FN13" s="350">
        <v>4.4089999999999998</v>
      </c>
      <c r="FO13" s="350">
        <v>4.3259999999999996</v>
      </c>
      <c r="FP13" s="350">
        <v>4.181</v>
      </c>
      <c r="FQ13" s="350">
        <v>4.1219999999999999</v>
      </c>
      <c r="FR13" s="350">
        <v>3.9340000000000002</v>
      </c>
      <c r="FS13" s="350">
        <v>4.1269999999999998</v>
      </c>
      <c r="FT13" s="350">
        <v>4.3710000000000004</v>
      </c>
      <c r="FU13" s="350">
        <v>4.4219999999999997</v>
      </c>
      <c r="FV13" s="350">
        <v>4.306</v>
      </c>
      <c r="FW13" s="350">
        <v>4.1459999999999999</v>
      </c>
      <c r="FX13" s="350">
        <v>4.09</v>
      </c>
      <c r="FY13" s="350">
        <v>3.964</v>
      </c>
      <c r="FZ13" s="350">
        <v>3.8450000000000002</v>
      </c>
      <c r="GA13" s="350">
        <v>3.6320000000000001</v>
      </c>
      <c r="GB13" s="350">
        <v>3.5579999999999998</v>
      </c>
      <c r="GC13" s="350">
        <v>3.5470000000000002</v>
      </c>
      <c r="GD13" s="350">
        <v>3.6890000000000001</v>
      </c>
      <c r="GE13" s="350">
        <v>3.4769999999999999</v>
      </c>
      <c r="GF13" s="350">
        <v>3.3039999999999998</v>
      </c>
      <c r="GG13" s="350">
        <v>3.1339999999999999</v>
      </c>
      <c r="GH13" s="350">
        <v>3.2690000000000001</v>
      </c>
      <c r="GI13" s="350">
        <v>3.2839999999999998</v>
      </c>
      <c r="GJ13" s="350">
        <v>3.1160000000000001</v>
      </c>
      <c r="GK13" s="350">
        <v>3.2789999999999999</v>
      </c>
      <c r="GL13" s="350">
        <v>3.4780000000000002</v>
      </c>
      <c r="GM13" s="350">
        <v>3.3530000000000002</v>
      </c>
      <c r="GN13" s="350">
        <v>3.327</v>
      </c>
      <c r="GO13" s="350">
        <v>3.476</v>
      </c>
      <c r="GP13" s="350">
        <v>3.6560000000000001</v>
      </c>
      <c r="GQ13" s="350">
        <v>3.9209999999999998</v>
      </c>
      <c r="GR13" s="350">
        <v>3.964</v>
      </c>
      <c r="GS13" s="350">
        <v>3.9729999999999999</v>
      </c>
      <c r="GT13" s="350">
        <v>3.9889999999999999</v>
      </c>
      <c r="GU13" s="350">
        <v>3.903</v>
      </c>
      <c r="GV13" s="350">
        <v>3.778</v>
      </c>
      <c r="GW13" s="350">
        <v>3.82</v>
      </c>
      <c r="GX13" s="350">
        <v>3.7490000000000001</v>
      </c>
      <c r="GY13" s="350">
        <v>3.8130000000000002</v>
      </c>
      <c r="GZ13" s="350">
        <v>4.0519999999999996</v>
      </c>
      <c r="HA13" s="350">
        <v>4.0739999999999998</v>
      </c>
      <c r="HB13" s="350">
        <v>3.9780000000000002</v>
      </c>
      <c r="HC13" s="350">
        <v>4.194</v>
      </c>
      <c r="HD13" s="350">
        <v>4.3239999999999998</v>
      </c>
      <c r="HE13" s="350">
        <v>4.6139999999999999</v>
      </c>
      <c r="HF13" s="350">
        <v>4.5730000000000004</v>
      </c>
      <c r="HG13" s="350">
        <v>4.383</v>
      </c>
      <c r="HH13" s="350">
        <v>4.343</v>
      </c>
      <c r="HI13" s="350">
        <v>4.3760000000000003</v>
      </c>
      <c r="HJ13" s="350">
        <v>4.2089999999999996</v>
      </c>
      <c r="HK13" s="350">
        <v>4.3380000000000001</v>
      </c>
      <c r="HL13" s="350">
        <v>4.1280000000000001</v>
      </c>
      <c r="HM13" s="350">
        <v>4.0460000000000003</v>
      </c>
      <c r="HN13" s="350">
        <v>3.9740000000000002</v>
      </c>
      <c r="HO13" s="350">
        <v>4.21</v>
      </c>
      <c r="HP13" s="350">
        <v>4.3529999999999998</v>
      </c>
      <c r="HQ13" s="350">
        <v>4.734</v>
      </c>
      <c r="HR13" s="350">
        <v>4.6870000000000003</v>
      </c>
      <c r="HS13" s="350">
        <v>4.3979999999999997</v>
      </c>
      <c r="HT13" s="350">
        <v>4.3529999999999998</v>
      </c>
      <c r="HU13" s="350">
        <v>4.2279999999999998</v>
      </c>
      <c r="HV13" s="350">
        <v>3.9630000000000001</v>
      </c>
      <c r="HW13" s="350">
        <v>3.6469999999999998</v>
      </c>
      <c r="HX13" s="350">
        <v>3.7629999999999999</v>
      </c>
      <c r="HY13" s="350">
        <v>3.7970000000000002</v>
      </c>
      <c r="HZ13" s="350">
        <v>3.6579999999999999</v>
      </c>
      <c r="IA13" s="350">
        <v>3.7709999999999999</v>
      </c>
      <c r="IB13" s="350">
        <v>3.8530000000000002</v>
      </c>
      <c r="IC13" s="350">
        <v>3.956</v>
      </c>
      <c r="ID13" s="350">
        <v>3.7639999999999998</v>
      </c>
      <c r="IE13" s="350">
        <v>3.609</v>
      </c>
      <c r="IF13" s="350">
        <v>3.58</v>
      </c>
      <c r="IG13" s="350">
        <v>3.5329999999999999</v>
      </c>
      <c r="IH13" s="350">
        <v>3.52</v>
      </c>
      <c r="II13" s="350">
        <v>3.4380000000000002</v>
      </c>
      <c r="IJ13" s="350">
        <v>3.4670000000000001</v>
      </c>
      <c r="IK13" s="350">
        <v>3.3559999999999999</v>
      </c>
      <c r="IL13" s="350">
        <v>3.3679999999999999</v>
      </c>
      <c r="IM13" s="350">
        <v>3.3210000000000002</v>
      </c>
      <c r="IN13" s="350">
        <v>3.0179999999999998</v>
      </c>
      <c r="IO13" s="350">
        <v>2.899</v>
      </c>
      <c r="IP13" s="350">
        <v>2.8530000000000002</v>
      </c>
      <c r="IQ13" s="350">
        <v>2.5579999999999998</v>
      </c>
      <c r="IR13" s="350">
        <v>2.524</v>
      </c>
      <c r="IS13" s="350">
        <v>2.577</v>
      </c>
      <c r="IT13" s="350">
        <v>2.7850000000000001</v>
      </c>
      <c r="IU13" s="350">
        <v>3.1549999999999998</v>
      </c>
      <c r="IV13" s="350">
        <v>3.2280000000000002</v>
      </c>
      <c r="IW13" s="350">
        <v>3.4079999999999999</v>
      </c>
      <c r="IX13" s="350">
        <v>3.423</v>
      </c>
      <c r="IY13" s="350">
        <v>3.6469999999999998</v>
      </c>
      <c r="IZ13" s="350">
        <v>3.403</v>
      </c>
      <c r="JA13" s="350">
        <v>3.2839999999999998</v>
      </c>
      <c r="JB13" s="350">
        <v>3.1720000000000002</v>
      </c>
      <c r="JC13" s="350">
        <v>2.6779999999999999</v>
      </c>
      <c r="JD13" s="350">
        <v>2.3359999999999999</v>
      </c>
      <c r="JE13" s="350">
        <v>2.464</v>
      </c>
      <c r="JF13" s="350">
        <v>2.4460000000000002</v>
      </c>
      <c r="JG13" s="350">
        <v>2.3759999999999999</v>
      </c>
      <c r="JH13" s="350">
        <v>2.1970000000000001</v>
      </c>
      <c r="JI13" s="350">
        <v>2.2360000000000002</v>
      </c>
      <c r="JJ13" s="350">
        <v>2.2490000000000001</v>
      </c>
      <c r="JK13" s="350">
        <v>2.2930000000000001</v>
      </c>
      <c r="JL13" s="350">
        <v>1.974</v>
      </c>
      <c r="JM13" s="350">
        <v>1.9259999999999999</v>
      </c>
      <c r="JN13" s="350">
        <v>1.7470000000000001</v>
      </c>
      <c r="JO13" s="350">
        <v>1.7569999999999999</v>
      </c>
      <c r="JP13" s="350">
        <v>1.8440000000000001</v>
      </c>
      <c r="JQ13" s="350">
        <v>1.7669999999999999</v>
      </c>
      <c r="JR13" s="350">
        <v>1.65</v>
      </c>
      <c r="JS13" s="350">
        <v>1.5620000000000001</v>
      </c>
      <c r="JT13" s="350">
        <v>1.7270000000000001</v>
      </c>
      <c r="JU13" s="350">
        <v>1.827</v>
      </c>
      <c r="JV13" s="350">
        <v>1.665</v>
      </c>
      <c r="JW13" s="350">
        <v>1.661</v>
      </c>
      <c r="JX13" s="350">
        <v>1.6859999999999999</v>
      </c>
      <c r="JY13" s="350">
        <v>2</v>
      </c>
      <c r="JZ13" s="350">
        <v>2.032</v>
      </c>
      <c r="KA13" s="350">
        <v>2.1960000000000002</v>
      </c>
      <c r="KB13" s="350">
        <v>2.3220000000000001</v>
      </c>
      <c r="KC13" s="350">
        <v>2.177</v>
      </c>
      <c r="KD13" s="350">
        <v>2.056</v>
      </c>
      <c r="KE13" s="350">
        <v>2.1579999999999999</v>
      </c>
      <c r="KF13" s="350">
        <v>2.0979999999999999</v>
      </c>
      <c r="KG13" s="350">
        <v>1.891</v>
      </c>
      <c r="KH13" s="350">
        <v>1.81</v>
      </c>
      <c r="KI13" s="350">
        <v>1.8460000000000001</v>
      </c>
      <c r="KJ13" s="350">
        <v>1.7090000000000001</v>
      </c>
      <c r="KK13" s="350">
        <v>1.5980000000000001</v>
      </c>
      <c r="KL13" s="350">
        <v>1.407</v>
      </c>
      <c r="KM13" s="350">
        <v>1.2</v>
      </c>
      <c r="KN13" s="350">
        <v>1.1539999999999999</v>
      </c>
      <c r="KO13" s="350">
        <v>1.032</v>
      </c>
      <c r="KP13" s="350">
        <v>0.93400000000000005</v>
      </c>
      <c r="KQ13" s="350">
        <v>0.77700000000000002</v>
      </c>
      <c r="KR13" s="350">
        <v>0.52</v>
      </c>
      <c r="KS13" s="350">
        <v>0.41599999999999998</v>
      </c>
      <c r="KT13" s="350">
        <v>0.32600000000000001</v>
      </c>
      <c r="KU13" s="350">
        <v>0.314</v>
      </c>
      <c r="KV13" s="350">
        <v>0.754</v>
      </c>
      <c r="KW13" s="350">
        <v>1.054</v>
      </c>
      <c r="KX13" s="350">
        <v>0.98599999999999999</v>
      </c>
      <c r="KY13" s="350">
        <v>0.85299999999999998</v>
      </c>
      <c r="KZ13" s="350">
        <v>0.86599999999999999</v>
      </c>
      <c r="LA13" s="350">
        <v>0.72499999999999998</v>
      </c>
      <c r="LB13" s="350">
        <v>0.71599999999999997</v>
      </c>
      <c r="LC13" s="350">
        <v>0.754</v>
      </c>
      <c r="LD13" s="350">
        <v>0.64600000000000002</v>
      </c>
      <c r="LE13" s="350">
        <v>0.371</v>
      </c>
      <c r="LF13" s="350">
        <v>0.32</v>
      </c>
      <c r="LG13" s="350">
        <v>0.39500000000000002</v>
      </c>
      <c r="LH13" s="350">
        <v>0.38400000000000001</v>
      </c>
      <c r="LI13" s="350">
        <v>0.25</v>
      </c>
      <c r="LJ13" s="350">
        <v>6.2E-2</v>
      </c>
      <c r="LK13" s="350">
        <v>2.7E-2</v>
      </c>
      <c r="LL13" s="350">
        <v>6.0999999999999999E-2</v>
      </c>
      <c r="LM13" s="350">
        <v>0.156</v>
      </c>
      <c r="LN13" s="350">
        <v>0.38500000000000001</v>
      </c>
      <c r="LO13" s="350">
        <v>0.436</v>
      </c>
      <c r="LP13" s="350">
        <v>0.48099999999999998</v>
      </c>
      <c r="LQ13" s="350">
        <v>0.48599999999999999</v>
      </c>
      <c r="LR13" s="350">
        <v>0.48499999999999999</v>
      </c>
      <c r="LS13" s="350">
        <v>0.498</v>
      </c>
      <c r="LT13" s="350">
        <v>0.58899999999999997</v>
      </c>
      <c r="LU13" s="350">
        <v>0.503</v>
      </c>
      <c r="LV13" s="350">
        <v>0.68799999999999994</v>
      </c>
      <c r="LW13" s="350">
        <v>0.54200000000000004</v>
      </c>
      <c r="LX13" s="350">
        <v>0.53200000000000003</v>
      </c>
      <c r="LY13" s="350">
        <v>0.54100000000000004</v>
      </c>
      <c r="LZ13" s="350">
        <v>0.46800000000000003</v>
      </c>
      <c r="MA13" s="350">
        <v>0.45200000000000001</v>
      </c>
      <c r="MB13" s="350">
        <v>0.61</v>
      </c>
      <c r="MC13" s="350" t="s">
        <v>15211</v>
      </c>
    </row>
    <row r="14" spans="1:341" ht="13.5" customHeight="1">
      <c r="A14" s="410" t="s">
        <v>15216</v>
      </c>
      <c r="B14" s="411"/>
      <c r="C14" s="348" t="s">
        <v>15210</v>
      </c>
      <c r="D14" s="349">
        <v>12.68</v>
      </c>
      <c r="E14" s="349" t="s">
        <v>15211</v>
      </c>
      <c r="F14" s="349">
        <v>13.16</v>
      </c>
      <c r="G14" s="349">
        <v>13.44</v>
      </c>
      <c r="H14" s="349">
        <v>13.1</v>
      </c>
      <c r="I14" s="349">
        <v>13.11</v>
      </c>
      <c r="J14" s="349">
        <v>13.4</v>
      </c>
      <c r="K14" s="349">
        <v>13.24</v>
      </c>
      <c r="L14" s="349">
        <v>13.35</v>
      </c>
      <c r="M14" s="349">
        <v>13.47</v>
      </c>
      <c r="N14" s="349">
        <v>13.11</v>
      </c>
      <c r="O14" s="349">
        <v>13.54</v>
      </c>
      <c r="P14" s="349">
        <v>13.02</v>
      </c>
      <c r="Q14" s="349">
        <v>12.63</v>
      </c>
      <c r="R14" s="349">
        <v>12.53</v>
      </c>
      <c r="S14" s="349">
        <v>12.19</v>
      </c>
      <c r="T14" s="349">
        <v>11.55</v>
      </c>
      <c r="U14" s="349">
        <v>11.1</v>
      </c>
      <c r="V14" s="349">
        <v>11.24</v>
      </c>
      <c r="W14" s="349">
        <v>11.06</v>
      </c>
      <c r="X14" s="349">
        <v>11.01</v>
      </c>
      <c r="Y14" s="349">
        <v>10.8</v>
      </c>
      <c r="Z14" s="349">
        <v>11.35</v>
      </c>
      <c r="AA14" s="349">
        <v>12.06</v>
      </c>
      <c r="AB14" s="349">
        <v>11.76</v>
      </c>
      <c r="AC14" s="349">
        <v>11.18</v>
      </c>
      <c r="AD14" s="349">
        <v>11.24</v>
      </c>
      <c r="AE14" s="349">
        <v>11.86</v>
      </c>
      <c r="AF14" s="349">
        <v>11.82</v>
      </c>
      <c r="AG14" s="349">
        <v>12.19</v>
      </c>
      <c r="AH14" s="349">
        <v>12.11</v>
      </c>
      <c r="AI14" s="349">
        <v>12.92</v>
      </c>
      <c r="AJ14" s="349">
        <v>13.53</v>
      </c>
      <c r="AK14" s="349">
        <v>12.03</v>
      </c>
      <c r="AL14" s="349">
        <v>12.04</v>
      </c>
      <c r="AM14" s="349">
        <v>10.99</v>
      </c>
      <c r="AN14" s="349">
        <v>10.92</v>
      </c>
      <c r="AO14" s="349">
        <v>10.27</v>
      </c>
      <c r="AP14" s="349">
        <v>9.8699999999999992</v>
      </c>
      <c r="AQ14" s="349">
        <v>9.77</v>
      </c>
      <c r="AR14" s="349">
        <v>9.4600000000000009</v>
      </c>
      <c r="AS14" s="349">
        <v>9.06</v>
      </c>
      <c r="AT14" s="349">
        <v>8.6</v>
      </c>
      <c r="AU14" s="349">
        <v>7.87</v>
      </c>
      <c r="AV14" s="349">
        <v>7.99</v>
      </c>
      <c r="AW14" s="349">
        <v>7.67</v>
      </c>
      <c r="AX14" s="349">
        <v>7.39</v>
      </c>
      <c r="AY14" s="349">
        <v>7.03</v>
      </c>
      <c r="AZ14" s="349">
        <v>6.54</v>
      </c>
      <c r="BA14" s="349">
        <v>6.58</v>
      </c>
      <c r="BB14" s="349">
        <v>7.45</v>
      </c>
      <c r="BC14" s="349">
        <v>8.2899999999999991</v>
      </c>
      <c r="BD14" s="349">
        <v>8.52</v>
      </c>
      <c r="BE14" s="349">
        <v>9.5299999999999994</v>
      </c>
      <c r="BF14" s="349">
        <v>9.89</v>
      </c>
      <c r="BG14" s="349">
        <v>10.59</v>
      </c>
      <c r="BH14" s="349">
        <v>10.53</v>
      </c>
      <c r="BI14" s="349">
        <v>10.08</v>
      </c>
      <c r="BJ14" s="349">
        <v>10.23</v>
      </c>
      <c r="BK14" s="349">
        <v>10.210000000000001</v>
      </c>
      <c r="BL14" s="349">
        <v>10.24</v>
      </c>
      <c r="BM14" s="349">
        <v>10.220000000000001</v>
      </c>
      <c r="BN14" s="349">
        <v>10.18</v>
      </c>
      <c r="BO14" s="349">
        <v>9.41</v>
      </c>
      <c r="BP14" s="349">
        <v>8.84</v>
      </c>
      <c r="BQ14" s="349">
        <v>8.6999999999999993</v>
      </c>
      <c r="BR14" s="349">
        <v>8.74</v>
      </c>
      <c r="BS14" s="349">
        <v>8.34</v>
      </c>
      <c r="BT14" s="349">
        <v>7.98</v>
      </c>
      <c r="BU14" s="349">
        <v>7.95</v>
      </c>
      <c r="BV14" s="349">
        <v>7.52</v>
      </c>
      <c r="BW14" s="349">
        <v>7.38</v>
      </c>
      <c r="BX14" s="349">
        <v>7.03</v>
      </c>
      <c r="BY14" s="349">
        <v>7.67</v>
      </c>
      <c r="BZ14" s="349">
        <v>7.71</v>
      </c>
      <c r="CA14" s="349">
        <v>7.47</v>
      </c>
      <c r="CB14" s="349">
        <v>7.36</v>
      </c>
      <c r="CC14" s="349">
        <v>7.21</v>
      </c>
      <c r="CD14" s="349">
        <v>7.07</v>
      </c>
      <c r="CE14" s="349">
        <v>7.16</v>
      </c>
      <c r="CF14" s="349">
        <v>6.92</v>
      </c>
      <c r="CG14" s="349">
        <v>6.51</v>
      </c>
      <c r="CH14" s="349">
        <v>6.47</v>
      </c>
      <c r="CI14" s="349">
        <v>6.34</v>
      </c>
      <c r="CJ14" s="349">
        <v>6.14</v>
      </c>
      <c r="CK14" s="349">
        <v>5.91</v>
      </c>
      <c r="CL14" s="349">
        <v>6.12</v>
      </c>
      <c r="CM14" s="349">
        <v>6.36</v>
      </c>
      <c r="CN14" s="349">
        <v>6.16</v>
      </c>
      <c r="CO14" s="349">
        <v>6.09</v>
      </c>
      <c r="CP14" s="349">
        <v>5.86</v>
      </c>
      <c r="CQ14" s="349">
        <v>5.9</v>
      </c>
      <c r="CR14" s="349">
        <v>5.83</v>
      </c>
      <c r="CS14" s="349">
        <v>5.75</v>
      </c>
      <c r="CT14" s="349">
        <v>5.79</v>
      </c>
      <c r="CU14" s="349">
        <v>5.58</v>
      </c>
      <c r="CV14" s="349">
        <v>5.3</v>
      </c>
      <c r="CW14" s="349">
        <v>5.16</v>
      </c>
      <c r="CX14" s="349">
        <v>5.04</v>
      </c>
      <c r="CY14" s="349">
        <v>5.01</v>
      </c>
      <c r="CZ14" s="349">
        <v>5.08</v>
      </c>
      <c r="DA14" s="349">
        <v>4.95</v>
      </c>
      <c r="DB14" s="349">
        <v>4.8600000000000003</v>
      </c>
      <c r="DC14" s="349">
        <v>4.68</v>
      </c>
      <c r="DD14" s="349">
        <v>4.45</v>
      </c>
      <c r="DE14" s="349">
        <v>4.45</v>
      </c>
      <c r="DF14" s="349">
        <v>4.41</v>
      </c>
      <c r="DG14" s="349">
        <v>4.0599999999999996</v>
      </c>
      <c r="DH14" s="349">
        <v>3.91</v>
      </c>
      <c r="DI14" s="349">
        <v>4.04</v>
      </c>
      <c r="DJ14" s="349">
        <v>4.26</v>
      </c>
      <c r="DK14" s="349">
        <v>4.07</v>
      </c>
      <c r="DL14" s="349">
        <v>4.24</v>
      </c>
      <c r="DM14" s="349">
        <v>4.58</v>
      </c>
      <c r="DN14" s="349">
        <v>4.91</v>
      </c>
      <c r="DO14" s="349">
        <v>5.15</v>
      </c>
      <c r="DP14" s="349">
        <v>5.32</v>
      </c>
      <c r="DQ14" s="349">
        <v>5.56</v>
      </c>
      <c r="DR14" s="349">
        <v>5.27</v>
      </c>
      <c r="DS14" s="349">
        <v>5.36</v>
      </c>
      <c r="DT14" s="349">
        <v>5.74</v>
      </c>
      <c r="DU14" s="349">
        <v>5.72</v>
      </c>
      <c r="DV14" s="349">
        <v>5.5</v>
      </c>
      <c r="DW14" s="349">
        <v>5.46</v>
      </c>
      <c r="DX14" s="349">
        <v>5.59</v>
      </c>
      <c r="DY14" s="349">
        <v>5.39</v>
      </c>
      <c r="DZ14" s="349">
        <v>5.48</v>
      </c>
      <c r="EA14" s="349">
        <v>5.43</v>
      </c>
      <c r="EB14" s="349">
        <v>5.49</v>
      </c>
      <c r="EC14" s="349">
        <v>5.45</v>
      </c>
      <c r="ED14" s="349">
        <v>5.4</v>
      </c>
      <c r="EE14" s="349">
        <v>5.14</v>
      </c>
      <c r="EF14" s="349">
        <v>5.0199999999999996</v>
      </c>
      <c r="EG14" s="349">
        <v>5.0199999999999996</v>
      </c>
      <c r="EH14" s="349">
        <v>4.9400000000000004</v>
      </c>
      <c r="EI14" s="349">
        <v>5.0999999999999996</v>
      </c>
      <c r="EJ14" s="349">
        <v>5.29</v>
      </c>
      <c r="EK14" s="349">
        <v>5.26</v>
      </c>
      <c r="EL14" s="349">
        <v>5.27</v>
      </c>
      <c r="EM14" s="349">
        <v>5.0599999999999996</v>
      </c>
      <c r="EN14" s="349">
        <v>5.0599999999999996</v>
      </c>
      <c r="EO14" s="349">
        <v>4.83</v>
      </c>
      <c r="EP14" s="349">
        <v>4.6900000000000004</v>
      </c>
      <c r="EQ14" s="349">
        <v>4.9800000000000004</v>
      </c>
      <c r="ER14" s="349">
        <v>5.05</v>
      </c>
      <c r="ES14" s="349">
        <v>5.0999999999999996</v>
      </c>
      <c r="ET14" s="349">
        <v>5.33</v>
      </c>
      <c r="EU14" s="349">
        <v>5.32</v>
      </c>
      <c r="EV14" s="349">
        <v>5.4</v>
      </c>
      <c r="EW14" s="349">
        <v>5.26</v>
      </c>
      <c r="EX14" s="349">
        <v>5.0999999999999996</v>
      </c>
      <c r="EY14" s="349">
        <v>4.8099999999999996</v>
      </c>
      <c r="EZ14" s="349">
        <v>4.6100000000000003</v>
      </c>
      <c r="FA14" s="349">
        <v>4.68</v>
      </c>
      <c r="FB14" s="349">
        <v>4.66</v>
      </c>
      <c r="FC14" s="349">
        <v>4.45</v>
      </c>
      <c r="FD14" s="349">
        <v>4.26</v>
      </c>
      <c r="FE14" s="349">
        <v>4.0599999999999996</v>
      </c>
      <c r="FF14" s="349">
        <v>4.09</v>
      </c>
      <c r="FG14" s="349">
        <v>4.2300000000000004</v>
      </c>
      <c r="FH14" s="349">
        <v>3.91</v>
      </c>
      <c r="FI14" s="349">
        <v>3.7</v>
      </c>
      <c r="FJ14" s="349">
        <v>4.01</v>
      </c>
      <c r="FK14" s="349">
        <v>4.18</v>
      </c>
      <c r="FL14" s="349">
        <v>4.2</v>
      </c>
      <c r="FM14" s="349">
        <v>4.26</v>
      </c>
      <c r="FN14" s="349">
        <v>4.3899999999999997</v>
      </c>
      <c r="FO14" s="349">
        <v>4.33</v>
      </c>
      <c r="FP14" s="349">
        <v>4.16</v>
      </c>
      <c r="FQ14" s="349">
        <v>4.1100000000000003</v>
      </c>
      <c r="FR14" s="349">
        <v>3.92</v>
      </c>
      <c r="FS14" s="349">
        <v>4.0999999999999996</v>
      </c>
      <c r="FT14" s="349">
        <v>4.25</v>
      </c>
      <c r="FU14" s="349">
        <v>4.4800000000000004</v>
      </c>
      <c r="FV14" s="349">
        <v>4.3600000000000003</v>
      </c>
      <c r="FW14" s="349">
        <v>4.21</v>
      </c>
      <c r="FX14" s="349">
        <v>4.1399999999999997</v>
      </c>
      <c r="FY14" s="349">
        <v>4.01</v>
      </c>
      <c r="FZ14" s="349">
        <v>3.89</v>
      </c>
      <c r="GA14" s="349">
        <v>3.68</v>
      </c>
      <c r="GB14" s="349">
        <v>3.6</v>
      </c>
      <c r="GC14" s="349">
        <v>3.57</v>
      </c>
      <c r="GD14" s="349">
        <v>3.72</v>
      </c>
      <c r="GE14" s="349">
        <v>3.51</v>
      </c>
      <c r="GF14" s="349">
        <v>3.33</v>
      </c>
      <c r="GG14" s="349">
        <v>3.16</v>
      </c>
      <c r="GH14" s="349">
        <v>3.18</v>
      </c>
      <c r="GI14" s="349">
        <v>3.21</v>
      </c>
      <c r="GJ14" s="349">
        <v>3.04</v>
      </c>
      <c r="GK14" s="349">
        <v>3.19</v>
      </c>
      <c r="GL14" s="349">
        <v>3.4</v>
      </c>
      <c r="GM14" s="349">
        <v>3.3</v>
      </c>
      <c r="GN14" s="349">
        <v>3.28</v>
      </c>
      <c r="GO14" s="349">
        <v>3.44</v>
      </c>
      <c r="GP14" s="349">
        <v>3.62</v>
      </c>
      <c r="GQ14" s="349">
        <v>3.88</v>
      </c>
      <c r="GR14" s="349">
        <v>3.94</v>
      </c>
      <c r="GS14" s="349">
        <v>4.0199999999999996</v>
      </c>
      <c r="GT14" s="349">
        <v>4.0599999999999996</v>
      </c>
      <c r="GU14" s="349">
        <v>3.94</v>
      </c>
      <c r="GV14" s="349">
        <v>3.8</v>
      </c>
      <c r="GW14" s="349">
        <v>3.84</v>
      </c>
      <c r="GX14" s="349">
        <v>3.75</v>
      </c>
      <c r="GY14" s="349">
        <v>3.82</v>
      </c>
      <c r="GZ14" s="349">
        <v>4.05</v>
      </c>
      <c r="HA14" s="349">
        <v>4.08</v>
      </c>
      <c r="HB14" s="349">
        <v>3.98</v>
      </c>
      <c r="HC14" s="349">
        <v>4.2</v>
      </c>
      <c r="HD14" s="349">
        <v>4.33</v>
      </c>
      <c r="HE14" s="349">
        <v>4.62</v>
      </c>
      <c r="HF14" s="349">
        <v>4.59</v>
      </c>
      <c r="HG14" s="349">
        <v>4.3899999999999997</v>
      </c>
      <c r="HH14" s="349">
        <v>4.34</v>
      </c>
      <c r="HI14" s="349">
        <v>4.38</v>
      </c>
      <c r="HJ14" s="349">
        <v>4.22</v>
      </c>
      <c r="HK14" s="349">
        <v>4.34</v>
      </c>
      <c r="HL14" s="349">
        <v>4.1399999999999997</v>
      </c>
      <c r="HM14" s="349">
        <v>4.0599999999999996</v>
      </c>
      <c r="HN14" s="349">
        <v>4</v>
      </c>
      <c r="HO14" s="349">
        <v>4.22</v>
      </c>
      <c r="HP14" s="349">
        <v>4.47</v>
      </c>
      <c r="HQ14" s="349">
        <v>4.78</v>
      </c>
      <c r="HR14" s="349">
        <v>4.7699999999999996</v>
      </c>
      <c r="HS14" s="349">
        <v>4.47</v>
      </c>
      <c r="HT14" s="349">
        <v>4.43</v>
      </c>
      <c r="HU14" s="349">
        <v>4.33</v>
      </c>
      <c r="HV14" s="349">
        <v>4.09</v>
      </c>
      <c r="HW14" s="349">
        <v>3.72</v>
      </c>
      <c r="HX14" s="349">
        <v>3.87</v>
      </c>
      <c r="HY14" s="349">
        <v>3.93</v>
      </c>
      <c r="HZ14" s="349">
        <v>3.81</v>
      </c>
      <c r="IA14" s="349">
        <v>3.78</v>
      </c>
      <c r="IB14" s="349">
        <v>3.91</v>
      </c>
      <c r="IC14" s="349">
        <v>3.98</v>
      </c>
      <c r="ID14" s="349">
        <v>3.77</v>
      </c>
      <c r="IE14" s="349">
        <v>3.63</v>
      </c>
      <c r="IF14" s="349">
        <v>3.62</v>
      </c>
      <c r="IG14" s="349">
        <v>3.57</v>
      </c>
      <c r="IH14" s="349">
        <v>3.53</v>
      </c>
      <c r="II14" s="349">
        <v>3.46</v>
      </c>
      <c r="IJ14" s="349">
        <v>3.49</v>
      </c>
      <c r="IK14" s="349">
        <v>3.38</v>
      </c>
      <c r="IL14" s="349">
        <v>3.26</v>
      </c>
      <c r="IM14" s="349">
        <v>3.36</v>
      </c>
      <c r="IN14" s="349">
        <v>3.03</v>
      </c>
      <c r="IO14" s="349">
        <v>2.92</v>
      </c>
      <c r="IP14" s="349">
        <v>2.85</v>
      </c>
      <c r="IQ14" s="349">
        <v>2.62</v>
      </c>
      <c r="IR14" s="349">
        <v>2.58</v>
      </c>
      <c r="IS14" s="349">
        <v>2.63</v>
      </c>
      <c r="IT14" s="349">
        <v>2.82</v>
      </c>
      <c r="IU14" s="349">
        <v>3.19</v>
      </c>
      <c r="IV14" s="349">
        <v>3.27</v>
      </c>
      <c r="IW14" s="349">
        <v>3.41</v>
      </c>
      <c r="IX14" s="349">
        <v>3.45</v>
      </c>
      <c r="IY14" s="349">
        <v>3.57</v>
      </c>
      <c r="IZ14" s="349">
        <v>3.32</v>
      </c>
      <c r="JA14" s="349">
        <v>3.29</v>
      </c>
      <c r="JB14" s="349">
        <v>3.16</v>
      </c>
      <c r="JC14" s="349">
        <v>2.68</v>
      </c>
      <c r="JD14" s="349">
        <v>2.35</v>
      </c>
      <c r="JE14" s="349">
        <v>2.5099999999999998</v>
      </c>
      <c r="JF14" s="349">
        <v>2.54</v>
      </c>
      <c r="JG14" s="349">
        <v>2.52</v>
      </c>
      <c r="JH14" s="349">
        <v>2.2799999999999998</v>
      </c>
      <c r="JI14" s="349">
        <v>2.34</v>
      </c>
      <c r="JJ14" s="349">
        <v>2.2999999999999998</v>
      </c>
      <c r="JK14" s="349">
        <v>2.15</v>
      </c>
      <c r="JL14" s="349">
        <v>1.82</v>
      </c>
      <c r="JM14" s="349">
        <v>1.76</v>
      </c>
      <c r="JN14" s="349">
        <v>1.55</v>
      </c>
      <c r="JO14" s="349">
        <v>1.54</v>
      </c>
      <c r="JP14" s="349">
        <v>1.82</v>
      </c>
      <c r="JQ14" s="349">
        <v>1.78</v>
      </c>
      <c r="JR14" s="349">
        <v>1.67</v>
      </c>
      <c r="JS14" s="349">
        <v>1.59</v>
      </c>
      <c r="JT14" s="349">
        <v>1.74</v>
      </c>
      <c r="JU14" s="349">
        <v>1.81</v>
      </c>
      <c r="JV14" s="349">
        <v>1.61</v>
      </c>
      <c r="JW14" s="349">
        <v>1.51</v>
      </c>
      <c r="JX14" s="349">
        <v>1.6</v>
      </c>
      <c r="JY14" s="349">
        <v>1.88</v>
      </c>
      <c r="JZ14" s="349">
        <v>1.91</v>
      </c>
      <c r="KA14" s="349">
        <v>2.0699999999999998</v>
      </c>
      <c r="KB14" s="349">
        <v>2.19</v>
      </c>
      <c r="KC14" s="349">
        <v>2.04</v>
      </c>
      <c r="KD14" s="349">
        <v>1.94</v>
      </c>
      <c r="KE14" s="349">
        <v>2.0299999999999998</v>
      </c>
      <c r="KF14" s="349">
        <v>1.99</v>
      </c>
      <c r="KG14" s="349">
        <v>1.92</v>
      </c>
      <c r="KH14" s="349">
        <v>1.9</v>
      </c>
      <c r="KI14" s="349">
        <v>1.84</v>
      </c>
      <c r="KJ14" s="349">
        <v>1.69</v>
      </c>
      <c r="KK14" s="349">
        <v>1.57</v>
      </c>
      <c r="KL14" s="349">
        <v>1.36</v>
      </c>
      <c r="KM14" s="349">
        <v>1.18</v>
      </c>
      <c r="KN14" s="349">
        <v>1.1299999999999999</v>
      </c>
      <c r="KO14" s="349">
        <v>1.01</v>
      </c>
      <c r="KP14" s="349">
        <v>0.9</v>
      </c>
      <c r="KQ14" s="349">
        <v>0.89</v>
      </c>
      <c r="KR14" s="349">
        <v>0.62</v>
      </c>
      <c r="KS14" s="349">
        <v>0.48</v>
      </c>
      <c r="KT14" s="349">
        <v>0.39</v>
      </c>
      <c r="KU14" s="349">
        <v>0.27</v>
      </c>
      <c r="KV14" s="349">
        <v>0.71</v>
      </c>
      <c r="KW14" s="349">
        <v>1.01</v>
      </c>
      <c r="KX14" s="349">
        <v>0.95</v>
      </c>
      <c r="KY14" s="349">
        <v>0.82</v>
      </c>
      <c r="KZ14" s="349">
        <v>0.95</v>
      </c>
      <c r="LA14" s="349">
        <v>0.81</v>
      </c>
      <c r="LB14" s="349">
        <v>0.81</v>
      </c>
      <c r="LC14" s="349">
        <v>0.86</v>
      </c>
      <c r="LD14" s="349">
        <v>0.78</v>
      </c>
      <c r="LE14" s="349">
        <v>0.53</v>
      </c>
      <c r="LF14" s="349">
        <v>0.53</v>
      </c>
      <c r="LG14" s="349">
        <v>0.46</v>
      </c>
      <c r="LH14" s="349">
        <v>0.45</v>
      </c>
      <c r="LI14" s="349">
        <v>0.33</v>
      </c>
      <c r="LJ14" s="349">
        <v>0.12</v>
      </c>
      <c r="LK14" s="349">
        <v>0.06</v>
      </c>
      <c r="LL14" s="349">
        <v>0.08</v>
      </c>
      <c r="LM14" s="349">
        <v>0.17</v>
      </c>
      <c r="LN14" s="349">
        <v>0.41</v>
      </c>
      <c r="LO14" s="349">
        <v>0.46</v>
      </c>
      <c r="LP14" s="349">
        <v>0.5</v>
      </c>
      <c r="LQ14" s="349">
        <v>0.52</v>
      </c>
      <c r="LR14" s="349">
        <v>0.51</v>
      </c>
      <c r="LS14" s="349">
        <v>0.38</v>
      </c>
      <c r="LT14" s="349">
        <v>0.49</v>
      </c>
      <c r="LU14" s="349">
        <v>0.56000000000000005</v>
      </c>
      <c r="LV14" s="349">
        <v>0.76</v>
      </c>
      <c r="LW14" s="349">
        <v>0.65</v>
      </c>
      <c r="LX14" s="349">
        <v>0.57999999999999996</v>
      </c>
      <c r="LY14" s="349">
        <v>0.59</v>
      </c>
      <c r="LZ14" s="349">
        <v>0.52</v>
      </c>
      <c r="MA14" s="349">
        <v>0.5</v>
      </c>
      <c r="MB14" s="349">
        <v>0.67</v>
      </c>
      <c r="MC14" s="349">
        <v>0.84</v>
      </c>
    </row>
    <row r="15" spans="1:341" ht="13.5" customHeight="1">
      <c r="A15" s="410" t="s">
        <v>15217</v>
      </c>
      <c r="B15" s="411"/>
      <c r="C15" s="348" t="s">
        <v>15210</v>
      </c>
      <c r="D15" s="350" t="s">
        <v>15211</v>
      </c>
      <c r="E15" s="350" t="s">
        <v>15211</v>
      </c>
      <c r="F15" s="350" t="s">
        <v>15211</v>
      </c>
      <c r="G15" s="350" t="s">
        <v>15211</v>
      </c>
      <c r="H15" s="350" t="s">
        <v>15211</v>
      </c>
      <c r="I15" s="350" t="s">
        <v>15211</v>
      </c>
      <c r="J15" s="350" t="s">
        <v>15211</v>
      </c>
      <c r="K15" s="350" t="s">
        <v>15211</v>
      </c>
      <c r="L15" s="350" t="s">
        <v>15211</v>
      </c>
      <c r="M15" s="350" t="s">
        <v>15211</v>
      </c>
      <c r="N15" s="350" t="s">
        <v>15211</v>
      </c>
      <c r="O15" s="350" t="s">
        <v>15211</v>
      </c>
      <c r="P15" s="350" t="s">
        <v>15211</v>
      </c>
      <c r="Q15" s="350" t="s">
        <v>15211</v>
      </c>
      <c r="R15" s="350" t="s">
        <v>15211</v>
      </c>
      <c r="S15" s="350" t="s">
        <v>15211</v>
      </c>
      <c r="T15" s="350" t="s">
        <v>15211</v>
      </c>
      <c r="U15" s="350" t="s">
        <v>15211</v>
      </c>
      <c r="V15" s="350" t="s">
        <v>15211</v>
      </c>
      <c r="W15" s="350" t="s">
        <v>15211</v>
      </c>
      <c r="X15" s="350" t="s">
        <v>15211</v>
      </c>
      <c r="Y15" s="350" t="s">
        <v>15211</v>
      </c>
      <c r="Z15" s="350" t="s">
        <v>15211</v>
      </c>
      <c r="AA15" s="350" t="s">
        <v>15211</v>
      </c>
      <c r="AB15" s="350" t="s">
        <v>15211</v>
      </c>
      <c r="AC15" s="350" t="s">
        <v>15211</v>
      </c>
      <c r="AD15" s="350" t="s">
        <v>15211</v>
      </c>
      <c r="AE15" s="350" t="s">
        <v>15211</v>
      </c>
      <c r="AF15" s="350" t="s">
        <v>15211</v>
      </c>
      <c r="AG15" s="350" t="s">
        <v>15211</v>
      </c>
      <c r="AH15" s="350" t="s">
        <v>15211</v>
      </c>
      <c r="AI15" s="350" t="s">
        <v>15211</v>
      </c>
      <c r="AJ15" s="350" t="s">
        <v>15211</v>
      </c>
      <c r="AK15" s="350" t="s">
        <v>15211</v>
      </c>
      <c r="AL15" s="350" t="s">
        <v>15211</v>
      </c>
      <c r="AM15" s="350" t="s">
        <v>15211</v>
      </c>
      <c r="AN15" s="350" t="s">
        <v>15211</v>
      </c>
      <c r="AO15" s="350" t="s">
        <v>15211</v>
      </c>
      <c r="AP15" s="350" t="s">
        <v>15211</v>
      </c>
      <c r="AQ15" s="350" t="s">
        <v>15211</v>
      </c>
      <c r="AR15" s="350" t="s">
        <v>15211</v>
      </c>
      <c r="AS15" s="350" t="s">
        <v>15211</v>
      </c>
      <c r="AT15" s="350" t="s">
        <v>15211</v>
      </c>
      <c r="AU15" s="350" t="s">
        <v>15211</v>
      </c>
      <c r="AV15" s="350" t="s">
        <v>15211</v>
      </c>
      <c r="AW15" s="350">
        <v>6.68</v>
      </c>
      <c r="AX15" s="350">
        <v>6.52</v>
      </c>
      <c r="AY15" s="350">
        <v>6.29</v>
      </c>
      <c r="AZ15" s="350">
        <v>6.33</v>
      </c>
      <c r="BA15" s="350">
        <v>6.43</v>
      </c>
      <c r="BB15" s="350">
        <v>6.72</v>
      </c>
      <c r="BC15" s="350">
        <v>6.98</v>
      </c>
      <c r="BD15" s="350">
        <v>7.12</v>
      </c>
      <c r="BE15" s="350">
        <v>7.15</v>
      </c>
      <c r="BF15" s="350">
        <v>7.13</v>
      </c>
      <c r="BG15" s="350">
        <v>7.07</v>
      </c>
      <c r="BH15" s="350">
        <v>7.32</v>
      </c>
      <c r="BI15" s="350">
        <v>7.96</v>
      </c>
      <c r="BJ15" s="350">
        <v>7.85</v>
      </c>
      <c r="BK15" s="350">
        <v>7.74</v>
      </c>
      <c r="BL15" s="350">
        <v>7.78</v>
      </c>
      <c r="BM15" s="350">
        <v>7.83</v>
      </c>
      <c r="BN15" s="350">
        <v>7.73</v>
      </c>
      <c r="BO15" s="350">
        <v>7.53</v>
      </c>
      <c r="BP15" s="350">
        <v>7.39</v>
      </c>
      <c r="BQ15" s="350">
        <v>7.1</v>
      </c>
      <c r="BR15" s="350">
        <v>7.1</v>
      </c>
      <c r="BS15" s="350">
        <v>7.09</v>
      </c>
      <c r="BT15" s="350">
        <v>6.9</v>
      </c>
      <c r="BU15" s="350">
        <v>6.84</v>
      </c>
      <c r="BV15" s="350">
        <v>6.77</v>
      </c>
      <c r="BW15" s="350">
        <v>6.69</v>
      </c>
      <c r="BX15" s="350">
        <v>6.42</v>
      </c>
      <c r="BY15" s="350">
        <v>6.13</v>
      </c>
      <c r="BZ15" s="350">
        <v>6.68</v>
      </c>
      <c r="CA15" s="350">
        <v>6.58</v>
      </c>
      <c r="CB15" s="350">
        <v>6.47</v>
      </c>
      <c r="CC15" s="350">
        <v>6.52</v>
      </c>
      <c r="CD15" s="350">
        <v>6.53</v>
      </c>
      <c r="CE15" s="350">
        <v>6.35</v>
      </c>
      <c r="CF15" s="350">
        <v>6.25</v>
      </c>
      <c r="CG15" s="350">
        <v>5.93</v>
      </c>
      <c r="CH15" s="350">
        <v>5.89</v>
      </c>
      <c r="CI15" s="350">
        <v>5.81</v>
      </c>
      <c r="CJ15" s="350">
        <v>5.73</v>
      </c>
      <c r="CK15" s="350">
        <v>5.45</v>
      </c>
      <c r="CL15" s="350">
        <v>5.59</v>
      </c>
      <c r="CM15" s="350">
        <v>5.7</v>
      </c>
      <c r="CN15" s="350">
        <v>5.59</v>
      </c>
      <c r="CO15" s="350">
        <v>5.68</v>
      </c>
      <c r="CP15" s="350">
        <v>5.57</v>
      </c>
      <c r="CQ15" s="350">
        <v>5.63</v>
      </c>
      <c r="CR15" s="350">
        <v>5.6</v>
      </c>
      <c r="CS15" s="350">
        <v>5.6</v>
      </c>
      <c r="CT15" s="350">
        <v>5.61</v>
      </c>
      <c r="CU15" s="350">
        <v>5.43</v>
      </c>
      <c r="CV15" s="350">
        <v>5.21</v>
      </c>
      <c r="CW15" s="350">
        <v>5.08</v>
      </c>
      <c r="CX15" s="350">
        <v>5</v>
      </c>
      <c r="CY15" s="350">
        <v>4.99</v>
      </c>
      <c r="CZ15" s="350">
        <v>5.0599999999999996</v>
      </c>
      <c r="DA15" s="350">
        <v>4.9400000000000004</v>
      </c>
      <c r="DB15" s="350">
        <v>4.84</v>
      </c>
      <c r="DC15" s="350">
        <v>4.5599999999999996</v>
      </c>
      <c r="DD15" s="350">
        <v>4.3600000000000003</v>
      </c>
      <c r="DE15" s="350">
        <v>4.3</v>
      </c>
      <c r="DF15" s="350">
        <v>4.3</v>
      </c>
      <c r="DG15" s="350">
        <v>4.0999999999999996</v>
      </c>
      <c r="DH15" s="350">
        <v>3.91</v>
      </c>
      <c r="DI15" s="350">
        <v>3.93</v>
      </c>
      <c r="DJ15" s="350">
        <v>4.17</v>
      </c>
      <c r="DK15" s="350">
        <v>4.01</v>
      </c>
      <c r="DL15" s="350">
        <v>4.16</v>
      </c>
      <c r="DM15" s="350">
        <v>4.37</v>
      </c>
      <c r="DN15" s="350">
        <v>4.87</v>
      </c>
      <c r="DO15" s="350">
        <v>5.18</v>
      </c>
      <c r="DP15" s="350">
        <v>5.31</v>
      </c>
      <c r="DQ15" s="350">
        <v>5.54</v>
      </c>
      <c r="DR15" s="350">
        <v>5.27</v>
      </c>
      <c r="DS15" s="350">
        <v>5.26</v>
      </c>
      <c r="DT15" s="350">
        <v>5.65</v>
      </c>
      <c r="DU15" s="350">
        <v>5.7</v>
      </c>
      <c r="DV15" s="350">
        <v>5.56</v>
      </c>
      <c r="DW15" s="350">
        <v>5.42</v>
      </c>
      <c r="DX15" s="350">
        <v>5.6</v>
      </c>
      <c r="DY15" s="350">
        <v>5.37</v>
      </c>
      <c r="DZ15" s="350">
        <v>5.57</v>
      </c>
      <c r="EA15" s="350">
        <v>5.49</v>
      </c>
      <c r="EB15" s="350">
        <v>5.57</v>
      </c>
      <c r="EC15" s="350">
        <v>5.51</v>
      </c>
      <c r="ED15" s="350">
        <v>5.57</v>
      </c>
      <c r="EE15" s="350">
        <v>5.21</v>
      </c>
      <c r="EF15" s="350">
        <v>5.0599999999999996</v>
      </c>
      <c r="EG15" s="350">
        <v>5.08</v>
      </c>
      <c r="EH15" s="350">
        <v>4.93</v>
      </c>
      <c r="EI15" s="350">
        <v>5.05</v>
      </c>
      <c r="EJ15" s="350">
        <v>5.3</v>
      </c>
      <c r="EK15" s="350">
        <v>5.15</v>
      </c>
      <c r="EL15" s="350">
        <v>5.05</v>
      </c>
      <c r="EM15" s="350">
        <v>4.83</v>
      </c>
      <c r="EN15" s="350">
        <v>4.67</v>
      </c>
      <c r="EO15" s="350">
        <v>4.41</v>
      </c>
      <c r="EP15" s="350">
        <v>4.29</v>
      </c>
      <c r="EQ15" s="350">
        <v>4.51</v>
      </c>
      <c r="ER15" s="350">
        <v>4.82</v>
      </c>
      <c r="ES15" s="350">
        <v>4.91</v>
      </c>
      <c r="ET15" s="350">
        <v>5.16</v>
      </c>
      <c r="EU15" s="350">
        <v>5.19</v>
      </c>
      <c r="EV15" s="350">
        <v>5.15</v>
      </c>
      <c r="EW15" s="350">
        <v>5.09</v>
      </c>
      <c r="EX15" s="350">
        <v>4.87</v>
      </c>
      <c r="EY15" s="350">
        <v>4.49</v>
      </c>
      <c r="EZ15" s="350">
        <v>4.33</v>
      </c>
      <c r="FA15" s="350">
        <v>4.1100000000000003</v>
      </c>
      <c r="FB15" s="350">
        <v>4.1100000000000003</v>
      </c>
      <c r="FC15" s="350">
        <v>3.97</v>
      </c>
      <c r="FD15" s="350">
        <v>3.625</v>
      </c>
      <c r="FE15" s="350">
        <v>3.55</v>
      </c>
      <c r="FF15" s="350">
        <v>3.55</v>
      </c>
      <c r="FG15" s="350">
        <v>3.55</v>
      </c>
      <c r="FH15" s="350">
        <v>3.55</v>
      </c>
      <c r="FI15" s="350">
        <v>2.848211</v>
      </c>
      <c r="FJ15" s="350">
        <v>2.852957</v>
      </c>
      <c r="FK15" s="350">
        <v>3.17</v>
      </c>
      <c r="FL15" s="350">
        <v>3.2204549999999998</v>
      </c>
      <c r="FM15" s="350">
        <v>3.1955650000000002</v>
      </c>
      <c r="FN15" s="350">
        <v>3.3826999999999998</v>
      </c>
      <c r="FO15" s="350">
        <v>3.28905</v>
      </c>
      <c r="FP15" s="350">
        <v>3.0101429999999998</v>
      </c>
      <c r="FQ15" s="350">
        <v>2.93845</v>
      </c>
      <c r="FR15" s="350">
        <v>2.692609</v>
      </c>
      <c r="FS15" s="350">
        <v>2.7675000000000001</v>
      </c>
      <c r="FT15" s="350">
        <v>3.0331250000000001</v>
      </c>
      <c r="FU15" s="350">
        <v>3.124333</v>
      </c>
      <c r="FV15" s="350">
        <v>3.025083</v>
      </c>
      <c r="FW15" s="350">
        <v>2.8590909999999998</v>
      </c>
      <c r="FX15" s="350">
        <v>2.8257270000000001</v>
      </c>
      <c r="FY15" s="350">
        <v>2.6921900000000001</v>
      </c>
      <c r="FZ15" s="350">
        <v>2.5860949999999998</v>
      </c>
      <c r="GA15" s="350">
        <v>2.5408179999999998</v>
      </c>
      <c r="GB15" s="350">
        <v>2.5455709999999998</v>
      </c>
      <c r="GC15" s="350">
        <v>2.56</v>
      </c>
      <c r="GD15" s="350">
        <v>2.580095</v>
      </c>
      <c r="GE15" s="350">
        <v>2.4511430000000001</v>
      </c>
      <c r="GF15" s="350">
        <v>2.2871579999999998</v>
      </c>
      <c r="GG15" s="350">
        <v>2.117143</v>
      </c>
      <c r="GH15" s="350">
        <v>2.1676190000000002</v>
      </c>
      <c r="GI15" s="350">
        <v>2.248955</v>
      </c>
      <c r="GJ15" s="350">
        <v>2.1945450000000002</v>
      </c>
      <c r="GK15" s="350">
        <v>2.42</v>
      </c>
      <c r="GL15" s="350">
        <v>2.65</v>
      </c>
      <c r="GM15" s="350">
        <v>2.74</v>
      </c>
      <c r="GN15" s="350">
        <v>2.82</v>
      </c>
      <c r="GO15" s="350">
        <v>2.82</v>
      </c>
      <c r="GP15" s="350">
        <v>2.82</v>
      </c>
      <c r="GQ15" s="350">
        <v>2.82</v>
      </c>
      <c r="GR15" s="350">
        <v>3.08</v>
      </c>
      <c r="GS15" s="350">
        <v>3.38</v>
      </c>
      <c r="GT15" s="350">
        <v>3.49</v>
      </c>
      <c r="GU15" s="350">
        <v>3.58</v>
      </c>
      <c r="GV15" s="350">
        <v>3.67</v>
      </c>
      <c r="GW15" s="350">
        <v>3.67</v>
      </c>
      <c r="GX15" s="350">
        <v>3.72</v>
      </c>
      <c r="GY15" s="350">
        <v>3.77</v>
      </c>
      <c r="GZ15" s="350">
        <v>3.8333179999999998</v>
      </c>
      <c r="HA15" s="350">
        <v>3.9043160000000001</v>
      </c>
      <c r="HB15" s="350">
        <v>4.0161360000000004</v>
      </c>
      <c r="HC15" s="350">
        <v>4.2636839999999996</v>
      </c>
      <c r="HD15" s="350">
        <v>4.6325450000000004</v>
      </c>
      <c r="HE15" s="350" t="s">
        <v>15211</v>
      </c>
      <c r="HF15" s="350" t="s">
        <v>15211</v>
      </c>
      <c r="HG15" s="350" t="s">
        <v>15211</v>
      </c>
      <c r="HH15" s="350" t="s">
        <v>15211</v>
      </c>
      <c r="HI15" s="350" t="s">
        <v>15211</v>
      </c>
      <c r="HJ15" s="350" t="s">
        <v>15211</v>
      </c>
      <c r="HK15" s="350" t="s">
        <v>15211</v>
      </c>
      <c r="HL15" s="350" t="s">
        <v>15211</v>
      </c>
      <c r="HM15" s="350" t="s">
        <v>15211</v>
      </c>
      <c r="HN15" s="350" t="s">
        <v>15211</v>
      </c>
      <c r="HO15" s="350" t="s">
        <v>15211</v>
      </c>
      <c r="HP15" s="350" t="s">
        <v>15211</v>
      </c>
      <c r="HQ15" s="350" t="s">
        <v>15211</v>
      </c>
      <c r="HR15" s="350" t="s">
        <v>15211</v>
      </c>
      <c r="HS15" s="350" t="s">
        <v>15211</v>
      </c>
      <c r="HT15" s="350" t="s">
        <v>15211</v>
      </c>
      <c r="HU15" s="350" t="s">
        <v>15211</v>
      </c>
      <c r="HV15" s="350" t="s">
        <v>15211</v>
      </c>
      <c r="HW15" s="350" t="s">
        <v>15211</v>
      </c>
      <c r="HX15" s="350" t="s">
        <v>15211</v>
      </c>
      <c r="HY15" s="350" t="s">
        <v>15211</v>
      </c>
      <c r="HZ15" s="350" t="s">
        <v>15211</v>
      </c>
      <c r="IA15" s="350" t="s">
        <v>15211</v>
      </c>
      <c r="IB15" s="350" t="s">
        <v>15211</v>
      </c>
      <c r="IC15" s="350" t="s">
        <v>15211</v>
      </c>
      <c r="ID15" s="350" t="s">
        <v>15211</v>
      </c>
      <c r="IE15" s="350" t="s">
        <v>15211</v>
      </c>
      <c r="IF15" s="350" t="s">
        <v>15211</v>
      </c>
      <c r="IG15" s="350" t="s">
        <v>15211</v>
      </c>
      <c r="IH15" s="350" t="s">
        <v>15211</v>
      </c>
      <c r="II15" s="350" t="s">
        <v>15211</v>
      </c>
      <c r="IJ15" s="350" t="s">
        <v>15211</v>
      </c>
      <c r="IK15" s="350" t="s">
        <v>15211</v>
      </c>
      <c r="IL15" s="350" t="s">
        <v>15211</v>
      </c>
      <c r="IM15" s="350" t="s">
        <v>15211</v>
      </c>
      <c r="IN15" s="350">
        <v>3.1521669999999999</v>
      </c>
      <c r="IO15" s="350">
        <v>3.008591</v>
      </c>
      <c r="IP15" s="350">
        <v>2.9846360000000001</v>
      </c>
      <c r="IQ15" s="350">
        <v>2.6650450000000001</v>
      </c>
      <c r="IR15" s="350">
        <v>2.6725910000000002</v>
      </c>
      <c r="IS15" s="350">
        <v>2.7331910000000001</v>
      </c>
      <c r="IT15" s="350">
        <v>2.9350909999999999</v>
      </c>
      <c r="IU15" s="350">
        <v>3.3191299999999999</v>
      </c>
      <c r="IV15" s="350">
        <v>3.3040949999999998</v>
      </c>
      <c r="IW15" s="350">
        <v>3.4527999999999999</v>
      </c>
      <c r="IX15" s="350">
        <v>3.4710000000000001</v>
      </c>
      <c r="IY15" s="350">
        <v>3.5662859999999998</v>
      </c>
      <c r="IZ15" s="350">
        <v>3.2934549999999998</v>
      </c>
      <c r="JA15" s="350">
        <v>3.1454089999999999</v>
      </c>
      <c r="JB15" s="350">
        <v>3.0256669999999999</v>
      </c>
      <c r="JC15" s="350">
        <v>2.593261</v>
      </c>
      <c r="JD15" s="350">
        <v>2.2733639999999999</v>
      </c>
      <c r="JE15" s="350">
        <v>2.3661430000000001</v>
      </c>
      <c r="JF15" s="350">
        <v>2.3074089999999998</v>
      </c>
      <c r="JG15" s="350">
        <v>2.2638180000000001</v>
      </c>
      <c r="JH15" s="350">
        <v>2.0697269999999999</v>
      </c>
      <c r="JI15" s="350">
        <v>2.0344760000000002</v>
      </c>
      <c r="JJ15" s="350">
        <v>2.3716919999999999</v>
      </c>
      <c r="JK15" s="350">
        <v>2.2202380000000002</v>
      </c>
      <c r="JL15" s="350">
        <v>1.9223479999999999</v>
      </c>
      <c r="JM15" s="350">
        <v>1.818762</v>
      </c>
      <c r="JN15" s="350">
        <v>1.697864</v>
      </c>
      <c r="JO15" s="350">
        <v>1.6616089999999999</v>
      </c>
      <c r="JP15" s="350">
        <v>1.6474</v>
      </c>
      <c r="JQ15" s="350">
        <v>1.620609</v>
      </c>
      <c r="JR15" s="350">
        <v>1.523773</v>
      </c>
      <c r="JS15" s="350">
        <v>1.4274290000000001</v>
      </c>
      <c r="JT15" s="350">
        <v>1.594522</v>
      </c>
      <c r="JU15" s="350">
        <v>1.69275</v>
      </c>
      <c r="JV15" s="350">
        <v>1.5453809999999999</v>
      </c>
      <c r="JW15" s="350">
        <v>1.4095</v>
      </c>
      <c r="JX15" s="350">
        <v>1.4600869999999999</v>
      </c>
      <c r="JY15" s="350">
        <v>1.7549999999999999</v>
      </c>
      <c r="JZ15" s="350">
        <v>2.0211299999999999</v>
      </c>
      <c r="KA15" s="350">
        <v>2.2020909999999998</v>
      </c>
      <c r="KB15" s="350">
        <v>2.2713809999999999</v>
      </c>
      <c r="KC15" s="350">
        <v>2.1387830000000001</v>
      </c>
      <c r="KD15" s="350">
        <v>2.008524</v>
      </c>
      <c r="KE15" s="350">
        <v>2.0963180000000001</v>
      </c>
      <c r="KF15" s="350">
        <v>2.05687</v>
      </c>
      <c r="KG15" s="350">
        <v>1.8687499999999999</v>
      </c>
      <c r="KH15" s="350">
        <v>1.7961910000000001</v>
      </c>
      <c r="KI15" s="350">
        <v>1.710091</v>
      </c>
      <c r="KJ15" s="350">
        <v>1.568227</v>
      </c>
      <c r="KK15" s="350">
        <v>1.43981</v>
      </c>
      <c r="KL15" s="350">
        <v>1.263652</v>
      </c>
      <c r="KM15" s="350">
        <v>1.083143</v>
      </c>
      <c r="KN15" s="350">
        <v>0.9832727</v>
      </c>
      <c r="KO15" s="350">
        <v>0.86730430000000003</v>
      </c>
      <c r="KP15" s="350">
        <v>0.75109999999999999</v>
      </c>
      <c r="KQ15" s="350">
        <v>0.64656519999999995</v>
      </c>
      <c r="KR15" s="350">
        <v>0.47331820000000002</v>
      </c>
      <c r="KS15" s="350">
        <v>0.33079999999999998</v>
      </c>
      <c r="KT15" s="350">
        <v>0.1608636</v>
      </c>
      <c r="KU15" s="350">
        <v>6.5136369999999999E-2</v>
      </c>
      <c r="KV15" s="350">
        <v>0.4139524</v>
      </c>
      <c r="KW15" s="350">
        <v>0.64868179999999998</v>
      </c>
      <c r="KX15" s="350">
        <v>0.56065220000000004</v>
      </c>
      <c r="KY15" s="350">
        <v>0.44542860000000001</v>
      </c>
      <c r="KZ15" s="350">
        <v>0.42599999999999999</v>
      </c>
      <c r="LA15" s="350">
        <v>0.3075909</v>
      </c>
      <c r="LB15" s="350">
        <v>0.25176189999999998</v>
      </c>
      <c r="LC15" s="350">
        <v>0.28717389999999998</v>
      </c>
      <c r="LD15" s="350">
        <v>0.18390480000000001</v>
      </c>
      <c r="LE15" s="350">
        <v>-4.1619049999999998E-2</v>
      </c>
      <c r="LF15" s="350">
        <v>-8.6434780000000003E-2</v>
      </c>
      <c r="LG15" s="350">
        <v>-0.1236667</v>
      </c>
      <c r="LH15" s="350">
        <v>-0.1452273</v>
      </c>
      <c r="LI15" s="350">
        <v>-0.2352273</v>
      </c>
      <c r="LJ15" s="350">
        <v>-0.36461900000000003</v>
      </c>
      <c r="LK15" s="350">
        <v>-0.38413039999999998</v>
      </c>
      <c r="LL15" s="350">
        <v>-0.38022729999999999</v>
      </c>
      <c r="LM15" s="350">
        <v>-0.30566670000000001</v>
      </c>
      <c r="LN15" s="350">
        <v>-0.14722730000000001</v>
      </c>
      <c r="LO15" s="350">
        <v>-9.6727270000000004E-2</v>
      </c>
      <c r="LP15" s="350">
        <v>-7.6090909999999998E-2</v>
      </c>
      <c r="LQ15" s="350">
        <v>0.55430000000000001</v>
      </c>
      <c r="LR15" s="350">
        <v>0.59943480000000005</v>
      </c>
      <c r="LS15" s="350">
        <v>0.48830000000000001</v>
      </c>
      <c r="LT15" s="350">
        <v>0.56904350000000004</v>
      </c>
      <c r="LU15" s="350">
        <v>0.51886359999999998</v>
      </c>
      <c r="LV15" s="350">
        <v>0.69276190000000004</v>
      </c>
      <c r="LW15" s="350">
        <v>0.56960869999999997</v>
      </c>
      <c r="LX15" s="350">
        <v>0.55438100000000001</v>
      </c>
      <c r="LY15" s="350">
        <v>0.57018179999999996</v>
      </c>
      <c r="LZ15" s="350">
        <v>0.5000909</v>
      </c>
      <c r="MA15" s="350">
        <v>0.49161909999999998</v>
      </c>
      <c r="MB15" s="350">
        <v>0.62195650000000002</v>
      </c>
      <c r="MC15" s="350" t="s">
        <v>15211</v>
      </c>
    </row>
    <row r="16" spans="1:341" ht="13.5" customHeight="1">
      <c r="A16" s="410" t="s">
        <v>15218</v>
      </c>
      <c r="B16" s="411"/>
      <c r="C16" s="348" t="s">
        <v>15210</v>
      </c>
      <c r="D16" s="349">
        <v>8.17</v>
      </c>
      <c r="E16" s="349">
        <v>8.6</v>
      </c>
      <c r="F16" s="349">
        <v>8.56</v>
      </c>
      <c r="G16" s="349">
        <v>8.68</v>
      </c>
      <c r="H16" s="349">
        <v>8.83</v>
      </c>
      <c r="I16" s="349">
        <v>8.84</v>
      </c>
      <c r="J16" s="349">
        <v>8.67</v>
      </c>
      <c r="K16" s="349">
        <v>8.83</v>
      </c>
      <c r="L16" s="349">
        <v>8.99</v>
      </c>
      <c r="M16" s="349">
        <v>9.02</v>
      </c>
      <c r="N16" s="349">
        <v>8.85</v>
      </c>
      <c r="O16" s="349">
        <v>8.69</v>
      </c>
      <c r="P16" s="349">
        <v>8.85</v>
      </c>
      <c r="Q16" s="349">
        <v>8.5500000000000007</v>
      </c>
      <c r="R16" s="349">
        <v>8.41</v>
      </c>
      <c r="S16" s="349">
        <v>8.4</v>
      </c>
      <c r="T16" s="349">
        <v>8.44</v>
      </c>
      <c r="U16" s="349">
        <v>8.5</v>
      </c>
      <c r="V16" s="349">
        <v>8.6199999999999992</v>
      </c>
      <c r="W16" s="349">
        <v>8.65</v>
      </c>
      <c r="X16" s="349">
        <v>8.58</v>
      </c>
      <c r="Y16" s="349">
        <v>8.5</v>
      </c>
      <c r="Z16" s="349">
        <v>8.5299999999999994</v>
      </c>
      <c r="AA16" s="349">
        <v>8.5299999999999994</v>
      </c>
      <c r="AB16" s="349">
        <v>8.32</v>
      </c>
      <c r="AC16" s="349">
        <v>8.2200000000000006</v>
      </c>
      <c r="AD16" s="349">
        <v>8.26</v>
      </c>
      <c r="AE16" s="349">
        <v>8.3000000000000007</v>
      </c>
      <c r="AF16" s="349">
        <v>8.31</v>
      </c>
      <c r="AG16" s="349">
        <v>8.35</v>
      </c>
      <c r="AH16" s="349">
        <v>8.39</v>
      </c>
      <c r="AI16" s="349">
        <v>8.39</v>
      </c>
      <c r="AJ16" s="349">
        <v>8.1199999999999992</v>
      </c>
      <c r="AK16" s="349">
        <v>7.78</v>
      </c>
      <c r="AL16" s="349">
        <v>7.69</v>
      </c>
      <c r="AM16" s="349">
        <v>7.54</v>
      </c>
      <c r="AN16" s="349">
        <v>7.22</v>
      </c>
      <c r="AO16" s="349">
        <v>7.13</v>
      </c>
      <c r="AP16" s="349">
        <v>6.86</v>
      </c>
      <c r="AQ16" s="349">
        <v>6.93</v>
      </c>
      <c r="AR16" s="349">
        <v>7.06</v>
      </c>
      <c r="AS16" s="349">
        <v>6.99</v>
      </c>
      <c r="AT16" s="349">
        <v>6.75</v>
      </c>
      <c r="AU16" s="349">
        <v>6.6</v>
      </c>
      <c r="AV16" s="349">
        <v>6.44</v>
      </c>
      <c r="AW16" s="349">
        <v>6.26</v>
      </c>
      <c r="AX16" s="349">
        <v>6.18</v>
      </c>
      <c r="AY16" s="349">
        <v>6.04</v>
      </c>
      <c r="AZ16" s="349">
        <v>5.81</v>
      </c>
      <c r="BA16" s="349">
        <v>6.06</v>
      </c>
      <c r="BB16" s="349">
        <v>6.45</v>
      </c>
      <c r="BC16" s="349">
        <v>6.67</v>
      </c>
      <c r="BD16" s="349">
        <v>6.97</v>
      </c>
      <c r="BE16" s="349">
        <v>7.41</v>
      </c>
      <c r="BF16" s="349">
        <v>7.12</v>
      </c>
      <c r="BG16" s="349">
        <v>7.2</v>
      </c>
      <c r="BH16" s="349">
        <v>7.57</v>
      </c>
      <c r="BI16" s="349">
        <v>7.69</v>
      </c>
      <c r="BJ16" s="349">
        <v>7.72</v>
      </c>
      <c r="BK16" s="349">
        <v>7.63</v>
      </c>
      <c r="BL16" s="349">
        <v>7.72</v>
      </c>
      <c r="BM16" s="349">
        <v>7.65</v>
      </c>
      <c r="BN16" s="349">
        <v>7.51</v>
      </c>
      <c r="BO16" s="349">
        <v>7.37</v>
      </c>
      <c r="BP16" s="349">
        <v>7.13</v>
      </c>
      <c r="BQ16" s="349">
        <v>7.05</v>
      </c>
      <c r="BR16" s="349">
        <v>7.11</v>
      </c>
      <c r="BS16" s="349">
        <v>7</v>
      </c>
      <c r="BT16" s="349">
        <v>6.88</v>
      </c>
      <c r="BU16" s="349">
        <v>6.96</v>
      </c>
      <c r="BV16" s="349">
        <v>6.76</v>
      </c>
      <c r="BW16" s="349">
        <v>6.47</v>
      </c>
      <c r="BX16" s="349">
        <v>6.21</v>
      </c>
      <c r="BY16" s="349">
        <v>6.44</v>
      </c>
      <c r="BZ16" s="349">
        <v>6.55</v>
      </c>
      <c r="CA16" s="349">
        <v>6.43</v>
      </c>
      <c r="CB16" s="349">
        <v>6.45</v>
      </c>
      <c r="CC16" s="349">
        <v>6.63</v>
      </c>
      <c r="CD16" s="349">
        <v>6.58</v>
      </c>
      <c r="CE16" s="349">
        <v>6.41</v>
      </c>
      <c r="CF16" s="349">
        <v>6.3</v>
      </c>
      <c r="CG16" s="349">
        <v>6.06</v>
      </c>
      <c r="CH16" s="349">
        <v>5.95</v>
      </c>
      <c r="CI16" s="349">
        <v>5.86</v>
      </c>
      <c r="CJ16" s="349">
        <v>5.84</v>
      </c>
      <c r="CK16" s="349">
        <v>5.58</v>
      </c>
      <c r="CL16" s="349">
        <v>5.71</v>
      </c>
      <c r="CM16" s="349">
        <v>5.9</v>
      </c>
      <c r="CN16" s="349">
        <v>5.79</v>
      </c>
      <c r="CO16" s="349">
        <v>5.78</v>
      </c>
      <c r="CP16" s="349">
        <v>5.61</v>
      </c>
      <c r="CQ16" s="349">
        <v>5.7</v>
      </c>
      <c r="CR16" s="349">
        <v>5.63</v>
      </c>
      <c r="CS16" s="349">
        <v>5.62</v>
      </c>
      <c r="CT16" s="349">
        <v>5.63</v>
      </c>
      <c r="CU16" s="349">
        <v>5.4</v>
      </c>
      <c r="CV16" s="349">
        <v>5.19</v>
      </c>
      <c r="CW16" s="349">
        <v>5.07</v>
      </c>
      <c r="CX16" s="349">
        <v>4.97</v>
      </c>
      <c r="CY16" s="349">
        <v>4.97</v>
      </c>
      <c r="CZ16" s="349">
        <v>5.03</v>
      </c>
      <c r="DA16" s="349">
        <v>4.8899999999999997</v>
      </c>
      <c r="DB16" s="349">
        <v>4.83</v>
      </c>
      <c r="DC16" s="349">
        <v>4.62</v>
      </c>
      <c r="DD16" s="349">
        <v>4.3099999999999996</v>
      </c>
      <c r="DE16" s="349">
        <v>4.3</v>
      </c>
      <c r="DF16" s="349">
        <v>4.33</v>
      </c>
      <c r="DG16" s="349">
        <v>4.05</v>
      </c>
      <c r="DH16" s="349">
        <v>3.84</v>
      </c>
      <c r="DI16" s="349">
        <v>3.98</v>
      </c>
      <c r="DJ16" s="349">
        <v>4.16</v>
      </c>
      <c r="DK16" s="349">
        <v>4.03</v>
      </c>
      <c r="DL16" s="349">
        <v>4.21</v>
      </c>
      <c r="DM16" s="349">
        <v>4.54</v>
      </c>
      <c r="DN16" s="349">
        <v>4.87</v>
      </c>
      <c r="DO16" s="349">
        <v>5.0999999999999996</v>
      </c>
      <c r="DP16" s="349">
        <v>5.27</v>
      </c>
      <c r="DQ16" s="349">
        <v>5.53</v>
      </c>
      <c r="DR16" s="349">
        <v>5.27</v>
      </c>
      <c r="DS16" s="349">
        <v>5.35</v>
      </c>
      <c r="DT16" s="349">
        <v>5.75</v>
      </c>
      <c r="DU16" s="349">
        <v>5.77</v>
      </c>
      <c r="DV16" s="349">
        <v>5.59</v>
      </c>
      <c r="DW16" s="349">
        <v>5.49</v>
      </c>
      <c r="DX16" s="349">
        <v>5.66</v>
      </c>
      <c r="DY16" s="349">
        <v>5.52</v>
      </c>
      <c r="DZ16" s="349">
        <v>5.6</v>
      </c>
      <c r="EA16" s="349">
        <v>5.54</v>
      </c>
      <c r="EB16" s="349">
        <v>5.57</v>
      </c>
      <c r="EC16" s="349">
        <v>5.52</v>
      </c>
      <c r="ED16" s="349">
        <v>5.46</v>
      </c>
      <c r="EE16" s="349">
        <v>5.21</v>
      </c>
      <c r="EF16" s="349">
        <v>5.0999999999999996</v>
      </c>
      <c r="EG16" s="349">
        <v>5.0999999999999996</v>
      </c>
      <c r="EH16" s="349">
        <v>5.01</v>
      </c>
      <c r="EI16" s="349">
        <v>5.16</v>
      </c>
      <c r="EJ16" s="349">
        <v>5.34</v>
      </c>
      <c r="EK16" s="349">
        <v>5.27</v>
      </c>
      <c r="EL16" s="349">
        <v>5.29</v>
      </c>
      <c r="EM16" s="349">
        <v>5.0999999999999996</v>
      </c>
      <c r="EN16" s="349">
        <v>5.08</v>
      </c>
      <c r="EO16" s="349">
        <v>4.8499999999999996</v>
      </c>
      <c r="EP16" s="349">
        <v>4.7</v>
      </c>
      <c r="EQ16" s="349">
        <v>4.95</v>
      </c>
      <c r="ER16" s="349">
        <v>5.0599999999999996</v>
      </c>
      <c r="ES16" s="349">
        <v>5.12</v>
      </c>
      <c r="ET16" s="349">
        <v>5.36</v>
      </c>
      <c r="EU16" s="349">
        <v>5.35</v>
      </c>
      <c r="EV16" s="349">
        <v>5.37</v>
      </c>
      <c r="EW16" s="349">
        <v>5.22</v>
      </c>
      <c r="EX16" s="349">
        <v>5.0599999999999996</v>
      </c>
      <c r="EY16" s="349">
        <v>4.7699999999999996</v>
      </c>
      <c r="EZ16" s="349">
        <v>4.57</v>
      </c>
      <c r="FA16" s="349">
        <v>4.6399999999999997</v>
      </c>
      <c r="FB16" s="349">
        <v>4.62</v>
      </c>
      <c r="FC16" s="349">
        <v>4.43</v>
      </c>
      <c r="FD16" s="349">
        <v>4.22</v>
      </c>
      <c r="FE16" s="349">
        <v>4.01</v>
      </c>
      <c r="FF16" s="349">
        <v>4.03</v>
      </c>
      <c r="FG16" s="349">
        <v>4.16</v>
      </c>
      <c r="FH16" s="349">
        <v>3.85</v>
      </c>
      <c r="FI16" s="349">
        <v>3.76</v>
      </c>
      <c r="FJ16" s="349">
        <v>4.0599999999999996</v>
      </c>
      <c r="FK16" s="349">
        <v>4.22</v>
      </c>
      <c r="FL16" s="349">
        <v>4.24</v>
      </c>
      <c r="FM16" s="349">
        <v>4.32</v>
      </c>
      <c r="FN16" s="349">
        <v>4.4400000000000004</v>
      </c>
      <c r="FO16" s="349">
        <v>4.38</v>
      </c>
      <c r="FP16" s="349">
        <v>4.2699999999999996</v>
      </c>
      <c r="FQ16" s="349">
        <v>4.2300000000000004</v>
      </c>
      <c r="FR16" s="349">
        <v>4.05</v>
      </c>
      <c r="FS16" s="349">
        <v>4.24</v>
      </c>
      <c r="FT16" s="349">
        <v>4.37</v>
      </c>
      <c r="FU16" s="349">
        <v>4.42</v>
      </c>
      <c r="FV16" s="349">
        <v>4.3099999999999996</v>
      </c>
      <c r="FW16" s="349">
        <v>4.1500000000000004</v>
      </c>
      <c r="FX16" s="349">
        <v>4.09</v>
      </c>
      <c r="FY16" s="349">
        <v>3.97</v>
      </c>
      <c r="FZ16" s="349">
        <v>3.84</v>
      </c>
      <c r="GA16" s="349">
        <v>3.63</v>
      </c>
      <c r="GB16" s="349">
        <v>3.56</v>
      </c>
      <c r="GC16" s="349">
        <v>3.55</v>
      </c>
      <c r="GD16" s="349">
        <v>3.7</v>
      </c>
      <c r="GE16" s="349">
        <v>3.5</v>
      </c>
      <c r="GF16" s="349">
        <v>3.41</v>
      </c>
      <c r="GG16" s="349">
        <v>3.23</v>
      </c>
      <c r="GH16" s="349">
        <v>3.27</v>
      </c>
      <c r="GI16" s="349">
        <v>3.28</v>
      </c>
      <c r="GJ16" s="349">
        <v>3.12</v>
      </c>
      <c r="GK16" s="349">
        <v>3.27</v>
      </c>
      <c r="GL16" s="349">
        <v>3.48</v>
      </c>
      <c r="GM16" s="349">
        <v>3.36</v>
      </c>
      <c r="GN16" s="349">
        <v>3.33</v>
      </c>
      <c r="GO16" s="349">
        <v>3.48</v>
      </c>
      <c r="GP16" s="349">
        <v>3.65</v>
      </c>
      <c r="GQ16" s="349">
        <v>3.92</v>
      </c>
      <c r="GR16" s="349">
        <v>4.03</v>
      </c>
      <c r="GS16" s="349">
        <v>4.03</v>
      </c>
      <c r="GT16" s="349">
        <v>4.05</v>
      </c>
      <c r="GU16" s="349">
        <v>3.92</v>
      </c>
      <c r="GV16" s="349">
        <v>3.79</v>
      </c>
      <c r="GW16" s="349">
        <v>3.83</v>
      </c>
      <c r="GX16" s="349">
        <v>3.76</v>
      </c>
      <c r="GY16" s="349">
        <v>3.81</v>
      </c>
      <c r="GZ16" s="349">
        <v>4.0599999999999996</v>
      </c>
      <c r="HA16" s="349">
        <v>4.09</v>
      </c>
      <c r="HB16" s="349">
        <v>3.99</v>
      </c>
      <c r="HC16" s="349">
        <v>4.21</v>
      </c>
      <c r="HD16" s="349">
        <v>4.33</v>
      </c>
      <c r="HE16" s="349">
        <v>4.63</v>
      </c>
      <c r="HF16" s="349">
        <v>4.59</v>
      </c>
      <c r="HG16" s="349">
        <v>4.38</v>
      </c>
      <c r="HH16" s="349">
        <v>4.33</v>
      </c>
      <c r="HI16" s="349">
        <v>4.4000000000000004</v>
      </c>
      <c r="HJ16" s="349">
        <v>4.21</v>
      </c>
      <c r="HK16" s="349">
        <v>4.3499999999999996</v>
      </c>
      <c r="HL16" s="349">
        <v>4.22</v>
      </c>
      <c r="HM16" s="349">
        <v>4.18</v>
      </c>
      <c r="HN16" s="349">
        <v>4.1399999999999997</v>
      </c>
      <c r="HO16" s="349">
        <v>4.34</v>
      </c>
      <c r="HP16" s="349">
        <v>4.4800000000000004</v>
      </c>
      <c r="HQ16" s="349">
        <v>4.8</v>
      </c>
      <c r="HR16" s="349">
        <v>4.78</v>
      </c>
      <c r="HS16" s="349">
        <v>4.4800000000000004</v>
      </c>
      <c r="HT16" s="349">
        <v>4.46</v>
      </c>
      <c r="HU16" s="349">
        <v>4.33</v>
      </c>
      <c r="HV16" s="349">
        <v>4.1900000000000004</v>
      </c>
      <c r="HW16" s="349">
        <v>3.9</v>
      </c>
      <c r="HX16" s="349">
        <v>4</v>
      </c>
      <c r="HY16" s="349">
        <v>4.21</v>
      </c>
      <c r="HZ16" s="349">
        <v>4.16</v>
      </c>
      <c r="IA16" s="349">
        <v>4.04</v>
      </c>
      <c r="IB16" s="349">
        <v>4.0999999999999996</v>
      </c>
      <c r="IC16" s="349">
        <v>4.32</v>
      </c>
      <c r="ID16" s="349">
        <v>4.04</v>
      </c>
      <c r="IE16" s="349">
        <v>3.76</v>
      </c>
      <c r="IF16" s="349">
        <v>3.75</v>
      </c>
      <c r="IG16" s="349">
        <v>3.65</v>
      </c>
      <c r="IH16" s="349">
        <v>3.6</v>
      </c>
      <c r="II16" s="349">
        <v>3.61</v>
      </c>
      <c r="IJ16" s="349">
        <v>3.75</v>
      </c>
      <c r="IK16" s="349">
        <v>3.66</v>
      </c>
      <c r="IL16" s="349">
        <v>3.53</v>
      </c>
      <c r="IM16" s="349">
        <v>3.46</v>
      </c>
      <c r="IN16" s="349">
        <v>3.21</v>
      </c>
      <c r="IO16" s="349">
        <v>3.2</v>
      </c>
      <c r="IP16" s="349">
        <v>3.07</v>
      </c>
      <c r="IQ16" s="349">
        <v>2.77</v>
      </c>
      <c r="IR16" s="349">
        <v>2.8</v>
      </c>
      <c r="IS16" s="349">
        <v>2.82</v>
      </c>
      <c r="IT16" s="349">
        <v>3.01</v>
      </c>
      <c r="IU16" s="349">
        <v>3.43</v>
      </c>
      <c r="IV16" s="349">
        <v>3.54</v>
      </c>
      <c r="IW16" s="349">
        <v>3.68</v>
      </c>
      <c r="IX16" s="349">
        <v>3.68</v>
      </c>
      <c r="IY16" s="349">
        <v>3.76</v>
      </c>
      <c r="IZ16" s="349">
        <v>3.53</v>
      </c>
      <c r="JA16" s="349">
        <v>3.43</v>
      </c>
      <c r="JB16" s="349">
        <v>3.35</v>
      </c>
      <c r="JC16" s="349">
        <v>2.84</v>
      </c>
      <c r="JD16" s="349">
        <v>2.64</v>
      </c>
      <c r="JE16" s="349">
        <v>2.92</v>
      </c>
      <c r="JF16" s="349">
        <v>3.36</v>
      </c>
      <c r="JG16" s="349">
        <v>3.1</v>
      </c>
      <c r="JH16" s="349">
        <v>3.27</v>
      </c>
      <c r="JI16" s="349">
        <v>3</v>
      </c>
      <c r="JJ16" s="349">
        <v>2.87</v>
      </c>
      <c r="JK16" s="349">
        <v>2.83</v>
      </c>
      <c r="JL16" s="349">
        <v>2.4900000000000002</v>
      </c>
      <c r="JM16" s="349">
        <v>2.29</v>
      </c>
      <c r="JN16" s="349">
        <v>2.0699999999999998</v>
      </c>
      <c r="JO16" s="349">
        <v>1.97</v>
      </c>
      <c r="JP16" s="349">
        <v>2.04</v>
      </c>
      <c r="JQ16" s="349">
        <v>2.02</v>
      </c>
      <c r="JR16" s="349">
        <v>1.85</v>
      </c>
      <c r="JS16" s="349">
        <v>1.77</v>
      </c>
      <c r="JT16" s="349">
        <v>1.92</v>
      </c>
      <c r="JU16" s="349">
        <v>1.96</v>
      </c>
      <c r="JV16" s="349">
        <v>1.75</v>
      </c>
      <c r="JW16" s="349">
        <v>1.64</v>
      </c>
      <c r="JX16" s="349">
        <v>1.75</v>
      </c>
      <c r="JY16" s="349">
        <v>2.04</v>
      </c>
      <c r="JZ16" s="349">
        <v>2.06</v>
      </c>
      <c r="KA16" s="349">
        <v>2.2200000000000002</v>
      </c>
      <c r="KB16" s="349">
        <v>2.34</v>
      </c>
      <c r="KC16" s="349">
        <v>2.19</v>
      </c>
      <c r="KD16" s="349">
        <v>2.08</v>
      </c>
      <c r="KE16" s="349">
        <v>2.17</v>
      </c>
      <c r="KF16" s="349">
        <v>2.13</v>
      </c>
      <c r="KG16" s="349">
        <v>1.95</v>
      </c>
      <c r="KH16" s="349">
        <v>1.87</v>
      </c>
      <c r="KI16" s="349">
        <v>1.77</v>
      </c>
      <c r="KJ16" s="349">
        <v>1.62</v>
      </c>
      <c r="KK16" s="349">
        <v>1.65</v>
      </c>
      <c r="KL16" s="349">
        <v>1.47</v>
      </c>
      <c r="KM16" s="349">
        <v>1.28</v>
      </c>
      <c r="KN16" s="349">
        <v>1.22</v>
      </c>
      <c r="KO16" s="349">
        <v>1.1000000000000001</v>
      </c>
      <c r="KP16" s="349">
        <v>0.98</v>
      </c>
      <c r="KQ16" s="349">
        <v>0.81</v>
      </c>
      <c r="KR16" s="349">
        <v>0.54</v>
      </c>
      <c r="KS16" s="349">
        <v>0.44</v>
      </c>
      <c r="KT16" s="349">
        <v>0.37</v>
      </c>
      <c r="KU16" s="349">
        <v>0.28999999999999998</v>
      </c>
      <c r="KV16" s="349">
        <v>0.72546999999999995</v>
      </c>
      <c r="KW16" s="349">
        <v>1.06382</v>
      </c>
      <c r="KX16" s="349">
        <v>1.08413</v>
      </c>
      <c r="KY16" s="349">
        <v>0.95981000000000005</v>
      </c>
      <c r="KZ16" s="349">
        <v>0.97063999999999995</v>
      </c>
      <c r="LA16" s="349">
        <v>0.82972999999999997</v>
      </c>
      <c r="LB16" s="349">
        <v>0.81938</v>
      </c>
      <c r="LC16" s="349">
        <v>0.86324000000000001</v>
      </c>
      <c r="LD16" s="349">
        <v>0.76720999999999995</v>
      </c>
      <c r="LE16" s="349">
        <v>0.52600999999999998</v>
      </c>
      <c r="LF16" s="349">
        <v>0.45723999999999998</v>
      </c>
      <c r="LG16" s="349">
        <v>0.37961</v>
      </c>
      <c r="LH16" s="349">
        <v>0.36660999999999999</v>
      </c>
      <c r="LI16" s="349">
        <v>0.32766000000000001</v>
      </c>
      <c r="LJ16" s="349">
        <v>0.15833</v>
      </c>
      <c r="LK16" s="349">
        <v>0.10682999999999999</v>
      </c>
      <c r="LL16" s="349">
        <v>0.14840999999999999</v>
      </c>
      <c r="LM16" s="349">
        <v>0.24071000000000001</v>
      </c>
      <c r="LN16" s="349">
        <v>0.49164000000000002</v>
      </c>
      <c r="LO16" s="349">
        <v>0.53444999999999998</v>
      </c>
      <c r="LP16" s="349">
        <v>0.57045000000000001</v>
      </c>
      <c r="LQ16" s="349">
        <v>0.58984999999999999</v>
      </c>
      <c r="LR16" s="349">
        <v>0.59235000000000004</v>
      </c>
      <c r="LS16" s="349">
        <v>0.49030000000000001</v>
      </c>
      <c r="LT16" s="349">
        <v>0.65169999999999995</v>
      </c>
      <c r="LU16" s="349">
        <v>0.55467999999999995</v>
      </c>
      <c r="LV16" s="349">
        <v>0.72924</v>
      </c>
      <c r="LW16" s="349">
        <v>0.60616999999999999</v>
      </c>
      <c r="LX16" s="349">
        <v>0.59109999999999996</v>
      </c>
      <c r="LY16" s="349">
        <v>0.60618000000000005</v>
      </c>
      <c r="LZ16" s="349">
        <v>0.51444999999999996</v>
      </c>
      <c r="MA16" s="349">
        <v>0.50270999999999999</v>
      </c>
      <c r="MB16" s="349">
        <v>0.66922999999999999</v>
      </c>
      <c r="MC16" s="349" t="s">
        <v>15211</v>
      </c>
    </row>
    <row r="17" spans="1:341" ht="13.5" customHeight="1">
      <c r="A17" s="410" t="s">
        <v>15219</v>
      </c>
      <c r="B17" s="411"/>
      <c r="C17" s="348" t="s">
        <v>15210</v>
      </c>
      <c r="D17" s="350" t="s">
        <v>15211</v>
      </c>
      <c r="E17" s="350" t="s">
        <v>15211</v>
      </c>
      <c r="F17" s="350" t="s">
        <v>15211</v>
      </c>
      <c r="G17" s="350" t="s">
        <v>15211</v>
      </c>
      <c r="H17" s="350" t="s">
        <v>15211</v>
      </c>
      <c r="I17" s="350" t="s">
        <v>15211</v>
      </c>
      <c r="J17" s="350" t="s">
        <v>15211</v>
      </c>
      <c r="K17" s="350" t="s">
        <v>15211</v>
      </c>
      <c r="L17" s="350" t="s">
        <v>15211</v>
      </c>
      <c r="M17" s="350" t="s">
        <v>15211</v>
      </c>
      <c r="N17" s="350" t="s">
        <v>15211</v>
      </c>
      <c r="O17" s="350" t="s">
        <v>15211</v>
      </c>
      <c r="P17" s="350" t="s">
        <v>15211</v>
      </c>
      <c r="Q17" s="350" t="s">
        <v>15211</v>
      </c>
      <c r="R17" s="350" t="s">
        <v>15211</v>
      </c>
      <c r="S17" s="350" t="s">
        <v>15211</v>
      </c>
      <c r="T17" s="350" t="s">
        <v>15211</v>
      </c>
      <c r="U17" s="350" t="s">
        <v>15211</v>
      </c>
      <c r="V17" s="350" t="s">
        <v>15211</v>
      </c>
      <c r="W17" s="350" t="s">
        <v>15211</v>
      </c>
      <c r="X17" s="350" t="s">
        <v>15211</v>
      </c>
      <c r="Y17" s="350" t="s">
        <v>15211</v>
      </c>
      <c r="Z17" s="350" t="s">
        <v>15211</v>
      </c>
      <c r="AA17" s="350" t="s">
        <v>15211</v>
      </c>
      <c r="AB17" s="350" t="s">
        <v>15211</v>
      </c>
      <c r="AC17" s="350" t="s">
        <v>15211</v>
      </c>
      <c r="AD17" s="350" t="s">
        <v>15211</v>
      </c>
      <c r="AE17" s="350" t="s">
        <v>15211</v>
      </c>
      <c r="AF17" s="350" t="s">
        <v>15211</v>
      </c>
      <c r="AG17" s="350" t="s">
        <v>15211</v>
      </c>
      <c r="AH17" s="350" t="s">
        <v>15211</v>
      </c>
      <c r="AI17" s="350" t="s">
        <v>15211</v>
      </c>
      <c r="AJ17" s="350" t="s">
        <v>15211</v>
      </c>
      <c r="AK17" s="350" t="s">
        <v>15211</v>
      </c>
      <c r="AL17" s="350" t="s">
        <v>15211</v>
      </c>
      <c r="AM17" s="350" t="s">
        <v>15211</v>
      </c>
      <c r="AN17" s="350" t="s">
        <v>15211</v>
      </c>
      <c r="AO17" s="350" t="s">
        <v>15211</v>
      </c>
      <c r="AP17" s="350" t="s">
        <v>15211</v>
      </c>
      <c r="AQ17" s="350" t="s">
        <v>15211</v>
      </c>
      <c r="AR17" s="350" t="s">
        <v>15211</v>
      </c>
      <c r="AS17" s="350" t="s">
        <v>15211</v>
      </c>
      <c r="AT17" s="350" t="s">
        <v>15211</v>
      </c>
      <c r="AU17" s="350" t="s">
        <v>15211</v>
      </c>
      <c r="AV17" s="350" t="s">
        <v>15211</v>
      </c>
      <c r="AW17" s="350" t="s">
        <v>15211</v>
      </c>
      <c r="AX17" s="350" t="s">
        <v>15211</v>
      </c>
      <c r="AY17" s="350" t="s">
        <v>15211</v>
      </c>
      <c r="AZ17" s="350" t="s">
        <v>15211</v>
      </c>
      <c r="BA17" s="350" t="s">
        <v>15211</v>
      </c>
      <c r="BB17" s="350" t="s">
        <v>15211</v>
      </c>
      <c r="BC17" s="350" t="s">
        <v>15211</v>
      </c>
      <c r="BD17" s="350" t="s">
        <v>15211</v>
      </c>
      <c r="BE17" s="350" t="s">
        <v>15211</v>
      </c>
      <c r="BF17" s="350" t="s">
        <v>15211</v>
      </c>
      <c r="BG17" s="350" t="s">
        <v>15211</v>
      </c>
      <c r="BH17" s="350" t="s">
        <v>15211</v>
      </c>
      <c r="BI17" s="350" t="s">
        <v>15211</v>
      </c>
      <c r="BJ17" s="350" t="s">
        <v>15211</v>
      </c>
      <c r="BK17" s="350" t="s">
        <v>15211</v>
      </c>
      <c r="BL17" s="350" t="s">
        <v>15211</v>
      </c>
      <c r="BM17" s="350" t="s">
        <v>15211</v>
      </c>
      <c r="BN17" s="350" t="s">
        <v>15211</v>
      </c>
      <c r="BO17" s="350" t="s">
        <v>15211</v>
      </c>
      <c r="BP17" s="350" t="s">
        <v>15211</v>
      </c>
      <c r="BQ17" s="350" t="s">
        <v>15211</v>
      </c>
      <c r="BR17" s="350" t="s">
        <v>15211</v>
      </c>
      <c r="BS17" s="350" t="s">
        <v>15211</v>
      </c>
      <c r="BT17" s="350" t="s">
        <v>15211</v>
      </c>
      <c r="BU17" s="350" t="s">
        <v>15211</v>
      </c>
      <c r="BV17" s="350" t="s">
        <v>15211</v>
      </c>
      <c r="BW17" s="350" t="s">
        <v>15211</v>
      </c>
      <c r="BX17" s="350" t="s">
        <v>15211</v>
      </c>
      <c r="BY17" s="350" t="s">
        <v>15211</v>
      </c>
      <c r="BZ17" s="350" t="s">
        <v>15211</v>
      </c>
      <c r="CA17" s="350" t="s">
        <v>15211</v>
      </c>
      <c r="CB17" s="350" t="s">
        <v>15211</v>
      </c>
      <c r="CC17" s="350" t="s">
        <v>15211</v>
      </c>
      <c r="CD17" s="350" t="s">
        <v>15211</v>
      </c>
      <c r="CE17" s="350" t="s">
        <v>15211</v>
      </c>
      <c r="CF17" s="350" t="s">
        <v>15211</v>
      </c>
      <c r="CG17" s="350" t="s">
        <v>15211</v>
      </c>
      <c r="CH17" s="350" t="s">
        <v>15211</v>
      </c>
      <c r="CI17" s="350" t="s">
        <v>15211</v>
      </c>
      <c r="CJ17" s="350" t="s">
        <v>15211</v>
      </c>
      <c r="CK17" s="350" t="s">
        <v>15211</v>
      </c>
      <c r="CL17" s="350" t="s">
        <v>15211</v>
      </c>
      <c r="CM17" s="350" t="s">
        <v>15211</v>
      </c>
      <c r="CN17" s="350" t="s">
        <v>15211</v>
      </c>
      <c r="CO17" s="350" t="s">
        <v>15211</v>
      </c>
      <c r="CP17" s="350" t="s">
        <v>15211</v>
      </c>
      <c r="CQ17" s="350" t="s">
        <v>15211</v>
      </c>
      <c r="CR17" s="350" t="s">
        <v>15211</v>
      </c>
      <c r="CS17" s="350" t="s">
        <v>15211</v>
      </c>
      <c r="CT17" s="350" t="s">
        <v>15211</v>
      </c>
      <c r="CU17" s="350" t="s">
        <v>15211</v>
      </c>
      <c r="CV17" s="350" t="s">
        <v>15211</v>
      </c>
      <c r="CW17" s="350" t="s">
        <v>15211</v>
      </c>
      <c r="CX17" s="350" t="s">
        <v>15211</v>
      </c>
      <c r="CY17" s="350" t="s">
        <v>15211</v>
      </c>
      <c r="CZ17" s="350" t="s">
        <v>15211</v>
      </c>
      <c r="DA17" s="350" t="s">
        <v>15211</v>
      </c>
      <c r="DB17" s="350" t="s">
        <v>15211</v>
      </c>
      <c r="DC17" s="350" t="s">
        <v>15211</v>
      </c>
      <c r="DD17" s="350" t="s">
        <v>15211</v>
      </c>
      <c r="DE17" s="350" t="s">
        <v>15211</v>
      </c>
      <c r="DF17" s="350" t="s">
        <v>15211</v>
      </c>
      <c r="DG17" s="350" t="s">
        <v>15211</v>
      </c>
      <c r="DH17" s="350" t="s">
        <v>15211</v>
      </c>
      <c r="DI17" s="350" t="s">
        <v>15211</v>
      </c>
      <c r="DJ17" s="350" t="s">
        <v>15211</v>
      </c>
      <c r="DK17" s="350" t="s">
        <v>15211</v>
      </c>
      <c r="DL17" s="350" t="s">
        <v>15211</v>
      </c>
      <c r="DM17" s="350" t="s">
        <v>15211</v>
      </c>
      <c r="DN17" s="350" t="s">
        <v>15211</v>
      </c>
      <c r="DO17" s="350" t="s">
        <v>15211</v>
      </c>
      <c r="DP17" s="350" t="s">
        <v>15211</v>
      </c>
      <c r="DQ17" s="350" t="s">
        <v>15211</v>
      </c>
      <c r="DR17" s="350" t="s">
        <v>15211</v>
      </c>
      <c r="DS17" s="350" t="s">
        <v>15211</v>
      </c>
      <c r="DT17" s="350" t="s">
        <v>15211</v>
      </c>
      <c r="DU17" s="350" t="s">
        <v>15211</v>
      </c>
      <c r="DV17" s="350" t="s">
        <v>15211</v>
      </c>
      <c r="DW17" s="350">
        <v>6.34</v>
      </c>
      <c r="DX17" s="350">
        <v>6.33</v>
      </c>
      <c r="DY17" s="350">
        <v>6.55</v>
      </c>
      <c r="DZ17" s="350">
        <v>6.87</v>
      </c>
      <c r="EA17" s="350">
        <v>6.99</v>
      </c>
      <c r="EB17" s="350">
        <v>7</v>
      </c>
      <c r="EC17" s="350">
        <v>7.36</v>
      </c>
      <c r="ED17" s="350">
        <v>7.59</v>
      </c>
      <c r="EE17" s="350">
        <v>7.38</v>
      </c>
      <c r="EF17" s="350">
        <v>6.82</v>
      </c>
      <c r="EG17" s="350">
        <v>6.5</v>
      </c>
      <c r="EH17" s="350">
        <v>6.24</v>
      </c>
      <c r="EI17" s="350">
        <v>6.25</v>
      </c>
      <c r="EJ17" s="350">
        <v>6.49</v>
      </c>
      <c r="EK17" s="350">
        <v>6.72</v>
      </c>
      <c r="EL17" s="350">
        <v>6.85</v>
      </c>
      <c r="EM17" s="350">
        <v>6.76</v>
      </c>
      <c r="EN17" s="350">
        <v>6.47</v>
      </c>
      <c r="EO17" s="350">
        <v>5.84</v>
      </c>
      <c r="EP17" s="350">
        <v>5.4</v>
      </c>
      <c r="EQ17" s="350">
        <v>5.43</v>
      </c>
      <c r="ER17" s="350">
        <v>5.32</v>
      </c>
      <c r="ES17" s="350">
        <v>5.31</v>
      </c>
      <c r="ET17" s="350">
        <v>5.55</v>
      </c>
      <c r="EU17" s="350">
        <v>5.42</v>
      </c>
      <c r="EV17" s="350">
        <v>5.3</v>
      </c>
      <c r="EW17" s="350">
        <v>5.13</v>
      </c>
      <c r="EX17" s="350">
        <v>4.79</v>
      </c>
      <c r="EY17" s="350">
        <v>4.57</v>
      </c>
      <c r="EZ17" s="350">
        <v>4.4800000000000004</v>
      </c>
      <c r="FA17" s="350">
        <v>4.29</v>
      </c>
      <c r="FB17" s="350">
        <v>4.21</v>
      </c>
      <c r="FC17" s="350">
        <v>4.1500000000000004</v>
      </c>
      <c r="FD17" s="350">
        <v>4.0999999999999996</v>
      </c>
      <c r="FE17" s="350">
        <v>3.81</v>
      </c>
      <c r="FF17" s="350">
        <v>3.75</v>
      </c>
      <c r="FG17" s="350">
        <v>3.92</v>
      </c>
      <c r="FH17" s="350">
        <v>3.73</v>
      </c>
      <c r="FI17" s="350">
        <v>3.49</v>
      </c>
      <c r="FJ17" s="350">
        <v>4.0599999999999996</v>
      </c>
      <c r="FK17" s="350">
        <v>4.2300000000000004</v>
      </c>
      <c r="FL17" s="350">
        <v>4.26</v>
      </c>
      <c r="FM17" s="350">
        <v>4.47</v>
      </c>
      <c r="FN17" s="350">
        <v>4.75</v>
      </c>
      <c r="FO17" s="350">
        <v>4.82</v>
      </c>
      <c r="FP17" s="350">
        <v>4.68</v>
      </c>
      <c r="FQ17" s="350">
        <v>4.8499999999999996</v>
      </c>
      <c r="FR17" s="350">
        <v>4.59</v>
      </c>
      <c r="FS17" s="350">
        <v>4.68</v>
      </c>
      <c r="FT17" s="350">
        <v>4.95</v>
      </c>
      <c r="FU17" s="350">
        <v>5.09</v>
      </c>
      <c r="FV17" s="350">
        <v>5.17</v>
      </c>
      <c r="FW17" s="350">
        <v>5.09</v>
      </c>
      <c r="FX17" s="350">
        <v>5.09</v>
      </c>
      <c r="FY17" s="350">
        <v>4.8899999999999997</v>
      </c>
      <c r="FZ17" s="350">
        <v>4.63</v>
      </c>
      <c r="GA17" s="350">
        <v>4.1399999999999997</v>
      </c>
      <c r="GB17" s="350">
        <v>3.91</v>
      </c>
      <c r="GC17" s="350">
        <v>3.62</v>
      </c>
      <c r="GD17" s="350">
        <v>3.69</v>
      </c>
      <c r="GE17" s="350">
        <v>3.7</v>
      </c>
      <c r="GF17" s="350">
        <v>3.49</v>
      </c>
      <c r="GG17" s="350">
        <v>3.31</v>
      </c>
      <c r="GH17" s="350">
        <v>3.34</v>
      </c>
      <c r="GI17" s="350">
        <v>3.36</v>
      </c>
      <c r="GJ17" s="350">
        <v>3.25</v>
      </c>
      <c r="GK17" s="350">
        <v>3.45</v>
      </c>
      <c r="GL17" s="350">
        <v>3.78</v>
      </c>
      <c r="GM17" s="350">
        <v>3.61</v>
      </c>
      <c r="GN17" s="350">
        <v>3.39</v>
      </c>
      <c r="GO17" s="350">
        <v>3.43</v>
      </c>
      <c r="GP17" s="350">
        <v>3.58</v>
      </c>
      <c r="GQ17" s="350">
        <v>3.85</v>
      </c>
      <c r="GR17" s="350">
        <v>3.93</v>
      </c>
      <c r="GS17" s="350">
        <v>4.04</v>
      </c>
      <c r="GT17" s="350">
        <v>4.03</v>
      </c>
      <c r="GU17" s="350">
        <v>3.87</v>
      </c>
      <c r="GV17" s="350">
        <v>3.92</v>
      </c>
      <c r="GW17" s="350">
        <v>3.92</v>
      </c>
      <c r="GX17" s="350">
        <v>3.87</v>
      </c>
      <c r="GY17" s="350">
        <v>3.77</v>
      </c>
      <c r="GZ17" s="350">
        <v>3.94</v>
      </c>
      <c r="HA17" s="350">
        <v>3.89</v>
      </c>
      <c r="HB17" s="350">
        <v>3.87</v>
      </c>
      <c r="HC17" s="350">
        <v>4.01</v>
      </c>
      <c r="HD17" s="350">
        <v>4.13</v>
      </c>
      <c r="HE17" s="350">
        <v>4.47</v>
      </c>
      <c r="HF17" s="350">
        <v>4.54</v>
      </c>
      <c r="HG17" s="350">
        <v>4.45</v>
      </c>
      <c r="HH17" s="350">
        <v>4.57</v>
      </c>
      <c r="HI17" s="350">
        <v>4.53</v>
      </c>
      <c r="HJ17" s="350">
        <v>4.55</v>
      </c>
      <c r="HK17" s="350">
        <v>4.68</v>
      </c>
      <c r="HL17" s="350">
        <v>4.5599999999999996</v>
      </c>
      <c r="HM17" s="350">
        <v>4.53</v>
      </c>
      <c r="HN17" s="350">
        <v>4.68</v>
      </c>
      <c r="HO17" s="350">
        <v>4.72</v>
      </c>
      <c r="HP17" s="350">
        <v>4.84</v>
      </c>
      <c r="HQ17" s="350">
        <v>5.13</v>
      </c>
      <c r="HR17" s="350">
        <v>4.9000000000000004</v>
      </c>
      <c r="HS17" s="350">
        <v>4.47</v>
      </c>
      <c r="HT17" s="350">
        <v>4.42</v>
      </c>
      <c r="HU17" s="350">
        <v>4.53</v>
      </c>
      <c r="HV17" s="350">
        <v>4.5199999999999996</v>
      </c>
      <c r="HW17" s="350">
        <v>4.3</v>
      </c>
      <c r="HX17" s="350">
        <v>4.21</v>
      </c>
      <c r="HY17" s="350">
        <v>4.74</v>
      </c>
      <c r="HZ17" s="350">
        <v>5.16</v>
      </c>
      <c r="IA17" s="350">
        <v>5.25</v>
      </c>
      <c r="IB17" s="350">
        <v>5.0599999999999996</v>
      </c>
      <c r="IC17" s="350">
        <v>5.45</v>
      </c>
      <c r="ID17" s="350">
        <v>5.41</v>
      </c>
      <c r="IE17" s="350">
        <v>5.09</v>
      </c>
      <c r="IF17" s="350">
        <v>5.01</v>
      </c>
      <c r="IG17" s="350">
        <v>4.5</v>
      </c>
      <c r="IH17" s="350">
        <v>4.1900000000000004</v>
      </c>
      <c r="II17" s="350">
        <v>3.98</v>
      </c>
      <c r="IJ17" s="350">
        <v>4.28</v>
      </c>
      <c r="IK17" s="350">
        <v>4.33</v>
      </c>
      <c r="IL17" s="350">
        <v>4.0199999999999996</v>
      </c>
      <c r="IM17" s="350">
        <v>3.84</v>
      </c>
      <c r="IN17" s="350">
        <v>4.0999999999999996</v>
      </c>
      <c r="IO17" s="350">
        <v>4.26</v>
      </c>
      <c r="IP17" s="350">
        <v>3.97</v>
      </c>
      <c r="IQ17" s="350">
        <v>3.56</v>
      </c>
      <c r="IR17" s="350">
        <v>3.34</v>
      </c>
      <c r="IS17" s="350">
        <v>3.43</v>
      </c>
      <c r="IT17" s="350">
        <v>3.59</v>
      </c>
      <c r="IU17" s="350">
        <v>3.89</v>
      </c>
      <c r="IV17" s="350">
        <v>3.98</v>
      </c>
      <c r="IW17" s="350">
        <v>4.05</v>
      </c>
      <c r="IX17" s="350">
        <v>4.05</v>
      </c>
      <c r="IY17" s="350">
        <v>4.05</v>
      </c>
      <c r="IZ17" s="350">
        <v>3.89</v>
      </c>
      <c r="JA17" s="350">
        <v>3.77</v>
      </c>
      <c r="JB17" s="350">
        <v>3.79</v>
      </c>
      <c r="JC17" s="350">
        <v>3.4</v>
      </c>
      <c r="JD17" s="350">
        <v>3</v>
      </c>
      <c r="JE17" s="350">
        <v>3.14</v>
      </c>
      <c r="JF17" s="350">
        <v>3.67</v>
      </c>
      <c r="JG17" s="350">
        <v>3.7</v>
      </c>
      <c r="JH17" s="350">
        <v>3.39</v>
      </c>
      <c r="JI17" s="350">
        <v>3.12</v>
      </c>
      <c r="JJ17" s="350">
        <v>3.51</v>
      </c>
      <c r="JK17" s="350">
        <v>3.51</v>
      </c>
      <c r="JL17" s="350">
        <v>3.31</v>
      </c>
      <c r="JM17" s="350">
        <v>3.11</v>
      </c>
      <c r="JN17" s="350">
        <v>2.6</v>
      </c>
      <c r="JO17" s="350">
        <v>2.38</v>
      </c>
      <c r="JP17" s="350">
        <v>2.37</v>
      </c>
      <c r="JQ17" s="350">
        <v>2.2400000000000002</v>
      </c>
      <c r="JR17" s="350">
        <v>1.92</v>
      </c>
      <c r="JS17" s="350">
        <v>1.92</v>
      </c>
      <c r="JT17" s="350">
        <v>1.96</v>
      </c>
      <c r="JU17" s="350">
        <v>2.0099999999999998</v>
      </c>
      <c r="JV17" s="350">
        <v>1.98</v>
      </c>
      <c r="JW17" s="350">
        <v>1.82</v>
      </c>
      <c r="JX17" s="350">
        <v>1.67</v>
      </c>
      <c r="JY17" s="350">
        <v>2.14</v>
      </c>
      <c r="JZ17" s="350">
        <v>2.23</v>
      </c>
      <c r="KA17" s="350">
        <v>2.4</v>
      </c>
      <c r="KB17" s="350">
        <v>2.42</v>
      </c>
      <c r="KC17" s="350">
        <v>2.33</v>
      </c>
      <c r="KD17" s="350">
        <v>2.1800000000000002</v>
      </c>
      <c r="KE17" s="350">
        <v>2.2000000000000002</v>
      </c>
      <c r="KF17" s="350">
        <v>2.4300000000000002</v>
      </c>
      <c r="KG17" s="350">
        <v>2.2799999999999998</v>
      </c>
      <c r="KH17" s="350">
        <v>2.2000000000000002</v>
      </c>
      <c r="KI17" s="350">
        <v>2</v>
      </c>
      <c r="KJ17" s="350">
        <v>1.73</v>
      </c>
      <c r="KK17" s="350">
        <v>1.55</v>
      </c>
      <c r="KL17" s="350">
        <v>1.49</v>
      </c>
      <c r="KM17" s="350">
        <v>1.38</v>
      </c>
      <c r="KN17" s="350">
        <v>1.21</v>
      </c>
      <c r="KO17" s="350">
        <v>1.1000000000000001</v>
      </c>
      <c r="KP17" s="350">
        <v>0.87</v>
      </c>
      <c r="KQ17" s="350">
        <v>0.67</v>
      </c>
      <c r="KR17" s="350">
        <v>0.35</v>
      </c>
      <c r="KS17" s="350">
        <v>0.4</v>
      </c>
      <c r="KT17" s="350">
        <v>0.35</v>
      </c>
      <c r="KU17" s="350">
        <v>0.26</v>
      </c>
      <c r="KV17" s="350">
        <v>0.6</v>
      </c>
      <c r="KW17" s="350">
        <v>1.01</v>
      </c>
      <c r="KX17" s="350">
        <v>0.97</v>
      </c>
      <c r="KY17" s="350">
        <v>0.74</v>
      </c>
      <c r="KZ17" s="350">
        <v>0.68</v>
      </c>
      <c r="LA17" s="350">
        <v>0.56000000000000005</v>
      </c>
      <c r="LB17" s="350">
        <v>0.49</v>
      </c>
      <c r="LC17" s="350">
        <v>0.49</v>
      </c>
      <c r="LD17" s="350">
        <v>0.62</v>
      </c>
      <c r="LE17" s="350">
        <v>0.46</v>
      </c>
      <c r="LF17" s="350">
        <v>0.35</v>
      </c>
      <c r="LG17" s="350">
        <v>0.43</v>
      </c>
      <c r="LH17" s="350">
        <v>0.46</v>
      </c>
      <c r="LI17" s="350">
        <v>0.45</v>
      </c>
      <c r="LJ17" s="350">
        <v>0.37</v>
      </c>
      <c r="LK17" s="350">
        <v>0.28999999999999998</v>
      </c>
      <c r="LL17" s="350">
        <v>0.25</v>
      </c>
      <c r="LM17" s="350">
        <v>0.37</v>
      </c>
      <c r="LN17" s="350">
        <v>0.55000000000000004</v>
      </c>
      <c r="LO17" s="350">
        <v>0.53</v>
      </c>
      <c r="LP17" s="350">
        <v>0.47</v>
      </c>
      <c r="LQ17" s="350">
        <v>0.63</v>
      </c>
      <c r="LR17" s="350">
        <v>0.87</v>
      </c>
      <c r="LS17" s="350">
        <v>0.96</v>
      </c>
      <c r="LT17" s="350">
        <v>0.74</v>
      </c>
      <c r="LU17" s="350">
        <v>0.77</v>
      </c>
      <c r="LV17" s="350">
        <v>0.9</v>
      </c>
      <c r="LW17" s="350">
        <v>0.83</v>
      </c>
      <c r="LX17" s="350">
        <v>0.97</v>
      </c>
      <c r="LY17" s="350">
        <v>1.45</v>
      </c>
      <c r="LZ17" s="350">
        <v>1.68</v>
      </c>
      <c r="MA17" s="350">
        <v>1.5</v>
      </c>
      <c r="MB17" s="350">
        <v>1.77</v>
      </c>
      <c r="MC17" s="350" t="s">
        <v>15211</v>
      </c>
    </row>
    <row r="18" spans="1:341" ht="13.5" customHeight="1">
      <c r="A18" s="410" t="s">
        <v>15220</v>
      </c>
      <c r="B18" s="411"/>
      <c r="C18" s="348" t="s">
        <v>15210</v>
      </c>
      <c r="D18" s="349">
        <v>12.87</v>
      </c>
      <c r="E18" s="349">
        <v>13.7</v>
      </c>
      <c r="F18" s="349">
        <v>13.75</v>
      </c>
      <c r="G18" s="349">
        <v>13.64</v>
      </c>
      <c r="H18" s="349">
        <v>13.28</v>
      </c>
      <c r="I18" s="349">
        <v>12.89</v>
      </c>
      <c r="J18" s="349">
        <v>12.82</v>
      </c>
      <c r="K18" s="349">
        <v>13.26</v>
      </c>
      <c r="L18" s="349">
        <v>13.35</v>
      </c>
      <c r="M18" s="349">
        <v>13.25</v>
      </c>
      <c r="N18" s="349">
        <v>12.8</v>
      </c>
      <c r="O18" s="349">
        <v>12.3</v>
      </c>
      <c r="P18" s="349">
        <v>11.85</v>
      </c>
      <c r="Q18" s="349">
        <v>11.15</v>
      </c>
      <c r="R18" s="349">
        <v>11.33</v>
      </c>
      <c r="S18" s="349">
        <v>11.34</v>
      </c>
      <c r="T18" s="349">
        <v>10.77</v>
      </c>
      <c r="U18" s="349">
        <v>10.6</v>
      </c>
      <c r="V18" s="349">
        <v>10.61</v>
      </c>
      <c r="W18" s="349">
        <v>10.62</v>
      </c>
      <c r="X18" s="349">
        <v>10.18</v>
      </c>
      <c r="Y18" s="349">
        <v>10</v>
      </c>
      <c r="Z18" s="349">
        <v>9.84</v>
      </c>
      <c r="AA18" s="349">
        <v>10</v>
      </c>
      <c r="AB18" s="349">
        <v>9.5299999999999994</v>
      </c>
      <c r="AC18" s="349">
        <v>9.43</v>
      </c>
      <c r="AD18" s="349">
        <v>9.39</v>
      </c>
      <c r="AE18" s="349">
        <v>9.5</v>
      </c>
      <c r="AF18" s="349">
        <v>9.4700000000000006</v>
      </c>
      <c r="AG18" s="349">
        <v>9.59</v>
      </c>
      <c r="AH18" s="349">
        <v>9.8000000000000007</v>
      </c>
      <c r="AI18" s="349">
        <v>10.6</v>
      </c>
      <c r="AJ18" s="349">
        <v>11.24</v>
      </c>
      <c r="AK18" s="349">
        <v>11.06</v>
      </c>
      <c r="AL18" s="349">
        <v>10.68</v>
      </c>
      <c r="AM18" s="349">
        <v>9.91</v>
      </c>
      <c r="AN18" s="349">
        <v>10.14</v>
      </c>
      <c r="AO18" s="349">
        <v>9.8000000000000007</v>
      </c>
      <c r="AP18" s="349">
        <v>9.3699999999999992</v>
      </c>
      <c r="AQ18" s="349">
        <v>9.41</v>
      </c>
      <c r="AR18" s="349">
        <v>9.09</v>
      </c>
      <c r="AS18" s="349">
        <v>8.68</v>
      </c>
      <c r="AT18" s="349">
        <v>8.24</v>
      </c>
      <c r="AU18" s="349">
        <v>7.63</v>
      </c>
      <c r="AV18" s="349">
        <v>7.79</v>
      </c>
      <c r="AW18" s="349">
        <v>7.56</v>
      </c>
      <c r="AX18" s="349">
        <v>7.49</v>
      </c>
      <c r="AY18" s="349">
        <v>7.27</v>
      </c>
      <c r="AZ18" s="349">
        <v>6.84</v>
      </c>
      <c r="BA18" s="349">
        <v>6.94</v>
      </c>
      <c r="BB18" s="349">
        <v>7.65</v>
      </c>
      <c r="BC18" s="349">
        <v>8.4</v>
      </c>
      <c r="BD18" s="349">
        <v>8.69</v>
      </c>
      <c r="BE18" s="349">
        <v>9.7799999999999994</v>
      </c>
      <c r="BF18" s="349">
        <v>10.65</v>
      </c>
      <c r="BG18" s="349">
        <v>11.2</v>
      </c>
      <c r="BH18" s="349">
        <v>11.24</v>
      </c>
      <c r="BI18" s="349">
        <v>10.95</v>
      </c>
      <c r="BJ18" s="349">
        <v>10.92</v>
      </c>
      <c r="BK18" s="349">
        <v>10.68</v>
      </c>
      <c r="BL18" s="349">
        <v>11</v>
      </c>
      <c r="BM18" s="349">
        <v>10.71</v>
      </c>
      <c r="BN18" s="349">
        <v>11.18</v>
      </c>
      <c r="BO18" s="349">
        <v>11.42</v>
      </c>
      <c r="BP18" s="349">
        <v>10.74</v>
      </c>
      <c r="BQ18" s="349">
        <v>10.58</v>
      </c>
      <c r="BR18" s="349">
        <v>10.55</v>
      </c>
      <c r="BS18" s="349">
        <v>10.220000000000001</v>
      </c>
      <c r="BT18" s="349">
        <v>9.64</v>
      </c>
      <c r="BU18" s="349">
        <v>9.3000000000000007</v>
      </c>
      <c r="BV18" s="349">
        <v>8.99</v>
      </c>
      <c r="BW18" s="349">
        <v>8.6</v>
      </c>
      <c r="BX18" s="349">
        <v>8.23</v>
      </c>
      <c r="BY18" s="349">
        <v>8.75</v>
      </c>
      <c r="BZ18" s="349">
        <v>8.76</v>
      </c>
      <c r="CA18" s="349">
        <v>8.33</v>
      </c>
      <c r="CB18" s="349">
        <v>8.44</v>
      </c>
      <c r="CC18" s="349">
        <v>8.34</v>
      </c>
      <c r="CD18" s="349">
        <v>8.26</v>
      </c>
      <c r="CE18" s="349">
        <v>8.11</v>
      </c>
      <c r="CF18" s="349">
        <v>7.8</v>
      </c>
      <c r="CG18" s="349">
        <v>7.19</v>
      </c>
      <c r="CH18" s="349">
        <v>7.26</v>
      </c>
      <c r="CI18" s="349">
        <v>6.85</v>
      </c>
      <c r="CJ18" s="349">
        <v>6.74</v>
      </c>
      <c r="CK18" s="349">
        <v>6.68</v>
      </c>
      <c r="CL18" s="349">
        <v>7.1</v>
      </c>
      <c r="CM18" s="349">
        <v>7.24</v>
      </c>
      <c r="CN18" s="349">
        <v>6.99</v>
      </c>
      <c r="CO18" s="349">
        <v>6.77</v>
      </c>
      <c r="CP18" s="349">
        <v>6.42</v>
      </c>
      <c r="CQ18" s="349">
        <v>6.5</v>
      </c>
      <c r="CR18" s="349">
        <v>6.38</v>
      </c>
      <c r="CS18" s="349">
        <v>6.22</v>
      </c>
      <c r="CT18" s="349">
        <v>6.3</v>
      </c>
      <c r="CU18" s="349">
        <v>6.03</v>
      </c>
      <c r="CV18" s="349">
        <v>5.65</v>
      </c>
      <c r="CW18" s="349">
        <v>5.53</v>
      </c>
      <c r="CX18" s="349">
        <v>5.35</v>
      </c>
      <c r="CY18" s="349">
        <v>5.21</v>
      </c>
      <c r="CZ18" s="349">
        <v>5.2</v>
      </c>
      <c r="DA18" s="349">
        <v>4.97</v>
      </c>
      <c r="DB18" s="349">
        <v>4.88</v>
      </c>
      <c r="DC18" s="349">
        <v>4.8</v>
      </c>
      <c r="DD18" s="349">
        <v>4.76</v>
      </c>
      <c r="DE18" s="349">
        <v>4.72</v>
      </c>
      <c r="DF18" s="349">
        <v>4.55</v>
      </c>
      <c r="DG18" s="349">
        <v>4.25</v>
      </c>
      <c r="DH18" s="349">
        <v>4.0199999999999996</v>
      </c>
      <c r="DI18" s="349">
        <v>4.18</v>
      </c>
      <c r="DJ18" s="349">
        <v>4.4400000000000004</v>
      </c>
      <c r="DK18" s="349">
        <v>4.24</v>
      </c>
      <c r="DL18" s="349">
        <v>4.5</v>
      </c>
      <c r="DM18" s="349">
        <v>4.87</v>
      </c>
      <c r="DN18" s="349">
        <v>5.26</v>
      </c>
      <c r="DO18" s="349">
        <v>5.49</v>
      </c>
      <c r="DP18" s="349">
        <v>5.69</v>
      </c>
      <c r="DQ18" s="349">
        <v>5.92</v>
      </c>
      <c r="DR18" s="349">
        <v>5.56</v>
      </c>
      <c r="DS18" s="349">
        <v>5.59</v>
      </c>
      <c r="DT18" s="349">
        <v>5.95</v>
      </c>
      <c r="DU18" s="349">
        <v>5.9</v>
      </c>
      <c r="DV18" s="349">
        <v>5.51</v>
      </c>
      <c r="DW18" s="349">
        <v>5.42</v>
      </c>
      <c r="DX18" s="349">
        <v>5.34</v>
      </c>
      <c r="DY18" s="349">
        <v>5.13</v>
      </c>
      <c r="DZ18" s="349">
        <v>5.31</v>
      </c>
      <c r="EA18" s="349">
        <v>5.31</v>
      </c>
      <c r="EB18" s="349">
        <v>5.26</v>
      </c>
      <c r="EC18" s="349">
        <v>5.23</v>
      </c>
      <c r="ED18" s="349">
        <v>5.13</v>
      </c>
      <c r="EE18" s="349">
        <v>4.92</v>
      </c>
      <c r="EF18" s="349">
        <v>4.8899999999999997</v>
      </c>
      <c r="EG18" s="349">
        <v>4.8600000000000003</v>
      </c>
      <c r="EH18" s="349">
        <v>4.75</v>
      </c>
      <c r="EI18" s="349">
        <v>4.93</v>
      </c>
      <c r="EJ18" s="349">
        <v>5.27</v>
      </c>
      <c r="EK18" s="349">
        <v>5.38</v>
      </c>
      <c r="EL18" s="349">
        <v>5.42</v>
      </c>
      <c r="EM18" s="349">
        <v>5.16</v>
      </c>
      <c r="EN18" s="349">
        <v>5.26</v>
      </c>
      <c r="EO18" s="349">
        <v>5.17</v>
      </c>
      <c r="EP18" s="349">
        <v>4.96</v>
      </c>
      <c r="EQ18" s="349">
        <v>5.24</v>
      </c>
      <c r="ER18" s="349">
        <v>5.27</v>
      </c>
      <c r="ES18" s="349">
        <v>5.36</v>
      </c>
      <c r="ET18" s="349">
        <v>5.63</v>
      </c>
      <c r="EU18" s="349">
        <v>5.69</v>
      </c>
      <c r="EV18" s="349">
        <v>5.69</v>
      </c>
      <c r="EW18" s="349">
        <v>5.52</v>
      </c>
      <c r="EX18" s="349">
        <v>5.37</v>
      </c>
      <c r="EY18" s="349">
        <v>5.13</v>
      </c>
      <c r="EZ18" s="349">
        <v>4.97</v>
      </c>
      <c r="FA18" s="349">
        <v>5.07</v>
      </c>
      <c r="FB18" s="349">
        <v>5.05</v>
      </c>
      <c r="FC18" s="349">
        <v>4.8899999999999997</v>
      </c>
      <c r="FD18" s="349">
        <v>4.7</v>
      </c>
      <c r="FE18" s="349">
        <v>4.47</v>
      </c>
      <c r="FF18" s="349">
        <v>4.57</v>
      </c>
      <c r="FG18" s="349">
        <v>4.72</v>
      </c>
      <c r="FH18" s="349">
        <v>4.37</v>
      </c>
      <c r="FI18" s="349">
        <v>4.2</v>
      </c>
      <c r="FJ18" s="349">
        <v>4.51</v>
      </c>
      <c r="FK18" s="349">
        <v>4.7</v>
      </c>
      <c r="FL18" s="349">
        <v>4.7300000000000004</v>
      </c>
      <c r="FM18" s="349">
        <v>4.8499999999999996</v>
      </c>
      <c r="FN18" s="349">
        <v>4.9800000000000004</v>
      </c>
      <c r="FO18" s="349">
        <v>4.8600000000000003</v>
      </c>
      <c r="FP18" s="349">
        <v>4.6500000000000004</v>
      </c>
      <c r="FQ18" s="349">
        <v>4.55</v>
      </c>
      <c r="FR18" s="349">
        <v>4.3099999999999996</v>
      </c>
      <c r="FS18" s="349">
        <v>4.55</v>
      </c>
      <c r="FT18" s="349">
        <v>4.68</v>
      </c>
      <c r="FU18" s="349">
        <v>4.72</v>
      </c>
      <c r="FV18" s="349">
        <v>4.57</v>
      </c>
      <c r="FW18" s="349">
        <v>4.42</v>
      </c>
      <c r="FX18" s="349">
        <v>4.37</v>
      </c>
      <c r="FY18" s="349">
        <v>4.25</v>
      </c>
      <c r="FZ18" s="349">
        <v>4.13</v>
      </c>
      <c r="GA18" s="349">
        <v>3.9</v>
      </c>
      <c r="GB18" s="349">
        <v>3.84</v>
      </c>
      <c r="GC18" s="349">
        <v>3.76</v>
      </c>
      <c r="GD18" s="349">
        <v>3.86</v>
      </c>
      <c r="GE18" s="349">
        <v>3.58</v>
      </c>
      <c r="GF18" s="349">
        <v>3.34</v>
      </c>
      <c r="GG18" s="349">
        <v>3.11</v>
      </c>
      <c r="GH18" s="349">
        <v>3.06</v>
      </c>
      <c r="GI18" s="349">
        <v>3.14</v>
      </c>
      <c r="GJ18" s="349">
        <v>2.98</v>
      </c>
      <c r="GK18" s="349">
        <v>3.17</v>
      </c>
      <c r="GL18" s="349">
        <v>3.38</v>
      </c>
      <c r="GM18" s="349">
        <v>3.37</v>
      </c>
      <c r="GN18" s="349">
        <v>3.32</v>
      </c>
      <c r="GO18" s="349">
        <v>3.42</v>
      </c>
      <c r="GP18" s="349">
        <v>3.55</v>
      </c>
      <c r="GQ18" s="349">
        <v>3.84</v>
      </c>
      <c r="GR18" s="349">
        <v>3.89</v>
      </c>
      <c r="GS18" s="349">
        <v>3.93</v>
      </c>
      <c r="GT18" s="349">
        <v>3.96</v>
      </c>
      <c r="GU18" s="349">
        <v>3.84</v>
      </c>
      <c r="GV18" s="349">
        <v>3.7</v>
      </c>
      <c r="GW18" s="349">
        <v>3.73</v>
      </c>
      <c r="GX18" s="349">
        <v>3.62</v>
      </c>
      <c r="GY18" s="349">
        <v>3.65</v>
      </c>
      <c r="GZ18" s="349">
        <v>3.9</v>
      </c>
      <c r="HA18" s="349">
        <v>3.93</v>
      </c>
      <c r="HB18" s="349">
        <v>3.79</v>
      </c>
      <c r="HC18" s="349">
        <v>4.04</v>
      </c>
      <c r="HD18" s="349">
        <v>4.1500000000000004</v>
      </c>
      <c r="HE18" s="349">
        <v>4.4400000000000004</v>
      </c>
      <c r="HF18" s="349">
        <v>4.45</v>
      </c>
      <c r="HG18" s="349">
        <v>4.25</v>
      </c>
      <c r="HH18" s="349">
        <v>4.22</v>
      </c>
      <c r="HI18" s="349">
        <v>4.3099999999999996</v>
      </c>
      <c r="HJ18" s="349">
        <v>4.22</v>
      </c>
      <c r="HK18" s="349">
        <v>4.3099999999999996</v>
      </c>
      <c r="HL18" s="349">
        <v>4.08</v>
      </c>
      <c r="HM18" s="349">
        <v>4.0199999999999996</v>
      </c>
      <c r="HN18" s="349">
        <v>3.92</v>
      </c>
      <c r="HO18" s="349">
        <v>4.0599999999999996</v>
      </c>
      <c r="HP18" s="349">
        <v>4.18</v>
      </c>
      <c r="HQ18" s="349">
        <v>4.43</v>
      </c>
      <c r="HR18" s="349">
        <v>4.37</v>
      </c>
      <c r="HS18" s="349">
        <v>4.1100000000000003</v>
      </c>
      <c r="HT18" s="349">
        <v>3.9</v>
      </c>
      <c r="HU18" s="349">
        <v>3.57</v>
      </c>
      <c r="HV18" s="349">
        <v>3.34</v>
      </c>
      <c r="HW18" s="349">
        <v>2.67</v>
      </c>
      <c r="HX18" s="349">
        <v>2.8</v>
      </c>
      <c r="HY18" s="349">
        <v>2.93</v>
      </c>
      <c r="HZ18" s="349">
        <v>2.94</v>
      </c>
      <c r="IA18" s="349">
        <v>3.18</v>
      </c>
      <c r="IB18" s="349">
        <v>3.57</v>
      </c>
      <c r="IC18" s="349">
        <v>3.62</v>
      </c>
      <c r="ID18" s="349">
        <v>3.37</v>
      </c>
      <c r="IE18" s="349">
        <v>3.45</v>
      </c>
      <c r="IF18" s="349">
        <v>3.38</v>
      </c>
      <c r="IG18" s="349">
        <v>3.25</v>
      </c>
      <c r="IH18" s="349">
        <v>3.27</v>
      </c>
      <c r="II18" s="349">
        <v>3.24</v>
      </c>
      <c r="IJ18" s="349">
        <v>3.37</v>
      </c>
      <c r="IK18" s="349">
        <v>3.28</v>
      </c>
      <c r="IL18" s="349">
        <v>3.2</v>
      </c>
      <c r="IM18" s="349">
        <v>3.14</v>
      </c>
      <c r="IN18" s="349">
        <v>2.73</v>
      </c>
      <c r="IO18" s="349">
        <v>2.61</v>
      </c>
      <c r="IP18" s="349">
        <v>2.7</v>
      </c>
      <c r="IQ18" s="349">
        <v>2.4500000000000002</v>
      </c>
      <c r="IR18" s="349">
        <v>2.5299999999999998</v>
      </c>
      <c r="IS18" s="349">
        <v>2.64</v>
      </c>
      <c r="IT18" s="349">
        <v>2.86</v>
      </c>
      <c r="IU18" s="349">
        <v>3.21</v>
      </c>
      <c r="IV18" s="349">
        <v>3.28</v>
      </c>
      <c r="IW18" s="349">
        <v>3.41</v>
      </c>
      <c r="IX18" s="349">
        <v>3.35</v>
      </c>
      <c r="IY18" s="349">
        <v>3.3</v>
      </c>
      <c r="IZ18" s="349">
        <v>3.01</v>
      </c>
      <c r="JA18" s="349">
        <v>2.89</v>
      </c>
      <c r="JB18" s="349">
        <v>2.75</v>
      </c>
      <c r="JC18" s="349">
        <v>2.17</v>
      </c>
      <c r="JD18" s="349">
        <v>1.83</v>
      </c>
      <c r="JE18" s="349">
        <v>1.9</v>
      </c>
      <c r="JF18" s="349">
        <v>1.69</v>
      </c>
      <c r="JG18" s="349">
        <v>1.68</v>
      </c>
      <c r="JH18" s="349">
        <v>1.7</v>
      </c>
      <c r="JI18" s="349">
        <v>1.89</v>
      </c>
      <c r="JJ18" s="349">
        <v>1.95</v>
      </c>
      <c r="JK18" s="349">
        <v>1.82</v>
      </c>
      <c r="JL18" s="349">
        <v>1.51</v>
      </c>
      <c r="JM18" s="349">
        <v>1.45</v>
      </c>
      <c r="JN18" s="349">
        <v>1.33</v>
      </c>
      <c r="JO18" s="349">
        <v>1.44</v>
      </c>
      <c r="JP18" s="349">
        <v>1.51</v>
      </c>
      <c r="JQ18" s="349">
        <v>1.54</v>
      </c>
      <c r="JR18" s="349">
        <v>1.46</v>
      </c>
      <c r="JS18" s="349">
        <v>1.51</v>
      </c>
      <c r="JT18" s="349">
        <v>1.8</v>
      </c>
      <c r="JU18" s="349">
        <v>2</v>
      </c>
      <c r="JV18" s="349">
        <v>1.92</v>
      </c>
      <c r="JW18" s="349">
        <v>1.66</v>
      </c>
      <c r="JX18" s="349">
        <v>1.79</v>
      </c>
      <c r="JY18" s="349">
        <v>2.0499999999999998</v>
      </c>
      <c r="JZ18" s="349">
        <v>2.16</v>
      </c>
      <c r="KA18" s="349">
        <v>2.34</v>
      </c>
      <c r="KB18" s="349">
        <v>2.6</v>
      </c>
      <c r="KC18" s="349">
        <v>2.44</v>
      </c>
      <c r="KD18" s="349">
        <v>2.2999999999999998</v>
      </c>
      <c r="KE18" s="349">
        <v>2.39</v>
      </c>
      <c r="KF18" s="349">
        <v>2.37</v>
      </c>
      <c r="KG18" s="349">
        <v>2.23</v>
      </c>
      <c r="KH18" s="349">
        <v>2.16</v>
      </c>
      <c r="KI18" s="349">
        <v>2.06</v>
      </c>
      <c r="KJ18" s="349">
        <v>1.88</v>
      </c>
      <c r="KK18" s="349">
        <v>1.8</v>
      </c>
      <c r="KL18" s="349">
        <v>1.6</v>
      </c>
      <c r="KM18" s="349">
        <v>1.58</v>
      </c>
      <c r="KN18" s="349">
        <v>1.51</v>
      </c>
      <c r="KO18" s="349">
        <v>1.3</v>
      </c>
      <c r="KP18" s="349">
        <v>1.1399999999999999</v>
      </c>
      <c r="KQ18" s="349">
        <v>1.01</v>
      </c>
      <c r="KR18" s="349">
        <v>0.78</v>
      </c>
      <c r="KS18" s="349">
        <v>0.62</v>
      </c>
      <c r="KT18" s="349">
        <v>0.57999999999999996</v>
      </c>
      <c r="KU18" s="349">
        <v>0.34</v>
      </c>
      <c r="KV18" s="349">
        <v>0.75</v>
      </c>
      <c r="KW18" s="349">
        <v>0.99</v>
      </c>
      <c r="KX18" s="349">
        <v>0.81</v>
      </c>
      <c r="KY18" s="349">
        <v>0.66</v>
      </c>
      <c r="KZ18" s="349">
        <v>0.71</v>
      </c>
      <c r="LA18" s="349">
        <v>0.66</v>
      </c>
      <c r="LB18" s="349">
        <v>0.8</v>
      </c>
      <c r="LC18" s="349">
        <v>0.93</v>
      </c>
      <c r="LD18" s="349">
        <v>0.77</v>
      </c>
      <c r="LE18" s="349">
        <v>0.77</v>
      </c>
      <c r="LF18" s="349">
        <v>0.82</v>
      </c>
      <c r="LG18" s="349">
        <v>0.81</v>
      </c>
      <c r="LH18" s="349">
        <v>0.77</v>
      </c>
      <c r="LI18" s="349">
        <v>0.52</v>
      </c>
      <c r="LJ18" s="349">
        <v>0.17</v>
      </c>
      <c r="LK18" s="349">
        <v>0.1</v>
      </c>
      <c r="LL18" s="349">
        <v>0.22</v>
      </c>
      <c r="LM18" s="349">
        <v>0.24</v>
      </c>
      <c r="LN18" s="349">
        <v>0.43</v>
      </c>
      <c r="LO18" s="349">
        <v>0.61</v>
      </c>
      <c r="LP18" s="349">
        <v>0.65</v>
      </c>
      <c r="LQ18" s="349">
        <v>0.66</v>
      </c>
      <c r="LR18" s="349">
        <v>0.69</v>
      </c>
      <c r="LS18" s="349">
        <v>0.56999999999999995</v>
      </c>
      <c r="LT18" s="349">
        <v>0.56000000000000005</v>
      </c>
      <c r="LU18" s="349">
        <v>0.46</v>
      </c>
      <c r="LV18" s="349">
        <v>0.66</v>
      </c>
      <c r="LW18" s="349">
        <v>0.63</v>
      </c>
      <c r="LX18" s="349">
        <v>0.62</v>
      </c>
      <c r="LY18" s="349">
        <v>0.88</v>
      </c>
      <c r="LZ18" s="349">
        <v>0.76</v>
      </c>
      <c r="MA18" s="349">
        <v>0.72</v>
      </c>
      <c r="MB18" s="349">
        <v>0.85</v>
      </c>
      <c r="MC18" s="349">
        <v>0.91</v>
      </c>
    </row>
    <row r="19" spans="1:341" ht="13.5" customHeight="1">
      <c r="A19" s="410" t="s">
        <v>15221</v>
      </c>
      <c r="B19" s="411"/>
      <c r="C19" s="348" t="s">
        <v>15210</v>
      </c>
      <c r="D19" s="350">
        <v>9.8000000000000007</v>
      </c>
      <c r="E19" s="350">
        <v>10.4</v>
      </c>
      <c r="F19" s="350">
        <v>10.26</v>
      </c>
      <c r="G19" s="350">
        <v>10</v>
      </c>
      <c r="H19" s="350">
        <v>9.82</v>
      </c>
      <c r="I19" s="350">
        <v>9.75</v>
      </c>
      <c r="J19" s="350">
        <v>9.56</v>
      </c>
      <c r="K19" s="350">
        <v>10.01</v>
      </c>
      <c r="L19" s="350">
        <v>10.3</v>
      </c>
      <c r="M19" s="350">
        <v>10.220000000000001</v>
      </c>
      <c r="N19" s="350">
        <v>10.01</v>
      </c>
      <c r="O19" s="350">
        <v>9.9499999999999993</v>
      </c>
      <c r="P19" s="350">
        <v>9.8699999999999992</v>
      </c>
      <c r="Q19" s="350">
        <v>9.25</v>
      </c>
      <c r="R19" s="350">
        <v>9.23</v>
      </c>
      <c r="S19" s="350">
        <v>9.17</v>
      </c>
      <c r="T19" s="350">
        <v>9.14</v>
      </c>
      <c r="U19" s="350">
        <v>9.26</v>
      </c>
      <c r="V19" s="350">
        <v>9.4700000000000006</v>
      </c>
      <c r="W19" s="350">
        <v>9.41</v>
      </c>
      <c r="X19" s="350">
        <v>9.2200000000000006</v>
      </c>
      <c r="Y19" s="350">
        <v>9.1300000000000008</v>
      </c>
      <c r="Z19" s="350">
        <v>9.15</v>
      </c>
      <c r="AA19" s="350">
        <v>9.1300000000000008</v>
      </c>
      <c r="AB19" s="350">
        <v>8.7200000000000006</v>
      </c>
      <c r="AC19" s="350">
        <v>8.7200000000000006</v>
      </c>
      <c r="AD19" s="350">
        <v>8.81</v>
      </c>
      <c r="AE19" s="350">
        <v>8.86</v>
      </c>
      <c r="AF19" s="350">
        <v>8.83</v>
      </c>
      <c r="AG19" s="350">
        <v>8.92</v>
      </c>
      <c r="AH19" s="350">
        <v>8.91</v>
      </c>
      <c r="AI19" s="350">
        <v>9.0299999999999994</v>
      </c>
      <c r="AJ19" s="350">
        <v>8.77</v>
      </c>
      <c r="AK19" s="350">
        <v>8.2799999999999994</v>
      </c>
      <c r="AL19" s="350">
        <v>8.0399999999999991</v>
      </c>
      <c r="AM19" s="350">
        <v>7.95</v>
      </c>
      <c r="AN19" s="350">
        <v>7.57</v>
      </c>
      <c r="AO19" s="350">
        <v>7.65</v>
      </c>
      <c r="AP19" s="350">
        <v>7.37</v>
      </c>
      <c r="AQ19" s="350">
        <v>7.44</v>
      </c>
      <c r="AR19" s="350">
        <v>7.43</v>
      </c>
      <c r="AS19" s="350">
        <v>7.23</v>
      </c>
      <c r="AT19" s="350">
        <v>7.05</v>
      </c>
      <c r="AU19" s="350">
        <v>7.08</v>
      </c>
      <c r="AV19" s="350">
        <v>7.22</v>
      </c>
      <c r="AW19" s="350">
        <v>7.19</v>
      </c>
      <c r="AX19" s="350">
        <v>6.92</v>
      </c>
      <c r="AY19" s="350">
        <v>6.59</v>
      </c>
      <c r="AZ19" s="350">
        <v>6.52</v>
      </c>
      <c r="BA19" s="350">
        <v>6.7</v>
      </c>
      <c r="BB19" s="350">
        <v>7.14</v>
      </c>
      <c r="BC19" s="350">
        <v>7.29</v>
      </c>
      <c r="BD19" s="350">
        <v>7.54</v>
      </c>
      <c r="BE19" s="350">
        <v>7.98</v>
      </c>
      <c r="BF19" s="350">
        <v>7.95</v>
      </c>
      <c r="BG19" s="350">
        <v>8.2100000000000009</v>
      </c>
      <c r="BH19" s="350">
        <v>8.58</v>
      </c>
      <c r="BI19" s="350">
        <v>8.4499999999999993</v>
      </c>
      <c r="BJ19" s="350">
        <v>8.35</v>
      </c>
      <c r="BK19" s="350">
        <v>8.3000000000000007</v>
      </c>
      <c r="BL19" s="350">
        <v>8.4499999999999993</v>
      </c>
      <c r="BM19" s="350">
        <v>8.27</v>
      </c>
      <c r="BN19" s="350">
        <v>8.16</v>
      </c>
      <c r="BO19" s="350">
        <v>7.85</v>
      </c>
      <c r="BP19" s="350">
        <v>7.59</v>
      </c>
      <c r="BQ19" s="350">
        <v>7.33</v>
      </c>
      <c r="BR19" s="350">
        <v>7.33</v>
      </c>
      <c r="BS19" s="350">
        <v>7.19</v>
      </c>
      <c r="BT19" s="350">
        <v>7.04</v>
      </c>
      <c r="BU19" s="350">
        <v>7.06</v>
      </c>
      <c r="BV19" s="350">
        <v>6.8</v>
      </c>
      <c r="BW19" s="350">
        <v>6.7</v>
      </c>
      <c r="BX19" s="350">
        <v>6.44</v>
      </c>
      <c r="BY19" s="350">
        <v>6.64</v>
      </c>
      <c r="BZ19" s="350">
        <v>6.84</v>
      </c>
      <c r="CA19" s="350">
        <v>6.67</v>
      </c>
      <c r="CB19" s="350">
        <v>6.69</v>
      </c>
      <c r="CC19" s="350">
        <v>6.78</v>
      </c>
      <c r="CD19" s="350">
        <v>6.78</v>
      </c>
      <c r="CE19" s="350">
        <v>6.62</v>
      </c>
      <c r="CF19" s="350">
        <v>6.45</v>
      </c>
      <c r="CG19" s="350">
        <v>6.1</v>
      </c>
      <c r="CH19" s="350">
        <v>6</v>
      </c>
      <c r="CI19" s="350">
        <v>5.9</v>
      </c>
      <c r="CJ19" s="350">
        <v>5.89</v>
      </c>
      <c r="CK19" s="350">
        <v>5.65</v>
      </c>
      <c r="CL19" s="350">
        <v>5.85</v>
      </c>
      <c r="CM19" s="350">
        <v>6.02</v>
      </c>
      <c r="CN19" s="350">
        <v>5.9</v>
      </c>
      <c r="CO19" s="350">
        <v>5.83</v>
      </c>
      <c r="CP19" s="350">
        <v>5.64</v>
      </c>
      <c r="CQ19" s="350">
        <v>5.75</v>
      </c>
      <c r="CR19" s="350">
        <v>5.69</v>
      </c>
      <c r="CS19" s="350">
        <v>5.69</v>
      </c>
      <c r="CT19" s="350">
        <v>5.68</v>
      </c>
      <c r="CU19" s="350">
        <v>5.45</v>
      </c>
      <c r="CV19" s="350">
        <v>5.22</v>
      </c>
      <c r="CW19" s="350">
        <v>5.1100000000000003</v>
      </c>
      <c r="CX19" s="350">
        <v>5.03</v>
      </c>
      <c r="CY19" s="350">
        <v>5.03</v>
      </c>
      <c r="CZ19" s="350">
        <v>5.09</v>
      </c>
      <c r="DA19" s="350">
        <v>4.96</v>
      </c>
      <c r="DB19" s="350">
        <v>4.88</v>
      </c>
      <c r="DC19" s="350">
        <v>4.66</v>
      </c>
      <c r="DD19" s="350">
        <v>4.34</v>
      </c>
      <c r="DE19" s="350">
        <v>4.28</v>
      </c>
      <c r="DF19" s="350">
        <v>4.33</v>
      </c>
      <c r="DG19" s="350">
        <v>4.09</v>
      </c>
      <c r="DH19" s="350">
        <v>3.9</v>
      </c>
      <c r="DI19" s="350">
        <v>4.04</v>
      </c>
      <c r="DJ19" s="350">
        <v>4.26</v>
      </c>
      <c r="DK19" s="350">
        <v>4.1100000000000003</v>
      </c>
      <c r="DL19" s="350">
        <v>4.29</v>
      </c>
      <c r="DM19" s="350">
        <v>4.6399999999999997</v>
      </c>
      <c r="DN19" s="350">
        <v>4.9400000000000004</v>
      </c>
      <c r="DO19" s="350">
        <v>5.18</v>
      </c>
      <c r="DP19" s="350">
        <v>5.34</v>
      </c>
      <c r="DQ19" s="350">
        <v>5.58</v>
      </c>
      <c r="DR19" s="350">
        <v>5.3</v>
      </c>
      <c r="DS19" s="350">
        <v>5.41</v>
      </c>
      <c r="DT19" s="350">
        <v>5.79</v>
      </c>
      <c r="DU19" s="350">
        <v>5.79</v>
      </c>
      <c r="DV19" s="350">
        <v>5.62</v>
      </c>
      <c r="DW19" s="350">
        <v>5.52</v>
      </c>
      <c r="DX19" s="350">
        <v>5.69</v>
      </c>
      <c r="DY19" s="350">
        <v>5.53</v>
      </c>
      <c r="DZ19" s="350">
        <v>5.6</v>
      </c>
      <c r="EA19" s="350">
        <v>5.56</v>
      </c>
      <c r="EB19" s="350">
        <v>5.63</v>
      </c>
      <c r="EC19" s="350">
        <v>5.58</v>
      </c>
      <c r="ED19" s="350">
        <v>5.52</v>
      </c>
      <c r="EE19" s="350">
        <v>5.28</v>
      </c>
      <c r="EF19" s="350">
        <v>5.16</v>
      </c>
      <c r="EG19" s="350">
        <v>5.16</v>
      </c>
      <c r="EH19" s="350">
        <v>5.08</v>
      </c>
      <c r="EI19" s="350">
        <v>5.21</v>
      </c>
      <c r="EJ19" s="350">
        <v>5.38</v>
      </c>
      <c r="EK19" s="350">
        <v>5.33</v>
      </c>
      <c r="EL19" s="350">
        <v>5.35</v>
      </c>
      <c r="EM19" s="350">
        <v>5.15</v>
      </c>
      <c r="EN19" s="350">
        <v>5.14</v>
      </c>
      <c r="EO19" s="350">
        <v>4.8899999999999997</v>
      </c>
      <c r="EP19" s="350">
        <v>4.75</v>
      </c>
      <c r="EQ19" s="350">
        <v>4.97</v>
      </c>
      <c r="ER19" s="350">
        <v>5.08</v>
      </c>
      <c r="ES19" s="350">
        <v>5.15</v>
      </c>
      <c r="ET19" s="350">
        <v>5.37</v>
      </c>
      <c r="EU19" s="350">
        <v>5.37</v>
      </c>
      <c r="EV19" s="350">
        <v>5.38</v>
      </c>
      <c r="EW19" s="350">
        <v>5.24</v>
      </c>
      <c r="EX19" s="350">
        <v>5.09</v>
      </c>
      <c r="EY19" s="350">
        <v>4.8</v>
      </c>
      <c r="EZ19" s="350">
        <v>4.5999999999999996</v>
      </c>
      <c r="FA19" s="350">
        <v>4.66</v>
      </c>
      <c r="FB19" s="350">
        <v>4.6399999999999997</v>
      </c>
      <c r="FC19" s="350">
        <v>4.46</v>
      </c>
      <c r="FD19" s="350">
        <v>4.28</v>
      </c>
      <c r="FE19" s="350">
        <v>4.1100000000000003</v>
      </c>
      <c r="FF19" s="350">
        <v>4.1500000000000004</v>
      </c>
      <c r="FG19" s="350">
        <v>4.29</v>
      </c>
      <c r="FH19" s="350">
        <v>3.95</v>
      </c>
      <c r="FI19" s="350">
        <v>3.74</v>
      </c>
      <c r="FJ19" s="350">
        <v>4.0599999999999996</v>
      </c>
      <c r="FK19" s="350">
        <v>4.22</v>
      </c>
      <c r="FL19" s="350">
        <v>4.25</v>
      </c>
      <c r="FM19" s="350">
        <v>4.3099999999999996</v>
      </c>
      <c r="FN19" s="350">
        <v>4.43</v>
      </c>
      <c r="FO19" s="350">
        <v>4.38</v>
      </c>
      <c r="FP19" s="350">
        <v>4.26</v>
      </c>
      <c r="FQ19" s="350">
        <v>4.26</v>
      </c>
      <c r="FR19" s="350">
        <v>4.07</v>
      </c>
      <c r="FS19" s="350">
        <v>4.26</v>
      </c>
      <c r="FT19" s="350">
        <v>4.4000000000000004</v>
      </c>
      <c r="FU19" s="350">
        <v>4.46</v>
      </c>
      <c r="FV19" s="350">
        <v>4.34</v>
      </c>
      <c r="FW19" s="350">
        <v>4.18</v>
      </c>
      <c r="FX19" s="350">
        <v>4.1100000000000003</v>
      </c>
      <c r="FY19" s="350">
        <v>3.98</v>
      </c>
      <c r="FZ19" s="350">
        <v>3.85</v>
      </c>
      <c r="GA19" s="350">
        <v>3.66</v>
      </c>
      <c r="GB19" s="350">
        <v>3.59</v>
      </c>
      <c r="GC19" s="350">
        <v>3.57</v>
      </c>
      <c r="GD19" s="350">
        <v>3.76</v>
      </c>
      <c r="GE19" s="350">
        <v>3.6</v>
      </c>
      <c r="GF19" s="350">
        <v>3.43</v>
      </c>
      <c r="GG19" s="350">
        <v>3.26</v>
      </c>
      <c r="GH19" s="350">
        <v>3.3</v>
      </c>
      <c r="GI19" s="350">
        <v>3.31</v>
      </c>
      <c r="GJ19" s="350">
        <v>3.14</v>
      </c>
      <c r="GK19" s="350">
        <v>3.3</v>
      </c>
      <c r="GL19" s="350">
        <v>3.49</v>
      </c>
      <c r="GM19" s="350">
        <v>3.39</v>
      </c>
      <c r="GN19" s="350">
        <v>3.37</v>
      </c>
      <c r="GO19" s="350">
        <v>3.54</v>
      </c>
      <c r="GP19" s="350">
        <v>3.7</v>
      </c>
      <c r="GQ19" s="350">
        <v>3.96</v>
      </c>
      <c r="GR19" s="350">
        <v>4.03</v>
      </c>
      <c r="GS19" s="350">
        <v>4.0199999999999996</v>
      </c>
      <c r="GT19" s="350">
        <v>4.04</v>
      </c>
      <c r="GU19" s="350">
        <v>3.92</v>
      </c>
      <c r="GV19" s="350">
        <v>3.79</v>
      </c>
      <c r="GW19" s="350">
        <v>3.83</v>
      </c>
      <c r="GX19" s="350">
        <v>3.76</v>
      </c>
      <c r="GY19" s="350">
        <v>3.82</v>
      </c>
      <c r="GZ19" s="350">
        <v>4.0599999999999996</v>
      </c>
      <c r="HA19" s="350">
        <v>4.1100000000000003</v>
      </c>
      <c r="HB19" s="350">
        <v>4.01</v>
      </c>
      <c r="HC19" s="350">
        <v>4.22</v>
      </c>
      <c r="HD19" s="350">
        <v>4.34</v>
      </c>
      <c r="HE19" s="350">
        <v>4.6399999999999997</v>
      </c>
      <c r="HF19" s="350">
        <v>4.62</v>
      </c>
      <c r="HG19" s="350">
        <v>4.4400000000000004</v>
      </c>
      <c r="HH19" s="350">
        <v>4.3899999999999997</v>
      </c>
      <c r="HI19" s="350">
        <v>4.42</v>
      </c>
      <c r="HJ19" s="350">
        <v>4.28</v>
      </c>
      <c r="HK19" s="350">
        <v>4.41</v>
      </c>
      <c r="HL19" s="350">
        <v>4.25</v>
      </c>
      <c r="HM19" s="350">
        <v>4.2300000000000004</v>
      </c>
      <c r="HN19" s="350">
        <v>4.2300000000000004</v>
      </c>
      <c r="HO19" s="350">
        <v>4.37</v>
      </c>
      <c r="HP19" s="350">
        <v>4.51</v>
      </c>
      <c r="HQ19" s="350">
        <v>4.84</v>
      </c>
      <c r="HR19" s="350">
        <v>4.8499999999999996</v>
      </c>
      <c r="HS19" s="350">
        <v>4.58</v>
      </c>
      <c r="HT19" s="350">
        <v>4.5599999999999996</v>
      </c>
      <c r="HU19" s="350">
        <v>4.46</v>
      </c>
      <c r="HV19" s="350">
        <v>4.26</v>
      </c>
      <c r="HW19" s="350">
        <v>3.87</v>
      </c>
      <c r="HX19" s="350">
        <v>4.13</v>
      </c>
      <c r="HY19" s="350">
        <v>4.24</v>
      </c>
      <c r="HZ19" s="350">
        <v>4.03</v>
      </c>
      <c r="IA19" s="350">
        <v>3.93</v>
      </c>
      <c r="IB19" s="350">
        <v>4.03</v>
      </c>
      <c r="IC19" s="350">
        <v>4.12</v>
      </c>
      <c r="ID19" s="350">
        <v>3.92</v>
      </c>
      <c r="IE19" s="350">
        <v>3.77</v>
      </c>
      <c r="IF19" s="350">
        <v>3.72</v>
      </c>
      <c r="IG19" s="350">
        <v>3.68</v>
      </c>
      <c r="IH19" s="350">
        <v>3.64</v>
      </c>
      <c r="II19" s="350">
        <v>3.61</v>
      </c>
      <c r="IJ19" s="350">
        <v>3.75</v>
      </c>
      <c r="IK19" s="350">
        <v>3.73</v>
      </c>
      <c r="IL19" s="350">
        <v>3.63</v>
      </c>
      <c r="IM19" s="350">
        <v>3.54</v>
      </c>
      <c r="IN19" s="350">
        <v>3.31</v>
      </c>
      <c r="IO19" s="350">
        <v>3.47</v>
      </c>
      <c r="IP19" s="350">
        <v>3.29</v>
      </c>
      <c r="IQ19" s="350">
        <v>3.03</v>
      </c>
      <c r="IR19" s="350">
        <v>3.12</v>
      </c>
      <c r="IS19" s="350">
        <v>3.21</v>
      </c>
      <c r="IT19" s="350">
        <v>3.48</v>
      </c>
      <c r="IU19" s="350">
        <v>3.99</v>
      </c>
      <c r="IV19" s="350">
        <v>4.1399999999999997</v>
      </c>
      <c r="IW19" s="350">
        <v>4.21</v>
      </c>
      <c r="IX19" s="350">
        <v>4.21</v>
      </c>
      <c r="IY19" s="350">
        <v>4.29</v>
      </c>
      <c r="IZ19" s="350">
        <v>4.21</v>
      </c>
      <c r="JA19" s="350">
        <v>4.1399999999999997</v>
      </c>
      <c r="JB19" s="350">
        <v>4.22</v>
      </c>
      <c r="JC19" s="350">
        <v>4.1100000000000003</v>
      </c>
      <c r="JD19" s="350">
        <v>3.88</v>
      </c>
      <c r="JE19" s="350">
        <v>4.2</v>
      </c>
      <c r="JF19" s="350">
        <v>4.84</v>
      </c>
      <c r="JG19" s="350">
        <v>4.3499999999999996</v>
      </c>
      <c r="JH19" s="350">
        <v>4.1100000000000003</v>
      </c>
      <c r="JI19" s="350">
        <v>3.7</v>
      </c>
      <c r="JJ19" s="350">
        <v>3.53</v>
      </c>
      <c r="JK19" s="350">
        <v>3.52</v>
      </c>
      <c r="JL19" s="350">
        <v>3.3</v>
      </c>
      <c r="JM19" s="350">
        <v>3.17</v>
      </c>
      <c r="JN19" s="350">
        <v>2.69</v>
      </c>
      <c r="JO19" s="350">
        <v>2.54</v>
      </c>
      <c r="JP19" s="350">
        <v>2.61</v>
      </c>
      <c r="JQ19" s="350">
        <v>2.44</v>
      </c>
      <c r="JR19" s="350">
        <v>2.29</v>
      </c>
      <c r="JS19" s="350">
        <v>2.1</v>
      </c>
      <c r="JT19" s="350">
        <v>2.31</v>
      </c>
      <c r="JU19" s="350">
        <v>2.46</v>
      </c>
      <c r="JV19" s="350">
        <v>2.25</v>
      </c>
      <c r="JW19" s="350">
        <v>2.04</v>
      </c>
      <c r="JX19" s="350">
        <v>2.06</v>
      </c>
      <c r="JY19" s="350">
        <v>2.44</v>
      </c>
      <c r="JZ19" s="350">
        <v>2.54</v>
      </c>
      <c r="KA19" s="350">
        <v>2.65</v>
      </c>
      <c r="KB19" s="350">
        <v>2.75</v>
      </c>
      <c r="KC19" s="350">
        <v>2.57</v>
      </c>
      <c r="KD19" s="350">
        <v>2.42</v>
      </c>
      <c r="KE19" s="350">
        <v>2.4300000000000002</v>
      </c>
      <c r="KF19" s="350">
        <v>2.4500000000000002</v>
      </c>
      <c r="KG19" s="350">
        <v>2.4</v>
      </c>
      <c r="KH19" s="350">
        <v>2.2599999999999998</v>
      </c>
      <c r="KI19" s="350">
        <v>2.16</v>
      </c>
      <c r="KJ19" s="350">
        <v>1.99</v>
      </c>
      <c r="KK19" s="350">
        <v>1.83</v>
      </c>
      <c r="KL19" s="350">
        <v>1.61</v>
      </c>
      <c r="KM19" s="350">
        <v>1.4</v>
      </c>
      <c r="KN19" s="350">
        <v>1.3</v>
      </c>
      <c r="KO19" s="350">
        <v>1.18</v>
      </c>
      <c r="KP19" s="350">
        <v>1.07</v>
      </c>
      <c r="KQ19" s="350">
        <v>0.91</v>
      </c>
      <c r="KR19" s="350">
        <v>0.73</v>
      </c>
      <c r="KS19" s="350">
        <v>0.63</v>
      </c>
      <c r="KT19" s="350">
        <v>0.49</v>
      </c>
      <c r="KU19" s="350">
        <v>0.42</v>
      </c>
      <c r="KV19" s="350">
        <v>0.86</v>
      </c>
      <c r="KW19" s="350">
        <v>1.21</v>
      </c>
      <c r="KX19" s="350">
        <v>1.1499999999999999</v>
      </c>
      <c r="KY19" s="350">
        <v>1</v>
      </c>
      <c r="KZ19" s="350">
        <v>1.01</v>
      </c>
      <c r="LA19" s="350">
        <v>0.85</v>
      </c>
      <c r="LB19" s="350">
        <v>0.84</v>
      </c>
      <c r="LC19" s="350">
        <v>0.89</v>
      </c>
      <c r="LD19" s="350">
        <v>0.86</v>
      </c>
      <c r="LE19" s="350">
        <v>0.72</v>
      </c>
      <c r="LF19" s="350">
        <v>0.62</v>
      </c>
      <c r="LG19" s="350">
        <v>0.55000000000000004</v>
      </c>
      <c r="LH19" s="350">
        <v>0.55000000000000004</v>
      </c>
      <c r="LI19" s="350">
        <v>0.43</v>
      </c>
      <c r="LJ19" s="350">
        <v>0.2</v>
      </c>
      <c r="LK19" s="350">
        <v>0.15</v>
      </c>
      <c r="LL19" s="350">
        <v>0.18</v>
      </c>
      <c r="LM19" s="350">
        <v>0.27</v>
      </c>
      <c r="LN19" s="350">
        <v>0.56999999999999995</v>
      </c>
      <c r="LO19" s="350">
        <v>0.61</v>
      </c>
      <c r="LP19" s="350">
        <v>0.7</v>
      </c>
      <c r="LQ19" s="350">
        <v>0.87</v>
      </c>
      <c r="LR19" s="350">
        <v>0.87</v>
      </c>
      <c r="LS19" s="350">
        <v>0.78</v>
      </c>
      <c r="LT19" s="350">
        <v>0.77</v>
      </c>
      <c r="LU19" s="350">
        <v>0.62</v>
      </c>
      <c r="LV19" s="350">
        <v>0.83</v>
      </c>
      <c r="LW19" s="350">
        <v>0.73</v>
      </c>
      <c r="LX19" s="350">
        <v>0.7</v>
      </c>
      <c r="LY19" s="350">
        <v>0.69</v>
      </c>
      <c r="LZ19" s="350">
        <v>0.57999999999999996</v>
      </c>
      <c r="MA19" s="350">
        <v>0.53</v>
      </c>
      <c r="MB19" s="350">
        <v>0.7</v>
      </c>
      <c r="MC19" s="350">
        <v>0.97</v>
      </c>
    </row>
    <row r="20" spans="1:341" ht="13.5" customHeight="1">
      <c r="A20" s="410" t="s">
        <v>15222</v>
      </c>
      <c r="B20" s="411"/>
      <c r="C20" s="348" t="s">
        <v>15210</v>
      </c>
      <c r="D20" s="349">
        <v>9.6999999999999993</v>
      </c>
      <c r="E20" s="349">
        <v>10.44</v>
      </c>
      <c r="F20" s="349">
        <v>10.95</v>
      </c>
      <c r="G20" s="349">
        <v>10.39</v>
      </c>
      <c r="H20" s="349">
        <v>10.199999999999999</v>
      </c>
      <c r="I20" s="349">
        <v>10.029999999999999</v>
      </c>
      <c r="J20" s="349">
        <v>9.68</v>
      </c>
      <c r="K20" s="349">
        <v>10.3</v>
      </c>
      <c r="L20" s="349">
        <v>10.74</v>
      </c>
      <c r="M20" s="349">
        <v>10.47</v>
      </c>
      <c r="N20" s="349">
        <v>10.34</v>
      </c>
      <c r="O20" s="349">
        <v>10.050000000000001</v>
      </c>
      <c r="P20" s="349">
        <v>10.050000000000001</v>
      </c>
      <c r="Q20" s="349">
        <v>9.59</v>
      </c>
      <c r="R20" s="349">
        <v>9.35</v>
      </c>
      <c r="S20" s="349">
        <v>9.34</v>
      </c>
      <c r="T20" s="349">
        <v>9.26</v>
      </c>
      <c r="U20" s="349">
        <v>9.19</v>
      </c>
      <c r="V20" s="349">
        <v>9.4</v>
      </c>
      <c r="W20" s="349">
        <v>9.35</v>
      </c>
      <c r="X20" s="349">
        <v>9.2899999999999991</v>
      </c>
      <c r="Y20" s="349">
        <v>9.2200000000000006</v>
      </c>
      <c r="Z20" s="349">
        <v>9.2200000000000006</v>
      </c>
      <c r="AA20" s="349">
        <v>9.23</v>
      </c>
      <c r="AB20" s="349">
        <v>8.86</v>
      </c>
      <c r="AC20" s="349">
        <v>8.77</v>
      </c>
      <c r="AD20" s="349">
        <v>8.99</v>
      </c>
      <c r="AE20" s="349">
        <v>8.9499999999999993</v>
      </c>
      <c r="AF20" s="349">
        <v>8.82</v>
      </c>
      <c r="AG20" s="349">
        <v>8.99</v>
      </c>
      <c r="AH20" s="349">
        <v>9.2200000000000006</v>
      </c>
      <c r="AI20" s="349">
        <v>9.23</v>
      </c>
      <c r="AJ20" s="349">
        <v>9.94</v>
      </c>
      <c r="AK20" s="349">
        <v>9.5399999999999991</v>
      </c>
      <c r="AL20" s="349">
        <v>10.38</v>
      </c>
      <c r="AM20" s="349">
        <v>10.11</v>
      </c>
      <c r="AN20" s="349">
        <v>9.68</v>
      </c>
      <c r="AO20" s="349">
        <v>9.1300000000000008</v>
      </c>
      <c r="AP20" s="349">
        <v>8.2799999999999994</v>
      </c>
      <c r="AQ20" s="349">
        <v>8.1</v>
      </c>
      <c r="AR20" s="349">
        <v>7.82</v>
      </c>
      <c r="AS20" s="349">
        <v>7.33</v>
      </c>
      <c r="AT20" s="349">
        <v>7.31</v>
      </c>
      <c r="AU20" s="349">
        <v>6.95</v>
      </c>
      <c r="AV20" s="349">
        <v>6.99</v>
      </c>
      <c r="AW20" s="349">
        <v>6.59</v>
      </c>
      <c r="AX20" s="349">
        <v>6.51</v>
      </c>
      <c r="AY20" s="349">
        <v>6.26</v>
      </c>
      <c r="AZ20" s="349">
        <v>6.14</v>
      </c>
      <c r="BA20" s="349">
        <v>6.74</v>
      </c>
      <c r="BB20" s="349">
        <v>7.33</v>
      </c>
      <c r="BC20" s="349">
        <v>7.67</v>
      </c>
      <c r="BD20" s="349">
        <v>8.4499999999999993</v>
      </c>
      <c r="BE20" s="349">
        <v>8.64</v>
      </c>
      <c r="BF20" s="349">
        <v>8.44</v>
      </c>
      <c r="BG20" s="349">
        <v>8.44</v>
      </c>
      <c r="BH20" s="349">
        <v>8.89</v>
      </c>
      <c r="BI20" s="349">
        <v>8.6199999999999992</v>
      </c>
      <c r="BJ20" s="349">
        <v>8.4</v>
      </c>
      <c r="BK20" s="349">
        <v>8.76</v>
      </c>
      <c r="BL20" s="349">
        <v>8.67</v>
      </c>
      <c r="BM20" s="349">
        <v>8.74</v>
      </c>
      <c r="BN20" s="349">
        <v>8.86</v>
      </c>
      <c r="BO20" s="349">
        <v>8.66</v>
      </c>
      <c r="BP20" s="349">
        <v>8.1</v>
      </c>
      <c r="BQ20" s="349">
        <v>8.58</v>
      </c>
      <c r="BR20" s="349">
        <v>8.32</v>
      </c>
      <c r="BS20" s="349">
        <v>8.09</v>
      </c>
      <c r="BT20" s="349">
        <v>8.07</v>
      </c>
      <c r="BU20" s="349">
        <v>7.85</v>
      </c>
      <c r="BV20" s="349">
        <v>7.43</v>
      </c>
      <c r="BW20" s="349">
        <v>7.34</v>
      </c>
      <c r="BX20" s="349">
        <v>7.21</v>
      </c>
      <c r="BY20" s="349">
        <v>7.74</v>
      </c>
      <c r="BZ20" s="349">
        <v>7.89</v>
      </c>
      <c r="CA20" s="349">
        <v>7.35</v>
      </c>
      <c r="CB20" s="349">
        <v>7.55</v>
      </c>
      <c r="CC20" s="349">
        <v>7.49</v>
      </c>
      <c r="CD20" s="349">
        <v>7.52</v>
      </c>
      <c r="CE20" s="349">
        <v>7.5</v>
      </c>
      <c r="CF20" s="349">
        <v>6.88</v>
      </c>
      <c r="CG20" s="349">
        <v>6.83</v>
      </c>
      <c r="CH20" s="349">
        <v>6.45</v>
      </c>
      <c r="CI20" s="349">
        <v>6.58</v>
      </c>
      <c r="CJ20" s="349">
        <v>6.54</v>
      </c>
      <c r="CK20" s="349">
        <v>6.34</v>
      </c>
      <c r="CL20" s="349">
        <v>6.79</v>
      </c>
      <c r="CM20" s="349">
        <v>6.62</v>
      </c>
      <c r="CN20" s="349">
        <v>6.61</v>
      </c>
      <c r="CO20" s="349">
        <v>6.44</v>
      </c>
      <c r="CP20" s="349">
        <v>6.21</v>
      </c>
      <c r="CQ20" s="349">
        <v>6.29</v>
      </c>
      <c r="CR20" s="349">
        <v>5.94</v>
      </c>
      <c r="CS20" s="349">
        <v>6.03</v>
      </c>
      <c r="CT20" s="349">
        <v>5.78</v>
      </c>
      <c r="CU20" s="349">
        <v>5.48</v>
      </c>
      <c r="CV20" s="349">
        <v>5.29</v>
      </c>
      <c r="CW20" s="349">
        <v>5.18</v>
      </c>
      <c r="CX20" s="349">
        <v>5.07</v>
      </c>
      <c r="CY20" s="349">
        <v>5.16</v>
      </c>
      <c r="CZ20" s="349">
        <v>5.08</v>
      </c>
      <c r="DA20" s="349">
        <v>5</v>
      </c>
      <c r="DB20" s="349">
        <v>4.87</v>
      </c>
      <c r="DC20" s="349">
        <v>4.59</v>
      </c>
      <c r="DD20" s="349">
        <v>4.22</v>
      </c>
      <c r="DE20" s="349">
        <v>4.3499999999999996</v>
      </c>
      <c r="DF20" s="349">
        <v>4.16</v>
      </c>
      <c r="DG20" s="349">
        <v>3.99</v>
      </c>
      <c r="DH20" s="349">
        <v>3.84</v>
      </c>
      <c r="DI20" s="349">
        <v>4.18</v>
      </c>
      <c r="DJ20" s="349">
        <v>4.0999999999999996</v>
      </c>
      <c r="DK20" s="349">
        <v>3.89</v>
      </c>
      <c r="DL20" s="349">
        <v>4.34</v>
      </c>
      <c r="DM20" s="349">
        <v>4.78</v>
      </c>
      <c r="DN20" s="349">
        <v>5.0599999999999996</v>
      </c>
      <c r="DO20" s="349">
        <v>5.17</v>
      </c>
      <c r="DP20" s="349">
        <v>5.37</v>
      </c>
      <c r="DQ20" s="349">
        <v>5.44</v>
      </c>
      <c r="DR20" s="349">
        <v>5.46</v>
      </c>
      <c r="DS20" s="349">
        <v>5.6</v>
      </c>
      <c r="DT20" s="349">
        <v>5.78</v>
      </c>
      <c r="DU20" s="349">
        <v>5.75</v>
      </c>
      <c r="DV20" s="349">
        <v>5.45</v>
      </c>
      <c r="DW20" s="349">
        <v>5.52</v>
      </c>
      <c r="DX20" s="349">
        <v>5.47</v>
      </c>
      <c r="DY20" s="349">
        <v>5.48</v>
      </c>
      <c r="DZ20" s="349">
        <v>5.46</v>
      </c>
      <c r="EA20" s="349">
        <v>5.58</v>
      </c>
      <c r="EB20" s="349">
        <v>5.46</v>
      </c>
      <c r="EC20" s="349">
        <v>5.48</v>
      </c>
      <c r="ED20" s="349">
        <v>5.24</v>
      </c>
      <c r="EE20" s="349">
        <v>5.07</v>
      </c>
      <c r="EF20" s="349">
        <v>5.0199999999999996</v>
      </c>
      <c r="EG20" s="349">
        <v>4.9800000000000004</v>
      </c>
      <c r="EH20" s="349">
        <v>4.95</v>
      </c>
      <c r="EI20" s="349">
        <v>5.27</v>
      </c>
      <c r="EJ20" s="349">
        <v>5.37</v>
      </c>
      <c r="EK20" s="349">
        <v>5.3</v>
      </c>
      <c r="EL20" s="349">
        <v>5.07</v>
      </c>
      <c r="EM20" s="349">
        <v>4.95</v>
      </c>
      <c r="EN20" s="349">
        <v>4.95</v>
      </c>
      <c r="EO20" s="349">
        <v>4.53</v>
      </c>
      <c r="EP20" s="349">
        <v>4.7300000000000004</v>
      </c>
      <c r="EQ20" s="349">
        <v>5.1100000000000003</v>
      </c>
      <c r="ER20" s="349">
        <v>5.21</v>
      </c>
      <c r="ES20" s="349">
        <v>5.22</v>
      </c>
      <c r="ET20" s="349">
        <v>5.47</v>
      </c>
      <c r="EU20" s="349">
        <v>5.37</v>
      </c>
      <c r="EV20" s="349">
        <v>5.38</v>
      </c>
      <c r="EW20" s="349">
        <v>5.16</v>
      </c>
      <c r="EX20" s="349">
        <v>5.01</v>
      </c>
      <c r="EY20" s="349">
        <v>4.82</v>
      </c>
      <c r="EZ20" s="349">
        <v>4.54</v>
      </c>
      <c r="FA20" s="349">
        <v>4.74</v>
      </c>
      <c r="FB20" s="349">
        <v>4.63</v>
      </c>
      <c r="FC20" s="349">
        <v>4.3</v>
      </c>
      <c r="FD20" s="349">
        <v>4.16</v>
      </c>
      <c r="FE20" s="349">
        <v>3.99</v>
      </c>
      <c r="FF20" s="349">
        <v>4.0999999999999996</v>
      </c>
      <c r="FG20" s="349">
        <v>4.1500000000000004</v>
      </c>
      <c r="FH20" s="349">
        <v>3.8</v>
      </c>
      <c r="FI20" s="349">
        <v>3.84</v>
      </c>
      <c r="FJ20" s="349">
        <v>4.1900000000000004</v>
      </c>
      <c r="FK20" s="349">
        <v>4.21</v>
      </c>
      <c r="FL20" s="349">
        <v>3.99</v>
      </c>
      <c r="FM20" s="349">
        <v>4.32</v>
      </c>
      <c r="FN20" s="349">
        <v>4.4400000000000004</v>
      </c>
      <c r="FO20" s="349">
        <v>4.3099999999999996</v>
      </c>
      <c r="FP20" s="349">
        <v>4.2699999999999996</v>
      </c>
      <c r="FQ20" s="349">
        <v>4.0999999999999996</v>
      </c>
      <c r="FR20" s="349">
        <v>3.98</v>
      </c>
      <c r="FS20" s="349">
        <v>4.2300000000000004</v>
      </c>
      <c r="FT20" s="349">
        <v>4.3</v>
      </c>
      <c r="FU20" s="349">
        <v>4.3499999999999996</v>
      </c>
      <c r="FV20" s="349">
        <v>4.22</v>
      </c>
      <c r="FW20" s="349">
        <v>4.0199999999999996</v>
      </c>
      <c r="FX20" s="349">
        <v>3.98</v>
      </c>
      <c r="FY20" s="349">
        <v>3.87</v>
      </c>
      <c r="FZ20" s="349">
        <v>3.75</v>
      </c>
      <c r="GA20" s="349">
        <v>3.67</v>
      </c>
      <c r="GB20" s="349">
        <v>3.48</v>
      </c>
      <c r="GC20" s="349">
        <v>3.65</v>
      </c>
      <c r="GD20" s="349">
        <v>3.6</v>
      </c>
      <c r="GE20" s="349">
        <v>3.38</v>
      </c>
      <c r="GF20" s="349">
        <v>3.23</v>
      </c>
      <c r="GG20" s="349">
        <v>3.13</v>
      </c>
      <c r="GH20" s="349">
        <v>3.21</v>
      </c>
      <c r="GI20" s="349">
        <v>3.05</v>
      </c>
      <c r="GJ20" s="349">
        <v>3.08</v>
      </c>
      <c r="GK20" s="349">
        <v>3.33</v>
      </c>
      <c r="GL20" s="349">
        <v>3.44</v>
      </c>
      <c r="GM20" s="349">
        <v>3.27</v>
      </c>
      <c r="GN20" s="349">
        <v>3.46</v>
      </c>
      <c r="GO20" s="349">
        <v>3.49</v>
      </c>
      <c r="GP20" s="349">
        <v>3.78</v>
      </c>
      <c r="GQ20" s="349">
        <v>3.97</v>
      </c>
      <c r="GR20" s="349">
        <v>3.93</v>
      </c>
      <c r="GS20" s="349">
        <v>4.08</v>
      </c>
      <c r="GT20" s="349">
        <v>3.91</v>
      </c>
      <c r="GU20" s="349">
        <v>3.75</v>
      </c>
      <c r="GV20" s="349">
        <v>3.67</v>
      </c>
      <c r="GW20" s="349">
        <v>3.78</v>
      </c>
      <c r="GX20" s="349">
        <v>3.7</v>
      </c>
      <c r="GY20" s="349">
        <v>3.95</v>
      </c>
      <c r="GZ20" s="349">
        <v>4.12</v>
      </c>
      <c r="HA20" s="349">
        <v>3.97</v>
      </c>
      <c r="HB20" s="349">
        <v>4.07</v>
      </c>
      <c r="HC20" s="349">
        <v>4.2</v>
      </c>
      <c r="HD20" s="349">
        <v>4.4400000000000004</v>
      </c>
      <c r="HE20" s="349">
        <v>4.62</v>
      </c>
      <c r="HF20" s="349">
        <v>4.45</v>
      </c>
      <c r="HG20" s="349">
        <v>4.38</v>
      </c>
      <c r="HH20" s="349">
        <v>4.42</v>
      </c>
      <c r="HI20" s="349">
        <v>4.4000000000000004</v>
      </c>
      <c r="HJ20" s="349">
        <v>4.37</v>
      </c>
      <c r="HK20" s="349">
        <v>4.5</v>
      </c>
      <c r="HL20" s="349">
        <v>4.21</v>
      </c>
      <c r="HM20" s="349">
        <v>4.22</v>
      </c>
      <c r="HN20" s="349">
        <v>4.3</v>
      </c>
      <c r="HO20" s="349">
        <v>4.59</v>
      </c>
      <c r="HP20" s="349">
        <v>4.7300000000000004</v>
      </c>
      <c r="HQ20" s="349">
        <v>4.96</v>
      </c>
      <c r="HR20" s="349">
        <v>4.78</v>
      </c>
      <c r="HS20" s="349">
        <v>4.5599999999999996</v>
      </c>
      <c r="HT20" s="349">
        <v>4.5599999999999996</v>
      </c>
      <c r="HU20" s="349">
        <v>4.55</v>
      </c>
      <c r="HV20" s="349">
        <v>4.57</v>
      </c>
      <c r="HW20" s="349">
        <v>4.57</v>
      </c>
      <c r="HX20" s="349">
        <v>5.7</v>
      </c>
      <c r="HY20" s="349">
        <v>5.75</v>
      </c>
      <c r="HZ20" s="349">
        <v>5.52</v>
      </c>
      <c r="IA20" s="349">
        <v>5.27</v>
      </c>
      <c r="IB20" s="349">
        <v>5.53</v>
      </c>
      <c r="IC20" s="349">
        <v>5.79</v>
      </c>
      <c r="ID20" s="349">
        <v>5.04</v>
      </c>
      <c r="IE20" s="349">
        <v>4.87</v>
      </c>
      <c r="IF20" s="349">
        <v>4.71</v>
      </c>
      <c r="IG20" s="349">
        <v>4.76</v>
      </c>
      <c r="IH20" s="349">
        <v>4.91</v>
      </c>
      <c r="II20" s="349">
        <v>4.9400000000000004</v>
      </c>
      <c r="IJ20" s="349">
        <v>4.83</v>
      </c>
      <c r="IK20" s="349">
        <v>4.59</v>
      </c>
      <c r="IL20" s="349">
        <v>4.53</v>
      </c>
      <c r="IM20" s="349">
        <v>5.2</v>
      </c>
      <c r="IN20" s="349">
        <v>4.74</v>
      </c>
      <c r="IO20" s="349">
        <v>5.5</v>
      </c>
      <c r="IP20" s="349">
        <v>5.04</v>
      </c>
      <c r="IQ20" s="349">
        <v>5.68</v>
      </c>
      <c r="IR20" s="349">
        <v>6.57</v>
      </c>
      <c r="IS20" s="349">
        <v>6.92</v>
      </c>
      <c r="IT20" s="349">
        <v>9.25</v>
      </c>
      <c r="IU20" s="349">
        <v>9.06</v>
      </c>
      <c r="IV20" s="349">
        <v>9.15</v>
      </c>
      <c r="IW20" s="349">
        <v>9.2899999999999991</v>
      </c>
      <c r="IX20" s="349">
        <v>10.220000000000001</v>
      </c>
      <c r="IY20" s="349">
        <v>10.47</v>
      </c>
      <c r="IZ20" s="349">
        <v>11.03</v>
      </c>
      <c r="JA20" s="349">
        <v>11.7</v>
      </c>
      <c r="JB20" s="349">
        <v>10.85</v>
      </c>
      <c r="JC20" s="349">
        <v>8.6300000000000008</v>
      </c>
      <c r="JD20" s="349">
        <v>7.64</v>
      </c>
      <c r="JE20" s="349">
        <v>8.15</v>
      </c>
      <c r="JF20" s="349">
        <v>9.32</v>
      </c>
      <c r="JG20" s="349">
        <v>8.48</v>
      </c>
      <c r="JH20" s="349">
        <v>7.29</v>
      </c>
      <c r="JI20" s="349">
        <v>7.01</v>
      </c>
      <c r="JJ20" s="349">
        <v>6.84</v>
      </c>
      <c r="JK20" s="349">
        <v>6.82</v>
      </c>
      <c r="JL20" s="349">
        <v>7.23</v>
      </c>
      <c r="JM20" s="349">
        <v>6.33</v>
      </c>
      <c r="JN20" s="349">
        <v>5.98</v>
      </c>
      <c r="JO20" s="349">
        <v>5.86</v>
      </c>
      <c r="JP20" s="349">
        <v>5</v>
      </c>
      <c r="JQ20" s="349">
        <v>4.66</v>
      </c>
      <c r="JR20" s="349">
        <v>4.43</v>
      </c>
      <c r="JS20" s="349">
        <v>4.45</v>
      </c>
      <c r="JT20" s="349">
        <v>4.0599999999999996</v>
      </c>
      <c r="JU20" s="349">
        <v>3.77</v>
      </c>
      <c r="JV20" s="349">
        <v>4.22</v>
      </c>
      <c r="JW20" s="349">
        <v>3.52</v>
      </c>
      <c r="JX20" s="349">
        <v>3.85</v>
      </c>
      <c r="JY20" s="349">
        <v>4.07</v>
      </c>
      <c r="JZ20" s="349">
        <v>3.88</v>
      </c>
      <c r="KA20" s="349">
        <v>4.1900000000000004</v>
      </c>
      <c r="KB20" s="349">
        <v>3.88</v>
      </c>
      <c r="KC20" s="349">
        <v>3.5</v>
      </c>
      <c r="KD20" s="349">
        <v>3.53</v>
      </c>
      <c r="KE20" s="349">
        <v>3.47</v>
      </c>
      <c r="KF20" s="349">
        <v>3.31</v>
      </c>
      <c r="KG20" s="349">
        <v>3.1</v>
      </c>
      <c r="KH20" s="349">
        <v>3.01</v>
      </c>
      <c r="KI20" s="349">
        <v>2.82</v>
      </c>
      <c r="KJ20" s="349">
        <v>2.59</v>
      </c>
      <c r="KK20" s="349">
        <v>2.36</v>
      </c>
      <c r="KL20" s="349">
        <v>2.21</v>
      </c>
      <c r="KM20" s="349">
        <v>1.78</v>
      </c>
      <c r="KN20" s="349">
        <v>1.65</v>
      </c>
      <c r="KO20" s="349">
        <v>1.71</v>
      </c>
      <c r="KP20" s="349">
        <v>1.38</v>
      </c>
      <c r="KQ20" s="349">
        <v>1.25</v>
      </c>
      <c r="KR20" s="349">
        <v>1.1599999999999999</v>
      </c>
      <c r="KS20" s="349">
        <v>0.86</v>
      </c>
      <c r="KT20" s="349">
        <v>0.75</v>
      </c>
      <c r="KU20" s="349">
        <v>0.93</v>
      </c>
      <c r="KV20" s="349">
        <v>1.26</v>
      </c>
      <c r="KW20" s="349">
        <v>1.26</v>
      </c>
      <c r="KX20" s="349">
        <v>1.18</v>
      </c>
      <c r="KY20" s="349">
        <v>1.46</v>
      </c>
      <c r="KZ20" s="349">
        <v>1.24</v>
      </c>
      <c r="LA20" s="349">
        <v>1.1100000000000001</v>
      </c>
      <c r="LB20" s="349">
        <v>1</v>
      </c>
      <c r="LC20" s="349">
        <v>1.1499999999999999</v>
      </c>
      <c r="LD20" s="349">
        <v>0.96</v>
      </c>
      <c r="LE20" s="349">
        <v>0.88</v>
      </c>
      <c r="LF20" s="349">
        <v>0.73</v>
      </c>
      <c r="LG20" s="349">
        <v>0.96</v>
      </c>
      <c r="LH20" s="349">
        <v>0.76</v>
      </c>
      <c r="LI20" s="349">
        <v>0.52</v>
      </c>
      <c r="LJ20" s="349">
        <v>0.43</v>
      </c>
      <c r="LK20" s="349">
        <v>0.43</v>
      </c>
      <c r="LL20" s="349">
        <v>0.32</v>
      </c>
      <c r="LM20" s="349">
        <v>0.64</v>
      </c>
      <c r="LN20" s="349">
        <v>0.88</v>
      </c>
      <c r="LO20" s="349">
        <v>0.74</v>
      </c>
      <c r="LP20" s="349">
        <v>1.1599999999999999</v>
      </c>
      <c r="LQ20" s="349">
        <v>0.88</v>
      </c>
      <c r="LR20" s="349">
        <v>0.98</v>
      </c>
      <c r="LS20" s="349">
        <v>0.84</v>
      </c>
      <c r="LT20" s="349">
        <v>0.76</v>
      </c>
      <c r="LU20" s="349">
        <v>0.86</v>
      </c>
      <c r="LV20" s="349">
        <v>0.83</v>
      </c>
      <c r="LW20" s="349">
        <v>0.67</v>
      </c>
      <c r="LX20" s="349">
        <v>0.72</v>
      </c>
      <c r="LY20" s="349">
        <v>0.56999999999999995</v>
      </c>
      <c r="LZ20" s="349">
        <v>0.57999999999999996</v>
      </c>
      <c r="MA20" s="349">
        <v>0.66</v>
      </c>
      <c r="MB20" s="349">
        <v>1.1299999999999999</v>
      </c>
      <c r="MC20" s="349" t="s">
        <v>15211</v>
      </c>
    </row>
    <row r="21" spans="1:341" ht="13.5" customHeight="1">
      <c r="A21" s="410" t="s">
        <v>15223</v>
      </c>
      <c r="B21" s="411"/>
      <c r="C21" s="348" t="s">
        <v>15209</v>
      </c>
      <c r="D21" s="350" t="s">
        <v>15211</v>
      </c>
      <c r="E21" s="350" t="s">
        <v>15211</v>
      </c>
      <c r="F21" s="350" t="s">
        <v>15211</v>
      </c>
      <c r="G21" s="350" t="s">
        <v>15211</v>
      </c>
      <c r="H21" s="350" t="s">
        <v>15211</v>
      </c>
      <c r="I21" s="350" t="s">
        <v>15211</v>
      </c>
      <c r="J21" s="350" t="s">
        <v>15211</v>
      </c>
      <c r="K21" s="350" t="s">
        <v>15211</v>
      </c>
      <c r="L21" s="350" t="s">
        <v>15211</v>
      </c>
      <c r="M21" s="350" t="s">
        <v>15211</v>
      </c>
      <c r="N21" s="350" t="s">
        <v>15211</v>
      </c>
      <c r="O21" s="350" t="s">
        <v>15211</v>
      </c>
      <c r="P21" s="350" t="s">
        <v>15211</v>
      </c>
      <c r="Q21" s="350" t="s">
        <v>15211</v>
      </c>
      <c r="R21" s="350" t="s">
        <v>15211</v>
      </c>
      <c r="S21" s="350" t="s">
        <v>15211</v>
      </c>
      <c r="T21" s="350" t="s">
        <v>15211</v>
      </c>
      <c r="U21" s="350" t="s">
        <v>15211</v>
      </c>
      <c r="V21" s="350" t="s">
        <v>15211</v>
      </c>
      <c r="W21" s="350" t="s">
        <v>15211</v>
      </c>
      <c r="X21" s="350" t="s">
        <v>15211</v>
      </c>
      <c r="Y21" s="350" t="s">
        <v>15211</v>
      </c>
      <c r="Z21" s="350" t="s">
        <v>15211</v>
      </c>
      <c r="AA21" s="350" t="s">
        <v>15211</v>
      </c>
      <c r="AB21" s="350" t="s">
        <v>15211</v>
      </c>
      <c r="AC21" s="350" t="s">
        <v>15211</v>
      </c>
      <c r="AD21" s="350" t="s">
        <v>15211</v>
      </c>
      <c r="AE21" s="350" t="s">
        <v>15211</v>
      </c>
      <c r="AF21" s="350" t="s">
        <v>15211</v>
      </c>
      <c r="AG21" s="350" t="s">
        <v>15211</v>
      </c>
      <c r="AH21" s="350" t="s">
        <v>15211</v>
      </c>
      <c r="AI21" s="350" t="s">
        <v>15211</v>
      </c>
      <c r="AJ21" s="350" t="s">
        <v>15211</v>
      </c>
      <c r="AK21" s="350" t="s">
        <v>15211</v>
      </c>
      <c r="AL21" s="350" t="s">
        <v>15211</v>
      </c>
      <c r="AM21" s="350" t="s">
        <v>15211</v>
      </c>
      <c r="AN21" s="350" t="s">
        <v>15211</v>
      </c>
      <c r="AO21" s="350" t="s">
        <v>15211</v>
      </c>
      <c r="AP21" s="350" t="s">
        <v>15211</v>
      </c>
      <c r="AQ21" s="350" t="s">
        <v>15211</v>
      </c>
      <c r="AR21" s="350" t="s">
        <v>15211</v>
      </c>
      <c r="AS21" s="350" t="s">
        <v>15211</v>
      </c>
      <c r="AT21" s="350" t="s">
        <v>15211</v>
      </c>
      <c r="AU21" s="350" t="s">
        <v>15211</v>
      </c>
      <c r="AV21" s="350" t="s">
        <v>15211</v>
      </c>
      <c r="AW21" s="350" t="s">
        <v>15211</v>
      </c>
      <c r="AX21" s="350" t="s">
        <v>15211</v>
      </c>
      <c r="AY21" s="350" t="s">
        <v>15211</v>
      </c>
      <c r="AZ21" s="350" t="s">
        <v>15211</v>
      </c>
      <c r="BA21" s="350" t="s">
        <v>15211</v>
      </c>
      <c r="BB21" s="350" t="s">
        <v>15211</v>
      </c>
      <c r="BC21" s="350" t="s">
        <v>15211</v>
      </c>
      <c r="BD21" s="350" t="s">
        <v>15211</v>
      </c>
      <c r="BE21" s="350" t="s">
        <v>15211</v>
      </c>
      <c r="BF21" s="350" t="s">
        <v>15211</v>
      </c>
      <c r="BG21" s="350" t="s">
        <v>15211</v>
      </c>
      <c r="BH21" s="350" t="s">
        <v>15211</v>
      </c>
      <c r="BI21" s="350" t="s">
        <v>15211</v>
      </c>
      <c r="BJ21" s="350" t="s">
        <v>15211</v>
      </c>
      <c r="BK21" s="350" t="s">
        <v>15211</v>
      </c>
      <c r="BL21" s="350" t="s">
        <v>15211</v>
      </c>
      <c r="BM21" s="350" t="s">
        <v>15211</v>
      </c>
      <c r="BN21" s="350" t="s">
        <v>15211</v>
      </c>
      <c r="BO21" s="350" t="s">
        <v>15211</v>
      </c>
      <c r="BP21" s="350" t="s">
        <v>15211</v>
      </c>
      <c r="BQ21" s="350" t="s">
        <v>15211</v>
      </c>
      <c r="BR21" s="350" t="s">
        <v>15211</v>
      </c>
      <c r="BS21" s="350" t="s">
        <v>15211</v>
      </c>
      <c r="BT21" s="350" t="s">
        <v>15211</v>
      </c>
      <c r="BU21" s="350" t="s">
        <v>15211</v>
      </c>
      <c r="BV21" s="350" t="s">
        <v>15211</v>
      </c>
      <c r="BW21" s="350" t="s">
        <v>15211</v>
      </c>
      <c r="BX21" s="350" t="s">
        <v>15211</v>
      </c>
      <c r="BY21" s="350" t="s">
        <v>15211</v>
      </c>
      <c r="BZ21" s="350" t="s">
        <v>15211</v>
      </c>
      <c r="CA21" s="350" t="s">
        <v>15211</v>
      </c>
      <c r="CB21" s="350" t="s">
        <v>15211</v>
      </c>
      <c r="CC21" s="350" t="s">
        <v>15211</v>
      </c>
      <c r="CD21" s="350" t="s">
        <v>15211</v>
      </c>
      <c r="CE21" s="350" t="s">
        <v>15211</v>
      </c>
      <c r="CF21" s="350" t="s">
        <v>15211</v>
      </c>
      <c r="CG21" s="350" t="s">
        <v>15211</v>
      </c>
      <c r="CH21" s="350" t="s">
        <v>15211</v>
      </c>
      <c r="CI21" s="350" t="s">
        <v>15211</v>
      </c>
      <c r="CJ21" s="350" t="s">
        <v>15211</v>
      </c>
      <c r="CK21" s="350" t="s">
        <v>15211</v>
      </c>
      <c r="CL21" s="350" t="s">
        <v>15211</v>
      </c>
      <c r="CM21" s="350" t="s">
        <v>15211</v>
      </c>
      <c r="CN21" s="350" t="s">
        <v>15211</v>
      </c>
      <c r="CO21" s="350" t="s">
        <v>15211</v>
      </c>
      <c r="CP21" s="350" t="s">
        <v>15211</v>
      </c>
      <c r="CQ21" s="350" t="s">
        <v>15211</v>
      </c>
      <c r="CR21" s="350" t="s">
        <v>15211</v>
      </c>
      <c r="CS21" s="350" t="s">
        <v>15211</v>
      </c>
      <c r="CT21" s="350" t="s">
        <v>15211</v>
      </c>
      <c r="CU21" s="350" t="s">
        <v>15211</v>
      </c>
      <c r="CV21" s="350" t="s">
        <v>15211</v>
      </c>
      <c r="CW21" s="350" t="s">
        <v>15211</v>
      </c>
      <c r="CX21" s="350" t="s">
        <v>15211</v>
      </c>
      <c r="CY21" s="350" t="s">
        <v>15211</v>
      </c>
      <c r="CZ21" s="350" t="s">
        <v>15211</v>
      </c>
      <c r="DA21" s="350" t="s">
        <v>15211</v>
      </c>
      <c r="DB21" s="350" t="s">
        <v>15211</v>
      </c>
      <c r="DC21" s="350" t="s">
        <v>15211</v>
      </c>
      <c r="DD21" s="350" t="s">
        <v>15211</v>
      </c>
      <c r="DE21" s="350" t="s">
        <v>15211</v>
      </c>
      <c r="DF21" s="350" t="s">
        <v>15211</v>
      </c>
      <c r="DG21" s="350" t="s">
        <v>15211</v>
      </c>
      <c r="DH21" s="350" t="s">
        <v>15211</v>
      </c>
      <c r="DI21" s="350" t="s">
        <v>15211</v>
      </c>
      <c r="DJ21" s="350" t="s">
        <v>15211</v>
      </c>
      <c r="DK21" s="350" t="s">
        <v>15211</v>
      </c>
      <c r="DL21" s="350" t="s">
        <v>15211</v>
      </c>
      <c r="DM21" s="350" t="s">
        <v>15211</v>
      </c>
      <c r="DN21" s="350" t="s">
        <v>15211</v>
      </c>
      <c r="DO21" s="350" t="s">
        <v>15211</v>
      </c>
      <c r="DP21" s="350" t="s">
        <v>15211</v>
      </c>
      <c r="DQ21" s="350" t="s">
        <v>15211</v>
      </c>
      <c r="DR21" s="350" t="s">
        <v>15211</v>
      </c>
      <c r="DS21" s="350" t="s">
        <v>15211</v>
      </c>
      <c r="DT21" s="350" t="s">
        <v>15211</v>
      </c>
      <c r="DU21" s="350" t="s">
        <v>15211</v>
      </c>
      <c r="DV21" s="350" t="s">
        <v>15211</v>
      </c>
      <c r="DW21" s="350" t="s">
        <v>15211</v>
      </c>
      <c r="DX21" s="350" t="s">
        <v>15211</v>
      </c>
      <c r="DY21" s="350" t="s">
        <v>15211</v>
      </c>
      <c r="DZ21" s="350" t="s">
        <v>15211</v>
      </c>
      <c r="EA21" s="350" t="s">
        <v>15211</v>
      </c>
      <c r="EB21" s="350" t="s">
        <v>15211</v>
      </c>
      <c r="EC21" s="350" t="s">
        <v>15211</v>
      </c>
      <c r="ED21" s="350" t="s">
        <v>15211</v>
      </c>
      <c r="EE21" s="350" t="s">
        <v>15211</v>
      </c>
      <c r="EF21" s="350">
        <v>7.64</v>
      </c>
      <c r="EG21" s="350">
        <v>7.82</v>
      </c>
      <c r="EH21" s="350">
        <v>7.9</v>
      </c>
      <c r="EI21" s="350">
        <v>7.9</v>
      </c>
      <c r="EJ21" s="350">
        <v>7.54</v>
      </c>
      <c r="EK21" s="350">
        <v>7.6</v>
      </c>
      <c r="EL21" s="350">
        <v>7.75</v>
      </c>
      <c r="EM21" s="350">
        <v>7.66</v>
      </c>
      <c r="EN21" s="350">
        <v>7.58</v>
      </c>
      <c r="EO21" s="350">
        <v>7.48</v>
      </c>
      <c r="EP21" s="350">
        <v>7.08</v>
      </c>
      <c r="EQ21" s="350">
        <v>6.93</v>
      </c>
      <c r="ER21" s="350">
        <v>6.35</v>
      </c>
      <c r="ES21" s="350">
        <v>5.98</v>
      </c>
      <c r="ET21" s="350">
        <v>5.8</v>
      </c>
      <c r="EU21" s="350">
        <v>5.78</v>
      </c>
      <c r="EV21" s="350">
        <v>5.59</v>
      </c>
      <c r="EW21" s="350">
        <v>5.38</v>
      </c>
      <c r="EX21" s="350">
        <v>5.34</v>
      </c>
      <c r="EY21" s="350">
        <v>5.34</v>
      </c>
      <c r="EZ21" s="350">
        <v>5.14</v>
      </c>
      <c r="FA21" s="350">
        <v>4.88</v>
      </c>
      <c r="FB21" s="350">
        <v>4.79</v>
      </c>
      <c r="FC21" s="350">
        <v>4.53</v>
      </c>
      <c r="FD21" s="350">
        <v>4.62</v>
      </c>
      <c r="FE21" s="350">
        <v>4.7699999999999996</v>
      </c>
      <c r="FF21" s="350">
        <v>4.99</v>
      </c>
      <c r="FG21" s="350">
        <v>4.99</v>
      </c>
      <c r="FH21" s="350">
        <v>4.95</v>
      </c>
      <c r="FI21" s="350">
        <v>4.8899999999999997</v>
      </c>
      <c r="FJ21" s="350">
        <v>4.78</v>
      </c>
      <c r="FK21" s="350">
        <v>4.8</v>
      </c>
      <c r="FL21" s="350">
        <v>4.96</v>
      </c>
      <c r="FM21" s="350">
        <v>4.9800000000000004</v>
      </c>
      <c r="FN21" s="350">
        <v>5.01</v>
      </c>
      <c r="FO21" s="350">
        <v>5.07</v>
      </c>
      <c r="FP21" s="350">
        <v>5.0599999999999996</v>
      </c>
      <c r="FQ21" s="350">
        <v>5.05</v>
      </c>
      <c r="FR21" s="350">
        <v>4.9800000000000004</v>
      </c>
      <c r="FS21" s="350">
        <v>4.8899999999999997</v>
      </c>
      <c r="FT21" s="350">
        <v>4.95</v>
      </c>
      <c r="FU21" s="350">
        <v>4.93</v>
      </c>
      <c r="FV21" s="350">
        <v>4.8899999999999997</v>
      </c>
      <c r="FW21" s="350">
        <v>4.88</v>
      </c>
      <c r="FX21" s="350">
        <v>4.87</v>
      </c>
      <c r="FY21" s="350">
        <v>4.63</v>
      </c>
      <c r="FZ21" s="350">
        <v>4.58</v>
      </c>
      <c r="GA21" s="350">
        <v>4.58</v>
      </c>
      <c r="GB21" s="350">
        <v>4.29</v>
      </c>
      <c r="GC21" s="350">
        <v>4.03</v>
      </c>
      <c r="GD21" s="350">
        <v>3.94</v>
      </c>
      <c r="GE21" s="350">
        <v>3.87</v>
      </c>
      <c r="GF21" s="350">
        <v>3.87</v>
      </c>
      <c r="GG21" s="350">
        <v>3.87</v>
      </c>
      <c r="GH21" s="350">
        <v>3.87</v>
      </c>
      <c r="GI21" s="350">
        <v>3.87</v>
      </c>
      <c r="GJ21" s="350">
        <v>3.87</v>
      </c>
      <c r="GK21" s="350">
        <v>3.87</v>
      </c>
      <c r="GL21" s="350">
        <v>3.56</v>
      </c>
      <c r="GM21" s="350">
        <v>3.59</v>
      </c>
      <c r="GN21" s="350">
        <v>3.6</v>
      </c>
      <c r="GO21" s="350">
        <v>3.6</v>
      </c>
      <c r="GP21" s="350">
        <v>3.6</v>
      </c>
      <c r="GQ21" s="350">
        <v>3.6</v>
      </c>
      <c r="GR21" s="350">
        <v>3.6</v>
      </c>
      <c r="GS21" s="350">
        <v>4.1399999999999997</v>
      </c>
      <c r="GT21" s="350">
        <v>4.32</v>
      </c>
      <c r="GU21" s="350">
        <v>4.3600000000000003</v>
      </c>
      <c r="GV21" s="350">
        <v>4.38</v>
      </c>
      <c r="GW21" s="350">
        <v>4.55</v>
      </c>
      <c r="GX21" s="350">
        <v>4.95</v>
      </c>
      <c r="GY21" s="350">
        <v>4.9000000000000004</v>
      </c>
      <c r="GZ21" s="350">
        <v>4.92</v>
      </c>
      <c r="HA21" s="350">
        <v>5.07</v>
      </c>
      <c r="HB21" s="350">
        <v>5.14</v>
      </c>
      <c r="HC21" s="350">
        <v>5.52</v>
      </c>
      <c r="HD21" s="350">
        <v>6.03</v>
      </c>
      <c r="HE21" s="350">
        <v>5.62</v>
      </c>
      <c r="HF21" s="350">
        <v>5.28</v>
      </c>
      <c r="HG21" s="350">
        <v>5.32</v>
      </c>
      <c r="HH21" s="350">
        <v>5.21</v>
      </c>
      <c r="HI21" s="350">
        <v>5.0599999999999996</v>
      </c>
      <c r="HJ21" s="350">
        <v>5.12</v>
      </c>
      <c r="HK21" s="350">
        <v>5.0999999999999996</v>
      </c>
      <c r="HL21" s="350">
        <v>5.71</v>
      </c>
      <c r="HM21" s="350">
        <v>5.1100000000000003</v>
      </c>
      <c r="HN21" s="350">
        <v>5.25</v>
      </c>
      <c r="HO21" s="350">
        <v>5.93</v>
      </c>
      <c r="HP21" s="350">
        <v>5.93</v>
      </c>
      <c r="HQ21" s="350">
        <v>6.25</v>
      </c>
      <c r="HR21" s="350">
        <v>6.57</v>
      </c>
      <c r="HS21" s="350">
        <v>6.6</v>
      </c>
      <c r="HT21" s="350">
        <v>6.6</v>
      </c>
      <c r="HU21" s="350">
        <v>6.6</v>
      </c>
      <c r="HV21" s="350">
        <v>7.6</v>
      </c>
      <c r="HW21" s="350">
        <v>9.0299999999999994</v>
      </c>
      <c r="HX21" s="350">
        <v>10.64</v>
      </c>
      <c r="HY21" s="350">
        <v>11.5</v>
      </c>
      <c r="HZ21" s="350">
        <v>11.32</v>
      </c>
      <c r="IA21" s="350">
        <v>11.15</v>
      </c>
      <c r="IB21" s="350">
        <v>11.09</v>
      </c>
      <c r="IC21" s="350">
        <v>12.75</v>
      </c>
      <c r="ID21" s="350">
        <v>12.75</v>
      </c>
      <c r="IE21" s="350">
        <v>12.81</v>
      </c>
      <c r="IF21" s="350">
        <v>13.27</v>
      </c>
      <c r="IG21" s="350">
        <v>13.51</v>
      </c>
      <c r="IH21" s="350">
        <v>13.75</v>
      </c>
      <c r="II21" s="350">
        <v>13.75</v>
      </c>
      <c r="IJ21" s="350">
        <v>13.76</v>
      </c>
      <c r="IK21" s="350">
        <v>13.62</v>
      </c>
      <c r="IL21" s="350">
        <v>10.54</v>
      </c>
      <c r="IM21" s="350">
        <v>10.130000000000001</v>
      </c>
      <c r="IN21" s="350">
        <v>10.130000000000001</v>
      </c>
      <c r="IO21" s="350">
        <v>10.119999999999999</v>
      </c>
      <c r="IP21" s="350">
        <v>10</v>
      </c>
      <c r="IQ21" s="350">
        <v>10</v>
      </c>
      <c r="IR21" s="350">
        <v>9.9700000000000006</v>
      </c>
      <c r="IS21" s="350">
        <v>9.24</v>
      </c>
      <c r="IT21" s="350">
        <v>8.99</v>
      </c>
      <c r="IU21" s="350">
        <v>7.55</v>
      </c>
      <c r="IV21" s="350">
        <v>5.38</v>
      </c>
      <c r="IW21" s="350">
        <v>6.17</v>
      </c>
      <c r="IX21" s="350">
        <v>6.49</v>
      </c>
      <c r="IY21" s="350">
        <v>6.47</v>
      </c>
      <c r="IZ21" s="350">
        <v>6.36</v>
      </c>
      <c r="JA21" s="350">
        <v>5.87</v>
      </c>
      <c r="JB21" s="350">
        <v>5.67</v>
      </c>
      <c r="JC21" s="350">
        <v>5.6</v>
      </c>
      <c r="JD21" s="350">
        <v>5.6</v>
      </c>
      <c r="JE21" s="350">
        <v>5.62</v>
      </c>
      <c r="JF21" s="350">
        <v>5.73</v>
      </c>
      <c r="JG21" s="350">
        <v>5.93</v>
      </c>
      <c r="JH21" s="350">
        <v>5.74</v>
      </c>
      <c r="JI21" s="350">
        <v>5.45</v>
      </c>
      <c r="JJ21" s="350">
        <v>5.15</v>
      </c>
      <c r="JK21" s="350">
        <v>5.0999999999999996</v>
      </c>
      <c r="JL21" s="350">
        <v>5.15</v>
      </c>
      <c r="JM21" s="350">
        <v>5.07</v>
      </c>
      <c r="JN21" s="350">
        <v>4.67</v>
      </c>
      <c r="JO21" s="350">
        <v>4.45</v>
      </c>
      <c r="JP21" s="350">
        <v>3.92</v>
      </c>
      <c r="JQ21" s="350">
        <v>3.52</v>
      </c>
      <c r="JR21" s="350">
        <v>3.32</v>
      </c>
      <c r="JS21" s="350">
        <v>3.24</v>
      </c>
      <c r="JT21" s="350">
        <v>3.21</v>
      </c>
      <c r="JU21" s="350">
        <v>3.22</v>
      </c>
      <c r="JV21" s="350">
        <v>3.17</v>
      </c>
      <c r="JW21" s="350">
        <v>3.15</v>
      </c>
      <c r="JX21" s="350">
        <v>3.1</v>
      </c>
      <c r="JY21" s="350">
        <v>3.17</v>
      </c>
      <c r="JZ21" s="350">
        <v>3.25</v>
      </c>
      <c r="KA21" s="350">
        <v>3.25</v>
      </c>
      <c r="KB21" s="350">
        <v>3.45</v>
      </c>
      <c r="KC21" s="350">
        <v>3.78</v>
      </c>
      <c r="KD21" s="350">
        <v>3.71</v>
      </c>
      <c r="KE21" s="350">
        <v>3.62</v>
      </c>
      <c r="KF21" s="350">
        <v>3.48</v>
      </c>
      <c r="KG21" s="350">
        <v>3.07</v>
      </c>
      <c r="KH21" s="350">
        <v>2.87</v>
      </c>
      <c r="KI21" s="350">
        <v>2.8</v>
      </c>
      <c r="KJ21" s="350">
        <v>2.74</v>
      </c>
      <c r="KK21" s="350">
        <v>2.5299999999999998</v>
      </c>
      <c r="KL21" s="350">
        <v>2.4</v>
      </c>
      <c r="KM21" s="350">
        <v>2.35</v>
      </c>
      <c r="KN21" s="350">
        <v>2.2799999999999998</v>
      </c>
      <c r="KO21" s="350">
        <v>2.1800000000000002</v>
      </c>
      <c r="KP21" s="350">
        <v>1.77</v>
      </c>
      <c r="KQ21" s="350">
        <v>1.63</v>
      </c>
      <c r="KR21" s="350">
        <v>1.1000000000000001</v>
      </c>
      <c r="KS21" s="350">
        <v>0.78</v>
      </c>
      <c r="KT21" s="350">
        <v>0.56000000000000005</v>
      </c>
      <c r="KU21" s="350">
        <v>0.42</v>
      </c>
      <c r="KV21" s="350">
        <v>0.84</v>
      </c>
      <c r="KW21" s="350">
        <v>1.28</v>
      </c>
      <c r="KX21" s="350">
        <v>1.25</v>
      </c>
      <c r="KY21" s="350">
        <v>0.96</v>
      </c>
      <c r="KZ21" s="350">
        <v>1.03</v>
      </c>
      <c r="LA21" s="350">
        <v>1.07</v>
      </c>
      <c r="LB21" s="350">
        <v>1.19</v>
      </c>
      <c r="LC21" s="350">
        <v>1.08</v>
      </c>
      <c r="LD21" s="350">
        <v>1.05</v>
      </c>
      <c r="LE21" s="350">
        <v>0.88</v>
      </c>
      <c r="LF21" s="350">
        <v>0.71</v>
      </c>
      <c r="LG21" s="350">
        <v>0.61</v>
      </c>
      <c r="LH21" s="350">
        <v>0.51</v>
      </c>
      <c r="LI21" s="350">
        <v>0.48</v>
      </c>
      <c r="LJ21" s="350">
        <v>0.3</v>
      </c>
      <c r="LK21" s="350">
        <v>0.12</v>
      </c>
      <c r="LL21" s="350">
        <v>0.1</v>
      </c>
      <c r="LM21" s="350">
        <v>0.19</v>
      </c>
      <c r="LN21" s="350">
        <v>0.56000000000000005</v>
      </c>
      <c r="LO21" s="350">
        <v>0.9</v>
      </c>
      <c r="LP21" s="350">
        <v>0.89</v>
      </c>
      <c r="LQ21" s="350">
        <v>0.99</v>
      </c>
      <c r="LR21" s="350">
        <v>0.94</v>
      </c>
      <c r="LS21" s="350">
        <v>0.92</v>
      </c>
      <c r="LT21" s="350">
        <v>0.88</v>
      </c>
      <c r="LU21" s="350">
        <v>0.85</v>
      </c>
      <c r="LV21" s="350">
        <v>0.98</v>
      </c>
      <c r="LW21" s="350">
        <v>0.85</v>
      </c>
      <c r="LX21" s="350">
        <v>0.72</v>
      </c>
      <c r="LY21" s="350">
        <v>0.71</v>
      </c>
      <c r="LZ21" s="350">
        <v>0.69</v>
      </c>
      <c r="MA21" s="350">
        <v>0.59</v>
      </c>
      <c r="MB21" s="350">
        <v>0.6</v>
      </c>
      <c r="MC21" s="350" t="s">
        <v>15211</v>
      </c>
    </row>
    <row r="22" spans="1:341" ht="13.5" customHeight="1">
      <c r="A22" s="410" t="s">
        <v>15224</v>
      </c>
      <c r="B22" s="411"/>
      <c r="C22" s="348" t="s">
        <v>15210</v>
      </c>
      <c r="D22" s="349" t="s">
        <v>15211</v>
      </c>
      <c r="E22" s="349" t="s">
        <v>15211</v>
      </c>
      <c r="F22" s="349" t="s">
        <v>15211</v>
      </c>
      <c r="G22" s="349" t="s">
        <v>15211</v>
      </c>
      <c r="H22" s="349" t="s">
        <v>15211</v>
      </c>
      <c r="I22" s="349" t="s">
        <v>15211</v>
      </c>
      <c r="J22" s="349" t="s">
        <v>15211</v>
      </c>
      <c r="K22" s="349" t="s">
        <v>15211</v>
      </c>
      <c r="L22" s="349" t="s">
        <v>15211</v>
      </c>
      <c r="M22" s="349" t="s">
        <v>15211</v>
      </c>
      <c r="N22" s="349" t="s">
        <v>15211</v>
      </c>
      <c r="O22" s="349" t="s">
        <v>15211</v>
      </c>
      <c r="P22" s="349" t="s">
        <v>15211</v>
      </c>
      <c r="Q22" s="349" t="s">
        <v>15211</v>
      </c>
      <c r="R22" s="349" t="s">
        <v>15211</v>
      </c>
      <c r="S22" s="349" t="s">
        <v>15211</v>
      </c>
      <c r="T22" s="349" t="s">
        <v>15211</v>
      </c>
      <c r="U22" s="349" t="s">
        <v>15211</v>
      </c>
      <c r="V22" s="349" t="s">
        <v>15211</v>
      </c>
      <c r="W22" s="349" t="s">
        <v>15211</v>
      </c>
      <c r="X22" s="349" t="s">
        <v>15211</v>
      </c>
      <c r="Y22" s="349" t="s">
        <v>15211</v>
      </c>
      <c r="Z22" s="349" t="s">
        <v>15211</v>
      </c>
      <c r="AA22" s="349" t="s">
        <v>15211</v>
      </c>
      <c r="AB22" s="349" t="s">
        <v>15211</v>
      </c>
      <c r="AC22" s="349" t="s">
        <v>15211</v>
      </c>
      <c r="AD22" s="349" t="s">
        <v>15211</v>
      </c>
      <c r="AE22" s="349" t="s">
        <v>15211</v>
      </c>
      <c r="AF22" s="349" t="s">
        <v>15211</v>
      </c>
      <c r="AG22" s="349" t="s">
        <v>15211</v>
      </c>
      <c r="AH22" s="349" t="s">
        <v>15211</v>
      </c>
      <c r="AI22" s="349" t="s">
        <v>15211</v>
      </c>
      <c r="AJ22" s="349" t="s">
        <v>15211</v>
      </c>
      <c r="AK22" s="349" t="s">
        <v>15211</v>
      </c>
      <c r="AL22" s="349" t="s">
        <v>15211</v>
      </c>
      <c r="AM22" s="349" t="s">
        <v>15211</v>
      </c>
      <c r="AN22" s="349" t="s">
        <v>15211</v>
      </c>
      <c r="AO22" s="349" t="s">
        <v>15211</v>
      </c>
      <c r="AP22" s="349" t="s">
        <v>15211</v>
      </c>
      <c r="AQ22" s="349" t="s">
        <v>15211</v>
      </c>
      <c r="AR22" s="349" t="s">
        <v>15211</v>
      </c>
      <c r="AS22" s="349" t="s">
        <v>15211</v>
      </c>
      <c r="AT22" s="349" t="s">
        <v>15211</v>
      </c>
      <c r="AU22" s="349" t="s">
        <v>15211</v>
      </c>
      <c r="AV22" s="349" t="s">
        <v>15211</v>
      </c>
      <c r="AW22" s="349" t="s">
        <v>15211</v>
      </c>
      <c r="AX22" s="349" t="s">
        <v>15211</v>
      </c>
      <c r="AY22" s="349" t="s">
        <v>15211</v>
      </c>
      <c r="AZ22" s="349" t="s">
        <v>15211</v>
      </c>
      <c r="BA22" s="349" t="s">
        <v>15211</v>
      </c>
      <c r="BB22" s="349" t="s">
        <v>15211</v>
      </c>
      <c r="BC22" s="349" t="s">
        <v>15211</v>
      </c>
      <c r="BD22" s="349" t="s">
        <v>15211</v>
      </c>
      <c r="BE22" s="349" t="s">
        <v>15211</v>
      </c>
      <c r="BF22" s="349" t="s">
        <v>15211</v>
      </c>
      <c r="BG22" s="349" t="s">
        <v>15211</v>
      </c>
      <c r="BH22" s="349" t="s">
        <v>15211</v>
      </c>
      <c r="BI22" s="349" t="s">
        <v>15211</v>
      </c>
      <c r="BJ22" s="349" t="s">
        <v>15211</v>
      </c>
      <c r="BK22" s="349" t="s">
        <v>15211</v>
      </c>
      <c r="BL22" s="349" t="s">
        <v>15211</v>
      </c>
      <c r="BM22" s="349" t="s">
        <v>15211</v>
      </c>
      <c r="BN22" s="349" t="s">
        <v>15211</v>
      </c>
      <c r="BO22" s="349" t="s">
        <v>15211</v>
      </c>
      <c r="BP22" s="349" t="s">
        <v>15211</v>
      </c>
      <c r="BQ22" s="349" t="s">
        <v>15211</v>
      </c>
      <c r="BR22" s="349" t="s">
        <v>15211</v>
      </c>
      <c r="BS22" s="349" t="s">
        <v>15211</v>
      </c>
      <c r="BT22" s="349" t="s">
        <v>15211</v>
      </c>
      <c r="BU22" s="349" t="s">
        <v>15211</v>
      </c>
      <c r="BV22" s="349" t="s">
        <v>15211</v>
      </c>
      <c r="BW22" s="349" t="s">
        <v>15211</v>
      </c>
      <c r="BX22" s="349" t="s">
        <v>15211</v>
      </c>
      <c r="BY22" s="349" t="s">
        <v>15211</v>
      </c>
      <c r="BZ22" s="349" t="s">
        <v>15211</v>
      </c>
      <c r="CA22" s="349" t="s">
        <v>15211</v>
      </c>
      <c r="CB22" s="349" t="s">
        <v>15211</v>
      </c>
      <c r="CC22" s="349" t="s">
        <v>15211</v>
      </c>
      <c r="CD22" s="349" t="s">
        <v>15211</v>
      </c>
      <c r="CE22" s="349" t="s">
        <v>15211</v>
      </c>
      <c r="CF22" s="349" t="s">
        <v>15211</v>
      </c>
      <c r="CG22" s="349" t="s">
        <v>15211</v>
      </c>
      <c r="CH22" s="349" t="s">
        <v>15211</v>
      </c>
      <c r="CI22" s="349" t="s">
        <v>15211</v>
      </c>
      <c r="CJ22" s="349" t="s">
        <v>15211</v>
      </c>
      <c r="CK22" s="349" t="s">
        <v>15211</v>
      </c>
      <c r="CL22" s="349" t="s">
        <v>15211</v>
      </c>
      <c r="CM22" s="349" t="s">
        <v>15211</v>
      </c>
      <c r="CN22" s="349" t="s">
        <v>15211</v>
      </c>
      <c r="CO22" s="349" t="s">
        <v>15211</v>
      </c>
      <c r="CP22" s="349" t="s">
        <v>15211</v>
      </c>
      <c r="CQ22" s="349" t="s">
        <v>15211</v>
      </c>
      <c r="CR22" s="349" t="s">
        <v>15211</v>
      </c>
      <c r="CS22" s="349" t="s">
        <v>15211</v>
      </c>
      <c r="CT22" s="349" t="s">
        <v>15211</v>
      </c>
      <c r="CU22" s="349" t="s">
        <v>15211</v>
      </c>
      <c r="CV22" s="349" t="s">
        <v>15211</v>
      </c>
      <c r="CW22" s="349" t="s">
        <v>15211</v>
      </c>
      <c r="CX22" s="349" t="s">
        <v>15211</v>
      </c>
      <c r="CY22" s="349" t="s">
        <v>15211</v>
      </c>
      <c r="CZ22" s="349" t="s">
        <v>15211</v>
      </c>
      <c r="DA22" s="349" t="s">
        <v>15211</v>
      </c>
      <c r="DB22" s="349" t="s">
        <v>15211</v>
      </c>
      <c r="DC22" s="349" t="s">
        <v>15211</v>
      </c>
      <c r="DD22" s="349" t="s">
        <v>15211</v>
      </c>
      <c r="DE22" s="349" t="s">
        <v>15211</v>
      </c>
      <c r="DF22" s="349" t="s">
        <v>15211</v>
      </c>
      <c r="DG22" s="349" t="s">
        <v>15211</v>
      </c>
      <c r="DH22" s="349" t="s">
        <v>15211</v>
      </c>
      <c r="DI22" s="349" t="s">
        <v>15211</v>
      </c>
      <c r="DJ22" s="349" t="s">
        <v>15211</v>
      </c>
      <c r="DK22" s="349" t="s">
        <v>15211</v>
      </c>
      <c r="DL22" s="349" t="s">
        <v>15211</v>
      </c>
      <c r="DM22" s="349" t="s">
        <v>15211</v>
      </c>
      <c r="DN22" s="349" t="s">
        <v>15211</v>
      </c>
      <c r="DO22" s="349" t="s">
        <v>15211</v>
      </c>
      <c r="DP22" s="349" t="s">
        <v>15211</v>
      </c>
      <c r="DQ22" s="349" t="s">
        <v>15211</v>
      </c>
      <c r="DR22" s="349" t="s">
        <v>15211</v>
      </c>
      <c r="DS22" s="349" t="s">
        <v>15211</v>
      </c>
      <c r="DT22" s="349" t="s">
        <v>15211</v>
      </c>
      <c r="DU22" s="349" t="s">
        <v>15211</v>
      </c>
      <c r="DV22" s="349" t="s">
        <v>15211</v>
      </c>
      <c r="DW22" s="349" t="s">
        <v>15211</v>
      </c>
      <c r="DX22" s="349" t="s">
        <v>15211</v>
      </c>
      <c r="DY22" s="349" t="s">
        <v>15211</v>
      </c>
      <c r="DZ22" s="349" t="s">
        <v>15211</v>
      </c>
      <c r="EA22" s="349" t="s">
        <v>15211</v>
      </c>
      <c r="EB22" s="349" t="s">
        <v>15211</v>
      </c>
      <c r="EC22" s="349" t="s">
        <v>15211</v>
      </c>
      <c r="ED22" s="349" t="s">
        <v>15211</v>
      </c>
      <c r="EE22" s="349" t="s">
        <v>15211</v>
      </c>
      <c r="EF22" s="349" t="s">
        <v>15211</v>
      </c>
      <c r="EG22" s="349" t="s">
        <v>15211</v>
      </c>
      <c r="EH22" s="349" t="s">
        <v>15211</v>
      </c>
      <c r="EI22" s="349" t="s">
        <v>15211</v>
      </c>
      <c r="EJ22" s="349" t="s">
        <v>15211</v>
      </c>
      <c r="EK22" s="349" t="s">
        <v>15211</v>
      </c>
      <c r="EL22" s="349" t="s">
        <v>15211</v>
      </c>
      <c r="EM22" s="349" t="s">
        <v>15211</v>
      </c>
      <c r="EN22" s="349" t="s">
        <v>15211</v>
      </c>
      <c r="EO22" s="349" t="s">
        <v>15211</v>
      </c>
      <c r="EP22" s="349" t="s">
        <v>15211</v>
      </c>
      <c r="EQ22" s="349" t="s">
        <v>15211</v>
      </c>
      <c r="ER22" s="349" t="s">
        <v>15211</v>
      </c>
      <c r="ES22" s="349" t="s">
        <v>15211</v>
      </c>
      <c r="ET22" s="349">
        <v>9.6199999999999992</v>
      </c>
      <c r="EU22" s="349">
        <v>9.5299999999999994</v>
      </c>
      <c r="EV22" s="349">
        <v>9.2200000000000006</v>
      </c>
      <c r="EW22" s="349">
        <v>9.19</v>
      </c>
      <c r="EX22" s="349">
        <v>9.08</v>
      </c>
      <c r="EY22" s="349">
        <v>8.9499999999999993</v>
      </c>
      <c r="EZ22" s="349">
        <v>8.91</v>
      </c>
      <c r="FA22" s="349">
        <v>8.91</v>
      </c>
      <c r="FB22" s="349">
        <v>7.1</v>
      </c>
      <c r="FC22" s="349">
        <v>6.65</v>
      </c>
      <c r="FD22" s="349">
        <v>6.65</v>
      </c>
      <c r="FE22" s="349">
        <v>6.65</v>
      </c>
      <c r="FF22" s="349">
        <v>6.65</v>
      </c>
      <c r="FG22" s="349">
        <v>6.65</v>
      </c>
      <c r="FH22" s="349">
        <v>6.65</v>
      </c>
      <c r="FI22" s="349">
        <v>6.65</v>
      </c>
      <c r="FJ22" s="349">
        <v>6.65</v>
      </c>
      <c r="FK22" s="349">
        <v>6.65</v>
      </c>
      <c r="FL22" s="349">
        <v>6.65</v>
      </c>
      <c r="FM22" s="349">
        <v>6.16</v>
      </c>
      <c r="FN22" s="349">
        <v>5.54</v>
      </c>
      <c r="FO22" s="349">
        <v>5.27</v>
      </c>
      <c r="FP22" s="349">
        <v>5.14</v>
      </c>
      <c r="FQ22" s="349">
        <v>5.01</v>
      </c>
      <c r="FR22" s="349">
        <v>4.99</v>
      </c>
      <c r="FS22" s="349">
        <v>4.83</v>
      </c>
      <c r="FT22" s="349">
        <v>4.7699999999999996</v>
      </c>
      <c r="FU22" s="349">
        <v>4.6900000000000004</v>
      </c>
      <c r="FV22" s="349">
        <v>4.6500000000000004</v>
      </c>
      <c r="FW22" s="349">
        <v>4.66</v>
      </c>
      <c r="FX22" s="349">
        <v>4.63</v>
      </c>
      <c r="FY22" s="349">
        <v>4.47</v>
      </c>
      <c r="FZ22" s="349">
        <v>4.3</v>
      </c>
      <c r="GA22" s="349">
        <v>4.07</v>
      </c>
      <c r="GB22" s="349">
        <v>3.87</v>
      </c>
      <c r="GC22" s="349">
        <v>3.92</v>
      </c>
      <c r="GD22" s="349">
        <v>3.88</v>
      </c>
      <c r="GE22" s="349">
        <v>3.95</v>
      </c>
      <c r="GF22" s="349">
        <v>3.92</v>
      </c>
      <c r="GG22" s="349">
        <v>3.9</v>
      </c>
      <c r="GH22" s="349">
        <v>3.78</v>
      </c>
      <c r="GI22" s="349">
        <v>3.79</v>
      </c>
      <c r="GJ22" s="349">
        <v>3.74</v>
      </c>
      <c r="GK22" s="349">
        <v>3.62</v>
      </c>
      <c r="GL22" s="349">
        <v>3.62</v>
      </c>
      <c r="GM22" s="349">
        <v>3.69</v>
      </c>
      <c r="GN22" s="349">
        <v>3.73</v>
      </c>
      <c r="GO22" s="349">
        <v>3.72</v>
      </c>
      <c r="GP22" s="349">
        <v>3.79</v>
      </c>
      <c r="GQ22" s="349">
        <v>3.73</v>
      </c>
      <c r="GR22" s="349">
        <v>3.73</v>
      </c>
      <c r="GS22" s="349">
        <v>3.87</v>
      </c>
      <c r="GT22" s="349">
        <v>3.86</v>
      </c>
      <c r="GU22" s="349">
        <v>3.92</v>
      </c>
      <c r="GV22" s="349">
        <v>3.98</v>
      </c>
      <c r="GW22" s="349">
        <v>4.0199999999999996</v>
      </c>
      <c r="GX22" s="349">
        <v>3.99</v>
      </c>
      <c r="GY22" s="349">
        <v>3.9</v>
      </c>
      <c r="GZ22" s="349">
        <v>4.2300000000000004</v>
      </c>
      <c r="HA22" s="349">
        <v>4.34</v>
      </c>
      <c r="HB22" s="349">
        <v>4.34</v>
      </c>
      <c r="HC22" s="349">
        <v>4.41</v>
      </c>
      <c r="HD22" s="349">
        <v>4.49</v>
      </c>
      <c r="HE22" s="349">
        <v>4.79</v>
      </c>
      <c r="HF22" s="349">
        <v>4.72</v>
      </c>
      <c r="HG22" s="349">
        <v>4.82</v>
      </c>
      <c r="HH22" s="349">
        <v>4.68</v>
      </c>
      <c r="HI22" s="349">
        <v>4.58</v>
      </c>
      <c r="HJ22" s="349">
        <v>4.4000000000000004</v>
      </c>
      <c r="HK22" s="349">
        <v>4.55</v>
      </c>
      <c r="HL22" s="349">
        <v>4.3899999999999997</v>
      </c>
      <c r="HM22" s="349">
        <v>4.32</v>
      </c>
      <c r="HN22" s="349">
        <v>4.33</v>
      </c>
      <c r="HO22" s="349">
        <v>4.47</v>
      </c>
      <c r="HP22" s="349">
        <v>4.6100000000000003</v>
      </c>
      <c r="HQ22" s="349">
        <v>4.95</v>
      </c>
      <c r="HR22" s="349">
        <v>5.0199999999999996</v>
      </c>
      <c r="HS22" s="349">
        <v>4.68</v>
      </c>
      <c r="HT22" s="349">
        <v>4.68</v>
      </c>
      <c r="HU22" s="349">
        <v>4.66</v>
      </c>
      <c r="HV22" s="349">
        <v>4.6100000000000003</v>
      </c>
      <c r="HW22" s="349">
        <v>4.5599999999999996</v>
      </c>
      <c r="HX22" s="349">
        <v>4.7</v>
      </c>
      <c r="HY22" s="349">
        <v>4.87</v>
      </c>
      <c r="HZ22" s="349">
        <v>4.71</v>
      </c>
      <c r="IA22" s="349">
        <v>4.7699999999999996</v>
      </c>
      <c r="IB22" s="349">
        <v>4.76</v>
      </c>
      <c r="IC22" s="349">
        <v>4.6900000000000004</v>
      </c>
      <c r="ID22" s="349">
        <v>4.33</v>
      </c>
      <c r="IE22" s="349">
        <v>4.07</v>
      </c>
      <c r="IF22" s="349">
        <v>3.96</v>
      </c>
      <c r="IG22" s="349">
        <v>3.86</v>
      </c>
      <c r="IH22" s="349">
        <v>3.87</v>
      </c>
      <c r="II22" s="349">
        <v>3.91</v>
      </c>
      <c r="IJ22" s="349">
        <v>4</v>
      </c>
      <c r="IK22" s="349">
        <v>3.84</v>
      </c>
      <c r="IL22" s="349">
        <v>3.94</v>
      </c>
      <c r="IM22" s="349">
        <v>3.94</v>
      </c>
      <c r="IN22" s="349">
        <v>3.82</v>
      </c>
      <c r="IO22" s="349">
        <v>3.83</v>
      </c>
      <c r="IP22" s="349">
        <v>3.87</v>
      </c>
      <c r="IQ22" s="349">
        <v>3.67</v>
      </c>
      <c r="IR22" s="349">
        <v>3.64</v>
      </c>
      <c r="IS22" s="349">
        <v>3.56</v>
      </c>
      <c r="IT22" s="349">
        <v>3.77</v>
      </c>
      <c r="IU22" s="349">
        <v>4.1100000000000003</v>
      </c>
      <c r="IV22" s="349">
        <v>4.29</v>
      </c>
      <c r="IW22" s="349">
        <v>4.26</v>
      </c>
      <c r="IX22" s="349">
        <v>4.3</v>
      </c>
      <c r="IY22" s="349">
        <v>4.53</v>
      </c>
      <c r="IZ22" s="349">
        <v>4.43</v>
      </c>
      <c r="JA22" s="349">
        <v>4.58</v>
      </c>
      <c r="JB22" s="349">
        <v>4.8899999999999997</v>
      </c>
      <c r="JC22" s="349">
        <v>4.99</v>
      </c>
      <c r="JD22" s="349">
        <v>4.8600000000000003</v>
      </c>
      <c r="JE22" s="349">
        <v>5.16</v>
      </c>
      <c r="JF22" s="349">
        <v>6.46</v>
      </c>
      <c r="JG22" s="349">
        <v>6.9</v>
      </c>
      <c r="JH22" s="349">
        <v>6.74</v>
      </c>
      <c r="JI22" s="349">
        <v>5.73</v>
      </c>
      <c r="JJ22" s="349">
        <v>5.08</v>
      </c>
      <c r="JK22" s="349">
        <v>5.27</v>
      </c>
      <c r="JL22" s="349">
        <v>5.28</v>
      </c>
      <c r="JM22" s="349">
        <v>5.63</v>
      </c>
      <c r="JN22" s="349">
        <v>6.34</v>
      </c>
      <c r="JO22" s="349">
        <v>6.81</v>
      </c>
      <c r="JP22" s="349">
        <v>6.32</v>
      </c>
      <c r="JQ22" s="349">
        <v>5.74</v>
      </c>
      <c r="JR22" s="349">
        <v>5.43</v>
      </c>
      <c r="JS22" s="349">
        <v>5.33</v>
      </c>
      <c r="JT22" s="349">
        <v>4.8099999999999996</v>
      </c>
      <c r="JU22" s="349">
        <v>4.88</v>
      </c>
      <c r="JV22" s="349">
        <v>5.09</v>
      </c>
      <c r="JW22" s="349">
        <v>5.93</v>
      </c>
      <c r="JX22" s="349">
        <v>5.35</v>
      </c>
      <c r="JY22" s="349">
        <v>6.38</v>
      </c>
      <c r="JZ22" s="349">
        <v>6.58</v>
      </c>
      <c r="KA22" s="349">
        <v>6.51</v>
      </c>
      <c r="KB22" s="349">
        <v>6.56</v>
      </c>
      <c r="KC22" s="349">
        <v>6.47</v>
      </c>
      <c r="KD22" s="349">
        <v>5.91</v>
      </c>
      <c r="KE22" s="349">
        <v>5.27</v>
      </c>
      <c r="KF22" s="349">
        <v>4.7300000000000004</v>
      </c>
      <c r="KG22" s="349">
        <v>4.43</v>
      </c>
      <c r="KH22" s="349">
        <v>3.85</v>
      </c>
      <c r="KI22" s="349">
        <v>3.52</v>
      </c>
      <c r="KJ22" s="349">
        <v>3.39</v>
      </c>
      <c r="KK22" s="349">
        <v>3.13</v>
      </c>
      <c r="KL22" s="349">
        <v>3.16</v>
      </c>
      <c r="KM22" s="349">
        <v>3.09</v>
      </c>
      <c r="KN22" s="349">
        <v>2.66</v>
      </c>
      <c r="KO22" s="349">
        <v>2.63</v>
      </c>
      <c r="KP22" s="349">
        <v>2.54</v>
      </c>
      <c r="KQ22" s="349">
        <v>2.11</v>
      </c>
      <c r="KR22" s="349">
        <v>1.75</v>
      </c>
      <c r="KS22" s="349">
        <v>1.32</v>
      </c>
      <c r="KT22" s="349">
        <v>0.99</v>
      </c>
      <c r="KU22" s="349">
        <v>1.06</v>
      </c>
      <c r="KV22" s="349">
        <v>1.59</v>
      </c>
      <c r="KW22" s="349">
        <v>2.13</v>
      </c>
      <c r="KX22" s="349">
        <v>2.4300000000000002</v>
      </c>
      <c r="KY22" s="349">
        <v>2.0699999999999998</v>
      </c>
      <c r="KZ22" s="349">
        <v>2.0699999999999998</v>
      </c>
      <c r="LA22" s="349">
        <v>1.8</v>
      </c>
      <c r="LB22" s="349">
        <v>1.66</v>
      </c>
      <c r="LC22" s="349">
        <v>1.61</v>
      </c>
      <c r="LD22" s="349">
        <v>1.61</v>
      </c>
      <c r="LE22" s="349">
        <v>1.59</v>
      </c>
      <c r="LF22" s="349">
        <v>1.48</v>
      </c>
      <c r="LG22" s="349">
        <v>1.37</v>
      </c>
      <c r="LH22" s="349">
        <v>1.41</v>
      </c>
      <c r="LI22" s="349">
        <v>1.36</v>
      </c>
      <c r="LJ22" s="349">
        <v>0.95</v>
      </c>
      <c r="LK22" s="349">
        <v>0.8</v>
      </c>
      <c r="LL22" s="349">
        <v>0.75</v>
      </c>
      <c r="LM22" s="349">
        <v>0.62</v>
      </c>
      <c r="LN22" s="349">
        <v>0.89</v>
      </c>
      <c r="LO22" s="349">
        <v>0.96</v>
      </c>
      <c r="LP22" s="349">
        <v>0.99</v>
      </c>
      <c r="LQ22" s="349">
        <v>1.01</v>
      </c>
      <c r="LR22" s="349">
        <v>0.99</v>
      </c>
      <c r="LS22" s="349">
        <v>1</v>
      </c>
      <c r="LT22" s="349">
        <v>0.98</v>
      </c>
      <c r="LU22" s="349">
        <v>0.86</v>
      </c>
      <c r="LV22" s="349">
        <v>1.1499999999999999</v>
      </c>
      <c r="LW22" s="349">
        <v>1.0900000000000001</v>
      </c>
      <c r="LX22" s="349">
        <v>0.98</v>
      </c>
      <c r="LY22" s="349">
        <v>0.97</v>
      </c>
      <c r="LZ22" s="349">
        <v>0.81</v>
      </c>
      <c r="MA22" s="349">
        <v>0.69</v>
      </c>
      <c r="MB22" s="349">
        <v>0.88</v>
      </c>
      <c r="MC22" s="349" t="s">
        <v>15211</v>
      </c>
    </row>
    <row r="23" spans="1:341" ht="13.5" customHeight="1">
      <c r="A23" s="410" t="s">
        <v>15225</v>
      </c>
      <c r="B23" s="411"/>
      <c r="C23" s="348" t="s">
        <v>15210</v>
      </c>
      <c r="D23" s="350">
        <v>9.5504540000000002</v>
      </c>
      <c r="E23" s="350">
        <v>10.029999999999999</v>
      </c>
      <c r="F23" s="350">
        <v>10.01318</v>
      </c>
      <c r="G23" s="350">
        <v>9.6236840000000008</v>
      </c>
      <c r="H23" s="350">
        <v>9.5649999999999995</v>
      </c>
      <c r="I23" s="350">
        <v>9.7245000000000008</v>
      </c>
      <c r="J23" s="350">
        <v>9.59</v>
      </c>
      <c r="K23" s="350">
        <v>10.11591</v>
      </c>
      <c r="L23" s="350">
        <v>10.475</v>
      </c>
      <c r="M23" s="350">
        <v>10.37609</v>
      </c>
      <c r="N23" s="350">
        <v>10.20318</v>
      </c>
      <c r="O23" s="350">
        <v>9.9183330000000005</v>
      </c>
      <c r="P23" s="350">
        <v>9.8000000000000007</v>
      </c>
      <c r="Q23" s="350">
        <v>9.1419999999999995</v>
      </c>
      <c r="R23" s="350">
        <v>9.0609999999999999</v>
      </c>
      <c r="S23" s="350">
        <v>8.8938089999999992</v>
      </c>
      <c r="T23" s="350">
        <v>8.8673690000000001</v>
      </c>
      <c r="U23" s="350">
        <v>9.1199999999999992</v>
      </c>
      <c r="V23" s="350">
        <v>9.1647829999999999</v>
      </c>
      <c r="W23" s="350">
        <v>9.0914999999999999</v>
      </c>
      <c r="X23" s="350">
        <v>8.8814290000000007</v>
      </c>
      <c r="Y23" s="350">
        <v>8.7986959999999996</v>
      </c>
      <c r="Z23" s="350">
        <v>8.8347370000000005</v>
      </c>
      <c r="AA23" s="350">
        <v>8.8047620000000002</v>
      </c>
      <c r="AB23" s="350">
        <v>8.4526090000000007</v>
      </c>
      <c r="AC23" s="350">
        <v>8.4949999999999992</v>
      </c>
      <c r="AD23" s="350">
        <v>8.6418180000000007</v>
      </c>
      <c r="AE23" s="350">
        <v>8.6974999999999998</v>
      </c>
      <c r="AF23" s="350">
        <v>8.5688890000000004</v>
      </c>
      <c r="AG23" s="350">
        <v>8.7404770000000003</v>
      </c>
      <c r="AH23" s="350">
        <v>8.9114280000000008</v>
      </c>
      <c r="AI23" s="350">
        <v>9.0438100000000006</v>
      </c>
      <c r="AJ23" s="350">
        <v>8.7422719999999998</v>
      </c>
      <c r="AK23" s="350">
        <v>8.4250000000000007</v>
      </c>
      <c r="AL23" s="350">
        <v>8.1315790000000003</v>
      </c>
      <c r="AM23" s="350">
        <v>8.204091</v>
      </c>
      <c r="AN23" s="350">
        <v>7.9169999999999998</v>
      </c>
      <c r="AO23" s="350">
        <v>7.7705000000000002</v>
      </c>
      <c r="AP23" s="350">
        <v>7.3347829999999998</v>
      </c>
      <c r="AQ23" s="350">
        <v>7.1520000000000001</v>
      </c>
      <c r="AR23" s="350">
        <v>7.177778</v>
      </c>
      <c r="AS23" s="350">
        <v>6.954091</v>
      </c>
      <c r="AT23" s="350">
        <v>6.7614280000000004</v>
      </c>
      <c r="AU23" s="350">
        <v>6.3104760000000004</v>
      </c>
      <c r="AV23" s="350">
        <v>6.131818</v>
      </c>
      <c r="AW23" s="350">
        <v>5.9580950000000001</v>
      </c>
      <c r="AX23" s="350">
        <v>6.0350000000000001</v>
      </c>
      <c r="AY23" s="350">
        <v>5.7969569999999999</v>
      </c>
      <c r="AZ23" s="350">
        <v>5.668571</v>
      </c>
      <c r="BA23" s="350">
        <v>5.9420000000000002</v>
      </c>
      <c r="BB23" s="350">
        <v>6.3739129999999999</v>
      </c>
      <c r="BC23" s="350">
        <v>6.6857899999999999</v>
      </c>
      <c r="BD23" s="350">
        <v>6.9669999999999996</v>
      </c>
      <c r="BE23" s="350">
        <v>7.485455</v>
      </c>
      <c r="BF23" s="350">
        <v>7.3952629999999999</v>
      </c>
      <c r="BG23" s="350">
        <v>7.6090910000000003</v>
      </c>
      <c r="BH23" s="350">
        <v>8.0972729999999995</v>
      </c>
      <c r="BI23" s="350">
        <v>8.1869999999999994</v>
      </c>
      <c r="BJ23" s="350">
        <v>8.1385000000000005</v>
      </c>
      <c r="BK23" s="350">
        <v>8.0154540000000001</v>
      </c>
      <c r="BL23" s="350">
        <v>8.2295239999999996</v>
      </c>
      <c r="BM23" s="350">
        <v>8.0079999999999991</v>
      </c>
      <c r="BN23" s="350">
        <v>8.0213040000000007</v>
      </c>
      <c r="BO23" s="350">
        <v>7.8211110000000001</v>
      </c>
      <c r="BP23" s="350">
        <v>7.5155000000000003</v>
      </c>
      <c r="BQ23" s="350">
        <v>7.4547619999999997</v>
      </c>
      <c r="BR23" s="350">
        <v>7.431</v>
      </c>
      <c r="BS23" s="350">
        <v>7.3285710000000002</v>
      </c>
      <c r="BT23" s="350">
        <v>7.3528570000000002</v>
      </c>
      <c r="BU23" s="350">
        <v>7.4818179999999996</v>
      </c>
      <c r="BV23" s="350">
        <v>7.0257139999999998</v>
      </c>
      <c r="BW23" s="350">
        <v>6.7495000000000003</v>
      </c>
      <c r="BX23" s="350">
        <v>6.4440910000000002</v>
      </c>
      <c r="BY23" s="350">
        <v>6.5928570000000004</v>
      </c>
      <c r="BZ23" s="350">
        <v>6.6447620000000001</v>
      </c>
      <c r="CA23" s="350">
        <v>6.4985710000000001</v>
      </c>
      <c r="CB23" s="350">
        <v>6.4594740000000002</v>
      </c>
      <c r="CC23" s="350">
        <v>6.5469999999999997</v>
      </c>
      <c r="CD23" s="350">
        <v>6.4434779999999998</v>
      </c>
      <c r="CE23" s="350">
        <v>6.343</v>
      </c>
      <c r="CF23" s="350">
        <v>6.2314290000000003</v>
      </c>
      <c r="CG23" s="350">
        <v>5.9695650000000002</v>
      </c>
      <c r="CH23" s="350">
        <v>5.8289479999999996</v>
      </c>
      <c r="CI23" s="350">
        <v>5.742381</v>
      </c>
      <c r="CJ23" s="350">
        <v>5.6759089999999999</v>
      </c>
      <c r="CK23" s="350">
        <v>5.4604999999999997</v>
      </c>
      <c r="CL23" s="350">
        <v>5.6547369999999999</v>
      </c>
      <c r="CM23" s="350">
        <v>5.8036370000000002</v>
      </c>
      <c r="CN23" s="350">
        <v>5.6936840000000002</v>
      </c>
      <c r="CO23" s="350">
        <v>5.6509520000000002</v>
      </c>
      <c r="CP23" s="350">
        <v>5.4709089999999998</v>
      </c>
      <c r="CQ23" s="350">
        <v>5.5830000000000002</v>
      </c>
      <c r="CR23" s="350">
        <v>5.520454</v>
      </c>
      <c r="CS23" s="350">
        <v>5.5904350000000003</v>
      </c>
      <c r="CT23" s="350">
        <v>5.5650000000000004</v>
      </c>
      <c r="CU23" s="350">
        <v>5.3209090000000003</v>
      </c>
      <c r="CV23" s="350">
        <v>5.1114290000000002</v>
      </c>
      <c r="CW23" s="350">
        <v>5.0309999999999997</v>
      </c>
      <c r="CX23" s="350">
        <v>4.953182</v>
      </c>
      <c r="CY23" s="350">
        <v>4.9576190000000002</v>
      </c>
      <c r="CZ23" s="350">
        <v>5.01</v>
      </c>
      <c r="DA23" s="350">
        <v>4.8604760000000002</v>
      </c>
      <c r="DB23" s="350">
        <v>4.7790470000000003</v>
      </c>
      <c r="DC23" s="350">
        <v>4.5228570000000001</v>
      </c>
      <c r="DD23" s="350">
        <v>4.1995449999999996</v>
      </c>
      <c r="DE23" s="350">
        <v>4.1704549999999996</v>
      </c>
      <c r="DF23" s="350">
        <v>4.1795239999999998</v>
      </c>
      <c r="DG23" s="350">
        <v>3.9073910000000001</v>
      </c>
      <c r="DH23" s="350">
        <v>3.77</v>
      </c>
      <c r="DI23" s="350">
        <v>3.9289999999999998</v>
      </c>
      <c r="DJ23" s="350">
        <v>4.1334780000000002</v>
      </c>
      <c r="DK23" s="350">
        <v>3.976191</v>
      </c>
      <c r="DL23" s="350">
        <v>4.16</v>
      </c>
      <c r="DM23" s="350">
        <v>4.474545</v>
      </c>
      <c r="DN23" s="350">
        <v>4.8131820000000003</v>
      </c>
      <c r="DO23" s="350">
        <v>5.0104550000000003</v>
      </c>
      <c r="DP23" s="350">
        <v>5.19</v>
      </c>
      <c r="DQ23" s="350">
        <v>5.4333330000000002</v>
      </c>
      <c r="DR23" s="350">
        <v>5.1457139999999999</v>
      </c>
      <c r="DS23" s="350">
        <v>5.2695460000000001</v>
      </c>
      <c r="DT23" s="350">
        <v>5.6623809999999999</v>
      </c>
      <c r="DU23" s="350">
        <v>5.6157139999999997</v>
      </c>
      <c r="DV23" s="350">
        <v>5.4347830000000004</v>
      </c>
      <c r="DW23" s="350">
        <v>5.3327780000000002</v>
      </c>
      <c r="DX23" s="350">
        <v>5.5031819999999998</v>
      </c>
      <c r="DY23" s="350">
        <v>5.3231820000000001</v>
      </c>
      <c r="DZ23" s="350">
        <v>5.3990479999999996</v>
      </c>
      <c r="EA23" s="350">
        <v>5.3604349999999998</v>
      </c>
      <c r="EB23" s="350">
        <v>5.4190480000000001</v>
      </c>
      <c r="EC23" s="350">
        <v>5.3550000000000004</v>
      </c>
      <c r="ED23" s="350">
        <v>5.2854549999999998</v>
      </c>
      <c r="EE23" s="350">
        <v>5.0426320000000002</v>
      </c>
      <c r="EF23" s="350">
        <v>4.9404539999999999</v>
      </c>
      <c r="EG23" s="350">
        <v>4.931</v>
      </c>
      <c r="EH23" s="350">
        <v>4.8377270000000001</v>
      </c>
      <c r="EI23" s="350">
        <v>5.0005259999999998</v>
      </c>
      <c r="EJ23" s="350">
        <v>5.2059090000000001</v>
      </c>
      <c r="EK23" s="350">
        <v>5.1504760000000003</v>
      </c>
      <c r="EL23" s="350">
        <v>5.1522730000000001</v>
      </c>
      <c r="EM23" s="350">
        <v>4.9530430000000001</v>
      </c>
      <c r="EN23" s="350">
        <v>4.9414999999999996</v>
      </c>
      <c r="EO23" s="350">
        <v>4.7195650000000002</v>
      </c>
      <c r="EP23" s="350">
        <v>4.5745449999999996</v>
      </c>
      <c r="EQ23" s="350">
        <v>4.8665000000000003</v>
      </c>
      <c r="ER23" s="350">
        <v>4.9268179999999999</v>
      </c>
      <c r="ES23" s="350">
        <v>4.9939999999999998</v>
      </c>
      <c r="ET23" s="350">
        <v>5.2430000000000003</v>
      </c>
      <c r="EU23" s="350">
        <v>5.242381</v>
      </c>
      <c r="EV23" s="350">
        <v>5.2552380000000003</v>
      </c>
      <c r="EW23" s="350">
        <v>5.1124999999999998</v>
      </c>
      <c r="EX23" s="350">
        <v>4.9552170000000002</v>
      </c>
      <c r="EY23" s="350">
        <v>4.6731819999999997</v>
      </c>
      <c r="EZ23" s="350">
        <v>4.4623809999999997</v>
      </c>
      <c r="FA23" s="350">
        <v>4.5526080000000002</v>
      </c>
      <c r="FB23" s="350">
        <v>4.5339999999999998</v>
      </c>
      <c r="FC23" s="350">
        <v>4.3833330000000004</v>
      </c>
      <c r="FD23" s="350">
        <v>4.2240909999999996</v>
      </c>
      <c r="FE23" s="350">
        <v>4.0119999999999996</v>
      </c>
      <c r="FF23" s="350">
        <v>4.0980949999999998</v>
      </c>
      <c r="FG23" s="350">
        <v>4.2209529999999997</v>
      </c>
      <c r="FH23" s="350">
        <v>3.8938100000000002</v>
      </c>
      <c r="FI23" s="350">
        <v>3.693333</v>
      </c>
      <c r="FJ23" s="350">
        <v>4.0082610000000001</v>
      </c>
      <c r="FK23" s="350">
        <v>4.1628569999999998</v>
      </c>
      <c r="FL23" s="350">
        <v>4.2300000000000004</v>
      </c>
      <c r="FM23" s="350">
        <v>4.2830430000000002</v>
      </c>
      <c r="FN23" s="350">
        <v>4.4085000000000001</v>
      </c>
      <c r="FO23" s="350">
        <v>4.3357140000000003</v>
      </c>
      <c r="FP23" s="350">
        <v>4.1980950000000004</v>
      </c>
      <c r="FQ23" s="350">
        <v>4.1435000000000004</v>
      </c>
      <c r="FR23" s="350">
        <v>3.9760870000000001</v>
      </c>
      <c r="FS23" s="350">
        <v>4.1823810000000003</v>
      </c>
      <c r="FT23" s="350">
        <v>4.3442850000000002</v>
      </c>
      <c r="FU23" s="350">
        <v>4.3930910000000001</v>
      </c>
      <c r="FV23" s="350">
        <v>4.2723180000000003</v>
      </c>
      <c r="FW23" s="350">
        <v>4.1122269999999999</v>
      </c>
      <c r="FX23" s="350">
        <v>4.0921820000000002</v>
      </c>
      <c r="FY23" s="350">
        <v>3.975857</v>
      </c>
      <c r="FZ23" s="350">
        <v>3.857227</v>
      </c>
      <c r="GA23" s="350">
        <v>3.6427390000000002</v>
      </c>
      <c r="GB23" s="350">
        <v>3.5753810000000001</v>
      </c>
      <c r="GC23" s="350">
        <v>3.5990000000000002</v>
      </c>
      <c r="GD23" s="350">
        <v>3.7513809999999999</v>
      </c>
      <c r="GE23" s="350">
        <v>3.5427620000000002</v>
      </c>
      <c r="GF23" s="350">
        <v>3.376773</v>
      </c>
      <c r="GG23" s="350">
        <v>3.2016819999999999</v>
      </c>
      <c r="GH23" s="350">
        <v>3.27</v>
      </c>
      <c r="GI23" s="350">
        <v>3.2984779999999998</v>
      </c>
      <c r="GJ23" s="350">
        <v>3.1320459999999999</v>
      </c>
      <c r="GK23" s="350">
        <v>3.2899989999999999</v>
      </c>
      <c r="GL23" s="350">
        <v>3.497204</v>
      </c>
      <c r="GM23" s="350">
        <v>3.378476</v>
      </c>
      <c r="GN23" s="350">
        <v>3.3440910000000001</v>
      </c>
      <c r="GO23" s="350">
        <v>3.5080499999999999</v>
      </c>
      <c r="GP23" s="350">
        <v>3.6853910000000001</v>
      </c>
      <c r="GQ23" s="350">
        <v>3.9535</v>
      </c>
      <c r="GR23" s="350">
        <v>4.0013639999999997</v>
      </c>
      <c r="GS23" s="350">
        <v>4.0061679999999997</v>
      </c>
      <c r="GT23" s="350">
        <v>4.0252379999999999</v>
      </c>
      <c r="GU23" s="350">
        <v>3.897478</v>
      </c>
      <c r="GV23" s="350">
        <v>3.7693810000000001</v>
      </c>
      <c r="GW23" s="350">
        <v>3.807455</v>
      </c>
      <c r="GX23" s="350">
        <v>3.7409910000000002</v>
      </c>
      <c r="GY23" s="350">
        <v>3.8096839999999998</v>
      </c>
      <c r="GZ23" s="350">
        <v>4.0694090000000003</v>
      </c>
      <c r="HA23" s="350">
        <v>4.0959700000000003</v>
      </c>
      <c r="HB23" s="350">
        <v>3.9967730000000001</v>
      </c>
      <c r="HC23" s="350">
        <v>4.2079440000000004</v>
      </c>
      <c r="HD23" s="350">
        <v>4.3368479999999998</v>
      </c>
      <c r="HE23" s="350">
        <v>4.6189520000000002</v>
      </c>
      <c r="HF23" s="350">
        <v>4.5829089999999999</v>
      </c>
      <c r="HG23" s="350">
        <v>4.3888809999999996</v>
      </c>
      <c r="HH23" s="350">
        <v>4.3566609999999999</v>
      </c>
      <c r="HI23" s="350">
        <v>4.4022170000000003</v>
      </c>
      <c r="HJ23" s="350">
        <v>4.2277269999999998</v>
      </c>
      <c r="HK23" s="350">
        <v>4.3541049999999997</v>
      </c>
      <c r="HL23" s="350">
        <v>4.1499540000000001</v>
      </c>
      <c r="HM23" s="350">
        <v>4.0791899999999996</v>
      </c>
      <c r="HN23" s="350">
        <v>4.0194000000000001</v>
      </c>
      <c r="HO23" s="350">
        <v>4.2699090000000002</v>
      </c>
      <c r="HP23" s="350">
        <v>4.4058570000000001</v>
      </c>
      <c r="HQ23" s="350">
        <v>4.733714</v>
      </c>
      <c r="HR23" s="350">
        <v>4.6902889999999999</v>
      </c>
      <c r="HS23" s="350">
        <v>4.4018100000000002</v>
      </c>
      <c r="HT23" s="350">
        <v>4.3618639999999997</v>
      </c>
      <c r="HU23" s="350">
        <v>4.1835649999999998</v>
      </c>
      <c r="HV23" s="350">
        <v>3.9767000000000001</v>
      </c>
      <c r="HW23" s="350">
        <v>3.5394999999999999</v>
      </c>
      <c r="HX23" s="350">
        <v>3.6016110000000001</v>
      </c>
      <c r="HY23" s="350">
        <v>3.678137</v>
      </c>
      <c r="HZ23" s="350">
        <v>3.6474090000000001</v>
      </c>
      <c r="IA23" s="350">
        <v>3.6591429999999998</v>
      </c>
      <c r="IB23" s="350">
        <v>3.8044530000000001</v>
      </c>
      <c r="IC23" s="350">
        <v>3.8996620000000002</v>
      </c>
      <c r="ID23" s="350">
        <v>3.732863</v>
      </c>
      <c r="IE23" s="350">
        <v>3.5874290000000002</v>
      </c>
      <c r="IF23" s="350">
        <v>3.5868690000000001</v>
      </c>
      <c r="IG23" s="350">
        <v>3.5578949999999998</v>
      </c>
      <c r="IH23" s="350">
        <v>3.5551560000000002</v>
      </c>
      <c r="II23" s="350">
        <v>3.4750640000000002</v>
      </c>
      <c r="IJ23" s="350">
        <v>3.5156999999999998</v>
      </c>
      <c r="IK23" s="350">
        <v>3.4980500000000001</v>
      </c>
      <c r="IL23" s="350">
        <v>3.4373909999999999</v>
      </c>
      <c r="IM23" s="350">
        <v>3.4016190000000002</v>
      </c>
      <c r="IN23" s="350">
        <v>3.0756670000000002</v>
      </c>
      <c r="IO23" s="350">
        <v>3.073213</v>
      </c>
      <c r="IP23" s="350">
        <v>2.9880309999999999</v>
      </c>
      <c r="IQ23" s="350">
        <v>2.678455</v>
      </c>
      <c r="IR23" s="350">
        <v>2.678318</v>
      </c>
      <c r="IS23" s="350">
        <v>2.718658</v>
      </c>
      <c r="IT23" s="350">
        <v>2.9974189999999998</v>
      </c>
      <c r="IU23" s="350">
        <v>3.3415650000000001</v>
      </c>
      <c r="IV23" s="350">
        <v>3.4428570000000001</v>
      </c>
      <c r="IW23" s="350">
        <v>3.6032500000000001</v>
      </c>
      <c r="IX23" s="350">
        <v>3.6096089999999998</v>
      </c>
      <c r="IY23" s="350">
        <v>3.6899950000000001</v>
      </c>
      <c r="IZ23" s="350">
        <v>3.4892439999999998</v>
      </c>
      <c r="JA23" s="350">
        <v>3.4305500000000002</v>
      </c>
      <c r="JB23" s="350">
        <v>3.3993639999999998</v>
      </c>
      <c r="JC23" s="350">
        <v>2.9844599999999999</v>
      </c>
      <c r="JD23" s="350">
        <v>2.6443949999999998</v>
      </c>
      <c r="JE23" s="350">
        <v>2.992524</v>
      </c>
      <c r="JF23" s="350">
        <v>3.4075470000000001</v>
      </c>
      <c r="JG23" s="350">
        <v>3.1589010000000002</v>
      </c>
      <c r="JH23" s="350">
        <v>3.1796820000000001</v>
      </c>
      <c r="JI23" s="350">
        <v>3.0157620000000001</v>
      </c>
      <c r="JJ23" s="350">
        <v>2.9541819999999999</v>
      </c>
      <c r="JK23" s="350">
        <v>2.9935</v>
      </c>
      <c r="JL23" s="350">
        <v>2.7518210000000001</v>
      </c>
      <c r="JM23" s="350">
        <v>2.569429</v>
      </c>
      <c r="JN23" s="350">
        <v>2.2751929999999998</v>
      </c>
      <c r="JO23" s="350">
        <v>2.1194350000000002</v>
      </c>
      <c r="JP23" s="350">
        <v>2.2372010000000002</v>
      </c>
      <c r="JQ23" s="350">
        <v>2.1856979999999999</v>
      </c>
      <c r="JR23" s="350">
        <v>2.1396820000000001</v>
      </c>
      <c r="JS23" s="350">
        <v>2.0103439999999999</v>
      </c>
      <c r="JT23" s="350">
        <v>2.1651919999999998</v>
      </c>
      <c r="JU23" s="350">
        <v>2.2445840000000001</v>
      </c>
      <c r="JV23" s="350">
        <v>2.0709819999999999</v>
      </c>
      <c r="JW23" s="350">
        <v>1.8028200000000001</v>
      </c>
      <c r="JX23" s="350">
        <v>1.8728180000000001</v>
      </c>
      <c r="JY23" s="350">
        <v>2.2106520000000001</v>
      </c>
      <c r="JZ23" s="350">
        <v>2.246759</v>
      </c>
      <c r="KA23" s="350">
        <v>2.3623639999999999</v>
      </c>
      <c r="KB23" s="350">
        <v>2.4858099999999999</v>
      </c>
      <c r="KC23" s="350">
        <v>2.3943479999999999</v>
      </c>
      <c r="KD23" s="350">
        <v>2.2650000000000001</v>
      </c>
      <c r="KE23" s="350">
        <v>2.3307500000000001</v>
      </c>
      <c r="KF23" s="350">
        <v>2.3841359999999998</v>
      </c>
      <c r="KG23" s="350">
        <v>2.2527499999999998</v>
      </c>
      <c r="KH23" s="350">
        <v>2.1518570000000001</v>
      </c>
      <c r="KI23" s="350">
        <v>2.0257139999999998</v>
      </c>
      <c r="KJ23" s="350">
        <v>1.8384</v>
      </c>
      <c r="KK23" s="350">
        <v>1.711857</v>
      </c>
      <c r="KL23" s="350">
        <v>1.5589999999999999</v>
      </c>
      <c r="KM23" s="350">
        <v>1.4063810000000001</v>
      </c>
      <c r="KN23" s="350">
        <v>1.3508180000000001</v>
      </c>
      <c r="KO23" s="350">
        <v>1.2597830000000001</v>
      </c>
      <c r="KP23" s="350">
        <v>1.1357999999999999</v>
      </c>
      <c r="KQ23" s="350">
        <v>0.9207727</v>
      </c>
      <c r="KR23" s="350">
        <v>0.67409520000000001</v>
      </c>
      <c r="KS23" s="350">
        <v>0.59684999999999999</v>
      </c>
      <c r="KT23" s="350">
        <v>0.50928569999999995</v>
      </c>
      <c r="KU23" s="350">
        <v>0.435</v>
      </c>
      <c r="KV23" s="350">
        <v>0.88885000000000003</v>
      </c>
      <c r="KW23" s="350">
        <v>1.195524</v>
      </c>
      <c r="KX23" s="350">
        <v>1.1136090000000001</v>
      </c>
      <c r="KY23" s="350">
        <v>1.005053</v>
      </c>
      <c r="KZ23" s="350">
        <v>1.0046360000000001</v>
      </c>
      <c r="LA23" s="350">
        <v>0.86522730000000003</v>
      </c>
      <c r="LB23" s="350">
        <v>0.88314280000000001</v>
      </c>
      <c r="LC23" s="350">
        <v>0.93120000000000003</v>
      </c>
      <c r="LD23" s="350">
        <v>0.84284999999999999</v>
      </c>
      <c r="LE23" s="350">
        <v>0.59228570000000003</v>
      </c>
      <c r="LF23" s="350">
        <v>0.50933329999999999</v>
      </c>
      <c r="LG23" s="350">
        <v>0.51423810000000003</v>
      </c>
      <c r="LH23" s="350">
        <v>0.50942860000000001</v>
      </c>
      <c r="LI23" s="350">
        <v>0.38995449999999998</v>
      </c>
      <c r="LJ23" s="350">
        <v>0.17138100000000001</v>
      </c>
      <c r="LK23" s="350">
        <v>0.15343480000000001</v>
      </c>
      <c r="LL23" s="350">
        <v>0.18368180000000001</v>
      </c>
      <c r="LM23" s="350">
        <v>0.33090000000000003</v>
      </c>
      <c r="LN23" s="350">
        <v>0.66731819999999997</v>
      </c>
      <c r="LO23" s="350">
        <v>0.74976189999999998</v>
      </c>
      <c r="LP23" s="350">
        <v>0.86309089999999999</v>
      </c>
      <c r="LQ23" s="350">
        <v>1.0306999999999999</v>
      </c>
      <c r="LR23" s="350">
        <v>1.021609</v>
      </c>
      <c r="LS23" s="350">
        <v>0.8904706</v>
      </c>
      <c r="LT23" s="350">
        <v>0.80566669999999996</v>
      </c>
      <c r="LU23" s="350">
        <v>0.66409090000000004</v>
      </c>
      <c r="LV23" s="350">
        <v>0.83589480000000005</v>
      </c>
      <c r="LW23" s="350">
        <v>0.71457139999999997</v>
      </c>
      <c r="LX23" s="350">
        <v>0.7</v>
      </c>
      <c r="LY23" s="350">
        <v>0.81</v>
      </c>
      <c r="LZ23" s="350">
        <v>0.72</v>
      </c>
      <c r="MA23" s="350">
        <v>0.67</v>
      </c>
      <c r="MB23" s="350">
        <v>0.86</v>
      </c>
      <c r="MC23" s="350" t="s">
        <v>15211</v>
      </c>
    </row>
    <row r="24" spans="1:341" ht="13.5" customHeight="1">
      <c r="A24" s="410" t="s">
        <v>15226</v>
      </c>
      <c r="B24" s="411"/>
      <c r="C24" s="348" t="s">
        <v>15210</v>
      </c>
      <c r="D24" s="349" t="s">
        <v>15211</v>
      </c>
      <c r="E24" s="349" t="s">
        <v>15211</v>
      </c>
      <c r="F24" s="349" t="s">
        <v>15211</v>
      </c>
      <c r="G24" s="349" t="s">
        <v>15211</v>
      </c>
      <c r="H24" s="349" t="s">
        <v>15211</v>
      </c>
      <c r="I24" s="349" t="s">
        <v>15211</v>
      </c>
      <c r="J24" s="349" t="s">
        <v>15211</v>
      </c>
      <c r="K24" s="349" t="s">
        <v>15211</v>
      </c>
      <c r="L24" s="349" t="s">
        <v>15211</v>
      </c>
      <c r="M24" s="349" t="s">
        <v>15211</v>
      </c>
      <c r="N24" s="349" t="s">
        <v>15211</v>
      </c>
      <c r="O24" s="349" t="s">
        <v>15211</v>
      </c>
      <c r="P24" s="349" t="s">
        <v>15211</v>
      </c>
      <c r="Q24" s="349" t="s">
        <v>15211</v>
      </c>
      <c r="R24" s="349" t="s">
        <v>15211</v>
      </c>
      <c r="S24" s="349" t="s">
        <v>15211</v>
      </c>
      <c r="T24" s="349" t="s">
        <v>15211</v>
      </c>
      <c r="U24" s="349" t="s">
        <v>15211</v>
      </c>
      <c r="V24" s="349" t="s">
        <v>15211</v>
      </c>
      <c r="W24" s="349" t="s">
        <v>15211</v>
      </c>
      <c r="X24" s="349" t="s">
        <v>15211</v>
      </c>
      <c r="Y24" s="349" t="s">
        <v>15211</v>
      </c>
      <c r="Z24" s="349" t="s">
        <v>15211</v>
      </c>
      <c r="AA24" s="349" t="s">
        <v>15211</v>
      </c>
      <c r="AB24" s="349" t="s">
        <v>15211</v>
      </c>
      <c r="AC24" s="349" t="s">
        <v>15211</v>
      </c>
      <c r="AD24" s="349" t="s">
        <v>15211</v>
      </c>
      <c r="AE24" s="349" t="s">
        <v>15211</v>
      </c>
      <c r="AF24" s="349" t="s">
        <v>15211</v>
      </c>
      <c r="AG24" s="349" t="s">
        <v>15211</v>
      </c>
      <c r="AH24" s="349" t="s">
        <v>15211</v>
      </c>
      <c r="AI24" s="349" t="s">
        <v>15211</v>
      </c>
      <c r="AJ24" s="349" t="s">
        <v>15211</v>
      </c>
      <c r="AK24" s="349" t="s">
        <v>15211</v>
      </c>
      <c r="AL24" s="349" t="s">
        <v>15211</v>
      </c>
      <c r="AM24" s="349" t="s">
        <v>15211</v>
      </c>
      <c r="AN24" s="349" t="s">
        <v>15211</v>
      </c>
      <c r="AO24" s="349" t="s">
        <v>15211</v>
      </c>
      <c r="AP24" s="349" t="s">
        <v>15211</v>
      </c>
      <c r="AQ24" s="349" t="s">
        <v>15211</v>
      </c>
      <c r="AR24" s="349" t="s">
        <v>15211</v>
      </c>
      <c r="AS24" s="349" t="s">
        <v>15211</v>
      </c>
      <c r="AT24" s="349" t="s">
        <v>15211</v>
      </c>
      <c r="AU24" s="349" t="s">
        <v>15211</v>
      </c>
      <c r="AV24" s="349" t="s">
        <v>15211</v>
      </c>
      <c r="AW24" s="349" t="s">
        <v>15211</v>
      </c>
      <c r="AX24" s="349" t="s">
        <v>15211</v>
      </c>
      <c r="AY24" s="349" t="s">
        <v>15211</v>
      </c>
      <c r="AZ24" s="349" t="s">
        <v>15211</v>
      </c>
      <c r="BA24" s="349" t="s">
        <v>15211</v>
      </c>
      <c r="BB24" s="349" t="s">
        <v>15211</v>
      </c>
      <c r="BC24" s="349" t="s">
        <v>15211</v>
      </c>
      <c r="BD24" s="349" t="s">
        <v>15211</v>
      </c>
      <c r="BE24" s="349" t="s">
        <v>15211</v>
      </c>
      <c r="BF24" s="349" t="s">
        <v>15211</v>
      </c>
      <c r="BG24" s="349" t="s">
        <v>15211</v>
      </c>
      <c r="BH24" s="349" t="s">
        <v>15211</v>
      </c>
      <c r="BI24" s="349" t="s">
        <v>15211</v>
      </c>
      <c r="BJ24" s="349" t="s">
        <v>15211</v>
      </c>
      <c r="BK24" s="349" t="s">
        <v>15211</v>
      </c>
      <c r="BL24" s="349" t="s">
        <v>15211</v>
      </c>
      <c r="BM24" s="349" t="s">
        <v>15211</v>
      </c>
      <c r="BN24" s="349" t="s">
        <v>15211</v>
      </c>
      <c r="BO24" s="349" t="s">
        <v>15211</v>
      </c>
      <c r="BP24" s="349" t="s">
        <v>15211</v>
      </c>
      <c r="BQ24" s="349" t="s">
        <v>15211</v>
      </c>
      <c r="BR24" s="349" t="s">
        <v>15211</v>
      </c>
      <c r="BS24" s="349" t="s">
        <v>15211</v>
      </c>
      <c r="BT24" s="349" t="s">
        <v>15211</v>
      </c>
      <c r="BU24" s="349" t="s">
        <v>15211</v>
      </c>
      <c r="BV24" s="349" t="s">
        <v>15211</v>
      </c>
      <c r="BW24" s="349" t="s">
        <v>15211</v>
      </c>
      <c r="BX24" s="349" t="s">
        <v>15211</v>
      </c>
      <c r="BY24" s="349" t="s">
        <v>15211</v>
      </c>
      <c r="BZ24" s="349" t="s">
        <v>15211</v>
      </c>
      <c r="CA24" s="349" t="s">
        <v>15211</v>
      </c>
      <c r="CB24" s="349" t="s">
        <v>15211</v>
      </c>
      <c r="CC24" s="349" t="s">
        <v>15211</v>
      </c>
      <c r="CD24" s="349" t="s">
        <v>15211</v>
      </c>
      <c r="CE24" s="349" t="s">
        <v>15211</v>
      </c>
      <c r="CF24" s="349" t="s">
        <v>15211</v>
      </c>
      <c r="CG24" s="349" t="s">
        <v>15211</v>
      </c>
      <c r="CH24" s="349" t="s">
        <v>15211</v>
      </c>
      <c r="CI24" s="349" t="s">
        <v>15211</v>
      </c>
      <c r="CJ24" s="349" t="s">
        <v>15211</v>
      </c>
      <c r="CK24" s="349" t="s">
        <v>15211</v>
      </c>
      <c r="CL24" s="349" t="s">
        <v>15211</v>
      </c>
      <c r="CM24" s="349" t="s">
        <v>15211</v>
      </c>
      <c r="CN24" s="349" t="s">
        <v>15211</v>
      </c>
      <c r="CO24" s="349" t="s">
        <v>15211</v>
      </c>
      <c r="CP24" s="349" t="s">
        <v>15211</v>
      </c>
      <c r="CQ24" s="349" t="s">
        <v>15211</v>
      </c>
      <c r="CR24" s="349" t="s">
        <v>15211</v>
      </c>
      <c r="CS24" s="349" t="s">
        <v>15211</v>
      </c>
      <c r="CT24" s="349" t="s">
        <v>15211</v>
      </c>
      <c r="CU24" s="349" t="s">
        <v>15211</v>
      </c>
      <c r="CV24" s="349" t="s">
        <v>15211</v>
      </c>
      <c r="CW24" s="349" t="s">
        <v>15211</v>
      </c>
      <c r="CX24" s="349" t="s">
        <v>15211</v>
      </c>
      <c r="CY24" s="349" t="s">
        <v>15211</v>
      </c>
      <c r="CZ24" s="349" t="s">
        <v>15211</v>
      </c>
      <c r="DA24" s="349" t="s">
        <v>15211</v>
      </c>
      <c r="DB24" s="349" t="s">
        <v>15211</v>
      </c>
      <c r="DC24" s="349" t="s">
        <v>15211</v>
      </c>
      <c r="DD24" s="349" t="s">
        <v>15211</v>
      </c>
      <c r="DE24" s="349" t="s">
        <v>15211</v>
      </c>
      <c r="DF24" s="349" t="s">
        <v>15211</v>
      </c>
      <c r="DG24" s="349" t="s">
        <v>15211</v>
      </c>
      <c r="DH24" s="349" t="s">
        <v>15211</v>
      </c>
      <c r="DI24" s="349" t="s">
        <v>15211</v>
      </c>
      <c r="DJ24" s="349" t="s">
        <v>15211</v>
      </c>
      <c r="DK24" s="349" t="s">
        <v>15211</v>
      </c>
      <c r="DL24" s="349" t="s">
        <v>15211</v>
      </c>
      <c r="DM24" s="349" t="s">
        <v>15211</v>
      </c>
      <c r="DN24" s="349" t="s">
        <v>15211</v>
      </c>
      <c r="DO24" s="349" t="s">
        <v>15211</v>
      </c>
      <c r="DP24" s="349" t="s">
        <v>15211</v>
      </c>
      <c r="DQ24" s="349" t="s">
        <v>15211</v>
      </c>
      <c r="DR24" s="349" t="s">
        <v>15211</v>
      </c>
      <c r="DS24" s="349" t="s">
        <v>15211</v>
      </c>
      <c r="DT24" s="349" t="s">
        <v>15211</v>
      </c>
      <c r="DU24" s="349" t="s">
        <v>15211</v>
      </c>
      <c r="DV24" s="349" t="s">
        <v>15211</v>
      </c>
      <c r="DW24" s="349" t="s">
        <v>15211</v>
      </c>
      <c r="DX24" s="349" t="s">
        <v>15211</v>
      </c>
      <c r="DY24" s="349" t="s">
        <v>15211</v>
      </c>
      <c r="DZ24" s="349" t="s">
        <v>15211</v>
      </c>
      <c r="EA24" s="349" t="s">
        <v>15211</v>
      </c>
      <c r="EB24" s="349">
        <v>8.31</v>
      </c>
      <c r="EC24" s="349">
        <v>8.36</v>
      </c>
      <c r="ED24" s="349">
        <v>8.2899999999999991</v>
      </c>
      <c r="EE24" s="349">
        <v>8.34</v>
      </c>
      <c r="EF24" s="349">
        <v>8.25</v>
      </c>
      <c r="EG24" s="349">
        <v>8.17</v>
      </c>
      <c r="EH24" s="349">
        <v>8.09</v>
      </c>
      <c r="EI24" s="349">
        <v>8</v>
      </c>
      <c r="EJ24" s="349">
        <v>8.02</v>
      </c>
      <c r="EK24" s="349">
        <v>8.0500000000000007</v>
      </c>
      <c r="EL24" s="349">
        <v>8.0399999999999991</v>
      </c>
      <c r="EM24" s="349">
        <v>7.99</v>
      </c>
      <c r="EN24" s="349">
        <v>8.1</v>
      </c>
      <c r="EO24" s="349">
        <v>8.08</v>
      </c>
      <c r="EP24" s="349">
        <v>7.97</v>
      </c>
      <c r="EQ24" s="349">
        <v>7.75</v>
      </c>
      <c r="ER24" s="349">
        <v>7.41</v>
      </c>
      <c r="ES24" s="349">
        <v>7.32</v>
      </c>
      <c r="ET24" s="349">
        <v>7.37</v>
      </c>
      <c r="EU24" s="349">
        <v>7.47</v>
      </c>
      <c r="EV24" s="349">
        <v>7.68</v>
      </c>
      <c r="EW24" s="349">
        <v>7.83</v>
      </c>
      <c r="EX24" s="349">
        <v>7.64</v>
      </c>
      <c r="EY24" s="349">
        <v>7.24</v>
      </c>
      <c r="EZ24" s="349">
        <v>6.6</v>
      </c>
      <c r="FA24" s="349">
        <v>6.11</v>
      </c>
      <c r="FB24" s="349">
        <v>5.43</v>
      </c>
      <c r="FC24" s="349">
        <v>5.12</v>
      </c>
      <c r="FD24" s="349">
        <v>4.9800000000000004</v>
      </c>
      <c r="FE24" s="349">
        <v>4.92</v>
      </c>
      <c r="FF24" s="349">
        <v>5.01</v>
      </c>
      <c r="FG24" s="349">
        <v>4.9000000000000004</v>
      </c>
      <c r="FH24" s="349">
        <v>4.72</v>
      </c>
      <c r="FI24" s="349">
        <v>4.7</v>
      </c>
      <c r="FJ24" s="349">
        <v>4.8</v>
      </c>
      <c r="FK24" s="349">
        <v>4.92</v>
      </c>
      <c r="FL24" s="349">
        <v>5.0199999999999996</v>
      </c>
      <c r="FM24" s="349">
        <v>5.08</v>
      </c>
      <c r="FN24" s="349">
        <v>5.36</v>
      </c>
      <c r="FO24" s="349">
        <v>5.42</v>
      </c>
      <c r="FP24" s="349">
        <v>5.16</v>
      </c>
      <c r="FQ24" s="349">
        <v>5.1100000000000003</v>
      </c>
      <c r="FR24" s="349">
        <v>5.09</v>
      </c>
      <c r="FS24" s="349">
        <v>5.0599999999999996</v>
      </c>
      <c r="FT24" s="349">
        <v>5.13</v>
      </c>
      <c r="FU24" s="349">
        <v>5.09</v>
      </c>
      <c r="FV24" s="349">
        <v>5.03</v>
      </c>
      <c r="FW24" s="349">
        <v>5.0199999999999996</v>
      </c>
      <c r="FX24" s="349">
        <v>5.04</v>
      </c>
      <c r="FY24" s="349">
        <v>5.08</v>
      </c>
      <c r="FZ24" s="349">
        <v>4.92</v>
      </c>
      <c r="GA24" s="349">
        <v>4.58</v>
      </c>
      <c r="GB24" s="349">
        <v>4.04</v>
      </c>
      <c r="GC24" s="349">
        <v>3.8</v>
      </c>
      <c r="GD24" s="349">
        <v>3.6</v>
      </c>
      <c r="GE24" s="349">
        <v>3.76</v>
      </c>
      <c r="GF24" s="349">
        <v>3.54</v>
      </c>
      <c r="GG24" s="349">
        <v>3.36</v>
      </c>
      <c r="GH24" s="349">
        <v>3.22</v>
      </c>
      <c r="GI24" s="349">
        <v>3.24</v>
      </c>
      <c r="GJ24" s="349">
        <v>3.13</v>
      </c>
      <c r="GK24" s="349">
        <v>3.25</v>
      </c>
      <c r="GL24" s="349">
        <v>3.7</v>
      </c>
      <c r="GM24" s="349">
        <v>3.62</v>
      </c>
      <c r="GN24" s="349">
        <v>3.59</v>
      </c>
      <c r="GO24" s="349">
        <v>3.75</v>
      </c>
      <c r="GP24" s="349">
        <v>4.01</v>
      </c>
      <c r="GQ24" s="349">
        <v>4.2699999999999996</v>
      </c>
      <c r="GR24" s="349">
        <v>4.5</v>
      </c>
      <c r="GS24" s="349">
        <v>4.66</v>
      </c>
      <c r="GT24" s="349">
        <v>5.42</v>
      </c>
      <c r="GU24" s="349">
        <v>5.13</v>
      </c>
      <c r="GV24" s="349">
        <v>4.79</v>
      </c>
      <c r="GW24" s="349">
        <v>4.42</v>
      </c>
      <c r="GX24" s="349">
        <v>4.25</v>
      </c>
      <c r="GY24" s="349">
        <v>4.1500000000000004</v>
      </c>
      <c r="GZ24" s="349">
        <v>4.25</v>
      </c>
      <c r="HA24" s="349">
        <v>4.28</v>
      </c>
      <c r="HB24" s="349">
        <v>4.24</v>
      </c>
      <c r="HC24" s="349">
        <v>4.26</v>
      </c>
      <c r="HD24" s="349">
        <v>4.4000000000000004</v>
      </c>
      <c r="HE24" s="349">
        <v>4.66</v>
      </c>
      <c r="HF24" s="349">
        <v>4.7</v>
      </c>
      <c r="HG24" s="349">
        <v>4.6500000000000004</v>
      </c>
      <c r="HH24" s="349">
        <v>4.6100000000000003</v>
      </c>
      <c r="HI24" s="349">
        <v>4.6399999999999997</v>
      </c>
      <c r="HJ24" s="349">
        <v>4.59</v>
      </c>
      <c r="HK24" s="349">
        <v>4.6100000000000003</v>
      </c>
      <c r="HL24" s="349">
        <v>4.4800000000000004</v>
      </c>
      <c r="HM24" s="349">
        <v>4.3600000000000003</v>
      </c>
      <c r="HN24" s="349">
        <v>4.34</v>
      </c>
      <c r="HO24" s="349">
        <v>4.46</v>
      </c>
      <c r="HP24" s="349">
        <v>4.5199999999999996</v>
      </c>
      <c r="HQ24" s="349">
        <v>4.9400000000000004</v>
      </c>
      <c r="HR24" s="349">
        <v>5.0599999999999996</v>
      </c>
      <c r="HS24" s="349">
        <v>4.95</v>
      </c>
      <c r="HT24" s="349">
        <v>4.9800000000000004</v>
      </c>
      <c r="HU24" s="349">
        <v>4.95</v>
      </c>
      <c r="HV24" s="349">
        <v>4.92</v>
      </c>
      <c r="HW24" s="349">
        <v>4.72</v>
      </c>
      <c r="HX24" s="349">
        <v>4.6900000000000004</v>
      </c>
      <c r="HY24" s="349">
        <v>4.76</v>
      </c>
      <c r="HZ24" s="349">
        <v>4.71</v>
      </c>
      <c r="IA24" s="349">
        <v>4.93</v>
      </c>
      <c r="IB24" s="349">
        <v>5.03</v>
      </c>
      <c r="IC24" s="349">
        <v>5.08</v>
      </c>
      <c r="ID24" s="349">
        <v>5.04</v>
      </c>
      <c r="IE24" s="349">
        <v>4.9000000000000004</v>
      </c>
      <c r="IF24" s="349">
        <v>4.66</v>
      </c>
      <c r="IG24" s="349">
        <v>4.33</v>
      </c>
      <c r="IH24" s="349">
        <v>4.2300000000000004</v>
      </c>
      <c r="II24" s="349">
        <v>4.12</v>
      </c>
      <c r="IJ24" s="349">
        <v>4.1100000000000003</v>
      </c>
      <c r="IK24" s="349">
        <v>4.08</v>
      </c>
      <c r="IL24" s="349">
        <v>4.01</v>
      </c>
      <c r="IM24" s="349">
        <v>3.93</v>
      </c>
      <c r="IN24" s="349">
        <v>3.82</v>
      </c>
      <c r="IO24" s="349">
        <v>3.73</v>
      </c>
      <c r="IP24" s="349">
        <v>3.93</v>
      </c>
      <c r="IQ24" s="349">
        <v>3.73</v>
      </c>
      <c r="IR24" s="349">
        <v>3.59</v>
      </c>
      <c r="IS24" s="349">
        <v>3.67</v>
      </c>
      <c r="IT24" s="349">
        <v>3.8</v>
      </c>
      <c r="IU24" s="349">
        <v>4.0599999999999996</v>
      </c>
      <c r="IV24" s="349">
        <v>4.16</v>
      </c>
      <c r="IW24" s="349">
        <v>4.03</v>
      </c>
      <c r="IX24" s="349">
        <v>4.1399999999999997</v>
      </c>
      <c r="IY24" s="349">
        <v>4.33</v>
      </c>
      <c r="IZ24" s="349">
        <v>4.33</v>
      </c>
      <c r="JA24" s="349">
        <v>4.3899999999999997</v>
      </c>
      <c r="JB24" s="349">
        <v>4.55</v>
      </c>
      <c r="JC24" s="349">
        <v>4.55</v>
      </c>
      <c r="JD24" s="349">
        <v>4.25</v>
      </c>
      <c r="JE24" s="349">
        <v>4.33</v>
      </c>
      <c r="JF24" s="349">
        <v>4.71</v>
      </c>
      <c r="JG24" s="349">
        <v>5.21</v>
      </c>
      <c r="JH24" s="349">
        <v>5.22</v>
      </c>
      <c r="JI24" s="349">
        <v>4.9800000000000004</v>
      </c>
      <c r="JJ24" s="349">
        <v>4.91</v>
      </c>
      <c r="JK24" s="349">
        <v>4.8099999999999996</v>
      </c>
      <c r="JL24" s="349">
        <v>4.8</v>
      </c>
      <c r="JM24" s="349">
        <v>4.8</v>
      </c>
      <c r="JN24" s="349">
        <v>4.41</v>
      </c>
      <c r="JO24" s="349">
        <v>4.24</v>
      </c>
      <c r="JP24" s="349">
        <v>4.2</v>
      </c>
      <c r="JQ24" s="349">
        <v>4.2</v>
      </c>
      <c r="JR24" s="349">
        <v>4.1399999999999997</v>
      </c>
      <c r="JS24" s="349">
        <v>3.92</v>
      </c>
      <c r="JT24" s="349">
        <v>3.93</v>
      </c>
      <c r="JU24" s="349">
        <v>3.95</v>
      </c>
      <c r="JV24" s="349">
        <v>3.95</v>
      </c>
      <c r="JW24" s="349">
        <v>3.01</v>
      </c>
      <c r="JX24" s="349">
        <v>2.52</v>
      </c>
      <c r="JY24" s="349">
        <v>2.4500000000000002</v>
      </c>
      <c r="JZ24" s="349">
        <v>3.15</v>
      </c>
      <c r="KA24" s="349">
        <v>3.15</v>
      </c>
      <c r="KB24" s="349">
        <v>3.15</v>
      </c>
      <c r="KC24" s="349">
        <v>3.15</v>
      </c>
      <c r="KD24" s="349">
        <v>3.15</v>
      </c>
      <c r="KE24" s="349">
        <v>2.69</v>
      </c>
      <c r="KF24" s="349">
        <v>2.5299999999999998</v>
      </c>
      <c r="KG24" s="349">
        <v>2.48</v>
      </c>
      <c r="KH24" s="349">
        <v>2.4700000000000002</v>
      </c>
      <c r="KI24" s="349">
        <v>2.4700000000000002</v>
      </c>
      <c r="KJ24" s="349">
        <v>2.73</v>
      </c>
      <c r="KK24" s="349">
        <v>2.73</v>
      </c>
      <c r="KL24" s="349">
        <v>2.0699999999999998</v>
      </c>
      <c r="KM24" s="349">
        <v>1.81</v>
      </c>
      <c r="KN24" s="349">
        <v>1.57</v>
      </c>
      <c r="KO24" s="349">
        <v>1.39</v>
      </c>
      <c r="KP24" s="349">
        <v>1.38</v>
      </c>
      <c r="KQ24" s="349">
        <v>1.22</v>
      </c>
      <c r="KR24" s="349">
        <v>1.1000000000000001</v>
      </c>
      <c r="KS24" s="349">
        <v>0.66</v>
      </c>
      <c r="KT24" s="349">
        <v>0.52</v>
      </c>
      <c r="KU24" s="349">
        <v>0.96</v>
      </c>
      <c r="KV24" s="349">
        <v>0.92</v>
      </c>
      <c r="KW24" s="349">
        <v>1.1499999999999999</v>
      </c>
      <c r="KX24" s="349">
        <v>1.25</v>
      </c>
      <c r="KY24" s="349">
        <v>0.99</v>
      </c>
      <c r="KZ24" s="349">
        <v>0.89</v>
      </c>
      <c r="LA24" s="349">
        <v>0.75</v>
      </c>
      <c r="LB24" s="349">
        <v>0.71</v>
      </c>
      <c r="LC24" s="349">
        <v>0.72</v>
      </c>
      <c r="LD24" s="349">
        <v>0.71</v>
      </c>
      <c r="LE24" s="349">
        <v>0.56000000000000005</v>
      </c>
      <c r="LF24" s="349">
        <v>0.43</v>
      </c>
      <c r="LG24" s="349">
        <v>0.38</v>
      </c>
      <c r="LH24" s="349">
        <v>0.41</v>
      </c>
      <c r="LI24" s="349">
        <v>0.77</v>
      </c>
      <c r="LJ24" s="349">
        <v>0.49</v>
      </c>
      <c r="LK24" s="349">
        <v>0.3</v>
      </c>
      <c r="LL24" s="349">
        <v>0.32</v>
      </c>
      <c r="LM24" s="349">
        <v>0.42</v>
      </c>
      <c r="LN24" s="349">
        <v>0.72</v>
      </c>
      <c r="LO24" s="349">
        <v>1.01</v>
      </c>
      <c r="LP24" s="349">
        <v>1.03</v>
      </c>
      <c r="LQ24" s="349">
        <v>1.0900000000000001</v>
      </c>
      <c r="LR24" s="349">
        <v>1.0900000000000001</v>
      </c>
      <c r="LS24" s="349">
        <v>1.06</v>
      </c>
      <c r="LT24" s="349">
        <v>1.03</v>
      </c>
      <c r="LU24" s="349">
        <v>0.86</v>
      </c>
      <c r="LV24" s="349">
        <v>0.93</v>
      </c>
      <c r="LW24" s="349">
        <v>0.83</v>
      </c>
      <c r="LX24" s="349">
        <v>0.82</v>
      </c>
      <c r="LY24" s="349">
        <v>0.83</v>
      </c>
      <c r="LZ24" s="349">
        <v>0.76</v>
      </c>
      <c r="MA24" s="349">
        <v>0.67</v>
      </c>
      <c r="MB24" s="349">
        <v>0.69</v>
      </c>
      <c r="MC24" s="349" t="s">
        <v>15211</v>
      </c>
    </row>
    <row r="25" spans="1:341" ht="13.5" customHeight="1">
      <c r="A25" s="429" t="s">
        <v>15227</v>
      </c>
      <c r="B25" s="430"/>
      <c r="C25" s="348" t="s">
        <v>15210</v>
      </c>
      <c r="D25" s="350">
        <v>10.89</v>
      </c>
      <c r="E25" s="350">
        <v>11.33</v>
      </c>
      <c r="F25" s="350">
        <v>12.42</v>
      </c>
      <c r="G25" s="350">
        <v>12.74</v>
      </c>
      <c r="H25" s="350">
        <v>12.41</v>
      </c>
      <c r="I25" s="350">
        <v>11.8</v>
      </c>
      <c r="J25" s="350">
        <v>11.84</v>
      </c>
      <c r="K25" s="350">
        <v>12.15</v>
      </c>
      <c r="L25" s="350">
        <v>12.1</v>
      </c>
      <c r="M25" s="350">
        <v>11.74</v>
      </c>
      <c r="N25" s="350">
        <v>11.37</v>
      </c>
      <c r="O25" s="350">
        <v>10.84</v>
      </c>
      <c r="P25" s="350">
        <v>10.59</v>
      </c>
      <c r="Q25" s="350">
        <v>10.130000000000001</v>
      </c>
      <c r="R25" s="350">
        <v>10.29</v>
      </c>
      <c r="S25" s="350">
        <v>10.19</v>
      </c>
      <c r="T25" s="350">
        <v>10.38</v>
      </c>
      <c r="U25" s="350">
        <v>10.58</v>
      </c>
      <c r="V25" s="350">
        <v>10.28</v>
      </c>
      <c r="W25" s="350">
        <v>10.029999999999999</v>
      </c>
      <c r="X25" s="350">
        <v>9.64</v>
      </c>
      <c r="Y25" s="350">
        <v>9.7200000000000006</v>
      </c>
      <c r="Z25" s="350">
        <v>9.77</v>
      </c>
      <c r="AA25" s="350">
        <v>9.66</v>
      </c>
      <c r="AB25" s="350">
        <v>9.4600000000000009</v>
      </c>
      <c r="AC25" s="350">
        <v>9.3000000000000007</v>
      </c>
      <c r="AD25" s="350">
        <v>9.68</v>
      </c>
      <c r="AE25" s="350">
        <v>9.43</v>
      </c>
      <c r="AF25" s="350">
        <v>9.02</v>
      </c>
      <c r="AG25" s="350">
        <v>9.1199999999999992</v>
      </c>
      <c r="AH25" s="350">
        <v>9.0500000000000007</v>
      </c>
      <c r="AI25" s="350">
        <v>9.35</v>
      </c>
      <c r="AJ25" s="350">
        <v>9.19</v>
      </c>
      <c r="AK25" s="350">
        <v>8.65</v>
      </c>
      <c r="AL25" s="350">
        <v>8.19</v>
      </c>
      <c r="AM25" s="350">
        <v>8.32</v>
      </c>
      <c r="AN25" s="350">
        <v>8.2899999999999991</v>
      </c>
      <c r="AO25" s="350">
        <v>7.95</v>
      </c>
      <c r="AP25" s="350">
        <v>7.72</v>
      </c>
      <c r="AQ25" s="350">
        <v>7.89</v>
      </c>
      <c r="AR25" s="350">
        <v>8.15</v>
      </c>
      <c r="AS25" s="350">
        <v>7.96</v>
      </c>
      <c r="AT25" s="350">
        <v>7.62</v>
      </c>
      <c r="AU25" s="350">
        <v>7.07</v>
      </c>
      <c r="AV25" s="350">
        <v>6.96</v>
      </c>
      <c r="AW25" s="350">
        <v>6.87</v>
      </c>
      <c r="AX25" s="350">
        <v>6.85</v>
      </c>
      <c r="AY25" s="350">
        <v>6.4253</v>
      </c>
      <c r="AZ25" s="350">
        <v>6.3794000000000004</v>
      </c>
      <c r="BA25" s="350">
        <v>6.7572000000000001</v>
      </c>
      <c r="BB25" s="350">
        <v>7.4169999999999998</v>
      </c>
      <c r="BC25" s="350">
        <v>7.8400999999999996</v>
      </c>
      <c r="BD25" s="350">
        <v>8.2825000000000006</v>
      </c>
      <c r="BE25" s="350">
        <v>8.7104999999999997</v>
      </c>
      <c r="BF25" s="350">
        <v>8.5329999999999995</v>
      </c>
      <c r="BG25" s="350">
        <v>8.6524000000000001</v>
      </c>
      <c r="BH25" s="350">
        <v>8.8958999999999993</v>
      </c>
      <c r="BI25" s="350">
        <v>8.7797000000000001</v>
      </c>
      <c r="BJ25" s="350">
        <v>8.6361000000000008</v>
      </c>
      <c r="BK25" s="350">
        <v>8.5814000000000004</v>
      </c>
      <c r="BL25" s="350">
        <v>8.7348999999999997</v>
      </c>
      <c r="BM25" s="350">
        <v>8.6556999999999995</v>
      </c>
      <c r="BN25" s="350">
        <v>8.5937999999999999</v>
      </c>
      <c r="BO25" s="350">
        <v>8.4377999999999993</v>
      </c>
      <c r="BP25" s="350">
        <v>8.1801999999999992</v>
      </c>
      <c r="BQ25" s="350">
        <v>8.1097000000000001</v>
      </c>
      <c r="BR25" s="350">
        <v>8.2613000000000003</v>
      </c>
      <c r="BS25" s="350">
        <v>8.1168999999999993</v>
      </c>
      <c r="BT25" s="350">
        <v>7.9485999999999999</v>
      </c>
      <c r="BU25" s="350">
        <v>8.0967000000000002</v>
      </c>
      <c r="BV25" s="350">
        <v>7.7751999999999999</v>
      </c>
      <c r="BW25" s="350">
        <v>7.4926000000000004</v>
      </c>
      <c r="BX25" s="350">
        <v>7.4408000000000003</v>
      </c>
      <c r="BY25" s="350">
        <v>7.7618</v>
      </c>
      <c r="BZ25" s="350">
        <v>8.0570000000000004</v>
      </c>
      <c r="CA25" s="350">
        <v>8.0602</v>
      </c>
      <c r="CB25" s="350">
        <v>8.0870999999999995</v>
      </c>
      <c r="CC25" s="350">
        <v>8.0540000000000003</v>
      </c>
      <c r="CD25" s="350">
        <v>7.9161999999999999</v>
      </c>
      <c r="CE25" s="350">
        <v>7.8219000000000003</v>
      </c>
      <c r="CF25" s="350">
        <v>7.8151000000000002</v>
      </c>
      <c r="CG25" s="350">
        <v>7.5412999999999997</v>
      </c>
      <c r="CH25" s="350">
        <v>7.5952000000000002</v>
      </c>
      <c r="CI25" s="350">
        <v>7.5716000000000001</v>
      </c>
      <c r="CJ25" s="350">
        <v>7.5552000000000001</v>
      </c>
      <c r="CK25" s="350">
        <v>7.1962000000000002</v>
      </c>
      <c r="CL25" s="350">
        <v>7.4543999999999997</v>
      </c>
      <c r="CM25" s="350">
        <v>7.6379999999999999</v>
      </c>
      <c r="CN25" s="350">
        <v>7.1680999999999999</v>
      </c>
      <c r="CO25" s="350">
        <v>7.1417999999999999</v>
      </c>
      <c r="CP25" s="350">
        <v>7.0576999999999996</v>
      </c>
      <c r="CQ25" s="350">
        <v>7.0892999999999997</v>
      </c>
      <c r="CR25" s="350">
        <v>6.8216000000000001</v>
      </c>
      <c r="CS25" s="350">
        <v>6.5109000000000004</v>
      </c>
      <c r="CT25" s="350">
        <v>6.6239999999999997</v>
      </c>
      <c r="CU25" s="350">
        <v>6.3738999999999999</v>
      </c>
      <c r="CV25" s="350">
        <v>6.0978000000000003</v>
      </c>
      <c r="CW25" s="350">
        <v>6.0461</v>
      </c>
      <c r="CX25" s="350">
        <v>5.992</v>
      </c>
      <c r="CY25" s="350">
        <v>5.8249000000000004</v>
      </c>
      <c r="CZ25" s="350">
        <v>5.8647999999999998</v>
      </c>
      <c r="DA25" s="350">
        <v>5.7743000000000002</v>
      </c>
      <c r="DB25" s="350">
        <v>5.8319000000000001</v>
      </c>
      <c r="DC25" s="350">
        <v>5.5705999999999998</v>
      </c>
      <c r="DD25" s="350">
        <v>5.1509999999999998</v>
      </c>
      <c r="DE25" s="350">
        <v>5.0114000000000001</v>
      </c>
      <c r="DF25" s="350">
        <v>4.9291999999999998</v>
      </c>
      <c r="DG25" s="350">
        <v>4.5175000000000001</v>
      </c>
      <c r="DH25" s="350">
        <v>4.2868000000000004</v>
      </c>
      <c r="DI25" s="350">
        <v>4.4318999999999997</v>
      </c>
      <c r="DJ25" s="350">
        <v>4.6554000000000002</v>
      </c>
      <c r="DK25" s="350">
        <v>4.5919999999999996</v>
      </c>
      <c r="DL25" s="350">
        <v>4.9067999999999996</v>
      </c>
      <c r="DM25" s="350">
        <v>5.1715999999999998</v>
      </c>
      <c r="DN25" s="350">
        <v>5.3720999999999997</v>
      </c>
      <c r="DO25" s="350">
        <v>5.4311999999999996</v>
      </c>
      <c r="DP25" s="350">
        <v>5.6909000000000001</v>
      </c>
      <c r="DQ25" s="350">
        <v>5.8800999999999997</v>
      </c>
      <c r="DR25" s="350">
        <v>5.3144999999999998</v>
      </c>
      <c r="DS25" s="350">
        <v>5.3890000000000002</v>
      </c>
      <c r="DT25" s="350">
        <v>5.8227000000000002</v>
      </c>
      <c r="DU25" s="350">
        <v>5.6346999999999996</v>
      </c>
      <c r="DV25" s="350">
        <v>5.3707000000000003</v>
      </c>
      <c r="DW25" s="350">
        <v>5.3212999999999999</v>
      </c>
      <c r="DX25" s="350">
        <v>5.4032999999999998</v>
      </c>
      <c r="DY25" s="350">
        <v>5.2096999999999998</v>
      </c>
      <c r="DZ25" s="350">
        <v>5.2388000000000003</v>
      </c>
      <c r="EA25" s="350">
        <v>5.3311999999999999</v>
      </c>
      <c r="EB25" s="350">
        <v>5.3872999999999998</v>
      </c>
      <c r="EC25" s="350">
        <v>5.2179000000000002</v>
      </c>
      <c r="ED25" s="350">
        <v>5.0983000000000001</v>
      </c>
      <c r="EE25" s="350">
        <v>4.9118000000000004</v>
      </c>
      <c r="EF25" s="350">
        <v>4.8471000000000002</v>
      </c>
      <c r="EG25" s="350">
        <v>4.8247999999999998</v>
      </c>
      <c r="EH25" s="350">
        <v>4.7030000000000003</v>
      </c>
      <c r="EI25" s="350">
        <v>4.9467999999999996</v>
      </c>
      <c r="EJ25" s="350">
        <v>5.1153000000000004</v>
      </c>
      <c r="EK25" s="350">
        <v>5.1951000000000001</v>
      </c>
      <c r="EL25" s="350">
        <v>5.2037000000000004</v>
      </c>
      <c r="EM25" s="350">
        <v>4.9854000000000003</v>
      </c>
      <c r="EN25" s="350">
        <v>4.9875999999999996</v>
      </c>
      <c r="EO25" s="350">
        <v>4.8253000000000004</v>
      </c>
      <c r="EP25" s="350">
        <v>4.6271000000000004</v>
      </c>
      <c r="EQ25" s="350">
        <v>4.8928000000000003</v>
      </c>
      <c r="ER25" s="350">
        <v>4.9170999999999996</v>
      </c>
      <c r="ES25" s="350">
        <v>4.9250999999999996</v>
      </c>
      <c r="ET25" s="350">
        <v>5.2202000000000002</v>
      </c>
      <c r="EU25" s="350">
        <v>5.2331000000000003</v>
      </c>
      <c r="EV25" s="350">
        <v>5.2689000000000004</v>
      </c>
      <c r="EW25" s="350">
        <v>5.0990000000000002</v>
      </c>
      <c r="EX25" s="350">
        <v>5.0026999999999999</v>
      </c>
      <c r="EY25" s="350">
        <v>4.7460000000000004</v>
      </c>
      <c r="EZ25" s="350">
        <v>4.5006000000000004</v>
      </c>
      <c r="FA25" s="350">
        <v>4.6159999999999997</v>
      </c>
      <c r="FB25" s="350">
        <v>4.6378000000000004</v>
      </c>
      <c r="FC25" s="350">
        <v>4.5644</v>
      </c>
      <c r="FD25" s="350">
        <v>4.3898999999999999</v>
      </c>
      <c r="FE25" s="350">
        <v>4.2130999999999998</v>
      </c>
      <c r="FF25" s="350">
        <v>4.3243</v>
      </c>
      <c r="FG25" s="350">
        <v>4.4663000000000004</v>
      </c>
      <c r="FH25" s="350">
        <v>4.2196999999999996</v>
      </c>
      <c r="FI25" s="350">
        <v>4.1127000000000002</v>
      </c>
      <c r="FJ25" s="350">
        <v>4.4077999999999999</v>
      </c>
      <c r="FK25" s="350">
        <v>4.6040000000000001</v>
      </c>
      <c r="FL25" s="350">
        <v>4.7131999999999996</v>
      </c>
      <c r="FM25" s="350">
        <v>4.9070999999999998</v>
      </c>
      <c r="FN25" s="350">
        <v>5.0650000000000004</v>
      </c>
      <c r="FO25" s="350">
        <v>4.8959999999999999</v>
      </c>
      <c r="FP25" s="350">
        <v>4.7874999999999996</v>
      </c>
      <c r="FQ25" s="350">
        <v>4.8056000000000001</v>
      </c>
      <c r="FR25" s="350">
        <v>4.7088000000000001</v>
      </c>
      <c r="FS25" s="350">
        <v>4.9569999999999999</v>
      </c>
      <c r="FT25" s="350">
        <v>5.1117999999999997</v>
      </c>
      <c r="FU25" s="350">
        <v>5.2</v>
      </c>
      <c r="FV25" s="350">
        <v>5.1082999999999998</v>
      </c>
      <c r="FW25" s="350">
        <v>5.0071000000000003</v>
      </c>
      <c r="FX25" s="350">
        <v>4.9108999999999998</v>
      </c>
      <c r="FY25" s="350">
        <v>4.7683</v>
      </c>
      <c r="FZ25" s="350">
        <v>4.6902999999999997</v>
      </c>
      <c r="GA25" s="350">
        <v>4.5316000000000001</v>
      </c>
      <c r="GB25" s="350">
        <v>4.5419</v>
      </c>
      <c r="GC25" s="350">
        <v>4.5884</v>
      </c>
      <c r="GD25" s="350">
        <v>4.7960000000000003</v>
      </c>
      <c r="GE25" s="350">
        <v>4.6218000000000004</v>
      </c>
      <c r="GF25" s="350">
        <v>4.4173</v>
      </c>
      <c r="GG25" s="350">
        <v>4.2847</v>
      </c>
      <c r="GH25" s="350">
        <v>4.3010999999999999</v>
      </c>
      <c r="GI25" s="350">
        <v>4.3249000000000004</v>
      </c>
      <c r="GJ25" s="350">
        <v>4.2108999999999996</v>
      </c>
      <c r="GK25" s="350">
        <v>4.3482000000000003</v>
      </c>
      <c r="GL25" s="350">
        <v>4.3129</v>
      </c>
      <c r="GM25" s="350">
        <v>4.2186000000000003</v>
      </c>
      <c r="GN25" s="350">
        <v>4.0751999999999997</v>
      </c>
      <c r="GO25" s="350">
        <v>4.1543000000000001</v>
      </c>
      <c r="GP25" s="350">
        <v>4.3177000000000003</v>
      </c>
      <c r="GQ25" s="350">
        <v>4.5176999999999996</v>
      </c>
      <c r="GR25" s="350">
        <v>4.6487999999999996</v>
      </c>
      <c r="GS25" s="350">
        <v>4.6645000000000003</v>
      </c>
      <c r="GT25" s="350">
        <v>4.6559999999999997</v>
      </c>
      <c r="GU25" s="350">
        <v>4.6535000000000002</v>
      </c>
      <c r="GV25" s="350">
        <v>4.5522</v>
      </c>
      <c r="GW25" s="350">
        <v>4.6154999999999999</v>
      </c>
      <c r="GX25" s="350">
        <v>4.5452000000000004</v>
      </c>
      <c r="GY25" s="350">
        <v>4.6195000000000004</v>
      </c>
      <c r="GZ25" s="350">
        <v>4.8693999999999997</v>
      </c>
      <c r="HA25" s="350">
        <v>4.8959999999999999</v>
      </c>
      <c r="HB25" s="350">
        <v>4.8193999999999999</v>
      </c>
      <c r="HC25" s="350">
        <v>5.0438999999999998</v>
      </c>
      <c r="HD25" s="350">
        <v>5.1458000000000004</v>
      </c>
      <c r="HE25" s="350">
        <v>5.4321000000000002</v>
      </c>
      <c r="HF25" s="350">
        <v>5.4084000000000003</v>
      </c>
      <c r="HG25" s="350">
        <v>5.1498999999999997</v>
      </c>
      <c r="HH25" s="350">
        <v>4.9927999999999999</v>
      </c>
      <c r="HI25" s="350">
        <v>4.9576000000000002</v>
      </c>
      <c r="HJ25" s="350">
        <v>4.7263000000000002</v>
      </c>
      <c r="HK25" s="350">
        <v>4.6936999999999998</v>
      </c>
      <c r="HL25" s="350">
        <v>4.4924999999999997</v>
      </c>
      <c r="HM25" s="350">
        <v>4.6234000000000002</v>
      </c>
      <c r="HN25" s="350">
        <v>4.4450000000000003</v>
      </c>
      <c r="HO25" s="350">
        <v>4.6432000000000002</v>
      </c>
      <c r="HP25" s="350">
        <v>4.8682999999999996</v>
      </c>
      <c r="HQ25" s="350">
        <v>5.2103000000000002</v>
      </c>
      <c r="HR25" s="350">
        <v>5.0494000000000003</v>
      </c>
      <c r="HS25" s="350">
        <v>4.7267000000000001</v>
      </c>
      <c r="HT25" s="350">
        <v>4.5701000000000001</v>
      </c>
      <c r="HU25" s="350">
        <v>4.5789</v>
      </c>
      <c r="HV25" s="350">
        <v>4.2571000000000003</v>
      </c>
      <c r="HW25" s="350">
        <v>3.6238000000000001</v>
      </c>
      <c r="HX25" s="350">
        <v>3.6699000000000002</v>
      </c>
      <c r="HY25" s="350">
        <v>3.6899000000000002</v>
      </c>
      <c r="HZ25" s="350">
        <v>3.2496999999999998</v>
      </c>
      <c r="IA25" s="350">
        <v>3.4072</v>
      </c>
      <c r="IB25" s="350">
        <v>3.6206</v>
      </c>
      <c r="IC25" s="350">
        <v>3.7221000000000002</v>
      </c>
      <c r="ID25" s="350">
        <v>3.8237999999999999</v>
      </c>
      <c r="IE25" s="350">
        <v>3.7141999999999999</v>
      </c>
      <c r="IF25" s="350">
        <v>3.6566000000000001</v>
      </c>
      <c r="IG25" s="350">
        <v>3.5699000000000001</v>
      </c>
      <c r="IH25" s="350">
        <v>3.7591999999999999</v>
      </c>
      <c r="II25" s="350">
        <v>3.8871000000000002</v>
      </c>
      <c r="IJ25" s="350">
        <v>4.0025000000000004</v>
      </c>
      <c r="IK25" s="350">
        <v>4.0624000000000002</v>
      </c>
      <c r="IL25" s="350">
        <v>4.0914999999999999</v>
      </c>
      <c r="IM25" s="350">
        <v>4.1006999999999998</v>
      </c>
      <c r="IN25" s="350">
        <v>3.7772000000000001</v>
      </c>
      <c r="IO25" s="350">
        <v>3.6006999999999998</v>
      </c>
      <c r="IP25" s="350">
        <v>3.5087000000000002</v>
      </c>
      <c r="IQ25" s="350">
        <v>3.2330000000000001</v>
      </c>
      <c r="IR25" s="350">
        <v>3.1271</v>
      </c>
      <c r="IS25" s="350">
        <v>3.0684999999999998</v>
      </c>
      <c r="IT25" s="350">
        <v>3.3109999999999999</v>
      </c>
      <c r="IU25" s="350">
        <v>3.6097999999999999</v>
      </c>
      <c r="IV25" s="350">
        <v>3.7273000000000001</v>
      </c>
      <c r="IW25" s="350">
        <v>3.8799000000000001</v>
      </c>
      <c r="IX25" s="350">
        <v>3.7385999999999999</v>
      </c>
      <c r="IY25" s="350">
        <v>3.7618999999999998</v>
      </c>
      <c r="IZ25" s="350">
        <v>3.5053000000000001</v>
      </c>
      <c r="JA25" s="350">
        <v>3.4144000000000001</v>
      </c>
      <c r="JB25" s="350">
        <v>3.3136999999999999</v>
      </c>
      <c r="JC25" s="350">
        <v>2.7833000000000001</v>
      </c>
      <c r="JD25" s="350">
        <v>2.504</v>
      </c>
      <c r="JE25" s="350">
        <v>2.5289999999999999</v>
      </c>
      <c r="JF25" s="350">
        <v>2.2917000000000001</v>
      </c>
      <c r="JG25" s="350">
        <v>2.1827999999999999</v>
      </c>
      <c r="JH25" s="350">
        <v>2.1103999999999998</v>
      </c>
      <c r="JI25" s="350">
        <v>2.2191000000000001</v>
      </c>
      <c r="JJ25" s="350">
        <v>2.323</v>
      </c>
      <c r="JK25" s="350">
        <v>2.2117</v>
      </c>
      <c r="JL25" s="350">
        <v>1.9416</v>
      </c>
      <c r="JM25" s="350">
        <v>1.7698</v>
      </c>
      <c r="JN25" s="350">
        <v>1.6523000000000001</v>
      </c>
      <c r="JO25" s="350">
        <v>1.6735</v>
      </c>
      <c r="JP25" s="350">
        <v>1.7222</v>
      </c>
      <c r="JQ25" s="350">
        <v>1.7721</v>
      </c>
      <c r="JR25" s="350">
        <v>1.7741</v>
      </c>
      <c r="JS25" s="350">
        <v>1.8467</v>
      </c>
      <c r="JT25" s="350">
        <v>2.0794999999999999</v>
      </c>
      <c r="JU25" s="350">
        <v>2.1781000000000001</v>
      </c>
      <c r="JV25" s="350">
        <v>1.9767999999999999</v>
      </c>
      <c r="JW25" s="350">
        <v>1.7824</v>
      </c>
      <c r="JX25" s="350">
        <v>1.9461999999999999</v>
      </c>
      <c r="JY25" s="350">
        <v>2.3062999999999998</v>
      </c>
      <c r="JZ25" s="350">
        <v>2.4710000000000001</v>
      </c>
      <c r="KA25" s="350">
        <v>2.7088000000000001</v>
      </c>
      <c r="KB25" s="350">
        <v>2.8443000000000001</v>
      </c>
      <c r="KC25" s="350">
        <v>2.6783999999999999</v>
      </c>
      <c r="KD25" s="350">
        <v>2.7597999999999998</v>
      </c>
      <c r="KE25" s="350">
        <v>2.9458000000000002</v>
      </c>
      <c r="KF25" s="350">
        <v>2.91</v>
      </c>
      <c r="KG25" s="350">
        <v>2.8147000000000002</v>
      </c>
      <c r="KH25" s="350">
        <v>2.7837000000000001</v>
      </c>
      <c r="KI25" s="350">
        <v>2.7416999999999998</v>
      </c>
      <c r="KJ25" s="350">
        <v>2.6989000000000001</v>
      </c>
      <c r="KK25" s="350">
        <v>2.7841999999999998</v>
      </c>
      <c r="KL25" s="350">
        <v>2.7343000000000002</v>
      </c>
      <c r="KM25" s="350">
        <v>2.5347</v>
      </c>
      <c r="KN25" s="350">
        <v>2.4918999999999998</v>
      </c>
      <c r="KO25" s="350">
        <v>2.2469000000000001</v>
      </c>
      <c r="KP25" s="350">
        <v>2.1593</v>
      </c>
      <c r="KQ25" s="350">
        <v>1.9287000000000001</v>
      </c>
      <c r="KR25" s="350">
        <v>1.589</v>
      </c>
      <c r="KS25" s="350">
        <v>1.7364999999999999</v>
      </c>
      <c r="KT25" s="350">
        <v>1.7941</v>
      </c>
      <c r="KU25" s="350">
        <v>1.7549999999999999</v>
      </c>
      <c r="KV25" s="350">
        <v>2.0243000000000002</v>
      </c>
      <c r="KW25" s="350">
        <v>2.1696</v>
      </c>
      <c r="KX25" s="350">
        <v>2.1353</v>
      </c>
      <c r="KY25" s="350">
        <v>1.9799</v>
      </c>
      <c r="KZ25" s="350">
        <v>1.8814</v>
      </c>
      <c r="LA25" s="350">
        <v>1.8460000000000001</v>
      </c>
      <c r="LB25" s="350">
        <v>1.9779</v>
      </c>
      <c r="LC25" s="350">
        <v>1.9234</v>
      </c>
      <c r="LD25" s="350">
        <v>1.7833000000000001</v>
      </c>
      <c r="LE25" s="350">
        <v>1.5032000000000001</v>
      </c>
      <c r="LF25" s="350">
        <v>1.5434000000000001</v>
      </c>
      <c r="LG25" s="350">
        <v>1.5688</v>
      </c>
      <c r="LH25" s="350">
        <v>1.5366</v>
      </c>
      <c r="LI25" s="350">
        <v>1.3105</v>
      </c>
      <c r="LJ25" s="350">
        <v>0.95689999999999997</v>
      </c>
      <c r="LK25" s="350">
        <v>0.74209999999999998</v>
      </c>
      <c r="LL25" s="350">
        <v>0.82430000000000003</v>
      </c>
      <c r="LM25" s="350">
        <v>1.0780000000000001</v>
      </c>
      <c r="LN25" s="350">
        <v>1.3817999999999999</v>
      </c>
      <c r="LO25" s="350">
        <v>1.4336</v>
      </c>
      <c r="LP25" s="350">
        <v>1.4202999999999999</v>
      </c>
      <c r="LQ25" s="350">
        <v>1.3058000000000001</v>
      </c>
      <c r="LR25" s="350">
        <v>1.194</v>
      </c>
      <c r="LS25" s="350">
        <v>1.0789</v>
      </c>
      <c r="LT25" s="350">
        <v>1.1174999999999999</v>
      </c>
      <c r="LU25" s="350">
        <v>1.0846</v>
      </c>
      <c r="LV25" s="350">
        <v>1.2713000000000001</v>
      </c>
      <c r="LW25" s="350">
        <v>1.1241000000000001</v>
      </c>
      <c r="LX25" s="350">
        <v>1.2436</v>
      </c>
      <c r="LY25" s="350">
        <v>1.3815999999999999</v>
      </c>
      <c r="LZ25" s="350">
        <v>1.3299000000000001</v>
      </c>
      <c r="MA25" s="350">
        <v>1.2781</v>
      </c>
      <c r="MB25" s="350">
        <v>1.3931</v>
      </c>
      <c r="MC25" s="350">
        <v>1.6033999999999999</v>
      </c>
    </row>
    <row r="26" spans="1:341" ht="13.5" customHeight="1">
      <c r="A26" s="410" t="s">
        <v>15228</v>
      </c>
      <c r="B26" s="411"/>
      <c r="C26" s="348" t="s">
        <v>15210</v>
      </c>
      <c r="D26" s="349">
        <v>10.450200000000001</v>
      </c>
      <c r="E26" s="349">
        <v>10.920500000000001</v>
      </c>
      <c r="F26" s="349">
        <v>11.0549</v>
      </c>
      <c r="G26" s="349">
        <v>10.8743</v>
      </c>
      <c r="H26" s="349">
        <v>10.7959</v>
      </c>
      <c r="I26" s="349">
        <v>10.706300000000001</v>
      </c>
      <c r="J26" s="349">
        <v>10.567299999999999</v>
      </c>
      <c r="K26" s="349">
        <v>10.956899999999999</v>
      </c>
      <c r="L26" s="349">
        <v>11.1356</v>
      </c>
      <c r="M26" s="349">
        <v>11.079000000000001</v>
      </c>
      <c r="N26" s="349">
        <v>10.9892</v>
      </c>
      <c r="O26" s="349">
        <v>10.8649</v>
      </c>
      <c r="P26" s="349">
        <v>10.844900000000001</v>
      </c>
      <c r="Q26" s="349">
        <v>10.4413</v>
      </c>
      <c r="R26" s="349">
        <v>10.3725</v>
      </c>
      <c r="S26" s="349">
        <v>10.1174</v>
      </c>
      <c r="T26" s="349">
        <v>9.9855</v>
      </c>
      <c r="U26" s="349">
        <v>10.0527</v>
      </c>
      <c r="V26" s="349">
        <v>10.224600000000001</v>
      </c>
      <c r="W26" s="349">
        <v>10.201700000000001</v>
      </c>
      <c r="X26" s="349">
        <v>10.0021</v>
      </c>
      <c r="Y26" s="349">
        <v>9.8719000000000001</v>
      </c>
      <c r="Z26" s="349">
        <v>9.9183000000000003</v>
      </c>
      <c r="AA26" s="349">
        <v>9.8923000000000005</v>
      </c>
      <c r="AB26" s="349">
        <v>9.6113999999999997</v>
      </c>
      <c r="AC26" s="349">
        <v>9.5470000000000006</v>
      </c>
      <c r="AD26" s="349">
        <v>9.5812000000000008</v>
      </c>
      <c r="AE26" s="349">
        <v>9.6231000000000009</v>
      </c>
      <c r="AF26" s="349">
        <v>9.5797000000000008</v>
      </c>
      <c r="AG26" s="349">
        <v>9.8254000000000001</v>
      </c>
      <c r="AH26" s="349">
        <v>10.033099999999999</v>
      </c>
      <c r="AI26" s="349">
        <v>10.1014</v>
      </c>
      <c r="AJ26" s="349">
        <v>10.0219</v>
      </c>
      <c r="AK26" s="349">
        <v>10.224500000000001</v>
      </c>
      <c r="AL26" s="349">
        <v>9.8812999999999995</v>
      </c>
      <c r="AM26" s="349">
        <v>9.9328000000000003</v>
      </c>
      <c r="AN26" s="349">
        <v>9.7027000000000001</v>
      </c>
      <c r="AO26" s="349">
        <v>9.4030000000000005</v>
      </c>
      <c r="AP26" s="349">
        <v>9.1457999999999995</v>
      </c>
      <c r="AQ26" s="349">
        <v>9.1559000000000008</v>
      </c>
      <c r="AR26" s="349">
        <v>9.0422999999999991</v>
      </c>
      <c r="AS26" s="349">
        <v>8.7796000000000003</v>
      </c>
      <c r="AT26" s="349">
        <v>8.4017999999999997</v>
      </c>
      <c r="AU26" s="349">
        <v>7.9196999999999997</v>
      </c>
      <c r="AV26" s="349">
        <v>7.6120000000000001</v>
      </c>
      <c r="AW26" s="349">
        <v>7.3615000000000004</v>
      </c>
      <c r="AX26" s="349">
        <v>7.3806000000000003</v>
      </c>
      <c r="AY26" s="349">
        <v>7.1852999999999998</v>
      </c>
      <c r="AZ26" s="349">
        <v>6.69</v>
      </c>
      <c r="BA26" s="349">
        <v>6.88</v>
      </c>
      <c r="BB26" s="349">
        <v>7.35</v>
      </c>
      <c r="BC26" s="349">
        <v>7.46</v>
      </c>
      <c r="BD26" s="349">
        <v>7.75</v>
      </c>
      <c r="BE26" s="349">
        <v>8.3699999999999992</v>
      </c>
      <c r="BF26" s="349">
        <v>8.39</v>
      </c>
      <c r="BG26" s="349">
        <v>8.68</v>
      </c>
      <c r="BH26" s="349">
        <v>9.1199999999999992</v>
      </c>
      <c r="BI26" s="349">
        <v>9.16</v>
      </c>
      <c r="BJ26" s="349">
        <v>9.1199999999999992</v>
      </c>
      <c r="BK26" s="349">
        <v>9.14</v>
      </c>
      <c r="BL26" s="349">
        <v>9.34</v>
      </c>
      <c r="BM26" s="349">
        <v>9.19</v>
      </c>
      <c r="BN26" s="349">
        <v>9.43</v>
      </c>
      <c r="BO26" s="349">
        <v>9.26</v>
      </c>
      <c r="BP26" s="349">
        <v>8.7799999999999994</v>
      </c>
      <c r="BQ26" s="349">
        <v>8.75</v>
      </c>
      <c r="BR26" s="349">
        <v>8.7100000000000009</v>
      </c>
      <c r="BS26" s="349">
        <v>8.4700000000000006</v>
      </c>
      <c r="BT26" s="349">
        <v>8.36</v>
      </c>
      <c r="BU26" s="349">
        <v>8.48</v>
      </c>
      <c r="BV26" s="349">
        <v>8.16</v>
      </c>
      <c r="BW26" s="349">
        <v>7.82</v>
      </c>
      <c r="BX26" s="349">
        <v>7.44</v>
      </c>
      <c r="BY26" s="349">
        <v>7.66</v>
      </c>
      <c r="BZ26" s="349">
        <v>7.83</v>
      </c>
      <c r="CA26" s="349">
        <v>7.62</v>
      </c>
      <c r="CB26" s="349">
        <v>7.48</v>
      </c>
      <c r="CC26" s="349">
        <v>7.51</v>
      </c>
      <c r="CD26" s="349">
        <v>7.39</v>
      </c>
      <c r="CE26" s="349">
        <v>7.31</v>
      </c>
      <c r="CF26" s="349">
        <v>7.13</v>
      </c>
      <c r="CG26" s="349">
        <v>6.68</v>
      </c>
      <c r="CH26" s="349">
        <v>6.43</v>
      </c>
      <c r="CI26" s="349">
        <v>6.31</v>
      </c>
      <c r="CJ26" s="349">
        <v>6.23</v>
      </c>
      <c r="CK26" s="349">
        <v>6.06</v>
      </c>
      <c r="CL26" s="349">
        <v>6.32</v>
      </c>
      <c r="CM26" s="349">
        <v>6.39</v>
      </c>
      <c r="CN26" s="349">
        <v>6.18</v>
      </c>
      <c r="CO26" s="349">
        <v>6.09</v>
      </c>
      <c r="CP26" s="349">
        <v>5.83</v>
      </c>
      <c r="CQ26" s="349">
        <v>5.94</v>
      </c>
      <c r="CR26" s="349">
        <v>5.66</v>
      </c>
      <c r="CS26" s="349">
        <v>5.75</v>
      </c>
      <c r="CT26" s="349">
        <v>5.59</v>
      </c>
      <c r="CU26" s="349">
        <v>5.46</v>
      </c>
      <c r="CV26" s="349">
        <v>5.22</v>
      </c>
      <c r="CW26" s="349">
        <v>5.12</v>
      </c>
      <c r="CX26" s="349">
        <v>5.01</v>
      </c>
      <c r="CY26" s="349">
        <v>5</v>
      </c>
      <c r="CZ26" s="349">
        <v>5.0599999999999996</v>
      </c>
      <c r="DA26" s="349">
        <v>4.91</v>
      </c>
      <c r="DB26" s="349">
        <v>4.82</v>
      </c>
      <c r="DC26" s="349">
        <v>4.59</v>
      </c>
      <c r="DD26" s="349">
        <v>4.2699999999999996</v>
      </c>
      <c r="DE26" s="349">
        <v>4.25</v>
      </c>
      <c r="DF26" s="349">
        <v>4.24</v>
      </c>
      <c r="DG26" s="349">
        <v>3.95</v>
      </c>
      <c r="DH26" s="349">
        <v>3.8220000000000001</v>
      </c>
      <c r="DI26" s="349">
        <v>3.9742000000000002</v>
      </c>
      <c r="DJ26" s="349">
        <v>4.181</v>
      </c>
      <c r="DK26" s="349">
        <v>4.0407000000000002</v>
      </c>
      <c r="DL26" s="349">
        <v>4.2049000000000003</v>
      </c>
      <c r="DM26" s="349">
        <v>4.5266999999999999</v>
      </c>
      <c r="DN26" s="349">
        <v>4.8562000000000003</v>
      </c>
      <c r="DO26" s="349">
        <v>5.0606</v>
      </c>
      <c r="DP26" s="349">
        <v>5.2352999999999996</v>
      </c>
      <c r="DQ26" s="349">
        <v>5.4715999999999996</v>
      </c>
      <c r="DR26" s="349">
        <v>5.1841999999999997</v>
      </c>
      <c r="DS26" s="349">
        <v>5.3044000000000002</v>
      </c>
      <c r="DT26" s="349">
        <v>5.6985000000000001</v>
      </c>
      <c r="DU26" s="349">
        <v>5.6635999999999997</v>
      </c>
      <c r="DV26" s="349">
        <v>5.4905999999999997</v>
      </c>
      <c r="DW26" s="349">
        <v>5.4138000000000002</v>
      </c>
      <c r="DX26" s="349">
        <v>5.5155000000000003</v>
      </c>
      <c r="DY26" s="349">
        <v>5.3453999999999997</v>
      </c>
      <c r="DZ26" s="349">
        <v>5.4537000000000004</v>
      </c>
      <c r="EA26" s="349">
        <v>5.3982000000000001</v>
      </c>
      <c r="EB26" s="349">
        <v>5.4672000000000001</v>
      </c>
      <c r="EC26" s="349">
        <v>5.4162999999999997</v>
      </c>
      <c r="ED26" s="349">
        <v>5.3357000000000001</v>
      </c>
      <c r="EE26" s="349">
        <v>5.0679999999999996</v>
      </c>
      <c r="EF26" s="349">
        <v>5.0082000000000004</v>
      </c>
      <c r="EG26" s="349">
        <v>5.0210999999999997</v>
      </c>
      <c r="EH26" s="349">
        <v>4.9381000000000004</v>
      </c>
      <c r="EI26" s="349">
        <v>5.1013999999999999</v>
      </c>
      <c r="EJ26" s="349">
        <v>5.2625000000000002</v>
      </c>
      <c r="EK26" s="349">
        <v>5.2083000000000004</v>
      </c>
      <c r="EL26" s="349">
        <v>5.25</v>
      </c>
      <c r="EM26" s="349">
        <v>5.0582000000000003</v>
      </c>
      <c r="EN26" s="349">
        <v>5.0373999999999999</v>
      </c>
      <c r="EO26" s="349">
        <v>4.8169000000000004</v>
      </c>
      <c r="EP26" s="349">
        <v>4.6666999999999996</v>
      </c>
      <c r="EQ26" s="349">
        <v>4.9588000000000001</v>
      </c>
      <c r="ER26" s="349">
        <v>5.0228999999999999</v>
      </c>
      <c r="ES26" s="349">
        <v>5.0660999999999996</v>
      </c>
      <c r="ET26" s="349">
        <v>5.3164999999999996</v>
      </c>
      <c r="EU26" s="349">
        <v>5.2972000000000001</v>
      </c>
      <c r="EV26" s="349">
        <v>5.3030999999999997</v>
      </c>
      <c r="EW26" s="349">
        <v>5.1649000000000003</v>
      </c>
      <c r="EX26" s="349">
        <v>5.0274000000000001</v>
      </c>
      <c r="EY26" s="349">
        <v>4.7310999999999996</v>
      </c>
      <c r="EZ26" s="349">
        <v>4.5232999999999999</v>
      </c>
      <c r="FA26" s="349">
        <v>4.6234999999999999</v>
      </c>
      <c r="FB26" s="349">
        <v>4.5923999999999996</v>
      </c>
      <c r="FC26" s="349">
        <v>4.4065000000000003</v>
      </c>
      <c r="FD26" s="349">
        <v>4.2702999999999998</v>
      </c>
      <c r="FE26" s="349">
        <v>4.0608000000000004</v>
      </c>
      <c r="FF26" s="349">
        <v>4.1272000000000002</v>
      </c>
      <c r="FG26" s="349">
        <v>4.2289000000000003</v>
      </c>
      <c r="FH26" s="349">
        <v>3.9186999999999999</v>
      </c>
      <c r="FI26" s="349">
        <v>3.7233000000000001</v>
      </c>
      <c r="FJ26" s="349">
        <v>4.0625999999999998</v>
      </c>
      <c r="FK26" s="349">
        <v>4.2046999999999999</v>
      </c>
      <c r="FL26" s="349">
        <v>4.2319000000000004</v>
      </c>
      <c r="FM26" s="349">
        <v>4.3080999999999996</v>
      </c>
      <c r="FN26" s="349">
        <v>4.4378000000000002</v>
      </c>
      <c r="FO26" s="349">
        <v>4.3559999999999999</v>
      </c>
      <c r="FP26" s="349">
        <v>4.2567000000000004</v>
      </c>
      <c r="FQ26" s="349">
        <v>4.1833</v>
      </c>
      <c r="FR26" s="349">
        <v>4.0194000000000001</v>
      </c>
      <c r="FS26" s="349">
        <v>4.2423999999999999</v>
      </c>
      <c r="FT26" s="349">
        <v>4.3861999999999997</v>
      </c>
      <c r="FU26" s="349">
        <v>4.4425999999999997</v>
      </c>
      <c r="FV26" s="349">
        <v>4.3395999999999999</v>
      </c>
      <c r="FW26" s="349">
        <v>4.1679000000000004</v>
      </c>
      <c r="FX26" s="349">
        <v>4.1139999999999999</v>
      </c>
      <c r="FY26" s="349">
        <v>3.9794</v>
      </c>
      <c r="FZ26" s="349">
        <v>3.8687</v>
      </c>
      <c r="GA26" s="349">
        <v>3.6892999999999998</v>
      </c>
      <c r="GB26" s="349">
        <v>3.6335999999999999</v>
      </c>
      <c r="GC26" s="349">
        <v>3.6153</v>
      </c>
      <c r="GD26" s="349">
        <v>3.7625000000000002</v>
      </c>
      <c r="GE26" s="349">
        <v>3.5709</v>
      </c>
      <c r="GF26" s="349">
        <v>3.4074</v>
      </c>
      <c r="GG26" s="349">
        <v>3.2541000000000002</v>
      </c>
      <c r="GH26" s="349">
        <v>3.3159999999999998</v>
      </c>
      <c r="GI26" s="349">
        <v>3.3155000000000001</v>
      </c>
      <c r="GJ26" s="349">
        <v>3.1555</v>
      </c>
      <c r="GK26" s="349">
        <v>3.3233999999999999</v>
      </c>
      <c r="GL26" s="349">
        <v>3.5272999999999999</v>
      </c>
      <c r="GM26" s="349">
        <v>3.4089999999999998</v>
      </c>
      <c r="GN26" s="349">
        <v>3.3927</v>
      </c>
      <c r="GO26" s="349">
        <v>3.5510000000000002</v>
      </c>
      <c r="GP26" s="349">
        <v>3.7311999999999999</v>
      </c>
      <c r="GQ26" s="349">
        <v>4.0115999999999996</v>
      </c>
      <c r="GR26" s="349">
        <v>4.0602999999999998</v>
      </c>
      <c r="GS26" s="349">
        <v>4.0750999999999999</v>
      </c>
      <c r="GT26" s="349">
        <v>4.0963000000000003</v>
      </c>
      <c r="GU26" s="349">
        <v>3.9681999999999999</v>
      </c>
      <c r="GV26" s="349">
        <v>3.8397999999999999</v>
      </c>
      <c r="GW26" s="349">
        <v>3.8813</v>
      </c>
      <c r="GX26" s="349">
        <v>3.8041</v>
      </c>
      <c r="GY26" s="349">
        <v>3.9026000000000001</v>
      </c>
      <c r="GZ26" s="349">
        <v>4.1028000000000002</v>
      </c>
      <c r="HA26" s="349">
        <v>4.1174999999999997</v>
      </c>
      <c r="HB26" s="349">
        <v>4.0227000000000004</v>
      </c>
      <c r="HC26" s="349">
        <v>4.2458999999999998</v>
      </c>
      <c r="HD26" s="349">
        <v>4.3731</v>
      </c>
      <c r="HE26" s="349">
        <v>4.6608000000000001</v>
      </c>
      <c r="HF26" s="349">
        <v>4.6284000000000001</v>
      </c>
      <c r="HG26" s="349">
        <v>4.4263000000000003</v>
      </c>
      <c r="HH26" s="349">
        <v>4.3693999999999997</v>
      </c>
      <c r="HI26" s="349">
        <v>4.4001999999999999</v>
      </c>
      <c r="HJ26" s="349">
        <v>4.2515000000000001</v>
      </c>
      <c r="HK26" s="349">
        <v>4.3818000000000001</v>
      </c>
      <c r="HL26" s="349">
        <v>4.2317</v>
      </c>
      <c r="HM26" s="349">
        <v>4.1394000000000002</v>
      </c>
      <c r="HN26" s="349">
        <v>4.0705</v>
      </c>
      <c r="HO26" s="349">
        <v>4.2827000000000002</v>
      </c>
      <c r="HP26" s="349">
        <v>4.4233000000000002</v>
      </c>
      <c r="HQ26" s="349">
        <v>4.8093000000000004</v>
      </c>
      <c r="HR26" s="349">
        <v>4.8144999999999998</v>
      </c>
      <c r="HS26" s="349">
        <v>4.4960000000000004</v>
      </c>
      <c r="HT26" s="349">
        <v>4.5042999999999997</v>
      </c>
      <c r="HU26" s="349">
        <v>4.4157999999999999</v>
      </c>
      <c r="HV26" s="349">
        <v>4.1963999999999997</v>
      </c>
      <c r="HW26" s="349">
        <v>3.8881000000000001</v>
      </c>
      <c r="HX26" s="349">
        <v>4.0994999999999999</v>
      </c>
      <c r="HY26" s="349">
        <v>4.1962000000000002</v>
      </c>
      <c r="HZ26" s="349">
        <v>4.1420000000000003</v>
      </c>
      <c r="IA26" s="349">
        <v>4.0896999999999997</v>
      </c>
      <c r="IB26" s="349">
        <v>4.1322999999999999</v>
      </c>
      <c r="IC26" s="349">
        <v>4.3254999999999999</v>
      </c>
      <c r="ID26" s="349">
        <v>4.0896999999999997</v>
      </c>
      <c r="IE26" s="349">
        <v>3.8915000000000002</v>
      </c>
      <c r="IF26" s="349">
        <v>3.8672</v>
      </c>
      <c r="IG26" s="349">
        <v>3.8035999999999999</v>
      </c>
      <c r="IH26" s="349">
        <v>3.8363999999999998</v>
      </c>
      <c r="II26" s="349">
        <v>3.8727</v>
      </c>
      <c r="IJ26" s="349">
        <v>4.1020000000000003</v>
      </c>
      <c r="IK26" s="349">
        <v>4.1074000000000002</v>
      </c>
      <c r="IL26" s="349">
        <v>3.9860000000000002</v>
      </c>
      <c r="IM26" s="349">
        <v>4.1562999999999999</v>
      </c>
      <c r="IN26" s="349">
        <v>3.6783999999999999</v>
      </c>
      <c r="IO26" s="349">
        <v>3.6867999999999999</v>
      </c>
      <c r="IP26" s="349">
        <v>3.6097000000000001</v>
      </c>
      <c r="IQ26" s="349">
        <v>3.4363999999999999</v>
      </c>
      <c r="IR26" s="349">
        <v>3.4921000000000002</v>
      </c>
      <c r="IS26" s="349">
        <v>3.3281999999999998</v>
      </c>
      <c r="IT26" s="349">
        <v>3.7164999999999999</v>
      </c>
      <c r="IU26" s="349">
        <v>4.0713999999999997</v>
      </c>
      <c r="IV26" s="349">
        <v>3.9390000000000001</v>
      </c>
      <c r="IW26" s="349">
        <v>4.4733000000000001</v>
      </c>
      <c r="IX26" s="349">
        <v>4.4874999999999998</v>
      </c>
      <c r="IY26" s="349">
        <v>4.6574</v>
      </c>
      <c r="IZ26" s="349">
        <v>4.3655999999999997</v>
      </c>
      <c r="JA26" s="349">
        <v>4.3747999999999996</v>
      </c>
      <c r="JB26" s="349">
        <v>4.5978000000000003</v>
      </c>
      <c r="JC26" s="349">
        <v>4.2027000000000001</v>
      </c>
      <c r="JD26" s="349">
        <v>4.0350999999999999</v>
      </c>
      <c r="JE26" s="349">
        <v>4.0761000000000003</v>
      </c>
      <c r="JF26" s="349">
        <v>4.3918999999999997</v>
      </c>
      <c r="JG26" s="349">
        <v>4.0907999999999998</v>
      </c>
      <c r="JH26" s="349">
        <v>3.9047000000000001</v>
      </c>
      <c r="JI26" s="349">
        <v>3.7446999999999999</v>
      </c>
      <c r="JJ26" s="349">
        <v>3.2820999999999998</v>
      </c>
      <c r="JK26" s="349">
        <v>3.3816999999999999</v>
      </c>
      <c r="JL26" s="349">
        <v>3.5251999999999999</v>
      </c>
      <c r="JM26" s="349">
        <v>3.4055</v>
      </c>
      <c r="JN26" s="349">
        <v>3.2488000000000001</v>
      </c>
      <c r="JO26" s="349">
        <v>3.008</v>
      </c>
      <c r="JP26" s="349">
        <v>2.4182000000000001</v>
      </c>
      <c r="JQ26" s="349">
        <v>2.3052999999999999</v>
      </c>
      <c r="JR26" s="349">
        <v>2.2467000000000001</v>
      </c>
      <c r="JS26" s="349">
        <v>2.0989</v>
      </c>
      <c r="JT26" s="349">
        <v>2.3925999999999998</v>
      </c>
      <c r="JU26" s="349">
        <v>2.8576000000000001</v>
      </c>
      <c r="JV26" s="349">
        <v>3.0266000000000002</v>
      </c>
      <c r="JW26" s="349">
        <v>2.8553999999999999</v>
      </c>
      <c r="JX26" s="349">
        <v>2.6848999999999998</v>
      </c>
      <c r="JY26" s="349">
        <v>3.0703999999999998</v>
      </c>
      <c r="JZ26" s="349">
        <v>3.1012</v>
      </c>
      <c r="KA26" s="349">
        <v>3.0964999999999998</v>
      </c>
      <c r="KB26" s="349">
        <v>3.4064999999999999</v>
      </c>
      <c r="KC26" s="349">
        <v>3.1629999999999998</v>
      </c>
      <c r="KD26" s="349">
        <v>3.1711999999999998</v>
      </c>
      <c r="KE26" s="349">
        <v>3.3128000000000002</v>
      </c>
      <c r="KF26" s="349">
        <v>3.2117</v>
      </c>
      <c r="KG26" s="349">
        <v>3.089</v>
      </c>
      <c r="KH26" s="349">
        <v>2.8860999999999999</v>
      </c>
      <c r="KI26" s="349">
        <v>2.6103999999999998</v>
      </c>
      <c r="KJ26" s="349">
        <v>2.5548999999999999</v>
      </c>
      <c r="KK26" s="349">
        <v>2.2768999999999999</v>
      </c>
      <c r="KL26" s="349">
        <v>2.1606999999999998</v>
      </c>
      <c r="KM26" s="349">
        <v>1.9906999999999999</v>
      </c>
      <c r="KN26" s="349">
        <v>1.849</v>
      </c>
      <c r="KO26" s="349">
        <v>1.6914</v>
      </c>
      <c r="KP26" s="349">
        <v>1.6195999999999999</v>
      </c>
      <c r="KQ26" s="349">
        <v>1.4509000000000001</v>
      </c>
      <c r="KR26" s="349">
        <v>1.2699</v>
      </c>
      <c r="KS26" s="349">
        <v>1.2146999999999999</v>
      </c>
      <c r="KT26" s="349">
        <v>0.95540000000000003</v>
      </c>
      <c r="KU26" s="349">
        <v>0.85229999999999995</v>
      </c>
      <c r="KV26" s="349">
        <v>1.3351</v>
      </c>
      <c r="KW26" s="349">
        <v>1.6688000000000001</v>
      </c>
      <c r="KX26" s="349">
        <v>1.5298</v>
      </c>
      <c r="KY26" s="349">
        <v>1.3932</v>
      </c>
      <c r="KZ26" s="349">
        <v>1.4823</v>
      </c>
      <c r="LA26" s="349">
        <v>1.2024999999999999</v>
      </c>
      <c r="LB26" s="349">
        <v>1.1552</v>
      </c>
      <c r="LC26" s="349">
        <v>1.1947000000000001</v>
      </c>
      <c r="LD26" s="349">
        <v>1.1142000000000001</v>
      </c>
      <c r="LE26" s="349">
        <v>1.0403</v>
      </c>
      <c r="LF26" s="349">
        <v>0.93140000000000001</v>
      </c>
      <c r="LG26" s="349">
        <v>0.96260000000000001</v>
      </c>
      <c r="LH26" s="349">
        <v>0.97189999999999999</v>
      </c>
      <c r="LI26" s="349">
        <v>0.87929999999999997</v>
      </c>
      <c r="LJ26" s="349">
        <v>0.62129999999999996</v>
      </c>
      <c r="LK26" s="349">
        <v>0.61329999999999996</v>
      </c>
      <c r="LL26" s="349">
        <v>0.73540000000000005</v>
      </c>
      <c r="LM26" s="349">
        <v>0.77529999999999999</v>
      </c>
      <c r="LN26" s="349">
        <v>1.2343</v>
      </c>
      <c r="LO26" s="349">
        <v>1.2882</v>
      </c>
      <c r="LP26" s="349">
        <v>1.3139000000000001</v>
      </c>
      <c r="LQ26" s="349">
        <v>1.4452</v>
      </c>
      <c r="LR26" s="349">
        <v>1.4599</v>
      </c>
      <c r="LS26" s="349">
        <v>1.2643</v>
      </c>
      <c r="LT26" s="349">
        <v>1.1761999999999999</v>
      </c>
      <c r="LU26" s="349">
        <v>1.0719000000000001</v>
      </c>
      <c r="LV26" s="349">
        <v>1.2079</v>
      </c>
      <c r="LW26" s="349">
        <v>1.0443</v>
      </c>
      <c r="LX26" s="349">
        <v>1.115</v>
      </c>
      <c r="LY26" s="349">
        <v>1.1493</v>
      </c>
      <c r="LZ26" s="349">
        <v>0.9476</v>
      </c>
      <c r="MA26" s="349">
        <v>0.88</v>
      </c>
      <c r="MB26" s="349">
        <v>1.0339</v>
      </c>
      <c r="MC26" s="349">
        <v>1.2730999999999999</v>
      </c>
    </row>
    <row r="27" spans="1:341" ht="13.5" customHeight="1">
      <c r="A27" s="410" t="s">
        <v>15229</v>
      </c>
      <c r="B27" s="411"/>
      <c r="C27" s="348" t="s">
        <v>15210</v>
      </c>
      <c r="D27" s="350">
        <v>9.7479999999999993</v>
      </c>
      <c r="E27" s="350">
        <v>10.192500000000001</v>
      </c>
      <c r="F27" s="350">
        <v>10.74</v>
      </c>
      <c r="G27" s="350">
        <v>11.345000000000001</v>
      </c>
      <c r="H27" s="350">
        <v>11.321999999999999</v>
      </c>
      <c r="I27" s="350">
        <v>10.755000000000001</v>
      </c>
      <c r="J27" s="350">
        <v>10.672499999999999</v>
      </c>
      <c r="K27" s="350">
        <v>10.64</v>
      </c>
      <c r="L27" s="350">
        <v>10.8025</v>
      </c>
      <c r="M27" s="350">
        <v>11.27</v>
      </c>
      <c r="N27" s="350">
        <v>10.705</v>
      </c>
      <c r="O27" s="350">
        <v>10.305</v>
      </c>
      <c r="P27" s="350">
        <v>10.206</v>
      </c>
      <c r="Q27" s="350">
        <v>9.6775000000000002</v>
      </c>
      <c r="R27" s="350">
        <v>9.6325000000000003</v>
      </c>
      <c r="S27" s="350">
        <v>9.4975000000000005</v>
      </c>
      <c r="T27" s="350">
        <v>9.5739999999999998</v>
      </c>
      <c r="U27" s="350">
        <v>9.8149999999999995</v>
      </c>
      <c r="V27" s="350">
        <v>10.006</v>
      </c>
      <c r="W27" s="350">
        <v>9.77</v>
      </c>
      <c r="X27" s="350">
        <v>9.58</v>
      </c>
      <c r="Y27" s="350">
        <v>9.1159999999999997</v>
      </c>
      <c r="Z27" s="350">
        <v>8.6199999999999992</v>
      </c>
      <c r="AA27" s="350">
        <v>8.5299999999999994</v>
      </c>
      <c r="AB27" s="350">
        <v>8.1300000000000008</v>
      </c>
      <c r="AC27" s="350">
        <v>8.3450000000000006</v>
      </c>
      <c r="AD27" s="350">
        <v>8.6300000000000008</v>
      </c>
      <c r="AE27" s="350">
        <v>8.7560000000000002</v>
      </c>
      <c r="AF27" s="350">
        <v>8.6374999999999993</v>
      </c>
      <c r="AG27" s="350">
        <v>8.3424999999999994</v>
      </c>
      <c r="AH27" s="350">
        <v>7.92</v>
      </c>
      <c r="AI27" s="350">
        <v>7.2975000000000003</v>
      </c>
      <c r="AJ27" s="350">
        <v>7.41</v>
      </c>
      <c r="AK27" s="350">
        <v>7.7649999999999997</v>
      </c>
      <c r="AL27" s="350">
        <v>7.7324999999999999</v>
      </c>
      <c r="AM27" s="350">
        <v>7.8719999999999999</v>
      </c>
      <c r="AN27" s="350">
        <v>7.93</v>
      </c>
      <c r="AO27" s="350">
        <v>7.8375000000000004</v>
      </c>
      <c r="AP27" s="350">
        <v>7.4359999999999999</v>
      </c>
      <c r="AQ27" s="350">
        <v>7.4550000000000001</v>
      </c>
      <c r="AR27" s="350">
        <v>7.5625</v>
      </c>
      <c r="AS27" s="350">
        <v>7.4740000000000002</v>
      </c>
      <c r="AT27" s="350">
        <v>7.2450000000000001</v>
      </c>
      <c r="AU27" s="350">
        <v>7.09</v>
      </c>
      <c r="AV27" s="350">
        <v>6.8220000000000001</v>
      </c>
      <c r="AW27" s="350">
        <v>6.8174999999999999</v>
      </c>
      <c r="AX27" s="350">
        <v>6.8174999999999999</v>
      </c>
      <c r="AY27" s="350">
        <v>6.7519999999999998</v>
      </c>
      <c r="AZ27" s="350">
        <v>6.5175000000000001</v>
      </c>
      <c r="BA27" s="350">
        <v>6.5350000000000001</v>
      </c>
      <c r="BB27" s="350">
        <v>7.2460000000000004</v>
      </c>
      <c r="BC27" s="350">
        <v>8.0549999999999997</v>
      </c>
      <c r="BD27" s="350">
        <v>8.2874999999999996</v>
      </c>
      <c r="BE27" s="350">
        <v>8.8320000000000007</v>
      </c>
      <c r="BF27" s="350">
        <v>9.1050000000000004</v>
      </c>
      <c r="BG27" s="350">
        <v>8.9779999999999998</v>
      </c>
      <c r="BH27" s="350">
        <v>8.9</v>
      </c>
      <c r="BI27" s="350">
        <v>9.0150000000000006</v>
      </c>
      <c r="BJ27" s="350">
        <v>9.1519999999999992</v>
      </c>
      <c r="BK27" s="350">
        <v>9.0724999999999998</v>
      </c>
      <c r="BL27" s="350">
        <v>9.3495240000000006</v>
      </c>
      <c r="BM27" s="350">
        <v>8.9015000000000004</v>
      </c>
      <c r="BN27" s="350">
        <v>8.6421740000000007</v>
      </c>
      <c r="BO27" s="350">
        <v>8.4168420000000008</v>
      </c>
      <c r="BP27" s="350">
        <v>8.060454</v>
      </c>
      <c r="BQ27" s="350">
        <v>7.8581820000000002</v>
      </c>
      <c r="BR27" s="350">
        <v>8.0760000000000005</v>
      </c>
      <c r="BS27" s="350">
        <v>8.2640910000000005</v>
      </c>
      <c r="BT27" s="350">
        <v>7.9284999999999997</v>
      </c>
      <c r="BU27" s="350">
        <v>7.7209529999999997</v>
      </c>
      <c r="BV27" s="350">
        <v>7.4738100000000003</v>
      </c>
      <c r="BW27" s="350">
        <v>7.2494740000000002</v>
      </c>
      <c r="BX27" s="350">
        <v>7.091818</v>
      </c>
      <c r="BY27" s="350">
        <v>7.2404760000000001</v>
      </c>
      <c r="BZ27" s="350">
        <v>7.6219049999999999</v>
      </c>
      <c r="CA27" s="350">
        <v>7.6995240000000003</v>
      </c>
      <c r="CB27" s="350">
        <v>7.7681820000000004</v>
      </c>
      <c r="CC27" s="350">
        <v>7.8094999999999999</v>
      </c>
      <c r="CD27" s="350">
        <v>7.7118180000000001</v>
      </c>
      <c r="CE27" s="350">
        <v>7.305714</v>
      </c>
      <c r="CF27" s="350">
        <v>7.3384999999999998</v>
      </c>
      <c r="CG27" s="350">
        <v>6.6445460000000001</v>
      </c>
      <c r="CH27" s="350">
        <v>6.1349999999999998</v>
      </c>
      <c r="CI27" s="350">
        <v>6.3920000000000003</v>
      </c>
      <c r="CJ27" s="350">
        <v>6.632727</v>
      </c>
      <c r="CK27" s="350">
        <v>6.3034999999999997</v>
      </c>
      <c r="CL27" s="350">
        <v>6.5395000000000003</v>
      </c>
      <c r="CM27" s="350">
        <v>6.7845449999999996</v>
      </c>
      <c r="CN27" s="350">
        <v>6.5733329999999999</v>
      </c>
      <c r="CO27" s="350">
        <v>6.2714290000000004</v>
      </c>
      <c r="CP27" s="350">
        <v>5.9631819999999998</v>
      </c>
      <c r="CQ27" s="350">
        <v>5.9945000000000004</v>
      </c>
      <c r="CR27" s="350">
        <v>5.8761910000000004</v>
      </c>
      <c r="CS27" s="350">
        <v>5.6090910000000003</v>
      </c>
      <c r="CT27" s="350">
        <v>5.503158</v>
      </c>
      <c r="CU27" s="350">
        <v>5.6657140000000004</v>
      </c>
      <c r="CV27" s="350">
        <v>5.3604760000000002</v>
      </c>
      <c r="CW27" s="350">
        <v>5.4340000000000002</v>
      </c>
      <c r="CX27" s="350">
        <v>5.4272729999999996</v>
      </c>
      <c r="CY27" s="350">
        <v>5.3123810000000002</v>
      </c>
      <c r="CZ27" s="350">
        <v>5.3869999999999996</v>
      </c>
      <c r="DA27" s="350">
        <v>5.3186359999999997</v>
      </c>
      <c r="DB27" s="350">
        <v>5.3477269999999999</v>
      </c>
      <c r="DC27" s="350">
        <v>5.5650000000000004</v>
      </c>
      <c r="DD27" s="350">
        <v>5.2466660000000003</v>
      </c>
      <c r="DE27" s="350">
        <v>4.9080950000000003</v>
      </c>
      <c r="DF27" s="350">
        <v>5.1689999999999996</v>
      </c>
      <c r="DG27" s="350">
        <v>4.8723809999999999</v>
      </c>
      <c r="DH27" s="350">
        <v>4.9465000000000003</v>
      </c>
      <c r="DI27" s="350">
        <v>5.1239999999999997</v>
      </c>
      <c r="DJ27" s="350">
        <v>5.2204350000000002</v>
      </c>
      <c r="DK27" s="350">
        <v>5.0295240000000003</v>
      </c>
      <c r="DL27" s="350">
        <v>5.3594999999999997</v>
      </c>
      <c r="DM27" s="350">
        <v>5.5809090000000001</v>
      </c>
      <c r="DN27" s="350">
        <v>5.4909520000000001</v>
      </c>
      <c r="DO27" s="350">
        <v>5.7557140000000002</v>
      </c>
      <c r="DP27" s="350">
        <v>5.7214280000000004</v>
      </c>
      <c r="DQ27" s="350">
        <v>6.0895000000000001</v>
      </c>
      <c r="DR27" s="350">
        <v>6.0347619999999997</v>
      </c>
      <c r="DS27" s="350">
        <v>6.14</v>
      </c>
      <c r="DT27" s="350">
        <v>6.4915000000000003</v>
      </c>
      <c r="DU27" s="350">
        <v>6.3385720000000001</v>
      </c>
      <c r="DV27" s="350">
        <v>6.0282609999999996</v>
      </c>
      <c r="DW27" s="350">
        <v>5.9242109999999997</v>
      </c>
      <c r="DX27" s="350">
        <v>6.2149999999999999</v>
      </c>
      <c r="DY27" s="350">
        <v>5.895454</v>
      </c>
      <c r="DZ27" s="350">
        <v>5.8635000000000002</v>
      </c>
      <c r="EA27" s="350">
        <v>5.7663640000000003</v>
      </c>
      <c r="EB27" s="350">
        <v>5.7294999999999998</v>
      </c>
      <c r="EC27" s="350">
        <v>5.7233330000000002</v>
      </c>
      <c r="ED27" s="350">
        <v>5.7271429999999999</v>
      </c>
      <c r="EE27" s="350">
        <v>5.4021049999999997</v>
      </c>
      <c r="EF27" s="350">
        <v>5.4186360000000002</v>
      </c>
      <c r="EG27" s="350">
        <v>5.43</v>
      </c>
      <c r="EH27" s="350">
        <v>5.3013630000000003</v>
      </c>
      <c r="EI27" s="350">
        <v>5.5914999999999999</v>
      </c>
      <c r="EJ27" s="350">
        <v>5.8513640000000002</v>
      </c>
      <c r="EK27" s="350">
        <v>5.7180949999999999</v>
      </c>
      <c r="EL27" s="350">
        <v>5.8004759999999997</v>
      </c>
      <c r="EM27" s="350">
        <v>5.5309090000000003</v>
      </c>
      <c r="EN27" s="350">
        <v>5.3026309999999999</v>
      </c>
      <c r="EO27" s="350">
        <v>5.2327269999999997</v>
      </c>
      <c r="EP27" s="350">
        <v>5.1771430000000001</v>
      </c>
      <c r="EQ27" s="350">
        <v>5.4084209999999997</v>
      </c>
      <c r="ER27" s="350">
        <v>5.3436370000000002</v>
      </c>
      <c r="ES27" s="350">
        <v>5.3209999999999997</v>
      </c>
      <c r="ET27" s="350">
        <v>5.6669999999999998</v>
      </c>
      <c r="EU27" s="350">
        <v>5.6586369999999997</v>
      </c>
      <c r="EV27" s="350">
        <v>5.5959089999999998</v>
      </c>
      <c r="EW27" s="350">
        <v>5.4240000000000004</v>
      </c>
      <c r="EX27" s="350">
        <v>5.2904540000000004</v>
      </c>
      <c r="EY27" s="350">
        <v>5.120476</v>
      </c>
      <c r="EZ27" s="350">
        <v>4.8855000000000004</v>
      </c>
      <c r="FA27" s="350">
        <v>5.1272729999999997</v>
      </c>
      <c r="FB27" s="350">
        <v>5.0895000000000001</v>
      </c>
      <c r="FC27" s="350">
        <v>4.9675000000000002</v>
      </c>
      <c r="FD27" s="350">
        <v>4.9618180000000001</v>
      </c>
      <c r="FE27" s="350">
        <v>5.0119999999999996</v>
      </c>
      <c r="FF27" s="350">
        <v>4.9971430000000003</v>
      </c>
      <c r="FG27" s="350">
        <v>5.0519049999999996</v>
      </c>
      <c r="FH27" s="350">
        <v>4.6719049999999998</v>
      </c>
      <c r="FI27" s="350">
        <v>4.2880950000000002</v>
      </c>
      <c r="FJ27" s="350">
        <v>4.6831820000000004</v>
      </c>
      <c r="FK27" s="350">
        <v>4.9020000000000001</v>
      </c>
      <c r="FL27" s="350">
        <v>4.7571430000000001</v>
      </c>
      <c r="FM27" s="350">
        <v>4.8154539999999999</v>
      </c>
      <c r="FN27" s="350">
        <v>4.8568420000000003</v>
      </c>
      <c r="FO27" s="350">
        <v>4.7290479999999997</v>
      </c>
      <c r="FP27" s="350">
        <v>4.5861910000000004</v>
      </c>
      <c r="FQ27" s="350">
        <v>4.4515000000000002</v>
      </c>
      <c r="FR27" s="350">
        <v>4.2604350000000002</v>
      </c>
      <c r="FS27" s="350">
        <v>4.612857</v>
      </c>
      <c r="FT27" s="350">
        <v>4.7729999999999997</v>
      </c>
      <c r="FU27" s="350">
        <v>4.9327269999999999</v>
      </c>
      <c r="FV27" s="350">
        <v>4.75</v>
      </c>
      <c r="FW27" s="350">
        <v>4.6309519999999997</v>
      </c>
      <c r="FX27" s="350">
        <v>4.6023810000000003</v>
      </c>
      <c r="FY27" s="350">
        <v>4.55</v>
      </c>
      <c r="FZ27" s="350">
        <v>4.4847619999999999</v>
      </c>
      <c r="GA27" s="350">
        <v>4.3204760000000002</v>
      </c>
      <c r="GB27" s="350">
        <v>4.2605000000000004</v>
      </c>
      <c r="GC27" s="350">
        <v>4.2050000000000001</v>
      </c>
      <c r="GD27" s="350">
        <v>4.3581820000000002</v>
      </c>
      <c r="GE27" s="350">
        <v>4.19381</v>
      </c>
      <c r="GF27" s="350">
        <v>4.0738099999999999</v>
      </c>
      <c r="GG27" s="350">
        <v>3.828182</v>
      </c>
      <c r="GH27" s="350">
        <v>3.8995000000000002</v>
      </c>
      <c r="GI27" s="350">
        <v>3.920455</v>
      </c>
      <c r="GJ27" s="350">
        <v>3.8685719999999999</v>
      </c>
      <c r="GK27" s="350">
        <v>4.0469999999999997</v>
      </c>
      <c r="GL27" s="350">
        <v>4.1071429999999998</v>
      </c>
      <c r="GM27" s="350">
        <v>4.0410000000000004</v>
      </c>
      <c r="GN27" s="350">
        <v>4.0290470000000003</v>
      </c>
      <c r="GO27" s="350">
        <v>4.17</v>
      </c>
      <c r="GP27" s="350">
        <v>4.1995649999999998</v>
      </c>
      <c r="GQ27" s="350">
        <v>4.4157900000000003</v>
      </c>
      <c r="GR27" s="350">
        <v>4.399546</v>
      </c>
      <c r="GS27" s="350">
        <v>4.4413640000000001</v>
      </c>
      <c r="GT27" s="350">
        <v>4.444</v>
      </c>
      <c r="GU27" s="350">
        <v>4.2527280000000003</v>
      </c>
      <c r="GV27" s="350">
        <v>4.0685719999999996</v>
      </c>
      <c r="GW27" s="350">
        <v>4.1066669999999998</v>
      </c>
      <c r="GX27" s="350">
        <v>3.9995240000000001</v>
      </c>
      <c r="GY27" s="350">
        <v>3.9782350000000002</v>
      </c>
      <c r="GZ27" s="350">
        <v>4.1218180000000002</v>
      </c>
      <c r="HA27" s="350">
        <v>4.1174999999999997</v>
      </c>
      <c r="HB27" s="350">
        <v>4.045909</v>
      </c>
      <c r="HC27" s="350">
        <v>4.1715</v>
      </c>
      <c r="HD27" s="350">
        <v>4.2927270000000002</v>
      </c>
      <c r="HE27" s="350">
        <v>4.612857</v>
      </c>
      <c r="HF27" s="350">
        <v>4.59</v>
      </c>
      <c r="HG27" s="350">
        <v>4.4286370000000002</v>
      </c>
      <c r="HH27" s="350">
        <v>4.3563159999999996</v>
      </c>
      <c r="HI27" s="350">
        <v>4.3627269999999996</v>
      </c>
      <c r="HJ27" s="350">
        <v>4.1214279999999999</v>
      </c>
      <c r="HK27" s="350">
        <v>4.01579</v>
      </c>
      <c r="HL27" s="350">
        <v>3.848182</v>
      </c>
      <c r="HM27" s="350">
        <v>3.64</v>
      </c>
      <c r="HN27" s="350">
        <v>3.5089999999999999</v>
      </c>
      <c r="HO27" s="350">
        <v>3.6324999999999998</v>
      </c>
      <c r="HP27" s="350">
        <v>3.6244999999999998</v>
      </c>
      <c r="HQ27" s="350">
        <v>3.7864710000000001</v>
      </c>
      <c r="HR27" s="350">
        <v>3.7509999999999999</v>
      </c>
      <c r="HS27" s="350">
        <v>3.5914999999999999</v>
      </c>
      <c r="HT27" s="350">
        <v>3.5409519999999999</v>
      </c>
      <c r="HU27" s="350">
        <v>3.6681819999999998</v>
      </c>
      <c r="HV27" s="350">
        <v>3.5715789999999998</v>
      </c>
      <c r="HW27" s="350">
        <v>2.9457140000000002</v>
      </c>
      <c r="HX27" s="350">
        <v>2.8123809999999998</v>
      </c>
      <c r="HY27" s="350">
        <v>2.9605260000000002</v>
      </c>
      <c r="HZ27" s="350">
        <v>2.8859089999999998</v>
      </c>
      <c r="IA27" s="350">
        <v>2.9542860000000002</v>
      </c>
      <c r="IB27" s="350">
        <v>3.202</v>
      </c>
      <c r="IC27" s="350">
        <v>3.4590909999999999</v>
      </c>
      <c r="ID27" s="350">
        <v>3.4290910000000001</v>
      </c>
      <c r="IE27" s="350">
        <v>3.4645000000000001</v>
      </c>
      <c r="IF27" s="350">
        <v>3.3657140000000001</v>
      </c>
      <c r="IG27" s="350">
        <v>3.4252379999999998</v>
      </c>
      <c r="IH27" s="350">
        <v>3.3925000000000001</v>
      </c>
      <c r="II27" s="350">
        <v>3.4161899999999998</v>
      </c>
      <c r="IJ27" s="350">
        <v>3.4849999999999999</v>
      </c>
      <c r="IK27" s="350">
        <v>3.4236840000000002</v>
      </c>
      <c r="IL27" s="350">
        <v>3.4904350000000002</v>
      </c>
      <c r="IM27" s="350">
        <v>3.67</v>
      </c>
      <c r="IN27" s="350">
        <v>3.4455</v>
      </c>
      <c r="IO27" s="350">
        <v>3.2977270000000001</v>
      </c>
      <c r="IP27" s="350">
        <v>3.185238</v>
      </c>
      <c r="IQ27" s="350">
        <v>2.9495239999999998</v>
      </c>
      <c r="IR27" s="350">
        <v>2.8814280000000001</v>
      </c>
      <c r="IS27" s="350">
        <v>2.766</v>
      </c>
      <c r="IT27" s="350">
        <v>3.0223810000000002</v>
      </c>
      <c r="IU27" s="350">
        <v>3.2047620000000001</v>
      </c>
      <c r="IV27" s="350">
        <v>3.2530000000000001</v>
      </c>
      <c r="IW27" s="350">
        <v>3.4173680000000002</v>
      </c>
      <c r="IX27" s="350">
        <v>3.2665220000000001</v>
      </c>
      <c r="IY27" s="350">
        <v>3.3279999999999998</v>
      </c>
      <c r="IZ27" s="350">
        <v>3.1519050000000002</v>
      </c>
      <c r="JA27" s="350">
        <v>2.987727</v>
      </c>
      <c r="JB27" s="350">
        <v>2.9384999999999999</v>
      </c>
      <c r="JC27" s="350">
        <v>2.446364</v>
      </c>
      <c r="JD27" s="350">
        <v>2.1966670000000001</v>
      </c>
      <c r="JE27" s="350">
        <v>2.2959999999999998</v>
      </c>
      <c r="JF27" s="350">
        <v>2.1223809999999999</v>
      </c>
      <c r="JG27" s="350">
        <v>1.992</v>
      </c>
      <c r="JH27" s="350">
        <v>1.98</v>
      </c>
      <c r="JI27" s="350">
        <v>2.0209999999999999</v>
      </c>
      <c r="JJ27" s="350">
        <v>2.1068180000000001</v>
      </c>
      <c r="JK27" s="350">
        <v>2.0644999999999998</v>
      </c>
      <c r="JL27" s="350">
        <v>1.9222729999999999</v>
      </c>
      <c r="JM27" s="350">
        <v>1.747619</v>
      </c>
      <c r="JN27" s="350">
        <v>1.656191</v>
      </c>
      <c r="JO27" s="350">
        <v>1.8268180000000001</v>
      </c>
      <c r="JP27" s="350">
        <v>1.8378950000000001</v>
      </c>
      <c r="JQ27" s="350">
        <v>1.8118179999999999</v>
      </c>
      <c r="JR27" s="350">
        <v>1.7380949999999999</v>
      </c>
      <c r="JS27" s="350">
        <v>1.767895</v>
      </c>
      <c r="JT27" s="350">
        <v>1.9313640000000001</v>
      </c>
      <c r="JU27" s="350">
        <v>1.9678949999999999</v>
      </c>
      <c r="JV27" s="350">
        <v>1.8514999999999999</v>
      </c>
      <c r="JW27" s="350">
        <v>1.7486360000000001</v>
      </c>
      <c r="JX27" s="350">
        <v>1.901818</v>
      </c>
      <c r="JY27" s="350">
        <v>2.2444999999999999</v>
      </c>
      <c r="JZ27" s="350">
        <v>2.4381819999999998</v>
      </c>
      <c r="KA27" s="350">
        <v>2.6114280000000001</v>
      </c>
      <c r="KB27" s="350">
        <v>2.698</v>
      </c>
      <c r="KC27" s="350">
        <v>2.5181819999999999</v>
      </c>
      <c r="KD27" s="350">
        <v>2.5585</v>
      </c>
      <c r="KE27" s="350">
        <v>2.6735000000000002</v>
      </c>
      <c r="KF27" s="350">
        <v>2.5340910000000001</v>
      </c>
      <c r="KG27" s="350">
        <v>2.42</v>
      </c>
      <c r="KH27" s="350">
        <v>2.4542860000000002</v>
      </c>
      <c r="KI27" s="350">
        <v>2.4447619999999999</v>
      </c>
      <c r="KJ27" s="350">
        <v>2.3152379999999999</v>
      </c>
      <c r="KK27" s="350">
        <v>2.2985709999999999</v>
      </c>
      <c r="KL27" s="350">
        <v>2.1945459999999999</v>
      </c>
      <c r="KM27" s="350">
        <v>2.0619999999999998</v>
      </c>
      <c r="KN27" s="350">
        <v>2.180952</v>
      </c>
      <c r="KO27" s="350">
        <v>2.0104549999999999</v>
      </c>
      <c r="KP27" s="350">
        <v>2.003158</v>
      </c>
      <c r="KQ27" s="350">
        <v>1.8519049999999999</v>
      </c>
      <c r="KR27" s="350">
        <v>1.525714</v>
      </c>
      <c r="KS27" s="350">
        <v>1.3794740000000001</v>
      </c>
      <c r="KT27" s="350">
        <v>1.4213640000000001</v>
      </c>
      <c r="KU27" s="350">
        <v>1.410952</v>
      </c>
      <c r="KV27" s="350">
        <v>1.744</v>
      </c>
      <c r="KW27" s="350">
        <v>1.78</v>
      </c>
      <c r="KX27" s="350">
        <v>1.5695460000000001</v>
      </c>
      <c r="KY27" s="350">
        <v>1.3915</v>
      </c>
      <c r="KZ27" s="350">
        <v>1.4814290000000001</v>
      </c>
      <c r="LA27" s="350">
        <v>1.463333</v>
      </c>
      <c r="LB27" s="350">
        <v>1.6335</v>
      </c>
      <c r="LC27" s="350">
        <v>1.459524</v>
      </c>
      <c r="LD27" s="350">
        <v>1.258</v>
      </c>
      <c r="LE27" s="350">
        <v>1.1245000000000001</v>
      </c>
      <c r="LF27" s="350">
        <v>1.2681819999999999</v>
      </c>
      <c r="LG27" s="350">
        <v>1.33619</v>
      </c>
      <c r="LH27" s="350">
        <v>1.35</v>
      </c>
      <c r="LI27" s="350">
        <v>1.1681820000000001</v>
      </c>
      <c r="LJ27" s="350">
        <v>1.0509999999999999</v>
      </c>
      <c r="LK27" s="350">
        <v>1.042727</v>
      </c>
      <c r="LL27" s="350">
        <v>1.08619</v>
      </c>
      <c r="LM27" s="350">
        <v>1.1665000000000001</v>
      </c>
      <c r="LN27" s="350">
        <v>1.437619</v>
      </c>
      <c r="LO27" s="350">
        <v>1.732</v>
      </c>
      <c r="LP27" s="350">
        <v>1.7223809999999999</v>
      </c>
      <c r="LQ27" s="350">
        <v>1.702105</v>
      </c>
      <c r="LR27" s="350">
        <v>1.714348</v>
      </c>
      <c r="LS27" s="350">
        <v>1.523158</v>
      </c>
      <c r="LT27" s="350">
        <v>1.513182</v>
      </c>
      <c r="LU27" s="350">
        <v>1.5027269999999999</v>
      </c>
      <c r="LV27" s="350">
        <v>1.9079999999999999</v>
      </c>
      <c r="LW27" s="350">
        <v>1.8836360000000001</v>
      </c>
      <c r="LX27" s="350">
        <v>2.0495000000000001</v>
      </c>
      <c r="LY27" s="350">
        <v>2.0509520000000001</v>
      </c>
      <c r="LZ27" s="350">
        <v>1.918571</v>
      </c>
      <c r="MA27" s="350">
        <v>1.9152629999999999</v>
      </c>
      <c r="MB27" s="350">
        <v>2.1981820000000001</v>
      </c>
      <c r="MC27" s="350">
        <v>2.3199999999999998</v>
      </c>
    </row>
    <row r="28" spans="1:341" ht="13.5" customHeight="1">
      <c r="A28" s="429" t="s">
        <v>15230</v>
      </c>
      <c r="B28" s="430"/>
      <c r="C28" s="348" t="s">
        <v>15210</v>
      </c>
      <c r="D28" s="349">
        <v>14.49</v>
      </c>
      <c r="E28" s="349">
        <v>14.62</v>
      </c>
      <c r="F28" s="349">
        <v>14.86</v>
      </c>
      <c r="G28" s="349">
        <v>14.79</v>
      </c>
      <c r="H28" s="349">
        <v>14.63</v>
      </c>
      <c r="I28" s="349">
        <v>14.49</v>
      </c>
      <c r="J28" s="349">
        <v>14.45</v>
      </c>
      <c r="K28" s="349">
        <v>14.67</v>
      </c>
      <c r="L28" s="349">
        <v>15.14</v>
      </c>
      <c r="M28" s="349">
        <v>14.86</v>
      </c>
      <c r="N28" s="349">
        <v>14.59</v>
      </c>
      <c r="O28" s="349">
        <v>14.54</v>
      </c>
      <c r="P28" s="349">
        <v>14.52</v>
      </c>
      <c r="Q28" s="349">
        <v>14.13</v>
      </c>
      <c r="R28" s="349">
        <v>13.15</v>
      </c>
      <c r="S28" s="349">
        <v>12.53</v>
      </c>
      <c r="T28" s="349">
        <v>11.86</v>
      </c>
      <c r="U28" s="349">
        <v>11.92</v>
      </c>
      <c r="V28" s="349">
        <v>12.15</v>
      </c>
      <c r="W28" s="349">
        <v>12.09</v>
      </c>
      <c r="X28" s="349">
        <v>11.58</v>
      </c>
      <c r="Y28" s="349">
        <v>11.62</v>
      </c>
      <c r="Z28" s="349">
        <v>11.4572</v>
      </c>
      <c r="AA28" s="349">
        <v>11.31941</v>
      </c>
      <c r="AB28" s="349">
        <v>10.92656</v>
      </c>
      <c r="AC28" s="349">
        <v>10.792210000000001</v>
      </c>
      <c r="AD28" s="349">
        <v>10.796189999999999</v>
      </c>
      <c r="AE28" s="349">
        <v>10.8713</v>
      </c>
      <c r="AF28" s="349">
        <v>10.84674</v>
      </c>
      <c r="AG28" s="349">
        <v>11.340769999999999</v>
      </c>
      <c r="AH28" s="349">
        <v>11.82743</v>
      </c>
      <c r="AI28" s="349">
        <v>12.222810000000001</v>
      </c>
      <c r="AJ28" s="349">
        <v>12.64555</v>
      </c>
      <c r="AK28" s="349">
        <v>12.99948</v>
      </c>
      <c r="AL28" s="349">
        <v>12.54045</v>
      </c>
      <c r="AM28" s="349">
        <v>12.5328</v>
      </c>
      <c r="AN28" s="349">
        <v>12.154579999999999</v>
      </c>
      <c r="AO28" s="349">
        <v>11.43145</v>
      </c>
      <c r="AP28" s="349">
        <v>11.349909999999999</v>
      </c>
      <c r="AQ28" s="349">
        <v>11.4856</v>
      </c>
      <c r="AR28" s="349">
        <v>11.21762</v>
      </c>
      <c r="AS28" s="349">
        <v>10.567410000000001</v>
      </c>
      <c r="AT28" s="349">
        <v>10.218999999999999</v>
      </c>
      <c r="AU28" s="349">
        <v>9.4813810000000007</v>
      </c>
      <c r="AV28" s="349">
        <v>9.0932729999999999</v>
      </c>
      <c r="AW28" s="349">
        <v>8.6875999999999998</v>
      </c>
      <c r="AX28" s="349">
        <v>8.5610499999999998</v>
      </c>
      <c r="AY28" s="349">
        <v>8.2806660000000001</v>
      </c>
      <c r="AZ28" s="349">
        <v>7.9856499999999997</v>
      </c>
      <c r="BA28" s="349">
        <v>8.0809999999999995</v>
      </c>
      <c r="BB28" s="349">
        <v>8.8274089999999994</v>
      </c>
      <c r="BC28" s="349">
        <v>9.0593000000000004</v>
      </c>
      <c r="BD28" s="349">
        <v>9.5482379999999996</v>
      </c>
      <c r="BE28" s="349">
        <v>10.28341</v>
      </c>
      <c r="BF28" s="349">
        <v>10.58835</v>
      </c>
      <c r="BG28" s="349">
        <v>10.678000000000001</v>
      </c>
      <c r="BH28" s="349">
        <v>11.22157</v>
      </c>
      <c r="BI28" s="349">
        <v>11.135249999999999</v>
      </c>
      <c r="BJ28" s="349">
        <v>11.184950000000001</v>
      </c>
      <c r="BK28" s="349">
        <v>11.380369999999999</v>
      </c>
      <c r="BL28" s="349">
        <v>11.86224</v>
      </c>
      <c r="BM28" s="349">
        <v>11.59595</v>
      </c>
      <c r="BN28" s="349">
        <v>12.260910000000001</v>
      </c>
      <c r="BO28" s="349">
        <v>12.091609999999999</v>
      </c>
      <c r="BP28" s="349">
        <v>11.4114</v>
      </c>
      <c r="BQ28" s="349">
        <v>11.53759</v>
      </c>
      <c r="BR28" s="349">
        <v>11.334</v>
      </c>
      <c r="BS28" s="349">
        <v>10.97105</v>
      </c>
      <c r="BT28" s="349">
        <v>10.802569999999999</v>
      </c>
      <c r="BU28" s="349">
        <v>10.893330000000001</v>
      </c>
      <c r="BV28" s="349">
        <v>10.540850000000001</v>
      </c>
      <c r="BW28" s="349">
        <v>9.9497219999999995</v>
      </c>
      <c r="BX28" s="349">
        <v>9.4643180000000005</v>
      </c>
      <c r="BY28" s="349">
        <v>9.7046189999999992</v>
      </c>
      <c r="BZ28" s="349">
        <v>9.8933</v>
      </c>
      <c r="CA28" s="349">
        <v>9.3230000000000004</v>
      </c>
      <c r="CB28" s="349">
        <v>9.1706500000000002</v>
      </c>
      <c r="CC28" s="349">
        <v>9.1087500000000006</v>
      </c>
      <c r="CD28" s="349">
        <v>8.7758690000000001</v>
      </c>
      <c r="CE28" s="349">
        <v>8.8617139999999992</v>
      </c>
      <c r="CF28" s="349">
        <v>8.4357150000000001</v>
      </c>
      <c r="CG28" s="349">
        <v>7.7601300000000002</v>
      </c>
      <c r="CH28" s="349">
        <v>7.3421000000000003</v>
      </c>
      <c r="CI28" s="349">
        <v>6.9973679999999998</v>
      </c>
      <c r="CJ28" s="349">
        <v>6.8313329999999999</v>
      </c>
      <c r="CK28" s="349">
        <v>6.74085</v>
      </c>
      <c r="CL28" s="349">
        <v>7.0317369999999997</v>
      </c>
      <c r="CM28" s="349">
        <v>6.952909</v>
      </c>
      <c r="CN28" s="349">
        <v>6.6144210000000001</v>
      </c>
      <c r="CO28" s="349">
        <v>6.4673809999999996</v>
      </c>
      <c r="CP28" s="349">
        <v>6.2121360000000001</v>
      </c>
      <c r="CQ28" s="349">
        <v>6.3048999999999999</v>
      </c>
      <c r="CR28" s="349">
        <v>6.0867620000000002</v>
      </c>
      <c r="CS28" s="349">
        <v>5.9752169999999998</v>
      </c>
      <c r="CT28" s="349">
        <v>5.9571500000000004</v>
      </c>
      <c r="CU28" s="349">
        <v>5.6436190000000002</v>
      </c>
      <c r="CV28" s="349">
        <v>5.3970500000000001</v>
      </c>
      <c r="CW28" s="349">
        <v>5.2352999999999996</v>
      </c>
      <c r="CX28" s="349">
        <v>5.0858569999999999</v>
      </c>
      <c r="CY28" s="349">
        <v>5.0634499999999996</v>
      </c>
      <c r="CZ28" s="349">
        <v>5.1301050000000004</v>
      </c>
      <c r="DA28" s="349">
        <v>5.019228</v>
      </c>
      <c r="DB28" s="349">
        <v>4.9394349999999996</v>
      </c>
      <c r="DC28" s="349">
        <v>4.7409520000000001</v>
      </c>
      <c r="DD28" s="349">
        <v>4.4744539999999997</v>
      </c>
      <c r="DE28" s="349">
        <v>4.4279520000000003</v>
      </c>
      <c r="DF28" s="349">
        <v>4.4056839999999999</v>
      </c>
      <c r="DG28" s="349">
        <v>4.0756500000000004</v>
      </c>
      <c r="DH28" s="349">
        <v>3.8801049999999999</v>
      </c>
      <c r="DI28" s="349">
        <v>4.0222499999999997</v>
      </c>
      <c r="DJ28" s="349">
        <v>4.254391</v>
      </c>
      <c r="DK28" s="349">
        <v>4.0863500000000004</v>
      </c>
      <c r="DL28" s="349">
        <v>4.2742380000000004</v>
      </c>
      <c r="DM28" s="349">
        <v>4.6000909999999999</v>
      </c>
      <c r="DN28" s="349">
        <v>4.9112730000000004</v>
      </c>
      <c r="DO28" s="349">
        <v>5.1734090000000004</v>
      </c>
      <c r="DP28" s="349">
        <v>5.314864</v>
      </c>
      <c r="DQ28" s="349">
        <v>5.5640000000000001</v>
      </c>
      <c r="DR28" s="349">
        <v>5.279909</v>
      </c>
      <c r="DS28" s="349">
        <v>5.3668570000000004</v>
      </c>
      <c r="DT28" s="349">
        <v>5.7574759999999996</v>
      </c>
      <c r="DU28" s="349">
        <v>5.7314759999999998</v>
      </c>
      <c r="DV28" s="349">
        <v>5.5501300000000002</v>
      </c>
      <c r="DW28" s="349">
        <v>5.4521110000000004</v>
      </c>
      <c r="DX28" s="349">
        <v>5.6265910000000003</v>
      </c>
      <c r="DY28" s="349">
        <v>5.454955</v>
      </c>
      <c r="DZ28" s="349">
        <v>5.5341430000000003</v>
      </c>
      <c r="EA28" s="349">
        <v>5.500591</v>
      </c>
      <c r="EB28" s="349">
        <v>5.5591429999999997</v>
      </c>
      <c r="EC28" s="349">
        <v>5.4946669999999997</v>
      </c>
      <c r="ED28" s="349">
        <v>5.4456360000000004</v>
      </c>
      <c r="EE28" s="349">
        <v>5.2034739999999999</v>
      </c>
      <c r="EF28" s="349">
        <v>5.0769089999999997</v>
      </c>
      <c r="EG28" s="349">
        <v>5.1167499999999997</v>
      </c>
      <c r="EH28" s="349">
        <v>5.0409090000000001</v>
      </c>
      <c r="EI28" s="349">
        <v>5.1795260000000001</v>
      </c>
      <c r="EJ28" s="349">
        <v>5.3631820000000001</v>
      </c>
      <c r="EK28" s="349">
        <v>5.3265710000000004</v>
      </c>
      <c r="EL28" s="349">
        <v>5.3478640000000004</v>
      </c>
      <c r="EM28" s="349">
        <v>5.1557829999999996</v>
      </c>
      <c r="EN28" s="349">
        <v>5.1384499999999997</v>
      </c>
      <c r="EO28" s="349">
        <v>4.908957</v>
      </c>
      <c r="EP28" s="349">
        <v>4.7607270000000002</v>
      </c>
      <c r="EQ28" s="349">
        <v>4.967778</v>
      </c>
      <c r="ER28" s="349">
        <v>5.045318</v>
      </c>
      <c r="ES28" s="349">
        <v>5.1064499999999997</v>
      </c>
      <c r="ET28" s="349">
        <v>5.3362999999999996</v>
      </c>
      <c r="EU28" s="349">
        <v>5.3356669999999999</v>
      </c>
      <c r="EV28" s="349">
        <v>5.3614090000000001</v>
      </c>
      <c r="EW28" s="349">
        <v>5.2310999999999996</v>
      </c>
      <c r="EX28" s="349">
        <v>5.068956</v>
      </c>
      <c r="EY28" s="349">
        <v>4.7777269999999996</v>
      </c>
      <c r="EZ28" s="349">
        <v>4.5759530000000002</v>
      </c>
      <c r="FA28" s="349">
        <v>4.625</v>
      </c>
      <c r="FB28" s="349">
        <v>4.6022860000000003</v>
      </c>
      <c r="FC28" s="349">
        <v>4.4255259999999996</v>
      </c>
      <c r="FD28" s="349">
        <v>4.2394090000000002</v>
      </c>
      <c r="FE28" s="349">
        <v>4.0107499999999998</v>
      </c>
      <c r="FF28" s="349">
        <v>4.0352379999999997</v>
      </c>
      <c r="FG28" s="349">
        <v>4.1883999999999997</v>
      </c>
      <c r="FH28" s="349">
        <v>3.8766669999999999</v>
      </c>
      <c r="FI28" s="349">
        <v>3.6881430000000002</v>
      </c>
      <c r="FJ28" s="349">
        <v>4.031218</v>
      </c>
      <c r="FK28" s="349">
        <v>4.1913809999999998</v>
      </c>
      <c r="FL28" s="349">
        <v>4.2089999999999996</v>
      </c>
      <c r="FM28" s="349">
        <v>4.2686520000000003</v>
      </c>
      <c r="FN28" s="349">
        <v>4.3983499999999998</v>
      </c>
      <c r="FO28" s="349">
        <v>4.3393160000000002</v>
      </c>
      <c r="FP28" s="349">
        <v>4.1915709999999997</v>
      </c>
      <c r="FQ28" s="349">
        <v>4.1481500000000002</v>
      </c>
      <c r="FR28" s="349">
        <v>4.0116959999999997</v>
      </c>
      <c r="FS28" s="349">
        <v>4.1990499999999997</v>
      </c>
      <c r="FT28" s="349">
        <v>4.3343809999999996</v>
      </c>
      <c r="FU28" s="349">
        <v>4.3901820000000003</v>
      </c>
      <c r="FV28" s="349">
        <v>4.2815000000000003</v>
      </c>
      <c r="FW28" s="349">
        <v>4.1510910000000001</v>
      </c>
      <c r="FX28" s="349">
        <v>4.0824550000000004</v>
      </c>
      <c r="FY28" s="349">
        <v>3.9654289999999999</v>
      </c>
      <c r="FZ28" s="349">
        <v>3.8508640000000001</v>
      </c>
      <c r="GA28" s="349">
        <v>3.643348</v>
      </c>
      <c r="GB28" s="349">
        <v>3.5909520000000001</v>
      </c>
      <c r="GC28" s="349">
        <v>3.5806499999999999</v>
      </c>
      <c r="GD28" s="349">
        <v>3.733428</v>
      </c>
      <c r="GE28" s="349">
        <v>3.5292859999999999</v>
      </c>
      <c r="GF28" s="349">
        <v>3.3596819999999998</v>
      </c>
      <c r="GG28" s="349">
        <v>3.1854089999999999</v>
      </c>
      <c r="GH28" s="349">
        <v>3.2194759999999998</v>
      </c>
      <c r="GI28" s="349">
        <v>3.2312609999999999</v>
      </c>
      <c r="GJ28" s="349">
        <v>3.0883639999999999</v>
      </c>
      <c r="GK28" s="349">
        <v>3.2725240000000002</v>
      </c>
      <c r="GL28" s="349">
        <v>3.476591</v>
      </c>
      <c r="GM28" s="349">
        <v>3.3685719999999999</v>
      </c>
      <c r="GN28" s="349">
        <v>3.3305910000000001</v>
      </c>
      <c r="GO28" s="349">
        <v>3.4828999999999999</v>
      </c>
      <c r="GP28" s="349">
        <v>3.6489129999999999</v>
      </c>
      <c r="GQ28" s="349">
        <v>3.9188890000000001</v>
      </c>
      <c r="GR28" s="349">
        <v>3.9863179999999998</v>
      </c>
      <c r="GS28" s="349">
        <v>3.9881820000000001</v>
      </c>
      <c r="GT28" s="349">
        <v>4.0239050000000001</v>
      </c>
      <c r="GU28" s="349">
        <v>3.8925649999999998</v>
      </c>
      <c r="GV28" s="349">
        <v>3.7632859999999999</v>
      </c>
      <c r="GW28" s="349">
        <v>3.8129089999999999</v>
      </c>
      <c r="GX28" s="349">
        <v>3.7469999999999999</v>
      </c>
      <c r="GY28" s="349">
        <v>3.8162630000000002</v>
      </c>
      <c r="GZ28" s="349">
        <v>4.0724539999999996</v>
      </c>
      <c r="HA28" s="349">
        <v>4.1108000000000002</v>
      </c>
      <c r="HB28" s="349">
        <v>4.0086820000000003</v>
      </c>
      <c r="HC28" s="349">
        <v>4.2087370000000002</v>
      </c>
      <c r="HD28" s="349">
        <v>4.3362860000000003</v>
      </c>
      <c r="HE28" s="349">
        <v>4.6202860000000001</v>
      </c>
      <c r="HF28" s="349">
        <v>4.5962269999999998</v>
      </c>
      <c r="HG28" s="349">
        <v>4.3981300000000001</v>
      </c>
      <c r="HH28" s="349">
        <v>4.3540000000000001</v>
      </c>
      <c r="HI28" s="349">
        <v>4.3783479999999999</v>
      </c>
      <c r="HJ28" s="349">
        <v>4.2478639999999999</v>
      </c>
      <c r="HK28" s="349">
        <v>4.3477059999999996</v>
      </c>
      <c r="HL28" s="349">
        <v>4.1827269999999999</v>
      </c>
      <c r="HM28" s="349">
        <v>4.1440950000000001</v>
      </c>
      <c r="HN28" s="349">
        <v>4.1176310000000003</v>
      </c>
      <c r="HO28" s="349">
        <v>4.3102729999999996</v>
      </c>
      <c r="HP28" s="349">
        <v>4.4221500000000002</v>
      </c>
      <c r="HQ28" s="349">
        <v>4.7916189999999999</v>
      </c>
      <c r="HR28" s="349">
        <v>4.7978630000000004</v>
      </c>
      <c r="HS28" s="349">
        <v>4.5591179999999998</v>
      </c>
      <c r="HT28" s="349">
        <v>4.568333</v>
      </c>
      <c r="HU28" s="349">
        <v>4.4660000000000002</v>
      </c>
      <c r="HV28" s="349">
        <v>4.1467999999999998</v>
      </c>
      <c r="HW28" s="349">
        <v>3.8581759999999998</v>
      </c>
      <c r="HX28" s="349">
        <v>4.145842</v>
      </c>
      <c r="HY28" s="349">
        <v>4.2335500000000001</v>
      </c>
      <c r="HZ28" s="349">
        <v>4.0587619999999998</v>
      </c>
      <c r="IA28" s="349">
        <v>4.0057499999999999</v>
      </c>
      <c r="IB28" s="349">
        <v>4.0542499999999997</v>
      </c>
      <c r="IC28" s="349">
        <v>4.2350450000000004</v>
      </c>
      <c r="ID28" s="349">
        <v>4.0119569999999998</v>
      </c>
      <c r="IE28" s="349">
        <v>3.778381</v>
      </c>
      <c r="IF28" s="349">
        <v>3.8032270000000001</v>
      </c>
      <c r="IG28" s="349">
        <v>3.7710910000000002</v>
      </c>
      <c r="IH28" s="349">
        <v>3.7895240000000001</v>
      </c>
      <c r="II28" s="349">
        <v>3.8041999999999998</v>
      </c>
      <c r="IJ28" s="349">
        <v>3.9886499999999998</v>
      </c>
      <c r="IK28" s="349">
        <v>3.9781</v>
      </c>
      <c r="IL28" s="349">
        <v>3.8304779999999998</v>
      </c>
      <c r="IM28" s="349">
        <v>3.901421</v>
      </c>
      <c r="IN28" s="349">
        <v>4.0841430000000001</v>
      </c>
      <c r="IO28" s="349">
        <v>4.5555000000000003</v>
      </c>
      <c r="IP28" s="349">
        <v>4.4330910000000001</v>
      </c>
      <c r="IQ28" s="349">
        <v>4.0371819999999996</v>
      </c>
      <c r="IR28" s="349">
        <v>4.0946360000000004</v>
      </c>
      <c r="IS28" s="349">
        <v>4.036524</v>
      </c>
      <c r="IT28" s="349">
        <v>4.685905</v>
      </c>
      <c r="IU28" s="349">
        <v>5.3743809999999996</v>
      </c>
      <c r="IV28" s="349">
        <v>5.3793329999999999</v>
      </c>
      <c r="IW28" s="349">
        <v>5.2577999999999996</v>
      </c>
      <c r="IX28" s="349">
        <v>5.2494350000000001</v>
      </c>
      <c r="IY28" s="349">
        <v>5.3287370000000003</v>
      </c>
      <c r="IZ28" s="349">
        <v>5.3221819999999997</v>
      </c>
      <c r="JA28" s="349">
        <v>5.4798640000000001</v>
      </c>
      <c r="JB28" s="349">
        <v>5.8248569999999997</v>
      </c>
      <c r="JC28" s="349">
        <v>5.2523479999999996</v>
      </c>
      <c r="JD28" s="349">
        <v>5.2002269999999999</v>
      </c>
      <c r="JE28" s="349">
        <v>5.2513329999999998</v>
      </c>
      <c r="JF28" s="349">
        <v>6.1920909999999996</v>
      </c>
      <c r="JG28" s="349">
        <v>5.504524</v>
      </c>
      <c r="JH28" s="349">
        <v>5.399286</v>
      </c>
      <c r="JI28" s="349">
        <v>5.1110949999999997</v>
      </c>
      <c r="JJ28" s="349">
        <v>5.169727</v>
      </c>
      <c r="JK28" s="349">
        <v>5.79</v>
      </c>
      <c r="JL28" s="349">
        <v>6.1255459999999999</v>
      </c>
      <c r="JM28" s="349">
        <v>6.5893810000000004</v>
      </c>
      <c r="JN28" s="349">
        <v>6.7949999999999999</v>
      </c>
      <c r="JO28" s="349">
        <v>6.5812850000000003</v>
      </c>
      <c r="JP28" s="349">
        <v>5.9204999999999997</v>
      </c>
      <c r="JQ28" s="349">
        <v>5.6465909999999999</v>
      </c>
      <c r="JR28" s="349">
        <v>5.6900909999999998</v>
      </c>
      <c r="JS28" s="349">
        <v>5.339944</v>
      </c>
      <c r="JT28" s="349">
        <v>5.0502729999999998</v>
      </c>
      <c r="JU28" s="349">
        <v>5.2183000000000002</v>
      </c>
      <c r="JV28" s="349">
        <v>4.9213500000000003</v>
      </c>
      <c r="JW28" s="349">
        <v>4.5910950000000001</v>
      </c>
      <c r="JX28" s="349">
        <v>4.2463179999999996</v>
      </c>
      <c r="JY28" s="349">
        <v>4.6707000000000001</v>
      </c>
      <c r="JZ28" s="349">
        <v>4.6601739999999996</v>
      </c>
      <c r="KA28" s="349">
        <v>4.5071820000000002</v>
      </c>
      <c r="KB28" s="349">
        <v>4.4169049999999999</v>
      </c>
      <c r="KC28" s="349">
        <v>4.216348</v>
      </c>
      <c r="KD28" s="349">
        <v>4.1063499999999999</v>
      </c>
      <c r="KE28" s="349">
        <v>4.1385500000000004</v>
      </c>
      <c r="KF28" s="349">
        <v>3.7850000000000001</v>
      </c>
      <c r="KG28" s="349">
        <v>3.5612499999999998</v>
      </c>
      <c r="KH28" s="349">
        <v>3.3119999999999998</v>
      </c>
      <c r="KI28" s="349">
        <v>3.1041500000000002</v>
      </c>
      <c r="KJ28" s="349">
        <v>2.9334289999999998</v>
      </c>
      <c r="KK28" s="349">
        <v>2.7124760000000001</v>
      </c>
      <c r="KL28" s="349">
        <v>2.6709999999999998</v>
      </c>
      <c r="KM28" s="349">
        <v>2.4194</v>
      </c>
      <c r="KN28" s="349">
        <v>2.1960449999999998</v>
      </c>
      <c r="KO28" s="349">
        <v>2.1113040000000001</v>
      </c>
      <c r="KP28" s="349">
        <v>2.0705499999999999</v>
      </c>
      <c r="KQ28" s="349">
        <v>1.7853680000000001</v>
      </c>
      <c r="KR28" s="349">
        <v>1.542095</v>
      </c>
      <c r="KS28" s="349">
        <v>1.5130999999999999</v>
      </c>
      <c r="KT28" s="349">
        <v>1.2258180000000001</v>
      </c>
      <c r="KU28" s="349">
        <v>1.3127500000000001</v>
      </c>
      <c r="KV28" s="349">
        <v>1.770632</v>
      </c>
      <c r="KW28" s="349">
        <v>2.2339540000000002</v>
      </c>
      <c r="KX28" s="349">
        <v>2.1006960000000001</v>
      </c>
      <c r="KY28" s="349">
        <v>1.949762</v>
      </c>
      <c r="KZ28" s="349">
        <v>2.0307729999999999</v>
      </c>
      <c r="LA28" s="349">
        <v>1.7281820000000001</v>
      </c>
      <c r="LB28" s="349">
        <v>1.7276670000000001</v>
      </c>
      <c r="LC28" s="349">
        <v>1.685619</v>
      </c>
      <c r="LD28" s="349">
        <v>1.7279500000000001</v>
      </c>
      <c r="LE28" s="349">
        <v>1.7235240000000001</v>
      </c>
      <c r="LF28" s="349">
        <v>1.550762</v>
      </c>
      <c r="LG28" s="349">
        <v>1.5135240000000001</v>
      </c>
      <c r="LH28" s="349">
        <v>1.5665</v>
      </c>
      <c r="LI28" s="349">
        <v>1.4799549999999999</v>
      </c>
      <c r="LJ28" s="349">
        <v>1.169095</v>
      </c>
      <c r="LK28" s="349">
        <v>1.0143040000000001</v>
      </c>
      <c r="LL28" s="349">
        <v>1.0409090000000001</v>
      </c>
      <c r="LM28" s="349">
        <v>1.072619</v>
      </c>
      <c r="LN28" s="349">
        <v>1.423818</v>
      </c>
      <c r="LO28" s="349">
        <v>1.4366669999999999</v>
      </c>
      <c r="LP28" s="349">
        <v>1.466318</v>
      </c>
      <c r="LQ28" s="349">
        <v>1.7030000000000001</v>
      </c>
      <c r="LR28" s="349">
        <v>1.717522</v>
      </c>
      <c r="LS28" s="349">
        <v>1.6177779999999999</v>
      </c>
      <c r="LT28" s="349">
        <v>1.5684089999999999</v>
      </c>
      <c r="LU28" s="349">
        <v>1.452318</v>
      </c>
      <c r="LV28" s="349">
        <v>1.59781</v>
      </c>
      <c r="LW28" s="349">
        <v>1.484864</v>
      </c>
      <c r="LX28" s="349">
        <v>1.5412859999999999</v>
      </c>
      <c r="LY28" s="349">
        <v>1.614682</v>
      </c>
      <c r="LZ28" s="349">
        <v>1.4887729999999999</v>
      </c>
      <c r="MA28" s="349">
        <v>1.441632</v>
      </c>
      <c r="MB28" s="349">
        <v>1.4738640000000001</v>
      </c>
      <c r="MC28" s="349">
        <v>1.5178</v>
      </c>
    </row>
    <row r="29" spans="1:341" ht="13.5" customHeight="1">
      <c r="A29" s="410" t="s">
        <v>15231</v>
      </c>
      <c r="B29" s="411"/>
      <c r="C29" s="348" t="s">
        <v>15210</v>
      </c>
      <c r="D29" s="350">
        <v>10.72</v>
      </c>
      <c r="E29" s="350">
        <v>10.57</v>
      </c>
      <c r="F29" s="350">
        <v>10.7</v>
      </c>
      <c r="G29" s="350">
        <v>10.94</v>
      </c>
      <c r="H29" s="350">
        <v>10.8</v>
      </c>
      <c r="I29" s="350">
        <v>10.76</v>
      </c>
      <c r="J29" s="350">
        <v>10.66</v>
      </c>
      <c r="K29" s="350">
        <v>10.58</v>
      </c>
      <c r="L29" s="350">
        <v>10.57</v>
      </c>
      <c r="M29" s="350">
        <v>10.61</v>
      </c>
      <c r="N29" s="350">
        <v>10.64</v>
      </c>
      <c r="O29" s="350">
        <v>10.61</v>
      </c>
      <c r="P29" s="350">
        <v>10.57</v>
      </c>
      <c r="Q29" s="350">
        <v>10.45</v>
      </c>
      <c r="R29" s="350">
        <v>10.4</v>
      </c>
      <c r="S29" s="350">
        <v>10.17</v>
      </c>
      <c r="T29" s="350">
        <v>9.89</v>
      </c>
      <c r="U29" s="350">
        <v>9.77</v>
      </c>
      <c r="V29" s="350">
        <v>9.75</v>
      </c>
      <c r="W29" s="350">
        <v>9.7100000000000009</v>
      </c>
      <c r="X29" s="350">
        <v>9.75</v>
      </c>
      <c r="Y29" s="350">
        <v>9.8800000000000008</v>
      </c>
      <c r="Z29" s="350">
        <v>9.83</v>
      </c>
      <c r="AA29" s="350">
        <v>9.7899999999999991</v>
      </c>
      <c r="AB29" s="350">
        <v>9.52</v>
      </c>
      <c r="AC29" s="350">
        <v>9.32</v>
      </c>
      <c r="AD29" s="350">
        <v>9.34</v>
      </c>
      <c r="AE29" s="350">
        <v>9.3800000000000008</v>
      </c>
      <c r="AF29" s="350">
        <v>9.3699999999999992</v>
      </c>
      <c r="AG29" s="350">
        <v>9.4600000000000009</v>
      </c>
      <c r="AH29" s="350">
        <v>9.5500000000000007</v>
      </c>
      <c r="AI29" s="350">
        <v>9.8699999999999992</v>
      </c>
      <c r="AJ29" s="350">
        <v>10.24</v>
      </c>
      <c r="AK29" s="350">
        <v>10.199999999999999</v>
      </c>
      <c r="AL29" s="350">
        <v>9.61</v>
      </c>
      <c r="AM29" s="350">
        <v>9.42</v>
      </c>
      <c r="AN29" s="350">
        <v>8.93</v>
      </c>
      <c r="AO29" s="350">
        <v>8.39</v>
      </c>
      <c r="AP29" s="350">
        <v>7.67</v>
      </c>
      <c r="AQ29" s="350">
        <v>7.4</v>
      </c>
      <c r="AR29" s="350">
        <v>7.12</v>
      </c>
      <c r="AS29" s="350">
        <v>6.81</v>
      </c>
      <c r="AT29" s="350">
        <v>6.65</v>
      </c>
      <c r="AU29" s="350">
        <v>6.16</v>
      </c>
      <c r="AV29" s="350">
        <v>6.1</v>
      </c>
      <c r="AW29" s="350">
        <v>5.9</v>
      </c>
      <c r="AX29" s="350">
        <v>5.75</v>
      </c>
      <c r="AY29" s="350">
        <v>5.69</v>
      </c>
      <c r="AZ29" s="350">
        <v>5.56</v>
      </c>
      <c r="BA29" s="350">
        <v>5.55</v>
      </c>
      <c r="BB29" s="350">
        <v>6.11</v>
      </c>
      <c r="BC29" s="350">
        <v>6.59</v>
      </c>
      <c r="BD29" s="350">
        <v>7.23</v>
      </c>
      <c r="BE29" s="350">
        <v>8.08</v>
      </c>
      <c r="BF29" s="350">
        <v>7.7</v>
      </c>
      <c r="BG29" s="350">
        <v>8.15</v>
      </c>
      <c r="BH29" s="350">
        <v>8.9</v>
      </c>
      <c r="BI29" s="350">
        <v>8.7100000000000009</v>
      </c>
      <c r="BJ29" s="350">
        <v>8.6300000000000008</v>
      </c>
      <c r="BK29" s="350">
        <v>8.02</v>
      </c>
      <c r="BL29" s="350">
        <v>8.16</v>
      </c>
      <c r="BM29" s="350">
        <v>8</v>
      </c>
      <c r="BN29" s="350">
        <v>7.98</v>
      </c>
      <c r="BO29" s="350">
        <v>7.75</v>
      </c>
      <c r="BP29" s="350">
        <v>7.47</v>
      </c>
      <c r="BQ29" s="350">
        <v>7.55</v>
      </c>
      <c r="BR29" s="350">
        <v>7.57</v>
      </c>
      <c r="BS29" s="350">
        <v>7.41</v>
      </c>
      <c r="BT29" s="350">
        <v>7.08</v>
      </c>
      <c r="BU29" s="350">
        <v>6.96</v>
      </c>
      <c r="BV29" s="350">
        <v>6.7</v>
      </c>
      <c r="BW29" s="350">
        <v>6.46</v>
      </c>
      <c r="BX29" s="350">
        <v>6.39</v>
      </c>
      <c r="BY29" s="350">
        <v>6.79</v>
      </c>
      <c r="BZ29" s="350">
        <v>6.85</v>
      </c>
      <c r="CA29" s="350">
        <v>6.71</v>
      </c>
      <c r="CB29" s="350">
        <v>6.9</v>
      </c>
      <c r="CC29" s="350">
        <v>7.05</v>
      </c>
      <c r="CD29" s="350">
        <v>7.02</v>
      </c>
      <c r="CE29" s="350">
        <v>6.97</v>
      </c>
      <c r="CF29" s="350">
        <v>7.02</v>
      </c>
      <c r="CG29" s="350">
        <v>6.75</v>
      </c>
      <c r="CH29" s="350">
        <v>6.5</v>
      </c>
      <c r="CI29" s="350">
        <v>6.33</v>
      </c>
      <c r="CJ29" s="350">
        <v>6.03</v>
      </c>
      <c r="CK29" s="350">
        <v>5.65</v>
      </c>
      <c r="CL29" s="350">
        <v>5.94</v>
      </c>
      <c r="CM29" s="350">
        <v>6.19</v>
      </c>
      <c r="CN29" s="350">
        <v>6.03</v>
      </c>
      <c r="CO29" s="350">
        <v>5.95</v>
      </c>
      <c r="CP29" s="350">
        <v>5.95</v>
      </c>
      <c r="CQ29" s="350">
        <v>6.06</v>
      </c>
      <c r="CR29" s="350">
        <v>5.89</v>
      </c>
      <c r="CS29" s="350">
        <v>5.75</v>
      </c>
      <c r="CT29" s="350">
        <v>5.72</v>
      </c>
      <c r="CU29" s="350">
        <v>5.5</v>
      </c>
      <c r="CV29" s="350">
        <v>5.33</v>
      </c>
      <c r="CW29" s="350">
        <v>5.29</v>
      </c>
      <c r="CX29" s="350">
        <v>5.28</v>
      </c>
      <c r="CY29" s="350">
        <v>5.33</v>
      </c>
      <c r="CZ29" s="350">
        <v>5.5</v>
      </c>
      <c r="DA29" s="350">
        <v>5.47</v>
      </c>
      <c r="DB29" s="350">
        <v>5.4</v>
      </c>
      <c r="DC29" s="350">
        <v>5.47</v>
      </c>
      <c r="DD29" s="350">
        <v>5.44</v>
      </c>
      <c r="DE29" s="350">
        <v>5.48</v>
      </c>
      <c r="DF29" s="350">
        <v>5.48</v>
      </c>
      <c r="DG29" s="350">
        <v>5.33</v>
      </c>
      <c r="DH29" s="350">
        <v>5.01</v>
      </c>
      <c r="DI29" s="350">
        <v>4.75</v>
      </c>
      <c r="DJ29" s="350">
        <v>4.92</v>
      </c>
      <c r="DK29" s="350">
        <v>4.6900000000000004</v>
      </c>
      <c r="DL29" s="350">
        <v>4.9800000000000004</v>
      </c>
      <c r="DM29" s="350">
        <v>5.45</v>
      </c>
      <c r="DN29" s="350">
        <v>5.81</v>
      </c>
      <c r="DO29" s="350">
        <v>5.97</v>
      </c>
      <c r="DP29" s="350">
        <v>6.03</v>
      </c>
      <c r="DQ29" s="350">
        <v>6.27</v>
      </c>
      <c r="DR29" s="350">
        <v>6.02</v>
      </c>
      <c r="DS29" s="350">
        <v>6.07</v>
      </c>
      <c r="DT29" s="350">
        <v>6.36</v>
      </c>
      <c r="DU29" s="350">
        <v>6.33</v>
      </c>
      <c r="DV29" s="350">
        <v>6.14</v>
      </c>
      <c r="DW29" s="350">
        <v>6.09</v>
      </c>
      <c r="DX29" s="350">
        <v>6.25</v>
      </c>
      <c r="DY29" s="350">
        <v>6.09</v>
      </c>
      <c r="DZ29" s="350">
        <v>6.22</v>
      </c>
      <c r="EA29" s="350">
        <v>6.18</v>
      </c>
      <c r="EB29" s="350">
        <v>6.34</v>
      </c>
      <c r="EC29" s="350">
        <v>6.37</v>
      </c>
      <c r="ED29" s="350">
        <v>6.24</v>
      </c>
      <c r="EE29" s="350">
        <v>6.01</v>
      </c>
      <c r="EF29" s="350">
        <v>5.95</v>
      </c>
      <c r="EG29" s="350">
        <v>5.96</v>
      </c>
      <c r="EH29" s="350">
        <v>6.01</v>
      </c>
      <c r="EI29" s="350">
        <v>6.22</v>
      </c>
      <c r="EJ29" s="350">
        <v>6.48</v>
      </c>
      <c r="EK29" s="350">
        <v>6.59</v>
      </c>
      <c r="EL29" s="350">
        <v>6.65</v>
      </c>
      <c r="EM29" s="350">
        <v>6.45</v>
      </c>
      <c r="EN29" s="350">
        <v>6.4</v>
      </c>
      <c r="EO29" s="350">
        <v>6.1</v>
      </c>
      <c r="EP29" s="350">
        <v>5.86</v>
      </c>
      <c r="EQ29" s="350">
        <v>6.17</v>
      </c>
      <c r="ER29" s="350">
        <v>6.23</v>
      </c>
      <c r="ES29" s="350">
        <v>6.35</v>
      </c>
      <c r="ET29" s="350">
        <v>6.63</v>
      </c>
      <c r="EU29" s="350">
        <v>6.71</v>
      </c>
      <c r="EV29" s="350">
        <v>6.77</v>
      </c>
      <c r="EW29" s="350">
        <v>6.78</v>
      </c>
      <c r="EX29" s="350">
        <v>6.56</v>
      </c>
      <c r="EY29" s="350">
        <v>6.31</v>
      </c>
      <c r="EZ29" s="350">
        <v>6.06</v>
      </c>
      <c r="FA29" s="350">
        <v>6.16</v>
      </c>
      <c r="FB29" s="350">
        <v>6.12</v>
      </c>
      <c r="FC29" s="350">
        <v>5.93</v>
      </c>
      <c r="FD29" s="350">
        <v>5.68</v>
      </c>
      <c r="FE29" s="350">
        <v>5.32</v>
      </c>
      <c r="FF29" s="350">
        <v>5.25</v>
      </c>
      <c r="FG29" s="350">
        <v>5.31</v>
      </c>
      <c r="FH29" s="350">
        <v>4.97</v>
      </c>
      <c r="FI29" s="350">
        <v>4.5</v>
      </c>
      <c r="FJ29" s="350">
        <v>4.9000000000000004</v>
      </c>
      <c r="FK29" s="350">
        <v>5.01</v>
      </c>
      <c r="FL29" s="350">
        <v>4.91</v>
      </c>
      <c r="FM29" s="350">
        <v>4.9400000000000004</v>
      </c>
      <c r="FN29" s="350">
        <v>4.97</v>
      </c>
      <c r="FO29" s="350">
        <v>4.78</v>
      </c>
      <c r="FP29" s="350">
        <v>4.54</v>
      </c>
      <c r="FQ29" s="350">
        <v>4.29</v>
      </c>
      <c r="FR29" s="350">
        <v>4.12</v>
      </c>
      <c r="FS29" s="350">
        <v>4.67</v>
      </c>
      <c r="FT29" s="350">
        <v>4.91</v>
      </c>
      <c r="FU29" s="350">
        <v>4.72</v>
      </c>
      <c r="FV29" s="350">
        <v>4.47</v>
      </c>
      <c r="FW29" s="350">
        <v>4.29</v>
      </c>
      <c r="FX29" s="350">
        <v>4.2300000000000004</v>
      </c>
      <c r="FY29" s="350">
        <v>4.1900000000000004</v>
      </c>
      <c r="FZ29" s="350">
        <v>4.05</v>
      </c>
      <c r="GA29" s="350">
        <v>3.94</v>
      </c>
      <c r="GB29" s="350">
        <v>3.9</v>
      </c>
      <c r="GC29" s="350">
        <v>3.77</v>
      </c>
      <c r="GD29" s="350">
        <v>4.0199999999999996</v>
      </c>
      <c r="GE29" s="350">
        <v>3.87</v>
      </c>
      <c r="GF29" s="350">
        <v>3.7</v>
      </c>
      <c r="GG29" s="350">
        <v>3.55</v>
      </c>
      <c r="GH29" s="350">
        <v>3.56</v>
      </c>
      <c r="GI29" s="350">
        <v>3.62</v>
      </c>
      <c r="GJ29" s="350">
        <v>3.49</v>
      </c>
      <c r="GK29" s="350">
        <v>3.68</v>
      </c>
      <c r="GL29" s="350">
        <v>3.96</v>
      </c>
      <c r="GM29" s="350">
        <v>3.83</v>
      </c>
      <c r="GN29" s="350">
        <v>3.65</v>
      </c>
      <c r="GO29" s="350">
        <v>3.72</v>
      </c>
      <c r="GP29" s="350">
        <v>3.84</v>
      </c>
      <c r="GQ29" s="350">
        <v>4.07</v>
      </c>
      <c r="GR29" s="350">
        <v>4.17</v>
      </c>
      <c r="GS29" s="350">
        <v>4.26</v>
      </c>
      <c r="GT29" s="350">
        <v>4.3099999999999996</v>
      </c>
      <c r="GU29" s="350">
        <v>4.2</v>
      </c>
      <c r="GV29" s="350">
        <v>4.12</v>
      </c>
      <c r="GW29" s="350">
        <v>4.18</v>
      </c>
      <c r="GX29" s="350">
        <v>4.16</v>
      </c>
      <c r="GY29" s="350">
        <v>4.24</v>
      </c>
      <c r="GZ29" s="350">
        <v>4.3899999999999997</v>
      </c>
      <c r="HA29" s="350">
        <v>4.5199999999999996</v>
      </c>
      <c r="HB29" s="350">
        <v>4.45</v>
      </c>
      <c r="HC29" s="350">
        <v>4.71</v>
      </c>
      <c r="HD29" s="350">
        <v>4.88</v>
      </c>
      <c r="HE29" s="350">
        <v>5.19</v>
      </c>
      <c r="HF29" s="350">
        <v>5.0999999999999996</v>
      </c>
      <c r="HG29" s="350">
        <v>4.91</v>
      </c>
      <c r="HH29" s="350">
        <v>4.8099999999999996</v>
      </c>
      <c r="HI29" s="350">
        <v>4.91</v>
      </c>
      <c r="HJ29" s="350">
        <v>4.76</v>
      </c>
      <c r="HK29" s="350">
        <v>4.66</v>
      </c>
      <c r="HL29" s="350">
        <v>4.5199999999999996</v>
      </c>
      <c r="HM29" s="350">
        <v>4.3899999999999997</v>
      </c>
      <c r="HN29" s="350">
        <v>4.28</v>
      </c>
      <c r="HO29" s="350">
        <v>4.5</v>
      </c>
      <c r="HP29" s="350">
        <v>4.63</v>
      </c>
      <c r="HQ29" s="350">
        <v>4.9400000000000004</v>
      </c>
      <c r="HR29" s="350">
        <v>4.9400000000000004</v>
      </c>
      <c r="HS29" s="350">
        <v>4.6900000000000004</v>
      </c>
      <c r="HT29" s="350">
        <v>4.49</v>
      </c>
      <c r="HU29" s="350">
        <v>4.17</v>
      </c>
      <c r="HV29" s="350">
        <v>4.18</v>
      </c>
      <c r="HW29" s="350">
        <v>3.77</v>
      </c>
      <c r="HX29" s="350">
        <v>3.69</v>
      </c>
      <c r="HY29" s="350">
        <v>3.75</v>
      </c>
      <c r="HZ29" s="350">
        <v>3.81</v>
      </c>
      <c r="IA29" s="350">
        <v>3.9</v>
      </c>
      <c r="IB29" s="350">
        <v>4.12</v>
      </c>
      <c r="IC29" s="350">
        <v>4.2300000000000004</v>
      </c>
      <c r="ID29" s="350">
        <v>4.05</v>
      </c>
      <c r="IE29" s="350">
        <v>4.17</v>
      </c>
      <c r="IF29" s="350">
        <v>4.17</v>
      </c>
      <c r="IG29" s="350">
        <v>4.07</v>
      </c>
      <c r="IH29" s="350">
        <v>4.04</v>
      </c>
      <c r="II29" s="350">
        <v>3.98</v>
      </c>
      <c r="IJ29" s="350">
        <v>4.08</v>
      </c>
      <c r="IK29" s="350">
        <v>3.87</v>
      </c>
      <c r="IL29" s="350">
        <v>3.85</v>
      </c>
      <c r="IM29" s="350">
        <v>3.84</v>
      </c>
      <c r="IN29" s="350">
        <v>3.46</v>
      </c>
      <c r="IO29" s="350">
        <v>3.36</v>
      </c>
      <c r="IP29" s="350">
        <v>3.33</v>
      </c>
      <c r="IQ29" s="350">
        <v>3.12</v>
      </c>
      <c r="IR29" s="350">
        <v>3.3</v>
      </c>
      <c r="IS29" s="350">
        <v>3.24</v>
      </c>
      <c r="IT29" s="350">
        <v>3.28</v>
      </c>
      <c r="IU29" s="350">
        <v>3.61</v>
      </c>
      <c r="IV29" s="350">
        <v>3.75</v>
      </c>
      <c r="IW29" s="350">
        <v>3.81</v>
      </c>
      <c r="IX29" s="350">
        <v>3.77</v>
      </c>
      <c r="IY29" s="350">
        <v>3.79</v>
      </c>
      <c r="IZ29" s="350">
        <v>3.48</v>
      </c>
      <c r="JA29" s="350">
        <v>3.36</v>
      </c>
      <c r="JB29" s="350">
        <v>3.24</v>
      </c>
      <c r="JC29" s="350">
        <v>2.6</v>
      </c>
      <c r="JD29" s="350">
        <v>2.36</v>
      </c>
      <c r="JE29" s="350">
        <v>2.59</v>
      </c>
      <c r="JF29" s="350">
        <v>2.4900000000000002</v>
      </c>
      <c r="JG29" s="350">
        <v>2.38</v>
      </c>
      <c r="JH29" s="350">
        <v>2.2200000000000002</v>
      </c>
      <c r="JI29" s="350">
        <v>2.4</v>
      </c>
      <c r="JJ29" s="350">
        <v>2.48</v>
      </c>
      <c r="JK29" s="350">
        <v>2.34</v>
      </c>
      <c r="JL29" s="350">
        <v>2.0499999999999998</v>
      </c>
      <c r="JM29" s="350">
        <v>1.94</v>
      </c>
      <c r="JN29" s="350">
        <v>1.73</v>
      </c>
      <c r="JO29" s="350">
        <v>1.92</v>
      </c>
      <c r="JP29" s="350">
        <v>2.0699999999999998</v>
      </c>
      <c r="JQ29" s="350">
        <v>1.98</v>
      </c>
      <c r="JR29" s="350">
        <v>2.0099999999999998</v>
      </c>
      <c r="JS29" s="350">
        <v>2.08</v>
      </c>
      <c r="JT29" s="350">
        <v>2.31</v>
      </c>
      <c r="JU29" s="350">
        <v>2.4900000000000002</v>
      </c>
      <c r="JV29" s="350">
        <v>2.2400000000000002</v>
      </c>
      <c r="JW29" s="350">
        <v>2.0699999999999998</v>
      </c>
      <c r="JX29" s="350">
        <v>2.1</v>
      </c>
      <c r="JY29" s="350">
        <v>2.4</v>
      </c>
      <c r="JZ29" s="350">
        <v>2.61</v>
      </c>
      <c r="KA29" s="350">
        <v>2.84</v>
      </c>
      <c r="KB29" s="350">
        <v>3.12</v>
      </c>
      <c r="KC29" s="350">
        <v>2.95</v>
      </c>
      <c r="KD29" s="350">
        <v>2.86</v>
      </c>
      <c r="KE29" s="350">
        <v>2.94</v>
      </c>
      <c r="KF29" s="350">
        <v>2.95</v>
      </c>
      <c r="KG29" s="350">
        <v>2.85</v>
      </c>
      <c r="KH29" s="350">
        <v>2.94</v>
      </c>
      <c r="KI29" s="350">
        <v>2.88</v>
      </c>
      <c r="KJ29" s="350">
        <v>2.73</v>
      </c>
      <c r="KK29" s="350">
        <v>2.61</v>
      </c>
      <c r="KL29" s="350">
        <v>2.4300000000000002</v>
      </c>
      <c r="KM29" s="350">
        <v>2.36</v>
      </c>
      <c r="KN29" s="350">
        <v>2.4</v>
      </c>
      <c r="KO29" s="350">
        <v>2.21</v>
      </c>
      <c r="KP29" s="350">
        <v>2.0499999999999998</v>
      </c>
      <c r="KQ29" s="350">
        <v>1.77</v>
      </c>
      <c r="KR29" s="350">
        <v>1.45</v>
      </c>
      <c r="KS29" s="350">
        <v>1.39</v>
      </c>
      <c r="KT29" s="350">
        <v>1.54</v>
      </c>
      <c r="KU29" s="350">
        <v>1.44</v>
      </c>
      <c r="KV29" s="350">
        <v>1.65</v>
      </c>
      <c r="KW29" s="350">
        <v>1.77</v>
      </c>
      <c r="KX29" s="350">
        <v>1.7</v>
      </c>
      <c r="KY29" s="350">
        <v>1.49</v>
      </c>
      <c r="KZ29" s="350">
        <v>1.6</v>
      </c>
      <c r="LA29" s="350">
        <v>1.57</v>
      </c>
      <c r="LB29" s="350">
        <v>1.63</v>
      </c>
      <c r="LC29" s="350">
        <v>1.55</v>
      </c>
      <c r="LD29" s="350">
        <v>1.45</v>
      </c>
      <c r="LE29" s="350">
        <v>1.39</v>
      </c>
      <c r="LF29" s="350">
        <v>1.33</v>
      </c>
      <c r="LG29" s="350">
        <v>1.3</v>
      </c>
      <c r="LH29" s="350">
        <v>1.4</v>
      </c>
      <c r="LI29" s="350">
        <v>1.17</v>
      </c>
      <c r="LJ29" s="350">
        <v>0.96</v>
      </c>
      <c r="LK29" s="350">
        <v>1.07</v>
      </c>
      <c r="LL29" s="350">
        <v>1.23</v>
      </c>
      <c r="LM29" s="350">
        <v>1.34</v>
      </c>
      <c r="LN29" s="350">
        <v>1.58</v>
      </c>
      <c r="LO29" s="350">
        <v>1.76</v>
      </c>
      <c r="LP29" s="350">
        <v>1.69</v>
      </c>
      <c r="LQ29" s="350">
        <v>1.74</v>
      </c>
      <c r="LR29" s="350">
        <v>1.77</v>
      </c>
      <c r="LS29" s="350">
        <v>1.61</v>
      </c>
      <c r="LT29" s="350">
        <v>1.59</v>
      </c>
      <c r="LU29" s="350">
        <v>1.53</v>
      </c>
      <c r="LV29" s="350">
        <v>1.69</v>
      </c>
      <c r="LW29" s="350">
        <v>1.62</v>
      </c>
      <c r="LX29" s="350">
        <v>1.59</v>
      </c>
      <c r="LY29" s="350">
        <v>1.66</v>
      </c>
      <c r="LZ29" s="350">
        <v>1.59</v>
      </c>
      <c r="MA29" s="350">
        <v>1.57</v>
      </c>
      <c r="MB29" s="350">
        <v>1.74</v>
      </c>
      <c r="MC29" s="350">
        <v>1.98</v>
      </c>
    </row>
    <row r="30" spans="1:341" ht="13.5" customHeight="1">
      <c r="A30" s="431" t="s">
        <v>15232</v>
      </c>
      <c r="B30" s="432"/>
      <c r="C30" s="348" t="s">
        <v>15210</v>
      </c>
      <c r="D30" s="349" t="s">
        <v>15211</v>
      </c>
      <c r="E30" s="349" t="s">
        <v>15211</v>
      </c>
      <c r="F30" s="349" t="s">
        <v>15211</v>
      </c>
      <c r="G30" s="349" t="s">
        <v>15211</v>
      </c>
      <c r="H30" s="349" t="s">
        <v>15211</v>
      </c>
      <c r="I30" s="349" t="s">
        <v>15211</v>
      </c>
      <c r="J30" s="349" t="s">
        <v>15211</v>
      </c>
      <c r="K30" s="349" t="s">
        <v>15211</v>
      </c>
      <c r="L30" s="349" t="s">
        <v>15211</v>
      </c>
      <c r="M30" s="349" t="s">
        <v>15211</v>
      </c>
      <c r="N30" s="349" t="s">
        <v>15211</v>
      </c>
      <c r="O30" s="349" t="s">
        <v>15211</v>
      </c>
      <c r="P30" s="349" t="s">
        <v>15211</v>
      </c>
      <c r="Q30" s="349" t="s">
        <v>15211</v>
      </c>
      <c r="R30" s="349" t="s">
        <v>15211</v>
      </c>
      <c r="S30" s="349" t="s">
        <v>15211</v>
      </c>
      <c r="T30" s="349" t="s">
        <v>15211</v>
      </c>
      <c r="U30" s="349" t="s">
        <v>15211</v>
      </c>
      <c r="V30" s="349" t="s">
        <v>15211</v>
      </c>
      <c r="W30" s="349" t="s">
        <v>15211</v>
      </c>
      <c r="X30" s="349" t="s">
        <v>15211</v>
      </c>
      <c r="Y30" s="349" t="s">
        <v>15211</v>
      </c>
      <c r="Z30" s="349" t="s">
        <v>15211</v>
      </c>
      <c r="AA30" s="349" t="s">
        <v>15211</v>
      </c>
      <c r="AB30" s="349" t="s">
        <v>15211</v>
      </c>
      <c r="AC30" s="349" t="s">
        <v>15211</v>
      </c>
      <c r="AD30" s="349" t="s">
        <v>15211</v>
      </c>
      <c r="AE30" s="349" t="s">
        <v>15211</v>
      </c>
      <c r="AF30" s="349" t="s">
        <v>15211</v>
      </c>
      <c r="AG30" s="349" t="s">
        <v>15211</v>
      </c>
      <c r="AH30" s="349" t="s">
        <v>15211</v>
      </c>
      <c r="AI30" s="349" t="s">
        <v>15211</v>
      </c>
      <c r="AJ30" s="349" t="s">
        <v>15211</v>
      </c>
      <c r="AK30" s="349" t="s">
        <v>15211</v>
      </c>
      <c r="AL30" s="349" t="s">
        <v>15211</v>
      </c>
      <c r="AM30" s="349" t="s">
        <v>15211</v>
      </c>
      <c r="AN30" s="349" t="s">
        <v>15211</v>
      </c>
      <c r="AO30" s="349" t="s">
        <v>15211</v>
      </c>
      <c r="AP30" s="349" t="s">
        <v>15211</v>
      </c>
      <c r="AQ30" s="349" t="s">
        <v>15211</v>
      </c>
      <c r="AR30" s="349" t="s">
        <v>15211</v>
      </c>
      <c r="AS30" s="349" t="s">
        <v>15211</v>
      </c>
      <c r="AT30" s="349" t="s">
        <v>15211</v>
      </c>
      <c r="AU30" s="349" t="s">
        <v>15211</v>
      </c>
      <c r="AV30" s="349" t="s">
        <v>15211</v>
      </c>
      <c r="AW30" s="349" t="s">
        <v>15211</v>
      </c>
      <c r="AX30" s="349" t="s">
        <v>15211</v>
      </c>
      <c r="AY30" s="349" t="s">
        <v>15211</v>
      </c>
      <c r="AZ30" s="349" t="s">
        <v>15211</v>
      </c>
      <c r="BA30" s="349" t="s">
        <v>15211</v>
      </c>
      <c r="BB30" s="349" t="s">
        <v>15211</v>
      </c>
      <c r="BC30" s="349" t="s">
        <v>15211</v>
      </c>
      <c r="BD30" s="349" t="s">
        <v>15211</v>
      </c>
      <c r="BE30" s="349" t="s">
        <v>15211</v>
      </c>
      <c r="BF30" s="349" t="s">
        <v>15211</v>
      </c>
      <c r="BG30" s="349" t="s">
        <v>15211</v>
      </c>
      <c r="BH30" s="349" t="s">
        <v>15211</v>
      </c>
      <c r="BI30" s="349" t="s">
        <v>15211</v>
      </c>
      <c r="BJ30" s="349" t="s">
        <v>15211</v>
      </c>
      <c r="BK30" s="349" t="s">
        <v>15211</v>
      </c>
      <c r="BL30" s="349" t="s">
        <v>15211</v>
      </c>
      <c r="BM30" s="349" t="s">
        <v>15211</v>
      </c>
      <c r="BN30" s="349" t="s">
        <v>15211</v>
      </c>
      <c r="BO30" s="349" t="s">
        <v>15211</v>
      </c>
      <c r="BP30" s="349" t="s">
        <v>15211</v>
      </c>
      <c r="BQ30" s="349" t="s">
        <v>15211</v>
      </c>
      <c r="BR30" s="349" t="s">
        <v>15211</v>
      </c>
      <c r="BS30" s="349" t="s">
        <v>15211</v>
      </c>
      <c r="BT30" s="349" t="s">
        <v>15211</v>
      </c>
      <c r="BU30" s="349" t="s">
        <v>15211</v>
      </c>
      <c r="BV30" s="349" t="s">
        <v>15211</v>
      </c>
      <c r="BW30" s="349" t="s">
        <v>15211</v>
      </c>
      <c r="BX30" s="349" t="s">
        <v>15211</v>
      </c>
      <c r="BY30" s="349" t="s">
        <v>15211</v>
      </c>
      <c r="BZ30" s="349" t="s">
        <v>15211</v>
      </c>
      <c r="CA30" s="349" t="s">
        <v>15211</v>
      </c>
      <c r="CB30" s="349" t="s">
        <v>15211</v>
      </c>
      <c r="CC30" s="349" t="s">
        <v>15211</v>
      </c>
      <c r="CD30" s="349" t="s">
        <v>15211</v>
      </c>
      <c r="CE30" s="349" t="s">
        <v>15211</v>
      </c>
      <c r="CF30" s="349" t="s">
        <v>15211</v>
      </c>
      <c r="CG30" s="349" t="s">
        <v>15211</v>
      </c>
      <c r="CH30" s="349" t="s">
        <v>15211</v>
      </c>
      <c r="CI30" s="349" t="s">
        <v>15211</v>
      </c>
      <c r="CJ30" s="349">
        <v>4.3600000000000003</v>
      </c>
      <c r="CK30" s="349">
        <v>4.1900000000000004</v>
      </c>
      <c r="CL30" s="349">
        <v>4.2</v>
      </c>
      <c r="CM30" s="349">
        <v>4.26</v>
      </c>
      <c r="CN30" s="349">
        <v>4.18</v>
      </c>
      <c r="CO30" s="349">
        <v>4.03</v>
      </c>
      <c r="CP30" s="349">
        <v>3.89</v>
      </c>
      <c r="CQ30" s="349">
        <v>3.78</v>
      </c>
      <c r="CR30" s="349">
        <v>3.85</v>
      </c>
      <c r="CS30" s="349">
        <v>3.87</v>
      </c>
      <c r="CT30" s="349">
        <v>4.01</v>
      </c>
      <c r="CU30" s="349">
        <v>4.16</v>
      </c>
      <c r="CV30" s="349">
        <v>4.55</v>
      </c>
      <c r="CW30" s="349">
        <v>4.8099999999999996</v>
      </c>
      <c r="CX30" s="349">
        <v>4.95</v>
      </c>
      <c r="CY30" s="349">
        <v>4.87</v>
      </c>
      <c r="CZ30" s="349">
        <v>5.01</v>
      </c>
      <c r="DA30" s="349">
        <v>5.24</v>
      </c>
      <c r="DB30" s="349">
        <v>5.25</v>
      </c>
      <c r="DC30" s="349">
        <v>4.6900000000000004</v>
      </c>
      <c r="DD30" s="349">
        <v>4.7</v>
      </c>
      <c r="DE30" s="349">
        <v>4.8</v>
      </c>
      <c r="DF30" s="349">
        <v>5.04</v>
      </c>
      <c r="DG30" s="349">
        <v>5.19</v>
      </c>
      <c r="DH30" s="349">
        <v>5.29</v>
      </c>
      <c r="DI30" s="349">
        <v>5.29</v>
      </c>
      <c r="DJ30" s="349">
        <v>5.05</v>
      </c>
      <c r="DK30" s="349">
        <v>5.08</v>
      </c>
      <c r="DL30" s="349">
        <v>5.05</v>
      </c>
      <c r="DM30" s="349">
        <v>5.15</v>
      </c>
      <c r="DN30" s="349">
        <v>5.21</v>
      </c>
      <c r="DO30" s="349">
        <v>5.19</v>
      </c>
      <c r="DP30" s="349">
        <v>5.25</v>
      </c>
      <c r="DQ30" s="349">
        <v>5.33</v>
      </c>
      <c r="DR30" s="349">
        <v>5.31</v>
      </c>
      <c r="DS30" s="349">
        <v>5.19</v>
      </c>
      <c r="DT30" s="349">
        <v>5.33</v>
      </c>
      <c r="DU30" s="349">
        <v>5.33</v>
      </c>
      <c r="DV30" s="349">
        <v>5.2</v>
      </c>
      <c r="DW30" s="349">
        <v>5.16</v>
      </c>
      <c r="DX30" s="349">
        <v>5.19</v>
      </c>
      <c r="DY30" s="349">
        <v>5.34</v>
      </c>
      <c r="DZ30" s="349">
        <v>5.51</v>
      </c>
      <c r="EA30" s="349">
        <v>5.71</v>
      </c>
      <c r="EB30" s="349">
        <v>5.81</v>
      </c>
      <c r="EC30" s="349">
        <v>5.64</v>
      </c>
      <c r="ED30" s="349">
        <v>5.67</v>
      </c>
      <c r="EE30" s="349">
        <v>5.82</v>
      </c>
      <c r="EF30" s="349">
        <v>5.64</v>
      </c>
      <c r="EG30" s="349">
        <v>5.35</v>
      </c>
      <c r="EH30" s="349">
        <v>5.2</v>
      </c>
      <c r="EI30" s="349">
        <v>5.08</v>
      </c>
      <c r="EJ30" s="349">
        <v>6.4887499999999996</v>
      </c>
      <c r="EK30" s="349">
        <v>6.39</v>
      </c>
      <c r="EL30" s="349">
        <v>6.6277270000000001</v>
      </c>
      <c r="EM30" s="349">
        <v>7.2931819999999998</v>
      </c>
      <c r="EN30" s="349">
        <v>8.0643750000000001</v>
      </c>
      <c r="EO30" s="349">
        <v>7.4541180000000002</v>
      </c>
      <c r="EP30" s="349">
        <v>6.8814289999999998</v>
      </c>
      <c r="EQ30" s="349">
        <v>6.6481820000000003</v>
      </c>
      <c r="ER30" s="349">
        <v>6.5465220000000004</v>
      </c>
      <c r="ES30" s="349">
        <v>6.6994740000000004</v>
      </c>
      <c r="ET30" s="349">
        <v>6.9915789999999998</v>
      </c>
      <c r="EU30" s="349">
        <v>8.0994440000000001</v>
      </c>
      <c r="EV30" s="349">
        <v>9.0661900000000006</v>
      </c>
      <c r="EW30" s="349">
        <v>10.356669999999999</v>
      </c>
      <c r="EX30" s="349">
        <v>9.3345450000000003</v>
      </c>
      <c r="EY30" s="349">
        <v>9.3161900000000006</v>
      </c>
      <c r="EZ30" s="349">
        <v>10.447900000000001</v>
      </c>
      <c r="FA30" s="349">
        <v>11.67304</v>
      </c>
      <c r="FB30" s="349">
        <v>11.4755</v>
      </c>
      <c r="FC30" s="349">
        <v>10.79</v>
      </c>
      <c r="FD30" s="349">
        <v>11.43619</v>
      </c>
      <c r="FE30" s="349">
        <v>11.688000000000001</v>
      </c>
      <c r="FF30" s="349">
        <v>10.677619999999999</v>
      </c>
      <c r="FG30" s="349">
        <v>9.451765</v>
      </c>
      <c r="FH30" s="349">
        <v>8.4923529999999996</v>
      </c>
      <c r="FI30" s="349">
        <v>7.9161900000000003</v>
      </c>
      <c r="FJ30" s="349">
        <v>7.9952170000000002</v>
      </c>
      <c r="FK30" s="349">
        <v>8.5790000000000006</v>
      </c>
      <c r="FL30" s="349">
        <v>8.2771430000000006</v>
      </c>
      <c r="FM30" s="349">
        <v>7.6414999999999997</v>
      </c>
      <c r="FN30" s="349">
        <v>7.331429</v>
      </c>
      <c r="FO30" s="349">
        <v>7.125</v>
      </c>
      <c r="FP30" s="349">
        <v>7</v>
      </c>
      <c r="FQ30" s="349">
        <v>7.37</v>
      </c>
      <c r="FR30" s="349">
        <v>7.37</v>
      </c>
      <c r="FS30" s="349">
        <v>7.64</v>
      </c>
      <c r="FT30" s="349">
        <v>7.87</v>
      </c>
      <c r="FU30" s="349">
        <v>7.81</v>
      </c>
      <c r="FV30" s="349">
        <v>7.77</v>
      </c>
      <c r="FW30" s="349">
        <v>7.94</v>
      </c>
      <c r="FX30" s="349">
        <v>7.72</v>
      </c>
      <c r="FY30" s="349">
        <v>7.59</v>
      </c>
      <c r="FZ30" s="349">
        <v>7.42</v>
      </c>
      <c r="GA30" s="349">
        <v>7.24</v>
      </c>
      <c r="GB30" s="349">
        <v>6.93</v>
      </c>
      <c r="GC30" s="349">
        <v>6.66</v>
      </c>
      <c r="GD30" s="349">
        <v>6.59</v>
      </c>
      <c r="GE30" s="349">
        <v>6.6</v>
      </c>
      <c r="GF30" s="349">
        <v>6.25</v>
      </c>
      <c r="GG30" s="349">
        <v>6.23</v>
      </c>
      <c r="GH30" s="349">
        <v>6.26</v>
      </c>
      <c r="GI30" s="349">
        <v>6.14</v>
      </c>
      <c r="GJ30" s="349">
        <v>6.01</v>
      </c>
      <c r="GK30" s="349">
        <v>6.09</v>
      </c>
      <c r="GL30" s="349">
        <v>6.34</v>
      </c>
      <c r="GM30" s="349">
        <v>6.24</v>
      </c>
      <c r="GN30" s="349">
        <v>6.17</v>
      </c>
      <c r="GO30" s="349">
        <v>6.42</v>
      </c>
      <c r="GP30" s="349">
        <v>6.53</v>
      </c>
      <c r="GQ30" s="349">
        <v>6.58</v>
      </c>
      <c r="GR30" s="349">
        <v>6.49</v>
      </c>
      <c r="GS30" s="349">
        <v>6.5</v>
      </c>
      <c r="GT30" s="349">
        <v>6.52</v>
      </c>
      <c r="GU30" s="349">
        <v>6.46</v>
      </c>
      <c r="GV30" s="349">
        <v>6.45</v>
      </c>
      <c r="GW30" s="349">
        <v>6.1</v>
      </c>
      <c r="GX30" s="349">
        <v>5.88</v>
      </c>
      <c r="GY30" s="349">
        <v>5.67</v>
      </c>
      <c r="GZ30" s="349">
        <v>5.58</v>
      </c>
      <c r="HA30" s="349">
        <v>5.36</v>
      </c>
      <c r="HB30" s="349">
        <v>5.33</v>
      </c>
      <c r="HC30" s="349">
        <v>5.07</v>
      </c>
      <c r="HD30" s="349">
        <v>4.88</v>
      </c>
      <c r="HE30" s="349">
        <v>5.37</v>
      </c>
      <c r="HF30" s="349">
        <v>5.71</v>
      </c>
      <c r="HG30" s="349">
        <v>6.12</v>
      </c>
      <c r="HH30" s="349">
        <v>5.97</v>
      </c>
      <c r="HI30" s="349">
        <v>5.67</v>
      </c>
      <c r="HJ30" s="349">
        <v>5.58</v>
      </c>
      <c r="HK30" s="349">
        <v>6.01</v>
      </c>
      <c r="HL30" s="349">
        <v>6.01</v>
      </c>
      <c r="HM30" s="349">
        <v>5.75</v>
      </c>
      <c r="HN30" s="349">
        <v>5.69</v>
      </c>
      <c r="HO30" s="349">
        <v>5.79</v>
      </c>
      <c r="HP30" s="349">
        <v>5.93</v>
      </c>
      <c r="HQ30" s="349">
        <v>6.05</v>
      </c>
      <c r="HR30" s="349">
        <v>6.16</v>
      </c>
      <c r="HS30" s="349">
        <v>5.95</v>
      </c>
      <c r="HT30" s="349">
        <v>5.97</v>
      </c>
      <c r="HU30" s="349">
        <v>6.14</v>
      </c>
      <c r="HV30" s="349">
        <v>6.37</v>
      </c>
      <c r="HW30" s="349">
        <v>5.27</v>
      </c>
      <c r="HX30" s="349">
        <v>5.0599999999999996</v>
      </c>
      <c r="HY30" s="349">
        <v>4.7300000000000004</v>
      </c>
      <c r="HZ30" s="349">
        <v>4.71</v>
      </c>
      <c r="IA30" s="349">
        <v>4.74</v>
      </c>
      <c r="IB30" s="349">
        <v>5.27</v>
      </c>
      <c r="IC30" s="349">
        <v>5.53</v>
      </c>
      <c r="ID30" s="349">
        <v>5.3</v>
      </c>
      <c r="IE30" s="349">
        <v>5.3</v>
      </c>
      <c r="IF30" s="349">
        <v>5.08</v>
      </c>
      <c r="IG30" s="349">
        <v>4.96</v>
      </c>
      <c r="IH30" s="349">
        <v>4.95</v>
      </c>
      <c r="II30" s="349">
        <v>5.13</v>
      </c>
      <c r="IJ30" s="349">
        <v>5.12</v>
      </c>
      <c r="IK30" s="349">
        <v>4.97</v>
      </c>
      <c r="IL30" s="349">
        <v>4.91</v>
      </c>
      <c r="IM30" s="349">
        <v>4.97</v>
      </c>
      <c r="IN30" s="349">
        <v>4.87</v>
      </c>
      <c r="IO30" s="349">
        <v>4.6900000000000004</v>
      </c>
      <c r="IP30" s="349">
        <v>4.58</v>
      </c>
      <c r="IQ30" s="349">
        <v>4.25</v>
      </c>
      <c r="IR30" s="349">
        <v>4.3899999999999997</v>
      </c>
      <c r="IS30" s="349">
        <v>4.32</v>
      </c>
      <c r="IT30" s="349">
        <v>4.46</v>
      </c>
      <c r="IU30" s="349">
        <v>4.68</v>
      </c>
      <c r="IV30" s="349">
        <v>4.7699999999999996</v>
      </c>
      <c r="IW30" s="349">
        <v>5.04</v>
      </c>
      <c r="IX30" s="349">
        <v>5.23</v>
      </c>
      <c r="IY30" s="349">
        <v>5.36</v>
      </c>
      <c r="IZ30" s="349">
        <v>5.33</v>
      </c>
      <c r="JA30" s="349">
        <v>5.3</v>
      </c>
      <c r="JB30" s="349">
        <v>5.21</v>
      </c>
      <c r="JC30" s="349">
        <v>4.87</v>
      </c>
      <c r="JD30" s="349">
        <v>4.7300000000000004</v>
      </c>
      <c r="JE30" s="349">
        <v>4.6399999999999997</v>
      </c>
      <c r="JF30" s="349">
        <v>4.6500000000000004</v>
      </c>
      <c r="JG30" s="349">
        <v>4.63</v>
      </c>
      <c r="JH30" s="349">
        <v>4.51</v>
      </c>
      <c r="JI30" s="349">
        <v>4.58</v>
      </c>
      <c r="JJ30" s="349">
        <v>4.7300000000000004</v>
      </c>
      <c r="JK30" s="349">
        <v>4.66</v>
      </c>
      <c r="JL30" s="349">
        <v>4.53</v>
      </c>
      <c r="JM30" s="349">
        <v>4.38</v>
      </c>
      <c r="JN30" s="349">
        <v>4.13</v>
      </c>
      <c r="JO30" s="349">
        <v>4.29</v>
      </c>
      <c r="JP30" s="349">
        <v>4.5</v>
      </c>
      <c r="JQ30" s="349">
        <v>4.3499999999999996</v>
      </c>
      <c r="JR30" s="349">
        <v>4.16</v>
      </c>
      <c r="JS30" s="349">
        <v>3.97</v>
      </c>
      <c r="JT30" s="349">
        <v>4.0199999999999996</v>
      </c>
      <c r="JU30" s="349">
        <v>4.05</v>
      </c>
      <c r="JV30" s="349">
        <v>3.98</v>
      </c>
      <c r="JW30" s="349">
        <v>3.73</v>
      </c>
      <c r="JX30" s="349">
        <v>3.56</v>
      </c>
      <c r="JY30" s="349">
        <v>3.8</v>
      </c>
      <c r="JZ30" s="349">
        <v>3.75</v>
      </c>
      <c r="KA30" s="349">
        <v>3.87</v>
      </c>
      <c r="KB30" s="349">
        <v>3.94</v>
      </c>
      <c r="KC30" s="349">
        <v>3.67</v>
      </c>
      <c r="KD30" s="349">
        <v>3.6</v>
      </c>
      <c r="KE30" s="349">
        <v>3.58</v>
      </c>
      <c r="KF30" s="349">
        <v>3.67</v>
      </c>
      <c r="KG30" s="349">
        <v>3.63</v>
      </c>
      <c r="KH30" s="349">
        <v>3.4</v>
      </c>
      <c r="KI30" s="349">
        <v>3.39</v>
      </c>
      <c r="KJ30" s="349">
        <v>3.08</v>
      </c>
      <c r="KK30" s="349">
        <v>2.89</v>
      </c>
      <c r="KL30" s="349">
        <v>2.82</v>
      </c>
      <c r="KM30" s="349">
        <v>2.63</v>
      </c>
      <c r="KN30" s="349">
        <v>2.4500000000000002</v>
      </c>
      <c r="KO30" s="349">
        <v>2.17</v>
      </c>
      <c r="KP30" s="349">
        <v>2.15</v>
      </c>
      <c r="KQ30" s="349">
        <v>2.35</v>
      </c>
      <c r="KR30" s="349">
        <v>1.96</v>
      </c>
      <c r="KS30" s="349">
        <v>1.77</v>
      </c>
      <c r="KT30" s="349">
        <v>1.61</v>
      </c>
      <c r="KU30" s="349">
        <v>1.45</v>
      </c>
      <c r="KV30" s="349">
        <v>2.02</v>
      </c>
      <c r="KW30" s="349">
        <v>2.44</v>
      </c>
      <c r="KX30" s="349">
        <v>2.4700000000000002</v>
      </c>
      <c r="KY30" s="349">
        <v>2.2799999999999998</v>
      </c>
      <c r="KZ30" s="349">
        <v>2.3199999999999998</v>
      </c>
      <c r="LA30" s="349">
        <v>2.13</v>
      </c>
      <c r="LB30" s="349">
        <v>2.19</v>
      </c>
      <c r="LC30" s="349">
        <v>2.2000000000000002</v>
      </c>
      <c r="LD30" s="349">
        <v>2.04</v>
      </c>
      <c r="LE30" s="349">
        <v>1.86</v>
      </c>
      <c r="LF30" s="349">
        <v>1.92</v>
      </c>
      <c r="LG30" s="349">
        <v>1.84</v>
      </c>
      <c r="LH30" s="349">
        <v>1.82</v>
      </c>
      <c r="LI30" s="349">
        <v>1.76</v>
      </c>
      <c r="LJ30" s="349">
        <v>1.69</v>
      </c>
      <c r="LK30" s="349">
        <v>1.74</v>
      </c>
      <c r="LL30" s="349">
        <v>1.77</v>
      </c>
      <c r="LM30" s="349">
        <v>1.84</v>
      </c>
      <c r="LN30" s="349">
        <v>2.0699999999999998</v>
      </c>
      <c r="LO30" s="349">
        <v>2.2000000000000002</v>
      </c>
      <c r="LP30" s="349">
        <v>2.15</v>
      </c>
      <c r="LQ30" s="349">
        <v>2.16</v>
      </c>
      <c r="LR30" s="349">
        <v>2.11</v>
      </c>
      <c r="LS30" s="349">
        <v>2.0499999999999998</v>
      </c>
      <c r="LT30" s="349">
        <v>2.16</v>
      </c>
      <c r="LU30" s="349">
        <v>2.0299999999999998</v>
      </c>
      <c r="LV30" s="349">
        <v>1.97</v>
      </c>
      <c r="LW30" s="349">
        <v>1.75</v>
      </c>
      <c r="LX30" s="349">
        <v>1.72</v>
      </c>
      <c r="LY30" s="349">
        <v>1.62</v>
      </c>
      <c r="LZ30" s="349">
        <v>1.6</v>
      </c>
      <c r="MA30" s="349">
        <v>1.59</v>
      </c>
      <c r="MB30" s="349">
        <v>1.55</v>
      </c>
      <c r="MC30" s="349">
        <v>1.76</v>
      </c>
    </row>
    <row r="31" spans="1:341" ht="13.5" customHeight="1">
      <c r="A31" s="410" t="s">
        <v>15233</v>
      </c>
      <c r="B31" s="411"/>
      <c r="C31" s="348" t="s">
        <v>15210</v>
      </c>
      <c r="D31" s="350" t="s">
        <v>15211</v>
      </c>
      <c r="E31" s="350" t="s">
        <v>15211</v>
      </c>
      <c r="F31" s="350" t="s">
        <v>15211</v>
      </c>
      <c r="G31" s="350" t="s">
        <v>15211</v>
      </c>
      <c r="H31" s="350" t="s">
        <v>15211</v>
      </c>
      <c r="I31" s="350" t="s">
        <v>15211</v>
      </c>
      <c r="J31" s="350" t="s">
        <v>15211</v>
      </c>
      <c r="K31" s="350" t="s">
        <v>15211</v>
      </c>
      <c r="L31" s="350" t="s">
        <v>15211</v>
      </c>
      <c r="M31" s="350" t="s">
        <v>15211</v>
      </c>
      <c r="N31" s="350" t="s">
        <v>15211</v>
      </c>
      <c r="O31" s="350" t="s">
        <v>15211</v>
      </c>
      <c r="P31" s="350" t="s">
        <v>15211</v>
      </c>
      <c r="Q31" s="350" t="s">
        <v>15211</v>
      </c>
      <c r="R31" s="350" t="s">
        <v>15211</v>
      </c>
      <c r="S31" s="350" t="s">
        <v>15211</v>
      </c>
      <c r="T31" s="350" t="s">
        <v>15211</v>
      </c>
      <c r="U31" s="350" t="s">
        <v>15211</v>
      </c>
      <c r="V31" s="350" t="s">
        <v>15211</v>
      </c>
      <c r="W31" s="350" t="s">
        <v>15211</v>
      </c>
      <c r="X31" s="350" t="s">
        <v>15211</v>
      </c>
      <c r="Y31" s="350" t="s">
        <v>15211</v>
      </c>
      <c r="Z31" s="350" t="s">
        <v>15211</v>
      </c>
      <c r="AA31" s="350" t="s">
        <v>15211</v>
      </c>
      <c r="AB31" s="350" t="s">
        <v>15211</v>
      </c>
      <c r="AC31" s="350" t="s">
        <v>15211</v>
      </c>
      <c r="AD31" s="350" t="s">
        <v>15211</v>
      </c>
      <c r="AE31" s="350" t="s">
        <v>15211</v>
      </c>
      <c r="AF31" s="350" t="s">
        <v>15211</v>
      </c>
      <c r="AG31" s="350" t="s">
        <v>15211</v>
      </c>
      <c r="AH31" s="350" t="s">
        <v>15211</v>
      </c>
      <c r="AI31" s="350" t="s">
        <v>15211</v>
      </c>
      <c r="AJ31" s="350" t="s">
        <v>15211</v>
      </c>
      <c r="AK31" s="350" t="s">
        <v>15211</v>
      </c>
      <c r="AL31" s="350" t="s">
        <v>15211</v>
      </c>
      <c r="AM31" s="350" t="s">
        <v>15211</v>
      </c>
      <c r="AN31" s="350" t="s">
        <v>15211</v>
      </c>
      <c r="AO31" s="350" t="s">
        <v>15211</v>
      </c>
      <c r="AP31" s="350" t="s">
        <v>15211</v>
      </c>
      <c r="AQ31" s="350" t="s">
        <v>15211</v>
      </c>
      <c r="AR31" s="350" t="s">
        <v>15211</v>
      </c>
      <c r="AS31" s="350" t="s">
        <v>15211</v>
      </c>
      <c r="AT31" s="350" t="s">
        <v>15211</v>
      </c>
      <c r="AU31" s="350" t="s">
        <v>15211</v>
      </c>
      <c r="AV31" s="350" t="s">
        <v>15211</v>
      </c>
      <c r="AW31" s="350" t="s">
        <v>15211</v>
      </c>
      <c r="AX31" s="350" t="s">
        <v>15211</v>
      </c>
      <c r="AY31" s="350" t="s">
        <v>15211</v>
      </c>
      <c r="AZ31" s="350" t="s">
        <v>15211</v>
      </c>
      <c r="BA31" s="350" t="s">
        <v>15211</v>
      </c>
      <c r="BB31" s="350" t="s">
        <v>15211</v>
      </c>
      <c r="BC31" s="350" t="s">
        <v>15211</v>
      </c>
      <c r="BD31" s="350" t="s">
        <v>15211</v>
      </c>
      <c r="BE31" s="350" t="s">
        <v>15211</v>
      </c>
      <c r="BF31" s="350" t="s">
        <v>15211</v>
      </c>
      <c r="BG31" s="350" t="s">
        <v>15211</v>
      </c>
      <c r="BH31" s="350" t="s">
        <v>15211</v>
      </c>
      <c r="BI31" s="350" t="s">
        <v>15211</v>
      </c>
      <c r="BJ31" s="350" t="s">
        <v>15211</v>
      </c>
      <c r="BK31" s="350" t="s">
        <v>15211</v>
      </c>
      <c r="BL31" s="350" t="s">
        <v>15211</v>
      </c>
      <c r="BM31" s="350" t="s">
        <v>15211</v>
      </c>
      <c r="BN31" s="350" t="s">
        <v>15211</v>
      </c>
      <c r="BO31" s="350" t="s">
        <v>15211</v>
      </c>
      <c r="BP31" s="350" t="s">
        <v>15211</v>
      </c>
      <c r="BQ31" s="350" t="s">
        <v>15211</v>
      </c>
      <c r="BR31" s="350" t="s">
        <v>15211</v>
      </c>
      <c r="BS31" s="350" t="s">
        <v>15211</v>
      </c>
      <c r="BT31" s="350" t="s">
        <v>15211</v>
      </c>
      <c r="BU31" s="350" t="s">
        <v>15211</v>
      </c>
      <c r="BV31" s="350" t="s">
        <v>15211</v>
      </c>
      <c r="BW31" s="350" t="s">
        <v>15211</v>
      </c>
      <c r="BX31" s="350" t="s">
        <v>15211</v>
      </c>
      <c r="BY31" s="350" t="s">
        <v>15211</v>
      </c>
      <c r="BZ31" s="350" t="s">
        <v>15211</v>
      </c>
      <c r="CA31" s="350" t="s">
        <v>15211</v>
      </c>
      <c r="CB31" s="350" t="s">
        <v>15211</v>
      </c>
      <c r="CC31" s="350" t="s">
        <v>15211</v>
      </c>
      <c r="CD31" s="350" t="s">
        <v>15211</v>
      </c>
      <c r="CE31" s="350" t="s">
        <v>15211</v>
      </c>
      <c r="CF31" s="350" t="s">
        <v>15211</v>
      </c>
      <c r="CG31" s="350" t="s">
        <v>15211</v>
      </c>
      <c r="CH31" s="350" t="s">
        <v>15211</v>
      </c>
      <c r="CI31" s="350" t="s">
        <v>15211</v>
      </c>
      <c r="CJ31" s="350" t="s">
        <v>15211</v>
      </c>
      <c r="CK31" s="350" t="s">
        <v>15211</v>
      </c>
      <c r="CL31" s="350" t="s">
        <v>15211</v>
      </c>
      <c r="CM31" s="350" t="s">
        <v>15211</v>
      </c>
      <c r="CN31" s="350" t="s">
        <v>15211</v>
      </c>
      <c r="CO31" s="350" t="s">
        <v>15211</v>
      </c>
      <c r="CP31" s="350" t="s">
        <v>15211</v>
      </c>
      <c r="CQ31" s="350" t="s">
        <v>15211</v>
      </c>
      <c r="CR31" s="350" t="s">
        <v>15211</v>
      </c>
      <c r="CS31" s="350" t="s">
        <v>15211</v>
      </c>
      <c r="CT31" s="350" t="s">
        <v>15211</v>
      </c>
      <c r="CU31" s="350" t="s">
        <v>15211</v>
      </c>
      <c r="CV31" s="350" t="s">
        <v>15211</v>
      </c>
      <c r="CW31" s="350" t="s">
        <v>15211</v>
      </c>
      <c r="CX31" s="350" t="s">
        <v>15211</v>
      </c>
      <c r="CY31" s="350" t="s">
        <v>15211</v>
      </c>
      <c r="CZ31" s="350" t="s">
        <v>15211</v>
      </c>
      <c r="DA31" s="350" t="s">
        <v>15211</v>
      </c>
      <c r="DB31" s="350" t="s">
        <v>15211</v>
      </c>
      <c r="DC31" s="350" t="s">
        <v>15211</v>
      </c>
      <c r="DD31" s="350" t="s">
        <v>15211</v>
      </c>
      <c r="DE31" s="350" t="s">
        <v>15211</v>
      </c>
      <c r="DF31" s="350" t="s">
        <v>15211</v>
      </c>
      <c r="DG31" s="350" t="s">
        <v>15211</v>
      </c>
      <c r="DH31" s="350" t="s">
        <v>15211</v>
      </c>
      <c r="DI31" s="350" t="s">
        <v>15211</v>
      </c>
      <c r="DJ31" s="350" t="s">
        <v>15211</v>
      </c>
      <c r="DK31" s="350" t="s">
        <v>15211</v>
      </c>
      <c r="DL31" s="350" t="s">
        <v>15211</v>
      </c>
      <c r="DM31" s="350" t="s">
        <v>15211</v>
      </c>
      <c r="DN31" s="350" t="s">
        <v>15211</v>
      </c>
      <c r="DO31" s="350" t="s">
        <v>15211</v>
      </c>
      <c r="DP31" s="350" t="s">
        <v>15211</v>
      </c>
      <c r="DQ31" s="350" t="s">
        <v>15211</v>
      </c>
      <c r="DR31" s="350" t="s">
        <v>15211</v>
      </c>
      <c r="DS31" s="350" t="s">
        <v>15211</v>
      </c>
      <c r="DT31" s="350" t="s">
        <v>15211</v>
      </c>
      <c r="DU31" s="350" t="s">
        <v>15211</v>
      </c>
      <c r="DV31" s="350" t="s">
        <v>15211</v>
      </c>
      <c r="DW31" s="350" t="s">
        <v>15211</v>
      </c>
      <c r="DX31" s="350" t="s">
        <v>15211</v>
      </c>
      <c r="DY31" s="350" t="s">
        <v>15211</v>
      </c>
      <c r="DZ31" s="350" t="s">
        <v>15211</v>
      </c>
      <c r="EA31" s="350" t="s">
        <v>15211</v>
      </c>
      <c r="EB31" s="350" t="s">
        <v>15211</v>
      </c>
      <c r="EC31" s="350">
        <v>8.25</v>
      </c>
      <c r="ED31" s="350">
        <v>7.86</v>
      </c>
      <c r="EE31" s="350">
        <v>7.18</v>
      </c>
      <c r="EF31" s="350">
        <v>6.65</v>
      </c>
      <c r="EG31" s="350">
        <v>6.41</v>
      </c>
      <c r="EH31" s="350">
        <v>7</v>
      </c>
      <c r="EI31" s="350">
        <v>7.74</v>
      </c>
      <c r="EJ31" s="350">
        <v>7.58</v>
      </c>
      <c r="EK31" s="350">
        <v>7.14</v>
      </c>
      <c r="EL31" s="350">
        <v>6.83</v>
      </c>
      <c r="EM31" s="350">
        <v>6.29</v>
      </c>
      <c r="EN31" s="350">
        <v>6.19</v>
      </c>
      <c r="EO31" s="350">
        <v>6.54</v>
      </c>
      <c r="EP31" s="350">
        <v>6.88</v>
      </c>
      <c r="EQ31" s="350">
        <v>7.01</v>
      </c>
      <c r="ER31" s="350">
        <v>7.1</v>
      </c>
      <c r="ES31" s="350">
        <v>7</v>
      </c>
      <c r="ET31" s="350">
        <v>7.17</v>
      </c>
      <c r="EU31" s="350">
        <v>7.3</v>
      </c>
      <c r="EV31" s="350">
        <v>7.09</v>
      </c>
      <c r="EW31" s="350">
        <v>6.76</v>
      </c>
      <c r="EX31" s="350">
        <v>6.54</v>
      </c>
      <c r="EY31" s="350">
        <v>6.24</v>
      </c>
      <c r="EZ31" s="350">
        <v>6.16</v>
      </c>
      <c r="FA31" s="350">
        <v>6.11</v>
      </c>
      <c r="FB31" s="350">
        <v>5.8</v>
      </c>
      <c r="FC31" s="350">
        <v>5.77</v>
      </c>
      <c r="FD31" s="350">
        <v>5.43</v>
      </c>
      <c r="FE31" s="350">
        <v>5.15</v>
      </c>
      <c r="FF31" s="350">
        <v>5.2</v>
      </c>
      <c r="FG31" s="350">
        <v>5.03</v>
      </c>
      <c r="FH31" s="350">
        <v>4.68</v>
      </c>
      <c r="FI31" s="350">
        <v>4.46</v>
      </c>
      <c r="FJ31" s="350">
        <v>4.95</v>
      </c>
      <c r="FK31" s="350">
        <v>5.26</v>
      </c>
      <c r="FL31" s="350">
        <v>4.7699999999999996</v>
      </c>
      <c r="FM31" s="350">
        <v>4.87</v>
      </c>
      <c r="FN31" s="350">
        <v>5.35</v>
      </c>
      <c r="FO31" s="350">
        <v>5.43</v>
      </c>
      <c r="FP31" s="350">
        <v>5.42</v>
      </c>
      <c r="FQ31" s="350">
        <v>5.43</v>
      </c>
      <c r="FR31" s="350">
        <v>5.26</v>
      </c>
      <c r="FS31" s="350">
        <v>5.25</v>
      </c>
      <c r="FT31" s="350">
        <v>5.16</v>
      </c>
      <c r="FU31" s="350">
        <v>5.01</v>
      </c>
      <c r="FV31" s="350">
        <v>4.88</v>
      </c>
      <c r="FW31" s="350">
        <v>4.33</v>
      </c>
      <c r="FX31" s="350">
        <v>4.1399999999999997</v>
      </c>
      <c r="FY31" s="350">
        <v>4.05</v>
      </c>
      <c r="FZ31" s="350">
        <v>3.96</v>
      </c>
      <c r="GA31" s="350">
        <v>3.85</v>
      </c>
      <c r="GB31" s="350">
        <v>4.42</v>
      </c>
      <c r="GC31" s="350">
        <v>4.88</v>
      </c>
      <c r="GD31" s="350">
        <v>4.7699999999999996</v>
      </c>
      <c r="GE31" s="350">
        <v>4.6900000000000004</v>
      </c>
      <c r="GF31" s="350">
        <v>4.42</v>
      </c>
      <c r="GG31" s="350">
        <v>4.46</v>
      </c>
      <c r="GH31" s="350">
        <v>4.8899999999999997</v>
      </c>
      <c r="GI31" s="350">
        <v>5.08</v>
      </c>
      <c r="GJ31" s="350">
        <v>5.15</v>
      </c>
      <c r="GK31" s="350">
        <v>5.36</v>
      </c>
      <c r="GL31" s="350">
        <v>5.68</v>
      </c>
      <c r="GM31" s="350">
        <v>5.6</v>
      </c>
      <c r="GN31" s="350">
        <v>5.58</v>
      </c>
      <c r="GO31" s="350">
        <v>5.28</v>
      </c>
      <c r="GP31" s="350">
        <v>5.42</v>
      </c>
      <c r="GQ31" s="350">
        <v>5.45</v>
      </c>
      <c r="GR31" s="350">
        <v>5.2</v>
      </c>
      <c r="GS31" s="350">
        <v>5.25</v>
      </c>
      <c r="GT31" s="350">
        <v>5.16</v>
      </c>
      <c r="GU31" s="350">
        <v>4.9400000000000004</v>
      </c>
      <c r="GV31" s="350">
        <v>4.8899999999999997</v>
      </c>
      <c r="GW31" s="350">
        <v>4.79</v>
      </c>
      <c r="GX31" s="350">
        <v>4.91</v>
      </c>
      <c r="GY31" s="350">
        <v>4.95</v>
      </c>
      <c r="GZ31" s="350">
        <v>5.04</v>
      </c>
      <c r="HA31" s="350">
        <v>5.01</v>
      </c>
      <c r="HB31" s="350">
        <v>4.9400000000000004</v>
      </c>
      <c r="HC31" s="350">
        <v>5.07</v>
      </c>
      <c r="HD31" s="350">
        <v>5.22</v>
      </c>
      <c r="HE31" s="350">
        <v>5.48</v>
      </c>
      <c r="HF31" s="350">
        <v>5.52</v>
      </c>
      <c r="HG31" s="350">
        <v>5.42</v>
      </c>
      <c r="HH31" s="350">
        <v>5.52</v>
      </c>
      <c r="HI31" s="350">
        <v>5.56</v>
      </c>
      <c r="HJ31" s="350">
        <v>5.61</v>
      </c>
      <c r="HK31" s="350">
        <v>5.82</v>
      </c>
      <c r="HL31" s="350">
        <v>5.56</v>
      </c>
      <c r="HM31" s="350">
        <v>5.28</v>
      </c>
      <c r="HN31" s="350">
        <v>5.36</v>
      </c>
      <c r="HO31" s="350">
        <v>5.17</v>
      </c>
      <c r="HP31" s="350">
        <v>5.5</v>
      </c>
      <c r="HQ31" s="350">
        <v>5.89</v>
      </c>
      <c r="HR31" s="350">
        <v>6.03</v>
      </c>
      <c r="HS31" s="350">
        <v>5.91</v>
      </c>
      <c r="HT31" s="350">
        <v>5.99</v>
      </c>
      <c r="HU31" s="350">
        <v>5.53</v>
      </c>
      <c r="HV31" s="350">
        <v>5.73</v>
      </c>
      <c r="HW31" s="350">
        <v>4.87</v>
      </c>
      <c r="HX31" s="350">
        <v>4.42</v>
      </c>
      <c r="HY31" s="350">
        <v>5.24</v>
      </c>
      <c r="HZ31" s="350">
        <v>4.97</v>
      </c>
      <c r="IA31" s="350">
        <v>4.9000000000000004</v>
      </c>
      <c r="IB31" s="350">
        <v>5.05</v>
      </c>
      <c r="IC31" s="350">
        <v>5.26</v>
      </c>
      <c r="ID31" s="350">
        <v>5.18</v>
      </c>
      <c r="IE31" s="350">
        <v>5.44</v>
      </c>
      <c r="IF31" s="350">
        <v>5.38</v>
      </c>
      <c r="IG31" s="350">
        <v>5.45</v>
      </c>
      <c r="IH31" s="350">
        <v>5.39</v>
      </c>
      <c r="II31" s="350">
        <v>5.31</v>
      </c>
      <c r="IJ31" s="350">
        <v>5.35</v>
      </c>
      <c r="IK31" s="350">
        <v>5.3</v>
      </c>
      <c r="IL31" s="350">
        <v>4.92</v>
      </c>
      <c r="IM31" s="350">
        <v>4.91</v>
      </c>
      <c r="IN31" s="350">
        <v>4.95</v>
      </c>
      <c r="IO31" s="350">
        <v>4.93</v>
      </c>
      <c r="IP31" s="350">
        <v>4.91</v>
      </c>
      <c r="IQ31" s="350">
        <v>4.68</v>
      </c>
      <c r="IR31" s="350">
        <v>4.28</v>
      </c>
      <c r="IS31" s="350">
        <v>4.1100000000000003</v>
      </c>
      <c r="IT31" s="350">
        <v>4.4800000000000004</v>
      </c>
      <c r="IU31" s="350">
        <v>4.46</v>
      </c>
      <c r="IV31" s="350">
        <v>4.6900000000000004</v>
      </c>
      <c r="IW31" s="350">
        <v>4.76</v>
      </c>
      <c r="IX31" s="350">
        <v>4.51</v>
      </c>
      <c r="IY31" s="350">
        <v>4.4800000000000004</v>
      </c>
      <c r="IZ31" s="350">
        <v>4.34</v>
      </c>
      <c r="JA31" s="350">
        <v>4.24</v>
      </c>
      <c r="JB31" s="350">
        <v>4.2300000000000004</v>
      </c>
      <c r="JC31" s="350">
        <v>3.96</v>
      </c>
      <c r="JD31" s="350">
        <v>3.75</v>
      </c>
      <c r="JE31" s="350">
        <v>3.86</v>
      </c>
      <c r="JF31" s="350">
        <v>3.8</v>
      </c>
      <c r="JG31" s="350">
        <v>3.81</v>
      </c>
      <c r="JH31" s="350">
        <v>3.8</v>
      </c>
      <c r="JI31" s="350">
        <v>3.81</v>
      </c>
      <c r="JJ31" s="350">
        <v>3.95</v>
      </c>
      <c r="JK31" s="350">
        <v>3.9</v>
      </c>
      <c r="JL31" s="350">
        <v>3.75</v>
      </c>
      <c r="JM31" s="350">
        <v>3.63</v>
      </c>
      <c r="JN31" s="350">
        <v>3.3</v>
      </c>
      <c r="JO31" s="350">
        <v>3.09</v>
      </c>
      <c r="JP31" s="350">
        <v>3.05</v>
      </c>
      <c r="JQ31" s="350">
        <v>2.97</v>
      </c>
      <c r="JR31" s="350">
        <v>2.99</v>
      </c>
      <c r="JS31" s="350">
        <v>3.13</v>
      </c>
      <c r="JT31" s="350">
        <v>3.05</v>
      </c>
      <c r="JU31" s="350">
        <v>3.04</v>
      </c>
      <c r="JV31" s="350">
        <v>2.91</v>
      </c>
      <c r="JW31" s="350">
        <v>2.84</v>
      </c>
      <c r="JX31" s="350">
        <v>2.9</v>
      </c>
      <c r="JY31" s="350">
        <v>3.31</v>
      </c>
      <c r="JZ31" s="350">
        <v>3.47</v>
      </c>
      <c r="KA31" s="350">
        <v>3.61</v>
      </c>
      <c r="KB31" s="350">
        <v>3.53</v>
      </c>
      <c r="KC31" s="350">
        <v>3.44</v>
      </c>
      <c r="KD31" s="350">
        <v>3.5840000000000001</v>
      </c>
      <c r="KE31" s="350">
        <v>3.653</v>
      </c>
      <c r="KF31" s="350">
        <v>3.6469999999999998</v>
      </c>
      <c r="KG31" s="350">
        <v>3.5219999999999998</v>
      </c>
      <c r="KH31" s="350">
        <v>3.5430000000000001</v>
      </c>
      <c r="KI31" s="350">
        <v>3.54</v>
      </c>
      <c r="KJ31" s="350">
        <v>3.4020000000000001</v>
      </c>
      <c r="KK31" s="350">
        <v>3.286</v>
      </c>
      <c r="KL31" s="350">
        <v>3.056</v>
      </c>
      <c r="KM31" s="350">
        <v>3.0859999999999999</v>
      </c>
      <c r="KN31" s="350">
        <v>3.012</v>
      </c>
      <c r="KO31" s="350">
        <v>2.7690000000000001</v>
      </c>
      <c r="KP31" s="350">
        <v>2.6920000000000002</v>
      </c>
      <c r="KQ31" s="350">
        <v>2.681</v>
      </c>
      <c r="KR31" s="350">
        <v>2.415</v>
      </c>
      <c r="KS31" s="350">
        <v>2.3460000000000001</v>
      </c>
      <c r="KT31" s="350">
        <v>2.2759999999999998</v>
      </c>
      <c r="KU31" s="350">
        <v>2.177</v>
      </c>
      <c r="KV31" s="350">
        <v>2.4900000000000002</v>
      </c>
      <c r="KW31" s="350">
        <v>2.468</v>
      </c>
      <c r="KX31" s="350">
        <v>2.4500000000000002</v>
      </c>
      <c r="KY31" s="350">
        <v>2.3079999999999998</v>
      </c>
      <c r="KZ31" s="350">
        <v>2.2160000000000002</v>
      </c>
      <c r="LA31" s="350">
        <v>2.0880000000000001</v>
      </c>
      <c r="LB31" s="350">
        <v>2.254</v>
      </c>
      <c r="LC31" s="350">
        <v>2.181</v>
      </c>
      <c r="LD31" s="350">
        <v>2.0249999999999999</v>
      </c>
      <c r="LE31" s="350">
        <v>1.8260000000000001</v>
      </c>
      <c r="LF31" s="350">
        <v>1.8540000000000001</v>
      </c>
      <c r="LG31" s="350">
        <v>1.81</v>
      </c>
      <c r="LH31" s="350">
        <v>1.7869999999999999</v>
      </c>
      <c r="LI31" s="350">
        <v>1.617</v>
      </c>
      <c r="LJ31" s="350">
        <v>1.401</v>
      </c>
      <c r="LK31" s="350">
        <v>1.417</v>
      </c>
      <c r="LL31" s="350">
        <v>1.512</v>
      </c>
      <c r="LM31" s="350">
        <v>1.5960000000000001</v>
      </c>
      <c r="LN31" s="350">
        <v>1.9650000000000001</v>
      </c>
      <c r="LO31" s="350">
        <v>2.1589999999999998</v>
      </c>
      <c r="LP31" s="350">
        <v>2.1110000000000002</v>
      </c>
      <c r="LQ31" s="350">
        <v>2.1629999999999998</v>
      </c>
      <c r="LR31" s="350">
        <v>2.2210000000000001</v>
      </c>
      <c r="LS31" s="350">
        <v>2.1819999999999999</v>
      </c>
      <c r="LT31" s="350">
        <v>2.2570000000000001</v>
      </c>
      <c r="LU31" s="350">
        <v>2.165</v>
      </c>
      <c r="LV31" s="350">
        <v>2.2519999999999998</v>
      </c>
      <c r="LW31" s="350">
        <v>2.2869999999999999</v>
      </c>
      <c r="LX31" s="350">
        <v>2.286</v>
      </c>
      <c r="LY31" s="350">
        <v>2.4550000000000001</v>
      </c>
      <c r="LZ31" s="350">
        <v>2.54</v>
      </c>
      <c r="MA31" s="350">
        <v>2.472</v>
      </c>
      <c r="MB31" s="350">
        <v>2.6259999999999999</v>
      </c>
      <c r="MC31" s="350" t="s">
        <v>15211</v>
      </c>
    </row>
    <row r="32" spans="1:341" ht="13.5" customHeight="1">
      <c r="A32" s="410" t="s">
        <v>15234</v>
      </c>
      <c r="B32" s="411"/>
      <c r="C32" s="348" t="s">
        <v>15210</v>
      </c>
      <c r="D32" s="349" t="s">
        <v>15211</v>
      </c>
      <c r="E32" s="349" t="s">
        <v>15211</v>
      </c>
      <c r="F32" s="349" t="s">
        <v>15211</v>
      </c>
      <c r="G32" s="349" t="s">
        <v>15211</v>
      </c>
      <c r="H32" s="349" t="s">
        <v>15211</v>
      </c>
      <c r="I32" s="349" t="s">
        <v>15211</v>
      </c>
      <c r="J32" s="349" t="s">
        <v>15211</v>
      </c>
      <c r="K32" s="349" t="s">
        <v>15211</v>
      </c>
      <c r="L32" s="349" t="s">
        <v>15211</v>
      </c>
      <c r="M32" s="349" t="s">
        <v>15211</v>
      </c>
      <c r="N32" s="349" t="s">
        <v>15211</v>
      </c>
      <c r="O32" s="349" t="s">
        <v>15211</v>
      </c>
      <c r="P32" s="349" t="s">
        <v>15211</v>
      </c>
      <c r="Q32" s="349" t="s">
        <v>15211</v>
      </c>
      <c r="R32" s="349">
        <v>13.766999999999999</v>
      </c>
      <c r="S32" s="349">
        <v>13.433</v>
      </c>
      <c r="T32" s="349">
        <v>13.058999999999999</v>
      </c>
      <c r="U32" s="349">
        <v>13.093</v>
      </c>
      <c r="V32" s="349">
        <v>13.337</v>
      </c>
      <c r="W32" s="349">
        <v>13.448</v>
      </c>
      <c r="X32" s="349">
        <v>13.016999999999999</v>
      </c>
      <c r="Y32" s="349">
        <v>12.79</v>
      </c>
      <c r="Z32" s="349">
        <v>12.907</v>
      </c>
      <c r="AA32" s="349">
        <v>12.952</v>
      </c>
      <c r="AB32" s="349">
        <v>12.677</v>
      </c>
      <c r="AC32" s="349">
        <v>12.606999999999999</v>
      </c>
      <c r="AD32" s="349">
        <v>12.574</v>
      </c>
      <c r="AE32" s="349">
        <v>12.689</v>
      </c>
      <c r="AF32" s="349">
        <v>12.577999999999999</v>
      </c>
      <c r="AG32" s="349">
        <v>13.101000000000001</v>
      </c>
      <c r="AH32" s="349">
        <v>13.629</v>
      </c>
      <c r="AI32" s="349">
        <v>13.679</v>
      </c>
      <c r="AJ32" s="349">
        <v>14.112</v>
      </c>
      <c r="AK32" s="349">
        <v>14.419</v>
      </c>
      <c r="AL32" s="349">
        <v>13.465</v>
      </c>
      <c r="AM32" s="349">
        <v>13.659000000000001</v>
      </c>
      <c r="AN32" s="349">
        <v>13.43</v>
      </c>
      <c r="AO32" s="349">
        <v>13.061999999999999</v>
      </c>
      <c r="AP32" s="349">
        <v>12.901</v>
      </c>
      <c r="AQ32" s="349">
        <v>13.106999999999999</v>
      </c>
      <c r="AR32" s="349">
        <v>12.462999999999999</v>
      </c>
      <c r="AS32" s="349">
        <v>11.673</v>
      </c>
      <c r="AT32" s="349">
        <v>11.096</v>
      </c>
      <c r="AU32" s="349">
        <v>9.7629999999999999</v>
      </c>
      <c r="AV32" s="349">
        <v>9.4689999999999994</v>
      </c>
      <c r="AW32" s="349">
        <v>9.0150000000000006</v>
      </c>
      <c r="AX32" s="349">
        <v>9.3320000000000007</v>
      </c>
      <c r="AY32" s="349">
        <v>8.9320000000000004</v>
      </c>
      <c r="AZ32" s="349">
        <v>8.6709999999999994</v>
      </c>
      <c r="BA32" s="349">
        <v>8.766</v>
      </c>
      <c r="BB32" s="349">
        <v>9.4450000000000003</v>
      </c>
      <c r="BC32" s="349">
        <v>9.0459999999999994</v>
      </c>
      <c r="BD32" s="349">
        <v>9.3710000000000004</v>
      </c>
      <c r="BE32" s="349">
        <v>10.476000000000001</v>
      </c>
      <c r="BF32" s="349">
        <v>10.766999999999999</v>
      </c>
      <c r="BG32" s="349">
        <v>11.458</v>
      </c>
      <c r="BH32" s="349">
        <v>11.936999999999999</v>
      </c>
      <c r="BI32" s="349">
        <v>12.07</v>
      </c>
      <c r="BJ32" s="349">
        <v>12.023</v>
      </c>
      <c r="BK32" s="349">
        <v>12.196</v>
      </c>
      <c r="BL32" s="349">
        <v>12.37</v>
      </c>
      <c r="BM32" s="349">
        <v>12.391</v>
      </c>
      <c r="BN32" s="349">
        <v>13.452</v>
      </c>
      <c r="BO32" s="349">
        <v>13.404</v>
      </c>
      <c r="BP32" s="349">
        <v>12.298999999999999</v>
      </c>
      <c r="BQ32" s="349">
        <v>12.382999999999999</v>
      </c>
      <c r="BR32" s="349">
        <v>12.212</v>
      </c>
      <c r="BS32" s="349">
        <v>11.654999999999999</v>
      </c>
      <c r="BT32" s="349">
        <v>11.544</v>
      </c>
      <c r="BU32" s="349">
        <v>11.962</v>
      </c>
      <c r="BV32" s="349">
        <v>11.627000000000001</v>
      </c>
      <c r="BW32" s="349">
        <v>11.170999999999999</v>
      </c>
      <c r="BX32" s="349">
        <v>10.430999999999999</v>
      </c>
      <c r="BY32" s="349">
        <v>10.518000000000001</v>
      </c>
      <c r="BZ32" s="349">
        <v>10.686999999999999</v>
      </c>
      <c r="CA32" s="349">
        <v>10.339</v>
      </c>
      <c r="CB32" s="349">
        <v>9.6950000000000003</v>
      </c>
      <c r="CC32" s="349">
        <v>9.57</v>
      </c>
      <c r="CD32" s="349">
        <v>9.4280000000000008</v>
      </c>
      <c r="CE32" s="349">
        <v>9.4830000000000005</v>
      </c>
      <c r="CF32" s="349">
        <v>9.1679999999999993</v>
      </c>
      <c r="CG32" s="349">
        <v>8.2319999999999993</v>
      </c>
      <c r="CH32" s="349">
        <v>7.6920000000000002</v>
      </c>
      <c r="CI32" s="349">
        <v>7.5650000000000004</v>
      </c>
      <c r="CJ32" s="349">
        <v>7.375</v>
      </c>
      <c r="CK32" s="349">
        <v>7.3630000000000004</v>
      </c>
      <c r="CL32" s="349">
        <v>7.8689999999999998</v>
      </c>
      <c r="CM32" s="349">
        <v>7.7359999999999998</v>
      </c>
      <c r="CN32" s="349">
        <v>7.319</v>
      </c>
      <c r="CO32" s="349">
        <v>7.0659999999999998</v>
      </c>
      <c r="CP32" s="349">
        <v>6.5179999999999998</v>
      </c>
      <c r="CQ32" s="349">
        <v>6.657</v>
      </c>
      <c r="CR32" s="349">
        <v>6.3550000000000004</v>
      </c>
      <c r="CS32" s="349">
        <v>6.1959999999999997</v>
      </c>
      <c r="CT32" s="349">
        <v>6.1319999999999997</v>
      </c>
      <c r="CU32" s="349">
        <v>5.7370000000000001</v>
      </c>
      <c r="CV32" s="349">
        <v>5.4340000000000002</v>
      </c>
      <c r="CW32" s="349">
        <v>5.375</v>
      </c>
      <c r="CX32" s="349">
        <v>5.1980000000000004</v>
      </c>
      <c r="CY32" s="349">
        <v>5.1459999999999999</v>
      </c>
      <c r="CZ32" s="349">
        <v>5.2080000000000002</v>
      </c>
      <c r="DA32" s="349">
        <v>5.0780000000000003</v>
      </c>
      <c r="DB32" s="349">
        <v>4.97</v>
      </c>
      <c r="DC32" s="349">
        <v>4.7859999999999996</v>
      </c>
      <c r="DD32" s="349">
        <v>4.53</v>
      </c>
      <c r="DE32" s="349">
        <v>4.49</v>
      </c>
      <c r="DF32" s="349">
        <v>4.38</v>
      </c>
      <c r="DG32" s="349">
        <v>3.9950000000000001</v>
      </c>
      <c r="DH32" s="349">
        <v>3.9220000000000002</v>
      </c>
      <c r="DI32" s="349">
        <v>4.0540000000000003</v>
      </c>
      <c r="DJ32" s="349">
        <v>4.2699999999999996</v>
      </c>
      <c r="DK32" s="349">
        <v>4.1100000000000003</v>
      </c>
      <c r="DL32" s="349">
        <v>4.2789999999999999</v>
      </c>
      <c r="DM32" s="349">
        <v>4.6150000000000002</v>
      </c>
      <c r="DN32" s="349">
        <v>4.9379999999999997</v>
      </c>
      <c r="DO32" s="349">
        <v>5.13</v>
      </c>
      <c r="DP32" s="349">
        <v>5.282</v>
      </c>
      <c r="DQ32" s="349">
        <v>5.52</v>
      </c>
      <c r="DR32" s="349">
        <v>5.25</v>
      </c>
      <c r="DS32" s="349">
        <v>5.36</v>
      </c>
      <c r="DT32" s="349">
        <v>5.75</v>
      </c>
      <c r="DU32" s="349">
        <v>5.73</v>
      </c>
      <c r="DV32" s="349">
        <v>5.58</v>
      </c>
      <c r="DW32" s="349">
        <v>5.4660000000000002</v>
      </c>
      <c r="DX32" s="349">
        <v>5.67</v>
      </c>
      <c r="DY32" s="349">
        <v>5.51</v>
      </c>
      <c r="DZ32" s="349">
        <v>5.5910000000000002</v>
      </c>
      <c r="EA32" s="349">
        <v>5.56</v>
      </c>
      <c r="EB32" s="349">
        <v>5.63</v>
      </c>
      <c r="EC32" s="349">
        <v>5.5780000000000003</v>
      </c>
      <c r="ED32" s="349">
        <v>5.55</v>
      </c>
      <c r="EE32" s="349">
        <v>5.298</v>
      </c>
      <c r="EF32" s="349">
        <v>5.1829999999999998</v>
      </c>
      <c r="EG32" s="349">
        <v>5.18</v>
      </c>
      <c r="EH32" s="349">
        <v>5.1310000000000002</v>
      </c>
      <c r="EI32" s="349">
        <v>5.282</v>
      </c>
      <c r="EJ32" s="349">
        <v>5.4489999999999998</v>
      </c>
      <c r="EK32" s="349">
        <v>5.39</v>
      </c>
      <c r="EL32" s="349">
        <v>5.4</v>
      </c>
      <c r="EM32" s="349">
        <v>5.22</v>
      </c>
      <c r="EN32" s="349">
        <v>5.2</v>
      </c>
      <c r="EO32" s="349">
        <v>4.96</v>
      </c>
      <c r="EP32" s="349">
        <v>4.8</v>
      </c>
      <c r="EQ32" s="349">
        <v>5.05</v>
      </c>
      <c r="ER32" s="349">
        <v>5.1420000000000003</v>
      </c>
      <c r="ES32" s="349">
        <v>5.1989999999999998</v>
      </c>
      <c r="ET32" s="349">
        <v>5.4109999999999996</v>
      </c>
      <c r="EU32" s="349">
        <v>5.4</v>
      </c>
      <c r="EV32" s="349">
        <v>5.4059999999999997</v>
      </c>
      <c r="EW32" s="349">
        <v>5.2549999999999999</v>
      </c>
      <c r="EX32" s="349">
        <v>5.109</v>
      </c>
      <c r="EY32" s="349">
        <v>4.8280000000000003</v>
      </c>
      <c r="EZ32" s="349">
        <v>4.6180000000000003</v>
      </c>
      <c r="FA32" s="349">
        <v>4.7569999999999997</v>
      </c>
      <c r="FB32" s="349">
        <v>4.7350000000000003</v>
      </c>
      <c r="FC32" s="349">
        <v>4.55</v>
      </c>
      <c r="FD32" s="349">
        <v>4.38</v>
      </c>
      <c r="FE32" s="349">
        <v>4.16</v>
      </c>
      <c r="FF32" s="349">
        <v>4.18</v>
      </c>
      <c r="FG32" s="349">
        <v>4.3099999999999996</v>
      </c>
      <c r="FH32" s="349">
        <v>4.04</v>
      </c>
      <c r="FI32" s="349">
        <v>4.13</v>
      </c>
      <c r="FJ32" s="349">
        <v>4.29</v>
      </c>
      <c r="FK32" s="349">
        <v>4.3099999999999996</v>
      </c>
      <c r="FL32" s="349">
        <v>4.4000000000000004</v>
      </c>
      <c r="FM32" s="349">
        <v>4.38</v>
      </c>
      <c r="FN32" s="349">
        <v>4.51</v>
      </c>
      <c r="FO32" s="349">
        <v>4.46</v>
      </c>
      <c r="FP32" s="349">
        <v>4.3166000000000002</v>
      </c>
      <c r="FQ32" s="349">
        <v>4.3428000000000004</v>
      </c>
      <c r="FR32" s="349">
        <v>4.1687000000000003</v>
      </c>
      <c r="FS32" s="349">
        <v>4.3509000000000002</v>
      </c>
      <c r="FT32" s="349">
        <v>4.4930000000000003</v>
      </c>
      <c r="FU32" s="349">
        <v>4.5438999999999998</v>
      </c>
      <c r="FV32" s="349">
        <v>4.4398999999999997</v>
      </c>
      <c r="FW32" s="349">
        <v>4.2770999999999999</v>
      </c>
      <c r="FX32" s="349">
        <v>4.2507999999999999</v>
      </c>
      <c r="FY32" s="349">
        <v>4.1288999999999998</v>
      </c>
      <c r="FZ32" s="349">
        <v>3.9998</v>
      </c>
      <c r="GA32" s="349">
        <v>3.7917000000000001</v>
      </c>
      <c r="GB32" s="349">
        <v>3.7113999999999998</v>
      </c>
      <c r="GC32" s="349">
        <v>3.6783999999999999</v>
      </c>
      <c r="GD32" s="349">
        <v>3.8372999999999999</v>
      </c>
      <c r="GE32" s="349">
        <v>3.6532</v>
      </c>
      <c r="GF32" s="349">
        <v>3.5526</v>
      </c>
      <c r="GG32" s="349">
        <v>3.4049999999999998</v>
      </c>
      <c r="GH32" s="349">
        <v>3.4384000000000001</v>
      </c>
      <c r="GI32" s="349">
        <v>3.4489999999999998</v>
      </c>
      <c r="GJ32" s="349">
        <v>3.2869999999999999</v>
      </c>
      <c r="GK32" s="349">
        <v>3.4443999999999999</v>
      </c>
      <c r="GL32" s="349">
        <v>3.65516</v>
      </c>
      <c r="GM32" s="349">
        <v>3.5531999999999999</v>
      </c>
      <c r="GN32" s="349">
        <v>3.5434999999999999</v>
      </c>
      <c r="GO32" s="349">
        <v>3.6972999999999998</v>
      </c>
      <c r="GP32" s="349">
        <v>3.9228000000000001</v>
      </c>
      <c r="GQ32" s="349">
        <v>4.22</v>
      </c>
      <c r="GR32" s="349">
        <v>4.2847</v>
      </c>
      <c r="GS32" s="349">
        <v>4.2946999999999997</v>
      </c>
      <c r="GT32" s="349">
        <v>4.3064999999999998</v>
      </c>
      <c r="GU32" s="349">
        <v>4.1707000000000001</v>
      </c>
      <c r="GV32" s="349">
        <v>4.0358000000000001</v>
      </c>
      <c r="GW32" s="349">
        <v>4.07</v>
      </c>
      <c r="GX32" s="349">
        <v>3.9701</v>
      </c>
      <c r="GY32" s="349">
        <v>4.0376000000000003</v>
      </c>
      <c r="GZ32" s="349">
        <v>4.2628000000000004</v>
      </c>
      <c r="HA32" s="349">
        <v>4.2801</v>
      </c>
      <c r="HB32" s="349">
        <v>4.1761999999999997</v>
      </c>
      <c r="HC32" s="349">
        <v>4.3701999999999996</v>
      </c>
      <c r="HD32" s="349">
        <v>4.4897</v>
      </c>
      <c r="HE32" s="349">
        <v>4.7720000000000002</v>
      </c>
      <c r="HF32" s="349">
        <v>4.7603</v>
      </c>
      <c r="HG32" s="349">
        <v>4.5834999999999999</v>
      </c>
      <c r="HH32" s="349">
        <v>4.5735999999999999</v>
      </c>
      <c r="HI32" s="349">
        <v>4.5909000000000004</v>
      </c>
      <c r="HJ32" s="349">
        <v>4.4493</v>
      </c>
      <c r="HK32" s="349">
        <v>4.5385</v>
      </c>
      <c r="HL32" s="349">
        <v>4.3989000000000003</v>
      </c>
      <c r="HM32" s="349">
        <v>4.3544</v>
      </c>
      <c r="HN32" s="349">
        <v>4.38</v>
      </c>
      <c r="HO32" s="349">
        <v>4.53</v>
      </c>
      <c r="HP32" s="349">
        <v>4.7</v>
      </c>
      <c r="HQ32" s="349">
        <v>5.1055999999999999</v>
      </c>
      <c r="HR32" s="349">
        <v>5.0945999999999998</v>
      </c>
      <c r="HS32" s="349">
        <v>4.8139000000000003</v>
      </c>
      <c r="HT32" s="349">
        <v>4.8041</v>
      </c>
      <c r="HU32" s="349">
        <v>4.78</v>
      </c>
      <c r="HV32" s="349">
        <v>4.7424999999999997</v>
      </c>
      <c r="HW32" s="349">
        <v>4.4687999999999999</v>
      </c>
      <c r="HX32" s="349">
        <v>4.6212999999999997</v>
      </c>
      <c r="HY32" s="349">
        <v>4.5358000000000001</v>
      </c>
      <c r="HZ32" s="349">
        <v>4.4584000000000001</v>
      </c>
      <c r="IA32" s="349">
        <v>4.3559999999999999</v>
      </c>
      <c r="IB32" s="349">
        <v>4.4150999999999998</v>
      </c>
      <c r="IC32" s="349">
        <v>4.6062000000000003</v>
      </c>
      <c r="ID32" s="349">
        <v>4.3728999999999996</v>
      </c>
      <c r="IE32" s="349">
        <v>4.1159999999999997</v>
      </c>
      <c r="IF32" s="349">
        <v>4.0880000000000001</v>
      </c>
      <c r="IG32" s="349">
        <v>4.101</v>
      </c>
      <c r="IH32" s="349">
        <v>4.0564999999999998</v>
      </c>
      <c r="II32" s="349">
        <v>4.0069999999999997</v>
      </c>
      <c r="IJ32" s="349">
        <v>4.0778999999999996</v>
      </c>
      <c r="IK32" s="349">
        <v>4.0469999999999997</v>
      </c>
      <c r="IL32" s="349">
        <v>3.9449999999999998</v>
      </c>
      <c r="IM32" s="349">
        <v>3.9956</v>
      </c>
      <c r="IN32" s="349">
        <v>3.99</v>
      </c>
      <c r="IO32" s="349">
        <v>4.0999999999999996</v>
      </c>
      <c r="IP32" s="349">
        <v>4.03</v>
      </c>
      <c r="IQ32" s="349">
        <v>3.8</v>
      </c>
      <c r="IR32" s="349">
        <v>3.86</v>
      </c>
      <c r="IS32" s="349">
        <v>3.8</v>
      </c>
      <c r="IT32" s="349">
        <v>4.18</v>
      </c>
      <c r="IU32" s="349">
        <v>4.6029999999999998</v>
      </c>
      <c r="IV32" s="349">
        <v>4.7290000000000001</v>
      </c>
      <c r="IW32" s="349">
        <v>4.7355999999999998</v>
      </c>
      <c r="IX32" s="349">
        <v>4.8754</v>
      </c>
      <c r="IY32" s="349">
        <v>4.8410000000000002</v>
      </c>
      <c r="IZ32" s="349">
        <v>4.7560000000000002</v>
      </c>
      <c r="JA32" s="349">
        <v>4.8155999999999999</v>
      </c>
      <c r="JB32" s="349">
        <v>5.4630000000000001</v>
      </c>
      <c r="JC32" s="349">
        <v>5.2705000000000002</v>
      </c>
      <c r="JD32" s="349">
        <v>5.7460000000000004</v>
      </c>
      <c r="JE32" s="349">
        <v>5.9718999999999998</v>
      </c>
      <c r="JF32" s="349">
        <v>7.0571000000000002</v>
      </c>
      <c r="JG32" s="349">
        <v>6.8120000000000003</v>
      </c>
      <c r="JH32" s="349">
        <v>6.5366</v>
      </c>
      <c r="JI32" s="349">
        <v>5.5460000000000003</v>
      </c>
      <c r="JJ32" s="349">
        <v>5.0488</v>
      </c>
      <c r="JK32" s="349">
        <v>5.6757999999999997</v>
      </c>
      <c r="JL32" s="349">
        <v>5.7832999999999997</v>
      </c>
      <c r="JM32" s="349">
        <v>5.9036999999999997</v>
      </c>
      <c r="JN32" s="349">
        <v>5.9960000000000004</v>
      </c>
      <c r="JO32" s="349">
        <v>5.8220000000000001</v>
      </c>
      <c r="JP32" s="349">
        <v>5.2539999999999996</v>
      </c>
      <c r="JQ32" s="349">
        <v>4.9528999999999996</v>
      </c>
      <c r="JR32" s="349">
        <v>4.8513999999999999</v>
      </c>
      <c r="JS32" s="349">
        <v>4.5415999999999999</v>
      </c>
      <c r="JT32" s="349">
        <v>4.2077</v>
      </c>
      <c r="JU32" s="349">
        <v>4.4928999999999997</v>
      </c>
      <c r="JV32" s="349">
        <v>4.6403999999999996</v>
      </c>
      <c r="JW32" s="349">
        <v>4.2779999999999996</v>
      </c>
      <c r="JX32" s="349">
        <v>3.964</v>
      </c>
      <c r="JY32" s="349">
        <v>4.3788999999999998</v>
      </c>
      <c r="JZ32" s="349">
        <v>4.4183000000000003</v>
      </c>
      <c r="KA32" s="349">
        <v>4.4191000000000003</v>
      </c>
      <c r="KB32" s="349">
        <v>4.5411000000000001</v>
      </c>
      <c r="KC32" s="349">
        <v>4.2476000000000003</v>
      </c>
      <c r="KD32" s="349">
        <v>4.0951000000000004</v>
      </c>
      <c r="KE32" s="349">
        <v>4.1139999999999999</v>
      </c>
      <c r="KF32" s="349">
        <v>3.8660000000000001</v>
      </c>
      <c r="KG32" s="349">
        <v>3.6511999999999998</v>
      </c>
      <c r="KH32" s="349">
        <v>3.3994</v>
      </c>
      <c r="KI32" s="349">
        <v>3.2280000000000002</v>
      </c>
      <c r="KJ32" s="349">
        <v>3.1233</v>
      </c>
      <c r="KK32" s="349">
        <v>2.92</v>
      </c>
      <c r="KL32" s="349">
        <v>2.7936000000000001</v>
      </c>
      <c r="KM32" s="349">
        <v>2.6326999999999998</v>
      </c>
      <c r="KN32" s="349">
        <v>2.4</v>
      </c>
      <c r="KO32" s="349">
        <v>2.4239999999999999</v>
      </c>
      <c r="KP32" s="349">
        <v>2.2904</v>
      </c>
      <c r="KQ32" s="349">
        <v>1.9898</v>
      </c>
      <c r="KR32" s="349">
        <v>1.7020999999999999</v>
      </c>
      <c r="KS32" s="349">
        <v>1.5568</v>
      </c>
      <c r="KT32" s="349">
        <v>1.2942</v>
      </c>
      <c r="KU32" s="349">
        <v>1.3573999999999999</v>
      </c>
      <c r="KV32" s="349">
        <v>1.8120000000000001</v>
      </c>
      <c r="KW32" s="349">
        <v>2.1989999999999998</v>
      </c>
      <c r="KX32" s="349">
        <v>2.0421</v>
      </c>
      <c r="KY32" s="349">
        <v>1.839</v>
      </c>
      <c r="KZ32" s="349">
        <v>1.92</v>
      </c>
      <c r="LA32" s="349">
        <v>1.696</v>
      </c>
      <c r="LB32" s="349">
        <v>1.5702</v>
      </c>
      <c r="LC32" s="349">
        <v>1.5786</v>
      </c>
      <c r="LD32" s="349">
        <v>1.534</v>
      </c>
      <c r="LE32" s="349">
        <v>1.5580000000000001</v>
      </c>
      <c r="LF32" s="349">
        <v>1.375</v>
      </c>
      <c r="LG32" s="349">
        <v>1.4418</v>
      </c>
      <c r="LH32" s="349">
        <v>1.5263</v>
      </c>
      <c r="LI32" s="349">
        <v>1.4535</v>
      </c>
      <c r="LJ32" s="349">
        <v>1.2272000000000001</v>
      </c>
      <c r="LK32" s="349">
        <v>1.1762999999999999</v>
      </c>
      <c r="LL32" s="349">
        <v>1.2661</v>
      </c>
      <c r="LM32" s="349">
        <v>1.45</v>
      </c>
      <c r="LN32" s="349">
        <v>1.9430000000000001</v>
      </c>
      <c r="LO32" s="349">
        <v>1.8859999999999999</v>
      </c>
      <c r="LP32" s="349">
        <v>1.9911000000000001</v>
      </c>
      <c r="LQ32" s="349">
        <v>2.3519999999999999</v>
      </c>
      <c r="LR32" s="349">
        <v>2.4009999999999998</v>
      </c>
      <c r="LS32" s="349">
        <v>2.2570000000000001</v>
      </c>
      <c r="LT32" s="349">
        <v>2.194</v>
      </c>
      <c r="LU32" s="349">
        <v>2.0529999999999999</v>
      </c>
      <c r="LV32" s="349">
        <v>2.2309999999999999</v>
      </c>
      <c r="LW32" s="349">
        <v>2.1099000000000001</v>
      </c>
      <c r="LX32" s="349">
        <v>2.1095000000000002</v>
      </c>
      <c r="LY32" s="349">
        <v>2.0737999999999999</v>
      </c>
      <c r="LZ32" s="349">
        <v>1.7887999999999999</v>
      </c>
      <c r="MA32" s="349">
        <v>1.794</v>
      </c>
      <c r="MB32" s="349">
        <v>1.984</v>
      </c>
      <c r="MC32" s="349" t="s">
        <v>15211</v>
      </c>
    </row>
    <row r="33" spans="1:341" ht="13.5" customHeight="1">
      <c r="A33" s="410" t="s">
        <v>285</v>
      </c>
      <c r="B33" s="411"/>
      <c r="C33" s="348" t="s">
        <v>15210</v>
      </c>
      <c r="D33" s="350">
        <v>8.2100000000000009</v>
      </c>
      <c r="E33" s="350">
        <v>8.4700000000000006</v>
      </c>
      <c r="F33" s="350">
        <v>8.59</v>
      </c>
      <c r="G33" s="350">
        <v>8.7899999999999991</v>
      </c>
      <c r="H33" s="350">
        <v>8.76</v>
      </c>
      <c r="I33" s="350">
        <v>8.48</v>
      </c>
      <c r="J33" s="350">
        <v>8.4700000000000006</v>
      </c>
      <c r="K33" s="350">
        <v>8.75</v>
      </c>
      <c r="L33" s="350">
        <v>8.89</v>
      </c>
      <c r="M33" s="350">
        <v>8.7200000000000006</v>
      </c>
      <c r="N33" s="350">
        <v>8.39</v>
      </c>
      <c r="O33" s="350">
        <v>8.08</v>
      </c>
      <c r="P33" s="350">
        <v>8.09</v>
      </c>
      <c r="Q33" s="350">
        <v>7.85</v>
      </c>
      <c r="R33" s="350">
        <v>8.11</v>
      </c>
      <c r="S33" s="350">
        <v>8.0399999999999991</v>
      </c>
      <c r="T33" s="350">
        <v>8.07</v>
      </c>
      <c r="U33" s="350">
        <v>8.2799999999999994</v>
      </c>
      <c r="V33" s="350">
        <v>8.27</v>
      </c>
      <c r="W33" s="350">
        <v>7.9</v>
      </c>
      <c r="X33" s="350">
        <v>7.65</v>
      </c>
      <c r="Y33" s="350">
        <v>7.53</v>
      </c>
      <c r="Z33" s="350">
        <v>7.42</v>
      </c>
      <c r="AA33" s="350">
        <v>7.09</v>
      </c>
      <c r="AB33" s="350">
        <v>7.03</v>
      </c>
      <c r="AC33" s="350">
        <v>7.34</v>
      </c>
      <c r="AD33" s="350">
        <v>7.54</v>
      </c>
      <c r="AE33" s="350">
        <v>7.48</v>
      </c>
      <c r="AF33" s="350">
        <v>7.39</v>
      </c>
      <c r="AG33" s="350">
        <v>7.26</v>
      </c>
      <c r="AH33" s="350">
        <v>6.84</v>
      </c>
      <c r="AI33" s="350">
        <v>6.59</v>
      </c>
      <c r="AJ33" s="350">
        <v>6.42</v>
      </c>
      <c r="AK33" s="350">
        <v>6.59</v>
      </c>
      <c r="AL33" s="350">
        <v>6.87</v>
      </c>
      <c r="AM33" s="350">
        <v>6.77</v>
      </c>
      <c r="AN33" s="350">
        <v>6.6</v>
      </c>
      <c r="AO33" s="350">
        <v>6.26</v>
      </c>
      <c r="AP33" s="350">
        <v>5.98</v>
      </c>
      <c r="AQ33" s="350">
        <v>5.97</v>
      </c>
      <c r="AR33" s="350">
        <v>6.04</v>
      </c>
      <c r="AS33" s="350">
        <v>5.96</v>
      </c>
      <c r="AT33" s="350">
        <v>5.81</v>
      </c>
      <c r="AU33" s="350">
        <v>5.68</v>
      </c>
      <c r="AV33" s="350">
        <v>5.36</v>
      </c>
      <c r="AW33" s="350">
        <v>5.33</v>
      </c>
      <c r="AX33" s="350">
        <v>5.72</v>
      </c>
      <c r="AY33" s="350">
        <v>5.77</v>
      </c>
      <c r="AZ33" s="350">
        <v>5.75</v>
      </c>
      <c r="BA33" s="350">
        <v>5.97</v>
      </c>
      <c r="BB33" s="350">
        <v>6.48</v>
      </c>
      <c r="BC33" s="350">
        <v>6.97</v>
      </c>
      <c r="BD33" s="350">
        <v>7.18</v>
      </c>
      <c r="BE33" s="350">
        <v>7.1</v>
      </c>
      <c r="BF33" s="350">
        <v>7.3</v>
      </c>
      <c r="BG33" s="350">
        <v>7.24</v>
      </c>
      <c r="BH33" s="350">
        <v>7.46</v>
      </c>
      <c r="BI33" s="350">
        <v>7.74</v>
      </c>
      <c r="BJ33" s="350">
        <v>7.96</v>
      </c>
      <c r="BK33" s="350">
        <v>7.81</v>
      </c>
      <c r="BL33" s="350">
        <v>7.78</v>
      </c>
      <c r="BM33" s="350">
        <v>7.47</v>
      </c>
      <c r="BN33" s="350">
        <v>7.2</v>
      </c>
      <c r="BO33" s="350">
        <v>7.06</v>
      </c>
      <c r="BP33" s="350">
        <v>6.63</v>
      </c>
      <c r="BQ33" s="350">
        <v>6.17</v>
      </c>
      <c r="BR33" s="350">
        <v>6.28</v>
      </c>
      <c r="BS33" s="350">
        <v>6.49</v>
      </c>
      <c r="BT33" s="350">
        <v>6.2</v>
      </c>
      <c r="BU33" s="350">
        <v>6.04</v>
      </c>
      <c r="BV33" s="350">
        <v>5.93</v>
      </c>
      <c r="BW33" s="350">
        <v>5.71</v>
      </c>
      <c r="BX33" s="350">
        <v>5.65</v>
      </c>
      <c r="BY33" s="350">
        <v>5.81</v>
      </c>
      <c r="BZ33" s="350">
        <v>6.27</v>
      </c>
      <c r="CA33" s="350">
        <v>6.51</v>
      </c>
      <c r="CB33" s="350">
        <v>6.74</v>
      </c>
      <c r="CC33" s="350">
        <v>6.91</v>
      </c>
      <c r="CD33" s="350">
        <v>6.87</v>
      </c>
      <c r="CE33" s="350">
        <v>6.64</v>
      </c>
      <c r="CF33" s="350">
        <v>6.83</v>
      </c>
      <c r="CG33" s="350">
        <v>6.53</v>
      </c>
      <c r="CH33" s="350">
        <v>6.2</v>
      </c>
      <c r="CI33" s="350">
        <v>6.3</v>
      </c>
      <c r="CJ33" s="350">
        <v>6.58</v>
      </c>
      <c r="CK33" s="350">
        <v>6.42</v>
      </c>
      <c r="CL33" s="350">
        <v>6.69</v>
      </c>
      <c r="CM33" s="350">
        <v>6.89</v>
      </c>
      <c r="CN33" s="350">
        <v>6.71</v>
      </c>
      <c r="CO33" s="350">
        <v>6.49</v>
      </c>
      <c r="CP33" s="350">
        <v>6.22</v>
      </c>
      <c r="CQ33" s="350">
        <v>6.3</v>
      </c>
      <c r="CR33" s="350">
        <v>6.21</v>
      </c>
      <c r="CS33" s="350">
        <v>6.03</v>
      </c>
      <c r="CT33" s="350">
        <v>5.88</v>
      </c>
      <c r="CU33" s="350">
        <v>5.81</v>
      </c>
      <c r="CV33" s="350">
        <v>5.54</v>
      </c>
      <c r="CW33" s="350">
        <v>5.57</v>
      </c>
      <c r="CX33" s="350">
        <v>5.65</v>
      </c>
      <c r="CY33" s="350">
        <v>5.64</v>
      </c>
      <c r="CZ33" s="350">
        <v>5.65</v>
      </c>
      <c r="DA33" s="350">
        <v>5.5</v>
      </c>
      <c r="DB33" s="350">
        <v>5.46</v>
      </c>
      <c r="DC33" s="350">
        <v>5.34</v>
      </c>
      <c r="DD33" s="350">
        <v>4.8099999999999996</v>
      </c>
      <c r="DE33" s="350">
        <v>4.53</v>
      </c>
      <c r="DF33" s="350">
        <v>4.83</v>
      </c>
      <c r="DG33" s="350">
        <v>4.6500000000000004</v>
      </c>
      <c r="DH33" s="350">
        <v>4.72</v>
      </c>
      <c r="DI33" s="350">
        <v>5</v>
      </c>
      <c r="DJ33" s="350">
        <v>5.23</v>
      </c>
      <c r="DK33" s="350">
        <v>5.18</v>
      </c>
      <c r="DL33" s="350">
        <v>5.54</v>
      </c>
      <c r="DM33" s="350">
        <v>5.9</v>
      </c>
      <c r="DN33" s="350">
        <v>5.79</v>
      </c>
      <c r="DO33" s="350">
        <v>5.94</v>
      </c>
      <c r="DP33" s="350">
        <v>5.92</v>
      </c>
      <c r="DQ33" s="350">
        <v>6.11</v>
      </c>
      <c r="DR33" s="350">
        <v>6.03</v>
      </c>
      <c r="DS33" s="350">
        <v>6.28</v>
      </c>
      <c r="DT33" s="350">
        <v>6.66</v>
      </c>
      <c r="DU33" s="350">
        <v>6.52</v>
      </c>
      <c r="DV33" s="350">
        <v>6.26</v>
      </c>
      <c r="DW33" s="350">
        <v>5.99</v>
      </c>
      <c r="DX33" s="350">
        <v>6.44</v>
      </c>
      <c r="DY33" s="350">
        <v>6.1</v>
      </c>
      <c r="DZ33" s="350">
        <v>6.05</v>
      </c>
      <c r="EA33" s="350">
        <v>5.83</v>
      </c>
      <c r="EB33" s="350">
        <v>5.8</v>
      </c>
      <c r="EC33" s="350">
        <v>5.74</v>
      </c>
      <c r="ED33" s="350">
        <v>5.72</v>
      </c>
      <c r="EE33" s="350">
        <v>5.24</v>
      </c>
      <c r="EF33" s="350">
        <v>5.16</v>
      </c>
      <c r="EG33" s="350">
        <v>5.0999999999999996</v>
      </c>
      <c r="EH33" s="350">
        <v>4.8899999999999997</v>
      </c>
      <c r="EI33" s="350">
        <v>5.14</v>
      </c>
      <c r="EJ33" s="350">
        <v>5.39</v>
      </c>
      <c r="EK33" s="350">
        <v>5.28</v>
      </c>
      <c r="EL33" s="350">
        <v>5.24</v>
      </c>
      <c r="EM33" s="350">
        <v>4.97</v>
      </c>
      <c r="EN33" s="350">
        <v>4.7300000000000004</v>
      </c>
      <c r="EO33" s="350">
        <v>4.57</v>
      </c>
      <c r="EP33" s="350">
        <v>4.6500000000000004</v>
      </c>
      <c r="EQ33" s="350">
        <v>5.09</v>
      </c>
      <c r="ER33" s="350">
        <v>5.04</v>
      </c>
      <c r="ES33" s="350">
        <v>4.91</v>
      </c>
      <c r="ET33" s="350">
        <v>5.28</v>
      </c>
      <c r="EU33" s="350">
        <v>5.21</v>
      </c>
      <c r="EV33" s="350">
        <v>5.16</v>
      </c>
      <c r="EW33" s="350">
        <v>4.93</v>
      </c>
      <c r="EX33" s="350">
        <v>4.6500000000000004</v>
      </c>
      <c r="EY33" s="350">
        <v>4.26</v>
      </c>
      <c r="EZ33" s="350">
        <v>3.87</v>
      </c>
      <c r="FA33" s="350">
        <v>3.94</v>
      </c>
      <c r="FB33" s="350">
        <v>4.05</v>
      </c>
      <c r="FC33" s="350">
        <v>4.03</v>
      </c>
      <c r="FD33" s="350">
        <v>4.05</v>
      </c>
      <c r="FE33" s="350">
        <v>3.9</v>
      </c>
      <c r="FF33" s="350">
        <v>3.81</v>
      </c>
      <c r="FG33" s="350">
        <v>3.96</v>
      </c>
      <c r="FH33" s="350">
        <v>3.57</v>
      </c>
      <c r="FI33" s="350">
        <v>3.33</v>
      </c>
      <c r="FJ33" s="350">
        <v>3.98</v>
      </c>
      <c r="FK33" s="350">
        <v>4.45</v>
      </c>
      <c r="FL33" s="350">
        <v>4.2699999999999996</v>
      </c>
      <c r="FM33" s="350">
        <v>4.29</v>
      </c>
      <c r="FN33" s="350">
        <v>4.3</v>
      </c>
      <c r="FO33" s="350">
        <v>4.2699999999999996</v>
      </c>
      <c r="FP33" s="350">
        <v>4.1500000000000004</v>
      </c>
      <c r="FQ33" s="350">
        <v>4.08</v>
      </c>
      <c r="FR33" s="350">
        <v>3.83</v>
      </c>
      <c r="FS33" s="350">
        <v>4.3499999999999996</v>
      </c>
      <c r="FT33" s="350">
        <v>4.72</v>
      </c>
      <c r="FU33" s="350">
        <v>4.7300000000000004</v>
      </c>
      <c r="FV33" s="350">
        <v>4.5</v>
      </c>
      <c r="FW33" s="350">
        <v>4.28</v>
      </c>
      <c r="FX33" s="350">
        <v>4.13</v>
      </c>
      <c r="FY33" s="350">
        <v>4.0999999999999996</v>
      </c>
      <c r="FZ33" s="350">
        <v>4.1900000000000004</v>
      </c>
      <c r="GA33" s="350">
        <v>4.2300000000000004</v>
      </c>
      <c r="GB33" s="350">
        <v>4.22</v>
      </c>
      <c r="GC33" s="350">
        <v>4.17</v>
      </c>
      <c r="GD33" s="350">
        <v>4.5</v>
      </c>
      <c r="GE33" s="350">
        <v>4.34</v>
      </c>
      <c r="GF33" s="350">
        <v>4.1399999999999997</v>
      </c>
      <c r="GG33" s="350">
        <v>4</v>
      </c>
      <c r="GH33" s="350">
        <v>4.18</v>
      </c>
      <c r="GI33" s="350">
        <v>4.26</v>
      </c>
      <c r="GJ33" s="350">
        <v>4.2</v>
      </c>
      <c r="GK33" s="350">
        <v>4.46</v>
      </c>
      <c r="GL33" s="350">
        <v>4.54</v>
      </c>
      <c r="GM33" s="350">
        <v>4.47</v>
      </c>
      <c r="GN33" s="350">
        <v>4.42</v>
      </c>
      <c r="GO33" s="350">
        <v>4.57</v>
      </c>
      <c r="GP33" s="350">
        <v>4.72</v>
      </c>
      <c r="GQ33" s="350">
        <v>4.99</v>
      </c>
      <c r="GR33" s="350">
        <v>5.1100000000000003</v>
      </c>
      <c r="GS33" s="350">
        <v>5.1100000000000003</v>
      </c>
      <c r="GT33" s="350">
        <v>5.09</v>
      </c>
      <c r="GU33" s="350">
        <v>4.88</v>
      </c>
      <c r="GV33" s="350">
        <v>4.72</v>
      </c>
      <c r="GW33" s="350">
        <v>4.7300000000000004</v>
      </c>
      <c r="GX33" s="350">
        <v>4.5999999999999996</v>
      </c>
      <c r="GY33" s="350">
        <v>4.5599999999999996</v>
      </c>
      <c r="GZ33" s="350">
        <v>4.76</v>
      </c>
      <c r="HA33" s="350">
        <v>4.72</v>
      </c>
      <c r="HB33" s="350">
        <v>4.5599999999999996</v>
      </c>
      <c r="HC33" s="350">
        <v>4.6900000000000004</v>
      </c>
      <c r="HD33" s="350">
        <v>4.75</v>
      </c>
      <c r="HE33" s="350">
        <v>5.0999999999999996</v>
      </c>
      <c r="HF33" s="350">
        <v>5</v>
      </c>
      <c r="HG33" s="350">
        <v>4.67</v>
      </c>
      <c r="HH33" s="350">
        <v>4.5199999999999996</v>
      </c>
      <c r="HI33" s="350">
        <v>4.53</v>
      </c>
      <c r="HJ33" s="350">
        <v>4.1500000000000004</v>
      </c>
      <c r="HK33" s="350">
        <v>4.0999999999999996</v>
      </c>
      <c r="HL33" s="350">
        <v>3.74</v>
      </c>
      <c r="HM33" s="350">
        <v>3.74</v>
      </c>
      <c r="HN33" s="350">
        <v>3.51</v>
      </c>
      <c r="HO33" s="350">
        <v>3.68</v>
      </c>
      <c r="HP33" s="350">
        <v>3.88</v>
      </c>
      <c r="HQ33" s="350">
        <v>4.0999999999999996</v>
      </c>
      <c r="HR33" s="350">
        <v>4.01</v>
      </c>
      <c r="HS33" s="350">
        <v>3.89</v>
      </c>
      <c r="HT33" s="350">
        <v>3.69</v>
      </c>
      <c r="HU33" s="350">
        <v>3.81</v>
      </c>
      <c r="HV33" s="350">
        <v>3.53</v>
      </c>
      <c r="HW33" s="350">
        <v>2.42</v>
      </c>
      <c r="HX33" s="350">
        <v>2.52</v>
      </c>
      <c r="HY33" s="350">
        <v>2.87</v>
      </c>
      <c r="HZ33" s="350">
        <v>2.82</v>
      </c>
      <c r="IA33" s="350">
        <v>2.93</v>
      </c>
      <c r="IB33" s="350">
        <v>3.29</v>
      </c>
      <c r="IC33" s="350">
        <v>3.72</v>
      </c>
      <c r="ID33" s="350">
        <v>3.56</v>
      </c>
      <c r="IE33" s="350">
        <v>3.59</v>
      </c>
      <c r="IF33" s="350">
        <v>3.4</v>
      </c>
      <c r="IG33" s="350">
        <v>3.39</v>
      </c>
      <c r="IH33" s="350">
        <v>3.4</v>
      </c>
      <c r="II33" s="350">
        <v>3.59</v>
      </c>
      <c r="IJ33" s="350">
        <v>3.73</v>
      </c>
      <c r="IK33" s="350">
        <v>3.69</v>
      </c>
      <c r="IL33" s="350">
        <v>3.73</v>
      </c>
      <c r="IM33" s="350">
        <v>3.85</v>
      </c>
      <c r="IN33" s="350">
        <v>3.42</v>
      </c>
      <c r="IO33" s="350">
        <v>3.2</v>
      </c>
      <c r="IP33" s="350">
        <v>3.01</v>
      </c>
      <c r="IQ33" s="350">
        <v>2.7</v>
      </c>
      <c r="IR33" s="350">
        <v>2.65</v>
      </c>
      <c r="IS33" s="350">
        <v>2.54</v>
      </c>
      <c r="IT33" s="350">
        <v>2.76</v>
      </c>
      <c r="IU33" s="350">
        <v>3.29</v>
      </c>
      <c r="IV33" s="350">
        <v>3.39</v>
      </c>
      <c r="IW33" s="350">
        <v>3.58</v>
      </c>
      <c r="IX33" s="350">
        <v>3.41</v>
      </c>
      <c r="IY33" s="350">
        <v>3.46</v>
      </c>
      <c r="IZ33" s="350">
        <v>3.17</v>
      </c>
      <c r="JA33" s="350">
        <v>3</v>
      </c>
      <c r="JB33" s="350">
        <v>3</v>
      </c>
      <c r="JC33" s="350">
        <v>2.2999999999999998</v>
      </c>
      <c r="JD33" s="350">
        <v>1.98</v>
      </c>
      <c r="JE33" s="350">
        <v>2.15</v>
      </c>
      <c r="JF33" s="350">
        <v>2.0099999999999998</v>
      </c>
      <c r="JG33" s="350">
        <v>1.98</v>
      </c>
      <c r="JH33" s="350">
        <v>1.97</v>
      </c>
      <c r="JI33" s="350">
        <v>1.97</v>
      </c>
      <c r="JJ33" s="350">
        <v>2.17</v>
      </c>
      <c r="JK33" s="350">
        <v>2.0499999999999998</v>
      </c>
      <c r="JL33" s="350">
        <v>1.8</v>
      </c>
      <c r="JM33" s="350">
        <v>1.62</v>
      </c>
      <c r="JN33" s="350">
        <v>1.53</v>
      </c>
      <c r="JO33" s="350">
        <v>1.68</v>
      </c>
      <c r="JP33" s="350">
        <v>1.72</v>
      </c>
      <c r="JQ33" s="350">
        <v>1.75</v>
      </c>
      <c r="JR33" s="350">
        <v>1.65</v>
      </c>
      <c r="JS33" s="350">
        <v>1.72</v>
      </c>
      <c r="JT33" s="350">
        <v>1.91</v>
      </c>
      <c r="JU33" s="350">
        <v>1.98</v>
      </c>
      <c r="JV33" s="350">
        <v>1.96</v>
      </c>
      <c r="JW33" s="350">
        <v>1.76</v>
      </c>
      <c r="JX33" s="350">
        <v>1.93</v>
      </c>
      <c r="JY33" s="350">
        <v>2.2999999999999998</v>
      </c>
      <c r="JZ33" s="350">
        <v>2.58</v>
      </c>
      <c r="KA33" s="350">
        <v>2.74</v>
      </c>
      <c r="KB33" s="350">
        <v>2.81</v>
      </c>
      <c r="KC33" s="350">
        <v>2.62</v>
      </c>
      <c r="KD33" s="350">
        <v>2.72</v>
      </c>
      <c r="KE33" s="350">
        <v>2.9</v>
      </c>
      <c r="KF33" s="350">
        <v>2.86</v>
      </c>
      <c r="KG33" s="350">
        <v>2.71</v>
      </c>
      <c r="KH33" s="350">
        <v>2.72</v>
      </c>
      <c r="KI33" s="350">
        <v>2.71</v>
      </c>
      <c r="KJ33" s="350">
        <v>2.56</v>
      </c>
      <c r="KK33" s="350">
        <v>2.6</v>
      </c>
      <c r="KL33" s="350">
        <v>2.54</v>
      </c>
      <c r="KM33" s="350">
        <v>2.42</v>
      </c>
      <c r="KN33" s="350">
        <v>2.5299999999999998</v>
      </c>
      <c r="KO33" s="350">
        <v>2.2999999999999998</v>
      </c>
      <c r="KP33" s="350">
        <v>2.33</v>
      </c>
      <c r="KQ33" s="350">
        <v>2.21</v>
      </c>
      <c r="KR33" s="350">
        <v>1.88</v>
      </c>
      <c r="KS33" s="350">
        <v>1.98</v>
      </c>
      <c r="KT33" s="350">
        <v>2.04</v>
      </c>
      <c r="KU33" s="350">
        <v>1.94</v>
      </c>
      <c r="KV33" s="350">
        <v>2.2000000000000002</v>
      </c>
      <c r="KW33" s="350">
        <v>2.36</v>
      </c>
      <c r="KX33" s="350">
        <v>2.3199999999999998</v>
      </c>
      <c r="KY33" s="350">
        <v>2.17</v>
      </c>
      <c r="KZ33" s="350">
        <v>2.17</v>
      </c>
      <c r="LA33" s="350">
        <v>2.0699999999999998</v>
      </c>
      <c r="LB33" s="350">
        <v>2.2599999999999998</v>
      </c>
      <c r="LC33" s="350">
        <v>2.2400000000000002</v>
      </c>
      <c r="LD33" s="350">
        <v>2.09</v>
      </c>
      <c r="LE33" s="350">
        <v>1.78</v>
      </c>
      <c r="LF33" s="350">
        <v>1.89</v>
      </c>
      <c r="LG33" s="350">
        <v>1.81</v>
      </c>
      <c r="LH33" s="350">
        <v>1.81</v>
      </c>
      <c r="LI33" s="350">
        <v>1.64</v>
      </c>
      <c r="LJ33" s="350">
        <v>1.5</v>
      </c>
      <c r="LK33" s="350">
        <v>1.56</v>
      </c>
      <c r="LL33" s="350">
        <v>1.63</v>
      </c>
      <c r="LM33" s="350">
        <v>1.76</v>
      </c>
      <c r="LN33" s="350">
        <v>2.14</v>
      </c>
      <c r="LO33" s="350">
        <v>2.4900000000000002</v>
      </c>
      <c r="LP33" s="350">
        <v>2.4300000000000002</v>
      </c>
      <c r="LQ33" s="350">
        <v>2.42</v>
      </c>
      <c r="LR33" s="350">
        <v>2.48</v>
      </c>
      <c r="LS33" s="350">
        <v>2.2999999999999998</v>
      </c>
      <c r="LT33" s="350">
        <v>2.2999999999999998</v>
      </c>
      <c r="LU33" s="350">
        <v>2.19</v>
      </c>
      <c r="LV33" s="350">
        <v>2.3199999999999998</v>
      </c>
      <c r="LW33" s="350">
        <v>2.21</v>
      </c>
      <c r="LX33" s="350">
        <v>2.2000000000000002</v>
      </c>
      <c r="LY33" s="350">
        <v>2.36</v>
      </c>
      <c r="LZ33" s="350">
        <v>2.35</v>
      </c>
      <c r="MA33" s="350">
        <v>2.4</v>
      </c>
      <c r="MB33" s="350">
        <v>2.58</v>
      </c>
      <c r="MC33" s="350">
        <v>2.86</v>
      </c>
    </row>
    <row r="34" spans="1:341" ht="13.5" customHeight="1">
      <c r="A34" s="410" t="s">
        <v>15235</v>
      </c>
      <c r="B34" s="411"/>
      <c r="C34" s="348" t="s">
        <v>15210</v>
      </c>
      <c r="D34" s="349">
        <v>12.8</v>
      </c>
      <c r="E34" s="349">
        <v>13.3</v>
      </c>
      <c r="F34" s="349">
        <v>13.44</v>
      </c>
      <c r="G34" s="349">
        <v>13.78</v>
      </c>
      <c r="H34" s="349">
        <v>13.51</v>
      </c>
      <c r="I34" s="349">
        <v>13.4</v>
      </c>
      <c r="J34" s="349">
        <v>13.16</v>
      </c>
      <c r="K34" s="349">
        <v>13.49</v>
      </c>
      <c r="L34" s="349">
        <v>13.63</v>
      </c>
      <c r="M34" s="349">
        <v>13.35</v>
      </c>
      <c r="N34" s="349">
        <v>12.23</v>
      </c>
      <c r="O34" s="349">
        <v>12.07</v>
      </c>
      <c r="P34" s="349">
        <v>11.52</v>
      </c>
      <c r="Q34" s="349">
        <v>11.53</v>
      </c>
      <c r="R34" s="349">
        <v>11.38</v>
      </c>
      <c r="S34" s="349">
        <v>10.98</v>
      </c>
      <c r="T34" s="349">
        <v>10.75</v>
      </c>
      <c r="U34" s="349">
        <v>11.17</v>
      </c>
      <c r="V34" s="349">
        <v>10.99</v>
      </c>
      <c r="W34" s="349">
        <v>10.67</v>
      </c>
      <c r="X34" s="349">
        <v>10.31</v>
      </c>
      <c r="Y34" s="349">
        <v>9.82</v>
      </c>
      <c r="Z34" s="349">
        <v>9.7799999999999994</v>
      </c>
      <c r="AA34" s="349">
        <v>9.39</v>
      </c>
      <c r="AB34" s="349">
        <v>10.11</v>
      </c>
      <c r="AC34" s="349">
        <v>10.039999999999999</v>
      </c>
      <c r="AD34" s="349">
        <v>9.89</v>
      </c>
      <c r="AE34" s="349">
        <v>9.43</v>
      </c>
      <c r="AF34" s="349">
        <v>9.1199999999999992</v>
      </c>
      <c r="AG34" s="349">
        <v>8.9</v>
      </c>
      <c r="AH34" s="349">
        <v>8.3000000000000007</v>
      </c>
      <c r="AI34" s="349">
        <v>8.9700000000000006</v>
      </c>
      <c r="AJ34" s="349">
        <v>8.94</v>
      </c>
      <c r="AK34" s="349">
        <v>8.86</v>
      </c>
      <c r="AL34" s="349">
        <v>9.14</v>
      </c>
      <c r="AM34" s="349">
        <v>8.94</v>
      </c>
      <c r="AN34" s="349">
        <v>8.6</v>
      </c>
      <c r="AO34" s="349">
        <v>7.98</v>
      </c>
      <c r="AP34" s="349">
        <v>7.82</v>
      </c>
      <c r="AQ34" s="349">
        <v>7.55</v>
      </c>
      <c r="AR34" s="349">
        <v>7.71</v>
      </c>
      <c r="AS34" s="349">
        <v>7.37</v>
      </c>
      <c r="AT34" s="349">
        <v>6.88</v>
      </c>
      <c r="AU34" s="349">
        <v>6.64</v>
      </c>
      <c r="AV34" s="349">
        <v>6.84</v>
      </c>
      <c r="AW34" s="349">
        <v>6.49</v>
      </c>
      <c r="AX34" s="349">
        <v>6.81</v>
      </c>
      <c r="AY34" s="349">
        <v>6.68</v>
      </c>
      <c r="AZ34" s="349">
        <v>6.36</v>
      </c>
      <c r="BA34" s="349">
        <v>7.05</v>
      </c>
      <c r="BB34" s="349">
        <v>7.95</v>
      </c>
      <c r="BC34" s="349">
        <v>8.44</v>
      </c>
      <c r="BD34" s="349">
        <v>8.7899999999999991</v>
      </c>
      <c r="BE34" s="349">
        <v>9.6300000000000008</v>
      </c>
      <c r="BF34" s="349">
        <v>9.57</v>
      </c>
      <c r="BG34" s="349">
        <v>9.36</v>
      </c>
      <c r="BH34" s="349">
        <v>10.33</v>
      </c>
      <c r="BI34" s="349">
        <v>10.51</v>
      </c>
      <c r="BJ34" s="349">
        <v>10.47</v>
      </c>
      <c r="BK34" s="349">
        <v>10.039999999999999</v>
      </c>
      <c r="BL34" s="349">
        <v>10.3345</v>
      </c>
      <c r="BM34" s="349">
        <v>10.1465</v>
      </c>
      <c r="BN34" s="349">
        <v>10.137829999999999</v>
      </c>
      <c r="BO34" s="349">
        <v>9.7988230000000005</v>
      </c>
      <c r="BP34" s="349">
        <v>9.1060870000000005</v>
      </c>
      <c r="BQ34" s="349">
        <v>8.8561910000000008</v>
      </c>
      <c r="BR34" s="349">
        <v>9.0819039999999998</v>
      </c>
      <c r="BS34" s="349">
        <v>9.1243479999999995</v>
      </c>
      <c r="BT34" s="349">
        <v>8.6861910000000009</v>
      </c>
      <c r="BU34" s="349">
        <v>8.5086359999999992</v>
      </c>
      <c r="BV34" s="349">
        <v>8.4949999999999992</v>
      </c>
      <c r="BW34" s="349">
        <v>8.2547370000000004</v>
      </c>
      <c r="BX34" s="349">
        <v>8.1123809999999992</v>
      </c>
      <c r="BY34" s="349">
        <v>8.2485710000000001</v>
      </c>
      <c r="BZ34" s="349">
        <v>8.8080949999999998</v>
      </c>
      <c r="CA34" s="349">
        <v>8.8736840000000008</v>
      </c>
      <c r="CB34" s="349">
        <v>8.8321740000000002</v>
      </c>
      <c r="CC34" s="349">
        <v>8.9315789999999993</v>
      </c>
      <c r="CD34" s="349">
        <v>8.6295649999999995</v>
      </c>
      <c r="CE34" s="349">
        <v>8.0399999999999991</v>
      </c>
      <c r="CF34" s="349">
        <v>8.0033329999999996</v>
      </c>
      <c r="CG34" s="349">
        <v>7.5504350000000002</v>
      </c>
      <c r="CH34" s="349">
        <v>7.1566669999999997</v>
      </c>
      <c r="CI34" s="349">
        <v>7.3239999999999998</v>
      </c>
      <c r="CJ34" s="349">
        <v>7.4590480000000001</v>
      </c>
      <c r="CK34" s="349">
        <v>7.3940000000000001</v>
      </c>
      <c r="CL34" s="349">
        <v>7.8994739999999997</v>
      </c>
      <c r="CM34" s="349">
        <v>7.9238099999999996</v>
      </c>
      <c r="CN34" s="349">
        <v>7.6745450000000002</v>
      </c>
      <c r="CO34" s="349">
        <v>7.1509999999999998</v>
      </c>
      <c r="CP34" s="349">
        <v>6.6426090000000002</v>
      </c>
      <c r="CQ34" s="349">
        <v>6.6509520000000002</v>
      </c>
      <c r="CR34" s="349">
        <v>6.3113640000000002</v>
      </c>
      <c r="CS34" s="349">
        <v>6.1821739999999998</v>
      </c>
      <c r="CT34" s="349">
        <v>6.0309999999999997</v>
      </c>
      <c r="CU34" s="349">
        <v>6.1390479999999998</v>
      </c>
      <c r="CV34" s="349">
        <v>5.806</v>
      </c>
      <c r="CW34" s="349">
        <v>5.8869999999999996</v>
      </c>
      <c r="CX34" s="349">
        <v>5.8650000000000002</v>
      </c>
      <c r="CY34" s="349">
        <v>5.6849999999999996</v>
      </c>
      <c r="CZ34" s="349">
        <v>5.6390479999999998</v>
      </c>
      <c r="DA34" s="349">
        <v>5.5761900000000004</v>
      </c>
      <c r="DB34" s="349">
        <v>5.5213039999999998</v>
      </c>
      <c r="DC34" s="349">
        <v>5.6385709999999998</v>
      </c>
      <c r="DD34" s="349">
        <v>5.3459089999999998</v>
      </c>
      <c r="DE34" s="349">
        <v>4.9659089999999999</v>
      </c>
      <c r="DF34" s="349">
        <v>5.1309519999999997</v>
      </c>
      <c r="DG34" s="349">
        <v>4.854762</v>
      </c>
      <c r="DH34" s="349">
        <v>5.1278949999999996</v>
      </c>
      <c r="DI34" s="349">
        <v>5.3</v>
      </c>
      <c r="DJ34" s="349">
        <v>5.5265219999999999</v>
      </c>
      <c r="DK34" s="349">
        <v>5.3574999999999999</v>
      </c>
      <c r="DL34" s="349">
        <v>5.8757140000000003</v>
      </c>
      <c r="DM34" s="349">
        <v>6.2066660000000002</v>
      </c>
      <c r="DN34" s="349">
        <v>6.1359089999999998</v>
      </c>
      <c r="DO34" s="349">
        <v>6.34</v>
      </c>
      <c r="DP34" s="349">
        <v>6.3413630000000003</v>
      </c>
      <c r="DQ34" s="349">
        <v>6.6066669999999998</v>
      </c>
      <c r="DR34" s="349">
        <v>6.5563640000000003</v>
      </c>
      <c r="DS34" s="349">
        <v>6.7371429999999997</v>
      </c>
      <c r="DT34" s="349">
        <v>7.1778950000000004</v>
      </c>
      <c r="DU34" s="349">
        <v>6.9576190000000002</v>
      </c>
      <c r="DV34" s="349">
        <v>6.5704349999999998</v>
      </c>
      <c r="DW34" s="349">
        <v>6.2647060000000003</v>
      </c>
      <c r="DX34" s="349">
        <v>6.4656520000000004</v>
      </c>
      <c r="DY34" s="349">
        <v>6.1723809999999997</v>
      </c>
      <c r="DZ34" s="349">
        <v>6.161905</v>
      </c>
      <c r="EA34" s="349">
        <v>6.2273909999999999</v>
      </c>
      <c r="EB34" s="349">
        <v>6.13619</v>
      </c>
      <c r="EC34" s="349">
        <v>6.1079549999999996</v>
      </c>
      <c r="ED34" s="349">
        <v>5.9895449999999997</v>
      </c>
      <c r="EE34" s="349">
        <v>5.543158</v>
      </c>
      <c r="EF34" s="349">
        <v>5.4054760000000002</v>
      </c>
      <c r="EG34" s="349">
        <v>5.32125</v>
      </c>
      <c r="EH34" s="349">
        <v>5.1306820000000002</v>
      </c>
      <c r="EI34" s="349">
        <v>5.5772219999999999</v>
      </c>
      <c r="EJ34" s="349">
        <v>5.9434779999999998</v>
      </c>
      <c r="EK34" s="349">
        <v>5.8967499999999999</v>
      </c>
      <c r="EL34" s="349">
        <v>6.0863639999999997</v>
      </c>
      <c r="EM34" s="349">
        <v>5.7615220000000003</v>
      </c>
      <c r="EN34" s="349">
        <v>5.5782499999999997</v>
      </c>
      <c r="EO34" s="349">
        <v>5.4076089999999999</v>
      </c>
      <c r="EP34" s="349">
        <v>5.4577270000000002</v>
      </c>
      <c r="EQ34" s="349">
        <v>5.8168420000000003</v>
      </c>
      <c r="ER34" s="349">
        <v>5.858333</v>
      </c>
      <c r="ES34" s="349">
        <v>5.9457500000000003</v>
      </c>
      <c r="ET34" s="349">
        <v>6.3090000000000002</v>
      </c>
      <c r="EU34" s="349">
        <v>6.2939999999999996</v>
      </c>
      <c r="EV34" s="349">
        <v>6.2152180000000001</v>
      </c>
      <c r="EW34" s="349">
        <v>6.0076320000000001</v>
      </c>
      <c r="EX34" s="349">
        <v>5.8597830000000002</v>
      </c>
      <c r="EY34" s="349">
        <v>5.648409</v>
      </c>
      <c r="EZ34" s="349">
        <v>5.4357139999999999</v>
      </c>
      <c r="FA34" s="349">
        <v>5.6591310000000004</v>
      </c>
      <c r="FB34" s="349">
        <v>5.4995240000000001</v>
      </c>
      <c r="FC34" s="349">
        <v>5.3949999999999996</v>
      </c>
      <c r="FD34" s="349">
        <v>5.2750000000000004</v>
      </c>
      <c r="FE34" s="349">
        <v>5.1677499999999998</v>
      </c>
      <c r="FF34" s="349">
        <v>5.2716669999999999</v>
      </c>
      <c r="FG34" s="349">
        <v>5.3460530000000004</v>
      </c>
      <c r="FH34" s="349">
        <v>5.0281820000000002</v>
      </c>
      <c r="FI34" s="349">
        <v>4.8027499999999996</v>
      </c>
      <c r="FJ34" s="349">
        <v>5.2328260000000002</v>
      </c>
      <c r="FK34" s="349">
        <v>5.5240479999999996</v>
      </c>
      <c r="FL34" s="349">
        <v>5.5129549999999998</v>
      </c>
      <c r="FM34" s="349">
        <v>5.6086960000000001</v>
      </c>
      <c r="FN34" s="349">
        <v>5.8739999999999997</v>
      </c>
      <c r="FO34" s="349">
        <v>5.7573809999999996</v>
      </c>
      <c r="FP34" s="349">
        <v>5.7004999999999999</v>
      </c>
      <c r="FQ34" s="349">
        <v>5.6204999999999998</v>
      </c>
      <c r="FR34" s="349">
        <v>5.4154350000000004</v>
      </c>
      <c r="FS34" s="349">
        <v>5.8029999999999999</v>
      </c>
      <c r="FT34" s="349">
        <v>5.9580950000000001</v>
      </c>
      <c r="FU34" s="349">
        <v>5.8454759999999997</v>
      </c>
      <c r="FV34" s="349">
        <v>5.717727</v>
      </c>
      <c r="FW34" s="349">
        <v>5.5831819999999999</v>
      </c>
      <c r="FX34" s="349">
        <v>5.412045</v>
      </c>
      <c r="FY34" s="349">
        <v>5.4014290000000003</v>
      </c>
      <c r="FZ34" s="349">
        <v>5.4</v>
      </c>
      <c r="GA34" s="349">
        <v>5.2319050000000002</v>
      </c>
      <c r="GB34" s="349">
        <v>5.3518420000000004</v>
      </c>
      <c r="GC34" s="349">
        <v>5.3977500000000003</v>
      </c>
      <c r="GD34" s="349">
        <v>5.6526189999999996</v>
      </c>
      <c r="GE34" s="349">
        <v>5.4720000000000004</v>
      </c>
      <c r="GF34" s="349">
        <v>5.2877270000000003</v>
      </c>
      <c r="GG34" s="349">
        <v>5.1404759999999996</v>
      </c>
      <c r="GH34" s="349">
        <v>5.1902379999999999</v>
      </c>
      <c r="GI34" s="349">
        <v>5.2186959999999996</v>
      </c>
      <c r="GJ34" s="349">
        <v>5.1863640000000002</v>
      </c>
      <c r="GK34" s="349">
        <v>5.4002379999999999</v>
      </c>
      <c r="GL34" s="349">
        <v>5.4352270000000003</v>
      </c>
      <c r="GM34" s="349">
        <v>5.3464999999999998</v>
      </c>
      <c r="GN34" s="349">
        <v>5.2035</v>
      </c>
      <c r="GO34" s="349">
        <v>5.2720000000000002</v>
      </c>
      <c r="GP34" s="349">
        <v>5.3413040000000001</v>
      </c>
      <c r="GQ34" s="349">
        <v>5.5797059999999998</v>
      </c>
      <c r="GR34" s="349">
        <v>5.75</v>
      </c>
      <c r="GS34" s="349">
        <v>5.737857</v>
      </c>
      <c r="GT34" s="349">
        <v>5.8340480000000001</v>
      </c>
      <c r="GU34" s="349">
        <v>5.7732609999999998</v>
      </c>
      <c r="GV34" s="349">
        <v>5.6016659999999998</v>
      </c>
      <c r="GW34" s="349">
        <v>5.665</v>
      </c>
      <c r="GX34" s="349">
        <v>5.599545</v>
      </c>
      <c r="GY34" s="349">
        <v>5.6965789999999998</v>
      </c>
      <c r="GZ34" s="349">
        <v>5.8776190000000001</v>
      </c>
      <c r="HA34" s="349">
        <v>5.8092499999999996</v>
      </c>
      <c r="HB34" s="349">
        <v>5.7368180000000004</v>
      </c>
      <c r="HC34" s="349">
        <v>5.9097220000000004</v>
      </c>
      <c r="HD34" s="349">
        <v>5.9208689999999997</v>
      </c>
      <c r="HE34" s="349">
        <v>6.2047499999999998</v>
      </c>
      <c r="HF34" s="349">
        <v>6.1497729999999997</v>
      </c>
      <c r="HG34" s="349">
        <v>5.9259089999999999</v>
      </c>
      <c r="HH34" s="349">
        <v>5.9921049999999996</v>
      </c>
      <c r="HI34" s="349">
        <v>6.1743480000000002</v>
      </c>
      <c r="HJ34" s="349">
        <v>6.025455</v>
      </c>
      <c r="HK34" s="349">
        <v>6.2076320000000003</v>
      </c>
      <c r="HL34" s="349">
        <v>6.0764279999999999</v>
      </c>
      <c r="HM34" s="349">
        <v>6.294524</v>
      </c>
      <c r="HN34" s="349">
        <v>6.0855259999999998</v>
      </c>
      <c r="HO34" s="349">
        <v>6.1704759999999998</v>
      </c>
      <c r="HP34" s="349">
        <v>6.3550000000000004</v>
      </c>
      <c r="HQ34" s="349">
        <v>6.5867500000000003</v>
      </c>
      <c r="HR34" s="349">
        <v>6.3665219999999998</v>
      </c>
      <c r="HS34" s="349">
        <v>5.8624999999999998</v>
      </c>
      <c r="HT34" s="349">
        <v>5.6459089999999996</v>
      </c>
      <c r="HU34" s="349">
        <v>5.2152269999999996</v>
      </c>
      <c r="HV34" s="349">
        <v>4.9407500000000004</v>
      </c>
      <c r="HW34" s="349">
        <v>4.2157140000000002</v>
      </c>
      <c r="HX34" s="349">
        <v>4.08575</v>
      </c>
      <c r="HY34" s="349">
        <v>4.2530000000000001</v>
      </c>
      <c r="HZ34" s="349">
        <v>4.3277270000000003</v>
      </c>
      <c r="IA34" s="349">
        <v>4.5119999999999996</v>
      </c>
      <c r="IB34" s="349">
        <v>5.0042859999999996</v>
      </c>
      <c r="IC34" s="349">
        <v>5.556667</v>
      </c>
      <c r="ID34" s="349">
        <v>5.4878260000000001</v>
      </c>
      <c r="IE34" s="349">
        <v>5.5332499999999998</v>
      </c>
      <c r="IF34" s="349">
        <v>5.3236369999999997</v>
      </c>
      <c r="IG34" s="349">
        <v>5.4502379999999997</v>
      </c>
      <c r="IH34" s="349">
        <v>5.4666670000000002</v>
      </c>
      <c r="II34" s="349">
        <v>5.4730949999999998</v>
      </c>
      <c r="IJ34" s="349">
        <v>5.5575000000000001</v>
      </c>
      <c r="IK34" s="349">
        <v>5.4775</v>
      </c>
      <c r="IL34" s="349">
        <v>5.62</v>
      </c>
      <c r="IM34" s="349">
        <v>5.7949999999999999</v>
      </c>
      <c r="IN34" s="349">
        <v>5.48</v>
      </c>
      <c r="IO34" s="349">
        <v>5.3274999999999997</v>
      </c>
      <c r="IP34" s="349">
        <v>5.1449999999999996</v>
      </c>
      <c r="IQ34" s="349">
        <v>4.97</v>
      </c>
      <c r="IR34" s="349">
        <v>5.0025000000000004</v>
      </c>
      <c r="IS34" s="349">
        <v>5.085</v>
      </c>
      <c r="IT34" s="349">
        <v>5.3775000000000004</v>
      </c>
      <c r="IU34" s="349">
        <v>5.5549999999999997</v>
      </c>
      <c r="IV34" s="349">
        <v>5.52</v>
      </c>
      <c r="IW34" s="349">
        <v>5.61</v>
      </c>
      <c r="IX34" s="349">
        <v>5.4349999999999996</v>
      </c>
      <c r="IY34" s="349">
        <v>5.5125000000000002</v>
      </c>
      <c r="IZ34" s="349">
        <v>5.3250000000000002</v>
      </c>
      <c r="JA34" s="349">
        <v>5.16</v>
      </c>
      <c r="JB34" s="349">
        <v>5.0199999999999996</v>
      </c>
      <c r="JC34" s="349">
        <v>4.4924999999999997</v>
      </c>
      <c r="JD34" s="349">
        <v>4.2024999999999997</v>
      </c>
      <c r="JE34" s="349">
        <v>4.37</v>
      </c>
      <c r="JF34" s="349">
        <v>4.0824999999999996</v>
      </c>
      <c r="JG34" s="349">
        <v>3.8250000000000002</v>
      </c>
      <c r="JH34" s="349">
        <v>3.7949999999999999</v>
      </c>
      <c r="JI34" s="349">
        <v>3.97</v>
      </c>
      <c r="JJ34" s="349">
        <v>4.1500000000000004</v>
      </c>
      <c r="JK34" s="349">
        <v>3.8574999999999999</v>
      </c>
      <c r="JL34" s="349">
        <v>3.2774999999999999</v>
      </c>
      <c r="JM34" s="349">
        <v>2.9950000000000001</v>
      </c>
      <c r="JN34" s="349">
        <v>2.8875000000000002</v>
      </c>
      <c r="JO34" s="349">
        <v>3.1875</v>
      </c>
      <c r="JP34" s="349">
        <v>3.0924999999999998</v>
      </c>
      <c r="JQ34" s="349">
        <v>3.0225</v>
      </c>
      <c r="JR34" s="349">
        <v>3.0874999999999999</v>
      </c>
      <c r="JS34" s="349">
        <v>3.2275</v>
      </c>
      <c r="JT34" s="349">
        <v>3.3975</v>
      </c>
      <c r="JU34" s="349">
        <v>3.4975000000000001</v>
      </c>
      <c r="JV34" s="349">
        <v>3.5125000000000002</v>
      </c>
      <c r="JW34" s="349">
        <v>3.2450000000000001</v>
      </c>
      <c r="JX34" s="349">
        <v>3.2250000000000001</v>
      </c>
      <c r="JY34" s="349">
        <v>3.54</v>
      </c>
      <c r="JZ34" s="349">
        <v>3.75</v>
      </c>
      <c r="KA34" s="349">
        <v>3.86</v>
      </c>
      <c r="KB34" s="349">
        <v>4</v>
      </c>
      <c r="KC34" s="349">
        <v>3.97</v>
      </c>
      <c r="KD34" s="349">
        <v>4.13</v>
      </c>
      <c r="KE34" s="349">
        <v>4.24</v>
      </c>
      <c r="KF34" s="349">
        <v>4.18</v>
      </c>
      <c r="KG34" s="349">
        <v>4.12</v>
      </c>
      <c r="KH34" s="349">
        <v>4.0999999999999996</v>
      </c>
      <c r="KI34" s="349">
        <v>4.03</v>
      </c>
      <c r="KJ34" s="349">
        <v>3.78</v>
      </c>
      <c r="KK34" s="349">
        <v>3.7</v>
      </c>
      <c r="KL34" s="349">
        <v>3.47</v>
      </c>
      <c r="KM34" s="349">
        <v>3.41</v>
      </c>
      <c r="KN34" s="349">
        <v>3.55</v>
      </c>
      <c r="KO34" s="349">
        <v>3.32</v>
      </c>
      <c r="KP34" s="349">
        <v>3.26</v>
      </c>
      <c r="KQ34" s="349">
        <v>2.96</v>
      </c>
      <c r="KR34" s="349">
        <v>2.64</v>
      </c>
      <c r="KS34" s="349">
        <v>2.5</v>
      </c>
      <c r="KT34" s="349">
        <v>2.48</v>
      </c>
      <c r="KU34" s="349">
        <v>2.41</v>
      </c>
      <c r="KV34" s="349">
        <v>2.88</v>
      </c>
      <c r="KW34" s="349">
        <v>2.98</v>
      </c>
      <c r="KX34" s="349">
        <v>2.9</v>
      </c>
      <c r="KY34" s="349">
        <v>2.72</v>
      </c>
      <c r="KZ34" s="349">
        <v>2.7</v>
      </c>
      <c r="LA34" s="349">
        <v>2.62</v>
      </c>
      <c r="LB34" s="349">
        <v>2.85</v>
      </c>
      <c r="LC34" s="349">
        <v>2.85</v>
      </c>
      <c r="LD34" s="349">
        <v>2.73</v>
      </c>
      <c r="LE34" s="349">
        <v>2.48</v>
      </c>
      <c r="LF34" s="349">
        <v>2.57</v>
      </c>
      <c r="LG34" s="349">
        <v>2.52</v>
      </c>
      <c r="LH34" s="349">
        <v>2.3199999999999998</v>
      </c>
      <c r="LI34" s="349">
        <v>2.12</v>
      </c>
      <c r="LJ34" s="349">
        <v>1.93</v>
      </c>
      <c r="LK34" s="349">
        <v>1.88</v>
      </c>
      <c r="LL34" s="349">
        <v>1.99</v>
      </c>
      <c r="LM34" s="349">
        <v>2.2000000000000002</v>
      </c>
      <c r="LN34" s="349">
        <v>2.5099999999999998</v>
      </c>
      <c r="LO34" s="349">
        <v>2.79</v>
      </c>
      <c r="LP34" s="349">
        <v>2.73</v>
      </c>
      <c r="LQ34" s="349">
        <v>2.75</v>
      </c>
      <c r="LR34" s="349">
        <v>2.81</v>
      </c>
      <c r="LS34" s="349">
        <v>2.56</v>
      </c>
      <c r="LT34" s="349">
        <v>2.54</v>
      </c>
      <c r="LU34" s="349">
        <v>2.41</v>
      </c>
      <c r="LV34" s="349">
        <v>2.64</v>
      </c>
      <c r="LW34" s="349">
        <v>2.6</v>
      </c>
      <c r="LX34" s="349">
        <v>2.7</v>
      </c>
      <c r="LY34" s="349">
        <v>2.78</v>
      </c>
      <c r="LZ34" s="349">
        <v>2.57</v>
      </c>
      <c r="MA34" s="349">
        <v>2.58</v>
      </c>
      <c r="MB34" s="349">
        <v>2.75</v>
      </c>
      <c r="MC34" s="349">
        <v>2.86</v>
      </c>
    </row>
    <row r="35" spans="1:341" ht="13.5" customHeight="1">
      <c r="A35" s="410" t="s">
        <v>15236</v>
      </c>
      <c r="B35" s="411"/>
      <c r="C35" s="348" t="s">
        <v>15210</v>
      </c>
      <c r="D35" s="350">
        <v>12.26</v>
      </c>
      <c r="E35" s="350">
        <v>12.1</v>
      </c>
      <c r="F35" s="350">
        <v>12.21</v>
      </c>
      <c r="G35" s="350">
        <v>12.38</v>
      </c>
      <c r="H35" s="350">
        <v>12.34</v>
      </c>
      <c r="I35" s="350">
        <v>12.16</v>
      </c>
      <c r="J35" s="350">
        <v>12.08</v>
      </c>
      <c r="K35" s="350">
        <v>12.71</v>
      </c>
      <c r="L35" s="350">
        <v>12.87</v>
      </c>
      <c r="M35" s="350">
        <v>12.92</v>
      </c>
      <c r="N35" s="350">
        <v>12.96</v>
      </c>
      <c r="O35" s="350">
        <v>12.35</v>
      </c>
      <c r="P35" s="350">
        <v>12.14</v>
      </c>
      <c r="Q35" s="350">
        <v>11.46</v>
      </c>
      <c r="R35" s="350">
        <v>11.29</v>
      </c>
      <c r="S35" s="350">
        <v>10.79</v>
      </c>
      <c r="T35" s="350">
        <v>9.99</v>
      </c>
      <c r="U35" s="350">
        <v>9.8000000000000007</v>
      </c>
      <c r="V35" s="350">
        <v>9.76</v>
      </c>
      <c r="W35" s="350">
        <v>9.93</v>
      </c>
      <c r="X35" s="350">
        <v>9.44</v>
      </c>
      <c r="Y35" s="350">
        <v>8.89</v>
      </c>
      <c r="Z35" s="350">
        <v>8.86</v>
      </c>
      <c r="AA35" s="350">
        <v>8.9700000000000006</v>
      </c>
      <c r="AB35" s="350">
        <v>8.98</v>
      </c>
      <c r="AC35" s="350">
        <v>9.32</v>
      </c>
      <c r="AD35" s="350">
        <v>9.06</v>
      </c>
      <c r="AE35" s="350">
        <v>8.9600000000000009</v>
      </c>
      <c r="AF35" s="350">
        <v>8.7799999999999994</v>
      </c>
      <c r="AG35" s="350">
        <v>8.61</v>
      </c>
      <c r="AH35" s="350">
        <v>7.97</v>
      </c>
      <c r="AI35" s="350">
        <v>7.87</v>
      </c>
      <c r="AJ35" s="350">
        <v>7.93</v>
      </c>
      <c r="AK35" s="350">
        <v>7.83</v>
      </c>
      <c r="AL35" s="350">
        <v>7.69</v>
      </c>
      <c r="AM35" s="350">
        <v>7.82</v>
      </c>
      <c r="AN35" s="350">
        <v>7.86</v>
      </c>
      <c r="AO35" s="350">
        <v>7.79</v>
      </c>
      <c r="AP35" s="350">
        <v>7.45</v>
      </c>
      <c r="AQ35" s="350">
        <v>7.32</v>
      </c>
      <c r="AR35" s="350">
        <v>7.27</v>
      </c>
      <c r="AS35" s="350">
        <v>7.33</v>
      </c>
      <c r="AT35" s="350">
        <v>6.94</v>
      </c>
      <c r="AU35" s="350">
        <v>6.55</v>
      </c>
      <c r="AV35" s="350">
        <v>6.27</v>
      </c>
      <c r="AW35" s="350">
        <v>6.12</v>
      </c>
      <c r="AX35" s="350">
        <v>6.23</v>
      </c>
      <c r="AY35" s="350">
        <v>6.08</v>
      </c>
      <c r="AZ35" s="350">
        <v>5.69</v>
      </c>
      <c r="BA35" s="350">
        <v>5.81</v>
      </c>
      <c r="BB35" s="350">
        <v>6.29</v>
      </c>
      <c r="BC35" s="350">
        <v>7.01</v>
      </c>
      <c r="BD35" s="350">
        <v>7.19</v>
      </c>
      <c r="BE35" s="350">
        <v>7.48</v>
      </c>
      <c r="BF35" s="350">
        <v>8.09</v>
      </c>
      <c r="BG35" s="350">
        <v>8.1999999999999993</v>
      </c>
      <c r="BH35" s="350">
        <v>9.0500000000000007</v>
      </c>
      <c r="BI35" s="350">
        <v>8.99</v>
      </c>
      <c r="BJ35" s="350">
        <v>9.09</v>
      </c>
      <c r="BK35" s="350">
        <v>8.68</v>
      </c>
      <c r="BL35" s="350">
        <v>8.59</v>
      </c>
      <c r="BM35" s="350">
        <v>8.58</v>
      </c>
      <c r="BN35" s="350">
        <v>8.3800000000000008</v>
      </c>
      <c r="BO35" s="350">
        <v>7.87</v>
      </c>
      <c r="BP35" s="350">
        <v>7.44</v>
      </c>
      <c r="BQ35" s="350">
        <v>7.48</v>
      </c>
      <c r="BR35" s="350">
        <v>7.61</v>
      </c>
      <c r="BS35" s="350">
        <v>7.94</v>
      </c>
      <c r="BT35" s="350">
        <v>7.78</v>
      </c>
      <c r="BU35" s="350">
        <v>7.32</v>
      </c>
      <c r="BV35" s="350">
        <v>7.17</v>
      </c>
      <c r="BW35" s="350">
        <v>7.19</v>
      </c>
      <c r="BX35" s="350">
        <v>7.06</v>
      </c>
      <c r="BY35" s="350">
        <v>7.22</v>
      </c>
      <c r="BZ35" s="350">
        <v>7.82</v>
      </c>
      <c r="CA35" s="350">
        <v>8.25</v>
      </c>
      <c r="CB35" s="350">
        <v>8.52</v>
      </c>
      <c r="CC35" s="350">
        <v>8.83</v>
      </c>
      <c r="CD35" s="350">
        <v>8.5500000000000007</v>
      </c>
      <c r="CE35" s="350">
        <v>8.17</v>
      </c>
      <c r="CF35" s="350">
        <v>8.2899999999999991</v>
      </c>
      <c r="CG35" s="350">
        <v>7.64</v>
      </c>
      <c r="CH35" s="350">
        <v>7.16</v>
      </c>
      <c r="CI35" s="350">
        <v>7.22</v>
      </c>
      <c r="CJ35" s="350">
        <v>7.34</v>
      </c>
      <c r="CK35" s="350">
        <v>7.34</v>
      </c>
      <c r="CL35" s="350">
        <v>7.78</v>
      </c>
      <c r="CM35" s="350">
        <v>8.1</v>
      </c>
      <c r="CN35" s="350">
        <v>7.62</v>
      </c>
      <c r="CO35" s="350">
        <v>7.13</v>
      </c>
      <c r="CP35" s="350">
        <v>6.81</v>
      </c>
      <c r="CQ35" s="350">
        <v>7.05</v>
      </c>
      <c r="CR35" s="350">
        <v>6.88</v>
      </c>
      <c r="CS35" s="350">
        <v>6.64</v>
      </c>
      <c r="CT35" s="350">
        <v>6.65</v>
      </c>
      <c r="CU35" s="350">
        <v>6.96</v>
      </c>
      <c r="CV35" s="350">
        <v>6.74</v>
      </c>
      <c r="CW35" s="350">
        <v>6.83</v>
      </c>
      <c r="CX35" s="350">
        <v>6.93</v>
      </c>
      <c r="CY35" s="350">
        <v>6.82</v>
      </c>
      <c r="CZ35" s="350">
        <v>6.66</v>
      </c>
      <c r="DA35" s="350">
        <v>6.6</v>
      </c>
      <c r="DB35" s="350">
        <v>6.25</v>
      </c>
      <c r="DC35" s="350">
        <v>6.17</v>
      </c>
      <c r="DD35" s="350">
        <v>6.02</v>
      </c>
      <c r="DE35" s="350">
        <v>5.46</v>
      </c>
      <c r="DF35" s="350">
        <v>5.59</v>
      </c>
      <c r="DG35" s="350">
        <v>5.38</v>
      </c>
      <c r="DH35" s="350">
        <v>5.53</v>
      </c>
      <c r="DI35" s="350">
        <v>5.62</v>
      </c>
      <c r="DJ35" s="350">
        <v>5.84</v>
      </c>
      <c r="DK35" s="350">
        <v>5.7</v>
      </c>
      <c r="DL35" s="350">
        <v>6.12</v>
      </c>
      <c r="DM35" s="350">
        <v>6.51</v>
      </c>
      <c r="DN35" s="350">
        <v>6.54</v>
      </c>
      <c r="DO35" s="350">
        <v>6.88</v>
      </c>
      <c r="DP35" s="350">
        <v>6.91</v>
      </c>
      <c r="DQ35" s="350">
        <v>7.11</v>
      </c>
      <c r="DR35" s="350">
        <v>7.02</v>
      </c>
      <c r="DS35" s="350">
        <v>7.17</v>
      </c>
      <c r="DT35" s="350">
        <v>7.48</v>
      </c>
      <c r="DU35" s="350">
        <v>7.31</v>
      </c>
      <c r="DV35" s="350">
        <v>7.06</v>
      </c>
      <c r="DW35" s="350">
        <v>6.84</v>
      </c>
      <c r="DX35" s="350">
        <v>7.1</v>
      </c>
      <c r="DY35" s="350">
        <v>6.85</v>
      </c>
      <c r="DZ35" s="350">
        <v>6.73</v>
      </c>
      <c r="EA35" s="350">
        <v>6.68</v>
      </c>
      <c r="EB35" s="350">
        <v>6.74</v>
      </c>
      <c r="EC35" s="350">
        <v>6.7</v>
      </c>
      <c r="ED35" s="350">
        <v>6.59</v>
      </c>
      <c r="EE35" s="350">
        <v>6.15</v>
      </c>
      <c r="EF35" s="350">
        <v>6.06</v>
      </c>
      <c r="EG35" s="350">
        <v>6.04</v>
      </c>
      <c r="EH35" s="350">
        <v>5.95</v>
      </c>
      <c r="EI35" s="350">
        <v>6.26</v>
      </c>
      <c r="EJ35" s="350">
        <v>6.62</v>
      </c>
      <c r="EK35" s="350">
        <v>6.63</v>
      </c>
      <c r="EL35" s="350">
        <v>6.74</v>
      </c>
      <c r="EM35" s="350">
        <v>6.58</v>
      </c>
      <c r="EN35" s="350">
        <v>6.52</v>
      </c>
      <c r="EO35" s="350">
        <v>6.4</v>
      </c>
      <c r="EP35" s="350">
        <v>6.3</v>
      </c>
      <c r="EQ35" s="350">
        <v>6.62</v>
      </c>
      <c r="ER35" s="350">
        <v>6.58</v>
      </c>
      <c r="ES35" s="350">
        <v>6.61</v>
      </c>
      <c r="ET35" s="350">
        <v>6.88</v>
      </c>
      <c r="EU35" s="350">
        <v>6.87</v>
      </c>
      <c r="EV35" s="350">
        <v>6.81</v>
      </c>
      <c r="EW35" s="350">
        <v>6.64</v>
      </c>
      <c r="EX35" s="350">
        <v>6.54</v>
      </c>
      <c r="EY35" s="350">
        <v>6.33</v>
      </c>
      <c r="EZ35" s="350">
        <v>6.17</v>
      </c>
      <c r="FA35" s="350">
        <v>6.33</v>
      </c>
      <c r="FB35" s="350">
        <v>6.29</v>
      </c>
      <c r="FC35" s="350">
        <v>6.28</v>
      </c>
      <c r="FD35" s="350">
        <v>6.12</v>
      </c>
      <c r="FE35" s="350">
        <v>5.88</v>
      </c>
      <c r="FF35" s="350">
        <v>5.91</v>
      </c>
      <c r="FG35" s="350">
        <v>5.98</v>
      </c>
      <c r="FH35" s="350">
        <v>5.6</v>
      </c>
      <c r="FI35" s="350">
        <v>5.23</v>
      </c>
      <c r="FJ35" s="350">
        <v>5.54</v>
      </c>
      <c r="FK35" s="350">
        <v>5.91</v>
      </c>
      <c r="FL35" s="350">
        <v>5.95</v>
      </c>
      <c r="FM35" s="350">
        <v>6.02</v>
      </c>
      <c r="FN35" s="350">
        <v>6.21</v>
      </c>
      <c r="FO35" s="350">
        <v>6.05</v>
      </c>
      <c r="FP35" s="350">
        <v>5.93</v>
      </c>
      <c r="FQ35" s="350">
        <v>5.91</v>
      </c>
      <c r="FR35" s="350">
        <v>5.74</v>
      </c>
      <c r="FS35" s="350">
        <v>6.04</v>
      </c>
      <c r="FT35" s="350">
        <v>6.26</v>
      </c>
      <c r="FU35" s="350">
        <v>6.29</v>
      </c>
      <c r="FV35" s="350">
        <v>6.18</v>
      </c>
      <c r="FW35" s="350">
        <v>6.2</v>
      </c>
      <c r="FX35" s="350">
        <v>6.16</v>
      </c>
      <c r="FY35" s="350">
        <v>6.08</v>
      </c>
      <c r="FZ35" s="350">
        <v>6.05</v>
      </c>
      <c r="GA35" s="350">
        <v>5.95</v>
      </c>
      <c r="GB35" s="350">
        <v>5.99</v>
      </c>
      <c r="GC35" s="350">
        <v>5.95</v>
      </c>
      <c r="GD35" s="350">
        <v>6.16</v>
      </c>
      <c r="GE35" s="350">
        <v>5.99</v>
      </c>
      <c r="GF35" s="350">
        <v>5.81</v>
      </c>
      <c r="GG35" s="350">
        <v>5.71</v>
      </c>
      <c r="GH35" s="350">
        <v>5.75</v>
      </c>
      <c r="GI35" s="350">
        <v>5.77</v>
      </c>
      <c r="GJ35" s="350">
        <v>5.71</v>
      </c>
      <c r="GK35" s="350">
        <v>5.88</v>
      </c>
      <c r="GL35" s="350">
        <v>5.95</v>
      </c>
      <c r="GM35" s="350">
        <v>5.83</v>
      </c>
      <c r="GN35" s="350">
        <v>5.72</v>
      </c>
      <c r="GO35" s="350">
        <v>5.7</v>
      </c>
      <c r="GP35" s="350">
        <v>5.72</v>
      </c>
      <c r="GQ35" s="350">
        <v>5.74</v>
      </c>
      <c r="GR35" s="350">
        <v>5.81</v>
      </c>
      <c r="GS35" s="350">
        <v>5.84</v>
      </c>
      <c r="GT35" s="350">
        <v>5.88</v>
      </c>
      <c r="GU35" s="350">
        <v>5.84</v>
      </c>
      <c r="GV35" s="350">
        <v>5.8</v>
      </c>
      <c r="GW35" s="350">
        <v>5.84</v>
      </c>
      <c r="GX35" s="350">
        <v>5.71</v>
      </c>
      <c r="GY35" s="350">
        <v>5.77</v>
      </c>
      <c r="GZ35" s="350">
        <v>5.93</v>
      </c>
      <c r="HA35" s="350">
        <v>5.94</v>
      </c>
      <c r="HB35" s="350">
        <v>5.87</v>
      </c>
      <c r="HC35" s="350">
        <v>6.06</v>
      </c>
      <c r="HD35" s="350">
        <v>6.17</v>
      </c>
      <c r="HE35" s="350">
        <v>6.72</v>
      </c>
      <c r="HF35" s="350">
        <v>6.77</v>
      </c>
      <c r="HG35" s="350">
        <v>6.4</v>
      </c>
      <c r="HH35" s="350">
        <v>6.16</v>
      </c>
      <c r="HI35" s="350">
        <v>6.37</v>
      </c>
      <c r="HJ35" s="350">
        <v>6.39</v>
      </c>
      <c r="HK35" s="350">
        <v>6.4</v>
      </c>
      <c r="HL35" s="350">
        <v>6.28</v>
      </c>
      <c r="HM35" s="350">
        <v>6.4</v>
      </c>
      <c r="HN35" s="350">
        <v>6.36</v>
      </c>
      <c r="HO35" s="350">
        <v>6.48</v>
      </c>
      <c r="HP35" s="350">
        <v>6.43</v>
      </c>
      <c r="HQ35" s="350">
        <v>6.42</v>
      </c>
      <c r="HR35" s="350">
        <v>6.18</v>
      </c>
      <c r="HS35" s="350">
        <v>6.13</v>
      </c>
      <c r="HT35" s="350">
        <v>5.82</v>
      </c>
      <c r="HU35" s="350">
        <v>5.86</v>
      </c>
      <c r="HV35" s="350">
        <v>5.73</v>
      </c>
      <c r="HW35" s="350">
        <v>4.88</v>
      </c>
      <c r="HX35" s="350">
        <v>4.49</v>
      </c>
      <c r="HY35" s="350">
        <v>4.53</v>
      </c>
      <c r="HZ35" s="350">
        <v>4.7699999999999996</v>
      </c>
      <c r="IA35" s="350">
        <v>5.24</v>
      </c>
      <c r="IB35" s="350">
        <v>5.59</v>
      </c>
      <c r="IC35" s="350">
        <v>5.97</v>
      </c>
      <c r="ID35" s="350">
        <v>5.75</v>
      </c>
      <c r="IE35" s="350">
        <v>5.82</v>
      </c>
      <c r="IF35" s="350">
        <v>5.63</v>
      </c>
      <c r="IG35" s="350">
        <v>5.66</v>
      </c>
      <c r="IH35" s="350">
        <v>6.01</v>
      </c>
      <c r="II35" s="350">
        <v>6.02</v>
      </c>
      <c r="IJ35" s="350">
        <v>6</v>
      </c>
      <c r="IK35" s="350">
        <v>5.86</v>
      </c>
      <c r="IL35" s="350">
        <v>5.86</v>
      </c>
      <c r="IM35" s="350">
        <v>5.96</v>
      </c>
      <c r="IN35" s="350">
        <v>5.73</v>
      </c>
      <c r="IO35" s="350">
        <v>5.51</v>
      </c>
      <c r="IP35" s="350">
        <v>5.4</v>
      </c>
      <c r="IQ35" s="350">
        <v>5.24</v>
      </c>
      <c r="IR35" s="350">
        <v>5.28</v>
      </c>
      <c r="IS35" s="350">
        <v>5.09</v>
      </c>
      <c r="IT35" s="350">
        <v>5.49</v>
      </c>
      <c r="IU35" s="350">
        <v>5.82</v>
      </c>
      <c r="IV35" s="350">
        <v>5.61</v>
      </c>
      <c r="IW35" s="350">
        <v>5.56</v>
      </c>
      <c r="IX35" s="350">
        <v>5.58</v>
      </c>
      <c r="IY35" s="350">
        <v>5.7</v>
      </c>
      <c r="IZ35" s="350">
        <v>5.23</v>
      </c>
      <c r="JA35" s="350">
        <v>5.04</v>
      </c>
      <c r="JB35" s="350">
        <v>5.07</v>
      </c>
      <c r="JC35" s="350">
        <v>4.55</v>
      </c>
      <c r="JD35" s="350">
        <v>4.41</v>
      </c>
      <c r="JE35" s="350">
        <v>4.54</v>
      </c>
      <c r="JF35" s="350">
        <v>4.1399999999999997</v>
      </c>
      <c r="JG35" s="350">
        <v>3.91</v>
      </c>
      <c r="JH35" s="350">
        <v>3.86</v>
      </c>
      <c r="JI35" s="350">
        <v>3.98</v>
      </c>
      <c r="JJ35" s="350">
        <v>4.17</v>
      </c>
      <c r="JK35" s="350">
        <v>3.98</v>
      </c>
      <c r="JL35" s="350">
        <v>3.66</v>
      </c>
      <c r="JM35" s="350">
        <v>3.4</v>
      </c>
      <c r="JN35" s="350">
        <v>3.4</v>
      </c>
      <c r="JO35" s="350">
        <v>3.66</v>
      </c>
      <c r="JP35" s="350">
        <v>3.57</v>
      </c>
      <c r="JQ35" s="350">
        <v>3.51</v>
      </c>
      <c r="JR35" s="350">
        <v>3.47</v>
      </c>
      <c r="JS35" s="350">
        <v>3.56</v>
      </c>
      <c r="JT35" s="350">
        <v>3.55</v>
      </c>
      <c r="JU35" s="350">
        <v>3.81</v>
      </c>
      <c r="JV35" s="350">
        <v>3.72</v>
      </c>
      <c r="JW35" s="350">
        <v>3.33</v>
      </c>
      <c r="JX35" s="350">
        <v>3.37</v>
      </c>
      <c r="JY35" s="350">
        <v>3.83</v>
      </c>
      <c r="JZ35" s="350">
        <v>4.2300000000000004</v>
      </c>
      <c r="KA35" s="350">
        <v>4.47</v>
      </c>
      <c r="KB35" s="350">
        <v>4.7</v>
      </c>
      <c r="KC35" s="350">
        <v>4.6500000000000004</v>
      </c>
      <c r="KD35" s="350">
        <v>4.7</v>
      </c>
      <c r="KE35" s="350">
        <v>4.76</v>
      </c>
      <c r="KF35" s="350">
        <v>4.6399999999999997</v>
      </c>
      <c r="KG35" s="350">
        <v>4.57</v>
      </c>
      <c r="KH35" s="350">
        <v>4.58</v>
      </c>
      <c r="KI35" s="350">
        <v>4.55</v>
      </c>
      <c r="KJ35" s="350">
        <v>4.29</v>
      </c>
      <c r="KK35" s="350">
        <v>4.42</v>
      </c>
      <c r="KL35" s="350">
        <v>4.37</v>
      </c>
      <c r="KM35" s="350">
        <v>4.2</v>
      </c>
      <c r="KN35" s="350">
        <v>4.1900000000000004</v>
      </c>
      <c r="KO35" s="350">
        <v>4.04</v>
      </c>
      <c r="KP35" s="350">
        <v>4.03</v>
      </c>
      <c r="KQ35" s="350">
        <v>3.77</v>
      </c>
      <c r="KR35" s="350">
        <v>3.42</v>
      </c>
      <c r="KS35" s="350">
        <v>3.26</v>
      </c>
      <c r="KT35" s="350">
        <v>3.3</v>
      </c>
      <c r="KU35" s="350">
        <v>3.25</v>
      </c>
      <c r="KV35" s="350">
        <v>3.65</v>
      </c>
      <c r="KW35" s="350">
        <v>3.77</v>
      </c>
      <c r="KX35" s="350">
        <v>3.47</v>
      </c>
      <c r="KY35" s="350">
        <v>3.29</v>
      </c>
      <c r="KZ35" s="350">
        <v>3.29</v>
      </c>
      <c r="LA35" s="350">
        <v>3.34</v>
      </c>
      <c r="LB35" s="350">
        <v>3.49</v>
      </c>
      <c r="LC35" s="350">
        <v>3.55</v>
      </c>
      <c r="LD35" s="350">
        <v>3.31</v>
      </c>
      <c r="LE35" s="350">
        <v>3.06</v>
      </c>
      <c r="LF35" s="350">
        <v>3.02</v>
      </c>
      <c r="LG35" s="350">
        <v>2.86</v>
      </c>
      <c r="LH35" s="350">
        <v>2.67</v>
      </c>
      <c r="LI35" s="350">
        <v>2.5099999999999998</v>
      </c>
      <c r="LJ35" s="350">
        <v>2.27</v>
      </c>
      <c r="LK35" s="350">
        <v>2.19</v>
      </c>
      <c r="LL35" s="350">
        <v>2.4</v>
      </c>
      <c r="LM35" s="350">
        <v>2.5299999999999998</v>
      </c>
      <c r="LN35" s="350">
        <v>2.99</v>
      </c>
      <c r="LO35" s="350">
        <v>3.33</v>
      </c>
      <c r="LP35" s="350">
        <v>3.23</v>
      </c>
      <c r="LQ35" s="350">
        <v>3.29</v>
      </c>
      <c r="LR35" s="350">
        <v>3.28</v>
      </c>
      <c r="LS35" s="350">
        <v>3.05</v>
      </c>
      <c r="LT35" s="350">
        <v>2.93</v>
      </c>
      <c r="LU35" s="350">
        <v>2.77</v>
      </c>
      <c r="LV35" s="350">
        <v>2.97</v>
      </c>
      <c r="LW35" s="350">
        <v>2.88</v>
      </c>
      <c r="LX35" s="350">
        <v>2.91</v>
      </c>
      <c r="LY35" s="350">
        <v>2.97</v>
      </c>
      <c r="LZ35" s="350">
        <v>2.85</v>
      </c>
      <c r="MA35" s="350">
        <v>2.76</v>
      </c>
      <c r="MB35" s="350">
        <v>2.88</v>
      </c>
      <c r="MC35" s="350">
        <v>2.97</v>
      </c>
    </row>
    <row r="36" spans="1:341" ht="13.5" customHeight="1">
      <c r="A36" s="410" t="s">
        <v>15237</v>
      </c>
      <c r="B36" s="411"/>
      <c r="C36" s="348" t="s">
        <v>15210</v>
      </c>
      <c r="D36" s="349" t="s">
        <v>15211</v>
      </c>
      <c r="E36" s="349" t="s">
        <v>15211</v>
      </c>
      <c r="F36" s="349" t="s">
        <v>15211</v>
      </c>
      <c r="G36" s="349" t="s">
        <v>15211</v>
      </c>
      <c r="H36" s="349" t="s">
        <v>15211</v>
      </c>
      <c r="I36" s="349" t="s">
        <v>15211</v>
      </c>
      <c r="J36" s="349" t="s">
        <v>15211</v>
      </c>
      <c r="K36" s="349" t="s">
        <v>15211</v>
      </c>
      <c r="L36" s="349" t="s">
        <v>15211</v>
      </c>
      <c r="M36" s="349" t="s">
        <v>15211</v>
      </c>
      <c r="N36" s="349" t="s">
        <v>15211</v>
      </c>
      <c r="O36" s="349" t="s">
        <v>15211</v>
      </c>
      <c r="P36" s="349" t="s">
        <v>15211</v>
      </c>
      <c r="Q36" s="349" t="s">
        <v>15211</v>
      </c>
      <c r="R36" s="349" t="s">
        <v>15211</v>
      </c>
      <c r="S36" s="349" t="s">
        <v>15211</v>
      </c>
      <c r="T36" s="349" t="s">
        <v>15211</v>
      </c>
      <c r="U36" s="349" t="s">
        <v>15211</v>
      </c>
      <c r="V36" s="349" t="s">
        <v>15211</v>
      </c>
      <c r="W36" s="349" t="s">
        <v>15211</v>
      </c>
      <c r="X36" s="349" t="s">
        <v>15211</v>
      </c>
      <c r="Y36" s="349" t="s">
        <v>15211</v>
      </c>
      <c r="Z36" s="349" t="s">
        <v>15211</v>
      </c>
      <c r="AA36" s="349" t="s">
        <v>15211</v>
      </c>
      <c r="AB36" s="349" t="s">
        <v>15211</v>
      </c>
      <c r="AC36" s="349" t="s">
        <v>15211</v>
      </c>
      <c r="AD36" s="349" t="s">
        <v>15211</v>
      </c>
      <c r="AE36" s="349" t="s">
        <v>15211</v>
      </c>
      <c r="AF36" s="349" t="s">
        <v>15211</v>
      </c>
      <c r="AG36" s="349" t="s">
        <v>15211</v>
      </c>
      <c r="AH36" s="349" t="s">
        <v>15211</v>
      </c>
      <c r="AI36" s="349" t="s">
        <v>15211</v>
      </c>
      <c r="AJ36" s="349" t="s">
        <v>15211</v>
      </c>
      <c r="AK36" s="349" t="s">
        <v>15211</v>
      </c>
      <c r="AL36" s="349" t="s">
        <v>15211</v>
      </c>
      <c r="AM36" s="349" t="s">
        <v>15211</v>
      </c>
      <c r="AN36" s="349" t="s">
        <v>15211</v>
      </c>
      <c r="AO36" s="349" t="s">
        <v>15211</v>
      </c>
      <c r="AP36" s="349" t="s">
        <v>15211</v>
      </c>
      <c r="AQ36" s="349" t="s">
        <v>15211</v>
      </c>
      <c r="AR36" s="349" t="s">
        <v>15211</v>
      </c>
      <c r="AS36" s="349" t="s">
        <v>15211</v>
      </c>
      <c r="AT36" s="349" t="s">
        <v>15211</v>
      </c>
      <c r="AU36" s="349" t="s">
        <v>15211</v>
      </c>
      <c r="AV36" s="349" t="s">
        <v>15211</v>
      </c>
      <c r="AW36" s="349" t="s">
        <v>15211</v>
      </c>
      <c r="AX36" s="349" t="s">
        <v>15211</v>
      </c>
      <c r="AY36" s="349" t="s">
        <v>15211</v>
      </c>
      <c r="AZ36" s="349" t="s">
        <v>15211</v>
      </c>
      <c r="BA36" s="349" t="s">
        <v>15211</v>
      </c>
      <c r="BB36" s="349" t="s">
        <v>15211</v>
      </c>
      <c r="BC36" s="349" t="s">
        <v>15211</v>
      </c>
      <c r="BD36" s="349" t="s">
        <v>15211</v>
      </c>
      <c r="BE36" s="349" t="s">
        <v>15211</v>
      </c>
      <c r="BF36" s="349" t="s">
        <v>15211</v>
      </c>
      <c r="BG36" s="349" t="s">
        <v>15211</v>
      </c>
      <c r="BH36" s="349" t="s">
        <v>15211</v>
      </c>
      <c r="BI36" s="349" t="s">
        <v>15211</v>
      </c>
      <c r="BJ36" s="349" t="s">
        <v>15211</v>
      </c>
      <c r="BK36" s="349" t="s">
        <v>15211</v>
      </c>
      <c r="BL36" s="349" t="s">
        <v>15211</v>
      </c>
      <c r="BM36" s="349" t="s">
        <v>15211</v>
      </c>
      <c r="BN36" s="349" t="s">
        <v>15211</v>
      </c>
      <c r="BO36" s="349" t="s">
        <v>15211</v>
      </c>
      <c r="BP36" s="349" t="s">
        <v>15211</v>
      </c>
      <c r="BQ36" s="349" t="s">
        <v>15211</v>
      </c>
      <c r="BR36" s="349" t="s">
        <v>15211</v>
      </c>
      <c r="BS36" s="349" t="s">
        <v>15211</v>
      </c>
      <c r="BT36" s="349" t="s">
        <v>15211</v>
      </c>
      <c r="BU36" s="349" t="s">
        <v>15211</v>
      </c>
      <c r="BV36" s="349" t="s">
        <v>15211</v>
      </c>
      <c r="BW36" s="349" t="s">
        <v>15211</v>
      </c>
      <c r="BX36" s="349" t="s">
        <v>15211</v>
      </c>
      <c r="BY36" s="349" t="s">
        <v>15211</v>
      </c>
      <c r="BZ36" s="349" t="s">
        <v>15211</v>
      </c>
      <c r="CA36" s="349" t="s">
        <v>15211</v>
      </c>
      <c r="CB36" s="349" t="s">
        <v>15211</v>
      </c>
      <c r="CC36" s="349" t="s">
        <v>15211</v>
      </c>
      <c r="CD36" s="349" t="s">
        <v>15211</v>
      </c>
      <c r="CE36" s="349" t="s">
        <v>15211</v>
      </c>
      <c r="CF36" s="349" t="s">
        <v>15211</v>
      </c>
      <c r="CG36" s="349" t="s">
        <v>15211</v>
      </c>
      <c r="CH36" s="349" t="s">
        <v>15211</v>
      </c>
      <c r="CI36" s="349" t="s">
        <v>15211</v>
      </c>
      <c r="CJ36" s="349" t="s">
        <v>15211</v>
      </c>
      <c r="CK36" s="349" t="s">
        <v>15211</v>
      </c>
      <c r="CL36" s="349" t="s">
        <v>15211</v>
      </c>
      <c r="CM36" s="349" t="s">
        <v>15211</v>
      </c>
      <c r="CN36" s="349" t="s">
        <v>15211</v>
      </c>
      <c r="CO36" s="349" t="s">
        <v>15211</v>
      </c>
      <c r="CP36" s="349" t="s">
        <v>15211</v>
      </c>
      <c r="CQ36" s="349" t="s">
        <v>15211</v>
      </c>
      <c r="CR36" s="349" t="s">
        <v>15211</v>
      </c>
      <c r="CS36" s="349" t="s">
        <v>15211</v>
      </c>
      <c r="CT36" s="349" t="s">
        <v>15211</v>
      </c>
      <c r="CU36" s="349" t="s">
        <v>15211</v>
      </c>
      <c r="CV36" s="349" t="s">
        <v>15211</v>
      </c>
      <c r="CW36" s="349" t="s">
        <v>15211</v>
      </c>
      <c r="CX36" s="349" t="s">
        <v>15211</v>
      </c>
      <c r="CY36" s="349" t="s">
        <v>15211</v>
      </c>
      <c r="CZ36" s="349" t="s">
        <v>15211</v>
      </c>
      <c r="DA36" s="349" t="s">
        <v>15211</v>
      </c>
      <c r="DB36" s="349" t="s">
        <v>15211</v>
      </c>
      <c r="DC36" s="349" t="s">
        <v>15211</v>
      </c>
      <c r="DD36" s="349" t="s">
        <v>15211</v>
      </c>
      <c r="DE36" s="349" t="s">
        <v>15211</v>
      </c>
      <c r="DF36" s="349" t="s">
        <v>15211</v>
      </c>
      <c r="DG36" s="349" t="s">
        <v>15211</v>
      </c>
      <c r="DH36" s="349" t="s">
        <v>15211</v>
      </c>
      <c r="DI36" s="349">
        <v>9.27</v>
      </c>
      <c r="DJ36" s="349">
        <v>9.7200000000000006</v>
      </c>
      <c r="DK36" s="349">
        <v>9.73</v>
      </c>
      <c r="DL36" s="349">
        <v>9.7200000000000006</v>
      </c>
      <c r="DM36" s="349">
        <v>10.01</v>
      </c>
      <c r="DN36" s="349">
        <v>10.09</v>
      </c>
      <c r="DO36" s="349">
        <v>10.34</v>
      </c>
      <c r="DP36" s="349">
        <v>10.83</v>
      </c>
      <c r="DQ36" s="349">
        <v>10.45</v>
      </c>
      <c r="DR36" s="349">
        <v>9.68</v>
      </c>
      <c r="DS36" s="349">
        <v>9.17</v>
      </c>
      <c r="DT36" s="349">
        <v>8.9700000000000006</v>
      </c>
      <c r="DU36" s="349">
        <v>8.5299999999999994</v>
      </c>
      <c r="DV36" s="349">
        <v>8.0500000000000007</v>
      </c>
      <c r="DW36" s="349">
        <v>8.3800000000000008</v>
      </c>
      <c r="DX36" s="349">
        <v>8.73</v>
      </c>
      <c r="DY36" s="349">
        <v>8.57</v>
      </c>
      <c r="DZ36" s="349">
        <v>8.2899999999999991</v>
      </c>
      <c r="EA36" s="349">
        <v>8.1300000000000008</v>
      </c>
      <c r="EB36" s="349">
        <v>8.2200000000000006</v>
      </c>
      <c r="EC36" s="349">
        <v>8.9700000000000006</v>
      </c>
      <c r="ED36" s="349">
        <v>9.07</v>
      </c>
      <c r="EE36" s="349">
        <v>8.69</v>
      </c>
      <c r="EF36" s="349">
        <v>8.0500000000000007</v>
      </c>
      <c r="EG36" s="349">
        <v>8.34</v>
      </c>
      <c r="EH36" s="349">
        <v>8.57</v>
      </c>
      <c r="EI36" s="349">
        <v>8.61</v>
      </c>
      <c r="EJ36" s="349">
        <v>8.07</v>
      </c>
      <c r="EK36" s="349">
        <v>7.8</v>
      </c>
      <c r="EL36" s="349">
        <v>7.77</v>
      </c>
      <c r="EM36" s="349">
        <v>7.76</v>
      </c>
      <c r="EN36" s="349">
        <v>7.94</v>
      </c>
      <c r="EO36" s="349">
        <v>7.98</v>
      </c>
      <c r="EP36" s="349">
        <v>7.38</v>
      </c>
      <c r="EQ36" s="349">
        <v>7.07</v>
      </c>
      <c r="ER36" s="349">
        <v>6.77</v>
      </c>
      <c r="ES36" s="349">
        <v>6.82</v>
      </c>
      <c r="ET36" s="349">
        <v>6.95</v>
      </c>
      <c r="EU36" s="349">
        <v>6.82</v>
      </c>
      <c r="EV36" s="349">
        <v>7.11</v>
      </c>
      <c r="EW36" s="349">
        <v>7.56</v>
      </c>
      <c r="EX36" s="349">
        <v>7.68</v>
      </c>
      <c r="EY36" s="349">
        <v>7.47</v>
      </c>
      <c r="EZ36" s="349">
        <v>7.38</v>
      </c>
      <c r="FA36" s="349">
        <v>7.21</v>
      </c>
      <c r="FB36" s="349">
        <v>6.76</v>
      </c>
      <c r="FC36" s="349">
        <v>6.5</v>
      </c>
      <c r="FD36" s="349">
        <v>6.51</v>
      </c>
      <c r="FE36" s="349">
        <v>6.42</v>
      </c>
      <c r="FF36" s="349">
        <v>6.59</v>
      </c>
      <c r="FG36" s="349">
        <v>6.31</v>
      </c>
      <c r="FH36" s="349">
        <v>5.95</v>
      </c>
      <c r="FI36" s="349">
        <v>6.08</v>
      </c>
      <c r="FJ36" s="349">
        <v>6.75</v>
      </c>
      <c r="FK36" s="349">
        <v>7.07</v>
      </c>
      <c r="FL36" s="349">
        <v>7.22</v>
      </c>
      <c r="FM36" s="349">
        <v>6.9</v>
      </c>
      <c r="FN36" s="349">
        <v>7.27</v>
      </c>
      <c r="FO36" s="349">
        <v>8.2100000000000009</v>
      </c>
      <c r="FP36" s="349">
        <v>8.1300000000000008</v>
      </c>
      <c r="FQ36" s="349">
        <v>8.75</v>
      </c>
      <c r="FR36" s="349">
        <v>8.2200000000000006</v>
      </c>
      <c r="FS36" s="349">
        <v>8.19</v>
      </c>
      <c r="FT36" s="349">
        <v>8.44</v>
      </c>
      <c r="FU36" s="349">
        <v>8.4600000000000009</v>
      </c>
      <c r="FV36" s="349">
        <v>8.4</v>
      </c>
      <c r="FW36" s="349">
        <v>8.36</v>
      </c>
      <c r="FX36" s="349">
        <v>8.68</v>
      </c>
      <c r="FY36" s="349">
        <v>8.4499999999999993</v>
      </c>
      <c r="FZ36" s="349">
        <v>7.95</v>
      </c>
      <c r="GA36" s="349">
        <v>7.47</v>
      </c>
      <c r="GB36" s="349">
        <v>7.39</v>
      </c>
      <c r="GC36" s="349">
        <v>6.62</v>
      </c>
      <c r="GD36" s="349">
        <v>7.12</v>
      </c>
      <c r="GE36" s="349">
        <v>6.82</v>
      </c>
      <c r="GF36" s="349">
        <v>6.98</v>
      </c>
      <c r="GG36" s="349">
        <v>6.72</v>
      </c>
      <c r="GH36" s="349">
        <v>6.31</v>
      </c>
      <c r="GI36" s="349">
        <v>5.88</v>
      </c>
      <c r="GJ36" s="349">
        <v>5.44</v>
      </c>
      <c r="GK36" s="349">
        <v>6.2</v>
      </c>
      <c r="GL36" s="349">
        <v>6.81</v>
      </c>
      <c r="GM36" s="349">
        <v>6.89</v>
      </c>
      <c r="GN36" s="349">
        <v>6.66</v>
      </c>
      <c r="GO36" s="349">
        <v>6.71</v>
      </c>
      <c r="GP36" s="349">
        <v>7</v>
      </c>
      <c r="GQ36" s="349">
        <v>7</v>
      </c>
      <c r="GR36" s="349">
        <v>6.85</v>
      </c>
      <c r="GS36" s="349">
        <v>7.26</v>
      </c>
      <c r="GT36" s="349">
        <v>7.55</v>
      </c>
      <c r="GU36" s="349">
        <v>7.49</v>
      </c>
      <c r="GV36" s="349">
        <v>7.58</v>
      </c>
      <c r="GW36" s="349">
        <v>7.47</v>
      </c>
      <c r="GX36" s="349">
        <v>7.01</v>
      </c>
      <c r="GY36" s="349">
        <v>6.81</v>
      </c>
      <c r="GZ36" s="349">
        <v>6.96</v>
      </c>
      <c r="HA36" s="349">
        <v>6.96</v>
      </c>
      <c r="HB36" s="349">
        <v>6.79</v>
      </c>
      <c r="HC36" s="349">
        <v>6.65</v>
      </c>
      <c r="HD36" s="349">
        <v>6.53</v>
      </c>
      <c r="HE36" s="349">
        <v>6.71</v>
      </c>
      <c r="HF36" s="349">
        <v>6.58</v>
      </c>
      <c r="HG36" s="349">
        <v>6.8</v>
      </c>
      <c r="HH36" s="349">
        <v>6.67</v>
      </c>
      <c r="HI36" s="349">
        <v>6.61</v>
      </c>
      <c r="HJ36" s="349">
        <v>6.74</v>
      </c>
      <c r="HK36" s="349">
        <v>6.93</v>
      </c>
      <c r="HL36" s="349">
        <v>7.11</v>
      </c>
      <c r="HM36" s="349">
        <v>7.58</v>
      </c>
      <c r="HN36" s="349">
        <v>8.41</v>
      </c>
      <c r="HO36" s="349">
        <v>8.02</v>
      </c>
      <c r="HP36" s="349">
        <v>8.08</v>
      </c>
      <c r="HQ36" s="349">
        <v>8.5</v>
      </c>
      <c r="HR36" s="349">
        <v>8.11</v>
      </c>
      <c r="HS36" s="349">
        <v>7.77</v>
      </c>
      <c r="HT36" s="349">
        <v>7.99</v>
      </c>
      <c r="HU36" s="349">
        <v>9.57</v>
      </c>
      <c r="HV36" s="349">
        <v>9.41</v>
      </c>
      <c r="HW36" s="349">
        <v>8.31</v>
      </c>
      <c r="HX36" s="349">
        <v>8.76</v>
      </c>
      <c r="HY36" s="349">
        <v>10.65</v>
      </c>
      <c r="HZ36" s="349">
        <v>11.65</v>
      </c>
      <c r="IA36" s="349">
        <v>10.63</v>
      </c>
      <c r="IB36" s="349">
        <v>10.01</v>
      </c>
      <c r="IC36" s="349">
        <v>10.15</v>
      </c>
      <c r="ID36" s="349">
        <v>8.81</v>
      </c>
      <c r="IE36" s="349">
        <v>8.4</v>
      </c>
      <c r="IF36" s="349">
        <v>7.91</v>
      </c>
      <c r="IG36" s="349">
        <v>7.45</v>
      </c>
      <c r="IH36" s="349">
        <v>7.37</v>
      </c>
      <c r="II36" s="349">
        <v>7.69</v>
      </c>
      <c r="IJ36" s="349">
        <v>7.62</v>
      </c>
      <c r="IK36" s="349">
        <v>7.69</v>
      </c>
      <c r="IL36" s="349">
        <v>7.16</v>
      </c>
      <c r="IM36" s="349">
        <v>6.57</v>
      </c>
      <c r="IN36" s="349">
        <v>7.07</v>
      </c>
      <c r="IO36" s="349">
        <v>7.6</v>
      </c>
      <c r="IP36" s="349">
        <v>7.39</v>
      </c>
      <c r="IQ36" s="349">
        <v>7.07</v>
      </c>
      <c r="IR36" s="349">
        <v>7.04</v>
      </c>
      <c r="IS36" s="349">
        <v>6.87</v>
      </c>
      <c r="IT36" s="349">
        <v>7.38</v>
      </c>
      <c r="IU36" s="349">
        <v>7.92</v>
      </c>
      <c r="IV36" s="349">
        <v>7.7</v>
      </c>
      <c r="IW36" s="349">
        <v>7.3929999999999998</v>
      </c>
      <c r="IX36" s="349">
        <v>7.29</v>
      </c>
      <c r="IY36" s="349">
        <v>7.05</v>
      </c>
      <c r="IZ36" s="349">
        <v>7.11</v>
      </c>
      <c r="JA36" s="349">
        <v>7.22</v>
      </c>
      <c r="JB36" s="349">
        <v>7.3519050000000004</v>
      </c>
      <c r="JC36" s="349">
        <v>7.49</v>
      </c>
      <c r="JD36" s="349">
        <v>7.64</v>
      </c>
      <c r="JE36" s="349">
        <v>7.88</v>
      </c>
      <c r="JF36" s="349">
        <v>8.5299999999999994</v>
      </c>
      <c r="JG36" s="349">
        <v>8.9700000000000006</v>
      </c>
      <c r="JH36" s="349">
        <v>9.51</v>
      </c>
      <c r="JI36" s="349">
        <v>8.6</v>
      </c>
      <c r="JJ36" s="349">
        <v>8.73</v>
      </c>
      <c r="JK36" s="349">
        <v>8.77</v>
      </c>
      <c r="JL36" s="349">
        <v>8.33</v>
      </c>
      <c r="JM36" s="349">
        <v>8.3000000000000007</v>
      </c>
      <c r="JN36" s="349">
        <v>7.56</v>
      </c>
      <c r="JO36" s="349">
        <v>7.36</v>
      </c>
      <c r="JP36" s="349">
        <v>7.28</v>
      </c>
      <c r="JQ36" s="349">
        <v>6.94</v>
      </c>
      <c r="JR36" s="349">
        <v>6.87</v>
      </c>
      <c r="JS36" s="349">
        <v>6.44</v>
      </c>
      <c r="JT36" s="349">
        <v>6.23</v>
      </c>
      <c r="JU36" s="349">
        <v>6.29</v>
      </c>
      <c r="JV36" s="349">
        <v>6.38</v>
      </c>
      <c r="JW36" s="349">
        <v>5.65</v>
      </c>
      <c r="JX36" s="349">
        <v>5.08</v>
      </c>
      <c r="JY36" s="349">
        <v>6.02</v>
      </c>
      <c r="JZ36" s="349">
        <v>5.78</v>
      </c>
      <c r="KA36" s="349">
        <v>6.31</v>
      </c>
      <c r="KB36" s="349">
        <v>6.16</v>
      </c>
      <c r="KC36" s="349">
        <v>5.58</v>
      </c>
      <c r="KD36" s="349">
        <v>5.82</v>
      </c>
      <c r="KE36" s="349">
        <v>5.78</v>
      </c>
      <c r="KF36" s="349">
        <v>5.6</v>
      </c>
      <c r="KG36" s="349">
        <v>6.03</v>
      </c>
      <c r="KH36" s="349">
        <v>5.83</v>
      </c>
      <c r="KI36" s="349">
        <v>5.56</v>
      </c>
      <c r="KJ36" s="349">
        <v>5.01</v>
      </c>
      <c r="KK36" s="349">
        <v>4.5</v>
      </c>
      <c r="KL36" s="349">
        <v>4.33</v>
      </c>
      <c r="KM36" s="349">
        <v>4.7300000000000004</v>
      </c>
      <c r="KN36" s="349">
        <v>4.59</v>
      </c>
      <c r="KO36" s="349">
        <v>4.21</v>
      </c>
      <c r="KP36" s="349">
        <v>3.7</v>
      </c>
      <c r="KQ36" s="349">
        <v>3.62</v>
      </c>
      <c r="KR36" s="349">
        <v>3.18</v>
      </c>
      <c r="KS36" s="349">
        <v>3.07</v>
      </c>
      <c r="KT36" s="349">
        <v>3.29</v>
      </c>
      <c r="KU36" s="349">
        <v>3.28</v>
      </c>
      <c r="KV36" s="349">
        <v>3.59</v>
      </c>
      <c r="KW36" s="349">
        <v>3.86</v>
      </c>
      <c r="KX36" s="349">
        <v>3.72</v>
      </c>
      <c r="KY36" s="349">
        <v>3.61</v>
      </c>
      <c r="KZ36" s="349">
        <v>3.5</v>
      </c>
      <c r="LA36" s="349">
        <v>3.28</v>
      </c>
      <c r="LB36" s="349">
        <v>3.34</v>
      </c>
      <c r="LC36" s="349">
        <v>3.47</v>
      </c>
      <c r="LD36" s="349">
        <v>3.36</v>
      </c>
      <c r="LE36" s="349">
        <v>3.36</v>
      </c>
      <c r="LF36" s="349">
        <v>3.13</v>
      </c>
      <c r="LG36" s="349">
        <v>3.02</v>
      </c>
      <c r="LH36" s="349">
        <v>3.35</v>
      </c>
      <c r="LI36" s="349">
        <v>3.31</v>
      </c>
      <c r="LJ36" s="349">
        <v>2.88</v>
      </c>
      <c r="LK36" s="349">
        <v>2.83</v>
      </c>
      <c r="LL36" s="349">
        <v>2.88</v>
      </c>
      <c r="LM36" s="349">
        <v>2.93</v>
      </c>
      <c r="LN36" s="349">
        <v>3.36</v>
      </c>
      <c r="LO36" s="349">
        <v>3.31</v>
      </c>
      <c r="LP36" s="349">
        <v>3.4</v>
      </c>
      <c r="LQ36" s="349">
        <v>3.52</v>
      </c>
      <c r="LR36" s="349">
        <v>3.48</v>
      </c>
      <c r="LS36" s="349">
        <v>3.28</v>
      </c>
      <c r="LT36" s="349">
        <v>3.1</v>
      </c>
      <c r="LU36" s="349">
        <v>2.99</v>
      </c>
      <c r="LV36" s="349">
        <v>3.1</v>
      </c>
      <c r="LW36" s="349">
        <v>3.05</v>
      </c>
      <c r="LX36" s="349">
        <v>2.76</v>
      </c>
      <c r="LY36" s="349">
        <v>2.57</v>
      </c>
      <c r="LZ36" s="349">
        <v>2.23</v>
      </c>
      <c r="MA36" s="349">
        <v>2.0699999999999998</v>
      </c>
      <c r="MB36" s="349">
        <v>2.06</v>
      </c>
      <c r="MC36" s="349">
        <v>2.5499999999999998</v>
      </c>
    </row>
    <row r="37" spans="1:341" ht="13.5" customHeight="1">
      <c r="A37" s="410" t="s">
        <v>15238</v>
      </c>
      <c r="B37" s="411"/>
      <c r="C37" s="348" t="s">
        <v>15210</v>
      </c>
      <c r="D37" s="350" t="s">
        <v>15211</v>
      </c>
      <c r="E37" s="350" t="s">
        <v>15211</v>
      </c>
      <c r="F37" s="350" t="s">
        <v>15211</v>
      </c>
      <c r="G37" s="350" t="s">
        <v>15211</v>
      </c>
      <c r="H37" s="350" t="s">
        <v>15211</v>
      </c>
      <c r="I37" s="350" t="s">
        <v>15211</v>
      </c>
      <c r="J37" s="350" t="s">
        <v>15211</v>
      </c>
      <c r="K37" s="350" t="s">
        <v>15211</v>
      </c>
      <c r="L37" s="350" t="s">
        <v>15211</v>
      </c>
      <c r="M37" s="350" t="s">
        <v>15211</v>
      </c>
      <c r="N37" s="350" t="s">
        <v>15211</v>
      </c>
      <c r="O37" s="350" t="s">
        <v>15211</v>
      </c>
      <c r="P37" s="350" t="s">
        <v>15211</v>
      </c>
      <c r="Q37" s="350" t="s">
        <v>15211</v>
      </c>
      <c r="R37" s="350" t="s">
        <v>15211</v>
      </c>
      <c r="S37" s="350" t="s">
        <v>15211</v>
      </c>
      <c r="T37" s="350" t="s">
        <v>15211</v>
      </c>
      <c r="U37" s="350" t="s">
        <v>15211</v>
      </c>
      <c r="V37" s="350" t="s">
        <v>15211</v>
      </c>
      <c r="W37" s="350" t="s">
        <v>15211</v>
      </c>
      <c r="X37" s="350" t="s">
        <v>15211</v>
      </c>
      <c r="Y37" s="350" t="s">
        <v>15211</v>
      </c>
      <c r="Z37" s="350" t="s">
        <v>15211</v>
      </c>
      <c r="AA37" s="350" t="s">
        <v>15211</v>
      </c>
      <c r="AB37" s="350" t="s">
        <v>15211</v>
      </c>
      <c r="AC37" s="350" t="s">
        <v>15211</v>
      </c>
      <c r="AD37" s="350" t="s">
        <v>15211</v>
      </c>
      <c r="AE37" s="350" t="s">
        <v>15211</v>
      </c>
      <c r="AF37" s="350" t="s">
        <v>15211</v>
      </c>
      <c r="AG37" s="350" t="s">
        <v>15211</v>
      </c>
      <c r="AH37" s="350" t="s">
        <v>15211</v>
      </c>
      <c r="AI37" s="350" t="s">
        <v>15211</v>
      </c>
      <c r="AJ37" s="350" t="s">
        <v>15211</v>
      </c>
      <c r="AK37" s="350" t="s">
        <v>15211</v>
      </c>
      <c r="AL37" s="350" t="s">
        <v>15211</v>
      </c>
      <c r="AM37" s="350" t="s">
        <v>15211</v>
      </c>
      <c r="AN37" s="350" t="s">
        <v>15211</v>
      </c>
      <c r="AO37" s="350" t="s">
        <v>15211</v>
      </c>
      <c r="AP37" s="350" t="s">
        <v>15211</v>
      </c>
      <c r="AQ37" s="350" t="s">
        <v>15211</v>
      </c>
      <c r="AR37" s="350" t="s">
        <v>15211</v>
      </c>
      <c r="AS37" s="350" t="s">
        <v>15211</v>
      </c>
      <c r="AT37" s="350" t="s">
        <v>15211</v>
      </c>
      <c r="AU37" s="350" t="s">
        <v>15211</v>
      </c>
      <c r="AV37" s="350" t="s">
        <v>15211</v>
      </c>
      <c r="AW37" s="350" t="s">
        <v>15211</v>
      </c>
      <c r="AX37" s="350" t="s">
        <v>15211</v>
      </c>
      <c r="AY37" s="350" t="s">
        <v>15211</v>
      </c>
      <c r="AZ37" s="350" t="s">
        <v>15211</v>
      </c>
      <c r="BA37" s="350" t="s">
        <v>15211</v>
      </c>
      <c r="BB37" s="350" t="s">
        <v>15211</v>
      </c>
      <c r="BC37" s="350" t="s">
        <v>15211</v>
      </c>
      <c r="BD37" s="350" t="s">
        <v>15211</v>
      </c>
      <c r="BE37" s="350" t="s">
        <v>15211</v>
      </c>
      <c r="BF37" s="350" t="s">
        <v>15211</v>
      </c>
      <c r="BG37" s="350" t="s">
        <v>15211</v>
      </c>
      <c r="BH37" s="350" t="s">
        <v>15211</v>
      </c>
      <c r="BI37" s="350" t="s">
        <v>15211</v>
      </c>
      <c r="BJ37" s="350" t="s">
        <v>15211</v>
      </c>
      <c r="BK37" s="350" t="s">
        <v>15211</v>
      </c>
      <c r="BL37" s="350" t="s">
        <v>15211</v>
      </c>
      <c r="BM37" s="350" t="s">
        <v>15211</v>
      </c>
      <c r="BN37" s="350" t="s">
        <v>15211</v>
      </c>
      <c r="BO37" s="350" t="s">
        <v>15211</v>
      </c>
      <c r="BP37" s="350" t="s">
        <v>15211</v>
      </c>
      <c r="BQ37" s="350" t="s">
        <v>15211</v>
      </c>
      <c r="BR37" s="350" t="s">
        <v>15211</v>
      </c>
      <c r="BS37" s="350" t="s">
        <v>15211</v>
      </c>
      <c r="BT37" s="350" t="s">
        <v>15211</v>
      </c>
      <c r="BU37" s="350" t="s">
        <v>15211</v>
      </c>
      <c r="BV37" s="350" t="s">
        <v>15211</v>
      </c>
      <c r="BW37" s="350" t="s">
        <v>15211</v>
      </c>
      <c r="BX37" s="350" t="s">
        <v>15211</v>
      </c>
      <c r="BY37" s="350" t="s">
        <v>15211</v>
      </c>
      <c r="BZ37" s="350" t="s">
        <v>15211</v>
      </c>
      <c r="CA37" s="350" t="s">
        <v>15211</v>
      </c>
      <c r="CB37" s="350" t="s">
        <v>15211</v>
      </c>
      <c r="CC37" s="350" t="s">
        <v>15211</v>
      </c>
      <c r="CD37" s="350" t="s">
        <v>15211</v>
      </c>
      <c r="CE37" s="350" t="s">
        <v>15211</v>
      </c>
      <c r="CF37" s="350" t="s">
        <v>15211</v>
      </c>
      <c r="CG37" s="350" t="s">
        <v>15211</v>
      </c>
      <c r="CH37" s="350" t="s">
        <v>15211</v>
      </c>
      <c r="CI37" s="350" t="s">
        <v>15211</v>
      </c>
      <c r="CJ37" s="350" t="s">
        <v>15211</v>
      </c>
      <c r="CK37" s="350" t="s">
        <v>15211</v>
      </c>
      <c r="CL37" s="350" t="s">
        <v>15211</v>
      </c>
      <c r="CM37" s="350" t="s">
        <v>15211</v>
      </c>
      <c r="CN37" s="350" t="s">
        <v>15211</v>
      </c>
      <c r="CO37" s="350" t="s">
        <v>15211</v>
      </c>
      <c r="CP37" s="350" t="s">
        <v>15211</v>
      </c>
      <c r="CQ37" s="350" t="s">
        <v>15211</v>
      </c>
      <c r="CR37" s="350" t="s">
        <v>15211</v>
      </c>
      <c r="CS37" s="350" t="s">
        <v>15211</v>
      </c>
      <c r="CT37" s="350" t="s">
        <v>15211</v>
      </c>
      <c r="CU37" s="350" t="s">
        <v>15211</v>
      </c>
      <c r="CV37" s="350" t="s">
        <v>15211</v>
      </c>
      <c r="CW37" s="350" t="s">
        <v>15211</v>
      </c>
      <c r="CX37" s="350" t="s">
        <v>15211</v>
      </c>
      <c r="CY37" s="350" t="s">
        <v>15211</v>
      </c>
      <c r="CZ37" s="350" t="s">
        <v>15211</v>
      </c>
      <c r="DA37" s="350" t="s">
        <v>15211</v>
      </c>
      <c r="DB37" s="350" t="s">
        <v>15211</v>
      </c>
      <c r="DC37" s="350" t="s">
        <v>15211</v>
      </c>
      <c r="DD37" s="350" t="s">
        <v>15211</v>
      </c>
      <c r="DE37" s="350" t="s">
        <v>15211</v>
      </c>
      <c r="DF37" s="350" t="s">
        <v>15211</v>
      </c>
      <c r="DG37" s="350" t="s">
        <v>15211</v>
      </c>
      <c r="DH37" s="350" t="s">
        <v>15211</v>
      </c>
      <c r="DI37" s="350" t="s">
        <v>15211</v>
      </c>
      <c r="DJ37" s="350" t="s">
        <v>15211</v>
      </c>
      <c r="DK37" s="350" t="s">
        <v>15211</v>
      </c>
      <c r="DL37" s="350" t="s">
        <v>15211</v>
      </c>
      <c r="DM37" s="350" t="s">
        <v>15211</v>
      </c>
      <c r="DN37" s="350" t="s">
        <v>15211</v>
      </c>
      <c r="DO37" s="350" t="s">
        <v>15211</v>
      </c>
      <c r="DP37" s="350" t="s">
        <v>15211</v>
      </c>
      <c r="DQ37" s="350" t="s">
        <v>15211</v>
      </c>
      <c r="DR37" s="350" t="s">
        <v>15211</v>
      </c>
      <c r="DS37" s="350" t="s">
        <v>15211</v>
      </c>
      <c r="DT37" s="350" t="s">
        <v>15211</v>
      </c>
      <c r="DU37" s="350" t="s">
        <v>15211</v>
      </c>
      <c r="DV37" s="350" t="s">
        <v>15211</v>
      </c>
      <c r="DW37" s="350" t="s">
        <v>15211</v>
      </c>
      <c r="DX37" s="350" t="s">
        <v>15211</v>
      </c>
      <c r="DY37" s="350" t="s">
        <v>15211</v>
      </c>
      <c r="DZ37" s="350" t="s">
        <v>15211</v>
      </c>
      <c r="EA37" s="350" t="s">
        <v>15211</v>
      </c>
      <c r="EB37" s="350" t="s">
        <v>15211</v>
      </c>
      <c r="EC37" s="350" t="s">
        <v>15211</v>
      </c>
      <c r="ED37" s="350" t="s">
        <v>15211</v>
      </c>
      <c r="EE37" s="350" t="s">
        <v>15211</v>
      </c>
      <c r="EF37" s="350">
        <v>10.43</v>
      </c>
      <c r="EG37" s="350">
        <v>10.23</v>
      </c>
      <c r="EH37" s="350">
        <v>10.62</v>
      </c>
      <c r="EI37" s="350">
        <v>10.61</v>
      </c>
      <c r="EJ37" s="350">
        <v>11.26</v>
      </c>
      <c r="EK37" s="350">
        <v>11.66</v>
      </c>
      <c r="EL37" s="350">
        <v>11.79</v>
      </c>
      <c r="EM37" s="350">
        <v>11.86</v>
      </c>
      <c r="EN37" s="350">
        <v>11.49</v>
      </c>
      <c r="EO37" s="350">
        <v>10.31</v>
      </c>
      <c r="EP37" s="350">
        <v>9.0399999999999991</v>
      </c>
      <c r="EQ37" s="350">
        <v>8.8800000000000008</v>
      </c>
      <c r="ER37" s="350">
        <v>8.26</v>
      </c>
      <c r="ES37" s="350">
        <v>8.33</v>
      </c>
      <c r="ET37" s="350">
        <v>8.33</v>
      </c>
      <c r="EU37" s="350">
        <v>8.2100000000000009</v>
      </c>
      <c r="EV37" s="350">
        <v>8.02</v>
      </c>
      <c r="EW37" s="350">
        <v>7.55</v>
      </c>
      <c r="EX37" s="350">
        <v>7.59</v>
      </c>
      <c r="EY37" s="350">
        <v>7.26</v>
      </c>
      <c r="EZ37" s="350">
        <v>6.78</v>
      </c>
      <c r="FA37" s="350">
        <v>6.26</v>
      </c>
      <c r="FB37" s="350">
        <v>5.95</v>
      </c>
      <c r="FC37" s="350">
        <v>5.73</v>
      </c>
      <c r="FD37" s="350">
        <v>5.66</v>
      </c>
      <c r="FE37" s="350">
        <v>5.66</v>
      </c>
      <c r="FF37" s="350">
        <v>5.52</v>
      </c>
      <c r="FG37" s="350">
        <v>5.41</v>
      </c>
      <c r="FH37" s="350">
        <v>5.12</v>
      </c>
      <c r="FI37" s="350">
        <v>5.03</v>
      </c>
      <c r="FJ37" s="350">
        <v>5.37</v>
      </c>
      <c r="FK37" s="350">
        <v>5.61</v>
      </c>
      <c r="FL37" s="350">
        <v>5.93</v>
      </c>
      <c r="FM37" s="350">
        <v>6.36</v>
      </c>
      <c r="FN37" s="350">
        <v>6.9</v>
      </c>
      <c r="FO37" s="350">
        <v>6.76</v>
      </c>
      <c r="FP37" s="350">
        <v>6.67</v>
      </c>
      <c r="FQ37" s="350">
        <v>6.82</v>
      </c>
      <c r="FR37" s="350">
        <v>6.65</v>
      </c>
      <c r="FS37" s="350">
        <v>7.02</v>
      </c>
      <c r="FT37" s="350">
        <v>7.32</v>
      </c>
      <c r="FU37" s="350">
        <v>7.27</v>
      </c>
      <c r="FV37" s="350">
        <v>7.44</v>
      </c>
      <c r="FW37" s="350">
        <v>7.36</v>
      </c>
      <c r="FX37" s="350">
        <v>6.96</v>
      </c>
      <c r="FY37" s="350">
        <v>6.8</v>
      </c>
      <c r="FZ37" s="350">
        <v>6.45</v>
      </c>
      <c r="GA37" s="350">
        <v>6</v>
      </c>
      <c r="GB37" s="350">
        <v>5.97</v>
      </c>
      <c r="GC37" s="350">
        <v>5.73</v>
      </c>
      <c r="GD37" s="350">
        <v>5.55</v>
      </c>
      <c r="GE37" s="350">
        <v>5.49</v>
      </c>
      <c r="GF37" s="350">
        <v>5.35</v>
      </c>
      <c r="GG37" s="350">
        <v>4.91</v>
      </c>
      <c r="GH37" s="350">
        <v>4.72</v>
      </c>
      <c r="GI37" s="350">
        <v>4.88</v>
      </c>
      <c r="GJ37" s="350">
        <v>4.57</v>
      </c>
      <c r="GK37" s="350">
        <v>4.91</v>
      </c>
      <c r="GL37" s="350">
        <v>5.38</v>
      </c>
      <c r="GM37" s="350">
        <v>5.16</v>
      </c>
      <c r="GN37" s="350">
        <v>4.95</v>
      </c>
      <c r="GO37" s="350">
        <v>4.79</v>
      </c>
      <c r="GP37" s="350">
        <v>4.79</v>
      </c>
      <c r="GQ37" s="350">
        <v>5.03</v>
      </c>
      <c r="GR37" s="350">
        <v>5.27</v>
      </c>
      <c r="GS37" s="350">
        <v>5.55</v>
      </c>
      <c r="GT37" s="350">
        <v>5.56</v>
      </c>
      <c r="GU37" s="350">
        <v>5.62</v>
      </c>
      <c r="GV37" s="350">
        <v>5.48</v>
      </c>
      <c r="GW37" s="350">
        <v>5.4</v>
      </c>
      <c r="GX37" s="350">
        <v>5.2</v>
      </c>
      <c r="GY37" s="350">
        <v>5.14</v>
      </c>
      <c r="GZ37" s="350">
        <v>5.17</v>
      </c>
      <c r="HA37" s="350">
        <v>5.19</v>
      </c>
      <c r="HB37" s="350">
        <v>5.19</v>
      </c>
      <c r="HC37" s="350">
        <v>5.28</v>
      </c>
      <c r="HD37" s="350">
        <v>5.29</v>
      </c>
      <c r="HE37" s="350">
        <v>5.52</v>
      </c>
      <c r="HF37" s="350">
        <v>5.6</v>
      </c>
      <c r="HG37" s="350">
        <v>5.68</v>
      </c>
      <c r="HH37" s="350">
        <v>5.69</v>
      </c>
      <c r="HI37" s="350">
        <v>5.64</v>
      </c>
      <c r="HJ37" s="350">
        <v>5.702</v>
      </c>
      <c r="HK37" s="350">
        <v>5.86</v>
      </c>
      <c r="HL37" s="350">
        <v>5.81</v>
      </c>
      <c r="HM37" s="350">
        <v>5.82</v>
      </c>
      <c r="HN37" s="350">
        <v>5.99</v>
      </c>
      <c r="HO37" s="350">
        <v>5.99</v>
      </c>
      <c r="HP37" s="350">
        <v>6.1</v>
      </c>
      <c r="HQ37" s="350">
        <v>6.42</v>
      </c>
      <c r="HR37" s="350">
        <v>6.45</v>
      </c>
      <c r="HS37" s="350">
        <v>6.11</v>
      </c>
      <c r="HT37" s="350">
        <v>5.89</v>
      </c>
      <c r="HU37" s="350">
        <v>6.35</v>
      </c>
      <c r="HV37" s="350">
        <v>6.23</v>
      </c>
      <c r="HW37" s="350">
        <v>5.7</v>
      </c>
      <c r="HX37" s="350">
        <v>5.46</v>
      </c>
      <c r="HY37" s="350">
        <v>5.97</v>
      </c>
      <c r="HZ37" s="350">
        <v>6.2231820000000004</v>
      </c>
      <c r="IA37" s="350">
        <v>6.19</v>
      </c>
      <c r="IB37" s="350">
        <v>6.3140000000000001</v>
      </c>
      <c r="IC37" s="350">
        <v>6.34</v>
      </c>
      <c r="ID37" s="350">
        <v>6.19</v>
      </c>
      <c r="IE37" s="350">
        <v>6.08</v>
      </c>
      <c r="IF37" s="350">
        <v>6.17</v>
      </c>
      <c r="IG37" s="350">
        <v>6.15</v>
      </c>
      <c r="IH37" s="350">
        <v>6.14</v>
      </c>
      <c r="II37" s="350">
        <v>6.22</v>
      </c>
      <c r="IJ37" s="350">
        <v>6.13</v>
      </c>
      <c r="IK37" s="350">
        <v>6.09</v>
      </c>
      <c r="IL37" s="350">
        <v>5.72</v>
      </c>
      <c r="IM37" s="350">
        <v>5.57</v>
      </c>
      <c r="IN37" s="350">
        <v>5.72</v>
      </c>
      <c r="IO37" s="350">
        <v>5.87</v>
      </c>
      <c r="IP37" s="350">
        <v>5.84</v>
      </c>
      <c r="IQ37" s="350">
        <v>5.62</v>
      </c>
      <c r="IR37" s="350">
        <v>5.49</v>
      </c>
      <c r="IS37" s="350">
        <v>5.53</v>
      </c>
      <c r="IT37" s="350">
        <v>5.82</v>
      </c>
      <c r="IU37" s="350">
        <v>5.98</v>
      </c>
      <c r="IV37" s="350">
        <v>6.26</v>
      </c>
      <c r="IW37" s="350">
        <v>6.26</v>
      </c>
      <c r="IX37" s="350">
        <v>6.27</v>
      </c>
      <c r="IY37" s="350">
        <v>6.14</v>
      </c>
      <c r="IZ37" s="350">
        <v>6.06</v>
      </c>
      <c r="JA37" s="350">
        <v>5.88</v>
      </c>
      <c r="JB37" s="350">
        <v>5.81</v>
      </c>
      <c r="JC37" s="350">
        <v>5.7</v>
      </c>
      <c r="JD37" s="350">
        <v>5.74</v>
      </c>
      <c r="JE37" s="350">
        <v>5.71</v>
      </c>
      <c r="JF37" s="350">
        <v>5.7969999999999997</v>
      </c>
      <c r="JG37" s="350">
        <v>5.84</v>
      </c>
      <c r="JH37" s="350">
        <v>5.68</v>
      </c>
      <c r="JI37" s="350">
        <v>5.4557000000000002</v>
      </c>
      <c r="JJ37" s="350">
        <v>5.37</v>
      </c>
      <c r="JK37" s="350">
        <v>5.4856999999999996</v>
      </c>
      <c r="JL37" s="350">
        <v>5.41</v>
      </c>
      <c r="JM37" s="350">
        <v>5.24</v>
      </c>
      <c r="JN37" s="350">
        <v>4.99</v>
      </c>
      <c r="JO37" s="350">
        <v>4.88</v>
      </c>
      <c r="JP37" s="350">
        <v>4.8499999999999996</v>
      </c>
      <c r="JQ37" s="350">
        <v>4.57</v>
      </c>
      <c r="JR37" s="350">
        <v>4.18</v>
      </c>
      <c r="JS37" s="350">
        <v>3.88</v>
      </c>
      <c r="JT37" s="350">
        <v>3.91</v>
      </c>
      <c r="JU37" s="350">
        <v>3.99</v>
      </c>
      <c r="JV37" s="350">
        <v>3.93</v>
      </c>
      <c r="JW37" s="350">
        <v>3.4994999999999998</v>
      </c>
      <c r="JX37" s="350">
        <v>3.28</v>
      </c>
      <c r="JY37" s="350">
        <v>3.95</v>
      </c>
      <c r="JZ37" s="350">
        <v>3.97</v>
      </c>
      <c r="KA37" s="350">
        <v>4.3033330000000003</v>
      </c>
      <c r="KB37" s="350">
        <v>4.49</v>
      </c>
      <c r="KC37" s="350">
        <v>4.28</v>
      </c>
      <c r="KD37" s="350">
        <v>4.38</v>
      </c>
      <c r="KE37" s="350">
        <v>4.4166670000000003</v>
      </c>
      <c r="KF37" s="350">
        <v>4.42</v>
      </c>
      <c r="KG37" s="350">
        <v>4.47</v>
      </c>
      <c r="KH37" s="350">
        <v>4.25</v>
      </c>
      <c r="KI37" s="350">
        <v>4.0999999999999996</v>
      </c>
      <c r="KJ37" s="350">
        <v>3.8004760000000002</v>
      </c>
      <c r="KK37" s="350">
        <v>3.54</v>
      </c>
      <c r="KL37" s="350">
        <v>3.34</v>
      </c>
      <c r="KM37" s="350">
        <v>3.36</v>
      </c>
      <c r="KN37" s="350">
        <v>3.1009000000000002</v>
      </c>
      <c r="KO37" s="350">
        <v>2.72</v>
      </c>
      <c r="KP37" s="350">
        <v>2.54</v>
      </c>
      <c r="KQ37" s="350">
        <v>2.5531579999999998</v>
      </c>
      <c r="KR37" s="350">
        <v>2.2109999999999999</v>
      </c>
      <c r="KS37" s="350">
        <v>2.1960000000000002</v>
      </c>
      <c r="KT37" s="350">
        <v>2.3254540000000001</v>
      </c>
      <c r="KU37" s="350">
        <v>2.3675000000000002</v>
      </c>
      <c r="KV37" s="350">
        <v>2.82</v>
      </c>
      <c r="KW37" s="350">
        <v>3.19</v>
      </c>
      <c r="KX37" s="350">
        <v>3.16</v>
      </c>
      <c r="KY37" s="350">
        <v>2.8819050000000002</v>
      </c>
      <c r="KZ37" s="350">
        <v>2.9109090000000002</v>
      </c>
      <c r="LA37" s="350">
        <v>2.6609090000000002</v>
      </c>
      <c r="LB37" s="350">
        <v>2.726</v>
      </c>
      <c r="LC37" s="350">
        <v>2.9569999999999999</v>
      </c>
      <c r="LD37" s="350">
        <v>2.996842</v>
      </c>
      <c r="LE37" s="350">
        <v>3.03</v>
      </c>
      <c r="LF37" s="350">
        <v>2.89</v>
      </c>
      <c r="LG37" s="350">
        <v>2.9528569999999998</v>
      </c>
      <c r="LH37" s="350">
        <v>3.04</v>
      </c>
      <c r="LI37" s="350">
        <v>3.11</v>
      </c>
      <c r="LJ37" s="350">
        <v>2.8885719999999999</v>
      </c>
      <c r="LK37" s="350">
        <v>2.71</v>
      </c>
      <c r="LL37" s="350">
        <v>2.85</v>
      </c>
      <c r="LM37" s="350">
        <v>3.01</v>
      </c>
      <c r="LN37" s="350">
        <v>3.41</v>
      </c>
      <c r="LO37" s="350">
        <v>3.54</v>
      </c>
      <c r="LP37" s="350">
        <v>3.68</v>
      </c>
      <c r="LQ37" s="350">
        <v>3.81</v>
      </c>
      <c r="LR37" s="350">
        <v>3.66</v>
      </c>
      <c r="LS37" s="350">
        <v>3.42</v>
      </c>
      <c r="LT37" s="350">
        <v>3.35</v>
      </c>
      <c r="LU37" s="350">
        <v>3.19</v>
      </c>
      <c r="LV37" s="350">
        <v>3.3</v>
      </c>
      <c r="LW37" s="350">
        <v>3.33</v>
      </c>
      <c r="LX37" s="350">
        <v>3.26</v>
      </c>
      <c r="LY37" s="350">
        <v>3.38</v>
      </c>
      <c r="LZ37" s="350">
        <v>3.39</v>
      </c>
      <c r="MA37" s="350">
        <v>3.27</v>
      </c>
      <c r="MB37" s="350">
        <v>3.32</v>
      </c>
      <c r="MC37" s="350">
        <v>3.39</v>
      </c>
    </row>
    <row r="38" spans="1:341" ht="13.5" customHeight="1">
      <c r="A38" s="410" t="s">
        <v>15239</v>
      </c>
      <c r="B38" s="411"/>
      <c r="C38" s="348" t="s">
        <v>15210</v>
      </c>
      <c r="D38" s="349" t="s">
        <v>15211</v>
      </c>
      <c r="E38" s="349" t="s">
        <v>15211</v>
      </c>
      <c r="F38" s="349" t="s">
        <v>15211</v>
      </c>
      <c r="G38" s="349" t="s">
        <v>15211</v>
      </c>
      <c r="H38" s="349" t="s">
        <v>15211</v>
      </c>
      <c r="I38" s="349" t="s">
        <v>15211</v>
      </c>
      <c r="J38" s="349" t="s">
        <v>15211</v>
      </c>
      <c r="K38" s="349" t="s">
        <v>15211</v>
      </c>
      <c r="L38" s="349" t="s">
        <v>15211</v>
      </c>
      <c r="M38" s="349" t="s">
        <v>15211</v>
      </c>
      <c r="N38" s="349" t="s">
        <v>15211</v>
      </c>
      <c r="O38" s="349" t="s">
        <v>15211</v>
      </c>
      <c r="P38" s="349" t="s">
        <v>15211</v>
      </c>
      <c r="Q38" s="349" t="s">
        <v>15211</v>
      </c>
      <c r="R38" s="349" t="s">
        <v>15211</v>
      </c>
      <c r="S38" s="349" t="s">
        <v>15211</v>
      </c>
      <c r="T38" s="349" t="s">
        <v>15211</v>
      </c>
      <c r="U38" s="349" t="s">
        <v>15211</v>
      </c>
      <c r="V38" s="349" t="s">
        <v>15211</v>
      </c>
      <c r="W38" s="349" t="s">
        <v>15211</v>
      </c>
      <c r="X38" s="349" t="s">
        <v>15211</v>
      </c>
      <c r="Y38" s="349" t="s">
        <v>15211</v>
      </c>
      <c r="Z38" s="349" t="s">
        <v>15211</v>
      </c>
      <c r="AA38" s="349" t="s">
        <v>15211</v>
      </c>
      <c r="AB38" s="349" t="s">
        <v>15211</v>
      </c>
      <c r="AC38" s="349" t="s">
        <v>15211</v>
      </c>
      <c r="AD38" s="349" t="s">
        <v>15211</v>
      </c>
      <c r="AE38" s="349" t="s">
        <v>15211</v>
      </c>
      <c r="AF38" s="349" t="s">
        <v>15211</v>
      </c>
      <c r="AG38" s="349" t="s">
        <v>15211</v>
      </c>
      <c r="AH38" s="349" t="s">
        <v>15211</v>
      </c>
      <c r="AI38" s="349" t="s">
        <v>15211</v>
      </c>
      <c r="AJ38" s="349" t="s">
        <v>15211</v>
      </c>
      <c r="AK38" s="349" t="s">
        <v>15211</v>
      </c>
      <c r="AL38" s="349" t="s">
        <v>15211</v>
      </c>
      <c r="AM38" s="349" t="s">
        <v>15211</v>
      </c>
      <c r="AN38" s="349" t="s">
        <v>15211</v>
      </c>
      <c r="AO38" s="349" t="s">
        <v>15211</v>
      </c>
      <c r="AP38" s="349" t="s">
        <v>15211</v>
      </c>
      <c r="AQ38" s="349" t="s">
        <v>15211</v>
      </c>
      <c r="AR38" s="349" t="s">
        <v>15211</v>
      </c>
      <c r="AS38" s="349" t="s">
        <v>15211</v>
      </c>
      <c r="AT38" s="349">
        <v>10.67</v>
      </c>
      <c r="AU38" s="349">
        <v>10.37</v>
      </c>
      <c r="AV38" s="349">
        <v>9.73</v>
      </c>
      <c r="AW38" s="349">
        <v>9.27</v>
      </c>
      <c r="AX38" s="349">
        <v>9.39</v>
      </c>
      <c r="AY38" s="349">
        <v>9.19</v>
      </c>
      <c r="AZ38" s="349">
        <v>8.93</v>
      </c>
      <c r="BA38" s="349">
        <v>8.58</v>
      </c>
      <c r="BB38" s="349">
        <v>8.9700000000000006</v>
      </c>
      <c r="BC38" s="349">
        <v>9.26</v>
      </c>
      <c r="BD38" s="349">
        <v>9.9600000000000009</v>
      </c>
      <c r="BE38" s="349">
        <v>10.84</v>
      </c>
      <c r="BF38" s="349">
        <v>11.33</v>
      </c>
      <c r="BG38" s="349">
        <v>11.42</v>
      </c>
      <c r="BH38" s="349">
        <v>11.75</v>
      </c>
      <c r="BI38" s="349">
        <v>11.59</v>
      </c>
      <c r="BJ38" s="349">
        <v>11.51</v>
      </c>
      <c r="BK38" s="349">
        <v>11.6</v>
      </c>
      <c r="BL38" s="349">
        <v>11.79</v>
      </c>
      <c r="BM38" s="349">
        <v>11.7</v>
      </c>
      <c r="BN38" s="349">
        <v>11.98</v>
      </c>
      <c r="BO38" s="349">
        <v>12.17</v>
      </c>
      <c r="BP38" s="349">
        <v>11.91</v>
      </c>
      <c r="BQ38" s="349">
        <v>11.89</v>
      </c>
      <c r="BR38" s="349">
        <v>11.69</v>
      </c>
      <c r="BS38" s="349">
        <v>11.31</v>
      </c>
      <c r="BT38" s="349">
        <v>11.15</v>
      </c>
      <c r="BU38" s="349">
        <v>11.22</v>
      </c>
      <c r="BV38" s="349">
        <v>10.74</v>
      </c>
      <c r="BW38" s="349">
        <v>10.029999999999999</v>
      </c>
      <c r="BX38" s="349">
        <v>9.44</v>
      </c>
      <c r="BY38" s="349">
        <v>9.4499999999999993</v>
      </c>
      <c r="BZ38" s="349">
        <v>9.4600000000000009</v>
      </c>
      <c r="CA38" s="349">
        <v>9.06</v>
      </c>
      <c r="CB38" s="349">
        <v>8.9700000000000006</v>
      </c>
      <c r="CC38" s="349">
        <v>8.8800000000000008</v>
      </c>
      <c r="CD38" s="349">
        <v>8.7100000000000009</v>
      </c>
      <c r="CE38" s="349">
        <v>8.7100000000000009</v>
      </c>
      <c r="CF38" s="349">
        <v>8.32</v>
      </c>
      <c r="CG38" s="349">
        <v>7.59</v>
      </c>
      <c r="CH38" s="349">
        <v>7.17</v>
      </c>
      <c r="CI38" s="349">
        <v>6.95</v>
      </c>
      <c r="CJ38" s="349">
        <v>6.72</v>
      </c>
      <c r="CK38" s="349">
        <v>6.66</v>
      </c>
      <c r="CL38" s="349">
        <v>6.87</v>
      </c>
      <c r="CM38" s="349">
        <v>6.8</v>
      </c>
      <c r="CN38" s="349">
        <v>6.49</v>
      </c>
      <c r="CO38" s="349">
        <v>6.41</v>
      </c>
      <c r="CP38" s="349">
        <v>6.26</v>
      </c>
      <c r="CQ38" s="349">
        <v>6.35</v>
      </c>
      <c r="CR38" s="349">
        <v>6.13</v>
      </c>
      <c r="CS38" s="349">
        <v>5.98</v>
      </c>
      <c r="CT38" s="349">
        <v>5.96</v>
      </c>
      <c r="CU38" s="349">
        <v>5.67</v>
      </c>
      <c r="CV38" s="349">
        <v>5.4</v>
      </c>
      <c r="CW38" s="349">
        <v>5.32</v>
      </c>
      <c r="CX38" s="349">
        <v>5.25</v>
      </c>
      <c r="CY38" s="349">
        <v>5.17</v>
      </c>
      <c r="CZ38" s="349">
        <v>5.18</v>
      </c>
      <c r="DA38" s="349">
        <v>5.0599999999999996</v>
      </c>
      <c r="DB38" s="349">
        <v>4.95</v>
      </c>
      <c r="DC38" s="349">
        <v>4.76</v>
      </c>
      <c r="DD38" s="349">
        <v>4.46</v>
      </c>
      <c r="DE38" s="349">
        <v>4.43</v>
      </c>
      <c r="DF38" s="349">
        <v>4.43</v>
      </c>
      <c r="DG38" s="349">
        <v>4.12</v>
      </c>
      <c r="DH38" s="349">
        <v>3.9</v>
      </c>
      <c r="DI38" s="349">
        <v>4.0199999999999996</v>
      </c>
      <c r="DJ38" s="349">
        <v>4.24</v>
      </c>
      <c r="DK38" s="349">
        <v>4.13</v>
      </c>
      <c r="DL38" s="349">
        <v>4.32</v>
      </c>
      <c r="DM38" s="349">
        <v>4.66</v>
      </c>
      <c r="DN38" s="349">
        <v>4.99</v>
      </c>
      <c r="DO38" s="349">
        <v>5.22</v>
      </c>
      <c r="DP38" s="349">
        <v>5.41</v>
      </c>
      <c r="DQ38" s="349">
        <v>5.62</v>
      </c>
      <c r="DR38" s="349">
        <v>5.36</v>
      </c>
      <c r="DS38" s="349">
        <v>5.46</v>
      </c>
      <c r="DT38" s="349">
        <v>5.81</v>
      </c>
      <c r="DU38" s="349">
        <v>5.78</v>
      </c>
      <c r="DV38" s="349">
        <v>5.61</v>
      </c>
      <c r="DW38" s="349">
        <v>5.52</v>
      </c>
      <c r="DX38" s="349">
        <v>5.68</v>
      </c>
      <c r="DY38" s="349">
        <v>5.54</v>
      </c>
      <c r="DZ38" s="349">
        <v>5.61</v>
      </c>
      <c r="EA38" s="349">
        <v>5.57</v>
      </c>
      <c r="EB38" s="349">
        <v>5.63</v>
      </c>
      <c r="EC38" s="349">
        <v>5.58</v>
      </c>
      <c r="ED38" s="349">
        <v>5.53</v>
      </c>
      <c r="EE38" s="349">
        <v>5.28</v>
      </c>
      <c r="EF38" s="349">
        <v>5.16</v>
      </c>
      <c r="EG38" s="349">
        <v>5.14</v>
      </c>
      <c r="EH38" s="349">
        <v>5.09</v>
      </c>
      <c r="EI38" s="349">
        <v>5.27</v>
      </c>
      <c r="EJ38" s="349">
        <v>5.42</v>
      </c>
      <c r="EK38" s="349">
        <v>5.38</v>
      </c>
      <c r="EL38" s="349">
        <v>5.39</v>
      </c>
      <c r="EM38" s="349">
        <v>5.19</v>
      </c>
      <c r="EN38" s="349">
        <v>5.17</v>
      </c>
      <c r="EO38" s="349">
        <v>4.92</v>
      </c>
      <c r="EP38" s="349">
        <v>4.76</v>
      </c>
      <c r="EQ38" s="349">
        <v>5.01</v>
      </c>
      <c r="ER38" s="349">
        <v>5.08</v>
      </c>
      <c r="ES38" s="349">
        <v>5.15</v>
      </c>
      <c r="ET38" s="349">
        <v>5.39</v>
      </c>
      <c r="EU38" s="349">
        <v>5.39</v>
      </c>
      <c r="EV38" s="349">
        <v>5.4</v>
      </c>
      <c r="EW38" s="349">
        <v>5.26</v>
      </c>
      <c r="EX38" s="349">
        <v>5.12</v>
      </c>
      <c r="EY38" s="349">
        <v>4.8499999999999996</v>
      </c>
      <c r="EZ38" s="349">
        <v>4.63</v>
      </c>
      <c r="FA38" s="349">
        <v>4.7</v>
      </c>
      <c r="FB38" s="349">
        <v>4.66</v>
      </c>
      <c r="FC38" s="349">
        <v>4.45</v>
      </c>
      <c r="FD38" s="349">
        <v>4.2699999999999996</v>
      </c>
      <c r="FE38" s="349">
        <v>4.0430000000000001</v>
      </c>
      <c r="FF38" s="349">
        <v>4.0810000000000004</v>
      </c>
      <c r="FG38" s="349">
        <v>4.1840000000000002</v>
      </c>
      <c r="FH38" s="349">
        <v>3.911</v>
      </c>
      <c r="FI38" s="349">
        <v>3.774</v>
      </c>
      <c r="FJ38" s="349">
        <v>4.0979999999999999</v>
      </c>
      <c r="FK38" s="349">
        <v>4.2640000000000002</v>
      </c>
      <c r="FL38" s="349">
        <v>4.2930000000000001</v>
      </c>
      <c r="FM38" s="349">
        <v>4.3559999999999999</v>
      </c>
      <c r="FN38" s="349">
        <v>4.484</v>
      </c>
      <c r="FO38" s="349">
        <v>4.4029999999999996</v>
      </c>
      <c r="FP38" s="349">
        <v>4.2539999999999996</v>
      </c>
      <c r="FQ38" s="349">
        <v>4.1879999999999997</v>
      </c>
      <c r="FR38" s="349">
        <v>3.9950000000000001</v>
      </c>
      <c r="FS38" s="349">
        <v>4.2460000000000004</v>
      </c>
      <c r="FT38" s="349">
        <v>4.4210000000000003</v>
      </c>
      <c r="FU38" s="349">
        <v>4.4720000000000004</v>
      </c>
      <c r="FV38" s="349">
        <v>4.3520000000000003</v>
      </c>
      <c r="FW38" s="349">
        <v>4.1829999999999998</v>
      </c>
      <c r="FX38" s="349">
        <v>4.117</v>
      </c>
      <c r="FY38" s="349">
        <v>3.9940000000000002</v>
      </c>
      <c r="FZ38" s="349">
        <v>3.8610000000000002</v>
      </c>
      <c r="GA38" s="349">
        <v>3.6440000000000001</v>
      </c>
      <c r="GB38" s="349">
        <v>3.5590000000000002</v>
      </c>
      <c r="GC38" s="349">
        <v>3.5510000000000002</v>
      </c>
      <c r="GD38" s="349">
        <v>3.6960000000000002</v>
      </c>
      <c r="GE38" s="349">
        <v>3.5019999999999998</v>
      </c>
      <c r="GF38" s="349">
        <v>3.3530000000000002</v>
      </c>
      <c r="GG38" s="349">
        <v>3.1909999999999998</v>
      </c>
      <c r="GH38" s="349">
        <v>3.3490000000000002</v>
      </c>
      <c r="GI38" s="349">
        <v>3.39</v>
      </c>
      <c r="GJ38" s="349">
        <v>3.2330000000000001</v>
      </c>
      <c r="GK38" s="349">
        <v>3.387</v>
      </c>
      <c r="GL38" s="349">
        <v>3.5819999999999999</v>
      </c>
      <c r="GM38" s="349">
        <v>3.4620000000000002</v>
      </c>
      <c r="GN38" s="349">
        <v>3.4510000000000001</v>
      </c>
      <c r="GO38" s="349">
        <v>3.5990000000000002</v>
      </c>
      <c r="GP38" s="349">
        <v>3.7709999999999999</v>
      </c>
      <c r="GQ38" s="349">
        <v>4.0309999999999997</v>
      </c>
      <c r="GR38" s="349">
        <v>4.07</v>
      </c>
      <c r="GS38" s="349">
        <v>4.0970000000000004</v>
      </c>
      <c r="GT38" s="349">
        <v>4.1440000000000001</v>
      </c>
      <c r="GU38" s="349">
        <v>4.0590000000000002</v>
      </c>
      <c r="GV38" s="349">
        <v>3.931</v>
      </c>
      <c r="GW38" s="349">
        <v>3.9750000000000001</v>
      </c>
      <c r="GX38" s="349">
        <v>3.887</v>
      </c>
      <c r="GY38" s="349">
        <v>3.9609999999999999</v>
      </c>
      <c r="GZ38" s="349">
        <v>4.178623</v>
      </c>
      <c r="HA38" s="349">
        <v>4.1888589999999999</v>
      </c>
      <c r="HB38" s="349">
        <v>4.1029999999999998</v>
      </c>
      <c r="HC38" s="349">
        <v>4.3019930000000004</v>
      </c>
      <c r="HD38" s="349">
        <v>4.4414300000000004</v>
      </c>
      <c r="HE38" s="349">
        <v>4.7447600000000003</v>
      </c>
      <c r="HF38" s="349">
        <v>4.7282349999999997</v>
      </c>
      <c r="HG38" s="349">
        <v>4.5548270000000004</v>
      </c>
      <c r="HH38" s="349">
        <v>4.5030049999999999</v>
      </c>
      <c r="HI38" s="349">
        <v>4.5161959999999999</v>
      </c>
      <c r="HJ38" s="349">
        <v>4.3605390000000002</v>
      </c>
      <c r="HK38" s="349">
        <v>4.468229</v>
      </c>
      <c r="HL38" s="349">
        <v>4.3089769999999996</v>
      </c>
      <c r="HM38" s="349">
        <v>4.2665069999999998</v>
      </c>
      <c r="HN38" s="349">
        <v>4.360868</v>
      </c>
      <c r="HO38" s="349">
        <v>4.5203509999999998</v>
      </c>
      <c r="HP38" s="349">
        <v>4.6035500000000003</v>
      </c>
      <c r="HQ38" s="349">
        <v>4.9608809999999997</v>
      </c>
      <c r="HR38" s="349">
        <v>4.9529379999999996</v>
      </c>
      <c r="HS38" s="349">
        <v>4.6915779999999998</v>
      </c>
      <c r="HT38" s="349">
        <v>4.6606059999999996</v>
      </c>
      <c r="HU38" s="349">
        <v>4.5572460000000001</v>
      </c>
      <c r="HV38" s="349">
        <v>4.3502850000000004</v>
      </c>
      <c r="HW38" s="349">
        <v>4.0044750000000002</v>
      </c>
      <c r="HX38" s="349">
        <v>4.3154919999999999</v>
      </c>
      <c r="HY38" s="349">
        <v>4.5166329999999997</v>
      </c>
      <c r="HZ38" s="349">
        <v>4.6761429999999997</v>
      </c>
      <c r="IA38" s="349">
        <v>4.526281</v>
      </c>
      <c r="IB38" s="349">
        <v>4.2907760000000001</v>
      </c>
      <c r="IC38" s="349">
        <v>4.5004860000000004</v>
      </c>
      <c r="ID38" s="349">
        <v>4.2510770000000004</v>
      </c>
      <c r="IE38" s="349">
        <v>3.9491049999999999</v>
      </c>
      <c r="IF38" s="349">
        <v>3.9347690000000002</v>
      </c>
      <c r="IG38" s="349">
        <v>3.8502160000000001</v>
      </c>
      <c r="IH38" s="349">
        <v>3.8038409999999998</v>
      </c>
      <c r="II38" s="349">
        <v>3.906965</v>
      </c>
      <c r="IJ38" s="349">
        <v>4.1705709999999998</v>
      </c>
      <c r="IK38" s="349">
        <v>4.5640960000000002</v>
      </c>
      <c r="IL38" s="349">
        <v>4.3090029999999997</v>
      </c>
      <c r="IM38" s="349">
        <v>4.777336</v>
      </c>
      <c r="IN38" s="349">
        <v>5.020797</v>
      </c>
      <c r="IO38" s="349">
        <v>5.5441820000000002</v>
      </c>
      <c r="IP38" s="349">
        <v>5.4927729999999997</v>
      </c>
      <c r="IQ38" s="349">
        <v>5.3063640000000003</v>
      </c>
      <c r="IR38" s="349">
        <v>6.0769089999999997</v>
      </c>
      <c r="IS38" s="349">
        <v>6.0491910000000004</v>
      </c>
      <c r="IT38" s="349">
        <v>6.9115909999999996</v>
      </c>
      <c r="IU38" s="349">
        <v>6.5340870000000004</v>
      </c>
      <c r="IV38" s="349">
        <v>6.9449519999999998</v>
      </c>
      <c r="IW38" s="349">
        <v>7.3360500000000002</v>
      </c>
      <c r="IX38" s="349">
        <v>7.7959569999999996</v>
      </c>
      <c r="IY38" s="349">
        <v>9.1864740000000005</v>
      </c>
      <c r="IZ38" s="349">
        <v>9.6325000000000003</v>
      </c>
      <c r="JA38" s="349">
        <v>10.86464</v>
      </c>
      <c r="JB38" s="349">
        <v>12.151809999999999</v>
      </c>
      <c r="JC38" s="349">
        <v>10.929550000000001</v>
      </c>
      <c r="JD38" s="349">
        <v>11.340490000000001</v>
      </c>
      <c r="JE38" s="349">
        <v>11.71636</v>
      </c>
      <c r="JF38" s="349">
        <v>11.891640000000001</v>
      </c>
      <c r="JG38" s="349">
        <v>13.079029999999999</v>
      </c>
      <c r="JH38" s="349">
        <v>13.84883</v>
      </c>
      <c r="JI38" s="349">
        <v>12.813560000000001</v>
      </c>
      <c r="JJ38" s="349">
        <v>13.00704</v>
      </c>
      <c r="JK38" s="349">
        <v>12.00611</v>
      </c>
      <c r="JL38" s="349">
        <v>11.585179999999999</v>
      </c>
      <c r="JM38" s="349">
        <v>10.557130000000001</v>
      </c>
      <c r="JN38" s="349">
        <v>10.491949999999999</v>
      </c>
      <c r="JO38" s="349">
        <v>9.8851770000000005</v>
      </c>
      <c r="JP38" s="349">
        <v>8.6195769999999996</v>
      </c>
      <c r="JQ38" s="349">
        <v>8.1725720000000006</v>
      </c>
      <c r="JR38" s="349">
        <v>8.3195119999999996</v>
      </c>
      <c r="JS38" s="349">
        <v>7.2515580000000002</v>
      </c>
      <c r="JT38" s="349">
        <v>6.2395339999999999</v>
      </c>
      <c r="JU38" s="349">
        <v>6.3959619999999999</v>
      </c>
      <c r="JV38" s="349">
        <v>6.1017659999999996</v>
      </c>
      <c r="JW38" s="349">
        <v>6.1518280000000001</v>
      </c>
      <c r="JX38" s="349">
        <v>5.4556139999999997</v>
      </c>
      <c r="JY38" s="349">
        <v>6.2974899999999998</v>
      </c>
      <c r="JZ38" s="349">
        <v>6.8686160000000003</v>
      </c>
      <c r="KA38" s="349">
        <v>6.5979999999999999</v>
      </c>
      <c r="KB38" s="349">
        <v>7.0624330000000004</v>
      </c>
      <c r="KC38" s="349">
        <v>6.3284500000000001</v>
      </c>
      <c r="KD38" s="349">
        <v>5.9778089999999997</v>
      </c>
      <c r="KE38" s="349">
        <v>6.0400499999999999</v>
      </c>
      <c r="KF38" s="349">
        <v>5.2124090000000001</v>
      </c>
      <c r="KG38" s="349">
        <v>4.9350500000000004</v>
      </c>
      <c r="KH38" s="349">
        <v>4.4303330000000001</v>
      </c>
      <c r="KI38" s="349">
        <v>3.8183639999999999</v>
      </c>
      <c r="KJ38" s="349">
        <v>3.661381</v>
      </c>
      <c r="KK38" s="349">
        <v>3.5026190000000001</v>
      </c>
      <c r="KL38" s="349">
        <v>3.6871740000000002</v>
      </c>
      <c r="KM38" s="349">
        <v>3.4725239999999999</v>
      </c>
      <c r="KN38" s="349">
        <v>3.178455</v>
      </c>
      <c r="KO38" s="349">
        <v>3.2123910000000002</v>
      </c>
      <c r="KP38" s="349">
        <v>3.1281500000000002</v>
      </c>
      <c r="KQ38" s="349">
        <v>2.8085499999999999</v>
      </c>
      <c r="KR38" s="349">
        <v>2.4900000000000002</v>
      </c>
      <c r="KS38" s="349">
        <v>2.3199999999999998</v>
      </c>
      <c r="KT38" s="349">
        <v>1.74</v>
      </c>
      <c r="KU38" s="349">
        <v>1.87</v>
      </c>
      <c r="KV38" s="349">
        <v>2.41</v>
      </c>
      <c r="KW38" s="349">
        <v>2.93</v>
      </c>
      <c r="KX38" s="349">
        <v>2.74</v>
      </c>
      <c r="KY38" s="349">
        <v>2.52</v>
      </c>
      <c r="KZ38" s="349">
        <v>2.59</v>
      </c>
      <c r="LA38" s="349">
        <v>2.41</v>
      </c>
      <c r="LB38" s="349">
        <v>2.57</v>
      </c>
      <c r="LC38" s="349">
        <v>2.4900000000000002</v>
      </c>
      <c r="LD38" s="349">
        <v>2.71</v>
      </c>
      <c r="LE38" s="349">
        <v>3.23</v>
      </c>
      <c r="LF38" s="349">
        <v>2.84</v>
      </c>
      <c r="LG38" s="349">
        <v>3.13</v>
      </c>
      <c r="LH38" s="349">
        <v>3.14</v>
      </c>
      <c r="LI38" s="349">
        <v>3.2</v>
      </c>
      <c r="LJ38" s="349">
        <v>3.06</v>
      </c>
      <c r="LK38" s="349">
        <v>2.91</v>
      </c>
      <c r="LL38" s="349">
        <v>3.26</v>
      </c>
      <c r="LM38" s="349">
        <v>3.33</v>
      </c>
      <c r="LN38" s="349">
        <v>3.51</v>
      </c>
      <c r="LO38" s="349">
        <v>3.74</v>
      </c>
      <c r="LP38" s="349">
        <v>3.95</v>
      </c>
      <c r="LQ38" s="349">
        <v>4.04</v>
      </c>
      <c r="LR38" s="349">
        <v>3.99</v>
      </c>
      <c r="LS38" s="349">
        <v>3.77</v>
      </c>
      <c r="LT38" s="349">
        <v>3.29</v>
      </c>
      <c r="LU38" s="349">
        <v>2.97</v>
      </c>
      <c r="LV38" s="349">
        <v>3.03</v>
      </c>
      <c r="LW38" s="349">
        <v>2.83</v>
      </c>
      <c r="LX38" s="349">
        <v>2.63</v>
      </c>
      <c r="LY38" s="349">
        <v>2.3199999999999998</v>
      </c>
      <c r="LZ38" s="349">
        <v>1.98</v>
      </c>
      <c r="MA38" s="349">
        <v>1.83</v>
      </c>
      <c r="MB38" s="349">
        <v>1.85</v>
      </c>
      <c r="MC38" s="349">
        <v>2.0299999999999998</v>
      </c>
    </row>
    <row r="39" spans="1:341" ht="13.5" customHeight="1">
      <c r="A39" s="410" t="s">
        <v>15240</v>
      </c>
      <c r="B39" s="411"/>
      <c r="C39" s="348" t="s">
        <v>15210</v>
      </c>
      <c r="D39" s="350" t="s">
        <v>15211</v>
      </c>
      <c r="E39" s="350" t="s">
        <v>15211</v>
      </c>
      <c r="F39" s="350" t="s">
        <v>15211</v>
      </c>
      <c r="G39" s="350" t="s">
        <v>15211</v>
      </c>
      <c r="H39" s="350" t="s">
        <v>15211</v>
      </c>
      <c r="I39" s="350" t="s">
        <v>15211</v>
      </c>
      <c r="J39" s="350" t="s">
        <v>15211</v>
      </c>
      <c r="K39" s="350" t="s">
        <v>15211</v>
      </c>
      <c r="L39" s="350" t="s">
        <v>15211</v>
      </c>
      <c r="M39" s="350" t="s">
        <v>15211</v>
      </c>
      <c r="N39" s="350" t="s">
        <v>15211</v>
      </c>
      <c r="O39" s="350" t="s">
        <v>15211</v>
      </c>
      <c r="P39" s="350" t="s">
        <v>15211</v>
      </c>
      <c r="Q39" s="350" t="s">
        <v>15211</v>
      </c>
      <c r="R39" s="350" t="s">
        <v>15211</v>
      </c>
      <c r="S39" s="350" t="s">
        <v>15211</v>
      </c>
      <c r="T39" s="350" t="s">
        <v>15211</v>
      </c>
      <c r="U39" s="350" t="s">
        <v>15211</v>
      </c>
      <c r="V39" s="350" t="s">
        <v>15211</v>
      </c>
      <c r="W39" s="350" t="s">
        <v>15211</v>
      </c>
      <c r="X39" s="350" t="s">
        <v>15211</v>
      </c>
      <c r="Y39" s="350" t="s">
        <v>15211</v>
      </c>
      <c r="Z39" s="350" t="s">
        <v>15211</v>
      </c>
      <c r="AA39" s="350" t="s">
        <v>15211</v>
      </c>
      <c r="AB39" s="350" t="s">
        <v>15211</v>
      </c>
      <c r="AC39" s="350" t="s">
        <v>15211</v>
      </c>
      <c r="AD39" s="350" t="s">
        <v>15211</v>
      </c>
      <c r="AE39" s="350" t="s">
        <v>15211</v>
      </c>
      <c r="AF39" s="350" t="s">
        <v>15211</v>
      </c>
      <c r="AG39" s="350" t="s">
        <v>15211</v>
      </c>
      <c r="AH39" s="350" t="s">
        <v>15211</v>
      </c>
      <c r="AI39" s="350" t="s">
        <v>15211</v>
      </c>
      <c r="AJ39" s="350" t="s">
        <v>15211</v>
      </c>
      <c r="AK39" s="350" t="s">
        <v>15211</v>
      </c>
      <c r="AL39" s="350" t="s">
        <v>15211</v>
      </c>
      <c r="AM39" s="350" t="s">
        <v>15211</v>
      </c>
      <c r="AN39" s="350" t="s">
        <v>15211</v>
      </c>
      <c r="AO39" s="350" t="s">
        <v>15211</v>
      </c>
      <c r="AP39" s="350" t="s">
        <v>15211</v>
      </c>
      <c r="AQ39" s="350" t="s">
        <v>15211</v>
      </c>
      <c r="AR39" s="350" t="s">
        <v>15211</v>
      </c>
      <c r="AS39" s="350" t="s">
        <v>15211</v>
      </c>
      <c r="AT39" s="350" t="s">
        <v>15211</v>
      </c>
      <c r="AU39" s="350" t="s">
        <v>15211</v>
      </c>
      <c r="AV39" s="350" t="s">
        <v>15211</v>
      </c>
      <c r="AW39" s="350" t="s">
        <v>15211</v>
      </c>
      <c r="AX39" s="350" t="s">
        <v>15211</v>
      </c>
      <c r="AY39" s="350" t="s">
        <v>15211</v>
      </c>
      <c r="AZ39" s="350" t="s">
        <v>15211</v>
      </c>
      <c r="BA39" s="350" t="s">
        <v>15211</v>
      </c>
      <c r="BB39" s="350" t="s">
        <v>15211</v>
      </c>
      <c r="BC39" s="350" t="s">
        <v>15211</v>
      </c>
      <c r="BD39" s="350" t="s">
        <v>15211</v>
      </c>
      <c r="BE39" s="350" t="s">
        <v>15211</v>
      </c>
      <c r="BF39" s="350" t="s">
        <v>15211</v>
      </c>
      <c r="BG39" s="350" t="s">
        <v>15211</v>
      </c>
      <c r="BH39" s="350" t="s">
        <v>15211</v>
      </c>
      <c r="BI39" s="350" t="s">
        <v>15211</v>
      </c>
      <c r="BJ39" s="350" t="s">
        <v>15211</v>
      </c>
      <c r="BK39" s="350" t="s">
        <v>15211</v>
      </c>
      <c r="BL39" s="350" t="s">
        <v>15211</v>
      </c>
      <c r="BM39" s="350" t="s">
        <v>15211</v>
      </c>
      <c r="BN39" s="350" t="s">
        <v>15211</v>
      </c>
      <c r="BO39" s="350" t="s">
        <v>15211</v>
      </c>
      <c r="BP39" s="350" t="s">
        <v>15211</v>
      </c>
      <c r="BQ39" s="350" t="s">
        <v>15211</v>
      </c>
      <c r="BR39" s="350" t="s">
        <v>15211</v>
      </c>
      <c r="BS39" s="350" t="s">
        <v>15211</v>
      </c>
      <c r="BT39" s="350" t="s">
        <v>15211</v>
      </c>
      <c r="BU39" s="350" t="s">
        <v>15211</v>
      </c>
      <c r="BV39" s="350" t="s">
        <v>15211</v>
      </c>
      <c r="BW39" s="350" t="s">
        <v>15211</v>
      </c>
      <c r="BX39" s="350" t="s">
        <v>15211</v>
      </c>
      <c r="BY39" s="350" t="s">
        <v>15211</v>
      </c>
      <c r="BZ39" s="350" t="s">
        <v>15211</v>
      </c>
      <c r="CA39" s="350" t="s">
        <v>15211</v>
      </c>
      <c r="CB39" s="350" t="s">
        <v>15211</v>
      </c>
      <c r="CC39" s="350" t="s">
        <v>15211</v>
      </c>
      <c r="CD39" s="350" t="s">
        <v>15211</v>
      </c>
      <c r="CE39" s="350" t="s">
        <v>15211</v>
      </c>
      <c r="CF39" s="350" t="s">
        <v>15211</v>
      </c>
      <c r="CG39" s="350" t="s">
        <v>15211</v>
      </c>
      <c r="CH39" s="350" t="s">
        <v>15211</v>
      </c>
      <c r="CI39" s="350" t="s">
        <v>15211</v>
      </c>
      <c r="CJ39" s="350" t="s">
        <v>15211</v>
      </c>
      <c r="CK39" s="350" t="s">
        <v>15211</v>
      </c>
      <c r="CL39" s="350" t="s">
        <v>15211</v>
      </c>
      <c r="CM39" s="350" t="s">
        <v>15211</v>
      </c>
      <c r="CN39" s="350" t="s">
        <v>15211</v>
      </c>
      <c r="CO39" s="350" t="s">
        <v>15211</v>
      </c>
      <c r="CP39" s="350" t="s">
        <v>15211</v>
      </c>
      <c r="CQ39" s="350" t="s">
        <v>15211</v>
      </c>
      <c r="CR39" s="350" t="s">
        <v>15211</v>
      </c>
      <c r="CS39" s="350" t="s">
        <v>15211</v>
      </c>
      <c r="CT39" s="350" t="s">
        <v>15211</v>
      </c>
      <c r="CU39" s="350" t="s">
        <v>15211</v>
      </c>
      <c r="CV39" s="350" t="s">
        <v>15211</v>
      </c>
      <c r="CW39" s="350" t="s">
        <v>15211</v>
      </c>
      <c r="CX39" s="350" t="s">
        <v>15211</v>
      </c>
      <c r="CY39" s="350" t="s">
        <v>15211</v>
      </c>
      <c r="CZ39" s="350" t="s">
        <v>15211</v>
      </c>
      <c r="DA39" s="350" t="s">
        <v>15211</v>
      </c>
      <c r="DB39" s="350" t="s">
        <v>15211</v>
      </c>
      <c r="DC39" s="350" t="s">
        <v>15211</v>
      </c>
      <c r="DD39" s="350" t="s">
        <v>15211</v>
      </c>
      <c r="DE39" s="350" t="s">
        <v>15211</v>
      </c>
      <c r="DF39" s="350" t="s">
        <v>15211</v>
      </c>
      <c r="DG39" s="350" t="s">
        <v>15211</v>
      </c>
      <c r="DH39" s="350" t="s">
        <v>15211</v>
      </c>
      <c r="DI39" s="350" t="s">
        <v>15211</v>
      </c>
      <c r="DJ39" s="350" t="s">
        <v>15211</v>
      </c>
      <c r="DK39" s="350" t="s">
        <v>15211</v>
      </c>
      <c r="DL39" s="350" t="s">
        <v>15211</v>
      </c>
      <c r="DM39" s="350" t="s">
        <v>15211</v>
      </c>
      <c r="DN39" s="350" t="s">
        <v>15211</v>
      </c>
      <c r="DO39" s="350" t="s">
        <v>15211</v>
      </c>
      <c r="DP39" s="350" t="s">
        <v>15211</v>
      </c>
      <c r="DQ39" s="350" t="s">
        <v>15211</v>
      </c>
      <c r="DR39" s="350" t="s">
        <v>15211</v>
      </c>
      <c r="DS39" s="350" t="s">
        <v>15211</v>
      </c>
      <c r="DT39" s="350" t="s">
        <v>15211</v>
      </c>
      <c r="DU39" s="350" t="s">
        <v>15211</v>
      </c>
      <c r="DV39" s="350" t="s">
        <v>15211</v>
      </c>
      <c r="DW39" s="350" t="s">
        <v>15211</v>
      </c>
      <c r="DX39" s="350" t="s">
        <v>15211</v>
      </c>
      <c r="DY39" s="350" t="s">
        <v>15211</v>
      </c>
      <c r="DZ39" s="350" t="s">
        <v>15211</v>
      </c>
      <c r="EA39" s="350" t="s">
        <v>15211</v>
      </c>
      <c r="EB39" s="350" t="s">
        <v>15211</v>
      </c>
      <c r="EC39" s="350" t="s">
        <v>15211</v>
      </c>
      <c r="ED39" s="350" t="s">
        <v>15211</v>
      </c>
      <c r="EE39" s="350" t="s">
        <v>15211</v>
      </c>
      <c r="EF39" s="350" t="s">
        <v>15211</v>
      </c>
      <c r="EG39" s="350" t="s">
        <v>15211</v>
      </c>
      <c r="EH39" s="350" t="s">
        <v>15211</v>
      </c>
      <c r="EI39" s="350" t="s">
        <v>15211</v>
      </c>
      <c r="EJ39" s="350" t="s">
        <v>15211</v>
      </c>
      <c r="EK39" s="350" t="s">
        <v>15211</v>
      </c>
      <c r="EL39" s="350" t="s">
        <v>15211</v>
      </c>
      <c r="EM39" s="350" t="s">
        <v>15211</v>
      </c>
      <c r="EN39" s="350" t="s">
        <v>15211</v>
      </c>
      <c r="EO39" s="350" t="s">
        <v>15211</v>
      </c>
      <c r="EP39" s="350" t="s">
        <v>15211</v>
      </c>
      <c r="EQ39" s="350" t="s">
        <v>15211</v>
      </c>
      <c r="ER39" s="350" t="s">
        <v>15211</v>
      </c>
      <c r="ES39" s="350" t="s">
        <v>15211</v>
      </c>
      <c r="ET39" s="350" t="s">
        <v>15211</v>
      </c>
      <c r="EU39" s="350" t="s">
        <v>15211</v>
      </c>
      <c r="EV39" s="350" t="s">
        <v>15211</v>
      </c>
      <c r="EW39" s="350" t="s">
        <v>15211</v>
      </c>
      <c r="EX39" s="350" t="s">
        <v>15211</v>
      </c>
      <c r="EY39" s="350" t="s">
        <v>15211</v>
      </c>
      <c r="EZ39" s="350" t="s">
        <v>15211</v>
      </c>
      <c r="FA39" s="350" t="s">
        <v>15211</v>
      </c>
      <c r="FB39" s="350" t="s">
        <v>15211</v>
      </c>
      <c r="FC39" s="350" t="s">
        <v>15211</v>
      </c>
      <c r="FD39" s="350" t="s">
        <v>15211</v>
      </c>
      <c r="FE39" s="350" t="s">
        <v>15211</v>
      </c>
      <c r="FF39" s="350" t="s">
        <v>15211</v>
      </c>
      <c r="FG39" s="350" t="s">
        <v>15211</v>
      </c>
      <c r="FH39" s="350" t="s">
        <v>15211</v>
      </c>
      <c r="FI39" s="350" t="s">
        <v>15211</v>
      </c>
      <c r="FJ39" s="350" t="s">
        <v>15211</v>
      </c>
      <c r="FK39" s="350" t="s">
        <v>15211</v>
      </c>
      <c r="FL39" s="350" t="s">
        <v>15211</v>
      </c>
      <c r="FM39" s="350" t="s">
        <v>15211</v>
      </c>
      <c r="FN39" s="350" t="s">
        <v>15211</v>
      </c>
      <c r="FO39" s="350" t="s">
        <v>15211</v>
      </c>
      <c r="FP39" s="350" t="s">
        <v>15211</v>
      </c>
      <c r="FQ39" s="350" t="s">
        <v>15211</v>
      </c>
      <c r="FR39" s="350" t="s">
        <v>15211</v>
      </c>
      <c r="FS39" s="350" t="s">
        <v>15211</v>
      </c>
      <c r="FT39" s="350" t="s">
        <v>15211</v>
      </c>
      <c r="FU39" s="350" t="s">
        <v>15211</v>
      </c>
      <c r="FV39" s="350">
        <v>6.5</v>
      </c>
      <c r="FW39" s="350">
        <v>6.32</v>
      </c>
      <c r="FX39" s="350">
        <v>6.16</v>
      </c>
      <c r="FY39" s="350">
        <v>6.63</v>
      </c>
      <c r="FZ39" s="350">
        <v>6.26</v>
      </c>
      <c r="GA39" s="350">
        <v>6.02</v>
      </c>
      <c r="GB39" s="350">
        <v>5.99</v>
      </c>
      <c r="GC39" s="350">
        <v>5.91</v>
      </c>
      <c r="GD39" s="350">
        <v>6.09</v>
      </c>
      <c r="GE39" s="350">
        <v>6.14</v>
      </c>
      <c r="GF39" s="350">
        <v>5.9</v>
      </c>
      <c r="GG39" s="350">
        <v>5.68</v>
      </c>
      <c r="GH39" s="350">
        <v>5.85</v>
      </c>
      <c r="GI39" s="350">
        <v>5.81</v>
      </c>
      <c r="GJ39" s="350">
        <v>5.87</v>
      </c>
      <c r="GK39" s="350">
        <v>6.34</v>
      </c>
      <c r="GL39" s="350">
        <v>6.53</v>
      </c>
      <c r="GM39" s="350">
        <v>6.48</v>
      </c>
      <c r="GN39" s="350">
        <v>6.25</v>
      </c>
      <c r="GO39" s="350" t="s">
        <v>15211</v>
      </c>
      <c r="GP39" s="350">
        <v>6.37</v>
      </c>
      <c r="GQ39" s="350" t="s">
        <v>15211</v>
      </c>
      <c r="GR39" s="350" t="s">
        <v>15211</v>
      </c>
      <c r="GS39" s="350">
        <v>6.51</v>
      </c>
      <c r="GT39" s="350" t="s">
        <v>15211</v>
      </c>
      <c r="GU39" s="350" t="s">
        <v>15211</v>
      </c>
      <c r="GV39" s="350">
        <v>6.1</v>
      </c>
      <c r="GW39" s="350" t="s">
        <v>15211</v>
      </c>
      <c r="GX39" s="350" t="s">
        <v>15211</v>
      </c>
      <c r="GY39" s="350">
        <v>5.58</v>
      </c>
      <c r="GZ39" s="350">
        <v>5.34</v>
      </c>
      <c r="HA39" s="350" t="s">
        <v>15211</v>
      </c>
      <c r="HB39" s="350">
        <v>5.58</v>
      </c>
      <c r="HC39" s="350">
        <v>5.66</v>
      </c>
      <c r="HD39" s="350">
        <v>6.34</v>
      </c>
      <c r="HE39" s="350">
        <v>6.48</v>
      </c>
      <c r="HF39" s="350">
        <v>6.48</v>
      </c>
      <c r="HG39" s="350">
        <v>6.2</v>
      </c>
      <c r="HH39" s="350">
        <v>6.3</v>
      </c>
      <c r="HI39" s="350">
        <v>6.48</v>
      </c>
      <c r="HJ39" s="350">
        <v>6.24</v>
      </c>
      <c r="HK39" s="350">
        <v>6.49</v>
      </c>
      <c r="HL39" s="350" t="s">
        <v>15211</v>
      </c>
      <c r="HM39" s="350" t="s">
        <v>15211</v>
      </c>
      <c r="HN39" s="350" t="s">
        <v>15211</v>
      </c>
      <c r="HO39" s="350">
        <v>6.5406009999999997</v>
      </c>
      <c r="HP39" s="350">
        <v>7.0176449999999999</v>
      </c>
      <c r="HQ39" s="350">
        <v>7.5672790000000001</v>
      </c>
      <c r="HR39" s="350">
        <v>7.8045989999999996</v>
      </c>
      <c r="HS39" s="350">
        <v>7.8889300000000002</v>
      </c>
      <c r="HT39" s="350">
        <v>7.653715</v>
      </c>
      <c r="HU39" s="350">
        <v>6.8224359999999997</v>
      </c>
      <c r="HV39" s="350">
        <v>6.5324450000000001</v>
      </c>
      <c r="HW39" s="350">
        <v>6.083062</v>
      </c>
      <c r="HX39" s="350">
        <v>5.5712219999999997</v>
      </c>
      <c r="HY39" s="350">
        <v>4.8445320000000001</v>
      </c>
      <c r="HZ39" s="350">
        <v>4.8865360000000004</v>
      </c>
      <c r="IA39" s="350">
        <v>5.4408390000000004</v>
      </c>
      <c r="IB39" s="350">
        <v>5.6873120000000004</v>
      </c>
      <c r="IC39" s="350">
        <v>5.8900759999999996</v>
      </c>
      <c r="ID39" s="350">
        <v>5.7457029999999998</v>
      </c>
      <c r="IE39" s="350">
        <v>5.6087579999999999</v>
      </c>
      <c r="IF39" s="350">
        <v>5.8527979999999999</v>
      </c>
      <c r="IG39" s="350">
        <v>5.9805089999999996</v>
      </c>
      <c r="IH39" s="350">
        <v>6.164409</v>
      </c>
      <c r="II39" s="350">
        <v>6.3108500000000003</v>
      </c>
      <c r="IJ39" s="350">
        <v>6.3890029999999998</v>
      </c>
      <c r="IK39" s="350">
        <v>6.3957439999999997</v>
      </c>
      <c r="IL39" s="350">
        <v>6.4671900000000004</v>
      </c>
      <c r="IM39" s="350">
        <v>6.4725710000000003</v>
      </c>
      <c r="IN39" s="350">
        <v>6.3643140000000002</v>
      </c>
      <c r="IO39" s="350">
        <v>6.3657880000000002</v>
      </c>
      <c r="IP39" s="350">
        <v>6.2571219999999999</v>
      </c>
      <c r="IQ39" s="350">
        <v>5.9754690000000004</v>
      </c>
      <c r="IR39" s="350">
        <v>5.9631990000000004</v>
      </c>
      <c r="IS39" s="350">
        <v>6.1020219999999998</v>
      </c>
      <c r="IT39" s="350">
        <v>6.1682009999999998</v>
      </c>
      <c r="IU39" s="350">
        <v>6.1138649999999997</v>
      </c>
      <c r="IV39" s="350">
        <v>6.5611309999999996</v>
      </c>
      <c r="IW39" s="350">
        <v>6.8720660000000002</v>
      </c>
      <c r="IX39" s="350">
        <v>6.5800130000000001</v>
      </c>
      <c r="IY39" s="350">
        <v>6.4166090000000002</v>
      </c>
      <c r="IZ39" s="350">
        <v>6.28491</v>
      </c>
      <c r="JA39" s="350">
        <v>6.2702049999999998</v>
      </c>
      <c r="JB39" s="350">
        <v>6.1794560000000001</v>
      </c>
      <c r="JC39" s="350">
        <v>5.5650370000000002</v>
      </c>
      <c r="JD39" s="350">
        <v>5.052257</v>
      </c>
      <c r="JE39" s="350">
        <v>5.1008889999999996</v>
      </c>
      <c r="JF39" s="350">
        <v>5.4622099999999998</v>
      </c>
      <c r="JG39" s="350">
        <v>5.2909540000000002</v>
      </c>
      <c r="JH39" s="350">
        <v>5.0725519999999999</v>
      </c>
      <c r="JI39" s="350">
        <v>5.294448</v>
      </c>
      <c r="JJ39" s="350">
        <v>5.7868060000000003</v>
      </c>
      <c r="JK39" s="350">
        <v>5.8222069999999997</v>
      </c>
      <c r="JL39" s="350">
        <v>5.5096800000000004</v>
      </c>
      <c r="JM39" s="350">
        <v>5.3533739999999996</v>
      </c>
      <c r="JN39" s="350">
        <v>5.2079310000000003</v>
      </c>
      <c r="JO39" s="350">
        <v>5.3164119999999997</v>
      </c>
      <c r="JP39" s="350">
        <v>5.352487</v>
      </c>
      <c r="JQ39" s="350">
        <v>5.4061219999999999</v>
      </c>
      <c r="JR39" s="350">
        <v>5.4762110000000002</v>
      </c>
      <c r="JS39" s="350">
        <v>5.5086180000000002</v>
      </c>
      <c r="JT39" s="350">
        <v>5.6172040000000001</v>
      </c>
      <c r="JU39" s="350">
        <v>5.66988</v>
      </c>
      <c r="JV39" s="350">
        <v>5.6003179999999997</v>
      </c>
      <c r="JW39" s="350">
        <v>5.2810540000000001</v>
      </c>
      <c r="JX39" s="350">
        <v>5.1666610000000004</v>
      </c>
      <c r="JY39" s="350">
        <v>5.2758630000000002</v>
      </c>
      <c r="JZ39" s="350">
        <v>5.2947730000000002</v>
      </c>
      <c r="KA39" s="350">
        <v>5.269819</v>
      </c>
      <c r="KB39" s="350">
        <v>5.2662060000000004</v>
      </c>
      <c r="KC39" s="350">
        <v>5.1595380000000004</v>
      </c>
      <c r="KD39" s="350">
        <v>4.9645960000000002</v>
      </c>
      <c r="KE39" s="350">
        <v>5.1389319999999996</v>
      </c>
      <c r="KF39" s="350">
        <v>5.0569420000000003</v>
      </c>
      <c r="KG39" s="350">
        <v>5</v>
      </c>
      <c r="KH39" s="350">
        <v>5.0187119999999998</v>
      </c>
      <c r="KI39" s="350">
        <v>4.9143600000000003</v>
      </c>
      <c r="KJ39" s="350">
        <v>4.9596439999999999</v>
      </c>
      <c r="KK39" s="350">
        <v>4.856439</v>
      </c>
      <c r="KL39" s="350">
        <v>4.6624569999999999</v>
      </c>
      <c r="KM39" s="350">
        <v>4.3423980000000002</v>
      </c>
      <c r="KN39" s="350">
        <v>4.5902669999999999</v>
      </c>
      <c r="KO39" s="350">
        <v>4.6333570000000002</v>
      </c>
      <c r="KP39" s="350">
        <v>4.4416089999999997</v>
      </c>
      <c r="KQ39" s="350">
        <v>4.3631989999999998</v>
      </c>
      <c r="KR39" s="350">
        <v>4.1841150000000003</v>
      </c>
      <c r="KS39" s="350">
        <v>4.2032119999999997</v>
      </c>
      <c r="KT39" s="350">
        <v>4.3422770000000002</v>
      </c>
      <c r="KU39" s="350">
        <v>4.4925309999999996</v>
      </c>
      <c r="KV39" s="350">
        <v>4.556165</v>
      </c>
      <c r="KW39" s="350">
        <v>4.6532169999999997</v>
      </c>
      <c r="KX39" s="350">
        <v>4.5509440000000003</v>
      </c>
      <c r="KY39" s="350">
        <v>4.5144159999999998</v>
      </c>
      <c r="KZ39" s="350">
        <v>4.6073690000000003</v>
      </c>
      <c r="LA39" s="350">
        <v>4.466189</v>
      </c>
      <c r="LB39" s="350">
        <v>4.5659999999999998</v>
      </c>
      <c r="LC39" s="350">
        <v>4.6262239999999997</v>
      </c>
      <c r="LD39" s="350">
        <v>4.5635839999999996</v>
      </c>
      <c r="LE39" s="350">
        <v>4.446364</v>
      </c>
      <c r="LF39" s="350">
        <v>4.4397950000000002</v>
      </c>
      <c r="LG39" s="350">
        <v>4.3925689999999999</v>
      </c>
      <c r="LH39" s="350">
        <v>4.5018419999999999</v>
      </c>
      <c r="LI39" s="350">
        <v>4.5454889999999999</v>
      </c>
      <c r="LJ39" s="350">
        <v>4.4068040000000002</v>
      </c>
      <c r="LK39" s="350">
        <v>4.2891050000000002</v>
      </c>
      <c r="LL39" s="350">
        <v>4.2238769999999999</v>
      </c>
      <c r="LM39" s="350">
        <v>4.2030560000000001</v>
      </c>
      <c r="LN39" s="350">
        <v>4.4769730000000001</v>
      </c>
      <c r="LO39" s="350">
        <v>4.3738630000000001</v>
      </c>
      <c r="LP39" s="350">
        <v>4.167268</v>
      </c>
      <c r="LQ39" s="350">
        <v>4.1522180000000004</v>
      </c>
      <c r="LR39" s="350">
        <v>4.2011979999999998</v>
      </c>
      <c r="LS39" s="350">
        <v>3.9007399999999999</v>
      </c>
      <c r="LT39" s="350">
        <v>4.0268360000000003</v>
      </c>
      <c r="LU39" s="350">
        <v>4.010154</v>
      </c>
      <c r="LV39" s="350">
        <v>4.2210169999999998</v>
      </c>
      <c r="LW39" s="350">
        <v>4.328379</v>
      </c>
      <c r="LX39" s="350">
        <v>4.3178710000000002</v>
      </c>
      <c r="LY39" s="350">
        <v>4.4885570000000001</v>
      </c>
      <c r="LZ39" s="350">
        <v>4.5084039999999996</v>
      </c>
      <c r="MA39" s="350">
        <v>4.6168589999999998</v>
      </c>
      <c r="MB39" s="350">
        <v>4.5238259999999997</v>
      </c>
      <c r="MC39" s="350">
        <v>4.55</v>
      </c>
    </row>
    <row r="40" spans="1:341" ht="13.5" customHeight="1">
      <c r="A40" s="410" t="s">
        <v>15241</v>
      </c>
      <c r="B40" s="411"/>
      <c r="C40" s="348" t="s">
        <v>15210</v>
      </c>
      <c r="D40" s="349" t="s">
        <v>15211</v>
      </c>
      <c r="E40" s="349" t="s">
        <v>15211</v>
      </c>
      <c r="F40" s="349" t="s">
        <v>15211</v>
      </c>
      <c r="G40" s="349" t="s">
        <v>15211</v>
      </c>
      <c r="H40" s="349" t="s">
        <v>15211</v>
      </c>
      <c r="I40" s="349" t="s">
        <v>15211</v>
      </c>
      <c r="J40" s="349" t="s">
        <v>15211</v>
      </c>
      <c r="K40" s="349" t="s">
        <v>15211</v>
      </c>
      <c r="L40" s="349" t="s">
        <v>15211</v>
      </c>
      <c r="M40" s="349" t="s">
        <v>15211</v>
      </c>
      <c r="N40" s="349" t="s">
        <v>15211</v>
      </c>
      <c r="O40" s="349" t="s">
        <v>15211</v>
      </c>
      <c r="P40" s="349" t="s">
        <v>15211</v>
      </c>
      <c r="Q40" s="349" t="s">
        <v>15211</v>
      </c>
      <c r="R40" s="349" t="s">
        <v>15211</v>
      </c>
      <c r="S40" s="349" t="s">
        <v>15211</v>
      </c>
      <c r="T40" s="349" t="s">
        <v>15211</v>
      </c>
      <c r="U40" s="349" t="s">
        <v>15211</v>
      </c>
      <c r="V40" s="349" t="s">
        <v>15211</v>
      </c>
      <c r="W40" s="349" t="s">
        <v>15211</v>
      </c>
      <c r="X40" s="349" t="s">
        <v>15211</v>
      </c>
      <c r="Y40" s="349" t="s">
        <v>15211</v>
      </c>
      <c r="Z40" s="349" t="s">
        <v>15211</v>
      </c>
      <c r="AA40" s="349" t="s">
        <v>15211</v>
      </c>
      <c r="AB40" s="349" t="s">
        <v>15211</v>
      </c>
      <c r="AC40" s="349" t="s">
        <v>15211</v>
      </c>
      <c r="AD40" s="349" t="s">
        <v>15211</v>
      </c>
      <c r="AE40" s="349" t="s">
        <v>15211</v>
      </c>
      <c r="AF40" s="349" t="s">
        <v>15211</v>
      </c>
      <c r="AG40" s="349" t="s">
        <v>15211</v>
      </c>
      <c r="AH40" s="349" t="s">
        <v>15211</v>
      </c>
      <c r="AI40" s="349" t="s">
        <v>15211</v>
      </c>
      <c r="AJ40" s="349" t="s">
        <v>15211</v>
      </c>
      <c r="AK40" s="349" t="s">
        <v>15211</v>
      </c>
      <c r="AL40" s="349" t="s">
        <v>15211</v>
      </c>
      <c r="AM40" s="349" t="s">
        <v>15211</v>
      </c>
      <c r="AN40" s="349" t="s">
        <v>15211</v>
      </c>
      <c r="AO40" s="349" t="s">
        <v>15211</v>
      </c>
      <c r="AP40" s="349" t="s">
        <v>15211</v>
      </c>
      <c r="AQ40" s="349" t="s">
        <v>15211</v>
      </c>
      <c r="AR40" s="349" t="s">
        <v>15211</v>
      </c>
      <c r="AS40" s="349" t="s">
        <v>15211</v>
      </c>
      <c r="AT40" s="349" t="s">
        <v>15211</v>
      </c>
      <c r="AU40" s="349" t="s">
        <v>15211</v>
      </c>
      <c r="AV40" s="349" t="s">
        <v>15211</v>
      </c>
      <c r="AW40" s="349" t="s">
        <v>15211</v>
      </c>
      <c r="AX40" s="349">
        <v>7.5</v>
      </c>
      <c r="AY40" s="349">
        <v>6.55</v>
      </c>
      <c r="AZ40" s="349">
        <v>6.09</v>
      </c>
      <c r="BA40" s="349">
        <v>5.94</v>
      </c>
      <c r="BB40" s="349">
        <v>5.99</v>
      </c>
      <c r="BC40" s="349">
        <v>6.05</v>
      </c>
      <c r="BD40" s="349">
        <v>6.05</v>
      </c>
      <c r="BE40" s="349">
        <v>7</v>
      </c>
      <c r="BF40" s="349">
        <v>7.38</v>
      </c>
      <c r="BG40" s="349">
        <v>7.31</v>
      </c>
      <c r="BH40" s="349">
        <v>7.31</v>
      </c>
      <c r="BI40" s="349">
        <v>7.9</v>
      </c>
      <c r="BJ40" s="349">
        <v>8.07</v>
      </c>
      <c r="BK40" s="349">
        <v>8.65</v>
      </c>
      <c r="BL40" s="349">
        <v>9.1999999999999993</v>
      </c>
      <c r="BM40" s="349">
        <v>9</v>
      </c>
      <c r="BN40" s="349">
        <v>8.76</v>
      </c>
      <c r="BO40" s="349">
        <v>8.73</v>
      </c>
      <c r="BP40" s="349">
        <v>9.09</v>
      </c>
      <c r="BQ40" s="349">
        <v>9.74</v>
      </c>
      <c r="BR40" s="349">
        <v>9.58</v>
      </c>
      <c r="BS40" s="349">
        <v>9.64</v>
      </c>
      <c r="BT40" s="349">
        <v>10.35</v>
      </c>
      <c r="BU40" s="349">
        <v>10.6</v>
      </c>
      <c r="BV40" s="349">
        <v>10.54</v>
      </c>
      <c r="BW40" s="349">
        <v>10.59</v>
      </c>
      <c r="BX40" s="349">
        <v>10.52</v>
      </c>
      <c r="BY40" s="349">
        <v>10.32</v>
      </c>
      <c r="BZ40" s="349">
        <v>9.4700000000000006</v>
      </c>
      <c r="CA40" s="349">
        <v>8.64</v>
      </c>
      <c r="CB40" s="349">
        <v>8.9</v>
      </c>
      <c r="CC40" s="349">
        <v>8.73</v>
      </c>
      <c r="CD40" s="349">
        <v>8.6199999999999992</v>
      </c>
      <c r="CE40" s="349">
        <v>8.67</v>
      </c>
      <c r="CF40" s="349">
        <v>8.85</v>
      </c>
      <c r="CG40" s="349">
        <v>9.58</v>
      </c>
      <c r="CH40" s="349">
        <v>9.1999999999999993</v>
      </c>
      <c r="CI40" s="349">
        <v>9.3800000000000008</v>
      </c>
      <c r="CJ40" s="349">
        <v>9.84</v>
      </c>
      <c r="CK40" s="349">
        <v>9.5399999999999991</v>
      </c>
      <c r="CL40" s="349">
        <v>9.2799999999999994</v>
      </c>
      <c r="CM40" s="349">
        <v>9.3000000000000007</v>
      </c>
      <c r="CN40" s="349">
        <v>8.91</v>
      </c>
      <c r="CO40" s="349">
        <v>8.64</v>
      </c>
      <c r="CP40" s="349">
        <v>7.88</v>
      </c>
      <c r="CQ40" s="349">
        <v>8.07</v>
      </c>
      <c r="CR40" s="349">
        <v>8.24</v>
      </c>
      <c r="CS40" s="349">
        <v>8.2899999999999991</v>
      </c>
      <c r="CT40" s="349">
        <v>8.18</v>
      </c>
      <c r="CU40" s="349">
        <v>8.3000000000000007</v>
      </c>
      <c r="CV40" s="349">
        <v>8.44</v>
      </c>
      <c r="CW40" s="349">
        <v>8.1</v>
      </c>
      <c r="CX40" s="349">
        <v>7.63</v>
      </c>
      <c r="CY40" s="349">
        <v>7.48</v>
      </c>
      <c r="CZ40" s="349">
        <v>7.64</v>
      </c>
      <c r="DA40" s="349">
        <v>7.67</v>
      </c>
      <c r="DB40" s="349">
        <v>7.76</v>
      </c>
      <c r="DC40" s="349">
        <v>7.69</v>
      </c>
      <c r="DD40" s="349">
        <v>7.4</v>
      </c>
      <c r="DE40" s="349">
        <v>7.3</v>
      </c>
      <c r="DF40" s="349">
        <v>7.4</v>
      </c>
      <c r="DG40" s="349">
        <v>7.46</v>
      </c>
      <c r="DH40" s="349">
        <v>7.1</v>
      </c>
      <c r="DI40" s="349">
        <v>7.75</v>
      </c>
      <c r="DJ40" s="349">
        <v>7.89</v>
      </c>
      <c r="DK40" s="349">
        <v>8.15</v>
      </c>
      <c r="DL40" s="349">
        <v>8.4</v>
      </c>
      <c r="DM40" s="349">
        <v>8.4499999999999993</v>
      </c>
      <c r="DN40" s="349">
        <v>8.3000000000000007</v>
      </c>
      <c r="DO40" s="349">
        <v>8.65</v>
      </c>
      <c r="DP40" s="349">
        <v>9.1999999999999993</v>
      </c>
      <c r="DQ40" s="349">
        <v>9.25</v>
      </c>
      <c r="DR40" s="349">
        <v>8.9499999999999993</v>
      </c>
      <c r="DS40" s="349">
        <v>9.5500000000000007</v>
      </c>
      <c r="DT40" s="349">
        <v>10.199999999999999</v>
      </c>
      <c r="DU40" s="349">
        <v>10.199999999999999</v>
      </c>
      <c r="DV40" s="349">
        <v>10.5</v>
      </c>
      <c r="DW40" s="349">
        <v>10.65</v>
      </c>
      <c r="DX40" s="349">
        <v>11.1</v>
      </c>
      <c r="DY40" s="349">
        <v>11.2</v>
      </c>
      <c r="DZ40" s="349">
        <v>11.8</v>
      </c>
      <c r="EA40" s="349">
        <v>11.7</v>
      </c>
      <c r="EB40" s="349">
        <v>10.9</v>
      </c>
      <c r="EC40" s="349">
        <v>12.24</v>
      </c>
      <c r="ED40" s="349">
        <v>12.2</v>
      </c>
      <c r="EE40" s="349">
        <v>11.65</v>
      </c>
      <c r="EF40" s="349">
        <v>11</v>
      </c>
      <c r="EG40" s="349">
        <v>11</v>
      </c>
      <c r="EH40" s="349">
        <v>9.94</v>
      </c>
      <c r="EI40" s="349">
        <v>10.89</v>
      </c>
      <c r="EJ40" s="349">
        <v>11.23</v>
      </c>
      <c r="EK40" s="349">
        <v>11.36</v>
      </c>
      <c r="EL40" s="349">
        <v>10.67</v>
      </c>
      <c r="EM40" s="349">
        <v>10.02</v>
      </c>
      <c r="EN40" s="349">
        <v>9.1199999999999992</v>
      </c>
      <c r="EO40" s="349">
        <v>9.26</v>
      </c>
      <c r="EP40" s="349">
        <v>10.1</v>
      </c>
      <c r="EQ40" s="349">
        <v>9.7200000000000006</v>
      </c>
      <c r="ER40" s="349">
        <v>9.4700000000000006</v>
      </c>
      <c r="ES40" s="349">
        <v>9.3000000000000007</v>
      </c>
      <c r="ET40" s="349">
        <v>9.1</v>
      </c>
      <c r="EU40" s="349">
        <v>8.6</v>
      </c>
      <c r="EV40" s="349">
        <v>8.5500000000000007</v>
      </c>
      <c r="EW40" s="349">
        <v>8.3000000000000007</v>
      </c>
      <c r="EX40" s="349">
        <v>8.19</v>
      </c>
      <c r="EY40" s="349">
        <v>7.4528999999999996</v>
      </c>
      <c r="EZ40" s="349">
        <v>6.9550999999999998</v>
      </c>
      <c r="FA40" s="349">
        <v>6.5993000000000004</v>
      </c>
      <c r="FB40" s="349">
        <v>6.4997999999999996</v>
      </c>
      <c r="FC40" s="349">
        <v>6.4997999999999996</v>
      </c>
      <c r="FD40" s="349">
        <v>6.3</v>
      </c>
      <c r="FE40" s="349">
        <v>6.2992999999999997</v>
      </c>
      <c r="FF40" s="349">
        <v>5.7034000000000002</v>
      </c>
      <c r="FG40" s="349">
        <v>7.03</v>
      </c>
      <c r="FH40" s="349">
        <v>6.6</v>
      </c>
      <c r="FI40" s="349">
        <v>6.8</v>
      </c>
      <c r="FJ40" s="349">
        <v>6.8</v>
      </c>
      <c r="FK40" s="349">
        <v>6.5415999999999999</v>
      </c>
      <c r="FL40" s="349">
        <v>6.2511000000000001</v>
      </c>
      <c r="FM40" s="349">
        <v>6.9</v>
      </c>
      <c r="FN40" s="349">
        <v>7.1</v>
      </c>
      <c r="FO40" s="349">
        <v>7.5</v>
      </c>
      <c r="FP40" s="349">
        <v>7.3</v>
      </c>
      <c r="FQ40" s="349">
        <v>7</v>
      </c>
      <c r="FR40" s="349">
        <v>6.78</v>
      </c>
      <c r="FS40" s="349">
        <v>6.84</v>
      </c>
      <c r="FT40" s="349">
        <v>7.57</v>
      </c>
      <c r="FU40" s="349">
        <v>7.6</v>
      </c>
      <c r="FV40" s="349">
        <v>7.66</v>
      </c>
      <c r="FW40" s="349">
        <v>7.74</v>
      </c>
      <c r="FX40" s="349">
        <v>7.63</v>
      </c>
      <c r="FY40" s="349">
        <v>7.7</v>
      </c>
      <c r="FZ40" s="349">
        <v>7.95</v>
      </c>
      <c r="GA40" s="349">
        <v>8.1300000000000008</v>
      </c>
      <c r="GB40" s="349">
        <v>8.35</v>
      </c>
      <c r="GC40" s="349">
        <v>8.6199999999999992</v>
      </c>
      <c r="GD40" s="349">
        <v>8.8000000000000007</v>
      </c>
      <c r="GE40" s="349">
        <v>9</v>
      </c>
      <c r="GF40" s="349">
        <v>9.1</v>
      </c>
      <c r="GG40" s="349">
        <v>9.06</v>
      </c>
      <c r="GH40" s="349">
        <v>8.99</v>
      </c>
      <c r="GI40" s="349">
        <v>8.99</v>
      </c>
      <c r="GJ40" s="349">
        <v>9</v>
      </c>
      <c r="GK40" s="349">
        <v>7.7892000000000001</v>
      </c>
      <c r="GL40" s="349">
        <v>8</v>
      </c>
      <c r="GM40" s="349">
        <v>7.9440999999999997</v>
      </c>
      <c r="GN40" s="349">
        <v>8.3145000000000007</v>
      </c>
      <c r="GO40" s="349">
        <v>7.9874999999999998</v>
      </c>
      <c r="GP40" s="349">
        <v>9.1446000000000005</v>
      </c>
      <c r="GQ40" s="349">
        <v>10.3908</v>
      </c>
      <c r="GR40" s="349">
        <v>9.8695000000000004</v>
      </c>
      <c r="GS40" s="349">
        <v>10.293799999999999</v>
      </c>
      <c r="GT40" s="349">
        <v>8.9114000000000004</v>
      </c>
      <c r="GU40" s="349">
        <v>7.9619999999999997</v>
      </c>
      <c r="GV40" s="349">
        <v>7.8094999999999999</v>
      </c>
      <c r="GW40" s="349">
        <v>7.9889999999999999</v>
      </c>
      <c r="GX40" s="349">
        <v>8.4411000000000005</v>
      </c>
      <c r="GY40" s="349">
        <v>8.8530999999999995</v>
      </c>
      <c r="GZ40" s="349">
        <v>8.3053000000000008</v>
      </c>
      <c r="HA40" s="349">
        <v>8.7824000000000009</v>
      </c>
      <c r="HB40" s="349">
        <v>9.0516559999999995</v>
      </c>
      <c r="HC40" s="349">
        <v>9.180021</v>
      </c>
      <c r="HD40" s="349">
        <v>9.2253260000000008</v>
      </c>
      <c r="HE40" s="349">
        <v>9.07</v>
      </c>
      <c r="HF40" s="349">
        <v>9.48</v>
      </c>
      <c r="HG40" s="349">
        <v>9.6300000000000008</v>
      </c>
      <c r="HH40" s="349">
        <v>9.52</v>
      </c>
      <c r="HI40" s="349">
        <v>10.19</v>
      </c>
      <c r="HJ40" s="349">
        <v>10.38</v>
      </c>
      <c r="HK40" s="349">
        <v>10.220000000000001</v>
      </c>
      <c r="HL40" s="349">
        <v>9.5154499999999995</v>
      </c>
      <c r="HM40" s="349">
        <v>9.7949000000000002</v>
      </c>
      <c r="HN40" s="349">
        <v>12.347390000000001</v>
      </c>
      <c r="HO40" s="349">
        <v>11.707330000000001</v>
      </c>
      <c r="HP40" s="349">
        <v>9.6275490000000001</v>
      </c>
      <c r="HQ40" s="349">
        <v>10.24404</v>
      </c>
      <c r="HR40" s="349">
        <v>10.71123</v>
      </c>
      <c r="HS40" s="349">
        <v>10.59709</v>
      </c>
      <c r="HT40" s="349">
        <v>9.0387380000000004</v>
      </c>
      <c r="HU40" s="349">
        <v>15.00874</v>
      </c>
      <c r="HV40" s="349">
        <v>13.433579999999999</v>
      </c>
      <c r="HW40" s="349">
        <v>10.79288</v>
      </c>
      <c r="HX40" s="349">
        <v>9.0705449999999992</v>
      </c>
      <c r="HY40" s="349">
        <v>9.1647780000000001</v>
      </c>
      <c r="HZ40" s="349">
        <v>8.81</v>
      </c>
      <c r="IA40" s="349">
        <v>8.0500000000000007</v>
      </c>
      <c r="IB40" s="349">
        <v>7.31</v>
      </c>
      <c r="IC40" s="349">
        <v>8.4</v>
      </c>
      <c r="ID40" s="349">
        <v>8.64</v>
      </c>
      <c r="IE40" s="349">
        <v>8.14</v>
      </c>
      <c r="IF40" s="349">
        <v>8.1</v>
      </c>
      <c r="IG40" s="349">
        <v>7.73</v>
      </c>
      <c r="IH40" s="349">
        <v>7.88</v>
      </c>
      <c r="II40" s="349">
        <v>7.78</v>
      </c>
      <c r="IJ40" s="349">
        <v>7.65</v>
      </c>
      <c r="IK40" s="349">
        <v>7.36</v>
      </c>
      <c r="IL40" s="349">
        <v>6.83</v>
      </c>
      <c r="IM40" s="349">
        <v>6.46</v>
      </c>
      <c r="IN40" s="349">
        <v>6.05</v>
      </c>
      <c r="IO40" s="349">
        <v>5.66</v>
      </c>
      <c r="IP40" s="349">
        <v>5.64</v>
      </c>
      <c r="IQ40" s="349">
        <v>5.0599999999999996</v>
      </c>
      <c r="IR40" s="349">
        <v>5.79</v>
      </c>
      <c r="IS40" s="349">
        <v>6.25</v>
      </c>
      <c r="IT40" s="349">
        <v>5.26</v>
      </c>
      <c r="IU40" s="349">
        <v>5.0199999999999996</v>
      </c>
      <c r="IV40" s="349">
        <v>4.99</v>
      </c>
      <c r="IW40" s="349">
        <v>5.37</v>
      </c>
      <c r="IX40" s="349">
        <v>5.37</v>
      </c>
      <c r="IY40" s="349">
        <v>5.81</v>
      </c>
      <c r="IZ40" s="349">
        <v>6.88</v>
      </c>
      <c r="JA40" s="349">
        <v>6.44</v>
      </c>
      <c r="JB40" s="349">
        <v>6.6</v>
      </c>
      <c r="JC40" s="349">
        <v>6.73</v>
      </c>
      <c r="JD40" s="349">
        <v>6.22</v>
      </c>
      <c r="JE40" s="349">
        <v>5.96</v>
      </c>
      <c r="JF40" s="349">
        <v>5.58</v>
      </c>
      <c r="JG40" s="349">
        <v>5.79</v>
      </c>
      <c r="JH40" s="349">
        <v>6.06</v>
      </c>
      <c r="JI40" s="349">
        <v>6.27</v>
      </c>
      <c r="JJ40" s="349">
        <v>6.45</v>
      </c>
      <c r="JK40" s="349">
        <v>6.66</v>
      </c>
      <c r="JL40" s="349">
        <v>6.38</v>
      </c>
      <c r="JM40" s="349">
        <v>6.29</v>
      </c>
      <c r="JN40" s="349">
        <v>6.11</v>
      </c>
      <c r="JO40" s="349">
        <v>6.04</v>
      </c>
      <c r="JP40" s="349">
        <v>6.18</v>
      </c>
      <c r="JQ40" s="349">
        <v>5.94</v>
      </c>
      <c r="JR40" s="349">
        <v>5.91</v>
      </c>
      <c r="JS40" s="349">
        <v>6.04</v>
      </c>
      <c r="JT40" s="349">
        <v>5.54</v>
      </c>
      <c r="JU40" s="349">
        <v>5.43</v>
      </c>
      <c r="JV40" s="349">
        <v>5.68</v>
      </c>
      <c r="JW40" s="349">
        <v>5.59</v>
      </c>
      <c r="JX40" s="349">
        <v>5.55</v>
      </c>
      <c r="JY40" s="349">
        <v>5.62</v>
      </c>
      <c r="JZ40" s="349">
        <v>5.75</v>
      </c>
      <c r="KA40" s="349">
        <v>5.94</v>
      </c>
      <c r="KB40" s="349">
        <v>5.98</v>
      </c>
      <c r="KC40" s="349">
        <v>5.81</v>
      </c>
      <c r="KD40" s="349">
        <v>6.2</v>
      </c>
      <c r="KE40" s="349">
        <v>6.38</v>
      </c>
      <c r="KF40" s="349">
        <v>6.33</v>
      </c>
      <c r="KG40" s="349">
        <v>6.58</v>
      </c>
      <c r="KH40" s="349">
        <v>6.28</v>
      </c>
      <c r="KI40" s="349">
        <v>6.23</v>
      </c>
      <c r="KJ40" s="349">
        <v>6.4</v>
      </c>
      <c r="KK40" s="349">
        <v>6.82</v>
      </c>
      <c r="KL40" s="349">
        <v>6.74</v>
      </c>
      <c r="KM40" s="349">
        <v>6.59</v>
      </c>
      <c r="KN40" s="349">
        <v>6.44</v>
      </c>
      <c r="KO40" s="349">
        <v>6.45</v>
      </c>
      <c r="KP40" s="349">
        <v>5.9</v>
      </c>
      <c r="KQ40" s="349">
        <v>5.72</v>
      </c>
      <c r="KR40" s="349">
        <v>5.87</v>
      </c>
      <c r="KS40" s="349">
        <v>5.84</v>
      </c>
      <c r="KT40" s="349">
        <v>6.68</v>
      </c>
      <c r="KU40" s="349">
        <v>6.83</v>
      </c>
      <c r="KV40" s="349">
        <v>7.29</v>
      </c>
      <c r="KW40" s="349">
        <v>6.98</v>
      </c>
      <c r="KX40" s="349">
        <v>6.62</v>
      </c>
      <c r="KY40" s="349">
        <v>6.11</v>
      </c>
      <c r="KZ40" s="349">
        <v>5.73</v>
      </c>
      <c r="LA40" s="349">
        <v>5.32</v>
      </c>
      <c r="LB40" s="349">
        <v>6.01</v>
      </c>
      <c r="LC40" s="349">
        <v>5.83</v>
      </c>
      <c r="LD40" s="349">
        <v>6</v>
      </c>
      <c r="LE40" s="349">
        <v>5.82</v>
      </c>
      <c r="LF40" s="349">
        <v>5.79</v>
      </c>
      <c r="LG40" s="349">
        <v>5.84</v>
      </c>
      <c r="LH40" s="349">
        <v>5.94</v>
      </c>
      <c r="LI40" s="349">
        <v>6.17</v>
      </c>
      <c r="LJ40" s="349">
        <v>5.89</v>
      </c>
      <c r="LK40" s="349">
        <v>5.17</v>
      </c>
      <c r="LL40" s="349">
        <v>5.3</v>
      </c>
      <c r="LM40" s="349">
        <v>5.16</v>
      </c>
      <c r="LN40" s="349">
        <v>5.19</v>
      </c>
      <c r="LO40" s="349">
        <v>4.97</v>
      </c>
      <c r="LP40" s="349">
        <v>5.21</v>
      </c>
      <c r="LQ40" s="349">
        <v>4.91</v>
      </c>
      <c r="LR40" s="349">
        <v>4.87</v>
      </c>
      <c r="LS40" s="349">
        <v>4.8899999999999997</v>
      </c>
      <c r="LT40" s="349">
        <v>4.6500000000000004</v>
      </c>
      <c r="LU40" s="349">
        <v>4.63</v>
      </c>
      <c r="LV40" s="349">
        <v>4.74</v>
      </c>
      <c r="LW40" s="349">
        <v>4.88</v>
      </c>
      <c r="LX40" s="349">
        <v>5.14</v>
      </c>
      <c r="LY40" s="349">
        <v>4.83</v>
      </c>
      <c r="LZ40" s="349">
        <v>4.7</v>
      </c>
      <c r="MA40" s="349">
        <v>4.8499999999999996</v>
      </c>
      <c r="MB40" s="349">
        <v>4.96</v>
      </c>
      <c r="MC40" s="349" t="s">
        <v>15211</v>
      </c>
    </row>
    <row r="41" spans="1:341" ht="13.5" customHeight="1">
      <c r="A41" s="433" t="s">
        <v>15212</v>
      </c>
      <c r="B41" s="351" t="s">
        <v>15242</v>
      </c>
      <c r="C41" s="348" t="s">
        <v>15209</v>
      </c>
      <c r="D41" s="350" t="s">
        <v>15211</v>
      </c>
      <c r="E41" s="350" t="s">
        <v>15211</v>
      </c>
      <c r="F41" s="350" t="s">
        <v>15211</v>
      </c>
      <c r="G41" s="350" t="s">
        <v>15211</v>
      </c>
      <c r="H41" s="350" t="s">
        <v>15211</v>
      </c>
      <c r="I41" s="350" t="s">
        <v>15211</v>
      </c>
      <c r="J41" s="350" t="s">
        <v>15211</v>
      </c>
      <c r="K41" s="350" t="s">
        <v>15211</v>
      </c>
      <c r="L41" s="350" t="s">
        <v>15211</v>
      </c>
      <c r="M41" s="350" t="s">
        <v>15211</v>
      </c>
      <c r="N41" s="350" t="s">
        <v>15211</v>
      </c>
      <c r="O41" s="350" t="s">
        <v>15211</v>
      </c>
      <c r="P41" s="350" t="s">
        <v>15211</v>
      </c>
      <c r="Q41" s="350" t="s">
        <v>15211</v>
      </c>
      <c r="R41" s="350" t="s">
        <v>15211</v>
      </c>
      <c r="S41" s="350" t="s">
        <v>15211</v>
      </c>
      <c r="T41" s="350" t="s">
        <v>15211</v>
      </c>
      <c r="U41" s="350" t="s">
        <v>15211</v>
      </c>
      <c r="V41" s="350" t="s">
        <v>15211</v>
      </c>
      <c r="W41" s="350" t="s">
        <v>15211</v>
      </c>
      <c r="X41" s="350" t="s">
        <v>15211</v>
      </c>
      <c r="Y41" s="350" t="s">
        <v>15211</v>
      </c>
      <c r="Z41" s="350" t="s">
        <v>15211</v>
      </c>
      <c r="AA41" s="350" t="s">
        <v>15211</v>
      </c>
      <c r="AB41" s="350" t="s">
        <v>15211</v>
      </c>
      <c r="AC41" s="350" t="s">
        <v>15211</v>
      </c>
      <c r="AD41" s="350" t="s">
        <v>15211</v>
      </c>
      <c r="AE41" s="350" t="s">
        <v>15211</v>
      </c>
      <c r="AF41" s="350" t="s">
        <v>15211</v>
      </c>
      <c r="AG41" s="350" t="s">
        <v>15211</v>
      </c>
      <c r="AH41" s="350" t="s">
        <v>15211</v>
      </c>
      <c r="AI41" s="350" t="s">
        <v>15211</v>
      </c>
      <c r="AJ41" s="350" t="s">
        <v>15211</v>
      </c>
      <c r="AK41" s="350" t="s">
        <v>15211</v>
      </c>
      <c r="AL41" s="350" t="s">
        <v>15211</v>
      </c>
      <c r="AM41" s="350" t="s">
        <v>15211</v>
      </c>
      <c r="AN41" s="350" t="s">
        <v>15211</v>
      </c>
      <c r="AO41" s="350" t="s">
        <v>15211</v>
      </c>
      <c r="AP41" s="350" t="s">
        <v>15211</v>
      </c>
      <c r="AQ41" s="350" t="s">
        <v>15211</v>
      </c>
      <c r="AR41" s="350" t="s">
        <v>15211</v>
      </c>
      <c r="AS41" s="350" t="s">
        <v>15211</v>
      </c>
      <c r="AT41" s="350" t="s">
        <v>15211</v>
      </c>
      <c r="AU41" s="350" t="s">
        <v>15211</v>
      </c>
      <c r="AV41" s="350" t="s">
        <v>15211</v>
      </c>
      <c r="AW41" s="350" t="s">
        <v>15211</v>
      </c>
      <c r="AX41" s="350" t="s">
        <v>15211</v>
      </c>
      <c r="AY41" s="350" t="s">
        <v>15211</v>
      </c>
      <c r="AZ41" s="350" t="s">
        <v>15211</v>
      </c>
      <c r="BA41" s="350" t="s">
        <v>15211</v>
      </c>
      <c r="BB41" s="350" t="s">
        <v>15211</v>
      </c>
      <c r="BC41" s="350" t="s">
        <v>15211</v>
      </c>
      <c r="BD41" s="350" t="s">
        <v>15211</v>
      </c>
      <c r="BE41" s="350" t="s">
        <v>15211</v>
      </c>
      <c r="BF41" s="350" t="s">
        <v>15211</v>
      </c>
      <c r="BG41" s="350" t="s">
        <v>15211</v>
      </c>
      <c r="BH41" s="350" t="s">
        <v>15211</v>
      </c>
      <c r="BI41" s="350" t="s">
        <v>15211</v>
      </c>
      <c r="BJ41" s="350" t="s">
        <v>15211</v>
      </c>
      <c r="BK41" s="350" t="s">
        <v>15211</v>
      </c>
      <c r="BL41" s="350" t="s">
        <v>15211</v>
      </c>
      <c r="BM41" s="350" t="s">
        <v>15211</v>
      </c>
      <c r="BN41" s="350" t="s">
        <v>15211</v>
      </c>
      <c r="BO41" s="350" t="s">
        <v>15211</v>
      </c>
      <c r="BP41" s="350" t="s">
        <v>15211</v>
      </c>
      <c r="BQ41" s="350" t="s">
        <v>15211</v>
      </c>
      <c r="BR41" s="350" t="s">
        <v>15211</v>
      </c>
      <c r="BS41" s="350" t="s">
        <v>15211</v>
      </c>
      <c r="BT41" s="350" t="s">
        <v>15211</v>
      </c>
      <c r="BU41" s="350" t="s">
        <v>15211</v>
      </c>
      <c r="BV41" s="350" t="s">
        <v>15211</v>
      </c>
      <c r="BW41" s="350" t="s">
        <v>15211</v>
      </c>
      <c r="BX41" s="350" t="s">
        <v>15211</v>
      </c>
      <c r="BY41" s="350" t="s">
        <v>15211</v>
      </c>
      <c r="BZ41" s="350" t="s">
        <v>15211</v>
      </c>
      <c r="CA41" s="350" t="s">
        <v>15211</v>
      </c>
      <c r="CB41" s="350" t="s">
        <v>15211</v>
      </c>
      <c r="CC41" s="350" t="s">
        <v>15211</v>
      </c>
      <c r="CD41" s="350" t="s">
        <v>15211</v>
      </c>
      <c r="CE41" s="350" t="s">
        <v>15211</v>
      </c>
      <c r="CF41" s="350" t="s">
        <v>15211</v>
      </c>
      <c r="CG41" s="350" t="s">
        <v>15211</v>
      </c>
      <c r="CH41" s="350" t="s">
        <v>15211</v>
      </c>
      <c r="CI41" s="350" t="s">
        <v>15211</v>
      </c>
      <c r="CJ41" s="350" t="s">
        <v>15211</v>
      </c>
      <c r="CK41" s="350" t="s">
        <v>15211</v>
      </c>
      <c r="CL41" s="350" t="s">
        <v>15211</v>
      </c>
      <c r="CM41" s="350" t="s">
        <v>15211</v>
      </c>
      <c r="CN41" s="350" t="s">
        <v>15211</v>
      </c>
      <c r="CO41" s="350" t="s">
        <v>15211</v>
      </c>
      <c r="CP41" s="350" t="s">
        <v>15211</v>
      </c>
      <c r="CQ41" s="350" t="s">
        <v>15211</v>
      </c>
      <c r="CR41" s="350" t="s">
        <v>15211</v>
      </c>
      <c r="CS41" s="350" t="s">
        <v>15211</v>
      </c>
      <c r="CT41" s="350" t="s">
        <v>15211</v>
      </c>
      <c r="CU41" s="350" t="s">
        <v>15211</v>
      </c>
      <c r="CV41" s="350" t="s">
        <v>15211</v>
      </c>
      <c r="CW41" s="350" t="s">
        <v>15211</v>
      </c>
      <c r="CX41" s="350" t="s">
        <v>15211</v>
      </c>
      <c r="CY41" s="350" t="s">
        <v>15211</v>
      </c>
      <c r="CZ41" s="350" t="s">
        <v>15211</v>
      </c>
      <c r="DA41" s="350" t="s">
        <v>15211</v>
      </c>
      <c r="DB41" s="350" t="s">
        <v>15211</v>
      </c>
      <c r="DC41" s="350" t="s">
        <v>15211</v>
      </c>
      <c r="DD41" s="350" t="s">
        <v>15211</v>
      </c>
      <c r="DE41" s="350" t="s">
        <v>15211</v>
      </c>
      <c r="DF41" s="350" t="s">
        <v>15211</v>
      </c>
      <c r="DG41" s="350" t="s">
        <v>15211</v>
      </c>
      <c r="DH41" s="350" t="s">
        <v>15211</v>
      </c>
      <c r="DI41" s="350" t="s">
        <v>15211</v>
      </c>
      <c r="DJ41" s="350" t="s">
        <v>15211</v>
      </c>
      <c r="DK41" s="350" t="s">
        <v>15211</v>
      </c>
      <c r="DL41" s="350" t="s">
        <v>15211</v>
      </c>
      <c r="DM41" s="350" t="s">
        <v>15211</v>
      </c>
      <c r="DN41" s="350" t="s">
        <v>15211</v>
      </c>
      <c r="DO41" s="350" t="s">
        <v>15211</v>
      </c>
      <c r="DP41" s="350" t="s">
        <v>15211</v>
      </c>
      <c r="DQ41" s="350" t="s">
        <v>15211</v>
      </c>
      <c r="DR41" s="350" t="s">
        <v>15211</v>
      </c>
      <c r="DS41" s="350" t="s">
        <v>15211</v>
      </c>
      <c r="DT41" s="350" t="s">
        <v>15211</v>
      </c>
      <c r="DU41" s="350" t="s">
        <v>15211</v>
      </c>
      <c r="DV41" s="350" t="s">
        <v>15211</v>
      </c>
      <c r="DW41" s="350" t="s">
        <v>15211</v>
      </c>
      <c r="DX41" s="350" t="s">
        <v>15211</v>
      </c>
      <c r="DY41" s="350" t="s">
        <v>15211</v>
      </c>
      <c r="DZ41" s="350" t="s">
        <v>15211</v>
      </c>
      <c r="EA41" s="350" t="s">
        <v>15211</v>
      </c>
      <c r="EB41" s="350" t="s">
        <v>15211</v>
      </c>
      <c r="EC41" s="350" t="s">
        <v>15211</v>
      </c>
      <c r="ED41" s="350" t="s">
        <v>15211</v>
      </c>
      <c r="EE41" s="350" t="s">
        <v>15211</v>
      </c>
      <c r="EF41" s="350" t="s">
        <v>15211</v>
      </c>
      <c r="EG41" s="350" t="s">
        <v>15211</v>
      </c>
      <c r="EH41" s="350" t="s">
        <v>15211</v>
      </c>
      <c r="EI41" s="350" t="s">
        <v>15211</v>
      </c>
      <c r="EJ41" s="350" t="s">
        <v>15211</v>
      </c>
      <c r="EK41" s="350" t="s">
        <v>15211</v>
      </c>
      <c r="EL41" s="350" t="s">
        <v>15211</v>
      </c>
      <c r="EM41" s="350" t="s">
        <v>15211</v>
      </c>
      <c r="EN41" s="350" t="s">
        <v>15211</v>
      </c>
      <c r="EO41" s="350" t="s">
        <v>15211</v>
      </c>
      <c r="EP41" s="350" t="s">
        <v>15211</v>
      </c>
      <c r="EQ41" s="350" t="s">
        <v>15211</v>
      </c>
      <c r="ER41" s="350" t="s">
        <v>15211</v>
      </c>
      <c r="ES41" s="350" t="s">
        <v>15211</v>
      </c>
      <c r="ET41" s="350" t="s">
        <v>15211</v>
      </c>
      <c r="EU41" s="350" t="s">
        <v>15211</v>
      </c>
      <c r="EV41" s="350" t="s">
        <v>15211</v>
      </c>
      <c r="EW41" s="350" t="s">
        <v>15211</v>
      </c>
      <c r="EX41" s="350" t="s">
        <v>15211</v>
      </c>
      <c r="EY41" s="350" t="s">
        <v>15211</v>
      </c>
      <c r="EZ41" s="350" t="s">
        <v>15211</v>
      </c>
      <c r="FA41" s="350" t="s">
        <v>15211</v>
      </c>
      <c r="FB41" s="350" t="s">
        <v>15211</v>
      </c>
      <c r="FC41" s="350" t="s">
        <v>15211</v>
      </c>
      <c r="FD41" s="350" t="s">
        <v>15211</v>
      </c>
      <c r="FE41" s="350" t="s">
        <v>15211</v>
      </c>
      <c r="FF41" s="350" t="s">
        <v>15211</v>
      </c>
      <c r="FG41" s="350" t="s">
        <v>15211</v>
      </c>
      <c r="FH41" s="350" t="s">
        <v>15211</v>
      </c>
      <c r="FI41" s="350" t="s">
        <v>15211</v>
      </c>
      <c r="FJ41" s="350" t="s">
        <v>15211</v>
      </c>
      <c r="FK41" s="350" t="s">
        <v>15211</v>
      </c>
      <c r="FL41" s="350" t="s">
        <v>15211</v>
      </c>
      <c r="FM41" s="350" t="s">
        <v>15211</v>
      </c>
      <c r="FN41" s="350" t="s">
        <v>15211</v>
      </c>
      <c r="FO41" s="350" t="s">
        <v>15211</v>
      </c>
      <c r="FP41" s="350" t="s">
        <v>15211</v>
      </c>
      <c r="FQ41" s="350" t="s">
        <v>15211</v>
      </c>
      <c r="FR41" s="350" t="s">
        <v>15211</v>
      </c>
      <c r="FS41" s="350" t="s">
        <v>15211</v>
      </c>
      <c r="FT41" s="350" t="s">
        <v>15211</v>
      </c>
      <c r="FU41" s="350" t="s">
        <v>15211</v>
      </c>
      <c r="FV41" s="350" t="s">
        <v>15211</v>
      </c>
      <c r="FW41" s="350" t="s">
        <v>15211</v>
      </c>
      <c r="FX41" s="350" t="s">
        <v>15211</v>
      </c>
      <c r="FY41" s="350" t="s">
        <v>15211</v>
      </c>
      <c r="FZ41" s="350" t="s">
        <v>15211</v>
      </c>
      <c r="GA41" s="350" t="s">
        <v>15211</v>
      </c>
      <c r="GB41" s="350" t="s">
        <v>15211</v>
      </c>
      <c r="GC41" s="350" t="s">
        <v>15211</v>
      </c>
      <c r="GD41" s="350" t="s">
        <v>15211</v>
      </c>
      <c r="GE41" s="350" t="s">
        <v>15211</v>
      </c>
      <c r="GF41" s="350" t="s">
        <v>15211</v>
      </c>
      <c r="GG41" s="350" t="s">
        <v>15211</v>
      </c>
      <c r="GH41" s="350" t="s">
        <v>15211</v>
      </c>
      <c r="GI41" s="350" t="s">
        <v>15211</v>
      </c>
      <c r="GJ41" s="350" t="s">
        <v>15211</v>
      </c>
      <c r="GK41" s="350" t="s">
        <v>15211</v>
      </c>
      <c r="GL41" s="350" t="s">
        <v>15211</v>
      </c>
      <c r="GM41" s="350" t="s">
        <v>15211</v>
      </c>
      <c r="GN41" s="350" t="s">
        <v>15211</v>
      </c>
      <c r="GO41" s="350" t="s">
        <v>15211</v>
      </c>
      <c r="GP41" s="350" t="s">
        <v>15211</v>
      </c>
      <c r="GQ41" s="350" t="s">
        <v>15211</v>
      </c>
      <c r="GR41" s="350" t="s">
        <v>15211</v>
      </c>
      <c r="GS41" s="350" t="s">
        <v>15211</v>
      </c>
      <c r="GT41" s="350" t="s">
        <v>15211</v>
      </c>
      <c r="GU41" s="350" t="s">
        <v>15211</v>
      </c>
      <c r="GV41" s="350" t="s">
        <v>15211</v>
      </c>
      <c r="GW41" s="350" t="s">
        <v>15211</v>
      </c>
      <c r="GX41" s="350" t="s">
        <v>15211</v>
      </c>
      <c r="GY41" s="350" t="s">
        <v>15211</v>
      </c>
      <c r="GZ41" s="350" t="s">
        <v>15211</v>
      </c>
      <c r="HA41" s="350" t="s">
        <v>15211</v>
      </c>
      <c r="HB41" s="350" t="s">
        <v>15211</v>
      </c>
      <c r="HC41" s="350" t="s">
        <v>15211</v>
      </c>
      <c r="HD41" s="350" t="s">
        <v>15211</v>
      </c>
      <c r="HE41" s="350" t="s">
        <v>15211</v>
      </c>
      <c r="HF41" s="350" t="s">
        <v>15211</v>
      </c>
      <c r="HG41" s="350" t="s">
        <v>15211</v>
      </c>
      <c r="HH41" s="350" t="s">
        <v>15211</v>
      </c>
      <c r="HI41" s="350" t="s">
        <v>15211</v>
      </c>
      <c r="HJ41" s="350" t="s">
        <v>15211</v>
      </c>
      <c r="HK41" s="350" t="s">
        <v>15211</v>
      </c>
      <c r="HL41" s="350" t="s">
        <v>15211</v>
      </c>
      <c r="HM41" s="350" t="s">
        <v>15211</v>
      </c>
      <c r="HN41" s="350" t="s">
        <v>15211</v>
      </c>
      <c r="HO41" s="350" t="s">
        <v>15211</v>
      </c>
      <c r="HP41" s="350" t="s">
        <v>15211</v>
      </c>
      <c r="HQ41" s="350" t="s">
        <v>15211</v>
      </c>
      <c r="HR41" s="350" t="s">
        <v>15211</v>
      </c>
      <c r="HS41" s="350" t="s">
        <v>15211</v>
      </c>
      <c r="HT41" s="350" t="s">
        <v>15211</v>
      </c>
      <c r="HU41" s="350" t="s">
        <v>15211</v>
      </c>
      <c r="HV41" s="350" t="s">
        <v>15211</v>
      </c>
      <c r="HW41" s="350" t="s">
        <v>15211</v>
      </c>
      <c r="HX41" s="350" t="s">
        <v>15211</v>
      </c>
      <c r="HY41" s="350" t="s">
        <v>15211</v>
      </c>
      <c r="HZ41" s="350" t="s">
        <v>15211</v>
      </c>
      <c r="IA41" s="350" t="s">
        <v>15211</v>
      </c>
      <c r="IB41" s="350" t="s">
        <v>15211</v>
      </c>
      <c r="IC41" s="350" t="s">
        <v>15211</v>
      </c>
      <c r="ID41" s="350" t="s">
        <v>15211</v>
      </c>
      <c r="IE41" s="350" t="s">
        <v>15211</v>
      </c>
      <c r="IF41" s="350" t="s">
        <v>15211</v>
      </c>
      <c r="IG41" s="350" t="s">
        <v>15211</v>
      </c>
      <c r="IH41" s="350" t="s">
        <v>15211</v>
      </c>
      <c r="II41" s="350" t="s">
        <v>15211</v>
      </c>
      <c r="IJ41" s="350" t="s">
        <v>15211</v>
      </c>
      <c r="IK41" s="350" t="s">
        <v>15211</v>
      </c>
      <c r="IL41" s="350" t="s">
        <v>15211</v>
      </c>
      <c r="IM41" s="350" t="s">
        <v>15211</v>
      </c>
      <c r="IN41" s="350" t="s">
        <v>15211</v>
      </c>
      <c r="IO41" s="350" t="s">
        <v>15211</v>
      </c>
      <c r="IP41" s="350" t="s">
        <v>15211</v>
      </c>
      <c r="IQ41" s="350" t="s">
        <v>15211</v>
      </c>
      <c r="IR41" s="350" t="s">
        <v>15211</v>
      </c>
      <c r="IS41" s="350" t="s">
        <v>15211</v>
      </c>
      <c r="IT41" s="350" t="s">
        <v>15211</v>
      </c>
      <c r="IU41" s="350" t="s">
        <v>15211</v>
      </c>
      <c r="IV41" s="350" t="s">
        <v>15211</v>
      </c>
      <c r="IW41" s="350" t="s">
        <v>15211</v>
      </c>
      <c r="IX41" s="350" t="s">
        <v>15211</v>
      </c>
      <c r="IY41" s="350" t="s">
        <v>15211</v>
      </c>
      <c r="IZ41" s="350" t="s">
        <v>15211</v>
      </c>
      <c r="JA41" s="350" t="s">
        <v>15211</v>
      </c>
      <c r="JB41" s="350" t="s">
        <v>15211</v>
      </c>
      <c r="JC41" s="350" t="s">
        <v>15211</v>
      </c>
      <c r="JD41" s="350" t="s">
        <v>15211</v>
      </c>
      <c r="JE41" s="350" t="s">
        <v>15211</v>
      </c>
      <c r="JF41" s="350" t="s">
        <v>15211</v>
      </c>
      <c r="JG41" s="350">
        <v>8.56</v>
      </c>
      <c r="JH41" s="350">
        <v>8.2349999999999994</v>
      </c>
      <c r="JI41" s="350">
        <v>8.1925000000000008</v>
      </c>
      <c r="JJ41" s="350">
        <v>8.3740000000000006</v>
      </c>
      <c r="JK41" s="350">
        <v>8.5875000000000004</v>
      </c>
      <c r="JL41" s="350">
        <v>8.5649999999999995</v>
      </c>
      <c r="JM41" s="350">
        <v>8.2040000000000006</v>
      </c>
      <c r="JN41" s="350">
        <v>8.0966660000000008</v>
      </c>
      <c r="JO41" s="350">
        <v>8.1959999999999997</v>
      </c>
      <c r="JP41" s="350">
        <v>8.1750000000000007</v>
      </c>
      <c r="JQ41" s="350">
        <v>8.1475000000000009</v>
      </c>
      <c r="JR41" s="350">
        <v>8.2040000000000006</v>
      </c>
      <c r="JS41" s="350">
        <v>8.1374999999999993</v>
      </c>
      <c r="JT41" s="350">
        <v>7.8724999999999996</v>
      </c>
      <c r="JU41" s="350">
        <v>7.8375000000000004</v>
      </c>
      <c r="JV41" s="350">
        <v>7.91</v>
      </c>
      <c r="JW41" s="350">
        <v>7.83</v>
      </c>
      <c r="JX41" s="350">
        <v>7.5019999999999998</v>
      </c>
      <c r="JY41" s="350">
        <v>7.4024999999999999</v>
      </c>
      <c r="JZ41" s="350">
        <v>7.7249999999999996</v>
      </c>
      <c r="KA41" s="350">
        <v>8.3279999999999994</v>
      </c>
      <c r="KB41" s="350">
        <v>8.6024999999999991</v>
      </c>
      <c r="KC41" s="350">
        <v>8.5724999999999998</v>
      </c>
      <c r="KD41" s="350">
        <v>8.8620000000000001</v>
      </c>
      <c r="KE41" s="350">
        <v>8.875</v>
      </c>
      <c r="KF41" s="350">
        <v>8.7639999999999993</v>
      </c>
      <c r="KG41" s="350">
        <v>8.8125</v>
      </c>
      <c r="KH41" s="350">
        <v>8.8375000000000004</v>
      </c>
      <c r="KI41" s="350">
        <v>8.9875000000000007</v>
      </c>
      <c r="KJ41" s="350">
        <v>8.7520000000000007</v>
      </c>
      <c r="KK41" s="350">
        <v>8.6325000000000003</v>
      </c>
      <c r="KL41" s="350">
        <v>8.6549999999999994</v>
      </c>
      <c r="KM41" s="350">
        <v>8.56</v>
      </c>
      <c r="KN41" s="350">
        <v>8.4924999999999997</v>
      </c>
      <c r="KO41" s="350">
        <v>8.4019999999999992</v>
      </c>
      <c r="KP41" s="350">
        <v>8.1850000000000005</v>
      </c>
      <c r="KQ41" s="350">
        <v>7.9550000000000001</v>
      </c>
      <c r="KR41" s="350">
        <v>7.7939999999999996</v>
      </c>
      <c r="KS41" s="350">
        <v>7.7324999999999999</v>
      </c>
      <c r="KT41" s="350">
        <v>7.8224999999999998</v>
      </c>
      <c r="KU41" s="350">
        <v>7.8366670000000003</v>
      </c>
      <c r="KV41" s="350">
        <v>7.8520000000000003</v>
      </c>
      <c r="KW41" s="350">
        <v>7.8075000000000001</v>
      </c>
      <c r="KX41" s="350">
        <v>7.8159999999999998</v>
      </c>
      <c r="KY41" s="350">
        <v>7.7850000000000001</v>
      </c>
      <c r="KZ41" s="350">
        <v>7.7324999999999999</v>
      </c>
      <c r="LA41" s="350">
        <v>7.5979999999999999</v>
      </c>
      <c r="LB41" s="350">
        <v>7.7450000000000001</v>
      </c>
      <c r="LC41" s="350">
        <v>7.7925000000000004</v>
      </c>
      <c r="LD41" s="350">
        <v>7.6680000000000001</v>
      </c>
      <c r="LE41" s="350">
        <v>7.72</v>
      </c>
      <c r="LF41" s="350">
        <v>7.585</v>
      </c>
      <c r="LG41" s="350">
        <v>7.4359999999999999</v>
      </c>
      <c r="LH41" s="350">
        <v>7.28</v>
      </c>
      <c r="LI41" s="350">
        <v>7.5025000000000004</v>
      </c>
      <c r="LJ41" s="350">
        <v>7.3520000000000003</v>
      </c>
      <c r="LK41" s="350">
        <v>7.1425000000000001</v>
      </c>
      <c r="LL41" s="350">
        <v>6.8639999999999999</v>
      </c>
      <c r="LM41" s="350">
        <v>6.7824999999999998</v>
      </c>
      <c r="LN41" s="350">
        <v>6.6124999999999998</v>
      </c>
      <c r="LO41" s="350">
        <v>6.5259999999999998</v>
      </c>
      <c r="LP41" s="350">
        <v>6.7925000000000004</v>
      </c>
      <c r="LQ41" s="350">
        <v>6.98</v>
      </c>
      <c r="LR41" s="350">
        <v>7.1180000000000003</v>
      </c>
      <c r="LS41" s="350">
        <v>7.165</v>
      </c>
      <c r="LT41" s="350">
        <v>7.1150000000000002</v>
      </c>
      <c r="LU41" s="350">
        <v>6.5839999999999996</v>
      </c>
      <c r="LV41" s="350">
        <v>6.55</v>
      </c>
      <c r="LW41" s="350">
        <v>6.6</v>
      </c>
      <c r="LX41" s="350">
        <v>6.7240000000000002</v>
      </c>
      <c r="LY41" s="350">
        <v>6.9450000000000003</v>
      </c>
      <c r="LZ41" s="350">
        <v>7.1449999999999996</v>
      </c>
      <c r="MA41" s="350">
        <v>7.35</v>
      </c>
      <c r="MB41" s="350">
        <v>6.7925000000000004</v>
      </c>
      <c r="MC41" s="350">
        <v>6.98</v>
      </c>
    </row>
    <row r="42" spans="1:341" ht="13.5" customHeight="1">
      <c r="A42" s="434"/>
      <c r="B42" s="351" t="s">
        <v>15243</v>
      </c>
      <c r="C42" s="348" t="s">
        <v>15209</v>
      </c>
      <c r="D42" s="349" t="s">
        <v>15211</v>
      </c>
      <c r="E42" s="349" t="s">
        <v>15211</v>
      </c>
      <c r="F42" s="349" t="s">
        <v>15211</v>
      </c>
      <c r="G42" s="349" t="s">
        <v>15211</v>
      </c>
      <c r="H42" s="349" t="s">
        <v>15211</v>
      </c>
      <c r="I42" s="349" t="s">
        <v>15211</v>
      </c>
      <c r="J42" s="349" t="s">
        <v>15211</v>
      </c>
      <c r="K42" s="349" t="s">
        <v>15211</v>
      </c>
      <c r="L42" s="349" t="s">
        <v>15211</v>
      </c>
      <c r="M42" s="349" t="s">
        <v>15211</v>
      </c>
      <c r="N42" s="349" t="s">
        <v>15211</v>
      </c>
      <c r="O42" s="349" t="s">
        <v>15211</v>
      </c>
      <c r="P42" s="349" t="s">
        <v>15211</v>
      </c>
      <c r="Q42" s="349" t="s">
        <v>15211</v>
      </c>
      <c r="R42" s="349" t="s">
        <v>15211</v>
      </c>
      <c r="S42" s="349" t="s">
        <v>15211</v>
      </c>
      <c r="T42" s="349" t="s">
        <v>15211</v>
      </c>
      <c r="U42" s="349" t="s">
        <v>15211</v>
      </c>
      <c r="V42" s="349" t="s">
        <v>15211</v>
      </c>
      <c r="W42" s="349" t="s">
        <v>15211</v>
      </c>
      <c r="X42" s="349" t="s">
        <v>15211</v>
      </c>
      <c r="Y42" s="349" t="s">
        <v>15211</v>
      </c>
      <c r="Z42" s="349" t="s">
        <v>15211</v>
      </c>
      <c r="AA42" s="349" t="s">
        <v>15211</v>
      </c>
      <c r="AB42" s="349" t="s">
        <v>15211</v>
      </c>
      <c r="AC42" s="349" t="s">
        <v>15211</v>
      </c>
      <c r="AD42" s="349" t="s">
        <v>15211</v>
      </c>
      <c r="AE42" s="349" t="s">
        <v>15211</v>
      </c>
      <c r="AF42" s="349" t="s">
        <v>15211</v>
      </c>
      <c r="AG42" s="349" t="s">
        <v>15211</v>
      </c>
      <c r="AH42" s="349" t="s">
        <v>15211</v>
      </c>
      <c r="AI42" s="349" t="s">
        <v>15211</v>
      </c>
      <c r="AJ42" s="349" t="s">
        <v>15211</v>
      </c>
      <c r="AK42" s="349" t="s">
        <v>15211</v>
      </c>
      <c r="AL42" s="349" t="s">
        <v>15211</v>
      </c>
      <c r="AM42" s="349" t="s">
        <v>15211</v>
      </c>
      <c r="AN42" s="349" t="s">
        <v>15211</v>
      </c>
      <c r="AO42" s="349" t="s">
        <v>15211</v>
      </c>
      <c r="AP42" s="349" t="s">
        <v>15211</v>
      </c>
      <c r="AQ42" s="349" t="s">
        <v>15211</v>
      </c>
      <c r="AR42" s="349" t="s">
        <v>15211</v>
      </c>
      <c r="AS42" s="349" t="s">
        <v>15211</v>
      </c>
      <c r="AT42" s="349" t="s">
        <v>15211</v>
      </c>
      <c r="AU42" s="349" t="s">
        <v>15211</v>
      </c>
      <c r="AV42" s="349" t="s">
        <v>15211</v>
      </c>
      <c r="AW42" s="349" t="s">
        <v>15211</v>
      </c>
      <c r="AX42" s="349" t="s">
        <v>15211</v>
      </c>
      <c r="AY42" s="349" t="s">
        <v>15211</v>
      </c>
      <c r="AZ42" s="349" t="s">
        <v>15211</v>
      </c>
      <c r="BA42" s="349" t="s">
        <v>15211</v>
      </c>
      <c r="BB42" s="349" t="s">
        <v>15211</v>
      </c>
      <c r="BC42" s="349" t="s">
        <v>15211</v>
      </c>
      <c r="BD42" s="349" t="s">
        <v>15211</v>
      </c>
      <c r="BE42" s="349" t="s">
        <v>15211</v>
      </c>
      <c r="BF42" s="349" t="s">
        <v>15211</v>
      </c>
      <c r="BG42" s="349" t="s">
        <v>15211</v>
      </c>
      <c r="BH42" s="349" t="s">
        <v>15211</v>
      </c>
      <c r="BI42" s="349" t="s">
        <v>15211</v>
      </c>
      <c r="BJ42" s="349" t="s">
        <v>15211</v>
      </c>
      <c r="BK42" s="349" t="s">
        <v>15211</v>
      </c>
      <c r="BL42" s="349" t="s">
        <v>15211</v>
      </c>
      <c r="BM42" s="349" t="s">
        <v>15211</v>
      </c>
      <c r="BN42" s="349" t="s">
        <v>15211</v>
      </c>
      <c r="BO42" s="349" t="s">
        <v>15211</v>
      </c>
      <c r="BP42" s="349" t="s">
        <v>15211</v>
      </c>
      <c r="BQ42" s="349" t="s">
        <v>15211</v>
      </c>
      <c r="BR42" s="349" t="s">
        <v>15211</v>
      </c>
      <c r="BS42" s="349" t="s">
        <v>15211</v>
      </c>
      <c r="BT42" s="349" t="s">
        <v>15211</v>
      </c>
      <c r="BU42" s="349" t="s">
        <v>15211</v>
      </c>
      <c r="BV42" s="349" t="s">
        <v>15211</v>
      </c>
      <c r="BW42" s="349" t="s">
        <v>15211</v>
      </c>
      <c r="BX42" s="349" t="s">
        <v>15211</v>
      </c>
      <c r="BY42" s="349" t="s">
        <v>15211</v>
      </c>
      <c r="BZ42" s="349" t="s">
        <v>15211</v>
      </c>
      <c r="CA42" s="349" t="s">
        <v>15211</v>
      </c>
      <c r="CB42" s="349" t="s">
        <v>15211</v>
      </c>
      <c r="CC42" s="349" t="s">
        <v>15211</v>
      </c>
      <c r="CD42" s="349" t="s">
        <v>15211</v>
      </c>
      <c r="CE42" s="349" t="s">
        <v>15211</v>
      </c>
      <c r="CF42" s="349" t="s">
        <v>15211</v>
      </c>
      <c r="CG42" s="349" t="s">
        <v>15211</v>
      </c>
      <c r="CH42" s="349" t="s">
        <v>15211</v>
      </c>
      <c r="CI42" s="349" t="s">
        <v>15211</v>
      </c>
      <c r="CJ42" s="349" t="s">
        <v>15211</v>
      </c>
      <c r="CK42" s="349" t="s">
        <v>15211</v>
      </c>
      <c r="CL42" s="349" t="s">
        <v>15211</v>
      </c>
      <c r="CM42" s="349" t="s">
        <v>15211</v>
      </c>
      <c r="CN42" s="349" t="s">
        <v>15211</v>
      </c>
      <c r="CO42" s="349" t="s">
        <v>15211</v>
      </c>
      <c r="CP42" s="349" t="s">
        <v>15211</v>
      </c>
      <c r="CQ42" s="349" t="s">
        <v>15211</v>
      </c>
      <c r="CR42" s="349" t="s">
        <v>15211</v>
      </c>
      <c r="CS42" s="349" t="s">
        <v>15211</v>
      </c>
      <c r="CT42" s="349" t="s">
        <v>15211</v>
      </c>
      <c r="CU42" s="349" t="s">
        <v>15211</v>
      </c>
      <c r="CV42" s="349" t="s">
        <v>15211</v>
      </c>
      <c r="CW42" s="349" t="s">
        <v>15211</v>
      </c>
      <c r="CX42" s="349" t="s">
        <v>15211</v>
      </c>
      <c r="CY42" s="349" t="s">
        <v>15211</v>
      </c>
      <c r="CZ42" s="349" t="s">
        <v>15211</v>
      </c>
      <c r="DA42" s="349" t="s">
        <v>15211</v>
      </c>
      <c r="DB42" s="349" t="s">
        <v>15211</v>
      </c>
      <c r="DC42" s="349" t="s">
        <v>15211</v>
      </c>
      <c r="DD42" s="349" t="s">
        <v>15211</v>
      </c>
      <c r="DE42" s="349" t="s">
        <v>15211</v>
      </c>
      <c r="DF42" s="349" t="s">
        <v>15211</v>
      </c>
      <c r="DG42" s="349" t="s">
        <v>15211</v>
      </c>
      <c r="DH42" s="349" t="s">
        <v>15211</v>
      </c>
      <c r="DI42" s="349" t="s">
        <v>15211</v>
      </c>
      <c r="DJ42" s="349" t="s">
        <v>15211</v>
      </c>
      <c r="DK42" s="349" t="s">
        <v>15211</v>
      </c>
      <c r="DL42" s="349" t="s">
        <v>15211</v>
      </c>
      <c r="DM42" s="349" t="s">
        <v>15211</v>
      </c>
      <c r="DN42" s="349" t="s">
        <v>15211</v>
      </c>
      <c r="DO42" s="349" t="s">
        <v>15211</v>
      </c>
      <c r="DP42" s="349" t="s">
        <v>15211</v>
      </c>
      <c r="DQ42" s="349" t="s">
        <v>15211</v>
      </c>
      <c r="DR42" s="349" t="s">
        <v>15211</v>
      </c>
      <c r="DS42" s="349" t="s">
        <v>15211</v>
      </c>
      <c r="DT42" s="349" t="s">
        <v>15211</v>
      </c>
      <c r="DU42" s="349" t="s">
        <v>15211</v>
      </c>
      <c r="DV42" s="349" t="s">
        <v>15211</v>
      </c>
      <c r="DW42" s="349" t="s">
        <v>15211</v>
      </c>
      <c r="DX42" s="349" t="s">
        <v>15211</v>
      </c>
      <c r="DY42" s="349" t="s">
        <v>15211</v>
      </c>
      <c r="DZ42" s="349" t="s">
        <v>15211</v>
      </c>
      <c r="EA42" s="349" t="s">
        <v>15211</v>
      </c>
      <c r="EB42" s="349" t="s">
        <v>15211</v>
      </c>
      <c r="EC42" s="349" t="s">
        <v>15211</v>
      </c>
      <c r="ED42" s="349" t="s">
        <v>15211</v>
      </c>
      <c r="EE42" s="349" t="s">
        <v>15211</v>
      </c>
      <c r="EF42" s="349" t="s">
        <v>15211</v>
      </c>
      <c r="EG42" s="349" t="s">
        <v>15211</v>
      </c>
      <c r="EH42" s="349" t="s">
        <v>15211</v>
      </c>
      <c r="EI42" s="349" t="s">
        <v>15211</v>
      </c>
      <c r="EJ42" s="349" t="s">
        <v>15211</v>
      </c>
      <c r="EK42" s="349" t="s">
        <v>15211</v>
      </c>
      <c r="EL42" s="349" t="s">
        <v>15211</v>
      </c>
      <c r="EM42" s="349" t="s">
        <v>15211</v>
      </c>
      <c r="EN42" s="349" t="s">
        <v>15211</v>
      </c>
      <c r="EO42" s="349" t="s">
        <v>15211</v>
      </c>
      <c r="EP42" s="349" t="s">
        <v>15211</v>
      </c>
      <c r="EQ42" s="349" t="s">
        <v>15211</v>
      </c>
      <c r="ER42" s="349" t="s">
        <v>15211</v>
      </c>
      <c r="ES42" s="349" t="s">
        <v>15211</v>
      </c>
      <c r="ET42" s="349" t="s">
        <v>15211</v>
      </c>
      <c r="EU42" s="349" t="s">
        <v>15211</v>
      </c>
      <c r="EV42" s="349" t="s">
        <v>15211</v>
      </c>
      <c r="EW42" s="349" t="s">
        <v>15211</v>
      </c>
      <c r="EX42" s="349" t="s">
        <v>15211</v>
      </c>
      <c r="EY42" s="349" t="s">
        <v>15211</v>
      </c>
      <c r="EZ42" s="349" t="s">
        <v>15211</v>
      </c>
      <c r="FA42" s="349" t="s">
        <v>15211</v>
      </c>
      <c r="FB42" s="349" t="s">
        <v>15211</v>
      </c>
      <c r="FC42" s="349" t="s">
        <v>15211</v>
      </c>
      <c r="FD42" s="349">
        <v>15.71757</v>
      </c>
      <c r="FE42" s="349">
        <v>15.917809999999999</v>
      </c>
      <c r="FF42" s="349">
        <v>14.604900000000001</v>
      </c>
      <c r="FG42" s="349">
        <v>16.062529999999999</v>
      </c>
      <c r="FH42" s="349">
        <v>15.04049</v>
      </c>
      <c r="FI42" s="349">
        <v>15.12965</v>
      </c>
      <c r="FJ42" s="349">
        <v>15.15611</v>
      </c>
      <c r="FK42" s="349">
        <v>15.25661</v>
      </c>
      <c r="FL42" s="349">
        <v>15.528180000000001</v>
      </c>
      <c r="FM42" s="349">
        <v>14.58788</v>
      </c>
      <c r="FN42" s="349">
        <v>14.855689999999999</v>
      </c>
      <c r="FO42" s="349">
        <v>14.94054</v>
      </c>
      <c r="FP42" s="349">
        <v>14.385429999999999</v>
      </c>
      <c r="FQ42" s="349">
        <v>14.40192</v>
      </c>
      <c r="FR42" s="349">
        <v>13.298539999999999</v>
      </c>
      <c r="FS42" s="349">
        <v>12.577959999999999</v>
      </c>
      <c r="FT42" s="349">
        <v>14.68777</v>
      </c>
      <c r="FU42" s="349">
        <v>15.241630000000001</v>
      </c>
      <c r="FV42" s="349">
        <v>15.444559999999999</v>
      </c>
      <c r="FW42" s="349">
        <v>15.132059999999999</v>
      </c>
      <c r="FX42" s="349">
        <v>14.61257</v>
      </c>
      <c r="FY42" s="349">
        <v>14.64054</v>
      </c>
      <c r="FZ42" s="349">
        <v>13.927239999999999</v>
      </c>
      <c r="GA42" s="349">
        <v>13.60371</v>
      </c>
      <c r="GB42" s="349">
        <v>13.50286</v>
      </c>
      <c r="GC42" s="349">
        <v>13.21959</v>
      </c>
      <c r="GD42" s="349">
        <v>13.59234</v>
      </c>
      <c r="GE42" s="349">
        <v>13.68914</v>
      </c>
      <c r="GF42" s="349">
        <v>13.41117</v>
      </c>
      <c r="GG42" s="349">
        <v>12.45492</v>
      </c>
      <c r="GH42" s="349">
        <v>11.39109</v>
      </c>
      <c r="GI42" s="349">
        <v>10.87205</v>
      </c>
      <c r="GJ42" s="349">
        <v>8.9777470000000008</v>
      </c>
      <c r="GK42" s="349">
        <v>9.7632150000000006</v>
      </c>
      <c r="GL42" s="349">
        <v>9.6074750000000009</v>
      </c>
      <c r="GM42" s="349">
        <v>9.2743710000000004</v>
      </c>
      <c r="GN42" s="349">
        <v>8.426221</v>
      </c>
      <c r="GO42" s="349">
        <v>7.2783680000000004</v>
      </c>
      <c r="GP42" s="349">
        <v>7.8608659999999997</v>
      </c>
      <c r="GQ42" s="349">
        <v>9.106662</v>
      </c>
      <c r="GR42" s="349">
        <v>9.9372779999999992</v>
      </c>
      <c r="GS42" s="349">
        <v>10.99376</v>
      </c>
      <c r="GT42" s="349">
        <v>9.6642080000000004</v>
      </c>
      <c r="GU42" s="349">
        <v>9.5055650000000007</v>
      </c>
      <c r="GV42" s="349">
        <v>9.6196090000000005</v>
      </c>
      <c r="GW42" s="349">
        <v>9.3432480000000009</v>
      </c>
      <c r="GX42" s="349">
        <v>9.3415429999999997</v>
      </c>
      <c r="GY42" s="349">
        <v>9.0372599999999998</v>
      </c>
      <c r="GZ42" s="349">
        <v>9.4504020000000004</v>
      </c>
      <c r="HA42" s="349">
        <v>9.8304360000000006</v>
      </c>
      <c r="HB42" s="349">
        <v>9.8788269999999994</v>
      </c>
      <c r="HC42" s="349">
        <v>10.01497</v>
      </c>
      <c r="HD42" s="349">
        <v>9.8392370000000007</v>
      </c>
      <c r="HE42" s="349">
        <v>9.9107769999999995</v>
      </c>
      <c r="HF42" s="349">
        <v>9.9137000000000004</v>
      </c>
      <c r="HG42" s="349">
        <v>10.59803</v>
      </c>
      <c r="HH42" s="349">
        <v>10.182600000000001</v>
      </c>
      <c r="HI42" s="349">
        <v>10.167759999999999</v>
      </c>
      <c r="HJ42" s="349">
        <v>10.204940000000001</v>
      </c>
      <c r="HK42" s="349">
        <v>10.3047</v>
      </c>
      <c r="HL42" s="349">
        <v>11.16165</v>
      </c>
      <c r="HM42" s="349">
        <v>11.53809</v>
      </c>
      <c r="HN42" s="349">
        <v>11.57568</v>
      </c>
      <c r="HO42" s="349">
        <v>10.93721</v>
      </c>
      <c r="HP42" s="349">
        <v>11.450699999999999</v>
      </c>
      <c r="HQ42" s="349">
        <v>12.713609999999999</v>
      </c>
      <c r="HR42" s="349">
        <v>12.52266</v>
      </c>
      <c r="HS42" s="349">
        <v>11.39368</v>
      </c>
      <c r="HT42" s="349">
        <v>12.23643</v>
      </c>
      <c r="HU42" s="349">
        <v>13.69251</v>
      </c>
      <c r="HV42" s="349">
        <v>12.66803</v>
      </c>
      <c r="HW42" s="349">
        <v>10.914809999999999</v>
      </c>
      <c r="HX42" s="349">
        <v>9.7953250000000001</v>
      </c>
      <c r="HY42" s="349">
        <v>10.033770000000001</v>
      </c>
      <c r="HZ42" s="349">
        <v>10.1248</v>
      </c>
      <c r="IA42" s="349">
        <v>9.2546309999999998</v>
      </c>
      <c r="IB42" s="349">
        <v>9.4253230000000006</v>
      </c>
      <c r="IC42" s="349">
        <v>10.089230000000001</v>
      </c>
      <c r="ID42" s="349">
        <v>9.6247039999999995</v>
      </c>
      <c r="IE42" s="349">
        <v>10.25428</v>
      </c>
      <c r="IF42" s="349">
        <v>9.6837949999999999</v>
      </c>
      <c r="IG42" s="349">
        <v>8.977392</v>
      </c>
      <c r="IH42" s="349">
        <v>8.4206810000000001</v>
      </c>
      <c r="II42" s="349">
        <v>9.0421300000000002</v>
      </c>
      <c r="IJ42" s="349">
        <v>9.3269699999999993</v>
      </c>
      <c r="IK42" s="349">
        <v>9.5592559999999995</v>
      </c>
      <c r="IL42" s="349">
        <v>9.3184920000000009</v>
      </c>
      <c r="IM42" s="349">
        <v>8.8371230000000001</v>
      </c>
      <c r="IN42" s="349">
        <v>8.5992060000000006</v>
      </c>
      <c r="IO42" s="349">
        <v>8.4756970000000003</v>
      </c>
      <c r="IP42" s="349">
        <v>8.0571389999999994</v>
      </c>
      <c r="IQ42" s="349">
        <v>7.7052779999999998</v>
      </c>
      <c r="IR42" s="349">
        <v>7.8897209999999998</v>
      </c>
      <c r="IS42" s="349">
        <v>7.4983199999999997</v>
      </c>
      <c r="IT42" s="349">
        <v>8.2107329999999994</v>
      </c>
      <c r="IU42" s="349">
        <v>8.2356719999999992</v>
      </c>
      <c r="IV42" s="349">
        <v>8.4841189999999997</v>
      </c>
      <c r="IW42" s="349">
        <v>8.8590959999999992</v>
      </c>
      <c r="IX42" s="349">
        <v>8.7752479999999995</v>
      </c>
      <c r="IY42" s="349">
        <v>8.6987919999999992</v>
      </c>
      <c r="IZ42" s="349">
        <v>8.3064009999999993</v>
      </c>
      <c r="JA42" s="349">
        <v>7.8566609999999999</v>
      </c>
      <c r="JB42" s="349">
        <v>7.802632</v>
      </c>
      <c r="JC42" s="349">
        <v>7.4946580000000003</v>
      </c>
      <c r="JD42" s="349">
        <v>7.6542940000000002</v>
      </c>
      <c r="JE42" s="349">
        <v>7.6612580000000001</v>
      </c>
      <c r="JF42" s="349">
        <v>7.804125</v>
      </c>
      <c r="JG42" s="349">
        <v>7.8414409999999997</v>
      </c>
      <c r="JH42" s="349">
        <v>7.4905020000000002</v>
      </c>
      <c r="JI42" s="349">
        <v>7.4359000000000002</v>
      </c>
      <c r="JJ42" s="349">
        <v>7.3723029999999996</v>
      </c>
      <c r="JK42" s="349">
        <v>7.2131920000000003</v>
      </c>
      <c r="JL42" s="349">
        <v>7.2621630000000001</v>
      </c>
      <c r="JM42" s="349">
        <v>7.1280989999999997</v>
      </c>
      <c r="JN42" s="349">
        <v>6.7727149999999998</v>
      </c>
      <c r="JO42" s="349">
        <v>6.7575839999999996</v>
      </c>
      <c r="JP42" s="349">
        <v>6.4458859999999998</v>
      </c>
      <c r="JQ42" s="349">
        <v>6.2616170000000002</v>
      </c>
      <c r="JR42" s="349">
        <v>5.995622</v>
      </c>
      <c r="JS42" s="349">
        <v>5.7113339999999999</v>
      </c>
      <c r="JT42" s="349">
        <v>5.3045210000000003</v>
      </c>
      <c r="JU42" s="349">
        <v>5.0863769999999997</v>
      </c>
      <c r="JV42" s="349">
        <v>5.106941</v>
      </c>
      <c r="JW42" s="349">
        <v>5.0868140000000004</v>
      </c>
      <c r="JX42" s="349">
        <v>6.124263</v>
      </c>
      <c r="JY42" s="349">
        <v>7.1296270000000002</v>
      </c>
      <c r="JZ42" s="349">
        <v>7.5016449999999999</v>
      </c>
      <c r="KA42" s="349">
        <v>7.7586399999999998</v>
      </c>
      <c r="KB42" s="349">
        <v>7.3213710000000001</v>
      </c>
      <c r="KC42" s="349">
        <v>6.9210580000000004</v>
      </c>
      <c r="KD42" s="349">
        <v>7.3386259999999996</v>
      </c>
      <c r="KE42" s="349">
        <v>7.2959259999999997</v>
      </c>
      <c r="KF42" s="349">
        <v>7.6303999999999998</v>
      </c>
      <c r="KG42" s="349">
        <v>7.617991</v>
      </c>
      <c r="KH42" s="349">
        <v>6.7733109999999996</v>
      </c>
      <c r="KI42" s="349">
        <v>6.7693989999999999</v>
      </c>
      <c r="KJ42" s="349">
        <v>6.6311660000000003</v>
      </c>
      <c r="KK42" s="349">
        <v>6.9032590000000003</v>
      </c>
      <c r="KL42" s="349">
        <v>6.9748910000000004</v>
      </c>
      <c r="KM42" s="349">
        <v>6.7298239999999998</v>
      </c>
      <c r="KN42" s="349">
        <v>7.2084229999999998</v>
      </c>
      <c r="KO42" s="349">
        <v>6.9450260000000004</v>
      </c>
      <c r="KP42" s="349">
        <v>6.9699540000000004</v>
      </c>
      <c r="KQ42" s="349">
        <v>7.5259559999999999</v>
      </c>
      <c r="KR42" s="349">
        <v>6.9929870000000003</v>
      </c>
      <c r="KS42" s="349">
        <v>6.98</v>
      </c>
      <c r="KT42" s="349">
        <v>7.42</v>
      </c>
      <c r="KU42" s="349">
        <v>7.22</v>
      </c>
      <c r="KV42" s="349">
        <v>7.37</v>
      </c>
      <c r="KW42" s="349">
        <v>7.89</v>
      </c>
      <c r="KX42" s="349">
        <v>7.78</v>
      </c>
      <c r="KY42" s="349">
        <v>8.34</v>
      </c>
      <c r="KZ42" s="349">
        <v>8.6300000000000008</v>
      </c>
      <c r="LA42" s="349">
        <v>8.25</v>
      </c>
      <c r="LB42" s="349">
        <v>8.7100000000000009</v>
      </c>
      <c r="LC42" s="349">
        <v>8.8800000000000008</v>
      </c>
      <c r="LD42" s="349">
        <v>9.2100000000000009</v>
      </c>
      <c r="LE42" s="349">
        <v>9.19</v>
      </c>
      <c r="LF42" s="349">
        <v>8.34</v>
      </c>
      <c r="LG42" s="349">
        <v>8.1999999999999993</v>
      </c>
      <c r="LH42" s="349">
        <v>8.17</v>
      </c>
      <c r="LI42" s="349">
        <v>7.6</v>
      </c>
      <c r="LJ42" s="349">
        <v>7.61</v>
      </c>
      <c r="LK42" s="349">
        <v>7.52</v>
      </c>
      <c r="LL42" s="349">
        <v>7.06</v>
      </c>
      <c r="LM42" s="349">
        <v>7.47</v>
      </c>
      <c r="LN42" s="349">
        <v>7.46</v>
      </c>
      <c r="LO42" s="349">
        <v>7.24</v>
      </c>
      <c r="LP42" s="349">
        <v>6.99</v>
      </c>
      <c r="LQ42" s="349">
        <v>7.12</v>
      </c>
      <c r="LR42" s="349">
        <v>6.84</v>
      </c>
      <c r="LS42" s="349">
        <v>6.47</v>
      </c>
      <c r="LT42" s="349">
        <v>6.47</v>
      </c>
      <c r="LU42" s="349">
        <v>6.75</v>
      </c>
      <c r="LV42" s="349">
        <v>7</v>
      </c>
      <c r="LW42" s="349">
        <v>6.95</v>
      </c>
      <c r="LX42" s="349">
        <v>6.77</v>
      </c>
      <c r="LY42" s="349">
        <v>6.86</v>
      </c>
      <c r="LZ42" s="349">
        <v>6.81</v>
      </c>
      <c r="MA42" s="349">
        <v>6.77</v>
      </c>
      <c r="MB42" s="349">
        <v>6.75</v>
      </c>
      <c r="MC42" s="349">
        <v>6.9</v>
      </c>
    </row>
    <row r="43" spans="1:341" ht="13.5" customHeight="1">
      <c r="A43" s="410" t="s">
        <v>15244</v>
      </c>
      <c r="B43" s="411"/>
      <c r="C43" s="348" t="s">
        <v>15210</v>
      </c>
      <c r="D43" s="350" t="s">
        <v>15211</v>
      </c>
      <c r="E43" s="350" t="s">
        <v>15211</v>
      </c>
      <c r="F43" s="350" t="s">
        <v>15211</v>
      </c>
      <c r="G43" s="350" t="s">
        <v>15211</v>
      </c>
      <c r="H43" s="350" t="s">
        <v>15211</v>
      </c>
      <c r="I43" s="350" t="s">
        <v>15211</v>
      </c>
      <c r="J43" s="350" t="s">
        <v>15211</v>
      </c>
      <c r="K43" s="350" t="s">
        <v>15211</v>
      </c>
      <c r="L43" s="350" t="s">
        <v>15211</v>
      </c>
      <c r="M43" s="350" t="s">
        <v>15211</v>
      </c>
      <c r="N43" s="350" t="s">
        <v>15211</v>
      </c>
      <c r="O43" s="350" t="s">
        <v>15211</v>
      </c>
      <c r="P43" s="350" t="s">
        <v>15211</v>
      </c>
      <c r="Q43" s="350" t="s">
        <v>15211</v>
      </c>
      <c r="R43" s="350" t="s">
        <v>15211</v>
      </c>
      <c r="S43" s="350" t="s">
        <v>15211</v>
      </c>
      <c r="T43" s="350" t="s">
        <v>15211</v>
      </c>
      <c r="U43" s="350" t="s">
        <v>15211</v>
      </c>
      <c r="V43" s="350" t="s">
        <v>15211</v>
      </c>
      <c r="W43" s="350" t="s">
        <v>15211</v>
      </c>
      <c r="X43" s="350" t="s">
        <v>15211</v>
      </c>
      <c r="Y43" s="350" t="s">
        <v>15211</v>
      </c>
      <c r="Z43" s="350" t="s">
        <v>15211</v>
      </c>
      <c r="AA43" s="350" t="s">
        <v>15211</v>
      </c>
      <c r="AB43" s="350" t="s">
        <v>15211</v>
      </c>
      <c r="AC43" s="350" t="s">
        <v>15211</v>
      </c>
      <c r="AD43" s="350" t="s">
        <v>15211</v>
      </c>
      <c r="AE43" s="350" t="s">
        <v>15211</v>
      </c>
      <c r="AF43" s="350" t="s">
        <v>15211</v>
      </c>
      <c r="AG43" s="350" t="s">
        <v>15211</v>
      </c>
      <c r="AH43" s="350" t="s">
        <v>15211</v>
      </c>
      <c r="AI43" s="350" t="s">
        <v>15211</v>
      </c>
      <c r="AJ43" s="350" t="s">
        <v>15211</v>
      </c>
      <c r="AK43" s="350" t="s">
        <v>15211</v>
      </c>
      <c r="AL43" s="350" t="s">
        <v>15211</v>
      </c>
      <c r="AM43" s="350" t="s">
        <v>15211</v>
      </c>
      <c r="AN43" s="350" t="s">
        <v>15211</v>
      </c>
      <c r="AO43" s="350" t="s">
        <v>15211</v>
      </c>
      <c r="AP43" s="350" t="s">
        <v>15211</v>
      </c>
      <c r="AQ43" s="350" t="s">
        <v>15211</v>
      </c>
      <c r="AR43" s="350" t="s">
        <v>15211</v>
      </c>
      <c r="AS43" s="350" t="s">
        <v>15211</v>
      </c>
      <c r="AT43" s="350" t="s">
        <v>15211</v>
      </c>
      <c r="AU43" s="350" t="s">
        <v>15211</v>
      </c>
      <c r="AV43" s="350" t="s">
        <v>15211</v>
      </c>
      <c r="AW43" s="350" t="s">
        <v>15211</v>
      </c>
      <c r="AX43" s="350" t="s">
        <v>15211</v>
      </c>
      <c r="AY43" s="350" t="s">
        <v>15211</v>
      </c>
      <c r="AZ43" s="350" t="s">
        <v>15211</v>
      </c>
      <c r="BA43" s="350" t="s">
        <v>15211</v>
      </c>
      <c r="BB43" s="350" t="s">
        <v>15211</v>
      </c>
      <c r="BC43" s="350" t="s">
        <v>15211</v>
      </c>
      <c r="BD43" s="350" t="s">
        <v>15211</v>
      </c>
      <c r="BE43" s="350" t="s">
        <v>15211</v>
      </c>
      <c r="BF43" s="350" t="s">
        <v>15211</v>
      </c>
      <c r="BG43" s="350" t="s">
        <v>15211</v>
      </c>
      <c r="BH43" s="350" t="s">
        <v>15211</v>
      </c>
      <c r="BI43" s="350" t="s">
        <v>15211</v>
      </c>
      <c r="BJ43" s="350" t="s">
        <v>15211</v>
      </c>
      <c r="BK43" s="350" t="s">
        <v>15211</v>
      </c>
      <c r="BL43" s="350" t="s">
        <v>15211</v>
      </c>
      <c r="BM43" s="350" t="s">
        <v>15211</v>
      </c>
      <c r="BN43" s="350" t="s">
        <v>15211</v>
      </c>
      <c r="BO43" s="350" t="s">
        <v>15211</v>
      </c>
      <c r="BP43" s="350" t="s">
        <v>15211</v>
      </c>
      <c r="BQ43" s="350" t="s">
        <v>15211</v>
      </c>
      <c r="BR43" s="350" t="s">
        <v>15211</v>
      </c>
      <c r="BS43" s="350" t="s">
        <v>15211</v>
      </c>
      <c r="BT43" s="350" t="s">
        <v>15211</v>
      </c>
      <c r="BU43" s="350" t="s">
        <v>15211</v>
      </c>
      <c r="BV43" s="350" t="s">
        <v>15211</v>
      </c>
      <c r="BW43" s="350" t="s">
        <v>15211</v>
      </c>
      <c r="BX43" s="350" t="s">
        <v>15211</v>
      </c>
      <c r="BY43" s="350" t="s">
        <v>15211</v>
      </c>
      <c r="BZ43" s="350" t="s">
        <v>15211</v>
      </c>
      <c r="CA43" s="350" t="s">
        <v>15211</v>
      </c>
      <c r="CB43" s="350" t="s">
        <v>15211</v>
      </c>
      <c r="CC43" s="350" t="s">
        <v>15211</v>
      </c>
      <c r="CD43" s="350" t="s">
        <v>15211</v>
      </c>
      <c r="CE43" s="350" t="s">
        <v>15211</v>
      </c>
      <c r="CF43" s="350" t="s">
        <v>15211</v>
      </c>
      <c r="CG43" s="350" t="s">
        <v>15211</v>
      </c>
      <c r="CH43" s="350" t="s">
        <v>15211</v>
      </c>
      <c r="CI43" s="350" t="s">
        <v>15211</v>
      </c>
      <c r="CJ43" s="350" t="s">
        <v>15211</v>
      </c>
      <c r="CK43" s="350" t="s">
        <v>15211</v>
      </c>
      <c r="CL43" s="350" t="s">
        <v>15211</v>
      </c>
      <c r="CM43" s="350" t="s">
        <v>15211</v>
      </c>
      <c r="CN43" s="350" t="s">
        <v>15211</v>
      </c>
      <c r="CO43" s="350">
        <v>9.15</v>
      </c>
      <c r="CP43" s="350">
        <v>9.42</v>
      </c>
      <c r="CQ43" s="350">
        <v>9.6199999999999992</v>
      </c>
      <c r="CR43" s="350">
        <v>9.43</v>
      </c>
      <c r="CS43" s="350">
        <v>9.3000000000000007</v>
      </c>
      <c r="CT43" s="350">
        <v>10.76</v>
      </c>
      <c r="CU43" s="350">
        <v>10.48</v>
      </c>
      <c r="CV43" s="350">
        <v>11.03</v>
      </c>
      <c r="CW43" s="350">
        <v>11.03</v>
      </c>
      <c r="CX43" s="350">
        <v>9.27</v>
      </c>
      <c r="CY43" s="350">
        <v>8.11</v>
      </c>
      <c r="CZ43" s="350">
        <v>7.85</v>
      </c>
      <c r="DA43" s="350">
        <v>7.74</v>
      </c>
      <c r="DB43" s="350">
        <v>7.67</v>
      </c>
      <c r="DC43" s="350">
        <v>7.56</v>
      </c>
      <c r="DD43" s="350">
        <v>8.25</v>
      </c>
      <c r="DE43" s="350">
        <v>8.4499999999999993</v>
      </c>
      <c r="DF43" s="350">
        <v>7.65</v>
      </c>
      <c r="DG43" s="350">
        <v>7.17</v>
      </c>
      <c r="DH43" s="350">
        <v>6.3</v>
      </c>
      <c r="DI43" s="350">
        <v>6</v>
      </c>
      <c r="DJ43" s="350">
        <v>6</v>
      </c>
      <c r="DK43" s="350">
        <v>5.9</v>
      </c>
      <c r="DL43" s="350">
        <v>5.8</v>
      </c>
      <c r="DM43" s="350">
        <v>6</v>
      </c>
      <c r="DN43" s="350">
        <v>6.4</v>
      </c>
      <c r="DO43" s="350">
        <v>6.7</v>
      </c>
      <c r="DP43" s="350">
        <v>6.6</v>
      </c>
      <c r="DQ43" s="350">
        <v>7</v>
      </c>
      <c r="DR43" s="350">
        <v>6.6</v>
      </c>
      <c r="DS43" s="350">
        <v>6.4</v>
      </c>
      <c r="DT43" s="350">
        <v>6.6</v>
      </c>
      <c r="DU43" s="350">
        <v>6.5</v>
      </c>
      <c r="DV43" s="350">
        <v>6.2</v>
      </c>
      <c r="DW43" s="350">
        <v>6.1</v>
      </c>
      <c r="DX43" s="350">
        <v>6.2</v>
      </c>
      <c r="DY43" s="350">
        <v>6.1</v>
      </c>
      <c r="DZ43" s="350">
        <v>6.1</v>
      </c>
      <c r="EA43" s="350">
        <v>6</v>
      </c>
      <c r="EB43" s="350">
        <v>6.1</v>
      </c>
      <c r="EC43" s="350">
        <v>6</v>
      </c>
      <c r="ED43" s="350">
        <v>5.9</v>
      </c>
      <c r="EE43" s="350">
        <v>5.5</v>
      </c>
      <c r="EF43" s="350">
        <v>5.35</v>
      </c>
      <c r="EG43" s="350">
        <v>5.35</v>
      </c>
      <c r="EH43" s="350">
        <v>5.28</v>
      </c>
      <c r="EI43" s="350">
        <v>5.39</v>
      </c>
      <c r="EJ43" s="350">
        <v>5.54</v>
      </c>
      <c r="EK43" s="350">
        <v>5.48</v>
      </c>
      <c r="EL43" s="350">
        <v>5.52</v>
      </c>
      <c r="EM43" s="350">
        <v>5.33</v>
      </c>
      <c r="EN43" s="350">
        <v>5.31</v>
      </c>
      <c r="EO43" s="350">
        <v>5.07</v>
      </c>
      <c r="EP43" s="350">
        <v>4.9000000000000004</v>
      </c>
      <c r="EQ43" s="350">
        <v>5.13</v>
      </c>
      <c r="ER43" s="350">
        <v>5.24</v>
      </c>
      <c r="ES43" s="350">
        <v>5.31</v>
      </c>
      <c r="ET43" s="350">
        <v>5.51</v>
      </c>
      <c r="EU43" s="350">
        <v>5.51</v>
      </c>
      <c r="EV43" s="350">
        <v>5.52</v>
      </c>
      <c r="EW43" s="350">
        <v>5.36</v>
      </c>
      <c r="EX43" s="350">
        <v>5.21</v>
      </c>
      <c r="EY43" s="350">
        <v>4.95</v>
      </c>
      <c r="EZ43" s="350">
        <v>4.7300000000000004</v>
      </c>
      <c r="FA43" s="350">
        <v>4.79</v>
      </c>
      <c r="FB43" s="350">
        <v>4.76</v>
      </c>
      <c r="FC43" s="350">
        <v>4.58</v>
      </c>
      <c r="FD43" s="350">
        <v>4.43</v>
      </c>
      <c r="FE43" s="350">
        <v>4.24</v>
      </c>
      <c r="FF43" s="350">
        <v>4.26</v>
      </c>
      <c r="FG43" s="350">
        <v>4.38</v>
      </c>
      <c r="FH43" s="350">
        <v>4.0199999999999996</v>
      </c>
      <c r="FI43" s="350">
        <v>3.81</v>
      </c>
      <c r="FJ43" s="350">
        <v>4.12</v>
      </c>
      <c r="FK43" s="350">
        <v>4.29</v>
      </c>
      <c r="FL43" s="350">
        <v>4.32</v>
      </c>
      <c r="FM43" s="350">
        <v>4.38</v>
      </c>
      <c r="FN43" s="350">
        <v>4.51</v>
      </c>
      <c r="FO43" s="350">
        <v>4.45</v>
      </c>
      <c r="FP43" s="350">
        <v>4.37</v>
      </c>
      <c r="FQ43" s="350">
        <v>4.3499999999999996</v>
      </c>
      <c r="FR43" s="350">
        <v>4.17</v>
      </c>
      <c r="FS43" s="350">
        <v>4.3499999999999996</v>
      </c>
      <c r="FT43" s="350">
        <v>4.49</v>
      </c>
      <c r="FU43" s="350">
        <v>4.55</v>
      </c>
      <c r="FV43" s="350">
        <v>4.4400000000000004</v>
      </c>
      <c r="FW43" s="350">
        <v>4.28</v>
      </c>
      <c r="FX43" s="350">
        <v>4.22</v>
      </c>
      <c r="FY43" s="350">
        <v>4.1100000000000003</v>
      </c>
      <c r="FZ43" s="350">
        <v>3.97</v>
      </c>
      <c r="GA43" s="350">
        <v>3.77</v>
      </c>
      <c r="GB43" s="350">
        <v>3.69</v>
      </c>
      <c r="GC43" s="350">
        <v>3.69</v>
      </c>
      <c r="GD43" s="350">
        <v>3.92</v>
      </c>
      <c r="GE43" s="350">
        <v>3.76</v>
      </c>
      <c r="GF43" s="350">
        <v>3.6</v>
      </c>
      <c r="GG43" s="350">
        <v>3.44</v>
      </c>
      <c r="GH43" s="350">
        <v>3.46</v>
      </c>
      <c r="GI43" s="350">
        <v>3.47</v>
      </c>
      <c r="GJ43" s="350">
        <v>3.3</v>
      </c>
      <c r="GK43" s="350">
        <v>3.45</v>
      </c>
      <c r="GL43" s="350">
        <v>3.67</v>
      </c>
      <c r="GM43" s="350">
        <v>3.57</v>
      </c>
      <c r="GN43" s="350">
        <v>3.6</v>
      </c>
      <c r="GO43" s="350">
        <v>3.77</v>
      </c>
      <c r="GP43" s="350">
        <v>3.95</v>
      </c>
      <c r="GQ43" s="350">
        <v>4.2300000000000004</v>
      </c>
      <c r="GR43" s="350">
        <v>4.3</v>
      </c>
      <c r="GS43" s="350">
        <v>4.3099999999999996</v>
      </c>
      <c r="GT43" s="350">
        <v>4.33</v>
      </c>
      <c r="GU43" s="350">
        <v>4.1900000000000004</v>
      </c>
      <c r="GV43" s="350">
        <v>4.0599999999999996</v>
      </c>
      <c r="GW43" s="350">
        <v>4.08</v>
      </c>
      <c r="GX43" s="350">
        <v>3.98</v>
      </c>
      <c r="GY43" s="350">
        <v>4.04</v>
      </c>
      <c r="GZ43" s="350">
        <v>4.28</v>
      </c>
      <c r="HA43" s="350">
        <v>4.3</v>
      </c>
      <c r="HB43" s="350">
        <v>4.2</v>
      </c>
      <c r="HC43" s="350">
        <v>4.4000000000000004</v>
      </c>
      <c r="HD43" s="350">
        <v>4.51</v>
      </c>
      <c r="HE43" s="350">
        <v>4.8</v>
      </c>
      <c r="HF43" s="350">
        <v>4.79</v>
      </c>
      <c r="HG43" s="350">
        <v>4.62</v>
      </c>
      <c r="HH43" s="350">
        <v>4.5599999999999996</v>
      </c>
      <c r="HI43" s="350">
        <v>4.58</v>
      </c>
      <c r="HJ43" s="350">
        <v>4.43</v>
      </c>
      <c r="HK43" s="350">
        <v>4.53</v>
      </c>
      <c r="HL43" s="350">
        <v>4.4000000000000004</v>
      </c>
      <c r="HM43" s="350">
        <v>4.3600000000000003</v>
      </c>
      <c r="HN43" s="350">
        <v>4.42</v>
      </c>
      <c r="HO43" s="350">
        <v>4.54</v>
      </c>
      <c r="HP43" s="350">
        <v>4.74</v>
      </c>
      <c r="HQ43" s="350">
        <v>5.17</v>
      </c>
      <c r="HR43" s="350">
        <v>5.15</v>
      </c>
      <c r="HS43" s="350">
        <v>4.87</v>
      </c>
      <c r="HT43" s="350">
        <v>4.88</v>
      </c>
      <c r="HU43" s="350">
        <v>4.93</v>
      </c>
      <c r="HV43" s="350">
        <v>5.09</v>
      </c>
      <c r="HW43" s="350">
        <v>5.08</v>
      </c>
      <c r="HX43" s="350">
        <v>5.6</v>
      </c>
      <c r="HY43" s="350">
        <v>5.7</v>
      </c>
      <c r="HZ43" s="350">
        <v>5.87</v>
      </c>
      <c r="IA43" s="350">
        <v>5.5</v>
      </c>
      <c r="IB43" s="350">
        <v>5.22</v>
      </c>
      <c r="IC43" s="350">
        <v>5.33</v>
      </c>
      <c r="ID43" s="350">
        <v>4.8899999999999997</v>
      </c>
      <c r="IE43" s="350">
        <v>4.5199999999999996</v>
      </c>
      <c r="IF43" s="350">
        <v>4.5599999999999996</v>
      </c>
      <c r="IG43" s="350">
        <v>4.57</v>
      </c>
      <c r="IH43" s="350">
        <v>4.84</v>
      </c>
      <c r="II43" s="350">
        <v>5.49</v>
      </c>
      <c r="IJ43" s="350">
        <v>6.02</v>
      </c>
      <c r="IK43" s="350">
        <v>6.46</v>
      </c>
      <c r="IL43" s="350">
        <v>6.24</v>
      </c>
      <c r="IM43" s="350">
        <v>7.83</v>
      </c>
      <c r="IN43" s="350">
        <v>7.97</v>
      </c>
      <c r="IO43" s="350">
        <v>9.1</v>
      </c>
      <c r="IP43" s="350">
        <v>10.34</v>
      </c>
      <c r="IQ43" s="350">
        <v>10.7</v>
      </c>
      <c r="IR43" s="350">
        <v>11.34</v>
      </c>
      <c r="IS43" s="350">
        <v>9.57</v>
      </c>
      <c r="IT43" s="350">
        <v>11.52</v>
      </c>
      <c r="IU43" s="350">
        <v>12.01</v>
      </c>
      <c r="IV43" s="350">
        <v>11.73</v>
      </c>
      <c r="IW43" s="350">
        <v>11.4</v>
      </c>
      <c r="IX43" s="350">
        <v>12.44</v>
      </c>
      <c r="IY43" s="350">
        <v>13.86</v>
      </c>
      <c r="IZ43" s="350">
        <v>15.94</v>
      </c>
      <c r="JA43" s="350">
        <v>16.690000000000001</v>
      </c>
      <c r="JB43" s="350">
        <v>16.149999999999999</v>
      </c>
      <c r="JC43" s="350">
        <v>15.9</v>
      </c>
      <c r="JD43" s="350">
        <v>17.78</v>
      </c>
      <c r="JE43" s="350">
        <v>18.04</v>
      </c>
      <c r="JF43" s="350">
        <v>17.920000000000002</v>
      </c>
      <c r="JG43" s="350">
        <v>21.14</v>
      </c>
      <c r="JH43" s="350">
        <v>25.91</v>
      </c>
      <c r="JI43" s="350">
        <v>29.24</v>
      </c>
      <c r="JJ43" s="350">
        <v>19.059999999999999</v>
      </c>
      <c r="JK43" s="350">
        <v>21.48</v>
      </c>
      <c r="JL43" s="350">
        <v>26.9</v>
      </c>
      <c r="JM43" s="350">
        <v>27.82</v>
      </c>
      <c r="JN43" s="350">
        <v>25.82</v>
      </c>
      <c r="JO43" s="350">
        <v>24.34</v>
      </c>
      <c r="JP43" s="350">
        <v>20.91</v>
      </c>
      <c r="JQ43" s="350">
        <v>17.96</v>
      </c>
      <c r="JR43" s="350">
        <v>17.2</v>
      </c>
      <c r="JS43" s="350">
        <v>13.33</v>
      </c>
      <c r="JT43" s="350">
        <v>11.1</v>
      </c>
      <c r="JU43" s="350">
        <v>10.95</v>
      </c>
      <c r="JV43" s="350">
        <v>11.38</v>
      </c>
      <c r="JW43" s="350">
        <v>11.58</v>
      </c>
      <c r="JX43" s="350">
        <v>9.07</v>
      </c>
      <c r="JY43" s="350">
        <v>10.07</v>
      </c>
      <c r="JZ43" s="350">
        <v>10.53</v>
      </c>
      <c r="KA43" s="350">
        <v>10.01</v>
      </c>
      <c r="KB43" s="350">
        <v>10.15</v>
      </c>
      <c r="KC43" s="350">
        <v>8.74</v>
      </c>
      <c r="KD43" s="350">
        <v>8.41</v>
      </c>
      <c r="KE43" s="350">
        <v>8.66</v>
      </c>
      <c r="KF43" s="350">
        <v>8.18</v>
      </c>
      <c r="KG43" s="350">
        <v>7.7</v>
      </c>
      <c r="KH43" s="350">
        <v>6.9</v>
      </c>
      <c r="KI43" s="350">
        <v>6.2</v>
      </c>
      <c r="KJ43" s="350">
        <v>6.38</v>
      </c>
      <c r="KK43" s="350">
        <v>5.93</v>
      </c>
      <c r="KL43" s="350">
        <v>6.1</v>
      </c>
      <c r="KM43" s="350">
        <v>6.09</v>
      </c>
      <c r="KN43" s="350">
        <v>5.89</v>
      </c>
      <c r="KO43" s="350">
        <v>7.26</v>
      </c>
      <c r="KP43" s="350">
        <v>8.1</v>
      </c>
      <c r="KQ43" s="350">
        <v>8.42</v>
      </c>
      <c r="KR43" s="350">
        <v>9.48</v>
      </c>
      <c r="KS43" s="350">
        <v>9.7200000000000006</v>
      </c>
      <c r="KT43" s="350">
        <v>10.52</v>
      </c>
      <c r="KU43" s="350">
        <v>12</v>
      </c>
      <c r="KV43" s="350">
        <v>10.95</v>
      </c>
      <c r="KW43" s="350">
        <v>11.43</v>
      </c>
      <c r="KX43" s="350" t="s">
        <v>15211</v>
      </c>
      <c r="KY43" s="350">
        <v>10.26</v>
      </c>
      <c r="KZ43" s="350">
        <v>8.5399999999999991</v>
      </c>
      <c r="LA43" s="350">
        <v>7.81</v>
      </c>
      <c r="LB43" s="350">
        <v>7.41</v>
      </c>
      <c r="LC43" s="350">
        <v>8.2100000000000009</v>
      </c>
      <c r="LD43" s="350">
        <v>9.08</v>
      </c>
      <c r="LE43" s="350">
        <v>10.41</v>
      </c>
      <c r="LF43" s="350">
        <v>9.1199999999999992</v>
      </c>
      <c r="LG43" s="350">
        <v>9.0299999999999994</v>
      </c>
      <c r="LH43" s="350">
        <v>7.64</v>
      </c>
      <c r="LI43" s="350">
        <v>7.92</v>
      </c>
      <c r="LJ43" s="350">
        <v>7.99</v>
      </c>
      <c r="LK43" s="350">
        <v>8.19</v>
      </c>
      <c r="LL43" s="350">
        <v>8.34</v>
      </c>
      <c r="LM43" s="350">
        <v>8.33</v>
      </c>
      <c r="LN43" s="350">
        <v>7.33</v>
      </c>
      <c r="LO43" s="350">
        <v>6.94</v>
      </c>
      <c r="LP43" s="350">
        <v>7.04</v>
      </c>
      <c r="LQ43" s="350">
        <v>7.52</v>
      </c>
      <c r="LR43" s="350">
        <v>7.17</v>
      </c>
      <c r="LS43" s="350">
        <v>6.7</v>
      </c>
      <c r="LT43" s="350">
        <v>5.86</v>
      </c>
      <c r="LU43" s="350">
        <v>5.76</v>
      </c>
      <c r="LV43" s="350">
        <v>5.33</v>
      </c>
      <c r="LW43" s="350">
        <v>5.55</v>
      </c>
      <c r="LX43" s="350">
        <v>5.56</v>
      </c>
      <c r="LY43" s="350">
        <v>5.59</v>
      </c>
      <c r="LZ43" s="350">
        <v>5.22</v>
      </c>
      <c r="MA43" s="350">
        <v>4.4400000000000004</v>
      </c>
      <c r="MB43" s="350">
        <v>3.79</v>
      </c>
      <c r="MC43" s="350">
        <v>4.1100000000000003</v>
      </c>
    </row>
    <row r="44" spans="1:341" ht="13.5" customHeight="1">
      <c r="A44" s="433" t="s">
        <v>15212</v>
      </c>
      <c r="B44" s="351" t="s">
        <v>15245</v>
      </c>
      <c r="C44" s="348" t="s">
        <v>15210</v>
      </c>
      <c r="D44" s="349">
        <v>15.49</v>
      </c>
      <c r="E44" s="349">
        <v>15.61</v>
      </c>
      <c r="F44" s="349">
        <v>15.66</v>
      </c>
      <c r="G44" s="349">
        <v>16.16</v>
      </c>
      <c r="H44" s="349">
        <v>16.166</v>
      </c>
      <c r="I44" s="349">
        <v>16.670000000000002</v>
      </c>
      <c r="J44" s="349">
        <v>16.417999999999999</v>
      </c>
      <c r="K44" s="349">
        <v>16.268999999999998</v>
      </c>
      <c r="L44" s="349">
        <v>16.417000000000002</v>
      </c>
      <c r="M44" s="349">
        <v>16.559999999999999</v>
      </c>
      <c r="N44" s="349">
        <v>16.43</v>
      </c>
      <c r="O44" s="349">
        <v>15.96</v>
      </c>
      <c r="P44" s="349">
        <v>16</v>
      </c>
      <c r="Q44" s="349">
        <v>15.58</v>
      </c>
      <c r="R44" s="349">
        <v>15.64</v>
      </c>
      <c r="S44" s="349">
        <v>15.83</v>
      </c>
      <c r="T44" s="349">
        <v>16.010000000000002</v>
      </c>
      <c r="U44" s="349">
        <v>16.309999999999999</v>
      </c>
      <c r="V44" s="349">
        <v>16.43</v>
      </c>
      <c r="W44" s="349">
        <v>16.79</v>
      </c>
      <c r="X44" s="349">
        <v>16.84</v>
      </c>
      <c r="Y44" s="349">
        <v>17.21</v>
      </c>
      <c r="Z44" s="349">
        <v>16.829999999999998</v>
      </c>
      <c r="AA44" s="349">
        <v>16.66</v>
      </c>
      <c r="AB44" s="349">
        <v>16.649999999999999</v>
      </c>
      <c r="AC44" s="349">
        <v>16.86</v>
      </c>
      <c r="AD44" s="349">
        <v>16.41</v>
      </c>
      <c r="AE44" s="349">
        <v>16.260000000000002</v>
      </c>
      <c r="AF44" s="349">
        <v>15.97</v>
      </c>
      <c r="AG44" s="349">
        <v>15.98</v>
      </c>
      <c r="AH44" s="349">
        <v>15.29</v>
      </c>
      <c r="AI44" s="349">
        <v>14.38</v>
      </c>
      <c r="AJ44" s="349">
        <v>14.18</v>
      </c>
      <c r="AK44" s="349">
        <v>13.86</v>
      </c>
      <c r="AL44" s="349">
        <v>14.54</v>
      </c>
      <c r="AM44" s="349">
        <v>14.9</v>
      </c>
      <c r="AN44" s="349">
        <v>14.65</v>
      </c>
      <c r="AO44" s="349">
        <v>14.36</v>
      </c>
      <c r="AP44" s="349">
        <v>14.49</v>
      </c>
      <c r="AQ44" s="349">
        <v>15.03</v>
      </c>
      <c r="AR44" s="349">
        <v>14.92</v>
      </c>
      <c r="AS44" s="349">
        <v>14.68</v>
      </c>
      <c r="AT44" s="349">
        <v>14.24</v>
      </c>
      <c r="AU44" s="349">
        <v>13.85</v>
      </c>
      <c r="AV44" s="349">
        <v>13.29</v>
      </c>
      <c r="AW44" s="349">
        <v>13.07</v>
      </c>
      <c r="AX44" s="349">
        <v>12.69</v>
      </c>
      <c r="AY44" s="349">
        <v>12.34</v>
      </c>
      <c r="AZ44" s="349">
        <v>12.21</v>
      </c>
      <c r="BA44" s="349">
        <v>12.8</v>
      </c>
      <c r="BB44" s="349">
        <v>12.99</v>
      </c>
      <c r="BC44" s="349">
        <v>13.24</v>
      </c>
      <c r="BD44" s="349">
        <v>13.76</v>
      </c>
      <c r="BE44" s="349">
        <v>14.46</v>
      </c>
      <c r="BF44" s="349">
        <v>15.11</v>
      </c>
      <c r="BG44" s="349">
        <v>15.87</v>
      </c>
      <c r="BH44" s="349">
        <v>16.89</v>
      </c>
      <c r="BI44" s="349">
        <v>16.91</v>
      </c>
      <c r="BJ44" s="349">
        <v>16.940000000000001</v>
      </c>
      <c r="BK44" s="349">
        <v>16.8</v>
      </c>
      <c r="BL44" s="349">
        <v>17.02</v>
      </c>
      <c r="BM44" s="349">
        <v>16.82</v>
      </c>
      <c r="BN44" s="349">
        <v>16.72</v>
      </c>
      <c r="BO44" s="349">
        <v>16.82</v>
      </c>
      <c r="BP44" s="349">
        <v>16.95</v>
      </c>
      <c r="BQ44" s="349">
        <v>16.78</v>
      </c>
      <c r="BR44" s="349">
        <v>16.62</v>
      </c>
      <c r="BS44" s="349">
        <v>15.96</v>
      </c>
      <c r="BT44" s="349">
        <v>15.49</v>
      </c>
      <c r="BU44" s="349">
        <v>15.15</v>
      </c>
      <c r="BV44" s="349">
        <v>14.39</v>
      </c>
      <c r="BW44" s="349">
        <v>14.56</v>
      </c>
      <c r="BX44" s="349">
        <v>13.77</v>
      </c>
      <c r="BY44" s="349">
        <v>14.1</v>
      </c>
      <c r="BZ44" s="349">
        <v>15.04</v>
      </c>
      <c r="CA44" s="349">
        <v>15.78</v>
      </c>
      <c r="CB44" s="349">
        <v>16.53</v>
      </c>
      <c r="CC44" s="349">
        <v>15.78</v>
      </c>
      <c r="CD44" s="349">
        <v>15.39</v>
      </c>
      <c r="CE44" s="349">
        <v>15.82</v>
      </c>
      <c r="CF44" s="349">
        <v>15.42</v>
      </c>
      <c r="CG44" s="349">
        <v>15.8</v>
      </c>
      <c r="CH44" s="349">
        <v>16.18</v>
      </c>
      <c r="CI44" s="349">
        <v>16.190000000000001</v>
      </c>
      <c r="CJ44" s="349">
        <v>15.82</v>
      </c>
      <c r="CK44" s="349">
        <v>15.03</v>
      </c>
      <c r="CL44" s="349">
        <v>15.16</v>
      </c>
      <c r="CM44" s="349">
        <v>15.24</v>
      </c>
      <c r="CN44" s="349">
        <v>15.08</v>
      </c>
      <c r="CO44" s="349">
        <v>14.72</v>
      </c>
      <c r="CP44" s="349">
        <v>14.21</v>
      </c>
      <c r="CQ44" s="349">
        <v>14.24</v>
      </c>
      <c r="CR44" s="349">
        <v>14.18</v>
      </c>
      <c r="CS44" s="349">
        <v>14.05</v>
      </c>
      <c r="CT44" s="349">
        <v>14.5</v>
      </c>
      <c r="CU44" s="349">
        <v>14.14</v>
      </c>
      <c r="CV44" s="349">
        <v>13.61</v>
      </c>
      <c r="CW44" s="349">
        <v>13.49</v>
      </c>
      <c r="CX44" s="349">
        <v>13.33</v>
      </c>
      <c r="CY44" s="349">
        <v>12.92</v>
      </c>
      <c r="CZ44" s="349">
        <v>13.46</v>
      </c>
      <c r="DA44" s="349">
        <v>14.6</v>
      </c>
      <c r="DB44" s="349">
        <v>15.89</v>
      </c>
      <c r="DC44" s="349">
        <v>16.95</v>
      </c>
      <c r="DD44" s="349">
        <v>18.3</v>
      </c>
      <c r="DE44" s="349">
        <v>16.510000000000002</v>
      </c>
      <c r="DF44" s="349">
        <v>16.05</v>
      </c>
      <c r="DG44" s="349">
        <v>16.36</v>
      </c>
      <c r="DH44" s="349">
        <v>15.89</v>
      </c>
      <c r="DI44" s="349">
        <v>14.88</v>
      </c>
      <c r="DJ44" s="349">
        <v>14.54</v>
      </c>
      <c r="DK44" s="349">
        <v>14.58</v>
      </c>
      <c r="DL44" s="349">
        <v>15.14</v>
      </c>
      <c r="DM44" s="349">
        <v>14.93</v>
      </c>
      <c r="DN44" s="349">
        <v>14.97</v>
      </c>
      <c r="DO44" s="349">
        <v>15.28</v>
      </c>
      <c r="DP44" s="349">
        <v>15.35</v>
      </c>
      <c r="DQ44" s="349">
        <v>15</v>
      </c>
      <c r="DR44" s="349">
        <v>14.3</v>
      </c>
      <c r="DS44" s="349">
        <v>13.96</v>
      </c>
      <c r="DT44" s="349">
        <v>13.49</v>
      </c>
      <c r="DU44" s="349">
        <v>13.5</v>
      </c>
      <c r="DV44" s="349">
        <v>13.92</v>
      </c>
      <c r="DW44" s="349">
        <v>14.27</v>
      </c>
      <c r="DX44" s="349">
        <v>14.79</v>
      </c>
      <c r="DY44" s="349">
        <v>14.33</v>
      </c>
      <c r="DZ44" s="349">
        <v>13.9</v>
      </c>
      <c r="EA44" s="349">
        <v>13.52</v>
      </c>
      <c r="EB44" s="349">
        <v>13.72</v>
      </c>
      <c r="EC44" s="349">
        <v>13.72</v>
      </c>
      <c r="ED44" s="349">
        <v>13.4</v>
      </c>
      <c r="EE44" s="349">
        <v>12.88</v>
      </c>
      <c r="EF44" s="349">
        <v>12.61</v>
      </c>
      <c r="EG44" s="349">
        <v>11.97</v>
      </c>
      <c r="EH44" s="349">
        <v>11.79</v>
      </c>
      <c r="EI44" s="349">
        <v>12.17</v>
      </c>
      <c r="EJ44" s="349">
        <v>11.93</v>
      </c>
      <c r="EK44" s="349">
        <v>11.32</v>
      </c>
      <c r="EL44" s="349">
        <v>10.9</v>
      </c>
      <c r="EM44" s="349">
        <v>10.75</v>
      </c>
      <c r="EN44" s="349">
        <v>10.81</v>
      </c>
      <c r="EO44" s="349">
        <v>10.73</v>
      </c>
      <c r="EP44" s="349">
        <v>10.27</v>
      </c>
      <c r="EQ44" s="349">
        <v>11.63</v>
      </c>
      <c r="ER44" s="349">
        <v>11.61</v>
      </c>
      <c r="ES44" s="349">
        <v>11.89</v>
      </c>
      <c r="ET44" s="349">
        <v>12.63</v>
      </c>
      <c r="EU44" s="349">
        <v>12.47</v>
      </c>
      <c r="EV44" s="349">
        <v>11.66</v>
      </c>
      <c r="EW44" s="349">
        <v>11.6</v>
      </c>
      <c r="EX44" s="349">
        <v>11.15</v>
      </c>
      <c r="EY44" s="349">
        <v>11.08</v>
      </c>
      <c r="EZ44" s="349">
        <v>11.35</v>
      </c>
      <c r="FA44" s="349">
        <v>11.27</v>
      </c>
      <c r="FB44" s="349">
        <v>10.86</v>
      </c>
      <c r="FC44" s="349">
        <v>10.44</v>
      </c>
      <c r="FD44" s="349">
        <v>10.17</v>
      </c>
      <c r="FE44" s="349">
        <v>9.94</v>
      </c>
      <c r="FF44" s="349">
        <v>10</v>
      </c>
      <c r="FG44" s="349">
        <v>9.93</v>
      </c>
      <c r="FH44" s="349">
        <v>9.76</v>
      </c>
      <c r="FI44" s="349">
        <v>9.26</v>
      </c>
      <c r="FJ44" s="349">
        <v>9.57</v>
      </c>
      <c r="FK44" s="349">
        <v>9.59</v>
      </c>
      <c r="FL44" s="349">
        <v>9.61</v>
      </c>
      <c r="FM44" s="349">
        <v>9.1300000000000008</v>
      </c>
      <c r="FN44" s="349">
        <v>9.2799999999999994</v>
      </c>
      <c r="FO44" s="349">
        <v>9.15</v>
      </c>
      <c r="FP44" s="349">
        <v>9.27</v>
      </c>
      <c r="FQ44" s="349">
        <v>9.4</v>
      </c>
      <c r="FR44" s="349">
        <v>9.6</v>
      </c>
      <c r="FS44" s="349">
        <v>9.85</v>
      </c>
      <c r="FT44" s="349">
        <v>10.24</v>
      </c>
      <c r="FU44" s="349">
        <v>10.38</v>
      </c>
      <c r="FV44" s="349">
        <v>10.08</v>
      </c>
      <c r="FW44" s="349">
        <v>9.7200000000000006</v>
      </c>
      <c r="FX44" s="349">
        <v>9.2799999999999994</v>
      </c>
      <c r="FY44" s="349">
        <v>9.16</v>
      </c>
      <c r="FZ44" s="349">
        <v>8.9600000000000009</v>
      </c>
      <c r="GA44" s="349">
        <v>8.3800000000000008</v>
      </c>
      <c r="GB44" s="349">
        <v>8.1999999999999993</v>
      </c>
      <c r="GC44" s="349">
        <v>7.85</v>
      </c>
      <c r="GD44" s="349">
        <v>8.2100000000000009</v>
      </c>
      <c r="GE44" s="349">
        <v>8.4499999999999993</v>
      </c>
      <c r="GF44" s="349">
        <v>8.4</v>
      </c>
      <c r="GG44" s="349">
        <v>8.08</v>
      </c>
      <c r="GH44" s="349">
        <v>8.1199999999999992</v>
      </c>
      <c r="GI44" s="349">
        <v>7.9</v>
      </c>
      <c r="GJ44" s="349">
        <v>8.0399999999999991</v>
      </c>
      <c r="GK44" s="349">
        <v>8.1</v>
      </c>
      <c r="GL44" s="349">
        <v>7.88</v>
      </c>
      <c r="GM44" s="349">
        <v>7.57</v>
      </c>
      <c r="GN44" s="349">
        <v>7.37</v>
      </c>
      <c r="GO44" s="349">
        <v>7.26</v>
      </c>
      <c r="GP44" s="349">
        <v>7.36</v>
      </c>
      <c r="GQ44" s="349">
        <v>7.46</v>
      </c>
      <c r="GR44" s="349">
        <v>7.63</v>
      </c>
      <c r="GS44" s="349">
        <v>8.2899999999999991</v>
      </c>
      <c r="GT44" s="349">
        <v>8.58</v>
      </c>
      <c r="GU44" s="349">
        <v>8.59</v>
      </c>
      <c r="GV44" s="349">
        <v>8.64</v>
      </c>
      <c r="GW44" s="349">
        <v>8.39</v>
      </c>
      <c r="GX44" s="349">
        <v>7.87</v>
      </c>
      <c r="GY44" s="349">
        <v>7.81</v>
      </c>
      <c r="GZ44" s="349">
        <v>7.65</v>
      </c>
      <c r="HA44" s="349">
        <v>7.5</v>
      </c>
      <c r="HB44" s="349">
        <v>7.59</v>
      </c>
      <c r="HC44" s="349">
        <v>7.64</v>
      </c>
      <c r="HD44" s="349">
        <v>7.58</v>
      </c>
      <c r="HE44" s="349">
        <v>8.1</v>
      </c>
      <c r="HF44" s="349">
        <v>8.34</v>
      </c>
      <c r="HG44" s="349">
        <v>8.3699999999999992</v>
      </c>
      <c r="HH44" s="349">
        <v>8.4499999999999993</v>
      </c>
      <c r="HI44" s="349">
        <v>8.1199999999999992</v>
      </c>
      <c r="HJ44" s="349">
        <v>8.19</v>
      </c>
      <c r="HK44" s="349">
        <v>8.2899999999999991</v>
      </c>
      <c r="HL44" s="349">
        <v>8.36</v>
      </c>
      <c r="HM44" s="349">
        <v>8.69</v>
      </c>
      <c r="HN44" s="349">
        <v>9.16</v>
      </c>
      <c r="HO44" s="349">
        <v>9.15</v>
      </c>
      <c r="HP44" s="349">
        <v>9.51</v>
      </c>
      <c r="HQ44" s="349">
        <v>10.35</v>
      </c>
      <c r="HR44" s="349">
        <v>10.1</v>
      </c>
      <c r="HS44" s="349">
        <v>9.1999999999999993</v>
      </c>
      <c r="HT44" s="349">
        <v>9.0399999999999991</v>
      </c>
      <c r="HU44" s="349">
        <v>9.24</v>
      </c>
      <c r="HV44" s="349">
        <v>8.58</v>
      </c>
      <c r="HW44" s="349">
        <v>7.82</v>
      </c>
      <c r="HX44" s="349">
        <v>7.85</v>
      </c>
      <c r="HY44" s="349">
        <v>8.26</v>
      </c>
      <c r="HZ44" s="349">
        <v>8.43</v>
      </c>
      <c r="IA44" s="349">
        <v>8.57</v>
      </c>
      <c r="IB44" s="349">
        <v>8.6999999999999993</v>
      </c>
      <c r="IC44" s="349">
        <v>8.8800000000000008</v>
      </c>
      <c r="ID44" s="349">
        <v>9.11</v>
      </c>
      <c r="IE44" s="349">
        <v>8.8000000000000007</v>
      </c>
      <c r="IF44" s="349">
        <v>8.6999999999999993</v>
      </c>
      <c r="IG44" s="349">
        <v>9.11</v>
      </c>
      <c r="IH44" s="349">
        <v>9</v>
      </c>
      <c r="II44" s="349">
        <v>9.0299999999999994</v>
      </c>
      <c r="IJ44" s="349">
        <v>9.24</v>
      </c>
      <c r="IK44" s="349">
        <v>9.11</v>
      </c>
      <c r="IL44" s="349">
        <v>8.92</v>
      </c>
      <c r="IM44" s="349">
        <v>8.75</v>
      </c>
      <c r="IN44" s="349">
        <v>8.9700000000000006</v>
      </c>
      <c r="IO44" s="349">
        <v>8.99</v>
      </c>
      <c r="IP44" s="349">
        <v>8.7799999999999994</v>
      </c>
      <c r="IQ44" s="349">
        <v>8.17</v>
      </c>
      <c r="IR44" s="349">
        <v>7.92</v>
      </c>
      <c r="IS44" s="349">
        <v>8.0299999999999994</v>
      </c>
      <c r="IT44" s="349">
        <v>8.1199999999999992</v>
      </c>
      <c r="IU44" s="349">
        <v>8.3800000000000008</v>
      </c>
      <c r="IV44" s="349">
        <v>8.52</v>
      </c>
      <c r="IW44" s="349">
        <v>8.6999999999999993</v>
      </c>
      <c r="IX44" s="349">
        <v>8.94</v>
      </c>
      <c r="IY44" s="349">
        <v>8.73</v>
      </c>
      <c r="IZ44" s="349">
        <v>8.56</v>
      </c>
      <c r="JA44" s="349">
        <v>8.5</v>
      </c>
      <c r="JB44" s="349">
        <v>8.5500000000000007</v>
      </c>
      <c r="JC44" s="349">
        <v>8.1</v>
      </c>
      <c r="JD44" s="349">
        <v>8.25</v>
      </c>
      <c r="JE44" s="349">
        <v>8.41</v>
      </c>
      <c r="JF44" s="349">
        <v>8.4700000000000006</v>
      </c>
      <c r="JG44" s="349">
        <v>8.51</v>
      </c>
      <c r="JH44" s="349">
        <v>8.4</v>
      </c>
      <c r="JI44" s="349">
        <v>8.23</v>
      </c>
      <c r="JJ44" s="349">
        <v>8.3699999999999992</v>
      </c>
      <c r="JK44" s="349">
        <v>8.2799999999999994</v>
      </c>
      <c r="JL44" s="349">
        <v>8.2799999999999994</v>
      </c>
      <c r="JM44" s="349">
        <v>8.16</v>
      </c>
      <c r="JN44" s="349">
        <v>7.52</v>
      </c>
      <c r="JO44" s="349">
        <v>7.48</v>
      </c>
      <c r="JP44" s="349">
        <v>7.4</v>
      </c>
      <c r="JQ44" s="349">
        <v>7.67</v>
      </c>
      <c r="JR44" s="349">
        <v>7.64</v>
      </c>
      <c r="JS44" s="349">
        <v>7.37</v>
      </c>
      <c r="JT44" s="349">
        <v>7.26</v>
      </c>
      <c r="JU44" s="349">
        <v>7.29</v>
      </c>
      <c r="JV44" s="349">
        <v>7.39</v>
      </c>
      <c r="JW44" s="349">
        <v>6.97</v>
      </c>
      <c r="JX44" s="349">
        <v>6.96</v>
      </c>
      <c r="JY44" s="349">
        <v>7.94</v>
      </c>
      <c r="JZ44" s="349">
        <v>7.97</v>
      </c>
      <c r="KA44" s="349">
        <v>8.3699999999999992</v>
      </c>
      <c r="KB44" s="349">
        <v>8.15</v>
      </c>
      <c r="KC44" s="349">
        <v>7.87</v>
      </c>
      <c r="KD44" s="349">
        <v>8.18</v>
      </c>
      <c r="KE44" s="349">
        <v>8.32</v>
      </c>
      <c r="KF44" s="349">
        <v>8.48</v>
      </c>
      <c r="KG44" s="349">
        <v>8.67</v>
      </c>
      <c r="KH44" s="349">
        <v>8.52</v>
      </c>
      <c r="KI44" s="349">
        <v>8.41</v>
      </c>
      <c r="KJ44" s="349">
        <v>8.16</v>
      </c>
      <c r="KK44" s="349">
        <v>8.34</v>
      </c>
      <c r="KL44" s="349">
        <v>8.25</v>
      </c>
      <c r="KM44" s="349">
        <v>8.2100000000000009</v>
      </c>
      <c r="KN44" s="349">
        <v>8.1999999999999993</v>
      </c>
      <c r="KO44" s="349">
        <v>8.06</v>
      </c>
      <c r="KP44" s="349">
        <v>7.86</v>
      </c>
      <c r="KQ44" s="349">
        <v>7.84</v>
      </c>
      <c r="KR44" s="349">
        <v>7.39</v>
      </c>
      <c r="KS44" s="349">
        <v>7.49</v>
      </c>
      <c r="KT44" s="349">
        <v>7.81</v>
      </c>
      <c r="KU44" s="349">
        <v>7.85</v>
      </c>
      <c r="KV44" s="349">
        <v>8.08</v>
      </c>
      <c r="KW44" s="349">
        <v>8.33</v>
      </c>
      <c r="KX44" s="349">
        <v>8.18</v>
      </c>
      <c r="KY44" s="349">
        <v>8.2799999999999994</v>
      </c>
      <c r="KZ44" s="349">
        <v>8.4700000000000006</v>
      </c>
      <c r="LA44" s="349">
        <v>8.2799999999999994</v>
      </c>
      <c r="LB44" s="349">
        <v>8.49</v>
      </c>
      <c r="LC44" s="349">
        <v>9.34</v>
      </c>
      <c r="LD44" s="349">
        <v>9.6199999999999992</v>
      </c>
      <c r="LE44" s="349">
        <v>9.23</v>
      </c>
      <c r="LF44" s="349">
        <v>9.27</v>
      </c>
      <c r="LG44" s="349">
        <v>9.07</v>
      </c>
      <c r="LH44" s="349">
        <v>9.2899999999999991</v>
      </c>
      <c r="LI44" s="349">
        <v>9.0500000000000007</v>
      </c>
      <c r="LJ44" s="349">
        <v>8.7200000000000006</v>
      </c>
      <c r="LK44" s="349">
        <v>8.6999999999999993</v>
      </c>
      <c r="LL44" s="349">
        <v>8.68</v>
      </c>
      <c r="LM44" s="349">
        <v>8.76</v>
      </c>
      <c r="LN44" s="349">
        <v>8.91</v>
      </c>
      <c r="LO44" s="349">
        <v>8.9499999999999993</v>
      </c>
      <c r="LP44" s="349">
        <v>8.75</v>
      </c>
      <c r="LQ44" s="349">
        <v>8.73</v>
      </c>
      <c r="LR44" s="349">
        <v>8.6199999999999992</v>
      </c>
      <c r="LS44" s="349">
        <v>8.84</v>
      </c>
      <c r="LT44" s="349">
        <v>8.6199999999999992</v>
      </c>
      <c r="LU44" s="349">
        <v>9.01</v>
      </c>
      <c r="LV44" s="349">
        <v>9.24</v>
      </c>
      <c r="LW44" s="349">
        <v>9.1199999999999992</v>
      </c>
      <c r="LX44" s="349">
        <v>9</v>
      </c>
      <c r="LY44" s="349">
        <v>9.4</v>
      </c>
      <c r="LZ44" s="349">
        <v>9.8000000000000007</v>
      </c>
      <c r="MA44" s="349">
        <v>9.5</v>
      </c>
      <c r="MB44" s="349">
        <v>9.08</v>
      </c>
      <c r="MC44" s="349" t="s">
        <v>15211</v>
      </c>
    </row>
    <row r="45" spans="1:341" ht="13.5" customHeight="1">
      <c r="A45" s="434"/>
      <c r="B45" s="351" t="s">
        <v>15246</v>
      </c>
      <c r="C45" s="348" t="s">
        <v>15210</v>
      </c>
      <c r="D45" s="350" t="s">
        <v>15211</v>
      </c>
      <c r="E45" s="350" t="s">
        <v>15211</v>
      </c>
      <c r="F45" s="350" t="s">
        <v>15211</v>
      </c>
      <c r="G45" s="350" t="s">
        <v>15211</v>
      </c>
      <c r="H45" s="350" t="s">
        <v>15211</v>
      </c>
      <c r="I45" s="350" t="s">
        <v>15211</v>
      </c>
      <c r="J45" s="350" t="s">
        <v>15211</v>
      </c>
      <c r="K45" s="350" t="s">
        <v>15211</v>
      </c>
      <c r="L45" s="350" t="s">
        <v>15211</v>
      </c>
      <c r="M45" s="350" t="s">
        <v>15211</v>
      </c>
      <c r="N45" s="350" t="s">
        <v>15211</v>
      </c>
      <c r="O45" s="350" t="s">
        <v>15211</v>
      </c>
      <c r="P45" s="350" t="s">
        <v>15211</v>
      </c>
      <c r="Q45" s="350" t="s">
        <v>15211</v>
      </c>
      <c r="R45" s="350" t="s">
        <v>15211</v>
      </c>
      <c r="S45" s="350" t="s">
        <v>15211</v>
      </c>
      <c r="T45" s="350" t="s">
        <v>15211</v>
      </c>
      <c r="U45" s="350" t="s">
        <v>15211</v>
      </c>
      <c r="V45" s="350" t="s">
        <v>15211</v>
      </c>
      <c r="W45" s="350" t="s">
        <v>15211</v>
      </c>
      <c r="X45" s="350" t="s">
        <v>15211</v>
      </c>
      <c r="Y45" s="350" t="s">
        <v>15211</v>
      </c>
      <c r="Z45" s="350" t="s">
        <v>15211</v>
      </c>
      <c r="AA45" s="350" t="s">
        <v>15211</v>
      </c>
      <c r="AB45" s="350" t="s">
        <v>15211</v>
      </c>
      <c r="AC45" s="350" t="s">
        <v>15211</v>
      </c>
      <c r="AD45" s="350" t="s">
        <v>15211</v>
      </c>
      <c r="AE45" s="350" t="s">
        <v>15211</v>
      </c>
      <c r="AF45" s="350" t="s">
        <v>15211</v>
      </c>
      <c r="AG45" s="350" t="s">
        <v>15211</v>
      </c>
      <c r="AH45" s="350" t="s">
        <v>15211</v>
      </c>
      <c r="AI45" s="350" t="s">
        <v>15211</v>
      </c>
      <c r="AJ45" s="350" t="s">
        <v>15211</v>
      </c>
      <c r="AK45" s="350" t="s">
        <v>15211</v>
      </c>
      <c r="AL45" s="350" t="s">
        <v>15211</v>
      </c>
      <c r="AM45" s="350" t="s">
        <v>15211</v>
      </c>
      <c r="AN45" s="350" t="s">
        <v>15211</v>
      </c>
      <c r="AO45" s="350" t="s">
        <v>15211</v>
      </c>
      <c r="AP45" s="350" t="s">
        <v>15211</v>
      </c>
      <c r="AQ45" s="350" t="s">
        <v>15211</v>
      </c>
      <c r="AR45" s="350" t="s">
        <v>15211</v>
      </c>
      <c r="AS45" s="350" t="s">
        <v>15211</v>
      </c>
      <c r="AT45" s="350" t="s">
        <v>15211</v>
      </c>
      <c r="AU45" s="350" t="s">
        <v>15211</v>
      </c>
      <c r="AV45" s="350" t="s">
        <v>15211</v>
      </c>
      <c r="AW45" s="350" t="s">
        <v>15211</v>
      </c>
      <c r="AX45" s="350" t="s">
        <v>15211</v>
      </c>
      <c r="AY45" s="350" t="s">
        <v>15211</v>
      </c>
      <c r="AZ45" s="350" t="s">
        <v>15211</v>
      </c>
      <c r="BA45" s="350" t="s">
        <v>15211</v>
      </c>
      <c r="BB45" s="350" t="s">
        <v>15211</v>
      </c>
      <c r="BC45" s="350" t="s">
        <v>15211</v>
      </c>
      <c r="BD45" s="350" t="s">
        <v>15211</v>
      </c>
      <c r="BE45" s="350" t="s">
        <v>15211</v>
      </c>
      <c r="BF45" s="350" t="s">
        <v>15211</v>
      </c>
      <c r="BG45" s="350" t="s">
        <v>15211</v>
      </c>
      <c r="BH45" s="350" t="s">
        <v>15211</v>
      </c>
      <c r="BI45" s="350" t="s">
        <v>15211</v>
      </c>
      <c r="BJ45" s="350" t="s">
        <v>15211</v>
      </c>
      <c r="BK45" s="350" t="s">
        <v>15211</v>
      </c>
      <c r="BL45" s="350" t="s">
        <v>15211</v>
      </c>
      <c r="BM45" s="350" t="s">
        <v>15211</v>
      </c>
      <c r="BN45" s="350" t="s">
        <v>15211</v>
      </c>
      <c r="BO45" s="350" t="s">
        <v>15211</v>
      </c>
      <c r="BP45" s="350" t="s">
        <v>15211</v>
      </c>
      <c r="BQ45" s="350" t="s">
        <v>15211</v>
      </c>
      <c r="BR45" s="350" t="s">
        <v>15211</v>
      </c>
      <c r="BS45" s="350" t="s">
        <v>15211</v>
      </c>
      <c r="BT45" s="350" t="s">
        <v>15211</v>
      </c>
      <c r="BU45" s="350" t="s">
        <v>15211</v>
      </c>
      <c r="BV45" s="350" t="s">
        <v>15211</v>
      </c>
      <c r="BW45" s="350" t="s">
        <v>15211</v>
      </c>
      <c r="BX45" s="350" t="s">
        <v>15211</v>
      </c>
      <c r="BY45" s="350" t="s">
        <v>15211</v>
      </c>
      <c r="BZ45" s="350" t="s">
        <v>15211</v>
      </c>
      <c r="CA45" s="350" t="s">
        <v>15211</v>
      </c>
      <c r="CB45" s="350" t="s">
        <v>15211</v>
      </c>
      <c r="CC45" s="350" t="s">
        <v>15211</v>
      </c>
      <c r="CD45" s="350" t="s">
        <v>15211</v>
      </c>
      <c r="CE45" s="350" t="s">
        <v>15211</v>
      </c>
      <c r="CF45" s="350" t="s">
        <v>15211</v>
      </c>
      <c r="CG45" s="350" t="s">
        <v>15211</v>
      </c>
      <c r="CH45" s="350" t="s">
        <v>15211</v>
      </c>
      <c r="CI45" s="350" t="s">
        <v>15211</v>
      </c>
      <c r="CJ45" s="350" t="s">
        <v>15211</v>
      </c>
      <c r="CK45" s="350" t="s">
        <v>15211</v>
      </c>
      <c r="CL45" s="350" t="s">
        <v>15211</v>
      </c>
      <c r="CM45" s="350" t="s">
        <v>15211</v>
      </c>
      <c r="CN45" s="350" t="s">
        <v>15211</v>
      </c>
      <c r="CO45" s="350" t="s">
        <v>15211</v>
      </c>
      <c r="CP45" s="350" t="s">
        <v>15211</v>
      </c>
      <c r="CQ45" s="350" t="s">
        <v>15211</v>
      </c>
      <c r="CR45" s="350" t="s">
        <v>15211</v>
      </c>
      <c r="CS45" s="350" t="s">
        <v>15211</v>
      </c>
      <c r="CT45" s="350" t="s">
        <v>15211</v>
      </c>
      <c r="CU45" s="350" t="s">
        <v>15211</v>
      </c>
      <c r="CV45" s="350" t="s">
        <v>15211</v>
      </c>
      <c r="CW45" s="350" t="s">
        <v>15211</v>
      </c>
      <c r="CX45" s="350" t="s">
        <v>15211</v>
      </c>
      <c r="CY45" s="350" t="s">
        <v>15211</v>
      </c>
      <c r="CZ45" s="350" t="s">
        <v>15211</v>
      </c>
      <c r="DA45" s="350" t="s">
        <v>15211</v>
      </c>
      <c r="DB45" s="350" t="s">
        <v>15211</v>
      </c>
      <c r="DC45" s="350" t="s">
        <v>15211</v>
      </c>
      <c r="DD45" s="350" t="s">
        <v>15211</v>
      </c>
      <c r="DE45" s="350" t="s">
        <v>15211</v>
      </c>
      <c r="DF45" s="350" t="s">
        <v>15211</v>
      </c>
      <c r="DG45" s="350" t="s">
        <v>15211</v>
      </c>
      <c r="DH45" s="350">
        <v>96.34</v>
      </c>
      <c r="DI45" s="350">
        <v>99.47</v>
      </c>
      <c r="DJ45" s="350">
        <v>98.67</v>
      </c>
      <c r="DK45" s="350">
        <v>110.55</v>
      </c>
      <c r="DL45" s="350">
        <v>96.75</v>
      </c>
      <c r="DM45" s="350">
        <v>64.73</v>
      </c>
      <c r="DN45" s="350">
        <v>68.36</v>
      </c>
      <c r="DO45" s="350">
        <v>75.88</v>
      </c>
      <c r="DP45" s="350">
        <v>83.74</v>
      </c>
      <c r="DQ45" s="350">
        <v>86.87</v>
      </c>
      <c r="DR45" s="350">
        <v>89.06</v>
      </c>
      <c r="DS45" s="350">
        <v>78.09</v>
      </c>
      <c r="DT45" s="350">
        <v>58.57</v>
      </c>
      <c r="DU45" s="350">
        <v>51.06</v>
      </c>
      <c r="DV45" s="350">
        <v>40.950000000000003</v>
      </c>
      <c r="DW45" s="350">
        <v>41.12</v>
      </c>
      <c r="DX45" s="350">
        <v>41.05</v>
      </c>
      <c r="DY45" s="350">
        <v>37.82</v>
      </c>
      <c r="DZ45" s="350">
        <v>29.44</v>
      </c>
      <c r="EA45" s="350">
        <v>25.68</v>
      </c>
      <c r="EB45" s="350">
        <v>23.59</v>
      </c>
      <c r="EC45" s="350">
        <v>23.8</v>
      </c>
      <c r="ED45" s="350">
        <v>24.18</v>
      </c>
      <c r="EE45" s="350">
        <v>24.7</v>
      </c>
      <c r="EF45" s="350">
        <v>23.29</v>
      </c>
      <c r="EG45" s="350">
        <v>21.97</v>
      </c>
      <c r="EH45" s="350">
        <v>22.36</v>
      </c>
      <c r="EI45" s="350">
        <v>20.96</v>
      </c>
      <c r="EJ45" s="350">
        <v>19.34</v>
      </c>
      <c r="EK45" s="350">
        <v>18.809999999999999</v>
      </c>
      <c r="EL45" s="350">
        <v>18.96</v>
      </c>
      <c r="EM45" s="350">
        <v>18.579999999999998</v>
      </c>
      <c r="EN45" s="350">
        <v>17.48</v>
      </c>
      <c r="EO45" s="350">
        <v>17.34</v>
      </c>
      <c r="EP45" s="350">
        <v>16.84</v>
      </c>
      <c r="EQ45" s="350">
        <v>16.670000000000002</v>
      </c>
      <c r="ER45" s="350">
        <v>15.7</v>
      </c>
      <c r="ES45" s="350">
        <v>15.1</v>
      </c>
      <c r="ET45" s="350">
        <v>16.09</v>
      </c>
      <c r="EU45" s="350">
        <v>17.05</v>
      </c>
      <c r="EV45" s="350">
        <v>16.850000000000001</v>
      </c>
      <c r="EW45" s="350">
        <v>16.559999999999999</v>
      </c>
      <c r="EX45" s="350">
        <v>16.239999999999998</v>
      </c>
      <c r="EY45" s="350">
        <v>16.28</v>
      </c>
      <c r="EZ45" s="350">
        <v>16.23</v>
      </c>
      <c r="FA45" s="350">
        <v>15.39</v>
      </c>
      <c r="FB45" s="350">
        <v>14.62</v>
      </c>
      <c r="FC45" s="350">
        <v>13.78</v>
      </c>
      <c r="FD45" s="350">
        <v>13.14</v>
      </c>
      <c r="FE45" s="350">
        <v>10.89</v>
      </c>
      <c r="FF45" s="350">
        <v>9.43</v>
      </c>
      <c r="FG45" s="350">
        <v>8.93</v>
      </c>
      <c r="FH45" s="350">
        <v>8.0500000000000007</v>
      </c>
      <c r="FI45" s="350">
        <v>7.74</v>
      </c>
      <c r="FJ45" s="350">
        <v>8.42</v>
      </c>
      <c r="FK45" s="350">
        <v>8.43</v>
      </c>
      <c r="FL45" s="350">
        <v>8.81</v>
      </c>
      <c r="FM45" s="350">
        <v>8.59</v>
      </c>
      <c r="FN45" s="350">
        <v>8.6</v>
      </c>
      <c r="FO45" s="350">
        <v>8.35</v>
      </c>
      <c r="FP45" s="350">
        <v>7.76</v>
      </c>
      <c r="FQ45" s="350">
        <v>8.16</v>
      </c>
      <c r="FR45" s="350">
        <v>7.97</v>
      </c>
      <c r="FS45" s="350">
        <v>8.35</v>
      </c>
      <c r="FT45" s="350">
        <v>8.41</v>
      </c>
      <c r="FU45" s="350">
        <v>8.48</v>
      </c>
      <c r="FV45" s="350">
        <v>8.49</v>
      </c>
      <c r="FW45" s="350">
        <v>8.52</v>
      </c>
      <c r="FX45" s="350">
        <v>8.3699999999999992</v>
      </c>
      <c r="FY45" s="350">
        <v>8.2799999999999994</v>
      </c>
      <c r="FZ45" s="350">
        <v>8.2200000000000006</v>
      </c>
      <c r="GA45" s="350">
        <v>8.4600000000000009</v>
      </c>
      <c r="GB45" s="350">
        <v>8.41</v>
      </c>
      <c r="GC45" s="350">
        <v>8.3800000000000008</v>
      </c>
      <c r="GD45" s="350">
        <v>8.49</v>
      </c>
      <c r="GE45" s="350">
        <v>8.5299999999999994</v>
      </c>
      <c r="GF45" s="350">
        <v>8.51</v>
      </c>
      <c r="GG45" s="350">
        <v>8.5</v>
      </c>
      <c r="GH45" s="350">
        <v>8.4700000000000006</v>
      </c>
      <c r="GI45" s="350">
        <v>8.2100000000000009</v>
      </c>
      <c r="GJ45" s="350">
        <v>7.73</v>
      </c>
      <c r="GK45" s="350">
        <v>7.58</v>
      </c>
      <c r="GL45" s="350">
        <v>7.38</v>
      </c>
      <c r="GM45" s="350">
        <v>7.1</v>
      </c>
      <c r="GN45" s="350">
        <v>6.96</v>
      </c>
      <c r="GO45" s="350">
        <v>7.01</v>
      </c>
      <c r="GP45" s="350">
        <v>7.01</v>
      </c>
      <c r="GQ45" s="350">
        <v>7.04</v>
      </c>
      <c r="GR45" s="350">
        <v>7.05</v>
      </c>
      <c r="GS45" s="350">
        <v>7.06</v>
      </c>
      <c r="GT45" s="350">
        <v>7.07</v>
      </c>
      <c r="GU45" s="350">
        <v>7.02</v>
      </c>
      <c r="GV45" s="350">
        <v>6.93</v>
      </c>
      <c r="GW45" s="350">
        <v>6.91</v>
      </c>
      <c r="GX45" s="350">
        <v>6.89</v>
      </c>
      <c r="GY45" s="350">
        <v>6.77</v>
      </c>
      <c r="GZ45" s="350">
        <v>6.77</v>
      </c>
      <c r="HA45" s="350">
        <v>6.77</v>
      </c>
      <c r="HB45" s="350">
        <v>6.77</v>
      </c>
      <c r="HC45" s="350">
        <v>6.73</v>
      </c>
      <c r="HD45" s="350">
        <v>6.68</v>
      </c>
      <c r="HE45" s="350">
        <v>6.68</v>
      </c>
      <c r="HF45" s="350">
        <v>6.65</v>
      </c>
      <c r="HG45" s="350">
        <v>6.71</v>
      </c>
      <c r="HH45" s="350">
        <v>6.82</v>
      </c>
      <c r="HI45" s="350">
        <v>6.7</v>
      </c>
      <c r="HJ45" s="350">
        <v>6.67</v>
      </c>
      <c r="HK45" s="350">
        <v>6.66</v>
      </c>
      <c r="HL45" s="350">
        <v>6.63</v>
      </c>
      <c r="HM45" s="350">
        <v>6.83</v>
      </c>
      <c r="HN45" s="350">
        <v>6.96</v>
      </c>
      <c r="HO45" s="350">
        <v>6.96</v>
      </c>
      <c r="HP45" s="350">
        <v>6.99</v>
      </c>
      <c r="HQ45" s="350">
        <v>6.98</v>
      </c>
      <c r="HR45" s="350">
        <v>7.13</v>
      </c>
      <c r="HS45" s="350">
        <v>7.56</v>
      </c>
      <c r="HT45" s="350">
        <v>8.25</v>
      </c>
      <c r="HU45" s="350">
        <v>8.73</v>
      </c>
      <c r="HV45" s="350">
        <v>8.4600000000000009</v>
      </c>
      <c r="HW45" s="350">
        <v>8.8000000000000007</v>
      </c>
      <c r="HX45" s="350">
        <v>9.98</v>
      </c>
      <c r="HY45" s="350">
        <v>10.09</v>
      </c>
      <c r="HZ45" s="350">
        <v>10.58</v>
      </c>
      <c r="IA45" s="350">
        <v>10.119999999999999</v>
      </c>
      <c r="IB45" s="350">
        <v>10.130000000000001</v>
      </c>
      <c r="IC45" s="350">
        <v>9.6999999999999993</v>
      </c>
      <c r="ID45" s="350">
        <v>10.039999999999999</v>
      </c>
      <c r="IE45" s="350">
        <v>10.11</v>
      </c>
      <c r="IF45" s="350">
        <v>10.23</v>
      </c>
      <c r="IG45" s="350">
        <v>9.59</v>
      </c>
      <c r="IH45" s="350">
        <v>9.07</v>
      </c>
      <c r="II45" s="350">
        <v>8.85</v>
      </c>
      <c r="IJ45" s="350">
        <v>8.4600000000000009</v>
      </c>
      <c r="IK45" s="350">
        <v>8.25</v>
      </c>
      <c r="IL45" s="350">
        <v>7.89</v>
      </c>
      <c r="IM45" s="350">
        <v>7.55</v>
      </c>
      <c r="IN45" s="350">
        <v>7.71</v>
      </c>
      <c r="IO45" s="350">
        <v>7.63</v>
      </c>
      <c r="IP45" s="350">
        <v>7.62</v>
      </c>
      <c r="IQ45" s="350">
        <v>7.65</v>
      </c>
      <c r="IR45" s="350">
        <v>7.71</v>
      </c>
      <c r="IS45" s="350">
        <v>7.67</v>
      </c>
      <c r="IT45" s="350">
        <v>7.83</v>
      </c>
      <c r="IU45" s="350">
        <v>8.01</v>
      </c>
      <c r="IV45" s="350">
        <v>8</v>
      </c>
      <c r="IW45" s="350">
        <v>8</v>
      </c>
      <c r="IX45" s="350">
        <v>8.0500000000000007</v>
      </c>
      <c r="IY45" s="350">
        <v>7.95</v>
      </c>
      <c r="IZ45" s="350">
        <v>8.02</v>
      </c>
      <c r="JA45" s="350">
        <v>8.14</v>
      </c>
      <c r="JB45" s="350">
        <v>8.0399999999999991</v>
      </c>
      <c r="JC45" s="350">
        <v>8.19</v>
      </c>
      <c r="JD45" s="350">
        <v>8</v>
      </c>
      <c r="JE45" s="350">
        <v>7.97</v>
      </c>
      <c r="JF45" s="350">
        <v>8.14</v>
      </c>
      <c r="JG45" s="350">
        <v>8.23</v>
      </c>
      <c r="JH45" s="350">
        <v>8.35</v>
      </c>
      <c r="JI45" s="350">
        <v>8.06</v>
      </c>
      <c r="JJ45" s="350">
        <v>8.09</v>
      </c>
      <c r="JK45" s="350">
        <v>8.18</v>
      </c>
      <c r="JL45" s="350">
        <v>8.1300000000000008</v>
      </c>
      <c r="JM45" s="350">
        <v>8.26</v>
      </c>
      <c r="JN45" s="350">
        <v>8.09</v>
      </c>
      <c r="JO45" s="350">
        <v>8.17</v>
      </c>
      <c r="JP45" s="350">
        <v>8.25</v>
      </c>
      <c r="JQ45" s="350">
        <v>8.2100000000000009</v>
      </c>
      <c r="JR45" s="350">
        <v>7.96</v>
      </c>
      <c r="JS45" s="350">
        <v>8.1</v>
      </c>
      <c r="JT45" s="350">
        <v>6.94</v>
      </c>
      <c r="JU45" s="350">
        <v>6.99</v>
      </c>
      <c r="JV45" s="350">
        <v>7.13</v>
      </c>
      <c r="JW45" s="350">
        <v>7.05</v>
      </c>
      <c r="JX45" s="350">
        <v>6.99</v>
      </c>
      <c r="JY45" s="350">
        <v>7.35</v>
      </c>
      <c r="JZ45" s="350">
        <v>7.51</v>
      </c>
      <c r="KA45" s="350">
        <v>7.56</v>
      </c>
      <c r="KB45" s="350">
        <v>7.5</v>
      </c>
      <c r="KC45" s="350">
        <v>7.53</v>
      </c>
      <c r="KD45" s="350">
        <v>7.65</v>
      </c>
      <c r="KE45" s="350">
        <v>7.77</v>
      </c>
      <c r="KF45" s="350">
        <v>7.91</v>
      </c>
      <c r="KG45" s="350">
        <v>7.8</v>
      </c>
      <c r="KH45" s="350">
        <v>8.17</v>
      </c>
      <c r="KI45" s="350">
        <v>8.18</v>
      </c>
      <c r="KJ45" s="350">
        <v>8.14</v>
      </c>
      <c r="KK45" s="350">
        <v>8.1199999999999992</v>
      </c>
      <c r="KL45" s="350">
        <v>8.2200000000000006</v>
      </c>
      <c r="KM45" s="350">
        <v>8.57</v>
      </c>
      <c r="KN45" s="350">
        <v>8.73</v>
      </c>
      <c r="KO45" s="350">
        <v>8.8800000000000008</v>
      </c>
      <c r="KP45" s="350">
        <v>8.6300000000000008</v>
      </c>
      <c r="KQ45" s="350">
        <v>10.220000000000001</v>
      </c>
      <c r="KR45" s="350">
        <v>10.37</v>
      </c>
      <c r="KS45" s="350">
        <v>10.51</v>
      </c>
      <c r="KT45" s="350">
        <v>10.7</v>
      </c>
      <c r="KU45" s="350">
        <v>10</v>
      </c>
      <c r="KV45" s="350">
        <v>9.61</v>
      </c>
      <c r="KW45" s="350">
        <v>9.1300000000000008</v>
      </c>
      <c r="KX45" s="350">
        <v>9.19</v>
      </c>
      <c r="KY45" s="350">
        <v>12.16</v>
      </c>
      <c r="KZ45" s="350">
        <v>12.64</v>
      </c>
      <c r="LA45" s="350">
        <v>12.27</v>
      </c>
      <c r="LB45" s="350">
        <v>12.24</v>
      </c>
      <c r="LC45" s="350">
        <v>11.82</v>
      </c>
      <c r="LD45" s="350">
        <v>11.56</v>
      </c>
      <c r="LE45" s="350">
        <v>11.25</v>
      </c>
      <c r="LF45" s="350">
        <v>10.65</v>
      </c>
      <c r="LG45" s="350">
        <v>10.61</v>
      </c>
      <c r="LH45" s="350">
        <v>10.49</v>
      </c>
      <c r="LI45" s="350">
        <v>10.3</v>
      </c>
      <c r="LJ45" s="350">
        <v>10.130000000000001</v>
      </c>
      <c r="LK45" s="350">
        <v>10.119999999999999</v>
      </c>
      <c r="LL45" s="350">
        <v>10.01</v>
      </c>
      <c r="LM45" s="350">
        <v>10.08</v>
      </c>
      <c r="LN45" s="350">
        <v>10.11</v>
      </c>
      <c r="LO45" s="350">
        <v>9.9499999999999993</v>
      </c>
      <c r="LP45" s="350">
        <v>9.6199999999999992</v>
      </c>
      <c r="LQ45" s="350">
        <v>9.77</v>
      </c>
      <c r="LR45" s="350">
        <v>9.56</v>
      </c>
      <c r="LS45" s="350">
        <v>9.33</v>
      </c>
      <c r="LT45" s="350">
        <v>9.09</v>
      </c>
      <c r="LU45" s="350">
        <v>8.99</v>
      </c>
      <c r="LV45" s="350">
        <v>8.84</v>
      </c>
      <c r="LW45" s="350">
        <v>8.74</v>
      </c>
      <c r="LX45" s="350">
        <v>8.65</v>
      </c>
      <c r="LY45" s="350">
        <v>8.59</v>
      </c>
      <c r="LZ45" s="350">
        <v>8.48</v>
      </c>
      <c r="MA45" s="350">
        <v>8.25</v>
      </c>
      <c r="MB45" s="350">
        <v>7.98</v>
      </c>
      <c r="MC45" s="350" t="s">
        <v>15211</v>
      </c>
    </row>
    <row r="46" spans="1:341" ht="13.5" customHeight="1">
      <c r="A46" s="410" t="s">
        <v>292</v>
      </c>
      <c r="B46" s="411"/>
      <c r="C46" s="348" t="s">
        <v>15210</v>
      </c>
      <c r="D46" s="349" t="s">
        <v>15211</v>
      </c>
      <c r="E46" s="349" t="s">
        <v>15211</v>
      </c>
      <c r="F46" s="349" t="s">
        <v>15211</v>
      </c>
      <c r="G46" s="349" t="s">
        <v>15211</v>
      </c>
      <c r="H46" s="349" t="s">
        <v>15211</v>
      </c>
      <c r="I46" s="349" t="s">
        <v>15211</v>
      </c>
      <c r="J46" s="349" t="s">
        <v>15211</v>
      </c>
      <c r="K46" s="349" t="s">
        <v>15211</v>
      </c>
      <c r="L46" s="349" t="s">
        <v>15211</v>
      </c>
      <c r="M46" s="349" t="s">
        <v>15211</v>
      </c>
      <c r="N46" s="349" t="s">
        <v>15211</v>
      </c>
      <c r="O46" s="349" t="s">
        <v>15211</v>
      </c>
      <c r="P46" s="349" t="s">
        <v>15211</v>
      </c>
      <c r="Q46" s="349" t="s">
        <v>15211</v>
      </c>
      <c r="R46" s="349" t="s">
        <v>15211</v>
      </c>
      <c r="S46" s="349" t="s">
        <v>15211</v>
      </c>
      <c r="T46" s="349" t="s">
        <v>15211</v>
      </c>
      <c r="U46" s="349" t="s">
        <v>15211</v>
      </c>
      <c r="V46" s="349" t="s">
        <v>15211</v>
      </c>
      <c r="W46" s="349" t="s">
        <v>15211</v>
      </c>
      <c r="X46" s="349" t="s">
        <v>15211</v>
      </c>
      <c r="Y46" s="349" t="s">
        <v>15211</v>
      </c>
      <c r="Z46" s="349" t="s">
        <v>15211</v>
      </c>
      <c r="AA46" s="349" t="s">
        <v>15211</v>
      </c>
      <c r="AB46" s="349" t="s">
        <v>15211</v>
      </c>
      <c r="AC46" s="349" t="s">
        <v>15211</v>
      </c>
      <c r="AD46" s="349" t="s">
        <v>15211</v>
      </c>
      <c r="AE46" s="349" t="s">
        <v>15211</v>
      </c>
      <c r="AF46" s="349" t="s">
        <v>15211</v>
      </c>
      <c r="AG46" s="349" t="s">
        <v>15211</v>
      </c>
      <c r="AH46" s="349" t="s">
        <v>15211</v>
      </c>
      <c r="AI46" s="349" t="s">
        <v>15211</v>
      </c>
      <c r="AJ46" s="349" t="s">
        <v>15211</v>
      </c>
      <c r="AK46" s="349" t="s">
        <v>15211</v>
      </c>
      <c r="AL46" s="349" t="s">
        <v>15211</v>
      </c>
      <c r="AM46" s="349" t="s">
        <v>15211</v>
      </c>
      <c r="AN46" s="349" t="s">
        <v>15211</v>
      </c>
      <c r="AO46" s="349" t="s">
        <v>15211</v>
      </c>
      <c r="AP46" s="349" t="s">
        <v>15211</v>
      </c>
      <c r="AQ46" s="349" t="s">
        <v>15211</v>
      </c>
      <c r="AR46" s="349" t="s">
        <v>15211</v>
      </c>
      <c r="AS46" s="349" t="s">
        <v>15211</v>
      </c>
      <c r="AT46" s="349" t="s">
        <v>15211</v>
      </c>
      <c r="AU46" s="349" t="s">
        <v>15211</v>
      </c>
      <c r="AV46" s="349" t="s">
        <v>15211</v>
      </c>
      <c r="AW46" s="349" t="s">
        <v>15211</v>
      </c>
      <c r="AX46" s="349" t="s">
        <v>15211</v>
      </c>
      <c r="AY46" s="349" t="s">
        <v>15211</v>
      </c>
      <c r="AZ46" s="349" t="s">
        <v>15211</v>
      </c>
      <c r="BA46" s="349" t="s">
        <v>15211</v>
      </c>
      <c r="BB46" s="349" t="s">
        <v>15211</v>
      </c>
      <c r="BC46" s="349" t="s">
        <v>15211</v>
      </c>
      <c r="BD46" s="349" t="s">
        <v>15211</v>
      </c>
      <c r="BE46" s="349" t="s">
        <v>15211</v>
      </c>
      <c r="BF46" s="349" t="s">
        <v>15211</v>
      </c>
      <c r="BG46" s="349" t="s">
        <v>15211</v>
      </c>
      <c r="BH46" s="349" t="s">
        <v>15211</v>
      </c>
      <c r="BI46" s="349" t="s">
        <v>15211</v>
      </c>
      <c r="BJ46" s="349" t="s">
        <v>15211</v>
      </c>
      <c r="BK46" s="349" t="s">
        <v>15211</v>
      </c>
      <c r="BL46" s="349" t="s">
        <v>15211</v>
      </c>
      <c r="BM46" s="349" t="s">
        <v>15211</v>
      </c>
      <c r="BN46" s="349" t="s">
        <v>15211</v>
      </c>
      <c r="BO46" s="349" t="s">
        <v>15211</v>
      </c>
      <c r="BP46" s="349" t="s">
        <v>15211</v>
      </c>
      <c r="BQ46" s="349" t="s">
        <v>15211</v>
      </c>
      <c r="BR46" s="349" t="s">
        <v>15211</v>
      </c>
      <c r="BS46" s="349" t="s">
        <v>15211</v>
      </c>
      <c r="BT46" s="349" t="s">
        <v>15211</v>
      </c>
      <c r="BU46" s="349" t="s">
        <v>15211</v>
      </c>
      <c r="BV46" s="349" t="s">
        <v>15211</v>
      </c>
      <c r="BW46" s="349" t="s">
        <v>15211</v>
      </c>
      <c r="BX46" s="349" t="s">
        <v>15211</v>
      </c>
      <c r="BY46" s="349" t="s">
        <v>15211</v>
      </c>
      <c r="BZ46" s="349" t="s">
        <v>15211</v>
      </c>
      <c r="CA46" s="349" t="s">
        <v>15211</v>
      </c>
      <c r="CB46" s="349" t="s">
        <v>15211</v>
      </c>
      <c r="CC46" s="349" t="s">
        <v>15211</v>
      </c>
      <c r="CD46" s="349" t="s">
        <v>15211</v>
      </c>
      <c r="CE46" s="349" t="s">
        <v>15211</v>
      </c>
      <c r="CF46" s="349" t="s">
        <v>15211</v>
      </c>
      <c r="CG46" s="349" t="s">
        <v>15211</v>
      </c>
      <c r="CH46" s="349" t="s">
        <v>15211</v>
      </c>
      <c r="CI46" s="349" t="s">
        <v>15211</v>
      </c>
      <c r="CJ46" s="349" t="s">
        <v>15211</v>
      </c>
      <c r="CK46" s="349" t="s">
        <v>15211</v>
      </c>
      <c r="CL46" s="349" t="s">
        <v>15211</v>
      </c>
      <c r="CM46" s="349" t="s">
        <v>15211</v>
      </c>
      <c r="CN46" s="349" t="s">
        <v>15211</v>
      </c>
      <c r="CO46" s="349" t="s">
        <v>15211</v>
      </c>
      <c r="CP46" s="349" t="s">
        <v>15211</v>
      </c>
      <c r="CQ46" s="349" t="s">
        <v>15211</v>
      </c>
      <c r="CR46" s="349" t="s">
        <v>15211</v>
      </c>
      <c r="CS46" s="349" t="s">
        <v>15211</v>
      </c>
      <c r="CT46" s="349" t="s">
        <v>15211</v>
      </c>
      <c r="CU46" s="349" t="s">
        <v>15211</v>
      </c>
      <c r="CV46" s="349" t="s">
        <v>15211</v>
      </c>
      <c r="CW46" s="349" t="s">
        <v>15211</v>
      </c>
      <c r="CX46" s="349" t="s">
        <v>15211</v>
      </c>
      <c r="CY46" s="349" t="s">
        <v>15211</v>
      </c>
      <c r="CZ46" s="349" t="s">
        <v>15211</v>
      </c>
      <c r="DA46" s="349" t="s">
        <v>15211</v>
      </c>
      <c r="DB46" s="349" t="s">
        <v>15211</v>
      </c>
      <c r="DC46" s="349" t="s">
        <v>15211</v>
      </c>
      <c r="DD46" s="349" t="s">
        <v>15211</v>
      </c>
      <c r="DE46" s="349" t="s">
        <v>15211</v>
      </c>
      <c r="DF46" s="349" t="s">
        <v>15211</v>
      </c>
      <c r="DG46" s="349" t="s">
        <v>15211</v>
      </c>
      <c r="DH46" s="349" t="s">
        <v>15211</v>
      </c>
      <c r="DI46" s="349" t="s">
        <v>15211</v>
      </c>
      <c r="DJ46" s="349" t="s">
        <v>15211</v>
      </c>
      <c r="DK46" s="349" t="s">
        <v>15211</v>
      </c>
      <c r="DL46" s="349" t="s">
        <v>15211</v>
      </c>
      <c r="DM46" s="349" t="s">
        <v>15211</v>
      </c>
      <c r="DN46" s="349" t="s">
        <v>15211</v>
      </c>
      <c r="DO46" s="349" t="s">
        <v>15211</v>
      </c>
      <c r="DP46" s="349" t="s">
        <v>15211</v>
      </c>
      <c r="DQ46" s="349" t="s">
        <v>15211</v>
      </c>
      <c r="DR46" s="349" t="s">
        <v>15211</v>
      </c>
      <c r="DS46" s="349" t="s">
        <v>15211</v>
      </c>
      <c r="DT46" s="349" t="s">
        <v>15211</v>
      </c>
      <c r="DU46" s="349" t="s">
        <v>15211</v>
      </c>
      <c r="DV46" s="349" t="s">
        <v>15211</v>
      </c>
      <c r="DW46" s="349" t="s">
        <v>15211</v>
      </c>
      <c r="DX46" s="349" t="s">
        <v>15211</v>
      </c>
      <c r="DY46" s="349" t="s">
        <v>15211</v>
      </c>
      <c r="DZ46" s="349" t="s">
        <v>15211</v>
      </c>
      <c r="EA46" s="349" t="s">
        <v>15211</v>
      </c>
      <c r="EB46" s="349" t="s">
        <v>15211</v>
      </c>
      <c r="EC46" s="349" t="s">
        <v>15211</v>
      </c>
      <c r="ED46" s="349" t="s">
        <v>15211</v>
      </c>
      <c r="EE46" s="349" t="s">
        <v>15211</v>
      </c>
      <c r="EF46" s="349" t="s">
        <v>15211</v>
      </c>
      <c r="EG46" s="349" t="s">
        <v>15211</v>
      </c>
      <c r="EH46" s="349" t="s">
        <v>15211</v>
      </c>
      <c r="EI46" s="349" t="s">
        <v>15211</v>
      </c>
      <c r="EJ46" s="349" t="s">
        <v>15211</v>
      </c>
      <c r="EK46" s="349" t="s">
        <v>15211</v>
      </c>
      <c r="EL46" s="349">
        <v>10.9</v>
      </c>
      <c r="EM46" s="349" t="s">
        <v>15211</v>
      </c>
      <c r="EN46" s="349" t="s">
        <v>15211</v>
      </c>
      <c r="EO46" s="349">
        <v>11.09</v>
      </c>
      <c r="EP46" s="349" t="s">
        <v>15211</v>
      </c>
      <c r="EQ46" s="349">
        <v>10.28</v>
      </c>
      <c r="ER46" s="349">
        <v>9.98</v>
      </c>
      <c r="ES46" s="349">
        <v>9.93</v>
      </c>
      <c r="ET46" s="349">
        <v>9.7200000000000006</v>
      </c>
      <c r="EU46" s="349">
        <v>9.85</v>
      </c>
      <c r="EV46" s="349">
        <v>9.1999999999999993</v>
      </c>
      <c r="EW46" s="349">
        <v>9.9499999999999993</v>
      </c>
      <c r="EX46" s="349">
        <v>10.17</v>
      </c>
      <c r="EY46" s="349">
        <v>10.23</v>
      </c>
      <c r="EZ46" s="349">
        <v>10.220000000000001</v>
      </c>
      <c r="FA46" s="349">
        <v>11.17</v>
      </c>
      <c r="FB46" s="349">
        <v>10.96</v>
      </c>
      <c r="FC46" s="349">
        <v>10.119999999999999</v>
      </c>
      <c r="FD46" s="349">
        <v>10.119999999999999</v>
      </c>
      <c r="FE46" s="349">
        <v>10.09</v>
      </c>
      <c r="FF46" s="349">
        <v>10.58</v>
      </c>
      <c r="FG46" s="349">
        <v>9.5299999999999994</v>
      </c>
      <c r="FH46" s="349">
        <v>8.49</v>
      </c>
      <c r="FI46" s="349">
        <v>8.07</v>
      </c>
      <c r="FJ46" s="349">
        <v>8.74</v>
      </c>
      <c r="FK46" s="349">
        <v>8.8800000000000008</v>
      </c>
      <c r="FL46" s="349">
        <v>8.3699999999999992</v>
      </c>
      <c r="FM46" s="349">
        <v>8.24</v>
      </c>
      <c r="FN46" s="349">
        <v>8.35</v>
      </c>
      <c r="FO46" s="349">
        <v>8.32</v>
      </c>
      <c r="FP46" s="349">
        <v>8.32</v>
      </c>
      <c r="FQ46" s="349">
        <v>8.3800000000000008</v>
      </c>
      <c r="FR46" s="349">
        <v>8.6</v>
      </c>
      <c r="FS46" s="349">
        <v>8.92</v>
      </c>
      <c r="FT46" s="349">
        <v>10.1</v>
      </c>
      <c r="FU46" s="349">
        <v>10.3</v>
      </c>
      <c r="FV46" s="349">
        <v>9.7799999999999994</v>
      </c>
      <c r="FW46" s="349">
        <v>10.029999999999999</v>
      </c>
      <c r="FX46" s="349">
        <v>10.27</v>
      </c>
      <c r="FY46" s="349">
        <v>9.69</v>
      </c>
      <c r="FZ46" s="349">
        <v>10.35</v>
      </c>
      <c r="GA46" s="349">
        <v>9.7200000000000006</v>
      </c>
      <c r="GB46" s="349">
        <v>10.02</v>
      </c>
      <c r="GC46" s="349">
        <v>9.6199999999999992</v>
      </c>
      <c r="GD46" s="349">
        <v>10.26</v>
      </c>
      <c r="GE46" s="349">
        <v>10.41</v>
      </c>
      <c r="GF46" s="349">
        <v>9.84</v>
      </c>
      <c r="GG46" s="349">
        <v>9.56</v>
      </c>
      <c r="GH46" s="349">
        <v>9.3699999999999992</v>
      </c>
      <c r="GI46" s="349">
        <v>9.4</v>
      </c>
      <c r="GJ46" s="349">
        <v>8.5</v>
      </c>
      <c r="GK46" s="349">
        <v>8.85</v>
      </c>
      <c r="GL46" s="349">
        <v>8.73</v>
      </c>
      <c r="GM46" s="349">
        <v>8.4499999999999993</v>
      </c>
      <c r="GN46" s="349">
        <v>8.25</v>
      </c>
      <c r="GO46" s="349">
        <v>8.2100000000000009</v>
      </c>
      <c r="GP46" s="349">
        <v>8.25</v>
      </c>
      <c r="GQ46" s="349">
        <v>8.57</v>
      </c>
      <c r="GR46" s="349">
        <v>8.81</v>
      </c>
      <c r="GS46" s="349">
        <v>9.73</v>
      </c>
      <c r="GT46" s="349">
        <v>8.69</v>
      </c>
      <c r="GU46" s="349">
        <v>8.08</v>
      </c>
      <c r="GV46" s="349">
        <v>8.23</v>
      </c>
      <c r="GW46" s="349">
        <v>8.4</v>
      </c>
      <c r="GX46" s="349">
        <v>7.88</v>
      </c>
      <c r="GY46" s="349">
        <v>7.56</v>
      </c>
      <c r="GZ46" s="349">
        <v>7.43</v>
      </c>
      <c r="HA46" s="349">
        <v>7.96</v>
      </c>
      <c r="HB46" s="349">
        <v>7.82</v>
      </c>
      <c r="HC46" s="349">
        <v>7.62</v>
      </c>
      <c r="HD46" s="349">
        <v>7.7</v>
      </c>
      <c r="HE46" s="349">
        <v>7.56</v>
      </c>
      <c r="HF46" s="349">
        <v>7.62</v>
      </c>
      <c r="HG46" s="349">
        <v>7.9</v>
      </c>
      <c r="HH46" s="349">
        <v>7.88</v>
      </c>
      <c r="HI46" s="349" t="s">
        <v>15211</v>
      </c>
      <c r="HJ46" s="349">
        <v>7.93</v>
      </c>
      <c r="HK46" s="349">
        <v>8.09</v>
      </c>
      <c r="HL46" s="349">
        <v>7.65</v>
      </c>
      <c r="HM46" s="349" t="s">
        <v>15211</v>
      </c>
      <c r="HN46" s="349">
        <v>7.53</v>
      </c>
      <c r="HO46" s="349">
        <v>7.72</v>
      </c>
      <c r="HP46" s="349" t="s">
        <v>15211</v>
      </c>
      <c r="HQ46" s="349">
        <v>8.25</v>
      </c>
      <c r="HR46" s="349">
        <v>9.26</v>
      </c>
      <c r="HS46" s="349">
        <v>8.5500000000000007</v>
      </c>
      <c r="HT46" s="349" t="s">
        <v>15211</v>
      </c>
      <c r="HU46" s="349">
        <v>8.5</v>
      </c>
      <c r="HV46" s="349">
        <v>9.82</v>
      </c>
      <c r="HW46" s="349">
        <v>7.99</v>
      </c>
      <c r="HX46" s="349" t="s">
        <v>15211</v>
      </c>
      <c r="HY46" s="349">
        <v>8.24</v>
      </c>
      <c r="HZ46" s="349">
        <v>7.75</v>
      </c>
      <c r="IA46" s="349" t="s">
        <v>15211</v>
      </c>
      <c r="IB46" s="349">
        <v>7.55</v>
      </c>
      <c r="IC46" s="349">
        <v>8.2200000000000006</v>
      </c>
      <c r="ID46" s="349">
        <v>8.09</v>
      </c>
      <c r="IE46" s="349" t="s">
        <v>15211</v>
      </c>
      <c r="IF46" s="349">
        <v>8</v>
      </c>
      <c r="IG46" s="349">
        <v>8.0500000000000007</v>
      </c>
      <c r="IH46" s="349" t="s">
        <v>15211</v>
      </c>
      <c r="II46" s="349">
        <v>7.81</v>
      </c>
      <c r="IJ46" s="349" t="s">
        <v>15211</v>
      </c>
      <c r="IK46" s="349">
        <v>7.66</v>
      </c>
      <c r="IL46" s="349" t="s">
        <v>15211</v>
      </c>
      <c r="IM46" s="349">
        <v>7.54</v>
      </c>
      <c r="IN46" s="349">
        <v>7.49</v>
      </c>
      <c r="IO46" s="349" t="s">
        <v>15211</v>
      </c>
      <c r="IP46" s="349">
        <v>6.88</v>
      </c>
      <c r="IQ46" s="349">
        <v>6.49</v>
      </c>
      <c r="IR46" s="349">
        <v>6.25</v>
      </c>
      <c r="IS46" s="349" t="s">
        <v>15211</v>
      </c>
      <c r="IT46" s="349">
        <v>6.13</v>
      </c>
      <c r="IU46" s="349">
        <v>7.16</v>
      </c>
      <c r="IV46" s="349" t="s">
        <v>15211</v>
      </c>
      <c r="IW46" s="349" t="s">
        <v>15211</v>
      </c>
      <c r="IX46" s="349" t="s">
        <v>15211</v>
      </c>
      <c r="IY46" s="349">
        <v>7.28</v>
      </c>
      <c r="IZ46" s="349" t="s">
        <v>15211</v>
      </c>
      <c r="JA46" s="349">
        <v>6.92</v>
      </c>
      <c r="JB46" s="349">
        <v>6.9</v>
      </c>
      <c r="JC46" s="349">
        <v>5.78</v>
      </c>
      <c r="JD46" s="349" t="s">
        <v>15211</v>
      </c>
      <c r="JE46" s="349">
        <v>6.85</v>
      </c>
      <c r="JF46" s="349">
        <v>6.38</v>
      </c>
      <c r="JG46" s="349">
        <v>6.46</v>
      </c>
      <c r="JH46" s="349" t="s">
        <v>15211</v>
      </c>
      <c r="JI46" s="349" t="s">
        <v>15211</v>
      </c>
      <c r="JJ46" s="349" t="s">
        <v>15211</v>
      </c>
      <c r="JK46" s="349" t="s">
        <v>15211</v>
      </c>
      <c r="JL46" s="349">
        <v>6.22</v>
      </c>
      <c r="JM46" s="349">
        <v>5.94</v>
      </c>
      <c r="JN46" s="349">
        <v>5.12</v>
      </c>
      <c r="JO46" s="349" t="s">
        <v>15211</v>
      </c>
      <c r="JP46" s="349">
        <v>5.44</v>
      </c>
      <c r="JQ46" s="349">
        <v>5.35</v>
      </c>
      <c r="JR46" s="349">
        <v>5.52</v>
      </c>
      <c r="JS46" s="349" t="s">
        <v>15211</v>
      </c>
      <c r="JT46" s="349">
        <v>5.47</v>
      </c>
      <c r="JU46" s="349">
        <v>5.03</v>
      </c>
      <c r="JV46" s="349" t="s">
        <v>15211</v>
      </c>
      <c r="JW46" s="349">
        <v>5</v>
      </c>
      <c r="JX46" s="349">
        <v>4.6399999999999997</v>
      </c>
      <c r="JY46" s="349">
        <v>6.2</v>
      </c>
      <c r="JZ46" s="349" t="s">
        <v>15211</v>
      </c>
      <c r="KA46" s="349">
        <v>5.93</v>
      </c>
      <c r="KB46" s="349">
        <v>6.13</v>
      </c>
      <c r="KC46" s="349">
        <v>5.97</v>
      </c>
      <c r="KD46" s="349" t="s">
        <v>15211</v>
      </c>
      <c r="KE46" s="349">
        <v>6.33</v>
      </c>
      <c r="KF46" s="349">
        <v>6.46</v>
      </c>
      <c r="KG46" s="349" t="s">
        <v>15211</v>
      </c>
      <c r="KH46" s="349">
        <v>6.32</v>
      </c>
      <c r="KI46" s="349">
        <v>6.15</v>
      </c>
      <c r="KJ46" s="349">
        <v>5.87</v>
      </c>
      <c r="KK46" s="349" t="s">
        <v>15211</v>
      </c>
      <c r="KL46" s="349">
        <v>5.69</v>
      </c>
      <c r="KM46" s="349">
        <v>5.65</v>
      </c>
      <c r="KN46" s="349" t="s">
        <v>15211</v>
      </c>
      <c r="KO46" s="349">
        <v>6.08</v>
      </c>
      <c r="KP46" s="349">
        <v>5.98</v>
      </c>
      <c r="KQ46" s="349">
        <v>5.9</v>
      </c>
      <c r="KR46" s="349" t="s">
        <v>15211</v>
      </c>
      <c r="KS46" s="349">
        <v>5.31</v>
      </c>
      <c r="KT46" s="349">
        <v>6.04</v>
      </c>
      <c r="KU46" s="349">
        <v>5.83</v>
      </c>
      <c r="KV46" s="349" t="s">
        <v>15211</v>
      </c>
      <c r="KW46" s="349">
        <v>6.25</v>
      </c>
      <c r="KX46" s="349">
        <v>6.07</v>
      </c>
      <c r="KY46" s="349" t="s">
        <v>15211</v>
      </c>
      <c r="KZ46" s="349">
        <v>6.07</v>
      </c>
      <c r="LA46" s="349" t="s">
        <v>15211</v>
      </c>
      <c r="LB46" s="349">
        <v>6.18</v>
      </c>
      <c r="LC46" s="349" t="s">
        <v>15211</v>
      </c>
      <c r="LD46" s="349">
        <v>6.23</v>
      </c>
      <c r="LE46" s="349">
        <v>6.07</v>
      </c>
      <c r="LF46" s="349">
        <v>6.03</v>
      </c>
      <c r="LG46" s="349" t="s">
        <v>15211</v>
      </c>
      <c r="LH46" s="349">
        <v>5.91</v>
      </c>
      <c r="LI46" s="349">
        <v>6.08</v>
      </c>
      <c r="LJ46" s="349" t="s">
        <v>15211</v>
      </c>
      <c r="LK46" s="349">
        <v>6.01</v>
      </c>
      <c r="LL46" s="349">
        <v>5.99</v>
      </c>
      <c r="LM46" s="349">
        <v>6.09</v>
      </c>
      <c r="LN46" s="349" t="s">
        <v>15211</v>
      </c>
      <c r="LO46" s="349">
        <v>7.25</v>
      </c>
      <c r="LP46" s="349">
        <v>7.6</v>
      </c>
      <c r="LQ46" s="349" t="s">
        <v>15211</v>
      </c>
      <c r="LR46" s="349">
        <v>7.4</v>
      </c>
      <c r="LS46" s="349">
        <v>7.24</v>
      </c>
      <c r="LT46" s="349">
        <v>7.32</v>
      </c>
      <c r="LU46" s="349" t="s">
        <v>15211</v>
      </c>
      <c r="LV46" s="349">
        <v>6.88</v>
      </c>
      <c r="LW46" s="349">
        <v>6.89</v>
      </c>
      <c r="LX46" s="349">
        <v>6.79</v>
      </c>
      <c r="LY46" s="349" t="s">
        <v>15211</v>
      </c>
      <c r="LZ46" s="349">
        <v>7.19</v>
      </c>
      <c r="MA46" s="349">
        <v>7.53</v>
      </c>
      <c r="MB46" s="349" t="s">
        <v>15211</v>
      </c>
      <c r="MC46" s="349">
        <v>7.64</v>
      </c>
    </row>
    <row r="47" spans="1:341" ht="13.5" customHeight="1">
      <c r="A47" s="351" t="s">
        <v>15212</v>
      </c>
      <c r="B47" s="351" t="s">
        <v>15247</v>
      </c>
      <c r="C47" s="348" t="s">
        <v>15210</v>
      </c>
      <c r="D47" s="350" t="s">
        <v>15211</v>
      </c>
      <c r="E47" s="350" t="s">
        <v>15211</v>
      </c>
      <c r="F47" s="350" t="s">
        <v>15211</v>
      </c>
      <c r="G47" s="350" t="s">
        <v>15211</v>
      </c>
      <c r="H47" s="350" t="s">
        <v>15211</v>
      </c>
      <c r="I47" s="350" t="s">
        <v>15211</v>
      </c>
      <c r="J47" s="350" t="s">
        <v>15211</v>
      </c>
      <c r="K47" s="350" t="s">
        <v>15211</v>
      </c>
      <c r="L47" s="350" t="s">
        <v>15211</v>
      </c>
      <c r="M47" s="350" t="s">
        <v>15211</v>
      </c>
      <c r="N47" s="350" t="s">
        <v>15211</v>
      </c>
      <c r="O47" s="350" t="s">
        <v>15211</v>
      </c>
      <c r="P47" s="350" t="s">
        <v>15211</v>
      </c>
      <c r="Q47" s="350" t="s">
        <v>15211</v>
      </c>
      <c r="R47" s="350" t="s">
        <v>15211</v>
      </c>
      <c r="S47" s="350" t="s">
        <v>15211</v>
      </c>
      <c r="T47" s="350" t="s">
        <v>15211</v>
      </c>
      <c r="U47" s="350" t="s">
        <v>15211</v>
      </c>
      <c r="V47" s="350" t="s">
        <v>15211</v>
      </c>
      <c r="W47" s="350" t="s">
        <v>15211</v>
      </c>
      <c r="X47" s="350" t="s">
        <v>15211</v>
      </c>
      <c r="Y47" s="350" t="s">
        <v>15211</v>
      </c>
      <c r="Z47" s="350" t="s">
        <v>15211</v>
      </c>
      <c r="AA47" s="350" t="s">
        <v>15211</v>
      </c>
      <c r="AB47" s="350" t="s">
        <v>15211</v>
      </c>
      <c r="AC47" s="350" t="s">
        <v>15211</v>
      </c>
      <c r="AD47" s="350" t="s">
        <v>15211</v>
      </c>
      <c r="AE47" s="350" t="s">
        <v>15211</v>
      </c>
      <c r="AF47" s="350" t="s">
        <v>15211</v>
      </c>
      <c r="AG47" s="350" t="s">
        <v>15211</v>
      </c>
      <c r="AH47" s="350" t="s">
        <v>15211</v>
      </c>
      <c r="AI47" s="350" t="s">
        <v>15211</v>
      </c>
      <c r="AJ47" s="350" t="s">
        <v>15211</v>
      </c>
      <c r="AK47" s="350" t="s">
        <v>15211</v>
      </c>
      <c r="AL47" s="350" t="s">
        <v>15211</v>
      </c>
      <c r="AM47" s="350" t="s">
        <v>15211</v>
      </c>
      <c r="AN47" s="350" t="s">
        <v>15211</v>
      </c>
      <c r="AO47" s="350" t="s">
        <v>15211</v>
      </c>
      <c r="AP47" s="350" t="s">
        <v>15211</v>
      </c>
      <c r="AQ47" s="350" t="s">
        <v>15211</v>
      </c>
      <c r="AR47" s="350" t="s">
        <v>15211</v>
      </c>
      <c r="AS47" s="350" t="s">
        <v>15211</v>
      </c>
      <c r="AT47" s="350" t="s">
        <v>15211</v>
      </c>
      <c r="AU47" s="350" t="s">
        <v>15211</v>
      </c>
      <c r="AV47" s="350" t="s">
        <v>15211</v>
      </c>
      <c r="AW47" s="350" t="s">
        <v>15211</v>
      </c>
      <c r="AX47" s="350" t="s">
        <v>15211</v>
      </c>
      <c r="AY47" s="350" t="s">
        <v>15211</v>
      </c>
      <c r="AZ47" s="350" t="s">
        <v>15211</v>
      </c>
      <c r="BA47" s="350" t="s">
        <v>15211</v>
      </c>
      <c r="BB47" s="350" t="s">
        <v>15211</v>
      </c>
      <c r="BC47" s="350" t="s">
        <v>15211</v>
      </c>
      <c r="BD47" s="350" t="s">
        <v>15211</v>
      </c>
      <c r="BE47" s="350" t="s">
        <v>15211</v>
      </c>
      <c r="BF47" s="350" t="s">
        <v>15211</v>
      </c>
      <c r="BG47" s="350" t="s">
        <v>15211</v>
      </c>
      <c r="BH47" s="350" t="s">
        <v>15211</v>
      </c>
      <c r="BI47" s="350" t="s">
        <v>15211</v>
      </c>
      <c r="BJ47" s="350" t="s">
        <v>15211</v>
      </c>
      <c r="BK47" s="350" t="s">
        <v>15211</v>
      </c>
      <c r="BL47" s="350" t="s">
        <v>15211</v>
      </c>
      <c r="BM47" s="350" t="s">
        <v>15211</v>
      </c>
      <c r="BN47" s="350" t="s">
        <v>15211</v>
      </c>
      <c r="BO47" s="350" t="s">
        <v>15211</v>
      </c>
      <c r="BP47" s="350" t="s">
        <v>15211</v>
      </c>
      <c r="BQ47" s="350" t="s">
        <v>15211</v>
      </c>
      <c r="BR47" s="350" t="s">
        <v>15211</v>
      </c>
      <c r="BS47" s="350" t="s">
        <v>15211</v>
      </c>
      <c r="BT47" s="350" t="s">
        <v>15211</v>
      </c>
      <c r="BU47" s="350" t="s">
        <v>15211</v>
      </c>
      <c r="BV47" s="350" t="s">
        <v>15211</v>
      </c>
      <c r="BW47" s="350" t="s">
        <v>15211</v>
      </c>
      <c r="BX47" s="350" t="s">
        <v>15211</v>
      </c>
      <c r="BY47" s="350" t="s">
        <v>15211</v>
      </c>
      <c r="BZ47" s="350" t="s">
        <v>15211</v>
      </c>
      <c r="CA47" s="350" t="s">
        <v>15211</v>
      </c>
      <c r="CB47" s="350" t="s">
        <v>15211</v>
      </c>
      <c r="CC47" s="350" t="s">
        <v>15211</v>
      </c>
      <c r="CD47" s="350" t="s">
        <v>15211</v>
      </c>
      <c r="CE47" s="350" t="s">
        <v>15211</v>
      </c>
      <c r="CF47" s="350" t="s">
        <v>15211</v>
      </c>
      <c r="CG47" s="350" t="s">
        <v>15211</v>
      </c>
      <c r="CH47" s="350" t="s">
        <v>15211</v>
      </c>
      <c r="CI47" s="350" t="s">
        <v>15211</v>
      </c>
      <c r="CJ47" s="350" t="s">
        <v>15211</v>
      </c>
      <c r="CK47" s="350" t="s">
        <v>15211</v>
      </c>
      <c r="CL47" s="350" t="s">
        <v>15211</v>
      </c>
      <c r="CM47" s="350" t="s">
        <v>15211</v>
      </c>
      <c r="CN47" s="350" t="s">
        <v>15211</v>
      </c>
      <c r="CO47" s="350" t="s">
        <v>15211</v>
      </c>
      <c r="CP47" s="350" t="s">
        <v>15211</v>
      </c>
      <c r="CQ47" s="350" t="s">
        <v>15211</v>
      </c>
      <c r="CR47" s="350" t="s">
        <v>15211</v>
      </c>
      <c r="CS47" s="350" t="s">
        <v>15211</v>
      </c>
      <c r="CT47" s="350" t="s">
        <v>15211</v>
      </c>
      <c r="CU47" s="350" t="s">
        <v>15211</v>
      </c>
      <c r="CV47" s="350" t="s">
        <v>15211</v>
      </c>
      <c r="CW47" s="350" t="s">
        <v>15211</v>
      </c>
      <c r="CX47" s="350" t="s">
        <v>15211</v>
      </c>
      <c r="CY47" s="350" t="s">
        <v>15211</v>
      </c>
      <c r="CZ47" s="350" t="s">
        <v>15211</v>
      </c>
      <c r="DA47" s="350" t="s">
        <v>15211</v>
      </c>
      <c r="DB47" s="350" t="s">
        <v>15211</v>
      </c>
      <c r="DC47" s="350" t="s">
        <v>15211</v>
      </c>
      <c r="DD47" s="350" t="s">
        <v>15211</v>
      </c>
      <c r="DE47" s="350" t="s">
        <v>15211</v>
      </c>
      <c r="DF47" s="350" t="s">
        <v>15211</v>
      </c>
      <c r="DG47" s="350" t="s">
        <v>15211</v>
      </c>
      <c r="DH47" s="350" t="s">
        <v>15211</v>
      </c>
      <c r="DI47" s="350" t="s">
        <v>15211</v>
      </c>
      <c r="DJ47" s="350" t="s">
        <v>15211</v>
      </c>
      <c r="DK47" s="350" t="s">
        <v>15211</v>
      </c>
      <c r="DL47" s="350" t="s">
        <v>15211</v>
      </c>
      <c r="DM47" s="350" t="s">
        <v>15211</v>
      </c>
      <c r="DN47" s="350" t="s">
        <v>15211</v>
      </c>
      <c r="DO47" s="350" t="s">
        <v>15211</v>
      </c>
      <c r="DP47" s="350" t="s">
        <v>15211</v>
      </c>
      <c r="DQ47" s="350" t="s">
        <v>15211</v>
      </c>
      <c r="DR47" s="350" t="s">
        <v>15211</v>
      </c>
      <c r="DS47" s="350" t="s">
        <v>15211</v>
      </c>
      <c r="DT47" s="350" t="s">
        <v>15211</v>
      </c>
      <c r="DU47" s="350" t="s">
        <v>15211</v>
      </c>
      <c r="DV47" s="350" t="s">
        <v>15211</v>
      </c>
      <c r="DW47" s="350" t="s">
        <v>15211</v>
      </c>
      <c r="DX47" s="350" t="s">
        <v>15211</v>
      </c>
      <c r="DY47" s="350" t="s">
        <v>15211</v>
      </c>
      <c r="DZ47" s="350" t="s">
        <v>15211</v>
      </c>
      <c r="EA47" s="350" t="s">
        <v>15211</v>
      </c>
      <c r="EB47" s="350" t="s">
        <v>15211</v>
      </c>
      <c r="EC47" s="350" t="s">
        <v>15211</v>
      </c>
      <c r="ED47" s="350" t="s">
        <v>15211</v>
      </c>
      <c r="EE47" s="350" t="s">
        <v>15211</v>
      </c>
      <c r="EF47" s="350" t="s">
        <v>15211</v>
      </c>
      <c r="EG47" s="350" t="s">
        <v>15211</v>
      </c>
      <c r="EH47" s="350" t="s">
        <v>15211</v>
      </c>
      <c r="EI47" s="350" t="s">
        <v>15211</v>
      </c>
      <c r="EJ47" s="350" t="s">
        <v>15211</v>
      </c>
      <c r="EK47" s="350" t="s">
        <v>15211</v>
      </c>
      <c r="EL47" s="350" t="s">
        <v>15211</v>
      </c>
      <c r="EM47" s="350" t="s">
        <v>15211</v>
      </c>
      <c r="EN47" s="350" t="s">
        <v>15211</v>
      </c>
      <c r="EO47" s="350" t="s">
        <v>15211</v>
      </c>
      <c r="EP47" s="350" t="s">
        <v>15211</v>
      </c>
      <c r="EQ47" s="350" t="s">
        <v>15211</v>
      </c>
      <c r="ER47" s="350" t="s">
        <v>15211</v>
      </c>
      <c r="ES47" s="350" t="s">
        <v>15211</v>
      </c>
      <c r="ET47" s="350" t="s">
        <v>15211</v>
      </c>
      <c r="EU47" s="350" t="s">
        <v>15211</v>
      </c>
      <c r="EV47" s="350" t="s">
        <v>15211</v>
      </c>
      <c r="EW47" s="350" t="s">
        <v>15211</v>
      </c>
      <c r="EX47" s="350" t="s">
        <v>15211</v>
      </c>
      <c r="EY47" s="350" t="s">
        <v>15211</v>
      </c>
      <c r="EZ47" s="350" t="s">
        <v>15211</v>
      </c>
      <c r="FA47" s="350" t="s">
        <v>15211</v>
      </c>
      <c r="FB47" s="350" t="s">
        <v>15211</v>
      </c>
      <c r="FC47" s="350" t="s">
        <v>15211</v>
      </c>
      <c r="FD47" s="350" t="s">
        <v>15211</v>
      </c>
      <c r="FE47" s="350" t="s">
        <v>15211</v>
      </c>
      <c r="FF47" s="350" t="s">
        <v>15211</v>
      </c>
      <c r="FG47" s="350" t="s">
        <v>15211</v>
      </c>
      <c r="FH47" s="350" t="s">
        <v>15211</v>
      </c>
      <c r="FI47" s="350" t="s">
        <v>15211</v>
      </c>
      <c r="FJ47" s="350" t="s">
        <v>15211</v>
      </c>
      <c r="FK47" s="350" t="s">
        <v>15211</v>
      </c>
      <c r="FL47" s="350" t="s">
        <v>15211</v>
      </c>
      <c r="FM47" s="350" t="s">
        <v>15211</v>
      </c>
      <c r="FN47" s="350" t="s">
        <v>15211</v>
      </c>
      <c r="FO47" s="350" t="s">
        <v>15211</v>
      </c>
      <c r="FP47" s="350" t="s">
        <v>15211</v>
      </c>
      <c r="FQ47" s="350" t="s">
        <v>15211</v>
      </c>
      <c r="FR47" s="350" t="s">
        <v>15211</v>
      </c>
      <c r="FS47" s="350" t="s">
        <v>15211</v>
      </c>
      <c r="FT47" s="350" t="s">
        <v>15211</v>
      </c>
      <c r="FU47" s="350" t="s">
        <v>15211</v>
      </c>
      <c r="FV47" s="350" t="s">
        <v>15211</v>
      </c>
      <c r="FW47" s="350" t="s">
        <v>15211</v>
      </c>
      <c r="FX47" s="350" t="s">
        <v>15211</v>
      </c>
      <c r="FY47" s="350" t="s">
        <v>15211</v>
      </c>
      <c r="FZ47" s="350" t="s">
        <v>15211</v>
      </c>
      <c r="GA47" s="350" t="s">
        <v>15211</v>
      </c>
      <c r="GB47" s="350" t="s">
        <v>15211</v>
      </c>
      <c r="GC47" s="350" t="s">
        <v>15211</v>
      </c>
      <c r="GD47" s="350" t="s">
        <v>15211</v>
      </c>
      <c r="GE47" s="350" t="s">
        <v>15211</v>
      </c>
      <c r="GF47" s="350" t="s">
        <v>15211</v>
      </c>
      <c r="GG47" s="350" t="s">
        <v>15211</v>
      </c>
      <c r="GH47" s="350" t="s">
        <v>15211</v>
      </c>
      <c r="GI47" s="350" t="s">
        <v>15211</v>
      </c>
      <c r="GJ47" s="350" t="s">
        <v>15211</v>
      </c>
      <c r="GK47" s="350" t="s">
        <v>15211</v>
      </c>
      <c r="GL47" s="350" t="s">
        <v>15211</v>
      </c>
      <c r="GM47" s="350" t="s">
        <v>15211</v>
      </c>
      <c r="GN47" s="350" t="s">
        <v>15211</v>
      </c>
      <c r="GO47" s="350" t="s">
        <v>15211</v>
      </c>
      <c r="GP47" s="350" t="s">
        <v>15211</v>
      </c>
      <c r="GQ47" s="350" t="s">
        <v>15211</v>
      </c>
      <c r="GR47" s="350" t="s">
        <v>15211</v>
      </c>
      <c r="GS47" s="350" t="s">
        <v>15211</v>
      </c>
      <c r="GT47" s="350" t="s">
        <v>15211</v>
      </c>
      <c r="GU47" s="350" t="s">
        <v>15211</v>
      </c>
      <c r="GV47" s="350" t="s">
        <v>15211</v>
      </c>
      <c r="GW47" s="350" t="s">
        <v>15211</v>
      </c>
      <c r="GX47" s="350" t="s">
        <v>15211</v>
      </c>
      <c r="GY47" s="350" t="s">
        <v>15211</v>
      </c>
      <c r="GZ47" s="350" t="s">
        <v>15211</v>
      </c>
      <c r="HA47" s="350" t="s">
        <v>15211</v>
      </c>
      <c r="HB47" s="350" t="s">
        <v>15211</v>
      </c>
      <c r="HC47" s="350" t="s">
        <v>15211</v>
      </c>
      <c r="HD47" s="350" t="s">
        <v>15211</v>
      </c>
      <c r="HE47" s="350" t="s">
        <v>15211</v>
      </c>
      <c r="HF47" s="350" t="s">
        <v>15211</v>
      </c>
      <c r="HG47" s="350" t="s">
        <v>15211</v>
      </c>
      <c r="HH47" s="350" t="s">
        <v>15211</v>
      </c>
      <c r="HI47" s="350" t="s">
        <v>15211</v>
      </c>
      <c r="HJ47" s="350" t="s">
        <v>15211</v>
      </c>
      <c r="HK47" s="350" t="s">
        <v>15211</v>
      </c>
      <c r="HL47" s="350" t="s">
        <v>15211</v>
      </c>
      <c r="HM47" s="350" t="s">
        <v>15211</v>
      </c>
      <c r="HN47" s="350" t="s">
        <v>15211</v>
      </c>
      <c r="HO47" s="350" t="s">
        <v>15211</v>
      </c>
      <c r="HP47" s="350" t="s">
        <v>15211</v>
      </c>
      <c r="HQ47" s="350" t="s">
        <v>15211</v>
      </c>
      <c r="HR47" s="350" t="s">
        <v>15211</v>
      </c>
      <c r="HS47" s="350" t="s">
        <v>15211</v>
      </c>
      <c r="HT47" s="350" t="s">
        <v>15211</v>
      </c>
      <c r="HU47" s="350" t="s">
        <v>15211</v>
      </c>
      <c r="HV47" s="350" t="s">
        <v>15211</v>
      </c>
      <c r="HW47" s="350" t="s">
        <v>15211</v>
      </c>
      <c r="HX47" s="350" t="s">
        <v>15211</v>
      </c>
      <c r="HY47" s="350" t="s">
        <v>15211</v>
      </c>
      <c r="HZ47" s="350" t="s">
        <v>15211</v>
      </c>
      <c r="IA47" s="350" t="s">
        <v>15211</v>
      </c>
      <c r="IB47" s="350" t="s">
        <v>15211</v>
      </c>
      <c r="IC47" s="350" t="s">
        <v>15211</v>
      </c>
      <c r="ID47" s="350" t="s">
        <v>15211</v>
      </c>
      <c r="IE47" s="350" t="s">
        <v>15211</v>
      </c>
      <c r="IF47" s="350" t="s">
        <v>15211</v>
      </c>
      <c r="IG47" s="350" t="s">
        <v>15211</v>
      </c>
      <c r="IH47" s="350" t="s">
        <v>15211</v>
      </c>
      <c r="II47" s="350" t="s">
        <v>15211</v>
      </c>
      <c r="IJ47" s="350" t="s">
        <v>15211</v>
      </c>
      <c r="IK47" s="350" t="s">
        <v>15211</v>
      </c>
      <c r="IL47" s="350" t="s">
        <v>15211</v>
      </c>
      <c r="IM47" s="350" t="s">
        <v>15211</v>
      </c>
      <c r="IN47" s="350" t="s">
        <v>15211</v>
      </c>
      <c r="IO47" s="350" t="s">
        <v>15211</v>
      </c>
      <c r="IP47" s="350" t="s">
        <v>15211</v>
      </c>
      <c r="IQ47" s="350" t="s">
        <v>15211</v>
      </c>
      <c r="IR47" s="350" t="s">
        <v>15211</v>
      </c>
      <c r="IS47" s="350" t="s">
        <v>15211</v>
      </c>
      <c r="IT47" s="350" t="s">
        <v>15211</v>
      </c>
      <c r="IU47" s="350" t="s">
        <v>15211</v>
      </c>
      <c r="IV47" s="350" t="s">
        <v>15211</v>
      </c>
      <c r="IW47" s="350" t="s">
        <v>15211</v>
      </c>
      <c r="IX47" s="350" t="s">
        <v>15211</v>
      </c>
      <c r="IY47" s="350" t="s">
        <v>15211</v>
      </c>
      <c r="IZ47" s="350" t="s">
        <v>15211</v>
      </c>
      <c r="JA47" s="350" t="s">
        <v>15211</v>
      </c>
      <c r="JB47" s="350" t="s">
        <v>15211</v>
      </c>
      <c r="JC47" s="350">
        <v>9.77</v>
      </c>
      <c r="JD47" s="350">
        <v>9.77</v>
      </c>
      <c r="JE47" s="350">
        <v>9.77</v>
      </c>
      <c r="JF47" s="350">
        <v>9.81</v>
      </c>
      <c r="JG47" s="350">
        <v>9.82</v>
      </c>
      <c r="JH47" s="350">
        <v>9.92</v>
      </c>
      <c r="JI47" s="350">
        <v>10.02</v>
      </c>
      <c r="JJ47" s="350" t="s">
        <v>15211</v>
      </c>
      <c r="JK47" s="350">
        <v>11.9</v>
      </c>
      <c r="JL47" s="350" t="s">
        <v>15211</v>
      </c>
      <c r="JM47" s="350" t="s">
        <v>15211</v>
      </c>
      <c r="JN47" s="350" t="s">
        <v>15211</v>
      </c>
      <c r="JO47" s="350">
        <v>12.02</v>
      </c>
      <c r="JP47" s="350">
        <v>11.93</v>
      </c>
      <c r="JQ47" s="350">
        <v>11.91</v>
      </c>
      <c r="JR47" s="350">
        <v>10.43</v>
      </c>
      <c r="JS47" s="350">
        <v>10.16</v>
      </c>
      <c r="JT47" s="350">
        <v>9.16</v>
      </c>
      <c r="JU47" s="350">
        <v>8.06</v>
      </c>
      <c r="JV47" s="350">
        <v>8.0399999999999991</v>
      </c>
      <c r="JW47" s="350">
        <v>8.0399999999999991</v>
      </c>
      <c r="JX47" s="350">
        <v>8.11</v>
      </c>
      <c r="JY47" s="350">
        <v>8.18</v>
      </c>
      <c r="JZ47" s="350">
        <v>8.24</v>
      </c>
      <c r="KA47" s="350">
        <v>8.23</v>
      </c>
      <c r="KB47" s="350" t="s">
        <v>15211</v>
      </c>
      <c r="KC47" s="350">
        <v>8.51</v>
      </c>
      <c r="KD47" s="350" t="s">
        <v>15211</v>
      </c>
      <c r="KE47" s="350" t="s">
        <v>15211</v>
      </c>
      <c r="KF47" s="350">
        <v>9.7200000000000006</v>
      </c>
      <c r="KG47" s="350">
        <v>10</v>
      </c>
      <c r="KH47" s="350">
        <v>10.18</v>
      </c>
      <c r="KI47" s="350" t="s">
        <v>15211</v>
      </c>
      <c r="KJ47" s="350">
        <v>10</v>
      </c>
      <c r="KK47" s="350">
        <v>10.06</v>
      </c>
      <c r="KL47" s="350">
        <v>10.039999999999999</v>
      </c>
      <c r="KM47" s="350">
        <v>10.039999999999999</v>
      </c>
      <c r="KN47" s="350">
        <v>10.06</v>
      </c>
      <c r="KO47" s="350">
        <v>10.14</v>
      </c>
      <c r="KP47" s="350">
        <v>10.14</v>
      </c>
      <c r="KQ47" s="350">
        <v>10.28</v>
      </c>
      <c r="KR47" s="350">
        <v>10.19</v>
      </c>
      <c r="KS47" s="350">
        <v>10.130000000000001</v>
      </c>
      <c r="KT47" s="350">
        <v>10.130000000000001</v>
      </c>
      <c r="KU47" s="350">
        <v>10.16</v>
      </c>
      <c r="KV47" s="350">
        <v>10.24</v>
      </c>
      <c r="KW47" s="350">
        <v>10.199999999999999</v>
      </c>
      <c r="KX47" s="350">
        <v>10.27</v>
      </c>
      <c r="KY47" s="350">
        <v>10.199999999999999</v>
      </c>
      <c r="KZ47" s="350">
        <v>10.199999999999999</v>
      </c>
      <c r="LA47" s="350">
        <v>10.01</v>
      </c>
      <c r="LB47" s="350" t="s">
        <v>15211</v>
      </c>
      <c r="LC47" s="350">
        <v>10.01</v>
      </c>
      <c r="LD47" s="350">
        <v>9.66</v>
      </c>
      <c r="LE47" s="350">
        <v>9.66</v>
      </c>
      <c r="LF47" s="350">
        <v>9.66</v>
      </c>
      <c r="LG47" s="350">
        <v>9.66</v>
      </c>
      <c r="LH47" s="350" t="s">
        <v>15211</v>
      </c>
      <c r="LI47" s="350">
        <v>9.66</v>
      </c>
      <c r="LJ47" s="350">
        <v>9.66</v>
      </c>
      <c r="LK47" s="350">
        <v>9.09</v>
      </c>
      <c r="LL47" s="350">
        <v>8.51</v>
      </c>
      <c r="LM47" s="350">
        <v>8.51</v>
      </c>
      <c r="LN47" s="350">
        <v>8.51</v>
      </c>
      <c r="LO47" s="350">
        <v>8.51</v>
      </c>
      <c r="LP47" s="350">
        <v>8.51</v>
      </c>
      <c r="LQ47" s="350" t="s">
        <v>15211</v>
      </c>
      <c r="LR47" s="350">
        <v>8.51</v>
      </c>
      <c r="LS47" s="350">
        <v>8.51</v>
      </c>
      <c r="LT47" s="350">
        <v>8.51</v>
      </c>
      <c r="LU47" s="350" t="s">
        <v>15211</v>
      </c>
      <c r="LV47" s="350">
        <v>8.51</v>
      </c>
      <c r="LW47" s="350" t="s">
        <v>15211</v>
      </c>
      <c r="LX47" s="350" t="s">
        <v>15211</v>
      </c>
      <c r="LY47" s="350" t="s">
        <v>15211</v>
      </c>
      <c r="LZ47" s="350">
        <v>8.51</v>
      </c>
      <c r="MA47" s="350">
        <v>8.51</v>
      </c>
      <c r="MB47" s="350" t="s">
        <v>15211</v>
      </c>
      <c r="MC47" s="350" t="s">
        <v>15211</v>
      </c>
    </row>
    <row r="48" spans="1:341">
      <c r="A48" s="353" t="s">
        <v>15248</v>
      </c>
    </row>
    <row r="49" spans="1:206">
      <c r="A49" s="354" t="s">
        <v>15249</v>
      </c>
    </row>
    <row r="50" spans="1:206">
      <c r="A50" s="355" t="s">
        <v>15250</v>
      </c>
      <c r="B50" s="354" t="s">
        <v>15251</v>
      </c>
      <c r="GN50" s="120">
        <v>2006</v>
      </c>
      <c r="GO50" s="120">
        <v>2007</v>
      </c>
      <c r="GP50" s="120">
        <v>2008</v>
      </c>
      <c r="GQ50" s="120">
        <v>2009</v>
      </c>
      <c r="GR50" s="120">
        <v>2010</v>
      </c>
      <c r="GS50" s="120">
        <v>2011</v>
      </c>
      <c r="GT50" s="120">
        <v>2012</v>
      </c>
      <c r="GU50" s="120">
        <v>2013</v>
      </c>
      <c r="GV50" s="120">
        <v>2014</v>
      </c>
      <c r="GW50" s="120">
        <v>2015</v>
      </c>
      <c r="GX50" s="120">
        <v>2016</v>
      </c>
    </row>
    <row r="51" spans="1:206">
      <c r="GM51" s="120" t="s">
        <v>15351</v>
      </c>
      <c r="GN51" s="406">
        <f>AVERAGE(GN8:GY8)</f>
        <v>2.5170833333333333</v>
      </c>
      <c r="GO51" s="406">
        <f t="shared" ref="GO51" si="0">AVERAGE(GZ8:HK8)</f>
        <v>2.9267499999999997</v>
      </c>
      <c r="GP51" s="406">
        <f t="shared" ref="GP51" si="1">AVERAGE(HL8:HW8)</f>
        <v>2.8968333333333334</v>
      </c>
      <c r="GQ51" s="406">
        <f t="shared" ref="GQ51" si="2">AVERAGE(HX8:II8)</f>
        <v>2.202666666666667</v>
      </c>
      <c r="GR51" s="406">
        <f t="shared" ref="GR51" si="3">AVERAGE(IJ8:IU8)</f>
        <v>1.6316666666666666</v>
      </c>
      <c r="GS51" s="406">
        <f t="shared" ref="GS51" si="4">AVERAGE(IV8:JG8)</f>
        <v>1.4716666666666667</v>
      </c>
      <c r="GT51" s="406">
        <f t="shared" ref="GT51" si="5">AVERAGE(JH8:JS8)</f>
        <v>0.64666666666666661</v>
      </c>
      <c r="GU51" s="406">
        <f t="shared" ref="GU51" si="6">AVERAGE(JT8:KE8)</f>
        <v>0.9491666666666666</v>
      </c>
      <c r="GV51" s="406">
        <f t="shared" ref="GV51" si="7">AVERAGE(KF8:KQ8)</f>
        <v>0.6925</v>
      </c>
      <c r="GW51" s="406">
        <f t="shared" ref="GW51" si="8">AVERAGE(KR8:LC8)</f>
        <v>-6.9166666666666668E-2</v>
      </c>
      <c r="GX51" s="406">
        <f t="shared" ref="GX51" si="9">AVERAGE(LD8:LO8)</f>
        <v>-0.36200000000000004</v>
      </c>
    </row>
    <row r="53" spans="1:206">
      <c r="GN53" s="120">
        <f>GN51/100</f>
        <v>2.5170833333333333E-2</v>
      </c>
      <c r="GO53" s="120">
        <f t="shared" ref="GO53:GX53" si="10">GO51/100</f>
        <v>2.9267499999999998E-2</v>
      </c>
      <c r="GP53" s="120">
        <f t="shared" si="10"/>
        <v>2.8968333333333332E-2</v>
      </c>
      <c r="GQ53" s="120">
        <f t="shared" si="10"/>
        <v>2.202666666666667E-2</v>
      </c>
      <c r="GR53" s="120">
        <f t="shared" si="10"/>
        <v>1.6316666666666667E-2</v>
      </c>
      <c r="GS53" s="120">
        <f t="shared" si="10"/>
        <v>1.4716666666666666E-2</v>
      </c>
      <c r="GT53" s="120">
        <f t="shared" si="10"/>
        <v>6.4666666666666657E-3</v>
      </c>
      <c r="GU53" s="120">
        <f t="shared" si="10"/>
        <v>9.4916666666666656E-3</v>
      </c>
      <c r="GV53" s="120">
        <f t="shared" si="10"/>
        <v>6.9249999999999997E-3</v>
      </c>
      <c r="GW53" s="120">
        <f t="shared" si="10"/>
        <v>-6.9166666666666671E-4</v>
      </c>
      <c r="GX53" s="120">
        <f t="shared" si="10"/>
        <v>-3.6200000000000004E-3</v>
      </c>
    </row>
    <row r="54" spans="1:206">
      <c r="GN54" s="120">
        <v>2.5170833333333333E-2</v>
      </c>
      <c r="GO54" s="120">
        <v>2.9267499999999998E-2</v>
      </c>
      <c r="GP54" s="120">
        <v>2.8968333333333332E-2</v>
      </c>
      <c r="GQ54" s="120">
        <v>2.202666666666667E-2</v>
      </c>
      <c r="GR54" s="120">
        <v>1.6316666666666667E-2</v>
      </c>
      <c r="GS54" s="120">
        <v>1.4716666666666666E-2</v>
      </c>
      <c r="GT54" s="120">
        <v>6.4666666666666657E-3</v>
      </c>
      <c r="GU54" s="120">
        <v>9.4916666666666656E-3</v>
      </c>
      <c r="GV54" s="120">
        <v>6.9249999999999997E-3</v>
      </c>
      <c r="GW54" s="120">
        <v>-6.9166666666666671E-4</v>
      </c>
      <c r="GX54" s="120">
        <v>-3.6200000000000004E-3</v>
      </c>
    </row>
  </sheetData>
  <mergeCells count="44">
    <mergeCell ref="A44:A45"/>
    <mergeCell ref="A46:B46"/>
    <mergeCell ref="A37:B37"/>
    <mergeCell ref="A38:B38"/>
    <mergeCell ref="A39:B39"/>
    <mergeCell ref="A40:B40"/>
    <mergeCell ref="A41:A42"/>
    <mergeCell ref="A43:B43"/>
    <mergeCell ref="A36:B36"/>
    <mergeCell ref="A25:B25"/>
    <mergeCell ref="A26:B26"/>
    <mergeCell ref="A27:B27"/>
    <mergeCell ref="A28:B28"/>
    <mergeCell ref="A29:B29"/>
    <mergeCell ref="A30:B30"/>
    <mergeCell ref="A31:B31"/>
    <mergeCell ref="A32:B32"/>
    <mergeCell ref="A33:B33"/>
    <mergeCell ref="A34:B34"/>
    <mergeCell ref="A35:B35"/>
    <mergeCell ref="A24:B24"/>
    <mergeCell ref="A13:B13"/>
    <mergeCell ref="A14:B14"/>
    <mergeCell ref="A15:B15"/>
    <mergeCell ref="A16:B16"/>
    <mergeCell ref="A17:B17"/>
    <mergeCell ref="A18:B18"/>
    <mergeCell ref="A19:B19"/>
    <mergeCell ref="A20:B20"/>
    <mergeCell ref="A21:B21"/>
    <mergeCell ref="A22:B22"/>
    <mergeCell ref="A23:B23"/>
    <mergeCell ref="A12:B12"/>
    <mergeCell ref="A3:C3"/>
    <mergeCell ref="D3:MC3"/>
    <mergeCell ref="A4:C4"/>
    <mergeCell ref="D4:MC4"/>
    <mergeCell ref="A5:C5"/>
    <mergeCell ref="D5:MC5"/>
    <mergeCell ref="A6:C6"/>
    <mergeCell ref="A7:B7"/>
    <mergeCell ref="A8:B8"/>
    <mergeCell ref="A9:B9"/>
    <mergeCell ref="A10:B10"/>
  </mergeCells>
  <hyperlinks>
    <hyperlink ref="A2" r:id="rId1" display="http://stats.oecd.org/OECDStat_Metadata/ShowMetadata.ashx?Dataset=MEI_FIN&amp;ShowOnWeb=true&amp;Lang=en" xr:uid="{00000000-0004-0000-0900-000000000000}"/>
    <hyperlink ref="D3" r:id="rId2" display="http://stats.oecd.org/OECDStat_Metadata/ShowMetadata.ashx?Dataset=MEI_FIN&amp;Coords=%5bSUBJECT%5d.%5bIRLT%5d&amp;ShowOnWeb=true&amp;Lang=en" xr:uid="{00000000-0004-0000-0900-000001000000}"/>
    <hyperlink ref="C8" r:id="rId3" display="http://stats.oecd.org/OECDStat_Metadata/ShowMetadata.ashx?Dataset=MEI_FIN&amp;Coords=[%5bSUBJECT%5d.%5bIRLT%5d%2c%5bLOCATION%5d.%5bCHE%5d]&amp;ShowOnWeb=true&amp;Lang=en" xr:uid="{00000000-0004-0000-0900-000002000000}"/>
    <hyperlink ref="C9" r:id="rId4" display="http://stats.oecd.org/OECDStat_Metadata/ShowMetadata.ashx?Dataset=MEI_FIN&amp;Coords=[%5bSUBJECT%5d.%5bIRLT%5d%2c%5bLOCATION%5d.%5bJPN%5d]&amp;ShowOnWeb=true&amp;Lang=en" xr:uid="{00000000-0004-0000-0900-000003000000}"/>
    <hyperlink ref="A10" r:id="rId5" display="http://stats.oecd.org/OECDStat_Metadata/ShowMetadata.ashx?Dataset=MEI_FIN&amp;Coords=[LOCATION].[DEU]&amp;ShowOnWeb=true&amp;Lang=en" xr:uid="{00000000-0004-0000-0900-000004000000}"/>
    <hyperlink ref="C10" r:id="rId6" display="http://stats.oecd.org/OECDStat_Metadata/ShowMetadata.ashx?Dataset=MEI_FIN&amp;Coords=[%5bSUBJECT%5d.%5bIRLT%5d%2c%5bLOCATION%5d.%5bDEU%5d]&amp;ShowOnWeb=true&amp;Lang=en" xr:uid="{00000000-0004-0000-0900-000005000000}"/>
    <hyperlink ref="B11" r:id="rId7" display="http://stats.oecd.org/OECDStat_Metadata/ShowMetadata.ashx?Dataset=MEI_FIN&amp;Coords=[LOCATION].[LTU]&amp;ShowOnWeb=true&amp;Lang=en" xr:uid="{00000000-0004-0000-0900-000006000000}"/>
    <hyperlink ref="C12" r:id="rId8" display="http://stats.oecd.org/OECDStat_Metadata/ShowMetadata.ashx?Dataset=MEI_FIN&amp;Coords=[%5bSUBJECT%5d.%5bIRLT%5d%2c%5bLOCATION%5d.%5bDNK%5d]&amp;ShowOnWeb=true&amp;Lang=en" xr:uid="{00000000-0004-0000-0900-000007000000}"/>
    <hyperlink ref="C13" r:id="rId9" display="http://stats.oecd.org/OECDStat_Metadata/ShowMetadata.ashx?Dataset=MEI_FIN&amp;Coords=[%5bSUBJECT%5d.%5bIRLT%5d%2c%5bLOCATION%5d.%5bNLD%5d]&amp;ShowOnWeb=true&amp;Lang=en" xr:uid="{00000000-0004-0000-0900-000008000000}"/>
    <hyperlink ref="C14" r:id="rId10" display="http://stats.oecd.org/OECDStat_Metadata/ShowMetadata.ashx?Dataset=MEI_FIN&amp;Coords=[%5bSUBJECT%5d.%5bIRLT%5d%2c%5bLOCATION%5d.%5bFIN%5d]&amp;ShowOnWeb=true&amp;Lang=en" xr:uid="{00000000-0004-0000-0900-000009000000}"/>
    <hyperlink ref="C15" r:id="rId11" display="http://stats.oecd.org/OECDStat_Metadata/ShowMetadata.ashx?Dataset=MEI_FIN&amp;Coords=[%5bSUBJECT%5d.%5bIRLT%5d%2c%5bLOCATION%5d.%5bLUX%5d]&amp;ShowOnWeb=true&amp;Lang=en" xr:uid="{00000000-0004-0000-0900-00000A000000}"/>
    <hyperlink ref="C16" r:id="rId12" display="http://stats.oecd.org/OECDStat_Metadata/ShowMetadata.ashx?Dataset=MEI_FIN&amp;Coords=[%5bSUBJECT%5d.%5bIRLT%5d%2c%5bLOCATION%5d.%5bAUT%5d]&amp;ShowOnWeb=true&amp;Lang=en" xr:uid="{00000000-0004-0000-0900-00000B000000}"/>
    <hyperlink ref="C17" r:id="rId13" display="http://stats.oecd.org/OECDStat_Metadata/ShowMetadata.ashx?Dataset=MEI_FIN&amp;Coords=[%5bSUBJECT%5d.%5bIRLT%5d%2c%5bLOCATION%5d.%5bCZE%5d]&amp;ShowOnWeb=true&amp;Lang=en" xr:uid="{00000000-0004-0000-0900-00000C000000}"/>
    <hyperlink ref="C18" r:id="rId14" display="http://stats.oecd.org/OECDStat_Metadata/ShowMetadata.ashx?Dataset=MEI_FIN&amp;Coords=[%5bSUBJECT%5d.%5bIRLT%5d%2c%5bLOCATION%5d.%5bSWE%5d]&amp;ShowOnWeb=true&amp;Lang=en" xr:uid="{00000000-0004-0000-0900-00000D000000}"/>
    <hyperlink ref="C19" r:id="rId15" display="http://stats.oecd.org/OECDStat_Metadata/ShowMetadata.ashx?Dataset=MEI_FIN&amp;Coords=[%5bSUBJECT%5d.%5bIRLT%5d%2c%5bLOCATION%5d.%5bBEL%5d]&amp;ShowOnWeb=true&amp;Lang=en" xr:uid="{00000000-0004-0000-0900-00000E000000}"/>
    <hyperlink ref="C20" r:id="rId16" display="http://stats.oecd.org/OECDStat_Metadata/ShowMetadata.ashx?Dataset=MEI_FIN&amp;Coords=[%5bSUBJECT%5d.%5bIRLT%5d%2c%5bLOCATION%5d.%5bIRL%5d]&amp;ShowOnWeb=true&amp;Lang=en" xr:uid="{00000000-0004-0000-0900-00000F000000}"/>
    <hyperlink ref="C22" r:id="rId17" display="http://stats.oecd.org/OECDStat_Metadata/ShowMetadata.ashx?Dataset=MEI_FIN&amp;Coords=[%5bSUBJECT%5d.%5bIRLT%5d%2c%5bLOCATION%5d.%5bSVN%5d]&amp;ShowOnWeb=true&amp;Lang=en" xr:uid="{00000000-0004-0000-0900-000010000000}"/>
    <hyperlink ref="C23" r:id="rId18" display="http://stats.oecd.org/OECDStat_Metadata/ShowMetadata.ashx?Dataset=MEI_FIN&amp;Coords=[%5bSUBJECT%5d.%5bIRLT%5d%2c%5bLOCATION%5d.%5bFRA%5d]&amp;ShowOnWeb=true&amp;Lang=en" xr:uid="{00000000-0004-0000-0900-000011000000}"/>
    <hyperlink ref="C24" r:id="rId19" display="http://stats.oecd.org/OECDStat_Metadata/ShowMetadata.ashx?Dataset=MEI_FIN&amp;Coords=[%5bSUBJECT%5d.%5bIRLT%5d%2c%5bLOCATION%5d.%5bSVK%5d]&amp;ShowOnWeb=true&amp;Lang=en" xr:uid="{00000000-0004-0000-0900-000012000000}"/>
    <hyperlink ref="C25" r:id="rId20" display="http://stats.oecd.org/OECDStat_Metadata/ShowMetadata.ashx?Dataset=MEI_FIN&amp;Coords=[%5bSUBJECT%5d.%5bIRLT%5d%2c%5bLOCATION%5d.%5bGBR%5d]&amp;ShowOnWeb=true&amp;Lang=en" xr:uid="{00000000-0004-0000-0900-000013000000}"/>
    <hyperlink ref="C26" r:id="rId21" display="http://stats.oecd.org/OECDStat_Metadata/ShowMetadata.ashx?Dataset=MEI_FIN&amp;Coords=[%5bSUBJECT%5d.%5bIRLT%5d%2c%5bLOCATION%5d.%5bEA19%5d]&amp;ShowOnWeb=true&amp;Lang=en" xr:uid="{00000000-0004-0000-0900-000014000000}"/>
    <hyperlink ref="C27" r:id="rId22" display="http://stats.oecd.org/OECDStat_Metadata/ShowMetadata.ashx?Dataset=MEI_FIN&amp;Coords=[%5bSUBJECT%5d.%5bIRLT%5d%2c%5bLOCATION%5d.%5bCAN%5d]&amp;ShowOnWeb=true&amp;Lang=en" xr:uid="{00000000-0004-0000-0900-000015000000}"/>
    <hyperlink ref="C28" r:id="rId23" display="http://stats.oecd.org/OECDStat_Metadata/ShowMetadata.ashx?Dataset=MEI_FIN&amp;Coords=[%5bSUBJECT%5d.%5bIRLT%5d%2c%5bLOCATION%5d.%5bESP%5d]&amp;ShowOnWeb=true&amp;Lang=en" xr:uid="{00000000-0004-0000-0900-000016000000}"/>
    <hyperlink ref="C29" r:id="rId24" display="http://stats.oecd.org/OECDStat_Metadata/ShowMetadata.ashx?Dataset=MEI_FIN&amp;Coords=[%5bSUBJECT%5d.%5bIRLT%5d%2c%5bLOCATION%5d.%5bNOR%5d]&amp;ShowOnWeb=true&amp;Lang=en" xr:uid="{00000000-0004-0000-0900-000017000000}"/>
    <hyperlink ref="A30" r:id="rId25" display="http://stats.oecd.org/OECDStat_Metadata/ShowMetadata.ashx?Dataset=MEI_FIN&amp;Coords=[LOCATION].[ISR]&amp;ShowOnWeb=true&amp;Lang=en" xr:uid="{00000000-0004-0000-0900-000018000000}"/>
    <hyperlink ref="C30" r:id="rId26" display="http://stats.oecd.org/OECDStat_Metadata/ShowMetadata.ashx?Dataset=MEI_FIN&amp;Coords=[%5bSUBJECT%5d.%5bIRLT%5d%2c%5bLOCATION%5d.%5bISR%5d]&amp;ShowOnWeb=true&amp;Lang=en" xr:uid="{00000000-0004-0000-0900-000019000000}"/>
    <hyperlink ref="C31" r:id="rId27" display="http://stats.oecd.org/OECDStat_Metadata/ShowMetadata.ashx?Dataset=MEI_FIN&amp;Coords=[%5bSUBJECT%5d.%5bIRLT%5d%2c%5bLOCATION%5d.%5bKOR%5d]&amp;ShowOnWeb=true&amp;Lang=en" xr:uid="{00000000-0004-0000-0900-00001A000000}"/>
    <hyperlink ref="C32" r:id="rId28" display="http://stats.oecd.org/OECDStat_Metadata/ShowMetadata.ashx?Dataset=MEI_FIN&amp;Coords=[%5bSUBJECT%5d.%5bIRLT%5d%2c%5bLOCATION%5d.%5bITA%5d]&amp;ShowOnWeb=true&amp;Lang=en" xr:uid="{00000000-0004-0000-0900-00001B000000}"/>
    <hyperlink ref="C33" r:id="rId29" display="http://stats.oecd.org/OECDStat_Metadata/ShowMetadata.ashx?Dataset=MEI_FIN&amp;Coords=[%5bSUBJECT%5d.%5bIRLT%5d%2c%5bLOCATION%5d.%5bUSA%5d]&amp;ShowOnWeb=true&amp;Lang=en" xr:uid="{00000000-0004-0000-0900-00001C000000}"/>
    <hyperlink ref="C34" r:id="rId30" display="http://stats.oecd.org/OECDStat_Metadata/ShowMetadata.ashx?Dataset=MEI_FIN&amp;Coords=[%5bSUBJECT%5d.%5bIRLT%5d%2c%5bLOCATION%5d.%5bAUS%5d]&amp;ShowOnWeb=true&amp;Lang=en" xr:uid="{00000000-0004-0000-0900-00001D000000}"/>
    <hyperlink ref="C35" r:id="rId31" display="http://stats.oecd.org/OECDStat_Metadata/ShowMetadata.ashx?Dataset=MEI_FIN&amp;Coords=[%5bSUBJECT%5d.%5bIRLT%5d%2c%5bLOCATION%5d.%5bNZL%5d]&amp;ShowOnWeb=true&amp;Lang=en" xr:uid="{00000000-0004-0000-0900-00001E000000}"/>
    <hyperlink ref="C36" r:id="rId32" display="http://stats.oecd.org/OECDStat_Metadata/ShowMetadata.ashx?Dataset=MEI_FIN&amp;Coords=[%5bSUBJECT%5d.%5bIRLT%5d%2c%5bLOCATION%5d.%5bHUN%5d]&amp;ShowOnWeb=true&amp;Lang=en" xr:uid="{00000000-0004-0000-0900-00001F000000}"/>
    <hyperlink ref="C37" r:id="rId33" display="http://stats.oecd.org/OECDStat_Metadata/ShowMetadata.ashx?Dataset=MEI_FIN&amp;Coords=[%5bSUBJECT%5d.%5bIRLT%5d%2c%5bLOCATION%5d.%5bPOL%5d]&amp;ShowOnWeb=true&amp;Lang=en" xr:uid="{00000000-0004-0000-0900-000020000000}"/>
    <hyperlink ref="C38" r:id="rId34" display="http://stats.oecd.org/OECDStat_Metadata/ShowMetadata.ashx?Dataset=MEI_FIN&amp;Coords=[%5bSUBJECT%5d.%5bIRLT%5d%2c%5bLOCATION%5d.%5bPRT%5d]&amp;ShowOnWeb=true&amp;Lang=en" xr:uid="{00000000-0004-0000-0900-000021000000}"/>
    <hyperlink ref="C39" r:id="rId35" display="http://stats.oecd.org/OECDStat_Metadata/ShowMetadata.ashx?Dataset=MEI_FIN&amp;Coords=[%5bSUBJECT%5d.%5bIRLT%5d%2c%5bLOCATION%5d.%5bCHL%5d]&amp;ShowOnWeb=true&amp;Lang=en" xr:uid="{00000000-0004-0000-0900-000022000000}"/>
    <hyperlink ref="C40" r:id="rId36" display="http://stats.oecd.org/OECDStat_Metadata/ShowMetadata.ashx?Dataset=MEI_FIN&amp;Coords=[%5bSUBJECT%5d.%5bIRLT%5d%2c%5bLOCATION%5d.%5bISL%5d]&amp;ShowOnWeb=true&amp;Lang=en" xr:uid="{00000000-0004-0000-0900-000023000000}"/>
    <hyperlink ref="C43" r:id="rId37" display="http://stats.oecd.org/OECDStat_Metadata/ShowMetadata.ashx?Dataset=MEI_FIN&amp;Coords=[%5bSUBJECT%5d.%5bIRLT%5d%2c%5bLOCATION%5d.%5bGRC%5d]&amp;ShowOnWeb=true&amp;Lang=en" xr:uid="{00000000-0004-0000-0900-000024000000}"/>
    <hyperlink ref="C44" r:id="rId38" display="http://stats.oecd.org/OECDStat_Metadata/ShowMetadata.ashx?Dataset=MEI_FIN&amp;Coords=[%5bSUBJECT%5d.%5bIRLT%5d%2c%5bLOCATION%5d.%5bZAF%5d]&amp;ShowOnWeb=true&amp;Lang=en" xr:uid="{00000000-0004-0000-0900-000025000000}"/>
    <hyperlink ref="C45" r:id="rId39" display="http://stats.oecd.org/OECDStat_Metadata/ShowMetadata.ashx?Dataset=MEI_FIN&amp;Coords=[%5bSUBJECT%5d.%5bIRLT%5d%2c%5bLOCATION%5d.%5bRUS%5d]&amp;ShowOnWeb=true&amp;Lang=en" xr:uid="{00000000-0004-0000-0900-000026000000}"/>
    <hyperlink ref="C46" r:id="rId40" display="http://stats.oecd.org/OECDStat_Metadata/ShowMetadata.ashx?Dataset=MEI_FIN&amp;Coords=[%5bSUBJECT%5d.%5bIRLT%5d%2c%5bLOCATION%5d.%5bMEX%5d]&amp;ShowOnWeb=true&amp;Lang=en" xr:uid="{00000000-0004-0000-0900-000027000000}"/>
    <hyperlink ref="C47" r:id="rId41" display="http://stats.oecd.org/OECDStat_Metadata/ShowMetadata.ashx?Dataset=MEI_FIN&amp;Coords=[%5bSUBJECT%5d.%5bIRLT%5d%2c%5bLOCATION%5d.%5bCRI%5d]&amp;ShowOnWeb=true&amp;Lang=en" xr:uid="{00000000-0004-0000-0900-000028000000}"/>
    <hyperlink ref="A48" r:id="rId42" display="http://stats.oecd.org/index.aspx?DatasetCode=MEI_FIN" xr:uid="{00000000-0004-0000-0900-000029000000}"/>
  </hyperlinks>
  <pageMargins left="0.78740157499999996" right="0.78740157499999996" top="0.984251969" bottom="0.984251969" header="0.4921259845" footer="0.4921259845"/>
  <pageSetup orientation="portrait" horizontalDpi="0" verticalDpi="0"/>
  <drawing r:id="rId43"/>
  <legacyDrawing r:id="rId44"/>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LC12"/>
  <sheetViews>
    <sheetView workbookViewId="0">
      <pane xSplit="3" ySplit="4" topLeftCell="HH5" activePane="bottomRight" state="frozen"/>
      <selection pane="topRight" activeCell="D1" sqref="D1"/>
      <selection pane="bottomLeft" activeCell="A5" sqref="A5"/>
      <selection pane="bottomRight" activeCell="B10" sqref="B10"/>
    </sheetView>
  </sheetViews>
  <sheetFormatPr defaultColWidth="11.25" defaultRowHeight="15.75"/>
  <cols>
    <col min="1" max="1" width="16.375" customWidth="1"/>
    <col min="2" max="2" width="23.625" customWidth="1"/>
  </cols>
  <sheetData>
    <row r="1" spans="1:315">
      <c r="A1" s="276" t="s">
        <v>235</v>
      </c>
      <c r="B1" s="276" t="s">
        <v>342</v>
      </c>
      <c r="C1" s="276" t="s">
        <v>339</v>
      </c>
      <c r="D1" s="276" t="s">
        <v>341</v>
      </c>
    </row>
    <row r="2" spans="1:315">
      <c r="A2" s="303" t="s">
        <v>726</v>
      </c>
      <c r="B2" s="276" t="s">
        <v>15335</v>
      </c>
      <c r="C2" s="276" t="s">
        <v>727</v>
      </c>
      <c r="D2" s="277" t="s">
        <v>728</v>
      </c>
    </row>
    <row r="3" spans="1:315">
      <c r="A3" s="276"/>
      <c r="B3" s="276"/>
      <c r="C3" s="276"/>
      <c r="D3" s="277"/>
    </row>
    <row r="4" spans="1:315">
      <c r="A4" s="299" t="s">
        <v>25</v>
      </c>
      <c r="B4" s="299"/>
      <c r="C4" s="300" t="s">
        <v>23</v>
      </c>
      <c r="D4" s="301" t="s">
        <v>391</v>
      </c>
      <c r="E4" s="301" t="s">
        <v>392</v>
      </c>
      <c r="F4" s="301" t="s">
        <v>393</v>
      </c>
      <c r="G4" s="301" t="s">
        <v>394</v>
      </c>
      <c r="H4" s="301" t="s">
        <v>395</v>
      </c>
      <c r="I4" s="301" t="s">
        <v>396</v>
      </c>
      <c r="J4" s="301" t="s">
        <v>397</v>
      </c>
      <c r="K4" s="301" t="s">
        <v>398</v>
      </c>
      <c r="L4" s="301" t="s">
        <v>399</v>
      </c>
      <c r="M4" s="301" t="s">
        <v>400</v>
      </c>
      <c r="N4" s="301" t="s">
        <v>401</v>
      </c>
      <c r="O4" s="301" t="s">
        <v>402</v>
      </c>
      <c r="P4" s="302" t="s">
        <v>403</v>
      </c>
      <c r="Q4" s="301" t="s">
        <v>404</v>
      </c>
      <c r="R4" s="301" t="s">
        <v>405</v>
      </c>
      <c r="S4" s="301" t="s">
        <v>406</v>
      </c>
      <c r="T4" s="301" t="s">
        <v>407</v>
      </c>
      <c r="U4" s="301" t="s">
        <v>408</v>
      </c>
      <c r="V4" s="301" t="s">
        <v>409</v>
      </c>
      <c r="W4" s="301" t="s">
        <v>410</v>
      </c>
      <c r="X4" s="301" t="s">
        <v>411</v>
      </c>
      <c r="Y4" s="301" t="s">
        <v>412</v>
      </c>
      <c r="Z4" s="301" t="s">
        <v>413</v>
      </c>
      <c r="AA4" s="301" t="s">
        <v>414</v>
      </c>
      <c r="AB4" s="301" t="s">
        <v>415</v>
      </c>
      <c r="AC4" s="301" t="s">
        <v>416</v>
      </c>
      <c r="AD4" s="301" t="s">
        <v>417</v>
      </c>
      <c r="AE4" s="301" t="s">
        <v>418</v>
      </c>
      <c r="AF4" s="301" t="s">
        <v>419</v>
      </c>
      <c r="AG4" s="301" t="s">
        <v>420</v>
      </c>
      <c r="AH4" s="301" t="s">
        <v>421</v>
      </c>
      <c r="AI4" s="301" t="s">
        <v>422</v>
      </c>
      <c r="AJ4" s="301" t="s">
        <v>423</v>
      </c>
      <c r="AK4" s="301" t="s">
        <v>424</v>
      </c>
      <c r="AL4" s="301" t="s">
        <v>425</v>
      </c>
      <c r="AM4" s="301" t="s">
        <v>426</v>
      </c>
      <c r="AN4" s="301" t="s">
        <v>427</v>
      </c>
      <c r="AO4" s="301" t="s">
        <v>428</v>
      </c>
      <c r="AP4" s="301" t="s">
        <v>429</v>
      </c>
      <c r="AQ4" s="301" t="s">
        <v>430</v>
      </c>
      <c r="AR4" s="301" t="s">
        <v>431</v>
      </c>
      <c r="AS4" s="301" t="s">
        <v>432</v>
      </c>
      <c r="AT4" s="301" t="s">
        <v>433</v>
      </c>
      <c r="AU4" s="301" t="s">
        <v>434</v>
      </c>
      <c r="AV4" s="301" t="s">
        <v>435</v>
      </c>
      <c r="AW4" s="301" t="s">
        <v>436</v>
      </c>
      <c r="AX4" s="301" t="s">
        <v>437</v>
      </c>
      <c r="AY4" s="301" t="s">
        <v>438</v>
      </c>
      <c r="AZ4" s="301" t="s">
        <v>439</v>
      </c>
      <c r="BA4" s="301" t="s">
        <v>440</v>
      </c>
      <c r="BB4" s="301" t="s">
        <v>441</v>
      </c>
      <c r="BC4" s="301" t="s">
        <v>442</v>
      </c>
      <c r="BD4" s="301" t="s">
        <v>443</v>
      </c>
      <c r="BE4" s="301" t="s">
        <v>444</v>
      </c>
      <c r="BF4" s="301" t="s">
        <v>445</v>
      </c>
      <c r="BG4" s="301" t="s">
        <v>446</v>
      </c>
      <c r="BH4" s="301" t="s">
        <v>447</v>
      </c>
      <c r="BI4" s="301" t="s">
        <v>448</v>
      </c>
      <c r="BJ4" s="301" t="s">
        <v>449</v>
      </c>
      <c r="BK4" s="301" t="s">
        <v>450</v>
      </c>
      <c r="BL4" s="301" t="s">
        <v>451</v>
      </c>
      <c r="BM4" s="301" t="s">
        <v>452</v>
      </c>
      <c r="BN4" s="301" t="s">
        <v>453</v>
      </c>
      <c r="BO4" s="301" t="s">
        <v>454</v>
      </c>
      <c r="BP4" s="301" t="s">
        <v>455</v>
      </c>
      <c r="BQ4" s="301" t="s">
        <v>456</v>
      </c>
      <c r="BR4" s="301" t="s">
        <v>457</v>
      </c>
      <c r="BS4" s="301" t="s">
        <v>458</v>
      </c>
      <c r="BT4" s="301" t="s">
        <v>459</v>
      </c>
      <c r="BU4" s="301" t="s">
        <v>460</v>
      </c>
      <c r="BV4" s="301" t="s">
        <v>461</v>
      </c>
      <c r="BW4" s="301" t="s">
        <v>462</v>
      </c>
      <c r="BX4" s="301" t="s">
        <v>463</v>
      </c>
      <c r="BY4" s="301" t="s">
        <v>464</v>
      </c>
      <c r="BZ4" s="301" t="s">
        <v>465</v>
      </c>
      <c r="CA4" s="301" t="s">
        <v>466</v>
      </c>
      <c r="CB4" s="301" t="s">
        <v>467</v>
      </c>
      <c r="CC4" s="301" t="s">
        <v>468</v>
      </c>
      <c r="CD4" s="301" t="s">
        <v>469</v>
      </c>
      <c r="CE4" s="301" t="s">
        <v>470</v>
      </c>
      <c r="CF4" s="301" t="s">
        <v>471</v>
      </c>
      <c r="CG4" s="301" t="s">
        <v>472</v>
      </c>
      <c r="CH4" s="301" t="s">
        <v>473</v>
      </c>
      <c r="CI4" s="301" t="s">
        <v>474</v>
      </c>
      <c r="CJ4" s="301" t="s">
        <v>475</v>
      </c>
      <c r="CK4" s="301" t="s">
        <v>476</v>
      </c>
      <c r="CL4" s="301" t="s">
        <v>477</v>
      </c>
      <c r="CM4" s="301" t="s">
        <v>478</v>
      </c>
      <c r="CN4" s="301" t="s">
        <v>479</v>
      </c>
      <c r="CO4" s="301" t="s">
        <v>480</v>
      </c>
      <c r="CP4" s="301" t="s">
        <v>481</v>
      </c>
      <c r="CQ4" s="301" t="s">
        <v>482</v>
      </c>
      <c r="CR4" s="301" t="s">
        <v>483</v>
      </c>
      <c r="CS4" s="301" t="s">
        <v>484</v>
      </c>
      <c r="CT4" s="301" t="s">
        <v>485</v>
      </c>
      <c r="CU4" s="301" t="s">
        <v>486</v>
      </c>
      <c r="CV4" s="301" t="s">
        <v>487</v>
      </c>
      <c r="CW4" s="301" t="s">
        <v>488</v>
      </c>
      <c r="CX4" s="301" t="s">
        <v>489</v>
      </c>
      <c r="CY4" s="301" t="s">
        <v>490</v>
      </c>
      <c r="CZ4" s="301" t="s">
        <v>491</v>
      </c>
      <c r="DA4" s="301" t="s">
        <v>492</v>
      </c>
      <c r="DB4" s="301" t="s">
        <v>493</v>
      </c>
      <c r="DC4" s="301" t="s">
        <v>494</v>
      </c>
      <c r="DD4" s="301" t="s">
        <v>495</v>
      </c>
      <c r="DE4" s="301" t="s">
        <v>496</v>
      </c>
      <c r="DF4" s="301" t="s">
        <v>497</v>
      </c>
      <c r="DG4" s="301" t="s">
        <v>498</v>
      </c>
      <c r="DH4" s="301" t="s">
        <v>499</v>
      </c>
      <c r="DI4" s="301" t="s">
        <v>500</v>
      </c>
      <c r="DJ4" s="301" t="s">
        <v>501</v>
      </c>
      <c r="DK4" s="301" t="s">
        <v>502</v>
      </c>
      <c r="DL4" s="301" t="s">
        <v>503</v>
      </c>
      <c r="DM4" s="301" t="s">
        <v>504</v>
      </c>
      <c r="DN4" s="301" t="s">
        <v>505</v>
      </c>
      <c r="DO4" s="301" t="s">
        <v>506</v>
      </c>
      <c r="DP4" s="301" t="s">
        <v>507</v>
      </c>
      <c r="DQ4" s="301" t="s">
        <v>508</v>
      </c>
      <c r="DR4" s="301" t="s">
        <v>509</v>
      </c>
      <c r="DS4" s="301" t="s">
        <v>510</v>
      </c>
      <c r="DT4" s="301" t="s">
        <v>511</v>
      </c>
      <c r="DU4" s="301" t="s">
        <v>512</v>
      </c>
      <c r="DV4" s="301" t="s">
        <v>513</v>
      </c>
      <c r="DW4" s="301" t="s">
        <v>514</v>
      </c>
      <c r="DX4" s="301" t="s">
        <v>515</v>
      </c>
      <c r="DY4" s="301" t="s">
        <v>516</v>
      </c>
      <c r="DZ4" s="301" t="s">
        <v>517</v>
      </c>
      <c r="EA4" s="301" t="s">
        <v>518</v>
      </c>
      <c r="EB4" s="301" t="s">
        <v>519</v>
      </c>
      <c r="EC4" s="301" t="s">
        <v>520</v>
      </c>
      <c r="ED4" s="301" t="s">
        <v>521</v>
      </c>
      <c r="EE4" s="301" t="s">
        <v>522</v>
      </c>
      <c r="EF4" s="301" t="s">
        <v>523</v>
      </c>
      <c r="EG4" s="301" t="s">
        <v>524</v>
      </c>
      <c r="EH4" s="301" t="s">
        <v>525</v>
      </c>
      <c r="EI4" s="301" t="s">
        <v>526</v>
      </c>
      <c r="EJ4" s="301" t="s">
        <v>527</v>
      </c>
      <c r="EK4" s="301" t="s">
        <v>528</v>
      </c>
      <c r="EL4" s="301" t="s">
        <v>529</v>
      </c>
      <c r="EM4" s="301" t="s">
        <v>530</v>
      </c>
      <c r="EN4" s="301" t="s">
        <v>531</v>
      </c>
      <c r="EO4" s="301" t="s">
        <v>532</v>
      </c>
      <c r="EP4" s="301" t="s">
        <v>533</v>
      </c>
      <c r="EQ4" s="301" t="s">
        <v>534</v>
      </c>
      <c r="ER4" s="301" t="s">
        <v>535</v>
      </c>
      <c r="ES4" s="301" t="s">
        <v>536</v>
      </c>
      <c r="ET4" s="301" t="s">
        <v>537</v>
      </c>
      <c r="EU4" s="301" t="s">
        <v>538</v>
      </c>
      <c r="EV4" s="301" t="s">
        <v>539</v>
      </c>
      <c r="EW4" s="301" t="s">
        <v>540</v>
      </c>
      <c r="EX4" s="301" t="s">
        <v>541</v>
      </c>
      <c r="EY4" s="301" t="s">
        <v>542</v>
      </c>
      <c r="EZ4" s="301" t="s">
        <v>543</v>
      </c>
      <c r="FA4" s="301" t="s">
        <v>544</v>
      </c>
      <c r="FB4" s="301" t="s">
        <v>545</v>
      </c>
      <c r="FC4" s="301" t="s">
        <v>546</v>
      </c>
      <c r="FD4" s="301" t="s">
        <v>547</v>
      </c>
      <c r="FE4" s="301" t="s">
        <v>548</v>
      </c>
      <c r="FF4" s="301" t="s">
        <v>549</v>
      </c>
      <c r="FG4" s="301" t="s">
        <v>550</v>
      </c>
      <c r="FH4" s="301" t="s">
        <v>551</v>
      </c>
      <c r="FI4" s="301" t="s">
        <v>552</v>
      </c>
      <c r="FJ4" s="301" t="s">
        <v>553</v>
      </c>
      <c r="FK4" s="301" t="s">
        <v>554</v>
      </c>
      <c r="FL4" s="301" t="s">
        <v>555</v>
      </c>
      <c r="FM4" s="301" t="s">
        <v>556</v>
      </c>
      <c r="FN4" s="301" t="s">
        <v>557</v>
      </c>
      <c r="FO4" s="301" t="s">
        <v>558</v>
      </c>
      <c r="FP4" s="301" t="s">
        <v>559</v>
      </c>
      <c r="FQ4" s="301" t="s">
        <v>560</v>
      </c>
      <c r="FR4" s="301" t="s">
        <v>561</v>
      </c>
      <c r="FS4" s="301" t="s">
        <v>562</v>
      </c>
      <c r="FT4" s="301" t="s">
        <v>563</v>
      </c>
      <c r="FU4" s="301" t="s">
        <v>564</v>
      </c>
      <c r="FV4" s="301" t="s">
        <v>565</v>
      </c>
      <c r="FW4" s="301" t="s">
        <v>566</v>
      </c>
      <c r="FX4" s="301" t="s">
        <v>567</v>
      </c>
      <c r="FY4" s="301" t="s">
        <v>568</v>
      </c>
      <c r="FZ4" s="301" t="s">
        <v>569</v>
      </c>
      <c r="GA4" s="301" t="s">
        <v>570</v>
      </c>
      <c r="GB4" s="301" t="s">
        <v>571</v>
      </c>
      <c r="GC4" s="301" t="s">
        <v>572</v>
      </c>
      <c r="GD4" s="301" t="s">
        <v>573</v>
      </c>
      <c r="GE4" s="301" t="s">
        <v>574</v>
      </c>
      <c r="GF4" s="301" t="s">
        <v>575</v>
      </c>
      <c r="GG4" s="301" t="s">
        <v>576</v>
      </c>
      <c r="GH4" s="301" t="s">
        <v>577</v>
      </c>
      <c r="GI4" s="301" t="s">
        <v>578</v>
      </c>
      <c r="GJ4" s="301" t="s">
        <v>579</v>
      </c>
      <c r="GK4" s="301" t="s">
        <v>580</v>
      </c>
      <c r="GL4" s="301" t="s">
        <v>581</v>
      </c>
      <c r="GM4" s="301" t="s">
        <v>582</v>
      </c>
      <c r="GN4" s="301" t="s">
        <v>583</v>
      </c>
      <c r="GO4" s="301" t="s">
        <v>584</v>
      </c>
      <c r="GP4" s="301" t="s">
        <v>585</v>
      </c>
      <c r="GQ4" s="301" t="s">
        <v>586</v>
      </c>
      <c r="GR4" s="301" t="s">
        <v>587</v>
      </c>
      <c r="GS4" s="301" t="s">
        <v>588</v>
      </c>
      <c r="GT4" s="301" t="s">
        <v>589</v>
      </c>
      <c r="GU4" s="301" t="s">
        <v>590</v>
      </c>
      <c r="GV4" s="301" t="s">
        <v>591</v>
      </c>
      <c r="GW4" s="301" t="s">
        <v>592</v>
      </c>
      <c r="GX4" s="301" t="s">
        <v>593</v>
      </c>
      <c r="GY4" s="301" t="s">
        <v>594</v>
      </c>
      <c r="GZ4" s="301" t="s">
        <v>595</v>
      </c>
      <c r="HA4" s="301" t="s">
        <v>596</v>
      </c>
      <c r="HB4" s="301" t="s">
        <v>597</v>
      </c>
      <c r="HC4" s="301" t="s">
        <v>598</v>
      </c>
      <c r="HD4" s="301" t="s">
        <v>599</v>
      </c>
      <c r="HE4" s="301" t="s">
        <v>600</v>
      </c>
      <c r="HF4" s="301" t="s">
        <v>601</v>
      </c>
      <c r="HG4" s="301" t="s">
        <v>602</v>
      </c>
      <c r="HH4" s="301" t="s">
        <v>603</v>
      </c>
      <c r="HI4" s="301" t="s">
        <v>604</v>
      </c>
      <c r="HJ4" s="301" t="s">
        <v>605</v>
      </c>
      <c r="HK4" s="301" t="s">
        <v>606</v>
      </c>
      <c r="HL4" s="301" t="s">
        <v>607</v>
      </c>
      <c r="HM4" s="301" t="s">
        <v>608</v>
      </c>
      <c r="HN4" s="301" t="s">
        <v>609</v>
      </c>
      <c r="HO4" s="301" t="s">
        <v>610</v>
      </c>
      <c r="HP4" s="301" t="s">
        <v>611</v>
      </c>
      <c r="HQ4" s="301" t="s">
        <v>612</v>
      </c>
      <c r="HR4" s="301" t="s">
        <v>613</v>
      </c>
      <c r="HS4" s="301" t="s">
        <v>614</v>
      </c>
      <c r="HT4" s="301" t="s">
        <v>615</v>
      </c>
      <c r="HU4" s="301" t="s">
        <v>616</v>
      </c>
      <c r="HV4" s="301" t="s">
        <v>617</v>
      </c>
      <c r="HW4" s="301" t="s">
        <v>618</v>
      </c>
      <c r="HX4" s="301" t="s">
        <v>619</v>
      </c>
      <c r="HY4" s="301" t="s">
        <v>620</v>
      </c>
      <c r="HZ4" s="301" t="s">
        <v>621</v>
      </c>
      <c r="IA4" s="301" t="s">
        <v>622</v>
      </c>
      <c r="IB4" s="301" t="s">
        <v>623</v>
      </c>
      <c r="IC4" s="301" t="s">
        <v>624</v>
      </c>
      <c r="ID4" s="301" t="s">
        <v>625</v>
      </c>
      <c r="IE4" s="301" t="s">
        <v>626</v>
      </c>
      <c r="IF4" s="301" t="s">
        <v>627</v>
      </c>
      <c r="IG4" s="301" t="s">
        <v>628</v>
      </c>
      <c r="IH4" s="301" t="s">
        <v>629</v>
      </c>
      <c r="II4" s="301" t="s">
        <v>630</v>
      </c>
      <c r="IJ4" s="301" t="s">
        <v>631</v>
      </c>
      <c r="IK4" s="301" t="s">
        <v>632</v>
      </c>
      <c r="IL4" s="301" t="s">
        <v>633</v>
      </c>
      <c r="IM4" s="301" t="s">
        <v>634</v>
      </c>
      <c r="IN4" s="301" t="s">
        <v>635</v>
      </c>
      <c r="IO4" s="301" t="s">
        <v>636</v>
      </c>
      <c r="IP4" s="301" t="s">
        <v>637</v>
      </c>
      <c r="IQ4" s="301" t="s">
        <v>638</v>
      </c>
      <c r="IR4" s="301" t="s">
        <v>639</v>
      </c>
      <c r="IS4" s="301" t="s">
        <v>640</v>
      </c>
      <c r="IT4" s="301" t="s">
        <v>641</v>
      </c>
      <c r="IU4" s="301" t="s">
        <v>642</v>
      </c>
      <c r="IV4" s="301" t="s">
        <v>643</v>
      </c>
      <c r="IW4" s="301" t="s">
        <v>644</v>
      </c>
      <c r="IX4" s="301" t="s">
        <v>645</v>
      </c>
      <c r="IY4" s="301" t="s">
        <v>646</v>
      </c>
      <c r="IZ4" s="301" t="s">
        <v>647</v>
      </c>
      <c r="JA4" s="301" t="s">
        <v>648</v>
      </c>
      <c r="JB4" s="301" t="s">
        <v>649</v>
      </c>
      <c r="JC4" s="301" t="s">
        <v>650</v>
      </c>
      <c r="JD4" s="301" t="s">
        <v>651</v>
      </c>
      <c r="JE4" s="301" t="s">
        <v>652</v>
      </c>
      <c r="JF4" s="301" t="s">
        <v>653</v>
      </c>
      <c r="JG4" s="301" t="s">
        <v>654</v>
      </c>
      <c r="JH4" s="301" t="s">
        <v>655</v>
      </c>
      <c r="JI4" s="301" t="s">
        <v>656</v>
      </c>
      <c r="JJ4" s="301" t="s">
        <v>657</v>
      </c>
      <c r="JK4" s="301" t="s">
        <v>658</v>
      </c>
      <c r="JL4" s="301" t="s">
        <v>659</v>
      </c>
      <c r="JM4" s="301" t="s">
        <v>660</v>
      </c>
      <c r="JN4" s="301" t="s">
        <v>661</v>
      </c>
      <c r="JO4" s="301" t="s">
        <v>662</v>
      </c>
      <c r="JP4" s="301" t="s">
        <v>663</v>
      </c>
      <c r="JQ4" s="301" t="s">
        <v>664</v>
      </c>
      <c r="JR4" s="301" t="s">
        <v>665</v>
      </c>
      <c r="JS4" s="301" t="s">
        <v>666</v>
      </c>
      <c r="JT4" s="301" t="s">
        <v>667</v>
      </c>
      <c r="JU4" s="301" t="s">
        <v>668</v>
      </c>
      <c r="JV4" s="301" t="s">
        <v>669</v>
      </c>
      <c r="JW4" s="301" t="s">
        <v>670</v>
      </c>
      <c r="JX4" s="301" t="s">
        <v>671</v>
      </c>
      <c r="JY4" s="301" t="s">
        <v>672</v>
      </c>
      <c r="JZ4" s="301" t="s">
        <v>673</v>
      </c>
      <c r="KA4" s="301" t="s">
        <v>674</v>
      </c>
      <c r="KB4" s="301" t="s">
        <v>675</v>
      </c>
      <c r="KC4" s="301" t="s">
        <v>676</v>
      </c>
      <c r="KD4" s="301" t="s">
        <v>677</v>
      </c>
      <c r="KE4" s="301" t="s">
        <v>678</v>
      </c>
      <c r="KF4" s="301" t="s">
        <v>679</v>
      </c>
      <c r="KG4" s="301" t="s">
        <v>680</v>
      </c>
      <c r="KH4" s="301" t="s">
        <v>681</v>
      </c>
      <c r="KI4" s="301" t="s">
        <v>682</v>
      </c>
      <c r="KJ4" s="301" t="s">
        <v>683</v>
      </c>
      <c r="KK4" s="301" t="s">
        <v>684</v>
      </c>
      <c r="KL4" s="301" t="s">
        <v>685</v>
      </c>
      <c r="KM4" s="301" t="s">
        <v>686</v>
      </c>
      <c r="KN4" s="301" t="s">
        <v>687</v>
      </c>
      <c r="KO4" s="301" t="s">
        <v>688</v>
      </c>
      <c r="KP4" s="301" t="s">
        <v>689</v>
      </c>
      <c r="KQ4" s="301" t="s">
        <v>690</v>
      </c>
      <c r="KR4" s="301" t="s">
        <v>691</v>
      </c>
      <c r="KS4" s="301" t="s">
        <v>692</v>
      </c>
      <c r="KT4" s="301" t="s">
        <v>693</v>
      </c>
      <c r="KU4" s="301" t="s">
        <v>694</v>
      </c>
      <c r="KV4" s="301" t="s">
        <v>695</v>
      </c>
      <c r="KW4" s="301" t="s">
        <v>696</v>
      </c>
      <c r="KX4" s="301" t="s">
        <v>697</v>
      </c>
      <c r="KY4" s="301" t="s">
        <v>698</v>
      </c>
      <c r="KZ4" s="301" t="s">
        <v>699</v>
      </c>
      <c r="LA4" s="301" t="s">
        <v>700</v>
      </c>
      <c r="LB4" s="301" t="s">
        <v>701</v>
      </c>
      <c r="LC4" s="301" t="s">
        <v>702</v>
      </c>
    </row>
    <row r="5" spans="1:315" s="336" customFormat="1">
      <c r="A5" s="294" t="s">
        <v>14835</v>
      </c>
      <c r="B5" s="294" t="s">
        <v>725</v>
      </c>
      <c r="C5" s="297" t="s">
        <v>14836</v>
      </c>
      <c r="D5" s="294">
        <v>0</v>
      </c>
      <c r="E5" s="294">
        <v>0</v>
      </c>
      <c r="F5" s="294">
        <v>0</v>
      </c>
      <c r="G5" s="294">
        <v>0</v>
      </c>
      <c r="H5" s="294">
        <v>0</v>
      </c>
      <c r="I5" s="294">
        <v>0</v>
      </c>
      <c r="J5" s="294">
        <v>0</v>
      </c>
      <c r="K5" s="294">
        <v>0</v>
      </c>
      <c r="L5" s="294">
        <v>0</v>
      </c>
      <c r="M5" s="294">
        <v>0</v>
      </c>
      <c r="N5" s="294">
        <v>0</v>
      </c>
      <c r="O5" s="294">
        <v>0</v>
      </c>
      <c r="P5" s="294">
        <v>0</v>
      </c>
      <c r="Q5" s="294">
        <v>0</v>
      </c>
      <c r="R5" s="294">
        <v>0</v>
      </c>
      <c r="S5" s="294">
        <v>0</v>
      </c>
      <c r="T5" s="294">
        <v>0</v>
      </c>
      <c r="U5" s="294">
        <v>0</v>
      </c>
      <c r="V5" s="294">
        <v>0</v>
      </c>
      <c r="W5" s="294">
        <v>0</v>
      </c>
      <c r="X5" s="294">
        <v>0</v>
      </c>
      <c r="Y5" s="294">
        <v>0</v>
      </c>
      <c r="Z5" s="294">
        <v>0</v>
      </c>
      <c r="AA5" s="294">
        <v>0</v>
      </c>
      <c r="AB5" s="294">
        <v>0</v>
      </c>
      <c r="AC5" s="294">
        <v>0</v>
      </c>
      <c r="AD5" s="294">
        <v>0</v>
      </c>
      <c r="AE5" s="294">
        <v>0</v>
      </c>
      <c r="AF5" s="294">
        <v>0</v>
      </c>
      <c r="AG5" s="294">
        <v>0</v>
      </c>
      <c r="AH5" s="294">
        <v>0</v>
      </c>
      <c r="AI5" s="294">
        <v>0</v>
      </c>
      <c r="AJ5" s="294">
        <v>0</v>
      </c>
      <c r="AK5" s="294">
        <v>0</v>
      </c>
      <c r="AL5" s="294">
        <v>0</v>
      </c>
      <c r="AM5" s="294">
        <v>0</v>
      </c>
      <c r="AN5" s="294">
        <v>0</v>
      </c>
      <c r="AO5" s="294">
        <v>0</v>
      </c>
      <c r="AP5" s="294">
        <v>0</v>
      </c>
      <c r="AQ5" s="294">
        <v>0</v>
      </c>
      <c r="AR5" s="294">
        <v>0</v>
      </c>
      <c r="AS5" s="294">
        <v>0</v>
      </c>
      <c r="AT5" s="294">
        <v>0</v>
      </c>
      <c r="AU5" s="294">
        <v>0</v>
      </c>
      <c r="AV5" s="294">
        <v>0</v>
      </c>
      <c r="AW5" s="294">
        <v>0</v>
      </c>
      <c r="AX5" s="294">
        <v>0</v>
      </c>
      <c r="AY5" s="294">
        <v>0</v>
      </c>
      <c r="AZ5" s="294">
        <v>0</v>
      </c>
      <c r="BA5" s="294">
        <v>0</v>
      </c>
      <c r="BB5" s="294">
        <v>0</v>
      </c>
      <c r="BC5" s="294">
        <v>0</v>
      </c>
      <c r="BD5" s="294">
        <v>0</v>
      </c>
      <c r="BE5" s="294">
        <v>0</v>
      </c>
      <c r="BF5" s="294">
        <v>0</v>
      </c>
      <c r="BG5" s="294">
        <v>0</v>
      </c>
      <c r="BH5" s="294">
        <v>0</v>
      </c>
      <c r="BI5" s="294">
        <v>0</v>
      </c>
      <c r="BJ5" s="294">
        <v>0</v>
      </c>
      <c r="BK5" s="294">
        <v>0</v>
      </c>
      <c r="BL5" s="294">
        <v>0</v>
      </c>
      <c r="BM5" s="294">
        <v>0</v>
      </c>
      <c r="BN5" s="294">
        <v>0</v>
      </c>
      <c r="BO5" s="294">
        <v>0</v>
      </c>
      <c r="BP5" s="294">
        <v>0</v>
      </c>
      <c r="BQ5" s="294">
        <v>0</v>
      </c>
      <c r="BR5" s="294">
        <v>0</v>
      </c>
      <c r="BS5" s="294">
        <v>0</v>
      </c>
      <c r="BT5" s="294">
        <v>0</v>
      </c>
      <c r="BU5" s="294">
        <v>0</v>
      </c>
      <c r="BV5" s="294">
        <v>0</v>
      </c>
      <c r="BW5" s="294">
        <v>0</v>
      </c>
      <c r="BX5" s="294">
        <v>0</v>
      </c>
      <c r="BY5" s="294">
        <v>0</v>
      </c>
      <c r="BZ5" s="294">
        <v>0</v>
      </c>
      <c r="CA5" s="294">
        <v>0</v>
      </c>
      <c r="CB5" s="294">
        <v>0</v>
      </c>
      <c r="CC5" s="294">
        <v>0</v>
      </c>
      <c r="CD5" s="294">
        <v>0</v>
      </c>
      <c r="CE5" s="294">
        <v>0</v>
      </c>
      <c r="CF5" s="294">
        <v>0</v>
      </c>
      <c r="CG5" s="294">
        <v>0</v>
      </c>
      <c r="CH5" s="294">
        <v>0</v>
      </c>
      <c r="CI5" s="294">
        <v>0</v>
      </c>
      <c r="CJ5" s="294">
        <v>0</v>
      </c>
      <c r="CK5" s="294">
        <v>0</v>
      </c>
      <c r="CL5" s="294">
        <v>0</v>
      </c>
      <c r="CM5" s="294">
        <v>0</v>
      </c>
      <c r="CN5" s="294">
        <v>0</v>
      </c>
      <c r="CO5" s="294">
        <v>0</v>
      </c>
      <c r="CP5" s="294">
        <v>0</v>
      </c>
      <c r="CQ5" s="294">
        <v>0</v>
      </c>
      <c r="CR5" s="294">
        <v>0</v>
      </c>
      <c r="CS5" s="294">
        <v>0</v>
      </c>
      <c r="CT5" s="294">
        <v>0</v>
      </c>
      <c r="CU5" s="294">
        <v>0</v>
      </c>
      <c r="CV5" s="294">
        <v>0</v>
      </c>
      <c r="CW5" s="294">
        <v>0</v>
      </c>
      <c r="CX5" s="294">
        <v>0</v>
      </c>
      <c r="CY5" s="294">
        <v>0</v>
      </c>
      <c r="CZ5" s="294">
        <v>0</v>
      </c>
      <c r="DA5" s="294">
        <v>0</v>
      </c>
      <c r="DB5" s="294">
        <v>0</v>
      </c>
      <c r="DC5" s="294">
        <v>0</v>
      </c>
      <c r="DD5" s="294">
        <v>0</v>
      </c>
      <c r="DE5" s="294">
        <v>0</v>
      </c>
      <c r="DF5" s="294">
        <v>0</v>
      </c>
      <c r="DG5" s="294">
        <v>0</v>
      </c>
      <c r="DH5" s="294">
        <v>0</v>
      </c>
      <c r="DI5" s="294">
        <v>0</v>
      </c>
      <c r="DJ5" s="294">
        <v>0</v>
      </c>
      <c r="DK5" s="294">
        <v>0</v>
      </c>
      <c r="DL5" s="294">
        <v>0</v>
      </c>
      <c r="DM5" s="294">
        <v>0</v>
      </c>
      <c r="DN5" s="294">
        <v>0</v>
      </c>
      <c r="DO5" s="294">
        <v>0</v>
      </c>
      <c r="DP5" s="294">
        <v>0</v>
      </c>
      <c r="DQ5" s="294">
        <v>0</v>
      </c>
      <c r="DR5" s="294">
        <v>0</v>
      </c>
      <c r="DS5" s="294">
        <v>0</v>
      </c>
      <c r="DT5" s="294">
        <v>0</v>
      </c>
      <c r="DU5" s="294">
        <v>0</v>
      </c>
      <c r="DV5" s="294">
        <v>0</v>
      </c>
      <c r="DW5" s="294">
        <v>0</v>
      </c>
      <c r="DX5" s="294">
        <v>0</v>
      </c>
      <c r="DY5" s="294">
        <v>0</v>
      </c>
      <c r="DZ5" s="294">
        <v>0</v>
      </c>
      <c r="EA5" s="294">
        <v>0</v>
      </c>
      <c r="EB5" s="294">
        <v>0</v>
      </c>
      <c r="EC5" s="294">
        <v>0</v>
      </c>
      <c r="ED5" s="294">
        <v>0</v>
      </c>
      <c r="EE5" s="294">
        <v>0</v>
      </c>
      <c r="EF5" s="294">
        <v>0</v>
      </c>
      <c r="EG5" s="294">
        <v>0</v>
      </c>
      <c r="EH5" s="294">
        <v>0</v>
      </c>
      <c r="EI5" s="294">
        <v>0</v>
      </c>
      <c r="EJ5" s="294">
        <v>0</v>
      </c>
      <c r="EK5" s="294">
        <v>0</v>
      </c>
      <c r="EL5" s="294">
        <v>0</v>
      </c>
      <c r="EM5" s="294">
        <v>0</v>
      </c>
      <c r="EN5" s="294">
        <v>0</v>
      </c>
      <c r="EO5" s="294">
        <v>0</v>
      </c>
      <c r="EP5" s="294">
        <v>0</v>
      </c>
      <c r="EQ5" s="294">
        <v>0</v>
      </c>
      <c r="ER5" s="294">
        <v>0</v>
      </c>
      <c r="ES5" s="294">
        <v>0</v>
      </c>
      <c r="ET5" s="294">
        <v>0</v>
      </c>
      <c r="EU5" s="294">
        <v>0</v>
      </c>
      <c r="EV5" s="294">
        <v>0</v>
      </c>
      <c r="EW5" s="294">
        <v>0</v>
      </c>
      <c r="EX5" s="294">
        <v>0</v>
      </c>
      <c r="EY5" s="294">
        <v>0</v>
      </c>
      <c r="EZ5" s="294">
        <v>0</v>
      </c>
      <c r="FA5" s="294">
        <v>0</v>
      </c>
      <c r="FB5" s="294">
        <v>0</v>
      </c>
      <c r="FC5" s="294">
        <v>0</v>
      </c>
      <c r="FD5" s="294">
        <v>0</v>
      </c>
      <c r="FE5" s="294">
        <v>0</v>
      </c>
      <c r="FF5" s="294">
        <v>0</v>
      </c>
      <c r="FG5" s="294">
        <v>0</v>
      </c>
      <c r="FH5" s="294">
        <v>0</v>
      </c>
      <c r="FI5" s="294">
        <v>0</v>
      </c>
      <c r="FJ5" s="294">
        <v>0</v>
      </c>
      <c r="FK5" s="294">
        <v>0</v>
      </c>
      <c r="FL5" s="294">
        <v>0</v>
      </c>
      <c r="FM5" s="294">
        <v>0</v>
      </c>
      <c r="FN5" s="294">
        <v>0</v>
      </c>
      <c r="FO5" s="294">
        <v>0</v>
      </c>
      <c r="FP5" s="294">
        <v>0</v>
      </c>
      <c r="FQ5" s="294">
        <v>0</v>
      </c>
      <c r="FR5" s="294">
        <v>0</v>
      </c>
      <c r="FS5" s="294">
        <v>0</v>
      </c>
      <c r="FT5" s="294">
        <v>0</v>
      </c>
      <c r="FU5" s="294">
        <v>0</v>
      </c>
      <c r="FV5" s="294">
        <v>0</v>
      </c>
      <c r="FW5" s="294">
        <v>0</v>
      </c>
      <c r="FX5" s="294">
        <v>0</v>
      </c>
      <c r="FY5" s="294">
        <v>0</v>
      </c>
      <c r="FZ5" s="294">
        <v>0</v>
      </c>
      <c r="GA5" s="294">
        <v>0</v>
      </c>
      <c r="GB5" s="294">
        <v>0</v>
      </c>
      <c r="GC5" s="294">
        <v>0</v>
      </c>
      <c r="GD5" s="294">
        <v>0</v>
      </c>
      <c r="GE5" s="294">
        <v>0</v>
      </c>
      <c r="GF5" s="294">
        <v>0</v>
      </c>
      <c r="GG5" s="294">
        <v>0</v>
      </c>
      <c r="GH5" s="294">
        <v>0</v>
      </c>
      <c r="GI5" s="294">
        <v>0</v>
      </c>
      <c r="GJ5" s="294">
        <v>0</v>
      </c>
      <c r="GK5" s="294">
        <v>0</v>
      </c>
      <c r="GL5" s="294">
        <v>0</v>
      </c>
      <c r="GM5" s="294">
        <v>0</v>
      </c>
      <c r="GN5" s="294">
        <v>0</v>
      </c>
      <c r="GO5" s="294">
        <v>0</v>
      </c>
      <c r="GP5" s="294">
        <v>0</v>
      </c>
      <c r="GQ5" s="294">
        <v>0</v>
      </c>
      <c r="GR5" s="294">
        <v>0</v>
      </c>
      <c r="GS5" s="294">
        <v>0</v>
      </c>
      <c r="GT5" s="294">
        <v>0</v>
      </c>
      <c r="GU5" s="294">
        <v>0</v>
      </c>
      <c r="GV5" s="294">
        <v>0</v>
      </c>
      <c r="GW5" s="294">
        <v>0</v>
      </c>
      <c r="GX5" s="294">
        <v>0</v>
      </c>
      <c r="GY5" s="294">
        <v>0</v>
      </c>
      <c r="GZ5" s="294">
        <v>0</v>
      </c>
      <c r="HA5" s="294">
        <v>0</v>
      </c>
      <c r="HB5" s="294">
        <v>0</v>
      </c>
      <c r="HC5" s="294">
        <v>0</v>
      </c>
      <c r="HD5" s="294">
        <v>0</v>
      </c>
      <c r="HE5" s="294">
        <v>0</v>
      </c>
      <c r="HF5" s="294">
        <v>0</v>
      </c>
      <c r="HG5" s="294">
        <v>0</v>
      </c>
      <c r="HH5" s="294">
        <v>0</v>
      </c>
      <c r="HI5" s="294">
        <v>0</v>
      </c>
      <c r="HJ5" s="294">
        <v>0</v>
      </c>
      <c r="HK5" s="294">
        <v>0</v>
      </c>
      <c r="HL5" s="336">
        <v>3300</v>
      </c>
      <c r="HM5" s="336">
        <v>3300</v>
      </c>
      <c r="HN5" s="336">
        <v>3300</v>
      </c>
      <c r="HO5" s="336">
        <v>3300</v>
      </c>
      <c r="HP5" s="336">
        <v>3300</v>
      </c>
      <c r="HQ5" s="336">
        <v>3300</v>
      </c>
      <c r="HR5" s="336">
        <v>3300</v>
      </c>
      <c r="HS5" s="336">
        <v>3300</v>
      </c>
      <c r="HT5" s="336">
        <v>3300</v>
      </c>
      <c r="HU5" s="336">
        <v>3300</v>
      </c>
      <c r="HV5" s="336">
        <v>3300</v>
      </c>
      <c r="HW5" s="336">
        <v>3300</v>
      </c>
      <c r="HX5" s="336">
        <v>3300</v>
      </c>
      <c r="HY5" s="336">
        <v>3300</v>
      </c>
      <c r="HZ5" s="336">
        <v>3300</v>
      </c>
      <c r="IA5" s="336">
        <v>3300</v>
      </c>
      <c r="IB5" s="336">
        <v>3300</v>
      </c>
      <c r="IC5" s="336">
        <v>3300</v>
      </c>
      <c r="ID5" s="336">
        <v>3300</v>
      </c>
      <c r="IE5" s="336">
        <v>3300</v>
      </c>
      <c r="IF5" s="336">
        <v>3300</v>
      </c>
      <c r="IG5" s="336">
        <v>3300</v>
      </c>
      <c r="IH5" s="336">
        <v>3300</v>
      </c>
      <c r="II5" s="336">
        <v>3300</v>
      </c>
      <c r="IJ5" s="294">
        <v>2650</v>
      </c>
      <c r="IK5" s="294">
        <v>2650</v>
      </c>
      <c r="IL5" s="294">
        <v>2650</v>
      </c>
      <c r="IM5" s="294">
        <v>2650</v>
      </c>
      <c r="IN5" s="294">
        <v>2650</v>
      </c>
      <c r="IO5" s="294">
        <v>2650</v>
      </c>
      <c r="IP5" s="294">
        <v>2650</v>
      </c>
      <c r="IQ5" s="294">
        <v>2650</v>
      </c>
      <c r="IR5" s="294">
        <v>2650</v>
      </c>
      <c r="IS5" s="294">
        <v>2650</v>
      </c>
      <c r="IT5" s="294">
        <v>2650</v>
      </c>
      <c r="IU5" s="294">
        <v>2650</v>
      </c>
      <c r="IV5" s="294">
        <v>2200</v>
      </c>
      <c r="IW5" s="294">
        <v>2200</v>
      </c>
      <c r="IX5" s="294">
        <v>2200</v>
      </c>
      <c r="IY5" s="294">
        <v>2200</v>
      </c>
      <c r="IZ5" s="294">
        <v>2200</v>
      </c>
      <c r="JA5" s="294">
        <v>2200</v>
      </c>
      <c r="JB5" s="294">
        <v>2200</v>
      </c>
      <c r="JC5" s="294">
        <v>2200</v>
      </c>
      <c r="JD5" s="294">
        <v>2200</v>
      </c>
      <c r="JE5" s="294">
        <v>2200</v>
      </c>
      <c r="JF5" s="294">
        <v>2200</v>
      </c>
      <c r="JG5" s="294">
        <v>2200</v>
      </c>
      <c r="JH5" s="294">
        <v>2000</v>
      </c>
      <c r="JI5" s="294">
        <v>2000</v>
      </c>
      <c r="JJ5" s="294">
        <v>2000</v>
      </c>
      <c r="JK5" s="294">
        <v>2000</v>
      </c>
      <c r="JL5" s="294">
        <v>2000</v>
      </c>
      <c r="JM5" s="294">
        <v>2000</v>
      </c>
      <c r="JN5" s="294">
        <v>2000</v>
      </c>
      <c r="JO5" s="294">
        <v>2000</v>
      </c>
      <c r="JP5" s="294">
        <v>2000</v>
      </c>
      <c r="JQ5" s="294">
        <v>2000</v>
      </c>
      <c r="JR5" s="294">
        <v>2000</v>
      </c>
      <c r="JS5" s="294">
        <v>2000</v>
      </c>
      <c r="JT5" s="294">
        <v>1800</v>
      </c>
      <c r="JU5" s="294">
        <v>1800</v>
      </c>
      <c r="JV5" s="294">
        <v>1800</v>
      </c>
      <c r="JW5" s="294">
        <v>1800</v>
      </c>
      <c r="JX5" s="294">
        <v>1800</v>
      </c>
      <c r="JY5" s="294">
        <v>1800</v>
      </c>
      <c r="JZ5" s="294">
        <v>1800</v>
      </c>
      <c r="KA5" s="294">
        <v>1800</v>
      </c>
      <c r="KB5" s="294">
        <v>1800</v>
      </c>
      <c r="KC5" s="294">
        <v>1800</v>
      </c>
      <c r="KD5" s="294">
        <v>1800</v>
      </c>
      <c r="KE5" s="294">
        <v>1800</v>
      </c>
      <c r="KF5" s="294">
        <v>1800</v>
      </c>
      <c r="KG5" s="294">
        <v>1800</v>
      </c>
      <c r="KH5" s="294">
        <v>1800</v>
      </c>
      <c r="KI5" s="294">
        <v>1800</v>
      </c>
      <c r="KJ5" s="294">
        <v>1800</v>
      </c>
      <c r="KK5" s="294">
        <v>1800</v>
      </c>
      <c r="KL5" s="294">
        <v>1800</v>
      </c>
      <c r="KM5" s="294">
        <v>1800</v>
      </c>
      <c r="KN5" s="294">
        <v>1800</v>
      </c>
      <c r="KO5" s="294">
        <v>1800</v>
      </c>
      <c r="KP5" s="294">
        <v>1800</v>
      </c>
      <c r="KQ5" s="294">
        <v>1800</v>
      </c>
      <c r="KR5" s="294">
        <v>1800</v>
      </c>
      <c r="KS5" s="294">
        <v>1800</v>
      </c>
      <c r="KT5" s="294">
        <v>1800</v>
      </c>
      <c r="KU5" s="294">
        <v>1800</v>
      </c>
      <c r="KV5" s="294">
        <v>1800</v>
      </c>
      <c r="KW5" s="294">
        <v>1800</v>
      </c>
      <c r="KX5" s="294">
        <v>1800</v>
      </c>
      <c r="KY5" s="294">
        <v>1800</v>
      </c>
      <c r="KZ5" s="294">
        <v>1800</v>
      </c>
      <c r="LA5" s="294">
        <v>1800</v>
      </c>
      <c r="LB5" s="294">
        <v>1800</v>
      </c>
      <c r="LC5" s="294">
        <v>1800</v>
      </c>
    </row>
    <row r="6" spans="1:315" s="336" customFormat="1">
      <c r="A6" s="294" t="s">
        <v>15342</v>
      </c>
      <c r="B6" s="294" t="s">
        <v>725</v>
      </c>
      <c r="C6" s="297" t="s">
        <v>14837</v>
      </c>
      <c r="D6" s="294">
        <v>0</v>
      </c>
      <c r="E6" s="294">
        <v>0</v>
      </c>
      <c r="F6" s="294">
        <v>0</v>
      </c>
      <c r="G6" s="294">
        <v>0</v>
      </c>
      <c r="H6" s="294">
        <v>0</v>
      </c>
      <c r="I6" s="294">
        <v>0</v>
      </c>
      <c r="J6" s="294">
        <v>0</v>
      </c>
      <c r="K6" s="294">
        <v>0</v>
      </c>
      <c r="L6" s="294">
        <v>0</v>
      </c>
      <c r="M6" s="294">
        <v>0</v>
      </c>
      <c r="N6" s="294">
        <v>0</v>
      </c>
      <c r="O6" s="294">
        <v>0</v>
      </c>
      <c r="P6" s="294">
        <v>0</v>
      </c>
      <c r="Q6" s="294">
        <v>0</v>
      </c>
      <c r="R6" s="294">
        <v>0</v>
      </c>
      <c r="S6" s="294">
        <v>0</v>
      </c>
      <c r="T6" s="294">
        <v>0</v>
      </c>
      <c r="U6" s="294">
        <v>0</v>
      </c>
      <c r="V6" s="294">
        <v>0</v>
      </c>
      <c r="W6" s="294">
        <v>0</v>
      </c>
      <c r="X6" s="294">
        <v>0</v>
      </c>
      <c r="Y6" s="294">
        <v>0</v>
      </c>
      <c r="Z6" s="294">
        <v>0</v>
      </c>
      <c r="AA6" s="294">
        <v>0</v>
      </c>
      <c r="AB6" s="294">
        <v>0</v>
      </c>
      <c r="AC6" s="294">
        <v>0</v>
      </c>
      <c r="AD6" s="294">
        <v>0</v>
      </c>
      <c r="AE6" s="294">
        <v>0</v>
      </c>
      <c r="AF6" s="294">
        <v>0</v>
      </c>
      <c r="AG6" s="294">
        <v>0</v>
      </c>
      <c r="AH6" s="294">
        <v>0</v>
      </c>
      <c r="AI6" s="294">
        <v>0</v>
      </c>
      <c r="AJ6" s="294">
        <v>0</v>
      </c>
      <c r="AK6" s="294">
        <v>0</v>
      </c>
      <c r="AL6" s="294">
        <v>0</v>
      </c>
      <c r="AM6" s="294">
        <v>0</v>
      </c>
      <c r="AN6" s="294">
        <v>0</v>
      </c>
      <c r="AO6" s="294">
        <v>0</v>
      </c>
      <c r="AP6" s="294">
        <v>0</v>
      </c>
      <c r="AQ6" s="294">
        <v>0</v>
      </c>
      <c r="AR6" s="294">
        <v>0</v>
      </c>
      <c r="AS6" s="294">
        <v>0</v>
      </c>
      <c r="AT6" s="294">
        <v>0</v>
      </c>
      <c r="AU6" s="294">
        <v>0</v>
      </c>
      <c r="AV6" s="294">
        <v>0</v>
      </c>
      <c r="AW6" s="294">
        <v>0</v>
      </c>
      <c r="AX6" s="294">
        <v>0</v>
      </c>
      <c r="AY6" s="294">
        <v>0</v>
      </c>
      <c r="AZ6" s="294">
        <v>0</v>
      </c>
      <c r="BA6" s="294">
        <v>0</v>
      </c>
      <c r="BB6" s="294">
        <v>0</v>
      </c>
      <c r="BC6" s="294">
        <v>0</v>
      </c>
      <c r="BD6" s="294">
        <v>0</v>
      </c>
      <c r="BE6" s="294">
        <v>0</v>
      </c>
      <c r="BF6" s="294">
        <v>0</v>
      </c>
      <c r="BG6" s="294">
        <v>0</v>
      </c>
      <c r="BH6" s="294">
        <v>0</v>
      </c>
      <c r="BI6" s="294">
        <v>0</v>
      </c>
      <c r="BJ6" s="294">
        <v>0</v>
      </c>
      <c r="BK6" s="294">
        <v>0</v>
      </c>
      <c r="BL6" s="294">
        <v>0</v>
      </c>
      <c r="BM6" s="294">
        <v>0</v>
      </c>
      <c r="BN6" s="294">
        <v>0</v>
      </c>
      <c r="BO6" s="294">
        <v>0</v>
      </c>
      <c r="BP6" s="294">
        <v>0</v>
      </c>
      <c r="BQ6" s="294">
        <v>0</v>
      </c>
      <c r="BR6" s="294">
        <v>0</v>
      </c>
      <c r="BS6" s="294">
        <v>0</v>
      </c>
      <c r="BT6" s="294">
        <v>0</v>
      </c>
      <c r="BU6" s="294">
        <v>0</v>
      </c>
      <c r="BV6" s="294">
        <v>0</v>
      </c>
      <c r="BW6" s="294">
        <v>0</v>
      </c>
      <c r="BX6" s="294">
        <v>0</v>
      </c>
      <c r="BY6" s="294">
        <v>0</v>
      </c>
      <c r="BZ6" s="294">
        <v>0</v>
      </c>
      <c r="CA6" s="294">
        <v>0</v>
      </c>
      <c r="CB6" s="294">
        <v>0</v>
      </c>
      <c r="CC6" s="294">
        <v>0</v>
      </c>
      <c r="CD6" s="294">
        <v>0</v>
      </c>
      <c r="CE6" s="294">
        <v>0</v>
      </c>
      <c r="CF6" s="294">
        <v>0</v>
      </c>
      <c r="CG6" s="294">
        <v>0</v>
      </c>
      <c r="CH6" s="294">
        <v>0</v>
      </c>
      <c r="CI6" s="294">
        <v>0</v>
      </c>
      <c r="CJ6" s="294">
        <v>0</v>
      </c>
      <c r="CK6" s="294">
        <v>0</v>
      </c>
      <c r="CL6" s="294">
        <v>0</v>
      </c>
      <c r="CM6" s="294">
        <v>0</v>
      </c>
      <c r="CN6" s="294">
        <v>0</v>
      </c>
      <c r="CO6" s="294">
        <v>0</v>
      </c>
      <c r="CP6" s="294">
        <v>0</v>
      </c>
      <c r="CQ6" s="294">
        <v>0</v>
      </c>
      <c r="CR6" s="294">
        <v>0</v>
      </c>
      <c r="CS6" s="294">
        <v>0</v>
      </c>
      <c r="CT6" s="294">
        <v>0</v>
      </c>
      <c r="CU6" s="294">
        <v>0</v>
      </c>
      <c r="CV6" s="294">
        <v>0</v>
      </c>
      <c r="CW6" s="294">
        <v>0</v>
      </c>
      <c r="CX6" s="294">
        <v>0</v>
      </c>
      <c r="CY6" s="294">
        <v>0</v>
      </c>
      <c r="CZ6" s="294">
        <v>0</v>
      </c>
      <c r="DA6" s="294">
        <v>0</v>
      </c>
      <c r="DB6" s="294">
        <v>0</v>
      </c>
      <c r="DC6" s="294">
        <v>0</v>
      </c>
      <c r="DD6" s="294">
        <v>0</v>
      </c>
      <c r="DE6" s="294">
        <v>0</v>
      </c>
      <c r="DF6" s="294">
        <v>0</v>
      </c>
      <c r="DG6" s="294">
        <v>0</v>
      </c>
      <c r="DH6" s="294">
        <v>0</v>
      </c>
      <c r="DI6" s="294">
        <v>0</v>
      </c>
      <c r="DJ6" s="294">
        <v>0</v>
      </c>
      <c r="DK6" s="294">
        <v>0</v>
      </c>
      <c r="DL6" s="294">
        <v>0</v>
      </c>
      <c r="DM6" s="294">
        <v>0</v>
      </c>
      <c r="DN6" s="294">
        <v>0</v>
      </c>
      <c r="DO6" s="294">
        <v>0</v>
      </c>
      <c r="DP6" s="294">
        <v>0</v>
      </c>
      <c r="DQ6" s="294">
        <v>0</v>
      </c>
      <c r="DR6" s="294">
        <v>0</v>
      </c>
      <c r="DS6" s="294">
        <v>0</v>
      </c>
      <c r="DT6" s="294">
        <v>0</v>
      </c>
      <c r="DU6" s="294">
        <v>0</v>
      </c>
      <c r="DV6" s="294">
        <v>0</v>
      </c>
      <c r="DW6" s="294">
        <v>0</v>
      </c>
      <c r="DX6" s="294">
        <v>0</v>
      </c>
      <c r="DY6" s="294">
        <v>0</v>
      </c>
      <c r="DZ6" s="294">
        <v>0</v>
      </c>
      <c r="EA6" s="294">
        <v>0</v>
      </c>
      <c r="EB6" s="294">
        <v>0</v>
      </c>
      <c r="EC6" s="294">
        <v>0</v>
      </c>
      <c r="ED6" s="294">
        <v>0</v>
      </c>
      <c r="EE6" s="294">
        <v>0</v>
      </c>
      <c r="EF6" s="294">
        <v>0</v>
      </c>
      <c r="EG6" s="294">
        <v>0</v>
      </c>
      <c r="EH6" s="294">
        <v>0</v>
      </c>
      <c r="EI6" s="294">
        <v>0</v>
      </c>
      <c r="EJ6" s="294">
        <v>0</v>
      </c>
      <c r="EK6" s="294">
        <v>0</v>
      </c>
      <c r="EL6" s="294">
        <v>0</v>
      </c>
      <c r="EM6" s="294">
        <v>0</v>
      </c>
      <c r="EN6" s="294">
        <v>0</v>
      </c>
      <c r="EO6" s="294">
        <v>0</v>
      </c>
      <c r="EP6" s="294">
        <v>0</v>
      </c>
      <c r="EQ6" s="294">
        <v>0</v>
      </c>
      <c r="ER6" s="294">
        <v>0</v>
      </c>
      <c r="ES6" s="294">
        <v>0</v>
      </c>
      <c r="ET6" s="294">
        <v>0</v>
      </c>
      <c r="EU6" s="294">
        <v>0</v>
      </c>
      <c r="EV6" s="294">
        <v>0</v>
      </c>
      <c r="EW6" s="294">
        <v>0</v>
      </c>
      <c r="EX6" s="294">
        <v>0</v>
      </c>
      <c r="EY6" s="294">
        <v>0</v>
      </c>
      <c r="EZ6" s="294">
        <v>0</v>
      </c>
      <c r="FA6" s="294">
        <v>0</v>
      </c>
      <c r="FB6" s="294">
        <v>0</v>
      </c>
      <c r="FC6" s="294">
        <v>0</v>
      </c>
      <c r="FD6" s="294">
        <v>0</v>
      </c>
      <c r="FE6" s="294">
        <v>0</v>
      </c>
      <c r="FF6" s="294">
        <v>0</v>
      </c>
      <c r="FG6" s="294">
        <v>0</v>
      </c>
      <c r="FH6" s="294">
        <v>0</v>
      </c>
      <c r="FI6" s="294">
        <v>0</v>
      </c>
      <c r="FJ6" s="294">
        <v>0</v>
      </c>
      <c r="FK6" s="294">
        <v>0</v>
      </c>
      <c r="FL6" s="294">
        <v>0</v>
      </c>
      <c r="FM6" s="294">
        <v>0</v>
      </c>
      <c r="FN6" s="294">
        <v>0</v>
      </c>
      <c r="FO6" s="294">
        <v>0</v>
      </c>
      <c r="FP6" s="294">
        <v>0</v>
      </c>
      <c r="FQ6" s="294">
        <v>0</v>
      </c>
      <c r="FR6" s="294">
        <v>0</v>
      </c>
      <c r="FS6" s="294">
        <v>0</v>
      </c>
      <c r="FT6" s="294">
        <v>0</v>
      </c>
      <c r="FU6" s="294">
        <v>0</v>
      </c>
      <c r="FV6" s="294">
        <v>0</v>
      </c>
      <c r="FW6" s="294">
        <v>0</v>
      </c>
      <c r="FX6" s="294">
        <v>0</v>
      </c>
      <c r="FY6" s="294">
        <v>0</v>
      </c>
      <c r="FZ6" s="294">
        <v>0</v>
      </c>
      <c r="GA6" s="294">
        <v>0</v>
      </c>
      <c r="GB6" s="294">
        <v>0</v>
      </c>
      <c r="GC6" s="294">
        <v>0</v>
      </c>
      <c r="GD6" s="294">
        <v>0</v>
      </c>
      <c r="GE6" s="294">
        <v>0</v>
      </c>
      <c r="GF6" s="294">
        <v>0</v>
      </c>
      <c r="GG6" s="294">
        <v>0</v>
      </c>
      <c r="GH6" s="294">
        <v>0</v>
      </c>
      <c r="GI6" s="294">
        <v>0</v>
      </c>
      <c r="GJ6" s="294">
        <v>0</v>
      </c>
      <c r="GK6" s="294">
        <v>0</v>
      </c>
      <c r="GL6" s="294">
        <v>0</v>
      </c>
      <c r="GM6" s="294">
        <v>0</v>
      </c>
      <c r="GN6" s="294">
        <v>0</v>
      </c>
      <c r="GO6" s="294">
        <v>0</v>
      </c>
      <c r="GP6" s="294">
        <v>0</v>
      </c>
      <c r="GQ6" s="294">
        <v>0</v>
      </c>
      <c r="GR6" s="294">
        <v>0</v>
      </c>
      <c r="GS6" s="294">
        <v>0</v>
      </c>
      <c r="GT6" s="294">
        <v>0</v>
      </c>
      <c r="GU6" s="294">
        <v>0</v>
      </c>
      <c r="GV6" s="294">
        <v>0</v>
      </c>
      <c r="GW6" s="294">
        <v>0</v>
      </c>
      <c r="GX6" s="294">
        <v>0</v>
      </c>
      <c r="GY6" s="294">
        <v>0</v>
      </c>
      <c r="GZ6" s="294">
        <v>0</v>
      </c>
      <c r="HA6" s="294">
        <v>0</v>
      </c>
      <c r="HB6" s="294">
        <v>0</v>
      </c>
      <c r="HC6" s="294">
        <v>0</v>
      </c>
      <c r="HD6" s="294">
        <v>0</v>
      </c>
      <c r="HE6" s="294">
        <v>0</v>
      </c>
      <c r="HF6" s="294">
        <v>0</v>
      </c>
      <c r="HG6" s="294">
        <v>0</v>
      </c>
      <c r="HH6" s="294">
        <v>0</v>
      </c>
      <c r="HI6" s="294">
        <v>0</v>
      </c>
      <c r="HJ6" s="294">
        <v>0</v>
      </c>
      <c r="HK6" s="294">
        <v>0</v>
      </c>
      <c r="HL6" s="336">
        <v>2100</v>
      </c>
      <c r="HM6" s="336">
        <v>2100</v>
      </c>
      <c r="HN6" s="336">
        <v>2100</v>
      </c>
      <c r="HO6" s="336">
        <v>2100</v>
      </c>
      <c r="HP6" s="336">
        <v>2100</v>
      </c>
      <c r="HQ6" s="336">
        <v>2100</v>
      </c>
      <c r="HR6" s="336">
        <v>2100</v>
      </c>
      <c r="HS6" s="336">
        <v>2100</v>
      </c>
      <c r="HT6" s="336">
        <v>2100</v>
      </c>
      <c r="HU6" s="336">
        <v>2100</v>
      </c>
      <c r="HV6" s="336">
        <v>2100</v>
      </c>
      <c r="HW6" s="336">
        <v>2100</v>
      </c>
      <c r="HX6" s="336">
        <v>2100</v>
      </c>
      <c r="HY6" s="336">
        <v>2100</v>
      </c>
      <c r="HZ6" s="336">
        <v>2100</v>
      </c>
      <c r="IA6" s="336">
        <v>2100</v>
      </c>
      <c r="IB6" s="336">
        <v>2100</v>
      </c>
      <c r="IC6" s="336">
        <v>2100</v>
      </c>
      <c r="ID6" s="336">
        <v>2100</v>
      </c>
      <c r="IE6" s="336">
        <v>2100</v>
      </c>
      <c r="IF6" s="336">
        <v>2100</v>
      </c>
      <c r="IG6" s="336">
        <v>2100</v>
      </c>
      <c r="IH6" s="336">
        <v>2100</v>
      </c>
      <c r="II6" s="336">
        <v>2100</v>
      </c>
      <c r="IJ6" s="294">
        <v>1700</v>
      </c>
      <c r="IK6" s="294">
        <v>1700</v>
      </c>
      <c r="IL6" s="294">
        <v>1700</v>
      </c>
      <c r="IM6" s="294">
        <v>1700</v>
      </c>
      <c r="IN6" s="294">
        <v>1700</v>
      </c>
      <c r="IO6" s="294">
        <v>1700</v>
      </c>
      <c r="IP6" s="294">
        <v>1700</v>
      </c>
      <c r="IQ6" s="294">
        <v>1700</v>
      </c>
      <c r="IR6" s="294">
        <v>1700</v>
      </c>
      <c r="IS6" s="294">
        <v>1700</v>
      </c>
      <c r="IT6" s="294">
        <v>1700</v>
      </c>
      <c r="IU6" s="294">
        <v>1700</v>
      </c>
      <c r="IV6" s="294">
        <v>1400</v>
      </c>
      <c r="IW6" s="294">
        <v>1400</v>
      </c>
      <c r="IX6" s="294">
        <v>1400</v>
      </c>
      <c r="IY6" s="294">
        <v>1400</v>
      </c>
      <c r="IZ6" s="294">
        <v>1400</v>
      </c>
      <c r="JA6" s="294">
        <v>1400</v>
      </c>
      <c r="JB6" s="294">
        <v>1400</v>
      </c>
      <c r="JC6" s="294">
        <v>1400</v>
      </c>
      <c r="JD6" s="294">
        <v>1400</v>
      </c>
      <c r="JE6" s="294">
        <v>1400</v>
      </c>
      <c r="JF6" s="294">
        <v>1400</v>
      </c>
      <c r="JG6" s="294">
        <v>1400</v>
      </c>
      <c r="JH6" s="294">
        <v>1200</v>
      </c>
      <c r="JI6" s="294">
        <v>1200</v>
      </c>
      <c r="JJ6" s="294">
        <v>1200</v>
      </c>
      <c r="JK6" s="294">
        <v>1200</v>
      </c>
      <c r="JL6" s="294">
        <v>1200</v>
      </c>
      <c r="JM6" s="294">
        <v>1200</v>
      </c>
      <c r="JN6" s="294">
        <v>1200</v>
      </c>
      <c r="JO6" s="294">
        <v>1200</v>
      </c>
      <c r="JP6" s="294">
        <v>1200</v>
      </c>
      <c r="JQ6" s="294">
        <v>1200</v>
      </c>
      <c r="JR6" s="294">
        <v>1200</v>
      </c>
      <c r="JS6" s="294">
        <v>1200</v>
      </c>
      <c r="JT6" s="294">
        <v>1050</v>
      </c>
      <c r="JU6" s="294">
        <v>1050</v>
      </c>
      <c r="JV6" s="294">
        <v>1050</v>
      </c>
      <c r="JW6" s="294">
        <v>1050</v>
      </c>
      <c r="JX6" s="294">
        <v>1050</v>
      </c>
      <c r="JY6" s="294">
        <v>1050</v>
      </c>
      <c r="JZ6" s="294">
        <v>1050</v>
      </c>
      <c r="KA6" s="294">
        <v>1050</v>
      </c>
      <c r="KB6" s="294">
        <v>1050</v>
      </c>
      <c r="KC6" s="294">
        <v>1050</v>
      </c>
      <c r="KD6" s="294">
        <v>1050</v>
      </c>
      <c r="KE6" s="294">
        <v>1050</v>
      </c>
      <c r="KF6" s="294">
        <v>1050</v>
      </c>
      <c r="KG6" s="294">
        <v>1050</v>
      </c>
      <c r="KH6" s="294">
        <v>1050</v>
      </c>
      <c r="KI6" s="294">
        <v>830</v>
      </c>
      <c r="KJ6" s="294">
        <v>830</v>
      </c>
      <c r="KK6" s="294">
        <v>830</v>
      </c>
      <c r="KL6" s="294">
        <v>830</v>
      </c>
      <c r="KM6" s="294">
        <v>830</v>
      </c>
      <c r="KN6" s="294">
        <v>830</v>
      </c>
      <c r="KO6" s="294">
        <v>610</v>
      </c>
      <c r="KP6" s="294">
        <v>610</v>
      </c>
      <c r="KQ6" s="294">
        <v>610</v>
      </c>
      <c r="KR6" s="294">
        <v>610</v>
      </c>
      <c r="KS6" s="294">
        <v>610</v>
      </c>
      <c r="KT6" s="294">
        <v>610</v>
      </c>
      <c r="KU6" s="294">
        <v>610</v>
      </c>
      <c r="KV6" s="294">
        <v>610</v>
      </c>
      <c r="KW6" s="294">
        <v>610</v>
      </c>
      <c r="KX6" s="294">
        <v>610</v>
      </c>
      <c r="KY6" s="294">
        <v>610</v>
      </c>
      <c r="KZ6" s="294">
        <v>610</v>
      </c>
      <c r="LA6" s="294">
        <v>610</v>
      </c>
      <c r="LB6" s="294">
        <v>610</v>
      </c>
      <c r="LC6" s="294">
        <v>610</v>
      </c>
    </row>
    <row r="7" spans="1:315" s="336" customFormat="1">
      <c r="A7" s="294" t="s">
        <v>14835</v>
      </c>
      <c r="B7" s="294" t="s">
        <v>14834</v>
      </c>
      <c r="C7" s="297" t="s">
        <v>14836</v>
      </c>
      <c r="D7" s="294">
        <v>0</v>
      </c>
      <c r="E7" s="294">
        <v>0</v>
      </c>
      <c r="F7" s="294">
        <v>0</v>
      </c>
      <c r="G7" s="294">
        <v>0</v>
      </c>
      <c r="H7" s="294">
        <v>0</v>
      </c>
      <c r="I7" s="294">
        <v>0</v>
      </c>
      <c r="J7" s="294">
        <v>0</v>
      </c>
      <c r="K7" s="294">
        <v>0</v>
      </c>
      <c r="L7" s="294">
        <v>0</v>
      </c>
      <c r="M7" s="294">
        <v>0</v>
      </c>
      <c r="N7" s="294">
        <v>0</v>
      </c>
      <c r="O7" s="294">
        <v>0</v>
      </c>
      <c r="P7" s="294">
        <v>0</v>
      </c>
      <c r="Q7" s="294">
        <v>0</v>
      </c>
      <c r="R7" s="294">
        <v>0</v>
      </c>
      <c r="S7" s="294">
        <v>0</v>
      </c>
      <c r="T7" s="294">
        <v>0</v>
      </c>
      <c r="U7" s="294">
        <v>0</v>
      </c>
      <c r="V7" s="294">
        <v>0</v>
      </c>
      <c r="W7" s="294">
        <v>0</v>
      </c>
      <c r="X7" s="294">
        <v>0</v>
      </c>
      <c r="Y7" s="294">
        <v>0</v>
      </c>
      <c r="Z7" s="294">
        <v>0</v>
      </c>
      <c r="AA7" s="294">
        <v>0</v>
      </c>
      <c r="AB7" s="294">
        <v>0</v>
      </c>
      <c r="AC7" s="294">
        <v>0</v>
      </c>
      <c r="AD7" s="294">
        <v>0</v>
      </c>
      <c r="AE7" s="294">
        <v>0</v>
      </c>
      <c r="AF7" s="294">
        <v>0</v>
      </c>
      <c r="AG7" s="294">
        <v>0</v>
      </c>
      <c r="AH7" s="294">
        <v>0</v>
      </c>
      <c r="AI7" s="294">
        <v>0</v>
      </c>
      <c r="AJ7" s="294">
        <v>0</v>
      </c>
      <c r="AK7" s="294">
        <v>0</v>
      </c>
      <c r="AL7" s="294">
        <v>0</v>
      </c>
      <c r="AM7" s="294">
        <v>0</v>
      </c>
      <c r="AN7" s="294">
        <v>0</v>
      </c>
      <c r="AO7" s="294">
        <v>0</v>
      </c>
      <c r="AP7" s="294">
        <v>0</v>
      </c>
      <c r="AQ7" s="294">
        <v>0</v>
      </c>
      <c r="AR7" s="294">
        <v>0</v>
      </c>
      <c r="AS7" s="294">
        <v>0</v>
      </c>
      <c r="AT7" s="294">
        <v>0</v>
      </c>
      <c r="AU7" s="294">
        <v>0</v>
      </c>
      <c r="AV7" s="294">
        <v>0</v>
      </c>
      <c r="AW7" s="294">
        <v>0</v>
      </c>
      <c r="AX7" s="294">
        <v>0</v>
      </c>
      <c r="AY7" s="294">
        <v>0</v>
      </c>
      <c r="AZ7" s="294">
        <v>0</v>
      </c>
      <c r="BA7" s="294">
        <v>0</v>
      </c>
      <c r="BB7" s="294">
        <v>0</v>
      </c>
      <c r="BC7" s="294">
        <v>0</v>
      </c>
      <c r="BD7" s="294">
        <v>0</v>
      </c>
      <c r="BE7" s="294">
        <v>0</v>
      </c>
      <c r="BF7" s="294">
        <v>0</v>
      </c>
      <c r="BG7" s="294">
        <v>0</v>
      </c>
      <c r="BH7" s="294">
        <v>0</v>
      </c>
      <c r="BI7" s="294">
        <v>0</v>
      </c>
      <c r="BJ7" s="294">
        <v>0</v>
      </c>
      <c r="BK7" s="294">
        <v>0</v>
      </c>
      <c r="BL7" s="294">
        <v>0</v>
      </c>
      <c r="BM7" s="294">
        <v>0</v>
      </c>
      <c r="BN7" s="294">
        <v>0</v>
      </c>
      <c r="BO7" s="294">
        <v>0</v>
      </c>
      <c r="BP7" s="294">
        <v>0</v>
      </c>
      <c r="BQ7" s="294">
        <v>0</v>
      </c>
      <c r="BR7" s="294">
        <v>0</v>
      </c>
      <c r="BS7" s="294">
        <v>0</v>
      </c>
      <c r="BT7" s="294">
        <v>0</v>
      </c>
      <c r="BU7" s="294">
        <v>0</v>
      </c>
      <c r="BV7" s="294">
        <v>0</v>
      </c>
      <c r="BW7" s="294">
        <v>0</v>
      </c>
      <c r="BX7" s="294">
        <v>0</v>
      </c>
      <c r="BY7" s="294">
        <v>0</v>
      </c>
      <c r="BZ7" s="294">
        <v>0</v>
      </c>
      <c r="CA7" s="294">
        <v>0</v>
      </c>
      <c r="CB7" s="294">
        <v>0</v>
      </c>
      <c r="CC7" s="294">
        <v>0</v>
      </c>
      <c r="CD7" s="294">
        <v>0</v>
      </c>
      <c r="CE7" s="294">
        <v>0</v>
      </c>
      <c r="CF7" s="294">
        <v>0</v>
      </c>
      <c r="CG7" s="294">
        <v>0</v>
      </c>
      <c r="CH7" s="294">
        <v>0</v>
      </c>
      <c r="CI7" s="294">
        <v>0</v>
      </c>
      <c r="CJ7" s="294">
        <v>0</v>
      </c>
      <c r="CK7" s="294">
        <v>0</v>
      </c>
      <c r="CL7" s="294">
        <v>0</v>
      </c>
      <c r="CM7" s="294">
        <v>0</v>
      </c>
      <c r="CN7" s="294">
        <v>0</v>
      </c>
      <c r="CO7" s="294">
        <v>0</v>
      </c>
      <c r="CP7" s="294">
        <v>0</v>
      </c>
      <c r="CQ7" s="294">
        <v>0</v>
      </c>
      <c r="CR7" s="294">
        <v>0</v>
      </c>
      <c r="CS7" s="294">
        <v>0</v>
      </c>
      <c r="CT7" s="294">
        <v>0</v>
      </c>
      <c r="CU7" s="294">
        <v>0</v>
      </c>
      <c r="CV7" s="294">
        <v>0</v>
      </c>
      <c r="CW7" s="294">
        <v>0</v>
      </c>
      <c r="CX7" s="294">
        <v>0</v>
      </c>
      <c r="CY7" s="294">
        <v>0</v>
      </c>
      <c r="CZ7" s="294">
        <v>0</v>
      </c>
      <c r="DA7" s="294">
        <v>0</v>
      </c>
      <c r="DB7" s="294">
        <v>0</v>
      </c>
      <c r="DC7" s="294">
        <v>0</v>
      </c>
      <c r="DD7" s="294">
        <v>0</v>
      </c>
      <c r="DE7" s="294">
        <v>0</v>
      </c>
      <c r="DF7" s="294">
        <v>0</v>
      </c>
      <c r="DG7" s="294">
        <v>0</v>
      </c>
      <c r="DH7" s="294">
        <v>0</v>
      </c>
      <c r="DI7" s="294">
        <v>0</v>
      </c>
      <c r="DJ7" s="294">
        <v>0</v>
      </c>
      <c r="DK7" s="294">
        <v>0</v>
      </c>
      <c r="DL7" s="294">
        <v>0</v>
      </c>
      <c r="DM7" s="294">
        <v>0</v>
      </c>
      <c r="DN7" s="294">
        <v>0</v>
      </c>
      <c r="DO7" s="294">
        <v>0</v>
      </c>
      <c r="DP7" s="294">
        <v>0</v>
      </c>
      <c r="DQ7" s="294">
        <v>0</v>
      </c>
      <c r="DR7" s="294">
        <v>0</v>
      </c>
      <c r="DS7" s="294">
        <v>0</v>
      </c>
      <c r="DT7" s="294">
        <v>0</v>
      </c>
      <c r="DU7" s="294">
        <v>0</v>
      </c>
      <c r="DV7" s="294">
        <v>0</v>
      </c>
      <c r="DW7" s="294">
        <v>0</v>
      </c>
      <c r="DX7" s="294">
        <v>0</v>
      </c>
      <c r="DY7" s="294">
        <v>0</v>
      </c>
      <c r="DZ7" s="294">
        <v>0</v>
      </c>
      <c r="EA7" s="294">
        <v>0</v>
      </c>
      <c r="EB7" s="294">
        <v>0</v>
      </c>
      <c r="EC7" s="294">
        <v>0</v>
      </c>
      <c r="ED7" s="294">
        <v>0</v>
      </c>
      <c r="EE7" s="294">
        <v>0</v>
      </c>
      <c r="EF7" s="294">
        <v>0</v>
      </c>
      <c r="EG7" s="294">
        <v>0</v>
      </c>
      <c r="EH7" s="294">
        <v>0</v>
      </c>
      <c r="EI7" s="294">
        <v>0</v>
      </c>
      <c r="EJ7" s="294">
        <v>0</v>
      </c>
      <c r="EK7" s="294">
        <v>0</v>
      </c>
      <c r="EL7" s="294">
        <v>0</v>
      </c>
      <c r="EM7" s="294">
        <v>0</v>
      </c>
      <c r="EN7" s="294">
        <v>0</v>
      </c>
      <c r="EO7" s="294">
        <v>0</v>
      </c>
      <c r="EP7" s="294">
        <v>0</v>
      </c>
      <c r="EQ7" s="294">
        <v>0</v>
      </c>
      <c r="ER7" s="294">
        <v>0</v>
      </c>
      <c r="ES7" s="294">
        <v>0</v>
      </c>
      <c r="ET7" s="294">
        <v>0</v>
      </c>
      <c r="EU7" s="294">
        <v>0</v>
      </c>
      <c r="EV7" s="294">
        <v>0</v>
      </c>
      <c r="EW7" s="294">
        <v>0</v>
      </c>
      <c r="EX7" s="294">
        <v>0</v>
      </c>
      <c r="EY7" s="294">
        <v>0</v>
      </c>
      <c r="EZ7" s="294">
        <v>0</v>
      </c>
      <c r="FA7" s="294">
        <v>0</v>
      </c>
      <c r="FB7" s="294">
        <v>0</v>
      </c>
      <c r="FC7" s="294">
        <v>0</v>
      </c>
      <c r="FD7" s="294">
        <v>0</v>
      </c>
      <c r="FE7" s="294">
        <v>0</v>
      </c>
      <c r="FF7" s="294">
        <v>0</v>
      </c>
      <c r="FG7" s="294">
        <v>0</v>
      </c>
      <c r="FH7" s="294">
        <v>0</v>
      </c>
      <c r="FI7" s="294">
        <v>0</v>
      </c>
      <c r="FJ7" s="294">
        <v>0</v>
      </c>
      <c r="FK7" s="294">
        <v>0</v>
      </c>
      <c r="FL7" s="294">
        <v>0</v>
      </c>
      <c r="FM7" s="294">
        <v>0</v>
      </c>
      <c r="FN7" s="294">
        <v>0</v>
      </c>
      <c r="FO7" s="294">
        <v>0</v>
      </c>
      <c r="FP7" s="294">
        <v>0</v>
      </c>
      <c r="FQ7" s="294">
        <v>0</v>
      </c>
      <c r="FR7" s="294">
        <v>0</v>
      </c>
      <c r="FS7" s="294">
        <v>0</v>
      </c>
      <c r="FT7" s="294">
        <v>0</v>
      </c>
      <c r="FU7" s="294">
        <v>0</v>
      </c>
      <c r="FV7" s="294">
        <v>0</v>
      </c>
      <c r="FW7" s="294">
        <v>0</v>
      </c>
      <c r="FX7" s="294">
        <v>0</v>
      </c>
      <c r="FY7" s="294">
        <v>0</v>
      </c>
      <c r="FZ7" s="294">
        <v>0</v>
      </c>
      <c r="GA7" s="294">
        <v>0</v>
      </c>
      <c r="GB7" s="294">
        <v>0</v>
      </c>
      <c r="GC7" s="294">
        <v>0</v>
      </c>
      <c r="GD7" s="294">
        <v>0</v>
      </c>
      <c r="GE7" s="294">
        <v>0</v>
      </c>
      <c r="GF7" s="294">
        <v>0</v>
      </c>
      <c r="GG7" s="294">
        <v>0</v>
      </c>
      <c r="GH7" s="294">
        <v>0</v>
      </c>
      <c r="GI7" s="294">
        <v>0</v>
      </c>
      <c r="GJ7" s="294">
        <v>0</v>
      </c>
      <c r="GK7" s="294">
        <v>0</v>
      </c>
      <c r="GL7" s="294">
        <v>0</v>
      </c>
      <c r="GM7" s="294">
        <v>0</v>
      </c>
      <c r="GN7" s="294">
        <v>0</v>
      </c>
      <c r="GO7" s="294">
        <v>0</v>
      </c>
      <c r="GP7" s="294">
        <v>0</v>
      </c>
      <c r="GQ7" s="294">
        <v>0</v>
      </c>
      <c r="GR7" s="294">
        <v>0</v>
      </c>
      <c r="GS7" s="294">
        <v>0</v>
      </c>
      <c r="GT7" s="294">
        <v>0</v>
      </c>
      <c r="GU7" s="294">
        <v>0</v>
      </c>
      <c r="GV7" s="294">
        <v>0</v>
      </c>
      <c r="GW7" s="294">
        <v>0</v>
      </c>
      <c r="GX7" s="294">
        <v>0</v>
      </c>
      <c r="GY7" s="294">
        <v>0</v>
      </c>
      <c r="GZ7" s="294">
        <v>0</v>
      </c>
      <c r="HA7" s="294">
        <v>0</v>
      </c>
      <c r="HB7" s="294">
        <v>0</v>
      </c>
      <c r="HC7" s="294">
        <v>0</v>
      </c>
      <c r="HD7" s="294">
        <v>0</v>
      </c>
      <c r="HE7" s="294">
        <v>0</v>
      </c>
      <c r="HF7" s="294">
        <v>0</v>
      </c>
      <c r="HG7" s="294">
        <v>0</v>
      </c>
      <c r="HH7" s="294">
        <v>0</v>
      </c>
      <c r="HI7" s="294">
        <v>0</v>
      </c>
      <c r="HJ7" s="294">
        <v>0</v>
      </c>
      <c r="HK7" s="294">
        <v>0</v>
      </c>
      <c r="HL7" s="336">
        <v>2450</v>
      </c>
      <c r="HM7" s="336">
        <v>2450</v>
      </c>
      <c r="HN7" s="336">
        <v>2450</v>
      </c>
      <c r="HO7" s="294">
        <v>2450</v>
      </c>
      <c r="HP7" s="294">
        <v>2450</v>
      </c>
      <c r="HQ7" s="294">
        <v>2450</v>
      </c>
      <c r="HR7" s="294">
        <v>2450</v>
      </c>
      <c r="HS7" s="294">
        <v>2450</v>
      </c>
      <c r="HT7" s="294">
        <v>2450</v>
      </c>
      <c r="HU7" s="294">
        <v>2450</v>
      </c>
      <c r="HV7" s="294">
        <v>2450</v>
      </c>
      <c r="HW7" s="294">
        <v>2450</v>
      </c>
      <c r="HX7" s="294">
        <v>2450</v>
      </c>
      <c r="HY7" s="294">
        <v>2450</v>
      </c>
      <c r="HZ7" s="294">
        <v>2450</v>
      </c>
      <c r="IA7" s="294">
        <v>2450</v>
      </c>
      <c r="IB7" s="294">
        <v>2450</v>
      </c>
      <c r="IC7" s="294">
        <v>2450</v>
      </c>
      <c r="ID7" s="294">
        <v>2450</v>
      </c>
      <c r="IE7" s="294">
        <v>2450</v>
      </c>
      <c r="IF7" s="294">
        <v>2450</v>
      </c>
      <c r="IG7" s="294">
        <v>2450</v>
      </c>
      <c r="IH7" s="294">
        <v>2450</v>
      </c>
      <c r="II7" s="294">
        <v>2450</v>
      </c>
      <c r="IJ7" s="294">
        <v>1900</v>
      </c>
      <c r="IK7" s="294">
        <v>1900</v>
      </c>
      <c r="IL7" s="294">
        <v>1900</v>
      </c>
      <c r="IM7" s="294">
        <v>1900</v>
      </c>
      <c r="IN7" s="294">
        <v>1900</v>
      </c>
      <c r="IO7" s="294">
        <v>1900</v>
      </c>
      <c r="IP7" s="294">
        <v>1900</v>
      </c>
      <c r="IQ7" s="294">
        <v>1900</v>
      </c>
      <c r="IR7" s="294">
        <v>1900</v>
      </c>
      <c r="IS7" s="294">
        <v>1900</v>
      </c>
      <c r="IT7" s="294">
        <v>1900</v>
      </c>
      <c r="IU7" s="294">
        <v>1900</v>
      </c>
      <c r="IV7" s="294">
        <v>1600</v>
      </c>
      <c r="IW7" s="294">
        <v>1600</v>
      </c>
      <c r="IX7" s="294">
        <v>1600</v>
      </c>
      <c r="IY7" s="294">
        <v>1600</v>
      </c>
      <c r="IZ7" s="294">
        <v>1600</v>
      </c>
      <c r="JA7" s="294">
        <v>1600</v>
      </c>
      <c r="JB7" s="294">
        <v>1600</v>
      </c>
      <c r="JC7" s="294">
        <v>1600</v>
      </c>
      <c r="JD7" s="294">
        <v>1600</v>
      </c>
      <c r="JE7" s="294">
        <v>1600</v>
      </c>
      <c r="JF7" s="294">
        <v>1600</v>
      </c>
      <c r="JG7" s="294">
        <v>1600</v>
      </c>
      <c r="JH7" s="294">
        <v>1500</v>
      </c>
      <c r="JI7" s="294">
        <v>1500</v>
      </c>
      <c r="JJ7" s="294">
        <v>1500</v>
      </c>
      <c r="JK7" s="294">
        <v>1500</v>
      </c>
      <c r="JL7" s="294">
        <v>1500</v>
      </c>
      <c r="JM7" s="294">
        <v>1500</v>
      </c>
      <c r="JN7" s="294">
        <v>1500</v>
      </c>
      <c r="JO7" s="294">
        <v>1500</v>
      </c>
      <c r="JP7" s="294">
        <v>1500</v>
      </c>
      <c r="JQ7" s="294">
        <v>1500</v>
      </c>
      <c r="JR7" s="294">
        <v>1500</v>
      </c>
      <c r="JS7" s="294">
        <v>1500</v>
      </c>
      <c r="JT7" s="294">
        <v>1400</v>
      </c>
      <c r="JU7" s="294">
        <v>1400</v>
      </c>
      <c r="JV7" s="294">
        <v>1400</v>
      </c>
      <c r="JW7" s="294">
        <v>1400</v>
      </c>
      <c r="JX7" s="294">
        <v>1400</v>
      </c>
      <c r="JY7" s="294">
        <v>1400</v>
      </c>
      <c r="JZ7" s="294">
        <v>1400</v>
      </c>
      <c r="KA7" s="294">
        <v>1400</v>
      </c>
      <c r="KB7" s="294">
        <v>1400</v>
      </c>
      <c r="KC7" s="294">
        <v>1400</v>
      </c>
      <c r="KD7" s="294">
        <v>1400</v>
      </c>
      <c r="KE7" s="294">
        <v>1400</v>
      </c>
      <c r="KF7" s="294">
        <v>1400</v>
      </c>
      <c r="KG7" s="294">
        <v>1400</v>
      </c>
      <c r="KH7" s="294">
        <v>1400</v>
      </c>
      <c r="KI7" s="294">
        <v>1400</v>
      </c>
      <c r="KJ7" s="294">
        <v>1400</v>
      </c>
      <c r="KK7" s="294">
        <v>1400</v>
      </c>
      <c r="KL7" s="294">
        <v>1400</v>
      </c>
      <c r="KM7" s="294">
        <v>1400</v>
      </c>
      <c r="KN7" s="294">
        <v>1400</v>
      </c>
      <c r="KO7" s="294">
        <v>1400</v>
      </c>
      <c r="KP7" s="294">
        <v>1400</v>
      </c>
      <c r="KQ7" s="294">
        <v>1400</v>
      </c>
      <c r="KR7" s="294">
        <v>1400</v>
      </c>
      <c r="KS7" s="294">
        <v>1400</v>
      </c>
      <c r="KT7" s="294">
        <v>1400</v>
      </c>
      <c r="KU7" s="294">
        <v>1400</v>
      </c>
      <c r="KV7" s="294">
        <v>1400</v>
      </c>
      <c r="KW7" s="294">
        <v>1400</v>
      </c>
      <c r="KX7" s="294">
        <v>1400</v>
      </c>
      <c r="KY7" s="294">
        <v>1400</v>
      </c>
      <c r="KZ7" s="294">
        <v>1400</v>
      </c>
      <c r="LA7" s="294">
        <v>1400</v>
      </c>
      <c r="LB7" s="294">
        <v>1400</v>
      </c>
      <c r="LC7" s="294">
        <v>1400</v>
      </c>
    </row>
    <row r="8" spans="1:315" s="336" customFormat="1">
      <c r="A8" s="294" t="s">
        <v>15342</v>
      </c>
      <c r="B8" s="294" t="s">
        <v>14834</v>
      </c>
      <c r="C8" s="297" t="s">
        <v>14837</v>
      </c>
      <c r="D8" s="294">
        <v>0</v>
      </c>
      <c r="E8" s="294">
        <v>0</v>
      </c>
      <c r="F8" s="294">
        <v>0</v>
      </c>
      <c r="G8" s="294">
        <v>0</v>
      </c>
      <c r="H8" s="294">
        <v>0</v>
      </c>
      <c r="I8" s="294">
        <v>0</v>
      </c>
      <c r="J8" s="294">
        <v>0</v>
      </c>
      <c r="K8" s="294">
        <v>0</v>
      </c>
      <c r="L8" s="294">
        <v>0</v>
      </c>
      <c r="M8" s="294">
        <v>0</v>
      </c>
      <c r="N8" s="294">
        <v>0</v>
      </c>
      <c r="O8" s="294">
        <v>0</v>
      </c>
      <c r="P8" s="294">
        <v>0</v>
      </c>
      <c r="Q8" s="294">
        <v>0</v>
      </c>
      <c r="R8" s="294">
        <v>0</v>
      </c>
      <c r="S8" s="294">
        <v>0</v>
      </c>
      <c r="T8" s="294">
        <v>0</v>
      </c>
      <c r="U8" s="294">
        <v>0</v>
      </c>
      <c r="V8" s="294">
        <v>0</v>
      </c>
      <c r="W8" s="294">
        <v>0</v>
      </c>
      <c r="X8" s="294">
        <v>0</v>
      </c>
      <c r="Y8" s="294">
        <v>0</v>
      </c>
      <c r="Z8" s="294">
        <v>0</v>
      </c>
      <c r="AA8" s="294">
        <v>0</v>
      </c>
      <c r="AB8" s="294">
        <v>0</v>
      </c>
      <c r="AC8" s="294">
        <v>0</v>
      </c>
      <c r="AD8" s="294">
        <v>0</v>
      </c>
      <c r="AE8" s="294">
        <v>0</v>
      </c>
      <c r="AF8" s="294">
        <v>0</v>
      </c>
      <c r="AG8" s="294">
        <v>0</v>
      </c>
      <c r="AH8" s="294">
        <v>0</v>
      </c>
      <c r="AI8" s="294">
        <v>0</v>
      </c>
      <c r="AJ8" s="294">
        <v>0</v>
      </c>
      <c r="AK8" s="294">
        <v>0</v>
      </c>
      <c r="AL8" s="294">
        <v>0</v>
      </c>
      <c r="AM8" s="294">
        <v>0</v>
      </c>
      <c r="AN8" s="294">
        <v>0</v>
      </c>
      <c r="AO8" s="294">
        <v>0</v>
      </c>
      <c r="AP8" s="294">
        <v>0</v>
      </c>
      <c r="AQ8" s="294">
        <v>0</v>
      </c>
      <c r="AR8" s="294">
        <v>0</v>
      </c>
      <c r="AS8" s="294">
        <v>0</v>
      </c>
      <c r="AT8" s="294">
        <v>0</v>
      </c>
      <c r="AU8" s="294">
        <v>0</v>
      </c>
      <c r="AV8" s="294">
        <v>0</v>
      </c>
      <c r="AW8" s="294">
        <v>0</v>
      </c>
      <c r="AX8" s="294">
        <v>0</v>
      </c>
      <c r="AY8" s="294">
        <v>0</v>
      </c>
      <c r="AZ8" s="294">
        <v>0</v>
      </c>
      <c r="BA8" s="294">
        <v>0</v>
      </c>
      <c r="BB8" s="294">
        <v>0</v>
      </c>
      <c r="BC8" s="294">
        <v>0</v>
      </c>
      <c r="BD8" s="294">
        <v>0</v>
      </c>
      <c r="BE8" s="294">
        <v>0</v>
      </c>
      <c r="BF8" s="294">
        <v>0</v>
      </c>
      <c r="BG8" s="294">
        <v>0</v>
      </c>
      <c r="BH8" s="294">
        <v>0</v>
      </c>
      <c r="BI8" s="294">
        <v>0</v>
      </c>
      <c r="BJ8" s="294">
        <v>0</v>
      </c>
      <c r="BK8" s="294">
        <v>0</v>
      </c>
      <c r="BL8" s="294">
        <v>0</v>
      </c>
      <c r="BM8" s="294">
        <v>0</v>
      </c>
      <c r="BN8" s="294">
        <v>0</v>
      </c>
      <c r="BO8" s="294">
        <v>0</v>
      </c>
      <c r="BP8" s="294">
        <v>0</v>
      </c>
      <c r="BQ8" s="294">
        <v>0</v>
      </c>
      <c r="BR8" s="294">
        <v>0</v>
      </c>
      <c r="BS8" s="294">
        <v>0</v>
      </c>
      <c r="BT8" s="294">
        <v>0</v>
      </c>
      <c r="BU8" s="294">
        <v>0</v>
      </c>
      <c r="BV8" s="294">
        <v>0</v>
      </c>
      <c r="BW8" s="294">
        <v>0</v>
      </c>
      <c r="BX8" s="294">
        <v>0</v>
      </c>
      <c r="BY8" s="294">
        <v>0</v>
      </c>
      <c r="BZ8" s="294">
        <v>0</v>
      </c>
      <c r="CA8" s="294">
        <v>0</v>
      </c>
      <c r="CB8" s="294">
        <v>0</v>
      </c>
      <c r="CC8" s="294">
        <v>0</v>
      </c>
      <c r="CD8" s="294">
        <v>0</v>
      </c>
      <c r="CE8" s="294">
        <v>0</v>
      </c>
      <c r="CF8" s="294">
        <v>0</v>
      </c>
      <c r="CG8" s="294">
        <v>0</v>
      </c>
      <c r="CH8" s="294">
        <v>0</v>
      </c>
      <c r="CI8" s="294">
        <v>0</v>
      </c>
      <c r="CJ8" s="294">
        <v>0</v>
      </c>
      <c r="CK8" s="294">
        <v>0</v>
      </c>
      <c r="CL8" s="294">
        <v>0</v>
      </c>
      <c r="CM8" s="294">
        <v>0</v>
      </c>
      <c r="CN8" s="294">
        <v>0</v>
      </c>
      <c r="CO8" s="294">
        <v>0</v>
      </c>
      <c r="CP8" s="294">
        <v>0</v>
      </c>
      <c r="CQ8" s="294">
        <v>0</v>
      </c>
      <c r="CR8" s="294">
        <v>0</v>
      </c>
      <c r="CS8" s="294">
        <v>0</v>
      </c>
      <c r="CT8" s="294">
        <v>0</v>
      </c>
      <c r="CU8" s="294">
        <v>0</v>
      </c>
      <c r="CV8" s="294">
        <v>0</v>
      </c>
      <c r="CW8" s="294">
        <v>0</v>
      </c>
      <c r="CX8" s="294">
        <v>0</v>
      </c>
      <c r="CY8" s="294">
        <v>0</v>
      </c>
      <c r="CZ8" s="294">
        <v>0</v>
      </c>
      <c r="DA8" s="294">
        <v>0</v>
      </c>
      <c r="DB8" s="294">
        <v>0</v>
      </c>
      <c r="DC8" s="294">
        <v>0</v>
      </c>
      <c r="DD8" s="294">
        <v>0</v>
      </c>
      <c r="DE8" s="294">
        <v>0</v>
      </c>
      <c r="DF8" s="294">
        <v>0</v>
      </c>
      <c r="DG8" s="294">
        <v>0</v>
      </c>
      <c r="DH8" s="294">
        <v>0</v>
      </c>
      <c r="DI8" s="294">
        <v>0</v>
      </c>
      <c r="DJ8" s="294">
        <v>0</v>
      </c>
      <c r="DK8" s="294">
        <v>0</v>
      </c>
      <c r="DL8" s="294">
        <v>0</v>
      </c>
      <c r="DM8" s="294">
        <v>0</v>
      </c>
      <c r="DN8" s="294">
        <v>0</v>
      </c>
      <c r="DO8" s="294">
        <v>0</v>
      </c>
      <c r="DP8" s="294">
        <v>0</v>
      </c>
      <c r="DQ8" s="294">
        <v>0</v>
      </c>
      <c r="DR8" s="294">
        <v>0</v>
      </c>
      <c r="DS8" s="294">
        <v>0</v>
      </c>
      <c r="DT8" s="294">
        <v>0</v>
      </c>
      <c r="DU8" s="294">
        <v>0</v>
      </c>
      <c r="DV8" s="294">
        <v>0</v>
      </c>
      <c r="DW8" s="294">
        <v>0</v>
      </c>
      <c r="DX8" s="294">
        <v>0</v>
      </c>
      <c r="DY8" s="294">
        <v>0</v>
      </c>
      <c r="DZ8" s="294">
        <v>0</v>
      </c>
      <c r="EA8" s="294">
        <v>0</v>
      </c>
      <c r="EB8" s="294">
        <v>0</v>
      </c>
      <c r="EC8" s="294">
        <v>0</v>
      </c>
      <c r="ED8" s="294">
        <v>0</v>
      </c>
      <c r="EE8" s="294">
        <v>0</v>
      </c>
      <c r="EF8" s="294">
        <v>0</v>
      </c>
      <c r="EG8" s="294">
        <v>0</v>
      </c>
      <c r="EH8" s="294">
        <v>0</v>
      </c>
      <c r="EI8" s="294">
        <v>0</v>
      </c>
      <c r="EJ8" s="294">
        <v>0</v>
      </c>
      <c r="EK8" s="294">
        <v>0</v>
      </c>
      <c r="EL8" s="294">
        <v>0</v>
      </c>
      <c r="EM8" s="294">
        <v>0</v>
      </c>
      <c r="EN8" s="294">
        <v>0</v>
      </c>
      <c r="EO8" s="294">
        <v>0</v>
      </c>
      <c r="EP8" s="294">
        <v>0</v>
      </c>
      <c r="EQ8" s="294">
        <v>0</v>
      </c>
      <c r="ER8" s="294">
        <v>0</v>
      </c>
      <c r="ES8" s="294">
        <v>0</v>
      </c>
      <c r="ET8" s="294">
        <v>0</v>
      </c>
      <c r="EU8" s="294">
        <v>0</v>
      </c>
      <c r="EV8" s="294">
        <v>0</v>
      </c>
      <c r="EW8" s="294">
        <v>0</v>
      </c>
      <c r="EX8" s="294">
        <v>0</v>
      </c>
      <c r="EY8" s="294">
        <v>0</v>
      </c>
      <c r="EZ8" s="294">
        <v>0</v>
      </c>
      <c r="FA8" s="294">
        <v>0</v>
      </c>
      <c r="FB8" s="294">
        <v>0</v>
      </c>
      <c r="FC8" s="294">
        <v>0</v>
      </c>
      <c r="FD8" s="294">
        <v>0</v>
      </c>
      <c r="FE8" s="294">
        <v>0</v>
      </c>
      <c r="FF8" s="294">
        <v>0</v>
      </c>
      <c r="FG8" s="294">
        <v>0</v>
      </c>
      <c r="FH8" s="294">
        <v>0</v>
      </c>
      <c r="FI8" s="294">
        <v>0</v>
      </c>
      <c r="FJ8" s="294">
        <v>0</v>
      </c>
      <c r="FK8" s="294">
        <v>0</v>
      </c>
      <c r="FL8" s="294">
        <v>0</v>
      </c>
      <c r="FM8" s="294">
        <v>0</v>
      </c>
      <c r="FN8" s="294">
        <v>0</v>
      </c>
      <c r="FO8" s="294">
        <v>0</v>
      </c>
      <c r="FP8" s="294">
        <v>0</v>
      </c>
      <c r="FQ8" s="294">
        <v>0</v>
      </c>
      <c r="FR8" s="294">
        <v>0</v>
      </c>
      <c r="FS8" s="294">
        <v>0</v>
      </c>
      <c r="FT8" s="294">
        <v>0</v>
      </c>
      <c r="FU8" s="294">
        <v>0</v>
      </c>
      <c r="FV8" s="294">
        <v>0</v>
      </c>
      <c r="FW8" s="294">
        <v>0</v>
      </c>
      <c r="FX8" s="294">
        <v>0</v>
      </c>
      <c r="FY8" s="294">
        <v>0</v>
      </c>
      <c r="FZ8" s="294">
        <v>0</v>
      </c>
      <c r="GA8" s="294">
        <v>0</v>
      </c>
      <c r="GB8" s="294">
        <v>0</v>
      </c>
      <c r="GC8" s="294">
        <v>0</v>
      </c>
      <c r="GD8" s="294">
        <v>0</v>
      </c>
      <c r="GE8" s="294">
        <v>0</v>
      </c>
      <c r="GF8" s="294">
        <v>0</v>
      </c>
      <c r="GG8" s="294">
        <v>0</v>
      </c>
      <c r="GH8" s="294">
        <v>0</v>
      </c>
      <c r="GI8" s="294">
        <v>0</v>
      </c>
      <c r="GJ8" s="294">
        <v>0</v>
      </c>
      <c r="GK8" s="294">
        <v>0</v>
      </c>
      <c r="GL8" s="294">
        <v>0</v>
      </c>
      <c r="GM8" s="294">
        <v>0</v>
      </c>
      <c r="GN8" s="294">
        <v>0</v>
      </c>
      <c r="GO8" s="294">
        <v>0</v>
      </c>
      <c r="GP8" s="294">
        <v>0</v>
      </c>
      <c r="GQ8" s="294">
        <v>0</v>
      </c>
      <c r="GR8" s="294">
        <v>0</v>
      </c>
      <c r="GS8" s="294">
        <v>0</v>
      </c>
      <c r="GT8" s="294">
        <v>0</v>
      </c>
      <c r="GU8" s="294">
        <v>0</v>
      </c>
      <c r="GV8" s="294">
        <v>0</v>
      </c>
      <c r="GW8" s="294">
        <v>0</v>
      </c>
      <c r="GX8" s="294">
        <v>0</v>
      </c>
      <c r="GY8" s="294">
        <v>0</v>
      </c>
      <c r="GZ8" s="294">
        <v>0</v>
      </c>
      <c r="HA8" s="294">
        <v>0</v>
      </c>
      <c r="HB8" s="294">
        <v>0</v>
      </c>
      <c r="HC8" s="294">
        <v>0</v>
      </c>
      <c r="HD8" s="294">
        <v>0</v>
      </c>
      <c r="HE8" s="294">
        <v>0</v>
      </c>
      <c r="HF8" s="294">
        <v>0</v>
      </c>
      <c r="HG8" s="294">
        <v>0</v>
      </c>
      <c r="HH8" s="294">
        <v>0</v>
      </c>
      <c r="HI8" s="294">
        <v>0</v>
      </c>
      <c r="HJ8" s="294">
        <v>0</v>
      </c>
      <c r="HK8" s="294">
        <v>0</v>
      </c>
      <c r="HL8" s="336">
        <v>1850</v>
      </c>
      <c r="HM8" s="336">
        <v>1850</v>
      </c>
      <c r="HN8" s="336">
        <v>1850</v>
      </c>
      <c r="HO8" s="294">
        <v>1850</v>
      </c>
      <c r="HP8" s="294">
        <v>1850</v>
      </c>
      <c r="HQ8" s="294">
        <v>1850</v>
      </c>
      <c r="HR8" s="294">
        <v>1850</v>
      </c>
      <c r="HS8" s="294">
        <v>1850</v>
      </c>
      <c r="HT8" s="294">
        <v>1850</v>
      </c>
      <c r="HU8" s="294">
        <v>1850</v>
      </c>
      <c r="HV8" s="294">
        <v>1850</v>
      </c>
      <c r="HW8" s="294">
        <v>1850</v>
      </c>
      <c r="HX8" s="294">
        <v>1850</v>
      </c>
      <c r="HY8" s="294">
        <v>1850</v>
      </c>
      <c r="HZ8" s="294">
        <v>1850</v>
      </c>
      <c r="IA8" s="294">
        <v>1850</v>
      </c>
      <c r="IB8" s="294">
        <v>1850</v>
      </c>
      <c r="IC8" s="294">
        <v>1850</v>
      </c>
      <c r="ID8" s="294">
        <v>1850</v>
      </c>
      <c r="IE8" s="294">
        <v>1850</v>
      </c>
      <c r="IF8" s="294">
        <v>1850</v>
      </c>
      <c r="IG8" s="294">
        <v>1850</v>
      </c>
      <c r="IH8" s="294">
        <v>1850</v>
      </c>
      <c r="II8" s="294">
        <v>1850</v>
      </c>
      <c r="IJ8" s="294">
        <v>1450</v>
      </c>
      <c r="IK8" s="294">
        <v>1450</v>
      </c>
      <c r="IL8" s="294">
        <v>1450</v>
      </c>
      <c r="IM8" s="294">
        <v>1450</v>
      </c>
      <c r="IN8" s="294">
        <v>1450</v>
      </c>
      <c r="IO8" s="294">
        <v>1450</v>
      </c>
      <c r="IP8" s="294">
        <v>1450</v>
      </c>
      <c r="IQ8" s="294">
        <v>1450</v>
      </c>
      <c r="IR8" s="294">
        <v>1450</v>
      </c>
      <c r="IS8" s="294">
        <v>1450</v>
      </c>
      <c r="IT8" s="294">
        <v>1450</v>
      </c>
      <c r="IU8" s="294">
        <v>1450</v>
      </c>
      <c r="IV8" s="294">
        <v>1200</v>
      </c>
      <c r="IW8" s="294">
        <v>1200</v>
      </c>
      <c r="IX8" s="294">
        <v>1200</v>
      </c>
      <c r="IY8" s="294">
        <v>1200</v>
      </c>
      <c r="IZ8" s="294">
        <v>1200</v>
      </c>
      <c r="JA8" s="294">
        <v>1200</v>
      </c>
      <c r="JB8" s="294">
        <v>1200</v>
      </c>
      <c r="JC8" s="294">
        <v>1200</v>
      </c>
      <c r="JD8" s="294">
        <v>1200</v>
      </c>
      <c r="JE8" s="294">
        <v>1200</v>
      </c>
      <c r="JF8" s="294">
        <v>1200</v>
      </c>
      <c r="JG8" s="294">
        <v>1200</v>
      </c>
      <c r="JH8" s="294">
        <v>1000</v>
      </c>
      <c r="JI8" s="294">
        <v>1000</v>
      </c>
      <c r="JJ8" s="294">
        <v>1000</v>
      </c>
      <c r="JK8" s="294">
        <v>1000</v>
      </c>
      <c r="JL8" s="294">
        <v>1000</v>
      </c>
      <c r="JM8" s="294">
        <v>1000</v>
      </c>
      <c r="JN8" s="294">
        <v>1000</v>
      </c>
      <c r="JO8" s="294">
        <v>1000</v>
      </c>
      <c r="JP8" s="294">
        <v>1000</v>
      </c>
      <c r="JQ8" s="294">
        <v>1000</v>
      </c>
      <c r="JR8" s="294">
        <v>1000</v>
      </c>
      <c r="JS8" s="294">
        <v>1000</v>
      </c>
      <c r="JT8" s="294">
        <v>850</v>
      </c>
      <c r="JU8" s="294">
        <v>850</v>
      </c>
      <c r="JV8" s="294">
        <v>850</v>
      </c>
      <c r="JW8" s="294">
        <v>850</v>
      </c>
      <c r="JX8" s="294">
        <v>850</v>
      </c>
      <c r="JY8" s="294">
        <v>850</v>
      </c>
      <c r="JZ8" s="294">
        <v>850</v>
      </c>
      <c r="KA8" s="294">
        <v>850</v>
      </c>
      <c r="KB8" s="294">
        <v>850</v>
      </c>
      <c r="KC8" s="294">
        <v>850</v>
      </c>
      <c r="KD8" s="294">
        <v>850</v>
      </c>
      <c r="KE8" s="294">
        <v>850</v>
      </c>
      <c r="KF8" s="294">
        <v>850</v>
      </c>
      <c r="KG8" s="294">
        <v>850</v>
      </c>
      <c r="KH8" s="294">
        <v>850</v>
      </c>
      <c r="KI8" s="294">
        <v>680</v>
      </c>
      <c r="KJ8" s="294">
        <v>680</v>
      </c>
      <c r="KK8" s="294">
        <v>680</v>
      </c>
      <c r="KL8" s="294">
        <v>680</v>
      </c>
      <c r="KM8" s="294">
        <v>680</v>
      </c>
      <c r="KN8" s="294">
        <v>680</v>
      </c>
      <c r="KO8" s="294">
        <v>500</v>
      </c>
      <c r="KP8" s="294">
        <v>500</v>
      </c>
      <c r="KQ8" s="294">
        <v>500</v>
      </c>
      <c r="KR8" s="294">
        <v>500</v>
      </c>
      <c r="KS8" s="294">
        <v>500</v>
      </c>
      <c r="KT8" s="294">
        <v>500</v>
      </c>
      <c r="KU8" s="294">
        <v>500</v>
      </c>
      <c r="KV8" s="294">
        <v>500</v>
      </c>
      <c r="KW8" s="294">
        <v>500</v>
      </c>
      <c r="KX8" s="294">
        <v>500</v>
      </c>
      <c r="KY8" s="294">
        <v>500</v>
      </c>
      <c r="KZ8" s="294">
        <v>500</v>
      </c>
      <c r="LA8" s="294">
        <v>500</v>
      </c>
      <c r="LB8" s="294">
        <v>500</v>
      </c>
      <c r="LC8" s="294">
        <v>500</v>
      </c>
    </row>
    <row r="9" spans="1:315" s="336" customFormat="1">
      <c r="A9" s="294"/>
      <c r="B9" s="294"/>
      <c r="C9" s="297"/>
      <c r="D9" s="298"/>
      <c r="E9" s="298"/>
      <c r="F9" s="298"/>
      <c r="G9" s="298"/>
      <c r="H9" s="298"/>
      <c r="I9" s="298"/>
      <c r="J9" s="298"/>
      <c r="K9" s="298"/>
      <c r="L9" s="298"/>
      <c r="M9" s="298"/>
      <c r="N9" s="298"/>
      <c r="O9" s="298"/>
      <c r="P9" s="298"/>
      <c r="Q9" s="298"/>
      <c r="R9" s="298"/>
      <c r="S9" s="298"/>
      <c r="T9" s="298"/>
      <c r="U9" s="298"/>
      <c r="V9" s="298"/>
      <c r="W9" s="298"/>
      <c r="X9" s="298"/>
      <c r="Y9" s="298"/>
      <c r="Z9" s="298"/>
      <c r="AA9" s="298"/>
      <c r="AB9" s="298"/>
      <c r="AC9" s="298"/>
      <c r="AD9" s="298"/>
      <c r="AE9" s="298"/>
      <c r="AF9" s="298"/>
      <c r="AG9" s="298"/>
      <c r="AH9" s="298"/>
      <c r="AI9" s="298"/>
      <c r="AJ9" s="298"/>
      <c r="AK9" s="298"/>
      <c r="AL9" s="298"/>
      <c r="AM9" s="298"/>
      <c r="AN9" s="298"/>
      <c r="AO9" s="298"/>
      <c r="AP9" s="298"/>
      <c r="AQ9" s="298"/>
      <c r="AR9" s="298"/>
      <c r="AS9" s="298"/>
      <c r="AT9" s="298"/>
      <c r="AU9" s="298"/>
      <c r="AV9" s="298"/>
      <c r="AW9" s="298"/>
      <c r="AX9" s="298"/>
      <c r="AY9" s="298"/>
      <c r="AZ9" s="298"/>
      <c r="BA9" s="298"/>
      <c r="BB9" s="298"/>
      <c r="BC9" s="298"/>
      <c r="BD9" s="298"/>
      <c r="BE9" s="298"/>
      <c r="BF9" s="298"/>
      <c r="BG9" s="298"/>
      <c r="BH9" s="298"/>
      <c r="BI9" s="298"/>
      <c r="BJ9" s="298"/>
      <c r="BK9" s="298"/>
      <c r="BL9" s="298"/>
      <c r="BM9" s="298"/>
      <c r="BN9" s="298"/>
      <c r="BO9" s="298"/>
      <c r="BP9" s="298"/>
      <c r="BQ9" s="298"/>
      <c r="BR9" s="298"/>
      <c r="BS9" s="298"/>
      <c r="BT9" s="298"/>
      <c r="BU9" s="298"/>
      <c r="BV9" s="298"/>
      <c r="BW9" s="298"/>
      <c r="BX9" s="298"/>
      <c r="BY9" s="298"/>
      <c r="BZ9" s="298"/>
      <c r="CA9" s="298"/>
      <c r="CB9" s="298"/>
      <c r="CC9" s="298"/>
      <c r="CD9" s="298"/>
      <c r="CE9" s="298"/>
      <c r="CF9" s="298"/>
      <c r="CG9" s="298"/>
      <c r="CH9" s="298"/>
      <c r="CI9" s="298"/>
      <c r="CJ9" s="298"/>
      <c r="CK9" s="298"/>
      <c r="CL9" s="298"/>
      <c r="CM9" s="298"/>
      <c r="CN9" s="298"/>
      <c r="CO9" s="298"/>
      <c r="CP9" s="298"/>
      <c r="CQ9" s="298"/>
      <c r="CR9" s="298"/>
      <c r="CS9" s="298"/>
      <c r="CT9" s="298"/>
      <c r="CU9" s="298"/>
      <c r="CV9" s="298"/>
      <c r="CW9" s="298"/>
      <c r="CX9" s="298"/>
      <c r="CY9" s="298"/>
      <c r="CZ9" s="298"/>
      <c r="DA9" s="298"/>
      <c r="DB9" s="298"/>
      <c r="DC9" s="298"/>
      <c r="DD9" s="298"/>
      <c r="DE9" s="298"/>
      <c r="DF9" s="298"/>
      <c r="DG9" s="298"/>
      <c r="DH9" s="298"/>
      <c r="DI9" s="298"/>
      <c r="DJ9" s="298"/>
      <c r="DK9" s="298"/>
      <c r="DL9" s="298"/>
      <c r="DM9" s="298"/>
      <c r="DN9" s="298"/>
      <c r="DO9" s="298"/>
      <c r="DP9" s="298"/>
      <c r="DQ9" s="298"/>
      <c r="DR9" s="298"/>
      <c r="DS9" s="298"/>
      <c r="DT9" s="298"/>
      <c r="DU9" s="298"/>
      <c r="DV9" s="298"/>
      <c r="DW9" s="298"/>
      <c r="DX9" s="298"/>
      <c r="DY9" s="298"/>
      <c r="DZ9" s="298"/>
      <c r="EA9" s="298"/>
      <c r="EB9" s="298"/>
      <c r="EC9" s="298"/>
      <c r="ED9" s="298"/>
      <c r="EE9" s="298"/>
      <c r="EF9" s="298"/>
      <c r="EG9" s="298"/>
      <c r="EH9" s="298"/>
      <c r="EI9" s="298"/>
      <c r="EJ9" s="298"/>
      <c r="EK9" s="298"/>
      <c r="EL9" s="298"/>
      <c r="EM9" s="298"/>
      <c r="EN9" s="298"/>
      <c r="EO9" s="298"/>
      <c r="EP9" s="298"/>
      <c r="EQ9" s="298"/>
      <c r="ER9" s="298"/>
      <c r="ES9" s="298"/>
      <c r="ET9" s="298"/>
      <c r="EU9" s="298"/>
      <c r="EV9" s="298"/>
      <c r="EW9" s="298"/>
      <c r="EX9" s="298"/>
      <c r="EY9" s="298"/>
      <c r="EZ9" s="298"/>
      <c r="FA9" s="298"/>
      <c r="FB9" s="298"/>
      <c r="FC9" s="298"/>
      <c r="FD9" s="298"/>
      <c r="FE9" s="298"/>
      <c r="FF9" s="298"/>
      <c r="FG9" s="298"/>
      <c r="FH9" s="298"/>
      <c r="FI9" s="298"/>
      <c r="FJ9" s="298"/>
      <c r="FK9" s="298"/>
      <c r="FL9" s="298"/>
      <c r="FM9" s="298"/>
      <c r="FN9" s="298"/>
      <c r="FO9" s="298"/>
      <c r="FP9" s="298"/>
      <c r="FQ9" s="298"/>
      <c r="FR9" s="298"/>
      <c r="FS9" s="298"/>
      <c r="FT9" s="298"/>
      <c r="FU9" s="294"/>
      <c r="FV9" s="294"/>
      <c r="FW9" s="294"/>
      <c r="FX9" s="294"/>
      <c r="FY9" s="294"/>
      <c r="FZ9" s="294"/>
      <c r="GA9" s="294"/>
      <c r="GB9" s="294"/>
      <c r="GC9" s="294"/>
      <c r="GD9" s="294"/>
      <c r="GE9" s="294"/>
      <c r="GF9" s="294"/>
      <c r="GG9" s="294"/>
      <c r="GH9" s="294"/>
      <c r="GI9" s="294"/>
      <c r="GJ9" s="294"/>
      <c r="GK9" s="294"/>
      <c r="GL9" s="294"/>
      <c r="GM9" s="294"/>
      <c r="GN9" s="294"/>
      <c r="GO9" s="294"/>
      <c r="GP9" s="294"/>
      <c r="GQ9" s="294"/>
      <c r="GR9" s="294"/>
      <c r="GS9" s="294"/>
      <c r="GT9" s="294"/>
      <c r="GU9" s="294"/>
      <c r="GV9" s="294"/>
      <c r="GW9" s="294"/>
      <c r="GX9" s="294"/>
      <c r="GY9" s="294"/>
      <c r="GZ9" s="294"/>
      <c r="HA9" s="294"/>
      <c r="HB9" s="294"/>
      <c r="HC9" s="294"/>
      <c r="HD9" s="294"/>
      <c r="HE9" s="294"/>
      <c r="HF9" s="294"/>
      <c r="HG9" s="294"/>
      <c r="HH9" s="294"/>
      <c r="HI9" s="294"/>
      <c r="HJ9" s="294"/>
      <c r="HK9" s="294"/>
      <c r="HL9" s="294"/>
      <c r="HM9" s="294"/>
      <c r="HN9" s="294"/>
      <c r="HO9" s="294"/>
      <c r="HP9" s="294"/>
      <c r="HQ9" s="294"/>
      <c r="HR9" s="294"/>
      <c r="HS9" s="294"/>
      <c r="HT9" s="294"/>
      <c r="HU9" s="294"/>
      <c r="HV9" s="294"/>
      <c r="HW9" s="294"/>
      <c r="HX9" s="294"/>
      <c r="HY9" s="294"/>
      <c r="HZ9" s="294"/>
      <c r="IA9" s="294"/>
      <c r="IB9" s="294"/>
      <c r="IC9" s="294"/>
      <c r="ID9" s="294"/>
      <c r="IE9" s="294"/>
      <c r="IF9" s="294"/>
      <c r="IG9" s="294"/>
      <c r="IH9" s="294"/>
      <c r="II9" s="294"/>
      <c r="IJ9" s="294"/>
      <c r="IK9" s="294"/>
      <c r="IL9" s="294"/>
      <c r="IM9" s="294"/>
      <c r="IN9" s="294"/>
      <c r="IO9" s="294"/>
      <c r="IP9" s="294"/>
      <c r="IQ9" s="294"/>
      <c r="IR9" s="294"/>
      <c r="IS9" s="294"/>
      <c r="IT9" s="294"/>
      <c r="IU9" s="294"/>
      <c r="IV9" s="294"/>
      <c r="IW9" s="294"/>
      <c r="IX9" s="294"/>
      <c r="IY9" s="294"/>
      <c r="IZ9" s="294"/>
      <c r="JA9" s="294"/>
      <c r="JB9" s="294"/>
      <c r="JC9" s="294"/>
      <c r="JD9" s="294"/>
      <c r="JE9" s="294"/>
      <c r="JF9" s="294"/>
      <c r="JG9" s="294"/>
      <c r="JH9" s="294"/>
      <c r="JI9" s="294"/>
      <c r="JJ9" s="294"/>
      <c r="JK9" s="294"/>
      <c r="JL9" s="294"/>
      <c r="JM9" s="294"/>
      <c r="JN9" s="294"/>
      <c r="JO9" s="294"/>
      <c r="JP9" s="294"/>
      <c r="JQ9" s="294"/>
      <c r="JR9" s="294"/>
      <c r="JS9" s="294"/>
      <c r="JT9" s="294"/>
      <c r="JU9" s="294"/>
      <c r="JV9" s="294"/>
      <c r="JW9" s="294"/>
      <c r="JX9" s="294"/>
      <c r="JY9" s="294"/>
      <c r="JZ9" s="294"/>
      <c r="KA9" s="294"/>
      <c r="KB9" s="294"/>
      <c r="KC9" s="294"/>
      <c r="KD9" s="294"/>
      <c r="KE9" s="294"/>
      <c r="KF9" s="294"/>
      <c r="KG9" s="294"/>
      <c r="KH9" s="294"/>
      <c r="KI9" s="294"/>
      <c r="KJ9" s="294"/>
      <c r="KK9" s="294"/>
      <c r="KL9" s="294"/>
      <c r="KM9" s="294"/>
      <c r="KN9" s="294"/>
      <c r="KO9" s="294"/>
      <c r="KP9" s="294"/>
      <c r="KQ9" s="294"/>
      <c r="KR9" s="294"/>
      <c r="KS9" s="294"/>
      <c r="KT9" s="294"/>
      <c r="KU9" s="294"/>
      <c r="KV9" s="294"/>
      <c r="KW9" s="294"/>
      <c r="KX9" s="294"/>
      <c r="KY9" s="294"/>
      <c r="KZ9" s="294"/>
      <c r="LA9" s="294"/>
      <c r="LB9" s="294"/>
      <c r="LC9" s="294"/>
    </row>
    <row r="10" spans="1:315" s="336" customFormat="1">
      <c r="A10" s="294"/>
      <c r="B10" s="294"/>
      <c r="C10" s="297"/>
      <c r="D10" s="298"/>
      <c r="E10" s="298"/>
      <c r="F10" s="298"/>
      <c r="G10" s="298"/>
      <c r="H10" s="298"/>
      <c r="I10" s="298"/>
      <c r="J10" s="298"/>
      <c r="K10" s="298"/>
      <c r="L10" s="298"/>
      <c r="M10" s="298"/>
      <c r="N10" s="298"/>
      <c r="O10" s="298"/>
      <c r="P10" s="298"/>
      <c r="Q10" s="298"/>
      <c r="R10" s="298"/>
      <c r="S10" s="298"/>
      <c r="T10" s="298"/>
      <c r="U10" s="298"/>
      <c r="V10" s="298"/>
      <c r="W10" s="298"/>
      <c r="X10" s="298"/>
      <c r="Y10" s="298"/>
      <c r="Z10" s="298"/>
      <c r="AA10" s="298"/>
      <c r="AB10" s="298"/>
      <c r="AC10" s="298"/>
      <c r="AD10" s="298"/>
      <c r="AE10" s="298"/>
      <c r="AF10" s="298"/>
      <c r="AG10" s="298"/>
      <c r="AH10" s="298"/>
      <c r="AI10" s="298"/>
      <c r="AJ10" s="298"/>
      <c r="AK10" s="298"/>
      <c r="AL10" s="298"/>
      <c r="AM10" s="298"/>
      <c r="AN10" s="298"/>
      <c r="AO10" s="298"/>
      <c r="AP10" s="298"/>
      <c r="AQ10" s="298"/>
      <c r="AR10" s="298"/>
      <c r="AS10" s="298"/>
      <c r="AT10" s="298"/>
      <c r="AU10" s="298"/>
      <c r="AV10" s="298"/>
      <c r="AW10" s="298"/>
      <c r="AX10" s="298"/>
      <c r="AY10" s="298"/>
      <c r="AZ10" s="298"/>
      <c r="BA10" s="298"/>
      <c r="BB10" s="298"/>
      <c r="BC10" s="298"/>
      <c r="BD10" s="298"/>
      <c r="BE10" s="298"/>
      <c r="BF10" s="298"/>
      <c r="BG10" s="298"/>
      <c r="BH10" s="298"/>
      <c r="BI10" s="298"/>
      <c r="BJ10" s="298"/>
      <c r="BK10" s="298"/>
      <c r="BL10" s="298"/>
      <c r="BM10" s="298"/>
      <c r="BN10" s="298"/>
      <c r="BO10" s="298"/>
      <c r="BP10" s="298"/>
      <c r="BQ10" s="298"/>
      <c r="BR10" s="298"/>
      <c r="BS10" s="298"/>
      <c r="BT10" s="298"/>
      <c r="BU10" s="298"/>
      <c r="BV10" s="298"/>
      <c r="BW10" s="298"/>
      <c r="BX10" s="298"/>
      <c r="BY10" s="298"/>
      <c r="BZ10" s="298"/>
      <c r="CA10" s="298"/>
      <c r="CB10" s="298"/>
      <c r="CC10" s="298"/>
      <c r="CD10" s="298"/>
      <c r="CE10" s="298"/>
      <c r="CF10" s="298"/>
      <c r="CG10" s="298"/>
      <c r="CH10" s="298"/>
      <c r="CI10" s="298"/>
      <c r="CJ10" s="298"/>
      <c r="CK10" s="298"/>
      <c r="CL10" s="298"/>
      <c r="CM10" s="298"/>
      <c r="CN10" s="298"/>
      <c r="CO10" s="298"/>
      <c r="CP10" s="298"/>
      <c r="CQ10" s="298"/>
      <c r="CR10" s="298"/>
      <c r="CS10" s="298"/>
      <c r="CT10" s="298"/>
      <c r="CU10" s="298"/>
      <c r="CV10" s="298"/>
      <c r="CW10" s="298"/>
      <c r="CX10" s="298"/>
      <c r="CY10" s="298"/>
      <c r="CZ10" s="298"/>
      <c r="DA10" s="298"/>
      <c r="DB10" s="298"/>
      <c r="DC10" s="298"/>
      <c r="DD10" s="298"/>
      <c r="DE10" s="298"/>
      <c r="DF10" s="298"/>
      <c r="DG10" s="298"/>
      <c r="DH10" s="298"/>
      <c r="DI10" s="298"/>
      <c r="DJ10" s="298"/>
      <c r="DK10" s="298"/>
      <c r="DL10" s="298"/>
      <c r="DM10" s="298"/>
      <c r="DN10" s="298"/>
      <c r="DO10" s="298"/>
      <c r="DP10" s="298"/>
      <c r="DQ10" s="298"/>
      <c r="DR10" s="298"/>
      <c r="DS10" s="298"/>
      <c r="DT10" s="298"/>
      <c r="DU10" s="298"/>
      <c r="DV10" s="298"/>
      <c r="DW10" s="298"/>
      <c r="DX10" s="298"/>
      <c r="DY10" s="298"/>
      <c r="DZ10" s="298"/>
      <c r="EA10" s="298"/>
      <c r="EB10" s="298"/>
      <c r="EC10" s="298"/>
      <c r="ED10" s="298"/>
      <c r="EE10" s="298"/>
      <c r="EF10" s="298"/>
      <c r="EG10" s="298"/>
      <c r="EH10" s="298"/>
      <c r="EI10" s="298"/>
      <c r="EJ10" s="298"/>
      <c r="EK10" s="298"/>
      <c r="EL10" s="298"/>
      <c r="EM10" s="298"/>
      <c r="EN10" s="298"/>
      <c r="EO10" s="298"/>
      <c r="EP10" s="298"/>
      <c r="EQ10" s="298"/>
      <c r="ER10" s="298"/>
      <c r="ES10" s="298"/>
      <c r="ET10" s="298"/>
      <c r="EU10" s="298"/>
      <c r="EV10" s="298"/>
      <c r="EW10" s="298"/>
      <c r="EX10" s="298"/>
      <c r="EY10" s="298"/>
      <c r="EZ10" s="298"/>
      <c r="FA10" s="298"/>
      <c r="FB10" s="298"/>
      <c r="FC10" s="298"/>
      <c r="FD10" s="298"/>
      <c r="FE10" s="298"/>
      <c r="FF10" s="298"/>
      <c r="FG10" s="298"/>
      <c r="FH10" s="298"/>
      <c r="FI10" s="298"/>
      <c r="FJ10" s="298"/>
      <c r="FK10" s="298"/>
      <c r="FL10" s="298"/>
      <c r="FM10" s="298"/>
      <c r="FN10" s="298"/>
      <c r="FO10" s="298"/>
      <c r="FP10" s="298"/>
      <c r="FQ10" s="298"/>
      <c r="FR10" s="298"/>
      <c r="FS10" s="298"/>
      <c r="FT10" s="298"/>
      <c r="FU10" s="294"/>
      <c r="FV10" s="294"/>
      <c r="FW10" s="294"/>
      <c r="FX10" s="294"/>
      <c r="FY10" s="294"/>
      <c r="FZ10" s="294"/>
      <c r="GA10" s="294"/>
      <c r="GB10" s="294"/>
      <c r="GC10" s="294"/>
      <c r="GD10" s="294"/>
      <c r="GE10" s="294"/>
      <c r="GF10" s="294"/>
      <c r="GG10" s="294"/>
      <c r="GH10" s="294"/>
      <c r="GI10" s="294"/>
      <c r="GJ10" s="294"/>
      <c r="GK10" s="294"/>
      <c r="GL10" s="294"/>
      <c r="GM10" s="294"/>
      <c r="GN10" s="294"/>
      <c r="GO10" s="294"/>
      <c r="GP10" s="294"/>
      <c r="GQ10" s="294"/>
      <c r="GR10" s="294"/>
      <c r="GS10" s="294"/>
      <c r="GT10" s="294"/>
      <c r="GU10" s="294"/>
      <c r="GV10" s="294"/>
      <c r="GW10" s="294"/>
      <c r="GX10" s="294"/>
      <c r="GY10" s="294"/>
      <c r="GZ10" s="294"/>
      <c r="HA10" s="294"/>
      <c r="HB10" s="294"/>
      <c r="HC10" s="294"/>
      <c r="HD10" s="294"/>
      <c r="HE10" s="294"/>
      <c r="HF10" s="294"/>
      <c r="HG10" s="294"/>
      <c r="HH10" s="294"/>
      <c r="HI10" s="294"/>
      <c r="HJ10" s="294"/>
      <c r="HK10" s="294"/>
      <c r="HL10" s="294"/>
      <c r="HM10" s="294"/>
      <c r="HN10" s="294"/>
      <c r="HO10" s="294"/>
      <c r="HP10" s="294"/>
      <c r="HQ10" s="294"/>
      <c r="HR10" s="294"/>
      <c r="HS10" s="294"/>
      <c r="HT10" s="294"/>
      <c r="HU10" s="294"/>
      <c r="HV10" s="294"/>
      <c r="HW10" s="294"/>
      <c r="HX10" s="294"/>
      <c r="HY10" s="294"/>
      <c r="HZ10" s="294"/>
      <c r="IA10" s="294"/>
      <c r="IB10" s="294"/>
      <c r="IC10" s="294"/>
      <c r="ID10" s="294"/>
      <c r="IE10" s="294"/>
      <c r="IF10" s="294"/>
      <c r="IG10" s="294"/>
      <c r="IH10" s="294"/>
      <c r="II10" s="294"/>
      <c r="IJ10" s="294"/>
      <c r="IK10" s="294"/>
      <c r="IL10" s="294"/>
      <c r="IM10" s="294"/>
      <c r="IN10" s="294"/>
      <c r="IO10" s="294"/>
      <c r="IP10" s="294"/>
      <c r="IQ10" s="294"/>
      <c r="IR10" s="294"/>
      <c r="IS10" s="294"/>
      <c r="IT10" s="294"/>
      <c r="IU10" s="294"/>
      <c r="IV10" s="294"/>
      <c r="IW10" s="294"/>
      <c r="IX10" s="294"/>
      <c r="IY10" s="294"/>
      <c r="IZ10" s="294"/>
      <c r="JA10" s="294"/>
      <c r="JB10" s="294"/>
      <c r="JC10" s="294"/>
      <c r="JD10" s="294"/>
      <c r="JE10" s="294"/>
      <c r="JF10" s="294"/>
      <c r="JG10" s="294"/>
      <c r="JH10" s="294"/>
      <c r="JI10" s="294"/>
      <c r="JJ10" s="294"/>
      <c r="JK10" s="294"/>
      <c r="JL10" s="294"/>
      <c r="JM10" s="294"/>
      <c r="JN10" s="294"/>
      <c r="JO10" s="294"/>
      <c r="JP10" s="294"/>
      <c r="JQ10" s="294"/>
      <c r="JR10" s="294"/>
      <c r="JS10" s="294"/>
      <c r="JT10" s="294"/>
      <c r="JU10" s="294"/>
      <c r="JV10" s="294"/>
      <c r="JW10" s="294"/>
      <c r="JX10" s="294"/>
      <c r="JY10" s="294"/>
      <c r="JZ10" s="294"/>
      <c r="KA10" s="294"/>
      <c r="KB10" s="294"/>
      <c r="KC10" s="294"/>
      <c r="KD10" s="294"/>
      <c r="KE10" s="294"/>
      <c r="KF10" s="294"/>
      <c r="KG10" s="294"/>
      <c r="KH10" s="294"/>
      <c r="KI10" s="294"/>
      <c r="KJ10" s="294"/>
      <c r="KK10" s="294"/>
      <c r="KL10" s="294"/>
      <c r="KM10" s="294"/>
      <c r="KN10" s="294"/>
      <c r="KO10" s="294"/>
      <c r="KP10" s="294"/>
      <c r="KQ10" s="294"/>
      <c r="KR10" s="294"/>
      <c r="KS10" s="294"/>
      <c r="KT10" s="294"/>
      <c r="KU10" s="294"/>
      <c r="KV10" s="294"/>
      <c r="KW10" s="294"/>
      <c r="KX10" s="294"/>
      <c r="KY10" s="294"/>
      <c r="KZ10" s="294"/>
      <c r="LA10" s="294"/>
      <c r="LB10" s="294"/>
      <c r="LC10" s="294"/>
    </row>
    <row r="11" spans="1:315" s="336" customFormat="1">
      <c r="A11" s="294"/>
      <c r="B11" s="294"/>
      <c r="C11" s="297"/>
      <c r="D11" s="298"/>
      <c r="E11" s="298"/>
      <c r="F11" s="298"/>
      <c r="G11" s="298"/>
      <c r="H11" s="298"/>
      <c r="I11" s="298"/>
      <c r="J11" s="298"/>
      <c r="K11" s="298"/>
      <c r="L11" s="298"/>
      <c r="M11" s="298"/>
      <c r="N11" s="298"/>
      <c r="O11" s="298"/>
      <c r="P11" s="298"/>
      <c r="Q11" s="298"/>
      <c r="R11" s="298"/>
      <c r="S11" s="298"/>
      <c r="T11" s="298"/>
      <c r="U11" s="298"/>
      <c r="V11" s="298"/>
      <c r="W11" s="298"/>
      <c r="X11" s="298"/>
      <c r="Y11" s="298"/>
      <c r="Z11" s="298"/>
      <c r="AA11" s="298"/>
      <c r="AB11" s="298"/>
      <c r="AC11" s="298"/>
      <c r="AD11" s="298"/>
      <c r="AE11" s="298"/>
      <c r="AF11" s="298"/>
      <c r="AG11" s="298"/>
      <c r="AH11" s="298"/>
      <c r="AI11" s="298"/>
      <c r="AJ11" s="298"/>
      <c r="AK11" s="298"/>
      <c r="AL11" s="298"/>
      <c r="AM11" s="298"/>
      <c r="AN11" s="298"/>
      <c r="AO11" s="298"/>
      <c r="AP11" s="298"/>
      <c r="AQ11" s="298"/>
      <c r="AR11" s="298"/>
      <c r="AS11" s="298"/>
      <c r="AT11" s="298"/>
      <c r="AU11" s="298"/>
      <c r="AV11" s="298"/>
      <c r="AW11" s="298"/>
      <c r="AX11" s="298"/>
      <c r="AY11" s="298"/>
      <c r="AZ11" s="298"/>
      <c r="BA11" s="298"/>
      <c r="BB11" s="298"/>
      <c r="BC11" s="298"/>
      <c r="BD11" s="298"/>
      <c r="BE11" s="298"/>
      <c r="BF11" s="298"/>
      <c r="BG11" s="298"/>
      <c r="BH11" s="298"/>
      <c r="BI11" s="298"/>
      <c r="BJ11" s="298"/>
      <c r="BK11" s="298"/>
      <c r="BL11" s="298"/>
      <c r="BM11" s="298"/>
      <c r="BN11" s="298"/>
      <c r="BO11" s="298"/>
      <c r="BP11" s="298"/>
      <c r="BQ11" s="298"/>
      <c r="BR11" s="298"/>
      <c r="BS11" s="298"/>
      <c r="BT11" s="298"/>
      <c r="BU11" s="298"/>
      <c r="BV11" s="298"/>
      <c r="BW11" s="298"/>
      <c r="BX11" s="298"/>
      <c r="BY11" s="298"/>
      <c r="BZ11" s="298"/>
      <c r="CA11" s="298"/>
      <c r="CB11" s="298"/>
      <c r="CC11" s="298"/>
      <c r="CD11" s="298"/>
      <c r="CE11" s="298"/>
      <c r="CF11" s="298"/>
      <c r="CG11" s="298"/>
      <c r="CH11" s="298"/>
      <c r="CI11" s="298"/>
      <c r="CJ11" s="298"/>
      <c r="CK11" s="298"/>
      <c r="CL11" s="298"/>
      <c r="CM11" s="298"/>
      <c r="CN11" s="298"/>
      <c r="CO11" s="298"/>
      <c r="CP11" s="298"/>
      <c r="CQ11" s="298"/>
      <c r="CR11" s="298"/>
      <c r="CS11" s="298"/>
      <c r="CT11" s="298"/>
      <c r="CU11" s="298"/>
      <c r="CV11" s="298"/>
      <c r="CW11" s="298"/>
      <c r="CX11" s="298"/>
      <c r="CY11" s="298"/>
      <c r="CZ11" s="298"/>
      <c r="DA11" s="298"/>
      <c r="DB11" s="298"/>
      <c r="DC11" s="298"/>
      <c r="DD11" s="298"/>
      <c r="DE11" s="298"/>
      <c r="DF11" s="298"/>
      <c r="DG11" s="298"/>
      <c r="DH11" s="298"/>
      <c r="DI11" s="298"/>
      <c r="DJ11" s="298"/>
      <c r="DK11" s="298"/>
      <c r="DL11" s="298"/>
      <c r="DM11" s="298"/>
      <c r="DN11" s="298"/>
      <c r="DO11" s="298"/>
      <c r="DP11" s="298"/>
      <c r="DQ11" s="298"/>
      <c r="DR11" s="298"/>
      <c r="DS11" s="298"/>
      <c r="DT11" s="298"/>
      <c r="DU11" s="298"/>
      <c r="DV11" s="298"/>
      <c r="DW11" s="298"/>
      <c r="DX11" s="298"/>
      <c r="DY11" s="298"/>
      <c r="DZ11" s="298"/>
      <c r="EA11" s="298"/>
      <c r="EB11" s="298"/>
      <c r="EC11" s="298"/>
      <c r="ED11" s="298"/>
      <c r="EE11" s="298"/>
      <c r="EF11" s="298"/>
      <c r="EG11" s="298"/>
      <c r="EH11" s="298"/>
      <c r="EI11" s="298"/>
      <c r="EJ11" s="298"/>
      <c r="EK11" s="298"/>
      <c r="EL11" s="298"/>
      <c r="EM11" s="298"/>
      <c r="EN11" s="298"/>
      <c r="EO11" s="298"/>
      <c r="EP11" s="298"/>
      <c r="EQ11" s="298"/>
      <c r="ER11" s="298"/>
      <c r="ES11" s="298"/>
      <c r="ET11" s="298"/>
      <c r="EU11" s="298"/>
      <c r="EV11" s="298"/>
      <c r="EW11" s="298"/>
      <c r="EX11" s="298"/>
      <c r="EY11" s="298"/>
      <c r="EZ11" s="298"/>
      <c r="FA11" s="298"/>
      <c r="FB11" s="298"/>
      <c r="FC11" s="298"/>
      <c r="FD11" s="298"/>
      <c r="FE11" s="298"/>
      <c r="FF11" s="298"/>
      <c r="FG11" s="298"/>
      <c r="FH11" s="298"/>
      <c r="FI11" s="298"/>
      <c r="FJ11" s="298"/>
      <c r="FK11" s="298"/>
      <c r="FL11" s="298"/>
      <c r="FM11" s="298"/>
      <c r="FN11" s="298"/>
      <c r="FO11" s="298"/>
      <c r="FP11" s="298"/>
      <c r="FQ11" s="298"/>
      <c r="FR11" s="298"/>
      <c r="FS11" s="298"/>
      <c r="FT11" s="298"/>
      <c r="FU11" s="294"/>
      <c r="FV11" s="294"/>
      <c r="FW11" s="294"/>
      <c r="FX11" s="294"/>
      <c r="FY11" s="294"/>
      <c r="FZ11" s="294"/>
      <c r="GA11" s="294"/>
      <c r="GB11" s="294"/>
      <c r="GC11" s="294"/>
      <c r="GD11" s="294"/>
      <c r="GE11" s="294"/>
      <c r="GF11" s="294"/>
      <c r="GG11" s="294"/>
      <c r="GH11" s="294"/>
      <c r="GI11" s="294"/>
      <c r="GJ11" s="294"/>
      <c r="GK11" s="294"/>
      <c r="GL11" s="294"/>
      <c r="GM11" s="294"/>
      <c r="GN11" s="294"/>
      <c r="GO11" s="294"/>
      <c r="GP11" s="294"/>
      <c r="GQ11" s="294"/>
      <c r="GR11" s="294"/>
      <c r="GS11" s="294"/>
      <c r="GT11" s="294"/>
      <c r="GU11" s="294"/>
      <c r="GV11" s="294"/>
      <c r="GW11" s="294"/>
      <c r="GX11" s="294"/>
      <c r="GY11" s="294"/>
      <c r="GZ11" s="294"/>
      <c r="HA11" s="294"/>
      <c r="HB11" s="294"/>
      <c r="HC11" s="294"/>
      <c r="HD11" s="294"/>
      <c r="HE11" s="294"/>
      <c r="HF11" s="294"/>
      <c r="HG11" s="294"/>
      <c r="HH11" s="294"/>
      <c r="HI11" s="294"/>
      <c r="HJ11" s="294"/>
      <c r="HK11" s="294"/>
      <c r="HL11" s="294"/>
      <c r="HM11" s="294"/>
      <c r="HN11" s="294"/>
      <c r="HO11" s="294"/>
      <c r="HP11" s="294"/>
      <c r="HQ11" s="294"/>
      <c r="HR11" s="294"/>
      <c r="HS11" s="294"/>
      <c r="HT11" s="294"/>
      <c r="HU11" s="294"/>
      <c r="HV11" s="294"/>
      <c r="HW11" s="294"/>
      <c r="HX11" s="294"/>
      <c r="HY11" s="294"/>
      <c r="HZ11" s="294"/>
      <c r="IA11" s="294"/>
      <c r="IB11" s="294"/>
      <c r="IC11" s="294"/>
      <c r="ID11" s="294"/>
      <c r="IE11" s="294"/>
      <c r="IF11" s="294"/>
      <c r="IG11" s="294"/>
      <c r="IH11" s="294"/>
      <c r="II11" s="294"/>
      <c r="IJ11" s="294"/>
      <c r="IK11" s="294"/>
      <c r="IL11" s="294"/>
      <c r="IM11" s="294"/>
      <c r="IN11" s="294"/>
      <c r="IO11" s="294"/>
      <c r="IP11" s="294"/>
      <c r="IQ11" s="294"/>
      <c r="IR11" s="294"/>
      <c r="IS11" s="294"/>
      <c r="IT11" s="294"/>
      <c r="IU11" s="294"/>
      <c r="IV11" s="294"/>
      <c r="IW11" s="294"/>
      <c r="IX11" s="294"/>
      <c r="IY11" s="294"/>
      <c r="IZ11" s="294"/>
      <c r="JA11" s="294"/>
      <c r="JB11" s="294"/>
      <c r="JC11" s="294"/>
      <c r="JD11" s="294"/>
      <c r="JE11" s="294"/>
      <c r="JF11" s="294"/>
      <c r="JG11" s="294"/>
      <c r="JH11" s="294"/>
      <c r="JI11" s="294"/>
      <c r="JJ11" s="294"/>
      <c r="JK11" s="294"/>
      <c r="JL11" s="294"/>
      <c r="JM11" s="294"/>
      <c r="JN11" s="294"/>
      <c r="JO11" s="294"/>
      <c r="JP11" s="294"/>
      <c r="JQ11" s="294"/>
      <c r="JR11" s="294"/>
      <c r="JS11" s="294"/>
      <c r="JT11" s="294"/>
      <c r="JU11" s="294"/>
      <c r="JV11" s="294"/>
      <c r="JW11" s="294"/>
      <c r="JX11" s="294"/>
      <c r="JY11" s="294"/>
      <c r="JZ11" s="294"/>
      <c r="KA11" s="294"/>
      <c r="KB11" s="294"/>
      <c r="KC11" s="294"/>
      <c r="KD11" s="294"/>
      <c r="KE11" s="294"/>
      <c r="KF11" s="294"/>
      <c r="KG11" s="294"/>
      <c r="KH11" s="294"/>
      <c r="KI11" s="294"/>
      <c r="KJ11" s="294"/>
      <c r="KK11" s="294"/>
      <c r="KL11" s="294"/>
      <c r="KM11" s="294"/>
      <c r="KN11" s="294"/>
      <c r="KO11" s="294"/>
      <c r="KP11" s="294"/>
      <c r="KQ11" s="294"/>
      <c r="KR11" s="294"/>
      <c r="KS11" s="294"/>
      <c r="KT11" s="294"/>
      <c r="KU11" s="294"/>
      <c r="KV11" s="294"/>
      <c r="KW11" s="294"/>
      <c r="KX11" s="294"/>
      <c r="KY11" s="294"/>
      <c r="KZ11" s="294"/>
      <c r="LA11" s="294"/>
      <c r="LB11" s="294"/>
      <c r="LC11" s="294"/>
    </row>
    <row r="12" spans="1:315" s="336" customFormat="1"/>
  </sheetData>
  <pageMargins left="0.7" right="0.7" top="0.78740157499999996" bottom="0.78740157499999996"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LD38"/>
  <sheetViews>
    <sheetView zoomScale="70" zoomScaleNormal="70" workbookViewId="0">
      <pane xSplit="3" ySplit="5" topLeftCell="KO20" activePane="bottomRight" state="frozen"/>
      <selection pane="topRight" activeCell="D1" sqref="D1"/>
      <selection pane="bottomLeft" activeCell="A6" sqref="A6"/>
      <selection pane="bottomRight" activeCell="B26" sqref="B26"/>
    </sheetView>
  </sheetViews>
  <sheetFormatPr defaultColWidth="11.25" defaultRowHeight="15.75"/>
  <cols>
    <col min="1" max="1" width="25.125" customWidth="1"/>
    <col min="2" max="2" width="14.5" customWidth="1"/>
    <col min="280" max="280" width="11.875" bestFit="1" customWidth="1"/>
    <col min="295" max="295" width="11.125" customWidth="1"/>
  </cols>
  <sheetData>
    <row r="1" spans="1:315">
      <c r="A1" s="276" t="s">
        <v>235</v>
      </c>
      <c r="B1" s="276"/>
      <c r="C1" s="276" t="s">
        <v>15333</v>
      </c>
      <c r="D1" s="276"/>
    </row>
    <row r="2" spans="1:315">
      <c r="A2" s="303" t="s">
        <v>15334</v>
      </c>
      <c r="B2" s="276"/>
      <c r="C2" s="276" t="s">
        <v>15335</v>
      </c>
      <c r="D2" s="277"/>
    </row>
    <row r="3" spans="1:315">
      <c r="A3" s="303"/>
      <c r="B3" s="276"/>
      <c r="C3" s="276"/>
      <c r="D3" s="277"/>
    </row>
    <row r="4" spans="1:315">
      <c r="A4" s="276"/>
      <c r="B4" s="276"/>
      <c r="C4" s="276"/>
      <c r="D4" s="277"/>
    </row>
    <row r="5" spans="1:315">
      <c r="A5" s="299" t="s">
        <v>25</v>
      </c>
      <c r="B5" s="299"/>
      <c r="C5" s="300" t="s">
        <v>23</v>
      </c>
      <c r="D5" s="301" t="s">
        <v>391</v>
      </c>
      <c r="E5" s="301" t="s">
        <v>392</v>
      </c>
      <c r="F5" s="301" t="s">
        <v>393</v>
      </c>
      <c r="G5" s="301" t="s">
        <v>394</v>
      </c>
      <c r="H5" s="301" t="s">
        <v>395</v>
      </c>
      <c r="I5" s="301" t="s">
        <v>396</v>
      </c>
      <c r="J5" s="301" t="s">
        <v>397</v>
      </c>
      <c r="K5" s="301" t="s">
        <v>398</v>
      </c>
      <c r="L5" s="301" t="s">
        <v>399</v>
      </c>
      <c r="M5" s="301" t="s">
        <v>400</v>
      </c>
      <c r="N5" s="301" t="s">
        <v>401</v>
      </c>
      <c r="O5" s="301" t="s">
        <v>402</v>
      </c>
      <c r="P5" s="302" t="s">
        <v>403</v>
      </c>
      <c r="Q5" s="301" t="s">
        <v>404</v>
      </c>
      <c r="R5" s="301" t="s">
        <v>405</v>
      </c>
      <c r="S5" s="301" t="s">
        <v>406</v>
      </c>
      <c r="T5" s="301" t="s">
        <v>407</v>
      </c>
      <c r="U5" s="301" t="s">
        <v>408</v>
      </c>
      <c r="V5" s="301" t="s">
        <v>409</v>
      </c>
      <c r="W5" s="301" t="s">
        <v>410</v>
      </c>
      <c r="X5" s="301" t="s">
        <v>411</v>
      </c>
      <c r="Y5" s="301" t="s">
        <v>412</v>
      </c>
      <c r="Z5" s="301" t="s">
        <v>413</v>
      </c>
      <c r="AA5" s="301" t="s">
        <v>414</v>
      </c>
      <c r="AB5" s="301" t="s">
        <v>415</v>
      </c>
      <c r="AC5" s="301" t="s">
        <v>416</v>
      </c>
      <c r="AD5" s="301" t="s">
        <v>417</v>
      </c>
      <c r="AE5" s="301" t="s">
        <v>418</v>
      </c>
      <c r="AF5" s="301" t="s">
        <v>419</v>
      </c>
      <c r="AG5" s="301" t="s">
        <v>420</v>
      </c>
      <c r="AH5" s="301" t="s">
        <v>421</v>
      </c>
      <c r="AI5" s="301" t="s">
        <v>422</v>
      </c>
      <c r="AJ5" s="301" t="s">
        <v>423</v>
      </c>
      <c r="AK5" s="301" t="s">
        <v>424</v>
      </c>
      <c r="AL5" s="301" t="s">
        <v>425</v>
      </c>
      <c r="AM5" s="301" t="s">
        <v>426</v>
      </c>
      <c r="AN5" s="301" t="s">
        <v>427</v>
      </c>
      <c r="AO5" s="301" t="s">
        <v>428</v>
      </c>
      <c r="AP5" s="301" t="s">
        <v>429</v>
      </c>
      <c r="AQ5" s="301" t="s">
        <v>430</v>
      </c>
      <c r="AR5" s="301" t="s">
        <v>431</v>
      </c>
      <c r="AS5" s="301" t="s">
        <v>432</v>
      </c>
      <c r="AT5" s="301" t="s">
        <v>433</v>
      </c>
      <c r="AU5" s="301" t="s">
        <v>434</v>
      </c>
      <c r="AV5" s="301" t="s">
        <v>435</v>
      </c>
      <c r="AW5" s="301" t="s">
        <v>436</v>
      </c>
      <c r="AX5" s="301" t="s">
        <v>437</v>
      </c>
      <c r="AY5" s="301" t="s">
        <v>438</v>
      </c>
      <c r="AZ5" s="301" t="s">
        <v>439</v>
      </c>
      <c r="BA5" s="301" t="s">
        <v>440</v>
      </c>
      <c r="BB5" s="301" t="s">
        <v>441</v>
      </c>
      <c r="BC5" s="301" t="s">
        <v>442</v>
      </c>
      <c r="BD5" s="301" t="s">
        <v>443</v>
      </c>
      <c r="BE5" s="301" t="s">
        <v>444</v>
      </c>
      <c r="BF5" s="301" t="s">
        <v>445</v>
      </c>
      <c r="BG5" s="301" t="s">
        <v>446</v>
      </c>
      <c r="BH5" s="301" t="s">
        <v>447</v>
      </c>
      <c r="BI5" s="301" t="s">
        <v>448</v>
      </c>
      <c r="BJ5" s="301" t="s">
        <v>449</v>
      </c>
      <c r="BK5" s="301" t="s">
        <v>450</v>
      </c>
      <c r="BL5" s="301" t="s">
        <v>451</v>
      </c>
      <c r="BM5" s="301" t="s">
        <v>452</v>
      </c>
      <c r="BN5" s="301" t="s">
        <v>453</v>
      </c>
      <c r="BO5" s="301" t="s">
        <v>454</v>
      </c>
      <c r="BP5" s="301" t="s">
        <v>455</v>
      </c>
      <c r="BQ5" s="301" t="s">
        <v>456</v>
      </c>
      <c r="BR5" s="301" t="s">
        <v>457</v>
      </c>
      <c r="BS5" s="301" t="s">
        <v>458</v>
      </c>
      <c r="BT5" s="301" t="s">
        <v>459</v>
      </c>
      <c r="BU5" s="301" t="s">
        <v>460</v>
      </c>
      <c r="BV5" s="301" t="s">
        <v>461</v>
      </c>
      <c r="BW5" s="301" t="s">
        <v>462</v>
      </c>
      <c r="BX5" s="301" t="s">
        <v>463</v>
      </c>
      <c r="BY5" s="301" t="s">
        <v>464</v>
      </c>
      <c r="BZ5" s="301" t="s">
        <v>465</v>
      </c>
      <c r="CA5" s="301" t="s">
        <v>466</v>
      </c>
      <c r="CB5" s="301" t="s">
        <v>467</v>
      </c>
      <c r="CC5" s="301" t="s">
        <v>468</v>
      </c>
      <c r="CD5" s="301" t="s">
        <v>469</v>
      </c>
      <c r="CE5" s="301" t="s">
        <v>470</v>
      </c>
      <c r="CF5" s="301" t="s">
        <v>471</v>
      </c>
      <c r="CG5" s="301" t="s">
        <v>472</v>
      </c>
      <c r="CH5" s="301" t="s">
        <v>473</v>
      </c>
      <c r="CI5" s="301" t="s">
        <v>474</v>
      </c>
      <c r="CJ5" s="301" t="s">
        <v>475</v>
      </c>
      <c r="CK5" s="301" t="s">
        <v>476</v>
      </c>
      <c r="CL5" s="301" t="s">
        <v>477</v>
      </c>
      <c r="CM5" s="301" t="s">
        <v>478</v>
      </c>
      <c r="CN5" s="301" t="s">
        <v>479</v>
      </c>
      <c r="CO5" s="301" t="s">
        <v>480</v>
      </c>
      <c r="CP5" s="301" t="s">
        <v>481</v>
      </c>
      <c r="CQ5" s="301" t="s">
        <v>482</v>
      </c>
      <c r="CR5" s="301" t="s">
        <v>483</v>
      </c>
      <c r="CS5" s="301" t="s">
        <v>484</v>
      </c>
      <c r="CT5" s="301" t="s">
        <v>485</v>
      </c>
      <c r="CU5" s="301" t="s">
        <v>486</v>
      </c>
      <c r="CV5" s="301" t="s">
        <v>487</v>
      </c>
      <c r="CW5" s="301" t="s">
        <v>488</v>
      </c>
      <c r="CX5" s="301" t="s">
        <v>489</v>
      </c>
      <c r="CY5" s="301" t="s">
        <v>490</v>
      </c>
      <c r="CZ5" s="301" t="s">
        <v>491</v>
      </c>
      <c r="DA5" s="301" t="s">
        <v>492</v>
      </c>
      <c r="DB5" s="301" t="s">
        <v>493</v>
      </c>
      <c r="DC5" s="301" t="s">
        <v>494</v>
      </c>
      <c r="DD5" s="301" t="s">
        <v>495</v>
      </c>
      <c r="DE5" s="301" t="s">
        <v>496</v>
      </c>
      <c r="DF5" s="301" t="s">
        <v>497</v>
      </c>
      <c r="DG5" s="301" t="s">
        <v>498</v>
      </c>
      <c r="DH5" s="301" t="s">
        <v>499</v>
      </c>
      <c r="DI5" s="301" t="s">
        <v>500</v>
      </c>
      <c r="DJ5" s="301" t="s">
        <v>501</v>
      </c>
      <c r="DK5" s="301" t="s">
        <v>502</v>
      </c>
      <c r="DL5" s="301" t="s">
        <v>503</v>
      </c>
      <c r="DM5" s="301" t="s">
        <v>504</v>
      </c>
      <c r="DN5" s="301" t="s">
        <v>505</v>
      </c>
      <c r="DO5" s="301" t="s">
        <v>506</v>
      </c>
      <c r="DP5" s="301" t="s">
        <v>507</v>
      </c>
      <c r="DQ5" s="301" t="s">
        <v>508</v>
      </c>
      <c r="DR5" s="301" t="s">
        <v>509</v>
      </c>
      <c r="DS5" s="301" t="s">
        <v>510</v>
      </c>
      <c r="DT5" s="301" t="s">
        <v>511</v>
      </c>
      <c r="DU5" s="301" t="s">
        <v>512</v>
      </c>
      <c r="DV5" s="301" t="s">
        <v>513</v>
      </c>
      <c r="DW5" s="301" t="s">
        <v>514</v>
      </c>
      <c r="DX5" s="301" t="s">
        <v>515</v>
      </c>
      <c r="DY5" s="301" t="s">
        <v>516</v>
      </c>
      <c r="DZ5" s="301" t="s">
        <v>517</v>
      </c>
      <c r="EA5" s="301" t="s">
        <v>518</v>
      </c>
      <c r="EB5" s="301" t="s">
        <v>519</v>
      </c>
      <c r="EC5" s="301" t="s">
        <v>520</v>
      </c>
      <c r="ED5" s="301" t="s">
        <v>521</v>
      </c>
      <c r="EE5" s="301" t="s">
        <v>522</v>
      </c>
      <c r="EF5" s="301" t="s">
        <v>523</v>
      </c>
      <c r="EG5" s="301" t="s">
        <v>524</v>
      </c>
      <c r="EH5" s="301" t="s">
        <v>525</v>
      </c>
      <c r="EI5" s="301" t="s">
        <v>526</v>
      </c>
      <c r="EJ5" s="301" t="s">
        <v>527</v>
      </c>
      <c r="EK5" s="301" t="s">
        <v>528</v>
      </c>
      <c r="EL5" s="301" t="s">
        <v>529</v>
      </c>
      <c r="EM5" s="301" t="s">
        <v>530</v>
      </c>
      <c r="EN5" s="301" t="s">
        <v>531</v>
      </c>
      <c r="EO5" s="301" t="s">
        <v>532</v>
      </c>
      <c r="EP5" s="301" t="s">
        <v>533</v>
      </c>
      <c r="EQ5" s="301" t="s">
        <v>534</v>
      </c>
      <c r="ER5" s="301" t="s">
        <v>535</v>
      </c>
      <c r="ES5" s="301" t="s">
        <v>536</v>
      </c>
      <c r="ET5" s="301" t="s">
        <v>537</v>
      </c>
      <c r="EU5" s="301" t="s">
        <v>538</v>
      </c>
      <c r="EV5" s="301" t="s">
        <v>539</v>
      </c>
      <c r="EW5" s="301" t="s">
        <v>540</v>
      </c>
      <c r="EX5" s="301" t="s">
        <v>541</v>
      </c>
      <c r="EY5" s="301" t="s">
        <v>542</v>
      </c>
      <c r="EZ5" s="301" t="s">
        <v>543</v>
      </c>
      <c r="FA5" s="301" t="s">
        <v>544</v>
      </c>
      <c r="FB5" s="301" t="s">
        <v>545</v>
      </c>
      <c r="FC5" s="301" t="s">
        <v>546</v>
      </c>
      <c r="FD5" s="301" t="s">
        <v>547</v>
      </c>
      <c r="FE5" s="301" t="s">
        <v>548</v>
      </c>
      <c r="FF5" s="301" t="s">
        <v>549</v>
      </c>
      <c r="FG5" s="301" t="s">
        <v>550</v>
      </c>
      <c r="FH5" s="301" t="s">
        <v>551</v>
      </c>
      <c r="FI5" s="301" t="s">
        <v>552</v>
      </c>
      <c r="FJ5" s="301" t="s">
        <v>553</v>
      </c>
      <c r="FK5" s="301" t="s">
        <v>554</v>
      </c>
      <c r="FL5" s="301" t="s">
        <v>555</v>
      </c>
      <c r="FM5" s="301" t="s">
        <v>556</v>
      </c>
      <c r="FN5" s="301" t="s">
        <v>557</v>
      </c>
      <c r="FO5" s="301" t="s">
        <v>558</v>
      </c>
      <c r="FP5" s="301" t="s">
        <v>559</v>
      </c>
      <c r="FQ5" s="301" t="s">
        <v>560</v>
      </c>
      <c r="FR5" s="301" t="s">
        <v>561</v>
      </c>
      <c r="FS5" s="301" t="s">
        <v>562</v>
      </c>
      <c r="FT5" s="301" t="s">
        <v>563</v>
      </c>
      <c r="FU5" s="301" t="s">
        <v>564</v>
      </c>
      <c r="FV5" s="301" t="s">
        <v>565</v>
      </c>
      <c r="FW5" s="301" t="s">
        <v>566</v>
      </c>
      <c r="FX5" s="301" t="s">
        <v>567</v>
      </c>
      <c r="FY5" s="301" t="s">
        <v>568</v>
      </c>
      <c r="FZ5" s="301" t="s">
        <v>569</v>
      </c>
      <c r="GA5" s="301" t="s">
        <v>570</v>
      </c>
      <c r="GB5" s="301" t="s">
        <v>571</v>
      </c>
      <c r="GC5" s="301" t="s">
        <v>572</v>
      </c>
      <c r="GD5" s="301" t="s">
        <v>573</v>
      </c>
      <c r="GE5" s="301" t="s">
        <v>574</v>
      </c>
      <c r="GF5" s="301" t="s">
        <v>575</v>
      </c>
      <c r="GG5" s="301" t="s">
        <v>576</v>
      </c>
      <c r="GH5" s="301" t="s">
        <v>577</v>
      </c>
      <c r="GI5" s="301" t="s">
        <v>578</v>
      </c>
      <c r="GJ5" s="301" t="s">
        <v>579</v>
      </c>
      <c r="GK5" s="301" t="s">
        <v>580</v>
      </c>
      <c r="GL5" s="301" t="s">
        <v>581</v>
      </c>
      <c r="GM5" s="301" t="s">
        <v>582</v>
      </c>
      <c r="GN5" s="301" t="s">
        <v>583</v>
      </c>
      <c r="GO5" s="301" t="s">
        <v>584</v>
      </c>
      <c r="GP5" s="301" t="s">
        <v>585</v>
      </c>
      <c r="GQ5" s="301" t="s">
        <v>586</v>
      </c>
      <c r="GR5" s="301" t="s">
        <v>587</v>
      </c>
      <c r="GS5" s="301" t="s">
        <v>588</v>
      </c>
      <c r="GT5" s="301" t="s">
        <v>589</v>
      </c>
      <c r="GU5" s="301" t="s">
        <v>590</v>
      </c>
      <c r="GV5" s="301" t="s">
        <v>591</v>
      </c>
      <c r="GW5" s="301" t="s">
        <v>592</v>
      </c>
      <c r="GX5" s="301" t="s">
        <v>593</v>
      </c>
      <c r="GY5" s="301" t="s">
        <v>594</v>
      </c>
      <c r="GZ5" s="301" t="s">
        <v>595</v>
      </c>
      <c r="HA5" s="301" t="s">
        <v>596</v>
      </c>
      <c r="HB5" s="301" t="s">
        <v>597</v>
      </c>
      <c r="HC5" s="301" t="s">
        <v>598</v>
      </c>
      <c r="HD5" s="301" t="s">
        <v>599</v>
      </c>
      <c r="HE5" s="301" t="s">
        <v>600</v>
      </c>
      <c r="HF5" s="301" t="s">
        <v>601</v>
      </c>
      <c r="HG5" s="301" t="s">
        <v>602</v>
      </c>
      <c r="HH5" s="301" t="s">
        <v>603</v>
      </c>
      <c r="HI5" s="301" t="s">
        <v>604</v>
      </c>
      <c r="HJ5" s="301" t="s">
        <v>605</v>
      </c>
      <c r="HK5" s="301" t="s">
        <v>606</v>
      </c>
      <c r="HL5" s="301" t="s">
        <v>607</v>
      </c>
      <c r="HM5" s="301" t="s">
        <v>608</v>
      </c>
      <c r="HN5" s="301" t="s">
        <v>609</v>
      </c>
      <c r="HO5" s="301" t="s">
        <v>610</v>
      </c>
      <c r="HP5" s="301" t="s">
        <v>611</v>
      </c>
      <c r="HQ5" s="301" t="s">
        <v>612</v>
      </c>
      <c r="HR5" s="301" t="s">
        <v>613</v>
      </c>
      <c r="HS5" s="301" t="s">
        <v>614</v>
      </c>
      <c r="HT5" s="301" t="s">
        <v>615</v>
      </c>
      <c r="HU5" s="301" t="s">
        <v>616</v>
      </c>
      <c r="HV5" s="301" t="s">
        <v>617</v>
      </c>
      <c r="HW5" s="301" t="s">
        <v>618</v>
      </c>
      <c r="HX5" s="301" t="s">
        <v>619</v>
      </c>
      <c r="HY5" s="301" t="s">
        <v>620</v>
      </c>
      <c r="HZ5" s="301" t="s">
        <v>621</v>
      </c>
      <c r="IA5" s="301" t="s">
        <v>622</v>
      </c>
      <c r="IB5" s="301" t="s">
        <v>623</v>
      </c>
      <c r="IC5" s="301" t="s">
        <v>624</v>
      </c>
      <c r="ID5" s="301" t="s">
        <v>625</v>
      </c>
      <c r="IE5" s="301" t="s">
        <v>626</v>
      </c>
      <c r="IF5" s="301" t="s">
        <v>627</v>
      </c>
      <c r="IG5" s="301" t="s">
        <v>628</v>
      </c>
      <c r="IH5" s="301" t="s">
        <v>629</v>
      </c>
      <c r="II5" s="301" t="s">
        <v>630</v>
      </c>
      <c r="IJ5" s="301" t="s">
        <v>631</v>
      </c>
      <c r="IK5" s="301" t="s">
        <v>632</v>
      </c>
      <c r="IL5" s="301" t="s">
        <v>633</v>
      </c>
      <c r="IM5" s="301" t="s">
        <v>634</v>
      </c>
      <c r="IN5" s="301" t="s">
        <v>635</v>
      </c>
      <c r="IO5" s="301" t="s">
        <v>636</v>
      </c>
      <c r="IP5" s="301" t="s">
        <v>637</v>
      </c>
      <c r="IQ5" s="301" t="s">
        <v>638</v>
      </c>
      <c r="IR5" s="301" t="s">
        <v>639</v>
      </c>
      <c r="IS5" s="301" t="s">
        <v>640</v>
      </c>
      <c r="IT5" s="301" t="s">
        <v>641</v>
      </c>
      <c r="IU5" s="301" t="s">
        <v>642</v>
      </c>
      <c r="IV5" s="301" t="s">
        <v>643</v>
      </c>
      <c r="IW5" s="301" t="s">
        <v>644</v>
      </c>
      <c r="IX5" s="301" t="s">
        <v>645</v>
      </c>
      <c r="IY5" s="301" t="s">
        <v>646</v>
      </c>
      <c r="IZ5" s="301" t="s">
        <v>647</v>
      </c>
      <c r="JA5" s="301" t="s">
        <v>648</v>
      </c>
      <c r="JB5" s="301" t="s">
        <v>649</v>
      </c>
      <c r="JC5" s="301" t="s">
        <v>650</v>
      </c>
      <c r="JD5" s="301" t="s">
        <v>651</v>
      </c>
      <c r="JE5" s="301" t="s">
        <v>652</v>
      </c>
      <c r="JF5" s="301" t="s">
        <v>653</v>
      </c>
      <c r="JG5" s="301" t="s">
        <v>654</v>
      </c>
      <c r="JH5" s="301" t="s">
        <v>655</v>
      </c>
      <c r="JI5" s="301" t="s">
        <v>656</v>
      </c>
      <c r="JJ5" s="301" t="s">
        <v>657</v>
      </c>
      <c r="JK5" s="301" t="s">
        <v>658</v>
      </c>
      <c r="JL5" s="301" t="s">
        <v>659</v>
      </c>
      <c r="JM5" s="301" t="s">
        <v>660</v>
      </c>
      <c r="JN5" s="301" t="s">
        <v>661</v>
      </c>
      <c r="JO5" s="301" t="s">
        <v>662</v>
      </c>
      <c r="JP5" s="301" t="s">
        <v>663</v>
      </c>
      <c r="JQ5" s="301" t="s">
        <v>664</v>
      </c>
      <c r="JR5" s="301" t="s">
        <v>665</v>
      </c>
      <c r="JS5" s="301" t="s">
        <v>666</v>
      </c>
      <c r="JT5" s="301" t="s">
        <v>667</v>
      </c>
      <c r="JU5" s="301" t="s">
        <v>668</v>
      </c>
      <c r="JV5" s="301" t="s">
        <v>669</v>
      </c>
      <c r="JW5" s="301" t="s">
        <v>670</v>
      </c>
      <c r="JX5" s="301" t="s">
        <v>671</v>
      </c>
      <c r="JY5" s="301" t="s">
        <v>672</v>
      </c>
      <c r="JZ5" s="301" t="s">
        <v>673</v>
      </c>
      <c r="KA5" s="301" t="s">
        <v>674</v>
      </c>
      <c r="KB5" s="301" t="s">
        <v>675</v>
      </c>
      <c r="KC5" s="301" t="s">
        <v>676</v>
      </c>
      <c r="KD5" s="301" t="s">
        <v>677</v>
      </c>
      <c r="KE5" s="301" t="s">
        <v>678</v>
      </c>
      <c r="KF5" s="301" t="s">
        <v>679</v>
      </c>
      <c r="KG5" s="301" t="s">
        <v>680</v>
      </c>
      <c r="KH5" s="301" t="s">
        <v>681</v>
      </c>
      <c r="KI5" s="301" t="s">
        <v>682</v>
      </c>
      <c r="KJ5" s="301" t="s">
        <v>683</v>
      </c>
      <c r="KK5" s="301" t="s">
        <v>684</v>
      </c>
      <c r="KL5" s="301" t="s">
        <v>685</v>
      </c>
      <c r="KM5" s="301" t="s">
        <v>686</v>
      </c>
      <c r="KN5" s="301" t="s">
        <v>687</v>
      </c>
      <c r="KO5" s="301" t="s">
        <v>688</v>
      </c>
      <c r="KP5" s="301" t="s">
        <v>689</v>
      </c>
      <c r="KQ5" s="301" t="s">
        <v>690</v>
      </c>
      <c r="KR5" s="301" t="s">
        <v>691</v>
      </c>
      <c r="KS5" s="301" t="s">
        <v>692</v>
      </c>
      <c r="KT5" s="301" t="s">
        <v>693</v>
      </c>
      <c r="KU5" s="301" t="s">
        <v>694</v>
      </c>
      <c r="KV5" s="301" t="s">
        <v>695</v>
      </c>
      <c r="KW5" s="301" t="s">
        <v>696</v>
      </c>
      <c r="KX5" s="301" t="s">
        <v>697</v>
      </c>
      <c r="KY5" s="301" t="s">
        <v>698</v>
      </c>
      <c r="KZ5" s="301" t="s">
        <v>699</v>
      </c>
      <c r="LA5" s="301" t="s">
        <v>700</v>
      </c>
      <c r="LB5" s="301" t="s">
        <v>701</v>
      </c>
      <c r="LC5" s="301" t="s">
        <v>702</v>
      </c>
    </row>
    <row r="6" spans="1:315" s="336" customFormat="1" ht="25.5" customHeight="1">
      <c r="A6" s="294" t="s">
        <v>15336</v>
      </c>
      <c r="B6" s="294" t="s">
        <v>723</v>
      </c>
      <c r="C6" s="297" t="s">
        <v>704</v>
      </c>
      <c r="D6" s="298" t="e">
        <v>#N/A</v>
      </c>
      <c r="E6" s="298" t="e">
        <v>#N/A</v>
      </c>
      <c r="F6" s="298" t="e">
        <v>#N/A</v>
      </c>
      <c r="G6" s="298" t="e">
        <v>#N/A</v>
      </c>
      <c r="H6" s="298" t="e">
        <v>#N/A</v>
      </c>
      <c r="I6" s="298" t="e">
        <v>#N/A</v>
      </c>
      <c r="J6" s="298" t="e">
        <v>#N/A</v>
      </c>
      <c r="K6" s="298" t="e">
        <v>#N/A</v>
      </c>
      <c r="L6" s="298" t="e">
        <v>#N/A</v>
      </c>
      <c r="M6" s="298" t="e">
        <v>#N/A</v>
      </c>
      <c r="N6" s="298" t="e">
        <v>#N/A</v>
      </c>
      <c r="O6" s="298" t="e">
        <v>#N/A</v>
      </c>
      <c r="P6" s="298" t="e">
        <v>#N/A</v>
      </c>
      <c r="Q6" s="298" t="e">
        <v>#N/A</v>
      </c>
      <c r="R6" s="298" t="e">
        <v>#N/A</v>
      </c>
      <c r="S6" s="298" t="e">
        <v>#N/A</v>
      </c>
      <c r="T6" s="298" t="e">
        <v>#N/A</v>
      </c>
      <c r="U6" s="298" t="e">
        <v>#N/A</v>
      </c>
      <c r="V6" s="298" t="e">
        <v>#N/A</v>
      </c>
      <c r="W6" s="298" t="e">
        <v>#N/A</v>
      </c>
      <c r="X6" s="298" t="e">
        <v>#N/A</v>
      </c>
      <c r="Y6" s="298" t="e">
        <v>#N/A</v>
      </c>
      <c r="Z6" s="298" t="e">
        <v>#N/A</v>
      </c>
      <c r="AA6" s="298" t="e">
        <v>#N/A</v>
      </c>
      <c r="AB6" s="298" t="e">
        <v>#N/A</v>
      </c>
      <c r="AC6" s="298" t="e">
        <v>#N/A</v>
      </c>
      <c r="AD6" s="298" t="e">
        <v>#N/A</v>
      </c>
      <c r="AE6" s="298" t="e">
        <v>#N/A</v>
      </c>
      <c r="AF6" s="298" t="e">
        <v>#N/A</v>
      </c>
      <c r="AG6" s="298" t="e">
        <v>#N/A</v>
      </c>
      <c r="AH6" s="298" t="e">
        <v>#N/A</v>
      </c>
      <c r="AI6" s="298" t="e">
        <v>#N/A</v>
      </c>
      <c r="AJ6" s="298" t="e">
        <v>#N/A</v>
      </c>
      <c r="AK6" s="298" t="e">
        <v>#N/A</v>
      </c>
      <c r="AL6" s="298" t="e">
        <v>#N/A</v>
      </c>
      <c r="AM6" s="298" t="e">
        <v>#N/A</v>
      </c>
      <c r="AN6" s="298" t="e">
        <v>#N/A</v>
      </c>
      <c r="AO6" s="298" t="e">
        <v>#N/A</v>
      </c>
      <c r="AP6" s="298" t="e">
        <v>#N/A</v>
      </c>
      <c r="AQ6" s="298" t="e">
        <v>#N/A</v>
      </c>
      <c r="AR6" s="298" t="e">
        <v>#N/A</v>
      </c>
      <c r="AS6" s="298" t="e">
        <v>#N/A</v>
      </c>
      <c r="AT6" s="298" t="e">
        <v>#N/A</v>
      </c>
      <c r="AU6" s="298" t="e">
        <v>#N/A</v>
      </c>
      <c r="AV6" s="298" t="e">
        <v>#N/A</v>
      </c>
      <c r="AW6" s="298" t="e">
        <v>#N/A</v>
      </c>
      <c r="AX6" s="298" t="e">
        <v>#N/A</v>
      </c>
      <c r="AY6" s="298" t="e">
        <v>#N/A</v>
      </c>
      <c r="AZ6" s="298" t="e">
        <v>#N/A</v>
      </c>
      <c r="BA6" s="298" t="e">
        <v>#N/A</v>
      </c>
      <c r="BB6" s="298" t="e">
        <v>#N/A</v>
      </c>
      <c r="BC6" s="298" t="e">
        <v>#N/A</v>
      </c>
      <c r="BD6" s="298" t="e">
        <v>#N/A</v>
      </c>
      <c r="BE6" s="298" t="e">
        <v>#N/A</v>
      </c>
      <c r="BF6" s="298" t="e">
        <v>#N/A</v>
      </c>
      <c r="BG6" s="298" t="e">
        <v>#N/A</v>
      </c>
      <c r="BH6" s="298" t="e">
        <v>#N/A</v>
      </c>
      <c r="BI6" s="298" t="e">
        <v>#N/A</v>
      </c>
      <c r="BJ6" s="298" t="e">
        <v>#N/A</v>
      </c>
      <c r="BK6" s="298" t="e">
        <v>#N/A</v>
      </c>
      <c r="BL6" s="298" t="e">
        <v>#N/A</v>
      </c>
      <c r="BM6" s="298" t="e">
        <v>#N/A</v>
      </c>
      <c r="BN6" s="298" t="e">
        <v>#N/A</v>
      </c>
      <c r="BO6" s="298" t="e">
        <v>#N/A</v>
      </c>
      <c r="BP6" s="298" t="e">
        <v>#N/A</v>
      </c>
      <c r="BQ6" s="298" t="e">
        <v>#N/A</v>
      </c>
      <c r="BR6" s="298" t="e">
        <v>#N/A</v>
      </c>
      <c r="BS6" s="298" t="e">
        <v>#N/A</v>
      </c>
      <c r="BT6" s="298" t="e">
        <v>#N/A</v>
      </c>
      <c r="BU6" s="298" t="e">
        <v>#N/A</v>
      </c>
      <c r="BV6" s="298" t="e">
        <v>#N/A</v>
      </c>
      <c r="BW6" s="298" t="e">
        <v>#N/A</v>
      </c>
      <c r="BX6" s="298" t="e">
        <v>#N/A</v>
      </c>
      <c r="BY6" s="298" t="e">
        <v>#N/A</v>
      </c>
      <c r="BZ6" s="298" t="e">
        <v>#N/A</v>
      </c>
      <c r="CA6" s="298" t="e">
        <v>#N/A</v>
      </c>
      <c r="CB6" s="298" t="e">
        <v>#N/A</v>
      </c>
      <c r="CC6" s="298" t="e">
        <v>#N/A</v>
      </c>
      <c r="CD6" s="298" t="e">
        <v>#N/A</v>
      </c>
      <c r="CE6" s="298" t="e">
        <v>#N/A</v>
      </c>
      <c r="CF6" s="298" t="e">
        <v>#N/A</v>
      </c>
      <c r="CG6" s="298" t="e">
        <v>#N/A</v>
      </c>
      <c r="CH6" s="298" t="e">
        <v>#N/A</v>
      </c>
      <c r="CI6" s="298" t="e">
        <v>#N/A</v>
      </c>
      <c r="CJ6" s="298" t="e">
        <v>#N/A</v>
      </c>
      <c r="CK6" s="298" t="e">
        <v>#N/A</v>
      </c>
      <c r="CL6" s="298" t="e">
        <v>#N/A</v>
      </c>
      <c r="CM6" s="298" t="e">
        <v>#N/A</v>
      </c>
      <c r="CN6" s="298" t="e">
        <v>#N/A</v>
      </c>
      <c r="CO6" s="298" t="e">
        <v>#N/A</v>
      </c>
      <c r="CP6" s="298" t="e">
        <v>#N/A</v>
      </c>
      <c r="CQ6" s="298" t="e">
        <v>#N/A</v>
      </c>
      <c r="CR6" s="298" t="e">
        <v>#N/A</v>
      </c>
      <c r="CS6" s="298" t="e">
        <v>#N/A</v>
      </c>
      <c r="CT6" s="298" t="e">
        <v>#N/A</v>
      </c>
      <c r="CU6" s="298" t="e">
        <v>#N/A</v>
      </c>
      <c r="CV6" s="298" t="e">
        <v>#N/A</v>
      </c>
      <c r="CW6" s="298" t="e">
        <v>#N/A</v>
      </c>
      <c r="CX6" s="298" t="e">
        <v>#N/A</v>
      </c>
      <c r="CY6" s="298" t="e">
        <v>#N/A</v>
      </c>
      <c r="CZ6" s="298" t="e">
        <v>#N/A</v>
      </c>
      <c r="DA6" s="298" t="e">
        <v>#N/A</v>
      </c>
      <c r="DB6" s="298" t="e">
        <v>#N/A</v>
      </c>
      <c r="DC6" s="298" t="e">
        <v>#N/A</v>
      </c>
      <c r="DD6" s="298" t="e">
        <v>#N/A</v>
      </c>
      <c r="DE6" s="298" t="e">
        <v>#N/A</v>
      </c>
      <c r="DF6" s="298" t="e">
        <v>#N/A</v>
      </c>
      <c r="DG6" s="298" t="e">
        <v>#N/A</v>
      </c>
      <c r="DH6" s="298" t="e">
        <v>#N/A</v>
      </c>
      <c r="DI6" s="298" t="e">
        <v>#N/A</v>
      </c>
      <c r="DJ6" s="298" t="e">
        <v>#N/A</v>
      </c>
      <c r="DK6" s="298" t="e">
        <v>#N/A</v>
      </c>
      <c r="DL6" s="298" t="e">
        <v>#N/A</v>
      </c>
      <c r="DM6" s="298" t="e">
        <v>#N/A</v>
      </c>
      <c r="DN6" s="298" t="e">
        <v>#N/A</v>
      </c>
      <c r="DO6" s="298" t="e">
        <v>#N/A</v>
      </c>
      <c r="DP6" s="298" t="e">
        <v>#N/A</v>
      </c>
      <c r="DQ6" s="298" t="e">
        <v>#N/A</v>
      </c>
      <c r="DR6" s="298" t="e">
        <v>#N/A</v>
      </c>
      <c r="DS6" s="298" t="e">
        <v>#N/A</v>
      </c>
      <c r="DT6" s="298" t="e">
        <v>#N/A</v>
      </c>
      <c r="DU6" s="298" t="e">
        <v>#N/A</v>
      </c>
      <c r="DV6" s="298" t="e">
        <v>#N/A</v>
      </c>
      <c r="DW6" s="298" t="e">
        <v>#N/A</v>
      </c>
      <c r="DX6" s="298" t="e">
        <v>#N/A</v>
      </c>
      <c r="DY6" s="298" t="e">
        <v>#N/A</v>
      </c>
      <c r="DZ6" s="298" t="e">
        <v>#N/A</v>
      </c>
      <c r="EA6" s="298" t="e">
        <v>#N/A</v>
      </c>
      <c r="EB6" s="298" t="e">
        <v>#N/A</v>
      </c>
      <c r="EC6" s="298" t="e">
        <v>#N/A</v>
      </c>
      <c r="ED6" s="298" t="e">
        <v>#N/A</v>
      </c>
      <c r="EE6" s="298" t="e">
        <v>#N/A</v>
      </c>
      <c r="EF6" s="298" t="e">
        <v>#N/A</v>
      </c>
      <c r="EG6" s="298" t="e">
        <v>#N/A</v>
      </c>
      <c r="EH6" s="298" t="e">
        <v>#N/A</v>
      </c>
      <c r="EI6" s="298" t="e">
        <v>#N/A</v>
      </c>
      <c r="EJ6" s="298" t="e">
        <v>#N/A</v>
      </c>
      <c r="EK6" s="298" t="e">
        <v>#N/A</v>
      </c>
      <c r="EL6" s="298" t="e">
        <v>#N/A</v>
      </c>
      <c r="EM6" s="298" t="e">
        <v>#N/A</v>
      </c>
      <c r="EN6" s="298" t="e">
        <v>#N/A</v>
      </c>
      <c r="EO6" s="298" t="e">
        <v>#N/A</v>
      </c>
      <c r="EP6" s="298" t="e">
        <v>#N/A</v>
      </c>
      <c r="EQ6" s="298" t="e">
        <v>#N/A</v>
      </c>
      <c r="ER6" s="298" t="e">
        <v>#N/A</v>
      </c>
      <c r="ES6" s="298" t="e">
        <v>#N/A</v>
      </c>
      <c r="ET6" s="298" t="e">
        <v>#N/A</v>
      </c>
      <c r="EU6" s="298" t="e">
        <v>#N/A</v>
      </c>
      <c r="EV6" s="298" t="e">
        <v>#N/A</v>
      </c>
      <c r="EW6" s="298" t="e">
        <v>#N/A</v>
      </c>
      <c r="EX6" s="298" t="e">
        <v>#N/A</v>
      </c>
      <c r="EY6" s="298" t="e">
        <v>#N/A</v>
      </c>
      <c r="EZ6" s="298" t="e">
        <v>#N/A</v>
      </c>
      <c r="FA6" s="298" t="e">
        <v>#N/A</v>
      </c>
      <c r="FB6" s="298" t="e">
        <v>#N/A</v>
      </c>
      <c r="FC6" s="298" t="e">
        <v>#N/A</v>
      </c>
      <c r="FD6" s="298" t="e">
        <v>#N/A</v>
      </c>
      <c r="FE6" s="298" t="e">
        <v>#N/A</v>
      </c>
      <c r="FF6" s="298" t="e">
        <v>#N/A</v>
      </c>
      <c r="FG6" s="298" t="e">
        <v>#N/A</v>
      </c>
      <c r="FH6" s="298" t="e">
        <v>#N/A</v>
      </c>
      <c r="FI6" s="298" t="e">
        <v>#N/A</v>
      </c>
      <c r="FJ6" s="298" t="e">
        <v>#N/A</v>
      </c>
      <c r="FK6" s="298" t="e">
        <v>#N/A</v>
      </c>
      <c r="FL6" s="298" t="e">
        <v>#N/A</v>
      </c>
      <c r="FM6" s="298" t="e">
        <v>#N/A</v>
      </c>
      <c r="FN6" s="298" t="e">
        <v>#N/A</v>
      </c>
      <c r="FO6" s="298" t="e">
        <v>#N/A</v>
      </c>
      <c r="FP6" s="298">
        <v>0.15</v>
      </c>
      <c r="FQ6" s="298">
        <v>0.15</v>
      </c>
      <c r="FR6" s="298">
        <v>0.15</v>
      </c>
      <c r="FS6" s="298">
        <v>0.15</v>
      </c>
      <c r="FT6" s="298">
        <v>0.15</v>
      </c>
      <c r="FU6" s="298">
        <v>0.15</v>
      </c>
      <c r="FV6" s="298">
        <v>0.15</v>
      </c>
      <c r="FW6" s="298">
        <v>0.15</v>
      </c>
      <c r="FX6" s="298">
        <v>0.15</v>
      </c>
      <c r="FY6" s="298">
        <v>0.15</v>
      </c>
      <c r="FZ6" s="298">
        <v>0.15</v>
      </c>
      <c r="GA6" s="298">
        <v>0.15</v>
      </c>
      <c r="GB6" s="298" t="s">
        <v>14838</v>
      </c>
      <c r="GC6" s="298" t="s">
        <v>14838</v>
      </c>
      <c r="GD6" s="298" t="s">
        <v>14838</v>
      </c>
      <c r="GE6" s="298" t="s">
        <v>14838</v>
      </c>
      <c r="GF6" s="298" t="s">
        <v>14838</v>
      </c>
      <c r="GG6" s="298" t="s">
        <v>14838</v>
      </c>
      <c r="GH6" s="298" t="s">
        <v>14838</v>
      </c>
      <c r="GI6" s="298" t="s">
        <v>14838</v>
      </c>
      <c r="GJ6" s="298" t="s">
        <v>14838</v>
      </c>
      <c r="GK6" s="298" t="s">
        <v>14838</v>
      </c>
      <c r="GL6" s="298" t="s">
        <v>14838</v>
      </c>
      <c r="GM6" s="298" t="s">
        <v>14838</v>
      </c>
      <c r="GN6" s="298" t="s">
        <v>14838</v>
      </c>
      <c r="GO6" s="298" t="s">
        <v>14838</v>
      </c>
      <c r="GP6" s="298" t="s">
        <v>14838</v>
      </c>
      <c r="GQ6" s="298" t="s">
        <v>14838</v>
      </c>
      <c r="GR6" s="298" t="s">
        <v>14838</v>
      </c>
      <c r="GS6" s="298" t="s">
        <v>14838</v>
      </c>
      <c r="GT6" s="298" t="s">
        <v>14838</v>
      </c>
      <c r="GU6" s="298" t="s">
        <v>14838</v>
      </c>
      <c r="GV6" s="298" t="s">
        <v>14838</v>
      </c>
      <c r="GW6" s="298" t="s">
        <v>14838</v>
      </c>
      <c r="GX6" s="298" t="s">
        <v>14838</v>
      </c>
      <c r="GY6" s="298" t="s">
        <v>14838</v>
      </c>
      <c r="GZ6" s="298" t="s">
        <v>14838</v>
      </c>
      <c r="HA6" s="298" t="s">
        <v>14838</v>
      </c>
      <c r="HB6" s="298" t="s">
        <v>14838</v>
      </c>
      <c r="HC6" s="298" t="s">
        <v>14838</v>
      </c>
      <c r="HD6" s="294">
        <v>65</v>
      </c>
      <c r="HE6" s="294">
        <v>65</v>
      </c>
      <c r="HF6" s="294">
        <v>65</v>
      </c>
      <c r="HG6" s="294">
        <v>65</v>
      </c>
      <c r="HH6" s="294">
        <v>65</v>
      </c>
      <c r="HI6" s="294">
        <v>65</v>
      </c>
      <c r="HJ6" s="294">
        <v>65</v>
      </c>
      <c r="HK6" s="294">
        <v>65</v>
      </c>
      <c r="HL6" s="294">
        <v>65</v>
      </c>
      <c r="HM6" s="294">
        <v>65</v>
      </c>
      <c r="HN6" s="294">
        <v>65</v>
      </c>
      <c r="HO6" s="294">
        <v>65</v>
      </c>
      <c r="HP6" s="294">
        <v>65</v>
      </c>
      <c r="HQ6" s="294">
        <v>65</v>
      </c>
      <c r="HR6" s="294">
        <v>65</v>
      </c>
      <c r="HS6" s="294">
        <v>65</v>
      </c>
      <c r="HT6" s="294">
        <v>65</v>
      </c>
      <c r="HU6" s="294">
        <v>65</v>
      </c>
      <c r="HV6" s="294">
        <v>65</v>
      </c>
      <c r="HW6" s="294">
        <v>65</v>
      </c>
      <c r="HX6" s="294">
        <v>53.3</v>
      </c>
      <c r="HY6" s="294">
        <v>53.3</v>
      </c>
      <c r="HZ6" s="294">
        <v>53.3</v>
      </c>
      <c r="IA6" s="294">
        <v>53.3</v>
      </c>
      <c r="IB6" s="294">
        <v>53.3</v>
      </c>
      <c r="IC6" s="294">
        <v>53.3</v>
      </c>
      <c r="ID6" s="294">
        <v>53.3</v>
      </c>
      <c r="IE6" s="294">
        <v>53.3</v>
      </c>
      <c r="IF6" s="294">
        <v>53.3</v>
      </c>
      <c r="IG6" s="294">
        <v>53.3</v>
      </c>
      <c r="IH6" s="294">
        <v>53.3</v>
      </c>
      <c r="II6" s="294">
        <v>53.3</v>
      </c>
      <c r="IJ6" s="294">
        <v>42.7</v>
      </c>
      <c r="IK6" s="294">
        <v>42.7</v>
      </c>
      <c r="IL6" s="294">
        <v>42.7</v>
      </c>
      <c r="IM6" s="294">
        <v>42.7</v>
      </c>
      <c r="IN6" s="294">
        <v>42.7</v>
      </c>
      <c r="IO6" s="294">
        <v>42.7</v>
      </c>
      <c r="IP6" s="294">
        <v>42.7</v>
      </c>
      <c r="IQ6" s="294">
        <v>42.7</v>
      </c>
      <c r="IR6" s="294">
        <v>42.7</v>
      </c>
      <c r="IS6" s="294">
        <v>42.7</v>
      </c>
      <c r="IT6" s="294">
        <v>42.7</v>
      </c>
      <c r="IU6" s="294">
        <v>42.7</v>
      </c>
      <c r="IV6" s="294">
        <f>IU6*(1-0.08)</f>
        <v>39.284000000000006</v>
      </c>
      <c r="IW6" s="294">
        <f>IV6</f>
        <v>39.284000000000006</v>
      </c>
      <c r="IX6" s="294">
        <v>36.5</v>
      </c>
      <c r="IY6" s="294">
        <v>36.5</v>
      </c>
      <c r="IZ6" s="294">
        <v>36.5</v>
      </c>
      <c r="JA6" s="294">
        <v>36.5</v>
      </c>
      <c r="JB6" s="294">
        <v>36.5</v>
      </c>
      <c r="JC6" s="294">
        <v>36.5</v>
      </c>
      <c r="JD6" s="294">
        <v>36.5</v>
      </c>
      <c r="JE6" s="294">
        <v>33.1</v>
      </c>
      <c r="JF6" s="294">
        <v>33.1</v>
      </c>
      <c r="JG6" s="294">
        <v>33.1</v>
      </c>
      <c r="JH6" s="294">
        <f>JG6*(1-0.08)</f>
        <v>30.452000000000002</v>
      </c>
      <c r="JI6" s="294">
        <f>JH6</f>
        <v>30.452000000000002</v>
      </c>
      <c r="JJ6" s="294">
        <f t="shared" ref="JJ6:JS6" si="0">JI6</f>
        <v>30.452000000000002</v>
      </c>
      <c r="JK6" s="294">
        <f t="shared" si="0"/>
        <v>30.452000000000002</v>
      </c>
      <c r="JL6" s="294">
        <f t="shared" si="0"/>
        <v>30.452000000000002</v>
      </c>
      <c r="JM6" s="294">
        <f t="shared" si="0"/>
        <v>30.452000000000002</v>
      </c>
      <c r="JN6" s="294">
        <f t="shared" si="0"/>
        <v>30.452000000000002</v>
      </c>
      <c r="JO6" s="294">
        <f t="shared" si="0"/>
        <v>30.452000000000002</v>
      </c>
      <c r="JP6" s="294">
        <f t="shared" si="0"/>
        <v>30.452000000000002</v>
      </c>
      <c r="JQ6" s="294">
        <f t="shared" si="0"/>
        <v>30.452000000000002</v>
      </c>
      <c r="JR6" s="294">
        <f t="shared" si="0"/>
        <v>30.452000000000002</v>
      </c>
      <c r="JS6" s="294">
        <f t="shared" si="0"/>
        <v>30.452000000000002</v>
      </c>
      <c r="JT6" s="294">
        <v>23.8</v>
      </c>
      <c r="JU6" s="294">
        <v>23.8</v>
      </c>
      <c r="JV6" s="294">
        <v>23.8</v>
      </c>
      <c r="JW6" s="294">
        <v>23.8</v>
      </c>
      <c r="JX6" s="294">
        <v>23.8</v>
      </c>
      <c r="JY6" s="294">
        <v>23.8</v>
      </c>
      <c r="JZ6" s="294">
        <v>23.8</v>
      </c>
      <c r="KA6" s="294">
        <v>23.8</v>
      </c>
      <c r="KB6" s="294">
        <v>23.8</v>
      </c>
      <c r="KC6" s="294">
        <v>23.8</v>
      </c>
      <c r="KD6" s="294">
        <v>23.8</v>
      </c>
      <c r="KE6" s="294">
        <v>23.8</v>
      </c>
      <c r="KF6" s="294">
        <v>23.8</v>
      </c>
      <c r="KG6" s="294">
        <v>23.8</v>
      </c>
      <c r="KH6" s="294">
        <v>23.8</v>
      </c>
      <c r="KI6" s="294">
        <v>23.4</v>
      </c>
      <c r="KJ6" s="294">
        <v>23.4</v>
      </c>
      <c r="KK6" s="294">
        <v>23.4</v>
      </c>
      <c r="KL6" s="294">
        <v>23.4</v>
      </c>
      <c r="KM6" s="294">
        <v>23.4</v>
      </c>
      <c r="KN6" s="294">
        <v>23.4</v>
      </c>
      <c r="KO6" s="294">
        <v>20.399999999999999</v>
      </c>
      <c r="KP6" s="294">
        <v>20.399999999999999</v>
      </c>
      <c r="KQ6" s="294">
        <v>20.399999999999999</v>
      </c>
      <c r="KR6" s="294">
        <v>20.399999999999999</v>
      </c>
      <c r="KS6" s="294">
        <v>20.399999999999999</v>
      </c>
      <c r="KT6" s="294">
        <v>20.399999999999999</v>
      </c>
      <c r="KU6" s="294">
        <v>19.5</v>
      </c>
      <c r="KV6" s="294">
        <v>19.5</v>
      </c>
      <c r="KW6" s="294">
        <v>19.5</v>
      </c>
      <c r="KX6" s="294">
        <v>19.5</v>
      </c>
      <c r="KY6" s="294">
        <v>19.5</v>
      </c>
      <c r="KZ6" s="294">
        <v>19.5</v>
      </c>
      <c r="LA6" s="294">
        <v>19</v>
      </c>
      <c r="LB6" s="294">
        <v>19</v>
      </c>
      <c r="LC6" s="294">
        <v>19</v>
      </c>
    </row>
    <row r="7" spans="1:315" s="336" customFormat="1" ht="25.5" customHeight="1">
      <c r="A7" s="294" t="s">
        <v>15337</v>
      </c>
      <c r="B7" s="294" t="s">
        <v>723</v>
      </c>
      <c r="C7" s="297" t="s">
        <v>704</v>
      </c>
      <c r="D7" s="298" t="e">
        <v>#N/A</v>
      </c>
      <c r="E7" s="298" t="e">
        <v>#N/A</v>
      </c>
      <c r="F7" s="298" t="e">
        <v>#N/A</v>
      </c>
      <c r="G7" s="298" t="e">
        <v>#N/A</v>
      </c>
      <c r="H7" s="298" t="e">
        <v>#N/A</v>
      </c>
      <c r="I7" s="298" t="e">
        <v>#N/A</v>
      </c>
      <c r="J7" s="298" t="e">
        <v>#N/A</v>
      </c>
      <c r="K7" s="298" t="e">
        <v>#N/A</v>
      </c>
      <c r="L7" s="298" t="e">
        <v>#N/A</v>
      </c>
      <c r="M7" s="298" t="e">
        <v>#N/A</v>
      </c>
      <c r="N7" s="298" t="e">
        <v>#N/A</v>
      </c>
      <c r="O7" s="298" t="e">
        <v>#N/A</v>
      </c>
      <c r="P7" s="298" t="e">
        <v>#N/A</v>
      </c>
      <c r="Q7" s="298" t="e">
        <v>#N/A</v>
      </c>
      <c r="R7" s="298" t="e">
        <v>#N/A</v>
      </c>
      <c r="S7" s="298" t="e">
        <v>#N/A</v>
      </c>
      <c r="T7" s="298" t="e">
        <v>#N/A</v>
      </c>
      <c r="U7" s="298" t="e">
        <v>#N/A</v>
      </c>
      <c r="V7" s="298" t="e">
        <v>#N/A</v>
      </c>
      <c r="W7" s="298" t="e">
        <v>#N/A</v>
      </c>
      <c r="X7" s="298" t="e">
        <v>#N/A</v>
      </c>
      <c r="Y7" s="298" t="e">
        <v>#N/A</v>
      </c>
      <c r="Z7" s="298" t="e">
        <v>#N/A</v>
      </c>
      <c r="AA7" s="298" t="e">
        <v>#N/A</v>
      </c>
      <c r="AB7" s="298" t="e">
        <v>#N/A</v>
      </c>
      <c r="AC7" s="298" t="e">
        <v>#N/A</v>
      </c>
      <c r="AD7" s="298" t="e">
        <v>#N/A</v>
      </c>
      <c r="AE7" s="298" t="e">
        <v>#N/A</v>
      </c>
      <c r="AF7" s="298" t="e">
        <v>#N/A</v>
      </c>
      <c r="AG7" s="298" t="e">
        <v>#N/A</v>
      </c>
      <c r="AH7" s="298" t="e">
        <v>#N/A</v>
      </c>
      <c r="AI7" s="298" t="e">
        <v>#N/A</v>
      </c>
      <c r="AJ7" s="298" t="e">
        <v>#N/A</v>
      </c>
      <c r="AK7" s="298" t="e">
        <v>#N/A</v>
      </c>
      <c r="AL7" s="298" t="e">
        <v>#N/A</v>
      </c>
      <c r="AM7" s="298" t="e">
        <v>#N/A</v>
      </c>
      <c r="AN7" s="298" t="e">
        <v>#N/A</v>
      </c>
      <c r="AO7" s="298" t="e">
        <v>#N/A</v>
      </c>
      <c r="AP7" s="298" t="e">
        <v>#N/A</v>
      </c>
      <c r="AQ7" s="298" t="e">
        <v>#N/A</v>
      </c>
      <c r="AR7" s="298" t="e">
        <v>#N/A</v>
      </c>
      <c r="AS7" s="298" t="e">
        <v>#N/A</v>
      </c>
      <c r="AT7" s="298" t="e">
        <v>#N/A</v>
      </c>
      <c r="AU7" s="298" t="e">
        <v>#N/A</v>
      </c>
      <c r="AV7" s="298" t="e">
        <v>#N/A</v>
      </c>
      <c r="AW7" s="298" t="e">
        <v>#N/A</v>
      </c>
      <c r="AX7" s="298" t="e">
        <v>#N/A</v>
      </c>
      <c r="AY7" s="298" t="e">
        <v>#N/A</v>
      </c>
      <c r="AZ7" s="298" t="e">
        <v>#N/A</v>
      </c>
      <c r="BA7" s="298" t="e">
        <v>#N/A</v>
      </c>
      <c r="BB7" s="298" t="e">
        <v>#N/A</v>
      </c>
      <c r="BC7" s="298" t="e">
        <v>#N/A</v>
      </c>
      <c r="BD7" s="298" t="e">
        <v>#N/A</v>
      </c>
      <c r="BE7" s="298" t="e">
        <v>#N/A</v>
      </c>
      <c r="BF7" s="298" t="e">
        <v>#N/A</v>
      </c>
      <c r="BG7" s="298" t="e">
        <v>#N/A</v>
      </c>
      <c r="BH7" s="298" t="e">
        <v>#N/A</v>
      </c>
      <c r="BI7" s="298" t="e">
        <v>#N/A</v>
      </c>
      <c r="BJ7" s="298" t="e">
        <v>#N/A</v>
      </c>
      <c r="BK7" s="298" t="e">
        <v>#N/A</v>
      </c>
      <c r="BL7" s="298" t="e">
        <v>#N/A</v>
      </c>
      <c r="BM7" s="298" t="e">
        <v>#N/A</v>
      </c>
      <c r="BN7" s="298" t="e">
        <v>#N/A</v>
      </c>
      <c r="BO7" s="298" t="e">
        <v>#N/A</v>
      </c>
      <c r="BP7" s="298" t="e">
        <v>#N/A</v>
      </c>
      <c r="BQ7" s="298" t="e">
        <v>#N/A</v>
      </c>
      <c r="BR7" s="298" t="e">
        <v>#N/A</v>
      </c>
      <c r="BS7" s="298" t="e">
        <v>#N/A</v>
      </c>
      <c r="BT7" s="298" t="e">
        <v>#N/A</v>
      </c>
      <c r="BU7" s="298" t="e">
        <v>#N/A</v>
      </c>
      <c r="BV7" s="298" t="e">
        <v>#N/A</v>
      </c>
      <c r="BW7" s="298" t="e">
        <v>#N/A</v>
      </c>
      <c r="BX7" s="298" t="e">
        <v>#N/A</v>
      </c>
      <c r="BY7" s="298" t="e">
        <v>#N/A</v>
      </c>
      <c r="BZ7" s="298" t="e">
        <v>#N/A</v>
      </c>
      <c r="CA7" s="298" t="e">
        <v>#N/A</v>
      </c>
      <c r="CB7" s="298" t="e">
        <v>#N/A</v>
      </c>
      <c r="CC7" s="298" t="e">
        <v>#N/A</v>
      </c>
      <c r="CD7" s="298" t="e">
        <v>#N/A</v>
      </c>
      <c r="CE7" s="298" t="e">
        <v>#N/A</v>
      </c>
      <c r="CF7" s="298" t="e">
        <v>#N/A</v>
      </c>
      <c r="CG7" s="298" t="e">
        <v>#N/A</v>
      </c>
      <c r="CH7" s="298" t="e">
        <v>#N/A</v>
      </c>
      <c r="CI7" s="298" t="e">
        <v>#N/A</v>
      </c>
      <c r="CJ7" s="298" t="e">
        <v>#N/A</v>
      </c>
      <c r="CK7" s="298" t="e">
        <v>#N/A</v>
      </c>
      <c r="CL7" s="298" t="e">
        <v>#N/A</v>
      </c>
      <c r="CM7" s="298" t="e">
        <v>#N/A</v>
      </c>
      <c r="CN7" s="298" t="e">
        <v>#N/A</v>
      </c>
      <c r="CO7" s="298" t="e">
        <v>#N/A</v>
      </c>
      <c r="CP7" s="298" t="e">
        <v>#N/A</v>
      </c>
      <c r="CQ7" s="298" t="e">
        <v>#N/A</v>
      </c>
      <c r="CR7" s="298" t="e">
        <v>#N/A</v>
      </c>
      <c r="CS7" s="298" t="e">
        <v>#N/A</v>
      </c>
      <c r="CT7" s="298" t="e">
        <v>#N/A</v>
      </c>
      <c r="CU7" s="298" t="e">
        <v>#N/A</v>
      </c>
      <c r="CV7" s="298" t="e">
        <v>#N/A</v>
      </c>
      <c r="CW7" s="298" t="e">
        <v>#N/A</v>
      </c>
      <c r="CX7" s="298" t="e">
        <v>#N/A</v>
      </c>
      <c r="CY7" s="298" t="e">
        <v>#N/A</v>
      </c>
      <c r="CZ7" s="298" t="e">
        <v>#N/A</v>
      </c>
      <c r="DA7" s="298" t="e">
        <v>#N/A</v>
      </c>
      <c r="DB7" s="298" t="e">
        <v>#N/A</v>
      </c>
      <c r="DC7" s="298" t="e">
        <v>#N/A</v>
      </c>
      <c r="DD7" s="298" t="e">
        <v>#N/A</v>
      </c>
      <c r="DE7" s="298" t="e">
        <v>#N/A</v>
      </c>
      <c r="DF7" s="298" t="e">
        <v>#N/A</v>
      </c>
      <c r="DG7" s="298" t="e">
        <v>#N/A</v>
      </c>
      <c r="DH7" s="298" t="e">
        <v>#N/A</v>
      </c>
      <c r="DI7" s="298" t="e">
        <v>#N/A</v>
      </c>
      <c r="DJ7" s="298" t="e">
        <v>#N/A</v>
      </c>
      <c r="DK7" s="298" t="e">
        <v>#N/A</v>
      </c>
      <c r="DL7" s="298" t="e">
        <v>#N/A</v>
      </c>
      <c r="DM7" s="298" t="e">
        <v>#N/A</v>
      </c>
      <c r="DN7" s="298" t="e">
        <v>#N/A</v>
      </c>
      <c r="DO7" s="298" t="e">
        <v>#N/A</v>
      </c>
      <c r="DP7" s="298" t="e">
        <v>#N/A</v>
      </c>
      <c r="DQ7" s="298" t="e">
        <v>#N/A</v>
      </c>
      <c r="DR7" s="298" t="e">
        <v>#N/A</v>
      </c>
      <c r="DS7" s="298" t="e">
        <v>#N/A</v>
      </c>
      <c r="DT7" s="298" t="e">
        <v>#N/A</v>
      </c>
      <c r="DU7" s="298" t="e">
        <v>#N/A</v>
      </c>
      <c r="DV7" s="298" t="e">
        <v>#N/A</v>
      </c>
      <c r="DW7" s="298" t="e">
        <v>#N/A</v>
      </c>
      <c r="DX7" s="298" t="e">
        <v>#N/A</v>
      </c>
      <c r="DY7" s="298" t="e">
        <v>#N/A</v>
      </c>
      <c r="DZ7" s="298" t="e">
        <v>#N/A</v>
      </c>
      <c r="EA7" s="298" t="e">
        <v>#N/A</v>
      </c>
      <c r="EB7" s="298" t="e">
        <v>#N/A</v>
      </c>
      <c r="EC7" s="298" t="e">
        <v>#N/A</v>
      </c>
      <c r="ED7" s="298" t="e">
        <v>#N/A</v>
      </c>
      <c r="EE7" s="298" t="e">
        <v>#N/A</v>
      </c>
      <c r="EF7" s="298" t="e">
        <v>#N/A</v>
      </c>
      <c r="EG7" s="298" t="e">
        <v>#N/A</v>
      </c>
      <c r="EH7" s="298" t="e">
        <v>#N/A</v>
      </c>
      <c r="EI7" s="298" t="e">
        <v>#N/A</v>
      </c>
      <c r="EJ7" s="298" t="e">
        <v>#N/A</v>
      </c>
      <c r="EK7" s="298" t="e">
        <v>#N/A</v>
      </c>
      <c r="EL7" s="298" t="e">
        <v>#N/A</v>
      </c>
      <c r="EM7" s="298" t="e">
        <v>#N/A</v>
      </c>
      <c r="EN7" s="298" t="e">
        <v>#N/A</v>
      </c>
      <c r="EO7" s="298" t="e">
        <v>#N/A</v>
      </c>
      <c r="EP7" s="298" t="e">
        <v>#N/A</v>
      </c>
      <c r="EQ7" s="298" t="e">
        <v>#N/A</v>
      </c>
      <c r="ER7" s="298" t="e">
        <v>#N/A</v>
      </c>
      <c r="ES7" s="298" t="e">
        <v>#N/A</v>
      </c>
      <c r="ET7" s="298" t="e">
        <v>#N/A</v>
      </c>
      <c r="EU7" s="298" t="e">
        <v>#N/A</v>
      </c>
      <c r="EV7" s="298" t="e">
        <v>#N/A</v>
      </c>
      <c r="EW7" s="298" t="e">
        <v>#N/A</v>
      </c>
      <c r="EX7" s="298" t="e">
        <v>#N/A</v>
      </c>
      <c r="EY7" s="298" t="e">
        <v>#N/A</v>
      </c>
      <c r="EZ7" s="298" t="e">
        <v>#N/A</v>
      </c>
      <c r="FA7" s="298" t="e">
        <v>#N/A</v>
      </c>
      <c r="FB7" s="298" t="e">
        <v>#N/A</v>
      </c>
      <c r="FC7" s="298" t="e">
        <v>#N/A</v>
      </c>
      <c r="FD7" s="298" t="e">
        <v>#N/A</v>
      </c>
      <c r="FE7" s="298" t="e">
        <v>#N/A</v>
      </c>
      <c r="FF7" s="298" t="e">
        <v>#N/A</v>
      </c>
      <c r="FG7" s="298" t="e">
        <v>#N/A</v>
      </c>
      <c r="FH7" s="298" t="e">
        <v>#N/A</v>
      </c>
      <c r="FI7" s="298" t="e">
        <v>#N/A</v>
      </c>
      <c r="FJ7" s="298" t="e">
        <v>#N/A</v>
      </c>
      <c r="FK7" s="298" t="e">
        <v>#N/A</v>
      </c>
      <c r="FL7" s="298" t="e">
        <v>#N/A</v>
      </c>
      <c r="FM7" s="298" t="e">
        <v>#N/A</v>
      </c>
      <c r="FN7" s="298" t="e">
        <v>#N/A</v>
      </c>
      <c r="FO7" s="298" t="e">
        <v>#N/A</v>
      </c>
      <c r="FP7" s="298">
        <v>0.15</v>
      </c>
      <c r="FQ7" s="298">
        <v>0.15</v>
      </c>
      <c r="FR7" s="298">
        <v>0.15</v>
      </c>
      <c r="FS7" s="298">
        <v>0.15</v>
      </c>
      <c r="FT7" s="298">
        <v>0.15</v>
      </c>
      <c r="FU7" s="298">
        <v>0.15</v>
      </c>
      <c r="FV7" s="298">
        <v>0.15</v>
      </c>
      <c r="FW7" s="298">
        <v>0.15</v>
      </c>
      <c r="FX7" s="298">
        <v>0.15</v>
      </c>
      <c r="FY7" s="298">
        <v>0.15</v>
      </c>
      <c r="FZ7" s="298">
        <v>0.15</v>
      </c>
      <c r="GA7" s="298">
        <v>0.15</v>
      </c>
      <c r="GB7" s="298" t="s">
        <v>14838</v>
      </c>
      <c r="GC7" s="298" t="s">
        <v>14838</v>
      </c>
      <c r="GD7" s="298" t="s">
        <v>14838</v>
      </c>
      <c r="GE7" s="298" t="s">
        <v>14838</v>
      </c>
      <c r="GF7" s="298" t="s">
        <v>14838</v>
      </c>
      <c r="GG7" s="298" t="s">
        <v>14838</v>
      </c>
      <c r="GH7" s="298" t="s">
        <v>14838</v>
      </c>
      <c r="GI7" s="298" t="s">
        <v>14838</v>
      </c>
      <c r="GJ7" s="298" t="s">
        <v>14838</v>
      </c>
      <c r="GK7" s="298" t="s">
        <v>14838</v>
      </c>
      <c r="GL7" s="298" t="s">
        <v>14838</v>
      </c>
      <c r="GM7" s="298" t="s">
        <v>14838</v>
      </c>
      <c r="GN7" s="298" t="s">
        <v>14838</v>
      </c>
      <c r="GO7" s="298" t="s">
        <v>14838</v>
      </c>
      <c r="GP7" s="298" t="s">
        <v>14838</v>
      </c>
      <c r="GQ7" s="298" t="s">
        <v>14838</v>
      </c>
      <c r="GR7" s="298" t="s">
        <v>14838</v>
      </c>
      <c r="GS7" s="298" t="s">
        <v>14838</v>
      </c>
      <c r="GT7" s="298" t="s">
        <v>14838</v>
      </c>
      <c r="GU7" s="298" t="s">
        <v>14838</v>
      </c>
      <c r="GV7" s="298" t="s">
        <v>14838</v>
      </c>
      <c r="GW7" s="298" t="s">
        <v>14838</v>
      </c>
      <c r="GX7" s="298" t="s">
        <v>14838</v>
      </c>
      <c r="GY7" s="298" t="s">
        <v>14838</v>
      </c>
      <c r="GZ7" s="298" t="s">
        <v>14838</v>
      </c>
      <c r="HA7" s="298" t="s">
        <v>14838</v>
      </c>
      <c r="HB7" s="298" t="s">
        <v>14838</v>
      </c>
      <c r="HC7" s="298" t="s">
        <v>14838</v>
      </c>
      <c r="HD7" s="294">
        <v>54</v>
      </c>
      <c r="HE7" s="294">
        <v>54</v>
      </c>
      <c r="HF7" s="294">
        <v>54</v>
      </c>
      <c r="HG7" s="294">
        <v>54</v>
      </c>
      <c r="HH7" s="294">
        <v>54</v>
      </c>
      <c r="HI7" s="294">
        <v>54</v>
      </c>
      <c r="HJ7" s="294">
        <v>54</v>
      </c>
      <c r="HK7" s="294">
        <v>54</v>
      </c>
      <c r="HL7" s="294">
        <v>54</v>
      </c>
      <c r="HM7" s="294">
        <v>54</v>
      </c>
      <c r="HN7" s="294">
        <v>54</v>
      </c>
      <c r="HO7" s="294">
        <v>54</v>
      </c>
      <c r="HP7" s="294">
        <v>54</v>
      </c>
      <c r="HQ7" s="294">
        <v>54</v>
      </c>
      <c r="HR7" s="294">
        <v>54</v>
      </c>
      <c r="HS7" s="294">
        <v>54</v>
      </c>
      <c r="HT7" s="294">
        <v>54</v>
      </c>
      <c r="HU7" s="294">
        <v>54</v>
      </c>
      <c r="HV7" s="294">
        <v>54</v>
      </c>
      <c r="HW7" s="294">
        <v>54</v>
      </c>
      <c r="HX7" s="294">
        <v>44.3</v>
      </c>
      <c r="HY7" s="294">
        <v>44.3</v>
      </c>
      <c r="HZ7" s="294">
        <v>44.3</v>
      </c>
      <c r="IA7" s="294">
        <v>44.3</v>
      </c>
      <c r="IB7" s="294">
        <v>44.3</v>
      </c>
      <c r="IC7" s="294">
        <v>44.3</v>
      </c>
      <c r="ID7" s="294">
        <v>44.3</v>
      </c>
      <c r="IE7" s="294">
        <v>44.3</v>
      </c>
      <c r="IF7" s="294">
        <v>44.3</v>
      </c>
      <c r="IG7" s="294">
        <v>44.3</v>
      </c>
      <c r="IH7" s="294">
        <v>44.3</v>
      </c>
      <c r="II7" s="294">
        <v>44.3</v>
      </c>
      <c r="IJ7" s="294">
        <v>39.299999999999997</v>
      </c>
      <c r="IK7" s="294">
        <v>39.299999999999997</v>
      </c>
      <c r="IL7" s="294">
        <v>39.299999999999997</v>
      </c>
      <c r="IM7" s="294">
        <v>39.299999999999997</v>
      </c>
      <c r="IN7" s="294">
        <v>39.299999999999997</v>
      </c>
      <c r="IO7" s="294">
        <v>39.299999999999997</v>
      </c>
      <c r="IP7" s="294">
        <v>39.299999999999997</v>
      </c>
      <c r="IQ7" s="294">
        <v>39.299999999999997</v>
      </c>
      <c r="IR7" s="294">
        <v>39.299999999999997</v>
      </c>
      <c r="IS7" s="294">
        <v>39.299999999999997</v>
      </c>
      <c r="IT7" s="294">
        <v>39.299999999999997</v>
      </c>
      <c r="IU7" s="294">
        <v>39.299999999999997</v>
      </c>
      <c r="IV7" s="294">
        <f t="shared" ref="IV7:IV20" si="1">IU7*(1-0.08)</f>
        <v>36.155999999999999</v>
      </c>
      <c r="IW7" s="294">
        <f t="shared" ref="IW7:IW20" si="2">IV7</f>
        <v>36.155999999999999</v>
      </c>
      <c r="IX7" s="294">
        <v>33.700000000000003</v>
      </c>
      <c r="IY7" s="294">
        <v>33.700000000000003</v>
      </c>
      <c r="IZ7" s="294">
        <v>33.700000000000003</v>
      </c>
      <c r="JA7" s="294">
        <v>33.700000000000003</v>
      </c>
      <c r="JB7" s="294">
        <v>33.700000000000003</v>
      </c>
      <c r="JC7" s="294">
        <v>33.700000000000003</v>
      </c>
      <c r="JD7" s="294">
        <v>33.700000000000003</v>
      </c>
      <c r="JE7" s="294">
        <v>27</v>
      </c>
      <c r="JF7" s="294">
        <v>27</v>
      </c>
      <c r="JG7" s="294">
        <v>27</v>
      </c>
      <c r="JH7" s="294">
        <f t="shared" ref="JH7:JH20" si="3">JG7*(1-0.08)</f>
        <v>24.84</v>
      </c>
      <c r="JI7" s="294">
        <f t="shared" ref="JI7:JS20" si="4">JH7</f>
        <v>24.84</v>
      </c>
      <c r="JJ7" s="294">
        <f t="shared" si="4"/>
        <v>24.84</v>
      </c>
      <c r="JK7" s="294">
        <f t="shared" si="4"/>
        <v>24.84</v>
      </c>
      <c r="JL7" s="294">
        <f t="shared" si="4"/>
        <v>24.84</v>
      </c>
      <c r="JM7" s="294">
        <f t="shared" si="4"/>
        <v>24.84</v>
      </c>
      <c r="JN7" s="294">
        <f t="shared" si="4"/>
        <v>24.84</v>
      </c>
      <c r="JO7" s="294">
        <f t="shared" si="4"/>
        <v>24.84</v>
      </c>
      <c r="JP7" s="294">
        <f t="shared" si="4"/>
        <v>24.84</v>
      </c>
      <c r="JQ7" s="294">
        <f t="shared" si="4"/>
        <v>24.84</v>
      </c>
      <c r="JR7" s="294">
        <f t="shared" si="4"/>
        <v>24.84</v>
      </c>
      <c r="JS7" s="294">
        <f t="shared" si="4"/>
        <v>24.84</v>
      </c>
      <c r="JT7" s="294">
        <v>23.8</v>
      </c>
      <c r="JU7" s="294">
        <v>23.8</v>
      </c>
      <c r="JV7" s="294">
        <v>23.8</v>
      </c>
      <c r="JW7" s="294">
        <v>23.8</v>
      </c>
      <c r="JX7" s="294">
        <v>23.8</v>
      </c>
      <c r="JY7" s="294">
        <v>23.8</v>
      </c>
      <c r="JZ7" s="294">
        <v>23.8</v>
      </c>
      <c r="KA7" s="294">
        <v>23.8</v>
      </c>
      <c r="KB7" s="294">
        <v>23.8</v>
      </c>
      <c r="KC7" s="294">
        <v>23.8</v>
      </c>
      <c r="KD7" s="294">
        <v>23.8</v>
      </c>
      <c r="KE7" s="294">
        <v>23.8</v>
      </c>
      <c r="KF7" s="294">
        <v>23.8</v>
      </c>
      <c r="KG7" s="294">
        <v>23.8</v>
      </c>
      <c r="KH7" s="294">
        <v>23.8</v>
      </c>
      <c r="KI7" s="294">
        <v>23.4</v>
      </c>
      <c r="KJ7" s="294">
        <v>23.4</v>
      </c>
      <c r="KK7" s="294">
        <v>23.4</v>
      </c>
      <c r="KL7" s="294">
        <v>23.4</v>
      </c>
      <c r="KM7" s="294">
        <v>23.4</v>
      </c>
      <c r="KN7" s="294">
        <v>23.4</v>
      </c>
      <c r="KO7" s="294">
        <v>20.399999999999999</v>
      </c>
      <c r="KP7" s="294">
        <v>20.399999999999999</v>
      </c>
      <c r="KQ7" s="294">
        <v>20.399999999999999</v>
      </c>
      <c r="KR7" s="294">
        <v>20.399999999999999</v>
      </c>
      <c r="KS7" s="294">
        <v>20.399999999999999</v>
      </c>
      <c r="KT7" s="294">
        <v>20.399999999999999</v>
      </c>
      <c r="KU7" s="294">
        <v>19.5</v>
      </c>
      <c r="KV7" s="294">
        <v>19.5</v>
      </c>
      <c r="KW7" s="294">
        <v>19.5</v>
      </c>
      <c r="KX7" s="294">
        <v>19.5</v>
      </c>
      <c r="KY7" s="294">
        <v>19.5</v>
      </c>
      <c r="KZ7" s="294">
        <v>19.5</v>
      </c>
      <c r="LA7" s="294">
        <v>19</v>
      </c>
      <c r="LB7" s="294">
        <v>19</v>
      </c>
      <c r="LC7" s="294">
        <v>19</v>
      </c>
    </row>
    <row r="8" spans="1:315" s="336" customFormat="1" ht="25.5" customHeight="1">
      <c r="A8" s="294" t="s">
        <v>15338</v>
      </c>
      <c r="B8" s="294" t="s">
        <v>723</v>
      </c>
      <c r="C8" s="297" t="s">
        <v>704</v>
      </c>
      <c r="D8" s="298" t="e">
        <v>#N/A</v>
      </c>
      <c r="E8" s="298" t="e">
        <v>#N/A</v>
      </c>
      <c r="F8" s="298" t="e">
        <v>#N/A</v>
      </c>
      <c r="G8" s="298" t="e">
        <v>#N/A</v>
      </c>
      <c r="H8" s="298" t="e">
        <v>#N/A</v>
      </c>
      <c r="I8" s="298" t="e">
        <v>#N/A</v>
      </c>
      <c r="J8" s="298" t="e">
        <v>#N/A</v>
      </c>
      <c r="K8" s="298" t="e">
        <v>#N/A</v>
      </c>
      <c r="L8" s="298" t="e">
        <v>#N/A</v>
      </c>
      <c r="M8" s="298" t="e">
        <v>#N/A</v>
      </c>
      <c r="N8" s="298" t="e">
        <v>#N/A</v>
      </c>
      <c r="O8" s="298" t="e">
        <v>#N/A</v>
      </c>
      <c r="P8" s="298" t="e">
        <v>#N/A</v>
      </c>
      <c r="Q8" s="298" t="e">
        <v>#N/A</v>
      </c>
      <c r="R8" s="298" t="e">
        <v>#N/A</v>
      </c>
      <c r="S8" s="298" t="e">
        <v>#N/A</v>
      </c>
      <c r="T8" s="298" t="e">
        <v>#N/A</v>
      </c>
      <c r="U8" s="298" t="e">
        <v>#N/A</v>
      </c>
      <c r="V8" s="298" t="e">
        <v>#N/A</v>
      </c>
      <c r="W8" s="298" t="e">
        <v>#N/A</v>
      </c>
      <c r="X8" s="298" t="e">
        <v>#N/A</v>
      </c>
      <c r="Y8" s="298" t="e">
        <v>#N/A</v>
      </c>
      <c r="Z8" s="298" t="e">
        <v>#N/A</v>
      </c>
      <c r="AA8" s="298" t="e">
        <v>#N/A</v>
      </c>
      <c r="AB8" s="298" t="e">
        <v>#N/A</v>
      </c>
      <c r="AC8" s="298" t="e">
        <v>#N/A</v>
      </c>
      <c r="AD8" s="298" t="e">
        <v>#N/A</v>
      </c>
      <c r="AE8" s="298" t="e">
        <v>#N/A</v>
      </c>
      <c r="AF8" s="298" t="e">
        <v>#N/A</v>
      </c>
      <c r="AG8" s="298" t="e">
        <v>#N/A</v>
      </c>
      <c r="AH8" s="298" t="e">
        <v>#N/A</v>
      </c>
      <c r="AI8" s="298" t="e">
        <v>#N/A</v>
      </c>
      <c r="AJ8" s="298" t="e">
        <v>#N/A</v>
      </c>
      <c r="AK8" s="298" t="e">
        <v>#N/A</v>
      </c>
      <c r="AL8" s="298" t="e">
        <v>#N/A</v>
      </c>
      <c r="AM8" s="298" t="e">
        <v>#N/A</v>
      </c>
      <c r="AN8" s="298" t="e">
        <v>#N/A</v>
      </c>
      <c r="AO8" s="298" t="e">
        <v>#N/A</v>
      </c>
      <c r="AP8" s="298" t="e">
        <v>#N/A</v>
      </c>
      <c r="AQ8" s="298" t="e">
        <v>#N/A</v>
      </c>
      <c r="AR8" s="298" t="e">
        <v>#N/A</v>
      </c>
      <c r="AS8" s="298" t="e">
        <v>#N/A</v>
      </c>
      <c r="AT8" s="298" t="e">
        <v>#N/A</v>
      </c>
      <c r="AU8" s="298" t="e">
        <v>#N/A</v>
      </c>
      <c r="AV8" s="298" t="e">
        <v>#N/A</v>
      </c>
      <c r="AW8" s="298" t="e">
        <v>#N/A</v>
      </c>
      <c r="AX8" s="298" t="e">
        <v>#N/A</v>
      </c>
      <c r="AY8" s="298" t="e">
        <v>#N/A</v>
      </c>
      <c r="AZ8" s="298" t="e">
        <v>#N/A</v>
      </c>
      <c r="BA8" s="298" t="e">
        <v>#N/A</v>
      </c>
      <c r="BB8" s="298" t="e">
        <v>#N/A</v>
      </c>
      <c r="BC8" s="298" t="e">
        <v>#N/A</v>
      </c>
      <c r="BD8" s="298" t="e">
        <v>#N/A</v>
      </c>
      <c r="BE8" s="298" t="e">
        <v>#N/A</v>
      </c>
      <c r="BF8" s="298" t="e">
        <v>#N/A</v>
      </c>
      <c r="BG8" s="298" t="e">
        <v>#N/A</v>
      </c>
      <c r="BH8" s="298" t="e">
        <v>#N/A</v>
      </c>
      <c r="BI8" s="298" t="e">
        <v>#N/A</v>
      </c>
      <c r="BJ8" s="298" t="e">
        <v>#N/A</v>
      </c>
      <c r="BK8" s="298" t="e">
        <v>#N/A</v>
      </c>
      <c r="BL8" s="298" t="e">
        <v>#N/A</v>
      </c>
      <c r="BM8" s="298" t="e">
        <v>#N/A</v>
      </c>
      <c r="BN8" s="298" t="e">
        <v>#N/A</v>
      </c>
      <c r="BO8" s="298" t="e">
        <v>#N/A</v>
      </c>
      <c r="BP8" s="298" t="e">
        <v>#N/A</v>
      </c>
      <c r="BQ8" s="298" t="e">
        <v>#N/A</v>
      </c>
      <c r="BR8" s="298" t="e">
        <v>#N/A</v>
      </c>
      <c r="BS8" s="298" t="e">
        <v>#N/A</v>
      </c>
      <c r="BT8" s="298" t="e">
        <v>#N/A</v>
      </c>
      <c r="BU8" s="298" t="e">
        <v>#N/A</v>
      </c>
      <c r="BV8" s="298" t="e">
        <v>#N/A</v>
      </c>
      <c r="BW8" s="298" t="e">
        <v>#N/A</v>
      </c>
      <c r="BX8" s="298" t="e">
        <v>#N/A</v>
      </c>
      <c r="BY8" s="298" t="e">
        <v>#N/A</v>
      </c>
      <c r="BZ8" s="298" t="e">
        <v>#N/A</v>
      </c>
      <c r="CA8" s="298" t="e">
        <v>#N/A</v>
      </c>
      <c r="CB8" s="298" t="e">
        <v>#N/A</v>
      </c>
      <c r="CC8" s="298" t="e">
        <v>#N/A</v>
      </c>
      <c r="CD8" s="298" t="e">
        <v>#N/A</v>
      </c>
      <c r="CE8" s="298" t="e">
        <v>#N/A</v>
      </c>
      <c r="CF8" s="298" t="e">
        <v>#N/A</v>
      </c>
      <c r="CG8" s="298" t="e">
        <v>#N/A</v>
      </c>
      <c r="CH8" s="298" t="e">
        <v>#N/A</v>
      </c>
      <c r="CI8" s="298" t="e">
        <v>#N/A</v>
      </c>
      <c r="CJ8" s="298" t="e">
        <v>#N/A</v>
      </c>
      <c r="CK8" s="298" t="e">
        <v>#N/A</v>
      </c>
      <c r="CL8" s="298" t="e">
        <v>#N/A</v>
      </c>
      <c r="CM8" s="298" t="e">
        <v>#N/A</v>
      </c>
      <c r="CN8" s="298" t="e">
        <v>#N/A</v>
      </c>
      <c r="CO8" s="298" t="e">
        <v>#N/A</v>
      </c>
      <c r="CP8" s="298" t="e">
        <v>#N/A</v>
      </c>
      <c r="CQ8" s="298" t="e">
        <v>#N/A</v>
      </c>
      <c r="CR8" s="298" t="e">
        <v>#N/A</v>
      </c>
      <c r="CS8" s="298" t="e">
        <v>#N/A</v>
      </c>
      <c r="CT8" s="298" t="e">
        <v>#N/A</v>
      </c>
      <c r="CU8" s="298" t="e">
        <v>#N/A</v>
      </c>
      <c r="CV8" s="298" t="e">
        <v>#N/A</v>
      </c>
      <c r="CW8" s="298" t="e">
        <v>#N/A</v>
      </c>
      <c r="CX8" s="298" t="e">
        <v>#N/A</v>
      </c>
      <c r="CY8" s="298" t="e">
        <v>#N/A</v>
      </c>
      <c r="CZ8" s="298" t="e">
        <v>#N/A</v>
      </c>
      <c r="DA8" s="298" t="e">
        <v>#N/A</v>
      </c>
      <c r="DB8" s="298" t="e">
        <v>#N/A</v>
      </c>
      <c r="DC8" s="298" t="e">
        <v>#N/A</v>
      </c>
      <c r="DD8" s="298" t="e">
        <v>#N/A</v>
      </c>
      <c r="DE8" s="298" t="e">
        <v>#N/A</v>
      </c>
      <c r="DF8" s="298" t="e">
        <v>#N/A</v>
      </c>
      <c r="DG8" s="298" t="e">
        <v>#N/A</v>
      </c>
      <c r="DH8" s="298" t="e">
        <v>#N/A</v>
      </c>
      <c r="DI8" s="298" t="e">
        <v>#N/A</v>
      </c>
      <c r="DJ8" s="298" t="e">
        <v>#N/A</v>
      </c>
      <c r="DK8" s="298" t="e">
        <v>#N/A</v>
      </c>
      <c r="DL8" s="298" t="e">
        <v>#N/A</v>
      </c>
      <c r="DM8" s="298" t="e">
        <v>#N/A</v>
      </c>
      <c r="DN8" s="298" t="e">
        <v>#N/A</v>
      </c>
      <c r="DO8" s="298" t="e">
        <v>#N/A</v>
      </c>
      <c r="DP8" s="298" t="e">
        <v>#N/A</v>
      </c>
      <c r="DQ8" s="298" t="e">
        <v>#N/A</v>
      </c>
      <c r="DR8" s="298" t="e">
        <v>#N/A</v>
      </c>
      <c r="DS8" s="298" t="e">
        <v>#N/A</v>
      </c>
      <c r="DT8" s="298" t="e">
        <v>#N/A</v>
      </c>
      <c r="DU8" s="298" t="e">
        <v>#N/A</v>
      </c>
      <c r="DV8" s="298" t="e">
        <v>#N/A</v>
      </c>
      <c r="DW8" s="298" t="e">
        <v>#N/A</v>
      </c>
      <c r="DX8" s="298" t="e">
        <v>#N/A</v>
      </c>
      <c r="DY8" s="298" t="e">
        <v>#N/A</v>
      </c>
      <c r="DZ8" s="298" t="e">
        <v>#N/A</v>
      </c>
      <c r="EA8" s="298" t="e">
        <v>#N/A</v>
      </c>
      <c r="EB8" s="298" t="e">
        <v>#N/A</v>
      </c>
      <c r="EC8" s="298" t="e">
        <v>#N/A</v>
      </c>
      <c r="ED8" s="298" t="e">
        <v>#N/A</v>
      </c>
      <c r="EE8" s="298" t="e">
        <v>#N/A</v>
      </c>
      <c r="EF8" s="298" t="e">
        <v>#N/A</v>
      </c>
      <c r="EG8" s="298" t="e">
        <v>#N/A</v>
      </c>
      <c r="EH8" s="298" t="e">
        <v>#N/A</v>
      </c>
      <c r="EI8" s="298" t="e">
        <v>#N/A</v>
      </c>
      <c r="EJ8" s="298" t="e">
        <v>#N/A</v>
      </c>
      <c r="EK8" s="298" t="e">
        <v>#N/A</v>
      </c>
      <c r="EL8" s="298" t="e">
        <v>#N/A</v>
      </c>
      <c r="EM8" s="298" t="e">
        <v>#N/A</v>
      </c>
      <c r="EN8" s="298" t="e">
        <v>#N/A</v>
      </c>
      <c r="EO8" s="298" t="e">
        <v>#N/A</v>
      </c>
      <c r="EP8" s="298" t="e">
        <v>#N/A</v>
      </c>
      <c r="EQ8" s="298" t="e">
        <v>#N/A</v>
      </c>
      <c r="ER8" s="298" t="e">
        <v>#N/A</v>
      </c>
      <c r="ES8" s="298" t="e">
        <v>#N/A</v>
      </c>
      <c r="ET8" s="298" t="e">
        <v>#N/A</v>
      </c>
      <c r="EU8" s="298" t="e">
        <v>#N/A</v>
      </c>
      <c r="EV8" s="298" t="e">
        <v>#N/A</v>
      </c>
      <c r="EW8" s="298" t="e">
        <v>#N/A</v>
      </c>
      <c r="EX8" s="298" t="e">
        <v>#N/A</v>
      </c>
      <c r="EY8" s="298" t="e">
        <v>#N/A</v>
      </c>
      <c r="EZ8" s="298" t="e">
        <v>#N/A</v>
      </c>
      <c r="FA8" s="298" t="e">
        <v>#N/A</v>
      </c>
      <c r="FB8" s="298" t="e">
        <v>#N/A</v>
      </c>
      <c r="FC8" s="298" t="e">
        <v>#N/A</v>
      </c>
      <c r="FD8" s="298" t="e">
        <v>#N/A</v>
      </c>
      <c r="FE8" s="298" t="e">
        <v>#N/A</v>
      </c>
      <c r="FF8" s="298" t="e">
        <v>#N/A</v>
      </c>
      <c r="FG8" s="298" t="e">
        <v>#N/A</v>
      </c>
      <c r="FH8" s="298" t="e">
        <v>#N/A</v>
      </c>
      <c r="FI8" s="298" t="e">
        <v>#N/A</v>
      </c>
      <c r="FJ8" s="298" t="e">
        <v>#N/A</v>
      </c>
      <c r="FK8" s="298" t="e">
        <v>#N/A</v>
      </c>
      <c r="FL8" s="298" t="e">
        <v>#N/A</v>
      </c>
      <c r="FM8" s="298" t="e">
        <v>#N/A</v>
      </c>
      <c r="FN8" s="298" t="e">
        <v>#N/A</v>
      </c>
      <c r="FO8" s="298" t="e">
        <v>#N/A</v>
      </c>
      <c r="FP8" s="298">
        <v>0.15</v>
      </c>
      <c r="FQ8" s="298">
        <v>0.15</v>
      </c>
      <c r="FR8" s="298">
        <v>0.15</v>
      </c>
      <c r="FS8" s="298">
        <v>0.15</v>
      </c>
      <c r="FT8" s="298">
        <v>0.15</v>
      </c>
      <c r="FU8" s="298">
        <v>0.15</v>
      </c>
      <c r="FV8" s="298">
        <v>0.15</v>
      </c>
      <c r="FW8" s="298">
        <v>0.15</v>
      </c>
      <c r="FX8" s="298">
        <v>0.15</v>
      </c>
      <c r="FY8" s="298">
        <v>0.15</v>
      </c>
      <c r="FZ8" s="298">
        <v>0.15</v>
      </c>
      <c r="GA8" s="298">
        <v>0.15</v>
      </c>
      <c r="GB8" s="298" t="s">
        <v>14838</v>
      </c>
      <c r="GC8" s="298" t="s">
        <v>14838</v>
      </c>
      <c r="GD8" s="298" t="s">
        <v>14838</v>
      </c>
      <c r="GE8" s="298" t="s">
        <v>14838</v>
      </c>
      <c r="GF8" s="298" t="s">
        <v>14838</v>
      </c>
      <c r="GG8" s="298" t="s">
        <v>14838</v>
      </c>
      <c r="GH8" s="298" t="s">
        <v>14838</v>
      </c>
      <c r="GI8" s="298" t="s">
        <v>14838</v>
      </c>
      <c r="GJ8" s="298" t="s">
        <v>14838</v>
      </c>
      <c r="GK8" s="298" t="s">
        <v>14838</v>
      </c>
      <c r="GL8" s="298" t="s">
        <v>14838</v>
      </c>
      <c r="GM8" s="298" t="s">
        <v>14838</v>
      </c>
      <c r="GN8" s="298" t="s">
        <v>14838</v>
      </c>
      <c r="GO8" s="298" t="s">
        <v>14838</v>
      </c>
      <c r="GP8" s="298" t="s">
        <v>14838</v>
      </c>
      <c r="GQ8" s="298" t="s">
        <v>14838</v>
      </c>
      <c r="GR8" s="298" t="s">
        <v>14838</v>
      </c>
      <c r="GS8" s="298" t="s">
        <v>14838</v>
      </c>
      <c r="GT8" s="298" t="s">
        <v>14838</v>
      </c>
      <c r="GU8" s="298" t="s">
        <v>14838</v>
      </c>
      <c r="GV8" s="298" t="s">
        <v>14838</v>
      </c>
      <c r="GW8" s="298" t="s">
        <v>14838</v>
      </c>
      <c r="GX8" s="298" t="s">
        <v>14838</v>
      </c>
      <c r="GY8" s="298" t="s">
        <v>14838</v>
      </c>
      <c r="GZ8" s="298" t="s">
        <v>14838</v>
      </c>
      <c r="HA8" s="298" t="s">
        <v>14838</v>
      </c>
      <c r="HB8" s="298" t="s">
        <v>14838</v>
      </c>
      <c r="HC8" s="298" t="s">
        <v>14838</v>
      </c>
      <c r="HD8" s="294">
        <v>51</v>
      </c>
      <c r="HE8" s="294">
        <v>51</v>
      </c>
      <c r="HF8" s="294">
        <v>51</v>
      </c>
      <c r="HG8" s="294">
        <v>51</v>
      </c>
      <c r="HH8" s="294">
        <v>51</v>
      </c>
      <c r="HI8" s="294">
        <v>51</v>
      </c>
      <c r="HJ8" s="294">
        <v>51</v>
      </c>
      <c r="HK8" s="294">
        <v>51</v>
      </c>
      <c r="HL8" s="294">
        <v>51</v>
      </c>
      <c r="HM8" s="294">
        <v>51</v>
      </c>
      <c r="HN8" s="294">
        <v>51</v>
      </c>
      <c r="HO8" s="294">
        <v>51</v>
      </c>
      <c r="HP8" s="294">
        <v>51</v>
      </c>
      <c r="HQ8" s="294">
        <v>51</v>
      </c>
      <c r="HR8" s="294">
        <v>51</v>
      </c>
      <c r="HS8" s="294">
        <v>51</v>
      </c>
      <c r="HT8" s="294">
        <v>51</v>
      </c>
      <c r="HU8" s="294">
        <v>51</v>
      </c>
      <c r="HV8" s="294">
        <v>51</v>
      </c>
      <c r="HW8" s="294">
        <v>51</v>
      </c>
      <c r="HX8" s="294">
        <v>41.8</v>
      </c>
      <c r="HY8" s="294">
        <v>41.8</v>
      </c>
      <c r="HZ8" s="294">
        <v>41.8</v>
      </c>
      <c r="IA8" s="294">
        <v>41.8</v>
      </c>
      <c r="IB8" s="294">
        <v>41.8</v>
      </c>
      <c r="IC8" s="294">
        <v>41.8</v>
      </c>
      <c r="ID8" s="294">
        <v>41.8</v>
      </c>
      <c r="IE8" s="294">
        <v>41.8</v>
      </c>
      <c r="IF8" s="294">
        <v>41.8</v>
      </c>
      <c r="IG8" s="294">
        <v>41.8</v>
      </c>
      <c r="IH8" s="294">
        <v>41.8</v>
      </c>
      <c r="II8" s="294">
        <v>41.8</v>
      </c>
      <c r="IJ8" s="294">
        <v>34.299999999999997</v>
      </c>
      <c r="IK8" s="294">
        <v>34.299999999999997</v>
      </c>
      <c r="IL8" s="294">
        <v>34.299999999999997</v>
      </c>
      <c r="IM8" s="294">
        <v>34.299999999999997</v>
      </c>
      <c r="IN8" s="294">
        <v>34.299999999999997</v>
      </c>
      <c r="IO8" s="294">
        <v>34.299999999999997</v>
      </c>
      <c r="IP8" s="294">
        <v>34.299999999999997</v>
      </c>
      <c r="IQ8" s="294">
        <v>34.299999999999997</v>
      </c>
      <c r="IR8" s="294">
        <v>34.299999999999997</v>
      </c>
      <c r="IS8" s="294">
        <v>34.299999999999997</v>
      </c>
      <c r="IT8" s="294">
        <v>34.299999999999997</v>
      </c>
      <c r="IU8" s="294">
        <v>34.299999999999997</v>
      </c>
      <c r="IV8" s="294">
        <f t="shared" si="1"/>
        <v>31.555999999999997</v>
      </c>
      <c r="IW8" s="294">
        <f t="shared" si="2"/>
        <v>31.555999999999997</v>
      </c>
      <c r="IX8" s="294">
        <v>32</v>
      </c>
      <c r="IY8" s="294">
        <v>32</v>
      </c>
      <c r="IZ8" s="294">
        <v>32</v>
      </c>
      <c r="JA8" s="294">
        <v>32</v>
      </c>
      <c r="JB8" s="294">
        <v>32</v>
      </c>
      <c r="JC8" s="294">
        <v>32</v>
      </c>
      <c r="JD8" s="294">
        <v>32</v>
      </c>
      <c r="JE8" s="294">
        <v>24.8</v>
      </c>
      <c r="JF8" s="294">
        <v>24.8</v>
      </c>
      <c r="JG8" s="294">
        <v>24.8</v>
      </c>
      <c r="JH8" s="294">
        <f t="shared" si="3"/>
        <v>22.816000000000003</v>
      </c>
      <c r="JI8" s="294">
        <f t="shared" si="4"/>
        <v>22.816000000000003</v>
      </c>
      <c r="JJ8" s="294">
        <f t="shared" si="4"/>
        <v>22.816000000000003</v>
      </c>
      <c r="JK8" s="294">
        <f t="shared" si="4"/>
        <v>22.816000000000003</v>
      </c>
      <c r="JL8" s="294">
        <f t="shared" si="4"/>
        <v>22.816000000000003</v>
      </c>
      <c r="JM8" s="294">
        <f t="shared" si="4"/>
        <v>22.816000000000003</v>
      </c>
      <c r="JN8" s="294">
        <f t="shared" si="4"/>
        <v>22.816000000000003</v>
      </c>
      <c r="JO8" s="294">
        <f t="shared" si="4"/>
        <v>22.816000000000003</v>
      </c>
      <c r="JP8" s="294">
        <f t="shared" si="4"/>
        <v>22.816000000000003</v>
      </c>
      <c r="JQ8" s="294">
        <f t="shared" si="4"/>
        <v>22.816000000000003</v>
      </c>
      <c r="JR8" s="294">
        <f t="shared" si="4"/>
        <v>22.816000000000003</v>
      </c>
      <c r="JS8" s="294">
        <f t="shared" si="4"/>
        <v>22.816000000000003</v>
      </c>
      <c r="JT8" s="294">
        <v>19.8</v>
      </c>
      <c r="JU8" s="294">
        <v>19.8</v>
      </c>
      <c r="JV8" s="294">
        <v>19.8</v>
      </c>
      <c r="JW8" s="294">
        <v>19.8</v>
      </c>
      <c r="JX8" s="294">
        <v>19.8</v>
      </c>
      <c r="JY8" s="294">
        <v>19.8</v>
      </c>
      <c r="JZ8" s="294">
        <v>19.8</v>
      </c>
      <c r="KA8" s="294">
        <v>19.8</v>
      </c>
      <c r="KB8" s="294">
        <v>19.8</v>
      </c>
      <c r="KC8" s="294">
        <v>19.8</v>
      </c>
      <c r="KD8" s="294">
        <v>19.8</v>
      </c>
      <c r="KE8" s="294">
        <v>19.8</v>
      </c>
      <c r="KF8" s="294">
        <v>19.8</v>
      </c>
      <c r="KG8" s="294">
        <v>19.8</v>
      </c>
      <c r="KH8" s="294">
        <v>19.8</v>
      </c>
      <c r="KI8" s="294">
        <v>18.5</v>
      </c>
      <c r="KJ8" s="294">
        <v>18.5</v>
      </c>
      <c r="KK8" s="294">
        <v>18.5</v>
      </c>
      <c r="KL8" s="294">
        <v>18.5</v>
      </c>
      <c r="KM8" s="294">
        <v>18.5</v>
      </c>
      <c r="KN8" s="294">
        <v>18.5</v>
      </c>
      <c r="KO8" s="294">
        <v>17.7</v>
      </c>
      <c r="KP8" s="294">
        <v>17.7</v>
      </c>
      <c r="KQ8" s="294">
        <v>17.7</v>
      </c>
      <c r="KR8" s="294">
        <v>17.7</v>
      </c>
      <c r="KS8" s="294">
        <v>17.7</v>
      </c>
      <c r="KT8" s="294">
        <v>17.7</v>
      </c>
      <c r="KU8" s="294">
        <v>16.600000000000001</v>
      </c>
      <c r="KV8" s="294">
        <v>16.600000000000001</v>
      </c>
      <c r="KW8" s="294">
        <v>16.600000000000001</v>
      </c>
      <c r="KX8" s="294">
        <v>16.600000000000001</v>
      </c>
      <c r="KY8" s="294">
        <v>16.600000000000001</v>
      </c>
      <c r="KZ8" s="294">
        <v>16.600000000000001</v>
      </c>
      <c r="LA8" s="294">
        <v>15.6</v>
      </c>
      <c r="LB8" s="294">
        <v>15.6</v>
      </c>
      <c r="LC8" s="294">
        <v>15.6</v>
      </c>
    </row>
    <row r="9" spans="1:315" s="336" customFormat="1" ht="25.5" customHeight="1">
      <c r="A9" s="294" t="s">
        <v>15339</v>
      </c>
      <c r="B9" s="294" t="s">
        <v>723</v>
      </c>
      <c r="C9" s="297" t="s">
        <v>704</v>
      </c>
      <c r="D9" s="298" t="e">
        <v>#N/A</v>
      </c>
      <c r="E9" s="298" t="e">
        <v>#N/A</v>
      </c>
      <c r="F9" s="298" t="e">
        <v>#N/A</v>
      </c>
      <c r="G9" s="298" t="e">
        <v>#N/A</v>
      </c>
      <c r="H9" s="298" t="e">
        <v>#N/A</v>
      </c>
      <c r="I9" s="298" t="e">
        <v>#N/A</v>
      </c>
      <c r="J9" s="298" t="e">
        <v>#N/A</v>
      </c>
      <c r="K9" s="298" t="e">
        <v>#N/A</v>
      </c>
      <c r="L9" s="298" t="e">
        <v>#N/A</v>
      </c>
      <c r="M9" s="298" t="e">
        <v>#N/A</v>
      </c>
      <c r="N9" s="298" t="e">
        <v>#N/A</v>
      </c>
      <c r="O9" s="298" t="e">
        <v>#N/A</v>
      </c>
      <c r="P9" s="298" t="e">
        <v>#N/A</v>
      </c>
      <c r="Q9" s="298" t="e">
        <v>#N/A</v>
      </c>
      <c r="R9" s="298" t="e">
        <v>#N/A</v>
      </c>
      <c r="S9" s="298" t="e">
        <v>#N/A</v>
      </c>
      <c r="T9" s="298" t="e">
        <v>#N/A</v>
      </c>
      <c r="U9" s="298" t="e">
        <v>#N/A</v>
      </c>
      <c r="V9" s="298" t="e">
        <v>#N/A</v>
      </c>
      <c r="W9" s="298" t="e">
        <v>#N/A</v>
      </c>
      <c r="X9" s="298" t="e">
        <v>#N/A</v>
      </c>
      <c r="Y9" s="298" t="e">
        <v>#N/A</v>
      </c>
      <c r="Z9" s="298" t="e">
        <v>#N/A</v>
      </c>
      <c r="AA9" s="298" t="e">
        <v>#N/A</v>
      </c>
      <c r="AB9" s="298" t="e">
        <v>#N/A</v>
      </c>
      <c r="AC9" s="298" t="e">
        <v>#N/A</v>
      </c>
      <c r="AD9" s="298" t="e">
        <v>#N/A</v>
      </c>
      <c r="AE9" s="298" t="e">
        <v>#N/A</v>
      </c>
      <c r="AF9" s="298" t="e">
        <v>#N/A</v>
      </c>
      <c r="AG9" s="298" t="e">
        <v>#N/A</v>
      </c>
      <c r="AH9" s="298" t="e">
        <v>#N/A</v>
      </c>
      <c r="AI9" s="298" t="e">
        <v>#N/A</v>
      </c>
      <c r="AJ9" s="298" t="e">
        <v>#N/A</v>
      </c>
      <c r="AK9" s="298" t="e">
        <v>#N/A</v>
      </c>
      <c r="AL9" s="298" t="e">
        <v>#N/A</v>
      </c>
      <c r="AM9" s="298" t="e">
        <v>#N/A</v>
      </c>
      <c r="AN9" s="298" t="e">
        <v>#N/A</v>
      </c>
      <c r="AO9" s="298" t="e">
        <v>#N/A</v>
      </c>
      <c r="AP9" s="298" t="e">
        <v>#N/A</v>
      </c>
      <c r="AQ9" s="298" t="e">
        <v>#N/A</v>
      </c>
      <c r="AR9" s="298" t="e">
        <v>#N/A</v>
      </c>
      <c r="AS9" s="298" t="e">
        <v>#N/A</v>
      </c>
      <c r="AT9" s="298" t="e">
        <v>#N/A</v>
      </c>
      <c r="AU9" s="298" t="e">
        <v>#N/A</v>
      </c>
      <c r="AV9" s="298" t="e">
        <v>#N/A</v>
      </c>
      <c r="AW9" s="298" t="e">
        <v>#N/A</v>
      </c>
      <c r="AX9" s="298" t="e">
        <v>#N/A</v>
      </c>
      <c r="AY9" s="298" t="e">
        <v>#N/A</v>
      </c>
      <c r="AZ9" s="298" t="e">
        <v>#N/A</v>
      </c>
      <c r="BA9" s="298" t="e">
        <v>#N/A</v>
      </c>
      <c r="BB9" s="298" t="e">
        <v>#N/A</v>
      </c>
      <c r="BC9" s="298" t="e">
        <v>#N/A</v>
      </c>
      <c r="BD9" s="298" t="e">
        <v>#N/A</v>
      </c>
      <c r="BE9" s="298" t="e">
        <v>#N/A</v>
      </c>
      <c r="BF9" s="298" t="e">
        <v>#N/A</v>
      </c>
      <c r="BG9" s="298" t="e">
        <v>#N/A</v>
      </c>
      <c r="BH9" s="298" t="e">
        <v>#N/A</v>
      </c>
      <c r="BI9" s="298" t="e">
        <v>#N/A</v>
      </c>
      <c r="BJ9" s="298" t="e">
        <v>#N/A</v>
      </c>
      <c r="BK9" s="298" t="e">
        <v>#N/A</v>
      </c>
      <c r="BL9" s="298" t="e">
        <v>#N/A</v>
      </c>
      <c r="BM9" s="298" t="e">
        <v>#N/A</v>
      </c>
      <c r="BN9" s="298" t="e">
        <v>#N/A</v>
      </c>
      <c r="BO9" s="298" t="e">
        <v>#N/A</v>
      </c>
      <c r="BP9" s="298" t="e">
        <v>#N/A</v>
      </c>
      <c r="BQ9" s="298" t="e">
        <v>#N/A</v>
      </c>
      <c r="BR9" s="298" t="e">
        <v>#N/A</v>
      </c>
      <c r="BS9" s="298" t="e">
        <v>#N/A</v>
      </c>
      <c r="BT9" s="298" t="e">
        <v>#N/A</v>
      </c>
      <c r="BU9" s="298" t="e">
        <v>#N/A</v>
      </c>
      <c r="BV9" s="298" t="e">
        <v>#N/A</v>
      </c>
      <c r="BW9" s="298" t="e">
        <v>#N/A</v>
      </c>
      <c r="BX9" s="298" t="e">
        <v>#N/A</v>
      </c>
      <c r="BY9" s="298" t="e">
        <v>#N/A</v>
      </c>
      <c r="BZ9" s="298" t="e">
        <v>#N/A</v>
      </c>
      <c r="CA9" s="298" t="e">
        <v>#N/A</v>
      </c>
      <c r="CB9" s="298" t="e">
        <v>#N/A</v>
      </c>
      <c r="CC9" s="298" t="e">
        <v>#N/A</v>
      </c>
      <c r="CD9" s="298" t="e">
        <v>#N/A</v>
      </c>
      <c r="CE9" s="298" t="e">
        <v>#N/A</v>
      </c>
      <c r="CF9" s="298" t="e">
        <v>#N/A</v>
      </c>
      <c r="CG9" s="298" t="e">
        <v>#N/A</v>
      </c>
      <c r="CH9" s="298" t="e">
        <v>#N/A</v>
      </c>
      <c r="CI9" s="298" t="e">
        <v>#N/A</v>
      </c>
      <c r="CJ9" s="298" t="e">
        <v>#N/A</v>
      </c>
      <c r="CK9" s="298" t="e">
        <v>#N/A</v>
      </c>
      <c r="CL9" s="298" t="e">
        <v>#N/A</v>
      </c>
      <c r="CM9" s="298" t="e">
        <v>#N/A</v>
      </c>
      <c r="CN9" s="298" t="e">
        <v>#N/A</v>
      </c>
      <c r="CO9" s="298" t="e">
        <v>#N/A</v>
      </c>
      <c r="CP9" s="298" t="e">
        <v>#N/A</v>
      </c>
      <c r="CQ9" s="298" t="e">
        <v>#N/A</v>
      </c>
      <c r="CR9" s="298" t="e">
        <v>#N/A</v>
      </c>
      <c r="CS9" s="298" t="e">
        <v>#N/A</v>
      </c>
      <c r="CT9" s="298" t="e">
        <v>#N/A</v>
      </c>
      <c r="CU9" s="298" t="e">
        <v>#N/A</v>
      </c>
      <c r="CV9" s="298" t="e">
        <v>#N/A</v>
      </c>
      <c r="CW9" s="298" t="e">
        <v>#N/A</v>
      </c>
      <c r="CX9" s="298" t="e">
        <v>#N/A</v>
      </c>
      <c r="CY9" s="298" t="e">
        <v>#N/A</v>
      </c>
      <c r="CZ9" s="298" t="e">
        <v>#N/A</v>
      </c>
      <c r="DA9" s="298" t="e">
        <v>#N/A</v>
      </c>
      <c r="DB9" s="298" t="e">
        <v>#N/A</v>
      </c>
      <c r="DC9" s="298" t="e">
        <v>#N/A</v>
      </c>
      <c r="DD9" s="298" t="e">
        <v>#N/A</v>
      </c>
      <c r="DE9" s="298" t="e">
        <v>#N/A</v>
      </c>
      <c r="DF9" s="298" t="e">
        <v>#N/A</v>
      </c>
      <c r="DG9" s="298" t="e">
        <v>#N/A</v>
      </c>
      <c r="DH9" s="298" t="e">
        <v>#N/A</v>
      </c>
      <c r="DI9" s="298" t="e">
        <v>#N/A</v>
      </c>
      <c r="DJ9" s="298" t="e">
        <v>#N/A</v>
      </c>
      <c r="DK9" s="298" t="e">
        <v>#N/A</v>
      </c>
      <c r="DL9" s="298" t="e">
        <v>#N/A</v>
      </c>
      <c r="DM9" s="298" t="e">
        <v>#N/A</v>
      </c>
      <c r="DN9" s="298" t="e">
        <v>#N/A</v>
      </c>
      <c r="DO9" s="298" t="e">
        <v>#N/A</v>
      </c>
      <c r="DP9" s="298" t="e">
        <v>#N/A</v>
      </c>
      <c r="DQ9" s="298" t="e">
        <v>#N/A</v>
      </c>
      <c r="DR9" s="298" t="e">
        <v>#N/A</v>
      </c>
      <c r="DS9" s="298" t="e">
        <v>#N/A</v>
      </c>
      <c r="DT9" s="298" t="e">
        <v>#N/A</v>
      </c>
      <c r="DU9" s="298" t="e">
        <v>#N/A</v>
      </c>
      <c r="DV9" s="298" t="e">
        <v>#N/A</v>
      </c>
      <c r="DW9" s="298" t="e">
        <v>#N/A</v>
      </c>
      <c r="DX9" s="298" t="e">
        <v>#N/A</v>
      </c>
      <c r="DY9" s="298" t="e">
        <v>#N/A</v>
      </c>
      <c r="DZ9" s="298" t="e">
        <v>#N/A</v>
      </c>
      <c r="EA9" s="298" t="e">
        <v>#N/A</v>
      </c>
      <c r="EB9" s="298" t="e">
        <v>#N/A</v>
      </c>
      <c r="EC9" s="298" t="e">
        <v>#N/A</v>
      </c>
      <c r="ED9" s="298" t="e">
        <v>#N/A</v>
      </c>
      <c r="EE9" s="298" t="e">
        <v>#N/A</v>
      </c>
      <c r="EF9" s="298" t="e">
        <v>#N/A</v>
      </c>
      <c r="EG9" s="298" t="e">
        <v>#N/A</v>
      </c>
      <c r="EH9" s="298" t="e">
        <v>#N/A</v>
      </c>
      <c r="EI9" s="298" t="e">
        <v>#N/A</v>
      </c>
      <c r="EJ9" s="298" t="e">
        <v>#N/A</v>
      </c>
      <c r="EK9" s="298" t="e">
        <v>#N/A</v>
      </c>
      <c r="EL9" s="298" t="e">
        <v>#N/A</v>
      </c>
      <c r="EM9" s="298" t="e">
        <v>#N/A</v>
      </c>
      <c r="EN9" s="298" t="e">
        <v>#N/A</v>
      </c>
      <c r="EO9" s="298" t="e">
        <v>#N/A</v>
      </c>
      <c r="EP9" s="298" t="e">
        <v>#N/A</v>
      </c>
      <c r="EQ9" s="298" t="e">
        <v>#N/A</v>
      </c>
      <c r="ER9" s="298" t="e">
        <v>#N/A</v>
      </c>
      <c r="ES9" s="298" t="e">
        <v>#N/A</v>
      </c>
      <c r="ET9" s="298" t="e">
        <v>#N/A</v>
      </c>
      <c r="EU9" s="298" t="e">
        <v>#N/A</v>
      </c>
      <c r="EV9" s="298" t="e">
        <v>#N/A</v>
      </c>
      <c r="EW9" s="298" t="e">
        <v>#N/A</v>
      </c>
      <c r="EX9" s="298" t="e">
        <v>#N/A</v>
      </c>
      <c r="EY9" s="298" t="e">
        <v>#N/A</v>
      </c>
      <c r="EZ9" s="298" t="e">
        <v>#N/A</v>
      </c>
      <c r="FA9" s="298" t="e">
        <v>#N/A</v>
      </c>
      <c r="FB9" s="298" t="e">
        <v>#N/A</v>
      </c>
      <c r="FC9" s="298" t="e">
        <v>#N/A</v>
      </c>
      <c r="FD9" s="298" t="e">
        <v>#N/A</v>
      </c>
      <c r="FE9" s="298" t="e">
        <v>#N/A</v>
      </c>
      <c r="FF9" s="298" t="e">
        <v>#N/A</v>
      </c>
      <c r="FG9" s="298" t="e">
        <v>#N/A</v>
      </c>
      <c r="FH9" s="298" t="e">
        <v>#N/A</v>
      </c>
      <c r="FI9" s="298" t="e">
        <v>#N/A</v>
      </c>
      <c r="FJ9" s="298" t="e">
        <v>#N/A</v>
      </c>
      <c r="FK9" s="298" t="e">
        <v>#N/A</v>
      </c>
      <c r="FL9" s="298" t="e">
        <v>#N/A</v>
      </c>
      <c r="FM9" s="298" t="e">
        <v>#N/A</v>
      </c>
      <c r="FN9" s="298" t="e">
        <v>#N/A</v>
      </c>
      <c r="FO9" s="298" t="e">
        <v>#N/A</v>
      </c>
      <c r="FP9" s="298">
        <v>0.15</v>
      </c>
      <c r="FQ9" s="298">
        <v>0.15</v>
      </c>
      <c r="FR9" s="298">
        <v>0.15</v>
      </c>
      <c r="FS9" s="298">
        <v>0.15</v>
      </c>
      <c r="FT9" s="298">
        <v>0.15</v>
      </c>
      <c r="FU9" s="298">
        <v>0.15</v>
      </c>
      <c r="FV9" s="298">
        <v>0.15</v>
      </c>
      <c r="FW9" s="298">
        <v>0.15</v>
      </c>
      <c r="FX9" s="298">
        <v>0.15</v>
      </c>
      <c r="FY9" s="298">
        <v>0.15</v>
      </c>
      <c r="FZ9" s="298">
        <v>0.15</v>
      </c>
      <c r="GA9" s="298">
        <v>0.15</v>
      </c>
      <c r="GB9" s="298" t="s">
        <v>14838</v>
      </c>
      <c r="GC9" s="298" t="s">
        <v>14838</v>
      </c>
      <c r="GD9" s="298" t="s">
        <v>14838</v>
      </c>
      <c r="GE9" s="298" t="s">
        <v>14838</v>
      </c>
      <c r="GF9" s="298" t="s">
        <v>14838</v>
      </c>
      <c r="GG9" s="298" t="s">
        <v>14838</v>
      </c>
      <c r="GH9" s="298" t="s">
        <v>14838</v>
      </c>
      <c r="GI9" s="298" t="s">
        <v>14838</v>
      </c>
      <c r="GJ9" s="298" t="s">
        <v>14838</v>
      </c>
      <c r="GK9" s="298" t="s">
        <v>14838</v>
      </c>
      <c r="GL9" s="298" t="s">
        <v>14838</v>
      </c>
      <c r="GM9" s="298" t="s">
        <v>14838</v>
      </c>
      <c r="GN9" s="298" t="s">
        <v>14838</v>
      </c>
      <c r="GO9" s="298" t="s">
        <v>14838</v>
      </c>
      <c r="GP9" s="298" t="s">
        <v>14838</v>
      </c>
      <c r="GQ9" s="298" t="s">
        <v>14838</v>
      </c>
      <c r="GR9" s="298" t="s">
        <v>14838</v>
      </c>
      <c r="GS9" s="298" t="s">
        <v>14838</v>
      </c>
      <c r="GT9" s="298" t="s">
        <v>14838</v>
      </c>
      <c r="GU9" s="298" t="s">
        <v>14838</v>
      </c>
      <c r="GV9" s="298" t="s">
        <v>14838</v>
      </c>
      <c r="GW9" s="298" t="s">
        <v>14838</v>
      </c>
      <c r="GX9" s="298" t="s">
        <v>14838</v>
      </c>
      <c r="GY9" s="298" t="s">
        <v>14838</v>
      </c>
      <c r="GZ9" s="298" t="s">
        <v>14838</v>
      </c>
      <c r="HA9" s="298" t="s">
        <v>14838</v>
      </c>
      <c r="HB9" s="298" t="s">
        <v>14838</v>
      </c>
      <c r="HC9" s="298" t="s">
        <v>14838</v>
      </c>
      <c r="HD9" s="294">
        <v>49</v>
      </c>
      <c r="HE9" s="294">
        <v>49</v>
      </c>
      <c r="HF9" s="294">
        <v>49</v>
      </c>
      <c r="HG9" s="294">
        <v>49</v>
      </c>
      <c r="HH9" s="294">
        <v>49</v>
      </c>
      <c r="HI9" s="294">
        <v>49</v>
      </c>
      <c r="HJ9" s="294">
        <v>49</v>
      </c>
      <c r="HK9" s="294">
        <v>49</v>
      </c>
      <c r="HL9" s="294">
        <v>49</v>
      </c>
      <c r="HM9" s="294">
        <v>49</v>
      </c>
      <c r="HN9" s="294">
        <v>49</v>
      </c>
      <c r="HO9" s="294">
        <v>49</v>
      </c>
      <c r="HP9" s="294">
        <v>49</v>
      </c>
      <c r="HQ9" s="294">
        <v>49</v>
      </c>
      <c r="HR9" s="294">
        <v>49</v>
      </c>
      <c r="HS9" s="294">
        <v>49</v>
      </c>
      <c r="HT9" s="294">
        <v>49</v>
      </c>
      <c r="HU9" s="294">
        <v>49</v>
      </c>
      <c r="HV9" s="294">
        <v>49</v>
      </c>
      <c r="HW9" s="294">
        <v>49</v>
      </c>
      <c r="HX9" s="294">
        <v>40.200000000000003</v>
      </c>
      <c r="HY9" s="294">
        <v>40.200000000000003</v>
      </c>
      <c r="HZ9" s="294">
        <v>40.200000000000003</v>
      </c>
      <c r="IA9" s="294">
        <v>40.200000000000003</v>
      </c>
      <c r="IB9" s="294">
        <v>40.200000000000003</v>
      </c>
      <c r="IC9" s="294">
        <v>40.200000000000003</v>
      </c>
      <c r="ID9" s="294">
        <v>40.200000000000003</v>
      </c>
      <c r="IE9" s="294">
        <v>40.200000000000003</v>
      </c>
      <c r="IF9" s="294">
        <v>40.200000000000003</v>
      </c>
      <c r="IG9" s="294">
        <v>40.200000000000003</v>
      </c>
      <c r="IH9" s="294">
        <v>40.200000000000003</v>
      </c>
      <c r="II9" s="294">
        <v>40.200000000000003</v>
      </c>
      <c r="IJ9" s="294">
        <v>30.5</v>
      </c>
      <c r="IK9" s="294">
        <v>30.5</v>
      </c>
      <c r="IL9" s="294">
        <v>30.5</v>
      </c>
      <c r="IM9" s="294">
        <v>30.5</v>
      </c>
      <c r="IN9" s="294">
        <v>30.5</v>
      </c>
      <c r="IO9" s="294">
        <v>30.5</v>
      </c>
      <c r="IP9" s="294">
        <v>30.5</v>
      </c>
      <c r="IQ9" s="294">
        <v>30.5</v>
      </c>
      <c r="IR9" s="294">
        <v>30.5</v>
      </c>
      <c r="IS9" s="294">
        <v>30.5</v>
      </c>
      <c r="IT9" s="294">
        <v>30.5</v>
      </c>
      <c r="IU9" s="294">
        <v>30.5</v>
      </c>
      <c r="IV9" s="294">
        <f t="shared" si="1"/>
        <v>28.060000000000002</v>
      </c>
      <c r="IW9" s="294">
        <f t="shared" si="2"/>
        <v>28.060000000000002</v>
      </c>
      <c r="IX9" s="294">
        <v>29</v>
      </c>
      <c r="IY9" s="294">
        <v>29</v>
      </c>
      <c r="IZ9" s="294">
        <v>29</v>
      </c>
      <c r="JA9" s="294">
        <v>29</v>
      </c>
      <c r="JB9" s="294">
        <v>29</v>
      </c>
      <c r="JC9" s="294">
        <v>29</v>
      </c>
      <c r="JD9" s="294">
        <v>29</v>
      </c>
      <c r="JE9" s="294">
        <v>23.1</v>
      </c>
      <c r="JF9" s="294">
        <v>23.1</v>
      </c>
      <c r="JG9" s="294">
        <v>23.1</v>
      </c>
      <c r="JH9" s="294">
        <f t="shared" si="3"/>
        <v>21.252000000000002</v>
      </c>
      <c r="JI9" s="294">
        <f t="shared" si="4"/>
        <v>21.252000000000002</v>
      </c>
      <c r="JJ9" s="294">
        <f t="shared" si="4"/>
        <v>21.252000000000002</v>
      </c>
      <c r="JK9" s="294">
        <f t="shared" si="4"/>
        <v>21.252000000000002</v>
      </c>
      <c r="JL9" s="294">
        <f t="shared" si="4"/>
        <v>21.252000000000002</v>
      </c>
      <c r="JM9" s="294">
        <f t="shared" si="4"/>
        <v>21.252000000000002</v>
      </c>
      <c r="JN9" s="294">
        <f t="shared" si="4"/>
        <v>21.252000000000002</v>
      </c>
      <c r="JO9" s="294">
        <f t="shared" si="4"/>
        <v>21.252000000000002</v>
      </c>
      <c r="JP9" s="294">
        <f t="shared" si="4"/>
        <v>21.252000000000002</v>
      </c>
      <c r="JQ9" s="294">
        <f t="shared" si="4"/>
        <v>21.252000000000002</v>
      </c>
      <c r="JR9" s="294">
        <f t="shared" si="4"/>
        <v>21.252000000000002</v>
      </c>
      <c r="JS9" s="294">
        <f t="shared" si="4"/>
        <v>21.252000000000002</v>
      </c>
      <c r="JT9" s="294">
        <v>19.2</v>
      </c>
      <c r="JU9" s="294">
        <v>19.2</v>
      </c>
      <c r="JV9" s="294">
        <v>19.2</v>
      </c>
      <c r="JW9" s="294">
        <v>19.2</v>
      </c>
      <c r="JX9" s="294">
        <v>19.2</v>
      </c>
      <c r="JY9" s="294">
        <v>19.2</v>
      </c>
      <c r="JZ9" s="294">
        <v>19.2</v>
      </c>
      <c r="KA9" s="294">
        <v>19.2</v>
      </c>
      <c r="KB9" s="294">
        <v>19.2</v>
      </c>
      <c r="KC9" s="294">
        <v>19.2</v>
      </c>
      <c r="KD9" s="294">
        <v>19.2</v>
      </c>
      <c r="KE9" s="294">
        <v>19.2</v>
      </c>
      <c r="KF9" s="294">
        <v>19.2</v>
      </c>
      <c r="KG9" s="294">
        <v>19.2</v>
      </c>
      <c r="KH9" s="294">
        <v>19.2</v>
      </c>
      <c r="KI9" s="294">
        <v>18.8</v>
      </c>
      <c r="KJ9" s="294">
        <v>18.8</v>
      </c>
      <c r="KK9" s="294">
        <v>18.8</v>
      </c>
      <c r="KL9" s="294">
        <v>18.8</v>
      </c>
      <c r="KM9" s="294">
        <v>18.8</v>
      </c>
      <c r="KN9" s="294">
        <v>18.8</v>
      </c>
      <c r="KO9" s="294">
        <v>17.600000000000001</v>
      </c>
      <c r="KP9" s="294">
        <v>17.600000000000001</v>
      </c>
      <c r="KQ9" s="294">
        <v>17.600000000000001</v>
      </c>
      <c r="KR9" s="294">
        <v>17.600000000000001</v>
      </c>
      <c r="KS9" s="294">
        <v>17.600000000000001</v>
      </c>
      <c r="KT9" s="294">
        <v>17.600000000000001</v>
      </c>
      <c r="KU9" s="294">
        <v>16.399999999999999</v>
      </c>
      <c r="KV9" s="294">
        <v>16.399999999999999</v>
      </c>
      <c r="KW9" s="294">
        <v>16.399999999999999</v>
      </c>
      <c r="KX9" s="294">
        <v>16.399999999999999</v>
      </c>
      <c r="KY9" s="294">
        <v>16.399999999999999</v>
      </c>
      <c r="KZ9" s="294">
        <v>16.399999999999999</v>
      </c>
      <c r="LA9" s="294">
        <v>15.2</v>
      </c>
      <c r="LB9" s="294">
        <v>15.2</v>
      </c>
      <c r="LC9" s="294">
        <v>15.2</v>
      </c>
    </row>
    <row r="10" spans="1:315" s="336" customFormat="1" ht="25.5" customHeight="1">
      <c r="A10" s="294" t="s">
        <v>15340</v>
      </c>
      <c r="B10" s="294" t="s">
        <v>723</v>
      </c>
      <c r="C10" s="297" t="s">
        <v>704</v>
      </c>
      <c r="D10" s="298" t="e">
        <v>#N/A</v>
      </c>
      <c r="E10" s="298" t="e">
        <v>#N/A</v>
      </c>
      <c r="F10" s="298" t="e">
        <v>#N/A</v>
      </c>
      <c r="G10" s="298" t="e">
        <v>#N/A</v>
      </c>
      <c r="H10" s="298" t="e">
        <v>#N/A</v>
      </c>
      <c r="I10" s="298" t="e">
        <v>#N/A</v>
      </c>
      <c r="J10" s="298" t="e">
        <v>#N/A</v>
      </c>
      <c r="K10" s="298" t="e">
        <v>#N/A</v>
      </c>
      <c r="L10" s="298" t="e">
        <v>#N/A</v>
      </c>
      <c r="M10" s="298" t="e">
        <v>#N/A</v>
      </c>
      <c r="N10" s="298" t="e">
        <v>#N/A</v>
      </c>
      <c r="O10" s="298" t="e">
        <v>#N/A</v>
      </c>
      <c r="P10" s="298" t="e">
        <v>#N/A</v>
      </c>
      <c r="Q10" s="298" t="e">
        <v>#N/A</v>
      </c>
      <c r="R10" s="298" t="e">
        <v>#N/A</v>
      </c>
      <c r="S10" s="298" t="e">
        <v>#N/A</v>
      </c>
      <c r="T10" s="298" t="e">
        <v>#N/A</v>
      </c>
      <c r="U10" s="298" t="e">
        <v>#N/A</v>
      </c>
      <c r="V10" s="298" t="e">
        <v>#N/A</v>
      </c>
      <c r="W10" s="298" t="e">
        <v>#N/A</v>
      </c>
      <c r="X10" s="298" t="e">
        <v>#N/A</v>
      </c>
      <c r="Y10" s="298" t="e">
        <v>#N/A</v>
      </c>
      <c r="Z10" s="298" t="e">
        <v>#N/A</v>
      </c>
      <c r="AA10" s="298" t="e">
        <v>#N/A</v>
      </c>
      <c r="AB10" s="298" t="e">
        <v>#N/A</v>
      </c>
      <c r="AC10" s="298" t="e">
        <v>#N/A</v>
      </c>
      <c r="AD10" s="298" t="e">
        <v>#N/A</v>
      </c>
      <c r="AE10" s="298" t="e">
        <v>#N/A</v>
      </c>
      <c r="AF10" s="298" t="e">
        <v>#N/A</v>
      </c>
      <c r="AG10" s="298" t="e">
        <v>#N/A</v>
      </c>
      <c r="AH10" s="298" t="e">
        <v>#N/A</v>
      </c>
      <c r="AI10" s="298" t="e">
        <v>#N/A</v>
      </c>
      <c r="AJ10" s="298" t="e">
        <v>#N/A</v>
      </c>
      <c r="AK10" s="298" t="e">
        <v>#N/A</v>
      </c>
      <c r="AL10" s="298" t="e">
        <v>#N/A</v>
      </c>
      <c r="AM10" s="298" t="e">
        <v>#N/A</v>
      </c>
      <c r="AN10" s="298" t="e">
        <v>#N/A</v>
      </c>
      <c r="AO10" s="298" t="e">
        <v>#N/A</v>
      </c>
      <c r="AP10" s="298" t="e">
        <v>#N/A</v>
      </c>
      <c r="AQ10" s="298" t="e">
        <v>#N/A</v>
      </c>
      <c r="AR10" s="298" t="e">
        <v>#N/A</v>
      </c>
      <c r="AS10" s="298" t="e">
        <v>#N/A</v>
      </c>
      <c r="AT10" s="298" t="e">
        <v>#N/A</v>
      </c>
      <c r="AU10" s="298" t="e">
        <v>#N/A</v>
      </c>
      <c r="AV10" s="298" t="e">
        <v>#N/A</v>
      </c>
      <c r="AW10" s="298" t="e">
        <v>#N/A</v>
      </c>
      <c r="AX10" s="298" t="e">
        <v>#N/A</v>
      </c>
      <c r="AY10" s="298" t="e">
        <v>#N/A</v>
      </c>
      <c r="AZ10" s="298" t="e">
        <v>#N/A</v>
      </c>
      <c r="BA10" s="298" t="e">
        <v>#N/A</v>
      </c>
      <c r="BB10" s="298" t="e">
        <v>#N/A</v>
      </c>
      <c r="BC10" s="298" t="e">
        <v>#N/A</v>
      </c>
      <c r="BD10" s="298" t="e">
        <v>#N/A</v>
      </c>
      <c r="BE10" s="298" t="e">
        <v>#N/A</v>
      </c>
      <c r="BF10" s="298" t="e">
        <v>#N/A</v>
      </c>
      <c r="BG10" s="298" t="e">
        <v>#N/A</v>
      </c>
      <c r="BH10" s="298" t="e">
        <v>#N/A</v>
      </c>
      <c r="BI10" s="298" t="e">
        <v>#N/A</v>
      </c>
      <c r="BJ10" s="298" t="e">
        <v>#N/A</v>
      </c>
      <c r="BK10" s="298" t="e">
        <v>#N/A</v>
      </c>
      <c r="BL10" s="298" t="e">
        <v>#N/A</v>
      </c>
      <c r="BM10" s="298" t="e">
        <v>#N/A</v>
      </c>
      <c r="BN10" s="298" t="e">
        <v>#N/A</v>
      </c>
      <c r="BO10" s="298" t="e">
        <v>#N/A</v>
      </c>
      <c r="BP10" s="298" t="e">
        <v>#N/A</v>
      </c>
      <c r="BQ10" s="298" t="e">
        <v>#N/A</v>
      </c>
      <c r="BR10" s="298" t="e">
        <v>#N/A</v>
      </c>
      <c r="BS10" s="298" t="e">
        <v>#N/A</v>
      </c>
      <c r="BT10" s="298" t="e">
        <v>#N/A</v>
      </c>
      <c r="BU10" s="298" t="e">
        <v>#N/A</v>
      </c>
      <c r="BV10" s="298" t="e">
        <v>#N/A</v>
      </c>
      <c r="BW10" s="298" t="e">
        <v>#N/A</v>
      </c>
      <c r="BX10" s="298" t="e">
        <v>#N/A</v>
      </c>
      <c r="BY10" s="298" t="e">
        <v>#N/A</v>
      </c>
      <c r="BZ10" s="298" t="e">
        <v>#N/A</v>
      </c>
      <c r="CA10" s="298" t="e">
        <v>#N/A</v>
      </c>
      <c r="CB10" s="298" t="e">
        <v>#N/A</v>
      </c>
      <c r="CC10" s="298" t="e">
        <v>#N/A</v>
      </c>
      <c r="CD10" s="298" t="e">
        <v>#N/A</v>
      </c>
      <c r="CE10" s="298" t="e">
        <v>#N/A</v>
      </c>
      <c r="CF10" s="298" t="e">
        <v>#N/A</v>
      </c>
      <c r="CG10" s="298" t="e">
        <v>#N/A</v>
      </c>
      <c r="CH10" s="298" t="e">
        <v>#N/A</v>
      </c>
      <c r="CI10" s="298" t="e">
        <v>#N/A</v>
      </c>
      <c r="CJ10" s="298" t="e">
        <v>#N/A</v>
      </c>
      <c r="CK10" s="298" t="e">
        <v>#N/A</v>
      </c>
      <c r="CL10" s="298" t="e">
        <v>#N/A</v>
      </c>
      <c r="CM10" s="298" t="e">
        <v>#N/A</v>
      </c>
      <c r="CN10" s="298" t="e">
        <v>#N/A</v>
      </c>
      <c r="CO10" s="298" t="e">
        <v>#N/A</v>
      </c>
      <c r="CP10" s="298" t="e">
        <v>#N/A</v>
      </c>
      <c r="CQ10" s="298" t="e">
        <v>#N/A</v>
      </c>
      <c r="CR10" s="298" t="e">
        <v>#N/A</v>
      </c>
      <c r="CS10" s="298" t="e">
        <v>#N/A</v>
      </c>
      <c r="CT10" s="298" t="e">
        <v>#N/A</v>
      </c>
      <c r="CU10" s="298" t="e">
        <v>#N/A</v>
      </c>
      <c r="CV10" s="298" t="e">
        <v>#N/A</v>
      </c>
      <c r="CW10" s="298" t="e">
        <v>#N/A</v>
      </c>
      <c r="CX10" s="298" t="e">
        <v>#N/A</v>
      </c>
      <c r="CY10" s="298" t="e">
        <v>#N/A</v>
      </c>
      <c r="CZ10" s="298" t="e">
        <v>#N/A</v>
      </c>
      <c r="DA10" s="298" t="e">
        <v>#N/A</v>
      </c>
      <c r="DB10" s="298" t="e">
        <v>#N/A</v>
      </c>
      <c r="DC10" s="298" t="e">
        <v>#N/A</v>
      </c>
      <c r="DD10" s="298" t="e">
        <v>#N/A</v>
      </c>
      <c r="DE10" s="298" t="e">
        <v>#N/A</v>
      </c>
      <c r="DF10" s="298" t="e">
        <v>#N/A</v>
      </c>
      <c r="DG10" s="298" t="e">
        <v>#N/A</v>
      </c>
      <c r="DH10" s="298" t="e">
        <v>#N/A</v>
      </c>
      <c r="DI10" s="298" t="e">
        <v>#N/A</v>
      </c>
      <c r="DJ10" s="298" t="e">
        <v>#N/A</v>
      </c>
      <c r="DK10" s="298" t="e">
        <v>#N/A</v>
      </c>
      <c r="DL10" s="298" t="e">
        <v>#N/A</v>
      </c>
      <c r="DM10" s="298" t="e">
        <v>#N/A</v>
      </c>
      <c r="DN10" s="298" t="e">
        <v>#N/A</v>
      </c>
      <c r="DO10" s="298" t="e">
        <v>#N/A</v>
      </c>
      <c r="DP10" s="298" t="e">
        <v>#N/A</v>
      </c>
      <c r="DQ10" s="298" t="e">
        <v>#N/A</v>
      </c>
      <c r="DR10" s="298" t="e">
        <v>#N/A</v>
      </c>
      <c r="DS10" s="298" t="e">
        <v>#N/A</v>
      </c>
      <c r="DT10" s="298" t="e">
        <v>#N/A</v>
      </c>
      <c r="DU10" s="298" t="e">
        <v>#N/A</v>
      </c>
      <c r="DV10" s="298" t="e">
        <v>#N/A</v>
      </c>
      <c r="DW10" s="298" t="e">
        <v>#N/A</v>
      </c>
      <c r="DX10" s="298" t="e">
        <v>#N/A</v>
      </c>
      <c r="DY10" s="298" t="e">
        <v>#N/A</v>
      </c>
      <c r="DZ10" s="298" t="e">
        <v>#N/A</v>
      </c>
      <c r="EA10" s="298" t="e">
        <v>#N/A</v>
      </c>
      <c r="EB10" s="298" t="e">
        <v>#N/A</v>
      </c>
      <c r="EC10" s="298" t="e">
        <v>#N/A</v>
      </c>
      <c r="ED10" s="298" t="e">
        <v>#N/A</v>
      </c>
      <c r="EE10" s="298" t="e">
        <v>#N/A</v>
      </c>
      <c r="EF10" s="298" t="e">
        <v>#N/A</v>
      </c>
      <c r="EG10" s="298" t="e">
        <v>#N/A</v>
      </c>
      <c r="EH10" s="298" t="e">
        <v>#N/A</v>
      </c>
      <c r="EI10" s="298" t="e">
        <v>#N/A</v>
      </c>
      <c r="EJ10" s="298" t="e">
        <v>#N/A</v>
      </c>
      <c r="EK10" s="298" t="e">
        <v>#N/A</v>
      </c>
      <c r="EL10" s="298" t="e">
        <v>#N/A</v>
      </c>
      <c r="EM10" s="298" t="e">
        <v>#N/A</v>
      </c>
      <c r="EN10" s="298" t="e">
        <v>#N/A</v>
      </c>
      <c r="EO10" s="298" t="e">
        <v>#N/A</v>
      </c>
      <c r="EP10" s="298" t="e">
        <v>#N/A</v>
      </c>
      <c r="EQ10" s="298" t="e">
        <v>#N/A</v>
      </c>
      <c r="ER10" s="298" t="e">
        <v>#N/A</v>
      </c>
      <c r="ES10" s="298" t="e">
        <v>#N/A</v>
      </c>
      <c r="ET10" s="298" t="e">
        <v>#N/A</v>
      </c>
      <c r="EU10" s="298" t="e">
        <v>#N/A</v>
      </c>
      <c r="EV10" s="298" t="e">
        <v>#N/A</v>
      </c>
      <c r="EW10" s="298" t="e">
        <v>#N/A</v>
      </c>
      <c r="EX10" s="298" t="e">
        <v>#N/A</v>
      </c>
      <c r="EY10" s="298" t="e">
        <v>#N/A</v>
      </c>
      <c r="EZ10" s="298" t="e">
        <v>#N/A</v>
      </c>
      <c r="FA10" s="298" t="e">
        <v>#N/A</v>
      </c>
      <c r="FB10" s="298" t="e">
        <v>#N/A</v>
      </c>
      <c r="FC10" s="298" t="e">
        <v>#N/A</v>
      </c>
      <c r="FD10" s="298" t="e">
        <v>#N/A</v>
      </c>
      <c r="FE10" s="298" t="e">
        <v>#N/A</v>
      </c>
      <c r="FF10" s="298" t="e">
        <v>#N/A</v>
      </c>
      <c r="FG10" s="298" t="e">
        <v>#N/A</v>
      </c>
      <c r="FH10" s="298" t="e">
        <v>#N/A</v>
      </c>
      <c r="FI10" s="298" t="e">
        <v>#N/A</v>
      </c>
      <c r="FJ10" s="298" t="e">
        <v>#N/A</v>
      </c>
      <c r="FK10" s="298" t="e">
        <v>#N/A</v>
      </c>
      <c r="FL10" s="298" t="e">
        <v>#N/A</v>
      </c>
      <c r="FM10" s="298" t="e">
        <v>#N/A</v>
      </c>
      <c r="FN10" s="298" t="e">
        <v>#N/A</v>
      </c>
      <c r="FO10" s="298" t="e">
        <v>#N/A</v>
      </c>
      <c r="FP10" s="298">
        <v>0.15</v>
      </c>
      <c r="FQ10" s="298">
        <v>0.15</v>
      </c>
      <c r="FR10" s="298">
        <v>0.15</v>
      </c>
      <c r="FS10" s="298">
        <v>0.15</v>
      </c>
      <c r="FT10" s="298">
        <v>0.15</v>
      </c>
      <c r="FU10" s="298">
        <v>0.15</v>
      </c>
      <c r="FV10" s="298">
        <v>0.15</v>
      </c>
      <c r="FW10" s="298">
        <v>0.15</v>
      </c>
      <c r="FX10" s="298">
        <v>0.15</v>
      </c>
      <c r="FY10" s="298">
        <v>0.15</v>
      </c>
      <c r="FZ10" s="298">
        <v>0.15</v>
      </c>
      <c r="GA10" s="298">
        <v>0.15</v>
      </c>
      <c r="GB10" s="298" t="s">
        <v>14838</v>
      </c>
      <c r="GC10" s="298" t="s">
        <v>14838</v>
      </c>
      <c r="GD10" s="298" t="s">
        <v>14838</v>
      </c>
      <c r="GE10" s="298" t="s">
        <v>14838</v>
      </c>
      <c r="GF10" s="298" t="s">
        <v>14838</v>
      </c>
      <c r="GG10" s="298" t="s">
        <v>14838</v>
      </c>
      <c r="GH10" s="298" t="s">
        <v>14838</v>
      </c>
      <c r="GI10" s="298" t="s">
        <v>14838</v>
      </c>
      <c r="GJ10" s="298" t="s">
        <v>14838</v>
      </c>
      <c r="GK10" s="298" t="s">
        <v>14838</v>
      </c>
      <c r="GL10" s="298" t="s">
        <v>14838</v>
      </c>
      <c r="GM10" s="298" t="s">
        <v>14838</v>
      </c>
      <c r="GN10" s="298" t="s">
        <v>14838</v>
      </c>
      <c r="GO10" s="298" t="s">
        <v>14838</v>
      </c>
      <c r="GP10" s="298" t="s">
        <v>14838</v>
      </c>
      <c r="GQ10" s="298" t="s">
        <v>14838</v>
      </c>
      <c r="GR10" s="298" t="s">
        <v>14838</v>
      </c>
      <c r="GS10" s="298" t="s">
        <v>14838</v>
      </c>
      <c r="GT10" s="298" t="s">
        <v>14838</v>
      </c>
      <c r="GU10" s="298" t="s">
        <v>14838</v>
      </c>
      <c r="GV10" s="298" t="s">
        <v>14838</v>
      </c>
      <c r="GW10" s="298" t="s">
        <v>14838</v>
      </c>
      <c r="GX10" s="298" t="s">
        <v>14838</v>
      </c>
      <c r="GY10" s="298" t="s">
        <v>14838</v>
      </c>
      <c r="GZ10" s="298" t="s">
        <v>14838</v>
      </c>
      <c r="HA10" s="298" t="s">
        <v>14838</v>
      </c>
      <c r="HB10" s="298" t="s">
        <v>14838</v>
      </c>
      <c r="HC10" s="298" t="s">
        <v>14838</v>
      </c>
      <c r="HD10" s="294">
        <v>49</v>
      </c>
      <c r="HE10" s="294">
        <v>49</v>
      </c>
      <c r="HF10" s="294">
        <v>49</v>
      </c>
      <c r="HG10" s="294">
        <v>49</v>
      </c>
      <c r="HH10" s="294">
        <v>49</v>
      </c>
      <c r="HI10" s="294">
        <v>49</v>
      </c>
      <c r="HJ10" s="294">
        <v>49</v>
      </c>
      <c r="HK10" s="294">
        <v>49</v>
      </c>
      <c r="HL10" s="294">
        <v>49</v>
      </c>
      <c r="HM10" s="294">
        <v>49</v>
      </c>
      <c r="HN10" s="294">
        <v>49</v>
      </c>
      <c r="HO10" s="294">
        <v>49</v>
      </c>
      <c r="HP10" s="294">
        <v>49</v>
      </c>
      <c r="HQ10" s="294">
        <v>49</v>
      </c>
      <c r="HR10" s="294">
        <v>49</v>
      </c>
      <c r="HS10" s="294">
        <v>49</v>
      </c>
      <c r="HT10" s="294">
        <v>49</v>
      </c>
      <c r="HU10" s="294">
        <v>49</v>
      </c>
      <c r="HV10" s="294">
        <v>49</v>
      </c>
      <c r="HW10" s="294">
        <v>49</v>
      </c>
      <c r="HX10" s="294">
        <v>40.200000000000003</v>
      </c>
      <c r="HY10" s="294">
        <v>40.200000000000003</v>
      </c>
      <c r="HZ10" s="294">
        <v>40.200000000000003</v>
      </c>
      <c r="IA10" s="294">
        <v>40.200000000000003</v>
      </c>
      <c r="IB10" s="294">
        <v>40.200000000000003</v>
      </c>
      <c r="IC10" s="294">
        <v>40.200000000000003</v>
      </c>
      <c r="ID10" s="294">
        <v>40.200000000000003</v>
      </c>
      <c r="IE10" s="294">
        <v>40.200000000000003</v>
      </c>
      <c r="IF10" s="294">
        <v>40.200000000000003</v>
      </c>
      <c r="IG10" s="294">
        <v>40.200000000000003</v>
      </c>
      <c r="IH10" s="294">
        <v>40.200000000000003</v>
      </c>
      <c r="II10" s="294">
        <v>40.200000000000003</v>
      </c>
      <c r="IJ10" s="294">
        <v>28.9</v>
      </c>
      <c r="IK10" s="294">
        <v>28.9</v>
      </c>
      <c r="IL10" s="294">
        <v>28.9</v>
      </c>
      <c r="IM10" s="294">
        <v>28.9</v>
      </c>
      <c r="IN10" s="294">
        <v>28.9</v>
      </c>
      <c r="IO10" s="294">
        <v>28.9</v>
      </c>
      <c r="IP10" s="294">
        <v>28.9</v>
      </c>
      <c r="IQ10" s="294">
        <v>28.9</v>
      </c>
      <c r="IR10" s="294">
        <v>28.9</v>
      </c>
      <c r="IS10" s="294">
        <v>28.9</v>
      </c>
      <c r="IT10" s="294">
        <v>28.9</v>
      </c>
      <c r="IU10" s="294">
        <v>28.9</v>
      </c>
      <c r="IV10" s="294">
        <f t="shared" si="1"/>
        <v>26.588000000000001</v>
      </c>
      <c r="IW10" s="294">
        <f t="shared" si="2"/>
        <v>26.588000000000001</v>
      </c>
      <c r="IX10" s="294">
        <v>28.1</v>
      </c>
      <c r="IY10" s="294">
        <v>28.1</v>
      </c>
      <c r="IZ10" s="294">
        <v>28.1</v>
      </c>
      <c r="JA10" s="294">
        <v>28.1</v>
      </c>
      <c r="JB10" s="294">
        <v>28.1</v>
      </c>
      <c r="JC10" s="294">
        <v>28.1</v>
      </c>
      <c r="JD10" s="294">
        <v>28.1</v>
      </c>
      <c r="JE10" s="294">
        <v>21.6</v>
      </c>
      <c r="JF10" s="294">
        <v>21.6</v>
      </c>
      <c r="JG10" s="294">
        <v>21.6</v>
      </c>
      <c r="JH10" s="294">
        <f t="shared" si="3"/>
        <v>19.872000000000003</v>
      </c>
      <c r="JI10" s="294">
        <f t="shared" si="4"/>
        <v>19.872000000000003</v>
      </c>
      <c r="JJ10" s="294">
        <f t="shared" si="4"/>
        <v>19.872000000000003</v>
      </c>
      <c r="JK10" s="294">
        <f t="shared" si="4"/>
        <v>19.872000000000003</v>
      </c>
      <c r="JL10" s="294">
        <f t="shared" si="4"/>
        <v>19.872000000000003</v>
      </c>
      <c r="JM10" s="294">
        <f t="shared" si="4"/>
        <v>19.872000000000003</v>
      </c>
      <c r="JN10" s="294">
        <f t="shared" si="4"/>
        <v>19.872000000000003</v>
      </c>
      <c r="JO10" s="294">
        <f t="shared" si="4"/>
        <v>19.872000000000003</v>
      </c>
      <c r="JP10" s="294">
        <f t="shared" si="4"/>
        <v>19.872000000000003</v>
      </c>
      <c r="JQ10" s="294">
        <f t="shared" si="4"/>
        <v>19.872000000000003</v>
      </c>
      <c r="JR10" s="294">
        <f t="shared" si="4"/>
        <v>19.872000000000003</v>
      </c>
      <c r="JS10" s="294">
        <f t="shared" si="4"/>
        <v>19.872000000000003</v>
      </c>
      <c r="JT10" s="294">
        <v>17.2</v>
      </c>
      <c r="JU10" s="294">
        <v>17.2</v>
      </c>
      <c r="JV10" s="294">
        <v>17.2</v>
      </c>
      <c r="JW10" s="294">
        <v>17.2</v>
      </c>
      <c r="JX10" s="294">
        <v>17.2</v>
      </c>
      <c r="JY10" s="294">
        <v>17.2</v>
      </c>
      <c r="JZ10" s="294">
        <v>17.2</v>
      </c>
      <c r="KA10" s="294">
        <v>17.2</v>
      </c>
      <c r="KB10" s="294">
        <v>17.2</v>
      </c>
      <c r="KC10" s="294">
        <v>17.2</v>
      </c>
      <c r="KD10" s="294">
        <v>17.2</v>
      </c>
      <c r="KE10" s="294">
        <v>17.2</v>
      </c>
      <c r="KF10" s="294">
        <v>17.2</v>
      </c>
      <c r="KG10" s="294">
        <v>17.2</v>
      </c>
      <c r="KH10" s="294">
        <v>17.2</v>
      </c>
      <c r="KI10" s="294">
        <v>18.5</v>
      </c>
      <c r="KJ10" s="294">
        <v>18.5</v>
      </c>
      <c r="KK10" s="294">
        <v>18.5</v>
      </c>
      <c r="KL10" s="294">
        <v>18.5</v>
      </c>
      <c r="KM10" s="294">
        <v>18.5</v>
      </c>
      <c r="KN10" s="294">
        <v>18.5</v>
      </c>
      <c r="KO10" s="294">
        <v>17.600000000000001</v>
      </c>
      <c r="KP10" s="294">
        <v>17.600000000000001</v>
      </c>
      <c r="KQ10" s="294">
        <v>17.600000000000001</v>
      </c>
      <c r="KR10" s="294">
        <v>17.600000000000001</v>
      </c>
      <c r="KS10" s="294">
        <v>17.600000000000001</v>
      </c>
      <c r="KT10" s="294">
        <v>17.600000000000001</v>
      </c>
      <c r="KU10" s="294">
        <v>16.5</v>
      </c>
      <c r="KV10" s="294">
        <v>16.5</v>
      </c>
      <c r="KW10" s="294">
        <v>16.5</v>
      </c>
      <c r="KX10" s="294">
        <v>16.5</v>
      </c>
      <c r="KY10" s="294">
        <v>16.5</v>
      </c>
      <c r="KZ10" s="294">
        <v>16.5</v>
      </c>
      <c r="LA10" s="294">
        <v>15.3</v>
      </c>
      <c r="LB10" s="294">
        <v>15.3</v>
      </c>
      <c r="LC10" s="294">
        <v>15.3</v>
      </c>
    </row>
    <row r="11" spans="1:315" s="336" customFormat="1" ht="25.5" customHeight="1">
      <c r="A11" s="294" t="s">
        <v>15336</v>
      </c>
      <c r="B11" s="294" t="s">
        <v>724</v>
      </c>
      <c r="C11" s="297" t="s">
        <v>704</v>
      </c>
      <c r="D11" s="298" t="e">
        <v>#N/A</v>
      </c>
      <c r="E11" s="298" t="e">
        <v>#N/A</v>
      </c>
      <c r="F11" s="298" t="e">
        <v>#N/A</v>
      </c>
      <c r="G11" s="298" t="e">
        <v>#N/A</v>
      </c>
      <c r="H11" s="298" t="e">
        <v>#N/A</v>
      </c>
      <c r="I11" s="298" t="e">
        <v>#N/A</v>
      </c>
      <c r="J11" s="298" t="e">
        <v>#N/A</v>
      </c>
      <c r="K11" s="298" t="e">
        <v>#N/A</v>
      </c>
      <c r="L11" s="298" t="e">
        <v>#N/A</v>
      </c>
      <c r="M11" s="298" t="e">
        <v>#N/A</v>
      </c>
      <c r="N11" s="298" t="e">
        <v>#N/A</v>
      </c>
      <c r="O11" s="298" t="e">
        <v>#N/A</v>
      </c>
      <c r="P11" s="298" t="e">
        <v>#N/A</v>
      </c>
      <c r="Q11" s="298" t="e">
        <v>#N/A</v>
      </c>
      <c r="R11" s="298" t="e">
        <v>#N/A</v>
      </c>
      <c r="S11" s="298" t="e">
        <v>#N/A</v>
      </c>
      <c r="T11" s="298" t="e">
        <v>#N/A</v>
      </c>
      <c r="U11" s="298" t="e">
        <v>#N/A</v>
      </c>
      <c r="V11" s="298" t="e">
        <v>#N/A</v>
      </c>
      <c r="W11" s="298" t="e">
        <v>#N/A</v>
      </c>
      <c r="X11" s="298" t="e">
        <v>#N/A</v>
      </c>
      <c r="Y11" s="298" t="e">
        <v>#N/A</v>
      </c>
      <c r="Z11" s="298" t="e">
        <v>#N/A</v>
      </c>
      <c r="AA11" s="298" t="e">
        <v>#N/A</v>
      </c>
      <c r="AB11" s="298" t="e">
        <v>#N/A</v>
      </c>
      <c r="AC11" s="298" t="e">
        <v>#N/A</v>
      </c>
      <c r="AD11" s="298" t="e">
        <v>#N/A</v>
      </c>
      <c r="AE11" s="298" t="e">
        <v>#N/A</v>
      </c>
      <c r="AF11" s="298" t="e">
        <v>#N/A</v>
      </c>
      <c r="AG11" s="298" t="e">
        <v>#N/A</v>
      </c>
      <c r="AH11" s="298" t="e">
        <v>#N/A</v>
      </c>
      <c r="AI11" s="298" t="e">
        <v>#N/A</v>
      </c>
      <c r="AJ11" s="298" t="e">
        <v>#N/A</v>
      </c>
      <c r="AK11" s="298" t="e">
        <v>#N/A</v>
      </c>
      <c r="AL11" s="298" t="e">
        <v>#N/A</v>
      </c>
      <c r="AM11" s="298" t="e">
        <v>#N/A</v>
      </c>
      <c r="AN11" s="298" t="e">
        <v>#N/A</v>
      </c>
      <c r="AO11" s="298" t="e">
        <v>#N/A</v>
      </c>
      <c r="AP11" s="298" t="e">
        <v>#N/A</v>
      </c>
      <c r="AQ11" s="298" t="e">
        <v>#N/A</v>
      </c>
      <c r="AR11" s="298" t="e">
        <v>#N/A</v>
      </c>
      <c r="AS11" s="298" t="e">
        <v>#N/A</v>
      </c>
      <c r="AT11" s="298" t="e">
        <v>#N/A</v>
      </c>
      <c r="AU11" s="298" t="e">
        <v>#N/A</v>
      </c>
      <c r="AV11" s="298" t="e">
        <v>#N/A</v>
      </c>
      <c r="AW11" s="298" t="e">
        <v>#N/A</v>
      </c>
      <c r="AX11" s="298" t="e">
        <v>#N/A</v>
      </c>
      <c r="AY11" s="298" t="e">
        <v>#N/A</v>
      </c>
      <c r="AZ11" s="298" t="e">
        <v>#N/A</v>
      </c>
      <c r="BA11" s="298" t="e">
        <v>#N/A</v>
      </c>
      <c r="BB11" s="298" t="e">
        <v>#N/A</v>
      </c>
      <c r="BC11" s="298" t="e">
        <v>#N/A</v>
      </c>
      <c r="BD11" s="298" t="e">
        <v>#N/A</v>
      </c>
      <c r="BE11" s="298" t="e">
        <v>#N/A</v>
      </c>
      <c r="BF11" s="298" t="e">
        <v>#N/A</v>
      </c>
      <c r="BG11" s="298" t="e">
        <v>#N/A</v>
      </c>
      <c r="BH11" s="298" t="e">
        <v>#N/A</v>
      </c>
      <c r="BI11" s="298" t="e">
        <v>#N/A</v>
      </c>
      <c r="BJ11" s="298" t="e">
        <v>#N/A</v>
      </c>
      <c r="BK11" s="298" t="e">
        <v>#N/A</v>
      </c>
      <c r="BL11" s="298" t="e">
        <v>#N/A</v>
      </c>
      <c r="BM11" s="298" t="e">
        <v>#N/A</v>
      </c>
      <c r="BN11" s="298" t="e">
        <v>#N/A</v>
      </c>
      <c r="BO11" s="298" t="e">
        <v>#N/A</v>
      </c>
      <c r="BP11" s="298" t="e">
        <v>#N/A</v>
      </c>
      <c r="BQ11" s="298" t="e">
        <v>#N/A</v>
      </c>
      <c r="BR11" s="298" t="e">
        <v>#N/A</v>
      </c>
      <c r="BS11" s="298" t="e">
        <v>#N/A</v>
      </c>
      <c r="BT11" s="298" t="e">
        <v>#N/A</v>
      </c>
      <c r="BU11" s="298" t="e">
        <v>#N/A</v>
      </c>
      <c r="BV11" s="298" t="e">
        <v>#N/A</v>
      </c>
      <c r="BW11" s="298" t="e">
        <v>#N/A</v>
      </c>
      <c r="BX11" s="298" t="e">
        <v>#N/A</v>
      </c>
      <c r="BY11" s="298" t="e">
        <v>#N/A</v>
      </c>
      <c r="BZ11" s="298" t="e">
        <v>#N/A</v>
      </c>
      <c r="CA11" s="298" t="e">
        <v>#N/A</v>
      </c>
      <c r="CB11" s="298" t="e">
        <v>#N/A</v>
      </c>
      <c r="CC11" s="298" t="e">
        <v>#N/A</v>
      </c>
      <c r="CD11" s="298" t="e">
        <v>#N/A</v>
      </c>
      <c r="CE11" s="298" t="e">
        <v>#N/A</v>
      </c>
      <c r="CF11" s="298" t="e">
        <v>#N/A</v>
      </c>
      <c r="CG11" s="298" t="e">
        <v>#N/A</v>
      </c>
      <c r="CH11" s="298" t="e">
        <v>#N/A</v>
      </c>
      <c r="CI11" s="298" t="e">
        <v>#N/A</v>
      </c>
      <c r="CJ11" s="298" t="e">
        <v>#N/A</v>
      </c>
      <c r="CK11" s="298" t="e">
        <v>#N/A</v>
      </c>
      <c r="CL11" s="298" t="e">
        <v>#N/A</v>
      </c>
      <c r="CM11" s="298" t="e">
        <v>#N/A</v>
      </c>
      <c r="CN11" s="298" t="e">
        <v>#N/A</v>
      </c>
      <c r="CO11" s="298" t="e">
        <v>#N/A</v>
      </c>
      <c r="CP11" s="298" t="e">
        <v>#N/A</v>
      </c>
      <c r="CQ11" s="298" t="e">
        <v>#N/A</v>
      </c>
      <c r="CR11" s="298" t="e">
        <v>#N/A</v>
      </c>
      <c r="CS11" s="298" t="e">
        <v>#N/A</v>
      </c>
      <c r="CT11" s="298" t="e">
        <v>#N/A</v>
      </c>
      <c r="CU11" s="298" t="e">
        <v>#N/A</v>
      </c>
      <c r="CV11" s="298" t="e">
        <v>#N/A</v>
      </c>
      <c r="CW11" s="298" t="e">
        <v>#N/A</v>
      </c>
      <c r="CX11" s="298" t="e">
        <v>#N/A</v>
      </c>
      <c r="CY11" s="298" t="e">
        <v>#N/A</v>
      </c>
      <c r="CZ11" s="298" t="e">
        <v>#N/A</v>
      </c>
      <c r="DA11" s="298" t="e">
        <v>#N/A</v>
      </c>
      <c r="DB11" s="298" t="e">
        <v>#N/A</v>
      </c>
      <c r="DC11" s="298" t="e">
        <v>#N/A</v>
      </c>
      <c r="DD11" s="298" t="e">
        <v>#N/A</v>
      </c>
      <c r="DE11" s="298" t="e">
        <v>#N/A</v>
      </c>
      <c r="DF11" s="298" t="e">
        <v>#N/A</v>
      </c>
      <c r="DG11" s="298" t="e">
        <v>#N/A</v>
      </c>
      <c r="DH11" s="298" t="e">
        <v>#N/A</v>
      </c>
      <c r="DI11" s="298" t="e">
        <v>#N/A</v>
      </c>
      <c r="DJ11" s="298" t="e">
        <v>#N/A</v>
      </c>
      <c r="DK11" s="298" t="e">
        <v>#N/A</v>
      </c>
      <c r="DL11" s="298" t="e">
        <v>#N/A</v>
      </c>
      <c r="DM11" s="298" t="e">
        <v>#N/A</v>
      </c>
      <c r="DN11" s="298" t="e">
        <v>#N/A</v>
      </c>
      <c r="DO11" s="298" t="e">
        <v>#N/A</v>
      </c>
      <c r="DP11" s="298" t="e">
        <v>#N/A</v>
      </c>
      <c r="DQ11" s="298" t="e">
        <v>#N/A</v>
      </c>
      <c r="DR11" s="298" t="e">
        <v>#N/A</v>
      </c>
      <c r="DS11" s="298" t="e">
        <v>#N/A</v>
      </c>
      <c r="DT11" s="298" t="e">
        <v>#N/A</v>
      </c>
      <c r="DU11" s="298" t="e">
        <v>#N/A</v>
      </c>
      <c r="DV11" s="298" t="e">
        <v>#N/A</v>
      </c>
      <c r="DW11" s="298" t="e">
        <v>#N/A</v>
      </c>
      <c r="DX11" s="298" t="e">
        <v>#N/A</v>
      </c>
      <c r="DY11" s="298" t="e">
        <v>#N/A</v>
      </c>
      <c r="DZ11" s="298" t="e">
        <v>#N/A</v>
      </c>
      <c r="EA11" s="298" t="e">
        <v>#N/A</v>
      </c>
      <c r="EB11" s="298" t="e">
        <v>#N/A</v>
      </c>
      <c r="EC11" s="298" t="e">
        <v>#N/A</v>
      </c>
      <c r="ED11" s="298" t="e">
        <v>#N/A</v>
      </c>
      <c r="EE11" s="298" t="e">
        <v>#N/A</v>
      </c>
      <c r="EF11" s="298" t="e">
        <v>#N/A</v>
      </c>
      <c r="EG11" s="298" t="e">
        <v>#N/A</v>
      </c>
      <c r="EH11" s="298" t="e">
        <v>#N/A</v>
      </c>
      <c r="EI11" s="298" t="e">
        <v>#N/A</v>
      </c>
      <c r="EJ11" s="298" t="e">
        <v>#N/A</v>
      </c>
      <c r="EK11" s="298" t="e">
        <v>#N/A</v>
      </c>
      <c r="EL11" s="298" t="e">
        <v>#N/A</v>
      </c>
      <c r="EM11" s="298" t="e">
        <v>#N/A</v>
      </c>
      <c r="EN11" s="298" t="e">
        <v>#N/A</v>
      </c>
      <c r="EO11" s="298" t="e">
        <v>#N/A</v>
      </c>
      <c r="EP11" s="298" t="e">
        <v>#N/A</v>
      </c>
      <c r="EQ11" s="298" t="e">
        <v>#N/A</v>
      </c>
      <c r="ER11" s="298" t="e">
        <v>#N/A</v>
      </c>
      <c r="ES11" s="298" t="e">
        <v>#N/A</v>
      </c>
      <c r="ET11" s="298" t="e">
        <v>#N/A</v>
      </c>
      <c r="EU11" s="298" t="e">
        <v>#N/A</v>
      </c>
      <c r="EV11" s="298" t="e">
        <v>#N/A</v>
      </c>
      <c r="EW11" s="298" t="e">
        <v>#N/A</v>
      </c>
      <c r="EX11" s="298" t="e">
        <v>#N/A</v>
      </c>
      <c r="EY11" s="298" t="e">
        <v>#N/A</v>
      </c>
      <c r="EZ11" s="298" t="e">
        <v>#N/A</v>
      </c>
      <c r="FA11" s="298" t="e">
        <v>#N/A</v>
      </c>
      <c r="FB11" s="298" t="e">
        <v>#N/A</v>
      </c>
      <c r="FC11" s="298" t="e">
        <v>#N/A</v>
      </c>
      <c r="FD11" s="298" t="e">
        <v>#N/A</v>
      </c>
      <c r="FE11" s="298" t="e">
        <v>#N/A</v>
      </c>
      <c r="FF11" s="298" t="e">
        <v>#N/A</v>
      </c>
      <c r="FG11" s="298" t="e">
        <v>#N/A</v>
      </c>
      <c r="FH11" s="298" t="e">
        <v>#N/A</v>
      </c>
      <c r="FI11" s="298" t="e">
        <v>#N/A</v>
      </c>
      <c r="FJ11" s="298" t="e">
        <v>#N/A</v>
      </c>
      <c r="FK11" s="298" t="e">
        <v>#N/A</v>
      </c>
      <c r="FL11" s="298" t="e">
        <v>#N/A</v>
      </c>
      <c r="FM11" s="298" t="e">
        <v>#N/A</v>
      </c>
      <c r="FN11" s="298" t="e">
        <v>#N/A</v>
      </c>
      <c r="FO11" s="298" t="e">
        <v>#N/A</v>
      </c>
      <c r="FP11" s="298">
        <v>0.15</v>
      </c>
      <c r="FQ11" s="298">
        <v>0.15</v>
      </c>
      <c r="FR11" s="298">
        <v>0.15</v>
      </c>
      <c r="FS11" s="298">
        <v>0.15</v>
      </c>
      <c r="FT11" s="298">
        <v>0.15</v>
      </c>
      <c r="FU11" s="298">
        <v>0.15</v>
      </c>
      <c r="FV11" s="298">
        <v>0.15</v>
      </c>
      <c r="FW11" s="298">
        <v>0.15</v>
      </c>
      <c r="FX11" s="298">
        <v>0.15</v>
      </c>
      <c r="FY11" s="298">
        <v>0.15</v>
      </c>
      <c r="FZ11" s="298">
        <v>0.15</v>
      </c>
      <c r="GA11" s="298">
        <v>0.15</v>
      </c>
      <c r="GB11" s="298" t="s">
        <v>14838</v>
      </c>
      <c r="GC11" s="298" t="s">
        <v>14838</v>
      </c>
      <c r="GD11" s="298" t="s">
        <v>14838</v>
      </c>
      <c r="GE11" s="298" t="s">
        <v>14838</v>
      </c>
      <c r="GF11" s="298" t="s">
        <v>14838</v>
      </c>
      <c r="GG11" s="298" t="s">
        <v>14838</v>
      </c>
      <c r="GH11" s="298" t="s">
        <v>14838</v>
      </c>
      <c r="GI11" s="298" t="s">
        <v>14838</v>
      </c>
      <c r="GJ11" s="298" t="s">
        <v>14838</v>
      </c>
      <c r="GK11" s="298" t="s">
        <v>14838</v>
      </c>
      <c r="GL11" s="298" t="s">
        <v>14838</v>
      </c>
      <c r="GM11" s="298" t="s">
        <v>14838</v>
      </c>
      <c r="GN11" s="298" t="s">
        <v>14838</v>
      </c>
      <c r="GO11" s="298" t="s">
        <v>14838</v>
      </c>
      <c r="GP11" s="298" t="s">
        <v>14838</v>
      </c>
      <c r="GQ11" s="298" t="s">
        <v>14838</v>
      </c>
      <c r="GR11" s="298" t="s">
        <v>14838</v>
      </c>
      <c r="GS11" s="298" t="s">
        <v>14838</v>
      </c>
      <c r="GT11" s="298" t="s">
        <v>14838</v>
      </c>
      <c r="GU11" s="298" t="s">
        <v>14838</v>
      </c>
      <c r="GV11" s="298" t="s">
        <v>14838</v>
      </c>
      <c r="GW11" s="298" t="s">
        <v>14838</v>
      </c>
      <c r="GX11" s="298" t="s">
        <v>14838</v>
      </c>
      <c r="GY11" s="298" t="s">
        <v>14838</v>
      </c>
      <c r="GZ11" s="298" t="s">
        <v>14838</v>
      </c>
      <c r="HA11" s="298" t="s">
        <v>14838</v>
      </c>
      <c r="HB11" s="298" t="s">
        <v>14838</v>
      </c>
      <c r="HC11" s="298" t="s">
        <v>14838</v>
      </c>
      <c r="HD11" s="294">
        <v>75</v>
      </c>
      <c r="HE11" s="294">
        <v>75</v>
      </c>
      <c r="HF11" s="294">
        <v>75</v>
      </c>
      <c r="HG11" s="294">
        <v>75</v>
      </c>
      <c r="HH11" s="294">
        <v>75</v>
      </c>
      <c r="HI11" s="294">
        <v>75</v>
      </c>
      <c r="HJ11" s="294">
        <v>75</v>
      </c>
      <c r="HK11" s="294">
        <v>75</v>
      </c>
      <c r="HL11" s="294">
        <v>75</v>
      </c>
      <c r="HM11" s="294">
        <v>75</v>
      </c>
      <c r="HN11" s="294">
        <v>75</v>
      </c>
      <c r="HO11" s="294">
        <v>75</v>
      </c>
      <c r="HP11" s="294">
        <v>75</v>
      </c>
      <c r="HQ11" s="294">
        <v>75</v>
      </c>
      <c r="HR11" s="294">
        <v>75</v>
      </c>
      <c r="HS11" s="294">
        <v>75</v>
      </c>
      <c r="HT11" s="294">
        <v>75</v>
      </c>
      <c r="HU11" s="294">
        <v>75</v>
      </c>
      <c r="HV11" s="294">
        <v>75</v>
      </c>
      <c r="HW11" s="294">
        <v>75</v>
      </c>
      <c r="HX11" s="294">
        <v>61.5</v>
      </c>
      <c r="HY11" s="294">
        <v>61.5</v>
      </c>
      <c r="HZ11" s="294">
        <v>61.5</v>
      </c>
      <c r="IA11" s="294">
        <v>61.5</v>
      </c>
      <c r="IB11" s="294">
        <v>61.5</v>
      </c>
      <c r="IC11" s="294">
        <v>61.5</v>
      </c>
      <c r="ID11" s="294">
        <v>61.5</v>
      </c>
      <c r="IE11" s="294">
        <v>61.5</v>
      </c>
      <c r="IF11" s="294">
        <v>61.5</v>
      </c>
      <c r="IG11" s="294">
        <v>61.5</v>
      </c>
      <c r="IH11" s="294">
        <v>61.5</v>
      </c>
      <c r="II11" s="294">
        <v>61.5</v>
      </c>
      <c r="IJ11" s="294">
        <v>48.3</v>
      </c>
      <c r="IK11" s="294">
        <v>48.3</v>
      </c>
      <c r="IL11" s="294">
        <v>48.3</v>
      </c>
      <c r="IM11" s="294">
        <v>48.3</v>
      </c>
      <c r="IN11" s="294">
        <v>48.3</v>
      </c>
      <c r="IO11" s="294">
        <v>48.3</v>
      </c>
      <c r="IP11" s="294">
        <v>48.3</v>
      </c>
      <c r="IQ11" s="294">
        <v>48.3</v>
      </c>
      <c r="IR11" s="294">
        <v>48.3</v>
      </c>
      <c r="IS11" s="294">
        <v>48.3</v>
      </c>
      <c r="IT11" s="294">
        <v>48.3</v>
      </c>
      <c r="IU11" s="294">
        <v>48.3</v>
      </c>
      <c r="IV11" s="294">
        <f t="shared" si="1"/>
        <v>44.436</v>
      </c>
      <c r="IW11" s="294">
        <f t="shared" si="2"/>
        <v>44.436</v>
      </c>
      <c r="IX11" s="294">
        <v>39.9</v>
      </c>
      <c r="IY11" s="294">
        <v>39.9</v>
      </c>
      <c r="IZ11" s="294">
        <v>39.9</v>
      </c>
      <c r="JA11" s="294">
        <v>39.9</v>
      </c>
      <c r="JB11" s="294">
        <v>39.9</v>
      </c>
      <c r="JC11" s="294">
        <v>39.9</v>
      </c>
      <c r="JD11" s="294">
        <v>39.9</v>
      </c>
      <c r="JE11" s="294">
        <v>36.1</v>
      </c>
      <c r="JF11" s="294">
        <v>36.1</v>
      </c>
      <c r="JG11" s="294">
        <v>36.1</v>
      </c>
      <c r="JH11" s="294">
        <f t="shared" si="3"/>
        <v>33.212000000000003</v>
      </c>
      <c r="JI11" s="294">
        <f t="shared" si="4"/>
        <v>33.212000000000003</v>
      </c>
      <c r="JJ11" s="294">
        <f t="shared" si="4"/>
        <v>33.212000000000003</v>
      </c>
      <c r="JK11" s="294">
        <f t="shared" si="4"/>
        <v>33.212000000000003</v>
      </c>
      <c r="JL11" s="294">
        <f t="shared" si="4"/>
        <v>33.212000000000003</v>
      </c>
      <c r="JM11" s="294">
        <f t="shared" si="4"/>
        <v>33.212000000000003</v>
      </c>
      <c r="JN11" s="294">
        <f t="shared" si="4"/>
        <v>33.212000000000003</v>
      </c>
      <c r="JO11" s="294">
        <f t="shared" si="4"/>
        <v>33.212000000000003</v>
      </c>
      <c r="JP11" s="294">
        <f t="shared" si="4"/>
        <v>33.212000000000003</v>
      </c>
      <c r="JQ11" s="294">
        <f t="shared" si="4"/>
        <v>33.212000000000003</v>
      </c>
      <c r="JR11" s="294">
        <f t="shared" si="4"/>
        <v>33.212000000000003</v>
      </c>
      <c r="JS11" s="294">
        <f t="shared" si="4"/>
        <v>33.212000000000003</v>
      </c>
      <c r="JT11" s="294">
        <v>26.4</v>
      </c>
      <c r="JU11" s="294">
        <v>26.4</v>
      </c>
      <c r="JV11" s="294">
        <v>26.4</v>
      </c>
      <c r="JW11" s="294">
        <v>26.4</v>
      </c>
      <c r="JX11" s="294">
        <v>26.4</v>
      </c>
      <c r="JY11" s="294">
        <v>26.4</v>
      </c>
      <c r="JZ11" s="294">
        <v>26.4</v>
      </c>
      <c r="KA11" s="294">
        <v>26.4</v>
      </c>
      <c r="KB11" s="294">
        <v>26.4</v>
      </c>
      <c r="KC11" s="294">
        <v>26.4</v>
      </c>
      <c r="KD11" s="294">
        <v>26.4</v>
      </c>
      <c r="KE11" s="294">
        <v>26.4</v>
      </c>
      <c r="KF11" s="294">
        <v>26.4</v>
      </c>
      <c r="KG11" s="294">
        <v>26.4</v>
      </c>
      <c r="KH11" s="294">
        <v>26.4</v>
      </c>
      <c r="KI11" s="294">
        <v>23.4</v>
      </c>
      <c r="KJ11" s="294">
        <v>23.4</v>
      </c>
      <c r="KK11" s="294">
        <v>23.4</v>
      </c>
      <c r="KL11" s="294">
        <v>23.4</v>
      </c>
      <c r="KM11" s="294">
        <v>23.4</v>
      </c>
      <c r="KN11" s="294">
        <v>23.4</v>
      </c>
      <c r="KO11" s="294">
        <v>20.399999999999999</v>
      </c>
      <c r="KP11" s="294">
        <v>20.399999999999999</v>
      </c>
      <c r="KQ11" s="294">
        <v>20.399999999999999</v>
      </c>
      <c r="KR11" s="294">
        <v>20.399999999999999</v>
      </c>
      <c r="KS11" s="294">
        <v>20.399999999999999</v>
      </c>
      <c r="KT11" s="294">
        <v>20.399999999999999</v>
      </c>
      <c r="KU11" s="294">
        <v>19.5</v>
      </c>
      <c r="KV11" s="294">
        <v>19.5</v>
      </c>
      <c r="KW11" s="294">
        <v>19.5</v>
      </c>
      <c r="KX11" s="294">
        <v>19.5</v>
      </c>
      <c r="KY11" s="294">
        <v>19.5</v>
      </c>
      <c r="KZ11" s="294">
        <v>19.5</v>
      </c>
      <c r="LA11" s="294">
        <v>19</v>
      </c>
      <c r="LB11" s="294">
        <v>19</v>
      </c>
      <c r="LC11" s="294">
        <v>19</v>
      </c>
    </row>
    <row r="12" spans="1:315" s="336" customFormat="1" ht="25.5" customHeight="1">
      <c r="A12" s="294" t="s">
        <v>15337</v>
      </c>
      <c r="B12" s="294" t="s">
        <v>724</v>
      </c>
      <c r="C12" s="297" t="s">
        <v>704</v>
      </c>
      <c r="D12" s="298" t="e">
        <v>#N/A</v>
      </c>
      <c r="E12" s="298" t="e">
        <v>#N/A</v>
      </c>
      <c r="F12" s="298" t="e">
        <v>#N/A</v>
      </c>
      <c r="G12" s="298" t="e">
        <v>#N/A</v>
      </c>
      <c r="H12" s="298" t="e">
        <v>#N/A</v>
      </c>
      <c r="I12" s="298" t="e">
        <v>#N/A</v>
      </c>
      <c r="J12" s="298" t="e">
        <v>#N/A</v>
      </c>
      <c r="K12" s="298" t="e">
        <v>#N/A</v>
      </c>
      <c r="L12" s="298" t="e">
        <v>#N/A</v>
      </c>
      <c r="M12" s="298" t="e">
        <v>#N/A</v>
      </c>
      <c r="N12" s="298" t="e">
        <v>#N/A</v>
      </c>
      <c r="O12" s="298" t="e">
        <v>#N/A</v>
      </c>
      <c r="P12" s="298" t="e">
        <v>#N/A</v>
      </c>
      <c r="Q12" s="298" t="e">
        <v>#N/A</v>
      </c>
      <c r="R12" s="298" t="e">
        <v>#N/A</v>
      </c>
      <c r="S12" s="298" t="e">
        <v>#N/A</v>
      </c>
      <c r="T12" s="298" t="e">
        <v>#N/A</v>
      </c>
      <c r="U12" s="298" t="e">
        <v>#N/A</v>
      </c>
      <c r="V12" s="298" t="e">
        <v>#N/A</v>
      </c>
      <c r="W12" s="298" t="e">
        <v>#N/A</v>
      </c>
      <c r="X12" s="298" t="e">
        <v>#N/A</v>
      </c>
      <c r="Y12" s="298" t="e">
        <v>#N/A</v>
      </c>
      <c r="Z12" s="298" t="e">
        <v>#N/A</v>
      </c>
      <c r="AA12" s="298" t="e">
        <v>#N/A</v>
      </c>
      <c r="AB12" s="298" t="e">
        <v>#N/A</v>
      </c>
      <c r="AC12" s="298" t="e">
        <v>#N/A</v>
      </c>
      <c r="AD12" s="298" t="e">
        <v>#N/A</v>
      </c>
      <c r="AE12" s="298" t="e">
        <v>#N/A</v>
      </c>
      <c r="AF12" s="298" t="e">
        <v>#N/A</v>
      </c>
      <c r="AG12" s="298" t="e">
        <v>#N/A</v>
      </c>
      <c r="AH12" s="298" t="e">
        <v>#N/A</v>
      </c>
      <c r="AI12" s="298" t="e">
        <v>#N/A</v>
      </c>
      <c r="AJ12" s="298" t="e">
        <v>#N/A</v>
      </c>
      <c r="AK12" s="298" t="e">
        <v>#N/A</v>
      </c>
      <c r="AL12" s="298" t="e">
        <v>#N/A</v>
      </c>
      <c r="AM12" s="298" t="e">
        <v>#N/A</v>
      </c>
      <c r="AN12" s="298" t="e">
        <v>#N/A</v>
      </c>
      <c r="AO12" s="298" t="e">
        <v>#N/A</v>
      </c>
      <c r="AP12" s="298" t="e">
        <v>#N/A</v>
      </c>
      <c r="AQ12" s="298" t="e">
        <v>#N/A</v>
      </c>
      <c r="AR12" s="298" t="e">
        <v>#N/A</v>
      </c>
      <c r="AS12" s="298" t="e">
        <v>#N/A</v>
      </c>
      <c r="AT12" s="298" t="e">
        <v>#N/A</v>
      </c>
      <c r="AU12" s="298" t="e">
        <v>#N/A</v>
      </c>
      <c r="AV12" s="298" t="e">
        <v>#N/A</v>
      </c>
      <c r="AW12" s="298" t="e">
        <v>#N/A</v>
      </c>
      <c r="AX12" s="298" t="e">
        <v>#N/A</v>
      </c>
      <c r="AY12" s="298" t="e">
        <v>#N/A</v>
      </c>
      <c r="AZ12" s="298" t="e">
        <v>#N/A</v>
      </c>
      <c r="BA12" s="298" t="e">
        <v>#N/A</v>
      </c>
      <c r="BB12" s="298" t="e">
        <v>#N/A</v>
      </c>
      <c r="BC12" s="298" t="e">
        <v>#N/A</v>
      </c>
      <c r="BD12" s="298" t="e">
        <v>#N/A</v>
      </c>
      <c r="BE12" s="298" t="e">
        <v>#N/A</v>
      </c>
      <c r="BF12" s="298" t="e">
        <v>#N/A</v>
      </c>
      <c r="BG12" s="298" t="e">
        <v>#N/A</v>
      </c>
      <c r="BH12" s="298" t="e">
        <v>#N/A</v>
      </c>
      <c r="BI12" s="298" t="e">
        <v>#N/A</v>
      </c>
      <c r="BJ12" s="298" t="e">
        <v>#N/A</v>
      </c>
      <c r="BK12" s="298" t="e">
        <v>#N/A</v>
      </c>
      <c r="BL12" s="298" t="e">
        <v>#N/A</v>
      </c>
      <c r="BM12" s="298" t="e">
        <v>#N/A</v>
      </c>
      <c r="BN12" s="298" t="e">
        <v>#N/A</v>
      </c>
      <c r="BO12" s="298" t="e">
        <v>#N/A</v>
      </c>
      <c r="BP12" s="298" t="e">
        <v>#N/A</v>
      </c>
      <c r="BQ12" s="298" t="e">
        <v>#N/A</v>
      </c>
      <c r="BR12" s="298" t="e">
        <v>#N/A</v>
      </c>
      <c r="BS12" s="298" t="e">
        <v>#N/A</v>
      </c>
      <c r="BT12" s="298" t="e">
        <v>#N/A</v>
      </c>
      <c r="BU12" s="298" t="e">
        <v>#N/A</v>
      </c>
      <c r="BV12" s="298" t="e">
        <v>#N/A</v>
      </c>
      <c r="BW12" s="298" t="e">
        <v>#N/A</v>
      </c>
      <c r="BX12" s="298" t="e">
        <v>#N/A</v>
      </c>
      <c r="BY12" s="298" t="e">
        <v>#N/A</v>
      </c>
      <c r="BZ12" s="298" t="e">
        <v>#N/A</v>
      </c>
      <c r="CA12" s="298" t="e">
        <v>#N/A</v>
      </c>
      <c r="CB12" s="298" t="e">
        <v>#N/A</v>
      </c>
      <c r="CC12" s="298" t="e">
        <v>#N/A</v>
      </c>
      <c r="CD12" s="298" t="e">
        <v>#N/A</v>
      </c>
      <c r="CE12" s="298" t="e">
        <v>#N/A</v>
      </c>
      <c r="CF12" s="298" t="e">
        <v>#N/A</v>
      </c>
      <c r="CG12" s="298" t="e">
        <v>#N/A</v>
      </c>
      <c r="CH12" s="298" t="e">
        <v>#N/A</v>
      </c>
      <c r="CI12" s="298" t="e">
        <v>#N/A</v>
      </c>
      <c r="CJ12" s="298" t="e">
        <v>#N/A</v>
      </c>
      <c r="CK12" s="298" t="e">
        <v>#N/A</v>
      </c>
      <c r="CL12" s="298" t="e">
        <v>#N/A</v>
      </c>
      <c r="CM12" s="298" t="e">
        <v>#N/A</v>
      </c>
      <c r="CN12" s="298" t="e">
        <v>#N/A</v>
      </c>
      <c r="CO12" s="298" t="e">
        <v>#N/A</v>
      </c>
      <c r="CP12" s="298" t="e">
        <v>#N/A</v>
      </c>
      <c r="CQ12" s="298" t="e">
        <v>#N/A</v>
      </c>
      <c r="CR12" s="298" t="e">
        <v>#N/A</v>
      </c>
      <c r="CS12" s="298" t="e">
        <v>#N/A</v>
      </c>
      <c r="CT12" s="298" t="e">
        <v>#N/A</v>
      </c>
      <c r="CU12" s="298" t="e">
        <v>#N/A</v>
      </c>
      <c r="CV12" s="298" t="e">
        <v>#N/A</v>
      </c>
      <c r="CW12" s="298" t="e">
        <v>#N/A</v>
      </c>
      <c r="CX12" s="298" t="e">
        <v>#N/A</v>
      </c>
      <c r="CY12" s="298" t="e">
        <v>#N/A</v>
      </c>
      <c r="CZ12" s="298" t="e">
        <v>#N/A</v>
      </c>
      <c r="DA12" s="298" t="e">
        <v>#N/A</v>
      </c>
      <c r="DB12" s="298" t="e">
        <v>#N/A</v>
      </c>
      <c r="DC12" s="298" t="e">
        <v>#N/A</v>
      </c>
      <c r="DD12" s="298" t="e">
        <v>#N/A</v>
      </c>
      <c r="DE12" s="298" t="e">
        <v>#N/A</v>
      </c>
      <c r="DF12" s="298" t="e">
        <v>#N/A</v>
      </c>
      <c r="DG12" s="298" t="e">
        <v>#N/A</v>
      </c>
      <c r="DH12" s="298" t="e">
        <v>#N/A</v>
      </c>
      <c r="DI12" s="298" t="e">
        <v>#N/A</v>
      </c>
      <c r="DJ12" s="298" t="e">
        <v>#N/A</v>
      </c>
      <c r="DK12" s="298" t="e">
        <v>#N/A</v>
      </c>
      <c r="DL12" s="298" t="e">
        <v>#N/A</v>
      </c>
      <c r="DM12" s="298" t="e">
        <v>#N/A</v>
      </c>
      <c r="DN12" s="298" t="e">
        <v>#N/A</v>
      </c>
      <c r="DO12" s="298" t="e">
        <v>#N/A</v>
      </c>
      <c r="DP12" s="298" t="e">
        <v>#N/A</v>
      </c>
      <c r="DQ12" s="298" t="e">
        <v>#N/A</v>
      </c>
      <c r="DR12" s="298" t="e">
        <v>#N/A</v>
      </c>
      <c r="DS12" s="298" t="e">
        <v>#N/A</v>
      </c>
      <c r="DT12" s="298" t="e">
        <v>#N/A</v>
      </c>
      <c r="DU12" s="298" t="e">
        <v>#N/A</v>
      </c>
      <c r="DV12" s="298" t="e">
        <v>#N/A</v>
      </c>
      <c r="DW12" s="298" t="e">
        <v>#N/A</v>
      </c>
      <c r="DX12" s="298" t="e">
        <v>#N/A</v>
      </c>
      <c r="DY12" s="298" t="e">
        <v>#N/A</v>
      </c>
      <c r="DZ12" s="298" t="e">
        <v>#N/A</v>
      </c>
      <c r="EA12" s="298" t="e">
        <v>#N/A</v>
      </c>
      <c r="EB12" s="298" t="e">
        <v>#N/A</v>
      </c>
      <c r="EC12" s="298" t="e">
        <v>#N/A</v>
      </c>
      <c r="ED12" s="298" t="e">
        <v>#N/A</v>
      </c>
      <c r="EE12" s="298" t="e">
        <v>#N/A</v>
      </c>
      <c r="EF12" s="298" t="e">
        <v>#N/A</v>
      </c>
      <c r="EG12" s="298" t="e">
        <v>#N/A</v>
      </c>
      <c r="EH12" s="298" t="e">
        <v>#N/A</v>
      </c>
      <c r="EI12" s="298" t="e">
        <v>#N/A</v>
      </c>
      <c r="EJ12" s="298" t="e">
        <v>#N/A</v>
      </c>
      <c r="EK12" s="298" t="e">
        <v>#N/A</v>
      </c>
      <c r="EL12" s="298" t="e">
        <v>#N/A</v>
      </c>
      <c r="EM12" s="298" t="e">
        <v>#N/A</v>
      </c>
      <c r="EN12" s="298" t="e">
        <v>#N/A</v>
      </c>
      <c r="EO12" s="298" t="e">
        <v>#N/A</v>
      </c>
      <c r="EP12" s="298" t="e">
        <v>#N/A</v>
      </c>
      <c r="EQ12" s="298" t="e">
        <v>#N/A</v>
      </c>
      <c r="ER12" s="298" t="e">
        <v>#N/A</v>
      </c>
      <c r="ES12" s="298" t="e">
        <v>#N/A</v>
      </c>
      <c r="ET12" s="298" t="e">
        <v>#N/A</v>
      </c>
      <c r="EU12" s="298" t="e">
        <v>#N/A</v>
      </c>
      <c r="EV12" s="298" t="e">
        <v>#N/A</v>
      </c>
      <c r="EW12" s="298" t="e">
        <v>#N/A</v>
      </c>
      <c r="EX12" s="298" t="e">
        <v>#N/A</v>
      </c>
      <c r="EY12" s="298" t="e">
        <v>#N/A</v>
      </c>
      <c r="EZ12" s="298" t="e">
        <v>#N/A</v>
      </c>
      <c r="FA12" s="298" t="e">
        <v>#N/A</v>
      </c>
      <c r="FB12" s="298" t="e">
        <v>#N/A</v>
      </c>
      <c r="FC12" s="298" t="e">
        <v>#N/A</v>
      </c>
      <c r="FD12" s="298" t="e">
        <v>#N/A</v>
      </c>
      <c r="FE12" s="298" t="e">
        <v>#N/A</v>
      </c>
      <c r="FF12" s="298" t="e">
        <v>#N/A</v>
      </c>
      <c r="FG12" s="298" t="e">
        <v>#N/A</v>
      </c>
      <c r="FH12" s="298" t="e">
        <v>#N/A</v>
      </c>
      <c r="FI12" s="298" t="e">
        <v>#N/A</v>
      </c>
      <c r="FJ12" s="298" t="e">
        <v>#N/A</v>
      </c>
      <c r="FK12" s="298" t="e">
        <v>#N/A</v>
      </c>
      <c r="FL12" s="298" t="e">
        <v>#N/A</v>
      </c>
      <c r="FM12" s="298" t="e">
        <v>#N/A</v>
      </c>
      <c r="FN12" s="298" t="e">
        <v>#N/A</v>
      </c>
      <c r="FO12" s="298" t="e">
        <v>#N/A</v>
      </c>
      <c r="FP12" s="298">
        <v>0.15</v>
      </c>
      <c r="FQ12" s="298">
        <v>0.15</v>
      </c>
      <c r="FR12" s="298">
        <v>0.15</v>
      </c>
      <c r="FS12" s="298">
        <v>0.15</v>
      </c>
      <c r="FT12" s="298">
        <v>0.15</v>
      </c>
      <c r="FU12" s="298">
        <v>0.15</v>
      </c>
      <c r="FV12" s="298">
        <v>0.15</v>
      </c>
      <c r="FW12" s="298">
        <v>0.15</v>
      </c>
      <c r="FX12" s="298">
        <v>0.15</v>
      </c>
      <c r="FY12" s="298">
        <v>0.15</v>
      </c>
      <c r="FZ12" s="298">
        <v>0.15</v>
      </c>
      <c r="GA12" s="298">
        <v>0.15</v>
      </c>
      <c r="GB12" s="298" t="s">
        <v>14838</v>
      </c>
      <c r="GC12" s="298" t="s">
        <v>14838</v>
      </c>
      <c r="GD12" s="298" t="s">
        <v>14838</v>
      </c>
      <c r="GE12" s="298" t="s">
        <v>14838</v>
      </c>
      <c r="GF12" s="298" t="s">
        <v>14838</v>
      </c>
      <c r="GG12" s="298" t="s">
        <v>14838</v>
      </c>
      <c r="GH12" s="298" t="s">
        <v>14838</v>
      </c>
      <c r="GI12" s="298" t="s">
        <v>14838</v>
      </c>
      <c r="GJ12" s="298" t="s">
        <v>14838</v>
      </c>
      <c r="GK12" s="298" t="s">
        <v>14838</v>
      </c>
      <c r="GL12" s="298" t="s">
        <v>14838</v>
      </c>
      <c r="GM12" s="298" t="s">
        <v>14838</v>
      </c>
      <c r="GN12" s="298" t="s">
        <v>14838</v>
      </c>
      <c r="GO12" s="298" t="s">
        <v>14838</v>
      </c>
      <c r="GP12" s="298" t="s">
        <v>14838</v>
      </c>
      <c r="GQ12" s="298" t="s">
        <v>14838</v>
      </c>
      <c r="GR12" s="298" t="s">
        <v>14838</v>
      </c>
      <c r="GS12" s="298" t="s">
        <v>14838</v>
      </c>
      <c r="GT12" s="298" t="s">
        <v>14838</v>
      </c>
      <c r="GU12" s="298" t="s">
        <v>14838</v>
      </c>
      <c r="GV12" s="298" t="s">
        <v>14838</v>
      </c>
      <c r="GW12" s="298" t="s">
        <v>14838</v>
      </c>
      <c r="GX12" s="298" t="s">
        <v>14838</v>
      </c>
      <c r="GY12" s="298" t="s">
        <v>14838</v>
      </c>
      <c r="GZ12" s="298" t="s">
        <v>14838</v>
      </c>
      <c r="HA12" s="298" t="s">
        <v>14838</v>
      </c>
      <c r="HB12" s="298" t="s">
        <v>14838</v>
      </c>
      <c r="HC12" s="298" t="s">
        <v>14838</v>
      </c>
      <c r="HD12" s="294">
        <v>65</v>
      </c>
      <c r="HE12" s="294">
        <v>65</v>
      </c>
      <c r="HF12" s="294">
        <v>65</v>
      </c>
      <c r="HG12" s="294">
        <v>65</v>
      </c>
      <c r="HH12" s="294">
        <v>65</v>
      </c>
      <c r="HI12" s="294">
        <v>65</v>
      </c>
      <c r="HJ12" s="294">
        <v>65</v>
      </c>
      <c r="HK12" s="294">
        <v>65</v>
      </c>
      <c r="HL12" s="294">
        <v>65</v>
      </c>
      <c r="HM12" s="294">
        <v>65</v>
      </c>
      <c r="HN12" s="294">
        <v>65</v>
      </c>
      <c r="HO12" s="294">
        <v>65</v>
      </c>
      <c r="HP12" s="294">
        <v>65</v>
      </c>
      <c r="HQ12" s="294">
        <v>65</v>
      </c>
      <c r="HR12" s="294">
        <v>65</v>
      </c>
      <c r="HS12" s="294">
        <v>65</v>
      </c>
      <c r="HT12" s="294">
        <v>65</v>
      </c>
      <c r="HU12" s="294">
        <v>65</v>
      </c>
      <c r="HV12" s="294">
        <v>65</v>
      </c>
      <c r="HW12" s="294">
        <v>65</v>
      </c>
      <c r="HX12" s="294">
        <v>53.3</v>
      </c>
      <c r="HY12" s="294">
        <v>53.3</v>
      </c>
      <c r="HZ12" s="294">
        <v>53.3</v>
      </c>
      <c r="IA12" s="294">
        <v>53.3</v>
      </c>
      <c r="IB12" s="294">
        <v>53.3</v>
      </c>
      <c r="IC12" s="294">
        <v>53.3</v>
      </c>
      <c r="ID12" s="294">
        <v>53.3</v>
      </c>
      <c r="IE12" s="294">
        <v>53.3</v>
      </c>
      <c r="IF12" s="294">
        <v>53.3</v>
      </c>
      <c r="IG12" s="294">
        <v>53.3</v>
      </c>
      <c r="IH12" s="294">
        <v>53.3</v>
      </c>
      <c r="II12" s="294">
        <v>53.3</v>
      </c>
      <c r="IJ12" s="294">
        <v>46.7</v>
      </c>
      <c r="IK12" s="294">
        <v>46.7</v>
      </c>
      <c r="IL12" s="294">
        <v>46.7</v>
      </c>
      <c r="IM12" s="294">
        <v>46.7</v>
      </c>
      <c r="IN12" s="294">
        <v>46.7</v>
      </c>
      <c r="IO12" s="294">
        <v>46.7</v>
      </c>
      <c r="IP12" s="294">
        <v>46.7</v>
      </c>
      <c r="IQ12" s="294">
        <v>46.7</v>
      </c>
      <c r="IR12" s="294">
        <v>46.7</v>
      </c>
      <c r="IS12" s="294">
        <v>46.7</v>
      </c>
      <c r="IT12" s="294">
        <v>46.7</v>
      </c>
      <c r="IU12" s="294">
        <v>46.7</v>
      </c>
      <c r="IV12" s="294">
        <f t="shared" si="1"/>
        <v>42.964000000000006</v>
      </c>
      <c r="IW12" s="294">
        <f t="shared" si="2"/>
        <v>42.964000000000006</v>
      </c>
      <c r="IX12" s="294">
        <v>36.799999999999997</v>
      </c>
      <c r="IY12" s="294">
        <v>36.799999999999997</v>
      </c>
      <c r="IZ12" s="294">
        <v>36.799999999999997</v>
      </c>
      <c r="JA12" s="294">
        <v>36.799999999999997</v>
      </c>
      <c r="JB12" s="294">
        <v>36.799999999999997</v>
      </c>
      <c r="JC12" s="294">
        <v>36.799999999999997</v>
      </c>
      <c r="JD12" s="294">
        <v>36.799999999999997</v>
      </c>
      <c r="JE12" s="294">
        <v>29.4</v>
      </c>
      <c r="JF12" s="294">
        <v>29.4</v>
      </c>
      <c r="JG12" s="294">
        <v>29.4</v>
      </c>
      <c r="JH12" s="294">
        <f t="shared" si="3"/>
        <v>27.047999999999998</v>
      </c>
      <c r="JI12" s="294">
        <f t="shared" si="4"/>
        <v>27.047999999999998</v>
      </c>
      <c r="JJ12" s="294">
        <f t="shared" si="4"/>
        <v>27.047999999999998</v>
      </c>
      <c r="JK12" s="294">
        <f t="shared" si="4"/>
        <v>27.047999999999998</v>
      </c>
      <c r="JL12" s="294">
        <f t="shared" si="4"/>
        <v>27.047999999999998</v>
      </c>
      <c r="JM12" s="294">
        <f t="shared" si="4"/>
        <v>27.047999999999998</v>
      </c>
      <c r="JN12" s="294">
        <f t="shared" si="4"/>
        <v>27.047999999999998</v>
      </c>
      <c r="JO12" s="294">
        <f t="shared" si="4"/>
        <v>27.047999999999998</v>
      </c>
      <c r="JP12" s="294">
        <f t="shared" si="4"/>
        <v>27.047999999999998</v>
      </c>
      <c r="JQ12" s="294">
        <f t="shared" si="4"/>
        <v>27.047999999999998</v>
      </c>
      <c r="JR12" s="294">
        <f t="shared" si="4"/>
        <v>27.047999999999998</v>
      </c>
      <c r="JS12" s="294">
        <f t="shared" si="4"/>
        <v>27.047999999999998</v>
      </c>
      <c r="JT12" s="294">
        <v>26.4</v>
      </c>
      <c r="JU12" s="294">
        <v>26.4</v>
      </c>
      <c r="JV12" s="294">
        <v>26.4</v>
      </c>
      <c r="JW12" s="294">
        <v>26.4</v>
      </c>
      <c r="JX12" s="294">
        <v>26.4</v>
      </c>
      <c r="JY12" s="294">
        <v>26.4</v>
      </c>
      <c r="JZ12" s="294">
        <v>26.4</v>
      </c>
      <c r="KA12" s="294">
        <v>26.4</v>
      </c>
      <c r="KB12" s="294">
        <v>26.4</v>
      </c>
      <c r="KC12" s="294">
        <v>26.4</v>
      </c>
      <c r="KD12" s="294">
        <v>26.4</v>
      </c>
      <c r="KE12" s="294">
        <v>26.4</v>
      </c>
      <c r="KF12" s="294">
        <v>26.4</v>
      </c>
      <c r="KG12" s="294">
        <v>26.4</v>
      </c>
      <c r="KH12" s="294">
        <v>26.4</v>
      </c>
      <c r="KI12" s="294">
        <v>23.4</v>
      </c>
      <c r="KJ12" s="294">
        <v>23.4</v>
      </c>
      <c r="KK12" s="294">
        <v>23.4</v>
      </c>
      <c r="KL12" s="294">
        <v>23.4</v>
      </c>
      <c r="KM12" s="294">
        <v>23.4</v>
      </c>
      <c r="KN12" s="294">
        <v>23.4</v>
      </c>
      <c r="KO12" s="294">
        <v>20.399999999999999</v>
      </c>
      <c r="KP12" s="294">
        <v>20.399999999999999</v>
      </c>
      <c r="KQ12" s="294">
        <v>20.399999999999999</v>
      </c>
      <c r="KR12" s="294">
        <v>20.399999999999999</v>
      </c>
      <c r="KS12" s="294">
        <v>20.399999999999999</v>
      </c>
      <c r="KT12" s="294">
        <v>20.399999999999999</v>
      </c>
      <c r="KU12" s="294">
        <v>19.5</v>
      </c>
      <c r="KV12" s="294">
        <v>19.5</v>
      </c>
      <c r="KW12" s="294">
        <v>19.5</v>
      </c>
      <c r="KX12" s="294">
        <v>19.5</v>
      </c>
      <c r="KY12" s="294">
        <v>19.5</v>
      </c>
      <c r="KZ12" s="294">
        <v>19.5</v>
      </c>
      <c r="LA12" s="294">
        <v>19</v>
      </c>
      <c r="LB12" s="294">
        <v>19</v>
      </c>
      <c r="LC12" s="294">
        <v>19</v>
      </c>
    </row>
    <row r="13" spans="1:315" s="336" customFormat="1" ht="25.5" customHeight="1">
      <c r="A13" s="294" t="s">
        <v>15338</v>
      </c>
      <c r="B13" s="294" t="s">
        <v>724</v>
      </c>
      <c r="C13" s="297" t="s">
        <v>704</v>
      </c>
      <c r="D13" s="298" t="e">
        <v>#N/A</v>
      </c>
      <c r="E13" s="298" t="e">
        <v>#N/A</v>
      </c>
      <c r="F13" s="298" t="e">
        <v>#N/A</v>
      </c>
      <c r="G13" s="298" t="e">
        <v>#N/A</v>
      </c>
      <c r="H13" s="298" t="e">
        <v>#N/A</v>
      </c>
      <c r="I13" s="298" t="e">
        <v>#N/A</v>
      </c>
      <c r="J13" s="298" t="e">
        <v>#N/A</v>
      </c>
      <c r="K13" s="298" t="e">
        <v>#N/A</v>
      </c>
      <c r="L13" s="298" t="e">
        <v>#N/A</v>
      </c>
      <c r="M13" s="298" t="e">
        <v>#N/A</v>
      </c>
      <c r="N13" s="298" t="e">
        <v>#N/A</v>
      </c>
      <c r="O13" s="298" t="e">
        <v>#N/A</v>
      </c>
      <c r="P13" s="298" t="e">
        <v>#N/A</v>
      </c>
      <c r="Q13" s="298" t="e">
        <v>#N/A</v>
      </c>
      <c r="R13" s="298" t="e">
        <v>#N/A</v>
      </c>
      <c r="S13" s="298" t="e">
        <v>#N/A</v>
      </c>
      <c r="T13" s="298" t="e">
        <v>#N/A</v>
      </c>
      <c r="U13" s="298" t="e">
        <v>#N/A</v>
      </c>
      <c r="V13" s="298" t="e">
        <v>#N/A</v>
      </c>
      <c r="W13" s="298" t="e">
        <v>#N/A</v>
      </c>
      <c r="X13" s="298" t="e">
        <v>#N/A</v>
      </c>
      <c r="Y13" s="298" t="e">
        <v>#N/A</v>
      </c>
      <c r="Z13" s="298" t="e">
        <v>#N/A</v>
      </c>
      <c r="AA13" s="298" t="e">
        <v>#N/A</v>
      </c>
      <c r="AB13" s="298" t="e">
        <v>#N/A</v>
      </c>
      <c r="AC13" s="298" t="e">
        <v>#N/A</v>
      </c>
      <c r="AD13" s="298" t="e">
        <v>#N/A</v>
      </c>
      <c r="AE13" s="298" t="e">
        <v>#N/A</v>
      </c>
      <c r="AF13" s="298" t="e">
        <v>#N/A</v>
      </c>
      <c r="AG13" s="298" t="e">
        <v>#N/A</v>
      </c>
      <c r="AH13" s="298" t="e">
        <v>#N/A</v>
      </c>
      <c r="AI13" s="298" t="e">
        <v>#N/A</v>
      </c>
      <c r="AJ13" s="298" t="e">
        <v>#N/A</v>
      </c>
      <c r="AK13" s="298" t="e">
        <v>#N/A</v>
      </c>
      <c r="AL13" s="298" t="e">
        <v>#N/A</v>
      </c>
      <c r="AM13" s="298" t="e">
        <v>#N/A</v>
      </c>
      <c r="AN13" s="298" t="e">
        <v>#N/A</v>
      </c>
      <c r="AO13" s="298" t="e">
        <v>#N/A</v>
      </c>
      <c r="AP13" s="298" t="e">
        <v>#N/A</v>
      </c>
      <c r="AQ13" s="298" t="e">
        <v>#N/A</v>
      </c>
      <c r="AR13" s="298" t="e">
        <v>#N/A</v>
      </c>
      <c r="AS13" s="298" t="e">
        <v>#N/A</v>
      </c>
      <c r="AT13" s="298" t="e">
        <v>#N/A</v>
      </c>
      <c r="AU13" s="298" t="e">
        <v>#N/A</v>
      </c>
      <c r="AV13" s="298" t="e">
        <v>#N/A</v>
      </c>
      <c r="AW13" s="298" t="e">
        <v>#N/A</v>
      </c>
      <c r="AX13" s="298" t="e">
        <v>#N/A</v>
      </c>
      <c r="AY13" s="298" t="e">
        <v>#N/A</v>
      </c>
      <c r="AZ13" s="298" t="e">
        <v>#N/A</v>
      </c>
      <c r="BA13" s="298" t="e">
        <v>#N/A</v>
      </c>
      <c r="BB13" s="298" t="e">
        <v>#N/A</v>
      </c>
      <c r="BC13" s="298" t="e">
        <v>#N/A</v>
      </c>
      <c r="BD13" s="298" t="e">
        <v>#N/A</v>
      </c>
      <c r="BE13" s="298" t="e">
        <v>#N/A</v>
      </c>
      <c r="BF13" s="298" t="e">
        <v>#N/A</v>
      </c>
      <c r="BG13" s="298" t="e">
        <v>#N/A</v>
      </c>
      <c r="BH13" s="298" t="e">
        <v>#N/A</v>
      </c>
      <c r="BI13" s="298" t="e">
        <v>#N/A</v>
      </c>
      <c r="BJ13" s="298" t="e">
        <v>#N/A</v>
      </c>
      <c r="BK13" s="298" t="e">
        <v>#N/A</v>
      </c>
      <c r="BL13" s="298" t="e">
        <v>#N/A</v>
      </c>
      <c r="BM13" s="298" t="e">
        <v>#N/A</v>
      </c>
      <c r="BN13" s="298" t="e">
        <v>#N/A</v>
      </c>
      <c r="BO13" s="298" t="e">
        <v>#N/A</v>
      </c>
      <c r="BP13" s="298" t="e">
        <v>#N/A</v>
      </c>
      <c r="BQ13" s="298" t="e">
        <v>#N/A</v>
      </c>
      <c r="BR13" s="298" t="e">
        <v>#N/A</v>
      </c>
      <c r="BS13" s="298" t="e">
        <v>#N/A</v>
      </c>
      <c r="BT13" s="298" t="e">
        <v>#N/A</v>
      </c>
      <c r="BU13" s="298" t="e">
        <v>#N/A</v>
      </c>
      <c r="BV13" s="298" t="e">
        <v>#N/A</v>
      </c>
      <c r="BW13" s="298" t="e">
        <v>#N/A</v>
      </c>
      <c r="BX13" s="298" t="e">
        <v>#N/A</v>
      </c>
      <c r="BY13" s="298" t="e">
        <v>#N/A</v>
      </c>
      <c r="BZ13" s="298" t="e">
        <v>#N/A</v>
      </c>
      <c r="CA13" s="298" t="e">
        <v>#N/A</v>
      </c>
      <c r="CB13" s="298" t="e">
        <v>#N/A</v>
      </c>
      <c r="CC13" s="298" t="e">
        <v>#N/A</v>
      </c>
      <c r="CD13" s="298" t="e">
        <v>#N/A</v>
      </c>
      <c r="CE13" s="298" t="e">
        <v>#N/A</v>
      </c>
      <c r="CF13" s="298" t="e">
        <v>#N/A</v>
      </c>
      <c r="CG13" s="298" t="e">
        <v>#N/A</v>
      </c>
      <c r="CH13" s="298" t="e">
        <v>#N/A</v>
      </c>
      <c r="CI13" s="298" t="e">
        <v>#N/A</v>
      </c>
      <c r="CJ13" s="298" t="e">
        <v>#N/A</v>
      </c>
      <c r="CK13" s="298" t="e">
        <v>#N/A</v>
      </c>
      <c r="CL13" s="298" t="e">
        <v>#N/A</v>
      </c>
      <c r="CM13" s="298" t="e">
        <v>#N/A</v>
      </c>
      <c r="CN13" s="298" t="e">
        <v>#N/A</v>
      </c>
      <c r="CO13" s="298" t="e">
        <v>#N/A</v>
      </c>
      <c r="CP13" s="298" t="e">
        <v>#N/A</v>
      </c>
      <c r="CQ13" s="298" t="e">
        <v>#N/A</v>
      </c>
      <c r="CR13" s="298" t="e">
        <v>#N/A</v>
      </c>
      <c r="CS13" s="298" t="e">
        <v>#N/A</v>
      </c>
      <c r="CT13" s="298" t="e">
        <v>#N/A</v>
      </c>
      <c r="CU13" s="298" t="e">
        <v>#N/A</v>
      </c>
      <c r="CV13" s="298" t="e">
        <v>#N/A</v>
      </c>
      <c r="CW13" s="298" t="e">
        <v>#N/A</v>
      </c>
      <c r="CX13" s="298" t="e">
        <v>#N/A</v>
      </c>
      <c r="CY13" s="298" t="e">
        <v>#N/A</v>
      </c>
      <c r="CZ13" s="298" t="e">
        <v>#N/A</v>
      </c>
      <c r="DA13" s="298" t="e">
        <v>#N/A</v>
      </c>
      <c r="DB13" s="298" t="e">
        <v>#N/A</v>
      </c>
      <c r="DC13" s="298" t="e">
        <v>#N/A</v>
      </c>
      <c r="DD13" s="298" t="e">
        <v>#N/A</v>
      </c>
      <c r="DE13" s="298" t="e">
        <v>#N/A</v>
      </c>
      <c r="DF13" s="298" t="e">
        <v>#N/A</v>
      </c>
      <c r="DG13" s="298" t="e">
        <v>#N/A</v>
      </c>
      <c r="DH13" s="298" t="e">
        <v>#N/A</v>
      </c>
      <c r="DI13" s="298" t="e">
        <v>#N/A</v>
      </c>
      <c r="DJ13" s="298" t="e">
        <v>#N/A</v>
      </c>
      <c r="DK13" s="298" t="e">
        <v>#N/A</v>
      </c>
      <c r="DL13" s="298" t="e">
        <v>#N/A</v>
      </c>
      <c r="DM13" s="298" t="e">
        <v>#N/A</v>
      </c>
      <c r="DN13" s="298" t="e">
        <v>#N/A</v>
      </c>
      <c r="DO13" s="298" t="e">
        <v>#N/A</v>
      </c>
      <c r="DP13" s="298" t="e">
        <v>#N/A</v>
      </c>
      <c r="DQ13" s="298" t="e">
        <v>#N/A</v>
      </c>
      <c r="DR13" s="298" t="e">
        <v>#N/A</v>
      </c>
      <c r="DS13" s="298" t="e">
        <v>#N/A</v>
      </c>
      <c r="DT13" s="298" t="e">
        <v>#N/A</v>
      </c>
      <c r="DU13" s="298" t="e">
        <v>#N/A</v>
      </c>
      <c r="DV13" s="298" t="e">
        <v>#N/A</v>
      </c>
      <c r="DW13" s="298" t="e">
        <v>#N/A</v>
      </c>
      <c r="DX13" s="298" t="e">
        <v>#N/A</v>
      </c>
      <c r="DY13" s="298" t="e">
        <v>#N/A</v>
      </c>
      <c r="DZ13" s="298" t="e">
        <v>#N/A</v>
      </c>
      <c r="EA13" s="298" t="e">
        <v>#N/A</v>
      </c>
      <c r="EB13" s="298" t="e">
        <v>#N/A</v>
      </c>
      <c r="EC13" s="298" t="e">
        <v>#N/A</v>
      </c>
      <c r="ED13" s="298" t="e">
        <v>#N/A</v>
      </c>
      <c r="EE13" s="298" t="e">
        <v>#N/A</v>
      </c>
      <c r="EF13" s="298" t="e">
        <v>#N/A</v>
      </c>
      <c r="EG13" s="298" t="e">
        <v>#N/A</v>
      </c>
      <c r="EH13" s="298" t="e">
        <v>#N/A</v>
      </c>
      <c r="EI13" s="298" t="e">
        <v>#N/A</v>
      </c>
      <c r="EJ13" s="298" t="e">
        <v>#N/A</v>
      </c>
      <c r="EK13" s="298" t="e">
        <v>#N/A</v>
      </c>
      <c r="EL13" s="298" t="e">
        <v>#N/A</v>
      </c>
      <c r="EM13" s="298" t="e">
        <v>#N/A</v>
      </c>
      <c r="EN13" s="298" t="e">
        <v>#N/A</v>
      </c>
      <c r="EO13" s="298" t="e">
        <v>#N/A</v>
      </c>
      <c r="EP13" s="298" t="e">
        <v>#N/A</v>
      </c>
      <c r="EQ13" s="298" t="e">
        <v>#N/A</v>
      </c>
      <c r="ER13" s="298" t="e">
        <v>#N/A</v>
      </c>
      <c r="ES13" s="298" t="e">
        <v>#N/A</v>
      </c>
      <c r="ET13" s="298" t="e">
        <v>#N/A</v>
      </c>
      <c r="EU13" s="298" t="e">
        <v>#N/A</v>
      </c>
      <c r="EV13" s="298" t="e">
        <v>#N/A</v>
      </c>
      <c r="EW13" s="298" t="e">
        <v>#N/A</v>
      </c>
      <c r="EX13" s="298" t="e">
        <v>#N/A</v>
      </c>
      <c r="EY13" s="298" t="e">
        <v>#N/A</v>
      </c>
      <c r="EZ13" s="298" t="e">
        <v>#N/A</v>
      </c>
      <c r="FA13" s="298" t="e">
        <v>#N/A</v>
      </c>
      <c r="FB13" s="298" t="e">
        <v>#N/A</v>
      </c>
      <c r="FC13" s="298" t="e">
        <v>#N/A</v>
      </c>
      <c r="FD13" s="298" t="e">
        <v>#N/A</v>
      </c>
      <c r="FE13" s="298" t="e">
        <v>#N/A</v>
      </c>
      <c r="FF13" s="298" t="e">
        <v>#N/A</v>
      </c>
      <c r="FG13" s="298" t="e">
        <v>#N/A</v>
      </c>
      <c r="FH13" s="298" t="e">
        <v>#N/A</v>
      </c>
      <c r="FI13" s="298" t="e">
        <v>#N/A</v>
      </c>
      <c r="FJ13" s="298" t="e">
        <v>#N/A</v>
      </c>
      <c r="FK13" s="298" t="e">
        <v>#N/A</v>
      </c>
      <c r="FL13" s="298" t="e">
        <v>#N/A</v>
      </c>
      <c r="FM13" s="298" t="e">
        <v>#N/A</v>
      </c>
      <c r="FN13" s="298" t="e">
        <v>#N/A</v>
      </c>
      <c r="FO13" s="298" t="e">
        <v>#N/A</v>
      </c>
      <c r="FP13" s="298">
        <v>0.15</v>
      </c>
      <c r="FQ13" s="298">
        <v>0.15</v>
      </c>
      <c r="FR13" s="298">
        <v>0.15</v>
      </c>
      <c r="FS13" s="298">
        <v>0.15</v>
      </c>
      <c r="FT13" s="298">
        <v>0.15</v>
      </c>
      <c r="FU13" s="298">
        <v>0.15</v>
      </c>
      <c r="FV13" s="298">
        <v>0.15</v>
      </c>
      <c r="FW13" s="298">
        <v>0.15</v>
      </c>
      <c r="FX13" s="298">
        <v>0.15</v>
      </c>
      <c r="FY13" s="298">
        <v>0.15</v>
      </c>
      <c r="FZ13" s="298">
        <v>0.15</v>
      </c>
      <c r="GA13" s="298">
        <v>0.15</v>
      </c>
      <c r="GB13" s="298" t="s">
        <v>14838</v>
      </c>
      <c r="GC13" s="298" t="s">
        <v>14838</v>
      </c>
      <c r="GD13" s="298" t="s">
        <v>14838</v>
      </c>
      <c r="GE13" s="298" t="s">
        <v>14838</v>
      </c>
      <c r="GF13" s="298" t="s">
        <v>14838</v>
      </c>
      <c r="GG13" s="298" t="s">
        <v>14838</v>
      </c>
      <c r="GH13" s="298" t="s">
        <v>14838</v>
      </c>
      <c r="GI13" s="298" t="s">
        <v>14838</v>
      </c>
      <c r="GJ13" s="298" t="s">
        <v>14838</v>
      </c>
      <c r="GK13" s="298" t="s">
        <v>14838</v>
      </c>
      <c r="GL13" s="298" t="s">
        <v>14838</v>
      </c>
      <c r="GM13" s="298" t="s">
        <v>14838</v>
      </c>
      <c r="GN13" s="298" t="s">
        <v>14838</v>
      </c>
      <c r="GO13" s="298" t="s">
        <v>14838</v>
      </c>
      <c r="GP13" s="298" t="s">
        <v>14838</v>
      </c>
      <c r="GQ13" s="298" t="s">
        <v>14838</v>
      </c>
      <c r="GR13" s="298" t="s">
        <v>14838</v>
      </c>
      <c r="GS13" s="298" t="s">
        <v>14838</v>
      </c>
      <c r="GT13" s="298" t="s">
        <v>14838</v>
      </c>
      <c r="GU13" s="298" t="s">
        <v>14838</v>
      </c>
      <c r="GV13" s="298" t="s">
        <v>14838</v>
      </c>
      <c r="GW13" s="298" t="s">
        <v>14838</v>
      </c>
      <c r="GX13" s="298" t="s">
        <v>14838</v>
      </c>
      <c r="GY13" s="298" t="s">
        <v>14838</v>
      </c>
      <c r="GZ13" s="298" t="s">
        <v>14838</v>
      </c>
      <c r="HA13" s="298" t="s">
        <v>14838</v>
      </c>
      <c r="HB13" s="298" t="s">
        <v>14838</v>
      </c>
      <c r="HC13" s="298" t="s">
        <v>14838</v>
      </c>
      <c r="HD13" s="294">
        <v>62</v>
      </c>
      <c r="HE13" s="294">
        <v>62</v>
      </c>
      <c r="HF13" s="294">
        <v>62</v>
      </c>
      <c r="HG13" s="294">
        <v>62</v>
      </c>
      <c r="HH13" s="294">
        <v>62</v>
      </c>
      <c r="HI13" s="294">
        <v>62</v>
      </c>
      <c r="HJ13" s="294">
        <v>62</v>
      </c>
      <c r="HK13" s="294">
        <v>62</v>
      </c>
      <c r="HL13" s="294">
        <v>62</v>
      </c>
      <c r="HM13" s="294">
        <v>62</v>
      </c>
      <c r="HN13" s="294">
        <v>62</v>
      </c>
      <c r="HO13" s="294">
        <v>62</v>
      </c>
      <c r="HP13" s="294">
        <v>62</v>
      </c>
      <c r="HQ13" s="294">
        <v>62</v>
      </c>
      <c r="HR13" s="294">
        <v>62</v>
      </c>
      <c r="HS13" s="294">
        <v>62</v>
      </c>
      <c r="HT13" s="294">
        <v>62</v>
      </c>
      <c r="HU13" s="294">
        <v>62</v>
      </c>
      <c r="HV13" s="294">
        <v>62</v>
      </c>
      <c r="HW13" s="294">
        <v>62</v>
      </c>
      <c r="HX13" s="294">
        <v>50.8</v>
      </c>
      <c r="HY13" s="294">
        <v>50.8</v>
      </c>
      <c r="HZ13" s="294">
        <v>50.8</v>
      </c>
      <c r="IA13" s="294">
        <v>50.8</v>
      </c>
      <c r="IB13" s="294">
        <v>50.8</v>
      </c>
      <c r="IC13" s="294">
        <v>50.8</v>
      </c>
      <c r="ID13" s="294">
        <v>50.8</v>
      </c>
      <c r="IE13" s="294">
        <v>50.8</v>
      </c>
      <c r="IF13" s="294">
        <v>50.8</v>
      </c>
      <c r="IG13" s="294">
        <v>50.8</v>
      </c>
      <c r="IH13" s="294">
        <v>50.8</v>
      </c>
      <c r="II13" s="294">
        <v>50.8</v>
      </c>
      <c r="IJ13" s="294">
        <v>42.2</v>
      </c>
      <c r="IK13" s="294">
        <v>42.2</v>
      </c>
      <c r="IL13" s="294">
        <v>42.2</v>
      </c>
      <c r="IM13" s="294">
        <v>42.2</v>
      </c>
      <c r="IN13" s="294">
        <v>42.2</v>
      </c>
      <c r="IO13" s="294">
        <v>42.2</v>
      </c>
      <c r="IP13" s="294">
        <v>42.2</v>
      </c>
      <c r="IQ13" s="294">
        <v>42.2</v>
      </c>
      <c r="IR13" s="294">
        <v>42.2</v>
      </c>
      <c r="IS13" s="294">
        <v>42.2</v>
      </c>
      <c r="IT13" s="294">
        <v>42.2</v>
      </c>
      <c r="IU13" s="294">
        <v>42.2</v>
      </c>
      <c r="IV13" s="294">
        <f t="shared" si="1"/>
        <v>38.824000000000005</v>
      </c>
      <c r="IW13" s="294">
        <f t="shared" si="2"/>
        <v>38.824000000000005</v>
      </c>
      <c r="IX13" s="294">
        <v>34.9</v>
      </c>
      <c r="IY13" s="294">
        <v>34.9</v>
      </c>
      <c r="IZ13" s="294">
        <v>34.9</v>
      </c>
      <c r="JA13" s="294">
        <v>34.9</v>
      </c>
      <c r="JB13" s="294">
        <v>34.9</v>
      </c>
      <c r="JC13" s="294">
        <v>34.9</v>
      </c>
      <c r="JD13" s="294">
        <v>34.9</v>
      </c>
      <c r="JE13" s="294">
        <v>26.9</v>
      </c>
      <c r="JF13" s="294">
        <v>26.9</v>
      </c>
      <c r="JG13" s="294">
        <v>26.9</v>
      </c>
      <c r="JH13" s="294">
        <f t="shared" si="3"/>
        <v>24.748000000000001</v>
      </c>
      <c r="JI13" s="294">
        <f t="shared" si="4"/>
        <v>24.748000000000001</v>
      </c>
      <c r="JJ13" s="294">
        <f t="shared" si="4"/>
        <v>24.748000000000001</v>
      </c>
      <c r="JK13" s="294">
        <f t="shared" si="4"/>
        <v>24.748000000000001</v>
      </c>
      <c r="JL13" s="294">
        <f t="shared" si="4"/>
        <v>24.748000000000001</v>
      </c>
      <c r="JM13" s="294">
        <f t="shared" si="4"/>
        <v>24.748000000000001</v>
      </c>
      <c r="JN13" s="294">
        <f t="shared" si="4"/>
        <v>24.748000000000001</v>
      </c>
      <c r="JO13" s="294">
        <f t="shared" si="4"/>
        <v>24.748000000000001</v>
      </c>
      <c r="JP13" s="294">
        <f t="shared" si="4"/>
        <v>24.748000000000001</v>
      </c>
      <c r="JQ13" s="294">
        <f t="shared" si="4"/>
        <v>24.748000000000001</v>
      </c>
      <c r="JR13" s="294">
        <f t="shared" si="4"/>
        <v>24.748000000000001</v>
      </c>
      <c r="JS13" s="294">
        <f t="shared" si="4"/>
        <v>24.748000000000001</v>
      </c>
      <c r="JT13" s="294">
        <v>22</v>
      </c>
      <c r="JU13" s="294">
        <v>22</v>
      </c>
      <c r="JV13" s="294">
        <v>22</v>
      </c>
      <c r="JW13" s="294">
        <v>22</v>
      </c>
      <c r="JX13" s="294">
        <v>22</v>
      </c>
      <c r="JY13" s="294">
        <v>22</v>
      </c>
      <c r="JZ13" s="294">
        <v>22</v>
      </c>
      <c r="KA13" s="294">
        <v>22</v>
      </c>
      <c r="KB13" s="294">
        <v>22</v>
      </c>
      <c r="KC13" s="294">
        <v>22</v>
      </c>
      <c r="KD13" s="294">
        <v>22</v>
      </c>
      <c r="KE13" s="294">
        <v>22</v>
      </c>
      <c r="KF13" s="294">
        <v>22</v>
      </c>
      <c r="KG13" s="294">
        <v>22</v>
      </c>
      <c r="KH13" s="294">
        <v>22</v>
      </c>
      <c r="KI13" s="294">
        <v>18.5</v>
      </c>
      <c r="KJ13" s="294">
        <v>18.5</v>
      </c>
      <c r="KK13" s="294">
        <v>18.5</v>
      </c>
      <c r="KL13" s="294">
        <v>18.5</v>
      </c>
      <c r="KM13" s="294">
        <v>18.5</v>
      </c>
      <c r="KN13" s="294">
        <v>18.5</v>
      </c>
      <c r="KO13" s="294">
        <v>17.7</v>
      </c>
      <c r="KP13" s="294">
        <v>17.7</v>
      </c>
      <c r="KQ13" s="294">
        <v>17.7</v>
      </c>
      <c r="KR13" s="294">
        <v>17.7</v>
      </c>
      <c r="KS13" s="294">
        <v>17.7</v>
      </c>
      <c r="KT13" s="294">
        <v>17.7</v>
      </c>
      <c r="KU13" s="294">
        <v>16.600000000000001</v>
      </c>
      <c r="KV13" s="294">
        <v>16.600000000000001</v>
      </c>
      <c r="KW13" s="294">
        <v>16.600000000000001</v>
      </c>
      <c r="KX13" s="294">
        <v>16.600000000000001</v>
      </c>
      <c r="KY13" s="294">
        <v>16.600000000000001</v>
      </c>
      <c r="KZ13" s="294">
        <v>16.600000000000001</v>
      </c>
      <c r="LA13" s="294">
        <v>15.6</v>
      </c>
      <c r="LB13" s="294">
        <v>15.6</v>
      </c>
      <c r="LC13" s="294">
        <v>15.6</v>
      </c>
    </row>
    <row r="14" spans="1:315" s="336" customFormat="1" ht="25.5" customHeight="1">
      <c r="A14" s="294" t="s">
        <v>15339</v>
      </c>
      <c r="B14" s="294" t="s">
        <v>724</v>
      </c>
      <c r="C14" s="297" t="s">
        <v>704</v>
      </c>
      <c r="D14" s="298" t="e">
        <v>#N/A</v>
      </c>
      <c r="E14" s="298" t="e">
        <v>#N/A</v>
      </c>
      <c r="F14" s="298" t="e">
        <v>#N/A</v>
      </c>
      <c r="G14" s="298" t="e">
        <v>#N/A</v>
      </c>
      <c r="H14" s="298" t="e">
        <v>#N/A</v>
      </c>
      <c r="I14" s="298" t="e">
        <v>#N/A</v>
      </c>
      <c r="J14" s="298" t="e">
        <v>#N/A</v>
      </c>
      <c r="K14" s="298" t="e">
        <v>#N/A</v>
      </c>
      <c r="L14" s="298" t="e">
        <v>#N/A</v>
      </c>
      <c r="M14" s="298" t="e">
        <v>#N/A</v>
      </c>
      <c r="N14" s="298" t="e">
        <v>#N/A</v>
      </c>
      <c r="O14" s="298" t="e">
        <v>#N/A</v>
      </c>
      <c r="P14" s="298" t="e">
        <v>#N/A</v>
      </c>
      <c r="Q14" s="298" t="e">
        <v>#N/A</v>
      </c>
      <c r="R14" s="298" t="e">
        <v>#N/A</v>
      </c>
      <c r="S14" s="298" t="e">
        <v>#N/A</v>
      </c>
      <c r="T14" s="298" t="e">
        <v>#N/A</v>
      </c>
      <c r="U14" s="298" t="e">
        <v>#N/A</v>
      </c>
      <c r="V14" s="298" t="e">
        <v>#N/A</v>
      </c>
      <c r="W14" s="298" t="e">
        <v>#N/A</v>
      </c>
      <c r="X14" s="298" t="e">
        <v>#N/A</v>
      </c>
      <c r="Y14" s="298" t="e">
        <v>#N/A</v>
      </c>
      <c r="Z14" s="298" t="e">
        <v>#N/A</v>
      </c>
      <c r="AA14" s="298" t="e">
        <v>#N/A</v>
      </c>
      <c r="AB14" s="298" t="e">
        <v>#N/A</v>
      </c>
      <c r="AC14" s="298" t="e">
        <v>#N/A</v>
      </c>
      <c r="AD14" s="298" t="e">
        <v>#N/A</v>
      </c>
      <c r="AE14" s="298" t="e">
        <v>#N/A</v>
      </c>
      <c r="AF14" s="298" t="e">
        <v>#N/A</v>
      </c>
      <c r="AG14" s="298" t="e">
        <v>#N/A</v>
      </c>
      <c r="AH14" s="298" t="e">
        <v>#N/A</v>
      </c>
      <c r="AI14" s="298" t="e">
        <v>#N/A</v>
      </c>
      <c r="AJ14" s="298" t="e">
        <v>#N/A</v>
      </c>
      <c r="AK14" s="298" t="e">
        <v>#N/A</v>
      </c>
      <c r="AL14" s="298" t="e">
        <v>#N/A</v>
      </c>
      <c r="AM14" s="298" t="e">
        <v>#N/A</v>
      </c>
      <c r="AN14" s="298" t="e">
        <v>#N/A</v>
      </c>
      <c r="AO14" s="298" t="e">
        <v>#N/A</v>
      </c>
      <c r="AP14" s="298" t="e">
        <v>#N/A</v>
      </c>
      <c r="AQ14" s="298" t="e">
        <v>#N/A</v>
      </c>
      <c r="AR14" s="298" t="e">
        <v>#N/A</v>
      </c>
      <c r="AS14" s="298" t="e">
        <v>#N/A</v>
      </c>
      <c r="AT14" s="298" t="e">
        <v>#N/A</v>
      </c>
      <c r="AU14" s="298" t="e">
        <v>#N/A</v>
      </c>
      <c r="AV14" s="298" t="e">
        <v>#N/A</v>
      </c>
      <c r="AW14" s="298" t="e">
        <v>#N/A</v>
      </c>
      <c r="AX14" s="298" t="e">
        <v>#N/A</v>
      </c>
      <c r="AY14" s="298" t="e">
        <v>#N/A</v>
      </c>
      <c r="AZ14" s="298" t="e">
        <v>#N/A</v>
      </c>
      <c r="BA14" s="298" t="e">
        <v>#N/A</v>
      </c>
      <c r="BB14" s="298" t="e">
        <v>#N/A</v>
      </c>
      <c r="BC14" s="298" t="e">
        <v>#N/A</v>
      </c>
      <c r="BD14" s="298" t="e">
        <v>#N/A</v>
      </c>
      <c r="BE14" s="298" t="e">
        <v>#N/A</v>
      </c>
      <c r="BF14" s="298" t="e">
        <v>#N/A</v>
      </c>
      <c r="BG14" s="298" t="e">
        <v>#N/A</v>
      </c>
      <c r="BH14" s="298" t="e">
        <v>#N/A</v>
      </c>
      <c r="BI14" s="298" t="e">
        <v>#N/A</v>
      </c>
      <c r="BJ14" s="298" t="e">
        <v>#N/A</v>
      </c>
      <c r="BK14" s="298" t="e">
        <v>#N/A</v>
      </c>
      <c r="BL14" s="298" t="e">
        <v>#N/A</v>
      </c>
      <c r="BM14" s="298" t="e">
        <v>#N/A</v>
      </c>
      <c r="BN14" s="298" t="e">
        <v>#N/A</v>
      </c>
      <c r="BO14" s="298" t="e">
        <v>#N/A</v>
      </c>
      <c r="BP14" s="298" t="e">
        <v>#N/A</v>
      </c>
      <c r="BQ14" s="298" t="e">
        <v>#N/A</v>
      </c>
      <c r="BR14" s="298" t="e">
        <v>#N/A</v>
      </c>
      <c r="BS14" s="298" t="e">
        <v>#N/A</v>
      </c>
      <c r="BT14" s="298" t="e">
        <v>#N/A</v>
      </c>
      <c r="BU14" s="298" t="e">
        <v>#N/A</v>
      </c>
      <c r="BV14" s="298" t="e">
        <v>#N/A</v>
      </c>
      <c r="BW14" s="298" t="e">
        <v>#N/A</v>
      </c>
      <c r="BX14" s="298" t="e">
        <v>#N/A</v>
      </c>
      <c r="BY14" s="298" t="e">
        <v>#N/A</v>
      </c>
      <c r="BZ14" s="298" t="e">
        <v>#N/A</v>
      </c>
      <c r="CA14" s="298" t="e">
        <v>#N/A</v>
      </c>
      <c r="CB14" s="298" t="e">
        <v>#N/A</v>
      </c>
      <c r="CC14" s="298" t="e">
        <v>#N/A</v>
      </c>
      <c r="CD14" s="298" t="e">
        <v>#N/A</v>
      </c>
      <c r="CE14" s="298" t="e">
        <v>#N/A</v>
      </c>
      <c r="CF14" s="298" t="e">
        <v>#N/A</v>
      </c>
      <c r="CG14" s="298" t="e">
        <v>#N/A</v>
      </c>
      <c r="CH14" s="298" t="e">
        <v>#N/A</v>
      </c>
      <c r="CI14" s="298" t="e">
        <v>#N/A</v>
      </c>
      <c r="CJ14" s="298" t="e">
        <v>#N/A</v>
      </c>
      <c r="CK14" s="298" t="e">
        <v>#N/A</v>
      </c>
      <c r="CL14" s="298" t="e">
        <v>#N/A</v>
      </c>
      <c r="CM14" s="298" t="e">
        <v>#N/A</v>
      </c>
      <c r="CN14" s="298" t="e">
        <v>#N/A</v>
      </c>
      <c r="CO14" s="298" t="e">
        <v>#N/A</v>
      </c>
      <c r="CP14" s="298" t="e">
        <v>#N/A</v>
      </c>
      <c r="CQ14" s="298" t="e">
        <v>#N/A</v>
      </c>
      <c r="CR14" s="298" t="e">
        <v>#N/A</v>
      </c>
      <c r="CS14" s="298" t="e">
        <v>#N/A</v>
      </c>
      <c r="CT14" s="298" t="e">
        <v>#N/A</v>
      </c>
      <c r="CU14" s="298" t="e">
        <v>#N/A</v>
      </c>
      <c r="CV14" s="298" t="e">
        <v>#N/A</v>
      </c>
      <c r="CW14" s="298" t="e">
        <v>#N/A</v>
      </c>
      <c r="CX14" s="298" t="e">
        <v>#N/A</v>
      </c>
      <c r="CY14" s="298" t="e">
        <v>#N/A</v>
      </c>
      <c r="CZ14" s="298" t="e">
        <v>#N/A</v>
      </c>
      <c r="DA14" s="298" t="e">
        <v>#N/A</v>
      </c>
      <c r="DB14" s="298" t="e">
        <v>#N/A</v>
      </c>
      <c r="DC14" s="298" t="e">
        <v>#N/A</v>
      </c>
      <c r="DD14" s="298" t="e">
        <v>#N/A</v>
      </c>
      <c r="DE14" s="298" t="e">
        <v>#N/A</v>
      </c>
      <c r="DF14" s="298" t="e">
        <v>#N/A</v>
      </c>
      <c r="DG14" s="298" t="e">
        <v>#N/A</v>
      </c>
      <c r="DH14" s="298" t="e">
        <v>#N/A</v>
      </c>
      <c r="DI14" s="298" t="e">
        <v>#N/A</v>
      </c>
      <c r="DJ14" s="298" t="e">
        <v>#N/A</v>
      </c>
      <c r="DK14" s="298" t="e">
        <v>#N/A</v>
      </c>
      <c r="DL14" s="298" t="e">
        <v>#N/A</v>
      </c>
      <c r="DM14" s="298" t="e">
        <v>#N/A</v>
      </c>
      <c r="DN14" s="298" t="e">
        <v>#N/A</v>
      </c>
      <c r="DO14" s="298" t="e">
        <v>#N/A</v>
      </c>
      <c r="DP14" s="298" t="e">
        <v>#N/A</v>
      </c>
      <c r="DQ14" s="298" t="e">
        <v>#N/A</v>
      </c>
      <c r="DR14" s="298" t="e">
        <v>#N/A</v>
      </c>
      <c r="DS14" s="298" t="e">
        <v>#N/A</v>
      </c>
      <c r="DT14" s="298" t="e">
        <v>#N/A</v>
      </c>
      <c r="DU14" s="298" t="e">
        <v>#N/A</v>
      </c>
      <c r="DV14" s="298" t="e">
        <v>#N/A</v>
      </c>
      <c r="DW14" s="298" t="e">
        <v>#N/A</v>
      </c>
      <c r="DX14" s="298" t="e">
        <v>#N/A</v>
      </c>
      <c r="DY14" s="298" t="e">
        <v>#N/A</v>
      </c>
      <c r="DZ14" s="298" t="e">
        <v>#N/A</v>
      </c>
      <c r="EA14" s="298" t="e">
        <v>#N/A</v>
      </c>
      <c r="EB14" s="298" t="e">
        <v>#N/A</v>
      </c>
      <c r="EC14" s="298" t="e">
        <v>#N/A</v>
      </c>
      <c r="ED14" s="298" t="e">
        <v>#N/A</v>
      </c>
      <c r="EE14" s="298" t="e">
        <v>#N/A</v>
      </c>
      <c r="EF14" s="298" t="e">
        <v>#N/A</v>
      </c>
      <c r="EG14" s="298" t="e">
        <v>#N/A</v>
      </c>
      <c r="EH14" s="298" t="e">
        <v>#N/A</v>
      </c>
      <c r="EI14" s="298" t="e">
        <v>#N/A</v>
      </c>
      <c r="EJ14" s="298" t="e">
        <v>#N/A</v>
      </c>
      <c r="EK14" s="298" t="e">
        <v>#N/A</v>
      </c>
      <c r="EL14" s="298" t="e">
        <v>#N/A</v>
      </c>
      <c r="EM14" s="298" t="e">
        <v>#N/A</v>
      </c>
      <c r="EN14" s="298" t="e">
        <v>#N/A</v>
      </c>
      <c r="EO14" s="298" t="e">
        <v>#N/A</v>
      </c>
      <c r="EP14" s="298" t="e">
        <v>#N/A</v>
      </c>
      <c r="EQ14" s="298" t="e">
        <v>#N/A</v>
      </c>
      <c r="ER14" s="298" t="e">
        <v>#N/A</v>
      </c>
      <c r="ES14" s="298" t="e">
        <v>#N/A</v>
      </c>
      <c r="ET14" s="298" t="e">
        <v>#N/A</v>
      </c>
      <c r="EU14" s="298" t="e">
        <v>#N/A</v>
      </c>
      <c r="EV14" s="298" t="e">
        <v>#N/A</v>
      </c>
      <c r="EW14" s="298" t="e">
        <v>#N/A</v>
      </c>
      <c r="EX14" s="298" t="e">
        <v>#N/A</v>
      </c>
      <c r="EY14" s="298" t="e">
        <v>#N/A</v>
      </c>
      <c r="EZ14" s="298" t="e">
        <v>#N/A</v>
      </c>
      <c r="FA14" s="298" t="e">
        <v>#N/A</v>
      </c>
      <c r="FB14" s="298" t="e">
        <v>#N/A</v>
      </c>
      <c r="FC14" s="298" t="e">
        <v>#N/A</v>
      </c>
      <c r="FD14" s="298" t="e">
        <v>#N/A</v>
      </c>
      <c r="FE14" s="298" t="e">
        <v>#N/A</v>
      </c>
      <c r="FF14" s="298" t="e">
        <v>#N/A</v>
      </c>
      <c r="FG14" s="298" t="e">
        <v>#N/A</v>
      </c>
      <c r="FH14" s="298" t="e">
        <v>#N/A</v>
      </c>
      <c r="FI14" s="298" t="e">
        <v>#N/A</v>
      </c>
      <c r="FJ14" s="298" t="e">
        <v>#N/A</v>
      </c>
      <c r="FK14" s="298" t="e">
        <v>#N/A</v>
      </c>
      <c r="FL14" s="298" t="e">
        <v>#N/A</v>
      </c>
      <c r="FM14" s="298" t="e">
        <v>#N/A</v>
      </c>
      <c r="FN14" s="298" t="e">
        <v>#N/A</v>
      </c>
      <c r="FO14" s="298" t="e">
        <v>#N/A</v>
      </c>
      <c r="FP14" s="298">
        <v>0.15</v>
      </c>
      <c r="FQ14" s="298">
        <v>0.15</v>
      </c>
      <c r="FR14" s="298">
        <v>0.15</v>
      </c>
      <c r="FS14" s="298">
        <v>0.15</v>
      </c>
      <c r="FT14" s="298">
        <v>0.15</v>
      </c>
      <c r="FU14" s="298">
        <v>0.15</v>
      </c>
      <c r="FV14" s="298">
        <v>0.15</v>
      </c>
      <c r="FW14" s="298">
        <v>0.15</v>
      </c>
      <c r="FX14" s="298">
        <v>0.15</v>
      </c>
      <c r="FY14" s="298">
        <v>0.15</v>
      </c>
      <c r="FZ14" s="298">
        <v>0.15</v>
      </c>
      <c r="GA14" s="298">
        <v>0.15</v>
      </c>
      <c r="GB14" s="298" t="s">
        <v>14838</v>
      </c>
      <c r="GC14" s="298" t="s">
        <v>14838</v>
      </c>
      <c r="GD14" s="298" t="s">
        <v>14838</v>
      </c>
      <c r="GE14" s="298" t="s">
        <v>14838</v>
      </c>
      <c r="GF14" s="298" t="s">
        <v>14838</v>
      </c>
      <c r="GG14" s="298" t="s">
        <v>14838</v>
      </c>
      <c r="GH14" s="298" t="s">
        <v>14838</v>
      </c>
      <c r="GI14" s="298" t="s">
        <v>14838</v>
      </c>
      <c r="GJ14" s="298" t="s">
        <v>14838</v>
      </c>
      <c r="GK14" s="298" t="s">
        <v>14838</v>
      </c>
      <c r="GL14" s="298" t="s">
        <v>14838</v>
      </c>
      <c r="GM14" s="298" t="s">
        <v>14838</v>
      </c>
      <c r="GN14" s="298" t="s">
        <v>14838</v>
      </c>
      <c r="GO14" s="298" t="s">
        <v>14838</v>
      </c>
      <c r="GP14" s="298" t="s">
        <v>14838</v>
      </c>
      <c r="GQ14" s="298" t="s">
        <v>14838</v>
      </c>
      <c r="GR14" s="298" t="s">
        <v>14838</v>
      </c>
      <c r="GS14" s="298" t="s">
        <v>14838</v>
      </c>
      <c r="GT14" s="298" t="s">
        <v>14838</v>
      </c>
      <c r="GU14" s="298" t="s">
        <v>14838</v>
      </c>
      <c r="GV14" s="298" t="s">
        <v>14838</v>
      </c>
      <c r="GW14" s="298" t="s">
        <v>14838</v>
      </c>
      <c r="GX14" s="298" t="s">
        <v>14838</v>
      </c>
      <c r="GY14" s="298" t="s">
        <v>14838</v>
      </c>
      <c r="GZ14" s="298" t="s">
        <v>14838</v>
      </c>
      <c r="HA14" s="298" t="s">
        <v>14838</v>
      </c>
      <c r="HB14" s="298" t="s">
        <v>14838</v>
      </c>
      <c r="HC14" s="298" t="s">
        <v>14838</v>
      </c>
      <c r="HD14" s="294">
        <v>60</v>
      </c>
      <c r="HE14" s="294">
        <v>60</v>
      </c>
      <c r="HF14" s="294">
        <v>60</v>
      </c>
      <c r="HG14" s="294">
        <v>60</v>
      </c>
      <c r="HH14" s="294">
        <v>60</v>
      </c>
      <c r="HI14" s="294">
        <v>60</v>
      </c>
      <c r="HJ14" s="294">
        <v>60</v>
      </c>
      <c r="HK14" s="294">
        <v>60</v>
      </c>
      <c r="HL14" s="294">
        <v>60</v>
      </c>
      <c r="HM14" s="294">
        <v>60</v>
      </c>
      <c r="HN14" s="294">
        <v>60</v>
      </c>
      <c r="HO14" s="294">
        <v>60</v>
      </c>
      <c r="HP14" s="294">
        <v>60</v>
      </c>
      <c r="HQ14" s="294">
        <v>60</v>
      </c>
      <c r="HR14" s="294">
        <v>60</v>
      </c>
      <c r="HS14" s="294">
        <v>60</v>
      </c>
      <c r="HT14" s="294">
        <v>60</v>
      </c>
      <c r="HU14" s="294">
        <v>60</v>
      </c>
      <c r="HV14" s="294">
        <v>60</v>
      </c>
      <c r="HW14" s="294">
        <v>60</v>
      </c>
      <c r="HX14" s="294">
        <v>49.2</v>
      </c>
      <c r="HY14" s="294">
        <v>49.2</v>
      </c>
      <c r="HZ14" s="294">
        <v>49.2</v>
      </c>
      <c r="IA14" s="294">
        <v>49.2</v>
      </c>
      <c r="IB14" s="294">
        <v>49.2</v>
      </c>
      <c r="IC14" s="294">
        <v>49.2</v>
      </c>
      <c r="ID14" s="294">
        <v>49.2</v>
      </c>
      <c r="IE14" s="294">
        <v>49.2</v>
      </c>
      <c r="IF14" s="294">
        <v>49.2</v>
      </c>
      <c r="IG14" s="294">
        <v>49.2</v>
      </c>
      <c r="IH14" s="294">
        <v>49.2</v>
      </c>
      <c r="II14" s="294">
        <v>49.2</v>
      </c>
      <c r="IJ14" s="294">
        <v>37.799999999999997</v>
      </c>
      <c r="IK14" s="294">
        <v>37.799999999999997</v>
      </c>
      <c r="IL14" s="294">
        <v>37.799999999999997</v>
      </c>
      <c r="IM14" s="294">
        <v>37.799999999999997</v>
      </c>
      <c r="IN14" s="294">
        <v>37.799999999999997</v>
      </c>
      <c r="IO14" s="294">
        <v>37.799999999999997</v>
      </c>
      <c r="IP14" s="294">
        <v>37.799999999999997</v>
      </c>
      <c r="IQ14" s="294">
        <v>37.799999999999997</v>
      </c>
      <c r="IR14" s="294">
        <v>37.799999999999997</v>
      </c>
      <c r="IS14" s="294">
        <v>37.799999999999997</v>
      </c>
      <c r="IT14" s="294">
        <v>37.799999999999997</v>
      </c>
      <c r="IU14" s="294">
        <v>37.799999999999997</v>
      </c>
      <c r="IV14" s="294">
        <f t="shared" si="1"/>
        <v>34.775999999999996</v>
      </c>
      <c r="IW14" s="294">
        <f t="shared" si="2"/>
        <v>34.775999999999996</v>
      </c>
      <c r="IX14" s="294">
        <v>31.7</v>
      </c>
      <c r="IY14" s="294">
        <v>31.7</v>
      </c>
      <c r="IZ14" s="294">
        <v>31.7</v>
      </c>
      <c r="JA14" s="294">
        <v>31.7</v>
      </c>
      <c r="JB14" s="294">
        <v>31.7</v>
      </c>
      <c r="JC14" s="294">
        <v>31.7</v>
      </c>
      <c r="JD14" s="294">
        <v>31.7</v>
      </c>
      <c r="JE14" s="294">
        <v>25.1</v>
      </c>
      <c r="JF14" s="294">
        <v>25.1</v>
      </c>
      <c r="JG14" s="294">
        <v>25.1</v>
      </c>
      <c r="JH14" s="294">
        <f t="shared" si="3"/>
        <v>23.092000000000002</v>
      </c>
      <c r="JI14" s="294">
        <f t="shared" si="4"/>
        <v>23.092000000000002</v>
      </c>
      <c r="JJ14" s="294">
        <f t="shared" si="4"/>
        <v>23.092000000000002</v>
      </c>
      <c r="JK14" s="294">
        <f t="shared" si="4"/>
        <v>23.092000000000002</v>
      </c>
      <c r="JL14" s="294">
        <f t="shared" si="4"/>
        <v>23.092000000000002</v>
      </c>
      <c r="JM14" s="294">
        <f t="shared" si="4"/>
        <v>23.092000000000002</v>
      </c>
      <c r="JN14" s="294">
        <f t="shared" si="4"/>
        <v>23.092000000000002</v>
      </c>
      <c r="JO14" s="294">
        <f t="shared" si="4"/>
        <v>23.092000000000002</v>
      </c>
      <c r="JP14" s="294">
        <f t="shared" si="4"/>
        <v>23.092000000000002</v>
      </c>
      <c r="JQ14" s="294">
        <f t="shared" si="4"/>
        <v>23.092000000000002</v>
      </c>
      <c r="JR14" s="294">
        <f t="shared" si="4"/>
        <v>23.092000000000002</v>
      </c>
      <c r="JS14" s="294">
        <f t="shared" si="4"/>
        <v>23.092000000000002</v>
      </c>
      <c r="JT14" s="294">
        <v>21.3</v>
      </c>
      <c r="JU14" s="294">
        <v>21.3</v>
      </c>
      <c r="JV14" s="294">
        <v>21.3</v>
      </c>
      <c r="JW14" s="294">
        <v>21.3</v>
      </c>
      <c r="JX14" s="294">
        <v>21.3</v>
      </c>
      <c r="JY14" s="294">
        <v>21.3</v>
      </c>
      <c r="JZ14" s="294">
        <v>21.3</v>
      </c>
      <c r="KA14" s="294">
        <v>21.3</v>
      </c>
      <c r="KB14" s="294">
        <v>21.3</v>
      </c>
      <c r="KC14" s="294">
        <v>21.3</v>
      </c>
      <c r="KD14" s="294">
        <v>21.3</v>
      </c>
      <c r="KE14" s="294">
        <v>21.3</v>
      </c>
      <c r="KF14" s="294">
        <v>21.3</v>
      </c>
      <c r="KG14" s="294">
        <v>21.3</v>
      </c>
      <c r="KH14" s="294">
        <v>21.3</v>
      </c>
      <c r="KI14" s="294">
        <v>18.8</v>
      </c>
      <c r="KJ14" s="294">
        <v>18.8</v>
      </c>
      <c r="KK14" s="294">
        <v>18.8</v>
      </c>
      <c r="KL14" s="294">
        <v>18.8</v>
      </c>
      <c r="KM14" s="294">
        <v>18.8</v>
      </c>
      <c r="KN14" s="294">
        <v>18.8</v>
      </c>
      <c r="KO14" s="294">
        <v>17.600000000000001</v>
      </c>
      <c r="KP14" s="294">
        <v>17.600000000000001</v>
      </c>
      <c r="KQ14" s="294">
        <v>17.600000000000001</v>
      </c>
      <c r="KR14" s="294">
        <v>17.600000000000001</v>
      </c>
      <c r="KS14" s="294">
        <v>17.600000000000001</v>
      </c>
      <c r="KT14" s="294">
        <v>17.600000000000001</v>
      </c>
      <c r="KU14" s="294">
        <v>16.399999999999999</v>
      </c>
      <c r="KV14" s="294">
        <v>16.399999999999999</v>
      </c>
      <c r="KW14" s="294">
        <v>16.399999999999999</v>
      </c>
      <c r="KX14" s="294">
        <v>16.399999999999999</v>
      </c>
      <c r="KY14" s="294">
        <v>16.399999999999999</v>
      </c>
      <c r="KZ14" s="294">
        <v>16.399999999999999</v>
      </c>
      <c r="LA14" s="294">
        <v>15.2</v>
      </c>
      <c r="LB14" s="294">
        <v>15.2</v>
      </c>
      <c r="LC14" s="294">
        <v>15.2</v>
      </c>
    </row>
    <row r="15" spans="1:315" s="336" customFormat="1" ht="25.5" customHeight="1">
      <c r="A15" s="294" t="s">
        <v>15340</v>
      </c>
      <c r="B15" s="294" t="s">
        <v>724</v>
      </c>
      <c r="C15" s="297" t="s">
        <v>704</v>
      </c>
      <c r="D15" s="298" t="e">
        <v>#N/A</v>
      </c>
      <c r="E15" s="298" t="e">
        <v>#N/A</v>
      </c>
      <c r="F15" s="298" t="e">
        <v>#N/A</v>
      </c>
      <c r="G15" s="298" t="e">
        <v>#N/A</v>
      </c>
      <c r="H15" s="298" t="e">
        <v>#N/A</v>
      </c>
      <c r="I15" s="298" t="e">
        <v>#N/A</v>
      </c>
      <c r="J15" s="298" t="e">
        <v>#N/A</v>
      </c>
      <c r="K15" s="298" t="e">
        <v>#N/A</v>
      </c>
      <c r="L15" s="298" t="e">
        <v>#N/A</v>
      </c>
      <c r="M15" s="298" t="e">
        <v>#N/A</v>
      </c>
      <c r="N15" s="298" t="e">
        <v>#N/A</v>
      </c>
      <c r="O15" s="298" t="e">
        <v>#N/A</v>
      </c>
      <c r="P15" s="298" t="e">
        <v>#N/A</v>
      </c>
      <c r="Q15" s="298" t="e">
        <v>#N/A</v>
      </c>
      <c r="R15" s="298" t="e">
        <v>#N/A</v>
      </c>
      <c r="S15" s="298" t="e">
        <v>#N/A</v>
      </c>
      <c r="T15" s="298" t="e">
        <v>#N/A</v>
      </c>
      <c r="U15" s="298" t="e">
        <v>#N/A</v>
      </c>
      <c r="V15" s="298" t="e">
        <v>#N/A</v>
      </c>
      <c r="W15" s="298" t="e">
        <v>#N/A</v>
      </c>
      <c r="X15" s="298" t="e">
        <v>#N/A</v>
      </c>
      <c r="Y15" s="298" t="e">
        <v>#N/A</v>
      </c>
      <c r="Z15" s="298" t="e">
        <v>#N/A</v>
      </c>
      <c r="AA15" s="298" t="e">
        <v>#N/A</v>
      </c>
      <c r="AB15" s="298" t="e">
        <v>#N/A</v>
      </c>
      <c r="AC15" s="298" t="e">
        <v>#N/A</v>
      </c>
      <c r="AD15" s="298" t="e">
        <v>#N/A</v>
      </c>
      <c r="AE15" s="298" t="e">
        <v>#N/A</v>
      </c>
      <c r="AF15" s="298" t="e">
        <v>#N/A</v>
      </c>
      <c r="AG15" s="298" t="e">
        <v>#N/A</v>
      </c>
      <c r="AH15" s="298" t="e">
        <v>#N/A</v>
      </c>
      <c r="AI15" s="298" t="e">
        <v>#N/A</v>
      </c>
      <c r="AJ15" s="298" t="e">
        <v>#N/A</v>
      </c>
      <c r="AK15" s="298" t="e">
        <v>#N/A</v>
      </c>
      <c r="AL15" s="298" t="e">
        <v>#N/A</v>
      </c>
      <c r="AM15" s="298" t="e">
        <v>#N/A</v>
      </c>
      <c r="AN15" s="298" t="e">
        <v>#N/A</v>
      </c>
      <c r="AO15" s="298" t="e">
        <v>#N/A</v>
      </c>
      <c r="AP15" s="298" t="e">
        <v>#N/A</v>
      </c>
      <c r="AQ15" s="298" t="e">
        <v>#N/A</v>
      </c>
      <c r="AR15" s="298" t="e">
        <v>#N/A</v>
      </c>
      <c r="AS15" s="298" t="e">
        <v>#N/A</v>
      </c>
      <c r="AT15" s="298" t="e">
        <v>#N/A</v>
      </c>
      <c r="AU15" s="298" t="e">
        <v>#N/A</v>
      </c>
      <c r="AV15" s="298" t="e">
        <v>#N/A</v>
      </c>
      <c r="AW15" s="298" t="e">
        <v>#N/A</v>
      </c>
      <c r="AX15" s="298" t="e">
        <v>#N/A</v>
      </c>
      <c r="AY15" s="298" t="e">
        <v>#N/A</v>
      </c>
      <c r="AZ15" s="298" t="e">
        <v>#N/A</v>
      </c>
      <c r="BA15" s="298" t="e">
        <v>#N/A</v>
      </c>
      <c r="BB15" s="298" t="e">
        <v>#N/A</v>
      </c>
      <c r="BC15" s="298" t="e">
        <v>#N/A</v>
      </c>
      <c r="BD15" s="298" t="e">
        <v>#N/A</v>
      </c>
      <c r="BE15" s="298" t="e">
        <v>#N/A</v>
      </c>
      <c r="BF15" s="298" t="e">
        <v>#N/A</v>
      </c>
      <c r="BG15" s="298" t="e">
        <v>#N/A</v>
      </c>
      <c r="BH15" s="298" t="e">
        <v>#N/A</v>
      </c>
      <c r="BI15" s="298" t="e">
        <v>#N/A</v>
      </c>
      <c r="BJ15" s="298" t="e">
        <v>#N/A</v>
      </c>
      <c r="BK15" s="298" t="e">
        <v>#N/A</v>
      </c>
      <c r="BL15" s="298" t="e">
        <v>#N/A</v>
      </c>
      <c r="BM15" s="298" t="e">
        <v>#N/A</v>
      </c>
      <c r="BN15" s="298" t="e">
        <v>#N/A</v>
      </c>
      <c r="BO15" s="298" t="e">
        <v>#N/A</v>
      </c>
      <c r="BP15" s="298" t="e">
        <v>#N/A</v>
      </c>
      <c r="BQ15" s="298" t="e">
        <v>#N/A</v>
      </c>
      <c r="BR15" s="298" t="e">
        <v>#N/A</v>
      </c>
      <c r="BS15" s="298" t="e">
        <v>#N/A</v>
      </c>
      <c r="BT15" s="298" t="e">
        <v>#N/A</v>
      </c>
      <c r="BU15" s="298" t="e">
        <v>#N/A</v>
      </c>
      <c r="BV15" s="298" t="e">
        <v>#N/A</v>
      </c>
      <c r="BW15" s="298" t="e">
        <v>#N/A</v>
      </c>
      <c r="BX15" s="298" t="e">
        <v>#N/A</v>
      </c>
      <c r="BY15" s="298" t="e">
        <v>#N/A</v>
      </c>
      <c r="BZ15" s="298" t="e">
        <v>#N/A</v>
      </c>
      <c r="CA15" s="298" t="e">
        <v>#N/A</v>
      </c>
      <c r="CB15" s="298" t="e">
        <v>#N/A</v>
      </c>
      <c r="CC15" s="298" t="e">
        <v>#N/A</v>
      </c>
      <c r="CD15" s="298" t="e">
        <v>#N/A</v>
      </c>
      <c r="CE15" s="298" t="e">
        <v>#N/A</v>
      </c>
      <c r="CF15" s="298" t="e">
        <v>#N/A</v>
      </c>
      <c r="CG15" s="298" t="e">
        <v>#N/A</v>
      </c>
      <c r="CH15" s="298" t="e">
        <v>#N/A</v>
      </c>
      <c r="CI15" s="298" t="e">
        <v>#N/A</v>
      </c>
      <c r="CJ15" s="298" t="e">
        <v>#N/A</v>
      </c>
      <c r="CK15" s="298" t="e">
        <v>#N/A</v>
      </c>
      <c r="CL15" s="298" t="e">
        <v>#N/A</v>
      </c>
      <c r="CM15" s="298" t="e">
        <v>#N/A</v>
      </c>
      <c r="CN15" s="298" t="e">
        <v>#N/A</v>
      </c>
      <c r="CO15" s="298" t="e">
        <v>#N/A</v>
      </c>
      <c r="CP15" s="298" t="e">
        <v>#N/A</v>
      </c>
      <c r="CQ15" s="298" t="e">
        <v>#N/A</v>
      </c>
      <c r="CR15" s="298" t="e">
        <v>#N/A</v>
      </c>
      <c r="CS15" s="298" t="e">
        <v>#N/A</v>
      </c>
      <c r="CT15" s="298" t="e">
        <v>#N/A</v>
      </c>
      <c r="CU15" s="298" t="e">
        <v>#N/A</v>
      </c>
      <c r="CV15" s="298" t="e">
        <v>#N/A</v>
      </c>
      <c r="CW15" s="298" t="e">
        <v>#N/A</v>
      </c>
      <c r="CX15" s="298" t="e">
        <v>#N/A</v>
      </c>
      <c r="CY15" s="298" t="e">
        <v>#N/A</v>
      </c>
      <c r="CZ15" s="298" t="e">
        <v>#N/A</v>
      </c>
      <c r="DA15" s="298" t="e">
        <v>#N/A</v>
      </c>
      <c r="DB15" s="298" t="e">
        <v>#N/A</v>
      </c>
      <c r="DC15" s="298" t="e">
        <v>#N/A</v>
      </c>
      <c r="DD15" s="298" t="e">
        <v>#N/A</v>
      </c>
      <c r="DE15" s="298" t="e">
        <v>#N/A</v>
      </c>
      <c r="DF15" s="298" t="e">
        <v>#N/A</v>
      </c>
      <c r="DG15" s="298" t="e">
        <v>#N/A</v>
      </c>
      <c r="DH15" s="298" t="e">
        <v>#N/A</v>
      </c>
      <c r="DI15" s="298" t="e">
        <v>#N/A</v>
      </c>
      <c r="DJ15" s="298" t="e">
        <v>#N/A</v>
      </c>
      <c r="DK15" s="298" t="e">
        <v>#N/A</v>
      </c>
      <c r="DL15" s="298" t="e">
        <v>#N/A</v>
      </c>
      <c r="DM15" s="298" t="e">
        <v>#N/A</v>
      </c>
      <c r="DN15" s="298" t="e">
        <v>#N/A</v>
      </c>
      <c r="DO15" s="298" t="e">
        <v>#N/A</v>
      </c>
      <c r="DP15" s="298" t="e">
        <v>#N/A</v>
      </c>
      <c r="DQ15" s="298" t="e">
        <v>#N/A</v>
      </c>
      <c r="DR15" s="298" t="e">
        <v>#N/A</v>
      </c>
      <c r="DS15" s="298" t="e">
        <v>#N/A</v>
      </c>
      <c r="DT15" s="298" t="e">
        <v>#N/A</v>
      </c>
      <c r="DU15" s="298" t="e">
        <v>#N/A</v>
      </c>
      <c r="DV15" s="298" t="e">
        <v>#N/A</v>
      </c>
      <c r="DW15" s="298" t="e">
        <v>#N/A</v>
      </c>
      <c r="DX15" s="298" t="e">
        <v>#N/A</v>
      </c>
      <c r="DY15" s="298" t="e">
        <v>#N/A</v>
      </c>
      <c r="DZ15" s="298" t="e">
        <v>#N/A</v>
      </c>
      <c r="EA15" s="298" t="e">
        <v>#N/A</v>
      </c>
      <c r="EB15" s="298" t="e">
        <v>#N/A</v>
      </c>
      <c r="EC15" s="298" t="e">
        <v>#N/A</v>
      </c>
      <c r="ED15" s="298" t="e">
        <v>#N/A</v>
      </c>
      <c r="EE15" s="298" t="e">
        <v>#N/A</v>
      </c>
      <c r="EF15" s="298" t="e">
        <v>#N/A</v>
      </c>
      <c r="EG15" s="298" t="e">
        <v>#N/A</v>
      </c>
      <c r="EH15" s="298" t="e">
        <v>#N/A</v>
      </c>
      <c r="EI15" s="298" t="e">
        <v>#N/A</v>
      </c>
      <c r="EJ15" s="298" t="e">
        <v>#N/A</v>
      </c>
      <c r="EK15" s="298" t="e">
        <v>#N/A</v>
      </c>
      <c r="EL15" s="298" t="e">
        <v>#N/A</v>
      </c>
      <c r="EM15" s="298" t="e">
        <v>#N/A</v>
      </c>
      <c r="EN15" s="298" t="e">
        <v>#N/A</v>
      </c>
      <c r="EO15" s="298" t="e">
        <v>#N/A</v>
      </c>
      <c r="EP15" s="298" t="e">
        <v>#N/A</v>
      </c>
      <c r="EQ15" s="298" t="e">
        <v>#N/A</v>
      </c>
      <c r="ER15" s="298" t="e">
        <v>#N/A</v>
      </c>
      <c r="ES15" s="298" t="e">
        <v>#N/A</v>
      </c>
      <c r="ET15" s="298" t="e">
        <v>#N/A</v>
      </c>
      <c r="EU15" s="298" t="e">
        <v>#N/A</v>
      </c>
      <c r="EV15" s="298" t="e">
        <v>#N/A</v>
      </c>
      <c r="EW15" s="298" t="e">
        <v>#N/A</v>
      </c>
      <c r="EX15" s="298" t="e">
        <v>#N/A</v>
      </c>
      <c r="EY15" s="298" t="e">
        <v>#N/A</v>
      </c>
      <c r="EZ15" s="298" t="e">
        <v>#N/A</v>
      </c>
      <c r="FA15" s="298" t="e">
        <v>#N/A</v>
      </c>
      <c r="FB15" s="298" t="e">
        <v>#N/A</v>
      </c>
      <c r="FC15" s="298" t="e">
        <v>#N/A</v>
      </c>
      <c r="FD15" s="298" t="e">
        <v>#N/A</v>
      </c>
      <c r="FE15" s="298" t="e">
        <v>#N/A</v>
      </c>
      <c r="FF15" s="298" t="e">
        <v>#N/A</v>
      </c>
      <c r="FG15" s="298" t="e">
        <v>#N/A</v>
      </c>
      <c r="FH15" s="298" t="e">
        <v>#N/A</v>
      </c>
      <c r="FI15" s="298" t="e">
        <v>#N/A</v>
      </c>
      <c r="FJ15" s="298" t="e">
        <v>#N/A</v>
      </c>
      <c r="FK15" s="298" t="e">
        <v>#N/A</v>
      </c>
      <c r="FL15" s="298" t="e">
        <v>#N/A</v>
      </c>
      <c r="FM15" s="298" t="e">
        <v>#N/A</v>
      </c>
      <c r="FN15" s="298" t="e">
        <v>#N/A</v>
      </c>
      <c r="FO15" s="298" t="e">
        <v>#N/A</v>
      </c>
      <c r="FP15" s="298">
        <v>0.15</v>
      </c>
      <c r="FQ15" s="298">
        <v>0.15</v>
      </c>
      <c r="FR15" s="298">
        <v>0.15</v>
      </c>
      <c r="FS15" s="298">
        <v>0.15</v>
      </c>
      <c r="FT15" s="298">
        <v>0.15</v>
      </c>
      <c r="FU15" s="298">
        <v>0.15</v>
      </c>
      <c r="FV15" s="298">
        <v>0.15</v>
      </c>
      <c r="FW15" s="298">
        <v>0.15</v>
      </c>
      <c r="FX15" s="298">
        <v>0.15</v>
      </c>
      <c r="FY15" s="298">
        <v>0.15</v>
      </c>
      <c r="FZ15" s="298">
        <v>0.15</v>
      </c>
      <c r="GA15" s="298">
        <v>0.15</v>
      </c>
      <c r="GB15" s="298" t="s">
        <v>14838</v>
      </c>
      <c r="GC15" s="298" t="s">
        <v>14838</v>
      </c>
      <c r="GD15" s="298" t="s">
        <v>14838</v>
      </c>
      <c r="GE15" s="298" t="s">
        <v>14838</v>
      </c>
      <c r="GF15" s="298" t="s">
        <v>14838</v>
      </c>
      <c r="GG15" s="298" t="s">
        <v>14838</v>
      </c>
      <c r="GH15" s="298" t="s">
        <v>14838</v>
      </c>
      <c r="GI15" s="298" t="s">
        <v>14838</v>
      </c>
      <c r="GJ15" s="298" t="s">
        <v>14838</v>
      </c>
      <c r="GK15" s="298" t="s">
        <v>14838</v>
      </c>
      <c r="GL15" s="298" t="s">
        <v>14838</v>
      </c>
      <c r="GM15" s="298" t="s">
        <v>14838</v>
      </c>
      <c r="GN15" s="298" t="s">
        <v>14838</v>
      </c>
      <c r="GO15" s="298" t="s">
        <v>14838</v>
      </c>
      <c r="GP15" s="298" t="s">
        <v>14838</v>
      </c>
      <c r="GQ15" s="298" t="s">
        <v>14838</v>
      </c>
      <c r="GR15" s="298" t="s">
        <v>14838</v>
      </c>
      <c r="GS15" s="298" t="s">
        <v>14838</v>
      </c>
      <c r="GT15" s="298" t="s">
        <v>14838</v>
      </c>
      <c r="GU15" s="298" t="s">
        <v>14838</v>
      </c>
      <c r="GV15" s="298" t="s">
        <v>14838</v>
      </c>
      <c r="GW15" s="298" t="s">
        <v>14838</v>
      </c>
      <c r="GX15" s="298" t="s">
        <v>14838</v>
      </c>
      <c r="GY15" s="298" t="s">
        <v>14838</v>
      </c>
      <c r="GZ15" s="298" t="s">
        <v>14838</v>
      </c>
      <c r="HA15" s="298" t="s">
        <v>14838</v>
      </c>
      <c r="HB15" s="298" t="s">
        <v>14838</v>
      </c>
      <c r="HC15" s="298" t="s">
        <v>14838</v>
      </c>
      <c r="HD15" s="294">
        <v>60</v>
      </c>
      <c r="HE15" s="294">
        <v>60</v>
      </c>
      <c r="HF15" s="294">
        <v>60</v>
      </c>
      <c r="HG15" s="294">
        <v>60</v>
      </c>
      <c r="HH15" s="294">
        <v>60</v>
      </c>
      <c r="HI15" s="294">
        <v>60</v>
      </c>
      <c r="HJ15" s="294">
        <v>60</v>
      </c>
      <c r="HK15" s="294">
        <v>60</v>
      </c>
      <c r="HL15" s="294">
        <v>60</v>
      </c>
      <c r="HM15" s="294">
        <v>60</v>
      </c>
      <c r="HN15" s="294">
        <v>60</v>
      </c>
      <c r="HO15" s="294">
        <v>60</v>
      </c>
      <c r="HP15" s="294">
        <v>60</v>
      </c>
      <c r="HQ15" s="294">
        <v>60</v>
      </c>
      <c r="HR15" s="294">
        <v>60</v>
      </c>
      <c r="HS15" s="294">
        <v>60</v>
      </c>
      <c r="HT15" s="294">
        <v>60</v>
      </c>
      <c r="HU15" s="294">
        <v>60</v>
      </c>
      <c r="HV15" s="294">
        <v>60</v>
      </c>
      <c r="HW15" s="294">
        <v>60</v>
      </c>
      <c r="HX15" s="294">
        <v>49.2</v>
      </c>
      <c r="HY15" s="294">
        <v>49.2</v>
      </c>
      <c r="HZ15" s="294">
        <v>49.2</v>
      </c>
      <c r="IA15" s="294">
        <v>49.2</v>
      </c>
      <c r="IB15" s="294">
        <v>49.2</v>
      </c>
      <c r="IC15" s="294">
        <v>49.2</v>
      </c>
      <c r="ID15" s="294">
        <v>49.2</v>
      </c>
      <c r="IE15" s="294">
        <v>49.2</v>
      </c>
      <c r="IF15" s="294">
        <v>49.2</v>
      </c>
      <c r="IG15" s="294">
        <v>49.2</v>
      </c>
      <c r="IH15" s="294">
        <v>49.2</v>
      </c>
      <c r="II15" s="294">
        <v>49.2</v>
      </c>
      <c r="IJ15" s="294">
        <v>36.1</v>
      </c>
      <c r="IK15" s="294">
        <v>36.1</v>
      </c>
      <c r="IL15" s="294">
        <v>36.1</v>
      </c>
      <c r="IM15" s="294">
        <v>36.1</v>
      </c>
      <c r="IN15" s="294">
        <v>36.1</v>
      </c>
      <c r="IO15" s="294">
        <v>36.1</v>
      </c>
      <c r="IP15" s="294">
        <v>36.1</v>
      </c>
      <c r="IQ15" s="294">
        <v>36.1</v>
      </c>
      <c r="IR15" s="294">
        <v>36.1</v>
      </c>
      <c r="IS15" s="294">
        <v>36.1</v>
      </c>
      <c r="IT15" s="294">
        <v>36.1</v>
      </c>
      <c r="IU15" s="294">
        <v>36.1</v>
      </c>
      <c r="IV15" s="294">
        <f t="shared" si="1"/>
        <v>33.212000000000003</v>
      </c>
      <c r="IW15" s="294">
        <f t="shared" si="2"/>
        <v>33.212000000000003</v>
      </c>
      <c r="IX15" s="294">
        <v>30.7</v>
      </c>
      <c r="IY15" s="294">
        <v>30.7</v>
      </c>
      <c r="IZ15" s="294">
        <v>30.7</v>
      </c>
      <c r="JA15" s="294">
        <v>30.7</v>
      </c>
      <c r="JB15" s="294">
        <v>30.7</v>
      </c>
      <c r="JC15" s="294">
        <v>30.7</v>
      </c>
      <c r="JD15" s="294">
        <v>30.7</v>
      </c>
      <c r="JE15" s="294">
        <v>23.5</v>
      </c>
      <c r="JF15" s="294">
        <v>23.5</v>
      </c>
      <c r="JG15" s="294">
        <v>23.5</v>
      </c>
      <c r="JH15" s="294">
        <f t="shared" si="3"/>
        <v>21.62</v>
      </c>
      <c r="JI15" s="294">
        <f t="shared" si="4"/>
        <v>21.62</v>
      </c>
      <c r="JJ15" s="294">
        <f t="shared" si="4"/>
        <v>21.62</v>
      </c>
      <c r="JK15" s="294">
        <f t="shared" si="4"/>
        <v>21.62</v>
      </c>
      <c r="JL15" s="294">
        <f t="shared" si="4"/>
        <v>21.62</v>
      </c>
      <c r="JM15" s="294">
        <f t="shared" si="4"/>
        <v>21.62</v>
      </c>
      <c r="JN15" s="294">
        <f t="shared" si="4"/>
        <v>21.62</v>
      </c>
      <c r="JO15" s="294">
        <f t="shared" si="4"/>
        <v>21.62</v>
      </c>
      <c r="JP15" s="294">
        <f t="shared" si="4"/>
        <v>21.62</v>
      </c>
      <c r="JQ15" s="294">
        <f t="shared" si="4"/>
        <v>21.62</v>
      </c>
      <c r="JR15" s="294">
        <f t="shared" si="4"/>
        <v>21.62</v>
      </c>
      <c r="JS15" s="294">
        <f t="shared" si="4"/>
        <v>21.62</v>
      </c>
      <c r="JT15" s="294">
        <v>19.100000000000001</v>
      </c>
      <c r="JU15" s="294">
        <v>19.100000000000001</v>
      </c>
      <c r="JV15" s="294">
        <v>19.100000000000001</v>
      </c>
      <c r="JW15" s="294">
        <v>19.100000000000001</v>
      </c>
      <c r="JX15" s="294">
        <v>19.100000000000001</v>
      </c>
      <c r="JY15" s="294">
        <v>19.100000000000001</v>
      </c>
      <c r="JZ15" s="294">
        <v>19.100000000000001</v>
      </c>
      <c r="KA15" s="294">
        <v>19.100000000000001</v>
      </c>
      <c r="KB15" s="294">
        <v>19.100000000000001</v>
      </c>
      <c r="KC15" s="294">
        <v>19.100000000000001</v>
      </c>
      <c r="KD15" s="294">
        <v>19.100000000000001</v>
      </c>
      <c r="KE15" s="294">
        <v>19.100000000000001</v>
      </c>
      <c r="KF15" s="294">
        <v>19.100000000000001</v>
      </c>
      <c r="KG15" s="294">
        <v>19.100000000000001</v>
      </c>
      <c r="KH15" s="294">
        <v>19.100000000000001</v>
      </c>
      <c r="KI15" s="294">
        <v>18.5</v>
      </c>
      <c r="KJ15" s="294">
        <v>18.5</v>
      </c>
      <c r="KK15" s="294">
        <v>18.5</v>
      </c>
      <c r="KL15" s="294">
        <v>18.5</v>
      </c>
      <c r="KM15" s="294">
        <v>18.5</v>
      </c>
      <c r="KN15" s="294">
        <v>18.5</v>
      </c>
      <c r="KO15" s="294">
        <v>17.600000000000001</v>
      </c>
      <c r="KP15" s="294">
        <v>17.600000000000001</v>
      </c>
      <c r="KQ15" s="294">
        <v>17.600000000000001</v>
      </c>
      <c r="KR15" s="294">
        <v>17.600000000000001</v>
      </c>
      <c r="KS15" s="294">
        <v>17.600000000000001</v>
      </c>
      <c r="KT15" s="294">
        <v>17.600000000000001</v>
      </c>
      <c r="KU15" s="294">
        <v>16.5</v>
      </c>
      <c r="KV15" s="294">
        <v>16.5</v>
      </c>
      <c r="KW15" s="294">
        <v>16.5</v>
      </c>
      <c r="KX15" s="294">
        <v>16.5</v>
      </c>
      <c r="KY15" s="294">
        <v>16.5</v>
      </c>
      <c r="KZ15" s="294">
        <v>16.5</v>
      </c>
      <c r="LA15" s="294">
        <v>15.3</v>
      </c>
      <c r="LB15" s="294">
        <v>15.3</v>
      </c>
      <c r="LC15" s="294">
        <v>15.3</v>
      </c>
    </row>
    <row r="16" spans="1:315" s="336" customFormat="1" ht="25.5" customHeight="1">
      <c r="A16" s="294" t="s">
        <v>15336</v>
      </c>
      <c r="B16" s="294" t="s">
        <v>725</v>
      </c>
      <c r="C16" s="297" t="s">
        <v>704</v>
      </c>
      <c r="D16" s="298" t="e">
        <v>#N/A</v>
      </c>
      <c r="E16" s="298" t="e">
        <v>#N/A</v>
      </c>
      <c r="F16" s="298" t="e">
        <v>#N/A</v>
      </c>
      <c r="G16" s="298" t="e">
        <v>#N/A</v>
      </c>
      <c r="H16" s="298" t="e">
        <v>#N/A</v>
      </c>
      <c r="I16" s="298" t="e">
        <v>#N/A</v>
      </c>
      <c r="J16" s="298" t="e">
        <v>#N/A</v>
      </c>
      <c r="K16" s="298" t="e">
        <v>#N/A</v>
      </c>
      <c r="L16" s="298" t="e">
        <v>#N/A</v>
      </c>
      <c r="M16" s="298" t="e">
        <v>#N/A</v>
      </c>
      <c r="N16" s="298" t="e">
        <v>#N/A</v>
      </c>
      <c r="O16" s="298" t="e">
        <v>#N/A</v>
      </c>
      <c r="P16" s="298" t="e">
        <v>#N/A</v>
      </c>
      <c r="Q16" s="298" t="e">
        <v>#N/A</v>
      </c>
      <c r="R16" s="298" t="e">
        <v>#N/A</v>
      </c>
      <c r="S16" s="298" t="e">
        <v>#N/A</v>
      </c>
      <c r="T16" s="298" t="e">
        <v>#N/A</v>
      </c>
      <c r="U16" s="298" t="e">
        <v>#N/A</v>
      </c>
      <c r="V16" s="298" t="e">
        <v>#N/A</v>
      </c>
      <c r="W16" s="298" t="e">
        <v>#N/A</v>
      </c>
      <c r="X16" s="298" t="e">
        <v>#N/A</v>
      </c>
      <c r="Y16" s="298" t="e">
        <v>#N/A</v>
      </c>
      <c r="Z16" s="298" t="e">
        <v>#N/A</v>
      </c>
      <c r="AA16" s="298" t="e">
        <v>#N/A</v>
      </c>
      <c r="AB16" s="298" t="e">
        <v>#N/A</v>
      </c>
      <c r="AC16" s="298" t="e">
        <v>#N/A</v>
      </c>
      <c r="AD16" s="298" t="e">
        <v>#N/A</v>
      </c>
      <c r="AE16" s="298" t="e">
        <v>#N/A</v>
      </c>
      <c r="AF16" s="298" t="e">
        <v>#N/A</v>
      </c>
      <c r="AG16" s="298" t="e">
        <v>#N/A</v>
      </c>
      <c r="AH16" s="298" t="e">
        <v>#N/A</v>
      </c>
      <c r="AI16" s="298" t="e">
        <v>#N/A</v>
      </c>
      <c r="AJ16" s="298" t="e">
        <v>#N/A</v>
      </c>
      <c r="AK16" s="298" t="e">
        <v>#N/A</v>
      </c>
      <c r="AL16" s="298" t="e">
        <v>#N/A</v>
      </c>
      <c r="AM16" s="298" t="e">
        <v>#N/A</v>
      </c>
      <c r="AN16" s="298" t="e">
        <v>#N/A</v>
      </c>
      <c r="AO16" s="298" t="e">
        <v>#N/A</v>
      </c>
      <c r="AP16" s="298" t="e">
        <v>#N/A</v>
      </c>
      <c r="AQ16" s="298" t="e">
        <v>#N/A</v>
      </c>
      <c r="AR16" s="298" t="e">
        <v>#N/A</v>
      </c>
      <c r="AS16" s="298" t="e">
        <v>#N/A</v>
      </c>
      <c r="AT16" s="298" t="e">
        <v>#N/A</v>
      </c>
      <c r="AU16" s="298" t="e">
        <v>#N/A</v>
      </c>
      <c r="AV16" s="298" t="e">
        <v>#N/A</v>
      </c>
      <c r="AW16" s="298" t="e">
        <v>#N/A</v>
      </c>
      <c r="AX16" s="298" t="e">
        <v>#N/A</v>
      </c>
      <c r="AY16" s="298" t="e">
        <v>#N/A</v>
      </c>
      <c r="AZ16" s="298" t="e">
        <v>#N/A</v>
      </c>
      <c r="BA16" s="298" t="e">
        <v>#N/A</v>
      </c>
      <c r="BB16" s="298" t="e">
        <v>#N/A</v>
      </c>
      <c r="BC16" s="298" t="e">
        <v>#N/A</v>
      </c>
      <c r="BD16" s="298" t="e">
        <v>#N/A</v>
      </c>
      <c r="BE16" s="298" t="e">
        <v>#N/A</v>
      </c>
      <c r="BF16" s="298" t="e">
        <v>#N/A</v>
      </c>
      <c r="BG16" s="298" t="e">
        <v>#N/A</v>
      </c>
      <c r="BH16" s="298" t="e">
        <v>#N/A</v>
      </c>
      <c r="BI16" s="298" t="e">
        <v>#N/A</v>
      </c>
      <c r="BJ16" s="298" t="e">
        <v>#N/A</v>
      </c>
      <c r="BK16" s="298" t="e">
        <v>#N/A</v>
      </c>
      <c r="BL16" s="298" t="e">
        <v>#N/A</v>
      </c>
      <c r="BM16" s="298" t="e">
        <v>#N/A</v>
      </c>
      <c r="BN16" s="298" t="e">
        <v>#N/A</v>
      </c>
      <c r="BO16" s="298" t="e">
        <v>#N/A</v>
      </c>
      <c r="BP16" s="298" t="e">
        <v>#N/A</v>
      </c>
      <c r="BQ16" s="298" t="e">
        <v>#N/A</v>
      </c>
      <c r="BR16" s="298" t="e">
        <v>#N/A</v>
      </c>
      <c r="BS16" s="298" t="e">
        <v>#N/A</v>
      </c>
      <c r="BT16" s="298" t="e">
        <v>#N/A</v>
      </c>
      <c r="BU16" s="298" t="e">
        <v>#N/A</v>
      </c>
      <c r="BV16" s="298" t="e">
        <v>#N/A</v>
      </c>
      <c r="BW16" s="298" t="e">
        <v>#N/A</v>
      </c>
      <c r="BX16" s="298" t="e">
        <v>#N/A</v>
      </c>
      <c r="BY16" s="298" t="e">
        <v>#N/A</v>
      </c>
      <c r="BZ16" s="298" t="e">
        <v>#N/A</v>
      </c>
      <c r="CA16" s="298" t="e">
        <v>#N/A</v>
      </c>
      <c r="CB16" s="298" t="e">
        <v>#N/A</v>
      </c>
      <c r="CC16" s="298" t="e">
        <v>#N/A</v>
      </c>
      <c r="CD16" s="298" t="e">
        <v>#N/A</v>
      </c>
      <c r="CE16" s="298" t="e">
        <v>#N/A</v>
      </c>
      <c r="CF16" s="298" t="e">
        <v>#N/A</v>
      </c>
      <c r="CG16" s="298" t="e">
        <v>#N/A</v>
      </c>
      <c r="CH16" s="298" t="e">
        <v>#N/A</v>
      </c>
      <c r="CI16" s="298" t="e">
        <v>#N/A</v>
      </c>
      <c r="CJ16" s="298" t="e">
        <v>#N/A</v>
      </c>
      <c r="CK16" s="298" t="e">
        <v>#N/A</v>
      </c>
      <c r="CL16" s="298" t="e">
        <v>#N/A</v>
      </c>
      <c r="CM16" s="298" t="e">
        <v>#N/A</v>
      </c>
      <c r="CN16" s="298" t="e">
        <v>#N/A</v>
      </c>
      <c r="CO16" s="298" t="e">
        <v>#N/A</v>
      </c>
      <c r="CP16" s="298" t="e">
        <v>#N/A</v>
      </c>
      <c r="CQ16" s="298" t="e">
        <v>#N/A</v>
      </c>
      <c r="CR16" s="298" t="e">
        <v>#N/A</v>
      </c>
      <c r="CS16" s="298" t="e">
        <v>#N/A</v>
      </c>
      <c r="CT16" s="298" t="e">
        <v>#N/A</v>
      </c>
      <c r="CU16" s="298" t="e">
        <v>#N/A</v>
      </c>
      <c r="CV16" s="298" t="e">
        <v>#N/A</v>
      </c>
      <c r="CW16" s="298" t="e">
        <v>#N/A</v>
      </c>
      <c r="CX16" s="298" t="e">
        <v>#N/A</v>
      </c>
      <c r="CY16" s="298" t="e">
        <v>#N/A</v>
      </c>
      <c r="CZ16" s="298" t="e">
        <v>#N/A</v>
      </c>
      <c r="DA16" s="298" t="e">
        <v>#N/A</v>
      </c>
      <c r="DB16" s="298" t="e">
        <v>#N/A</v>
      </c>
      <c r="DC16" s="298" t="e">
        <v>#N/A</v>
      </c>
      <c r="DD16" s="298" t="e">
        <v>#N/A</v>
      </c>
      <c r="DE16" s="298" t="e">
        <v>#N/A</v>
      </c>
      <c r="DF16" s="298" t="e">
        <v>#N/A</v>
      </c>
      <c r="DG16" s="298" t="e">
        <v>#N/A</v>
      </c>
      <c r="DH16" s="298" t="e">
        <v>#N/A</v>
      </c>
      <c r="DI16" s="298" t="e">
        <v>#N/A</v>
      </c>
      <c r="DJ16" s="298" t="e">
        <v>#N/A</v>
      </c>
      <c r="DK16" s="298" t="e">
        <v>#N/A</v>
      </c>
      <c r="DL16" s="298" t="e">
        <v>#N/A</v>
      </c>
      <c r="DM16" s="298" t="e">
        <v>#N/A</v>
      </c>
      <c r="DN16" s="298" t="e">
        <v>#N/A</v>
      </c>
      <c r="DO16" s="298" t="e">
        <v>#N/A</v>
      </c>
      <c r="DP16" s="298" t="e">
        <v>#N/A</v>
      </c>
      <c r="DQ16" s="298" t="e">
        <v>#N/A</v>
      </c>
      <c r="DR16" s="298" t="e">
        <v>#N/A</v>
      </c>
      <c r="DS16" s="298" t="e">
        <v>#N/A</v>
      </c>
      <c r="DT16" s="298" t="e">
        <v>#N/A</v>
      </c>
      <c r="DU16" s="298" t="e">
        <v>#N/A</v>
      </c>
      <c r="DV16" s="298" t="e">
        <v>#N/A</v>
      </c>
      <c r="DW16" s="298" t="e">
        <v>#N/A</v>
      </c>
      <c r="DX16" s="298" t="e">
        <v>#N/A</v>
      </c>
      <c r="DY16" s="298" t="e">
        <v>#N/A</v>
      </c>
      <c r="DZ16" s="298" t="e">
        <v>#N/A</v>
      </c>
      <c r="EA16" s="298" t="e">
        <v>#N/A</v>
      </c>
      <c r="EB16" s="298" t="e">
        <v>#N/A</v>
      </c>
      <c r="EC16" s="298" t="e">
        <v>#N/A</v>
      </c>
      <c r="ED16" s="298" t="e">
        <v>#N/A</v>
      </c>
      <c r="EE16" s="298" t="e">
        <v>#N/A</v>
      </c>
      <c r="EF16" s="298" t="e">
        <v>#N/A</v>
      </c>
      <c r="EG16" s="298" t="e">
        <v>#N/A</v>
      </c>
      <c r="EH16" s="298" t="e">
        <v>#N/A</v>
      </c>
      <c r="EI16" s="298" t="e">
        <v>#N/A</v>
      </c>
      <c r="EJ16" s="298" t="e">
        <v>#N/A</v>
      </c>
      <c r="EK16" s="298" t="e">
        <v>#N/A</v>
      </c>
      <c r="EL16" s="298" t="e">
        <v>#N/A</v>
      </c>
      <c r="EM16" s="298" t="e">
        <v>#N/A</v>
      </c>
      <c r="EN16" s="298" t="e">
        <v>#N/A</v>
      </c>
      <c r="EO16" s="298" t="e">
        <v>#N/A</v>
      </c>
      <c r="EP16" s="298" t="e">
        <v>#N/A</v>
      </c>
      <c r="EQ16" s="298" t="e">
        <v>#N/A</v>
      </c>
      <c r="ER16" s="298" t="e">
        <v>#N/A</v>
      </c>
      <c r="ES16" s="298" t="e">
        <v>#N/A</v>
      </c>
      <c r="ET16" s="298" t="e">
        <v>#N/A</v>
      </c>
      <c r="EU16" s="298" t="e">
        <v>#N/A</v>
      </c>
      <c r="EV16" s="298" t="e">
        <v>#N/A</v>
      </c>
      <c r="EW16" s="298" t="e">
        <v>#N/A</v>
      </c>
      <c r="EX16" s="298" t="e">
        <v>#N/A</v>
      </c>
      <c r="EY16" s="298" t="e">
        <v>#N/A</v>
      </c>
      <c r="EZ16" s="298" t="e">
        <v>#N/A</v>
      </c>
      <c r="FA16" s="298" t="e">
        <v>#N/A</v>
      </c>
      <c r="FB16" s="298" t="e">
        <v>#N/A</v>
      </c>
      <c r="FC16" s="298" t="e">
        <v>#N/A</v>
      </c>
      <c r="FD16" s="298" t="e">
        <v>#N/A</v>
      </c>
      <c r="FE16" s="298" t="e">
        <v>#N/A</v>
      </c>
      <c r="FF16" s="298" t="e">
        <v>#N/A</v>
      </c>
      <c r="FG16" s="298" t="e">
        <v>#N/A</v>
      </c>
      <c r="FH16" s="298" t="e">
        <v>#N/A</v>
      </c>
      <c r="FI16" s="298" t="e">
        <v>#N/A</v>
      </c>
      <c r="FJ16" s="298" t="e">
        <v>#N/A</v>
      </c>
      <c r="FK16" s="298" t="e">
        <v>#N/A</v>
      </c>
      <c r="FL16" s="298" t="e">
        <v>#N/A</v>
      </c>
      <c r="FM16" s="298" t="e">
        <v>#N/A</v>
      </c>
      <c r="FN16" s="298" t="e">
        <v>#N/A</v>
      </c>
      <c r="FO16" s="298" t="e">
        <v>#N/A</v>
      </c>
      <c r="FP16" s="298">
        <v>0.15</v>
      </c>
      <c r="FQ16" s="298">
        <v>0.15</v>
      </c>
      <c r="FR16" s="298">
        <v>0.15</v>
      </c>
      <c r="FS16" s="298">
        <v>0.15</v>
      </c>
      <c r="FT16" s="298">
        <v>0.15</v>
      </c>
      <c r="FU16" s="298">
        <v>0.15</v>
      </c>
      <c r="FV16" s="298">
        <v>0.15</v>
      </c>
      <c r="FW16" s="298">
        <v>0.15</v>
      </c>
      <c r="FX16" s="298">
        <v>0.15</v>
      </c>
      <c r="FY16" s="298">
        <v>0.15</v>
      </c>
      <c r="FZ16" s="298">
        <v>0.15</v>
      </c>
      <c r="GA16" s="298">
        <v>0.15</v>
      </c>
      <c r="GB16" s="298" t="s">
        <v>14838</v>
      </c>
      <c r="GC16" s="298" t="s">
        <v>14838</v>
      </c>
      <c r="GD16" s="298" t="s">
        <v>14838</v>
      </c>
      <c r="GE16" s="298" t="s">
        <v>14838</v>
      </c>
      <c r="GF16" s="298" t="s">
        <v>14838</v>
      </c>
      <c r="GG16" s="298" t="s">
        <v>14838</v>
      </c>
      <c r="GH16" s="298" t="s">
        <v>14838</v>
      </c>
      <c r="GI16" s="298" t="s">
        <v>14838</v>
      </c>
      <c r="GJ16" s="298" t="s">
        <v>14838</v>
      </c>
      <c r="GK16" s="298" t="s">
        <v>14838</v>
      </c>
      <c r="GL16" s="298" t="s">
        <v>14838</v>
      </c>
      <c r="GM16" s="298" t="s">
        <v>14838</v>
      </c>
      <c r="GN16" s="298" t="s">
        <v>14838</v>
      </c>
      <c r="GO16" s="298" t="s">
        <v>14838</v>
      </c>
      <c r="GP16" s="298" t="s">
        <v>14838</v>
      </c>
      <c r="GQ16" s="298" t="s">
        <v>14838</v>
      </c>
      <c r="GR16" s="298" t="s">
        <v>14838</v>
      </c>
      <c r="GS16" s="298" t="s">
        <v>14838</v>
      </c>
      <c r="GT16" s="298" t="s">
        <v>14838</v>
      </c>
      <c r="GU16" s="298" t="s">
        <v>14838</v>
      </c>
      <c r="GV16" s="298" t="s">
        <v>14838</v>
      </c>
      <c r="GW16" s="298" t="s">
        <v>14838</v>
      </c>
      <c r="GX16" s="298" t="s">
        <v>14838</v>
      </c>
      <c r="GY16" s="298" t="s">
        <v>14838</v>
      </c>
      <c r="GZ16" s="298" t="s">
        <v>14838</v>
      </c>
      <c r="HA16" s="298" t="s">
        <v>14838</v>
      </c>
      <c r="HB16" s="298" t="s">
        <v>14838</v>
      </c>
      <c r="HC16" s="298" t="s">
        <v>14838</v>
      </c>
      <c r="HD16" s="294">
        <v>90</v>
      </c>
      <c r="HE16" s="294">
        <v>90</v>
      </c>
      <c r="HF16" s="294">
        <v>90</v>
      </c>
      <c r="HG16" s="294">
        <v>90</v>
      </c>
      <c r="HH16" s="294">
        <v>90</v>
      </c>
      <c r="HI16" s="294">
        <v>90</v>
      </c>
      <c r="HJ16" s="294">
        <v>90</v>
      </c>
      <c r="HK16" s="294">
        <v>90</v>
      </c>
      <c r="HL16" s="294">
        <v>90</v>
      </c>
      <c r="HM16" s="294">
        <v>90</v>
      </c>
      <c r="HN16" s="294">
        <v>90</v>
      </c>
      <c r="HO16" s="294">
        <v>90</v>
      </c>
      <c r="HP16" s="294">
        <v>90</v>
      </c>
      <c r="HQ16" s="294">
        <v>90</v>
      </c>
      <c r="HR16" s="294">
        <v>90</v>
      </c>
      <c r="HS16" s="294">
        <v>90</v>
      </c>
      <c r="HT16" s="294">
        <v>90</v>
      </c>
      <c r="HU16" s="294">
        <v>90</v>
      </c>
      <c r="HV16" s="294">
        <v>90</v>
      </c>
      <c r="HW16" s="294">
        <v>90</v>
      </c>
      <c r="HX16" s="294">
        <v>73.8</v>
      </c>
      <c r="HY16" s="294">
        <v>73.8</v>
      </c>
      <c r="HZ16" s="294">
        <v>73.8</v>
      </c>
      <c r="IA16" s="294">
        <v>73.8</v>
      </c>
      <c r="IB16" s="294">
        <v>73.8</v>
      </c>
      <c r="IC16" s="294">
        <v>73.8</v>
      </c>
      <c r="ID16" s="294">
        <v>73.8</v>
      </c>
      <c r="IE16" s="294">
        <v>73.8</v>
      </c>
      <c r="IF16" s="294">
        <v>73.8</v>
      </c>
      <c r="IG16" s="294">
        <v>73.8</v>
      </c>
      <c r="IH16" s="294">
        <v>73.8</v>
      </c>
      <c r="II16" s="294">
        <v>73.8</v>
      </c>
      <c r="IJ16" s="294">
        <v>59.2</v>
      </c>
      <c r="IK16" s="294">
        <v>59.2</v>
      </c>
      <c r="IL16" s="294">
        <v>59.2</v>
      </c>
      <c r="IM16" s="294">
        <v>59.2</v>
      </c>
      <c r="IN16" s="294">
        <v>59.2</v>
      </c>
      <c r="IO16" s="294">
        <v>59.2</v>
      </c>
      <c r="IP16" s="294">
        <v>59.2</v>
      </c>
      <c r="IQ16" s="294">
        <v>59.2</v>
      </c>
      <c r="IR16" s="294">
        <v>59.2</v>
      </c>
      <c r="IS16" s="294">
        <v>59.2</v>
      </c>
      <c r="IT16" s="294">
        <v>59.2</v>
      </c>
      <c r="IU16" s="294">
        <v>59.2</v>
      </c>
      <c r="IV16" s="294">
        <f t="shared" si="1"/>
        <v>54.464000000000006</v>
      </c>
      <c r="IW16" s="294">
        <f t="shared" si="2"/>
        <v>54.464000000000006</v>
      </c>
      <c r="IX16" s="294">
        <v>48.8</v>
      </c>
      <c r="IY16" s="294">
        <v>48.8</v>
      </c>
      <c r="IZ16" s="294">
        <v>48.8</v>
      </c>
      <c r="JA16" s="294">
        <v>48.8</v>
      </c>
      <c r="JB16" s="294">
        <v>48.8</v>
      </c>
      <c r="JC16" s="294">
        <v>48.8</v>
      </c>
      <c r="JD16" s="294">
        <v>48.8</v>
      </c>
      <c r="JE16" s="294">
        <v>42.8</v>
      </c>
      <c r="JF16" s="294">
        <v>42.8</v>
      </c>
      <c r="JG16" s="294">
        <v>42.8</v>
      </c>
      <c r="JH16" s="294">
        <f t="shared" si="3"/>
        <v>39.375999999999998</v>
      </c>
      <c r="JI16" s="294">
        <f t="shared" si="4"/>
        <v>39.375999999999998</v>
      </c>
      <c r="JJ16" s="294">
        <f t="shared" si="4"/>
        <v>39.375999999999998</v>
      </c>
      <c r="JK16" s="294">
        <f t="shared" si="4"/>
        <v>39.375999999999998</v>
      </c>
      <c r="JL16" s="294">
        <f t="shared" si="4"/>
        <v>39.375999999999998</v>
      </c>
      <c r="JM16" s="294">
        <f t="shared" si="4"/>
        <v>39.375999999999998</v>
      </c>
      <c r="JN16" s="294">
        <f t="shared" si="4"/>
        <v>39.375999999999998</v>
      </c>
      <c r="JO16" s="294">
        <f t="shared" si="4"/>
        <v>39.375999999999998</v>
      </c>
      <c r="JP16" s="294">
        <f t="shared" si="4"/>
        <v>39.375999999999998</v>
      </c>
      <c r="JQ16" s="294">
        <f t="shared" si="4"/>
        <v>39.375999999999998</v>
      </c>
      <c r="JR16" s="294">
        <f t="shared" si="4"/>
        <v>39.375999999999998</v>
      </c>
      <c r="JS16" s="294">
        <f t="shared" si="4"/>
        <v>39.375999999999998</v>
      </c>
      <c r="JT16" s="294">
        <v>30.4</v>
      </c>
      <c r="JU16" s="294">
        <v>30.4</v>
      </c>
      <c r="JV16" s="294">
        <v>30.4</v>
      </c>
      <c r="JW16" s="294">
        <v>30.4</v>
      </c>
      <c r="JX16" s="294">
        <v>30.4</v>
      </c>
      <c r="JY16" s="294">
        <v>30.4</v>
      </c>
      <c r="JZ16" s="294">
        <v>30.4</v>
      </c>
      <c r="KA16" s="294">
        <v>30.4</v>
      </c>
      <c r="KB16" s="294">
        <v>30.4</v>
      </c>
      <c r="KC16" s="294">
        <v>30.4</v>
      </c>
      <c r="KD16" s="294">
        <v>30.4</v>
      </c>
      <c r="KE16" s="294">
        <v>30.4</v>
      </c>
      <c r="KF16" s="294">
        <v>30.4</v>
      </c>
      <c r="KG16" s="294">
        <v>30.4</v>
      </c>
      <c r="KH16" s="294">
        <v>30.4</v>
      </c>
      <c r="KI16" s="294">
        <v>27.4</v>
      </c>
      <c r="KJ16" s="294">
        <v>27.4</v>
      </c>
      <c r="KK16" s="294">
        <v>27.4</v>
      </c>
      <c r="KL16" s="294">
        <v>27.4</v>
      </c>
      <c r="KM16" s="294">
        <v>27.4</v>
      </c>
      <c r="KN16" s="294">
        <v>27.4</v>
      </c>
      <c r="KO16" s="294">
        <v>24</v>
      </c>
      <c r="KP16" s="294">
        <v>24</v>
      </c>
      <c r="KQ16" s="294">
        <v>24</v>
      </c>
      <c r="KR16" s="294">
        <v>24</v>
      </c>
      <c r="KS16" s="294">
        <v>24</v>
      </c>
      <c r="KT16" s="294">
        <v>24</v>
      </c>
      <c r="KU16" s="294">
        <v>22.4</v>
      </c>
      <c r="KV16" s="294">
        <v>22.4</v>
      </c>
      <c r="KW16" s="294">
        <v>22.4</v>
      </c>
      <c r="KX16" s="294">
        <v>22.4</v>
      </c>
      <c r="KY16" s="294">
        <v>22.4</v>
      </c>
      <c r="KZ16" s="294">
        <v>22.4</v>
      </c>
      <c r="LA16" s="294">
        <v>21.9</v>
      </c>
      <c r="LB16" s="294">
        <v>21.9</v>
      </c>
      <c r="LC16" s="294">
        <v>21.9</v>
      </c>
    </row>
    <row r="17" spans="1:316" s="336" customFormat="1" ht="25.5" customHeight="1">
      <c r="A17" s="294" t="s">
        <v>15337</v>
      </c>
      <c r="B17" s="294" t="s">
        <v>725</v>
      </c>
      <c r="C17" s="297" t="s">
        <v>704</v>
      </c>
      <c r="D17" s="298" t="e">
        <v>#N/A</v>
      </c>
      <c r="E17" s="298" t="e">
        <v>#N/A</v>
      </c>
      <c r="F17" s="298" t="e">
        <v>#N/A</v>
      </c>
      <c r="G17" s="298" t="e">
        <v>#N/A</v>
      </c>
      <c r="H17" s="298" t="e">
        <v>#N/A</v>
      </c>
      <c r="I17" s="298" t="e">
        <v>#N/A</v>
      </c>
      <c r="J17" s="298" t="e">
        <v>#N/A</v>
      </c>
      <c r="K17" s="298" t="e">
        <v>#N/A</v>
      </c>
      <c r="L17" s="298" t="e">
        <v>#N/A</v>
      </c>
      <c r="M17" s="298" t="e">
        <v>#N/A</v>
      </c>
      <c r="N17" s="298" t="e">
        <v>#N/A</v>
      </c>
      <c r="O17" s="298" t="e">
        <v>#N/A</v>
      </c>
      <c r="P17" s="298" t="e">
        <v>#N/A</v>
      </c>
      <c r="Q17" s="298" t="e">
        <v>#N/A</v>
      </c>
      <c r="R17" s="298" t="e">
        <v>#N/A</v>
      </c>
      <c r="S17" s="298" t="e">
        <v>#N/A</v>
      </c>
      <c r="T17" s="298" t="e">
        <v>#N/A</v>
      </c>
      <c r="U17" s="298" t="e">
        <v>#N/A</v>
      </c>
      <c r="V17" s="298" t="e">
        <v>#N/A</v>
      </c>
      <c r="W17" s="298" t="e">
        <v>#N/A</v>
      </c>
      <c r="X17" s="298" t="e">
        <v>#N/A</v>
      </c>
      <c r="Y17" s="298" t="e">
        <v>#N/A</v>
      </c>
      <c r="Z17" s="298" t="e">
        <v>#N/A</v>
      </c>
      <c r="AA17" s="298" t="e">
        <v>#N/A</v>
      </c>
      <c r="AB17" s="298" t="e">
        <v>#N/A</v>
      </c>
      <c r="AC17" s="298" t="e">
        <v>#N/A</v>
      </c>
      <c r="AD17" s="298" t="e">
        <v>#N/A</v>
      </c>
      <c r="AE17" s="298" t="e">
        <v>#N/A</v>
      </c>
      <c r="AF17" s="298" t="e">
        <v>#N/A</v>
      </c>
      <c r="AG17" s="298" t="e">
        <v>#N/A</v>
      </c>
      <c r="AH17" s="298" t="e">
        <v>#N/A</v>
      </c>
      <c r="AI17" s="298" t="e">
        <v>#N/A</v>
      </c>
      <c r="AJ17" s="298" t="e">
        <v>#N/A</v>
      </c>
      <c r="AK17" s="298" t="e">
        <v>#N/A</v>
      </c>
      <c r="AL17" s="298" t="e">
        <v>#N/A</v>
      </c>
      <c r="AM17" s="298" t="e">
        <v>#N/A</v>
      </c>
      <c r="AN17" s="298" t="e">
        <v>#N/A</v>
      </c>
      <c r="AO17" s="298" t="e">
        <v>#N/A</v>
      </c>
      <c r="AP17" s="298" t="e">
        <v>#N/A</v>
      </c>
      <c r="AQ17" s="298" t="e">
        <v>#N/A</v>
      </c>
      <c r="AR17" s="298" t="e">
        <v>#N/A</v>
      </c>
      <c r="AS17" s="298" t="e">
        <v>#N/A</v>
      </c>
      <c r="AT17" s="298" t="e">
        <v>#N/A</v>
      </c>
      <c r="AU17" s="298" t="e">
        <v>#N/A</v>
      </c>
      <c r="AV17" s="298" t="e">
        <v>#N/A</v>
      </c>
      <c r="AW17" s="298" t="e">
        <v>#N/A</v>
      </c>
      <c r="AX17" s="298" t="e">
        <v>#N/A</v>
      </c>
      <c r="AY17" s="298" t="e">
        <v>#N/A</v>
      </c>
      <c r="AZ17" s="298" t="e">
        <v>#N/A</v>
      </c>
      <c r="BA17" s="298" t="e">
        <v>#N/A</v>
      </c>
      <c r="BB17" s="298" t="e">
        <v>#N/A</v>
      </c>
      <c r="BC17" s="298" t="e">
        <v>#N/A</v>
      </c>
      <c r="BD17" s="298" t="e">
        <v>#N/A</v>
      </c>
      <c r="BE17" s="298" t="e">
        <v>#N/A</v>
      </c>
      <c r="BF17" s="298" t="e">
        <v>#N/A</v>
      </c>
      <c r="BG17" s="298" t="e">
        <v>#N/A</v>
      </c>
      <c r="BH17" s="298" t="e">
        <v>#N/A</v>
      </c>
      <c r="BI17" s="298" t="e">
        <v>#N/A</v>
      </c>
      <c r="BJ17" s="298" t="e">
        <v>#N/A</v>
      </c>
      <c r="BK17" s="298" t="e">
        <v>#N/A</v>
      </c>
      <c r="BL17" s="298" t="e">
        <v>#N/A</v>
      </c>
      <c r="BM17" s="298" t="e">
        <v>#N/A</v>
      </c>
      <c r="BN17" s="298" t="e">
        <v>#N/A</v>
      </c>
      <c r="BO17" s="298" t="e">
        <v>#N/A</v>
      </c>
      <c r="BP17" s="298" t="e">
        <v>#N/A</v>
      </c>
      <c r="BQ17" s="298" t="e">
        <v>#N/A</v>
      </c>
      <c r="BR17" s="298" t="e">
        <v>#N/A</v>
      </c>
      <c r="BS17" s="298" t="e">
        <v>#N/A</v>
      </c>
      <c r="BT17" s="298" t="e">
        <v>#N/A</v>
      </c>
      <c r="BU17" s="298" t="e">
        <v>#N/A</v>
      </c>
      <c r="BV17" s="298" t="e">
        <v>#N/A</v>
      </c>
      <c r="BW17" s="298" t="e">
        <v>#N/A</v>
      </c>
      <c r="BX17" s="298" t="e">
        <v>#N/A</v>
      </c>
      <c r="BY17" s="298" t="e">
        <v>#N/A</v>
      </c>
      <c r="BZ17" s="298" t="e">
        <v>#N/A</v>
      </c>
      <c r="CA17" s="298" t="e">
        <v>#N/A</v>
      </c>
      <c r="CB17" s="298" t="e">
        <v>#N/A</v>
      </c>
      <c r="CC17" s="298" t="e">
        <v>#N/A</v>
      </c>
      <c r="CD17" s="298" t="e">
        <v>#N/A</v>
      </c>
      <c r="CE17" s="298" t="e">
        <v>#N/A</v>
      </c>
      <c r="CF17" s="298" t="e">
        <v>#N/A</v>
      </c>
      <c r="CG17" s="298" t="e">
        <v>#N/A</v>
      </c>
      <c r="CH17" s="298" t="e">
        <v>#N/A</v>
      </c>
      <c r="CI17" s="298" t="e">
        <v>#N/A</v>
      </c>
      <c r="CJ17" s="298" t="e">
        <v>#N/A</v>
      </c>
      <c r="CK17" s="298" t="e">
        <v>#N/A</v>
      </c>
      <c r="CL17" s="298" t="e">
        <v>#N/A</v>
      </c>
      <c r="CM17" s="298" t="e">
        <v>#N/A</v>
      </c>
      <c r="CN17" s="298" t="e">
        <v>#N/A</v>
      </c>
      <c r="CO17" s="298" t="e">
        <v>#N/A</v>
      </c>
      <c r="CP17" s="298" t="e">
        <v>#N/A</v>
      </c>
      <c r="CQ17" s="298" t="e">
        <v>#N/A</v>
      </c>
      <c r="CR17" s="298" t="e">
        <v>#N/A</v>
      </c>
      <c r="CS17" s="298" t="e">
        <v>#N/A</v>
      </c>
      <c r="CT17" s="298" t="e">
        <v>#N/A</v>
      </c>
      <c r="CU17" s="298" t="e">
        <v>#N/A</v>
      </c>
      <c r="CV17" s="298" t="e">
        <v>#N/A</v>
      </c>
      <c r="CW17" s="298" t="e">
        <v>#N/A</v>
      </c>
      <c r="CX17" s="298" t="e">
        <v>#N/A</v>
      </c>
      <c r="CY17" s="298" t="e">
        <v>#N/A</v>
      </c>
      <c r="CZ17" s="298" t="e">
        <v>#N/A</v>
      </c>
      <c r="DA17" s="298" t="e">
        <v>#N/A</v>
      </c>
      <c r="DB17" s="298" t="e">
        <v>#N/A</v>
      </c>
      <c r="DC17" s="298" t="e">
        <v>#N/A</v>
      </c>
      <c r="DD17" s="298" t="e">
        <v>#N/A</v>
      </c>
      <c r="DE17" s="298" t="e">
        <v>#N/A</v>
      </c>
      <c r="DF17" s="298" t="e">
        <v>#N/A</v>
      </c>
      <c r="DG17" s="298" t="e">
        <v>#N/A</v>
      </c>
      <c r="DH17" s="298" t="e">
        <v>#N/A</v>
      </c>
      <c r="DI17" s="298" t="e">
        <v>#N/A</v>
      </c>
      <c r="DJ17" s="298" t="e">
        <v>#N/A</v>
      </c>
      <c r="DK17" s="298" t="e">
        <v>#N/A</v>
      </c>
      <c r="DL17" s="298" t="e">
        <v>#N/A</v>
      </c>
      <c r="DM17" s="298" t="e">
        <v>#N/A</v>
      </c>
      <c r="DN17" s="298" t="e">
        <v>#N/A</v>
      </c>
      <c r="DO17" s="298" t="e">
        <v>#N/A</v>
      </c>
      <c r="DP17" s="298" t="e">
        <v>#N/A</v>
      </c>
      <c r="DQ17" s="298" t="e">
        <v>#N/A</v>
      </c>
      <c r="DR17" s="298" t="e">
        <v>#N/A</v>
      </c>
      <c r="DS17" s="298" t="e">
        <v>#N/A</v>
      </c>
      <c r="DT17" s="298" t="e">
        <v>#N/A</v>
      </c>
      <c r="DU17" s="298" t="e">
        <v>#N/A</v>
      </c>
      <c r="DV17" s="298" t="e">
        <v>#N/A</v>
      </c>
      <c r="DW17" s="298" t="e">
        <v>#N/A</v>
      </c>
      <c r="DX17" s="298" t="e">
        <v>#N/A</v>
      </c>
      <c r="DY17" s="298" t="e">
        <v>#N/A</v>
      </c>
      <c r="DZ17" s="298" t="e">
        <v>#N/A</v>
      </c>
      <c r="EA17" s="298" t="e">
        <v>#N/A</v>
      </c>
      <c r="EB17" s="298" t="e">
        <v>#N/A</v>
      </c>
      <c r="EC17" s="298" t="e">
        <v>#N/A</v>
      </c>
      <c r="ED17" s="298" t="e">
        <v>#N/A</v>
      </c>
      <c r="EE17" s="298" t="e">
        <v>#N/A</v>
      </c>
      <c r="EF17" s="298" t="e">
        <v>#N/A</v>
      </c>
      <c r="EG17" s="298" t="e">
        <v>#N/A</v>
      </c>
      <c r="EH17" s="298" t="e">
        <v>#N/A</v>
      </c>
      <c r="EI17" s="298" t="e">
        <v>#N/A</v>
      </c>
      <c r="EJ17" s="298" t="e">
        <v>#N/A</v>
      </c>
      <c r="EK17" s="298" t="e">
        <v>#N/A</v>
      </c>
      <c r="EL17" s="298" t="e">
        <v>#N/A</v>
      </c>
      <c r="EM17" s="298" t="e">
        <v>#N/A</v>
      </c>
      <c r="EN17" s="298" t="e">
        <v>#N/A</v>
      </c>
      <c r="EO17" s="298" t="e">
        <v>#N/A</v>
      </c>
      <c r="EP17" s="298" t="e">
        <v>#N/A</v>
      </c>
      <c r="EQ17" s="298" t="e">
        <v>#N/A</v>
      </c>
      <c r="ER17" s="298" t="e">
        <v>#N/A</v>
      </c>
      <c r="ES17" s="298" t="e">
        <v>#N/A</v>
      </c>
      <c r="ET17" s="298" t="e">
        <v>#N/A</v>
      </c>
      <c r="EU17" s="298" t="e">
        <v>#N/A</v>
      </c>
      <c r="EV17" s="298" t="e">
        <v>#N/A</v>
      </c>
      <c r="EW17" s="298" t="e">
        <v>#N/A</v>
      </c>
      <c r="EX17" s="298" t="e">
        <v>#N/A</v>
      </c>
      <c r="EY17" s="298" t="e">
        <v>#N/A</v>
      </c>
      <c r="EZ17" s="298" t="e">
        <v>#N/A</v>
      </c>
      <c r="FA17" s="298" t="e">
        <v>#N/A</v>
      </c>
      <c r="FB17" s="298" t="e">
        <v>#N/A</v>
      </c>
      <c r="FC17" s="298" t="e">
        <v>#N/A</v>
      </c>
      <c r="FD17" s="298" t="e">
        <v>#N/A</v>
      </c>
      <c r="FE17" s="298" t="e">
        <v>#N/A</v>
      </c>
      <c r="FF17" s="298" t="e">
        <v>#N/A</v>
      </c>
      <c r="FG17" s="298" t="e">
        <v>#N/A</v>
      </c>
      <c r="FH17" s="298" t="e">
        <v>#N/A</v>
      </c>
      <c r="FI17" s="298" t="e">
        <v>#N/A</v>
      </c>
      <c r="FJ17" s="298" t="e">
        <v>#N/A</v>
      </c>
      <c r="FK17" s="298" t="e">
        <v>#N/A</v>
      </c>
      <c r="FL17" s="298" t="e">
        <v>#N/A</v>
      </c>
      <c r="FM17" s="298" t="e">
        <v>#N/A</v>
      </c>
      <c r="FN17" s="298" t="e">
        <v>#N/A</v>
      </c>
      <c r="FO17" s="298" t="e">
        <v>#N/A</v>
      </c>
      <c r="FP17" s="298">
        <v>0.15</v>
      </c>
      <c r="FQ17" s="298">
        <v>0.15</v>
      </c>
      <c r="FR17" s="298">
        <v>0.15</v>
      </c>
      <c r="FS17" s="298">
        <v>0.15</v>
      </c>
      <c r="FT17" s="298">
        <v>0.15</v>
      </c>
      <c r="FU17" s="298">
        <v>0.15</v>
      </c>
      <c r="FV17" s="298">
        <v>0.15</v>
      </c>
      <c r="FW17" s="298">
        <v>0.15</v>
      </c>
      <c r="FX17" s="298">
        <v>0.15</v>
      </c>
      <c r="FY17" s="298">
        <v>0.15</v>
      </c>
      <c r="FZ17" s="298">
        <v>0.15</v>
      </c>
      <c r="GA17" s="298">
        <v>0.15</v>
      </c>
      <c r="GB17" s="298" t="s">
        <v>14838</v>
      </c>
      <c r="GC17" s="298" t="s">
        <v>14838</v>
      </c>
      <c r="GD17" s="298" t="s">
        <v>14838</v>
      </c>
      <c r="GE17" s="298" t="s">
        <v>14838</v>
      </c>
      <c r="GF17" s="298" t="s">
        <v>14838</v>
      </c>
      <c r="GG17" s="298" t="s">
        <v>14838</v>
      </c>
      <c r="GH17" s="298" t="s">
        <v>14838</v>
      </c>
      <c r="GI17" s="298" t="s">
        <v>14838</v>
      </c>
      <c r="GJ17" s="298" t="s">
        <v>14838</v>
      </c>
      <c r="GK17" s="298" t="s">
        <v>14838</v>
      </c>
      <c r="GL17" s="298" t="s">
        <v>14838</v>
      </c>
      <c r="GM17" s="298" t="s">
        <v>14838</v>
      </c>
      <c r="GN17" s="298" t="s">
        <v>14838</v>
      </c>
      <c r="GO17" s="298" t="s">
        <v>14838</v>
      </c>
      <c r="GP17" s="298" t="s">
        <v>14838</v>
      </c>
      <c r="GQ17" s="298" t="s">
        <v>14838</v>
      </c>
      <c r="GR17" s="298" t="s">
        <v>14838</v>
      </c>
      <c r="GS17" s="298" t="s">
        <v>14838</v>
      </c>
      <c r="GT17" s="298" t="s">
        <v>14838</v>
      </c>
      <c r="GU17" s="298" t="s">
        <v>14838</v>
      </c>
      <c r="GV17" s="298" t="s">
        <v>14838</v>
      </c>
      <c r="GW17" s="298" t="s">
        <v>14838</v>
      </c>
      <c r="GX17" s="298" t="s">
        <v>14838</v>
      </c>
      <c r="GY17" s="298" t="s">
        <v>14838</v>
      </c>
      <c r="GZ17" s="298" t="s">
        <v>14838</v>
      </c>
      <c r="HA17" s="298" t="s">
        <v>14838</v>
      </c>
      <c r="HB17" s="298" t="s">
        <v>14838</v>
      </c>
      <c r="HC17" s="298" t="s">
        <v>14838</v>
      </c>
      <c r="HD17" s="294">
        <v>74</v>
      </c>
      <c r="HE17" s="294">
        <v>74</v>
      </c>
      <c r="HF17" s="294">
        <v>74</v>
      </c>
      <c r="HG17" s="294">
        <v>74</v>
      </c>
      <c r="HH17" s="294">
        <v>74</v>
      </c>
      <c r="HI17" s="294">
        <v>74</v>
      </c>
      <c r="HJ17" s="294">
        <v>74</v>
      </c>
      <c r="HK17" s="294">
        <v>74</v>
      </c>
      <c r="HL17" s="294">
        <v>74</v>
      </c>
      <c r="HM17" s="294">
        <v>74</v>
      </c>
      <c r="HN17" s="294">
        <v>74</v>
      </c>
      <c r="HO17" s="294">
        <v>74</v>
      </c>
      <c r="HP17" s="294">
        <v>74</v>
      </c>
      <c r="HQ17" s="294">
        <v>74</v>
      </c>
      <c r="HR17" s="294">
        <v>74</v>
      </c>
      <c r="HS17" s="294">
        <v>74</v>
      </c>
      <c r="HT17" s="294">
        <v>74</v>
      </c>
      <c r="HU17" s="294">
        <v>74</v>
      </c>
      <c r="HV17" s="294">
        <v>74</v>
      </c>
      <c r="HW17" s="294">
        <v>74</v>
      </c>
      <c r="HX17" s="294">
        <v>60.7</v>
      </c>
      <c r="HY17" s="294">
        <v>60.7</v>
      </c>
      <c r="HZ17" s="294">
        <v>60.7</v>
      </c>
      <c r="IA17" s="294">
        <v>60.7</v>
      </c>
      <c r="IB17" s="294">
        <v>60.7</v>
      </c>
      <c r="IC17" s="294">
        <v>60.7</v>
      </c>
      <c r="ID17" s="294">
        <v>60.7</v>
      </c>
      <c r="IE17" s="294">
        <v>60.7</v>
      </c>
      <c r="IF17" s="294">
        <v>60.7</v>
      </c>
      <c r="IG17" s="294">
        <v>60.7</v>
      </c>
      <c r="IH17" s="294">
        <v>60.7</v>
      </c>
      <c r="II17" s="294">
        <v>60.7</v>
      </c>
      <c r="IJ17" s="294">
        <v>54.2</v>
      </c>
      <c r="IK17" s="294">
        <v>54.2</v>
      </c>
      <c r="IL17" s="294">
        <v>54.2</v>
      </c>
      <c r="IM17" s="294">
        <v>54.2</v>
      </c>
      <c r="IN17" s="294">
        <v>54.2</v>
      </c>
      <c r="IO17" s="294">
        <v>54.2</v>
      </c>
      <c r="IP17" s="294">
        <v>54.2</v>
      </c>
      <c r="IQ17" s="294">
        <v>54.2</v>
      </c>
      <c r="IR17" s="294">
        <v>54.2</v>
      </c>
      <c r="IS17" s="294">
        <v>54.2</v>
      </c>
      <c r="IT17" s="294">
        <v>54.2</v>
      </c>
      <c r="IU17" s="294">
        <v>54.2</v>
      </c>
      <c r="IV17" s="294">
        <f t="shared" si="1"/>
        <v>49.864000000000004</v>
      </c>
      <c r="IW17" s="294">
        <f t="shared" si="2"/>
        <v>49.864000000000004</v>
      </c>
      <c r="IX17" s="294">
        <v>43.9</v>
      </c>
      <c r="IY17" s="294">
        <v>43.9</v>
      </c>
      <c r="IZ17" s="294">
        <v>43.9</v>
      </c>
      <c r="JA17" s="294">
        <v>43.9</v>
      </c>
      <c r="JB17" s="294">
        <v>43.9</v>
      </c>
      <c r="JC17" s="294">
        <v>43.9</v>
      </c>
      <c r="JD17" s="294">
        <v>43.9</v>
      </c>
      <c r="JE17" s="294">
        <v>36.5</v>
      </c>
      <c r="JF17" s="294">
        <v>36.5</v>
      </c>
      <c r="JG17" s="294">
        <v>36.5</v>
      </c>
      <c r="JH17" s="294">
        <f t="shared" si="3"/>
        <v>33.58</v>
      </c>
      <c r="JI17" s="294">
        <f t="shared" si="4"/>
        <v>33.58</v>
      </c>
      <c r="JJ17" s="294">
        <f t="shared" si="4"/>
        <v>33.58</v>
      </c>
      <c r="JK17" s="294">
        <f t="shared" si="4"/>
        <v>33.58</v>
      </c>
      <c r="JL17" s="294">
        <f t="shared" si="4"/>
        <v>33.58</v>
      </c>
      <c r="JM17" s="294">
        <f t="shared" si="4"/>
        <v>33.58</v>
      </c>
      <c r="JN17" s="294">
        <f t="shared" si="4"/>
        <v>33.58</v>
      </c>
      <c r="JO17" s="294">
        <f t="shared" si="4"/>
        <v>33.58</v>
      </c>
      <c r="JP17" s="294">
        <f t="shared" si="4"/>
        <v>33.58</v>
      </c>
      <c r="JQ17" s="294">
        <f t="shared" si="4"/>
        <v>33.58</v>
      </c>
      <c r="JR17" s="294">
        <f t="shared" si="4"/>
        <v>33.58</v>
      </c>
      <c r="JS17" s="294">
        <f t="shared" si="4"/>
        <v>33.58</v>
      </c>
      <c r="JT17" s="400">
        <v>30.4</v>
      </c>
      <c r="JU17" s="400">
        <f>JT17*(JU12/JT12)</f>
        <v>30.4</v>
      </c>
      <c r="JV17" s="400">
        <f>JU17*(JV12/JU12)</f>
        <v>30.4</v>
      </c>
      <c r="JW17" s="400">
        <f>JV17*(JW12/JV12)</f>
        <v>30.4</v>
      </c>
      <c r="JX17" s="400">
        <f t="shared" ref="JX17:KH17" si="5">JW17*(JX12/JW12)</f>
        <v>30.4</v>
      </c>
      <c r="JY17" s="400">
        <f t="shared" si="5"/>
        <v>30.4</v>
      </c>
      <c r="JZ17" s="400">
        <f t="shared" si="5"/>
        <v>30.4</v>
      </c>
      <c r="KA17" s="400">
        <f t="shared" si="5"/>
        <v>30.4</v>
      </c>
      <c r="KB17" s="400">
        <f t="shared" si="5"/>
        <v>30.4</v>
      </c>
      <c r="KC17" s="400">
        <f t="shared" si="5"/>
        <v>30.4</v>
      </c>
      <c r="KD17" s="400">
        <f t="shared" si="5"/>
        <v>30.4</v>
      </c>
      <c r="KE17" s="400">
        <f t="shared" si="5"/>
        <v>30.4</v>
      </c>
      <c r="KF17" s="400">
        <f t="shared" si="5"/>
        <v>30.4</v>
      </c>
      <c r="KG17" s="400">
        <f t="shared" si="5"/>
        <v>30.4</v>
      </c>
      <c r="KH17" s="400">
        <f t="shared" si="5"/>
        <v>30.4</v>
      </c>
      <c r="KI17" s="294">
        <v>27.4</v>
      </c>
      <c r="KJ17" s="294">
        <v>27.4</v>
      </c>
      <c r="KK17" s="294">
        <v>27.4</v>
      </c>
      <c r="KL17" s="294">
        <v>27.4</v>
      </c>
      <c r="KM17" s="294">
        <v>27.4</v>
      </c>
      <c r="KN17" s="294">
        <v>27.4</v>
      </c>
      <c r="KO17" s="294">
        <v>24</v>
      </c>
      <c r="KP17" s="294">
        <v>24</v>
      </c>
      <c r="KQ17" s="294">
        <v>24</v>
      </c>
      <c r="KR17" s="294">
        <v>24</v>
      </c>
      <c r="KS17" s="294">
        <v>24</v>
      </c>
      <c r="KT17" s="294">
        <v>24</v>
      </c>
      <c r="KU17" s="294">
        <v>22.4</v>
      </c>
      <c r="KV17" s="294">
        <v>22.4</v>
      </c>
      <c r="KW17" s="294">
        <v>22.4</v>
      </c>
      <c r="KX17" s="294">
        <v>22.4</v>
      </c>
      <c r="KY17" s="294">
        <v>22.4</v>
      </c>
      <c r="KZ17" s="294">
        <v>22.4</v>
      </c>
      <c r="LA17" s="294">
        <v>21.9</v>
      </c>
      <c r="LB17" s="294">
        <v>21.9</v>
      </c>
      <c r="LC17" s="294">
        <v>21.9</v>
      </c>
    </row>
    <row r="18" spans="1:316" s="336" customFormat="1" ht="25.5" customHeight="1">
      <c r="A18" s="294" t="s">
        <v>15338</v>
      </c>
      <c r="B18" s="294" t="s">
        <v>725</v>
      </c>
      <c r="C18" s="297" t="s">
        <v>704</v>
      </c>
      <c r="D18" s="298" t="e">
        <v>#N/A</v>
      </c>
      <c r="E18" s="298" t="e">
        <v>#N/A</v>
      </c>
      <c r="F18" s="298" t="e">
        <v>#N/A</v>
      </c>
      <c r="G18" s="298" t="e">
        <v>#N/A</v>
      </c>
      <c r="H18" s="298" t="e">
        <v>#N/A</v>
      </c>
      <c r="I18" s="298" t="e">
        <v>#N/A</v>
      </c>
      <c r="J18" s="298" t="e">
        <v>#N/A</v>
      </c>
      <c r="K18" s="298" t="e">
        <v>#N/A</v>
      </c>
      <c r="L18" s="298" t="e">
        <v>#N/A</v>
      </c>
      <c r="M18" s="298" t="e">
        <v>#N/A</v>
      </c>
      <c r="N18" s="298" t="e">
        <v>#N/A</v>
      </c>
      <c r="O18" s="298" t="e">
        <v>#N/A</v>
      </c>
      <c r="P18" s="298" t="e">
        <v>#N/A</v>
      </c>
      <c r="Q18" s="298" t="e">
        <v>#N/A</v>
      </c>
      <c r="R18" s="298" t="e">
        <v>#N/A</v>
      </c>
      <c r="S18" s="298" t="e">
        <v>#N/A</v>
      </c>
      <c r="T18" s="298" t="e">
        <v>#N/A</v>
      </c>
      <c r="U18" s="298" t="e">
        <v>#N/A</v>
      </c>
      <c r="V18" s="298" t="e">
        <v>#N/A</v>
      </c>
      <c r="W18" s="298" t="e">
        <v>#N/A</v>
      </c>
      <c r="X18" s="298" t="e">
        <v>#N/A</v>
      </c>
      <c r="Y18" s="298" t="e">
        <v>#N/A</v>
      </c>
      <c r="Z18" s="298" t="e">
        <v>#N/A</v>
      </c>
      <c r="AA18" s="298" t="e">
        <v>#N/A</v>
      </c>
      <c r="AB18" s="298" t="e">
        <v>#N/A</v>
      </c>
      <c r="AC18" s="298" t="e">
        <v>#N/A</v>
      </c>
      <c r="AD18" s="298" t="e">
        <v>#N/A</v>
      </c>
      <c r="AE18" s="298" t="e">
        <v>#N/A</v>
      </c>
      <c r="AF18" s="298" t="e">
        <v>#N/A</v>
      </c>
      <c r="AG18" s="298" t="e">
        <v>#N/A</v>
      </c>
      <c r="AH18" s="298" t="e">
        <v>#N/A</v>
      </c>
      <c r="AI18" s="298" t="e">
        <v>#N/A</v>
      </c>
      <c r="AJ18" s="298" t="e">
        <v>#N/A</v>
      </c>
      <c r="AK18" s="298" t="e">
        <v>#N/A</v>
      </c>
      <c r="AL18" s="298" t="e">
        <v>#N/A</v>
      </c>
      <c r="AM18" s="298" t="e">
        <v>#N/A</v>
      </c>
      <c r="AN18" s="298" t="e">
        <v>#N/A</v>
      </c>
      <c r="AO18" s="298" t="e">
        <v>#N/A</v>
      </c>
      <c r="AP18" s="298" t="e">
        <v>#N/A</v>
      </c>
      <c r="AQ18" s="298" t="e">
        <v>#N/A</v>
      </c>
      <c r="AR18" s="298" t="e">
        <v>#N/A</v>
      </c>
      <c r="AS18" s="298" t="e">
        <v>#N/A</v>
      </c>
      <c r="AT18" s="298" t="e">
        <v>#N/A</v>
      </c>
      <c r="AU18" s="298" t="e">
        <v>#N/A</v>
      </c>
      <c r="AV18" s="298" t="e">
        <v>#N/A</v>
      </c>
      <c r="AW18" s="298" t="e">
        <v>#N/A</v>
      </c>
      <c r="AX18" s="298" t="e">
        <v>#N/A</v>
      </c>
      <c r="AY18" s="298" t="e">
        <v>#N/A</v>
      </c>
      <c r="AZ18" s="298" t="e">
        <v>#N/A</v>
      </c>
      <c r="BA18" s="298" t="e">
        <v>#N/A</v>
      </c>
      <c r="BB18" s="298" t="e">
        <v>#N/A</v>
      </c>
      <c r="BC18" s="298" t="e">
        <v>#N/A</v>
      </c>
      <c r="BD18" s="298" t="e">
        <v>#N/A</v>
      </c>
      <c r="BE18" s="298" t="e">
        <v>#N/A</v>
      </c>
      <c r="BF18" s="298" t="e">
        <v>#N/A</v>
      </c>
      <c r="BG18" s="298" t="e">
        <v>#N/A</v>
      </c>
      <c r="BH18" s="298" t="e">
        <v>#N/A</v>
      </c>
      <c r="BI18" s="298" t="e">
        <v>#N/A</v>
      </c>
      <c r="BJ18" s="298" t="e">
        <v>#N/A</v>
      </c>
      <c r="BK18" s="298" t="e">
        <v>#N/A</v>
      </c>
      <c r="BL18" s="298" t="e">
        <v>#N/A</v>
      </c>
      <c r="BM18" s="298" t="e">
        <v>#N/A</v>
      </c>
      <c r="BN18" s="298" t="e">
        <v>#N/A</v>
      </c>
      <c r="BO18" s="298" t="e">
        <v>#N/A</v>
      </c>
      <c r="BP18" s="298" t="e">
        <v>#N/A</v>
      </c>
      <c r="BQ18" s="298" t="e">
        <v>#N/A</v>
      </c>
      <c r="BR18" s="298" t="e">
        <v>#N/A</v>
      </c>
      <c r="BS18" s="298" t="e">
        <v>#N/A</v>
      </c>
      <c r="BT18" s="298" t="e">
        <v>#N/A</v>
      </c>
      <c r="BU18" s="298" t="e">
        <v>#N/A</v>
      </c>
      <c r="BV18" s="298" t="e">
        <v>#N/A</v>
      </c>
      <c r="BW18" s="298" t="e">
        <v>#N/A</v>
      </c>
      <c r="BX18" s="298" t="e">
        <v>#N/A</v>
      </c>
      <c r="BY18" s="298" t="e">
        <v>#N/A</v>
      </c>
      <c r="BZ18" s="298" t="e">
        <v>#N/A</v>
      </c>
      <c r="CA18" s="298" t="e">
        <v>#N/A</v>
      </c>
      <c r="CB18" s="298" t="e">
        <v>#N/A</v>
      </c>
      <c r="CC18" s="298" t="e">
        <v>#N/A</v>
      </c>
      <c r="CD18" s="298" t="e">
        <v>#N/A</v>
      </c>
      <c r="CE18" s="298" t="e">
        <v>#N/A</v>
      </c>
      <c r="CF18" s="298" t="e">
        <v>#N/A</v>
      </c>
      <c r="CG18" s="298" t="e">
        <v>#N/A</v>
      </c>
      <c r="CH18" s="298" t="e">
        <v>#N/A</v>
      </c>
      <c r="CI18" s="298" t="e">
        <v>#N/A</v>
      </c>
      <c r="CJ18" s="298" t="e">
        <v>#N/A</v>
      </c>
      <c r="CK18" s="298" t="e">
        <v>#N/A</v>
      </c>
      <c r="CL18" s="298" t="e">
        <v>#N/A</v>
      </c>
      <c r="CM18" s="298" t="e">
        <v>#N/A</v>
      </c>
      <c r="CN18" s="298" t="e">
        <v>#N/A</v>
      </c>
      <c r="CO18" s="298" t="e">
        <v>#N/A</v>
      </c>
      <c r="CP18" s="298" t="e">
        <v>#N/A</v>
      </c>
      <c r="CQ18" s="298" t="e">
        <v>#N/A</v>
      </c>
      <c r="CR18" s="298" t="e">
        <v>#N/A</v>
      </c>
      <c r="CS18" s="298" t="e">
        <v>#N/A</v>
      </c>
      <c r="CT18" s="298" t="e">
        <v>#N/A</v>
      </c>
      <c r="CU18" s="298" t="e">
        <v>#N/A</v>
      </c>
      <c r="CV18" s="298" t="e">
        <v>#N/A</v>
      </c>
      <c r="CW18" s="298" t="e">
        <v>#N/A</v>
      </c>
      <c r="CX18" s="298" t="e">
        <v>#N/A</v>
      </c>
      <c r="CY18" s="298" t="e">
        <v>#N/A</v>
      </c>
      <c r="CZ18" s="298" t="e">
        <v>#N/A</v>
      </c>
      <c r="DA18" s="298" t="e">
        <v>#N/A</v>
      </c>
      <c r="DB18" s="298" t="e">
        <v>#N/A</v>
      </c>
      <c r="DC18" s="298" t="e">
        <v>#N/A</v>
      </c>
      <c r="DD18" s="298" t="e">
        <v>#N/A</v>
      </c>
      <c r="DE18" s="298" t="e">
        <v>#N/A</v>
      </c>
      <c r="DF18" s="298" t="e">
        <v>#N/A</v>
      </c>
      <c r="DG18" s="298" t="e">
        <v>#N/A</v>
      </c>
      <c r="DH18" s="298" t="e">
        <v>#N/A</v>
      </c>
      <c r="DI18" s="298" t="e">
        <v>#N/A</v>
      </c>
      <c r="DJ18" s="298" t="e">
        <v>#N/A</v>
      </c>
      <c r="DK18" s="298" t="e">
        <v>#N/A</v>
      </c>
      <c r="DL18" s="298" t="e">
        <v>#N/A</v>
      </c>
      <c r="DM18" s="298" t="e">
        <v>#N/A</v>
      </c>
      <c r="DN18" s="298" t="e">
        <v>#N/A</v>
      </c>
      <c r="DO18" s="298" t="e">
        <v>#N/A</v>
      </c>
      <c r="DP18" s="298" t="e">
        <v>#N/A</v>
      </c>
      <c r="DQ18" s="298" t="e">
        <v>#N/A</v>
      </c>
      <c r="DR18" s="298" t="e">
        <v>#N/A</v>
      </c>
      <c r="DS18" s="298" t="e">
        <v>#N/A</v>
      </c>
      <c r="DT18" s="298" t="e">
        <v>#N/A</v>
      </c>
      <c r="DU18" s="298" t="e">
        <v>#N/A</v>
      </c>
      <c r="DV18" s="298" t="e">
        <v>#N/A</v>
      </c>
      <c r="DW18" s="298" t="e">
        <v>#N/A</v>
      </c>
      <c r="DX18" s="298" t="e">
        <v>#N/A</v>
      </c>
      <c r="DY18" s="298" t="e">
        <v>#N/A</v>
      </c>
      <c r="DZ18" s="298" t="e">
        <v>#N/A</v>
      </c>
      <c r="EA18" s="298" t="e">
        <v>#N/A</v>
      </c>
      <c r="EB18" s="298" t="e">
        <v>#N/A</v>
      </c>
      <c r="EC18" s="298" t="e">
        <v>#N/A</v>
      </c>
      <c r="ED18" s="298" t="e">
        <v>#N/A</v>
      </c>
      <c r="EE18" s="298" t="e">
        <v>#N/A</v>
      </c>
      <c r="EF18" s="298" t="e">
        <v>#N/A</v>
      </c>
      <c r="EG18" s="298" t="e">
        <v>#N/A</v>
      </c>
      <c r="EH18" s="298" t="e">
        <v>#N/A</v>
      </c>
      <c r="EI18" s="298" t="e">
        <v>#N/A</v>
      </c>
      <c r="EJ18" s="298" t="e">
        <v>#N/A</v>
      </c>
      <c r="EK18" s="298" t="e">
        <v>#N/A</v>
      </c>
      <c r="EL18" s="298" t="e">
        <v>#N/A</v>
      </c>
      <c r="EM18" s="298" t="e">
        <v>#N/A</v>
      </c>
      <c r="EN18" s="298" t="e">
        <v>#N/A</v>
      </c>
      <c r="EO18" s="298" t="e">
        <v>#N/A</v>
      </c>
      <c r="EP18" s="298" t="e">
        <v>#N/A</v>
      </c>
      <c r="EQ18" s="298" t="e">
        <v>#N/A</v>
      </c>
      <c r="ER18" s="298" t="e">
        <v>#N/A</v>
      </c>
      <c r="ES18" s="298" t="e">
        <v>#N/A</v>
      </c>
      <c r="ET18" s="298" t="e">
        <v>#N/A</v>
      </c>
      <c r="EU18" s="298" t="e">
        <v>#N/A</v>
      </c>
      <c r="EV18" s="298" t="e">
        <v>#N/A</v>
      </c>
      <c r="EW18" s="298" t="e">
        <v>#N/A</v>
      </c>
      <c r="EX18" s="298" t="e">
        <v>#N/A</v>
      </c>
      <c r="EY18" s="298" t="e">
        <v>#N/A</v>
      </c>
      <c r="EZ18" s="298" t="e">
        <v>#N/A</v>
      </c>
      <c r="FA18" s="298" t="e">
        <v>#N/A</v>
      </c>
      <c r="FB18" s="298" t="e">
        <v>#N/A</v>
      </c>
      <c r="FC18" s="298" t="e">
        <v>#N/A</v>
      </c>
      <c r="FD18" s="298" t="e">
        <v>#N/A</v>
      </c>
      <c r="FE18" s="298" t="e">
        <v>#N/A</v>
      </c>
      <c r="FF18" s="298" t="e">
        <v>#N/A</v>
      </c>
      <c r="FG18" s="298" t="e">
        <v>#N/A</v>
      </c>
      <c r="FH18" s="298" t="e">
        <v>#N/A</v>
      </c>
      <c r="FI18" s="298" t="e">
        <v>#N/A</v>
      </c>
      <c r="FJ18" s="298" t="e">
        <v>#N/A</v>
      </c>
      <c r="FK18" s="298" t="e">
        <v>#N/A</v>
      </c>
      <c r="FL18" s="298" t="e">
        <v>#N/A</v>
      </c>
      <c r="FM18" s="298" t="e">
        <v>#N/A</v>
      </c>
      <c r="FN18" s="298" t="e">
        <v>#N/A</v>
      </c>
      <c r="FO18" s="298" t="e">
        <v>#N/A</v>
      </c>
      <c r="FP18" s="298">
        <v>0.15</v>
      </c>
      <c r="FQ18" s="298">
        <v>0.15</v>
      </c>
      <c r="FR18" s="298">
        <v>0.15</v>
      </c>
      <c r="FS18" s="298">
        <v>0.15</v>
      </c>
      <c r="FT18" s="298">
        <v>0.15</v>
      </c>
      <c r="FU18" s="298">
        <v>0.15</v>
      </c>
      <c r="FV18" s="298">
        <v>0.15</v>
      </c>
      <c r="FW18" s="298">
        <v>0.15</v>
      </c>
      <c r="FX18" s="298">
        <v>0.15</v>
      </c>
      <c r="FY18" s="298">
        <v>0.15</v>
      </c>
      <c r="FZ18" s="298">
        <v>0.15</v>
      </c>
      <c r="GA18" s="298">
        <v>0.15</v>
      </c>
      <c r="GB18" s="298" t="s">
        <v>14838</v>
      </c>
      <c r="GC18" s="298" t="s">
        <v>14838</v>
      </c>
      <c r="GD18" s="298" t="s">
        <v>14838</v>
      </c>
      <c r="GE18" s="298" t="s">
        <v>14838</v>
      </c>
      <c r="GF18" s="298" t="s">
        <v>14838</v>
      </c>
      <c r="GG18" s="298" t="s">
        <v>14838</v>
      </c>
      <c r="GH18" s="298" t="s">
        <v>14838</v>
      </c>
      <c r="GI18" s="298" t="s">
        <v>14838</v>
      </c>
      <c r="GJ18" s="298" t="s">
        <v>14838</v>
      </c>
      <c r="GK18" s="298" t="s">
        <v>14838</v>
      </c>
      <c r="GL18" s="298" t="s">
        <v>14838</v>
      </c>
      <c r="GM18" s="298" t="s">
        <v>14838</v>
      </c>
      <c r="GN18" s="298" t="s">
        <v>14838</v>
      </c>
      <c r="GO18" s="298" t="s">
        <v>14838</v>
      </c>
      <c r="GP18" s="298" t="s">
        <v>14838</v>
      </c>
      <c r="GQ18" s="298" t="s">
        <v>14838</v>
      </c>
      <c r="GR18" s="298" t="s">
        <v>14838</v>
      </c>
      <c r="GS18" s="298" t="s">
        <v>14838</v>
      </c>
      <c r="GT18" s="298" t="s">
        <v>14838</v>
      </c>
      <c r="GU18" s="298" t="s">
        <v>14838</v>
      </c>
      <c r="GV18" s="298" t="s">
        <v>14838</v>
      </c>
      <c r="GW18" s="298" t="s">
        <v>14838</v>
      </c>
      <c r="GX18" s="298" t="s">
        <v>14838</v>
      </c>
      <c r="GY18" s="298" t="s">
        <v>14838</v>
      </c>
      <c r="GZ18" s="298" t="s">
        <v>14838</v>
      </c>
      <c r="HA18" s="298" t="s">
        <v>14838</v>
      </c>
      <c r="HB18" s="298" t="s">
        <v>14838</v>
      </c>
      <c r="HC18" s="298" t="s">
        <v>14838</v>
      </c>
      <c r="HD18" s="294">
        <v>67</v>
      </c>
      <c r="HE18" s="294">
        <v>67</v>
      </c>
      <c r="HF18" s="294">
        <v>67</v>
      </c>
      <c r="HG18" s="294">
        <v>67</v>
      </c>
      <c r="HH18" s="294">
        <v>67</v>
      </c>
      <c r="HI18" s="294">
        <v>67</v>
      </c>
      <c r="HJ18" s="294">
        <v>67</v>
      </c>
      <c r="HK18" s="294">
        <v>67</v>
      </c>
      <c r="HL18" s="294">
        <v>67</v>
      </c>
      <c r="HM18" s="294">
        <v>67</v>
      </c>
      <c r="HN18" s="294">
        <v>67</v>
      </c>
      <c r="HO18" s="294">
        <v>67</v>
      </c>
      <c r="HP18" s="294">
        <v>67</v>
      </c>
      <c r="HQ18" s="294">
        <v>67</v>
      </c>
      <c r="HR18" s="294">
        <v>67</v>
      </c>
      <c r="HS18" s="294">
        <v>67</v>
      </c>
      <c r="HT18" s="294">
        <v>67</v>
      </c>
      <c r="HU18" s="294">
        <v>67</v>
      </c>
      <c r="HV18" s="294">
        <v>67</v>
      </c>
      <c r="HW18" s="294">
        <v>67</v>
      </c>
      <c r="HX18" s="294">
        <v>54.9</v>
      </c>
      <c r="HY18" s="294">
        <v>54.9</v>
      </c>
      <c r="HZ18" s="294">
        <v>54.9</v>
      </c>
      <c r="IA18" s="294">
        <v>54.9</v>
      </c>
      <c r="IB18" s="294">
        <v>54.9</v>
      </c>
      <c r="IC18" s="294">
        <v>54.9</v>
      </c>
      <c r="ID18" s="294">
        <v>54.9</v>
      </c>
      <c r="IE18" s="294">
        <v>54.9</v>
      </c>
      <c r="IF18" s="294">
        <v>54.9</v>
      </c>
      <c r="IG18" s="294">
        <v>54.9</v>
      </c>
      <c r="IH18" s="294">
        <v>54.9</v>
      </c>
      <c r="II18" s="294">
        <v>54.9</v>
      </c>
      <c r="IJ18" s="294">
        <v>45.9</v>
      </c>
      <c r="IK18" s="294">
        <v>45.9</v>
      </c>
      <c r="IL18" s="294">
        <v>45.9</v>
      </c>
      <c r="IM18" s="294">
        <v>45.9</v>
      </c>
      <c r="IN18" s="294">
        <v>45.9</v>
      </c>
      <c r="IO18" s="294">
        <v>45.9</v>
      </c>
      <c r="IP18" s="294">
        <v>45.9</v>
      </c>
      <c r="IQ18" s="294">
        <v>45.9</v>
      </c>
      <c r="IR18" s="294">
        <v>45.9</v>
      </c>
      <c r="IS18" s="294">
        <v>45.9</v>
      </c>
      <c r="IT18" s="294">
        <v>45.9</v>
      </c>
      <c r="IU18" s="294">
        <v>45.9</v>
      </c>
      <c r="IV18" s="294">
        <f t="shared" si="1"/>
        <v>42.228000000000002</v>
      </c>
      <c r="IW18" s="294">
        <f t="shared" si="2"/>
        <v>42.228000000000002</v>
      </c>
      <c r="IX18" s="294">
        <v>39.1</v>
      </c>
      <c r="IY18" s="294">
        <v>39.1</v>
      </c>
      <c r="IZ18" s="294">
        <v>39.1</v>
      </c>
      <c r="JA18" s="294">
        <v>39.1</v>
      </c>
      <c r="JB18" s="294">
        <v>39.1</v>
      </c>
      <c r="JC18" s="294">
        <v>39.1</v>
      </c>
      <c r="JD18" s="294">
        <v>39.1</v>
      </c>
      <c r="JE18" s="294">
        <v>33.200000000000003</v>
      </c>
      <c r="JF18" s="294">
        <v>33.200000000000003</v>
      </c>
      <c r="JG18" s="294">
        <v>33.200000000000003</v>
      </c>
      <c r="JH18" s="294">
        <f t="shared" si="3"/>
        <v>30.544000000000004</v>
      </c>
      <c r="JI18" s="294">
        <f t="shared" si="4"/>
        <v>30.544000000000004</v>
      </c>
      <c r="JJ18" s="294">
        <f t="shared" si="4"/>
        <v>30.544000000000004</v>
      </c>
      <c r="JK18" s="294">
        <f t="shared" si="4"/>
        <v>30.544000000000004</v>
      </c>
      <c r="JL18" s="294">
        <f t="shared" si="4"/>
        <v>30.544000000000004</v>
      </c>
      <c r="JM18" s="294">
        <f t="shared" si="4"/>
        <v>30.544000000000004</v>
      </c>
      <c r="JN18" s="294">
        <f t="shared" si="4"/>
        <v>30.544000000000004</v>
      </c>
      <c r="JO18" s="294">
        <f t="shared" si="4"/>
        <v>30.544000000000004</v>
      </c>
      <c r="JP18" s="294">
        <f t="shared" si="4"/>
        <v>30.544000000000004</v>
      </c>
      <c r="JQ18" s="294">
        <f t="shared" si="4"/>
        <v>30.544000000000004</v>
      </c>
      <c r="JR18" s="294">
        <f t="shared" si="4"/>
        <v>30.544000000000004</v>
      </c>
      <c r="JS18" s="294">
        <f t="shared" si="4"/>
        <v>30.544000000000004</v>
      </c>
      <c r="JT18" s="400">
        <v>25.3</v>
      </c>
      <c r="JU18" s="400">
        <f t="shared" ref="JU18:JU20" si="6">JT18*(JU13/JT13)</f>
        <v>25.3</v>
      </c>
      <c r="JV18" s="400">
        <f t="shared" ref="JV18:JY18" si="7">JU18*(JV13/JU13)</f>
        <v>25.3</v>
      </c>
      <c r="JW18" s="400">
        <f t="shared" si="7"/>
        <v>25.3</v>
      </c>
      <c r="JX18" s="400">
        <f t="shared" si="7"/>
        <v>25.3</v>
      </c>
      <c r="JY18" s="400">
        <f t="shared" si="7"/>
        <v>25.3</v>
      </c>
      <c r="JZ18" s="400">
        <f t="shared" ref="JZ18:KH18" si="8">JY18*(JZ13/JY13)</f>
        <v>25.3</v>
      </c>
      <c r="KA18" s="400">
        <f t="shared" si="8"/>
        <v>25.3</v>
      </c>
      <c r="KB18" s="400">
        <f t="shared" si="8"/>
        <v>25.3</v>
      </c>
      <c r="KC18" s="400">
        <f t="shared" si="8"/>
        <v>25.3</v>
      </c>
      <c r="KD18" s="400">
        <f t="shared" si="8"/>
        <v>25.3</v>
      </c>
      <c r="KE18" s="400">
        <f t="shared" si="8"/>
        <v>25.3</v>
      </c>
      <c r="KF18" s="400">
        <f t="shared" si="8"/>
        <v>25.3</v>
      </c>
      <c r="KG18" s="400">
        <f t="shared" si="8"/>
        <v>25.3</v>
      </c>
      <c r="KH18" s="400">
        <f t="shared" si="8"/>
        <v>25.3</v>
      </c>
      <c r="KI18" s="294">
        <v>21.1</v>
      </c>
      <c r="KJ18" s="294">
        <v>21.1</v>
      </c>
      <c r="KK18" s="294">
        <v>21.1</v>
      </c>
      <c r="KL18" s="294">
        <v>21.1</v>
      </c>
      <c r="KM18" s="294">
        <v>21.1</v>
      </c>
      <c r="KN18" s="294">
        <v>21.1</v>
      </c>
      <c r="KO18" s="294">
        <v>20.100000000000001</v>
      </c>
      <c r="KP18" s="294">
        <v>20.100000000000001</v>
      </c>
      <c r="KQ18" s="294">
        <v>20.100000000000001</v>
      </c>
      <c r="KR18" s="294">
        <v>20.100000000000001</v>
      </c>
      <c r="KS18" s="294">
        <v>20.100000000000001</v>
      </c>
      <c r="KT18" s="294">
        <v>20.100000000000001</v>
      </c>
      <c r="KU18" s="294">
        <v>19.100000000000001</v>
      </c>
      <c r="KV18" s="294">
        <v>19.100000000000001</v>
      </c>
      <c r="KW18" s="294">
        <v>19.100000000000001</v>
      </c>
      <c r="KX18" s="294">
        <v>19.100000000000001</v>
      </c>
      <c r="KY18" s="294">
        <v>19.100000000000001</v>
      </c>
      <c r="KZ18" s="294">
        <v>19.100000000000001</v>
      </c>
      <c r="LA18" s="294">
        <v>17.899999999999999</v>
      </c>
      <c r="LB18" s="294">
        <v>17.899999999999999</v>
      </c>
      <c r="LC18" s="294">
        <v>17.899999999999999</v>
      </c>
    </row>
    <row r="19" spans="1:316" s="336" customFormat="1" ht="25.5" customHeight="1">
      <c r="A19" s="294" t="s">
        <v>15339</v>
      </c>
      <c r="B19" s="294" t="s">
        <v>725</v>
      </c>
      <c r="C19" s="297" t="s">
        <v>704</v>
      </c>
      <c r="D19" s="298" t="e">
        <v>#N/A</v>
      </c>
      <c r="E19" s="298" t="e">
        <v>#N/A</v>
      </c>
      <c r="F19" s="298" t="e">
        <v>#N/A</v>
      </c>
      <c r="G19" s="298" t="e">
        <v>#N/A</v>
      </c>
      <c r="H19" s="298" t="e">
        <v>#N/A</v>
      </c>
      <c r="I19" s="298" t="e">
        <v>#N/A</v>
      </c>
      <c r="J19" s="298" t="e">
        <v>#N/A</v>
      </c>
      <c r="K19" s="298" t="e">
        <v>#N/A</v>
      </c>
      <c r="L19" s="298" t="e">
        <v>#N/A</v>
      </c>
      <c r="M19" s="298" t="e">
        <v>#N/A</v>
      </c>
      <c r="N19" s="298" t="e">
        <v>#N/A</v>
      </c>
      <c r="O19" s="298" t="e">
        <v>#N/A</v>
      </c>
      <c r="P19" s="298" t="e">
        <v>#N/A</v>
      </c>
      <c r="Q19" s="298" t="e">
        <v>#N/A</v>
      </c>
      <c r="R19" s="298" t="e">
        <v>#N/A</v>
      </c>
      <c r="S19" s="298" t="e">
        <v>#N/A</v>
      </c>
      <c r="T19" s="298" t="e">
        <v>#N/A</v>
      </c>
      <c r="U19" s="298" t="e">
        <v>#N/A</v>
      </c>
      <c r="V19" s="298" t="e">
        <v>#N/A</v>
      </c>
      <c r="W19" s="298" t="e">
        <v>#N/A</v>
      </c>
      <c r="X19" s="298" t="e">
        <v>#N/A</v>
      </c>
      <c r="Y19" s="298" t="e">
        <v>#N/A</v>
      </c>
      <c r="Z19" s="298" t="e">
        <v>#N/A</v>
      </c>
      <c r="AA19" s="298" t="e">
        <v>#N/A</v>
      </c>
      <c r="AB19" s="298" t="e">
        <v>#N/A</v>
      </c>
      <c r="AC19" s="298" t="e">
        <v>#N/A</v>
      </c>
      <c r="AD19" s="298" t="e">
        <v>#N/A</v>
      </c>
      <c r="AE19" s="298" t="e">
        <v>#N/A</v>
      </c>
      <c r="AF19" s="298" t="e">
        <v>#N/A</v>
      </c>
      <c r="AG19" s="298" t="e">
        <v>#N/A</v>
      </c>
      <c r="AH19" s="298" t="e">
        <v>#N/A</v>
      </c>
      <c r="AI19" s="298" t="e">
        <v>#N/A</v>
      </c>
      <c r="AJ19" s="298" t="e">
        <v>#N/A</v>
      </c>
      <c r="AK19" s="298" t="e">
        <v>#N/A</v>
      </c>
      <c r="AL19" s="298" t="e">
        <v>#N/A</v>
      </c>
      <c r="AM19" s="298" t="e">
        <v>#N/A</v>
      </c>
      <c r="AN19" s="298" t="e">
        <v>#N/A</v>
      </c>
      <c r="AO19" s="298" t="e">
        <v>#N/A</v>
      </c>
      <c r="AP19" s="298" t="e">
        <v>#N/A</v>
      </c>
      <c r="AQ19" s="298" t="e">
        <v>#N/A</v>
      </c>
      <c r="AR19" s="298" t="e">
        <v>#N/A</v>
      </c>
      <c r="AS19" s="298" t="e">
        <v>#N/A</v>
      </c>
      <c r="AT19" s="298" t="e">
        <v>#N/A</v>
      </c>
      <c r="AU19" s="298" t="e">
        <v>#N/A</v>
      </c>
      <c r="AV19" s="298" t="e">
        <v>#N/A</v>
      </c>
      <c r="AW19" s="298" t="e">
        <v>#N/A</v>
      </c>
      <c r="AX19" s="298" t="e">
        <v>#N/A</v>
      </c>
      <c r="AY19" s="298" t="e">
        <v>#N/A</v>
      </c>
      <c r="AZ19" s="298" t="e">
        <v>#N/A</v>
      </c>
      <c r="BA19" s="298" t="e">
        <v>#N/A</v>
      </c>
      <c r="BB19" s="298" t="e">
        <v>#N/A</v>
      </c>
      <c r="BC19" s="298" t="e">
        <v>#N/A</v>
      </c>
      <c r="BD19" s="298" t="e">
        <v>#N/A</v>
      </c>
      <c r="BE19" s="298" t="e">
        <v>#N/A</v>
      </c>
      <c r="BF19" s="298" t="e">
        <v>#N/A</v>
      </c>
      <c r="BG19" s="298" t="e">
        <v>#N/A</v>
      </c>
      <c r="BH19" s="298" t="e">
        <v>#N/A</v>
      </c>
      <c r="BI19" s="298" t="e">
        <v>#N/A</v>
      </c>
      <c r="BJ19" s="298" t="e">
        <v>#N/A</v>
      </c>
      <c r="BK19" s="298" t="e">
        <v>#N/A</v>
      </c>
      <c r="BL19" s="298" t="e">
        <v>#N/A</v>
      </c>
      <c r="BM19" s="298" t="e">
        <v>#N/A</v>
      </c>
      <c r="BN19" s="298" t="e">
        <v>#N/A</v>
      </c>
      <c r="BO19" s="298" t="e">
        <v>#N/A</v>
      </c>
      <c r="BP19" s="298" t="e">
        <v>#N/A</v>
      </c>
      <c r="BQ19" s="298" t="e">
        <v>#N/A</v>
      </c>
      <c r="BR19" s="298" t="e">
        <v>#N/A</v>
      </c>
      <c r="BS19" s="298" t="e">
        <v>#N/A</v>
      </c>
      <c r="BT19" s="298" t="e">
        <v>#N/A</v>
      </c>
      <c r="BU19" s="298" t="e">
        <v>#N/A</v>
      </c>
      <c r="BV19" s="298" t="e">
        <v>#N/A</v>
      </c>
      <c r="BW19" s="298" t="e">
        <v>#N/A</v>
      </c>
      <c r="BX19" s="298" t="e">
        <v>#N/A</v>
      </c>
      <c r="BY19" s="298" t="e">
        <v>#N/A</v>
      </c>
      <c r="BZ19" s="298" t="e">
        <v>#N/A</v>
      </c>
      <c r="CA19" s="298" t="e">
        <v>#N/A</v>
      </c>
      <c r="CB19" s="298" t="e">
        <v>#N/A</v>
      </c>
      <c r="CC19" s="298" t="e">
        <v>#N/A</v>
      </c>
      <c r="CD19" s="298" t="e">
        <v>#N/A</v>
      </c>
      <c r="CE19" s="298" t="e">
        <v>#N/A</v>
      </c>
      <c r="CF19" s="298" t="e">
        <v>#N/A</v>
      </c>
      <c r="CG19" s="298" t="e">
        <v>#N/A</v>
      </c>
      <c r="CH19" s="298" t="e">
        <v>#N/A</v>
      </c>
      <c r="CI19" s="298" t="e">
        <v>#N/A</v>
      </c>
      <c r="CJ19" s="298" t="e">
        <v>#N/A</v>
      </c>
      <c r="CK19" s="298" t="e">
        <v>#N/A</v>
      </c>
      <c r="CL19" s="298" t="e">
        <v>#N/A</v>
      </c>
      <c r="CM19" s="298" t="e">
        <v>#N/A</v>
      </c>
      <c r="CN19" s="298" t="e">
        <v>#N/A</v>
      </c>
      <c r="CO19" s="298" t="e">
        <v>#N/A</v>
      </c>
      <c r="CP19" s="298" t="e">
        <v>#N/A</v>
      </c>
      <c r="CQ19" s="298" t="e">
        <v>#N/A</v>
      </c>
      <c r="CR19" s="298" t="e">
        <v>#N/A</v>
      </c>
      <c r="CS19" s="298" t="e">
        <v>#N/A</v>
      </c>
      <c r="CT19" s="298" t="e">
        <v>#N/A</v>
      </c>
      <c r="CU19" s="298" t="e">
        <v>#N/A</v>
      </c>
      <c r="CV19" s="298" t="e">
        <v>#N/A</v>
      </c>
      <c r="CW19" s="298" t="e">
        <v>#N/A</v>
      </c>
      <c r="CX19" s="298" t="e">
        <v>#N/A</v>
      </c>
      <c r="CY19" s="298" t="e">
        <v>#N/A</v>
      </c>
      <c r="CZ19" s="298" t="e">
        <v>#N/A</v>
      </c>
      <c r="DA19" s="298" t="e">
        <v>#N/A</v>
      </c>
      <c r="DB19" s="298" t="e">
        <v>#N/A</v>
      </c>
      <c r="DC19" s="298" t="e">
        <v>#N/A</v>
      </c>
      <c r="DD19" s="298" t="e">
        <v>#N/A</v>
      </c>
      <c r="DE19" s="298" t="e">
        <v>#N/A</v>
      </c>
      <c r="DF19" s="298" t="e">
        <v>#N/A</v>
      </c>
      <c r="DG19" s="298" t="e">
        <v>#N/A</v>
      </c>
      <c r="DH19" s="298" t="e">
        <v>#N/A</v>
      </c>
      <c r="DI19" s="298" t="e">
        <v>#N/A</v>
      </c>
      <c r="DJ19" s="298" t="e">
        <v>#N/A</v>
      </c>
      <c r="DK19" s="298" t="e">
        <v>#N/A</v>
      </c>
      <c r="DL19" s="298" t="e">
        <v>#N/A</v>
      </c>
      <c r="DM19" s="298" t="e">
        <v>#N/A</v>
      </c>
      <c r="DN19" s="298" t="e">
        <v>#N/A</v>
      </c>
      <c r="DO19" s="298" t="e">
        <v>#N/A</v>
      </c>
      <c r="DP19" s="298" t="e">
        <v>#N/A</v>
      </c>
      <c r="DQ19" s="298" t="e">
        <v>#N/A</v>
      </c>
      <c r="DR19" s="298" t="e">
        <v>#N/A</v>
      </c>
      <c r="DS19" s="298" t="e">
        <v>#N/A</v>
      </c>
      <c r="DT19" s="298" t="e">
        <v>#N/A</v>
      </c>
      <c r="DU19" s="298" t="e">
        <v>#N/A</v>
      </c>
      <c r="DV19" s="298" t="e">
        <v>#N/A</v>
      </c>
      <c r="DW19" s="298" t="e">
        <v>#N/A</v>
      </c>
      <c r="DX19" s="298" t="e">
        <v>#N/A</v>
      </c>
      <c r="DY19" s="298" t="e">
        <v>#N/A</v>
      </c>
      <c r="DZ19" s="298" t="e">
        <v>#N/A</v>
      </c>
      <c r="EA19" s="298" t="e">
        <v>#N/A</v>
      </c>
      <c r="EB19" s="298" t="e">
        <v>#N/A</v>
      </c>
      <c r="EC19" s="298" t="e">
        <v>#N/A</v>
      </c>
      <c r="ED19" s="298" t="e">
        <v>#N/A</v>
      </c>
      <c r="EE19" s="298" t="e">
        <v>#N/A</v>
      </c>
      <c r="EF19" s="298" t="e">
        <v>#N/A</v>
      </c>
      <c r="EG19" s="298" t="e">
        <v>#N/A</v>
      </c>
      <c r="EH19" s="298" t="e">
        <v>#N/A</v>
      </c>
      <c r="EI19" s="298" t="e">
        <v>#N/A</v>
      </c>
      <c r="EJ19" s="298" t="e">
        <v>#N/A</v>
      </c>
      <c r="EK19" s="298" t="e">
        <v>#N/A</v>
      </c>
      <c r="EL19" s="298" t="e">
        <v>#N/A</v>
      </c>
      <c r="EM19" s="298" t="e">
        <v>#N/A</v>
      </c>
      <c r="EN19" s="298" t="e">
        <v>#N/A</v>
      </c>
      <c r="EO19" s="298" t="e">
        <v>#N/A</v>
      </c>
      <c r="EP19" s="298" t="e">
        <v>#N/A</v>
      </c>
      <c r="EQ19" s="298" t="e">
        <v>#N/A</v>
      </c>
      <c r="ER19" s="298" t="e">
        <v>#N/A</v>
      </c>
      <c r="ES19" s="298" t="e">
        <v>#N/A</v>
      </c>
      <c r="ET19" s="298" t="e">
        <v>#N/A</v>
      </c>
      <c r="EU19" s="298" t="e">
        <v>#N/A</v>
      </c>
      <c r="EV19" s="298" t="e">
        <v>#N/A</v>
      </c>
      <c r="EW19" s="298" t="e">
        <v>#N/A</v>
      </c>
      <c r="EX19" s="298" t="e">
        <v>#N/A</v>
      </c>
      <c r="EY19" s="298" t="e">
        <v>#N/A</v>
      </c>
      <c r="EZ19" s="298" t="e">
        <v>#N/A</v>
      </c>
      <c r="FA19" s="298" t="e">
        <v>#N/A</v>
      </c>
      <c r="FB19" s="298" t="e">
        <v>#N/A</v>
      </c>
      <c r="FC19" s="298" t="e">
        <v>#N/A</v>
      </c>
      <c r="FD19" s="298" t="e">
        <v>#N/A</v>
      </c>
      <c r="FE19" s="298" t="e">
        <v>#N/A</v>
      </c>
      <c r="FF19" s="298" t="e">
        <v>#N/A</v>
      </c>
      <c r="FG19" s="298" t="e">
        <v>#N/A</v>
      </c>
      <c r="FH19" s="298" t="e">
        <v>#N/A</v>
      </c>
      <c r="FI19" s="298" t="e">
        <v>#N/A</v>
      </c>
      <c r="FJ19" s="298" t="e">
        <v>#N/A</v>
      </c>
      <c r="FK19" s="298" t="e">
        <v>#N/A</v>
      </c>
      <c r="FL19" s="298" t="e">
        <v>#N/A</v>
      </c>
      <c r="FM19" s="298" t="e">
        <v>#N/A</v>
      </c>
      <c r="FN19" s="298" t="e">
        <v>#N/A</v>
      </c>
      <c r="FO19" s="298" t="e">
        <v>#N/A</v>
      </c>
      <c r="FP19" s="298">
        <v>0.15</v>
      </c>
      <c r="FQ19" s="298">
        <v>0.15</v>
      </c>
      <c r="FR19" s="298">
        <v>0.15</v>
      </c>
      <c r="FS19" s="298">
        <v>0.15</v>
      </c>
      <c r="FT19" s="298">
        <v>0.15</v>
      </c>
      <c r="FU19" s="298">
        <v>0.15</v>
      </c>
      <c r="FV19" s="298">
        <v>0.15</v>
      </c>
      <c r="FW19" s="298">
        <v>0.15</v>
      </c>
      <c r="FX19" s="298">
        <v>0.15</v>
      </c>
      <c r="FY19" s="298">
        <v>0.15</v>
      </c>
      <c r="FZ19" s="298">
        <v>0.15</v>
      </c>
      <c r="GA19" s="298">
        <v>0.15</v>
      </c>
      <c r="GB19" s="298" t="s">
        <v>14838</v>
      </c>
      <c r="GC19" s="298" t="s">
        <v>14838</v>
      </c>
      <c r="GD19" s="298" t="s">
        <v>14838</v>
      </c>
      <c r="GE19" s="298" t="s">
        <v>14838</v>
      </c>
      <c r="GF19" s="298" t="s">
        <v>14838</v>
      </c>
      <c r="GG19" s="298" t="s">
        <v>14838</v>
      </c>
      <c r="GH19" s="298" t="s">
        <v>14838</v>
      </c>
      <c r="GI19" s="298" t="s">
        <v>14838</v>
      </c>
      <c r="GJ19" s="298" t="s">
        <v>14838</v>
      </c>
      <c r="GK19" s="298" t="s">
        <v>14838</v>
      </c>
      <c r="GL19" s="298" t="s">
        <v>14838</v>
      </c>
      <c r="GM19" s="298" t="s">
        <v>14838</v>
      </c>
      <c r="GN19" s="298" t="s">
        <v>14838</v>
      </c>
      <c r="GO19" s="298" t="s">
        <v>14838</v>
      </c>
      <c r="GP19" s="298" t="s">
        <v>14838</v>
      </c>
      <c r="GQ19" s="298" t="s">
        <v>14838</v>
      </c>
      <c r="GR19" s="298" t="s">
        <v>14838</v>
      </c>
      <c r="GS19" s="298" t="s">
        <v>14838</v>
      </c>
      <c r="GT19" s="298" t="s">
        <v>14838</v>
      </c>
      <c r="GU19" s="298" t="s">
        <v>14838</v>
      </c>
      <c r="GV19" s="298" t="s">
        <v>14838</v>
      </c>
      <c r="GW19" s="298" t="s">
        <v>14838</v>
      </c>
      <c r="GX19" s="298" t="s">
        <v>14838</v>
      </c>
      <c r="GY19" s="298" t="s">
        <v>14838</v>
      </c>
      <c r="GZ19" s="298" t="s">
        <v>14838</v>
      </c>
      <c r="HA19" s="298" t="s">
        <v>14838</v>
      </c>
      <c r="HB19" s="298" t="s">
        <v>14838</v>
      </c>
      <c r="HC19" s="298" t="s">
        <v>14838</v>
      </c>
      <c r="HD19" s="294">
        <v>62</v>
      </c>
      <c r="HE19" s="294">
        <v>62</v>
      </c>
      <c r="HF19" s="294">
        <v>62</v>
      </c>
      <c r="HG19" s="294">
        <v>62</v>
      </c>
      <c r="HH19" s="294">
        <v>62</v>
      </c>
      <c r="HI19" s="294">
        <v>62</v>
      </c>
      <c r="HJ19" s="294">
        <v>62</v>
      </c>
      <c r="HK19" s="294">
        <v>62</v>
      </c>
      <c r="HL19" s="294">
        <v>62</v>
      </c>
      <c r="HM19" s="294">
        <v>62</v>
      </c>
      <c r="HN19" s="294">
        <v>62</v>
      </c>
      <c r="HO19" s="294">
        <v>62</v>
      </c>
      <c r="HP19" s="294">
        <v>62</v>
      </c>
      <c r="HQ19" s="294">
        <v>62</v>
      </c>
      <c r="HR19" s="294">
        <v>62</v>
      </c>
      <c r="HS19" s="294">
        <v>62</v>
      </c>
      <c r="HT19" s="294">
        <v>62</v>
      </c>
      <c r="HU19" s="294">
        <v>62</v>
      </c>
      <c r="HV19" s="294">
        <v>62</v>
      </c>
      <c r="HW19" s="294">
        <v>62</v>
      </c>
      <c r="HX19" s="294">
        <v>50.8</v>
      </c>
      <c r="HY19" s="294">
        <v>50.8</v>
      </c>
      <c r="HZ19" s="294">
        <v>50.8</v>
      </c>
      <c r="IA19" s="294">
        <v>50.8</v>
      </c>
      <c r="IB19" s="294">
        <v>50.8</v>
      </c>
      <c r="IC19" s="294">
        <v>50.8</v>
      </c>
      <c r="ID19" s="294">
        <v>50.8</v>
      </c>
      <c r="IE19" s="294">
        <v>50.8</v>
      </c>
      <c r="IF19" s="294">
        <v>50.8</v>
      </c>
      <c r="IG19" s="294">
        <v>50.8</v>
      </c>
      <c r="IH19" s="294">
        <v>50.8</v>
      </c>
      <c r="II19" s="294">
        <v>50.8</v>
      </c>
      <c r="IJ19" s="294">
        <v>41.5</v>
      </c>
      <c r="IK19" s="294">
        <v>41.5</v>
      </c>
      <c r="IL19" s="294">
        <v>41.5</v>
      </c>
      <c r="IM19" s="294">
        <v>41.5</v>
      </c>
      <c r="IN19" s="294">
        <v>41.5</v>
      </c>
      <c r="IO19" s="294">
        <v>41.5</v>
      </c>
      <c r="IP19" s="294">
        <v>41.5</v>
      </c>
      <c r="IQ19" s="294">
        <v>41.5</v>
      </c>
      <c r="IR19" s="294">
        <v>41.5</v>
      </c>
      <c r="IS19" s="294">
        <v>41.5</v>
      </c>
      <c r="IT19" s="294">
        <v>41.5</v>
      </c>
      <c r="IU19" s="294">
        <v>41.5</v>
      </c>
      <c r="IV19" s="294">
        <f t="shared" si="1"/>
        <v>38.18</v>
      </c>
      <c r="IW19" s="294">
        <f t="shared" si="2"/>
        <v>38.18</v>
      </c>
      <c r="IX19" s="294">
        <v>34.9</v>
      </c>
      <c r="IY19" s="294">
        <v>34.9</v>
      </c>
      <c r="IZ19" s="294">
        <v>34.9</v>
      </c>
      <c r="JA19" s="294">
        <v>34.9</v>
      </c>
      <c r="JB19" s="294">
        <v>34.9</v>
      </c>
      <c r="JC19" s="294">
        <v>34.9</v>
      </c>
      <c r="JD19" s="294">
        <v>34.9</v>
      </c>
      <c r="JE19" s="294">
        <v>31.5</v>
      </c>
      <c r="JF19" s="294">
        <v>31.5</v>
      </c>
      <c r="JG19" s="294">
        <v>31.5</v>
      </c>
      <c r="JH19" s="294">
        <f t="shared" si="3"/>
        <v>28.98</v>
      </c>
      <c r="JI19" s="294">
        <f t="shared" si="4"/>
        <v>28.98</v>
      </c>
      <c r="JJ19" s="294">
        <f t="shared" si="4"/>
        <v>28.98</v>
      </c>
      <c r="JK19" s="294">
        <f t="shared" si="4"/>
        <v>28.98</v>
      </c>
      <c r="JL19" s="294">
        <f t="shared" si="4"/>
        <v>28.98</v>
      </c>
      <c r="JM19" s="294">
        <f t="shared" si="4"/>
        <v>28.98</v>
      </c>
      <c r="JN19" s="294">
        <f t="shared" si="4"/>
        <v>28.98</v>
      </c>
      <c r="JO19" s="294">
        <f t="shared" si="4"/>
        <v>28.98</v>
      </c>
      <c r="JP19" s="294">
        <f t="shared" si="4"/>
        <v>28.98</v>
      </c>
      <c r="JQ19" s="294">
        <f t="shared" si="4"/>
        <v>28.98</v>
      </c>
      <c r="JR19" s="294">
        <f t="shared" si="4"/>
        <v>28.98</v>
      </c>
      <c r="JS19" s="294">
        <f t="shared" si="4"/>
        <v>28.98</v>
      </c>
      <c r="JT19" s="400">
        <f>JS19*JT18/JS18</f>
        <v>24.004518072289155</v>
      </c>
      <c r="JU19" s="400">
        <f t="shared" si="6"/>
        <v>24.004518072289155</v>
      </c>
      <c r="JV19" s="400">
        <f t="shared" ref="JV19:JY19" si="9">JU19*(JV14/JU14)</f>
        <v>24.004518072289155</v>
      </c>
      <c r="JW19" s="400">
        <f t="shared" si="9"/>
        <v>24.004518072289155</v>
      </c>
      <c r="JX19" s="400">
        <f t="shared" si="9"/>
        <v>24.004518072289155</v>
      </c>
      <c r="JY19" s="400">
        <f t="shared" si="9"/>
        <v>24.004518072289155</v>
      </c>
      <c r="JZ19" s="400">
        <f t="shared" ref="JZ19:KH19" si="10">JY19*(JZ14/JY14)</f>
        <v>24.004518072289155</v>
      </c>
      <c r="KA19" s="400">
        <f t="shared" si="10"/>
        <v>24.004518072289155</v>
      </c>
      <c r="KB19" s="400">
        <f t="shared" si="10"/>
        <v>24.004518072289155</v>
      </c>
      <c r="KC19" s="400">
        <f t="shared" si="10"/>
        <v>24.004518072289155</v>
      </c>
      <c r="KD19" s="400">
        <f t="shared" si="10"/>
        <v>24.004518072289155</v>
      </c>
      <c r="KE19" s="400">
        <f t="shared" si="10"/>
        <v>24.004518072289155</v>
      </c>
      <c r="KF19" s="400">
        <f t="shared" si="10"/>
        <v>24.004518072289155</v>
      </c>
      <c r="KG19" s="400">
        <f t="shared" si="10"/>
        <v>24.004518072289155</v>
      </c>
      <c r="KH19" s="400">
        <f t="shared" si="10"/>
        <v>24.004518072289155</v>
      </c>
      <c r="KI19" s="400">
        <f>KH19*KI18/KH18</f>
        <v>20.01957831325301</v>
      </c>
      <c r="KJ19" s="400">
        <f t="shared" ref="KJ19:KN19" si="11">KI19*KJ18/KI18</f>
        <v>20.01957831325301</v>
      </c>
      <c r="KK19" s="400">
        <f t="shared" si="11"/>
        <v>20.01957831325301</v>
      </c>
      <c r="KL19" s="400">
        <f t="shared" si="11"/>
        <v>20.01957831325301</v>
      </c>
      <c r="KM19" s="400">
        <f t="shared" si="11"/>
        <v>20.01957831325301</v>
      </c>
      <c r="KN19" s="400">
        <f t="shared" si="11"/>
        <v>20.01957831325301</v>
      </c>
      <c r="KO19" s="400">
        <f>KN19*KO18/KN18</f>
        <v>19.070783132530117</v>
      </c>
      <c r="KP19" s="400">
        <f t="shared" ref="KP19:KT19" si="12">KO19*KP18/KO18</f>
        <v>19.070783132530117</v>
      </c>
      <c r="KQ19" s="400">
        <f t="shared" si="12"/>
        <v>19.070783132530117</v>
      </c>
      <c r="KR19" s="400">
        <f t="shared" si="12"/>
        <v>19.070783132530117</v>
      </c>
      <c r="KS19" s="400">
        <f t="shared" si="12"/>
        <v>19.070783132530117</v>
      </c>
      <c r="KT19" s="400">
        <f t="shared" si="12"/>
        <v>19.070783132530117</v>
      </c>
      <c r="KU19" s="400">
        <f>KT19*KU18/KT18</f>
        <v>18.121987951807228</v>
      </c>
      <c r="KV19" s="400">
        <f t="shared" ref="KV19:KZ19" si="13">KU19*KV18/KU18</f>
        <v>18.121987951807228</v>
      </c>
      <c r="KW19" s="400">
        <f t="shared" si="13"/>
        <v>18.121987951807228</v>
      </c>
      <c r="KX19" s="400">
        <f t="shared" si="13"/>
        <v>18.121987951807228</v>
      </c>
      <c r="KY19" s="400">
        <f t="shared" si="13"/>
        <v>18.121987951807228</v>
      </c>
      <c r="KZ19" s="400">
        <f t="shared" si="13"/>
        <v>18.121987951807228</v>
      </c>
      <c r="LA19" s="400">
        <f>KZ19*LA18/KZ18</f>
        <v>16.983433734939755</v>
      </c>
      <c r="LB19" s="400">
        <f t="shared" ref="LB19:LC19" si="14">LA19*LB18/LA18</f>
        <v>16.983433734939755</v>
      </c>
      <c r="LC19" s="400">
        <f t="shared" si="14"/>
        <v>16.983433734939755</v>
      </c>
    </row>
    <row r="20" spans="1:316" s="336" customFormat="1" ht="25.5" customHeight="1">
      <c r="A20" s="294" t="s">
        <v>15340</v>
      </c>
      <c r="B20" s="294" t="s">
        <v>725</v>
      </c>
      <c r="C20" s="297" t="s">
        <v>704</v>
      </c>
      <c r="D20" s="298" t="e">
        <v>#N/A</v>
      </c>
      <c r="E20" s="298" t="e">
        <v>#N/A</v>
      </c>
      <c r="F20" s="298" t="e">
        <v>#N/A</v>
      </c>
      <c r="G20" s="298" t="e">
        <v>#N/A</v>
      </c>
      <c r="H20" s="298" t="e">
        <v>#N/A</v>
      </c>
      <c r="I20" s="298" t="e">
        <v>#N/A</v>
      </c>
      <c r="J20" s="298" t="e">
        <v>#N/A</v>
      </c>
      <c r="K20" s="298" t="e">
        <v>#N/A</v>
      </c>
      <c r="L20" s="298" t="e">
        <v>#N/A</v>
      </c>
      <c r="M20" s="298" t="e">
        <v>#N/A</v>
      </c>
      <c r="N20" s="298" t="e">
        <v>#N/A</v>
      </c>
      <c r="O20" s="298" t="e">
        <v>#N/A</v>
      </c>
      <c r="P20" s="298" t="e">
        <v>#N/A</v>
      </c>
      <c r="Q20" s="298" t="e">
        <v>#N/A</v>
      </c>
      <c r="R20" s="298" t="e">
        <v>#N/A</v>
      </c>
      <c r="S20" s="298" t="e">
        <v>#N/A</v>
      </c>
      <c r="T20" s="298" t="e">
        <v>#N/A</v>
      </c>
      <c r="U20" s="298" t="e">
        <v>#N/A</v>
      </c>
      <c r="V20" s="298" t="e">
        <v>#N/A</v>
      </c>
      <c r="W20" s="298" t="e">
        <v>#N/A</v>
      </c>
      <c r="X20" s="298" t="e">
        <v>#N/A</v>
      </c>
      <c r="Y20" s="298" t="e">
        <v>#N/A</v>
      </c>
      <c r="Z20" s="298" t="e">
        <v>#N/A</v>
      </c>
      <c r="AA20" s="298" t="e">
        <v>#N/A</v>
      </c>
      <c r="AB20" s="298" t="e">
        <v>#N/A</v>
      </c>
      <c r="AC20" s="298" t="e">
        <v>#N/A</v>
      </c>
      <c r="AD20" s="298" t="e">
        <v>#N/A</v>
      </c>
      <c r="AE20" s="298" t="e">
        <v>#N/A</v>
      </c>
      <c r="AF20" s="298" t="e">
        <v>#N/A</v>
      </c>
      <c r="AG20" s="298" t="e">
        <v>#N/A</v>
      </c>
      <c r="AH20" s="298" t="e">
        <v>#N/A</v>
      </c>
      <c r="AI20" s="298" t="e">
        <v>#N/A</v>
      </c>
      <c r="AJ20" s="298" t="e">
        <v>#N/A</v>
      </c>
      <c r="AK20" s="298" t="e">
        <v>#N/A</v>
      </c>
      <c r="AL20" s="298" t="e">
        <v>#N/A</v>
      </c>
      <c r="AM20" s="298" t="e">
        <v>#N/A</v>
      </c>
      <c r="AN20" s="298" t="e">
        <v>#N/A</v>
      </c>
      <c r="AO20" s="298" t="e">
        <v>#N/A</v>
      </c>
      <c r="AP20" s="298" t="e">
        <v>#N/A</v>
      </c>
      <c r="AQ20" s="298" t="e">
        <v>#N/A</v>
      </c>
      <c r="AR20" s="298" t="e">
        <v>#N/A</v>
      </c>
      <c r="AS20" s="298" t="e">
        <v>#N/A</v>
      </c>
      <c r="AT20" s="298" t="e">
        <v>#N/A</v>
      </c>
      <c r="AU20" s="298" t="e">
        <v>#N/A</v>
      </c>
      <c r="AV20" s="298" t="e">
        <v>#N/A</v>
      </c>
      <c r="AW20" s="298" t="e">
        <v>#N/A</v>
      </c>
      <c r="AX20" s="298" t="e">
        <v>#N/A</v>
      </c>
      <c r="AY20" s="298" t="e">
        <v>#N/A</v>
      </c>
      <c r="AZ20" s="298" t="e">
        <v>#N/A</v>
      </c>
      <c r="BA20" s="298" t="e">
        <v>#N/A</v>
      </c>
      <c r="BB20" s="298" t="e">
        <v>#N/A</v>
      </c>
      <c r="BC20" s="298" t="e">
        <v>#N/A</v>
      </c>
      <c r="BD20" s="298" t="e">
        <v>#N/A</v>
      </c>
      <c r="BE20" s="298" t="e">
        <v>#N/A</v>
      </c>
      <c r="BF20" s="298" t="e">
        <v>#N/A</v>
      </c>
      <c r="BG20" s="298" t="e">
        <v>#N/A</v>
      </c>
      <c r="BH20" s="298" t="e">
        <v>#N/A</v>
      </c>
      <c r="BI20" s="298" t="e">
        <v>#N/A</v>
      </c>
      <c r="BJ20" s="298" t="e">
        <v>#N/A</v>
      </c>
      <c r="BK20" s="298" t="e">
        <v>#N/A</v>
      </c>
      <c r="BL20" s="298" t="e">
        <v>#N/A</v>
      </c>
      <c r="BM20" s="298" t="e">
        <v>#N/A</v>
      </c>
      <c r="BN20" s="298" t="e">
        <v>#N/A</v>
      </c>
      <c r="BO20" s="298" t="e">
        <v>#N/A</v>
      </c>
      <c r="BP20" s="298" t="e">
        <v>#N/A</v>
      </c>
      <c r="BQ20" s="298" t="e">
        <v>#N/A</v>
      </c>
      <c r="BR20" s="298" t="e">
        <v>#N/A</v>
      </c>
      <c r="BS20" s="298" t="e">
        <v>#N/A</v>
      </c>
      <c r="BT20" s="298" t="e">
        <v>#N/A</v>
      </c>
      <c r="BU20" s="298" t="e">
        <v>#N/A</v>
      </c>
      <c r="BV20" s="298" t="e">
        <v>#N/A</v>
      </c>
      <c r="BW20" s="298" t="e">
        <v>#N/A</v>
      </c>
      <c r="BX20" s="298" t="e">
        <v>#N/A</v>
      </c>
      <c r="BY20" s="298" t="e">
        <v>#N/A</v>
      </c>
      <c r="BZ20" s="298" t="e">
        <v>#N/A</v>
      </c>
      <c r="CA20" s="298" t="e">
        <v>#N/A</v>
      </c>
      <c r="CB20" s="298" t="e">
        <v>#N/A</v>
      </c>
      <c r="CC20" s="298" t="e">
        <v>#N/A</v>
      </c>
      <c r="CD20" s="298" t="e">
        <v>#N/A</v>
      </c>
      <c r="CE20" s="298" t="e">
        <v>#N/A</v>
      </c>
      <c r="CF20" s="298" t="e">
        <v>#N/A</v>
      </c>
      <c r="CG20" s="298" t="e">
        <v>#N/A</v>
      </c>
      <c r="CH20" s="298" t="e">
        <v>#N/A</v>
      </c>
      <c r="CI20" s="298" t="e">
        <v>#N/A</v>
      </c>
      <c r="CJ20" s="298" t="e">
        <v>#N/A</v>
      </c>
      <c r="CK20" s="298" t="e">
        <v>#N/A</v>
      </c>
      <c r="CL20" s="298" t="e">
        <v>#N/A</v>
      </c>
      <c r="CM20" s="298" t="e">
        <v>#N/A</v>
      </c>
      <c r="CN20" s="298" t="e">
        <v>#N/A</v>
      </c>
      <c r="CO20" s="298" t="e">
        <v>#N/A</v>
      </c>
      <c r="CP20" s="298" t="e">
        <v>#N/A</v>
      </c>
      <c r="CQ20" s="298" t="e">
        <v>#N/A</v>
      </c>
      <c r="CR20" s="298" t="e">
        <v>#N/A</v>
      </c>
      <c r="CS20" s="298" t="e">
        <v>#N/A</v>
      </c>
      <c r="CT20" s="298" t="e">
        <v>#N/A</v>
      </c>
      <c r="CU20" s="298" t="e">
        <v>#N/A</v>
      </c>
      <c r="CV20" s="298" t="e">
        <v>#N/A</v>
      </c>
      <c r="CW20" s="298" t="e">
        <v>#N/A</v>
      </c>
      <c r="CX20" s="298" t="e">
        <v>#N/A</v>
      </c>
      <c r="CY20" s="298" t="e">
        <v>#N/A</v>
      </c>
      <c r="CZ20" s="298" t="e">
        <v>#N/A</v>
      </c>
      <c r="DA20" s="298" t="e">
        <v>#N/A</v>
      </c>
      <c r="DB20" s="298" t="e">
        <v>#N/A</v>
      </c>
      <c r="DC20" s="298" t="e">
        <v>#N/A</v>
      </c>
      <c r="DD20" s="298" t="e">
        <v>#N/A</v>
      </c>
      <c r="DE20" s="298" t="e">
        <v>#N/A</v>
      </c>
      <c r="DF20" s="298" t="e">
        <v>#N/A</v>
      </c>
      <c r="DG20" s="298" t="e">
        <v>#N/A</v>
      </c>
      <c r="DH20" s="298" t="e">
        <v>#N/A</v>
      </c>
      <c r="DI20" s="298" t="e">
        <v>#N/A</v>
      </c>
      <c r="DJ20" s="298" t="e">
        <v>#N/A</v>
      </c>
      <c r="DK20" s="298" t="e">
        <v>#N/A</v>
      </c>
      <c r="DL20" s="298" t="e">
        <v>#N/A</v>
      </c>
      <c r="DM20" s="298" t="e">
        <v>#N/A</v>
      </c>
      <c r="DN20" s="298" t="e">
        <v>#N/A</v>
      </c>
      <c r="DO20" s="298" t="e">
        <v>#N/A</v>
      </c>
      <c r="DP20" s="298" t="e">
        <v>#N/A</v>
      </c>
      <c r="DQ20" s="298" t="e">
        <v>#N/A</v>
      </c>
      <c r="DR20" s="298" t="e">
        <v>#N/A</v>
      </c>
      <c r="DS20" s="298" t="e">
        <v>#N/A</v>
      </c>
      <c r="DT20" s="298" t="e">
        <v>#N/A</v>
      </c>
      <c r="DU20" s="298" t="e">
        <v>#N/A</v>
      </c>
      <c r="DV20" s="298" t="e">
        <v>#N/A</v>
      </c>
      <c r="DW20" s="298" t="e">
        <v>#N/A</v>
      </c>
      <c r="DX20" s="298" t="e">
        <v>#N/A</v>
      </c>
      <c r="DY20" s="298" t="e">
        <v>#N/A</v>
      </c>
      <c r="DZ20" s="298" t="e">
        <v>#N/A</v>
      </c>
      <c r="EA20" s="298" t="e">
        <v>#N/A</v>
      </c>
      <c r="EB20" s="298" t="e">
        <v>#N/A</v>
      </c>
      <c r="EC20" s="298" t="e">
        <v>#N/A</v>
      </c>
      <c r="ED20" s="298" t="e">
        <v>#N/A</v>
      </c>
      <c r="EE20" s="298" t="e">
        <v>#N/A</v>
      </c>
      <c r="EF20" s="298" t="e">
        <v>#N/A</v>
      </c>
      <c r="EG20" s="298" t="e">
        <v>#N/A</v>
      </c>
      <c r="EH20" s="298" t="e">
        <v>#N/A</v>
      </c>
      <c r="EI20" s="298" t="e">
        <v>#N/A</v>
      </c>
      <c r="EJ20" s="298" t="e">
        <v>#N/A</v>
      </c>
      <c r="EK20" s="298" t="e">
        <v>#N/A</v>
      </c>
      <c r="EL20" s="298" t="e">
        <v>#N/A</v>
      </c>
      <c r="EM20" s="298" t="e">
        <v>#N/A</v>
      </c>
      <c r="EN20" s="298" t="e">
        <v>#N/A</v>
      </c>
      <c r="EO20" s="298" t="e">
        <v>#N/A</v>
      </c>
      <c r="EP20" s="298" t="e">
        <v>#N/A</v>
      </c>
      <c r="EQ20" s="298" t="e">
        <v>#N/A</v>
      </c>
      <c r="ER20" s="298" t="e">
        <v>#N/A</v>
      </c>
      <c r="ES20" s="298" t="e">
        <v>#N/A</v>
      </c>
      <c r="ET20" s="298" t="e">
        <v>#N/A</v>
      </c>
      <c r="EU20" s="298" t="e">
        <v>#N/A</v>
      </c>
      <c r="EV20" s="298" t="e">
        <v>#N/A</v>
      </c>
      <c r="EW20" s="298" t="e">
        <v>#N/A</v>
      </c>
      <c r="EX20" s="298" t="e">
        <v>#N/A</v>
      </c>
      <c r="EY20" s="298" t="e">
        <v>#N/A</v>
      </c>
      <c r="EZ20" s="298" t="e">
        <v>#N/A</v>
      </c>
      <c r="FA20" s="298" t="e">
        <v>#N/A</v>
      </c>
      <c r="FB20" s="298" t="e">
        <v>#N/A</v>
      </c>
      <c r="FC20" s="298" t="e">
        <v>#N/A</v>
      </c>
      <c r="FD20" s="298" t="e">
        <v>#N/A</v>
      </c>
      <c r="FE20" s="298" t="e">
        <v>#N/A</v>
      </c>
      <c r="FF20" s="298" t="e">
        <v>#N/A</v>
      </c>
      <c r="FG20" s="298" t="e">
        <v>#N/A</v>
      </c>
      <c r="FH20" s="298" t="e">
        <v>#N/A</v>
      </c>
      <c r="FI20" s="298" t="e">
        <v>#N/A</v>
      </c>
      <c r="FJ20" s="298" t="e">
        <v>#N/A</v>
      </c>
      <c r="FK20" s="298" t="e">
        <v>#N/A</v>
      </c>
      <c r="FL20" s="298" t="e">
        <v>#N/A</v>
      </c>
      <c r="FM20" s="298" t="e">
        <v>#N/A</v>
      </c>
      <c r="FN20" s="298" t="e">
        <v>#N/A</v>
      </c>
      <c r="FO20" s="298" t="e">
        <v>#N/A</v>
      </c>
      <c r="FP20" s="298">
        <v>0.15</v>
      </c>
      <c r="FQ20" s="298">
        <v>0.15</v>
      </c>
      <c r="FR20" s="298">
        <v>0.15</v>
      </c>
      <c r="FS20" s="298">
        <v>0.15</v>
      </c>
      <c r="FT20" s="298">
        <v>0.15</v>
      </c>
      <c r="FU20" s="298">
        <v>0.15</v>
      </c>
      <c r="FV20" s="298">
        <v>0.15</v>
      </c>
      <c r="FW20" s="298">
        <v>0.15</v>
      </c>
      <c r="FX20" s="298">
        <v>0.15</v>
      </c>
      <c r="FY20" s="298">
        <v>0.15</v>
      </c>
      <c r="FZ20" s="298">
        <v>0.15</v>
      </c>
      <c r="GA20" s="298">
        <v>0.15</v>
      </c>
      <c r="GB20" s="298" t="s">
        <v>14838</v>
      </c>
      <c r="GC20" s="298" t="s">
        <v>14838</v>
      </c>
      <c r="GD20" s="298" t="s">
        <v>14838</v>
      </c>
      <c r="GE20" s="298" t="s">
        <v>14838</v>
      </c>
      <c r="GF20" s="298" t="s">
        <v>14838</v>
      </c>
      <c r="GG20" s="298" t="s">
        <v>14838</v>
      </c>
      <c r="GH20" s="298" t="s">
        <v>14838</v>
      </c>
      <c r="GI20" s="298" t="s">
        <v>14838</v>
      </c>
      <c r="GJ20" s="298" t="s">
        <v>14838</v>
      </c>
      <c r="GK20" s="298" t="s">
        <v>14838</v>
      </c>
      <c r="GL20" s="298" t="s">
        <v>14838</v>
      </c>
      <c r="GM20" s="298" t="s">
        <v>14838</v>
      </c>
      <c r="GN20" s="298" t="s">
        <v>14838</v>
      </c>
      <c r="GO20" s="298" t="s">
        <v>14838</v>
      </c>
      <c r="GP20" s="298" t="s">
        <v>14838</v>
      </c>
      <c r="GQ20" s="298" t="s">
        <v>14838</v>
      </c>
      <c r="GR20" s="298" t="s">
        <v>14838</v>
      </c>
      <c r="GS20" s="298" t="s">
        <v>14838</v>
      </c>
      <c r="GT20" s="298" t="s">
        <v>14838</v>
      </c>
      <c r="GU20" s="298" t="s">
        <v>14838</v>
      </c>
      <c r="GV20" s="298" t="s">
        <v>14838</v>
      </c>
      <c r="GW20" s="298" t="s">
        <v>14838</v>
      </c>
      <c r="GX20" s="298" t="s">
        <v>14838</v>
      </c>
      <c r="GY20" s="298" t="s">
        <v>14838</v>
      </c>
      <c r="GZ20" s="298" t="s">
        <v>14838</v>
      </c>
      <c r="HA20" s="298" t="s">
        <v>14838</v>
      </c>
      <c r="HB20" s="298" t="s">
        <v>14838</v>
      </c>
      <c r="HC20" s="298" t="s">
        <v>14838</v>
      </c>
      <c r="HD20" s="294">
        <v>62</v>
      </c>
      <c r="HE20" s="294">
        <v>62</v>
      </c>
      <c r="HF20" s="294">
        <v>62</v>
      </c>
      <c r="HG20" s="294">
        <v>62</v>
      </c>
      <c r="HH20" s="294">
        <v>62</v>
      </c>
      <c r="HI20" s="294">
        <v>62</v>
      </c>
      <c r="HJ20" s="294">
        <v>62</v>
      </c>
      <c r="HK20" s="294">
        <v>62</v>
      </c>
      <c r="HL20" s="294">
        <v>62</v>
      </c>
      <c r="HM20" s="294">
        <v>62</v>
      </c>
      <c r="HN20" s="294">
        <v>62</v>
      </c>
      <c r="HO20" s="294">
        <v>62</v>
      </c>
      <c r="HP20" s="294">
        <v>62</v>
      </c>
      <c r="HQ20" s="294">
        <v>62</v>
      </c>
      <c r="HR20" s="294">
        <v>62</v>
      </c>
      <c r="HS20" s="294">
        <v>62</v>
      </c>
      <c r="HT20" s="294">
        <v>62</v>
      </c>
      <c r="HU20" s="294">
        <v>62</v>
      </c>
      <c r="HV20" s="294">
        <v>62</v>
      </c>
      <c r="HW20" s="294">
        <v>62</v>
      </c>
      <c r="HX20" s="294">
        <v>50.8</v>
      </c>
      <c r="HY20" s="294">
        <v>50.8</v>
      </c>
      <c r="HZ20" s="294">
        <v>50.8</v>
      </c>
      <c r="IA20" s="294">
        <v>50.8</v>
      </c>
      <c r="IB20" s="294">
        <v>50.8</v>
      </c>
      <c r="IC20" s="294">
        <v>50.8</v>
      </c>
      <c r="ID20" s="294">
        <v>50.8</v>
      </c>
      <c r="IE20" s="294">
        <v>50.8</v>
      </c>
      <c r="IF20" s="294">
        <v>50.8</v>
      </c>
      <c r="IG20" s="294">
        <v>50.8</v>
      </c>
      <c r="IH20" s="294">
        <v>50.8</v>
      </c>
      <c r="II20" s="294">
        <v>50.8</v>
      </c>
      <c r="IJ20" s="294">
        <v>39.1</v>
      </c>
      <c r="IK20" s="294">
        <v>39.1</v>
      </c>
      <c r="IL20" s="294">
        <v>39.1</v>
      </c>
      <c r="IM20" s="294">
        <v>39.1</v>
      </c>
      <c r="IN20" s="294">
        <v>39.1</v>
      </c>
      <c r="IO20" s="294">
        <v>39.1</v>
      </c>
      <c r="IP20" s="294">
        <v>39.1</v>
      </c>
      <c r="IQ20" s="294">
        <v>39.1</v>
      </c>
      <c r="IR20" s="294">
        <v>39.1</v>
      </c>
      <c r="IS20" s="294">
        <v>39.1</v>
      </c>
      <c r="IT20" s="294">
        <v>39.1</v>
      </c>
      <c r="IU20" s="294">
        <v>39.1</v>
      </c>
      <c r="IV20" s="294">
        <f t="shared" si="1"/>
        <v>35.972000000000001</v>
      </c>
      <c r="IW20" s="294">
        <f t="shared" si="2"/>
        <v>35.972000000000001</v>
      </c>
      <c r="IX20" s="294">
        <v>33.4</v>
      </c>
      <c r="IY20" s="294">
        <v>33.4</v>
      </c>
      <c r="IZ20" s="294">
        <v>33.4</v>
      </c>
      <c r="JA20" s="294">
        <v>33.4</v>
      </c>
      <c r="JB20" s="294">
        <v>33.4</v>
      </c>
      <c r="JC20" s="294">
        <v>33.4</v>
      </c>
      <c r="JD20" s="294">
        <v>33.4</v>
      </c>
      <c r="JE20" s="294">
        <v>28.9</v>
      </c>
      <c r="JF20" s="294">
        <v>28.9</v>
      </c>
      <c r="JG20" s="294">
        <v>28.9</v>
      </c>
      <c r="JH20" s="294">
        <f t="shared" si="3"/>
        <v>26.588000000000001</v>
      </c>
      <c r="JI20" s="294">
        <f t="shared" si="4"/>
        <v>26.588000000000001</v>
      </c>
      <c r="JJ20" s="294">
        <f t="shared" si="4"/>
        <v>26.588000000000001</v>
      </c>
      <c r="JK20" s="294">
        <f t="shared" si="4"/>
        <v>26.588000000000001</v>
      </c>
      <c r="JL20" s="294">
        <f t="shared" si="4"/>
        <v>26.588000000000001</v>
      </c>
      <c r="JM20" s="294">
        <f t="shared" si="4"/>
        <v>26.588000000000001</v>
      </c>
      <c r="JN20" s="294">
        <f t="shared" si="4"/>
        <v>26.588000000000001</v>
      </c>
      <c r="JO20" s="294">
        <f t="shared" si="4"/>
        <v>26.588000000000001</v>
      </c>
      <c r="JP20" s="294">
        <f t="shared" si="4"/>
        <v>26.588000000000001</v>
      </c>
      <c r="JQ20" s="294">
        <f t="shared" si="4"/>
        <v>26.588000000000001</v>
      </c>
      <c r="JR20" s="294">
        <f t="shared" si="4"/>
        <v>26.588000000000001</v>
      </c>
      <c r="JS20" s="294">
        <f t="shared" si="4"/>
        <v>26.588000000000001</v>
      </c>
      <c r="JT20" s="400">
        <f>JS20*JT19/JS19</f>
        <v>22.023192771084336</v>
      </c>
      <c r="JU20" s="400">
        <f t="shared" si="6"/>
        <v>22.023192771084336</v>
      </c>
      <c r="JV20" s="400">
        <f t="shared" ref="JV20:JY20" si="15">JU20*(JV15/JU15)</f>
        <v>22.023192771084336</v>
      </c>
      <c r="JW20" s="400">
        <f t="shared" si="15"/>
        <v>22.023192771084336</v>
      </c>
      <c r="JX20" s="400">
        <f t="shared" si="15"/>
        <v>22.023192771084336</v>
      </c>
      <c r="JY20" s="400">
        <f t="shared" si="15"/>
        <v>22.023192771084336</v>
      </c>
      <c r="JZ20" s="400">
        <f t="shared" ref="JZ20:KH20" si="16">JY20*(JZ15/JY15)</f>
        <v>22.023192771084336</v>
      </c>
      <c r="KA20" s="400">
        <f t="shared" si="16"/>
        <v>22.023192771084336</v>
      </c>
      <c r="KB20" s="400">
        <f t="shared" si="16"/>
        <v>22.023192771084336</v>
      </c>
      <c r="KC20" s="400">
        <f t="shared" si="16"/>
        <v>22.023192771084336</v>
      </c>
      <c r="KD20" s="400">
        <f t="shared" si="16"/>
        <v>22.023192771084336</v>
      </c>
      <c r="KE20" s="400">
        <f t="shared" si="16"/>
        <v>22.023192771084336</v>
      </c>
      <c r="KF20" s="400">
        <f t="shared" si="16"/>
        <v>22.023192771084336</v>
      </c>
      <c r="KG20" s="400">
        <f t="shared" si="16"/>
        <v>22.023192771084336</v>
      </c>
      <c r="KH20" s="400">
        <f t="shared" si="16"/>
        <v>22.023192771084336</v>
      </c>
      <c r="KI20" s="400">
        <f>KH20*KI19/KH19</f>
        <v>18.367168674698792</v>
      </c>
      <c r="KJ20" s="400">
        <f t="shared" ref="KJ20:KN20" si="17">KI20*KJ19/KI19</f>
        <v>18.367168674698792</v>
      </c>
      <c r="KK20" s="400">
        <f t="shared" si="17"/>
        <v>18.367168674698792</v>
      </c>
      <c r="KL20" s="400">
        <f t="shared" si="17"/>
        <v>18.367168674698792</v>
      </c>
      <c r="KM20" s="400">
        <f t="shared" si="17"/>
        <v>18.367168674698792</v>
      </c>
      <c r="KN20" s="400">
        <f t="shared" si="17"/>
        <v>18.367168674698792</v>
      </c>
      <c r="KO20" s="400">
        <f>KN20*KO19/KN19</f>
        <v>17.496686746987947</v>
      </c>
      <c r="KP20" s="400">
        <f t="shared" ref="KP20:KT20" si="18">KO20*KP19/KO19</f>
        <v>17.496686746987947</v>
      </c>
      <c r="KQ20" s="400">
        <f t="shared" si="18"/>
        <v>17.496686746987947</v>
      </c>
      <c r="KR20" s="400">
        <f t="shared" si="18"/>
        <v>17.496686746987947</v>
      </c>
      <c r="KS20" s="400">
        <f t="shared" si="18"/>
        <v>17.496686746987947</v>
      </c>
      <c r="KT20" s="400">
        <f t="shared" si="18"/>
        <v>17.496686746987947</v>
      </c>
      <c r="KU20" s="400">
        <f>KT20*KU19/KT19</f>
        <v>16.626204819277106</v>
      </c>
      <c r="KV20" s="400">
        <f t="shared" ref="KV20:KZ20" si="19">KU20*KV19/KU19</f>
        <v>16.626204819277106</v>
      </c>
      <c r="KW20" s="400">
        <f t="shared" si="19"/>
        <v>16.626204819277106</v>
      </c>
      <c r="KX20" s="400">
        <f t="shared" si="19"/>
        <v>16.626204819277106</v>
      </c>
      <c r="KY20" s="400">
        <f t="shared" si="19"/>
        <v>16.626204819277106</v>
      </c>
      <c r="KZ20" s="400">
        <f t="shared" si="19"/>
        <v>16.626204819277106</v>
      </c>
      <c r="LA20" s="400">
        <f>KZ20*LA19/KZ19</f>
        <v>15.581626506024092</v>
      </c>
      <c r="LB20" s="400">
        <f t="shared" ref="LB20:LC20" si="20">LA20*LB19/LA19</f>
        <v>15.581626506024092</v>
      </c>
      <c r="LC20" s="400">
        <f t="shared" si="20"/>
        <v>15.581626506024092</v>
      </c>
    </row>
    <row r="21" spans="1:316" s="336" customFormat="1"/>
    <row r="22" spans="1:316" s="336" customFormat="1" ht="15" customHeight="1">
      <c r="FP22" s="336" t="s">
        <v>15252</v>
      </c>
      <c r="FR22" s="336" t="s">
        <v>15253</v>
      </c>
      <c r="FU22" s="398" t="s">
        <v>15254</v>
      </c>
      <c r="GB22" s="435" t="s">
        <v>15329</v>
      </c>
      <c r="GC22" s="435"/>
      <c r="GD22" s="435"/>
      <c r="GE22" s="435"/>
      <c r="GF22" s="435"/>
      <c r="GG22" s="435"/>
      <c r="GH22" s="435"/>
      <c r="GI22" s="435"/>
      <c r="GJ22" s="435"/>
      <c r="GK22" s="435"/>
      <c r="GL22" s="435"/>
      <c r="GM22" s="435"/>
      <c r="GN22" s="435"/>
      <c r="GO22" s="435"/>
      <c r="GP22" s="435"/>
      <c r="GQ22" s="435"/>
      <c r="GR22" s="435"/>
      <c r="GS22" s="435"/>
      <c r="GT22" s="435"/>
      <c r="GU22" s="435"/>
      <c r="GV22" s="435"/>
      <c r="GW22" s="435"/>
      <c r="GX22" s="435"/>
      <c r="GY22" s="435"/>
      <c r="GZ22" s="435"/>
      <c r="HA22" s="435"/>
      <c r="HB22" s="435"/>
      <c r="HC22" s="435"/>
      <c r="HD22" s="435"/>
      <c r="HE22" s="435"/>
      <c r="HF22" s="435"/>
      <c r="HG22" s="435"/>
      <c r="HH22" s="435"/>
      <c r="HI22" s="435"/>
      <c r="HJ22" s="435"/>
      <c r="HK22" s="435"/>
      <c r="JH22" s="399" t="s">
        <v>15255</v>
      </c>
    </row>
    <row r="24" spans="1:316">
      <c r="HJ24" t="s">
        <v>15348</v>
      </c>
      <c r="HK24" t="s">
        <v>15345</v>
      </c>
      <c r="HL24" s="339">
        <f>HL8/AVERAGE(HL$6:HL$7)</f>
        <v>0.8571428571428571</v>
      </c>
      <c r="HM24" s="339">
        <f t="shared" ref="HM24:JX25" si="21">HM8/AVERAGE(HM$6:HM$7)</f>
        <v>0.8571428571428571</v>
      </c>
      <c r="HN24" s="339">
        <f t="shared" si="21"/>
        <v>0.8571428571428571</v>
      </c>
      <c r="HO24" s="339">
        <f t="shared" si="21"/>
        <v>0.8571428571428571</v>
      </c>
      <c r="HP24" s="339">
        <f t="shared" si="21"/>
        <v>0.8571428571428571</v>
      </c>
      <c r="HQ24" s="339">
        <f t="shared" si="21"/>
        <v>0.8571428571428571</v>
      </c>
      <c r="HR24" s="339">
        <f t="shared" si="21"/>
        <v>0.8571428571428571</v>
      </c>
      <c r="HS24" s="339">
        <f t="shared" si="21"/>
        <v>0.8571428571428571</v>
      </c>
      <c r="HT24" s="339">
        <f t="shared" si="21"/>
        <v>0.8571428571428571</v>
      </c>
      <c r="HU24" s="339">
        <f t="shared" si="21"/>
        <v>0.8571428571428571</v>
      </c>
      <c r="HV24" s="339">
        <f t="shared" si="21"/>
        <v>0.8571428571428571</v>
      </c>
      <c r="HW24" s="339">
        <f t="shared" si="21"/>
        <v>0.8571428571428571</v>
      </c>
      <c r="HX24" s="339">
        <f t="shared" si="21"/>
        <v>0.85655737704918034</v>
      </c>
      <c r="HY24" s="339">
        <f t="shared" si="21"/>
        <v>0.85655737704918034</v>
      </c>
      <c r="HZ24" s="339">
        <f t="shared" si="21"/>
        <v>0.85655737704918034</v>
      </c>
      <c r="IA24" s="339">
        <f t="shared" si="21"/>
        <v>0.85655737704918034</v>
      </c>
      <c r="IB24" s="339">
        <f t="shared" si="21"/>
        <v>0.85655737704918034</v>
      </c>
      <c r="IC24" s="339">
        <f t="shared" si="21"/>
        <v>0.85655737704918034</v>
      </c>
      <c r="ID24" s="339">
        <f t="shared" si="21"/>
        <v>0.85655737704918034</v>
      </c>
      <c r="IE24" s="339">
        <f t="shared" si="21"/>
        <v>0.85655737704918034</v>
      </c>
      <c r="IF24" s="339">
        <f t="shared" si="21"/>
        <v>0.85655737704918034</v>
      </c>
      <c r="IG24" s="339">
        <f t="shared" si="21"/>
        <v>0.85655737704918034</v>
      </c>
      <c r="IH24" s="339">
        <f t="shared" si="21"/>
        <v>0.85655737704918034</v>
      </c>
      <c r="II24" s="339">
        <f t="shared" si="21"/>
        <v>0.85655737704918034</v>
      </c>
      <c r="IJ24" s="339">
        <f t="shared" si="21"/>
        <v>0.8365853658536585</v>
      </c>
      <c r="IK24" s="339">
        <f t="shared" si="21"/>
        <v>0.8365853658536585</v>
      </c>
      <c r="IL24" s="339">
        <f t="shared" si="21"/>
        <v>0.8365853658536585</v>
      </c>
      <c r="IM24" s="339">
        <f t="shared" si="21"/>
        <v>0.8365853658536585</v>
      </c>
      <c r="IN24" s="339">
        <f t="shared" si="21"/>
        <v>0.8365853658536585</v>
      </c>
      <c r="IO24" s="339">
        <f t="shared" si="21"/>
        <v>0.8365853658536585</v>
      </c>
      <c r="IP24" s="339">
        <f t="shared" si="21"/>
        <v>0.8365853658536585</v>
      </c>
      <c r="IQ24" s="339">
        <f t="shared" si="21"/>
        <v>0.8365853658536585</v>
      </c>
      <c r="IR24" s="339">
        <f t="shared" si="21"/>
        <v>0.8365853658536585</v>
      </c>
      <c r="IS24" s="339">
        <f t="shared" si="21"/>
        <v>0.8365853658536585</v>
      </c>
      <c r="IT24" s="339">
        <f t="shared" si="21"/>
        <v>0.8365853658536585</v>
      </c>
      <c r="IU24" s="339">
        <f t="shared" si="21"/>
        <v>0.8365853658536585</v>
      </c>
      <c r="IV24" s="339">
        <f t="shared" si="21"/>
        <v>0.8365853658536585</v>
      </c>
      <c r="IW24" s="339">
        <f t="shared" si="21"/>
        <v>0.8365853658536585</v>
      </c>
      <c r="IX24" s="339">
        <f t="shared" si="21"/>
        <v>0.9116809116809117</v>
      </c>
      <c r="IY24" s="339">
        <f t="shared" si="21"/>
        <v>0.9116809116809117</v>
      </c>
      <c r="IZ24" s="339">
        <f t="shared" si="21"/>
        <v>0.9116809116809117</v>
      </c>
      <c r="JA24" s="339">
        <f t="shared" si="21"/>
        <v>0.9116809116809117</v>
      </c>
      <c r="JB24" s="339">
        <f t="shared" si="21"/>
        <v>0.9116809116809117</v>
      </c>
      <c r="JC24" s="339">
        <f t="shared" si="21"/>
        <v>0.9116809116809117</v>
      </c>
      <c r="JD24" s="339">
        <f t="shared" si="21"/>
        <v>0.9116809116809117</v>
      </c>
      <c r="JE24" s="339">
        <f t="shared" si="21"/>
        <v>0.82529118136439272</v>
      </c>
      <c r="JF24" s="339">
        <f t="shared" si="21"/>
        <v>0.82529118136439272</v>
      </c>
      <c r="JG24" s="339">
        <f t="shared" si="21"/>
        <v>0.82529118136439272</v>
      </c>
      <c r="JH24" s="339">
        <f t="shared" si="21"/>
        <v>0.82529118136439272</v>
      </c>
      <c r="JI24" s="339">
        <f t="shared" si="21"/>
        <v>0.82529118136439272</v>
      </c>
      <c r="JJ24" s="339">
        <f t="shared" si="21"/>
        <v>0.82529118136439272</v>
      </c>
      <c r="JK24" s="339">
        <f t="shared" si="21"/>
        <v>0.82529118136439272</v>
      </c>
      <c r="JL24" s="339">
        <f t="shared" si="21"/>
        <v>0.82529118136439272</v>
      </c>
      <c r="JM24" s="339">
        <f t="shared" si="21"/>
        <v>0.82529118136439272</v>
      </c>
      <c r="JN24" s="339">
        <f t="shared" si="21"/>
        <v>0.82529118136439272</v>
      </c>
      <c r="JO24" s="339">
        <f t="shared" si="21"/>
        <v>0.82529118136439272</v>
      </c>
      <c r="JP24" s="339">
        <f t="shared" si="21"/>
        <v>0.82529118136439272</v>
      </c>
      <c r="JQ24" s="339">
        <f t="shared" si="21"/>
        <v>0.82529118136439272</v>
      </c>
      <c r="JR24" s="339">
        <f t="shared" si="21"/>
        <v>0.82529118136439272</v>
      </c>
      <c r="JS24" s="339">
        <f t="shared" si="21"/>
        <v>0.82529118136439272</v>
      </c>
      <c r="JT24" s="339">
        <f t="shared" si="21"/>
        <v>0.83193277310924374</v>
      </c>
      <c r="JU24" s="339">
        <f t="shared" si="21"/>
        <v>0.83193277310924374</v>
      </c>
      <c r="JV24" s="339">
        <f t="shared" si="21"/>
        <v>0.83193277310924374</v>
      </c>
      <c r="JW24" s="339">
        <f t="shared" si="21"/>
        <v>0.83193277310924374</v>
      </c>
      <c r="JX24" s="339">
        <f t="shared" si="21"/>
        <v>0.83193277310924374</v>
      </c>
      <c r="JY24" s="339">
        <f t="shared" ref="JY24:LC26" si="22">JY8/AVERAGE(JY$6:JY$7)</f>
        <v>0.83193277310924374</v>
      </c>
      <c r="JZ24" s="339">
        <f t="shared" si="22"/>
        <v>0.83193277310924374</v>
      </c>
      <c r="KA24" s="339">
        <f t="shared" si="22"/>
        <v>0.83193277310924374</v>
      </c>
      <c r="KB24" s="339">
        <f t="shared" si="22"/>
        <v>0.83193277310924374</v>
      </c>
      <c r="KC24" s="339">
        <f t="shared" si="22"/>
        <v>0.83193277310924374</v>
      </c>
      <c r="KD24" s="339">
        <f t="shared" si="22"/>
        <v>0.83193277310924374</v>
      </c>
      <c r="KE24" s="339">
        <f t="shared" si="22"/>
        <v>0.83193277310924374</v>
      </c>
      <c r="KF24" s="339">
        <f t="shared" si="22"/>
        <v>0.83193277310924374</v>
      </c>
      <c r="KG24" s="339">
        <f t="shared" si="22"/>
        <v>0.83193277310924374</v>
      </c>
      <c r="KH24" s="339">
        <f t="shared" si="22"/>
        <v>0.83193277310924374</v>
      </c>
      <c r="KI24" s="339">
        <f t="shared" si="22"/>
        <v>0.79059829059829068</v>
      </c>
      <c r="KJ24" s="339">
        <f t="shared" si="22"/>
        <v>0.79059829059829068</v>
      </c>
      <c r="KK24" s="339">
        <f t="shared" si="22"/>
        <v>0.79059829059829068</v>
      </c>
      <c r="KL24" s="339">
        <f t="shared" si="22"/>
        <v>0.79059829059829068</v>
      </c>
      <c r="KM24" s="339">
        <f t="shared" si="22"/>
        <v>0.79059829059829068</v>
      </c>
      <c r="KN24" s="339">
        <f t="shared" si="22"/>
        <v>0.79059829059829068</v>
      </c>
      <c r="KO24" s="339">
        <f t="shared" si="22"/>
        <v>0.86764705882352944</v>
      </c>
      <c r="KP24" s="339">
        <f t="shared" si="22"/>
        <v>0.86764705882352944</v>
      </c>
      <c r="KQ24" s="339">
        <f t="shared" si="22"/>
        <v>0.86764705882352944</v>
      </c>
      <c r="KR24" s="339">
        <f t="shared" si="22"/>
        <v>0.86764705882352944</v>
      </c>
      <c r="KS24" s="339">
        <f t="shared" si="22"/>
        <v>0.86764705882352944</v>
      </c>
      <c r="KT24" s="339">
        <f t="shared" si="22"/>
        <v>0.86764705882352944</v>
      </c>
      <c r="KU24" s="339">
        <f t="shared" si="22"/>
        <v>0.85128205128205137</v>
      </c>
      <c r="KV24" s="339">
        <f t="shared" si="22"/>
        <v>0.85128205128205137</v>
      </c>
      <c r="KW24" s="339">
        <f t="shared" si="22"/>
        <v>0.85128205128205137</v>
      </c>
      <c r="KX24" s="339">
        <f t="shared" si="22"/>
        <v>0.85128205128205137</v>
      </c>
      <c r="KY24" s="339">
        <f t="shared" si="22"/>
        <v>0.85128205128205137</v>
      </c>
      <c r="KZ24" s="339">
        <f t="shared" si="22"/>
        <v>0.85128205128205137</v>
      </c>
      <c r="LA24" s="339">
        <f t="shared" si="22"/>
        <v>0.82105263157894737</v>
      </c>
      <c r="LB24" s="339">
        <f t="shared" si="22"/>
        <v>0.82105263157894737</v>
      </c>
      <c r="LC24" s="339">
        <f t="shared" si="22"/>
        <v>0.82105263157894737</v>
      </c>
      <c r="LD24" s="405">
        <f>(SUMPRODUCT(HL24:LC24,$HL$34:$LC$34,$HL$38:$LC$38)+SUMPRODUCT(HL27:LC27,$HL$35:$LC$35,$HL$38:$LC$38)+SUMPRODUCT(HL30:LC30,$HL$36:$LC$36,$HL$38:$LC$38))/SUM($HL$38:$LC$38)</f>
        <v>0.84025289810001591</v>
      </c>
    </row>
    <row r="25" spans="1:316">
      <c r="HL25" s="339">
        <f t="shared" ref="HL25:IA26" si="23">HL9/AVERAGE(HL$6:HL$7)</f>
        <v>0.82352941176470584</v>
      </c>
      <c r="HM25" s="339">
        <f t="shared" si="23"/>
        <v>0.82352941176470584</v>
      </c>
      <c r="HN25" s="339">
        <f t="shared" si="23"/>
        <v>0.82352941176470584</v>
      </c>
      <c r="HO25" s="339">
        <f t="shared" si="23"/>
        <v>0.82352941176470584</v>
      </c>
      <c r="HP25" s="339">
        <f t="shared" si="23"/>
        <v>0.82352941176470584</v>
      </c>
      <c r="HQ25" s="339">
        <f t="shared" si="23"/>
        <v>0.82352941176470584</v>
      </c>
      <c r="HR25" s="339">
        <f t="shared" si="23"/>
        <v>0.82352941176470584</v>
      </c>
      <c r="HS25" s="339">
        <f t="shared" si="23"/>
        <v>0.82352941176470584</v>
      </c>
      <c r="HT25" s="339">
        <f t="shared" si="23"/>
        <v>0.82352941176470584</v>
      </c>
      <c r="HU25" s="339">
        <f t="shared" si="23"/>
        <v>0.82352941176470584</v>
      </c>
      <c r="HV25" s="339">
        <f t="shared" si="23"/>
        <v>0.82352941176470584</v>
      </c>
      <c r="HW25" s="339">
        <f t="shared" si="23"/>
        <v>0.82352941176470584</v>
      </c>
      <c r="HX25" s="339">
        <f t="shared" si="23"/>
        <v>0.82377049180327877</v>
      </c>
      <c r="HY25" s="339">
        <f t="shared" si="23"/>
        <v>0.82377049180327877</v>
      </c>
      <c r="HZ25" s="339">
        <f t="shared" si="23"/>
        <v>0.82377049180327877</v>
      </c>
      <c r="IA25" s="339">
        <f t="shared" si="23"/>
        <v>0.82377049180327877</v>
      </c>
      <c r="IB25" s="339">
        <f t="shared" si="21"/>
        <v>0.82377049180327877</v>
      </c>
      <c r="IC25" s="339">
        <f t="shared" si="21"/>
        <v>0.82377049180327877</v>
      </c>
      <c r="ID25" s="339">
        <f t="shared" si="21"/>
        <v>0.82377049180327877</v>
      </c>
      <c r="IE25" s="339">
        <f t="shared" si="21"/>
        <v>0.82377049180327877</v>
      </c>
      <c r="IF25" s="339">
        <f t="shared" si="21"/>
        <v>0.82377049180327877</v>
      </c>
      <c r="IG25" s="339">
        <f t="shared" si="21"/>
        <v>0.82377049180327877</v>
      </c>
      <c r="IH25" s="339">
        <f t="shared" si="21"/>
        <v>0.82377049180327877</v>
      </c>
      <c r="II25" s="339">
        <f t="shared" si="21"/>
        <v>0.82377049180327877</v>
      </c>
      <c r="IJ25" s="339">
        <f t="shared" si="21"/>
        <v>0.74390243902439024</v>
      </c>
      <c r="IK25" s="339">
        <f t="shared" si="21"/>
        <v>0.74390243902439024</v>
      </c>
      <c r="IL25" s="339">
        <f t="shared" si="21"/>
        <v>0.74390243902439024</v>
      </c>
      <c r="IM25" s="339">
        <f t="shared" si="21"/>
        <v>0.74390243902439024</v>
      </c>
      <c r="IN25" s="339">
        <f t="shared" si="21"/>
        <v>0.74390243902439024</v>
      </c>
      <c r="IO25" s="339">
        <f t="shared" si="21"/>
        <v>0.74390243902439024</v>
      </c>
      <c r="IP25" s="339">
        <f t="shared" si="21"/>
        <v>0.74390243902439024</v>
      </c>
      <c r="IQ25" s="339">
        <f t="shared" si="21"/>
        <v>0.74390243902439024</v>
      </c>
      <c r="IR25" s="339">
        <f t="shared" si="21"/>
        <v>0.74390243902439024</v>
      </c>
      <c r="IS25" s="339">
        <f t="shared" si="21"/>
        <v>0.74390243902439024</v>
      </c>
      <c r="IT25" s="339">
        <f t="shared" si="21"/>
        <v>0.74390243902439024</v>
      </c>
      <c r="IU25" s="339">
        <f t="shared" si="21"/>
        <v>0.74390243902439024</v>
      </c>
      <c r="IV25" s="339">
        <f t="shared" si="21"/>
        <v>0.74390243902439035</v>
      </c>
      <c r="IW25" s="339">
        <f t="shared" si="21"/>
        <v>0.74390243902439035</v>
      </c>
      <c r="IX25" s="339">
        <f t="shared" si="21"/>
        <v>0.8262108262108262</v>
      </c>
      <c r="IY25" s="339">
        <f t="shared" si="21"/>
        <v>0.8262108262108262</v>
      </c>
      <c r="IZ25" s="339">
        <f t="shared" si="21"/>
        <v>0.8262108262108262</v>
      </c>
      <c r="JA25" s="339">
        <f t="shared" si="21"/>
        <v>0.8262108262108262</v>
      </c>
      <c r="JB25" s="339">
        <f t="shared" si="21"/>
        <v>0.8262108262108262</v>
      </c>
      <c r="JC25" s="339">
        <f t="shared" si="21"/>
        <v>0.8262108262108262</v>
      </c>
      <c r="JD25" s="339">
        <f t="shared" si="21"/>
        <v>0.8262108262108262</v>
      </c>
      <c r="JE25" s="339">
        <f t="shared" si="21"/>
        <v>0.7687188019966722</v>
      </c>
      <c r="JF25" s="339">
        <f t="shared" si="21"/>
        <v>0.7687188019966722</v>
      </c>
      <c r="JG25" s="339">
        <f t="shared" si="21"/>
        <v>0.7687188019966722</v>
      </c>
      <c r="JH25" s="339">
        <f t="shared" si="21"/>
        <v>0.76871880199667231</v>
      </c>
      <c r="JI25" s="339">
        <f t="shared" si="21"/>
        <v>0.76871880199667231</v>
      </c>
      <c r="JJ25" s="339">
        <f t="shared" si="21"/>
        <v>0.76871880199667231</v>
      </c>
      <c r="JK25" s="339">
        <f t="shared" si="21"/>
        <v>0.76871880199667231</v>
      </c>
      <c r="JL25" s="339">
        <f t="shared" si="21"/>
        <v>0.76871880199667231</v>
      </c>
      <c r="JM25" s="339">
        <f t="shared" si="21"/>
        <v>0.76871880199667231</v>
      </c>
      <c r="JN25" s="339">
        <f t="shared" si="21"/>
        <v>0.76871880199667231</v>
      </c>
      <c r="JO25" s="339">
        <f t="shared" si="21"/>
        <v>0.76871880199667231</v>
      </c>
      <c r="JP25" s="339">
        <f t="shared" si="21"/>
        <v>0.76871880199667231</v>
      </c>
      <c r="JQ25" s="339">
        <f t="shared" si="21"/>
        <v>0.76871880199667231</v>
      </c>
      <c r="JR25" s="339">
        <f t="shared" si="21"/>
        <v>0.76871880199667231</v>
      </c>
      <c r="JS25" s="339">
        <f t="shared" si="21"/>
        <v>0.76871880199667231</v>
      </c>
      <c r="JT25" s="339">
        <f t="shared" si="21"/>
        <v>0.80672268907563016</v>
      </c>
      <c r="JU25" s="339">
        <f t="shared" si="21"/>
        <v>0.80672268907563016</v>
      </c>
      <c r="JV25" s="339">
        <f t="shared" si="21"/>
        <v>0.80672268907563016</v>
      </c>
      <c r="JW25" s="339">
        <f t="shared" si="21"/>
        <v>0.80672268907563016</v>
      </c>
      <c r="JX25" s="339">
        <f t="shared" si="21"/>
        <v>0.80672268907563016</v>
      </c>
      <c r="JY25" s="339">
        <f t="shared" si="22"/>
        <v>0.80672268907563016</v>
      </c>
      <c r="JZ25" s="339">
        <f t="shared" si="22"/>
        <v>0.80672268907563016</v>
      </c>
      <c r="KA25" s="339">
        <f t="shared" si="22"/>
        <v>0.80672268907563016</v>
      </c>
      <c r="KB25" s="339">
        <f t="shared" si="22"/>
        <v>0.80672268907563016</v>
      </c>
      <c r="KC25" s="339">
        <f t="shared" si="22"/>
        <v>0.80672268907563016</v>
      </c>
      <c r="KD25" s="339">
        <f t="shared" si="22"/>
        <v>0.80672268907563016</v>
      </c>
      <c r="KE25" s="339">
        <f t="shared" si="22"/>
        <v>0.80672268907563016</v>
      </c>
      <c r="KF25" s="339">
        <f t="shared" si="22"/>
        <v>0.80672268907563016</v>
      </c>
      <c r="KG25" s="339">
        <f t="shared" si="22"/>
        <v>0.80672268907563016</v>
      </c>
      <c r="KH25" s="339">
        <f t="shared" si="22"/>
        <v>0.80672268907563016</v>
      </c>
      <c r="KI25" s="339">
        <f t="shared" si="22"/>
        <v>0.80341880341880345</v>
      </c>
      <c r="KJ25" s="339">
        <f t="shared" si="22"/>
        <v>0.80341880341880345</v>
      </c>
      <c r="KK25" s="339">
        <f t="shared" si="22"/>
        <v>0.80341880341880345</v>
      </c>
      <c r="KL25" s="339">
        <f t="shared" si="22"/>
        <v>0.80341880341880345</v>
      </c>
      <c r="KM25" s="339">
        <f t="shared" si="22"/>
        <v>0.80341880341880345</v>
      </c>
      <c r="KN25" s="339">
        <f t="shared" si="22"/>
        <v>0.80341880341880345</v>
      </c>
      <c r="KO25" s="339">
        <f t="shared" si="22"/>
        <v>0.86274509803921584</v>
      </c>
      <c r="KP25" s="339">
        <f t="shared" si="22"/>
        <v>0.86274509803921584</v>
      </c>
      <c r="KQ25" s="339">
        <f t="shared" si="22"/>
        <v>0.86274509803921584</v>
      </c>
      <c r="KR25" s="339">
        <f t="shared" si="22"/>
        <v>0.86274509803921584</v>
      </c>
      <c r="KS25" s="339">
        <f t="shared" si="22"/>
        <v>0.86274509803921584</v>
      </c>
      <c r="KT25" s="339">
        <f t="shared" si="22"/>
        <v>0.86274509803921584</v>
      </c>
      <c r="KU25" s="339">
        <f t="shared" si="22"/>
        <v>0.84102564102564092</v>
      </c>
      <c r="KV25" s="339">
        <f t="shared" si="22"/>
        <v>0.84102564102564092</v>
      </c>
      <c r="KW25" s="339">
        <f t="shared" si="22"/>
        <v>0.84102564102564092</v>
      </c>
      <c r="KX25" s="339">
        <f t="shared" si="22"/>
        <v>0.84102564102564092</v>
      </c>
      <c r="KY25" s="339">
        <f t="shared" si="22"/>
        <v>0.84102564102564092</v>
      </c>
      <c r="KZ25" s="339">
        <f t="shared" si="22"/>
        <v>0.84102564102564092</v>
      </c>
      <c r="LA25" s="339">
        <f t="shared" si="22"/>
        <v>0.79999999999999993</v>
      </c>
      <c r="LB25" s="339">
        <f t="shared" si="22"/>
        <v>0.79999999999999993</v>
      </c>
      <c r="LC25" s="339">
        <f t="shared" si="22"/>
        <v>0.79999999999999993</v>
      </c>
      <c r="LD25" s="405">
        <f>(SUMPRODUCT(HL25:LC25,$HL$34:$LC$34,$HL$38:$LC$38)+SUMPRODUCT(HL28:LC28,$HL$35:$LC$35,$HL$38:$LC$38)+SUMPRODUCT(HL31:LC31,$HL$36:$LC$36,$HL$38:$LC$38))/SUM($HL$38:$LC$38)</f>
        <v>0.80286861617144867</v>
      </c>
    </row>
    <row r="26" spans="1:316">
      <c r="HL26" s="339">
        <f t="shared" si="23"/>
        <v>0.82352941176470584</v>
      </c>
      <c r="HM26" s="339">
        <f t="shared" ref="HM26:JX26" si="24">HM10/AVERAGE(HM$6:HM$7)</f>
        <v>0.82352941176470584</v>
      </c>
      <c r="HN26" s="339">
        <f t="shared" si="24"/>
        <v>0.82352941176470584</v>
      </c>
      <c r="HO26" s="339">
        <f t="shared" si="24"/>
        <v>0.82352941176470584</v>
      </c>
      <c r="HP26" s="339">
        <f t="shared" si="24"/>
        <v>0.82352941176470584</v>
      </c>
      <c r="HQ26" s="339">
        <f t="shared" si="24"/>
        <v>0.82352941176470584</v>
      </c>
      <c r="HR26" s="339">
        <f t="shared" si="24"/>
        <v>0.82352941176470584</v>
      </c>
      <c r="HS26" s="339">
        <f t="shared" si="24"/>
        <v>0.82352941176470584</v>
      </c>
      <c r="HT26" s="339">
        <f t="shared" si="24"/>
        <v>0.82352941176470584</v>
      </c>
      <c r="HU26" s="339">
        <f t="shared" si="24"/>
        <v>0.82352941176470584</v>
      </c>
      <c r="HV26" s="339">
        <f t="shared" si="24"/>
        <v>0.82352941176470584</v>
      </c>
      <c r="HW26" s="339">
        <f t="shared" si="24"/>
        <v>0.82352941176470584</v>
      </c>
      <c r="HX26" s="339">
        <f t="shared" si="24"/>
        <v>0.82377049180327877</v>
      </c>
      <c r="HY26" s="339">
        <f t="shared" si="24"/>
        <v>0.82377049180327877</v>
      </c>
      <c r="HZ26" s="339">
        <f t="shared" si="24"/>
        <v>0.82377049180327877</v>
      </c>
      <c r="IA26" s="339">
        <f t="shared" si="24"/>
        <v>0.82377049180327877</v>
      </c>
      <c r="IB26" s="339">
        <f t="shared" si="24"/>
        <v>0.82377049180327877</v>
      </c>
      <c r="IC26" s="339">
        <f t="shared" si="24"/>
        <v>0.82377049180327877</v>
      </c>
      <c r="ID26" s="339">
        <f t="shared" si="24"/>
        <v>0.82377049180327877</v>
      </c>
      <c r="IE26" s="339">
        <f t="shared" si="24"/>
        <v>0.82377049180327877</v>
      </c>
      <c r="IF26" s="339">
        <f t="shared" si="24"/>
        <v>0.82377049180327877</v>
      </c>
      <c r="IG26" s="339">
        <f t="shared" si="24"/>
        <v>0.82377049180327877</v>
      </c>
      <c r="IH26" s="339">
        <f t="shared" si="24"/>
        <v>0.82377049180327877</v>
      </c>
      <c r="II26" s="339">
        <f t="shared" si="24"/>
        <v>0.82377049180327877</v>
      </c>
      <c r="IJ26" s="339">
        <f t="shared" si="24"/>
        <v>0.70487804878048776</v>
      </c>
      <c r="IK26" s="339">
        <f t="shared" si="24"/>
        <v>0.70487804878048776</v>
      </c>
      <c r="IL26" s="339">
        <f t="shared" si="24"/>
        <v>0.70487804878048776</v>
      </c>
      <c r="IM26" s="339">
        <f t="shared" si="24"/>
        <v>0.70487804878048776</v>
      </c>
      <c r="IN26" s="339">
        <f t="shared" si="24"/>
        <v>0.70487804878048776</v>
      </c>
      <c r="IO26" s="339">
        <f t="shared" si="24"/>
        <v>0.70487804878048776</v>
      </c>
      <c r="IP26" s="339">
        <f t="shared" si="24"/>
        <v>0.70487804878048776</v>
      </c>
      <c r="IQ26" s="339">
        <f t="shared" si="24"/>
        <v>0.70487804878048776</v>
      </c>
      <c r="IR26" s="339">
        <f t="shared" si="24"/>
        <v>0.70487804878048776</v>
      </c>
      <c r="IS26" s="339">
        <f t="shared" si="24"/>
        <v>0.70487804878048776</v>
      </c>
      <c r="IT26" s="339">
        <f t="shared" si="24"/>
        <v>0.70487804878048776</v>
      </c>
      <c r="IU26" s="339">
        <f t="shared" si="24"/>
        <v>0.70487804878048776</v>
      </c>
      <c r="IV26" s="339">
        <f t="shared" si="24"/>
        <v>0.70487804878048788</v>
      </c>
      <c r="IW26" s="339">
        <f t="shared" si="24"/>
        <v>0.70487804878048788</v>
      </c>
      <c r="IX26" s="339">
        <f t="shared" si="24"/>
        <v>0.80056980056980054</v>
      </c>
      <c r="IY26" s="339">
        <f t="shared" si="24"/>
        <v>0.80056980056980054</v>
      </c>
      <c r="IZ26" s="339">
        <f t="shared" si="24"/>
        <v>0.80056980056980054</v>
      </c>
      <c r="JA26" s="339">
        <f t="shared" si="24"/>
        <v>0.80056980056980054</v>
      </c>
      <c r="JB26" s="339">
        <f t="shared" si="24"/>
        <v>0.80056980056980054</v>
      </c>
      <c r="JC26" s="339">
        <f t="shared" si="24"/>
        <v>0.80056980056980054</v>
      </c>
      <c r="JD26" s="339">
        <f t="shared" si="24"/>
        <v>0.80056980056980054</v>
      </c>
      <c r="JE26" s="339">
        <f t="shared" si="24"/>
        <v>0.71880199667221301</v>
      </c>
      <c r="JF26" s="339">
        <f t="shared" si="24"/>
        <v>0.71880199667221301</v>
      </c>
      <c r="JG26" s="339">
        <f t="shared" si="24"/>
        <v>0.71880199667221301</v>
      </c>
      <c r="JH26" s="339">
        <f t="shared" si="24"/>
        <v>0.71880199667221312</v>
      </c>
      <c r="JI26" s="339">
        <f t="shared" si="24"/>
        <v>0.71880199667221312</v>
      </c>
      <c r="JJ26" s="339">
        <f t="shared" si="24"/>
        <v>0.71880199667221312</v>
      </c>
      <c r="JK26" s="339">
        <f t="shared" si="24"/>
        <v>0.71880199667221312</v>
      </c>
      <c r="JL26" s="339">
        <f t="shared" si="24"/>
        <v>0.71880199667221312</v>
      </c>
      <c r="JM26" s="339">
        <f t="shared" si="24"/>
        <v>0.71880199667221312</v>
      </c>
      <c r="JN26" s="339">
        <f t="shared" si="24"/>
        <v>0.71880199667221312</v>
      </c>
      <c r="JO26" s="339">
        <f t="shared" si="24"/>
        <v>0.71880199667221312</v>
      </c>
      <c r="JP26" s="339">
        <f t="shared" si="24"/>
        <v>0.71880199667221312</v>
      </c>
      <c r="JQ26" s="339">
        <f t="shared" si="24"/>
        <v>0.71880199667221312</v>
      </c>
      <c r="JR26" s="339">
        <f t="shared" si="24"/>
        <v>0.71880199667221312</v>
      </c>
      <c r="JS26" s="339">
        <f t="shared" si="24"/>
        <v>0.71880199667221312</v>
      </c>
      <c r="JT26" s="339">
        <f t="shared" si="24"/>
        <v>0.72268907563025209</v>
      </c>
      <c r="JU26" s="339">
        <f t="shared" si="24"/>
        <v>0.72268907563025209</v>
      </c>
      <c r="JV26" s="339">
        <f t="shared" si="24"/>
        <v>0.72268907563025209</v>
      </c>
      <c r="JW26" s="339">
        <f t="shared" si="24"/>
        <v>0.72268907563025209</v>
      </c>
      <c r="JX26" s="339">
        <f t="shared" si="24"/>
        <v>0.72268907563025209</v>
      </c>
      <c r="JY26" s="339">
        <f t="shared" si="22"/>
        <v>0.72268907563025209</v>
      </c>
      <c r="JZ26" s="339">
        <f t="shared" si="22"/>
        <v>0.72268907563025209</v>
      </c>
      <c r="KA26" s="339">
        <f t="shared" si="22"/>
        <v>0.72268907563025209</v>
      </c>
      <c r="KB26" s="339">
        <f t="shared" si="22"/>
        <v>0.72268907563025209</v>
      </c>
      <c r="KC26" s="339">
        <f t="shared" si="22"/>
        <v>0.72268907563025209</v>
      </c>
      <c r="KD26" s="339">
        <f t="shared" si="22"/>
        <v>0.72268907563025209</v>
      </c>
      <c r="KE26" s="339">
        <f t="shared" si="22"/>
        <v>0.72268907563025209</v>
      </c>
      <c r="KF26" s="339">
        <f t="shared" si="22"/>
        <v>0.72268907563025209</v>
      </c>
      <c r="KG26" s="339">
        <f t="shared" si="22"/>
        <v>0.72268907563025209</v>
      </c>
      <c r="KH26" s="339">
        <f t="shared" si="22"/>
        <v>0.72268907563025209</v>
      </c>
      <c r="KI26" s="339">
        <f t="shared" si="22"/>
        <v>0.79059829059829068</v>
      </c>
      <c r="KJ26" s="339">
        <f t="shared" si="22"/>
        <v>0.79059829059829068</v>
      </c>
      <c r="KK26" s="339">
        <f t="shared" si="22"/>
        <v>0.79059829059829068</v>
      </c>
      <c r="KL26" s="339">
        <f t="shared" si="22"/>
        <v>0.79059829059829068</v>
      </c>
      <c r="KM26" s="339">
        <f t="shared" si="22"/>
        <v>0.79059829059829068</v>
      </c>
      <c r="KN26" s="339">
        <f t="shared" si="22"/>
        <v>0.79059829059829068</v>
      </c>
      <c r="KO26" s="339">
        <f t="shared" si="22"/>
        <v>0.86274509803921584</v>
      </c>
      <c r="KP26" s="339">
        <f t="shared" si="22"/>
        <v>0.86274509803921584</v>
      </c>
      <c r="KQ26" s="339">
        <f t="shared" si="22"/>
        <v>0.86274509803921584</v>
      </c>
      <c r="KR26" s="339">
        <f t="shared" si="22"/>
        <v>0.86274509803921584</v>
      </c>
      <c r="KS26" s="339">
        <f t="shared" si="22"/>
        <v>0.86274509803921584</v>
      </c>
      <c r="KT26" s="339">
        <f t="shared" si="22"/>
        <v>0.86274509803921584</v>
      </c>
      <c r="KU26" s="339">
        <f t="shared" si="22"/>
        <v>0.84615384615384615</v>
      </c>
      <c r="KV26" s="339">
        <f t="shared" si="22"/>
        <v>0.84615384615384615</v>
      </c>
      <c r="KW26" s="339">
        <f t="shared" si="22"/>
        <v>0.84615384615384615</v>
      </c>
      <c r="KX26" s="339">
        <f t="shared" si="22"/>
        <v>0.84615384615384615</v>
      </c>
      <c r="KY26" s="339">
        <f t="shared" si="22"/>
        <v>0.84615384615384615</v>
      </c>
      <c r="KZ26" s="339">
        <f t="shared" si="22"/>
        <v>0.84615384615384615</v>
      </c>
      <c r="LA26" s="339">
        <f t="shared" si="22"/>
        <v>0.8052631578947369</v>
      </c>
      <c r="LB26" s="339">
        <f t="shared" si="22"/>
        <v>0.8052631578947369</v>
      </c>
      <c r="LC26" s="339">
        <f t="shared" si="22"/>
        <v>0.8052631578947369</v>
      </c>
      <c r="LD26" s="405">
        <f>(SUMPRODUCT(HL26:LC26,$HL$34:$LC$34,$HL$38:$LC$38)+SUMPRODUCT(HL29:LC29,$HL$35:$LC$35,$HL$38:$LC$38)+SUMPRODUCT(HL32:LC32,$HL$36:$LC$36,$HL$38:$LC$38))/SUM($HL$38:$LC$38)</f>
        <v>0.75819227740423023</v>
      </c>
    </row>
    <row r="27" spans="1:316">
      <c r="HK27" t="s">
        <v>15346</v>
      </c>
      <c r="HL27" s="401">
        <f>HL13/AVERAGE(HL$11:HL$12)</f>
        <v>0.88571428571428568</v>
      </c>
      <c r="HM27" s="401">
        <f t="shared" ref="HM27:JX28" si="25">HM13/AVERAGE(HM$11:HM$12)</f>
        <v>0.88571428571428568</v>
      </c>
      <c r="HN27" s="401">
        <f t="shared" si="25"/>
        <v>0.88571428571428568</v>
      </c>
      <c r="HO27" s="401">
        <f t="shared" si="25"/>
        <v>0.88571428571428568</v>
      </c>
      <c r="HP27" s="401">
        <f t="shared" si="25"/>
        <v>0.88571428571428568</v>
      </c>
      <c r="HQ27" s="401">
        <f t="shared" si="25"/>
        <v>0.88571428571428568</v>
      </c>
      <c r="HR27" s="401">
        <f t="shared" si="25"/>
        <v>0.88571428571428568</v>
      </c>
      <c r="HS27" s="401">
        <f t="shared" si="25"/>
        <v>0.88571428571428568</v>
      </c>
      <c r="HT27" s="401">
        <f t="shared" si="25"/>
        <v>0.88571428571428568</v>
      </c>
      <c r="HU27" s="401">
        <f t="shared" si="25"/>
        <v>0.88571428571428568</v>
      </c>
      <c r="HV27" s="401">
        <f t="shared" si="25"/>
        <v>0.88571428571428568</v>
      </c>
      <c r="HW27" s="401">
        <f t="shared" si="25"/>
        <v>0.88571428571428568</v>
      </c>
      <c r="HX27" s="401">
        <f t="shared" si="25"/>
        <v>0.8850174216027874</v>
      </c>
      <c r="HY27" s="401">
        <f t="shared" si="25"/>
        <v>0.8850174216027874</v>
      </c>
      <c r="HZ27" s="401">
        <f t="shared" si="25"/>
        <v>0.8850174216027874</v>
      </c>
      <c r="IA27" s="401">
        <f t="shared" si="25"/>
        <v>0.8850174216027874</v>
      </c>
      <c r="IB27" s="401">
        <f t="shared" si="25"/>
        <v>0.8850174216027874</v>
      </c>
      <c r="IC27" s="401">
        <f t="shared" si="25"/>
        <v>0.8850174216027874</v>
      </c>
      <c r="ID27" s="401">
        <f t="shared" si="25"/>
        <v>0.8850174216027874</v>
      </c>
      <c r="IE27" s="401">
        <f t="shared" si="25"/>
        <v>0.8850174216027874</v>
      </c>
      <c r="IF27" s="401">
        <f t="shared" si="25"/>
        <v>0.8850174216027874</v>
      </c>
      <c r="IG27" s="401">
        <f t="shared" si="25"/>
        <v>0.8850174216027874</v>
      </c>
      <c r="IH27" s="401">
        <f t="shared" si="25"/>
        <v>0.8850174216027874</v>
      </c>
      <c r="II27" s="401">
        <f t="shared" si="25"/>
        <v>0.8850174216027874</v>
      </c>
      <c r="IJ27" s="401">
        <f t="shared" si="25"/>
        <v>0.888421052631579</v>
      </c>
      <c r="IK27" s="401">
        <f t="shared" si="25"/>
        <v>0.888421052631579</v>
      </c>
      <c r="IL27" s="401">
        <f t="shared" si="25"/>
        <v>0.888421052631579</v>
      </c>
      <c r="IM27" s="401">
        <f t="shared" si="25"/>
        <v>0.888421052631579</v>
      </c>
      <c r="IN27" s="401">
        <f t="shared" si="25"/>
        <v>0.888421052631579</v>
      </c>
      <c r="IO27" s="401">
        <f t="shared" si="25"/>
        <v>0.888421052631579</v>
      </c>
      <c r="IP27" s="401">
        <f t="shared" si="25"/>
        <v>0.888421052631579</v>
      </c>
      <c r="IQ27" s="401">
        <f t="shared" si="25"/>
        <v>0.888421052631579</v>
      </c>
      <c r="IR27" s="401">
        <f t="shared" si="25"/>
        <v>0.888421052631579</v>
      </c>
      <c r="IS27" s="401">
        <f t="shared" si="25"/>
        <v>0.888421052631579</v>
      </c>
      <c r="IT27" s="401">
        <f t="shared" si="25"/>
        <v>0.888421052631579</v>
      </c>
      <c r="IU27" s="401">
        <f t="shared" si="25"/>
        <v>0.888421052631579</v>
      </c>
      <c r="IV27" s="401">
        <f t="shared" si="25"/>
        <v>0.888421052631579</v>
      </c>
      <c r="IW27" s="401">
        <f t="shared" si="25"/>
        <v>0.888421052631579</v>
      </c>
      <c r="IX27" s="401">
        <f t="shared" si="25"/>
        <v>0.91003911342894406</v>
      </c>
      <c r="IY27" s="401">
        <f t="shared" si="25"/>
        <v>0.91003911342894406</v>
      </c>
      <c r="IZ27" s="401">
        <f t="shared" si="25"/>
        <v>0.91003911342894406</v>
      </c>
      <c r="JA27" s="401">
        <f t="shared" si="25"/>
        <v>0.91003911342894406</v>
      </c>
      <c r="JB27" s="401">
        <f t="shared" si="25"/>
        <v>0.91003911342894406</v>
      </c>
      <c r="JC27" s="401">
        <f t="shared" si="25"/>
        <v>0.91003911342894406</v>
      </c>
      <c r="JD27" s="401">
        <f t="shared" si="25"/>
        <v>0.91003911342894406</v>
      </c>
      <c r="JE27" s="401">
        <f t="shared" si="25"/>
        <v>0.82137404580152662</v>
      </c>
      <c r="JF27" s="401">
        <f t="shared" si="25"/>
        <v>0.82137404580152662</v>
      </c>
      <c r="JG27" s="401">
        <f t="shared" si="25"/>
        <v>0.82137404580152662</v>
      </c>
      <c r="JH27" s="401">
        <f t="shared" si="25"/>
        <v>0.82137404580152673</v>
      </c>
      <c r="JI27" s="401">
        <f t="shared" si="25"/>
        <v>0.82137404580152673</v>
      </c>
      <c r="JJ27" s="401">
        <f t="shared" si="25"/>
        <v>0.82137404580152673</v>
      </c>
      <c r="JK27" s="401">
        <f t="shared" si="25"/>
        <v>0.82137404580152673</v>
      </c>
      <c r="JL27" s="401">
        <f t="shared" si="25"/>
        <v>0.82137404580152673</v>
      </c>
      <c r="JM27" s="401">
        <f t="shared" si="25"/>
        <v>0.82137404580152673</v>
      </c>
      <c r="JN27" s="401">
        <f t="shared" si="25"/>
        <v>0.82137404580152673</v>
      </c>
      <c r="JO27" s="401">
        <f t="shared" si="25"/>
        <v>0.82137404580152673</v>
      </c>
      <c r="JP27" s="401">
        <f t="shared" si="25"/>
        <v>0.82137404580152673</v>
      </c>
      <c r="JQ27" s="401">
        <f t="shared" si="25"/>
        <v>0.82137404580152673</v>
      </c>
      <c r="JR27" s="401">
        <f t="shared" si="25"/>
        <v>0.82137404580152673</v>
      </c>
      <c r="JS27" s="401">
        <f t="shared" si="25"/>
        <v>0.82137404580152673</v>
      </c>
      <c r="JT27" s="401">
        <f t="shared" si="25"/>
        <v>0.83333333333333337</v>
      </c>
      <c r="JU27" s="401">
        <f t="shared" si="25"/>
        <v>0.83333333333333337</v>
      </c>
      <c r="JV27" s="401">
        <f t="shared" si="25"/>
        <v>0.83333333333333337</v>
      </c>
      <c r="JW27" s="401">
        <f t="shared" si="25"/>
        <v>0.83333333333333337</v>
      </c>
      <c r="JX27" s="401">
        <f t="shared" si="25"/>
        <v>0.83333333333333337</v>
      </c>
      <c r="JY27" s="401">
        <f t="shared" ref="JY27:LC29" si="26">JY13/AVERAGE(JY$11:JY$12)</f>
        <v>0.83333333333333337</v>
      </c>
      <c r="JZ27" s="401">
        <f t="shared" si="26"/>
        <v>0.83333333333333337</v>
      </c>
      <c r="KA27" s="401">
        <f t="shared" si="26"/>
        <v>0.83333333333333337</v>
      </c>
      <c r="KB27" s="401">
        <f t="shared" si="26"/>
        <v>0.83333333333333337</v>
      </c>
      <c r="KC27" s="401">
        <f t="shared" si="26"/>
        <v>0.83333333333333337</v>
      </c>
      <c r="KD27" s="401">
        <f t="shared" si="26"/>
        <v>0.83333333333333337</v>
      </c>
      <c r="KE27" s="401">
        <f t="shared" si="26"/>
        <v>0.83333333333333337</v>
      </c>
      <c r="KF27" s="401">
        <f t="shared" si="26"/>
        <v>0.83333333333333337</v>
      </c>
      <c r="KG27" s="401">
        <f t="shared" si="26"/>
        <v>0.83333333333333337</v>
      </c>
      <c r="KH27" s="401">
        <f t="shared" si="26"/>
        <v>0.83333333333333337</v>
      </c>
      <c r="KI27" s="401">
        <f t="shared" si="26"/>
        <v>0.79059829059829068</v>
      </c>
      <c r="KJ27" s="401">
        <f t="shared" si="26"/>
        <v>0.79059829059829068</v>
      </c>
      <c r="KK27" s="401">
        <f t="shared" si="26"/>
        <v>0.79059829059829068</v>
      </c>
      <c r="KL27" s="401">
        <f t="shared" si="26"/>
        <v>0.79059829059829068</v>
      </c>
      <c r="KM27" s="401">
        <f t="shared" si="26"/>
        <v>0.79059829059829068</v>
      </c>
      <c r="KN27" s="401">
        <f t="shared" si="26"/>
        <v>0.79059829059829068</v>
      </c>
      <c r="KO27" s="401">
        <f t="shared" si="26"/>
        <v>0.86764705882352944</v>
      </c>
      <c r="KP27" s="401">
        <f t="shared" si="26"/>
        <v>0.86764705882352944</v>
      </c>
      <c r="KQ27" s="401">
        <f t="shared" si="26"/>
        <v>0.86764705882352944</v>
      </c>
      <c r="KR27" s="401">
        <f t="shared" si="26"/>
        <v>0.86764705882352944</v>
      </c>
      <c r="KS27" s="401">
        <f t="shared" si="26"/>
        <v>0.86764705882352944</v>
      </c>
      <c r="KT27" s="401">
        <f t="shared" si="26"/>
        <v>0.86764705882352944</v>
      </c>
      <c r="KU27" s="401">
        <f t="shared" si="26"/>
        <v>0.85128205128205137</v>
      </c>
      <c r="KV27" s="401">
        <f t="shared" si="26"/>
        <v>0.85128205128205137</v>
      </c>
      <c r="KW27" s="401">
        <f t="shared" si="26"/>
        <v>0.85128205128205137</v>
      </c>
      <c r="KX27" s="401">
        <f t="shared" si="26"/>
        <v>0.85128205128205137</v>
      </c>
      <c r="KY27" s="401">
        <f t="shared" si="26"/>
        <v>0.85128205128205137</v>
      </c>
      <c r="KZ27" s="401">
        <f t="shared" si="26"/>
        <v>0.85128205128205137</v>
      </c>
      <c r="LA27" s="401">
        <f t="shared" si="26"/>
        <v>0.82105263157894737</v>
      </c>
      <c r="LB27" s="401">
        <f t="shared" si="26"/>
        <v>0.82105263157894737</v>
      </c>
      <c r="LC27" s="401">
        <f t="shared" si="26"/>
        <v>0.82105263157894737</v>
      </c>
    </row>
    <row r="28" spans="1:316">
      <c r="HL28" s="401">
        <f t="shared" ref="HL28:IA29" si="27">HL14/AVERAGE(HL$11:HL$12)</f>
        <v>0.8571428571428571</v>
      </c>
      <c r="HM28" s="401">
        <f t="shared" si="27"/>
        <v>0.8571428571428571</v>
      </c>
      <c r="HN28" s="401">
        <f t="shared" si="27"/>
        <v>0.8571428571428571</v>
      </c>
      <c r="HO28" s="401">
        <f t="shared" si="27"/>
        <v>0.8571428571428571</v>
      </c>
      <c r="HP28" s="401">
        <f t="shared" si="27"/>
        <v>0.8571428571428571</v>
      </c>
      <c r="HQ28" s="401">
        <f t="shared" si="27"/>
        <v>0.8571428571428571</v>
      </c>
      <c r="HR28" s="401">
        <f t="shared" si="27"/>
        <v>0.8571428571428571</v>
      </c>
      <c r="HS28" s="401">
        <f t="shared" si="27"/>
        <v>0.8571428571428571</v>
      </c>
      <c r="HT28" s="401">
        <f t="shared" si="27"/>
        <v>0.8571428571428571</v>
      </c>
      <c r="HU28" s="401">
        <f t="shared" si="27"/>
        <v>0.8571428571428571</v>
      </c>
      <c r="HV28" s="401">
        <f t="shared" si="27"/>
        <v>0.8571428571428571</v>
      </c>
      <c r="HW28" s="401">
        <f t="shared" si="27"/>
        <v>0.8571428571428571</v>
      </c>
      <c r="HX28" s="401">
        <f t="shared" si="27"/>
        <v>0.85714285714285721</v>
      </c>
      <c r="HY28" s="401">
        <f t="shared" si="27"/>
        <v>0.85714285714285721</v>
      </c>
      <c r="HZ28" s="401">
        <f t="shared" si="27"/>
        <v>0.85714285714285721</v>
      </c>
      <c r="IA28" s="401">
        <f t="shared" si="27"/>
        <v>0.85714285714285721</v>
      </c>
      <c r="IB28" s="401">
        <f t="shared" si="25"/>
        <v>0.85714285714285721</v>
      </c>
      <c r="IC28" s="401">
        <f t="shared" si="25"/>
        <v>0.85714285714285721</v>
      </c>
      <c r="ID28" s="401">
        <f t="shared" si="25"/>
        <v>0.85714285714285721</v>
      </c>
      <c r="IE28" s="401">
        <f t="shared" si="25"/>
        <v>0.85714285714285721</v>
      </c>
      <c r="IF28" s="401">
        <f t="shared" si="25"/>
        <v>0.85714285714285721</v>
      </c>
      <c r="IG28" s="401">
        <f t="shared" si="25"/>
        <v>0.85714285714285721</v>
      </c>
      <c r="IH28" s="401">
        <f t="shared" si="25"/>
        <v>0.85714285714285721</v>
      </c>
      <c r="II28" s="401">
        <f t="shared" si="25"/>
        <v>0.85714285714285721</v>
      </c>
      <c r="IJ28" s="401">
        <f t="shared" si="25"/>
        <v>0.79578947368421049</v>
      </c>
      <c r="IK28" s="401">
        <f t="shared" si="25"/>
        <v>0.79578947368421049</v>
      </c>
      <c r="IL28" s="401">
        <f t="shared" si="25"/>
        <v>0.79578947368421049</v>
      </c>
      <c r="IM28" s="401">
        <f t="shared" si="25"/>
        <v>0.79578947368421049</v>
      </c>
      <c r="IN28" s="401">
        <f t="shared" si="25"/>
        <v>0.79578947368421049</v>
      </c>
      <c r="IO28" s="401">
        <f t="shared" si="25"/>
        <v>0.79578947368421049</v>
      </c>
      <c r="IP28" s="401">
        <f t="shared" si="25"/>
        <v>0.79578947368421049</v>
      </c>
      <c r="IQ28" s="401">
        <f t="shared" si="25"/>
        <v>0.79578947368421049</v>
      </c>
      <c r="IR28" s="401">
        <f t="shared" si="25"/>
        <v>0.79578947368421049</v>
      </c>
      <c r="IS28" s="401">
        <f t="shared" si="25"/>
        <v>0.79578947368421049</v>
      </c>
      <c r="IT28" s="401">
        <f t="shared" si="25"/>
        <v>0.79578947368421049</v>
      </c>
      <c r="IU28" s="401">
        <f t="shared" si="25"/>
        <v>0.79578947368421049</v>
      </c>
      <c r="IV28" s="401">
        <f t="shared" si="25"/>
        <v>0.79578947368421038</v>
      </c>
      <c r="IW28" s="401">
        <f t="shared" si="25"/>
        <v>0.79578947368421038</v>
      </c>
      <c r="IX28" s="401">
        <f t="shared" si="25"/>
        <v>0.82659713168187754</v>
      </c>
      <c r="IY28" s="401">
        <f t="shared" si="25"/>
        <v>0.82659713168187754</v>
      </c>
      <c r="IZ28" s="401">
        <f t="shared" si="25"/>
        <v>0.82659713168187754</v>
      </c>
      <c r="JA28" s="401">
        <f t="shared" si="25"/>
        <v>0.82659713168187754</v>
      </c>
      <c r="JB28" s="401">
        <f t="shared" si="25"/>
        <v>0.82659713168187754</v>
      </c>
      <c r="JC28" s="401">
        <f t="shared" si="25"/>
        <v>0.82659713168187754</v>
      </c>
      <c r="JD28" s="401">
        <f t="shared" si="25"/>
        <v>0.82659713168187754</v>
      </c>
      <c r="JE28" s="401">
        <f t="shared" si="25"/>
        <v>0.76641221374045809</v>
      </c>
      <c r="JF28" s="401">
        <f t="shared" si="25"/>
        <v>0.76641221374045809</v>
      </c>
      <c r="JG28" s="401">
        <f t="shared" si="25"/>
        <v>0.76641221374045809</v>
      </c>
      <c r="JH28" s="401">
        <f t="shared" si="25"/>
        <v>0.76641221374045798</v>
      </c>
      <c r="JI28" s="401">
        <f t="shared" si="25"/>
        <v>0.76641221374045798</v>
      </c>
      <c r="JJ28" s="401">
        <f t="shared" si="25"/>
        <v>0.76641221374045798</v>
      </c>
      <c r="JK28" s="401">
        <f t="shared" si="25"/>
        <v>0.76641221374045798</v>
      </c>
      <c r="JL28" s="401">
        <f t="shared" si="25"/>
        <v>0.76641221374045798</v>
      </c>
      <c r="JM28" s="401">
        <f t="shared" si="25"/>
        <v>0.76641221374045798</v>
      </c>
      <c r="JN28" s="401">
        <f t="shared" si="25"/>
        <v>0.76641221374045798</v>
      </c>
      <c r="JO28" s="401">
        <f t="shared" si="25"/>
        <v>0.76641221374045798</v>
      </c>
      <c r="JP28" s="401">
        <f t="shared" si="25"/>
        <v>0.76641221374045798</v>
      </c>
      <c r="JQ28" s="401">
        <f t="shared" si="25"/>
        <v>0.76641221374045798</v>
      </c>
      <c r="JR28" s="401">
        <f t="shared" si="25"/>
        <v>0.76641221374045798</v>
      </c>
      <c r="JS28" s="401">
        <f t="shared" si="25"/>
        <v>0.76641221374045798</v>
      </c>
      <c r="JT28" s="401">
        <f t="shared" si="25"/>
        <v>0.80681818181818188</v>
      </c>
      <c r="JU28" s="401">
        <f t="shared" si="25"/>
        <v>0.80681818181818188</v>
      </c>
      <c r="JV28" s="401">
        <f t="shared" si="25"/>
        <v>0.80681818181818188</v>
      </c>
      <c r="JW28" s="401">
        <f t="shared" si="25"/>
        <v>0.80681818181818188</v>
      </c>
      <c r="JX28" s="401">
        <f t="shared" si="25"/>
        <v>0.80681818181818188</v>
      </c>
      <c r="JY28" s="401">
        <f t="shared" si="26"/>
        <v>0.80681818181818188</v>
      </c>
      <c r="JZ28" s="401">
        <f t="shared" si="26"/>
        <v>0.80681818181818188</v>
      </c>
      <c r="KA28" s="401">
        <f t="shared" si="26"/>
        <v>0.80681818181818188</v>
      </c>
      <c r="KB28" s="401">
        <f t="shared" si="26"/>
        <v>0.80681818181818188</v>
      </c>
      <c r="KC28" s="401">
        <f t="shared" si="26"/>
        <v>0.80681818181818188</v>
      </c>
      <c r="KD28" s="401">
        <f t="shared" si="26"/>
        <v>0.80681818181818188</v>
      </c>
      <c r="KE28" s="401">
        <f t="shared" si="26"/>
        <v>0.80681818181818188</v>
      </c>
      <c r="KF28" s="401">
        <f t="shared" si="26"/>
        <v>0.80681818181818188</v>
      </c>
      <c r="KG28" s="401">
        <f t="shared" si="26"/>
        <v>0.80681818181818188</v>
      </c>
      <c r="KH28" s="401">
        <f t="shared" si="26"/>
        <v>0.80681818181818188</v>
      </c>
      <c r="KI28" s="401">
        <f t="shared" si="26"/>
        <v>0.80341880341880345</v>
      </c>
      <c r="KJ28" s="401">
        <f t="shared" si="26"/>
        <v>0.80341880341880345</v>
      </c>
      <c r="KK28" s="401">
        <f t="shared" si="26"/>
        <v>0.80341880341880345</v>
      </c>
      <c r="KL28" s="401">
        <f t="shared" si="26"/>
        <v>0.80341880341880345</v>
      </c>
      <c r="KM28" s="401">
        <f t="shared" si="26"/>
        <v>0.80341880341880345</v>
      </c>
      <c r="KN28" s="401">
        <f t="shared" si="26"/>
        <v>0.80341880341880345</v>
      </c>
      <c r="KO28" s="401">
        <f t="shared" si="26"/>
        <v>0.86274509803921584</v>
      </c>
      <c r="KP28" s="401">
        <f t="shared" si="26"/>
        <v>0.86274509803921584</v>
      </c>
      <c r="KQ28" s="401">
        <f t="shared" si="26"/>
        <v>0.86274509803921584</v>
      </c>
      <c r="KR28" s="401">
        <f t="shared" si="26"/>
        <v>0.86274509803921584</v>
      </c>
      <c r="KS28" s="401">
        <f t="shared" si="26"/>
        <v>0.86274509803921584</v>
      </c>
      <c r="KT28" s="401">
        <f t="shared" si="26"/>
        <v>0.86274509803921584</v>
      </c>
      <c r="KU28" s="401">
        <f t="shared" si="26"/>
        <v>0.84102564102564092</v>
      </c>
      <c r="KV28" s="401">
        <f t="shared" si="26"/>
        <v>0.84102564102564092</v>
      </c>
      <c r="KW28" s="401">
        <f t="shared" si="26"/>
        <v>0.84102564102564092</v>
      </c>
      <c r="KX28" s="401">
        <f t="shared" si="26"/>
        <v>0.84102564102564092</v>
      </c>
      <c r="KY28" s="401">
        <f t="shared" si="26"/>
        <v>0.84102564102564092</v>
      </c>
      <c r="KZ28" s="401">
        <f t="shared" si="26"/>
        <v>0.84102564102564092</v>
      </c>
      <c r="LA28" s="401">
        <f t="shared" si="26"/>
        <v>0.79999999999999993</v>
      </c>
      <c r="LB28" s="401">
        <f t="shared" si="26"/>
        <v>0.79999999999999993</v>
      </c>
      <c r="LC28" s="401">
        <f t="shared" si="26"/>
        <v>0.79999999999999993</v>
      </c>
    </row>
    <row r="29" spans="1:316">
      <c r="HL29" s="401">
        <f t="shared" si="27"/>
        <v>0.8571428571428571</v>
      </c>
      <c r="HM29" s="401">
        <f t="shared" ref="HM29:JX29" si="28">HM15/AVERAGE(HM$11:HM$12)</f>
        <v>0.8571428571428571</v>
      </c>
      <c r="HN29" s="401">
        <f t="shared" si="28"/>
        <v>0.8571428571428571</v>
      </c>
      <c r="HO29" s="401">
        <f t="shared" si="28"/>
        <v>0.8571428571428571</v>
      </c>
      <c r="HP29" s="401">
        <f t="shared" si="28"/>
        <v>0.8571428571428571</v>
      </c>
      <c r="HQ29" s="401">
        <f t="shared" si="28"/>
        <v>0.8571428571428571</v>
      </c>
      <c r="HR29" s="401">
        <f t="shared" si="28"/>
        <v>0.8571428571428571</v>
      </c>
      <c r="HS29" s="401">
        <f t="shared" si="28"/>
        <v>0.8571428571428571</v>
      </c>
      <c r="HT29" s="401">
        <f t="shared" si="28"/>
        <v>0.8571428571428571</v>
      </c>
      <c r="HU29" s="401">
        <f t="shared" si="28"/>
        <v>0.8571428571428571</v>
      </c>
      <c r="HV29" s="401">
        <f t="shared" si="28"/>
        <v>0.8571428571428571</v>
      </c>
      <c r="HW29" s="401">
        <f t="shared" si="28"/>
        <v>0.8571428571428571</v>
      </c>
      <c r="HX29" s="401">
        <f t="shared" si="28"/>
        <v>0.85714285714285721</v>
      </c>
      <c r="HY29" s="401">
        <f t="shared" si="28"/>
        <v>0.85714285714285721</v>
      </c>
      <c r="HZ29" s="401">
        <f t="shared" si="28"/>
        <v>0.85714285714285721</v>
      </c>
      <c r="IA29" s="401">
        <f t="shared" si="28"/>
        <v>0.85714285714285721</v>
      </c>
      <c r="IB29" s="401">
        <f t="shared" si="28"/>
        <v>0.85714285714285721</v>
      </c>
      <c r="IC29" s="401">
        <f t="shared" si="28"/>
        <v>0.85714285714285721</v>
      </c>
      <c r="ID29" s="401">
        <f t="shared" si="28"/>
        <v>0.85714285714285721</v>
      </c>
      <c r="IE29" s="401">
        <f t="shared" si="28"/>
        <v>0.85714285714285721</v>
      </c>
      <c r="IF29" s="401">
        <f t="shared" si="28"/>
        <v>0.85714285714285721</v>
      </c>
      <c r="IG29" s="401">
        <f t="shared" si="28"/>
        <v>0.85714285714285721</v>
      </c>
      <c r="IH29" s="401">
        <f t="shared" si="28"/>
        <v>0.85714285714285721</v>
      </c>
      <c r="II29" s="401">
        <f t="shared" si="28"/>
        <v>0.85714285714285721</v>
      </c>
      <c r="IJ29" s="401">
        <f t="shared" si="28"/>
        <v>0.76</v>
      </c>
      <c r="IK29" s="401">
        <f t="shared" si="28"/>
        <v>0.76</v>
      </c>
      <c r="IL29" s="401">
        <f t="shared" si="28"/>
        <v>0.76</v>
      </c>
      <c r="IM29" s="401">
        <f t="shared" si="28"/>
        <v>0.76</v>
      </c>
      <c r="IN29" s="401">
        <f t="shared" si="28"/>
        <v>0.76</v>
      </c>
      <c r="IO29" s="401">
        <f t="shared" si="28"/>
        <v>0.76</v>
      </c>
      <c r="IP29" s="401">
        <f t="shared" si="28"/>
        <v>0.76</v>
      </c>
      <c r="IQ29" s="401">
        <f t="shared" si="28"/>
        <v>0.76</v>
      </c>
      <c r="IR29" s="401">
        <f t="shared" si="28"/>
        <v>0.76</v>
      </c>
      <c r="IS29" s="401">
        <f t="shared" si="28"/>
        <v>0.76</v>
      </c>
      <c r="IT29" s="401">
        <f t="shared" si="28"/>
        <v>0.76</v>
      </c>
      <c r="IU29" s="401">
        <f t="shared" si="28"/>
        <v>0.76</v>
      </c>
      <c r="IV29" s="401">
        <f t="shared" si="28"/>
        <v>0.76</v>
      </c>
      <c r="IW29" s="401">
        <f t="shared" si="28"/>
        <v>0.76</v>
      </c>
      <c r="IX29" s="401">
        <f t="shared" si="28"/>
        <v>0.80052151238591929</v>
      </c>
      <c r="IY29" s="401">
        <f t="shared" si="28"/>
        <v>0.80052151238591929</v>
      </c>
      <c r="IZ29" s="401">
        <f t="shared" si="28"/>
        <v>0.80052151238591929</v>
      </c>
      <c r="JA29" s="401">
        <f t="shared" si="28"/>
        <v>0.80052151238591929</v>
      </c>
      <c r="JB29" s="401">
        <f t="shared" si="28"/>
        <v>0.80052151238591929</v>
      </c>
      <c r="JC29" s="401">
        <f t="shared" si="28"/>
        <v>0.80052151238591929</v>
      </c>
      <c r="JD29" s="401">
        <f t="shared" si="28"/>
        <v>0.80052151238591929</v>
      </c>
      <c r="JE29" s="401">
        <f t="shared" si="28"/>
        <v>0.71755725190839692</v>
      </c>
      <c r="JF29" s="401">
        <f t="shared" si="28"/>
        <v>0.71755725190839692</v>
      </c>
      <c r="JG29" s="401">
        <f t="shared" si="28"/>
        <v>0.71755725190839692</v>
      </c>
      <c r="JH29" s="401">
        <f t="shared" si="28"/>
        <v>0.71755725190839692</v>
      </c>
      <c r="JI29" s="401">
        <f t="shared" si="28"/>
        <v>0.71755725190839692</v>
      </c>
      <c r="JJ29" s="401">
        <f t="shared" si="28"/>
        <v>0.71755725190839692</v>
      </c>
      <c r="JK29" s="401">
        <f t="shared" si="28"/>
        <v>0.71755725190839692</v>
      </c>
      <c r="JL29" s="401">
        <f t="shared" si="28"/>
        <v>0.71755725190839692</v>
      </c>
      <c r="JM29" s="401">
        <f t="shared" si="28"/>
        <v>0.71755725190839692</v>
      </c>
      <c r="JN29" s="401">
        <f t="shared" si="28"/>
        <v>0.71755725190839692</v>
      </c>
      <c r="JO29" s="401">
        <f t="shared" si="28"/>
        <v>0.71755725190839692</v>
      </c>
      <c r="JP29" s="401">
        <f t="shared" si="28"/>
        <v>0.71755725190839692</v>
      </c>
      <c r="JQ29" s="401">
        <f t="shared" si="28"/>
        <v>0.71755725190839692</v>
      </c>
      <c r="JR29" s="401">
        <f t="shared" si="28"/>
        <v>0.71755725190839692</v>
      </c>
      <c r="JS29" s="401">
        <f t="shared" si="28"/>
        <v>0.71755725190839692</v>
      </c>
      <c r="JT29" s="401">
        <f t="shared" si="28"/>
        <v>0.72348484848484862</v>
      </c>
      <c r="JU29" s="401">
        <f t="shared" si="28"/>
        <v>0.72348484848484862</v>
      </c>
      <c r="JV29" s="401">
        <f t="shared" si="28"/>
        <v>0.72348484848484862</v>
      </c>
      <c r="JW29" s="401">
        <f t="shared" si="28"/>
        <v>0.72348484848484862</v>
      </c>
      <c r="JX29" s="401">
        <f t="shared" si="28"/>
        <v>0.72348484848484862</v>
      </c>
      <c r="JY29" s="401">
        <f t="shared" si="26"/>
        <v>0.72348484848484862</v>
      </c>
      <c r="JZ29" s="401">
        <f t="shared" si="26"/>
        <v>0.72348484848484862</v>
      </c>
      <c r="KA29" s="401">
        <f t="shared" si="26"/>
        <v>0.72348484848484862</v>
      </c>
      <c r="KB29" s="401">
        <f t="shared" si="26"/>
        <v>0.72348484848484862</v>
      </c>
      <c r="KC29" s="401">
        <f t="shared" si="26"/>
        <v>0.72348484848484862</v>
      </c>
      <c r="KD29" s="401">
        <f t="shared" si="26"/>
        <v>0.72348484848484862</v>
      </c>
      <c r="KE29" s="401">
        <f t="shared" si="26"/>
        <v>0.72348484848484862</v>
      </c>
      <c r="KF29" s="401">
        <f t="shared" si="26"/>
        <v>0.72348484848484862</v>
      </c>
      <c r="KG29" s="401">
        <f t="shared" si="26"/>
        <v>0.72348484848484862</v>
      </c>
      <c r="KH29" s="401">
        <f t="shared" si="26"/>
        <v>0.72348484848484862</v>
      </c>
      <c r="KI29" s="401">
        <f t="shared" si="26"/>
        <v>0.79059829059829068</v>
      </c>
      <c r="KJ29" s="401">
        <f t="shared" si="26"/>
        <v>0.79059829059829068</v>
      </c>
      <c r="KK29" s="401">
        <f t="shared" si="26"/>
        <v>0.79059829059829068</v>
      </c>
      <c r="KL29" s="401">
        <f t="shared" si="26"/>
        <v>0.79059829059829068</v>
      </c>
      <c r="KM29" s="401">
        <f t="shared" si="26"/>
        <v>0.79059829059829068</v>
      </c>
      <c r="KN29" s="401">
        <f t="shared" si="26"/>
        <v>0.79059829059829068</v>
      </c>
      <c r="KO29" s="401">
        <f t="shared" si="26"/>
        <v>0.86274509803921584</v>
      </c>
      <c r="KP29" s="401">
        <f t="shared" si="26"/>
        <v>0.86274509803921584</v>
      </c>
      <c r="KQ29" s="401">
        <f t="shared" si="26"/>
        <v>0.86274509803921584</v>
      </c>
      <c r="KR29" s="401">
        <f t="shared" si="26"/>
        <v>0.86274509803921584</v>
      </c>
      <c r="KS29" s="401">
        <f t="shared" si="26"/>
        <v>0.86274509803921584</v>
      </c>
      <c r="KT29" s="401">
        <f t="shared" si="26"/>
        <v>0.86274509803921584</v>
      </c>
      <c r="KU29" s="401">
        <f t="shared" si="26"/>
        <v>0.84615384615384615</v>
      </c>
      <c r="KV29" s="401">
        <f t="shared" si="26"/>
        <v>0.84615384615384615</v>
      </c>
      <c r="KW29" s="401">
        <f t="shared" si="26"/>
        <v>0.84615384615384615</v>
      </c>
      <c r="KX29" s="401">
        <f t="shared" si="26"/>
        <v>0.84615384615384615</v>
      </c>
      <c r="KY29" s="401">
        <f t="shared" si="26"/>
        <v>0.84615384615384615</v>
      </c>
      <c r="KZ29" s="401">
        <f t="shared" si="26"/>
        <v>0.84615384615384615</v>
      </c>
      <c r="LA29" s="401">
        <f t="shared" si="26"/>
        <v>0.8052631578947369</v>
      </c>
      <c r="LB29" s="401">
        <f t="shared" si="26"/>
        <v>0.8052631578947369</v>
      </c>
      <c r="LC29" s="401">
        <f t="shared" si="26"/>
        <v>0.8052631578947369</v>
      </c>
    </row>
    <row r="30" spans="1:316">
      <c r="HK30" t="s">
        <v>15347</v>
      </c>
      <c r="HL30" s="402">
        <f>HL18/AVERAGE(HL$16:HL$17)</f>
        <v>0.81707317073170727</v>
      </c>
      <c r="HM30" s="402">
        <f t="shared" ref="HM30:JX31" si="29">HM18/AVERAGE(HM$16:HM$17)</f>
        <v>0.81707317073170727</v>
      </c>
      <c r="HN30" s="402">
        <f t="shared" si="29"/>
        <v>0.81707317073170727</v>
      </c>
      <c r="HO30" s="402">
        <f t="shared" si="29"/>
        <v>0.81707317073170727</v>
      </c>
      <c r="HP30" s="402">
        <f t="shared" si="29"/>
        <v>0.81707317073170727</v>
      </c>
      <c r="HQ30" s="402">
        <f t="shared" si="29"/>
        <v>0.81707317073170727</v>
      </c>
      <c r="HR30" s="402">
        <f t="shared" si="29"/>
        <v>0.81707317073170727</v>
      </c>
      <c r="HS30" s="402">
        <f t="shared" si="29"/>
        <v>0.81707317073170727</v>
      </c>
      <c r="HT30" s="402">
        <f t="shared" si="29"/>
        <v>0.81707317073170727</v>
      </c>
      <c r="HU30" s="402">
        <f t="shared" si="29"/>
        <v>0.81707317073170727</v>
      </c>
      <c r="HV30" s="402">
        <f t="shared" si="29"/>
        <v>0.81707317073170727</v>
      </c>
      <c r="HW30" s="402">
        <f t="shared" si="29"/>
        <v>0.81707317073170727</v>
      </c>
      <c r="HX30" s="402">
        <f t="shared" si="29"/>
        <v>0.8163568773234201</v>
      </c>
      <c r="HY30" s="402">
        <f t="shared" si="29"/>
        <v>0.8163568773234201</v>
      </c>
      <c r="HZ30" s="402">
        <f t="shared" si="29"/>
        <v>0.8163568773234201</v>
      </c>
      <c r="IA30" s="402">
        <f t="shared" si="29"/>
        <v>0.8163568773234201</v>
      </c>
      <c r="IB30" s="402">
        <f t="shared" si="29"/>
        <v>0.8163568773234201</v>
      </c>
      <c r="IC30" s="402">
        <f t="shared" si="29"/>
        <v>0.8163568773234201</v>
      </c>
      <c r="ID30" s="402">
        <f t="shared" si="29"/>
        <v>0.8163568773234201</v>
      </c>
      <c r="IE30" s="402">
        <f t="shared" si="29"/>
        <v>0.8163568773234201</v>
      </c>
      <c r="IF30" s="402">
        <f t="shared" si="29"/>
        <v>0.8163568773234201</v>
      </c>
      <c r="IG30" s="402">
        <f t="shared" si="29"/>
        <v>0.8163568773234201</v>
      </c>
      <c r="IH30" s="402">
        <f t="shared" si="29"/>
        <v>0.8163568773234201</v>
      </c>
      <c r="II30" s="402">
        <f t="shared" si="29"/>
        <v>0.8163568773234201</v>
      </c>
      <c r="IJ30" s="402">
        <f t="shared" si="29"/>
        <v>0.80952380952380942</v>
      </c>
      <c r="IK30" s="402">
        <f t="shared" si="29"/>
        <v>0.80952380952380942</v>
      </c>
      <c r="IL30" s="402">
        <f t="shared" si="29"/>
        <v>0.80952380952380942</v>
      </c>
      <c r="IM30" s="402">
        <f t="shared" si="29"/>
        <v>0.80952380952380942</v>
      </c>
      <c r="IN30" s="402">
        <f t="shared" si="29"/>
        <v>0.80952380952380942</v>
      </c>
      <c r="IO30" s="402">
        <f t="shared" si="29"/>
        <v>0.80952380952380942</v>
      </c>
      <c r="IP30" s="402">
        <f t="shared" si="29"/>
        <v>0.80952380952380942</v>
      </c>
      <c r="IQ30" s="402">
        <f t="shared" si="29"/>
        <v>0.80952380952380942</v>
      </c>
      <c r="IR30" s="402">
        <f t="shared" si="29"/>
        <v>0.80952380952380942</v>
      </c>
      <c r="IS30" s="402">
        <f t="shared" si="29"/>
        <v>0.80952380952380942</v>
      </c>
      <c r="IT30" s="402">
        <f t="shared" si="29"/>
        <v>0.80952380952380942</v>
      </c>
      <c r="IU30" s="402">
        <f t="shared" si="29"/>
        <v>0.80952380952380942</v>
      </c>
      <c r="IV30" s="402">
        <f t="shared" si="29"/>
        <v>0.80952380952380953</v>
      </c>
      <c r="IW30" s="402">
        <f t="shared" si="29"/>
        <v>0.80952380952380953</v>
      </c>
      <c r="IX30" s="402">
        <f t="shared" si="29"/>
        <v>0.84358144552319325</v>
      </c>
      <c r="IY30" s="402">
        <f t="shared" si="29"/>
        <v>0.84358144552319325</v>
      </c>
      <c r="IZ30" s="402">
        <f t="shared" si="29"/>
        <v>0.84358144552319325</v>
      </c>
      <c r="JA30" s="402">
        <f t="shared" si="29"/>
        <v>0.84358144552319325</v>
      </c>
      <c r="JB30" s="402">
        <f t="shared" si="29"/>
        <v>0.84358144552319325</v>
      </c>
      <c r="JC30" s="402">
        <f t="shared" si="29"/>
        <v>0.84358144552319325</v>
      </c>
      <c r="JD30" s="402">
        <f t="shared" si="29"/>
        <v>0.84358144552319325</v>
      </c>
      <c r="JE30" s="402">
        <f t="shared" si="29"/>
        <v>0.83732660781841117</v>
      </c>
      <c r="JF30" s="402">
        <f t="shared" si="29"/>
        <v>0.83732660781841117</v>
      </c>
      <c r="JG30" s="402">
        <f t="shared" si="29"/>
        <v>0.83732660781841117</v>
      </c>
      <c r="JH30" s="402">
        <f t="shared" si="29"/>
        <v>0.83732660781841128</v>
      </c>
      <c r="JI30" s="402">
        <f t="shared" si="29"/>
        <v>0.83732660781841128</v>
      </c>
      <c r="JJ30" s="402">
        <f t="shared" si="29"/>
        <v>0.83732660781841128</v>
      </c>
      <c r="JK30" s="402">
        <f t="shared" si="29"/>
        <v>0.83732660781841128</v>
      </c>
      <c r="JL30" s="402">
        <f t="shared" si="29"/>
        <v>0.83732660781841128</v>
      </c>
      <c r="JM30" s="402">
        <f t="shared" si="29"/>
        <v>0.83732660781841128</v>
      </c>
      <c r="JN30" s="402">
        <f t="shared" si="29"/>
        <v>0.83732660781841128</v>
      </c>
      <c r="JO30" s="402">
        <f t="shared" si="29"/>
        <v>0.83732660781841128</v>
      </c>
      <c r="JP30" s="402">
        <f t="shared" si="29"/>
        <v>0.83732660781841128</v>
      </c>
      <c r="JQ30" s="402">
        <f t="shared" si="29"/>
        <v>0.83732660781841128</v>
      </c>
      <c r="JR30" s="402">
        <f t="shared" si="29"/>
        <v>0.83732660781841128</v>
      </c>
      <c r="JS30" s="402">
        <f t="shared" si="29"/>
        <v>0.83732660781841128</v>
      </c>
      <c r="JT30" s="402">
        <f t="shared" si="29"/>
        <v>0.83223684210526327</v>
      </c>
      <c r="JU30" s="402">
        <f t="shared" si="29"/>
        <v>0.83223684210526327</v>
      </c>
      <c r="JV30" s="402">
        <f t="shared" si="29"/>
        <v>0.83223684210526327</v>
      </c>
      <c r="JW30" s="402">
        <f t="shared" si="29"/>
        <v>0.83223684210526327</v>
      </c>
      <c r="JX30" s="402">
        <f t="shared" si="29"/>
        <v>0.83223684210526327</v>
      </c>
      <c r="JY30" s="402">
        <f t="shared" ref="JY30:LC32" si="30">JY18/AVERAGE(JY$16:JY$17)</f>
        <v>0.83223684210526327</v>
      </c>
      <c r="JZ30" s="402">
        <f t="shared" si="30"/>
        <v>0.83223684210526327</v>
      </c>
      <c r="KA30" s="402">
        <f t="shared" si="30"/>
        <v>0.83223684210526327</v>
      </c>
      <c r="KB30" s="402">
        <f t="shared" si="30"/>
        <v>0.83223684210526327</v>
      </c>
      <c r="KC30" s="402">
        <f t="shared" si="30"/>
        <v>0.83223684210526327</v>
      </c>
      <c r="KD30" s="402">
        <f t="shared" si="30"/>
        <v>0.83223684210526327</v>
      </c>
      <c r="KE30" s="402">
        <f t="shared" si="30"/>
        <v>0.83223684210526327</v>
      </c>
      <c r="KF30" s="402">
        <f t="shared" si="30"/>
        <v>0.83223684210526327</v>
      </c>
      <c r="KG30" s="402">
        <f t="shared" si="30"/>
        <v>0.83223684210526327</v>
      </c>
      <c r="KH30" s="402">
        <f t="shared" si="30"/>
        <v>0.83223684210526327</v>
      </c>
      <c r="KI30" s="402">
        <f t="shared" si="30"/>
        <v>0.77007299270073004</v>
      </c>
      <c r="KJ30" s="402">
        <f t="shared" si="30"/>
        <v>0.77007299270073004</v>
      </c>
      <c r="KK30" s="402">
        <f t="shared" si="30"/>
        <v>0.77007299270073004</v>
      </c>
      <c r="KL30" s="402">
        <f t="shared" si="30"/>
        <v>0.77007299270073004</v>
      </c>
      <c r="KM30" s="402">
        <f t="shared" si="30"/>
        <v>0.77007299270073004</v>
      </c>
      <c r="KN30" s="402">
        <f t="shared" si="30"/>
        <v>0.77007299270073004</v>
      </c>
      <c r="KO30" s="402">
        <f t="shared" si="30"/>
        <v>0.83750000000000002</v>
      </c>
      <c r="KP30" s="402">
        <f t="shared" si="30"/>
        <v>0.83750000000000002</v>
      </c>
      <c r="KQ30" s="402">
        <f t="shared" si="30"/>
        <v>0.83750000000000002</v>
      </c>
      <c r="KR30" s="402">
        <f t="shared" si="30"/>
        <v>0.83750000000000002</v>
      </c>
      <c r="KS30" s="402">
        <f t="shared" si="30"/>
        <v>0.83750000000000002</v>
      </c>
      <c r="KT30" s="402">
        <f t="shared" si="30"/>
        <v>0.83750000000000002</v>
      </c>
      <c r="KU30" s="402">
        <f t="shared" si="30"/>
        <v>0.85267857142857151</v>
      </c>
      <c r="KV30" s="402">
        <f t="shared" si="30"/>
        <v>0.85267857142857151</v>
      </c>
      <c r="KW30" s="402">
        <f t="shared" si="30"/>
        <v>0.85267857142857151</v>
      </c>
      <c r="KX30" s="402">
        <f t="shared" si="30"/>
        <v>0.85267857142857151</v>
      </c>
      <c r="KY30" s="402">
        <f t="shared" si="30"/>
        <v>0.85267857142857151</v>
      </c>
      <c r="KZ30" s="402">
        <f t="shared" si="30"/>
        <v>0.85267857142857151</v>
      </c>
      <c r="LA30" s="402">
        <f t="shared" si="30"/>
        <v>0.81735159817351599</v>
      </c>
      <c r="LB30" s="402">
        <f t="shared" si="30"/>
        <v>0.81735159817351599</v>
      </c>
      <c r="LC30" s="402">
        <f t="shared" si="30"/>
        <v>0.81735159817351599</v>
      </c>
      <c r="LD30" s="276"/>
    </row>
    <row r="31" spans="1:316">
      <c r="HL31" s="402">
        <f t="shared" ref="HL31:IA32" si="31">HL19/AVERAGE(HL$16:HL$17)</f>
        <v>0.75609756097560976</v>
      </c>
      <c r="HM31" s="402">
        <f t="shared" si="31"/>
        <v>0.75609756097560976</v>
      </c>
      <c r="HN31" s="402">
        <f t="shared" si="31"/>
        <v>0.75609756097560976</v>
      </c>
      <c r="HO31" s="402">
        <f t="shared" si="31"/>
        <v>0.75609756097560976</v>
      </c>
      <c r="HP31" s="402">
        <f t="shared" si="31"/>
        <v>0.75609756097560976</v>
      </c>
      <c r="HQ31" s="402">
        <f t="shared" si="31"/>
        <v>0.75609756097560976</v>
      </c>
      <c r="HR31" s="402">
        <f t="shared" si="31"/>
        <v>0.75609756097560976</v>
      </c>
      <c r="HS31" s="402">
        <f t="shared" si="31"/>
        <v>0.75609756097560976</v>
      </c>
      <c r="HT31" s="402">
        <f t="shared" si="31"/>
        <v>0.75609756097560976</v>
      </c>
      <c r="HU31" s="402">
        <f t="shared" si="31"/>
        <v>0.75609756097560976</v>
      </c>
      <c r="HV31" s="402">
        <f t="shared" si="31"/>
        <v>0.75609756097560976</v>
      </c>
      <c r="HW31" s="402">
        <f t="shared" si="31"/>
        <v>0.75609756097560976</v>
      </c>
      <c r="HX31" s="402">
        <f t="shared" si="31"/>
        <v>0.75539033457249072</v>
      </c>
      <c r="HY31" s="402">
        <f t="shared" si="31"/>
        <v>0.75539033457249072</v>
      </c>
      <c r="HZ31" s="402">
        <f t="shared" si="31"/>
        <v>0.75539033457249072</v>
      </c>
      <c r="IA31" s="402">
        <f t="shared" si="31"/>
        <v>0.75539033457249072</v>
      </c>
      <c r="IB31" s="402">
        <f t="shared" si="29"/>
        <v>0.75539033457249072</v>
      </c>
      <c r="IC31" s="402">
        <f t="shared" si="29"/>
        <v>0.75539033457249072</v>
      </c>
      <c r="ID31" s="402">
        <f t="shared" si="29"/>
        <v>0.75539033457249072</v>
      </c>
      <c r="IE31" s="402">
        <f t="shared" si="29"/>
        <v>0.75539033457249072</v>
      </c>
      <c r="IF31" s="402">
        <f t="shared" si="29"/>
        <v>0.75539033457249072</v>
      </c>
      <c r="IG31" s="402">
        <f t="shared" si="29"/>
        <v>0.75539033457249072</v>
      </c>
      <c r="IH31" s="402">
        <f t="shared" si="29"/>
        <v>0.75539033457249072</v>
      </c>
      <c r="II31" s="402">
        <f t="shared" si="29"/>
        <v>0.75539033457249072</v>
      </c>
      <c r="IJ31" s="402">
        <f t="shared" si="29"/>
        <v>0.73192239858906527</v>
      </c>
      <c r="IK31" s="402">
        <f t="shared" si="29"/>
        <v>0.73192239858906527</v>
      </c>
      <c r="IL31" s="402">
        <f t="shared" si="29"/>
        <v>0.73192239858906527</v>
      </c>
      <c r="IM31" s="402">
        <f t="shared" si="29"/>
        <v>0.73192239858906527</v>
      </c>
      <c r="IN31" s="402">
        <f t="shared" si="29"/>
        <v>0.73192239858906527</v>
      </c>
      <c r="IO31" s="402">
        <f t="shared" si="29"/>
        <v>0.73192239858906527</v>
      </c>
      <c r="IP31" s="402">
        <f t="shared" si="29"/>
        <v>0.73192239858906527</v>
      </c>
      <c r="IQ31" s="402">
        <f t="shared" si="29"/>
        <v>0.73192239858906527</v>
      </c>
      <c r="IR31" s="402">
        <f t="shared" si="29"/>
        <v>0.73192239858906527</v>
      </c>
      <c r="IS31" s="402">
        <f t="shared" si="29"/>
        <v>0.73192239858906527</v>
      </c>
      <c r="IT31" s="402">
        <f t="shared" si="29"/>
        <v>0.73192239858906527</v>
      </c>
      <c r="IU31" s="402">
        <f t="shared" si="29"/>
        <v>0.73192239858906527</v>
      </c>
      <c r="IV31" s="402">
        <f t="shared" si="29"/>
        <v>0.73192239858906527</v>
      </c>
      <c r="IW31" s="402">
        <f t="shared" si="29"/>
        <v>0.73192239858906527</v>
      </c>
      <c r="IX31" s="402">
        <f t="shared" si="29"/>
        <v>0.75296655879180152</v>
      </c>
      <c r="IY31" s="402">
        <f t="shared" si="29"/>
        <v>0.75296655879180152</v>
      </c>
      <c r="IZ31" s="402">
        <f t="shared" si="29"/>
        <v>0.75296655879180152</v>
      </c>
      <c r="JA31" s="402">
        <f t="shared" si="29"/>
        <v>0.75296655879180152</v>
      </c>
      <c r="JB31" s="402">
        <f t="shared" si="29"/>
        <v>0.75296655879180152</v>
      </c>
      <c r="JC31" s="402">
        <f t="shared" si="29"/>
        <v>0.75296655879180152</v>
      </c>
      <c r="JD31" s="402">
        <f t="shared" si="29"/>
        <v>0.75296655879180152</v>
      </c>
      <c r="JE31" s="402">
        <f t="shared" si="29"/>
        <v>0.79445145018915508</v>
      </c>
      <c r="JF31" s="402">
        <f t="shared" si="29"/>
        <v>0.79445145018915508</v>
      </c>
      <c r="JG31" s="402">
        <f t="shared" si="29"/>
        <v>0.79445145018915508</v>
      </c>
      <c r="JH31" s="402">
        <f t="shared" si="29"/>
        <v>0.79445145018915519</v>
      </c>
      <c r="JI31" s="402">
        <f t="shared" si="29"/>
        <v>0.79445145018915519</v>
      </c>
      <c r="JJ31" s="402">
        <f t="shared" si="29"/>
        <v>0.79445145018915519</v>
      </c>
      <c r="JK31" s="402">
        <f t="shared" si="29"/>
        <v>0.79445145018915519</v>
      </c>
      <c r="JL31" s="402">
        <f t="shared" si="29"/>
        <v>0.79445145018915519</v>
      </c>
      <c r="JM31" s="402">
        <f t="shared" si="29"/>
        <v>0.79445145018915519</v>
      </c>
      <c r="JN31" s="402">
        <f t="shared" si="29"/>
        <v>0.79445145018915519</v>
      </c>
      <c r="JO31" s="402">
        <f t="shared" si="29"/>
        <v>0.79445145018915519</v>
      </c>
      <c r="JP31" s="402">
        <f t="shared" si="29"/>
        <v>0.79445145018915519</v>
      </c>
      <c r="JQ31" s="402">
        <f t="shared" si="29"/>
        <v>0.79445145018915519</v>
      </c>
      <c r="JR31" s="402">
        <f t="shared" si="29"/>
        <v>0.79445145018915519</v>
      </c>
      <c r="JS31" s="402">
        <f t="shared" si="29"/>
        <v>0.79445145018915519</v>
      </c>
      <c r="JT31" s="402">
        <f t="shared" si="29"/>
        <v>0.78962230500951169</v>
      </c>
      <c r="JU31" s="402">
        <f t="shared" si="29"/>
        <v>0.78962230500951169</v>
      </c>
      <c r="JV31" s="402">
        <f t="shared" si="29"/>
        <v>0.78962230500951169</v>
      </c>
      <c r="JW31" s="402">
        <f t="shared" si="29"/>
        <v>0.78962230500951169</v>
      </c>
      <c r="JX31" s="402">
        <f t="shared" si="29"/>
        <v>0.78962230500951169</v>
      </c>
      <c r="JY31" s="402">
        <f t="shared" si="30"/>
        <v>0.78962230500951169</v>
      </c>
      <c r="JZ31" s="402">
        <f t="shared" si="30"/>
        <v>0.78962230500951169</v>
      </c>
      <c r="KA31" s="402">
        <f t="shared" si="30"/>
        <v>0.78962230500951169</v>
      </c>
      <c r="KB31" s="402">
        <f t="shared" si="30"/>
        <v>0.78962230500951169</v>
      </c>
      <c r="KC31" s="402">
        <f t="shared" si="30"/>
        <v>0.78962230500951169</v>
      </c>
      <c r="KD31" s="402">
        <f t="shared" si="30"/>
        <v>0.78962230500951169</v>
      </c>
      <c r="KE31" s="402">
        <f t="shared" si="30"/>
        <v>0.78962230500951169</v>
      </c>
      <c r="KF31" s="402">
        <f t="shared" si="30"/>
        <v>0.78962230500951169</v>
      </c>
      <c r="KG31" s="402">
        <f t="shared" si="30"/>
        <v>0.78962230500951169</v>
      </c>
      <c r="KH31" s="402">
        <f t="shared" si="30"/>
        <v>0.78962230500951169</v>
      </c>
      <c r="KI31" s="402">
        <f t="shared" si="30"/>
        <v>0.73064154427930694</v>
      </c>
      <c r="KJ31" s="402">
        <f t="shared" si="30"/>
        <v>0.73064154427930694</v>
      </c>
      <c r="KK31" s="402">
        <f t="shared" si="30"/>
        <v>0.73064154427930694</v>
      </c>
      <c r="KL31" s="402">
        <f t="shared" si="30"/>
        <v>0.73064154427930694</v>
      </c>
      <c r="KM31" s="402">
        <f t="shared" si="30"/>
        <v>0.73064154427930694</v>
      </c>
      <c r="KN31" s="402">
        <f t="shared" si="30"/>
        <v>0.73064154427930694</v>
      </c>
      <c r="KO31" s="402">
        <f t="shared" si="30"/>
        <v>0.79461596385542155</v>
      </c>
      <c r="KP31" s="402">
        <f t="shared" si="30"/>
        <v>0.79461596385542155</v>
      </c>
      <c r="KQ31" s="402">
        <f t="shared" si="30"/>
        <v>0.79461596385542155</v>
      </c>
      <c r="KR31" s="402">
        <f t="shared" si="30"/>
        <v>0.79461596385542155</v>
      </c>
      <c r="KS31" s="402">
        <f t="shared" si="30"/>
        <v>0.79461596385542155</v>
      </c>
      <c r="KT31" s="402">
        <f t="shared" si="30"/>
        <v>0.79461596385542155</v>
      </c>
      <c r="KU31" s="402">
        <f t="shared" si="30"/>
        <v>0.8090173192771084</v>
      </c>
      <c r="KV31" s="402">
        <f t="shared" si="30"/>
        <v>0.8090173192771084</v>
      </c>
      <c r="KW31" s="402">
        <f t="shared" si="30"/>
        <v>0.8090173192771084</v>
      </c>
      <c r="KX31" s="402">
        <f t="shared" si="30"/>
        <v>0.8090173192771084</v>
      </c>
      <c r="KY31" s="402">
        <f t="shared" si="30"/>
        <v>0.8090173192771084</v>
      </c>
      <c r="KZ31" s="402">
        <f t="shared" si="30"/>
        <v>0.8090173192771084</v>
      </c>
      <c r="LA31" s="402">
        <f t="shared" si="30"/>
        <v>0.77549925730318525</v>
      </c>
      <c r="LB31" s="402">
        <f t="shared" si="30"/>
        <v>0.77549925730318525</v>
      </c>
      <c r="LC31" s="402">
        <f t="shared" si="30"/>
        <v>0.77549925730318525</v>
      </c>
    </row>
    <row r="32" spans="1:316">
      <c r="HL32" s="402">
        <f t="shared" si="31"/>
        <v>0.75609756097560976</v>
      </c>
      <c r="HM32" s="402">
        <f t="shared" ref="HM32:JX32" si="32">HM20/AVERAGE(HM$16:HM$17)</f>
        <v>0.75609756097560976</v>
      </c>
      <c r="HN32" s="402">
        <f t="shared" si="32"/>
        <v>0.75609756097560976</v>
      </c>
      <c r="HO32" s="402">
        <f t="shared" si="32"/>
        <v>0.75609756097560976</v>
      </c>
      <c r="HP32" s="402">
        <f t="shared" si="32"/>
        <v>0.75609756097560976</v>
      </c>
      <c r="HQ32" s="402">
        <f t="shared" si="32"/>
        <v>0.75609756097560976</v>
      </c>
      <c r="HR32" s="402">
        <f t="shared" si="32"/>
        <v>0.75609756097560976</v>
      </c>
      <c r="HS32" s="402">
        <f t="shared" si="32"/>
        <v>0.75609756097560976</v>
      </c>
      <c r="HT32" s="402">
        <f t="shared" si="32"/>
        <v>0.75609756097560976</v>
      </c>
      <c r="HU32" s="402">
        <f t="shared" si="32"/>
        <v>0.75609756097560976</v>
      </c>
      <c r="HV32" s="402">
        <f t="shared" si="32"/>
        <v>0.75609756097560976</v>
      </c>
      <c r="HW32" s="402">
        <f t="shared" si="32"/>
        <v>0.75609756097560976</v>
      </c>
      <c r="HX32" s="402">
        <f t="shared" si="32"/>
        <v>0.75539033457249072</v>
      </c>
      <c r="HY32" s="402">
        <f t="shared" si="32"/>
        <v>0.75539033457249072</v>
      </c>
      <c r="HZ32" s="402">
        <f t="shared" si="32"/>
        <v>0.75539033457249072</v>
      </c>
      <c r="IA32" s="402">
        <f t="shared" si="32"/>
        <v>0.75539033457249072</v>
      </c>
      <c r="IB32" s="402">
        <f t="shared" si="32"/>
        <v>0.75539033457249072</v>
      </c>
      <c r="IC32" s="402">
        <f t="shared" si="32"/>
        <v>0.75539033457249072</v>
      </c>
      <c r="ID32" s="402">
        <f t="shared" si="32"/>
        <v>0.75539033457249072</v>
      </c>
      <c r="IE32" s="402">
        <f t="shared" si="32"/>
        <v>0.75539033457249072</v>
      </c>
      <c r="IF32" s="402">
        <f t="shared" si="32"/>
        <v>0.75539033457249072</v>
      </c>
      <c r="IG32" s="402">
        <f t="shared" si="32"/>
        <v>0.75539033457249072</v>
      </c>
      <c r="IH32" s="402">
        <f t="shared" si="32"/>
        <v>0.75539033457249072</v>
      </c>
      <c r="II32" s="402">
        <f t="shared" si="32"/>
        <v>0.75539033457249072</v>
      </c>
      <c r="IJ32" s="402">
        <f t="shared" si="32"/>
        <v>0.68959435626102294</v>
      </c>
      <c r="IK32" s="402">
        <f t="shared" si="32"/>
        <v>0.68959435626102294</v>
      </c>
      <c r="IL32" s="402">
        <f t="shared" si="32"/>
        <v>0.68959435626102294</v>
      </c>
      <c r="IM32" s="402">
        <f t="shared" si="32"/>
        <v>0.68959435626102294</v>
      </c>
      <c r="IN32" s="402">
        <f t="shared" si="32"/>
        <v>0.68959435626102294</v>
      </c>
      <c r="IO32" s="402">
        <f t="shared" si="32"/>
        <v>0.68959435626102294</v>
      </c>
      <c r="IP32" s="402">
        <f t="shared" si="32"/>
        <v>0.68959435626102294</v>
      </c>
      <c r="IQ32" s="402">
        <f t="shared" si="32"/>
        <v>0.68959435626102294</v>
      </c>
      <c r="IR32" s="402">
        <f t="shared" si="32"/>
        <v>0.68959435626102294</v>
      </c>
      <c r="IS32" s="402">
        <f t="shared" si="32"/>
        <v>0.68959435626102294</v>
      </c>
      <c r="IT32" s="402">
        <f t="shared" si="32"/>
        <v>0.68959435626102294</v>
      </c>
      <c r="IU32" s="402">
        <f t="shared" si="32"/>
        <v>0.68959435626102294</v>
      </c>
      <c r="IV32" s="402">
        <f t="shared" si="32"/>
        <v>0.68959435626102294</v>
      </c>
      <c r="IW32" s="402">
        <f t="shared" si="32"/>
        <v>0.68959435626102294</v>
      </c>
      <c r="IX32" s="402">
        <f t="shared" si="32"/>
        <v>0.72060409924487601</v>
      </c>
      <c r="IY32" s="402">
        <f t="shared" si="32"/>
        <v>0.72060409924487601</v>
      </c>
      <c r="IZ32" s="402">
        <f t="shared" si="32"/>
        <v>0.72060409924487601</v>
      </c>
      <c r="JA32" s="402">
        <f t="shared" si="32"/>
        <v>0.72060409924487601</v>
      </c>
      <c r="JB32" s="402">
        <f t="shared" si="32"/>
        <v>0.72060409924487601</v>
      </c>
      <c r="JC32" s="402">
        <f t="shared" si="32"/>
        <v>0.72060409924487601</v>
      </c>
      <c r="JD32" s="402">
        <f t="shared" si="32"/>
        <v>0.72060409924487601</v>
      </c>
      <c r="JE32" s="402">
        <f t="shared" si="32"/>
        <v>0.72887767969735184</v>
      </c>
      <c r="JF32" s="402">
        <f t="shared" si="32"/>
        <v>0.72887767969735184</v>
      </c>
      <c r="JG32" s="402">
        <f t="shared" si="32"/>
        <v>0.72887767969735184</v>
      </c>
      <c r="JH32" s="402">
        <f t="shared" si="32"/>
        <v>0.72887767969735195</v>
      </c>
      <c r="JI32" s="402">
        <f t="shared" si="32"/>
        <v>0.72887767969735195</v>
      </c>
      <c r="JJ32" s="402">
        <f t="shared" si="32"/>
        <v>0.72887767969735195</v>
      </c>
      <c r="JK32" s="402">
        <f t="shared" si="32"/>
        <v>0.72887767969735195</v>
      </c>
      <c r="JL32" s="402">
        <f t="shared" si="32"/>
        <v>0.72887767969735195</v>
      </c>
      <c r="JM32" s="402">
        <f t="shared" si="32"/>
        <v>0.72887767969735195</v>
      </c>
      <c r="JN32" s="402">
        <f t="shared" si="32"/>
        <v>0.72887767969735195</v>
      </c>
      <c r="JO32" s="402">
        <f t="shared" si="32"/>
        <v>0.72887767969735195</v>
      </c>
      <c r="JP32" s="402">
        <f t="shared" si="32"/>
        <v>0.72887767969735195</v>
      </c>
      <c r="JQ32" s="402">
        <f t="shared" si="32"/>
        <v>0.72887767969735195</v>
      </c>
      <c r="JR32" s="402">
        <f t="shared" si="32"/>
        <v>0.72887767969735195</v>
      </c>
      <c r="JS32" s="402">
        <f t="shared" si="32"/>
        <v>0.72887767969735195</v>
      </c>
      <c r="JT32" s="402">
        <f t="shared" si="32"/>
        <v>0.72444713062777422</v>
      </c>
      <c r="JU32" s="402">
        <f t="shared" si="32"/>
        <v>0.72444713062777422</v>
      </c>
      <c r="JV32" s="402">
        <f t="shared" si="32"/>
        <v>0.72444713062777422</v>
      </c>
      <c r="JW32" s="402">
        <f t="shared" si="32"/>
        <v>0.72444713062777422</v>
      </c>
      <c r="JX32" s="402">
        <f t="shared" si="32"/>
        <v>0.72444713062777422</v>
      </c>
      <c r="JY32" s="402">
        <f t="shared" si="30"/>
        <v>0.72444713062777422</v>
      </c>
      <c r="JZ32" s="402">
        <f t="shared" si="30"/>
        <v>0.72444713062777422</v>
      </c>
      <c r="KA32" s="402">
        <f t="shared" si="30"/>
        <v>0.72444713062777422</v>
      </c>
      <c r="KB32" s="402">
        <f t="shared" si="30"/>
        <v>0.72444713062777422</v>
      </c>
      <c r="KC32" s="402">
        <f t="shared" si="30"/>
        <v>0.72444713062777422</v>
      </c>
      <c r="KD32" s="402">
        <f t="shared" si="30"/>
        <v>0.72444713062777422</v>
      </c>
      <c r="KE32" s="402">
        <f t="shared" si="30"/>
        <v>0.72444713062777422</v>
      </c>
      <c r="KF32" s="402">
        <f t="shared" si="30"/>
        <v>0.72444713062777422</v>
      </c>
      <c r="KG32" s="402">
        <f t="shared" si="30"/>
        <v>0.72444713062777422</v>
      </c>
      <c r="KH32" s="402">
        <f t="shared" si="30"/>
        <v>0.72444713062777422</v>
      </c>
      <c r="KI32" s="402">
        <f t="shared" si="30"/>
        <v>0.67033462316418957</v>
      </c>
      <c r="KJ32" s="402">
        <f t="shared" si="30"/>
        <v>0.67033462316418957</v>
      </c>
      <c r="KK32" s="402">
        <f t="shared" si="30"/>
        <v>0.67033462316418957</v>
      </c>
      <c r="KL32" s="402">
        <f t="shared" si="30"/>
        <v>0.67033462316418957</v>
      </c>
      <c r="KM32" s="402">
        <f t="shared" si="30"/>
        <v>0.67033462316418957</v>
      </c>
      <c r="KN32" s="402">
        <f t="shared" si="30"/>
        <v>0.67033462316418957</v>
      </c>
      <c r="KO32" s="402">
        <f t="shared" si="30"/>
        <v>0.72902861445783118</v>
      </c>
      <c r="KP32" s="402">
        <f t="shared" si="30"/>
        <v>0.72902861445783118</v>
      </c>
      <c r="KQ32" s="402">
        <f t="shared" si="30"/>
        <v>0.72902861445783118</v>
      </c>
      <c r="KR32" s="402">
        <f t="shared" si="30"/>
        <v>0.72902861445783118</v>
      </c>
      <c r="KS32" s="402">
        <f t="shared" si="30"/>
        <v>0.72902861445783118</v>
      </c>
      <c r="KT32" s="402">
        <f t="shared" si="30"/>
        <v>0.72902861445783118</v>
      </c>
      <c r="KU32" s="402">
        <f t="shared" si="30"/>
        <v>0.74224128657487087</v>
      </c>
      <c r="KV32" s="402">
        <f t="shared" si="30"/>
        <v>0.74224128657487087</v>
      </c>
      <c r="KW32" s="402">
        <f t="shared" si="30"/>
        <v>0.74224128657487087</v>
      </c>
      <c r="KX32" s="402">
        <f t="shared" si="30"/>
        <v>0.74224128657487087</v>
      </c>
      <c r="KY32" s="402">
        <f t="shared" si="30"/>
        <v>0.74224128657487087</v>
      </c>
      <c r="KZ32" s="402">
        <f t="shared" si="30"/>
        <v>0.74224128657487087</v>
      </c>
      <c r="LA32" s="402">
        <f t="shared" si="30"/>
        <v>0.71148979479562069</v>
      </c>
      <c r="LB32" s="402">
        <f t="shared" si="30"/>
        <v>0.71148979479562069</v>
      </c>
      <c r="LC32" s="402">
        <f t="shared" si="30"/>
        <v>0.71148979479562069</v>
      </c>
    </row>
    <row r="34" spans="218:315">
      <c r="HJ34" t="s">
        <v>15349</v>
      </c>
      <c r="HK34" t="s">
        <v>15345</v>
      </c>
      <c r="HL34" s="403">
        <v>7.3170731707317077E-3</v>
      </c>
      <c r="HM34" s="403">
        <v>7.3170731707317077E-3</v>
      </c>
      <c r="HN34" s="403">
        <v>7.3170731707317077E-3</v>
      </c>
      <c r="HO34" s="403">
        <v>7.3170731707317077E-3</v>
      </c>
      <c r="HP34" s="403">
        <v>7.3170731707317077E-3</v>
      </c>
      <c r="HQ34" s="403">
        <v>7.3170731707317077E-3</v>
      </c>
      <c r="HR34" s="403">
        <v>7.3170731707317077E-3</v>
      </c>
      <c r="HS34" s="403">
        <v>7.3170731707317077E-3</v>
      </c>
      <c r="HT34" s="403">
        <v>7.3170731707317077E-3</v>
      </c>
      <c r="HU34" s="403">
        <v>7.3170731707317077E-3</v>
      </c>
      <c r="HV34" s="403">
        <v>7.3170731707317077E-3</v>
      </c>
      <c r="HW34" s="403">
        <v>7.3170731707317077E-3</v>
      </c>
      <c r="HX34" s="404">
        <v>1.03026400515132E-2</v>
      </c>
      <c r="HY34" s="404">
        <v>1.03026400515132E-2</v>
      </c>
      <c r="HZ34" s="404">
        <v>1.03026400515132E-2</v>
      </c>
      <c r="IA34" s="404">
        <v>1.03026400515132E-2</v>
      </c>
      <c r="IB34" s="404">
        <v>1.03026400515132E-2</v>
      </c>
      <c r="IC34" s="404">
        <v>1.03026400515132E-2</v>
      </c>
      <c r="ID34" s="404">
        <v>1.03026400515132E-2</v>
      </c>
      <c r="IE34" s="404">
        <v>1.03026400515132E-2</v>
      </c>
      <c r="IF34" s="404">
        <v>1.03026400515132E-2</v>
      </c>
      <c r="IG34" s="404">
        <v>1.03026400515132E-2</v>
      </c>
      <c r="IH34" s="404">
        <v>1.03026400515132E-2</v>
      </c>
      <c r="II34" s="404">
        <v>1.03026400515132E-2</v>
      </c>
      <c r="IJ34" s="403">
        <v>5.7263411693791438E-3</v>
      </c>
      <c r="IK34" s="403">
        <v>5.7263411693791438E-3</v>
      </c>
      <c r="IL34" s="403">
        <v>5.7263411693791438E-3</v>
      </c>
      <c r="IM34" s="403">
        <v>5.7263411693791438E-3</v>
      </c>
      <c r="IN34" s="403">
        <v>5.7263411693791438E-3</v>
      </c>
      <c r="IO34" s="403">
        <v>5.7263411693791438E-3</v>
      </c>
      <c r="IP34" s="403">
        <v>5.7263411693791438E-3</v>
      </c>
      <c r="IQ34" s="403">
        <v>5.7263411693791438E-3</v>
      </c>
      <c r="IR34" s="403">
        <v>5.7263411693791438E-3</v>
      </c>
      <c r="IS34" s="403">
        <v>5.7263411693791438E-3</v>
      </c>
      <c r="IT34" s="403">
        <v>5.7263411693791438E-3</v>
      </c>
      <c r="IU34" s="403">
        <v>5.7263411693791438E-3</v>
      </c>
      <c r="IV34" s="404">
        <v>4.0844111640571815E-3</v>
      </c>
      <c r="IW34" s="404">
        <v>4.0844111640571815E-3</v>
      </c>
      <c r="IX34" s="404">
        <v>4.0844111640571815E-3</v>
      </c>
      <c r="IY34" s="404">
        <v>4.0844111640571815E-3</v>
      </c>
      <c r="IZ34" s="404">
        <v>4.0844111640571815E-3</v>
      </c>
      <c r="JA34" s="404">
        <v>4.0844111640571815E-3</v>
      </c>
      <c r="JB34" s="404">
        <v>4.0844111640571815E-3</v>
      </c>
      <c r="JC34" s="404">
        <v>4.0844111640571815E-3</v>
      </c>
      <c r="JD34" s="404">
        <v>4.0844111640571815E-3</v>
      </c>
      <c r="JE34" s="404">
        <v>4.0844111640571815E-3</v>
      </c>
      <c r="JF34" s="404">
        <v>4.0844111640571815E-3</v>
      </c>
      <c r="JG34" s="404">
        <v>4.0844111640571815E-3</v>
      </c>
      <c r="JH34" s="403">
        <v>0</v>
      </c>
      <c r="JI34" s="403">
        <v>0</v>
      </c>
      <c r="JJ34" s="403">
        <v>0</v>
      </c>
      <c r="JK34" s="403">
        <v>0</v>
      </c>
      <c r="JL34" s="403">
        <v>0</v>
      </c>
      <c r="JM34" s="403">
        <v>0</v>
      </c>
      <c r="JN34" s="403">
        <v>0</v>
      </c>
      <c r="JO34" s="403">
        <v>0</v>
      </c>
      <c r="JP34" s="403">
        <v>0</v>
      </c>
      <c r="JQ34" s="403">
        <v>0</v>
      </c>
      <c r="JR34" s="403">
        <v>0</v>
      </c>
      <c r="JS34" s="403">
        <v>0</v>
      </c>
      <c r="JT34" s="404">
        <v>6.369426751592357E-3</v>
      </c>
      <c r="JU34" s="404">
        <v>6.369426751592357E-3</v>
      </c>
      <c r="JV34" s="404">
        <v>6.369426751592357E-3</v>
      </c>
      <c r="JW34" s="404">
        <v>6.369426751592357E-3</v>
      </c>
      <c r="JX34" s="404">
        <v>6.369426751592357E-3</v>
      </c>
      <c r="JY34" s="404">
        <v>6.369426751592357E-3</v>
      </c>
      <c r="JZ34" s="404">
        <v>6.369426751592357E-3</v>
      </c>
      <c r="KA34" s="404">
        <v>6.369426751592357E-3</v>
      </c>
      <c r="KB34" s="404">
        <v>6.369426751592357E-3</v>
      </c>
      <c r="KC34" s="404">
        <v>6.369426751592357E-3</v>
      </c>
      <c r="KD34" s="404">
        <v>6.369426751592357E-3</v>
      </c>
      <c r="KE34" s="404">
        <v>6.369426751592357E-3</v>
      </c>
      <c r="KF34" s="403">
        <v>3.2520325203252032E-3</v>
      </c>
      <c r="KG34" s="403">
        <v>3.2520325203252032E-3</v>
      </c>
      <c r="KH34" s="403">
        <v>3.2520325203252032E-3</v>
      </c>
      <c r="KI34" s="403">
        <v>3.2520325203252032E-3</v>
      </c>
      <c r="KJ34" s="403">
        <v>3.2520325203252032E-3</v>
      </c>
      <c r="KK34" s="403">
        <v>3.2520325203252032E-3</v>
      </c>
      <c r="KL34" s="403">
        <v>3.2520325203252032E-3</v>
      </c>
      <c r="KM34" s="403">
        <v>3.2520325203252032E-3</v>
      </c>
      <c r="KN34" s="403">
        <v>3.2520325203252032E-3</v>
      </c>
      <c r="KO34" s="403">
        <v>3.2520325203252032E-3</v>
      </c>
      <c r="KP34" s="403">
        <v>3.2520325203252032E-3</v>
      </c>
      <c r="KQ34" s="403">
        <v>3.2520325203252032E-3</v>
      </c>
      <c r="KR34" s="404">
        <v>0</v>
      </c>
      <c r="KS34" s="404">
        <v>0</v>
      </c>
      <c r="KT34" s="404">
        <v>0</v>
      </c>
      <c r="KU34" s="404">
        <v>0</v>
      </c>
      <c r="KV34" s="404">
        <v>0</v>
      </c>
      <c r="KW34" s="404">
        <v>0</v>
      </c>
      <c r="KX34" s="404">
        <v>0</v>
      </c>
      <c r="KY34" s="404">
        <v>0</v>
      </c>
      <c r="KZ34" s="404">
        <v>0</v>
      </c>
      <c r="LA34" s="404">
        <v>0</v>
      </c>
      <c r="LB34" s="404">
        <v>0</v>
      </c>
      <c r="LC34" s="404">
        <v>0</v>
      </c>
    </row>
    <row r="35" spans="218:315">
      <c r="HK35" t="s">
        <v>15346</v>
      </c>
      <c r="HL35" s="403">
        <v>0.70060975609756093</v>
      </c>
      <c r="HM35" s="403">
        <v>0.70060975609756093</v>
      </c>
      <c r="HN35" s="403">
        <v>0.70060975609756093</v>
      </c>
      <c r="HO35" s="403">
        <v>0.70060975609756093</v>
      </c>
      <c r="HP35" s="403">
        <v>0.70060975609756093</v>
      </c>
      <c r="HQ35" s="403">
        <v>0.70060975609756093</v>
      </c>
      <c r="HR35" s="403">
        <v>0.70060975609756093</v>
      </c>
      <c r="HS35" s="403">
        <v>0.70060975609756093</v>
      </c>
      <c r="HT35" s="403">
        <v>0.70060975609756093</v>
      </c>
      <c r="HU35" s="403">
        <v>0.70060975609756093</v>
      </c>
      <c r="HV35" s="403">
        <v>0.70060975609756093</v>
      </c>
      <c r="HW35" s="403">
        <v>0.70060975609756093</v>
      </c>
      <c r="HX35" s="404">
        <v>0.72182871860914355</v>
      </c>
      <c r="HY35" s="404">
        <v>0.72182871860914355</v>
      </c>
      <c r="HZ35" s="404">
        <v>0.72182871860914355</v>
      </c>
      <c r="IA35" s="404">
        <v>0.72182871860914355</v>
      </c>
      <c r="IB35" s="404">
        <v>0.72182871860914355</v>
      </c>
      <c r="IC35" s="404">
        <v>0.72182871860914355</v>
      </c>
      <c r="ID35" s="404">
        <v>0.72182871860914355</v>
      </c>
      <c r="IE35" s="404">
        <v>0.72182871860914355</v>
      </c>
      <c r="IF35" s="404">
        <v>0.72182871860914355</v>
      </c>
      <c r="IG35" s="404">
        <v>0.72182871860914355</v>
      </c>
      <c r="IH35" s="404">
        <v>0.72182871860914355</v>
      </c>
      <c r="II35" s="404">
        <v>0.72182871860914355</v>
      </c>
      <c r="IJ35" s="403">
        <v>0.75557564798071131</v>
      </c>
      <c r="IK35" s="403">
        <v>0.75557564798071131</v>
      </c>
      <c r="IL35" s="403">
        <v>0.75557564798071131</v>
      </c>
      <c r="IM35" s="403">
        <v>0.75557564798071131</v>
      </c>
      <c r="IN35" s="403">
        <v>0.75557564798071131</v>
      </c>
      <c r="IO35" s="403">
        <v>0.75557564798071131</v>
      </c>
      <c r="IP35" s="403">
        <v>0.75557564798071131</v>
      </c>
      <c r="IQ35" s="403">
        <v>0.75557564798071131</v>
      </c>
      <c r="IR35" s="403">
        <v>0.75557564798071131</v>
      </c>
      <c r="IS35" s="403">
        <v>0.75557564798071131</v>
      </c>
      <c r="IT35" s="403">
        <v>0.75557564798071131</v>
      </c>
      <c r="IU35" s="403">
        <v>0.75557564798071131</v>
      </c>
      <c r="IV35" s="404">
        <v>0.68686181075561603</v>
      </c>
      <c r="IW35" s="404">
        <v>0.68686181075561603</v>
      </c>
      <c r="IX35" s="404">
        <v>0.68686181075561603</v>
      </c>
      <c r="IY35" s="404">
        <v>0.68686181075561603</v>
      </c>
      <c r="IZ35" s="404">
        <v>0.68686181075561603</v>
      </c>
      <c r="JA35" s="404">
        <v>0.68686181075561603</v>
      </c>
      <c r="JB35" s="404">
        <v>0.68686181075561603</v>
      </c>
      <c r="JC35" s="404">
        <v>0.68686181075561603</v>
      </c>
      <c r="JD35" s="404">
        <v>0.68686181075561603</v>
      </c>
      <c r="JE35" s="404">
        <v>0.68686181075561603</v>
      </c>
      <c r="JF35" s="404">
        <v>0.68686181075561603</v>
      </c>
      <c r="JG35" s="404">
        <v>0.68686181075561603</v>
      </c>
      <c r="JH35" s="403">
        <v>0.75222363405336723</v>
      </c>
      <c r="JI35" s="403">
        <v>0.75222363405336723</v>
      </c>
      <c r="JJ35" s="403">
        <v>0.75222363405336723</v>
      </c>
      <c r="JK35" s="403">
        <v>0.75222363405336723</v>
      </c>
      <c r="JL35" s="403">
        <v>0.75222363405336723</v>
      </c>
      <c r="JM35" s="403">
        <v>0.75222363405336723</v>
      </c>
      <c r="JN35" s="403">
        <v>0.75222363405336723</v>
      </c>
      <c r="JO35" s="403">
        <v>0.75222363405336723</v>
      </c>
      <c r="JP35" s="403">
        <v>0.75222363405336723</v>
      </c>
      <c r="JQ35" s="403">
        <v>0.75222363405336723</v>
      </c>
      <c r="JR35" s="403">
        <v>0.75222363405336723</v>
      </c>
      <c r="JS35" s="403">
        <v>0.75222363405336723</v>
      </c>
      <c r="JT35" s="404">
        <v>0.86624203821656054</v>
      </c>
      <c r="JU35" s="404">
        <v>0.86624203821656054</v>
      </c>
      <c r="JV35" s="404">
        <v>0.86624203821656054</v>
      </c>
      <c r="JW35" s="404">
        <v>0.86624203821656054</v>
      </c>
      <c r="JX35" s="404">
        <v>0.86624203821656054</v>
      </c>
      <c r="JY35" s="404">
        <v>0.86624203821656054</v>
      </c>
      <c r="JZ35" s="404">
        <v>0.86624203821656054</v>
      </c>
      <c r="KA35" s="404">
        <v>0.86624203821656054</v>
      </c>
      <c r="KB35" s="404">
        <v>0.86624203821656054</v>
      </c>
      <c r="KC35" s="404">
        <v>0.86624203821656054</v>
      </c>
      <c r="KD35" s="404">
        <v>0.86624203821656054</v>
      </c>
      <c r="KE35" s="404">
        <v>0.86624203821656054</v>
      </c>
      <c r="KF35" s="403">
        <v>0.89756097560975612</v>
      </c>
      <c r="KG35" s="403">
        <v>0.89756097560975612</v>
      </c>
      <c r="KH35" s="403">
        <v>0.89756097560975612</v>
      </c>
      <c r="KI35" s="403">
        <v>0.89756097560975612</v>
      </c>
      <c r="KJ35" s="403">
        <v>0.89756097560975612</v>
      </c>
      <c r="KK35" s="403">
        <v>0.89756097560975612</v>
      </c>
      <c r="KL35" s="403">
        <v>0.89756097560975612</v>
      </c>
      <c r="KM35" s="403">
        <v>0.89756097560975612</v>
      </c>
      <c r="KN35" s="403">
        <v>0.89756097560975612</v>
      </c>
      <c r="KO35" s="403">
        <v>0.89756097560975612</v>
      </c>
      <c r="KP35" s="403">
        <v>0.89756097560975612</v>
      </c>
      <c r="KQ35" s="403">
        <v>0.89756097560975612</v>
      </c>
      <c r="KR35" s="404">
        <v>0.89873417721518989</v>
      </c>
      <c r="KS35" s="404">
        <v>0.89873417721518989</v>
      </c>
      <c r="KT35" s="404">
        <v>0.89873417721518989</v>
      </c>
      <c r="KU35" s="404">
        <v>0.89873417721518989</v>
      </c>
      <c r="KV35" s="404">
        <v>0.89873417721518989</v>
      </c>
      <c r="KW35" s="404">
        <v>0.89873417721518989</v>
      </c>
      <c r="KX35" s="404">
        <v>0.89873417721518989</v>
      </c>
      <c r="KY35" s="404">
        <v>0.89873417721518989</v>
      </c>
      <c r="KZ35" s="404">
        <v>0.89873417721518989</v>
      </c>
      <c r="LA35" s="404">
        <v>0.89873417721518989</v>
      </c>
      <c r="LB35" s="404">
        <v>0.89873417721518989</v>
      </c>
      <c r="LC35" s="404">
        <v>0.89873417721518989</v>
      </c>
    </row>
    <row r="36" spans="218:315">
      <c r="HK36" t="s">
        <v>15347</v>
      </c>
      <c r="HL36" s="403">
        <v>0.2920731707317073</v>
      </c>
      <c r="HM36" s="403">
        <v>0.2920731707317073</v>
      </c>
      <c r="HN36" s="403">
        <v>0.2920731707317073</v>
      </c>
      <c r="HO36" s="403">
        <v>0.2920731707317073</v>
      </c>
      <c r="HP36" s="403">
        <v>0.2920731707317073</v>
      </c>
      <c r="HQ36" s="403">
        <v>0.2920731707317073</v>
      </c>
      <c r="HR36" s="403">
        <v>0.2920731707317073</v>
      </c>
      <c r="HS36" s="403">
        <v>0.2920731707317073</v>
      </c>
      <c r="HT36" s="403">
        <v>0.2920731707317073</v>
      </c>
      <c r="HU36" s="403">
        <v>0.2920731707317073</v>
      </c>
      <c r="HV36" s="403">
        <v>0.2920731707317073</v>
      </c>
      <c r="HW36" s="403">
        <v>0.2920731707317073</v>
      </c>
      <c r="HX36" s="404">
        <v>0.26786864133934318</v>
      </c>
      <c r="HY36" s="404">
        <v>0.26786864133934318</v>
      </c>
      <c r="HZ36" s="404">
        <v>0.26786864133934318</v>
      </c>
      <c r="IA36" s="404">
        <v>0.26786864133934318</v>
      </c>
      <c r="IB36" s="404">
        <v>0.26786864133934318</v>
      </c>
      <c r="IC36" s="404">
        <v>0.26786864133934318</v>
      </c>
      <c r="ID36" s="404">
        <v>0.26786864133934318</v>
      </c>
      <c r="IE36" s="404">
        <v>0.26786864133934318</v>
      </c>
      <c r="IF36" s="404">
        <v>0.26786864133934318</v>
      </c>
      <c r="IG36" s="404">
        <v>0.26786864133934318</v>
      </c>
      <c r="IH36" s="404">
        <v>0.26786864133934318</v>
      </c>
      <c r="II36" s="404">
        <v>0.26786864133934318</v>
      </c>
      <c r="IJ36" s="403">
        <v>0.23869801084990958</v>
      </c>
      <c r="IK36" s="403">
        <v>0.23869801084990958</v>
      </c>
      <c r="IL36" s="403">
        <v>0.23869801084990958</v>
      </c>
      <c r="IM36" s="403">
        <v>0.23869801084990958</v>
      </c>
      <c r="IN36" s="403">
        <v>0.23869801084990958</v>
      </c>
      <c r="IO36" s="403">
        <v>0.23869801084990958</v>
      </c>
      <c r="IP36" s="403">
        <v>0.23869801084990958</v>
      </c>
      <c r="IQ36" s="403">
        <v>0.23869801084990958</v>
      </c>
      <c r="IR36" s="403">
        <v>0.23869801084990958</v>
      </c>
      <c r="IS36" s="403">
        <v>0.23869801084990958</v>
      </c>
      <c r="IT36" s="403">
        <v>0.23869801084990958</v>
      </c>
      <c r="IU36" s="403">
        <v>0.23869801084990958</v>
      </c>
      <c r="IV36" s="404">
        <v>0.30905377808032675</v>
      </c>
      <c r="IW36" s="404">
        <v>0.30905377808032675</v>
      </c>
      <c r="IX36" s="404">
        <v>0.30905377808032675</v>
      </c>
      <c r="IY36" s="404">
        <v>0.30905377808032675</v>
      </c>
      <c r="IZ36" s="404">
        <v>0.30905377808032675</v>
      </c>
      <c r="JA36" s="404">
        <v>0.30905377808032675</v>
      </c>
      <c r="JB36" s="404">
        <v>0.30905377808032675</v>
      </c>
      <c r="JC36" s="404">
        <v>0.30905377808032675</v>
      </c>
      <c r="JD36" s="404">
        <v>0.30905377808032675</v>
      </c>
      <c r="JE36" s="404">
        <v>0.30905377808032675</v>
      </c>
      <c r="JF36" s="404">
        <v>0.30905377808032675</v>
      </c>
      <c r="JG36" s="404">
        <v>0.30905377808032675</v>
      </c>
      <c r="JH36" s="403">
        <v>0.24777636594663277</v>
      </c>
      <c r="JI36" s="403">
        <v>0.24777636594663277</v>
      </c>
      <c r="JJ36" s="403">
        <v>0.24777636594663277</v>
      </c>
      <c r="JK36" s="403">
        <v>0.24777636594663277</v>
      </c>
      <c r="JL36" s="403">
        <v>0.24777636594663277</v>
      </c>
      <c r="JM36" s="403">
        <v>0.24777636594663277</v>
      </c>
      <c r="JN36" s="403">
        <v>0.24777636594663277</v>
      </c>
      <c r="JO36" s="403">
        <v>0.24777636594663277</v>
      </c>
      <c r="JP36" s="403">
        <v>0.24777636594663277</v>
      </c>
      <c r="JQ36" s="403">
        <v>0.24777636594663277</v>
      </c>
      <c r="JR36" s="403">
        <v>0.24777636594663277</v>
      </c>
      <c r="JS36" s="403">
        <v>0.24777636594663277</v>
      </c>
      <c r="JT36" s="404">
        <v>0.12738853503184713</v>
      </c>
      <c r="JU36" s="404">
        <v>0.12738853503184713</v>
      </c>
      <c r="JV36" s="404">
        <v>0.12738853503184713</v>
      </c>
      <c r="JW36" s="404">
        <v>0.12738853503184713</v>
      </c>
      <c r="JX36" s="404">
        <v>0.12738853503184713</v>
      </c>
      <c r="JY36" s="404">
        <v>0.12738853503184713</v>
      </c>
      <c r="JZ36" s="404">
        <v>0.12738853503184713</v>
      </c>
      <c r="KA36" s="404">
        <v>0.12738853503184713</v>
      </c>
      <c r="KB36" s="404">
        <v>0.12738853503184713</v>
      </c>
      <c r="KC36" s="404">
        <v>0.12738853503184713</v>
      </c>
      <c r="KD36" s="404">
        <v>0.12738853503184713</v>
      </c>
      <c r="KE36" s="404">
        <v>0.12738853503184713</v>
      </c>
      <c r="KF36" s="403">
        <v>9.9186991869918695E-2</v>
      </c>
      <c r="KG36" s="403">
        <v>9.9186991869918695E-2</v>
      </c>
      <c r="KH36" s="403">
        <v>9.9186991869918695E-2</v>
      </c>
      <c r="KI36" s="403">
        <v>9.9186991869918695E-2</v>
      </c>
      <c r="KJ36" s="403">
        <v>9.9186991869918695E-2</v>
      </c>
      <c r="KK36" s="403">
        <v>9.9186991869918695E-2</v>
      </c>
      <c r="KL36" s="403">
        <v>9.9186991869918695E-2</v>
      </c>
      <c r="KM36" s="403">
        <v>9.9186991869918695E-2</v>
      </c>
      <c r="KN36" s="403">
        <v>9.9186991869918695E-2</v>
      </c>
      <c r="KO36" s="403">
        <v>9.9186991869918695E-2</v>
      </c>
      <c r="KP36" s="403">
        <v>9.9186991869918695E-2</v>
      </c>
      <c r="KQ36" s="403">
        <v>9.9186991869918695E-2</v>
      </c>
      <c r="KR36" s="404">
        <v>0.10126582278481013</v>
      </c>
      <c r="KS36" s="404">
        <v>0.10126582278481013</v>
      </c>
      <c r="KT36" s="404">
        <v>0.10126582278481013</v>
      </c>
      <c r="KU36" s="404">
        <v>0.10126582278481013</v>
      </c>
      <c r="KV36" s="404">
        <v>0.10126582278481013</v>
      </c>
      <c r="KW36" s="404">
        <v>0.10126582278481013</v>
      </c>
      <c r="KX36" s="404">
        <v>0.10126582278481013</v>
      </c>
      <c r="KY36" s="404">
        <v>0.10126582278481013</v>
      </c>
      <c r="KZ36" s="404">
        <v>0.10126582278481013</v>
      </c>
      <c r="LA36" s="404">
        <v>0.10126582278481013</v>
      </c>
      <c r="LB36" s="404">
        <v>0.10126582278481013</v>
      </c>
      <c r="LC36" s="404">
        <v>0.10126582278481013</v>
      </c>
    </row>
    <row r="38" spans="218:315">
      <c r="HJ38" t="s">
        <v>15350</v>
      </c>
      <c r="HL38">
        <f>'02_inst_data'!HO20</f>
        <v>1.5998293032750255</v>
      </c>
      <c r="HM38">
        <f>'02_inst_data'!HP20</f>
        <v>1.2002987395030253</v>
      </c>
      <c r="HN38">
        <f>'02_inst_data'!HQ20</f>
        <v>2.0690846566859769</v>
      </c>
      <c r="HO38">
        <f>'02_inst_data'!HR20</f>
        <v>1.6262377451682974</v>
      </c>
      <c r="HP38">
        <f>'02_inst_data'!HS20</f>
        <v>2.1316459405401034</v>
      </c>
      <c r="HQ38">
        <f>'02_inst_data'!HT20</f>
        <v>1.9794239828628817</v>
      </c>
      <c r="HR38">
        <f>'02_inst_data'!HU20</f>
        <v>2.6328068374465743</v>
      </c>
      <c r="HS38">
        <f>'02_inst_data'!HV20</f>
        <v>2.1770351325128763</v>
      </c>
      <c r="HT38">
        <f>'02_inst_data'!HW20</f>
        <v>2.9287764778725904</v>
      </c>
      <c r="HU38">
        <f>'02_inst_data'!HX20</f>
        <v>1.5226260168167449</v>
      </c>
      <c r="HV38">
        <f>'02_inst_data'!HY20</f>
        <v>3.522961339970637</v>
      </c>
      <c r="HW38">
        <f>'02_inst_data'!HZ20</f>
        <v>6.7392738273452704</v>
      </c>
      <c r="HX38">
        <f>'02_inst_data'!IA20</f>
        <v>0.44319584552243196</v>
      </c>
      <c r="HY38">
        <f>'02_inst_data'!IB20</f>
        <v>0.89463937054636267</v>
      </c>
      <c r="HZ38">
        <f>'02_inst_data'!IC20</f>
        <v>1.6266865198826856</v>
      </c>
      <c r="IA38">
        <f>'02_inst_data'!ID20</f>
        <v>4.0091935834047687</v>
      </c>
      <c r="IB38">
        <f>'02_inst_data'!IE20</f>
        <v>2.3991279058923221</v>
      </c>
      <c r="IC38">
        <f>'02_inst_data'!IF20</f>
        <v>3.0455725836114325</v>
      </c>
      <c r="ID38">
        <f>'02_inst_data'!IG20</f>
        <v>2.3146661921591356</v>
      </c>
      <c r="IE38">
        <f>'02_inst_data'!IH20</f>
        <v>1.5187137861597484</v>
      </c>
      <c r="IF38">
        <f>'02_inst_data'!II20</f>
        <v>7.5984057442270156</v>
      </c>
      <c r="IG38">
        <f>'02_inst_data'!IJ20</f>
        <v>2.7440702748637107</v>
      </c>
      <c r="IH38">
        <f>'02_inst_data'!IK20</f>
        <v>8.1568637663512948</v>
      </c>
      <c r="II38">
        <f>'02_inst_data'!IL20</f>
        <v>11.118864427379082</v>
      </c>
      <c r="IJ38">
        <f>'02_inst_data'!IM20</f>
        <v>0.29250764091375475</v>
      </c>
      <c r="IK38">
        <f>'02_inst_data'!IN20</f>
        <v>0.57309692442484239</v>
      </c>
      <c r="IL38">
        <f>'02_inst_data'!IO20</f>
        <v>7.8568554574943335</v>
      </c>
      <c r="IM38">
        <f>'02_inst_data'!IP20</f>
        <v>1.2159263973462557</v>
      </c>
      <c r="IN38">
        <f>'02_inst_data'!IQ20</f>
        <v>1.994115567161171</v>
      </c>
      <c r="IO38">
        <f>'02_inst_data'!IR20</f>
        <v>2.3333570512710402</v>
      </c>
      <c r="IP38">
        <f>'02_inst_data'!IS20</f>
        <v>4.2505111798632811</v>
      </c>
      <c r="IQ38">
        <f>'02_inst_data'!IT20</f>
        <v>4.5651371928602558</v>
      </c>
      <c r="IR38">
        <f>'02_inst_data'!IU20</f>
        <v>7.2269262521025288</v>
      </c>
      <c r="IS38">
        <f>'02_inst_data'!IV20</f>
        <v>9.1512246233423902</v>
      </c>
      <c r="IT38">
        <f>'02_inst_data'!IW20</f>
        <v>12.805310048523905</v>
      </c>
      <c r="IU38">
        <f>'02_inst_data'!IX20</f>
        <v>45.295031664696253</v>
      </c>
      <c r="IV38">
        <f>'02_inst_data'!IY20</f>
        <v>3.250340791480836</v>
      </c>
      <c r="IW38">
        <f>'02_inst_data'!IZ20</f>
        <v>22.514674566788731</v>
      </c>
      <c r="IX38">
        <f>'02_inst_data'!JA20</f>
        <v>2.1762345430135457</v>
      </c>
      <c r="IY38">
        <f>'02_inst_data'!JB20</f>
        <v>6.3001312207226494</v>
      </c>
      <c r="IZ38">
        <f>'02_inst_data'!JC20</f>
        <v>7.5237894399946867</v>
      </c>
      <c r="JA38">
        <f>'02_inst_data'!JD20</f>
        <v>11.845421282114165</v>
      </c>
      <c r="JB38">
        <f>'02_inst_data'!JE20</f>
        <v>14.652649935366423</v>
      </c>
      <c r="JC38">
        <f>'02_inst_data'!JF20</f>
        <v>16.936208481755049</v>
      </c>
      <c r="JD38">
        <f>'02_inst_data'!JG20</f>
        <v>65.227029265920436</v>
      </c>
      <c r="JE38">
        <f>'02_inst_data'!JH20</f>
        <v>3.9665704298237228</v>
      </c>
      <c r="JF38">
        <f>'02_inst_data'!JI20</f>
        <v>7.7223475083857416</v>
      </c>
      <c r="JG38">
        <f>'02_inst_data'!JJ20</f>
        <v>51.494602534634026</v>
      </c>
      <c r="JH38">
        <f>'02_inst_data'!JK20</f>
        <v>0.28445599731103366</v>
      </c>
      <c r="JI38">
        <f>'02_inst_data'!JL20</f>
        <v>0.63933344346944276</v>
      </c>
      <c r="JJ38">
        <f>'02_inst_data'!JM20</f>
        <v>2.5758503867216977</v>
      </c>
      <c r="JK38">
        <f>'02_inst_data'!JN20</f>
        <v>4.5816223780122609</v>
      </c>
      <c r="JL38">
        <f>'02_inst_data'!JO20</f>
        <v>28.944381877080339</v>
      </c>
      <c r="JM38">
        <f>'02_inst_data'!JP20</f>
        <v>17.028066711406609</v>
      </c>
      <c r="JN38">
        <f>'02_inst_data'!JQ20</f>
        <v>24.472656325297287</v>
      </c>
      <c r="JO38">
        <f>'02_inst_data'!JR20</f>
        <v>7.6792184266394097</v>
      </c>
      <c r="JP38">
        <f>'02_inst_data'!JS20</f>
        <v>15.008006310204967</v>
      </c>
      <c r="JQ38">
        <f>'02_inst_data'!JT20</f>
        <v>19.641715774347105</v>
      </c>
      <c r="JR38">
        <f>'02_inst_data'!JU20</f>
        <v>27.110216604823638</v>
      </c>
      <c r="JS38">
        <f>'02_inst_data'!JV20</f>
        <v>171.07447576468621</v>
      </c>
      <c r="JT38">
        <f>'02_inst_data'!JW20</f>
        <v>0.22415276750001648</v>
      </c>
      <c r="JU38">
        <f>'02_inst_data'!JX20</f>
        <v>2.6826603214401969</v>
      </c>
      <c r="JV38">
        <f>'02_inst_data'!JY20</f>
        <v>11.203043243267075</v>
      </c>
      <c r="JW38">
        <f>'02_inst_data'!JZ20</f>
        <v>12.51579392613092</v>
      </c>
      <c r="JX38">
        <f>'02_inst_data'!KA20</f>
        <v>20.722138820690276</v>
      </c>
      <c r="JY38">
        <f>'02_inst_data'!KB20</f>
        <v>11.748182773827116</v>
      </c>
      <c r="JZ38">
        <f>'02_inst_data'!KC20</f>
        <v>26.366977964643191</v>
      </c>
      <c r="KA38">
        <f>'02_inst_data'!KD20</f>
        <v>20.725276959435281</v>
      </c>
      <c r="KB38">
        <f>'02_inst_data'!KE20</f>
        <v>31.856255087951105</v>
      </c>
      <c r="KC38">
        <f>'02_inst_data'!KF20</f>
        <v>51.439249544206298</v>
      </c>
      <c r="KD38">
        <f>'02_inst_data'!KG20</f>
        <v>46.613240459930935</v>
      </c>
      <c r="KE38">
        <f>'02_inst_data'!KH20</f>
        <v>68.933028130977547</v>
      </c>
      <c r="KF38">
        <f>'02_inst_data'!KI20</f>
        <v>40.92353112914175</v>
      </c>
      <c r="KG38">
        <f>'02_inst_data'!KJ20</f>
        <v>16.987764592826977</v>
      </c>
      <c r="KH38">
        <f>'02_inst_data'!KK20</f>
        <v>130.46735369287228</v>
      </c>
      <c r="KI38">
        <f>'02_inst_data'!KL20</f>
        <v>2.2031388788172639</v>
      </c>
      <c r="KJ38">
        <f>'02_inst_data'!KM20</f>
        <v>1.2875419583763712</v>
      </c>
      <c r="KK38">
        <f>'02_inst_data'!KN20</f>
        <v>21.622372948795043</v>
      </c>
      <c r="KL38">
        <f>'02_inst_data'!KO20</f>
        <v>7.8087308854755895</v>
      </c>
      <c r="KM38">
        <f>'02_inst_data'!KP20</f>
        <v>14.857929333223046</v>
      </c>
      <c r="KN38">
        <f>'02_inst_data'!KQ20</f>
        <v>91.274977115898167</v>
      </c>
      <c r="KO38">
        <f>'02_inst_data'!KR20</f>
        <v>0</v>
      </c>
      <c r="KP38">
        <f>'02_inst_data'!KS20</f>
        <v>0.6689503933001143</v>
      </c>
      <c r="KQ38">
        <f>'02_inst_data'!KT20</f>
        <v>5.257709071273549</v>
      </c>
      <c r="KR38">
        <f>'02_inst_data'!KU20</f>
        <v>4.0254905139441233</v>
      </c>
      <c r="KS38">
        <f>'02_inst_data'!KV20</f>
        <v>10.288504366597151</v>
      </c>
      <c r="KT38">
        <f>'02_inst_data'!KW20</f>
        <v>112.03262514388804</v>
      </c>
      <c r="KU38">
        <f>'02_inst_data'!KX20</f>
        <v>2.6611825344557314</v>
      </c>
      <c r="KV38">
        <f>'02_inst_data'!KY20</f>
        <v>1.9527833292524015</v>
      </c>
      <c r="KW38">
        <f>'02_inst_data'!KZ20</f>
        <v>17.944255877245574</v>
      </c>
      <c r="KX38">
        <f>'02_inst_data'!LA20</f>
        <v>6.5880239635136562</v>
      </c>
      <c r="KY38">
        <f>'02_inst_data'!LB20</f>
        <v>7.9941849886437524</v>
      </c>
      <c r="KZ38">
        <f>'02_inst_data'!LC20</f>
        <v>104.87239849737273</v>
      </c>
      <c r="LA38">
        <f>'02_inst_data'!LD20</f>
        <v>1.1850553740244465</v>
      </c>
      <c r="LB38">
        <f>'02_inst_data'!LE20</f>
        <v>0</v>
      </c>
      <c r="LC38">
        <f>'02_inst_data'!LF20</f>
        <v>0.42549541106242145</v>
      </c>
    </row>
  </sheetData>
  <mergeCells count="1">
    <mergeCell ref="GB22:HK22"/>
  </mergeCells>
  <hyperlinks>
    <hyperlink ref="FU22" r:id="rId1" xr:uid="{00000000-0004-0000-0B00-000000000000}"/>
  </hyperlinks>
  <pageMargins left="0.7" right="0.7" top="0.78740157499999996" bottom="0.78740157499999996"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LP427"/>
  <sheetViews>
    <sheetView topLeftCell="KK30" zoomScale="70" zoomScaleNormal="70" workbookViewId="0">
      <selection activeCell="E28" sqref="E28"/>
    </sheetView>
  </sheetViews>
  <sheetFormatPr defaultColWidth="11.25" defaultRowHeight="15.75"/>
  <cols>
    <col min="2" max="2" width="96" customWidth="1"/>
    <col min="3" max="3" width="35.25" customWidth="1"/>
    <col min="4" max="4" width="23.75" bestFit="1" customWidth="1"/>
    <col min="5" max="21" width="10.5" customWidth="1"/>
  </cols>
  <sheetData>
    <row r="1" spans="1:316" s="25" customFormat="1">
      <c r="B1" s="27" t="s">
        <v>0</v>
      </c>
      <c r="C1" s="27"/>
      <c r="D1" s="27"/>
    </row>
    <row r="2" spans="1:316" s="25" customFormat="1">
      <c r="B2" s="27" t="s">
        <v>14861</v>
      </c>
      <c r="C2" s="27"/>
      <c r="D2" s="27"/>
    </row>
    <row r="3" spans="1:316" s="25" customFormat="1">
      <c r="B3" s="273" t="s">
        <v>15286</v>
      </c>
      <c r="C3" s="27"/>
      <c r="D3" s="27"/>
      <c r="E3" s="344">
        <v>0</v>
      </c>
    </row>
    <row r="4" spans="1:316" s="25" customFormat="1">
      <c r="B4" s="273" t="s">
        <v>15287</v>
      </c>
      <c r="C4" s="27"/>
      <c r="D4" s="27"/>
      <c r="E4" s="344">
        <v>0</v>
      </c>
    </row>
    <row r="5" spans="1:316" s="25" customFormat="1">
      <c r="B5" s="273" t="s">
        <v>15288</v>
      </c>
      <c r="C5" s="27"/>
      <c r="D5" s="27"/>
      <c r="E5" s="344">
        <v>0</v>
      </c>
    </row>
    <row r="6" spans="1:316" s="25" customFormat="1">
      <c r="B6" s="27" t="s">
        <v>15279</v>
      </c>
      <c r="E6" s="28" t="s">
        <v>304</v>
      </c>
      <c r="F6" s="28" t="s">
        <v>305</v>
      </c>
      <c r="G6" s="28" t="s">
        <v>329</v>
      </c>
      <c r="H6" s="28" t="s">
        <v>306</v>
      </c>
      <c r="I6" s="28" t="s">
        <v>307</v>
      </c>
      <c r="J6" s="28" t="s">
        <v>308</v>
      </c>
      <c r="K6" s="28" t="s">
        <v>2389</v>
      </c>
      <c r="L6" s="28" t="s">
        <v>310</v>
      </c>
      <c r="M6" s="28" t="s">
        <v>311</v>
      </c>
      <c r="N6" s="28" t="s">
        <v>312</v>
      </c>
      <c r="O6" s="28" t="s">
        <v>313</v>
      </c>
      <c r="P6" s="28" t="s">
        <v>314</v>
      </c>
      <c r="Q6" s="28" t="s">
        <v>315</v>
      </c>
      <c r="R6" s="25" t="s">
        <v>316</v>
      </c>
      <c r="S6" s="25" t="s">
        <v>317</v>
      </c>
      <c r="T6" s="25" t="s">
        <v>15278</v>
      </c>
      <c r="U6" s="25" t="s">
        <v>318</v>
      </c>
      <c r="V6" s="25" t="s">
        <v>319</v>
      </c>
      <c r="W6" s="25" t="s">
        <v>320</v>
      </c>
      <c r="X6" s="25" t="s">
        <v>323</v>
      </c>
      <c r="Y6" s="25" t="s">
        <v>322</v>
      </c>
      <c r="Z6" s="25" t="s">
        <v>324</v>
      </c>
      <c r="AA6" s="25" t="s">
        <v>326</v>
      </c>
      <c r="AB6" s="25" t="s">
        <v>325</v>
      </c>
      <c r="AC6" s="25" t="s">
        <v>328</v>
      </c>
      <c r="AD6" s="25" t="s">
        <v>327</v>
      </c>
    </row>
    <row r="7" spans="1:316" s="25" customFormat="1">
      <c r="A7" s="126" t="s">
        <v>336</v>
      </c>
      <c r="B7" s="199" t="s">
        <v>15289</v>
      </c>
      <c r="C7" s="389"/>
      <c r="D7" s="389"/>
      <c r="E7">
        <v>149722</v>
      </c>
      <c r="F7">
        <v>16142</v>
      </c>
      <c r="G7">
        <v>5213</v>
      </c>
      <c r="H7">
        <v>65851</v>
      </c>
      <c r="I7">
        <v>23543</v>
      </c>
      <c r="J7">
        <v>234196</v>
      </c>
      <c r="K7">
        <v>70059</v>
      </c>
      <c r="L7">
        <v>43528</v>
      </c>
      <c r="M7">
        <v>13964</v>
      </c>
      <c r="N7">
        <v>68159</v>
      </c>
      <c r="O7">
        <v>22667</v>
      </c>
      <c r="P7">
        <v>68929</v>
      </c>
      <c r="Q7">
        <v>31002</v>
      </c>
      <c r="R7">
        <v>7786</v>
      </c>
      <c r="S7">
        <v>9160</v>
      </c>
      <c r="T7">
        <v>112941</v>
      </c>
      <c r="U7">
        <v>18752</v>
      </c>
      <c r="V7">
        <v>31940</v>
      </c>
      <c r="W7">
        <v>68377</v>
      </c>
      <c r="X7">
        <v>64185</v>
      </c>
      <c r="Y7">
        <v>110583</v>
      </c>
      <c r="Z7">
        <v>9809</v>
      </c>
      <c r="AA7">
        <v>110680</v>
      </c>
      <c r="AB7">
        <v>132909</v>
      </c>
      <c r="AC7">
        <v>223936</v>
      </c>
      <c r="AD7">
        <v>16382</v>
      </c>
      <c r="AE7"/>
    </row>
    <row r="8" spans="1:316" s="25" customFormat="1">
      <c r="B8" s="25" t="s">
        <v>14858</v>
      </c>
      <c r="E8" s="63">
        <v>33239</v>
      </c>
      <c r="F8" s="63">
        <v>33270</v>
      </c>
      <c r="G8" s="63">
        <v>33298</v>
      </c>
      <c r="H8" s="63">
        <v>33329</v>
      </c>
      <c r="I8" s="63">
        <v>33359</v>
      </c>
      <c r="J8" s="63">
        <v>33390</v>
      </c>
      <c r="K8" s="63">
        <v>33420</v>
      </c>
      <c r="L8" s="63">
        <v>33451</v>
      </c>
      <c r="M8" s="63">
        <v>33482</v>
      </c>
      <c r="N8" s="63">
        <v>33512</v>
      </c>
      <c r="O8" s="63">
        <v>33543</v>
      </c>
      <c r="P8" s="63">
        <v>33573</v>
      </c>
      <c r="Q8" s="63">
        <v>33604</v>
      </c>
      <c r="R8" s="63">
        <v>33635</v>
      </c>
      <c r="S8" s="63">
        <v>33664</v>
      </c>
      <c r="T8" s="63">
        <v>33695</v>
      </c>
      <c r="U8" s="63">
        <v>33725</v>
      </c>
      <c r="V8" s="63">
        <v>33756</v>
      </c>
      <c r="W8" s="63">
        <v>33786</v>
      </c>
      <c r="X8" s="63">
        <v>33817</v>
      </c>
      <c r="Y8" s="63">
        <v>33848</v>
      </c>
      <c r="Z8" s="63">
        <v>33878</v>
      </c>
      <c r="AA8" s="63">
        <v>33909</v>
      </c>
      <c r="AB8" s="63">
        <v>33939</v>
      </c>
      <c r="AC8" s="63">
        <v>33970</v>
      </c>
      <c r="AD8" s="63">
        <v>34001</v>
      </c>
      <c r="AE8" s="63">
        <v>34029</v>
      </c>
      <c r="AF8" s="63">
        <v>34060</v>
      </c>
      <c r="AG8" s="63">
        <v>34090</v>
      </c>
      <c r="AH8" s="63">
        <v>34121</v>
      </c>
      <c r="AI8" s="63">
        <v>34151</v>
      </c>
      <c r="AJ8" s="63">
        <v>34182</v>
      </c>
      <c r="AK8" s="63">
        <v>34213</v>
      </c>
      <c r="AL8" s="63">
        <v>34243</v>
      </c>
      <c r="AM8" s="63">
        <v>34274</v>
      </c>
      <c r="AN8" s="63">
        <v>34304</v>
      </c>
      <c r="AO8" s="63">
        <v>34335</v>
      </c>
      <c r="AP8" s="63">
        <v>34366</v>
      </c>
      <c r="AQ8" s="63">
        <v>34394</v>
      </c>
      <c r="AR8" s="63">
        <v>34425</v>
      </c>
      <c r="AS8" s="63">
        <v>34455</v>
      </c>
      <c r="AT8" s="63">
        <v>34486</v>
      </c>
      <c r="AU8" s="63">
        <v>34516</v>
      </c>
      <c r="AV8" s="63">
        <v>34547</v>
      </c>
      <c r="AW8" s="63">
        <v>34578</v>
      </c>
      <c r="AX8" s="63">
        <v>34608</v>
      </c>
      <c r="AY8" s="63">
        <v>34639</v>
      </c>
      <c r="AZ8" s="63">
        <v>34669</v>
      </c>
      <c r="BA8" s="63">
        <v>34700</v>
      </c>
      <c r="BB8" s="63">
        <v>34731</v>
      </c>
      <c r="BC8" s="63">
        <v>34759</v>
      </c>
      <c r="BD8" s="63">
        <v>34790</v>
      </c>
      <c r="BE8" s="63">
        <v>34820</v>
      </c>
      <c r="BF8" s="63">
        <v>34851</v>
      </c>
      <c r="BG8" s="63">
        <v>34881</v>
      </c>
      <c r="BH8" s="63">
        <v>34912</v>
      </c>
      <c r="BI8" s="63">
        <v>34943</v>
      </c>
      <c r="BJ8" s="63">
        <v>34973</v>
      </c>
      <c r="BK8" s="63">
        <v>35004</v>
      </c>
      <c r="BL8" s="63">
        <v>35034</v>
      </c>
      <c r="BM8" s="63">
        <v>35065</v>
      </c>
      <c r="BN8" s="63">
        <v>35096</v>
      </c>
      <c r="BO8" s="63">
        <v>35125</v>
      </c>
      <c r="BP8" s="63">
        <v>35156</v>
      </c>
      <c r="BQ8" s="63">
        <v>35186</v>
      </c>
      <c r="BR8" s="63">
        <v>35217</v>
      </c>
      <c r="BS8" s="63">
        <v>35247</v>
      </c>
      <c r="BT8" s="63">
        <v>35278</v>
      </c>
      <c r="BU8" s="63">
        <v>35309</v>
      </c>
      <c r="BV8" s="63">
        <v>35339</v>
      </c>
      <c r="BW8" s="63">
        <v>35370</v>
      </c>
      <c r="BX8" s="63">
        <v>35400</v>
      </c>
      <c r="BY8" s="63">
        <v>35431</v>
      </c>
      <c r="BZ8" s="63">
        <v>35462</v>
      </c>
      <c r="CA8" s="63">
        <v>35490</v>
      </c>
      <c r="CB8" s="63">
        <v>35521</v>
      </c>
      <c r="CC8" s="63">
        <v>35551</v>
      </c>
      <c r="CD8" s="63">
        <v>35582</v>
      </c>
      <c r="CE8" s="63">
        <v>35612</v>
      </c>
      <c r="CF8" s="63">
        <v>35643</v>
      </c>
      <c r="CG8" s="63">
        <v>35674</v>
      </c>
      <c r="CH8" s="63">
        <v>35704</v>
      </c>
      <c r="CI8" s="63">
        <v>35735</v>
      </c>
      <c r="CJ8" s="63">
        <v>35765</v>
      </c>
      <c r="CK8" s="63">
        <v>35796</v>
      </c>
      <c r="CL8" s="63">
        <v>35827</v>
      </c>
      <c r="CM8" s="63">
        <v>35855</v>
      </c>
      <c r="CN8" s="63">
        <v>35886</v>
      </c>
      <c r="CO8" s="63">
        <v>35916</v>
      </c>
      <c r="CP8" s="63">
        <v>35947</v>
      </c>
      <c r="CQ8" s="63">
        <v>35977</v>
      </c>
      <c r="CR8" s="63">
        <v>36008</v>
      </c>
      <c r="CS8" s="63">
        <v>36039</v>
      </c>
      <c r="CT8" s="63">
        <v>36069</v>
      </c>
      <c r="CU8" s="63">
        <v>36100</v>
      </c>
      <c r="CV8" s="63">
        <v>36130</v>
      </c>
      <c r="CW8" s="63">
        <v>36161</v>
      </c>
      <c r="CX8" s="63">
        <v>36192</v>
      </c>
      <c r="CY8" s="63">
        <v>36220</v>
      </c>
      <c r="CZ8" s="63">
        <v>36251</v>
      </c>
      <c r="DA8" s="63">
        <v>36281</v>
      </c>
      <c r="DB8" s="63">
        <v>36312</v>
      </c>
      <c r="DC8" s="63">
        <v>36342</v>
      </c>
      <c r="DD8" s="63">
        <v>36373</v>
      </c>
      <c r="DE8" s="63">
        <v>36404</v>
      </c>
      <c r="DF8" s="63">
        <v>36434</v>
      </c>
      <c r="DG8" s="63">
        <v>36465</v>
      </c>
      <c r="DH8" s="63">
        <v>36495</v>
      </c>
      <c r="DI8" s="63">
        <v>36526</v>
      </c>
      <c r="DJ8" s="63">
        <v>36557</v>
      </c>
      <c r="DK8" s="63">
        <v>36586</v>
      </c>
      <c r="DL8" s="63">
        <v>36617</v>
      </c>
      <c r="DM8" s="63">
        <v>36647</v>
      </c>
      <c r="DN8" s="63">
        <v>36678</v>
      </c>
      <c r="DO8" s="63">
        <v>36708</v>
      </c>
      <c r="DP8" s="63">
        <v>36739</v>
      </c>
      <c r="DQ8" s="63">
        <v>36770</v>
      </c>
      <c r="DR8" s="63">
        <v>36800</v>
      </c>
      <c r="DS8" s="63">
        <v>36831</v>
      </c>
      <c r="DT8" s="63">
        <v>36861</v>
      </c>
      <c r="DU8" s="63">
        <v>36892</v>
      </c>
      <c r="DV8" s="63">
        <v>36923</v>
      </c>
      <c r="DW8" s="63">
        <v>36951</v>
      </c>
      <c r="DX8" s="63">
        <v>36982</v>
      </c>
      <c r="DY8" s="63">
        <v>37012</v>
      </c>
      <c r="DZ8" s="63">
        <v>37043</v>
      </c>
      <c r="EA8" s="63">
        <v>37073</v>
      </c>
      <c r="EB8" s="63">
        <v>37104</v>
      </c>
      <c r="EC8" s="63">
        <v>37135</v>
      </c>
      <c r="ED8" s="63">
        <v>37165</v>
      </c>
      <c r="EE8" s="63">
        <v>37196</v>
      </c>
      <c r="EF8" s="63">
        <v>37226</v>
      </c>
      <c r="EG8" s="63">
        <v>37257</v>
      </c>
      <c r="EH8" s="63">
        <v>37288</v>
      </c>
      <c r="EI8" s="63">
        <v>37316</v>
      </c>
      <c r="EJ8" s="63">
        <v>37347</v>
      </c>
      <c r="EK8" s="63">
        <v>37377</v>
      </c>
      <c r="EL8" s="63">
        <v>37408</v>
      </c>
      <c r="EM8" s="63">
        <v>37438</v>
      </c>
      <c r="EN8" s="63">
        <v>37469</v>
      </c>
      <c r="EO8" s="63">
        <v>37500</v>
      </c>
      <c r="EP8" s="63">
        <v>37530</v>
      </c>
      <c r="EQ8" s="63">
        <v>37561</v>
      </c>
      <c r="ER8" s="63">
        <v>37591</v>
      </c>
      <c r="ES8" s="63">
        <v>37622</v>
      </c>
      <c r="ET8" s="63">
        <v>37653</v>
      </c>
      <c r="EU8" s="63">
        <v>37681</v>
      </c>
      <c r="EV8" s="63">
        <v>37712</v>
      </c>
      <c r="EW8" s="63">
        <v>37742</v>
      </c>
      <c r="EX8" s="63">
        <v>37773</v>
      </c>
      <c r="EY8" s="63">
        <v>37803</v>
      </c>
      <c r="EZ8" s="63">
        <v>37834</v>
      </c>
      <c r="FA8" s="63">
        <v>37865</v>
      </c>
      <c r="FB8" s="63">
        <v>37895</v>
      </c>
      <c r="FC8" s="63">
        <v>37926</v>
      </c>
      <c r="FD8" s="63">
        <v>37956</v>
      </c>
      <c r="FE8" s="63">
        <v>37987</v>
      </c>
      <c r="FF8" s="63">
        <v>38018</v>
      </c>
      <c r="FG8" s="63">
        <v>38047</v>
      </c>
      <c r="FH8" s="63">
        <v>38078</v>
      </c>
      <c r="FI8" s="63">
        <v>38108</v>
      </c>
      <c r="FJ8" s="63">
        <v>38139</v>
      </c>
      <c r="FK8" s="63">
        <v>38169</v>
      </c>
      <c r="FL8" s="63">
        <v>38200</v>
      </c>
      <c r="FM8" s="63">
        <v>38231</v>
      </c>
      <c r="FN8" s="63">
        <v>38261</v>
      </c>
      <c r="FO8" s="63">
        <v>38292</v>
      </c>
      <c r="FP8" s="63">
        <v>38322</v>
      </c>
      <c r="FQ8" s="63">
        <v>38353</v>
      </c>
      <c r="FR8" s="63">
        <v>38384</v>
      </c>
      <c r="FS8" s="63">
        <v>38412</v>
      </c>
      <c r="FT8" s="63">
        <v>38443</v>
      </c>
      <c r="FU8" s="63">
        <v>38473</v>
      </c>
      <c r="FV8" s="63">
        <v>38504</v>
      </c>
      <c r="FW8" s="63">
        <v>38534</v>
      </c>
      <c r="FX8" s="63">
        <v>38565</v>
      </c>
      <c r="FY8" s="63">
        <v>38596</v>
      </c>
      <c r="FZ8" s="63">
        <v>38626</v>
      </c>
      <c r="GA8" s="63">
        <v>38657</v>
      </c>
      <c r="GB8" s="63">
        <v>38687</v>
      </c>
      <c r="GC8" s="63">
        <v>38718</v>
      </c>
      <c r="GD8" s="63">
        <v>38749</v>
      </c>
      <c r="GE8" s="63">
        <v>38777</v>
      </c>
      <c r="GF8" s="63">
        <v>38808</v>
      </c>
      <c r="GG8" s="63">
        <v>38838</v>
      </c>
      <c r="GH8" s="63">
        <v>38869</v>
      </c>
      <c r="GI8" s="63">
        <v>38899</v>
      </c>
      <c r="GJ8" s="63">
        <v>38930</v>
      </c>
      <c r="GK8" s="63">
        <v>38961</v>
      </c>
      <c r="GL8" s="63">
        <v>38991</v>
      </c>
      <c r="GM8" s="63">
        <v>39022</v>
      </c>
      <c r="GN8" s="63">
        <v>39052</v>
      </c>
      <c r="GO8" s="63">
        <v>39083</v>
      </c>
      <c r="GP8" s="63">
        <v>39114</v>
      </c>
      <c r="GQ8" s="63">
        <v>39142</v>
      </c>
      <c r="GR8" s="63">
        <v>39173</v>
      </c>
      <c r="GS8" s="63">
        <v>39203</v>
      </c>
      <c r="GT8" s="63">
        <v>39234</v>
      </c>
      <c r="GU8" s="63">
        <v>39264</v>
      </c>
      <c r="GV8" s="63">
        <v>39295</v>
      </c>
      <c r="GW8" s="63">
        <v>39326</v>
      </c>
      <c r="GX8" s="63">
        <v>39356</v>
      </c>
      <c r="GY8" s="63">
        <v>39387</v>
      </c>
      <c r="GZ8" s="63">
        <v>39417</v>
      </c>
      <c r="HA8" s="63">
        <v>39448</v>
      </c>
      <c r="HB8" s="63">
        <v>39479</v>
      </c>
      <c r="HC8" s="63">
        <v>39508</v>
      </c>
      <c r="HD8" s="63">
        <v>39539</v>
      </c>
      <c r="HE8" s="63">
        <v>39569</v>
      </c>
      <c r="HF8" s="63">
        <v>39600</v>
      </c>
      <c r="HG8" s="63">
        <v>39630</v>
      </c>
      <c r="HH8" s="63">
        <v>39661</v>
      </c>
      <c r="HI8" s="63">
        <v>39692</v>
      </c>
      <c r="HJ8" s="63">
        <v>39722</v>
      </c>
      <c r="HK8" s="63">
        <v>39753</v>
      </c>
      <c r="HL8" s="63">
        <v>39783</v>
      </c>
      <c r="HM8" s="63">
        <v>39814</v>
      </c>
      <c r="HN8" s="63">
        <v>39845</v>
      </c>
      <c r="HO8" s="63">
        <v>39873</v>
      </c>
      <c r="HP8" s="63">
        <v>39904</v>
      </c>
      <c r="HQ8" s="63">
        <v>39934</v>
      </c>
      <c r="HR8" s="63">
        <v>39965</v>
      </c>
      <c r="HS8" s="63">
        <v>39995</v>
      </c>
      <c r="HT8" s="63">
        <v>40026</v>
      </c>
      <c r="HU8" s="63">
        <v>40057</v>
      </c>
      <c r="HV8" s="63">
        <v>40087</v>
      </c>
      <c r="HW8" s="63">
        <v>40118</v>
      </c>
      <c r="HX8" s="63">
        <v>40148</v>
      </c>
      <c r="HY8" s="63">
        <v>40179</v>
      </c>
      <c r="HZ8" s="63">
        <v>40210</v>
      </c>
      <c r="IA8" s="63">
        <v>40238</v>
      </c>
      <c r="IB8" s="63">
        <v>40269</v>
      </c>
      <c r="IC8" s="63">
        <v>40299</v>
      </c>
      <c r="ID8" s="63">
        <v>40330</v>
      </c>
      <c r="IE8" s="63">
        <v>40360</v>
      </c>
      <c r="IF8" s="63">
        <v>40391</v>
      </c>
      <c r="IG8" s="63">
        <v>40422</v>
      </c>
      <c r="IH8" s="63">
        <v>40452</v>
      </c>
      <c r="II8" s="63">
        <v>40483</v>
      </c>
      <c r="IJ8" s="63">
        <v>40513</v>
      </c>
      <c r="IK8" s="63">
        <v>40544</v>
      </c>
      <c r="IL8" s="63">
        <v>40575</v>
      </c>
      <c r="IM8" s="63">
        <v>40603</v>
      </c>
      <c r="IN8" s="63">
        <v>40634</v>
      </c>
      <c r="IO8" s="63">
        <v>40664</v>
      </c>
      <c r="IP8" s="63">
        <v>40695</v>
      </c>
      <c r="IQ8" s="63">
        <v>40725</v>
      </c>
      <c r="IR8" s="63">
        <v>40756</v>
      </c>
      <c r="IS8" s="63">
        <v>40787</v>
      </c>
      <c r="IT8" s="63">
        <v>40817</v>
      </c>
      <c r="IU8" s="63">
        <v>40848</v>
      </c>
      <c r="IV8" s="63">
        <v>40878</v>
      </c>
      <c r="IW8" s="63">
        <v>40909</v>
      </c>
      <c r="IX8" s="63">
        <v>40940</v>
      </c>
      <c r="IY8" s="63">
        <v>40969</v>
      </c>
      <c r="IZ8" s="63">
        <v>41000</v>
      </c>
      <c r="JA8" s="63">
        <v>41030</v>
      </c>
      <c r="JB8" s="63">
        <v>41061</v>
      </c>
      <c r="JC8" s="63">
        <v>41091</v>
      </c>
      <c r="JD8" s="63">
        <v>41122</v>
      </c>
      <c r="JE8" s="63">
        <v>41153</v>
      </c>
      <c r="JF8" s="63">
        <v>41183</v>
      </c>
      <c r="JG8" s="63">
        <v>41214</v>
      </c>
      <c r="JH8" s="63">
        <v>41244</v>
      </c>
      <c r="JI8" s="63">
        <v>41275</v>
      </c>
      <c r="JJ8" s="63">
        <v>41306</v>
      </c>
      <c r="JK8" s="63">
        <v>41334</v>
      </c>
      <c r="JL8" s="63">
        <v>41365</v>
      </c>
      <c r="JM8" s="63">
        <v>41395</v>
      </c>
      <c r="JN8" s="63">
        <v>41426</v>
      </c>
      <c r="JO8" s="63">
        <v>41456</v>
      </c>
      <c r="JP8" s="63">
        <v>41487</v>
      </c>
      <c r="JQ8" s="63">
        <v>41518</v>
      </c>
      <c r="JR8" s="63">
        <v>41548</v>
      </c>
      <c r="JS8" s="63">
        <v>41579</v>
      </c>
      <c r="JT8" s="63">
        <v>41609</v>
      </c>
      <c r="JU8" s="63">
        <v>41640</v>
      </c>
      <c r="JV8" s="63">
        <v>41671</v>
      </c>
      <c r="JW8" s="63">
        <v>41699</v>
      </c>
      <c r="JX8" s="63">
        <v>41730</v>
      </c>
      <c r="JY8" s="63">
        <v>41760</v>
      </c>
      <c r="JZ8" s="63">
        <v>41791</v>
      </c>
      <c r="KA8" s="63">
        <v>41821</v>
      </c>
      <c r="KB8" s="63">
        <v>41852</v>
      </c>
      <c r="KC8" s="63">
        <v>41883</v>
      </c>
      <c r="KD8" s="63">
        <v>41913</v>
      </c>
      <c r="KE8" s="63">
        <v>41944</v>
      </c>
      <c r="KF8" s="63">
        <v>41974</v>
      </c>
      <c r="KG8" s="63">
        <v>42005</v>
      </c>
      <c r="KH8" s="63">
        <v>42036</v>
      </c>
      <c r="KI8" s="63">
        <v>42064</v>
      </c>
      <c r="KJ8" s="63">
        <v>42095</v>
      </c>
      <c r="KK8" s="63">
        <v>42125</v>
      </c>
      <c r="KL8" s="63">
        <v>42156</v>
      </c>
      <c r="KM8" s="63">
        <v>42186</v>
      </c>
      <c r="KN8" s="63">
        <v>42217</v>
      </c>
      <c r="KO8" s="63">
        <v>42248</v>
      </c>
      <c r="KP8" s="63">
        <v>42278</v>
      </c>
      <c r="KQ8" s="63">
        <v>42309</v>
      </c>
      <c r="KR8" s="63">
        <v>42339</v>
      </c>
      <c r="KS8" s="63">
        <v>42370</v>
      </c>
      <c r="KT8" s="63">
        <v>42401</v>
      </c>
      <c r="KU8" s="63">
        <v>42430</v>
      </c>
      <c r="KV8" s="63">
        <v>42461</v>
      </c>
      <c r="KW8" s="63">
        <v>42491</v>
      </c>
      <c r="KX8" s="63">
        <v>42522</v>
      </c>
      <c r="KY8" s="63">
        <v>42552</v>
      </c>
      <c r="KZ8" s="63">
        <v>42583</v>
      </c>
      <c r="LA8" s="63">
        <v>42614</v>
      </c>
      <c r="LB8" s="63">
        <v>42644</v>
      </c>
      <c r="LC8" s="63">
        <v>42675</v>
      </c>
      <c r="LD8" s="63">
        <v>42705</v>
      </c>
    </row>
    <row r="9" spans="1:316">
      <c r="A9" s="126" t="s">
        <v>344</v>
      </c>
      <c r="B9" s="396" t="s">
        <v>15324</v>
      </c>
      <c r="C9" s="199"/>
      <c r="D9" s="199"/>
      <c r="E9">
        <f>'02_inst_data'!G24</f>
        <v>2.5666666666666669</v>
      </c>
      <c r="F9">
        <f>'02_inst_data'!H24</f>
        <v>2.6833333333333336</v>
      </c>
      <c r="G9">
        <f>'02_inst_data'!I24</f>
        <v>2.8000000000000003</v>
      </c>
      <c r="H9">
        <f>'02_inst_data'!J24</f>
        <v>2.916666666666667</v>
      </c>
      <c r="I9">
        <f>'02_inst_data'!K24</f>
        <v>3.0333333333333337</v>
      </c>
      <c r="J9">
        <f>'02_inst_data'!L24</f>
        <v>3.1500000000000004</v>
      </c>
      <c r="K9">
        <f>'02_inst_data'!M24</f>
        <v>3.2666666666666671</v>
      </c>
      <c r="L9">
        <f>'02_inst_data'!N24</f>
        <v>3.3833333333333337</v>
      </c>
      <c r="M9">
        <f>'02_inst_data'!O24</f>
        <v>3.5000000000000004</v>
      </c>
      <c r="N9">
        <f>'02_inst_data'!P24</f>
        <v>3.6166666666666671</v>
      </c>
      <c r="O9">
        <f>'02_inst_data'!Q24</f>
        <v>3.7333333333333338</v>
      </c>
      <c r="P9">
        <f>'02_inst_data'!R24</f>
        <v>3.8500000000000005</v>
      </c>
      <c r="Q9">
        <f>'02_inst_data'!S24</f>
        <v>3.9675000000000007</v>
      </c>
      <c r="R9">
        <f>'02_inst_data'!T24</f>
        <v>4.0850000000000009</v>
      </c>
      <c r="S9">
        <f>'02_inst_data'!U24</f>
        <v>4.2025000000000006</v>
      </c>
      <c r="T9">
        <f>'02_inst_data'!V24</f>
        <v>4.32</v>
      </c>
      <c r="U9">
        <f>'02_inst_data'!W24</f>
        <v>4.4375</v>
      </c>
      <c r="V9">
        <f>'02_inst_data'!X24</f>
        <v>4.5549999999999997</v>
      </c>
      <c r="W9">
        <f>'02_inst_data'!Y24</f>
        <v>4.6724999999999994</v>
      </c>
      <c r="X9">
        <f>'02_inst_data'!Z24</f>
        <v>4.7899999999999991</v>
      </c>
      <c r="Y9">
        <f>'02_inst_data'!AA24</f>
        <v>4.9074999999999989</v>
      </c>
      <c r="Z9">
        <f>'02_inst_data'!AB24</f>
        <v>5.0249999999999986</v>
      </c>
      <c r="AA9">
        <f>'02_inst_data'!AC24</f>
        <v>5.1424999999999983</v>
      </c>
      <c r="AB9">
        <f>'02_inst_data'!AD24</f>
        <v>5.259999999999998</v>
      </c>
      <c r="AC9">
        <f>'02_inst_data'!AE24</f>
        <v>5.3533333333333317</v>
      </c>
      <c r="AD9">
        <f>'02_inst_data'!AF24</f>
        <v>5.4466666666666654</v>
      </c>
      <c r="AE9">
        <f>'02_inst_data'!AG24</f>
        <v>5.5399999999999991</v>
      </c>
      <c r="AF9">
        <f>'02_inst_data'!AH24</f>
        <v>5.6333333333333329</v>
      </c>
      <c r="AG9">
        <f>'02_inst_data'!AI24</f>
        <v>5.7266666666666666</v>
      </c>
      <c r="AH9">
        <f>'02_inst_data'!AJ24</f>
        <v>5.82</v>
      </c>
      <c r="AI9">
        <f>'02_inst_data'!AK24</f>
        <v>5.913333333333334</v>
      </c>
      <c r="AJ9">
        <f>'02_inst_data'!AL24</f>
        <v>6.0066666666666677</v>
      </c>
      <c r="AK9">
        <f>'02_inst_data'!AM24</f>
        <v>6.1000000000000014</v>
      </c>
      <c r="AL9">
        <f>'02_inst_data'!AN24</f>
        <v>6.1933333333333351</v>
      </c>
      <c r="AM9">
        <f>'02_inst_data'!AO24</f>
        <v>6.2866666666666688</v>
      </c>
      <c r="AN9">
        <f>'02_inst_data'!AP24</f>
        <v>6.3800000000000026</v>
      </c>
      <c r="AO9">
        <f>'02_inst_data'!AQ24</f>
        <v>6.4700000000000024</v>
      </c>
      <c r="AP9">
        <f>'02_inst_data'!AR24</f>
        <v>6.5600000000000023</v>
      </c>
      <c r="AQ9">
        <f>'02_inst_data'!AS24</f>
        <v>6.6500000000000021</v>
      </c>
      <c r="AR9">
        <f>'02_inst_data'!AT24</f>
        <v>6.740000000000002</v>
      </c>
      <c r="AS9">
        <f>'02_inst_data'!AU24</f>
        <v>6.8300000000000018</v>
      </c>
      <c r="AT9">
        <f>'02_inst_data'!AV24</f>
        <v>6.9200000000000017</v>
      </c>
      <c r="AU9">
        <f>'02_inst_data'!AW24</f>
        <v>7.0100000000000016</v>
      </c>
      <c r="AV9">
        <f>'02_inst_data'!AX24</f>
        <v>7.1000000000000014</v>
      </c>
      <c r="AW9">
        <f>'02_inst_data'!AY24</f>
        <v>7.1900000000000013</v>
      </c>
      <c r="AX9">
        <f>'02_inst_data'!AZ24</f>
        <v>7.2800000000000011</v>
      </c>
      <c r="AY9">
        <f>'02_inst_data'!BA24</f>
        <v>7.370000000000001</v>
      </c>
      <c r="AZ9">
        <f>'02_inst_data'!BB24</f>
        <v>7.4600000000000009</v>
      </c>
      <c r="BA9">
        <f>'02_inst_data'!BC24</f>
        <v>7.5316666666666672</v>
      </c>
      <c r="BB9">
        <f>'02_inst_data'!BD24</f>
        <v>7.6033333333333335</v>
      </c>
      <c r="BC9">
        <f>'02_inst_data'!BE24</f>
        <v>7.6749999999999998</v>
      </c>
      <c r="BD9">
        <f>'02_inst_data'!BF24</f>
        <v>7.7466666666666661</v>
      </c>
      <c r="BE9">
        <f>'02_inst_data'!BG24</f>
        <v>7.8183333333333325</v>
      </c>
      <c r="BF9">
        <f>'02_inst_data'!BH24</f>
        <v>7.8899999999999988</v>
      </c>
      <c r="BG9">
        <f>'02_inst_data'!BI24</f>
        <v>7.9616666666666651</v>
      </c>
      <c r="BH9">
        <f>'02_inst_data'!BJ24</f>
        <v>8.0333333333333314</v>
      </c>
      <c r="BI9">
        <f>'02_inst_data'!BK24</f>
        <v>8.1049999999999986</v>
      </c>
      <c r="BJ9">
        <f>'02_inst_data'!BL24</f>
        <v>8.1766666666666659</v>
      </c>
      <c r="BK9">
        <f>'02_inst_data'!BM24</f>
        <v>8.2483333333333331</v>
      </c>
      <c r="BL9">
        <f>'02_inst_data'!BN24</f>
        <v>8.32</v>
      </c>
      <c r="BM9">
        <f>'02_inst_data'!BO24</f>
        <v>8.4083333333333332</v>
      </c>
      <c r="BN9">
        <f>'02_inst_data'!BP24</f>
        <v>8.4966666666666661</v>
      </c>
      <c r="BO9">
        <f>'02_inst_data'!BQ24</f>
        <v>8.5849999999999991</v>
      </c>
      <c r="BP9">
        <f>'02_inst_data'!BR24</f>
        <v>8.673333333333332</v>
      </c>
      <c r="BQ9">
        <f>'02_inst_data'!BS24</f>
        <v>8.7616666666666649</v>
      </c>
      <c r="BR9">
        <f>'02_inst_data'!BT24</f>
        <v>8.8499999999999979</v>
      </c>
      <c r="BS9">
        <f>'02_inst_data'!BU24</f>
        <v>8.9383333333333308</v>
      </c>
      <c r="BT9">
        <f>'02_inst_data'!BV24</f>
        <v>9.0266666666666637</v>
      </c>
      <c r="BU9">
        <f>'02_inst_data'!BW24</f>
        <v>9.1149999999999967</v>
      </c>
      <c r="BV9">
        <f>'02_inst_data'!BX24</f>
        <v>9.2033333333333296</v>
      </c>
      <c r="BW9">
        <f>'02_inst_data'!BY24</f>
        <v>9.2916666666666625</v>
      </c>
      <c r="BX9">
        <f>'02_inst_data'!BZ24</f>
        <v>9.3799999999999955</v>
      </c>
      <c r="BY9">
        <f>'02_inst_data'!CA24</f>
        <v>9.462499999999995</v>
      </c>
      <c r="BZ9">
        <f>'02_inst_data'!CB24</f>
        <v>9.5449999999999946</v>
      </c>
      <c r="CA9">
        <f>'02_inst_data'!CC24</f>
        <v>9.6274999999999942</v>
      </c>
      <c r="CB9">
        <f>'02_inst_data'!CD24</f>
        <v>9.7099999999999937</v>
      </c>
      <c r="CC9">
        <f>'02_inst_data'!CE24</f>
        <v>9.7924999999999933</v>
      </c>
      <c r="CD9">
        <f>'02_inst_data'!CF24</f>
        <v>9.8749999999999929</v>
      </c>
      <c r="CE9">
        <f>'02_inst_data'!CG24</f>
        <v>9.9574999999999925</v>
      </c>
      <c r="CF9">
        <f>'02_inst_data'!CH24</f>
        <v>10.039999999999992</v>
      </c>
      <c r="CG9">
        <f>'02_inst_data'!CI24</f>
        <v>10.122499999999992</v>
      </c>
      <c r="CH9">
        <f>'02_inst_data'!CJ24</f>
        <v>10.204999999999991</v>
      </c>
      <c r="CI9">
        <f>'02_inst_data'!CK24</f>
        <v>10.287499999999991</v>
      </c>
      <c r="CJ9">
        <f>'02_inst_data'!CL24</f>
        <v>10.36999999999999</v>
      </c>
      <c r="CK9">
        <f>'02_inst_data'!CM24</f>
        <v>10.508333333333324</v>
      </c>
      <c r="CL9">
        <f>'02_inst_data'!CN24</f>
        <v>10.646666666666658</v>
      </c>
      <c r="CM9">
        <f>'02_inst_data'!CO24</f>
        <v>10.784999999999991</v>
      </c>
      <c r="CN9">
        <f>'02_inst_data'!CP24</f>
        <v>10.923333333333325</v>
      </c>
      <c r="CO9">
        <f>'02_inst_data'!CQ24</f>
        <v>11.061666666666659</v>
      </c>
      <c r="CP9">
        <f>'02_inst_data'!CR24</f>
        <v>11.199999999999992</v>
      </c>
      <c r="CQ9">
        <f>'02_inst_data'!CS24</f>
        <v>11.338333333333326</v>
      </c>
      <c r="CR9">
        <f>'02_inst_data'!CT24</f>
        <v>11.476666666666659</v>
      </c>
      <c r="CS9">
        <f>'02_inst_data'!CU24</f>
        <v>11.614999999999993</v>
      </c>
      <c r="CT9">
        <f>'02_inst_data'!CV24</f>
        <v>11.753333333333327</v>
      </c>
      <c r="CU9">
        <f>'02_inst_data'!CW24</f>
        <v>11.89166666666666</v>
      </c>
      <c r="CV9">
        <f>'02_inst_data'!CX24</f>
        <v>12.029999999999994</v>
      </c>
      <c r="CW9">
        <f>'02_inst_data'!CY24</f>
        <v>12.174999999999994</v>
      </c>
      <c r="CX9">
        <f>'02_inst_data'!CZ24</f>
        <v>12.319999999999993</v>
      </c>
      <c r="CY9">
        <f>'02_inst_data'!DA24</f>
        <v>12.464999999999993</v>
      </c>
      <c r="CZ9">
        <f>'02_inst_data'!DB24</f>
        <v>12.609999999999992</v>
      </c>
      <c r="DA9">
        <f>'02_inst_data'!DC24</f>
        <v>12.754999999999992</v>
      </c>
      <c r="DB9">
        <f>'02_inst_data'!DD24</f>
        <v>12.899999999999991</v>
      </c>
      <c r="DC9">
        <f>'02_inst_data'!DE24</f>
        <v>13.044999999999991</v>
      </c>
      <c r="DD9">
        <f>'02_inst_data'!DF24</f>
        <v>13.189999999999991</v>
      </c>
      <c r="DE9">
        <f>'02_inst_data'!DG24</f>
        <v>13.33499999999999</v>
      </c>
      <c r="DF9">
        <f>'02_inst_data'!DH24</f>
        <v>13.47999999999999</v>
      </c>
      <c r="DG9">
        <f>'02_inst_data'!DI24</f>
        <v>13.624999999999989</v>
      </c>
      <c r="DH9">
        <f>'02_inst_data'!DJ24</f>
        <v>13.769999999999989</v>
      </c>
      <c r="DI9">
        <f>'02_inst_data'!DK24</f>
        <v>13.946666666666655</v>
      </c>
      <c r="DJ9">
        <f>'02_inst_data'!DL24</f>
        <v>14.123333333333321</v>
      </c>
      <c r="DK9">
        <f>'02_inst_data'!DM24</f>
        <v>14.299999999999986</v>
      </c>
      <c r="DL9">
        <f>'02_inst_data'!DN24</f>
        <v>14.476666666666652</v>
      </c>
      <c r="DM9">
        <f>'02_inst_data'!DO24</f>
        <v>14.653333333333318</v>
      </c>
      <c r="DN9">
        <f>'02_inst_data'!DP24</f>
        <v>14.829999999999984</v>
      </c>
      <c r="DO9">
        <f>'02_inst_data'!DQ24</f>
        <v>15.00666666666665</v>
      </c>
      <c r="DP9">
        <f>'02_inst_data'!DR24</f>
        <v>15.183333333333316</v>
      </c>
      <c r="DQ9">
        <f>'02_inst_data'!DS24</f>
        <v>15.359999999999982</v>
      </c>
      <c r="DR9">
        <f>'02_inst_data'!DT24</f>
        <v>15.536666666666648</v>
      </c>
      <c r="DS9">
        <f>'02_inst_data'!DU24</f>
        <v>15.713333333333313</v>
      </c>
      <c r="DT9">
        <f>'02_inst_data'!DV24</f>
        <v>15.889999999999979</v>
      </c>
      <c r="DU9">
        <f>'02_inst_data'!DW24</f>
        <v>16.091666666666647</v>
      </c>
      <c r="DV9">
        <f>'02_inst_data'!DX24</f>
        <v>16.293333333333315</v>
      </c>
      <c r="DW9">
        <f>'02_inst_data'!DY24</f>
        <v>16.494999999999983</v>
      </c>
      <c r="DX9">
        <f>'02_inst_data'!DZ24</f>
        <v>16.696666666666651</v>
      </c>
      <c r="DY9">
        <f>'02_inst_data'!EA24</f>
        <v>16.898333333333319</v>
      </c>
      <c r="DZ9">
        <f>'02_inst_data'!EB24</f>
        <v>17.099999999999987</v>
      </c>
      <c r="EA9">
        <f>'02_inst_data'!EC24</f>
        <v>17.301666666666655</v>
      </c>
      <c r="EB9">
        <f>'02_inst_data'!ED24</f>
        <v>17.503333333333323</v>
      </c>
      <c r="EC9">
        <f>'02_inst_data'!EE24</f>
        <v>17.704999999999991</v>
      </c>
      <c r="ED9">
        <f>'02_inst_data'!EF24</f>
        <v>17.906666666666659</v>
      </c>
      <c r="EE9">
        <f>'02_inst_data'!EG24</f>
        <v>18.108333333333327</v>
      </c>
      <c r="EF9">
        <f>'02_inst_data'!EH24</f>
        <v>18.309999999999995</v>
      </c>
      <c r="EG9">
        <f>'02_inst_data'!EI24</f>
        <v>18.467499999999994</v>
      </c>
      <c r="EH9">
        <f>'02_inst_data'!EJ24</f>
        <v>18.624999999999993</v>
      </c>
      <c r="EI9">
        <f>'02_inst_data'!EK24</f>
        <v>18.782499999999992</v>
      </c>
      <c r="EJ9">
        <f>'02_inst_data'!EL24</f>
        <v>18.939999999999991</v>
      </c>
      <c r="EK9">
        <f>'02_inst_data'!EM24</f>
        <v>19.097499999999989</v>
      </c>
      <c r="EL9">
        <f>'02_inst_data'!EN24</f>
        <v>19.254999999999988</v>
      </c>
      <c r="EM9">
        <f>'02_inst_data'!EO24</f>
        <v>19.412499999999987</v>
      </c>
      <c r="EN9">
        <f>'02_inst_data'!EP24</f>
        <v>19.569999999999986</v>
      </c>
      <c r="EO9">
        <f>'02_inst_data'!EQ24</f>
        <v>19.727499999999985</v>
      </c>
      <c r="EP9">
        <f>'02_inst_data'!ER24</f>
        <v>19.884999999999984</v>
      </c>
      <c r="EQ9">
        <f>'02_inst_data'!ES24</f>
        <v>20.042499999999983</v>
      </c>
      <c r="ER9">
        <f>'02_inst_data'!ET24</f>
        <v>20.199999999999982</v>
      </c>
      <c r="ES9">
        <f>'02_inst_data'!EU24</f>
        <v>20.343333333333316</v>
      </c>
      <c r="ET9">
        <f>'02_inst_data'!EV24</f>
        <v>20.48666666666665</v>
      </c>
      <c r="EU9">
        <f>'02_inst_data'!EW24</f>
        <v>20.629999999999985</v>
      </c>
      <c r="EV9">
        <f>'02_inst_data'!EX24</f>
        <v>20.773333333333319</v>
      </c>
      <c r="EW9">
        <f>'02_inst_data'!EY24</f>
        <v>20.916666666666654</v>
      </c>
      <c r="EX9">
        <f>'02_inst_data'!EZ24</f>
        <v>21.059999999999988</v>
      </c>
      <c r="EY9">
        <f>'02_inst_data'!FA24</f>
        <v>21.203333333333322</v>
      </c>
      <c r="EZ9">
        <f>'02_inst_data'!FB24</f>
        <v>21.346666666666657</v>
      </c>
      <c r="FA9">
        <f>'02_inst_data'!FC24</f>
        <v>21.489999999999991</v>
      </c>
      <c r="FB9">
        <f>'02_inst_data'!FD24</f>
        <v>21.633333333333326</v>
      </c>
      <c r="FC9">
        <f>'02_inst_data'!FE24</f>
        <v>21.77666666666666</v>
      </c>
      <c r="FD9">
        <f>'02_inst_data'!FF24</f>
        <v>21.919999999999995</v>
      </c>
      <c r="FE9">
        <f>'02_inst_data'!FG24</f>
        <v>22.121666666666663</v>
      </c>
      <c r="FF9">
        <f>'02_inst_data'!FH24</f>
        <v>22.323333333333331</v>
      </c>
      <c r="FG9">
        <f>'02_inst_data'!FI24</f>
        <v>22.524999999999999</v>
      </c>
      <c r="FH9">
        <f>'02_inst_data'!FJ24</f>
        <v>22.726666666666667</v>
      </c>
      <c r="FI9">
        <f>'02_inst_data'!FK24</f>
        <v>22.928333333333335</v>
      </c>
      <c r="FJ9">
        <f>'02_inst_data'!FL24</f>
        <v>23.130000000000003</v>
      </c>
      <c r="FK9">
        <f>'02_inst_data'!FM24</f>
        <v>23.331666666666671</v>
      </c>
      <c r="FL9">
        <f>'02_inst_data'!FN24</f>
        <v>23.533333333333339</v>
      </c>
      <c r="FM9">
        <f>'02_inst_data'!FO24</f>
        <v>23.735000000000007</v>
      </c>
      <c r="FN9">
        <f>'02_inst_data'!FP24</f>
        <v>23.936666666666675</v>
      </c>
      <c r="FO9">
        <f>'02_inst_data'!FQ24</f>
        <v>24.138333333333343</v>
      </c>
      <c r="FP9">
        <f>'02_inst_data'!FR24</f>
        <v>24.340000000000011</v>
      </c>
      <c r="FQ9">
        <f>'02_inst_data'!FS24</f>
        <v>24.670000000000009</v>
      </c>
      <c r="FR9">
        <f>'02_inst_data'!FT24</f>
        <v>25.000000000000007</v>
      </c>
      <c r="FS9">
        <f>'02_inst_data'!FU24</f>
        <v>25.330000000000005</v>
      </c>
      <c r="FT9">
        <f>'02_inst_data'!FV24</f>
        <v>25.660000000000004</v>
      </c>
      <c r="FU9">
        <f>'02_inst_data'!FW24</f>
        <v>25.990000000000002</v>
      </c>
      <c r="FV9">
        <f>'02_inst_data'!FX24</f>
        <v>26.32</v>
      </c>
      <c r="FW9">
        <f>'02_inst_data'!FY24</f>
        <v>26.65</v>
      </c>
      <c r="FX9">
        <f>'02_inst_data'!FZ24</f>
        <v>26.979999999999997</v>
      </c>
      <c r="FY9">
        <f>'02_inst_data'!GA24</f>
        <v>27.309999999999995</v>
      </c>
      <c r="FZ9">
        <f>'02_inst_data'!GB24</f>
        <v>27.639999999999993</v>
      </c>
      <c r="GA9">
        <f>'02_inst_data'!GC24</f>
        <v>27.969999999999992</v>
      </c>
      <c r="GB9">
        <f>'02_inst_data'!GD24</f>
        <v>28.29999999999999</v>
      </c>
      <c r="GC9">
        <f>'02_inst_data'!GE24</f>
        <v>28.332577342910458</v>
      </c>
      <c r="GD9">
        <f>'02_inst_data'!GF24</f>
        <v>28.393165383341266</v>
      </c>
      <c r="GE9">
        <f>'02_inst_data'!GG24</f>
        <v>28.47242722211897</v>
      </c>
      <c r="GF9">
        <f>'02_inst_data'!GH24</f>
        <v>28.97432191133338</v>
      </c>
      <c r="GG9">
        <f>'02_inst_data'!GI24</f>
        <v>29.137499495018854</v>
      </c>
      <c r="GH9">
        <f>'02_inst_data'!GJ24</f>
        <v>29.246139116242606</v>
      </c>
      <c r="GI9">
        <f>'02_inst_data'!GK24</f>
        <v>29.320019876057419</v>
      </c>
      <c r="GJ9">
        <f>'02_inst_data'!GL24</f>
        <v>29.385756300144614</v>
      </c>
      <c r="GK9">
        <f>'02_inst_data'!GM24</f>
        <v>29.468799437652997</v>
      </c>
      <c r="GL9">
        <f>'02_inst_data'!GN24</f>
        <v>29.727672966137973</v>
      </c>
      <c r="GM9">
        <f>'02_inst_data'!GO24</f>
        <v>29.971843059943268</v>
      </c>
      <c r="GN9">
        <f>'02_inst_data'!GP24</f>
        <v>30.099999999999987</v>
      </c>
      <c r="GO9">
        <f>'02_inst_data'!GQ24</f>
        <v>30.32162946520085</v>
      </c>
      <c r="GP9">
        <f>'02_inst_data'!GR24</f>
        <v>30.477685563176099</v>
      </c>
      <c r="GQ9">
        <f>'02_inst_data'!GS24</f>
        <v>30.75449884910709</v>
      </c>
      <c r="GR9">
        <f>'02_inst_data'!GT24</f>
        <v>30.943703561618147</v>
      </c>
      <c r="GS9">
        <f>'02_inst_data'!GU24</f>
        <v>31.186410180570103</v>
      </c>
      <c r="GT9">
        <f>'02_inst_data'!GV24</f>
        <v>31.425923291377952</v>
      </c>
      <c r="GU9">
        <f>'02_inst_data'!GW24</f>
        <v>31.948381223753476</v>
      </c>
      <c r="GV9">
        <f>'02_inst_data'!GX24</f>
        <v>32.642522153956065</v>
      </c>
      <c r="GW9">
        <f>'02_inst_data'!GY24</f>
        <v>33.492506281590963</v>
      </c>
      <c r="GX9">
        <f>'02_inst_data'!GZ24</f>
        <v>34.413514030350754</v>
      </c>
      <c r="GY9">
        <f>'02_inst_data'!HA24</f>
        <v>35.695004978417074</v>
      </c>
      <c r="GZ9">
        <f>'02_inst_data'!HB24</f>
        <v>37.369999999999976</v>
      </c>
      <c r="HA9">
        <f>'02_inst_data'!HC24</f>
        <v>37.620724458659375</v>
      </c>
      <c r="HB9">
        <f>'02_inst_data'!HD24</f>
        <v>37.957656614594868</v>
      </c>
      <c r="HC9">
        <f>'02_inst_data'!HE24</f>
        <v>38.523073454983304</v>
      </c>
      <c r="HD9">
        <f>'02_inst_data'!HF24</f>
        <v>39.677763886317386</v>
      </c>
      <c r="HE9">
        <f>'02_inst_data'!HG24</f>
        <v>40.708006399556751</v>
      </c>
      <c r="HF9">
        <f>'02_inst_data'!HH24</f>
        <v>41.715772094936156</v>
      </c>
      <c r="HG9">
        <f>'02_inst_data'!HI24</f>
        <v>42.440558463088749</v>
      </c>
      <c r="HH9">
        <f>'02_inst_data'!HJ24</f>
        <v>44.116296242380358</v>
      </c>
      <c r="HI9">
        <f>'02_inst_data'!HK24</f>
        <v>44.965903025797481</v>
      </c>
      <c r="HJ9">
        <f>'02_inst_data'!HL24</f>
        <v>46.125503647097204</v>
      </c>
      <c r="HK9">
        <f>'02_inst_data'!HM24</f>
        <v>48.260665890277537</v>
      </c>
      <c r="HL9">
        <f>'02_inst_data'!HN24</f>
        <v>49.349999999999973</v>
      </c>
      <c r="HM9">
        <f>'02_inst_data'!HO24</f>
        <v>50.949829303274996</v>
      </c>
      <c r="HN9">
        <f>'02_inst_data'!HP24</f>
        <v>52.150128042778022</v>
      </c>
      <c r="HO9">
        <f>'02_inst_data'!HQ24</f>
        <v>54.219212699463995</v>
      </c>
      <c r="HP9">
        <f>'02_inst_data'!HR24</f>
        <v>55.845450444632291</v>
      </c>
      <c r="HQ9">
        <f>'02_inst_data'!HS24</f>
        <v>57.977096385172395</v>
      </c>
      <c r="HR9">
        <f>'02_inst_data'!HT24</f>
        <v>59.956520368035278</v>
      </c>
      <c r="HS9">
        <f>'02_inst_data'!HU24</f>
        <v>62.589327205481851</v>
      </c>
      <c r="HT9">
        <f>'02_inst_data'!HV24</f>
        <v>64.766362337994721</v>
      </c>
      <c r="HU9">
        <f>'02_inst_data'!HW24</f>
        <v>67.69513881586731</v>
      </c>
      <c r="HV9">
        <f>'02_inst_data'!HX24</f>
        <v>69.217764832684054</v>
      </c>
      <c r="HW9">
        <f>'02_inst_data'!HY24</f>
        <v>72.740726172654689</v>
      </c>
      <c r="HX9">
        <f>'02_inst_data'!HZ24</f>
        <v>79.479999999999961</v>
      </c>
      <c r="HY9">
        <f>'02_inst_data'!IA24</f>
        <v>79.9231958455224</v>
      </c>
      <c r="HZ9">
        <f>'02_inst_data'!IB24</f>
        <v>80.817835216068758</v>
      </c>
      <c r="IA9">
        <f>'02_inst_data'!IC24</f>
        <v>82.44452173595144</v>
      </c>
      <c r="IB9">
        <f>'02_inst_data'!ID24</f>
        <v>86.453715319356206</v>
      </c>
      <c r="IC9">
        <f>'02_inst_data'!IE24</f>
        <v>88.852843225248535</v>
      </c>
      <c r="ID9">
        <f>'02_inst_data'!IF24</f>
        <v>91.898415808859966</v>
      </c>
      <c r="IE9">
        <f>'02_inst_data'!IG24</f>
        <v>94.213082001019103</v>
      </c>
      <c r="IF9">
        <f>'02_inst_data'!IH24</f>
        <v>95.731795787178854</v>
      </c>
      <c r="IG9">
        <f>'02_inst_data'!II24</f>
        <v>103.33020153140586</v>
      </c>
      <c r="IH9">
        <f>'02_inst_data'!IJ24</f>
        <v>106.07427180626958</v>
      </c>
      <c r="II9">
        <f>'02_inst_data'!IK24</f>
        <v>114.23113557262087</v>
      </c>
      <c r="IJ9">
        <f>'02_inst_data'!IL24</f>
        <v>125.34999999999995</v>
      </c>
      <c r="IK9">
        <f>'02_inst_data'!IM24</f>
        <v>125.64250764091371</v>
      </c>
      <c r="IL9">
        <f>'02_inst_data'!IN24</f>
        <v>126.21560456533855</v>
      </c>
      <c r="IM9">
        <f>'02_inst_data'!IO24</f>
        <v>134.0724600228329</v>
      </c>
      <c r="IN9">
        <f>'02_inst_data'!IP24</f>
        <v>135.28838642017917</v>
      </c>
      <c r="IO9">
        <f>'02_inst_data'!IQ24</f>
        <v>137.28250198734034</v>
      </c>
      <c r="IP9">
        <f>'02_inst_data'!IR24</f>
        <v>139.61585903861138</v>
      </c>
      <c r="IQ9">
        <f>'02_inst_data'!IS24</f>
        <v>143.86637021847466</v>
      </c>
      <c r="IR9">
        <f>'02_inst_data'!IT24</f>
        <v>148.43150741133491</v>
      </c>
      <c r="IS9">
        <f>'02_inst_data'!IU24</f>
        <v>155.65843366343742</v>
      </c>
      <c r="IT9">
        <f>'02_inst_data'!IV24</f>
        <v>164.80965828677981</v>
      </c>
      <c r="IU9">
        <f>'02_inst_data'!IW24</f>
        <v>177.6149683353037</v>
      </c>
      <c r="IV9">
        <f>'02_inst_data'!IX24</f>
        <v>222.90999999999997</v>
      </c>
      <c r="IW9">
        <f>'02_inst_data'!IY24</f>
        <v>226.16034079148079</v>
      </c>
      <c r="IX9">
        <f>'02_inst_data'!IZ24</f>
        <v>248.67501535826952</v>
      </c>
      <c r="IY9">
        <f>'02_inst_data'!JA24</f>
        <v>250.85124990128307</v>
      </c>
      <c r="IZ9">
        <f>'02_inst_data'!JB24</f>
        <v>257.15138112200572</v>
      </c>
      <c r="JA9">
        <f>'02_inst_data'!JC24</f>
        <v>264.6751705620004</v>
      </c>
      <c r="JB9">
        <f>'02_inst_data'!JD24</f>
        <v>276.52059184411456</v>
      </c>
      <c r="JC9">
        <f>'02_inst_data'!JE24</f>
        <v>291.17324177948097</v>
      </c>
      <c r="JD9">
        <f>'02_inst_data'!JF24</f>
        <v>308.10945026123602</v>
      </c>
      <c r="JE9">
        <f>'02_inst_data'!JG24</f>
        <v>373.33647952715648</v>
      </c>
      <c r="JF9">
        <f>'02_inst_data'!JH24</f>
        <v>377.3030499569802</v>
      </c>
      <c r="JG9">
        <f>'02_inst_data'!JI24</f>
        <v>385.02539746536593</v>
      </c>
      <c r="JH9">
        <f>'02_inst_data'!JJ24</f>
        <v>436.52</v>
      </c>
      <c r="JI9">
        <f>'02_inst_data'!JK24</f>
        <v>436.80445599731104</v>
      </c>
      <c r="JJ9">
        <f>'02_inst_data'!JL24</f>
        <v>437.44378944078051</v>
      </c>
      <c r="JK9">
        <f>'02_inst_data'!JM24</f>
        <v>440.0196398275022</v>
      </c>
      <c r="JL9">
        <f>'02_inst_data'!JN24</f>
        <v>444.60126220551444</v>
      </c>
      <c r="JM9">
        <f>'02_inst_data'!JO24</f>
        <v>473.54564408259478</v>
      </c>
      <c r="JN9">
        <f>'02_inst_data'!JP24</f>
        <v>490.57371079400139</v>
      </c>
      <c r="JO9">
        <f>'02_inst_data'!JQ24</f>
        <v>515.04636711929868</v>
      </c>
      <c r="JP9">
        <f>'02_inst_data'!JR24</f>
        <v>522.72558554593809</v>
      </c>
      <c r="JQ9">
        <f>'02_inst_data'!JS24</f>
        <v>537.73359185614311</v>
      </c>
      <c r="JR9">
        <f>'02_inst_data'!JT24</f>
        <v>557.37530763049017</v>
      </c>
      <c r="JS9">
        <f>'02_inst_data'!JU24</f>
        <v>584.48552423531385</v>
      </c>
      <c r="JT9">
        <f>'02_inst_data'!JV24</f>
        <v>755.56000000000006</v>
      </c>
      <c r="JU9">
        <f>'02_inst_data'!JW24</f>
        <v>755.78415276750013</v>
      </c>
      <c r="JV9">
        <f>'02_inst_data'!JX24</f>
        <v>758.46681308894028</v>
      </c>
      <c r="JW9">
        <f>'02_inst_data'!JY24</f>
        <v>769.66985633220736</v>
      </c>
      <c r="JX9">
        <f>'02_inst_data'!JZ24</f>
        <v>782.18565025833823</v>
      </c>
      <c r="JY9">
        <f>'02_inst_data'!KA24</f>
        <v>802.90778907902848</v>
      </c>
      <c r="JZ9">
        <f>'02_inst_data'!KB24</f>
        <v>814.6559718528556</v>
      </c>
      <c r="KA9">
        <f>'02_inst_data'!KC24</f>
        <v>841.02294981749878</v>
      </c>
      <c r="KB9">
        <f>'02_inst_data'!KD24</f>
        <v>861.74822677693408</v>
      </c>
      <c r="KC9">
        <f>'02_inst_data'!KE24</f>
        <v>893.6044818648852</v>
      </c>
      <c r="KD9">
        <f>'02_inst_data'!KF24</f>
        <v>945.04373140909149</v>
      </c>
      <c r="KE9">
        <f>'02_inst_data'!KG24</f>
        <v>991.65697186902241</v>
      </c>
      <c r="KF9">
        <f>'02_inst_data'!KH24</f>
        <v>1060.5899999999999</v>
      </c>
      <c r="KG9">
        <f>'02_inst_data'!KI24</f>
        <v>1101.5135311291417</v>
      </c>
      <c r="KH9">
        <f>'02_inst_data'!KJ24</f>
        <v>1118.5012957219687</v>
      </c>
      <c r="KI9">
        <f>'02_inst_data'!KK24</f>
        <v>1248.9686494148409</v>
      </c>
      <c r="KJ9">
        <f>'02_inst_data'!KL24</f>
        <v>1251.1717882936582</v>
      </c>
      <c r="KK9">
        <f>'02_inst_data'!KM24</f>
        <v>1252.4593302520345</v>
      </c>
      <c r="KL9">
        <f>'02_inst_data'!KN24</f>
        <v>1274.0817032008297</v>
      </c>
      <c r="KM9">
        <f>'02_inst_data'!KO24</f>
        <v>1281.8904340863053</v>
      </c>
      <c r="KN9">
        <f>'02_inst_data'!KP24</f>
        <v>1296.7483634195282</v>
      </c>
      <c r="KO9">
        <f>'02_inst_data'!KQ24</f>
        <v>1388.0233405354263</v>
      </c>
      <c r="KP9">
        <f>'02_inst_data'!KR24</f>
        <v>1388.0233405354263</v>
      </c>
      <c r="KQ9">
        <f>'02_inst_data'!KS24</f>
        <v>1388.6922909287264</v>
      </c>
      <c r="KR9">
        <f>'02_inst_data'!KT24</f>
        <v>1393.9499999999998</v>
      </c>
      <c r="KS9">
        <f>'02_inst_data'!KU24</f>
        <v>1397.9754905139439</v>
      </c>
      <c r="KT9">
        <f>'02_inst_data'!KV24</f>
        <v>1408.2639948805411</v>
      </c>
      <c r="KU9">
        <f>'02_inst_data'!KW24</f>
        <v>1520.2966200244291</v>
      </c>
      <c r="KV9">
        <f>'02_inst_data'!KX24</f>
        <v>1522.9578025588849</v>
      </c>
      <c r="KW9">
        <f>'02_inst_data'!KY24</f>
        <v>1524.9105858881373</v>
      </c>
      <c r="KX9">
        <f>'02_inst_data'!KZ24</f>
        <v>1542.8548417653828</v>
      </c>
      <c r="KY9">
        <f>'02_inst_data'!LA24</f>
        <v>1549.4428657288965</v>
      </c>
      <c r="KZ9">
        <f>'02_inst_data'!LB24</f>
        <v>1557.4370507175404</v>
      </c>
      <c r="LA9">
        <f>'02_inst_data'!LC24</f>
        <v>1662.309449214913</v>
      </c>
      <c r="LB9">
        <f>'02_inst_data'!LD24</f>
        <v>1663.4945045889374</v>
      </c>
      <c r="LC9">
        <f>'02_inst_data'!LE24</f>
        <v>1663.4945045889374</v>
      </c>
      <c r="LD9">
        <f>'02_inst_data'!LF24</f>
        <v>1663.9199999999998</v>
      </c>
    </row>
    <row r="10" spans="1:316">
      <c r="A10" s="126"/>
      <c r="B10" s="396" t="s">
        <v>15327</v>
      </c>
      <c r="C10" s="199"/>
      <c r="D10" s="199"/>
      <c r="E10">
        <v>2.5666666666666669</v>
      </c>
      <c r="F10">
        <v>2.6833333333333336</v>
      </c>
      <c r="G10">
        <v>2.8000000000000003</v>
      </c>
      <c r="H10">
        <v>2.916666666666667</v>
      </c>
      <c r="I10">
        <v>3.0333333333333337</v>
      </c>
      <c r="J10">
        <v>3.1500000000000004</v>
      </c>
      <c r="K10">
        <v>3.2666666666666671</v>
      </c>
      <c r="L10">
        <v>3.3833333333333337</v>
      </c>
      <c r="M10">
        <v>3.5000000000000004</v>
      </c>
      <c r="N10">
        <v>3.6166666666666671</v>
      </c>
      <c r="O10">
        <v>3.7333333333333338</v>
      </c>
      <c r="P10">
        <v>3.8500000000000005</v>
      </c>
      <c r="Q10">
        <v>3.9675000000000007</v>
      </c>
      <c r="R10">
        <v>4.0850000000000009</v>
      </c>
      <c r="S10">
        <v>4.2025000000000006</v>
      </c>
      <c r="T10">
        <v>4.32</v>
      </c>
      <c r="U10">
        <v>4.4375</v>
      </c>
      <c r="V10">
        <v>4.5549999999999997</v>
      </c>
      <c r="W10">
        <v>4.6724999999999994</v>
      </c>
      <c r="X10">
        <v>4.7899999999999991</v>
      </c>
      <c r="Y10">
        <v>4.9074999999999989</v>
      </c>
      <c r="Z10">
        <v>5.0249999999999986</v>
      </c>
      <c r="AA10">
        <v>5.1424999999999983</v>
      </c>
      <c r="AB10">
        <v>5.259999999999998</v>
      </c>
      <c r="AC10">
        <v>5.3533333333333317</v>
      </c>
      <c r="AD10">
        <v>5.4466666666666654</v>
      </c>
      <c r="AE10">
        <v>5.5399999999999991</v>
      </c>
      <c r="AF10">
        <v>5.6333333333333329</v>
      </c>
      <c r="AG10">
        <v>5.7266666666666666</v>
      </c>
      <c r="AH10">
        <v>5.82</v>
      </c>
      <c r="AI10">
        <v>5.913333333333334</v>
      </c>
      <c r="AJ10">
        <v>6.0066666666666677</v>
      </c>
      <c r="AK10">
        <v>6.1000000000000014</v>
      </c>
      <c r="AL10">
        <v>6.1933333333333351</v>
      </c>
      <c r="AM10">
        <v>6.2866666666666688</v>
      </c>
      <c r="AN10">
        <v>6.3800000000000026</v>
      </c>
      <c r="AO10">
        <v>6.4700000000000024</v>
      </c>
      <c r="AP10">
        <v>6.5600000000000014</v>
      </c>
      <c r="AQ10">
        <v>6.6500000000000021</v>
      </c>
      <c r="AR10">
        <v>6.740000000000002</v>
      </c>
      <c r="AS10">
        <v>6.8300000000000018</v>
      </c>
      <c r="AT10">
        <v>6.9200000000000017</v>
      </c>
      <c r="AU10">
        <v>7.0100000000000016</v>
      </c>
      <c r="AV10">
        <v>7.1000000000000014</v>
      </c>
      <c r="AW10">
        <v>7.1900000000000013</v>
      </c>
      <c r="AX10">
        <v>7.2800000000000011</v>
      </c>
      <c r="AY10">
        <v>7.370000000000001</v>
      </c>
      <c r="AZ10">
        <v>7.4600000000000009</v>
      </c>
      <c r="BA10">
        <v>7.5316666666666672</v>
      </c>
      <c r="BB10">
        <v>7.6033333333333335</v>
      </c>
      <c r="BC10">
        <v>7.6749999999999998</v>
      </c>
      <c r="BD10">
        <v>7.7466666666666661</v>
      </c>
      <c r="BE10">
        <v>7.8183333333333325</v>
      </c>
      <c r="BF10">
        <v>7.8899999999999988</v>
      </c>
      <c r="BG10">
        <v>7.9616666666666651</v>
      </c>
      <c r="BH10">
        <v>8.0333333333333314</v>
      </c>
      <c r="BI10">
        <v>8.1049999999999986</v>
      </c>
      <c r="BJ10">
        <v>8.1766666666666659</v>
      </c>
      <c r="BK10">
        <v>8.2483333333333331</v>
      </c>
      <c r="BL10">
        <v>8.32</v>
      </c>
      <c r="BM10">
        <v>8.4083333333333332</v>
      </c>
      <c r="BN10">
        <v>8.4966666666666661</v>
      </c>
      <c r="BO10">
        <v>8.5849999999999973</v>
      </c>
      <c r="BP10">
        <v>8.673333333333332</v>
      </c>
      <c r="BQ10">
        <v>8.7616666666666649</v>
      </c>
      <c r="BR10">
        <v>8.8499999999999979</v>
      </c>
      <c r="BS10">
        <v>8.9383333333333308</v>
      </c>
      <c r="BT10">
        <v>9.0266666666666637</v>
      </c>
      <c r="BU10">
        <v>9.1149999999999967</v>
      </c>
      <c r="BV10">
        <v>9.2033333333333296</v>
      </c>
      <c r="BW10">
        <v>9.2916666666666625</v>
      </c>
      <c r="BX10">
        <v>9.3799999999999972</v>
      </c>
      <c r="BY10">
        <v>9.462499999999995</v>
      </c>
      <c r="BZ10">
        <v>9.5449999999999946</v>
      </c>
      <c r="CA10">
        <v>9.6274999999999942</v>
      </c>
      <c r="CB10">
        <v>9.7099999999999937</v>
      </c>
      <c r="CC10">
        <v>9.7924999999999933</v>
      </c>
      <c r="CD10">
        <v>9.8749999999999929</v>
      </c>
      <c r="CE10">
        <v>9.9574999999999925</v>
      </c>
      <c r="CF10">
        <v>10.039999999999992</v>
      </c>
      <c r="CG10">
        <v>10.122499999999992</v>
      </c>
      <c r="CH10">
        <v>10.204999999999991</v>
      </c>
      <c r="CI10">
        <v>10.287499999999991</v>
      </c>
      <c r="CJ10">
        <v>10.36999999999999</v>
      </c>
      <c r="CK10">
        <v>10.508333333333324</v>
      </c>
      <c r="CL10">
        <v>10.646666666666658</v>
      </c>
      <c r="CM10">
        <v>10.784999999999991</v>
      </c>
      <c r="CN10">
        <v>10.923333333333325</v>
      </c>
      <c r="CO10">
        <v>11.061666666666659</v>
      </c>
      <c r="CP10">
        <v>11.199999999999992</v>
      </c>
      <c r="CQ10">
        <v>11.338333333333326</v>
      </c>
      <c r="CR10">
        <v>11.476666666666659</v>
      </c>
      <c r="CS10">
        <v>11.614999999999993</v>
      </c>
      <c r="CT10">
        <v>11.753333333333327</v>
      </c>
      <c r="CU10">
        <v>11.89166666666666</v>
      </c>
      <c r="CV10">
        <v>12.029999999999994</v>
      </c>
      <c r="CW10">
        <v>12.174999999999994</v>
      </c>
      <c r="CX10">
        <v>12.319999999999993</v>
      </c>
      <c r="CY10">
        <v>12.464999999999993</v>
      </c>
      <c r="CZ10">
        <v>12.609999999999992</v>
      </c>
      <c r="DA10">
        <v>12.754999999999992</v>
      </c>
      <c r="DB10">
        <v>12.899999999999991</v>
      </c>
      <c r="DC10">
        <v>13.044999999999991</v>
      </c>
      <c r="DD10">
        <v>13.189999999999991</v>
      </c>
      <c r="DE10">
        <v>13.33499999999999</v>
      </c>
      <c r="DF10">
        <v>13.47999999999999</v>
      </c>
      <c r="DG10">
        <v>13.624999999999989</v>
      </c>
      <c r="DH10">
        <v>13.769999999999989</v>
      </c>
      <c r="DI10">
        <v>13.946666666666655</v>
      </c>
      <c r="DJ10">
        <v>14.123333333333321</v>
      </c>
      <c r="DK10">
        <v>14.299999999999986</v>
      </c>
      <c r="DL10">
        <v>14.476666666666652</v>
      </c>
      <c r="DM10">
        <v>14.653333333333318</v>
      </c>
      <c r="DN10">
        <v>14.829999999999984</v>
      </c>
      <c r="DO10">
        <v>15.00666666666665</v>
      </c>
      <c r="DP10">
        <v>15.183333333333316</v>
      </c>
      <c r="DQ10">
        <v>15.359999999999982</v>
      </c>
      <c r="DR10">
        <v>15.536666666666648</v>
      </c>
      <c r="DS10">
        <v>15.713333333333313</v>
      </c>
      <c r="DT10">
        <v>15.889999999999979</v>
      </c>
      <c r="DU10">
        <v>16.091666666666647</v>
      </c>
      <c r="DV10">
        <v>16.293333333333315</v>
      </c>
      <c r="DW10">
        <v>16.494999999999983</v>
      </c>
      <c r="DX10">
        <v>16.696666666666651</v>
      </c>
      <c r="DY10">
        <v>16.898333333333319</v>
      </c>
      <c r="DZ10">
        <v>17.099999999999987</v>
      </c>
      <c r="EA10">
        <v>17.301666666666655</v>
      </c>
      <c r="EB10">
        <v>17.503333333333323</v>
      </c>
      <c r="EC10">
        <v>17.704999999999991</v>
      </c>
      <c r="ED10">
        <v>17.906666666666659</v>
      </c>
      <c r="EE10">
        <v>18.108333333333327</v>
      </c>
      <c r="EF10">
        <v>18.309999999999995</v>
      </c>
      <c r="EG10">
        <v>18.467499999999994</v>
      </c>
      <c r="EH10">
        <v>18.624999999999993</v>
      </c>
      <c r="EI10">
        <v>18.782499999999992</v>
      </c>
      <c r="EJ10">
        <v>18.939999999999991</v>
      </c>
      <c r="EK10">
        <v>19.097499999999989</v>
      </c>
      <c r="EL10">
        <v>19.254999999999988</v>
      </c>
      <c r="EM10">
        <v>19.412499999999987</v>
      </c>
      <c r="EN10">
        <v>19.569999999999986</v>
      </c>
      <c r="EO10">
        <v>19.727499999999985</v>
      </c>
      <c r="EP10">
        <v>19.884999999999984</v>
      </c>
      <c r="EQ10">
        <v>20.042499999999983</v>
      </c>
      <c r="ER10">
        <v>20.199999999999982</v>
      </c>
      <c r="ES10">
        <v>20.343333333333316</v>
      </c>
      <c r="ET10">
        <v>20.48666666666665</v>
      </c>
      <c r="EU10">
        <v>20.629999999999985</v>
      </c>
      <c r="EV10">
        <v>20.773333333333319</v>
      </c>
      <c r="EW10">
        <v>20.916666666666654</v>
      </c>
      <c r="EX10">
        <v>21.059999999999988</v>
      </c>
      <c r="EY10">
        <v>21.203333333333322</v>
      </c>
      <c r="EZ10">
        <v>21.346666666666657</v>
      </c>
      <c r="FA10">
        <v>21.489999999999991</v>
      </c>
      <c r="FB10">
        <v>21.633333333333326</v>
      </c>
      <c r="FC10">
        <v>21.77666666666666</v>
      </c>
      <c r="FD10">
        <v>21.919999999999995</v>
      </c>
      <c r="FE10">
        <v>22.121666666666663</v>
      </c>
      <c r="FF10">
        <v>22.323333333333331</v>
      </c>
      <c r="FG10">
        <v>22.524999999999999</v>
      </c>
      <c r="FH10">
        <v>22.726666666666667</v>
      </c>
      <c r="FI10">
        <v>22.928333333333335</v>
      </c>
      <c r="FJ10">
        <v>23.130000000000003</v>
      </c>
      <c r="FK10">
        <v>23.331666666666671</v>
      </c>
      <c r="FL10">
        <v>23.533333333333339</v>
      </c>
      <c r="FM10">
        <v>23.735000000000007</v>
      </c>
      <c r="FN10">
        <v>23.936666666666675</v>
      </c>
      <c r="FO10">
        <v>24.138333333333343</v>
      </c>
      <c r="FP10">
        <v>24.340000000000011</v>
      </c>
      <c r="FQ10">
        <v>24.670000000000009</v>
      </c>
      <c r="FR10">
        <v>25.000000000000007</v>
      </c>
      <c r="FS10">
        <v>25.330000000000005</v>
      </c>
      <c r="FT10">
        <v>25.660000000000004</v>
      </c>
      <c r="FU10">
        <v>25.990000000000002</v>
      </c>
      <c r="FV10">
        <v>26.32</v>
      </c>
      <c r="FW10">
        <v>26.65</v>
      </c>
      <c r="FX10">
        <v>26.979999999999997</v>
      </c>
      <c r="FY10">
        <v>27.309999999999995</v>
      </c>
      <c r="FZ10">
        <v>27.639999999999993</v>
      </c>
      <c r="GA10">
        <v>27.969999999999992</v>
      </c>
      <c r="GB10">
        <v>28.29999999999999</v>
      </c>
      <c r="GC10">
        <v>28.29999999999999</v>
      </c>
      <c r="GD10">
        <v>28.29999999999999</v>
      </c>
      <c r="GE10">
        <v>28.29999999999999</v>
      </c>
      <c r="GF10">
        <v>28.29999999999999</v>
      </c>
      <c r="GG10">
        <v>28.29999999999999</v>
      </c>
      <c r="GH10">
        <v>28.29999999999999</v>
      </c>
      <c r="GI10">
        <v>28.29999999999999</v>
      </c>
      <c r="GJ10">
        <v>28.29999999999999</v>
      </c>
      <c r="GK10">
        <v>28.29999999999999</v>
      </c>
      <c r="GL10">
        <v>28.29999999999999</v>
      </c>
      <c r="GM10">
        <v>28.29999999999999</v>
      </c>
      <c r="GN10">
        <v>28.29999999999999</v>
      </c>
      <c r="GO10">
        <v>28.29999999999999</v>
      </c>
      <c r="GP10">
        <v>28.29999999999999</v>
      </c>
      <c r="GQ10">
        <v>28.29999999999999</v>
      </c>
      <c r="GR10">
        <v>28.29999999999999</v>
      </c>
      <c r="GS10">
        <v>28.29999999999999</v>
      </c>
      <c r="GT10">
        <v>28.29999999999999</v>
      </c>
      <c r="GU10">
        <v>28.29999999999999</v>
      </c>
      <c r="GV10">
        <v>28.29999999999999</v>
      </c>
      <c r="GW10">
        <v>28.29999999999999</v>
      </c>
      <c r="GX10">
        <v>28.29999999999999</v>
      </c>
      <c r="GY10">
        <v>28.29999999999999</v>
      </c>
      <c r="GZ10">
        <v>28.29999999999999</v>
      </c>
      <c r="HA10">
        <v>28.29999999999999</v>
      </c>
      <c r="HB10">
        <v>28.29999999999999</v>
      </c>
      <c r="HC10">
        <v>28.29999999999999</v>
      </c>
      <c r="HD10">
        <v>28.29999999999999</v>
      </c>
      <c r="HE10">
        <v>28.29999999999999</v>
      </c>
      <c r="HF10">
        <v>28.29999999999999</v>
      </c>
      <c r="HG10">
        <v>28.29999999999999</v>
      </c>
      <c r="HH10">
        <v>28.29999999999999</v>
      </c>
      <c r="HI10">
        <v>28.29999999999999</v>
      </c>
      <c r="HJ10">
        <v>28.29999999999999</v>
      </c>
      <c r="HK10">
        <v>28.29999999999999</v>
      </c>
      <c r="HL10">
        <v>28.29999999999999</v>
      </c>
      <c r="HM10">
        <v>28.29999999999999</v>
      </c>
      <c r="HN10">
        <v>28.29999999999999</v>
      </c>
      <c r="HO10">
        <v>28.29999999999999</v>
      </c>
      <c r="HP10">
        <v>28.29999999999999</v>
      </c>
      <c r="HQ10">
        <v>28.29999999999999</v>
      </c>
      <c r="HR10">
        <v>28.29999999999999</v>
      </c>
      <c r="HS10">
        <v>28.29999999999999</v>
      </c>
      <c r="HT10">
        <v>28.29999999999999</v>
      </c>
      <c r="HU10">
        <v>28.29999999999999</v>
      </c>
      <c r="HV10">
        <v>28.29999999999999</v>
      </c>
      <c r="HW10">
        <v>28.29999999999999</v>
      </c>
      <c r="HX10">
        <v>28.29999999999999</v>
      </c>
      <c r="HY10">
        <v>28.29999999999999</v>
      </c>
      <c r="HZ10">
        <v>28.29999999999999</v>
      </c>
      <c r="IA10">
        <v>28.29999999999999</v>
      </c>
      <c r="IB10">
        <v>28.29999999999999</v>
      </c>
      <c r="IC10">
        <v>28.29999999999999</v>
      </c>
      <c r="ID10">
        <v>28.29999999999999</v>
      </c>
      <c r="IE10">
        <v>28.29999999999999</v>
      </c>
      <c r="IF10">
        <v>28.29999999999999</v>
      </c>
      <c r="IG10">
        <v>28.29999999999999</v>
      </c>
      <c r="IH10">
        <v>28.29999999999999</v>
      </c>
      <c r="II10">
        <v>28.29999999999999</v>
      </c>
      <c r="IJ10">
        <v>28.29999999999999</v>
      </c>
      <c r="IK10">
        <v>28.29999999999999</v>
      </c>
      <c r="IL10">
        <v>28.29999999999999</v>
      </c>
      <c r="IM10">
        <v>28.29999999999999</v>
      </c>
      <c r="IN10">
        <v>28.29999999999999</v>
      </c>
      <c r="IO10">
        <v>28.29999999999999</v>
      </c>
      <c r="IP10">
        <v>28.29999999999999</v>
      </c>
      <c r="IQ10">
        <v>28.29999999999999</v>
      </c>
      <c r="IR10">
        <v>28.29999999999999</v>
      </c>
      <c r="IS10">
        <v>28.29999999999999</v>
      </c>
      <c r="IT10">
        <v>28.29999999999999</v>
      </c>
      <c r="IU10">
        <v>28.29999999999999</v>
      </c>
      <c r="IV10">
        <v>28.29999999999999</v>
      </c>
      <c r="IW10">
        <v>28.29999999999999</v>
      </c>
      <c r="IX10">
        <v>28.29999999999999</v>
      </c>
      <c r="IY10">
        <v>28.29999999999999</v>
      </c>
      <c r="IZ10">
        <v>28.29999999999999</v>
      </c>
      <c r="JA10">
        <v>28.29999999999999</v>
      </c>
      <c r="JB10">
        <v>28.29999999999999</v>
      </c>
      <c r="JC10">
        <v>28.29999999999999</v>
      </c>
      <c r="JD10">
        <v>28.29999999999999</v>
      </c>
      <c r="JE10">
        <v>28.29999999999999</v>
      </c>
      <c r="JF10">
        <v>28.29999999999999</v>
      </c>
      <c r="JG10">
        <v>28.29999999999999</v>
      </c>
      <c r="JH10">
        <v>28.29999999999999</v>
      </c>
      <c r="JI10">
        <v>28.29999999999999</v>
      </c>
      <c r="JJ10">
        <v>28.29999999999999</v>
      </c>
      <c r="JK10">
        <v>28.29999999999999</v>
      </c>
      <c r="JL10">
        <v>28.29999999999999</v>
      </c>
      <c r="JM10">
        <v>28.29999999999999</v>
      </c>
      <c r="JN10">
        <v>28.29999999999999</v>
      </c>
      <c r="JO10">
        <v>28.29999999999999</v>
      </c>
      <c r="JP10">
        <v>28.29999999999999</v>
      </c>
      <c r="JQ10">
        <v>28.29999999999999</v>
      </c>
      <c r="JR10">
        <v>28.29999999999999</v>
      </c>
      <c r="JS10">
        <v>28.29999999999999</v>
      </c>
      <c r="JT10">
        <v>28.29999999999999</v>
      </c>
      <c r="JU10">
        <v>28.29999999999999</v>
      </c>
      <c r="JV10">
        <v>28.29999999999999</v>
      </c>
      <c r="JW10">
        <v>28.29999999999999</v>
      </c>
      <c r="JX10">
        <v>28.29999999999999</v>
      </c>
      <c r="JY10">
        <v>28.29999999999999</v>
      </c>
      <c r="JZ10">
        <v>28.29999999999999</v>
      </c>
      <c r="KA10">
        <v>28.29999999999999</v>
      </c>
      <c r="KB10">
        <v>28.29999999999999</v>
      </c>
      <c r="KC10">
        <v>28.29999999999999</v>
      </c>
      <c r="KD10">
        <v>28.29999999999999</v>
      </c>
      <c r="KE10">
        <v>28.29999999999999</v>
      </c>
      <c r="KF10">
        <v>28.29999999999999</v>
      </c>
      <c r="KG10">
        <v>28.29999999999999</v>
      </c>
      <c r="KH10">
        <v>28.29999999999999</v>
      </c>
      <c r="KI10">
        <v>28.29999999999999</v>
      </c>
      <c r="KJ10">
        <v>28.29999999999999</v>
      </c>
      <c r="KK10">
        <v>28.29999999999999</v>
      </c>
      <c r="KL10">
        <v>28.29999999999999</v>
      </c>
      <c r="KM10">
        <v>28.29999999999999</v>
      </c>
      <c r="KN10">
        <v>28.29999999999999</v>
      </c>
      <c r="KO10">
        <v>28.29999999999999</v>
      </c>
      <c r="KP10">
        <v>28.29999999999999</v>
      </c>
      <c r="KQ10">
        <v>28.29999999999999</v>
      </c>
      <c r="KR10">
        <v>28.29999999999999</v>
      </c>
      <c r="KS10">
        <v>28.29999999999999</v>
      </c>
      <c r="KT10">
        <v>28.29999999999999</v>
      </c>
      <c r="KU10">
        <v>28.29999999999999</v>
      </c>
      <c r="KV10">
        <v>28.29999999999999</v>
      </c>
      <c r="KW10">
        <v>28.29999999999999</v>
      </c>
      <c r="KX10">
        <v>28.29999999999999</v>
      </c>
      <c r="KY10">
        <v>28.29999999999999</v>
      </c>
      <c r="KZ10">
        <v>28.29999999999999</v>
      </c>
      <c r="LA10">
        <v>28.29999999999999</v>
      </c>
      <c r="LB10">
        <v>28.29999999999999</v>
      </c>
      <c r="LC10">
        <v>28.29999999999999</v>
      </c>
      <c r="LD10">
        <v>28.29999999999999</v>
      </c>
    </row>
    <row r="11" spans="1:316">
      <c r="A11" s="126"/>
      <c r="B11" s="396" t="s">
        <v>15325</v>
      </c>
      <c r="C11" s="199"/>
      <c r="D11" s="199"/>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c r="AI11">
        <v>0</v>
      </c>
      <c r="AJ11">
        <v>0</v>
      </c>
      <c r="AK11">
        <v>0</v>
      </c>
      <c r="AL11">
        <v>0</v>
      </c>
      <c r="AM11">
        <v>0</v>
      </c>
      <c r="AN11">
        <v>0</v>
      </c>
      <c r="AO11">
        <v>0</v>
      </c>
      <c r="AP11">
        <v>0</v>
      </c>
      <c r="AQ11">
        <v>0</v>
      </c>
      <c r="AR11">
        <v>0</v>
      </c>
      <c r="AS11">
        <v>0</v>
      </c>
      <c r="AT11">
        <v>0</v>
      </c>
      <c r="AU11">
        <v>0</v>
      </c>
      <c r="AV11">
        <v>0</v>
      </c>
      <c r="AW11">
        <v>0</v>
      </c>
      <c r="AX11">
        <v>0</v>
      </c>
      <c r="AY11">
        <v>0</v>
      </c>
      <c r="AZ11">
        <v>0</v>
      </c>
      <c r="BA11">
        <v>0</v>
      </c>
      <c r="BB11">
        <v>0</v>
      </c>
      <c r="BC11">
        <v>0</v>
      </c>
      <c r="BD11">
        <v>0</v>
      </c>
      <c r="BE11">
        <v>0</v>
      </c>
      <c r="BF11">
        <v>0</v>
      </c>
      <c r="BG11">
        <v>0</v>
      </c>
      <c r="BH11">
        <v>0</v>
      </c>
      <c r="BI11">
        <v>0</v>
      </c>
      <c r="BJ11">
        <v>0</v>
      </c>
      <c r="BK11">
        <v>0</v>
      </c>
      <c r="BL11">
        <v>0</v>
      </c>
      <c r="BM11">
        <v>0</v>
      </c>
      <c r="BN11">
        <v>0</v>
      </c>
      <c r="BO11">
        <v>0</v>
      </c>
      <c r="BP11">
        <v>0</v>
      </c>
      <c r="BQ11">
        <v>0</v>
      </c>
      <c r="BR11">
        <v>0</v>
      </c>
      <c r="BS11">
        <v>0</v>
      </c>
      <c r="BT11">
        <v>0</v>
      </c>
      <c r="BU11">
        <v>0</v>
      </c>
      <c r="BV11">
        <v>0</v>
      </c>
      <c r="BW11">
        <v>0</v>
      </c>
      <c r="BX11">
        <v>0</v>
      </c>
      <c r="BY11">
        <v>0</v>
      </c>
      <c r="BZ11">
        <v>0</v>
      </c>
      <c r="CA11">
        <v>0</v>
      </c>
      <c r="CB11">
        <v>0</v>
      </c>
      <c r="CC11">
        <v>0</v>
      </c>
      <c r="CD11">
        <v>0</v>
      </c>
      <c r="CE11">
        <v>0</v>
      </c>
      <c r="CF11">
        <v>0</v>
      </c>
      <c r="CG11">
        <v>0</v>
      </c>
      <c r="CH11">
        <v>0</v>
      </c>
      <c r="CI11">
        <v>0</v>
      </c>
      <c r="CJ11">
        <v>0</v>
      </c>
      <c r="CK11">
        <v>0</v>
      </c>
      <c r="CL11">
        <v>0</v>
      </c>
      <c r="CM11">
        <v>0</v>
      </c>
      <c r="CN11">
        <v>0</v>
      </c>
      <c r="CO11">
        <v>0</v>
      </c>
      <c r="CP11">
        <v>0</v>
      </c>
      <c r="CQ11">
        <v>0</v>
      </c>
      <c r="CR11">
        <v>0</v>
      </c>
      <c r="CS11">
        <v>0</v>
      </c>
      <c r="CT11">
        <v>0</v>
      </c>
      <c r="CU11">
        <v>0</v>
      </c>
      <c r="CV11">
        <v>0</v>
      </c>
      <c r="CW11">
        <v>0</v>
      </c>
      <c r="CX11">
        <v>0</v>
      </c>
      <c r="CY11">
        <v>0</v>
      </c>
      <c r="CZ11">
        <v>0</v>
      </c>
      <c r="DA11">
        <v>0</v>
      </c>
      <c r="DB11">
        <v>0</v>
      </c>
      <c r="DC11">
        <v>0</v>
      </c>
      <c r="DD11">
        <v>0</v>
      </c>
      <c r="DE11">
        <v>0</v>
      </c>
      <c r="DF11">
        <v>0</v>
      </c>
      <c r="DG11">
        <v>0</v>
      </c>
      <c r="DH11">
        <v>0</v>
      </c>
      <c r="DI11">
        <v>0</v>
      </c>
      <c r="DJ11">
        <v>0</v>
      </c>
      <c r="DK11">
        <v>0</v>
      </c>
      <c r="DL11">
        <v>0</v>
      </c>
      <c r="DM11">
        <v>0</v>
      </c>
      <c r="DN11">
        <v>0</v>
      </c>
      <c r="DO11">
        <v>0</v>
      </c>
      <c r="DP11">
        <v>0</v>
      </c>
      <c r="DQ11">
        <v>0</v>
      </c>
      <c r="DR11">
        <v>0</v>
      </c>
      <c r="DS11">
        <v>0</v>
      </c>
      <c r="DT11">
        <v>0</v>
      </c>
      <c r="DU11">
        <v>0</v>
      </c>
      <c r="DV11">
        <v>0</v>
      </c>
      <c r="DW11">
        <v>0</v>
      </c>
      <c r="DX11">
        <v>0</v>
      </c>
      <c r="DY11">
        <v>0</v>
      </c>
      <c r="DZ11">
        <v>0</v>
      </c>
      <c r="EA11">
        <v>0</v>
      </c>
      <c r="EB11">
        <v>0</v>
      </c>
      <c r="EC11">
        <v>0</v>
      </c>
      <c r="ED11">
        <v>0</v>
      </c>
      <c r="EE11">
        <v>0</v>
      </c>
      <c r="EF11">
        <v>0</v>
      </c>
      <c r="EG11">
        <v>0</v>
      </c>
      <c r="EH11">
        <v>0</v>
      </c>
      <c r="EI11">
        <v>0</v>
      </c>
      <c r="EJ11">
        <v>0</v>
      </c>
      <c r="EK11">
        <v>0</v>
      </c>
      <c r="EL11">
        <v>0</v>
      </c>
      <c r="EM11">
        <v>0</v>
      </c>
      <c r="EN11">
        <v>0</v>
      </c>
      <c r="EO11">
        <v>0</v>
      </c>
      <c r="EP11">
        <v>0</v>
      </c>
      <c r="EQ11">
        <v>0</v>
      </c>
      <c r="ER11">
        <v>0</v>
      </c>
      <c r="ES11">
        <v>0</v>
      </c>
      <c r="ET11">
        <v>0</v>
      </c>
      <c r="EU11">
        <v>0</v>
      </c>
      <c r="EV11">
        <v>0</v>
      </c>
      <c r="EW11">
        <v>0</v>
      </c>
      <c r="EX11">
        <v>0</v>
      </c>
      <c r="EY11">
        <v>0</v>
      </c>
      <c r="EZ11">
        <v>0</v>
      </c>
      <c r="FA11">
        <v>0</v>
      </c>
      <c r="FB11">
        <v>0</v>
      </c>
      <c r="FC11">
        <v>0</v>
      </c>
      <c r="FD11">
        <v>0</v>
      </c>
      <c r="FE11">
        <v>0</v>
      </c>
      <c r="FF11">
        <v>0</v>
      </c>
      <c r="FG11">
        <v>0</v>
      </c>
      <c r="FH11">
        <v>0</v>
      </c>
      <c r="FI11">
        <v>0</v>
      </c>
      <c r="FJ11">
        <v>0</v>
      </c>
      <c r="FK11">
        <v>0</v>
      </c>
      <c r="FL11">
        <v>0</v>
      </c>
      <c r="FM11">
        <v>0</v>
      </c>
      <c r="FN11">
        <v>0</v>
      </c>
      <c r="FO11">
        <v>0</v>
      </c>
      <c r="FP11">
        <v>0</v>
      </c>
      <c r="FQ11">
        <v>0</v>
      </c>
      <c r="FR11">
        <v>0</v>
      </c>
      <c r="FS11">
        <v>0</v>
      </c>
      <c r="FT11">
        <v>0</v>
      </c>
      <c r="FU11">
        <v>0</v>
      </c>
      <c r="FV11">
        <v>0</v>
      </c>
      <c r="FW11">
        <v>0</v>
      </c>
      <c r="FX11">
        <v>0</v>
      </c>
      <c r="FY11">
        <v>0</v>
      </c>
      <c r="FZ11">
        <v>0</v>
      </c>
      <c r="GA11">
        <v>0</v>
      </c>
      <c r="GB11">
        <v>0</v>
      </c>
      <c r="GC11">
        <v>9.8125457175925912E-2</v>
      </c>
      <c r="GD11">
        <v>0.19625091435185182</v>
      </c>
      <c r="GE11">
        <v>0.29437637152777774</v>
      </c>
      <c r="GF11">
        <v>0.39250182870370365</v>
      </c>
      <c r="GG11">
        <v>0.49062728587962962</v>
      </c>
      <c r="GH11">
        <v>0.58875274305555547</v>
      </c>
      <c r="GI11">
        <v>0.68687820023148138</v>
      </c>
      <c r="GJ11">
        <v>0.7850036574074073</v>
      </c>
      <c r="GK11">
        <v>0.88312911458333321</v>
      </c>
      <c r="GL11">
        <v>0.98125457175925923</v>
      </c>
      <c r="GM11">
        <v>1.0793800289351849</v>
      </c>
      <c r="GN11">
        <v>1.1775054861111109</v>
      </c>
      <c r="GO11">
        <v>1.4597723006272398</v>
      </c>
      <c r="GP11">
        <v>1.742039115143369</v>
      </c>
      <c r="GQ11">
        <v>2.0243059296594978</v>
      </c>
      <c r="GR11">
        <v>2.306572744175627</v>
      </c>
      <c r="GS11">
        <v>2.5888395586917561</v>
      </c>
      <c r="GT11">
        <v>2.8711063732078848</v>
      </c>
      <c r="GU11">
        <v>3.1533731877240139</v>
      </c>
      <c r="GV11">
        <v>3.435640002240143</v>
      </c>
      <c r="GW11">
        <v>3.7179068167562717</v>
      </c>
      <c r="GX11">
        <v>4.0001736312724008</v>
      </c>
      <c r="GY11">
        <v>4.2824404457885299</v>
      </c>
      <c r="GZ11">
        <v>4.564707260304659</v>
      </c>
      <c r="HA11">
        <v>5.364142946131909</v>
      </c>
      <c r="HB11">
        <v>6.1635786319591608</v>
      </c>
      <c r="HC11">
        <v>6.9630143177864108</v>
      </c>
      <c r="HD11">
        <v>7.7624500036136617</v>
      </c>
      <c r="HE11">
        <v>8.5618856894409134</v>
      </c>
      <c r="HF11">
        <v>9.3613213752681617</v>
      </c>
      <c r="HG11">
        <v>10.160757061095413</v>
      </c>
      <c r="HH11">
        <v>10.960192746922665</v>
      </c>
      <c r="HI11">
        <v>11.759628432749917</v>
      </c>
      <c r="HJ11">
        <v>12.559064118577165</v>
      </c>
      <c r="HK11">
        <v>13.358499804404415</v>
      </c>
      <c r="HL11">
        <v>14.157935490231667</v>
      </c>
      <c r="HM11">
        <v>14.546423932624693</v>
      </c>
      <c r="HN11">
        <v>15.016699415521517</v>
      </c>
      <c r="HO11">
        <v>15.540647643748954</v>
      </c>
      <c r="HP11">
        <v>16.131047842385726</v>
      </c>
      <c r="HQ11">
        <v>16.642216845534445</v>
      </c>
      <c r="HR11">
        <v>17.288845634517575</v>
      </c>
      <c r="HS11">
        <v>17.820461397792247</v>
      </c>
      <c r="HT11">
        <v>18.247287515421426</v>
      </c>
      <c r="HU11">
        <v>18.709895463271017</v>
      </c>
      <c r="HV11">
        <v>19.236399536514199</v>
      </c>
      <c r="HW11">
        <v>19.770571144804613</v>
      </c>
      <c r="HX11">
        <v>20.614000000000001</v>
      </c>
      <c r="HY11">
        <v>20.790073578595319</v>
      </c>
      <c r="HZ11">
        <v>21.084596655518396</v>
      </c>
      <c r="IA11">
        <v>21.539186622073579</v>
      </c>
      <c r="IB11">
        <v>21.848115719063546</v>
      </c>
      <c r="IC11">
        <v>22.10742408026756</v>
      </c>
      <c r="ID11">
        <v>22.488383277591971</v>
      </c>
      <c r="IE11">
        <v>22.893352508361204</v>
      </c>
      <c r="IF11">
        <v>23.243898996655521</v>
      </c>
      <c r="IG11">
        <v>23.636062876254183</v>
      </c>
      <c r="IH11">
        <v>23.977005351170568</v>
      </c>
      <c r="II11">
        <v>24.486018060200671</v>
      </c>
      <c r="IJ11">
        <v>25.4</v>
      </c>
      <c r="IK11">
        <v>26.234935585146694</v>
      </c>
      <c r="IL11">
        <v>27.370877990689621</v>
      </c>
      <c r="IM11">
        <v>29.219919887409336</v>
      </c>
      <c r="IN11">
        <v>31.524055429251923</v>
      </c>
      <c r="IO11">
        <v>34.88171484248133</v>
      </c>
      <c r="IP11">
        <v>38.719551802533296</v>
      </c>
      <c r="IQ11">
        <v>41.822788784237311</v>
      </c>
      <c r="IR11">
        <v>44.94035942405543</v>
      </c>
      <c r="IS11">
        <v>48.262184691999565</v>
      </c>
      <c r="IT11">
        <v>51.254335823319259</v>
      </c>
      <c r="IU11">
        <v>54.62991230919129</v>
      </c>
      <c r="IV11">
        <v>58.5</v>
      </c>
      <c r="IW11">
        <v>58.932855843247026</v>
      </c>
      <c r="IX11">
        <v>59.415504898530436</v>
      </c>
      <c r="IY11">
        <v>59.908999999999999</v>
      </c>
      <c r="IZ11">
        <v>61.79603116406966</v>
      </c>
      <c r="JA11">
        <v>63.809952031775133</v>
      </c>
      <c r="JB11">
        <v>65.841999999999999</v>
      </c>
      <c r="JC11">
        <v>68.48483834453485</v>
      </c>
      <c r="JD11">
        <v>70.71818747789176</v>
      </c>
      <c r="JE11">
        <v>72.944000000000003</v>
      </c>
      <c r="JF11">
        <v>89.001000000000005</v>
      </c>
      <c r="JG11">
        <v>105.30328907168038</v>
      </c>
      <c r="JH11">
        <v>121.11499999999999</v>
      </c>
      <c r="JI11">
        <v>123.67763457330415</v>
      </c>
      <c r="JJ11">
        <v>126.06365514223195</v>
      </c>
      <c r="JK11">
        <v>129.02799999999999</v>
      </c>
      <c r="JL11">
        <v>137.37688427864484</v>
      </c>
      <c r="JM11">
        <v>145.04020213170918</v>
      </c>
      <c r="JN11">
        <v>153.69900000000001</v>
      </c>
      <c r="JO11">
        <v>159.48357476099426</v>
      </c>
      <c r="JP11">
        <v>164.06584130019121</v>
      </c>
      <c r="JQ11">
        <v>169.74</v>
      </c>
      <c r="JR11">
        <v>176.06247085492228</v>
      </c>
      <c r="JS11">
        <v>182.27321405440415</v>
      </c>
      <c r="JT11">
        <v>190.035</v>
      </c>
      <c r="JU11">
        <v>193.57749438202248</v>
      </c>
      <c r="JV11">
        <v>196.74584831460672</v>
      </c>
      <c r="JW11">
        <v>200.994</v>
      </c>
      <c r="JX11">
        <v>201.67995297191379</v>
      </c>
      <c r="JY11">
        <v>202.39511136512087</v>
      </c>
      <c r="JZ11">
        <v>203.28700000000001</v>
      </c>
      <c r="KA11">
        <v>226.41839742250087</v>
      </c>
      <c r="KB11">
        <v>246.96116823406479</v>
      </c>
      <c r="KC11">
        <v>271.47000000000003</v>
      </c>
      <c r="KD11">
        <v>278.76111046680199</v>
      </c>
      <c r="KE11">
        <v>284.69762249927516</v>
      </c>
      <c r="KF11">
        <v>293</v>
      </c>
      <c r="KG11">
        <v>314.16646415552856</v>
      </c>
      <c r="KH11">
        <v>335.37363304981778</v>
      </c>
      <c r="KI11">
        <v>360</v>
      </c>
      <c r="KJ11">
        <v>369.9972617743702</v>
      </c>
      <c r="KK11">
        <v>379.09912376779846</v>
      </c>
      <c r="KL11">
        <v>390</v>
      </c>
      <c r="KM11">
        <v>397.26622255119662</v>
      </c>
      <c r="KN11">
        <v>403.65112262521592</v>
      </c>
      <c r="KO11">
        <v>409</v>
      </c>
      <c r="KP11">
        <v>417.49605411499437</v>
      </c>
      <c r="KQ11">
        <v>425.43291995490421</v>
      </c>
      <c r="KR11">
        <v>433</v>
      </c>
      <c r="KS11">
        <v>435.74778761061947</v>
      </c>
      <c r="KT11">
        <v>439.6725663716814</v>
      </c>
      <c r="KU11">
        <v>444</v>
      </c>
      <c r="KV11">
        <v>458.74820143884892</v>
      </c>
      <c r="KW11">
        <v>473.69784172661872</v>
      </c>
      <c r="KX11">
        <v>492</v>
      </c>
      <c r="KY11">
        <v>496.18962722852513</v>
      </c>
      <c r="KZ11">
        <v>499.42722852512156</v>
      </c>
      <c r="LA11">
        <v>503</v>
      </c>
      <c r="LB11">
        <v>511.55415045395591</v>
      </c>
      <c r="LC11">
        <v>519.51913099870296</v>
      </c>
      <c r="LD11">
        <v>526</v>
      </c>
    </row>
    <row r="12" spans="1:316">
      <c r="A12" s="126"/>
      <c r="B12" s="396" t="s">
        <v>15326</v>
      </c>
      <c r="C12" s="199"/>
      <c r="D12" s="199"/>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c r="AI12">
        <v>0</v>
      </c>
      <c r="AJ12">
        <v>0</v>
      </c>
      <c r="AK12">
        <v>0</v>
      </c>
      <c r="AL12">
        <v>0</v>
      </c>
      <c r="AM12">
        <v>0</v>
      </c>
      <c r="AN12">
        <v>0</v>
      </c>
      <c r="AO12">
        <v>0</v>
      </c>
      <c r="AP12">
        <v>0</v>
      </c>
      <c r="AQ12">
        <v>0</v>
      </c>
      <c r="AR12">
        <v>0</v>
      </c>
      <c r="AS12">
        <v>0</v>
      </c>
      <c r="AT12">
        <v>0</v>
      </c>
      <c r="AU12">
        <v>0</v>
      </c>
      <c r="AV12">
        <v>0</v>
      </c>
      <c r="AW12">
        <v>0</v>
      </c>
      <c r="AX12">
        <v>0</v>
      </c>
      <c r="AY12">
        <v>0</v>
      </c>
      <c r="AZ12">
        <v>0</v>
      </c>
      <c r="BA12">
        <v>0</v>
      </c>
      <c r="BB12">
        <v>0</v>
      </c>
      <c r="BC12">
        <v>0</v>
      </c>
      <c r="BD12">
        <v>0</v>
      </c>
      <c r="BE12">
        <v>0</v>
      </c>
      <c r="BF12">
        <v>0</v>
      </c>
      <c r="BG12">
        <v>0</v>
      </c>
      <c r="BH12">
        <v>0</v>
      </c>
      <c r="BI12">
        <v>0</v>
      </c>
      <c r="BJ12">
        <v>0</v>
      </c>
      <c r="BK12">
        <v>0</v>
      </c>
      <c r="BL12">
        <v>0</v>
      </c>
      <c r="BM12">
        <v>0</v>
      </c>
      <c r="BN12">
        <v>0</v>
      </c>
      <c r="BO12">
        <v>0</v>
      </c>
      <c r="BP12">
        <v>0</v>
      </c>
      <c r="BQ12">
        <v>0</v>
      </c>
      <c r="BR12">
        <v>0</v>
      </c>
      <c r="BS12">
        <v>0</v>
      </c>
      <c r="BT12">
        <v>0</v>
      </c>
      <c r="BU12">
        <v>0</v>
      </c>
      <c r="BV12">
        <v>0</v>
      </c>
      <c r="BW12">
        <v>0</v>
      </c>
      <c r="BX12">
        <v>0</v>
      </c>
      <c r="BY12">
        <v>0</v>
      </c>
      <c r="BZ12">
        <v>0</v>
      </c>
      <c r="CA12">
        <v>0</v>
      </c>
      <c r="CB12">
        <v>0</v>
      </c>
      <c r="CC12">
        <v>0</v>
      </c>
      <c r="CD12">
        <v>0</v>
      </c>
      <c r="CE12">
        <v>0</v>
      </c>
      <c r="CF12">
        <v>0</v>
      </c>
      <c r="CG12">
        <v>0</v>
      </c>
      <c r="CH12">
        <v>0</v>
      </c>
      <c r="CI12">
        <v>0</v>
      </c>
      <c r="CJ12">
        <v>0</v>
      </c>
      <c r="CK12">
        <v>0</v>
      </c>
      <c r="CL12">
        <v>0</v>
      </c>
      <c r="CM12">
        <v>0</v>
      </c>
      <c r="CN12">
        <v>0</v>
      </c>
      <c r="CO12">
        <v>0</v>
      </c>
      <c r="CP12">
        <v>0</v>
      </c>
      <c r="CQ12">
        <v>0</v>
      </c>
      <c r="CR12">
        <v>0</v>
      </c>
      <c r="CS12">
        <v>0</v>
      </c>
      <c r="CT12">
        <v>0</v>
      </c>
      <c r="CU12">
        <v>0</v>
      </c>
      <c r="CV12">
        <v>0</v>
      </c>
      <c r="CW12">
        <v>0</v>
      </c>
      <c r="CX12">
        <v>0</v>
      </c>
      <c r="CY12">
        <v>0</v>
      </c>
      <c r="CZ12">
        <v>0</v>
      </c>
      <c r="DA12">
        <v>0</v>
      </c>
      <c r="DB12">
        <v>0</v>
      </c>
      <c r="DC12">
        <v>0</v>
      </c>
      <c r="DD12">
        <v>0</v>
      </c>
      <c r="DE12">
        <v>0</v>
      </c>
      <c r="DF12">
        <v>0</v>
      </c>
      <c r="DG12">
        <v>0</v>
      </c>
      <c r="DH12">
        <v>0</v>
      </c>
      <c r="DI12">
        <v>0</v>
      </c>
      <c r="DJ12">
        <v>0</v>
      </c>
      <c r="DK12">
        <v>0</v>
      </c>
      <c r="DL12">
        <v>0</v>
      </c>
      <c r="DM12">
        <v>0</v>
      </c>
      <c r="DN12">
        <v>0</v>
      </c>
      <c r="DO12">
        <v>0</v>
      </c>
      <c r="DP12">
        <v>0</v>
      </c>
      <c r="DQ12">
        <v>0</v>
      </c>
      <c r="DR12">
        <v>0</v>
      </c>
      <c r="DS12">
        <v>0</v>
      </c>
      <c r="DT12">
        <v>0</v>
      </c>
      <c r="DU12">
        <v>0</v>
      </c>
      <c r="DV12">
        <v>0</v>
      </c>
      <c r="DW12">
        <v>0</v>
      </c>
      <c r="DX12">
        <v>0</v>
      </c>
      <c r="DY12">
        <v>0</v>
      </c>
      <c r="DZ12">
        <v>0</v>
      </c>
      <c r="EA12">
        <v>0</v>
      </c>
      <c r="EB12">
        <v>0</v>
      </c>
      <c r="EC12">
        <v>0</v>
      </c>
      <c r="ED12">
        <v>0</v>
      </c>
      <c r="EE12">
        <v>0</v>
      </c>
      <c r="EF12">
        <v>0</v>
      </c>
      <c r="EG12">
        <v>0</v>
      </c>
      <c r="EH12">
        <v>0</v>
      </c>
      <c r="EI12">
        <v>0</v>
      </c>
      <c r="EJ12">
        <v>0</v>
      </c>
      <c r="EK12">
        <v>0</v>
      </c>
      <c r="EL12">
        <v>0</v>
      </c>
      <c r="EM12">
        <v>0</v>
      </c>
      <c r="EN12">
        <v>0</v>
      </c>
      <c r="EO12">
        <v>0</v>
      </c>
      <c r="EP12">
        <v>0</v>
      </c>
      <c r="EQ12">
        <v>0</v>
      </c>
      <c r="ER12">
        <v>0</v>
      </c>
      <c r="ES12">
        <v>0</v>
      </c>
      <c r="ET12">
        <v>0</v>
      </c>
      <c r="EU12">
        <v>0</v>
      </c>
      <c r="EV12">
        <v>0</v>
      </c>
      <c r="EW12">
        <v>0</v>
      </c>
      <c r="EX12">
        <v>0</v>
      </c>
      <c r="EY12">
        <v>0</v>
      </c>
      <c r="EZ12">
        <v>0</v>
      </c>
      <c r="FA12">
        <v>0</v>
      </c>
      <c r="FB12">
        <v>0</v>
      </c>
      <c r="FC12">
        <v>0</v>
      </c>
      <c r="FD12">
        <v>0</v>
      </c>
      <c r="FE12">
        <v>0</v>
      </c>
      <c r="FF12">
        <v>0</v>
      </c>
      <c r="FG12">
        <v>0</v>
      </c>
      <c r="FH12">
        <v>0</v>
      </c>
      <c r="FI12">
        <v>0</v>
      </c>
      <c r="FJ12">
        <v>0</v>
      </c>
      <c r="FK12">
        <v>0</v>
      </c>
      <c r="FL12">
        <v>0</v>
      </c>
      <c r="FM12">
        <v>0</v>
      </c>
      <c r="FN12">
        <v>0</v>
      </c>
      <c r="FO12">
        <v>0</v>
      </c>
      <c r="FP12">
        <v>0</v>
      </c>
      <c r="FQ12">
        <v>0</v>
      </c>
      <c r="FR12">
        <v>0</v>
      </c>
      <c r="FS12">
        <v>0</v>
      </c>
      <c r="FT12">
        <v>0</v>
      </c>
      <c r="FU12">
        <v>0</v>
      </c>
      <c r="FV12">
        <v>0</v>
      </c>
      <c r="FW12">
        <v>0</v>
      </c>
      <c r="FX12">
        <v>0</v>
      </c>
      <c r="FY12">
        <v>0</v>
      </c>
      <c r="FZ12">
        <v>0</v>
      </c>
      <c r="GA12">
        <v>0</v>
      </c>
      <c r="GB12">
        <v>0</v>
      </c>
      <c r="GC12">
        <v>0</v>
      </c>
      <c r="GD12">
        <v>0</v>
      </c>
      <c r="GE12">
        <v>0</v>
      </c>
      <c r="GF12">
        <v>0</v>
      </c>
      <c r="GG12">
        <v>0</v>
      </c>
      <c r="GH12">
        <v>0</v>
      </c>
      <c r="GI12">
        <v>0</v>
      </c>
      <c r="GJ12">
        <v>0</v>
      </c>
      <c r="GK12">
        <v>0</v>
      </c>
      <c r="GL12">
        <v>0</v>
      </c>
      <c r="GM12">
        <v>0</v>
      </c>
      <c r="GN12">
        <v>0</v>
      </c>
      <c r="GO12">
        <v>0</v>
      </c>
      <c r="GP12">
        <v>0</v>
      </c>
      <c r="GQ12">
        <v>0</v>
      </c>
      <c r="GR12">
        <v>0</v>
      </c>
      <c r="GS12">
        <v>0</v>
      </c>
      <c r="GT12">
        <v>0</v>
      </c>
      <c r="GU12">
        <v>0</v>
      </c>
      <c r="GV12">
        <v>0</v>
      </c>
      <c r="GW12">
        <v>0</v>
      </c>
      <c r="GX12">
        <v>0</v>
      </c>
      <c r="GY12">
        <v>0</v>
      </c>
      <c r="GZ12">
        <v>0</v>
      </c>
      <c r="HA12">
        <v>0</v>
      </c>
      <c r="HB12">
        <v>0</v>
      </c>
      <c r="HC12">
        <v>0</v>
      </c>
      <c r="HD12">
        <v>0</v>
      </c>
      <c r="HE12">
        <v>0</v>
      </c>
      <c r="HF12">
        <v>0</v>
      </c>
      <c r="HG12">
        <v>0</v>
      </c>
      <c r="HH12">
        <v>0</v>
      </c>
      <c r="HI12">
        <v>0</v>
      </c>
      <c r="HJ12">
        <v>0</v>
      </c>
      <c r="HK12">
        <v>0</v>
      </c>
      <c r="HL12">
        <v>0</v>
      </c>
      <c r="HM12">
        <v>0</v>
      </c>
      <c r="HN12">
        <v>0</v>
      </c>
      <c r="HO12">
        <v>0</v>
      </c>
      <c r="HP12">
        <v>0</v>
      </c>
      <c r="HQ12">
        <v>0</v>
      </c>
      <c r="HR12">
        <v>0</v>
      </c>
      <c r="HS12">
        <v>0</v>
      </c>
      <c r="HT12">
        <v>0</v>
      </c>
      <c r="HU12">
        <v>0</v>
      </c>
      <c r="HV12">
        <v>0</v>
      </c>
      <c r="HW12">
        <v>0</v>
      </c>
      <c r="HX12">
        <v>0</v>
      </c>
      <c r="HY12">
        <v>0</v>
      </c>
      <c r="HZ12">
        <v>0</v>
      </c>
      <c r="IA12">
        <v>0</v>
      </c>
      <c r="IB12">
        <v>0</v>
      </c>
      <c r="IC12">
        <v>0</v>
      </c>
      <c r="ID12">
        <v>0</v>
      </c>
      <c r="IE12">
        <v>0</v>
      </c>
      <c r="IF12">
        <v>0</v>
      </c>
      <c r="IG12">
        <v>0</v>
      </c>
      <c r="IH12">
        <v>0</v>
      </c>
      <c r="II12">
        <v>0</v>
      </c>
      <c r="IJ12">
        <v>0</v>
      </c>
      <c r="IK12">
        <v>0</v>
      </c>
      <c r="IL12">
        <v>0</v>
      </c>
      <c r="IM12">
        <v>0</v>
      </c>
      <c r="IN12">
        <v>0</v>
      </c>
      <c r="IO12">
        <v>0</v>
      </c>
      <c r="IP12">
        <v>0</v>
      </c>
      <c r="IQ12">
        <v>0</v>
      </c>
      <c r="IR12">
        <v>0</v>
      </c>
      <c r="IS12">
        <v>0</v>
      </c>
      <c r="IT12">
        <v>0</v>
      </c>
      <c r="IU12">
        <v>0</v>
      </c>
      <c r="IV12">
        <v>0</v>
      </c>
      <c r="IW12">
        <v>0</v>
      </c>
      <c r="IX12">
        <v>0</v>
      </c>
      <c r="IY12">
        <v>0</v>
      </c>
      <c r="IZ12">
        <v>0</v>
      </c>
      <c r="JA12">
        <v>0</v>
      </c>
      <c r="JB12">
        <v>0</v>
      </c>
      <c r="JC12">
        <v>0</v>
      </c>
      <c r="JD12">
        <v>0</v>
      </c>
      <c r="JE12">
        <v>0</v>
      </c>
      <c r="JF12">
        <v>0</v>
      </c>
      <c r="JG12">
        <v>0</v>
      </c>
      <c r="JH12">
        <v>0</v>
      </c>
      <c r="JI12">
        <v>0</v>
      </c>
      <c r="JJ12">
        <v>0</v>
      </c>
      <c r="JK12">
        <v>0</v>
      </c>
      <c r="JL12">
        <v>0</v>
      </c>
      <c r="JM12">
        <v>0</v>
      </c>
      <c r="JN12">
        <v>0</v>
      </c>
      <c r="JO12">
        <v>0</v>
      </c>
      <c r="JP12">
        <v>0</v>
      </c>
      <c r="JQ12">
        <v>0</v>
      </c>
      <c r="JR12">
        <v>0</v>
      </c>
      <c r="JS12">
        <v>0</v>
      </c>
      <c r="JT12">
        <v>0</v>
      </c>
      <c r="JU12">
        <v>0</v>
      </c>
      <c r="JV12">
        <v>0</v>
      </c>
      <c r="JW12">
        <v>0</v>
      </c>
      <c r="JX12">
        <v>0</v>
      </c>
      <c r="JY12">
        <v>0</v>
      </c>
      <c r="JZ12">
        <v>0</v>
      </c>
      <c r="KA12">
        <v>0</v>
      </c>
      <c r="KB12">
        <v>4.7845238095238093E-2</v>
      </c>
      <c r="KC12">
        <v>5.468027210884354E-2</v>
      </c>
      <c r="KD12">
        <v>0.43744217687074832</v>
      </c>
      <c r="KE12">
        <v>1.7019234693877552</v>
      </c>
      <c r="KF12">
        <v>4.0190000000000001</v>
      </c>
      <c r="KG12">
        <v>4.617</v>
      </c>
      <c r="KH12">
        <v>9.6560000000000006</v>
      </c>
      <c r="KI12">
        <v>22.806000000000001</v>
      </c>
      <c r="KJ12">
        <v>32.799999999999997</v>
      </c>
      <c r="KK12">
        <v>40.218000000000004</v>
      </c>
      <c r="KL12">
        <v>46.36</v>
      </c>
      <c r="KM12">
        <v>52.443666666666665</v>
      </c>
      <c r="KN12">
        <v>58.527333333333338</v>
      </c>
      <c r="KO12">
        <v>64.611000000000004</v>
      </c>
      <c r="KP12">
        <v>73.557000000000002</v>
      </c>
      <c r="KQ12">
        <v>82.503</v>
      </c>
      <c r="KR12">
        <v>91.448999999999998</v>
      </c>
      <c r="KS12">
        <v>103.82633333333332</v>
      </c>
      <c r="KT12">
        <v>116.20366666666668</v>
      </c>
      <c r="KU12">
        <v>128.58099999999999</v>
      </c>
      <c r="KV12">
        <v>137.054</v>
      </c>
      <c r="KW12">
        <v>145.52699999999999</v>
      </c>
      <c r="KX12">
        <v>154</v>
      </c>
      <c r="KY12">
        <v>163.33333333333334</v>
      </c>
      <c r="KZ12">
        <v>172.66666666666666</v>
      </c>
      <c r="LA12">
        <v>182</v>
      </c>
      <c r="LB12">
        <v>192.33333333333334</v>
      </c>
      <c r="LC12">
        <v>202.66666666666666</v>
      </c>
      <c r="LD12">
        <v>213</v>
      </c>
    </row>
    <row r="13" spans="1:316">
      <c r="A13" s="126"/>
      <c r="B13" s="396" t="s">
        <v>15322</v>
      </c>
      <c r="C13" s="199"/>
      <c r="D13" s="199"/>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c r="AF13">
        <v>0</v>
      </c>
      <c r="AG13">
        <v>0</v>
      </c>
      <c r="AH13">
        <v>0</v>
      </c>
      <c r="AI13">
        <v>0</v>
      </c>
      <c r="AJ13">
        <v>0</v>
      </c>
      <c r="AK13">
        <v>0</v>
      </c>
      <c r="AL13">
        <v>0</v>
      </c>
      <c r="AM13">
        <v>0</v>
      </c>
      <c r="AN13">
        <v>0</v>
      </c>
      <c r="AO13">
        <v>0</v>
      </c>
      <c r="AP13">
        <v>0</v>
      </c>
      <c r="AQ13">
        <v>0</v>
      </c>
      <c r="AR13">
        <v>0</v>
      </c>
      <c r="AS13">
        <v>0</v>
      </c>
      <c r="AT13">
        <v>0</v>
      </c>
      <c r="AU13">
        <v>0</v>
      </c>
      <c r="AV13">
        <v>0</v>
      </c>
      <c r="AW13">
        <v>0</v>
      </c>
      <c r="AX13">
        <v>0</v>
      </c>
      <c r="AY13">
        <v>0</v>
      </c>
      <c r="AZ13">
        <v>0</v>
      </c>
      <c r="BA13">
        <v>0</v>
      </c>
      <c r="BB13">
        <v>0</v>
      </c>
      <c r="BC13">
        <v>0</v>
      </c>
      <c r="BD13">
        <v>0</v>
      </c>
      <c r="BE13">
        <v>0</v>
      </c>
      <c r="BF13">
        <v>0</v>
      </c>
      <c r="BG13">
        <v>0</v>
      </c>
      <c r="BH13">
        <v>0</v>
      </c>
      <c r="BI13">
        <v>0</v>
      </c>
      <c r="BJ13">
        <v>0</v>
      </c>
      <c r="BK13">
        <v>0</v>
      </c>
      <c r="BL13">
        <v>0</v>
      </c>
      <c r="BM13">
        <v>0</v>
      </c>
      <c r="BN13">
        <v>0</v>
      </c>
      <c r="BO13">
        <v>0</v>
      </c>
      <c r="BP13">
        <v>0</v>
      </c>
      <c r="BQ13">
        <v>0</v>
      </c>
      <c r="BR13">
        <v>0</v>
      </c>
      <c r="BS13">
        <v>0</v>
      </c>
      <c r="BT13">
        <v>0</v>
      </c>
      <c r="BU13">
        <v>0</v>
      </c>
      <c r="BV13">
        <v>0</v>
      </c>
      <c r="BW13">
        <v>0</v>
      </c>
      <c r="BX13">
        <v>0</v>
      </c>
      <c r="BY13">
        <v>0</v>
      </c>
      <c r="BZ13">
        <v>0</v>
      </c>
      <c r="CA13">
        <v>0</v>
      </c>
      <c r="CB13">
        <v>0</v>
      </c>
      <c r="CC13">
        <v>0</v>
      </c>
      <c r="CD13">
        <v>0</v>
      </c>
      <c r="CE13">
        <v>0</v>
      </c>
      <c r="CF13">
        <v>0</v>
      </c>
      <c r="CG13">
        <v>0</v>
      </c>
      <c r="CH13">
        <v>0</v>
      </c>
      <c r="CI13">
        <v>0</v>
      </c>
      <c r="CJ13">
        <v>0</v>
      </c>
      <c r="CK13">
        <v>0</v>
      </c>
      <c r="CL13">
        <v>0</v>
      </c>
      <c r="CM13">
        <v>0</v>
      </c>
      <c r="CN13">
        <v>0</v>
      </c>
      <c r="CO13">
        <v>0</v>
      </c>
      <c r="CP13">
        <v>0</v>
      </c>
      <c r="CQ13">
        <v>0</v>
      </c>
      <c r="CR13">
        <v>0</v>
      </c>
      <c r="CS13">
        <v>0</v>
      </c>
      <c r="CT13">
        <v>0</v>
      </c>
      <c r="CU13">
        <v>0</v>
      </c>
      <c r="CV13">
        <v>0</v>
      </c>
      <c r="CW13">
        <v>0</v>
      </c>
      <c r="CX13">
        <v>0</v>
      </c>
      <c r="CY13">
        <v>0</v>
      </c>
      <c r="CZ13">
        <v>0</v>
      </c>
      <c r="DA13">
        <v>0</v>
      </c>
      <c r="DB13">
        <v>0</v>
      </c>
      <c r="DC13">
        <v>0</v>
      </c>
      <c r="DD13">
        <v>0</v>
      </c>
      <c r="DE13">
        <v>0</v>
      </c>
      <c r="DF13">
        <v>0</v>
      </c>
      <c r="DG13">
        <v>0</v>
      </c>
      <c r="DH13">
        <v>0</v>
      </c>
      <c r="DI13">
        <v>0</v>
      </c>
      <c r="DJ13">
        <v>0</v>
      </c>
      <c r="DK13">
        <v>0</v>
      </c>
      <c r="DL13">
        <v>0</v>
      </c>
      <c r="DM13">
        <v>0</v>
      </c>
      <c r="DN13">
        <v>0</v>
      </c>
      <c r="DO13">
        <v>0</v>
      </c>
      <c r="DP13">
        <v>0</v>
      </c>
      <c r="DQ13">
        <v>0</v>
      </c>
      <c r="DR13">
        <v>0</v>
      </c>
      <c r="DS13">
        <v>0</v>
      </c>
      <c r="DT13">
        <v>0</v>
      </c>
      <c r="DU13">
        <v>0</v>
      </c>
      <c r="DV13">
        <v>0</v>
      </c>
      <c r="DW13">
        <v>0</v>
      </c>
      <c r="DX13">
        <v>0</v>
      </c>
      <c r="DY13">
        <v>0</v>
      </c>
      <c r="DZ13">
        <v>0</v>
      </c>
      <c r="EA13">
        <v>0</v>
      </c>
      <c r="EB13">
        <v>0</v>
      </c>
      <c r="EC13">
        <v>0</v>
      </c>
      <c r="ED13">
        <v>0</v>
      </c>
      <c r="EE13">
        <v>0</v>
      </c>
      <c r="EF13">
        <v>0</v>
      </c>
      <c r="EG13">
        <v>0</v>
      </c>
      <c r="EH13">
        <v>0</v>
      </c>
      <c r="EI13">
        <v>0</v>
      </c>
      <c r="EJ13">
        <v>0</v>
      </c>
      <c r="EK13">
        <v>0</v>
      </c>
      <c r="EL13">
        <v>0</v>
      </c>
      <c r="EM13">
        <v>0</v>
      </c>
      <c r="EN13">
        <v>0</v>
      </c>
      <c r="EO13">
        <v>0</v>
      </c>
      <c r="EP13">
        <v>0</v>
      </c>
      <c r="EQ13">
        <v>0</v>
      </c>
      <c r="ER13">
        <v>0</v>
      </c>
      <c r="ES13">
        <v>0</v>
      </c>
      <c r="ET13">
        <v>0</v>
      </c>
      <c r="EU13">
        <v>0</v>
      </c>
      <c r="EV13">
        <v>0</v>
      </c>
      <c r="EW13">
        <v>0</v>
      </c>
      <c r="EX13">
        <v>0</v>
      </c>
      <c r="EY13">
        <v>0</v>
      </c>
      <c r="EZ13">
        <v>0</v>
      </c>
      <c r="FA13">
        <v>0</v>
      </c>
      <c r="FB13">
        <v>0</v>
      </c>
      <c r="FC13">
        <v>0</v>
      </c>
      <c r="FD13">
        <v>0</v>
      </c>
      <c r="FE13">
        <v>0</v>
      </c>
      <c r="FF13">
        <v>0</v>
      </c>
      <c r="FG13">
        <v>0</v>
      </c>
      <c r="FH13">
        <v>0</v>
      </c>
      <c r="FI13">
        <v>0</v>
      </c>
      <c r="FJ13">
        <v>0</v>
      </c>
      <c r="FK13">
        <v>0</v>
      </c>
      <c r="FL13">
        <v>0</v>
      </c>
      <c r="FM13">
        <v>0</v>
      </c>
      <c r="FN13">
        <v>0</v>
      </c>
      <c r="FO13">
        <v>0</v>
      </c>
      <c r="FP13">
        <v>0</v>
      </c>
      <c r="FQ13">
        <v>0</v>
      </c>
      <c r="FR13">
        <v>0</v>
      </c>
      <c r="FS13">
        <v>0</v>
      </c>
      <c r="FT13">
        <v>0</v>
      </c>
      <c r="FU13">
        <v>0</v>
      </c>
      <c r="FV13">
        <v>0</v>
      </c>
      <c r="FW13">
        <v>0</v>
      </c>
      <c r="FX13">
        <v>0</v>
      </c>
      <c r="FY13">
        <v>0</v>
      </c>
      <c r="FZ13">
        <v>0</v>
      </c>
      <c r="GA13">
        <v>0</v>
      </c>
      <c r="GB13">
        <v>0</v>
      </c>
      <c r="GC13">
        <v>-6.5548114265455731E-2</v>
      </c>
      <c r="GD13">
        <v>-0.10308553101057348</v>
      </c>
      <c r="GE13">
        <v>-0.12194914940879556</v>
      </c>
      <c r="GF13">
        <v>0.28182008262968705</v>
      </c>
      <c r="GG13">
        <v>0.346872209139237</v>
      </c>
      <c r="GH13">
        <v>0.35738637318705979</v>
      </c>
      <c r="GI13">
        <v>0.33314167582594983</v>
      </c>
      <c r="GJ13">
        <v>0.3007526427372178</v>
      </c>
      <c r="GK13">
        <v>0.28567032306967449</v>
      </c>
      <c r="GL13">
        <v>0.44641839437872399</v>
      </c>
      <c r="GM13">
        <v>0.5924630310080945</v>
      </c>
      <c r="GN13">
        <v>0.62249451388888544</v>
      </c>
      <c r="GO13">
        <v>0.561857164573622</v>
      </c>
      <c r="GP13">
        <v>0.43564644803274111</v>
      </c>
      <c r="GQ13">
        <v>0.43019291944760379</v>
      </c>
      <c r="GR13">
        <v>0.33713081744252943</v>
      </c>
      <c r="GS13">
        <v>0.29757062187835798</v>
      </c>
      <c r="GT13">
        <v>0.25481691817007868</v>
      </c>
      <c r="GU13">
        <v>0.49500803602947374</v>
      </c>
      <c r="GV13">
        <v>0.906882151715934</v>
      </c>
      <c r="GW13">
        <v>1.4745994648347014</v>
      </c>
      <c r="GX13">
        <v>2.113340399078361</v>
      </c>
      <c r="GY13">
        <v>3.1125645326285576</v>
      </c>
      <c r="GZ13">
        <v>4.5052927396953297</v>
      </c>
      <c r="HA13">
        <v>3.956581512527475</v>
      </c>
      <c r="HB13">
        <v>3.4940779826357176</v>
      </c>
      <c r="HC13">
        <v>3.2600591371969068</v>
      </c>
      <c r="HD13">
        <v>3.6153138827037345</v>
      </c>
      <c r="HE13">
        <v>3.8461207101158523</v>
      </c>
      <c r="HF13">
        <v>4.0544507196680026</v>
      </c>
      <c r="HG13">
        <v>3.9798014019933436</v>
      </c>
      <c r="HH13">
        <v>4.8561034954577007</v>
      </c>
      <c r="HI13">
        <v>4.9062745930475762</v>
      </c>
      <c r="HJ13">
        <v>5.26643952852005</v>
      </c>
      <c r="HK13">
        <v>6.6021660858731339</v>
      </c>
      <c r="HL13">
        <v>6.8920645097683151</v>
      </c>
      <c r="HM13">
        <v>8.1034053706503109</v>
      </c>
      <c r="HN13">
        <v>8.8334286272565166</v>
      </c>
      <c r="HO13">
        <v>10.378565055715054</v>
      </c>
      <c r="HP13">
        <v>11.414402602246575</v>
      </c>
      <c r="HQ13">
        <v>13.034879539637958</v>
      </c>
      <c r="HR13">
        <v>14.367674733517713</v>
      </c>
      <c r="HS13">
        <v>16.468865807689621</v>
      </c>
      <c r="HT13">
        <v>18.219074822573312</v>
      </c>
      <c r="HU13">
        <v>20.685243352596302</v>
      </c>
      <c r="HV13">
        <v>21.681365296169872</v>
      </c>
      <c r="HW13">
        <v>24.670155027850086</v>
      </c>
      <c r="HX13">
        <v>30.565999999999971</v>
      </c>
      <c r="HY13">
        <v>30.833122266927091</v>
      </c>
      <c r="HZ13">
        <v>31.433238560550386</v>
      </c>
      <c r="IA13">
        <v>32.605335113877871</v>
      </c>
      <c r="IB13">
        <v>36.305599600292688</v>
      </c>
      <c r="IC13">
        <v>38.445419144980988</v>
      </c>
      <c r="ID13">
        <v>41.110032531268004</v>
      </c>
      <c r="IE13">
        <v>43.019729492657923</v>
      </c>
      <c r="IF13">
        <v>44.187896790523347</v>
      </c>
      <c r="IG13">
        <v>51.3941386551517</v>
      </c>
      <c r="IH13">
        <v>53.79726645509902</v>
      </c>
      <c r="II13">
        <v>61.445117512420211</v>
      </c>
      <c r="IJ13">
        <v>71.649999999999977</v>
      </c>
      <c r="IK13">
        <v>71.107572055767022</v>
      </c>
      <c r="IL13">
        <v>70.544726574648948</v>
      </c>
      <c r="IM13">
        <v>76.552540135423598</v>
      </c>
      <c r="IN13">
        <v>75.464330990927252</v>
      </c>
      <c r="IO13">
        <v>74.100787144859027</v>
      </c>
      <c r="IP13">
        <v>72.596307236078104</v>
      </c>
      <c r="IQ13">
        <v>73.74358143423737</v>
      </c>
      <c r="IR13">
        <v>75.191147987279493</v>
      </c>
      <c r="IS13">
        <v>79.096248971437888</v>
      </c>
      <c r="IT13">
        <v>85.255322463460544</v>
      </c>
      <c r="IU13">
        <v>94.68505602611242</v>
      </c>
      <c r="IV13">
        <v>136.10999999999996</v>
      </c>
      <c r="IW13">
        <v>138.92748494823377</v>
      </c>
      <c r="IX13">
        <v>160.95951045973908</v>
      </c>
      <c r="IY13">
        <v>162.64224990128307</v>
      </c>
      <c r="IZ13">
        <v>167.05534995793607</v>
      </c>
      <c r="JA13">
        <v>172.56521853022528</v>
      </c>
      <c r="JB13">
        <v>182.3785918441146</v>
      </c>
      <c r="JC13">
        <v>194.38840343494616</v>
      </c>
      <c r="JD13">
        <v>209.09126278334426</v>
      </c>
      <c r="JE13">
        <v>272.09247952715651</v>
      </c>
      <c r="JF13">
        <v>260.00204995698022</v>
      </c>
      <c r="JG13">
        <v>251.42210839368553</v>
      </c>
      <c r="JH13">
        <v>287.10500000000002</v>
      </c>
      <c r="JI13">
        <v>284.82682142400688</v>
      </c>
      <c r="JJ13">
        <v>283.08013429854856</v>
      </c>
      <c r="JK13">
        <v>282.69163982750217</v>
      </c>
      <c r="JL13">
        <v>278.92437792686957</v>
      </c>
      <c r="JM13">
        <v>300.20544195088559</v>
      </c>
      <c r="JN13">
        <v>308.57471079400142</v>
      </c>
      <c r="JO13">
        <v>327.26279235830435</v>
      </c>
      <c r="JP13">
        <v>330.35974424574687</v>
      </c>
      <c r="JQ13">
        <v>339.69359185614309</v>
      </c>
      <c r="JR13">
        <v>353.01283677556785</v>
      </c>
      <c r="JS13">
        <v>373.91231018090969</v>
      </c>
      <c r="JT13">
        <v>537.22500000000014</v>
      </c>
      <c r="JU13">
        <v>533.90665838547773</v>
      </c>
      <c r="JV13">
        <v>533.42096477433358</v>
      </c>
      <c r="JW13">
        <v>540.37585633220738</v>
      </c>
      <c r="JX13">
        <v>552.20569728642442</v>
      </c>
      <c r="JY13">
        <v>572.21267771390762</v>
      </c>
      <c r="JZ13">
        <v>583.06897185285561</v>
      </c>
      <c r="KA13">
        <v>586.30455239499793</v>
      </c>
      <c r="KB13">
        <v>586.43921330477406</v>
      </c>
      <c r="KC13">
        <v>593.77980159277627</v>
      </c>
      <c r="KD13">
        <v>637.54517876541865</v>
      </c>
      <c r="KE13">
        <v>676.95742590035957</v>
      </c>
      <c r="KF13">
        <v>735.27099999999996</v>
      </c>
      <c r="KG13">
        <v>754.43006697361318</v>
      </c>
      <c r="KH13">
        <v>745.17166267215089</v>
      </c>
      <c r="KI13">
        <v>837.8626494148408</v>
      </c>
      <c r="KJ13">
        <v>820.07452651928804</v>
      </c>
      <c r="KK13">
        <v>804.84220648423604</v>
      </c>
      <c r="KL13">
        <v>809.42170320082971</v>
      </c>
      <c r="KM13">
        <v>803.88054486844214</v>
      </c>
      <c r="KN13">
        <v>806.26990746097886</v>
      </c>
      <c r="KO13">
        <v>886.11234053542626</v>
      </c>
      <c r="KP13">
        <v>868.67028642043192</v>
      </c>
      <c r="KQ13">
        <v>852.45637097382223</v>
      </c>
      <c r="KR13">
        <v>841.20099999999979</v>
      </c>
      <c r="KS13">
        <v>830.10136956999099</v>
      </c>
      <c r="KT13">
        <v>824.087761842193</v>
      </c>
      <c r="KU13">
        <v>919.41562002442913</v>
      </c>
      <c r="KV13">
        <v>898.85560112003611</v>
      </c>
      <c r="KW13">
        <v>877.38574416151869</v>
      </c>
      <c r="KX13">
        <v>868.55484176538278</v>
      </c>
      <c r="KY13">
        <v>861.61990516703804</v>
      </c>
      <c r="KZ13">
        <v>857.04315552575213</v>
      </c>
      <c r="LA13">
        <v>949.00944921491293</v>
      </c>
      <c r="LB13">
        <v>931.30702080164815</v>
      </c>
      <c r="LC13">
        <v>913.00870692356784</v>
      </c>
      <c r="LD13">
        <v>896.61999999999978</v>
      </c>
    </row>
    <row r="14" spans="1:316">
      <c r="A14" s="126"/>
      <c r="B14" s="396" t="s">
        <v>15328</v>
      </c>
      <c r="C14" s="199"/>
      <c r="D14" s="199"/>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c r="AG14">
        <v>0</v>
      </c>
      <c r="AH14">
        <v>0</v>
      </c>
      <c r="AI14">
        <v>0</v>
      </c>
      <c r="AJ14">
        <v>0</v>
      </c>
      <c r="AK14">
        <v>0</v>
      </c>
      <c r="AL14">
        <v>0</v>
      </c>
      <c r="AM14">
        <v>0</v>
      </c>
      <c r="AN14">
        <v>0</v>
      </c>
      <c r="AO14">
        <v>0</v>
      </c>
      <c r="AP14">
        <v>0</v>
      </c>
      <c r="AQ14">
        <v>0</v>
      </c>
      <c r="AR14">
        <v>0</v>
      </c>
      <c r="AS14">
        <v>0</v>
      </c>
      <c r="AT14">
        <v>0</v>
      </c>
      <c r="AU14">
        <v>0</v>
      </c>
      <c r="AV14">
        <v>0</v>
      </c>
      <c r="AW14">
        <v>0</v>
      </c>
      <c r="AX14">
        <v>0</v>
      </c>
      <c r="AY14">
        <v>0</v>
      </c>
      <c r="AZ14">
        <v>0</v>
      </c>
      <c r="BA14">
        <v>0</v>
      </c>
      <c r="BB14">
        <v>0</v>
      </c>
      <c r="BC14">
        <v>0</v>
      </c>
      <c r="BD14">
        <v>0</v>
      </c>
      <c r="BE14">
        <v>0</v>
      </c>
      <c r="BF14">
        <v>0</v>
      </c>
      <c r="BG14">
        <v>0</v>
      </c>
      <c r="BH14">
        <v>0</v>
      </c>
      <c r="BI14">
        <v>0</v>
      </c>
      <c r="BJ14">
        <v>0</v>
      </c>
      <c r="BK14">
        <v>0</v>
      </c>
      <c r="BL14">
        <v>0</v>
      </c>
      <c r="BM14">
        <v>0</v>
      </c>
      <c r="BN14">
        <v>0</v>
      </c>
      <c r="BO14">
        <v>0</v>
      </c>
      <c r="BP14">
        <v>0</v>
      </c>
      <c r="BQ14">
        <v>0</v>
      </c>
      <c r="BR14">
        <v>0</v>
      </c>
      <c r="BS14">
        <v>0</v>
      </c>
      <c r="BT14">
        <v>0</v>
      </c>
      <c r="BU14">
        <v>0</v>
      </c>
      <c r="BV14">
        <v>0</v>
      </c>
      <c r="BW14">
        <v>0</v>
      </c>
      <c r="BX14">
        <v>0</v>
      </c>
      <c r="BY14">
        <v>0</v>
      </c>
      <c r="BZ14">
        <v>0</v>
      </c>
      <c r="CA14">
        <v>0</v>
      </c>
      <c r="CB14">
        <v>0</v>
      </c>
      <c r="CC14">
        <v>0</v>
      </c>
      <c r="CD14">
        <v>0</v>
      </c>
      <c r="CE14">
        <v>0</v>
      </c>
      <c r="CF14">
        <v>0</v>
      </c>
      <c r="CG14">
        <v>0</v>
      </c>
      <c r="CH14">
        <v>0</v>
      </c>
      <c r="CI14">
        <v>0</v>
      </c>
      <c r="CJ14">
        <v>0</v>
      </c>
      <c r="CK14">
        <v>0</v>
      </c>
      <c r="CL14">
        <v>0</v>
      </c>
      <c r="CM14">
        <v>0</v>
      </c>
      <c r="CN14">
        <v>0</v>
      </c>
      <c r="CO14">
        <v>0</v>
      </c>
      <c r="CP14">
        <v>0</v>
      </c>
      <c r="CQ14">
        <v>0</v>
      </c>
      <c r="CR14">
        <v>0</v>
      </c>
      <c r="CS14">
        <v>0</v>
      </c>
      <c r="CT14">
        <v>0</v>
      </c>
      <c r="CU14">
        <v>0</v>
      </c>
      <c r="CV14">
        <v>0</v>
      </c>
      <c r="CW14">
        <v>0</v>
      </c>
      <c r="CX14">
        <v>0</v>
      </c>
      <c r="CY14">
        <v>0</v>
      </c>
      <c r="CZ14">
        <v>0</v>
      </c>
      <c r="DA14">
        <v>0</v>
      </c>
      <c r="DB14">
        <v>0</v>
      </c>
      <c r="DC14">
        <v>0</v>
      </c>
      <c r="DD14">
        <v>0</v>
      </c>
      <c r="DE14">
        <v>0</v>
      </c>
      <c r="DF14">
        <v>0</v>
      </c>
      <c r="DG14">
        <v>0</v>
      </c>
      <c r="DH14">
        <v>0</v>
      </c>
      <c r="DI14">
        <v>0</v>
      </c>
      <c r="DJ14">
        <v>0</v>
      </c>
      <c r="DK14">
        <v>0</v>
      </c>
      <c r="DL14">
        <v>0</v>
      </c>
      <c r="DM14">
        <v>0</v>
      </c>
      <c r="DN14">
        <v>0</v>
      </c>
      <c r="DO14">
        <v>0</v>
      </c>
      <c r="DP14">
        <v>0</v>
      </c>
      <c r="DQ14">
        <v>0</v>
      </c>
      <c r="DR14">
        <v>0</v>
      </c>
      <c r="DS14">
        <v>0</v>
      </c>
      <c r="DT14">
        <v>0</v>
      </c>
      <c r="DU14">
        <v>0</v>
      </c>
      <c r="DV14">
        <v>0</v>
      </c>
      <c r="DW14">
        <v>0</v>
      </c>
      <c r="DX14">
        <v>0</v>
      </c>
      <c r="DY14">
        <v>0</v>
      </c>
      <c r="DZ14">
        <v>0</v>
      </c>
      <c r="EA14">
        <v>0</v>
      </c>
      <c r="EB14">
        <v>0</v>
      </c>
      <c r="EC14">
        <v>0</v>
      </c>
      <c r="ED14">
        <v>0</v>
      </c>
      <c r="EE14">
        <v>0</v>
      </c>
      <c r="EF14">
        <v>0</v>
      </c>
      <c r="EG14">
        <v>0</v>
      </c>
      <c r="EH14">
        <v>0</v>
      </c>
      <c r="EI14">
        <v>0</v>
      </c>
      <c r="EJ14">
        <v>0</v>
      </c>
      <c r="EK14">
        <v>0</v>
      </c>
      <c r="EL14">
        <v>0</v>
      </c>
      <c r="EM14">
        <v>0</v>
      </c>
      <c r="EN14">
        <v>0</v>
      </c>
      <c r="EO14">
        <v>0</v>
      </c>
      <c r="EP14">
        <v>0</v>
      </c>
      <c r="EQ14">
        <v>0</v>
      </c>
      <c r="ER14">
        <v>0</v>
      </c>
      <c r="ES14">
        <v>0</v>
      </c>
      <c r="ET14">
        <v>0</v>
      </c>
      <c r="EU14">
        <v>0</v>
      </c>
      <c r="EV14">
        <v>0</v>
      </c>
      <c r="EW14">
        <v>0</v>
      </c>
      <c r="EX14">
        <v>0</v>
      </c>
      <c r="EY14">
        <v>0</v>
      </c>
      <c r="EZ14">
        <v>0</v>
      </c>
      <c r="FA14">
        <v>0</v>
      </c>
      <c r="FB14">
        <v>0</v>
      </c>
      <c r="FC14">
        <v>0</v>
      </c>
      <c r="FD14">
        <v>0</v>
      </c>
      <c r="FE14">
        <v>0</v>
      </c>
      <c r="FF14">
        <v>0</v>
      </c>
      <c r="FG14">
        <v>0</v>
      </c>
      <c r="FH14">
        <v>0</v>
      </c>
      <c r="FI14">
        <v>0</v>
      </c>
      <c r="FJ14">
        <v>0</v>
      </c>
      <c r="FK14">
        <v>0</v>
      </c>
      <c r="FL14">
        <v>0</v>
      </c>
      <c r="FM14">
        <v>0</v>
      </c>
      <c r="FN14">
        <v>0</v>
      </c>
      <c r="FO14">
        <v>0</v>
      </c>
      <c r="FP14">
        <v>0</v>
      </c>
      <c r="FQ14">
        <v>0</v>
      </c>
      <c r="FR14">
        <v>0</v>
      </c>
      <c r="FS14">
        <v>0</v>
      </c>
      <c r="FT14">
        <v>0</v>
      </c>
      <c r="FU14">
        <v>0</v>
      </c>
      <c r="FV14">
        <v>0</v>
      </c>
      <c r="FW14">
        <v>0</v>
      </c>
      <c r="FX14">
        <v>0</v>
      </c>
      <c r="FY14">
        <v>0</v>
      </c>
      <c r="FZ14">
        <v>0</v>
      </c>
      <c r="GA14">
        <v>0</v>
      </c>
      <c r="GB14">
        <v>0</v>
      </c>
      <c r="GC14">
        <v>0</v>
      </c>
      <c r="GD14">
        <v>0</v>
      </c>
      <c r="GE14">
        <v>0</v>
      </c>
      <c r="GF14">
        <v>0</v>
      </c>
      <c r="GG14">
        <v>0</v>
      </c>
      <c r="GH14">
        <v>0</v>
      </c>
      <c r="GI14">
        <v>0</v>
      </c>
      <c r="GJ14">
        <v>0</v>
      </c>
      <c r="GK14">
        <v>0</v>
      </c>
      <c r="GL14">
        <v>0</v>
      </c>
      <c r="GM14">
        <v>0</v>
      </c>
      <c r="GN14">
        <v>0</v>
      </c>
      <c r="GO14">
        <v>0</v>
      </c>
      <c r="GP14">
        <v>0</v>
      </c>
      <c r="GQ14">
        <v>0</v>
      </c>
      <c r="GR14">
        <v>0</v>
      </c>
      <c r="GS14">
        <v>0</v>
      </c>
      <c r="GT14">
        <v>0</v>
      </c>
      <c r="GU14">
        <v>0</v>
      </c>
      <c r="GV14">
        <v>0</v>
      </c>
      <c r="GW14">
        <v>0</v>
      </c>
      <c r="GX14">
        <v>0</v>
      </c>
      <c r="GY14">
        <v>0</v>
      </c>
      <c r="GZ14">
        <v>0</v>
      </c>
      <c r="HA14">
        <v>0</v>
      </c>
      <c r="HB14">
        <v>0</v>
      </c>
      <c r="HC14">
        <v>0</v>
      </c>
      <c r="HD14">
        <v>0</v>
      </c>
      <c r="HE14">
        <v>2.9236487519676193</v>
      </c>
      <c r="HF14">
        <v>5.8472975039352386</v>
      </c>
      <c r="HG14">
        <v>8.7709462559028584</v>
      </c>
      <c r="HH14">
        <v>11.694595007870477</v>
      </c>
      <c r="HI14">
        <v>14.618243759838096</v>
      </c>
      <c r="HJ14">
        <v>17.541892511805717</v>
      </c>
      <c r="HK14">
        <v>20.465541263773336</v>
      </c>
      <c r="HL14">
        <v>23.389190015740954</v>
      </c>
      <c r="HM14">
        <v>23.947474702046328</v>
      </c>
      <c r="HN14">
        <v>24.623293006521259</v>
      </c>
      <c r="HO14">
        <v>25.376242747919949</v>
      </c>
      <c r="HP14">
        <v>26.224688554081407</v>
      </c>
      <c r="HQ14">
        <v>26.95927366764111</v>
      </c>
      <c r="HR14">
        <v>27.888523836294134</v>
      </c>
      <c r="HS14">
        <v>28.652492354396227</v>
      </c>
      <c r="HT14">
        <v>29.265870924218575</v>
      </c>
      <c r="HU14">
        <v>29.930670451990107</v>
      </c>
      <c r="HV14">
        <v>30.6872931189566</v>
      </c>
      <c r="HW14">
        <v>31.454934562626491</v>
      </c>
      <c r="HX14">
        <v>32.667000000000002</v>
      </c>
      <c r="HY14">
        <v>32.751978633873527</v>
      </c>
      <c r="HZ14">
        <v>32.894124712352877</v>
      </c>
      <c r="IA14">
        <v>33.113524094353615</v>
      </c>
      <c r="IB14">
        <v>33.262622970149891</v>
      </c>
      <c r="IC14">
        <v>33.387773321854532</v>
      </c>
      <c r="ID14">
        <v>33.57163618423543</v>
      </c>
      <c r="IE14">
        <v>33.767087042144546</v>
      </c>
      <c r="IF14">
        <v>33.93627177685638</v>
      </c>
      <c r="IG14">
        <v>34.125542370483778</v>
      </c>
      <c r="IH14">
        <v>34.290091906984337</v>
      </c>
      <c r="II14">
        <v>34.535757412182349</v>
      </c>
      <c r="IJ14">
        <v>34.976873775289476</v>
      </c>
      <c r="IK14">
        <v>35.379839887321715</v>
      </c>
      <c r="IL14">
        <v>35.928081335880606</v>
      </c>
      <c r="IM14">
        <v>36.820486974544288</v>
      </c>
      <c r="IN14">
        <v>37.932535086289924</v>
      </c>
      <c r="IO14">
        <v>39.55304687587882</v>
      </c>
      <c r="IP14">
        <v>41.405307416593551</v>
      </c>
      <c r="IQ14">
        <v>42.903026957451594</v>
      </c>
      <c r="IR14">
        <v>44.407664371477566</v>
      </c>
      <c r="IS14">
        <v>46.010881478146622</v>
      </c>
      <c r="IT14">
        <v>47.454987501953163</v>
      </c>
      <c r="IU14">
        <v>49.084146633001978</v>
      </c>
      <c r="IV14">
        <v>50.951972388344572</v>
      </c>
      <c r="IW14">
        <v>51.160882200462652</v>
      </c>
      <c r="IX14">
        <v>51.393823779122791</v>
      </c>
      <c r="IY14">
        <v>51.631999999999998</v>
      </c>
      <c r="IZ14">
        <v>49.530916590284143</v>
      </c>
      <c r="JA14">
        <v>47.288549954170485</v>
      </c>
      <c r="JB14">
        <v>45.026000000000003</v>
      </c>
      <c r="JC14">
        <v>41.900886452069329</v>
      </c>
      <c r="JD14">
        <v>39.259987265652633</v>
      </c>
      <c r="JE14">
        <v>36.628</v>
      </c>
      <c r="JF14">
        <v>35.485333333333337</v>
      </c>
      <c r="JG14">
        <v>34.325211124167645</v>
      </c>
      <c r="JH14">
        <v>33.200000000000003</v>
      </c>
      <c r="JI14">
        <v>32.571080962800878</v>
      </c>
      <c r="JJ14">
        <v>31.985506345733043</v>
      </c>
      <c r="JK14">
        <v>31.257999999999999</v>
      </c>
      <c r="JL14">
        <v>39.202824133993147</v>
      </c>
      <c r="JM14">
        <v>46.495261134373813</v>
      </c>
      <c r="JN14">
        <v>54.734999999999999</v>
      </c>
      <c r="JO14">
        <v>52.77182906309752</v>
      </c>
      <c r="JP14">
        <v>51.216697896749523</v>
      </c>
      <c r="JQ14">
        <v>49.290999999999997</v>
      </c>
      <c r="JR14">
        <v>46.083814119170988</v>
      </c>
      <c r="JS14">
        <v>42.933304080310883</v>
      </c>
      <c r="JT14">
        <v>38.996000000000002</v>
      </c>
      <c r="JU14">
        <v>36.017899740708728</v>
      </c>
      <c r="JV14">
        <v>33.354331460674153</v>
      </c>
      <c r="JW14">
        <v>29.783000000000001</v>
      </c>
      <c r="JX14">
        <v>29.362693011103854</v>
      </c>
      <c r="JY14">
        <v>28.9244908556499</v>
      </c>
      <c r="JZ14">
        <v>28.378</v>
      </c>
      <c r="KA14">
        <v>59.149072100313482</v>
      </c>
      <c r="KB14">
        <v>86.476564263322885</v>
      </c>
      <c r="KC14">
        <v>119.08</v>
      </c>
      <c r="KD14">
        <v>113.63452594955059</v>
      </c>
      <c r="KE14">
        <v>109.20075384169324</v>
      </c>
      <c r="KF14">
        <v>103</v>
      </c>
      <c r="KG14">
        <v>114.3730255164034</v>
      </c>
      <c r="KH14">
        <v>125.76792223572296</v>
      </c>
      <c r="KI14">
        <v>139</v>
      </c>
      <c r="KJ14">
        <v>132.33515881708652</v>
      </c>
      <c r="KK14">
        <v>126.26725082146768</v>
      </c>
      <c r="KL14">
        <v>119</v>
      </c>
      <c r="KM14">
        <v>111.73377744880337</v>
      </c>
      <c r="KN14">
        <v>105.34887737478412</v>
      </c>
      <c r="KO14">
        <v>100</v>
      </c>
      <c r="KP14">
        <v>97.521984216459984</v>
      </c>
      <c r="KQ14">
        <v>95.207065013152956</v>
      </c>
      <c r="KR14">
        <v>93</v>
      </c>
      <c r="KS14">
        <v>91.751005631536614</v>
      </c>
      <c r="KT14">
        <v>89.967015285599359</v>
      </c>
      <c r="KU14">
        <v>88</v>
      </c>
      <c r="KV14">
        <v>91.994304556354905</v>
      </c>
      <c r="KW14">
        <v>96.043165467625897</v>
      </c>
      <c r="KX14">
        <v>101</v>
      </c>
      <c r="KY14">
        <v>97.572123176661265</v>
      </c>
      <c r="KZ14">
        <v>94.923176661264179</v>
      </c>
      <c r="LA14">
        <v>92</v>
      </c>
      <c r="LB14">
        <v>82.330090791180297</v>
      </c>
      <c r="LC14">
        <v>73.326199740596635</v>
      </c>
      <c r="LD14">
        <v>66</v>
      </c>
    </row>
    <row r="15" spans="1:316">
      <c r="A15" s="126"/>
      <c r="B15" s="396" t="s">
        <v>15323</v>
      </c>
      <c r="C15" s="199"/>
      <c r="D15" s="199"/>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c r="AI15">
        <v>0</v>
      </c>
      <c r="AJ15">
        <v>0</v>
      </c>
      <c r="AK15">
        <v>0</v>
      </c>
      <c r="AL15">
        <v>0</v>
      </c>
      <c r="AM15">
        <v>0</v>
      </c>
      <c r="AN15">
        <v>0</v>
      </c>
      <c r="AO15">
        <v>0</v>
      </c>
      <c r="AP15">
        <v>0</v>
      </c>
      <c r="AQ15">
        <v>0</v>
      </c>
      <c r="AR15">
        <v>0</v>
      </c>
      <c r="AS15">
        <v>0</v>
      </c>
      <c r="AT15">
        <v>0</v>
      </c>
      <c r="AU15">
        <v>0</v>
      </c>
      <c r="AV15">
        <v>0</v>
      </c>
      <c r="AW15">
        <v>0</v>
      </c>
      <c r="AX15">
        <v>0</v>
      </c>
      <c r="AY15">
        <v>0</v>
      </c>
      <c r="AZ15">
        <v>0</v>
      </c>
      <c r="BA15">
        <v>0</v>
      </c>
      <c r="BB15">
        <v>0</v>
      </c>
      <c r="BC15">
        <v>0</v>
      </c>
      <c r="BD15">
        <v>0</v>
      </c>
      <c r="BE15">
        <v>0</v>
      </c>
      <c r="BF15">
        <v>0</v>
      </c>
      <c r="BG15">
        <v>0</v>
      </c>
      <c r="BH15">
        <v>0</v>
      </c>
      <c r="BI15">
        <v>0</v>
      </c>
      <c r="BJ15">
        <v>0</v>
      </c>
      <c r="BK15">
        <v>0</v>
      </c>
      <c r="BL15">
        <v>0</v>
      </c>
      <c r="BM15">
        <v>0</v>
      </c>
      <c r="BN15">
        <v>0</v>
      </c>
      <c r="BO15">
        <v>0</v>
      </c>
      <c r="BP15">
        <v>0</v>
      </c>
      <c r="BQ15">
        <v>0</v>
      </c>
      <c r="BR15">
        <v>0</v>
      </c>
      <c r="BS15">
        <v>0</v>
      </c>
      <c r="BT15">
        <v>0</v>
      </c>
      <c r="BU15">
        <v>0</v>
      </c>
      <c r="BV15">
        <v>0</v>
      </c>
      <c r="BW15">
        <v>0</v>
      </c>
      <c r="BX15">
        <v>0</v>
      </c>
      <c r="BY15">
        <v>0</v>
      </c>
      <c r="BZ15">
        <v>0</v>
      </c>
      <c r="CA15">
        <v>0</v>
      </c>
      <c r="CB15">
        <v>0</v>
      </c>
      <c r="CC15">
        <v>0</v>
      </c>
      <c r="CD15">
        <v>0</v>
      </c>
      <c r="CE15">
        <v>0</v>
      </c>
      <c r="CF15">
        <v>0</v>
      </c>
      <c r="CG15">
        <v>0</v>
      </c>
      <c r="CH15">
        <v>0</v>
      </c>
      <c r="CI15">
        <v>0</v>
      </c>
      <c r="CJ15">
        <v>0</v>
      </c>
      <c r="CK15">
        <v>0</v>
      </c>
      <c r="CL15">
        <v>0</v>
      </c>
      <c r="CM15">
        <v>0</v>
      </c>
      <c r="CN15">
        <v>0</v>
      </c>
      <c r="CO15">
        <v>0</v>
      </c>
      <c r="CP15">
        <v>0</v>
      </c>
      <c r="CQ15">
        <v>0</v>
      </c>
      <c r="CR15">
        <v>0</v>
      </c>
      <c r="CS15">
        <v>0</v>
      </c>
      <c r="CT15">
        <v>0</v>
      </c>
      <c r="CU15">
        <v>0</v>
      </c>
      <c r="CV15">
        <v>0</v>
      </c>
      <c r="CW15">
        <v>0</v>
      </c>
      <c r="CX15">
        <v>0</v>
      </c>
      <c r="CY15">
        <v>0</v>
      </c>
      <c r="CZ15">
        <v>0</v>
      </c>
      <c r="DA15">
        <v>0</v>
      </c>
      <c r="DB15">
        <v>0</v>
      </c>
      <c r="DC15">
        <v>0</v>
      </c>
      <c r="DD15">
        <v>0</v>
      </c>
      <c r="DE15">
        <v>0</v>
      </c>
      <c r="DF15">
        <v>0</v>
      </c>
      <c r="DG15">
        <v>0</v>
      </c>
      <c r="DH15">
        <v>0</v>
      </c>
      <c r="DI15">
        <v>0</v>
      </c>
      <c r="DJ15">
        <v>0</v>
      </c>
      <c r="DK15">
        <v>0</v>
      </c>
      <c r="DL15">
        <v>0</v>
      </c>
      <c r="DM15">
        <v>0</v>
      </c>
      <c r="DN15">
        <v>0</v>
      </c>
      <c r="DO15">
        <v>0</v>
      </c>
      <c r="DP15">
        <v>0</v>
      </c>
      <c r="DQ15">
        <v>0</v>
      </c>
      <c r="DR15">
        <v>0</v>
      </c>
      <c r="DS15">
        <v>0</v>
      </c>
      <c r="DT15">
        <v>0</v>
      </c>
      <c r="DU15">
        <v>0</v>
      </c>
      <c r="DV15">
        <v>0</v>
      </c>
      <c r="DW15">
        <v>0</v>
      </c>
      <c r="DX15">
        <v>0</v>
      </c>
      <c r="DY15">
        <v>0</v>
      </c>
      <c r="DZ15">
        <v>0</v>
      </c>
      <c r="EA15">
        <v>0</v>
      </c>
      <c r="EB15">
        <v>0</v>
      </c>
      <c r="EC15">
        <v>0</v>
      </c>
      <c r="ED15">
        <v>0</v>
      </c>
      <c r="EE15">
        <v>0</v>
      </c>
      <c r="EF15">
        <v>0</v>
      </c>
      <c r="EG15">
        <v>0</v>
      </c>
      <c r="EH15">
        <v>0</v>
      </c>
      <c r="EI15">
        <v>0</v>
      </c>
      <c r="EJ15">
        <v>0</v>
      </c>
      <c r="EK15">
        <v>0</v>
      </c>
      <c r="EL15">
        <v>0</v>
      </c>
      <c r="EM15">
        <v>0</v>
      </c>
      <c r="EN15">
        <v>0</v>
      </c>
      <c r="EO15">
        <v>0</v>
      </c>
      <c r="EP15">
        <v>0</v>
      </c>
      <c r="EQ15">
        <v>0</v>
      </c>
      <c r="ER15">
        <v>0</v>
      </c>
      <c r="ES15">
        <v>0</v>
      </c>
      <c r="ET15">
        <v>0</v>
      </c>
      <c r="EU15">
        <v>0</v>
      </c>
      <c r="EV15">
        <v>0</v>
      </c>
      <c r="EW15">
        <v>0</v>
      </c>
      <c r="EX15">
        <v>0</v>
      </c>
      <c r="EY15">
        <v>0</v>
      </c>
      <c r="EZ15">
        <v>0</v>
      </c>
      <c r="FA15">
        <v>0</v>
      </c>
      <c r="FB15">
        <v>0</v>
      </c>
      <c r="FC15">
        <v>0</v>
      </c>
      <c r="FD15">
        <v>0</v>
      </c>
      <c r="FE15">
        <v>0</v>
      </c>
      <c r="FF15">
        <v>0</v>
      </c>
      <c r="FG15">
        <v>0</v>
      </c>
      <c r="FH15">
        <v>0</v>
      </c>
      <c r="FI15">
        <v>0</v>
      </c>
      <c r="FJ15">
        <v>0</v>
      </c>
      <c r="FK15">
        <v>0</v>
      </c>
      <c r="FL15">
        <v>0</v>
      </c>
      <c r="FM15">
        <v>0</v>
      </c>
      <c r="FN15">
        <v>0</v>
      </c>
      <c r="FO15">
        <v>0</v>
      </c>
      <c r="FP15">
        <v>0</v>
      </c>
      <c r="FQ15">
        <v>0</v>
      </c>
      <c r="FR15">
        <v>0</v>
      </c>
      <c r="FS15">
        <v>0</v>
      </c>
      <c r="FT15">
        <v>0</v>
      </c>
      <c r="FU15">
        <v>0</v>
      </c>
      <c r="FV15">
        <v>0</v>
      </c>
      <c r="FW15">
        <v>0</v>
      </c>
      <c r="FX15">
        <v>0</v>
      </c>
      <c r="FY15">
        <v>0</v>
      </c>
      <c r="FZ15">
        <v>0</v>
      </c>
      <c r="GA15">
        <v>0</v>
      </c>
      <c r="GB15">
        <v>0</v>
      </c>
      <c r="GC15">
        <v>0</v>
      </c>
      <c r="GD15">
        <v>0</v>
      </c>
      <c r="GE15">
        <v>0</v>
      </c>
      <c r="GF15">
        <v>0</v>
      </c>
      <c r="GG15">
        <v>0</v>
      </c>
      <c r="GH15">
        <v>0</v>
      </c>
      <c r="GI15">
        <v>0</v>
      </c>
      <c r="GJ15">
        <v>0</v>
      </c>
      <c r="GK15">
        <v>0</v>
      </c>
      <c r="GL15">
        <v>0</v>
      </c>
      <c r="GM15">
        <v>0</v>
      </c>
      <c r="GN15">
        <v>0</v>
      </c>
      <c r="GO15">
        <v>0</v>
      </c>
      <c r="GP15">
        <v>0</v>
      </c>
      <c r="GQ15">
        <v>0</v>
      </c>
      <c r="GR15">
        <v>0</v>
      </c>
      <c r="GS15">
        <v>0</v>
      </c>
      <c r="GT15">
        <v>0</v>
      </c>
      <c r="GU15">
        <v>0</v>
      </c>
      <c r="GV15">
        <v>0</v>
      </c>
      <c r="GW15">
        <v>0</v>
      </c>
      <c r="GX15">
        <v>0</v>
      </c>
      <c r="GY15">
        <v>0</v>
      </c>
      <c r="GZ15">
        <v>0</v>
      </c>
      <c r="HA15">
        <v>0</v>
      </c>
      <c r="HB15">
        <v>0</v>
      </c>
      <c r="HC15">
        <v>0</v>
      </c>
      <c r="HD15">
        <v>0</v>
      </c>
      <c r="HE15">
        <v>13.365622217225098</v>
      </c>
      <c r="HF15">
        <v>26.731244434450197</v>
      </c>
      <c r="HG15">
        <v>40.096866651675292</v>
      </c>
      <c r="HH15">
        <v>53.462488868900394</v>
      </c>
      <c r="HI15">
        <v>66.828111086125489</v>
      </c>
      <c r="HJ15">
        <v>80.193733303350584</v>
      </c>
      <c r="HK15">
        <v>93.559355520575679</v>
      </c>
      <c r="HL15">
        <v>106.92497773780079</v>
      </c>
      <c r="HM15">
        <v>109.47720710591412</v>
      </c>
      <c r="HN15">
        <v>112.56674791994605</v>
      </c>
      <c r="HO15">
        <v>116.00889937036206</v>
      </c>
      <c r="HP15">
        <v>119.88761637058694</v>
      </c>
      <c r="HQ15">
        <v>123.24581290757816</v>
      </c>
      <c r="HR15">
        <v>127.49393152687206</v>
      </c>
      <c r="HS15">
        <v>130.98645592534294</v>
      </c>
      <c r="HT15">
        <v>133.79055003373063</v>
      </c>
      <c r="HU15">
        <v>136.8297178997077</v>
      </c>
      <c r="HV15">
        <v>140.28866033280869</v>
      </c>
      <c r="HW15">
        <v>143.79797571396452</v>
      </c>
      <c r="HX15">
        <v>149.339</v>
      </c>
      <c r="HY15">
        <v>152.23773913043479</v>
      </c>
      <c r="HZ15">
        <v>157.08653913043477</v>
      </c>
      <c r="IA15">
        <v>164.57055652173912</v>
      </c>
      <c r="IB15">
        <v>169.65652608695649</v>
      </c>
      <c r="IC15">
        <v>173.92557826086954</v>
      </c>
      <c r="ID15">
        <v>180.1973956521739</v>
      </c>
      <c r="IE15">
        <v>186.8644956521739</v>
      </c>
      <c r="IF15">
        <v>192.63562173913044</v>
      </c>
      <c r="IG15">
        <v>199.09190434782607</v>
      </c>
      <c r="IH15">
        <v>204.70491739130432</v>
      </c>
      <c r="II15">
        <v>213.08490869565216</v>
      </c>
      <c r="IJ15">
        <v>228.13200000000001</v>
      </c>
      <c r="IK15">
        <v>232.76208357691891</v>
      </c>
      <c r="IL15">
        <v>239.06138183392875</v>
      </c>
      <c r="IM15">
        <v>249.31512915448738</v>
      </c>
      <c r="IN15">
        <v>262.09257009851683</v>
      </c>
      <c r="IO15">
        <v>280.71226242286457</v>
      </c>
      <c r="IP15">
        <v>301.99474959402403</v>
      </c>
      <c r="IQ15">
        <v>319.20355808162822</v>
      </c>
      <c r="IR15">
        <v>336.49185298257009</v>
      </c>
      <c r="IS15">
        <v>354.91282927357366</v>
      </c>
      <c r="IT15">
        <v>371.50561805781092</v>
      </c>
      <c r="IU15">
        <v>390.22466839883077</v>
      </c>
      <c r="IV15">
        <v>411.68599999999998</v>
      </c>
      <c r="IW15">
        <v>423.93529811056681</v>
      </c>
      <c r="IX15">
        <v>437.59368404478653</v>
      </c>
      <c r="IY15">
        <v>451.55900000000003</v>
      </c>
      <c r="IZ15">
        <v>464.24087992667279</v>
      </c>
      <c r="JA15">
        <v>477.77552795600366</v>
      </c>
      <c r="JB15">
        <v>491.43200000000002</v>
      </c>
      <c r="JC15">
        <v>623.28105412097625</v>
      </c>
      <c r="JD15">
        <v>734.70102476123088</v>
      </c>
      <c r="JE15">
        <v>845.745</v>
      </c>
      <c r="JF15">
        <v>889.59766666666667</v>
      </c>
      <c r="JG15">
        <v>934.12023305914613</v>
      </c>
      <c r="JH15">
        <v>977.303</v>
      </c>
      <c r="JI15">
        <v>1017.2199277899343</v>
      </c>
      <c r="JJ15">
        <v>1054.385824070022</v>
      </c>
      <c r="JK15">
        <v>1100.56</v>
      </c>
      <c r="JL15">
        <v>1124.8844883897982</v>
      </c>
      <c r="JM15">
        <v>1147.2115778454508</v>
      </c>
      <c r="JN15">
        <v>1172.4390000000001</v>
      </c>
      <c r="JO15">
        <v>1262.5706875717019</v>
      </c>
      <c r="JP15">
        <v>1333.9687476099427</v>
      </c>
      <c r="JQ15">
        <v>1422.38</v>
      </c>
      <c r="JR15">
        <v>1479.1115200777203</v>
      </c>
      <c r="JS15">
        <v>1534.8405080958548</v>
      </c>
      <c r="JT15">
        <v>1604.4870000000001</v>
      </c>
      <c r="JU15">
        <v>1641.716970613656</v>
      </c>
      <c r="JV15">
        <v>1675.0148988764047</v>
      </c>
      <c r="JW15">
        <v>1719.6610000000001</v>
      </c>
      <c r="JX15">
        <v>1723.6573566296538</v>
      </c>
      <c r="JY15">
        <v>1727.8238638145003</v>
      </c>
      <c r="JZ15">
        <v>1733.02</v>
      </c>
      <c r="KA15">
        <v>1754.5138153953326</v>
      </c>
      <c r="KB15">
        <v>1773.602265412748</v>
      </c>
      <c r="KC15">
        <v>1796.376</v>
      </c>
      <c r="KD15">
        <v>1836.2092363003769</v>
      </c>
      <c r="KE15">
        <v>1868.641948390838</v>
      </c>
      <c r="KF15">
        <v>1914</v>
      </c>
      <c r="KG15">
        <v>1945.9076549210206</v>
      </c>
      <c r="KH15">
        <v>1977.8766707168895</v>
      </c>
      <c r="KI15">
        <v>2015</v>
      </c>
      <c r="KJ15">
        <v>2029.9958926615552</v>
      </c>
      <c r="KK15">
        <v>2043.6486856516976</v>
      </c>
      <c r="KL15">
        <v>2060</v>
      </c>
      <c r="KM15">
        <v>2058.4702689365904</v>
      </c>
      <c r="KN15">
        <v>2057.1260794473228</v>
      </c>
      <c r="KO15">
        <v>2056</v>
      </c>
      <c r="KP15">
        <v>2069.0980834272832</v>
      </c>
      <c r="KQ15">
        <v>2081.3340849304773</v>
      </c>
      <c r="KR15">
        <v>2093</v>
      </c>
      <c r="KS15">
        <v>2115.7316975060339</v>
      </c>
      <c r="KT15">
        <v>2148.2003218020918</v>
      </c>
      <c r="KU15">
        <v>2184</v>
      </c>
      <c r="KV15">
        <v>2156.654376498801</v>
      </c>
      <c r="KW15">
        <v>2128.9352517985612</v>
      </c>
      <c r="KX15">
        <v>2095</v>
      </c>
      <c r="KY15">
        <v>2099.9513776337112</v>
      </c>
      <c r="KZ15">
        <v>2103.777633711507</v>
      </c>
      <c r="LA15">
        <v>2108</v>
      </c>
      <c r="LB15">
        <v>2106.8842412451363</v>
      </c>
      <c r="LC15">
        <v>2105.8453307392997</v>
      </c>
      <c r="LD15">
        <v>2105</v>
      </c>
    </row>
    <row r="16" spans="1:316">
      <c r="A16" s="126"/>
      <c r="B16" s="395" t="s">
        <v>15318</v>
      </c>
      <c r="C16" s="199"/>
      <c r="D16" s="199"/>
      <c r="E16">
        <v>2.5666666666666669</v>
      </c>
      <c r="F16">
        <v>2.6833333333333336</v>
      </c>
      <c r="G16">
        <v>2.8000000000000003</v>
      </c>
      <c r="H16">
        <v>2.916666666666667</v>
      </c>
      <c r="I16">
        <v>3.0333333333333337</v>
      </c>
      <c r="J16">
        <v>3.1500000000000004</v>
      </c>
      <c r="K16">
        <v>3.2666666666666671</v>
      </c>
      <c r="L16">
        <v>3.3833333333333337</v>
      </c>
      <c r="M16">
        <v>3.5000000000000004</v>
      </c>
      <c r="N16">
        <v>3.6166666666666671</v>
      </c>
      <c r="O16">
        <v>3.7333333333333338</v>
      </c>
      <c r="P16">
        <v>3.8500000000000005</v>
      </c>
      <c r="Q16">
        <v>3.9675000000000007</v>
      </c>
      <c r="R16">
        <v>4.0850000000000009</v>
      </c>
      <c r="S16">
        <v>4.2025000000000006</v>
      </c>
      <c r="T16">
        <v>4.32</v>
      </c>
      <c r="U16">
        <v>4.4375</v>
      </c>
      <c r="V16">
        <v>4.5549999999999997</v>
      </c>
      <c r="W16">
        <v>4.6724999999999994</v>
      </c>
      <c r="X16">
        <v>4.7899999999999991</v>
      </c>
      <c r="Y16">
        <v>4.9074999999999989</v>
      </c>
      <c r="Z16">
        <v>5.0249999999999986</v>
      </c>
      <c r="AA16">
        <v>5.1424999999999983</v>
      </c>
      <c r="AB16">
        <v>5.259999999999998</v>
      </c>
      <c r="AC16">
        <v>5.3533333333333317</v>
      </c>
      <c r="AD16">
        <v>5.4466666666666654</v>
      </c>
      <c r="AE16">
        <v>5.5399999999999991</v>
      </c>
      <c r="AF16">
        <v>5.6333333333333329</v>
      </c>
      <c r="AG16">
        <v>5.7266666666666666</v>
      </c>
      <c r="AH16">
        <v>5.82</v>
      </c>
      <c r="AI16">
        <v>5.913333333333334</v>
      </c>
      <c r="AJ16">
        <v>6.0066666666666677</v>
      </c>
      <c r="AK16">
        <v>6.1000000000000014</v>
      </c>
      <c r="AL16">
        <v>6.1933333333333351</v>
      </c>
      <c r="AM16">
        <v>6.2866666666666688</v>
      </c>
      <c r="AN16">
        <v>6.3800000000000026</v>
      </c>
      <c r="AO16">
        <v>6.4700000000000024</v>
      </c>
      <c r="AP16">
        <v>6.5600000000000014</v>
      </c>
      <c r="AQ16">
        <v>6.6500000000000021</v>
      </c>
      <c r="AR16">
        <v>6.740000000000002</v>
      </c>
      <c r="AS16">
        <v>6.8300000000000018</v>
      </c>
      <c r="AT16">
        <v>6.9200000000000017</v>
      </c>
      <c r="AU16">
        <v>7.0100000000000016</v>
      </c>
      <c r="AV16">
        <v>7.1000000000000014</v>
      </c>
      <c r="AW16">
        <v>7.1900000000000013</v>
      </c>
      <c r="AX16">
        <v>7.2800000000000011</v>
      </c>
      <c r="AY16">
        <v>7.370000000000001</v>
      </c>
      <c r="AZ16">
        <v>7.4600000000000009</v>
      </c>
      <c r="BA16">
        <v>7.5316666666666672</v>
      </c>
      <c r="BB16">
        <v>7.6033333333333335</v>
      </c>
      <c r="BC16">
        <v>7.6749999999999998</v>
      </c>
      <c r="BD16">
        <v>7.7466666666666661</v>
      </c>
      <c r="BE16">
        <v>7.8183333333333325</v>
      </c>
      <c r="BF16">
        <v>7.8899999999999988</v>
      </c>
      <c r="BG16">
        <v>7.9616666666666651</v>
      </c>
      <c r="BH16">
        <v>8.0333333333333314</v>
      </c>
      <c r="BI16">
        <v>8.1049999999999986</v>
      </c>
      <c r="BJ16">
        <v>8.1766666666666659</v>
      </c>
      <c r="BK16">
        <v>8.2483333333333331</v>
      </c>
      <c r="BL16">
        <v>8.32</v>
      </c>
      <c r="BM16">
        <v>8.4083333333333332</v>
      </c>
      <c r="BN16">
        <v>8.4966666666666661</v>
      </c>
      <c r="BO16">
        <v>8.5849999999999973</v>
      </c>
      <c r="BP16">
        <v>8.673333333333332</v>
      </c>
      <c r="BQ16">
        <v>8.7616666666666649</v>
      </c>
      <c r="BR16">
        <v>8.8499999999999979</v>
      </c>
      <c r="BS16">
        <v>8.9383333333333308</v>
      </c>
      <c r="BT16">
        <v>9.0266666666666637</v>
      </c>
      <c r="BU16">
        <v>9.1149999999999967</v>
      </c>
      <c r="BV16">
        <v>9.2033333333333296</v>
      </c>
      <c r="BW16">
        <v>9.2916666666666625</v>
      </c>
      <c r="BX16">
        <v>9.3799999999999972</v>
      </c>
      <c r="BY16">
        <v>9.462499999999995</v>
      </c>
      <c r="BZ16">
        <v>9.5449999999999946</v>
      </c>
      <c r="CA16">
        <v>9.6274999999999942</v>
      </c>
      <c r="CB16">
        <v>9.7099999999999937</v>
      </c>
      <c r="CC16">
        <v>9.7924999999999933</v>
      </c>
      <c r="CD16">
        <v>9.8749999999999929</v>
      </c>
      <c r="CE16">
        <v>9.9574999999999925</v>
      </c>
      <c r="CF16">
        <v>10.039999999999992</v>
      </c>
      <c r="CG16">
        <v>10.122499999999992</v>
      </c>
      <c r="CH16">
        <v>10.204999999999991</v>
      </c>
      <c r="CI16">
        <v>10.287499999999991</v>
      </c>
      <c r="CJ16">
        <v>10.36999999999999</v>
      </c>
      <c r="CK16">
        <v>10.508333333333324</v>
      </c>
      <c r="CL16">
        <v>10.646666666666658</v>
      </c>
      <c r="CM16">
        <v>10.784999999999991</v>
      </c>
      <c r="CN16">
        <v>10.923333333333325</v>
      </c>
      <c r="CO16">
        <v>11.061666666666659</v>
      </c>
      <c r="CP16">
        <v>11.199999999999992</v>
      </c>
      <c r="CQ16">
        <v>11.338333333333326</v>
      </c>
      <c r="CR16">
        <v>11.476666666666659</v>
      </c>
      <c r="CS16">
        <v>11.614999999999993</v>
      </c>
      <c r="CT16">
        <v>11.753333333333327</v>
      </c>
      <c r="CU16">
        <v>11.89166666666666</v>
      </c>
      <c r="CV16">
        <v>12.029999999999994</v>
      </c>
      <c r="CW16">
        <v>12.174999999999994</v>
      </c>
      <c r="CX16">
        <v>12.319999999999993</v>
      </c>
      <c r="CY16">
        <v>12.464999999999993</v>
      </c>
      <c r="CZ16">
        <v>12.609999999999992</v>
      </c>
      <c r="DA16">
        <v>12.754999999999992</v>
      </c>
      <c r="DB16">
        <v>12.899999999999991</v>
      </c>
      <c r="DC16">
        <v>13.044999999999991</v>
      </c>
      <c r="DD16">
        <v>13.189999999999991</v>
      </c>
      <c r="DE16">
        <v>13.33499999999999</v>
      </c>
      <c r="DF16">
        <v>13.47999999999999</v>
      </c>
      <c r="DG16">
        <v>13.624999999999989</v>
      </c>
      <c r="DH16">
        <v>13.769999999999989</v>
      </c>
      <c r="DI16">
        <v>13.946666666666655</v>
      </c>
      <c r="DJ16">
        <v>14.123333333333321</v>
      </c>
      <c r="DK16">
        <v>14.299999999999986</v>
      </c>
      <c r="DL16">
        <v>14.476666666666652</v>
      </c>
      <c r="DM16">
        <v>14.653333333333318</v>
      </c>
      <c r="DN16">
        <v>14.829999999999984</v>
      </c>
      <c r="DO16">
        <v>15.00666666666665</v>
      </c>
      <c r="DP16">
        <v>15.183333333333316</v>
      </c>
      <c r="DQ16">
        <v>15.359999999999982</v>
      </c>
      <c r="DR16">
        <v>15.536666666666648</v>
      </c>
      <c r="DS16">
        <v>15.713333333333313</v>
      </c>
      <c r="DT16">
        <v>15.889999999999979</v>
      </c>
      <c r="DU16">
        <v>16.091666666666647</v>
      </c>
      <c r="DV16">
        <v>16.293333333333315</v>
      </c>
      <c r="DW16">
        <v>16.494999999999983</v>
      </c>
      <c r="DX16">
        <v>16.696666666666651</v>
      </c>
      <c r="DY16">
        <v>16.898333333333319</v>
      </c>
      <c r="DZ16">
        <v>17.099999999999987</v>
      </c>
      <c r="EA16">
        <v>17.301666666666655</v>
      </c>
      <c r="EB16">
        <v>17.503333333333323</v>
      </c>
      <c r="EC16">
        <v>17.704999999999991</v>
      </c>
      <c r="ED16">
        <v>17.906666666666659</v>
      </c>
      <c r="EE16">
        <v>18.108333333333327</v>
      </c>
      <c r="EF16">
        <v>18.309999999999995</v>
      </c>
      <c r="EG16">
        <v>18.467499999999994</v>
      </c>
      <c r="EH16">
        <v>18.624999999999993</v>
      </c>
      <c r="EI16">
        <v>18.782499999999992</v>
      </c>
      <c r="EJ16">
        <v>18.939999999999991</v>
      </c>
      <c r="EK16">
        <v>19.097499999999989</v>
      </c>
      <c r="EL16">
        <v>19.254999999999988</v>
      </c>
      <c r="EM16">
        <v>19.412499999999987</v>
      </c>
      <c r="EN16">
        <v>19.569999999999986</v>
      </c>
      <c r="EO16">
        <v>19.727499999999985</v>
      </c>
      <c r="EP16">
        <v>19.884999999999984</v>
      </c>
      <c r="EQ16">
        <v>20.042499999999983</v>
      </c>
      <c r="ER16">
        <v>20.199999999999982</v>
      </c>
      <c r="ES16">
        <v>20.343333333333316</v>
      </c>
      <c r="ET16">
        <v>20.48666666666665</v>
      </c>
      <c r="EU16">
        <v>20.629999999999985</v>
      </c>
      <c r="EV16">
        <v>20.773333333333319</v>
      </c>
      <c r="EW16">
        <v>20.916666666666654</v>
      </c>
      <c r="EX16">
        <v>21.059999999999988</v>
      </c>
      <c r="EY16">
        <v>21.203333333333322</v>
      </c>
      <c r="EZ16">
        <v>21.346666666666657</v>
      </c>
      <c r="FA16">
        <v>21.489999999999991</v>
      </c>
      <c r="FB16">
        <v>21.633333333333326</v>
      </c>
      <c r="FC16">
        <v>21.77666666666666</v>
      </c>
      <c r="FD16">
        <v>21.919999999999995</v>
      </c>
      <c r="FE16">
        <v>22.121666666666663</v>
      </c>
      <c r="FF16">
        <v>22.323333333333331</v>
      </c>
      <c r="FG16">
        <v>22.524999999999999</v>
      </c>
      <c r="FH16">
        <v>22.726666666666667</v>
      </c>
      <c r="FI16">
        <v>22.928333333333335</v>
      </c>
      <c r="FJ16">
        <v>23.130000000000003</v>
      </c>
      <c r="FK16">
        <v>23.331666666666671</v>
      </c>
      <c r="FL16">
        <v>23.533333333333339</v>
      </c>
      <c r="FM16">
        <v>23.735000000000007</v>
      </c>
      <c r="FN16">
        <v>23.936666666666675</v>
      </c>
      <c r="FO16">
        <v>24.138333333333343</v>
      </c>
      <c r="FP16">
        <v>24.340000000000011</v>
      </c>
      <c r="FQ16">
        <v>24.670000000000009</v>
      </c>
      <c r="FR16">
        <v>25.000000000000007</v>
      </c>
      <c r="FS16">
        <v>25.330000000000005</v>
      </c>
      <c r="FT16">
        <v>25.660000000000004</v>
      </c>
      <c r="FU16">
        <v>25.990000000000002</v>
      </c>
      <c r="FV16">
        <v>26.32</v>
      </c>
      <c r="FW16">
        <v>26.65</v>
      </c>
      <c r="FX16">
        <v>26.979999999999997</v>
      </c>
      <c r="FY16">
        <v>27.309999999999995</v>
      </c>
      <c r="FZ16">
        <v>27.639999999999993</v>
      </c>
      <c r="GA16">
        <v>27.969999999999992</v>
      </c>
      <c r="GB16">
        <v>28.29999999999999</v>
      </c>
      <c r="GC16">
        <v>28.398125457175915</v>
      </c>
      <c r="GD16">
        <v>28.49625091435184</v>
      </c>
      <c r="GE16">
        <v>28.594376371527769</v>
      </c>
      <c r="GF16">
        <v>28.692501828703691</v>
      </c>
      <c r="GG16">
        <v>28.790627285879619</v>
      </c>
      <c r="GH16">
        <v>28.888752743055544</v>
      </c>
      <c r="GI16">
        <v>28.98687820023147</v>
      </c>
      <c r="GJ16">
        <v>29.085003657407398</v>
      </c>
      <c r="GK16">
        <v>29.183129114583323</v>
      </c>
      <c r="GL16">
        <v>29.281254571759249</v>
      </c>
      <c r="GM16">
        <v>29.379380028935174</v>
      </c>
      <c r="GN16">
        <v>29.477505486111099</v>
      </c>
      <c r="GO16">
        <v>29.75977230062723</v>
      </c>
      <c r="GP16">
        <v>30.042039115143357</v>
      </c>
      <c r="GQ16">
        <v>30.324305929659488</v>
      </c>
      <c r="GR16">
        <v>30.606572744175619</v>
      </c>
      <c r="GS16">
        <v>30.888839558691746</v>
      </c>
      <c r="GT16">
        <v>31.171106373207873</v>
      </c>
      <c r="GU16">
        <v>31.453373187724001</v>
      </c>
      <c r="GV16">
        <v>31.735640002240132</v>
      </c>
      <c r="GW16">
        <v>32.017906816756259</v>
      </c>
      <c r="GX16">
        <v>32.300173631272386</v>
      </c>
      <c r="GY16">
        <v>32.582440445788521</v>
      </c>
      <c r="GZ16">
        <v>32.864707260304648</v>
      </c>
      <c r="HA16">
        <v>33.664142946131896</v>
      </c>
      <c r="HB16">
        <v>34.463578631959152</v>
      </c>
      <c r="HC16">
        <v>35.2630143177864</v>
      </c>
      <c r="HD16">
        <v>36.062450003613655</v>
      </c>
      <c r="HE16">
        <v>53.151156658633617</v>
      </c>
      <c r="HF16">
        <v>70.239863313653572</v>
      </c>
      <c r="HG16">
        <v>87.328569968673548</v>
      </c>
      <c r="HH16">
        <v>104.41727662369351</v>
      </c>
      <c r="HI16">
        <v>121.50598327871349</v>
      </c>
      <c r="HJ16">
        <v>138.59468993373346</v>
      </c>
      <c r="HK16">
        <v>155.68339658875345</v>
      </c>
      <c r="HL16">
        <v>172.77210324377339</v>
      </c>
      <c r="HM16">
        <v>176.27110574058514</v>
      </c>
      <c r="HN16">
        <v>180.50674034198883</v>
      </c>
      <c r="HO16">
        <v>185.22578976203096</v>
      </c>
      <c r="HP16">
        <v>190.54335276705407</v>
      </c>
      <c r="HQ16">
        <v>195.1473034207537</v>
      </c>
      <c r="HR16">
        <v>200.97130099768378</v>
      </c>
      <c r="HS16">
        <v>205.75940967753144</v>
      </c>
      <c r="HT16">
        <v>209.60370847337063</v>
      </c>
      <c r="HU16">
        <v>213.77028381496882</v>
      </c>
      <c r="HV16">
        <v>218.51235298827947</v>
      </c>
      <c r="HW16">
        <v>223.3234814213956</v>
      </c>
      <c r="HX16">
        <v>230.92</v>
      </c>
      <c r="HY16">
        <v>234.07979134290363</v>
      </c>
      <c r="HZ16">
        <v>239.36526049830604</v>
      </c>
      <c r="IA16">
        <v>247.52326723816631</v>
      </c>
      <c r="IB16">
        <v>253.06726477616994</v>
      </c>
      <c r="IC16">
        <v>257.72077566299163</v>
      </c>
      <c r="ID16">
        <v>264.55741511400129</v>
      </c>
      <c r="IE16">
        <v>271.82493520267968</v>
      </c>
      <c r="IF16">
        <v>278.11579251264232</v>
      </c>
      <c r="IG16">
        <v>285.15350959456401</v>
      </c>
      <c r="IH16">
        <v>291.27201464945921</v>
      </c>
      <c r="II16">
        <v>300.40668416803516</v>
      </c>
      <c r="IJ16">
        <v>316.80887377528944</v>
      </c>
      <c r="IK16">
        <v>322.6768590493873</v>
      </c>
      <c r="IL16">
        <v>330.66034116049894</v>
      </c>
      <c r="IM16">
        <v>343.65553601644098</v>
      </c>
      <c r="IN16">
        <v>359.84916061405869</v>
      </c>
      <c r="IO16">
        <v>383.44702414122469</v>
      </c>
      <c r="IP16">
        <v>410.41960881315089</v>
      </c>
      <c r="IQ16">
        <v>432.22937382331713</v>
      </c>
      <c r="IR16">
        <v>454.13987677810309</v>
      </c>
      <c r="IS16">
        <v>477.48589544371981</v>
      </c>
      <c r="IT16">
        <v>498.51494138308334</v>
      </c>
      <c r="IU16">
        <v>522.23872734102406</v>
      </c>
      <c r="IV16">
        <v>549.43797238834463</v>
      </c>
      <c r="IW16">
        <v>562.32903615427642</v>
      </c>
      <c r="IX16">
        <v>576.70301272243978</v>
      </c>
      <c r="IY16">
        <v>591.4</v>
      </c>
      <c r="IZ16">
        <v>603.86782768102671</v>
      </c>
      <c r="JA16">
        <v>617.17402994194924</v>
      </c>
      <c r="JB16">
        <v>630.6</v>
      </c>
      <c r="JC16">
        <v>761.96677891758043</v>
      </c>
      <c r="JD16">
        <v>872.97919950477535</v>
      </c>
      <c r="JE16">
        <v>983.61699999999996</v>
      </c>
      <c r="JF16">
        <v>1042.384</v>
      </c>
      <c r="JG16">
        <v>1102.048733254994</v>
      </c>
      <c r="JH16">
        <v>1159.9179999999999</v>
      </c>
      <c r="JI16">
        <v>1201.7686433260394</v>
      </c>
      <c r="JJ16">
        <v>1240.7349855579869</v>
      </c>
      <c r="JK16">
        <v>1289.146</v>
      </c>
      <c r="JL16">
        <v>1329.7641968024361</v>
      </c>
      <c r="JM16">
        <v>1367.0470411115341</v>
      </c>
      <c r="JN16">
        <v>1409.173</v>
      </c>
      <c r="JO16">
        <v>1503.1260913957935</v>
      </c>
      <c r="JP16">
        <v>1577.5512868068834</v>
      </c>
      <c r="JQ16">
        <v>1669.711</v>
      </c>
      <c r="JR16">
        <v>1729.5578050518136</v>
      </c>
      <c r="JS16">
        <v>1788.34702623057</v>
      </c>
      <c r="JT16">
        <v>1861.818</v>
      </c>
      <c r="JU16">
        <v>1899.6123647363872</v>
      </c>
      <c r="JV16">
        <v>1933.4150786516855</v>
      </c>
      <c r="JW16">
        <v>1978.7380000000001</v>
      </c>
      <c r="JX16">
        <v>1983.0000026126713</v>
      </c>
      <c r="JY16">
        <v>1987.4434660352711</v>
      </c>
      <c r="JZ16">
        <v>1992.9849999999999</v>
      </c>
      <c r="KA16">
        <v>2068.3812849181472</v>
      </c>
      <c r="KB16">
        <v>2135.3878431482312</v>
      </c>
      <c r="KC16">
        <v>2215.2806802721088</v>
      </c>
      <c r="KD16">
        <v>2257.3423148935999</v>
      </c>
      <c r="KE16">
        <v>2292.5422482011941</v>
      </c>
      <c r="KF16">
        <v>2342.319</v>
      </c>
      <c r="KG16">
        <v>2407.3641445929525</v>
      </c>
      <c r="KH16">
        <v>2476.97422600243</v>
      </c>
      <c r="KI16">
        <v>2565.1060000000002</v>
      </c>
      <c r="KJ16">
        <v>2593.4283132530122</v>
      </c>
      <c r="KK16">
        <v>2617.533060240964</v>
      </c>
      <c r="KL16">
        <v>2643.66</v>
      </c>
      <c r="KM16">
        <v>2648.2139356032567</v>
      </c>
      <c r="KN16">
        <v>2652.9534127806564</v>
      </c>
      <c r="KO16">
        <v>2657.9110000000001</v>
      </c>
      <c r="KP16">
        <v>2685.9731217587373</v>
      </c>
      <c r="KQ16">
        <v>2712.7770698985346</v>
      </c>
      <c r="KR16">
        <v>2738.7489999999998</v>
      </c>
      <c r="KS16">
        <v>2775.3568240815234</v>
      </c>
      <c r="KT16">
        <v>2822.3435701260391</v>
      </c>
      <c r="KU16">
        <v>2872.8809999999999</v>
      </c>
      <c r="KV16">
        <v>2872.7508824940051</v>
      </c>
      <c r="KW16">
        <v>2872.503258992806</v>
      </c>
      <c r="KX16">
        <v>2870.3</v>
      </c>
      <c r="KY16">
        <v>2885.3464613722313</v>
      </c>
      <c r="KZ16">
        <v>2899.0947055645593</v>
      </c>
      <c r="LA16">
        <v>2913.3</v>
      </c>
      <c r="LB16">
        <v>2921.4018158236058</v>
      </c>
      <c r="LC16">
        <v>2929.6573281452661</v>
      </c>
      <c r="LD16">
        <v>2938.3</v>
      </c>
    </row>
    <row r="17" spans="1:316">
      <c r="A17" s="126" t="s">
        <v>729</v>
      </c>
      <c r="B17" s="392" t="s">
        <v>15315</v>
      </c>
      <c r="C17" s="199"/>
      <c r="D17" s="199"/>
      <c r="E17">
        <f>'07_RoW_DEP'!E42</f>
        <v>54.516666666666666</v>
      </c>
      <c r="F17">
        <f>'07_RoW_DEP'!F42</f>
        <v>56.483333333333334</v>
      </c>
      <c r="G17">
        <f>'07_RoW_DEP'!G42</f>
        <v>58.45</v>
      </c>
      <c r="H17">
        <f>'07_RoW_DEP'!H42</f>
        <v>60.416666666666664</v>
      </c>
      <c r="I17">
        <f>'07_RoW_DEP'!I42</f>
        <v>62.383333333333333</v>
      </c>
      <c r="J17">
        <f>'07_RoW_DEP'!J42</f>
        <v>64.349999999999994</v>
      </c>
      <c r="K17">
        <f>'07_RoW_DEP'!K42</f>
        <v>66.316666666666663</v>
      </c>
      <c r="L17">
        <f>'07_RoW_DEP'!L42</f>
        <v>68.283333333333331</v>
      </c>
      <c r="M17">
        <f>'07_RoW_DEP'!M42</f>
        <v>70.25</v>
      </c>
      <c r="N17">
        <f>'07_RoW_DEP'!N42</f>
        <v>72.216666666666669</v>
      </c>
      <c r="O17">
        <f>'07_RoW_DEP'!O42</f>
        <v>74.183333333333337</v>
      </c>
      <c r="P17">
        <f>'07_RoW_DEP'!P42</f>
        <v>76.150000000000006</v>
      </c>
      <c r="Q17">
        <f>'07_RoW_DEP'!Q42</f>
        <v>78.115833333333342</v>
      </c>
      <c r="R17">
        <f>'07_RoW_DEP'!R42</f>
        <v>80.081666666666678</v>
      </c>
      <c r="S17">
        <f>'07_RoW_DEP'!S42</f>
        <v>82.047499999999999</v>
      </c>
      <c r="T17">
        <f>'07_RoW_DEP'!T42</f>
        <v>84.013333333333335</v>
      </c>
      <c r="U17">
        <f>'07_RoW_DEP'!U42</f>
        <v>85.979166666666671</v>
      </c>
      <c r="V17">
        <f>'07_RoW_DEP'!V42</f>
        <v>87.944999999999993</v>
      </c>
      <c r="W17">
        <f>'07_RoW_DEP'!W42</f>
        <v>89.910833333333329</v>
      </c>
      <c r="X17">
        <f>'07_RoW_DEP'!X42</f>
        <v>91.876666666666665</v>
      </c>
      <c r="Y17">
        <f>'07_RoW_DEP'!Y42</f>
        <v>93.842500000000001</v>
      </c>
      <c r="Z17">
        <f>'07_RoW_DEP'!Z42</f>
        <v>95.808333333333337</v>
      </c>
      <c r="AA17">
        <f>'07_RoW_DEP'!AA42</f>
        <v>97.774166666666659</v>
      </c>
      <c r="AB17">
        <f>'07_RoW_DEP'!AB42</f>
        <v>99.74</v>
      </c>
      <c r="AC17">
        <f>'07_RoW_DEP'!AC42</f>
        <v>101.72999999999999</v>
      </c>
      <c r="AD17">
        <f>'07_RoW_DEP'!AD42</f>
        <v>103.72</v>
      </c>
      <c r="AE17">
        <f>'07_RoW_DEP'!AE42</f>
        <v>105.71</v>
      </c>
      <c r="AF17">
        <f>'07_RoW_DEP'!AF42</f>
        <v>107.7</v>
      </c>
      <c r="AG17">
        <f>'07_RoW_DEP'!AG42</f>
        <v>109.69</v>
      </c>
      <c r="AH17">
        <f>'07_RoW_DEP'!AH42</f>
        <v>111.68</v>
      </c>
      <c r="AI17">
        <f>'07_RoW_DEP'!AI42</f>
        <v>113.67</v>
      </c>
      <c r="AJ17">
        <f>'07_RoW_DEP'!AJ42</f>
        <v>115.66</v>
      </c>
      <c r="AK17">
        <f>'07_RoW_DEP'!AK42</f>
        <v>117.65</v>
      </c>
      <c r="AL17">
        <f>'07_RoW_DEP'!AL42</f>
        <v>119.64</v>
      </c>
      <c r="AM17">
        <f>'07_RoW_DEP'!AM42</f>
        <v>121.63000000000001</v>
      </c>
      <c r="AN17">
        <f>'07_RoW_DEP'!AN42</f>
        <v>123.62</v>
      </c>
      <c r="AO17">
        <f>'07_RoW_DEP'!AO42</f>
        <v>125.86333333333334</v>
      </c>
      <c r="AP17">
        <f>'07_RoW_DEP'!AP42</f>
        <v>128.10666666666668</v>
      </c>
      <c r="AQ17">
        <f>'07_RoW_DEP'!AQ42</f>
        <v>130.35</v>
      </c>
      <c r="AR17">
        <f>'07_RoW_DEP'!AR42</f>
        <v>132.59333333333333</v>
      </c>
      <c r="AS17">
        <f>'07_RoW_DEP'!AS42</f>
        <v>134.83666666666667</v>
      </c>
      <c r="AT17">
        <f>'07_RoW_DEP'!AT42</f>
        <v>137.07999999999998</v>
      </c>
      <c r="AU17">
        <f>'07_RoW_DEP'!AU42</f>
        <v>139.32333333333332</v>
      </c>
      <c r="AV17">
        <f>'07_RoW_DEP'!AV42</f>
        <v>141.56666666666666</v>
      </c>
      <c r="AW17">
        <f>'07_RoW_DEP'!AW42</f>
        <v>143.81</v>
      </c>
      <c r="AX17">
        <f>'07_RoW_DEP'!AX42</f>
        <v>146.05333333333334</v>
      </c>
      <c r="AY17">
        <f>'07_RoW_DEP'!AY42</f>
        <v>148.29666666666665</v>
      </c>
      <c r="AZ17">
        <f>'07_RoW_DEP'!AZ42</f>
        <v>150.54</v>
      </c>
      <c r="BA17">
        <f>'07_RoW_DEP'!BA42</f>
        <v>153.30166666666665</v>
      </c>
      <c r="BB17">
        <f>'07_RoW_DEP'!BB42</f>
        <v>156.06333333333333</v>
      </c>
      <c r="BC17">
        <f>'07_RoW_DEP'!BC42</f>
        <v>158.82499999999999</v>
      </c>
      <c r="BD17">
        <f>'07_RoW_DEP'!BD42</f>
        <v>161.58666666666667</v>
      </c>
      <c r="BE17">
        <f>'07_RoW_DEP'!BE42</f>
        <v>164.34833333333333</v>
      </c>
      <c r="BF17">
        <f>'07_RoW_DEP'!BF42</f>
        <v>167.11</v>
      </c>
      <c r="BG17">
        <f>'07_RoW_DEP'!BG42</f>
        <v>169.87166666666667</v>
      </c>
      <c r="BH17">
        <f>'07_RoW_DEP'!BH42</f>
        <v>172.63333333333333</v>
      </c>
      <c r="BI17">
        <f>'07_RoW_DEP'!BI42</f>
        <v>175.39500000000001</v>
      </c>
      <c r="BJ17">
        <f>'07_RoW_DEP'!BJ42</f>
        <v>178.15666666666667</v>
      </c>
      <c r="BK17">
        <f>'07_RoW_DEP'!BK42</f>
        <v>180.91833333333335</v>
      </c>
      <c r="BL17">
        <f>'07_RoW_DEP'!BL42</f>
        <v>183.68</v>
      </c>
      <c r="BM17">
        <f>'07_RoW_DEP'!BM42</f>
        <v>193.34166666666667</v>
      </c>
      <c r="BN17">
        <f>'07_RoW_DEP'!BN42</f>
        <v>203.00333333333333</v>
      </c>
      <c r="BO17">
        <f>'07_RoW_DEP'!BO42</f>
        <v>212.66500000000002</v>
      </c>
      <c r="BP17">
        <f>'07_RoW_DEP'!BP42</f>
        <v>222.32666666666668</v>
      </c>
      <c r="BQ17">
        <f>'07_RoW_DEP'!BQ42</f>
        <v>231.98833333333334</v>
      </c>
      <c r="BR17">
        <f>'07_RoW_DEP'!BR42</f>
        <v>241.65</v>
      </c>
      <c r="BS17">
        <f>'07_RoW_DEP'!BS42</f>
        <v>251.31166666666667</v>
      </c>
      <c r="BT17">
        <f>'07_RoW_DEP'!BT42</f>
        <v>260.97333333333336</v>
      </c>
      <c r="BU17">
        <f>'07_RoW_DEP'!BU42</f>
        <v>270.63499999999999</v>
      </c>
      <c r="BV17">
        <f>'07_RoW_DEP'!BV42</f>
        <v>280.29666666666668</v>
      </c>
      <c r="BW17">
        <f>'07_RoW_DEP'!BW42</f>
        <v>289.95833333333331</v>
      </c>
      <c r="BX17">
        <f>'07_RoW_DEP'!BX42</f>
        <v>299.62</v>
      </c>
      <c r="BY17">
        <f>'07_RoW_DEP'!BY42</f>
        <v>308.95416666666665</v>
      </c>
      <c r="BZ17">
        <f>'07_RoW_DEP'!BZ42</f>
        <v>318.28833333333336</v>
      </c>
      <c r="CA17">
        <f>'07_RoW_DEP'!CA42</f>
        <v>327.6225</v>
      </c>
      <c r="CB17">
        <f>'07_RoW_DEP'!CB42</f>
        <v>336.95666666666665</v>
      </c>
      <c r="CC17">
        <f>'07_RoW_DEP'!CC42</f>
        <v>346.29083333333335</v>
      </c>
      <c r="CD17">
        <f>'07_RoW_DEP'!CD42</f>
        <v>355.625</v>
      </c>
      <c r="CE17">
        <f>'07_RoW_DEP'!CE42</f>
        <v>364.95916666666665</v>
      </c>
      <c r="CF17">
        <f>'07_RoW_DEP'!CF42</f>
        <v>374.29333333333335</v>
      </c>
      <c r="CG17">
        <f>'07_RoW_DEP'!CG42</f>
        <v>383.6275</v>
      </c>
      <c r="CH17">
        <f>'07_RoW_DEP'!CH42</f>
        <v>392.96166666666664</v>
      </c>
      <c r="CI17">
        <f>'07_RoW_DEP'!CI42</f>
        <v>402.29583333333335</v>
      </c>
      <c r="CJ17">
        <f>'07_RoW_DEP'!CJ42</f>
        <v>411.63</v>
      </c>
      <c r="CK17">
        <f>'07_RoW_DEP'!CK42</f>
        <v>423.49166666666667</v>
      </c>
      <c r="CL17">
        <f>'07_RoW_DEP'!CL42</f>
        <v>435.35333333333335</v>
      </c>
      <c r="CM17">
        <f>'07_RoW_DEP'!CM42</f>
        <v>447.21500000000003</v>
      </c>
      <c r="CN17">
        <f>'07_RoW_DEP'!CN42</f>
        <v>459.07666666666665</v>
      </c>
      <c r="CO17">
        <f>'07_RoW_DEP'!CO42</f>
        <v>470.93833333333333</v>
      </c>
      <c r="CP17">
        <f>'07_RoW_DEP'!CP42</f>
        <v>482.8</v>
      </c>
      <c r="CQ17">
        <f>'07_RoW_DEP'!CQ42</f>
        <v>494.66166666666669</v>
      </c>
      <c r="CR17">
        <f>'07_RoW_DEP'!CR42</f>
        <v>506.52333333333337</v>
      </c>
      <c r="CS17">
        <f>'07_RoW_DEP'!CS42</f>
        <v>518.38499999999999</v>
      </c>
      <c r="CT17">
        <f>'07_RoW_DEP'!CT42</f>
        <v>530.24666666666667</v>
      </c>
      <c r="CU17">
        <f>'07_RoW_DEP'!CU42</f>
        <v>542.10833333333335</v>
      </c>
      <c r="CV17">
        <f>'07_RoW_DEP'!CV42</f>
        <v>553.97</v>
      </c>
      <c r="CW17">
        <f>'07_RoW_DEP'!CW42</f>
        <v>573.9083333333333</v>
      </c>
      <c r="CX17">
        <f>'07_RoW_DEP'!CX42</f>
        <v>593.84666666666669</v>
      </c>
      <c r="CY17">
        <f>'07_RoW_DEP'!CY42</f>
        <v>613.78500000000008</v>
      </c>
      <c r="CZ17">
        <f>'07_RoW_DEP'!CZ42</f>
        <v>633.72333333333336</v>
      </c>
      <c r="DA17">
        <f>'07_RoW_DEP'!DA42</f>
        <v>653.66166666666663</v>
      </c>
      <c r="DB17">
        <f>'07_RoW_DEP'!DB42</f>
        <v>673.6</v>
      </c>
      <c r="DC17">
        <f>'07_RoW_DEP'!DC42</f>
        <v>693.53833333333341</v>
      </c>
      <c r="DD17">
        <f>'07_RoW_DEP'!DD42</f>
        <v>713.47666666666669</v>
      </c>
      <c r="DE17">
        <f>'07_RoW_DEP'!DE42</f>
        <v>733.41500000000008</v>
      </c>
      <c r="DF17">
        <f>'07_RoW_DEP'!DF42</f>
        <v>753.35333333333335</v>
      </c>
      <c r="DG17">
        <f>'07_RoW_DEP'!DG42</f>
        <v>773.29166666666663</v>
      </c>
      <c r="DH17">
        <f>'07_RoW_DEP'!DH42</f>
        <v>793.23</v>
      </c>
      <c r="DI17">
        <f>'07_RoW_DEP'!DI42</f>
        <v>832.05333333333328</v>
      </c>
      <c r="DJ17">
        <f>'07_RoW_DEP'!DJ42</f>
        <v>870.87666666666667</v>
      </c>
      <c r="DK17">
        <f>'07_RoW_DEP'!DK42</f>
        <v>909.7</v>
      </c>
      <c r="DL17">
        <f>'07_RoW_DEP'!DL42</f>
        <v>948.52333333333331</v>
      </c>
      <c r="DM17">
        <f>'07_RoW_DEP'!DM42</f>
        <v>987.34666666666669</v>
      </c>
      <c r="DN17">
        <f>'07_RoW_DEP'!DN42</f>
        <v>1026.17</v>
      </c>
      <c r="DO17">
        <f>'07_RoW_DEP'!DO42</f>
        <v>1064.9933333333333</v>
      </c>
      <c r="DP17">
        <f>'07_RoW_DEP'!DP42</f>
        <v>1103.8166666666666</v>
      </c>
      <c r="DQ17">
        <f>'07_RoW_DEP'!DQ42</f>
        <v>1142.6399999999999</v>
      </c>
      <c r="DR17">
        <f>'07_RoW_DEP'!DR42</f>
        <v>1181.4633333333334</v>
      </c>
      <c r="DS17">
        <f>'07_RoW_DEP'!DS42</f>
        <v>1220.2866666666666</v>
      </c>
      <c r="DT17">
        <f>'07_RoW_DEP'!DT42</f>
        <v>1259.1099999999999</v>
      </c>
      <c r="DU17">
        <f>'07_RoW_DEP'!DU42</f>
        <v>1285.9083333333333</v>
      </c>
      <c r="DV17">
        <f>'07_RoW_DEP'!DV42</f>
        <v>1312.7066666666665</v>
      </c>
      <c r="DW17">
        <f>'07_RoW_DEP'!DW42</f>
        <v>1339.5049999999999</v>
      </c>
      <c r="DX17">
        <f>'07_RoW_DEP'!DX42</f>
        <v>1366.3033333333333</v>
      </c>
      <c r="DY17">
        <f>'07_RoW_DEP'!DY42</f>
        <v>1393.1016666666667</v>
      </c>
      <c r="DZ17">
        <f>'07_RoW_DEP'!DZ42</f>
        <v>1419.9</v>
      </c>
      <c r="EA17">
        <f>'07_RoW_DEP'!EA42</f>
        <v>1446.6983333333333</v>
      </c>
      <c r="EB17">
        <f>'07_RoW_DEP'!EB42</f>
        <v>1473.4966666666667</v>
      </c>
      <c r="EC17">
        <f>'07_RoW_DEP'!EC42</f>
        <v>1500.2950000000001</v>
      </c>
      <c r="ED17">
        <f>'07_RoW_DEP'!ED42</f>
        <v>1527.0933333333332</v>
      </c>
      <c r="EE17">
        <f>'07_RoW_DEP'!EE42</f>
        <v>1553.8916666666667</v>
      </c>
      <c r="EF17">
        <f>'07_RoW_DEP'!EF42</f>
        <v>1580.69</v>
      </c>
      <c r="EG17">
        <f>'07_RoW_DEP'!EG42</f>
        <v>1618.1158333333333</v>
      </c>
      <c r="EH17">
        <f>'07_RoW_DEP'!EH42</f>
        <v>1655.5416666666667</v>
      </c>
      <c r="EI17">
        <f>'07_RoW_DEP'!EI42</f>
        <v>1692.9675</v>
      </c>
      <c r="EJ17">
        <f>'07_RoW_DEP'!EJ42</f>
        <v>1730.3933333333334</v>
      </c>
      <c r="EK17">
        <f>'07_RoW_DEP'!EK42</f>
        <v>1767.8191666666667</v>
      </c>
      <c r="EL17">
        <f>'07_RoW_DEP'!EL42</f>
        <v>1805.2449999999999</v>
      </c>
      <c r="EM17">
        <f>'07_RoW_DEP'!EM42</f>
        <v>1842.6708333333333</v>
      </c>
      <c r="EN17">
        <f>'07_RoW_DEP'!EN42</f>
        <v>1880.0966666666666</v>
      </c>
      <c r="EO17">
        <f>'07_RoW_DEP'!EO42</f>
        <v>1917.5225</v>
      </c>
      <c r="EP17">
        <f>'07_RoW_DEP'!EP42</f>
        <v>1954.9483333333333</v>
      </c>
      <c r="EQ17">
        <f>'07_RoW_DEP'!EQ42</f>
        <v>1992.3741666666667</v>
      </c>
      <c r="ER17">
        <f>'07_RoW_DEP'!ER42</f>
        <v>2029.8</v>
      </c>
      <c r="ES17">
        <f>'07_RoW_DEP'!ES42</f>
        <v>2076.6566666666668</v>
      </c>
      <c r="ET17">
        <f>'07_RoW_DEP'!ET42</f>
        <v>2123.5133333333333</v>
      </c>
      <c r="EU17">
        <f>'07_RoW_DEP'!EU42</f>
        <v>2170.37</v>
      </c>
      <c r="EV17">
        <f>'07_RoW_DEP'!EV42</f>
        <v>2217.2266666666665</v>
      </c>
      <c r="EW17">
        <f>'07_RoW_DEP'!EW42</f>
        <v>2264.083333333333</v>
      </c>
      <c r="EX17">
        <f>'07_RoW_DEP'!EX42</f>
        <v>2310.94</v>
      </c>
      <c r="EY17">
        <f>'07_RoW_DEP'!EY42</f>
        <v>2357.7966666666666</v>
      </c>
      <c r="EZ17">
        <f>'07_RoW_DEP'!EZ42</f>
        <v>2404.6533333333332</v>
      </c>
      <c r="FA17">
        <f>'07_RoW_DEP'!FA42</f>
        <v>2451.5099999999998</v>
      </c>
      <c r="FB17">
        <f>'07_RoW_DEP'!FB42</f>
        <v>2498.3666666666668</v>
      </c>
      <c r="FC17">
        <f>'07_RoW_DEP'!FC42</f>
        <v>2545.2233333333334</v>
      </c>
      <c r="FD17">
        <f>'07_RoW_DEP'!FD42</f>
        <v>2592.08</v>
      </c>
      <c r="FE17">
        <f>'07_RoW_DEP'!FE42</f>
        <v>2682.3783333333331</v>
      </c>
      <c r="FF17">
        <f>'07_RoW_DEP'!FF42</f>
        <v>2772.6766666666667</v>
      </c>
      <c r="FG17">
        <f>'07_RoW_DEP'!FG42</f>
        <v>2862.9749999999999</v>
      </c>
      <c r="FH17">
        <f>'07_RoW_DEP'!FH42</f>
        <v>2953.2733333333331</v>
      </c>
      <c r="FI17">
        <f>'07_RoW_DEP'!FI42</f>
        <v>3043.5716666666667</v>
      </c>
      <c r="FJ17">
        <f>'07_RoW_DEP'!FJ42</f>
        <v>3133.87</v>
      </c>
      <c r="FK17">
        <f>'07_RoW_DEP'!FK42</f>
        <v>3224.1683333333331</v>
      </c>
      <c r="FL17">
        <f>'07_RoW_DEP'!FL42</f>
        <v>3314.4666666666667</v>
      </c>
      <c r="FM17">
        <f>'07_RoW_DEP'!FM42</f>
        <v>3404.7649999999999</v>
      </c>
      <c r="FN17">
        <f>'07_RoW_DEP'!FN42</f>
        <v>3495.063333333333</v>
      </c>
      <c r="FO17">
        <f>'07_RoW_DEP'!FO42</f>
        <v>3585.3616666666667</v>
      </c>
      <c r="FP17">
        <f>'07_RoW_DEP'!FP42</f>
        <v>3675.66</v>
      </c>
      <c r="FQ17">
        <f>'07_RoW_DEP'!FQ42</f>
        <v>3790.7466666666664</v>
      </c>
      <c r="FR17">
        <f>'07_RoW_DEP'!FR42</f>
        <v>3905.833333333333</v>
      </c>
      <c r="FS17">
        <f>'07_RoW_DEP'!FS42</f>
        <v>4020.92</v>
      </c>
      <c r="FT17">
        <f>'07_RoW_DEP'!FT42</f>
        <v>4136.0066666666662</v>
      </c>
      <c r="FU17">
        <f>'07_RoW_DEP'!FU42</f>
        <v>4251.0933333333332</v>
      </c>
      <c r="FV17">
        <f>'07_RoW_DEP'!FV42</f>
        <v>4366.18</v>
      </c>
      <c r="FW17">
        <f>'07_RoW_DEP'!FW42</f>
        <v>4481.2666666666664</v>
      </c>
      <c r="FX17">
        <f>'07_RoW_DEP'!FX42</f>
        <v>4596.3533333333335</v>
      </c>
      <c r="FY17">
        <f>'07_RoW_DEP'!FY42</f>
        <v>4711.4399999999996</v>
      </c>
      <c r="FZ17">
        <f>'07_RoW_DEP'!FZ42</f>
        <v>4826.5266666666666</v>
      </c>
      <c r="GA17">
        <f>'07_RoW_DEP'!GA42</f>
        <v>4941.6133333333328</v>
      </c>
      <c r="GB17">
        <f>'07_RoW_DEP'!GB42</f>
        <v>5056.7</v>
      </c>
      <c r="GC17">
        <f>'07_RoW_DEP'!GC42</f>
        <v>5185.2166666666662</v>
      </c>
      <c r="GD17">
        <f>'07_RoW_DEP'!GD42</f>
        <v>5313.7333333333336</v>
      </c>
      <c r="GE17">
        <f>'07_RoW_DEP'!GE42</f>
        <v>5442.25</v>
      </c>
      <c r="GF17">
        <f>'07_RoW_DEP'!GF42</f>
        <v>5570.7666666666664</v>
      </c>
      <c r="GG17">
        <f>'07_RoW_DEP'!GG42</f>
        <v>5699.2833333333328</v>
      </c>
      <c r="GH17">
        <f>'07_RoW_DEP'!GH42</f>
        <v>5827.7999999999993</v>
      </c>
      <c r="GI17">
        <f>'07_RoW_DEP'!GI42</f>
        <v>5956.3166666666666</v>
      </c>
      <c r="GJ17">
        <f>'07_RoW_DEP'!GJ42</f>
        <v>6084.833333333333</v>
      </c>
      <c r="GK17">
        <f>'07_RoW_DEP'!GK42</f>
        <v>6213.3499999999995</v>
      </c>
      <c r="GL17">
        <f>'07_RoW_DEP'!GL42</f>
        <v>6341.8666666666668</v>
      </c>
      <c r="GM17">
        <f>'07_RoW_DEP'!GM42</f>
        <v>6470.3833333333332</v>
      </c>
      <c r="GN17">
        <f>'07_RoW_DEP'!GN42</f>
        <v>6598.9</v>
      </c>
      <c r="GO17">
        <f>'07_RoW_DEP'!GO42</f>
        <v>6808.0441666666666</v>
      </c>
      <c r="GP17">
        <f>'07_RoW_DEP'!GP42</f>
        <v>7017.1883333333326</v>
      </c>
      <c r="GQ17">
        <f>'07_RoW_DEP'!GQ42</f>
        <v>7226.3324999999995</v>
      </c>
      <c r="GR17">
        <f>'07_RoW_DEP'!GR42</f>
        <v>7435.4766666666665</v>
      </c>
      <c r="GS17">
        <f>'07_RoW_DEP'!GS42</f>
        <v>7644.6208333333325</v>
      </c>
      <c r="GT17">
        <f>'07_RoW_DEP'!GT42</f>
        <v>7853.7649999999994</v>
      </c>
      <c r="GU17">
        <f>'07_RoW_DEP'!GU42</f>
        <v>8062.9091666666664</v>
      </c>
      <c r="GV17">
        <f>'07_RoW_DEP'!GV42</f>
        <v>8272.0533333333333</v>
      </c>
      <c r="GW17">
        <f>'07_RoW_DEP'!GW42</f>
        <v>8481.1974999999984</v>
      </c>
      <c r="GX17">
        <f>'07_RoW_DEP'!GX42</f>
        <v>8690.3416666666653</v>
      </c>
      <c r="GY17">
        <f>'07_RoW_DEP'!GY42</f>
        <v>8899.4858333333323</v>
      </c>
      <c r="GZ17">
        <f>'07_RoW_DEP'!GZ42</f>
        <v>9108.6299999999992</v>
      </c>
      <c r="HA17">
        <f>'07_RoW_DEP'!HA42</f>
        <v>9661.7150000000001</v>
      </c>
      <c r="HB17">
        <f>'07_RoW_DEP'!HB42</f>
        <v>10214.799999999999</v>
      </c>
      <c r="HC17">
        <f>'07_RoW_DEP'!HC42</f>
        <v>10767.884999999998</v>
      </c>
      <c r="HD17">
        <f>'07_RoW_DEP'!HD42</f>
        <v>11320.97</v>
      </c>
      <c r="HE17">
        <f>'07_RoW_DEP'!HE42</f>
        <v>11874.055</v>
      </c>
      <c r="HF17">
        <f>'07_RoW_DEP'!HF42</f>
        <v>12427.14</v>
      </c>
      <c r="HG17">
        <f>'07_RoW_DEP'!HG42</f>
        <v>12980.224999999999</v>
      </c>
      <c r="HH17">
        <f>'07_RoW_DEP'!HH42</f>
        <v>13533.31</v>
      </c>
      <c r="HI17">
        <f>'07_RoW_DEP'!HI42</f>
        <v>14086.395</v>
      </c>
      <c r="HJ17">
        <f>'07_RoW_DEP'!HJ42</f>
        <v>14639.48</v>
      </c>
      <c r="HK17">
        <f>'07_RoW_DEP'!HK42</f>
        <v>15192.564999999999</v>
      </c>
      <c r="HL17">
        <f>'07_RoW_DEP'!HL42</f>
        <v>15745.65</v>
      </c>
      <c r="HM17">
        <f>'07_RoW_DEP'!HM42</f>
        <v>16352.555833333334</v>
      </c>
      <c r="HN17">
        <f>'07_RoW_DEP'!HN42</f>
        <v>16959.461666666666</v>
      </c>
      <c r="HO17">
        <f>'07_RoW_DEP'!HO42</f>
        <v>17566.3675</v>
      </c>
      <c r="HP17">
        <f>'07_RoW_DEP'!HP42</f>
        <v>18173.273333333334</v>
      </c>
      <c r="HQ17">
        <f>'07_RoW_DEP'!HQ42</f>
        <v>18780.179166666669</v>
      </c>
      <c r="HR17">
        <f>'07_RoW_DEP'!HR42</f>
        <v>19387.084999999999</v>
      </c>
      <c r="HS17">
        <f>'07_RoW_DEP'!HS42</f>
        <v>19993.990833333333</v>
      </c>
      <c r="HT17">
        <f>'07_RoW_DEP'!HT42</f>
        <v>20600.896666666667</v>
      </c>
      <c r="HU17">
        <f>'07_RoW_DEP'!HU42</f>
        <v>21207.802499999998</v>
      </c>
      <c r="HV17">
        <f>'07_RoW_DEP'!HV42</f>
        <v>21814.708333333336</v>
      </c>
      <c r="HW17">
        <f>'07_RoW_DEP'!HW42</f>
        <v>22421.614166666666</v>
      </c>
      <c r="HX17">
        <f>'07_RoW_DEP'!HX42</f>
        <v>23028.52</v>
      </c>
      <c r="HY17">
        <f>'07_RoW_DEP'!HY42</f>
        <v>24447.614166666666</v>
      </c>
      <c r="HZ17">
        <f>'07_RoW_DEP'!HZ42</f>
        <v>25866.708333333336</v>
      </c>
      <c r="IA17">
        <f>'07_RoW_DEP'!IA42</f>
        <v>27285.802500000002</v>
      </c>
      <c r="IB17">
        <f>'07_RoW_DEP'!IB42</f>
        <v>28704.896666666667</v>
      </c>
      <c r="IC17">
        <f>'07_RoW_DEP'!IC42</f>
        <v>30123.990833333333</v>
      </c>
      <c r="ID17">
        <f>'07_RoW_DEP'!ID42</f>
        <v>31543.084999999999</v>
      </c>
      <c r="IE17">
        <f>'07_RoW_DEP'!IE42</f>
        <v>32962.179166666669</v>
      </c>
      <c r="IF17">
        <f>'07_RoW_DEP'!IF42</f>
        <v>34381.273333333331</v>
      </c>
      <c r="IG17">
        <f>'07_RoW_DEP'!IG42</f>
        <v>35800.3675</v>
      </c>
      <c r="IH17">
        <f>'07_RoW_DEP'!IH42</f>
        <v>37219.46166666667</v>
      </c>
      <c r="II17">
        <f>'07_RoW_DEP'!II42</f>
        <v>38638.555833333332</v>
      </c>
      <c r="IJ17">
        <f>'07_RoW_DEP'!IJ42</f>
        <v>40057.65</v>
      </c>
      <c r="IK17">
        <f>'07_RoW_DEP'!IK42</f>
        <v>42548.270000000004</v>
      </c>
      <c r="IL17">
        <f>'07_RoW_DEP'!IL42</f>
        <v>45038.89</v>
      </c>
      <c r="IM17">
        <f>'07_RoW_DEP'!IM42</f>
        <v>47529.51</v>
      </c>
      <c r="IN17">
        <f>'07_RoW_DEP'!IN42</f>
        <v>50020.13</v>
      </c>
      <c r="IO17">
        <f>'07_RoW_DEP'!IO42</f>
        <v>52510.75</v>
      </c>
      <c r="IP17">
        <f>'07_RoW_DEP'!IP42</f>
        <v>55001.369999999995</v>
      </c>
      <c r="IQ17">
        <f>'07_RoW_DEP'!IQ42</f>
        <v>57491.99</v>
      </c>
      <c r="IR17">
        <f>'07_RoW_DEP'!IR42</f>
        <v>59982.61</v>
      </c>
      <c r="IS17">
        <f>'07_RoW_DEP'!IS42</f>
        <v>62473.229999999996</v>
      </c>
      <c r="IT17">
        <f>'07_RoW_DEP'!IT42</f>
        <v>64963.85</v>
      </c>
      <c r="IU17">
        <f>'07_RoW_DEP'!IU42</f>
        <v>67454.47</v>
      </c>
      <c r="IV17">
        <f>'07_RoW_DEP'!IV42</f>
        <v>69945.09</v>
      </c>
      <c r="IW17">
        <f>'07_RoW_DEP'!IW42</f>
        <v>72387.455833333326</v>
      </c>
      <c r="IX17">
        <f>'07_RoW_DEP'!IX42</f>
        <v>74829.821666666656</v>
      </c>
      <c r="IY17">
        <f>'07_RoW_DEP'!IY42</f>
        <v>77272.1875</v>
      </c>
      <c r="IZ17">
        <f>'07_RoW_DEP'!IZ42</f>
        <v>79714.55333333333</v>
      </c>
      <c r="JA17">
        <f>'07_RoW_DEP'!JA42</f>
        <v>82156.919166666659</v>
      </c>
      <c r="JB17">
        <f>'07_RoW_DEP'!JB42</f>
        <v>84599.285000000003</v>
      </c>
      <c r="JC17">
        <f>'07_RoW_DEP'!JC42</f>
        <v>87041.650833333333</v>
      </c>
      <c r="JD17">
        <f>'07_RoW_DEP'!JD42</f>
        <v>89484.016666666663</v>
      </c>
      <c r="JE17">
        <f>'07_RoW_DEP'!JE42</f>
        <v>91926.382499999992</v>
      </c>
      <c r="JF17">
        <f>'07_RoW_DEP'!JF42</f>
        <v>94368.748333333337</v>
      </c>
      <c r="JG17">
        <f>'07_RoW_DEP'!JG42</f>
        <v>96811.114166666666</v>
      </c>
      <c r="JH17">
        <f>'07_RoW_DEP'!JH42</f>
        <v>99253.48</v>
      </c>
      <c r="JI17">
        <f>'07_RoW_DEP'!JI42</f>
        <v>102310.81</v>
      </c>
      <c r="JJ17">
        <f>'07_RoW_DEP'!JJ42</f>
        <v>105368.14</v>
      </c>
      <c r="JK17">
        <f>'07_RoW_DEP'!JK42</f>
        <v>108425.47</v>
      </c>
      <c r="JL17">
        <f>'07_RoW_DEP'!JL42</f>
        <v>111482.8</v>
      </c>
      <c r="JM17">
        <f>'07_RoW_DEP'!JM42</f>
        <v>114540.13</v>
      </c>
      <c r="JN17">
        <f>'07_RoW_DEP'!JN42</f>
        <v>117597.45999999999</v>
      </c>
      <c r="JO17">
        <f>'07_RoW_DEP'!JO42</f>
        <v>120654.79</v>
      </c>
      <c r="JP17">
        <f>'07_RoW_DEP'!JP42</f>
        <v>123712.12</v>
      </c>
      <c r="JQ17">
        <f>'07_RoW_DEP'!JQ42</f>
        <v>126769.45</v>
      </c>
      <c r="JR17">
        <f>'07_RoW_DEP'!JR42</f>
        <v>129826.78</v>
      </c>
      <c r="JS17">
        <f>'07_RoW_DEP'!JS42</f>
        <v>132884.10999999999</v>
      </c>
      <c r="JT17">
        <f>'07_RoW_DEP'!JT42</f>
        <v>135941.44</v>
      </c>
      <c r="JU17">
        <f>'07_RoW_DEP'!JU42</f>
        <v>139390.52083333334</v>
      </c>
      <c r="JV17">
        <f>'07_RoW_DEP'!JV42</f>
        <v>142839.60166666668</v>
      </c>
      <c r="JW17">
        <f>'07_RoW_DEP'!JW42</f>
        <v>146288.6825</v>
      </c>
      <c r="JX17">
        <f>'07_RoW_DEP'!JX42</f>
        <v>149737.76333333334</v>
      </c>
      <c r="JY17">
        <f>'07_RoW_DEP'!JY42</f>
        <v>153186.84416666668</v>
      </c>
      <c r="JZ17">
        <f>'07_RoW_DEP'!JZ42</f>
        <v>156635.92499999999</v>
      </c>
      <c r="KA17">
        <f>'07_RoW_DEP'!KA42</f>
        <v>160085.00583333333</v>
      </c>
      <c r="KB17">
        <f>'07_RoW_DEP'!KB42</f>
        <v>163534.08666666667</v>
      </c>
      <c r="KC17">
        <f>'07_RoW_DEP'!KC42</f>
        <v>166983.16750000001</v>
      </c>
      <c r="KD17">
        <f>'07_RoW_DEP'!KD42</f>
        <v>170432.24833333335</v>
      </c>
      <c r="KE17">
        <f>'07_RoW_DEP'!KE42</f>
        <v>173881.32916666666</v>
      </c>
      <c r="KF17">
        <f>'07_RoW_DEP'!KF42</f>
        <v>177330.41</v>
      </c>
      <c r="KG17">
        <f>'07_RoW_DEP'!KG42</f>
        <v>181361.71333333335</v>
      </c>
      <c r="KH17">
        <f>'07_RoW_DEP'!KH42</f>
        <v>185393.01666666666</v>
      </c>
      <c r="KI17">
        <f>'07_RoW_DEP'!KI42</f>
        <v>189424.32</v>
      </c>
      <c r="KJ17">
        <f>'07_RoW_DEP'!KJ42</f>
        <v>193455.62333333332</v>
      </c>
      <c r="KK17">
        <f>'07_RoW_DEP'!KK42</f>
        <v>197486.92666666667</v>
      </c>
      <c r="KL17">
        <f>'07_RoW_DEP'!KL42</f>
        <v>201518.22999999998</v>
      </c>
      <c r="KM17">
        <f>'07_RoW_DEP'!KM42</f>
        <v>205549.53333333333</v>
      </c>
      <c r="KN17">
        <f>'07_RoW_DEP'!KN42</f>
        <v>209580.83666666667</v>
      </c>
      <c r="KO17">
        <f>'07_RoW_DEP'!KO42</f>
        <v>213612.13999999998</v>
      </c>
      <c r="KP17">
        <f>'07_RoW_DEP'!KP42</f>
        <v>217643.44333333333</v>
      </c>
      <c r="KQ17">
        <f>'07_RoW_DEP'!KQ42</f>
        <v>221674.74666666664</v>
      </c>
      <c r="KR17">
        <f>'07_RoW_DEP'!KR42</f>
        <v>225706.05</v>
      </c>
      <c r="KS17">
        <f>'07_RoW_DEP'!KS42</f>
        <v>231766.88583333333</v>
      </c>
      <c r="KT17">
        <f>'07_RoW_DEP'!KT42</f>
        <v>237827.72166666665</v>
      </c>
      <c r="KU17">
        <f>'07_RoW_DEP'!KU42</f>
        <v>243888.5575</v>
      </c>
      <c r="KV17">
        <f>'07_RoW_DEP'!KV42</f>
        <v>249949.39333333334</v>
      </c>
      <c r="KW17">
        <f>'07_RoW_DEP'!KW42</f>
        <v>256010.22916666666</v>
      </c>
      <c r="KX17">
        <f>'07_RoW_DEP'!KX42</f>
        <v>262071.065</v>
      </c>
      <c r="KY17">
        <f>'07_RoW_DEP'!KY42</f>
        <v>268131.90083333332</v>
      </c>
      <c r="KZ17">
        <f>'07_RoW_DEP'!KZ42</f>
        <v>274192.73666666669</v>
      </c>
      <c r="LA17">
        <f>'07_RoW_DEP'!LA42</f>
        <v>280253.57250000001</v>
      </c>
      <c r="LB17">
        <f>'07_RoW_DEP'!LB42</f>
        <v>286314.40833333333</v>
      </c>
      <c r="LC17">
        <f>'07_RoW_DEP'!LC42</f>
        <v>292375.2441666667</v>
      </c>
      <c r="LD17">
        <f>'07_RoW_DEP'!LD42</f>
        <v>298436.08</v>
      </c>
    </row>
    <row r="18" spans="1:316" s="25" customFormat="1">
      <c r="A18" s="126"/>
      <c r="B18" s="25" t="s">
        <v>14856</v>
      </c>
      <c r="E18" s="26">
        <v>1991</v>
      </c>
      <c r="F18" s="26">
        <v>1992</v>
      </c>
      <c r="G18" s="26">
        <v>1993</v>
      </c>
      <c r="H18" s="26">
        <v>1994</v>
      </c>
      <c r="I18" s="26">
        <v>1995</v>
      </c>
      <c r="J18" s="26">
        <v>1996</v>
      </c>
      <c r="K18" s="26">
        <v>1997</v>
      </c>
      <c r="L18" s="26">
        <v>1998</v>
      </c>
      <c r="M18" s="26">
        <v>1999</v>
      </c>
      <c r="N18" s="26">
        <v>2000</v>
      </c>
      <c r="O18" s="26">
        <v>2001</v>
      </c>
      <c r="P18" s="26">
        <v>2002</v>
      </c>
      <c r="Q18" s="26">
        <v>2003</v>
      </c>
      <c r="R18" s="26">
        <v>2004</v>
      </c>
      <c r="S18" s="26">
        <v>2005</v>
      </c>
      <c r="T18" s="26">
        <v>2006</v>
      </c>
      <c r="U18" s="26">
        <v>2007</v>
      </c>
      <c r="V18" s="26">
        <v>2008</v>
      </c>
      <c r="W18" s="26">
        <v>2009</v>
      </c>
      <c r="X18" s="26">
        <v>2010</v>
      </c>
      <c r="Y18" s="26">
        <v>2011</v>
      </c>
      <c r="Z18" s="26">
        <v>2012</v>
      </c>
      <c r="AA18" s="26">
        <v>2013</v>
      </c>
      <c r="AB18" s="26">
        <v>2014</v>
      </c>
      <c r="AC18" s="26">
        <v>2015</v>
      </c>
      <c r="AD18" s="26">
        <v>2016</v>
      </c>
    </row>
    <row r="19" spans="1:316">
      <c r="A19" s="126" t="s">
        <v>382</v>
      </c>
      <c r="B19" s="199" t="s">
        <v>15290</v>
      </c>
      <c r="C19" s="199"/>
      <c r="D19" s="199"/>
      <c r="E19" s="15">
        <f>'04_PV_eff'!E4/100</f>
        <v>8.593915751118622E-2</v>
      </c>
      <c r="F19" s="15">
        <f>'04_PV_eff'!F4/100</f>
        <v>8.8505826479079522E-2</v>
      </c>
      <c r="G19" s="15">
        <f>'04_PV_eff'!G4/100</f>
        <v>9.1149151883707036E-2</v>
      </c>
      <c r="H19" s="15">
        <f>'04_PV_eff'!H4/100</f>
        <v>9.3871423155208064E-2</v>
      </c>
      <c r="I19" s="15">
        <f>'04_PV_eff'!I4/100</f>
        <v>9.6674998100111292E-2</v>
      </c>
      <c r="J19" s="15">
        <f>'04_PV_eff'!J4/100</f>
        <v>9.9562304943471999E-2</v>
      </c>
      <c r="K19" s="15">
        <f>'04_PV_eff'!K4/100</f>
        <v>0.10253584443199999</v>
      </c>
      <c r="L19" s="15">
        <f>'04_PV_eff'!L4/100</f>
        <v>0.10559819199999999</v>
      </c>
      <c r="M19" s="15">
        <f>'04_PV_eff'!M4/100</f>
        <v>0.108752</v>
      </c>
      <c r="N19" s="15">
        <f>'04_PV_eff'!N4/100</f>
        <v>0.11199999999999999</v>
      </c>
      <c r="O19" s="15">
        <f>'04_PV_eff'!O4/100</f>
        <v>0.11800000000000001</v>
      </c>
      <c r="P19" s="15">
        <f>'04_PV_eff'!P4/100</f>
        <v>0.11699999999999999</v>
      </c>
      <c r="Q19" s="15">
        <f>'04_PV_eff'!Q4/100</f>
        <v>0.124</v>
      </c>
      <c r="R19" s="15">
        <f>'04_PV_eff'!R4/100</f>
        <v>0.129</v>
      </c>
      <c r="S19" s="15">
        <f>'04_PV_eff'!S4/100</f>
        <v>0.13300000000000001</v>
      </c>
      <c r="T19" s="15">
        <f>'04_PV_eff'!T4/100</f>
        <v>0.13200000000000001</v>
      </c>
      <c r="U19" s="15">
        <f>'04_PV_eff'!U4/100</f>
        <v>0.13699999999999998</v>
      </c>
      <c r="V19" s="15">
        <f>'04_PV_eff'!V4/100</f>
        <v>0.13900000000000001</v>
      </c>
      <c r="W19" s="15">
        <f>'04_PV_eff'!W4/100</f>
        <v>0.13900000000000001</v>
      </c>
      <c r="X19" s="15">
        <f>'04_PV_eff'!X4/100</f>
        <v>0.14400000000000002</v>
      </c>
      <c r="Y19" s="15">
        <f>'04_PV_eff'!Y4/100</f>
        <v>0.14800000000000002</v>
      </c>
      <c r="Z19" s="15">
        <f>'04_PV_eff'!Z4/100</f>
        <v>0.151</v>
      </c>
      <c r="AA19" s="15">
        <f>'04_PV_eff'!AA4/100</f>
        <v>0.161</v>
      </c>
      <c r="AB19" s="15">
        <f>'04_PV_eff'!AB4/100</f>
        <v>0.16566900000000001</v>
      </c>
      <c r="AC19" s="15">
        <f>'04_PV_eff'!AC4/100</f>
        <v>0.170473401</v>
      </c>
      <c r="AD19" s="15">
        <f>'04_PV_eff'!AD4/100</f>
        <v>0.17541712962899997</v>
      </c>
    </row>
    <row r="20" spans="1:316" s="25" customFormat="1">
      <c r="B20" s="25" t="s">
        <v>14858</v>
      </c>
      <c r="E20" s="63">
        <v>33239</v>
      </c>
      <c r="F20" s="63">
        <v>33270</v>
      </c>
      <c r="G20" s="63">
        <v>33298</v>
      </c>
      <c r="H20" s="63">
        <v>33329</v>
      </c>
      <c r="I20" s="63">
        <v>33359</v>
      </c>
      <c r="J20" s="63">
        <v>33390</v>
      </c>
      <c r="K20" s="63">
        <v>33420</v>
      </c>
      <c r="L20" s="63">
        <v>33451</v>
      </c>
      <c r="M20" s="63">
        <v>33482</v>
      </c>
      <c r="N20" s="63">
        <v>33512</v>
      </c>
      <c r="O20" s="63">
        <v>33543</v>
      </c>
      <c r="P20" s="63">
        <v>33573</v>
      </c>
      <c r="Q20" s="63">
        <v>33604</v>
      </c>
      <c r="R20" s="63">
        <v>33635</v>
      </c>
      <c r="S20" s="63">
        <v>33664</v>
      </c>
      <c r="T20" s="63">
        <v>33695</v>
      </c>
      <c r="U20" s="63">
        <v>33725</v>
      </c>
      <c r="V20" s="63">
        <v>33756</v>
      </c>
      <c r="W20" s="63">
        <v>33786</v>
      </c>
      <c r="X20" s="63">
        <v>33817</v>
      </c>
      <c r="Y20" s="63">
        <v>33848</v>
      </c>
      <c r="Z20" s="63">
        <v>33878</v>
      </c>
      <c r="AA20" s="63">
        <v>33909</v>
      </c>
      <c r="AB20" s="63">
        <v>33939</v>
      </c>
      <c r="AC20" s="63">
        <v>33970</v>
      </c>
      <c r="AD20" s="63">
        <v>34001</v>
      </c>
      <c r="AE20" s="63">
        <v>34029</v>
      </c>
      <c r="AF20" s="63">
        <v>34060</v>
      </c>
      <c r="AG20" s="63">
        <v>34090</v>
      </c>
      <c r="AH20" s="63">
        <v>34121</v>
      </c>
      <c r="AI20" s="63">
        <v>34151</v>
      </c>
      <c r="AJ20" s="63">
        <v>34182</v>
      </c>
      <c r="AK20" s="63">
        <v>34213</v>
      </c>
      <c r="AL20" s="63">
        <v>34243</v>
      </c>
      <c r="AM20" s="63">
        <v>34274</v>
      </c>
      <c r="AN20" s="63">
        <v>34304</v>
      </c>
      <c r="AO20" s="63">
        <v>34335</v>
      </c>
      <c r="AP20" s="63">
        <v>34366</v>
      </c>
      <c r="AQ20" s="63">
        <v>34394</v>
      </c>
      <c r="AR20" s="63">
        <v>34425</v>
      </c>
      <c r="AS20" s="63">
        <v>34455</v>
      </c>
      <c r="AT20" s="63">
        <v>34486</v>
      </c>
      <c r="AU20" s="63">
        <v>34516</v>
      </c>
      <c r="AV20" s="63">
        <v>34547</v>
      </c>
      <c r="AW20" s="63">
        <v>34578</v>
      </c>
      <c r="AX20" s="63">
        <v>34608</v>
      </c>
      <c r="AY20" s="63">
        <v>34639</v>
      </c>
      <c r="AZ20" s="63">
        <v>34669</v>
      </c>
      <c r="BA20" s="63">
        <v>34700</v>
      </c>
      <c r="BB20" s="63">
        <v>34731</v>
      </c>
      <c r="BC20" s="63">
        <v>34759</v>
      </c>
      <c r="BD20" s="63">
        <v>34790</v>
      </c>
      <c r="BE20" s="63">
        <v>34820</v>
      </c>
      <c r="BF20" s="63">
        <v>34851</v>
      </c>
      <c r="BG20" s="63">
        <v>34881</v>
      </c>
      <c r="BH20" s="63">
        <v>34912</v>
      </c>
      <c r="BI20" s="63">
        <v>34943</v>
      </c>
      <c r="BJ20" s="63">
        <v>34973</v>
      </c>
      <c r="BK20" s="63">
        <v>35004</v>
      </c>
      <c r="BL20" s="63">
        <v>35034</v>
      </c>
      <c r="BM20" s="63">
        <v>35065</v>
      </c>
      <c r="BN20" s="63">
        <v>35096</v>
      </c>
      <c r="BO20" s="63">
        <v>35125</v>
      </c>
      <c r="BP20" s="63">
        <v>35156</v>
      </c>
      <c r="BQ20" s="63">
        <v>35186</v>
      </c>
      <c r="BR20" s="63">
        <v>35217</v>
      </c>
      <c r="BS20" s="63">
        <v>35247</v>
      </c>
      <c r="BT20" s="63">
        <v>35278</v>
      </c>
      <c r="BU20" s="63">
        <v>35309</v>
      </c>
      <c r="BV20" s="63">
        <v>35339</v>
      </c>
      <c r="BW20" s="63">
        <v>35370</v>
      </c>
      <c r="BX20" s="63">
        <v>35400</v>
      </c>
      <c r="BY20" s="63">
        <v>35431</v>
      </c>
      <c r="BZ20" s="63">
        <v>35462</v>
      </c>
      <c r="CA20" s="63">
        <v>35490</v>
      </c>
      <c r="CB20" s="63">
        <v>35521</v>
      </c>
      <c r="CC20" s="63">
        <v>35551</v>
      </c>
      <c r="CD20" s="63">
        <v>35582</v>
      </c>
      <c r="CE20" s="63">
        <v>35612</v>
      </c>
      <c r="CF20" s="63">
        <v>35643</v>
      </c>
      <c r="CG20" s="63">
        <v>35674</v>
      </c>
      <c r="CH20" s="63">
        <v>35704</v>
      </c>
      <c r="CI20" s="63">
        <v>35735</v>
      </c>
      <c r="CJ20" s="63">
        <v>35765</v>
      </c>
      <c r="CK20" s="63">
        <v>35796</v>
      </c>
      <c r="CL20" s="63">
        <v>35827</v>
      </c>
      <c r="CM20" s="63">
        <v>35855</v>
      </c>
      <c r="CN20" s="63">
        <v>35886</v>
      </c>
      <c r="CO20" s="63">
        <v>35916</v>
      </c>
      <c r="CP20" s="63">
        <v>35947</v>
      </c>
      <c r="CQ20" s="63">
        <v>35977</v>
      </c>
      <c r="CR20" s="63">
        <v>36008</v>
      </c>
      <c r="CS20" s="63">
        <v>36039</v>
      </c>
      <c r="CT20" s="63">
        <v>36069</v>
      </c>
      <c r="CU20" s="63">
        <v>36100</v>
      </c>
      <c r="CV20" s="63">
        <v>36130</v>
      </c>
      <c r="CW20" s="63">
        <v>36161</v>
      </c>
      <c r="CX20" s="63">
        <v>36192</v>
      </c>
      <c r="CY20" s="63">
        <v>36220</v>
      </c>
      <c r="CZ20" s="63">
        <v>36251</v>
      </c>
      <c r="DA20" s="63">
        <v>36281</v>
      </c>
      <c r="DB20" s="63">
        <v>36312</v>
      </c>
      <c r="DC20" s="63">
        <v>36342</v>
      </c>
      <c r="DD20" s="63">
        <v>36373</v>
      </c>
      <c r="DE20" s="63">
        <v>36404</v>
      </c>
      <c r="DF20" s="63">
        <v>36434</v>
      </c>
      <c r="DG20" s="63">
        <v>36465</v>
      </c>
      <c r="DH20" s="63">
        <v>36495</v>
      </c>
      <c r="DI20" s="63">
        <v>36526</v>
      </c>
      <c r="DJ20" s="63">
        <v>36557</v>
      </c>
      <c r="DK20" s="63">
        <v>36586</v>
      </c>
      <c r="DL20" s="63">
        <v>36617</v>
      </c>
      <c r="DM20" s="63">
        <v>36647</v>
      </c>
      <c r="DN20" s="63">
        <v>36678</v>
      </c>
      <c r="DO20" s="63">
        <v>36708</v>
      </c>
      <c r="DP20" s="63">
        <v>36739</v>
      </c>
      <c r="DQ20" s="63">
        <v>36770</v>
      </c>
      <c r="DR20" s="63">
        <v>36800</v>
      </c>
      <c r="DS20" s="63">
        <v>36831</v>
      </c>
      <c r="DT20" s="63">
        <v>36861</v>
      </c>
      <c r="DU20" s="63">
        <v>36892</v>
      </c>
      <c r="DV20" s="63">
        <v>36923</v>
      </c>
      <c r="DW20" s="63">
        <v>36951</v>
      </c>
      <c r="DX20" s="63">
        <v>36982</v>
      </c>
      <c r="DY20" s="63">
        <v>37012</v>
      </c>
      <c r="DZ20" s="63">
        <v>37043</v>
      </c>
      <c r="EA20" s="63">
        <v>37073</v>
      </c>
      <c r="EB20" s="63">
        <v>37104</v>
      </c>
      <c r="EC20" s="63">
        <v>37135</v>
      </c>
      <c r="ED20" s="63">
        <v>37165</v>
      </c>
      <c r="EE20" s="63">
        <v>37196</v>
      </c>
      <c r="EF20" s="63">
        <v>37226</v>
      </c>
      <c r="EG20" s="63">
        <v>37257</v>
      </c>
      <c r="EH20" s="63">
        <v>37288</v>
      </c>
      <c r="EI20" s="63">
        <v>37316</v>
      </c>
      <c r="EJ20" s="63">
        <v>37347</v>
      </c>
      <c r="EK20" s="63">
        <v>37377</v>
      </c>
      <c r="EL20" s="63">
        <v>37408</v>
      </c>
      <c r="EM20" s="63">
        <v>37438</v>
      </c>
      <c r="EN20" s="63">
        <v>37469</v>
      </c>
      <c r="EO20" s="63">
        <v>37500</v>
      </c>
      <c r="EP20" s="63">
        <v>37530</v>
      </c>
      <c r="EQ20" s="63">
        <v>37561</v>
      </c>
      <c r="ER20" s="63">
        <v>37591</v>
      </c>
      <c r="ES20" s="63">
        <v>37622</v>
      </c>
      <c r="ET20" s="63">
        <v>37653</v>
      </c>
      <c r="EU20" s="63">
        <v>37681</v>
      </c>
      <c r="EV20" s="63">
        <v>37712</v>
      </c>
      <c r="EW20" s="63">
        <v>37742</v>
      </c>
      <c r="EX20" s="63">
        <v>37773</v>
      </c>
      <c r="EY20" s="63">
        <v>37803</v>
      </c>
      <c r="EZ20" s="63">
        <v>37834</v>
      </c>
      <c r="FA20" s="63">
        <v>37865</v>
      </c>
      <c r="FB20" s="63">
        <v>37895</v>
      </c>
      <c r="FC20" s="63">
        <v>37926</v>
      </c>
      <c r="FD20" s="63">
        <v>37956</v>
      </c>
      <c r="FE20" s="63">
        <v>37987</v>
      </c>
      <c r="FF20" s="63">
        <v>38018</v>
      </c>
      <c r="FG20" s="63">
        <v>38047</v>
      </c>
      <c r="FH20" s="63">
        <v>38078</v>
      </c>
      <c r="FI20" s="63">
        <v>38108</v>
      </c>
      <c r="FJ20" s="63">
        <v>38139</v>
      </c>
      <c r="FK20" s="63">
        <v>38169</v>
      </c>
      <c r="FL20" s="63">
        <v>38200</v>
      </c>
      <c r="FM20" s="63">
        <v>38231</v>
      </c>
      <c r="FN20" s="63">
        <v>38261</v>
      </c>
      <c r="FO20" s="63">
        <v>38292</v>
      </c>
      <c r="FP20" s="63">
        <v>38322</v>
      </c>
      <c r="FQ20" s="63">
        <v>38353</v>
      </c>
      <c r="FR20" s="63">
        <v>38384</v>
      </c>
      <c r="FS20" s="63">
        <v>38412</v>
      </c>
      <c r="FT20" s="63">
        <v>38443</v>
      </c>
      <c r="FU20" s="63">
        <v>38473</v>
      </c>
      <c r="FV20" s="63">
        <v>38504</v>
      </c>
      <c r="FW20" s="63">
        <v>38534</v>
      </c>
      <c r="FX20" s="63">
        <v>38565</v>
      </c>
      <c r="FY20" s="63">
        <v>38596</v>
      </c>
      <c r="FZ20" s="63">
        <v>38626</v>
      </c>
      <c r="GA20" s="63">
        <v>38657</v>
      </c>
      <c r="GB20" s="63">
        <v>38687</v>
      </c>
      <c r="GC20" s="63">
        <v>38718</v>
      </c>
      <c r="GD20" s="63">
        <v>38749</v>
      </c>
      <c r="GE20" s="63">
        <v>38777</v>
      </c>
      <c r="GF20" s="63">
        <v>38808</v>
      </c>
      <c r="GG20" s="63">
        <v>38838</v>
      </c>
      <c r="GH20" s="63">
        <v>38869</v>
      </c>
      <c r="GI20" s="63">
        <v>38899</v>
      </c>
      <c r="GJ20" s="63">
        <v>38930</v>
      </c>
      <c r="GK20" s="63">
        <v>38961</v>
      </c>
      <c r="GL20" s="63">
        <v>38991</v>
      </c>
      <c r="GM20" s="63">
        <v>39022</v>
      </c>
      <c r="GN20" s="63">
        <v>39052</v>
      </c>
      <c r="GO20" s="63">
        <v>39083</v>
      </c>
      <c r="GP20" s="63">
        <v>39114</v>
      </c>
      <c r="GQ20" s="63">
        <v>39142</v>
      </c>
      <c r="GR20" s="63">
        <v>39173</v>
      </c>
      <c r="GS20" s="63">
        <v>39203</v>
      </c>
      <c r="GT20" s="63">
        <v>39234</v>
      </c>
      <c r="GU20" s="63">
        <v>39264</v>
      </c>
      <c r="GV20" s="63">
        <v>39295</v>
      </c>
      <c r="GW20" s="63">
        <v>39326</v>
      </c>
      <c r="GX20" s="63">
        <v>39356</v>
      </c>
      <c r="GY20" s="63">
        <v>39387</v>
      </c>
      <c r="GZ20" s="63">
        <v>39417</v>
      </c>
      <c r="HA20" s="63">
        <v>39448</v>
      </c>
      <c r="HB20" s="63">
        <v>39479</v>
      </c>
      <c r="HC20" s="63">
        <v>39508</v>
      </c>
      <c r="HD20" s="63">
        <v>39539</v>
      </c>
      <c r="HE20" s="63">
        <v>39569</v>
      </c>
      <c r="HF20" s="63">
        <v>39600</v>
      </c>
      <c r="HG20" s="63">
        <v>39630</v>
      </c>
      <c r="HH20" s="63">
        <v>39661</v>
      </c>
      <c r="HI20" s="63">
        <v>39692</v>
      </c>
      <c r="HJ20" s="63">
        <v>39722</v>
      </c>
      <c r="HK20" s="63">
        <v>39753</v>
      </c>
      <c r="HL20" s="63">
        <v>39783</v>
      </c>
      <c r="HM20" s="63">
        <v>39814</v>
      </c>
      <c r="HN20" s="63">
        <v>39845</v>
      </c>
      <c r="HO20" s="63">
        <v>39873</v>
      </c>
      <c r="HP20" s="63">
        <v>39904</v>
      </c>
      <c r="HQ20" s="63">
        <v>39934</v>
      </c>
      <c r="HR20" s="63">
        <v>39965</v>
      </c>
      <c r="HS20" s="63">
        <v>39995</v>
      </c>
      <c r="HT20" s="63">
        <v>40026</v>
      </c>
      <c r="HU20" s="63">
        <v>40057</v>
      </c>
      <c r="HV20" s="63">
        <v>40087</v>
      </c>
      <c r="HW20" s="63">
        <v>40118</v>
      </c>
      <c r="HX20" s="63">
        <v>40148</v>
      </c>
      <c r="HY20" s="63">
        <v>40179</v>
      </c>
      <c r="HZ20" s="63">
        <v>40210</v>
      </c>
      <c r="IA20" s="63">
        <v>40238</v>
      </c>
      <c r="IB20" s="63">
        <v>40269</v>
      </c>
      <c r="IC20" s="63">
        <v>40299</v>
      </c>
      <c r="ID20" s="63">
        <v>40330</v>
      </c>
      <c r="IE20" s="63">
        <v>40360</v>
      </c>
      <c r="IF20" s="63">
        <v>40391</v>
      </c>
      <c r="IG20" s="63">
        <v>40422</v>
      </c>
      <c r="IH20" s="63">
        <v>40452</v>
      </c>
      <c r="II20" s="63">
        <v>40483</v>
      </c>
      <c r="IJ20" s="63">
        <v>40513</v>
      </c>
      <c r="IK20" s="63">
        <v>40544</v>
      </c>
      <c r="IL20" s="63">
        <v>40575</v>
      </c>
      <c r="IM20" s="63">
        <v>40603</v>
      </c>
      <c r="IN20" s="63">
        <v>40634</v>
      </c>
      <c r="IO20" s="63">
        <v>40664</v>
      </c>
      <c r="IP20" s="63">
        <v>40695</v>
      </c>
      <c r="IQ20" s="63">
        <v>40725</v>
      </c>
      <c r="IR20" s="63">
        <v>40756</v>
      </c>
      <c r="IS20" s="63">
        <v>40787</v>
      </c>
      <c r="IT20" s="63">
        <v>40817</v>
      </c>
      <c r="IU20" s="63">
        <v>40848</v>
      </c>
      <c r="IV20" s="63">
        <v>40878</v>
      </c>
      <c r="IW20" s="63">
        <v>40909</v>
      </c>
      <c r="IX20" s="63">
        <v>40940</v>
      </c>
      <c r="IY20" s="63">
        <v>40969</v>
      </c>
      <c r="IZ20" s="63">
        <v>41000</v>
      </c>
      <c r="JA20" s="63">
        <v>41030</v>
      </c>
      <c r="JB20" s="63">
        <v>41061</v>
      </c>
      <c r="JC20" s="63">
        <v>41091</v>
      </c>
      <c r="JD20" s="63">
        <v>41122</v>
      </c>
      <c r="JE20" s="63">
        <v>41153</v>
      </c>
      <c r="JF20" s="63">
        <v>41183</v>
      </c>
      <c r="JG20" s="63">
        <v>41214</v>
      </c>
      <c r="JH20" s="63">
        <v>41244</v>
      </c>
      <c r="JI20" s="63">
        <v>41275</v>
      </c>
      <c r="JJ20" s="63">
        <v>41306</v>
      </c>
      <c r="JK20" s="63">
        <v>41334</v>
      </c>
      <c r="JL20" s="63">
        <v>41365</v>
      </c>
      <c r="JM20" s="63">
        <v>41395</v>
      </c>
      <c r="JN20" s="63">
        <v>41426</v>
      </c>
      <c r="JO20" s="63">
        <v>41456</v>
      </c>
      <c r="JP20" s="63">
        <v>41487</v>
      </c>
      <c r="JQ20" s="63">
        <v>41518</v>
      </c>
      <c r="JR20" s="63">
        <v>41548</v>
      </c>
      <c r="JS20" s="63">
        <v>41579</v>
      </c>
      <c r="JT20" s="63">
        <v>41609</v>
      </c>
      <c r="JU20" s="63">
        <v>41640</v>
      </c>
      <c r="JV20" s="63">
        <v>41671</v>
      </c>
      <c r="JW20" s="63">
        <v>41699</v>
      </c>
      <c r="JX20" s="63">
        <v>41730</v>
      </c>
      <c r="JY20" s="63">
        <v>41760</v>
      </c>
      <c r="JZ20" s="63">
        <v>41791</v>
      </c>
      <c r="KA20" s="63">
        <v>41821</v>
      </c>
      <c r="KB20" s="63">
        <v>41852</v>
      </c>
      <c r="KC20" s="63">
        <v>41883</v>
      </c>
      <c r="KD20" s="63">
        <v>41913</v>
      </c>
      <c r="KE20" s="63">
        <v>41944</v>
      </c>
      <c r="KF20" s="63">
        <v>41974</v>
      </c>
      <c r="KG20" s="63">
        <v>42005</v>
      </c>
      <c r="KH20" s="63">
        <v>42036</v>
      </c>
      <c r="KI20" s="63">
        <v>42064</v>
      </c>
      <c r="KJ20" s="63">
        <v>42095</v>
      </c>
      <c r="KK20" s="63">
        <v>42125</v>
      </c>
      <c r="KL20" s="63">
        <v>42156</v>
      </c>
      <c r="KM20" s="63">
        <v>42186</v>
      </c>
      <c r="KN20" s="63">
        <v>42217</v>
      </c>
      <c r="KO20" s="63">
        <v>42248</v>
      </c>
      <c r="KP20" s="63">
        <v>42278</v>
      </c>
      <c r="KQ20" s="63">
        <v>42309</v>
      </c>
      <c r="KR20" s="63">
        <v>42339</v>
      </c>
      <c r="KS20" s="63">
        <v>42370</v>
      </c>
      <c r="KT20" s="63">
        <v>42401</v>
      </c>
      <c r="KU20" s="63">
        <v>42430</v>
      </c>
      <c r="KV20" s="63">
        <v>42461</v>
      </c>
      <c r="KW20" s="63">
        <v>42491</v>
      </c>
      <c r="KX20" s="63">
        <v>42522</v>
      </c>
      <c r="KY20" s="63">
        <v>42552</v>
      </c>
      <c r="KZ20" s="63">
        <v>42583</v>
      </c>
      <c r="LA20" s="63">
        <v>42614</v>
      </c>
      <c r="LB20" s="63">
        <v>42644</v>
      </c>
      <c r="LC20" s="63">
        <v>42675</v>
      </c>
      <c r="LD20" s="63">
        <v>42705</v>
      </c>
    </row>
    <row r="21" spans="1:316">
      <c r="A21" s="126" t="s">
        <v>381</v>
      </c>
      <c r="B21" s="199" t="s">
        <v>15291</v>
      </c>
      <c r="C21" s="199"/>
      <c r="D21" s="199"/>
      <c r="E21" s="14">
        <v>12.888099118649638</v>
      </c>
      <c r="F21" s="14">
        <v>12.72725732340853</v>
      </c>
      <c r="G21" s="14">
        <v>12.7502717757216</v>
      </c>
      <c r="H21" s="14">
        <v>13.378609434539735</v>
      </c>
      <c r="I21" s="14">
        <v>13.301959431363777</v>
      </c>
      <c r="J21" s="14">
        <v>12.675908754972715</v>
      </c>
      <c r="K21" s="14">
        <v>13.270541185752652</v>
      </c>
      <c r="L21" s="14">
        <v>12.774304067101882</v>
      </c>
      <c r="M21" s="14">
        <v>12.611842101643479</v>
      </c>
      <c r="N21" s="14">
        <v>13.235442520668455</v>
      </c>
      <c r="O21" s="14">
        <v>13.189011764276458</v>
      </c>
      <c r="P21" s="14">
        <v>13.218895105656152</v>
      </c>
      <c r="Q21" s="14">
        <v>12.888952650935765</v>
      </c>
      <c r="R21" s="14">
        <v>12.948275341593479</v>
      </c>
      <c r="S21" s="14">
        <v>12.736479326259367</v>
      </c>
      <c r="T21" s="14">
        <v>12.86102006124727</v>
      </c>
      <c r="U21" s="14">
        <v>13.22329137369529</v>
      </c>
      <c r="V21" s="14">
        <v>13.039676769764672</v>
      </c>
      <c r="W21" s="14">
        <v>12.919038221848719</v>
      </c>
      <c r="X21" s="14">
        <v>13.185291201133577</v>
      </c>
      <c r="Y21" s="14">
        <v>13.299633332683328</v>
      </c>
      <c r="Z21" s="14">
        <v>13.306736128511861</v>
      </c>
      <c r="AA21" s="14">
        <v>12.649621448637797</v>
      </c>
      <c r="AB21" s="14">
        <v>12.878037439350869</v>
      </c>
      <c r="AC21" s="14">
        <v>12.641934072888505</v>
      </c>
      <c r="AD21">
        <v>13.343302325155133</v>
      </c>
      <c r="AE21">
        <v>12.988030029607339</v>
      </c>
      <c r="AF21">
        <v>12.888746164249541</v>
      </c>
      <c r="AG21">
        <v>13.132600056738573</v>
      </c>
      <c r="AH21">
        <v>12.792686591862822</v>
      </c>
      <c r="AI21">
        <v>13.026494498179192</v>
      </c>
      <c r="AJ21">
        <v>12.708429149922704</v>
      </c>
      <c r="AK21">
        <v>12.974395873138542</v>
      </c>
      <c r="AL21">
        <v>12.996846378859344</v>
      </c>
      <c r="AM21">
        <v>12.929365862760474</v>
      </c>
      <c r="AN21">
        <v>13.140416758947561</v>
      </c>
      <c r="AO21">
        <v>12.476756694269264</v>
      </c>
      <c r="AP21">
        <v>12.489904473427844</v>
      </c>
      <c r="AQ21">
        <v>12.418040765123651</v>
      </c>
      <c r="AR21">
        <v>12.251978547376545</v>
      </c>
      <c r="AS21">
        <v>12.785439884748378</v>
      </c>
      <c r="AT21">
        <v>12.405280519304897</v>
      </c>
      <c r="AU21">
        <v>12.733183631948837</v>
      </c>
      <c r="AV21">
        <v>12.651887868438237</v>
      </c>
      <c r="AW21">
        <v>12.359194622342841</v>
      </c>
      <c r="AX21">
        <v>12.625479056586098</v>
      </c>
      <c r="AY21">
        <v>12.317456754700713</v>
      </c>
      <c r="AZ21">
        <v>12.02840926255292</v>
      </c>
      <c r="BA21">
        <v>12.282732006309477</v>
      </c>
      <c r="BB21">
        <v>12.122145465965227</v>
      </c>
      <c r="BC21">
        <v>11.647356967884891</v>
      </c>
      <c r="BD21">
        <v>11.770794746364485</v>
      </c>
      <c r="BE21">
        <v>11.949247902876264</v>
      </c>
      <c r="BF21">
        <v>11.799222858355046</v>
      </c>
      <c r="BG21">
        <v>11.561110944029805</v>
      </c>
      <c r="BH21">
        <v>11.751941733540383</v>
      </c>
      <c r="BI21">
        <v>11.981522721602511</v>
      </c>
      <c r="BJ21">
        <v>11.433582430335012</v>
      </c>
      <c r="BK21">
        <v>11.779693445184218</v>
      </c>
      <c r="BL21">
        <v>11.319437783374964</v>
      </c>
      <c r="BM21">
        <v>11.431276438045471</v>
      </c>
      <c r="BN21">
        <v>11.334719234959664</v>
      </c>
      <c r="BO21">
        <v>11.072582286729793</v>
      </c>
      <c r="BP21">
        <v>11.096990191992194</v>
      </c>
      <c r="BQ21">
        <v>10.701882469930762</v>
      </c>
      <c r="BR21">
        <v>10.981166723708672</v>
      </c>
      <c r="BS21">
        <v>11.319052225481336</v>
      </c>
      <c r="BT21">
        <v>11.067892168702953</v>
      </c>
      <c r="BU21">
        <v>10.733426056744964</v>
      </c>
      <c r="BV21">
        <v>11.022410619724791</v>
      </c>
      <c r="BW21">
        <v>10.623007839099706</v>
      </c>
      <c r="BX21">
        <v>10.871606105814228</v>
      </c>
      <c r="BY21">
        <v>10.745385812193227</v>
      </c>
      <c r="BZ21">
        <v>10.818241600543049</v>
      </c>
      <c r="CA21">
        <v>10.622434229453326</v>
      </c>
      <c r="CB21">
        <v>10.190152376444317</v>
      </c>
      <c r="CC21">
        <v>10.5136855643141</v>
      </c>
      <c r="CD21">
        <v>10.602055710751488</v>
      </c>
      <c r="CE21">
        <v>10.337733894597013</v>
      </c>
      <c r="CF21">
        <v>10.505083361918908</v>
      </c>
      <c r="CG21">
        <v>10.353763866722218</v>
      </c>
      <c r="CH21">
        <v>10.079107642048843</v>
      </c>
      <c r="CI21">
        <v>10.295848965913507</v>
      </c>
      <c r="CJ21">
        <v>10.105620984398826</v>
      </c>
      <c r="CK21">
        <v>10.000131587533874</v>
      </c>
      <c r="CL21">
        <v>10.505138832995062</v>
      </c>
      <c r="CM21">
        <v>10.23371404033364</v>
      </c>
      <c r="CN21">
        <v>10.160780986941818</v>
      </c>
      <c r="CO21">
        <v>10.248745010355908</v>
      </c>
      <c r="CP21">
        <v>10.025812449844713</v>
      </c>
      <c r="CQ21">
        <v>9.9701367566215584</v>
      </c>
      <c r="CR21">
        <v>10.245176824036754</v>
      </c>
      <c r="CS21">
        <v>9.9781445403269107</v>
      </c>
      <c r="CT21">
        <v>10.062650992591289</v>
      </c>
      <c r="CU21">
        <v>9.9586149640628943</v>
      </c>
      <c r="CV21">
        <v>10.070808220908091</v>
      </c>
      <c r="CW21">
        <v>10.011187138478522</v>
      </c>
      <c r="CX21">
        <v>10.052899537734232</v>
      </c>
      <c r="CY21">
        <v>10.079314798698308</v>
      </c>
      <c r="CZ21">
        <v>10.052628036869818</v>
      </c>
      <c r="DA21">
        <v>9.9724524939795778</v>
      </c>
      <c r="DB21">
        <v>10.035598898222446</v>
      </c>
      <c r="DC21">
        <v>10.057354352821788</v>
      </c>
      <c r="DD21">
        <v>10.287206112926224</v>
      </c>
      <c r="DE21">
        <v>10.002007253928083</v>
      </c>
      <c r="DF21">
        <v>10.012531664164234</v>
      </c>
      <c r="DG21">
        <v>10.115016857807369</v>
      </c>
      <c r="DH21">
        <v>10.098059115476731</v>
      </c>
      <c r="DI21">
        <v>10.15044094567012</v>
      </c>
      <c r="DJ21">
        <v>9.8639104952820311</v>
      </c>
      <c r="DK21">
        <v>9.962078588738672</v>
      </c>
      <c r="DL21">
        <v>10.19420189006253</v>
      </c>
      <c r="DM21">
        <v>9.658437980487502</v>
      </c>
      <c r="DN21">
        <v>9.8856545429775302</v>
      </c>
      <c r="DO21">
        <v>9.8076921725357753</v>
      </c>
      <c r="DP21">
        <v>9.7699868246368045</v>
      </c>
      <c r="DQ21">
        <v>9.6389095988518338</v>
      </c>
      <c r="DR21">
        <v>9.8207183136864877</v>
      </c>
      <c r="DS21">
        <v>9.4578626510295329</v>
      </c>
      <c r="DT21">
        <v>9.7752911940312508</v>
      </c>
      <c r="DU21">
        <v>9.5073044383275178</v>
      </c>
      <c r="DV21">
        <v>9.3408690472347704</v>
      </c>
      <c r="DW21">
        <v>9.4567417753891796</v>
      </c>
      <c r="DX21">
        <v>9.5891591890945822</v>
      </c>
      <c r="DY21">
        <v>9.5851219450158442</v>
      </c>
      <c r="DZ21">
        <v>9.3431451340362077</v>
      </c>
      <c r="EA21">
        <v>9.2380043493549149</v>
      </c>
      <c r="EB21">
        <v>9.4561264800800284</v>
      </c>
      <c r="EC21">
        <v>9.416257940336429</v>
      </c>
      <c r="ED21">
        <v>9.2947626962807224</v>
      </c>
      <c r="EE21">
        <v>9.2929089056810774</v>
      </c>
      <c r="EF21">
        <v>9.1784174955657836</v>
      </c>
      <c r="EG21">
        <v>9.5493290582226908</v>
      </c>
      <c r="EH21">
        <v>9.0322058351090266</v>
      </c>
      <c r="EI21">
        <v>9.4154635362266639</v>
      </c>
      <c r="EJ21">
        <v>9.4111975236241374</v>
      </c>
      <c r="EK21">
        <v>9.3302775619465557</v>
      </c>
      <c r="EL21">
        <v>9.0180506437896923</v>
      </c>
      <c r="EM21">
        <v>8.9388096262737591</v>
      </c>
      <c r="EN21">
        <v>9.2970675563380745</v>
      </c>
      <c r="EO21">
        <v>9.3678693511325353</v>
      </c>
      <c r="EP21">
        <v>9.240283853592814</v>
      </c>
      <c r="EQ21">
        <v>9.1658902542496126</v>
      </c>
      <c r="ER21">
        <v>9.0711919652436883</v>
      </c>
      <c r="ES21">
        <v>8.763580202208642</v>
      </c>
      <c r="ET21">
        <v>8.7906356487710156</v>
      </c>
      <c r="EU21">
        <v>8.330912233182115</v>
      </c>
      <c r="EV21">
        <v>8.2509042387635319</v>
      </c>
      <c r="EW21">
        <v>8.4259928005050657</v>
      </c>
      <c r="EX21">
        <v>8.6435566612788932</v>
      </c>
      <c r="EY21">
        <v>8.4748486270474697</v>
      </c>
      <c r="EZ21">
        <v>8.2308754734964644</v>
      </c>
      <c r="FA21">
        <v>8.3144592344455077</v>
      </c>
      <c r="FB21">
        <v>8.0333704524839664</v>
      </c>
      <c r="FC21">
        <v>8.0174497821853627</v>
      </c>
      <c r="FD21">
        <v>7.8136695009540027</v>
      </c>
      <c r="FE21">
        <v>8.0669576973855239</v>
      </c>
      <c r="FF21">
        <v>7.9806288739849425</v>
      </c>
      <c r="FG21">
        <v>7.5061504427148709</v>
      </c>
      <c r="FH21">
        <v>7.642760040038719</v>
      </c>
      <c r="FI21">
        <v>7.3673319605178449</v>
      </c>
      <c r="FJ21">
        <v>7.5580183662321776</v>
      </c>
      <c r="FK21">
        <v>7.345540697945955</v>
      </c>
      <c r="FL21">
        <v>7.535004516059808</v>
      </c>
      <c r="FM21">
        <v>7.7181188209938547</v>
      </c>
      <c r="FN21">
        <v>7.8376753893157884</v>
      </c>
      <c r="FO21">
        <v>7.927195385676991</v>
      </c>
      <c r="FP21">
        <v>7.7316524764569117</v>
      </c>
      <c r="FQ21">
        <v>8.0122134924186845</v>
      </c>
      <c r="FR21">
        <v>7.9596039003244847</v>
      </c>
      <c r="FS21">
        <v>8.1130480523686792</v>
      </c>
      <c r="FT21">
        <v>8.4169573431734985</v>
      </c>
      <c r="FU21">
        <v>8.7222527821692761</v>
      </c>
      <c r="FV21">
        <v>8.5587432269570112</v>
      </c>
      <c r="FW21">
        <v>8.3023722308379249</v>
      </c>
      <c r="FX21">
        <v>8.7225984261493164</v>
      </c>
      <c r="FY21">
        <v>8.5189749008378826</v>
      </c>
      <c r="FZ21">
        <v>8.4822759739009594</v>
      </c>
      <c r="GA21">
        <v>8.910906329269741</v>
      </c>
      <c r="GB21">
        <v>8.5967047363624669</v>
      </c>
      <c r="GC21">
        <v>8.6049269618371866</v>
      </c>
      <c r="GD21">
        <v>8.8958708624373042</v>
      </c>
      <c r="GE21">
        <v>8.990011466944944</v>
      </c>
      <c r="GF21">
        <v>9.122908520443163</v>
      </c>
      <c r="GG21">
        <v>9.0404618676226285</v>
      </c>
      <c r="GH21">
        <v>8.8368453126619464</v>
      </c>
      <c r="GI21">
        <v>9.2065715445904175</v>
      </c>
      <c r="GJ21">
        <v>9.1266964972438895</v>
      </c>
      <c r="GK21">
        <v>8.8316018867495991</v>
      </c>
      <c r="GL21">
        <v>9.0568524716074688</v>
      </c>
      <c r="GM21">
        <v>8.9401385757524583</v>
      </c>
      <c r="GN21">
        <v>9.1133355370261402</v>
      </c>
      <c r="GO21">
        <v>8.9058275037267229</v>
      </c>
      <c r="GP21">
        <v>9.2343080742819996</v>
      </c>
      <c r="GQ21">
        <v>8.8515246339944174</v>
      </c>
      <c r="GR21">
        <v>9.3433726835336035</v>
      </c>
      <c r="GS21">
        <v>8.9283199113815055</v>
      </c>
      <c r="GT21">
        <v>9.1593780824723687</v>
      </c>
      <c r="GU21">
        <v>8.9698868683388682</v>
      </c>
      <c r="GV21">
        <v>9.2585793475115583</v>
      </c>
      <c r="GW21">
        <v>8.8381080311872058</v>
      </c>
      <c r="GX21">
        <v>8.8068845865707317</v>
      </c>
      <c r="GY21">
        <v>8.8262188451356849</v>
      </c>
      <c r="GZ21">
        <v>8.9376897147568997</v>
      </c>
      <c r="HA21">
        <v>8.6602641285607866</v>
      </c>
      <c r="HB21">
        <v>8.9982111223343804</v>
      </c>
      <c r="HC21">
        <v>8.6195032337737594</v>
      </c>
      <c r="HD21">
        <v>8.7967369735028687</v>
      </c>
      <c r="HE21">
        <v>8.8045391887637354</v>
      </c>
      <c r="HF21">
        <v>8.923712010861399</v>
      </c>
      <c r="HG21">
        <v>8.9421315981387774</v>
      </c>
      <c r="HH21">
        <v>8.5861590024413825</v>
      </c>
      <c r="HI21">
        <v>8.5116835724452589</v>
      </c>
      <c r="HJ21">
        <v>8.2431564239472248</v>
      </c>
      <c r="HK21">
        <v>8.366060304240106</v>
      </c>
      <c r="HL21">
        <v>8.0354643141503299</v>
      </c>
      <c r="HM21">
        <v>8.0629146375149183</v>
      </c>
      <c r="HN21">
        <v>7.7273072607528634</v>
      </c>
      <c r="HO21">
        <v>7.5220377142818711</v>
      </c>
      <c r="HP21">
        <v>7.3037040949855436</v>
      </c>
      <c r="HQ21">
        <v>7.3127974236296778</v>
      </c>
      <c r="HR21">
        <v>7.1706710508310803</v>
      </c>
      <c r="HS21">
        <v>7.1802287447670157</v>
      </c>
      <c r="HT21">
        <v>7.0964505937310127</v>
      </c>
      <c r="HU21">
        <v>7.0870995567293544</v>
      </c>
      <c r="HV21">
        <v>7.0578715398198018</v>
      </c>
      <c r="HW21">
        <v>7.165355681756167</v>
      </c>
      <c r="HX21">
        <v>6.8357204321453429</v>
      </c>
      <c r="HY21">
        <v>6.9721245102217937</v>
      </c>
      <c r="HZ21">
        <v>6.5668041147944161</v>
      </c>
      <c r="IA21">
        <v>6.8089611084460824</v>
      </c>
      <c r="IB21">
        <v>6.7030217093052933</v>
      </c>
      <c r="IC21">
        <v>6.4601329085593013</v>
      </c>
      <c r="ID21">
        <v>6.6742140626590913</v>
      </c>
      <c r="IE21">
        <v>6.5003995515123592</v>
      </c>
      <c r="IF21">
        <v>6.563251361487854</v>
      </c>
      <c r="IG21">
        <v>6.4616025216978201</v>
      </c>
      <c r="IH21">
        <v>5.9069635638570501</v>
      </c>
      <c r="II21">
        <v>5.8587223801693726</v>
      </c>
      <c r="IJ21">
        <v>5.7643291895087607</v>
      </c>
      <c r="IK21">
        <v>5.3977954842721099</v>
      </c>
      <c r="IL21">
        <v>5.0618088495184459</v>
      </c>
      <c r="IM21">
        <v>4.9517427680209574</v>
      </c>
      <c r="IN21">
        <v>4.7433315687570419</v>
      </c>
      <c r="IO21">
        <v>4.382360843308386</v>
      </c>
      <c r="IP21">
        <v>4.4063339849752534</v>
      </c>
      <c r="IQ21">
        <v>4.5276446505325945</v>
      </c>
      <c r="IR21">
        <v>4.5371340907466822</v>
      </c>
      <c r="IS21">
        <v>4.4223247500648952</v>
      </c>
      <c r="IT21">
        <v>4.1761376059576349</v>
      </c>
      <c r="IU21">
        <v>4.1434707329000551</v>
      </c>
      <c r="IV21">
        <v>4.0623698729354212</v>
      </c>
      <c r="IW21">
        <v>3.8617635513893362</v>
      </c>
      <c r="IX21">
        <v>3.733244430783361</v>
      </c>
      <c r="IY21">
        <v>3.6793660509294641</v>
      </c>
      <c r="IZ21">
        <v>3.657208895686455</v>
      </c>
      <c r="JA21">
        <v>3.5597647900084399</v>
      </c>
      <c r="JB21">
        <v>3.4284808136637932</v>
      </c>
      <c r="JC21">
        <v>3.4545384298009063</v>
      </c>
      <c r="JD21">
        <v>3.5948974078504294</v>
      </c>
      <c r="JE21">
        <v>3.4962776672765545</v>
      </c>
      <c r="JF21">
        <v>3.4659304412307619</v>
      </c>
      <c r="JG21">
        <v>3.3418725582641038</v>
      </c>
      <c r="JH21">
        <v>3.31504654430231</v>
      </c>
      <c r="JI21">
        <v>3.3280043642743897</v>
      </c>
      <c r="JJ21">
        <v>3.2963913663044169</v>
      </c>
      <c r="JK21">
        <v>3.2952456564535586</v>
      </c>
      <c r="JL21">
        <v>3.2449637756898873</v>
      </c>
      <c r="JM21">
        <v>3.1589592276236513</v>
      </c>
      <c r="JN21">
        <v>3.3211451224004409</v>
      </c>
      <c r="JO21">
        <v>3.2880954978611117</v>
      </c>
      <c r="JP21">
        <v>3.3279037271792204</v>
      </c>
      <c r="JQ21">
        <v>3.1361146223329412</v>
      </c>
      <c r="JR21">
        <v>3.2139374405871188</v>
      </c>
      <c r="JS21">
        <v>3.2039230798388232</v>
      </c>
      <c r="JT21">
        <v>3.1585353035630845</v>
      </c>
      <c r="JU21">
        <v>3.0985883506251581</v>
      </c>
      <c r="JV21">
        <v>3.1747745276342814</v>
      </c>
      <c r="JW21">
        <v>2.9850750558227239</v>
      </c>
      <c r="JX21">
        <v>3.0406178125180254</v>
      </c>
      <c r="JY21">
        <v>2.9872573217414868</v>
      </c>
      <c r="JZ21">
        <v>2.978354853712375</v>
      </c>
      <c r="KA21">
        <v>2.9245324329467901</v>
      </c>
      <c r="KB21">
        <v>3.0241446155353691</v>
      </c>
      <c r="KC21">
        <v>2.9876284432307711</v>
      </c>
      <c r="KD21">
        <v>2.897426468618808</v>
      </c>
      <c r="KE21">
        <v>2.9875484503825125</v>
      </c>
      <c r="KF21">
        <v>2.9385542313356354</v>
      </c>
      <c r="KG21">
        <v>2.9370489527605743</v>
      </c>
      <c r="KH21">
        <v>2.8688363379635704</v>
      </c>
      <c r="KI21">
        <v>2.8876548011713239</v>
      </c>
      <c r="KJ21">
        <v>2.9086115449750172</v>
      </c>
      <c r="KK21">
        <v>2.9054792373820701</v>
      </c>
      <c r="KL21">
        <v>2.9203908500667417</v>
      </c>
      <c r="KM21">
        <v>2.8818295769547508</v>
      </c>
      <c r="KN21">
        <v>2.7651690947406564</v>
      </c>
      <c r="KO21">
        <v>2.8931311213113116</v>
      </c>
      <c r="KP21">
        <v>2.7812163712506743</v>
      </c>
      <c r="KQ21">
        <v>2.8057611515365846</v>
      </c>
      <c r="KR21">
        <v>2.7325766598441827</v>
      </c>
      <c r="KS21">
        <v>2.8637254799359853</v>
      </c>
      <c r="KT21">
        <v>2.8232176560874538</v>
      </c>
      <c r="KU21">
        <v>2.75882547335934</v>
      </c>
      <c r="KV21">
        <v>2.7942068512188114</v>
      </c>
      <c r="KW21">
        <v>2.7463095016632662</v>
      </c>
      <c r="KX21">
        <v>2.8144441797062361</v>
      </c>
      <c r="KY21">
        <v>2.8135193573115655</v>
      </c>
      <c r="KZ21">
        <v>2.6710943365540274</v>
      </c>
      <c r="LA21">
        <v>2.7673062586216495</v>
      </c>
      <c r="LB21">
        <v>2.7616776214631882</v>
      </c>
      <c r="LC21">
        <v>2.7916328022189898</v>
      </c>
      <c r="LD21">
        <v>2.7009984227202857</v>
      </c>
    </row>
    <row r="22" spans="1:316">
      <c r="A22" s="126" t="s">
        <v>381</v>
      </c>
      <c r="B22" s="199" t="s">
        <v>15292</v>
      </c>
      <c r="C22" s="199"/>
      <c r="D22" s="199"/>
      <c r="E22" s="14">
        <v>8.3772644271222649</v>
      </c>
      <c r="F22" s="14">
        <v>8.2727172602155452</v>
      </c>
      <c r="G22" s="14">
        <v>8.287676654219041</v>
      </c>
      <c r="H22" s="14">
        <v>8.6960961324508279</v>
      </c>
      <c r="I22" s="14">
        <v>8.6462736303864549</v>
      </c>
      <c r="J22" s="14">
        <v>8.2393406907322593</v>
      </c>
      <c r="K22" s="14">
        <v>8.6258517707392244</v>
      </c>
      <c r="L22" s="14">
        <v>8.303297643616224</v>
      </c>
      <c r="M22" s="14">
        <v>8.1976973660682617</v>
      </c>
      <c r="N22" s="14">
        <v>8.6030376384344969</v>
      </c>
      <c r="O22" s="14">
        <v>8.5728576467796973</v>
      </c>
      <c r="P22" s="14">
        <v>8.5922818186764989</v>
      </c>
      <c r="Q22" s="14">
        <v>8.3317872493549068</v>
      </c>
      <c r="R22" s="14">
        <v>8.3701351315300716</v>
      </c>
      <c r="S22" s="14">
        <v>8.2332241359033773</v>
      </c>
      <c r="T22" s="14">
        <v>8.3137308253062709</v>
      </c>
      <c r="U22" s="14">
        <v>8.5479133522815989</v>
      </c>
      <c r="V22" s="14">
        <v>8.4292196261693064</v>
      </c>
      <c r="W22" s="14">
        <v>8.3512354219807801</v>
      </c>
      <c r="X22" s="14">
        <v>8.5233489550184913</v>
      </c>
      <c r="Y22" s="14">
        <v>8.5972629757702954</v>
      </c>
      <c r="Z22" s="14">
        <v>8.6018544259308829</v>
      </c>
      <c r="AA22" s="14">
        <v>8.1770767221551477</v>
      </c>
      <c r="AB22" s="14">
        <v>8.3247313447232418</v>
      </c>
      <c r="AC22" s="14">
        <v>8.1269576182854681</v>
      </c>
      <c r="AD22">
        <v>8.577837209028301</v>
      </c>
      <c r="AE22">
        <v>8.3494478761761464</v>
      </c>
      <c r="AF22">
        <v>8.2856225341604208</v>
      </c>
      <c r="AG22">
        <v>8.4423857507605113</v>
      </c>
      <c r="AH22">
        <v>8.2238699519118139</v>
      </c>
      <c r="AI22">
        <v>8.3741750345437662</v>
      </c>
      <c r="AJ22">
        <v>8.1697044535217387</v>
      </c>
      <c r="AK22">
        <v>8.3406830613033485</v>
      </c>
      <c r="AL22">
        <v>8.3551155292667207</v>
      </c>
      <c r="AM22">
        <v>8.3117351974888756</v>
      </c>
      <c r="AN22">
        <v>8.4474107736091462</v>
      </c>
      <c r="AO22">
        <v>7.9762123152649949</v>
      </c>
      <c r="AP22">
        <v>7.9846175026556576</v>
      </c>
      <c r="AQ22">
        <v>7.9386760605611917</v>
      </c>
      <c r="AR22">
        <v>7.832514857072864</v>
      </c>
      <c r="AS22">
        <v>8.1735490691784278</v>
      </c>
      <c r="AT22">
        <v>7.930518617698489</v>
      </c>
      <c r="AU22">
        <v>8.1401423932815788</v>
      </c>
      <c r="AV22">
        <v>8.0881711730373027</v>
      </c>
      <c r="AW22">
        <v>7.9010565621406021</v>
      </c>
      <c r="AX22">
        <v>8.0712883968889706</v>
      </c>
      <c r="AY22">
        <v>7.8743741396122422</v>
      </c>
      <c r="AZ22">
        <v>7.6895902071320457</v>
      </c>
      <c r="BA22">
        <v>7.8083082040110243</v>
      </c>
      <c r="BB22">
        <v>7.706221046220751</v>
      </c>
      <c r="BC22">
        <v>7.4043912152982516</v>
      </c>
      <c r="BD22">
        <v>7.482862374474565</v>
      </c>
      <c r="BE22">
        <v>7.5963075953999102</v>
      </c>
      <c r="BF22">
        <v>7.5009345313828506</v>
      </c>
      <c r="BG22">
        <v>7.3495633858475182</v>
      </c>
      <c r="BH22">
        <v>7.4708772448935283</v>
      </c>
      <c r="BI22">
        <v>7.6168251587330245</v>
      </c>
      <c r="BJ22">
        <v>7.2684916878558283</v>
      </c>
      <c r="BK22">
        <v>7.4885194044385379</v>
      </c>
      <c r="BL22">
        <v>7.1959283051455118</v>
      </c>
      <c r="BM22">
        <v>7.2261997483358869</v>
      </c>
      <c r="BN22">
        <v>7.1651618020995018</v>
      </c>
      <c r="BO22">
        <v>6.9994538026827611</v>
      </c>
      <c r="BP22">
        <v>7.0148830856522082</v>
      </c>
      <c r="BQ22">
        <v>6.7651185613490883</v>
      </c>
      <c r="BR22">
        <v>6.9416661074872668</v>
      </c>
      <c r="BS22">
        <v>7.1552580139649873</v>
      </c>
      <c r="BT22">
        <v>6.9964889780729376</v>
      </c>
      <c r="BU22">
        <v>6.7850586144423524</v>
      </c>
      <c r="BV22">
        <v>6.9677381417545998</v>
      </c>
      <c r="BW22">
        <v>6.7152585268594569</v>
      </c>
      <c r="BX22">
        <v>6.8724081454611365</v>
      </c>
      <c r="BY22">
        <v>6.7542425105214567</v>
      </c>
      <c r="BZ22">
        <v>6.8000375774842015</v>
      </c>
      <c r="CA22">
        <v>6.6769586585135192</v>
      </c>
      <c r="CB22">
        <v>6.4052386366221423</v>
      </c>
      <c r="CC22">
        <v>6.6086023547117199</v>
      </c>
      <c r="CD22">
        <v>6.6641493039009347</v>
      </c>
      <c r="CE22">
        <v>6.4980041623181224</v>
      </c>
      <c r="CF22">
        <v>6.6031952560633131</v>
      </c>
      <c r="CG22">
        <v>6.5080801447968231</v>
      </c>
      <c r="CH22">
        <v>6.3354390892878438</v>
      </c>
      <c r="CI22">
        <v>6.4716764928599186</v>
      </c>
      <c r="CJ22">
        <v>6.3521046187649759</v>
      </c>
      <c r="CK22">
        <v>6.2500822422086708</v>
      </c>
      <c r="CL22">
        <v>6.5657117706219132</v>
      </c>
      <c r="CM22">
        <v>6.3960712752085245</v>
      </c>
      <c r="CN22">
        <v>6.350488116838636</v>
      </c>
      <c r="CO22">
        <v>6.4054656314724419</v>
      </c>
      <c r="CP22">
        <v>6.2661327811529457</v>
      </c>
      <c r="CQ22">
        <v>6.2313354728884738</v>
      </c>
      <c r="CR22">
        <v>6.4032355150229714</v>
      </c>
      <c r="CS22">
        <v>6.2363403377043189</v>
      </c>
      <c r="CT22">
        <v>6.2891568703695553</v>
      </c>
      <c r="CU22">
        <v>6.2241343525393091</v>
      </c>
      <c r="CV22">
        <v>6.2942551380675571</v>
      </c>
      <c r="CW22">
        <v>6.2212377217687962</v>
      </c>
      <c r="CX22">
        <v>6.2471589984491303</v>
      </c>
      <c r="CY22">
        <v>6.2635741963339484</v>
      </c>
      <c r="CZ22">
        <v>6.2469902800548152</v>
      </c>
      <c r="DA22">
        <v>6.1971669069730231</v>
      </c>
      <c r="DB22">
        <v>6.2364078867525201</v>
      </c>
      <c r="DC22">
        <v>6.2499273478249684</v>
      </c>
      <c r="DD22">
        <v>6.3927637987470112</v>
      </c>
      <c r="DE22">
        <v>6.2155330792267369</v>
      </c>
      <c r="DF22">
        <v>6.222073248444917</v>
      </c>
      <c r="DG22">
        <v>6.2857604759231505</v>
      </c>
      <c r="DH22">
        <v>6.2752224503319693</v>
      </c>
      <c r="DI22">
        <v>6.2715224414318955</v>
      </c>
      <c r="DJ22">
        <v>6.094487556013541</v>
      </c>
      <c r="DK22">
        <v>6.155141413756394</v>
      </c>
      <c r="DL22">
        <v>6.2985604535029207</v>
      </c>
      <c r="DM22">
        <v>5.9675348950869207</v>
      </c>
      <c r="DN22">
        <v>6.1079222711968315</v>
      </c>
      <c r="DO22">
        <v>6.0597526637453187</v>
      </c>
      <c r="DP22">
        <v>6.0364561452220258</v>
      </c>
      <c r="DQ22">
        <v>5.9554691450048836</v>
      </c>
      <c r="DR22">
        <v>6.0678009580991512</v>
      </c>
      <c r="DS22">
        <v>5.8436079951003901</v>
      </c>
      <c r="DT22">
        <v>6.0397334877407376</v>
      </c>
      <c r="DU22">
        <v>5.8402012978297613</v>
      </c>
      <c r="DV22">
        <v>5.7379624147299308</v>
      </c>
      <c r="DW22">
        <v>5.809141376310496</v>
      </c>
      <c r="DX22">
        <v>5.8904835018723869</v>
      </c>
      <c r="DY22">
        <v>5.8880034805097337</v>
      </c>
      <c r="DZ22">
        <v>5.7393605823365279</v>
      </c>
      <c r="EA22">
        <v>5.6747741003180199</v>
      </c>
      <c r="EB22">
        <v>5.8087634091920179</v>
      </c>
      <c r="EC22">
        <v>5.7842727347780922</v>
      </c>
      <c r="ED22">
        <v>5.7096399420010151</v>
      </c>
      <c r="EE22">
        <v>5.7085011849183767</v>
      </c>
      <c r="EF22">
        <v>5.6381707472761242</v>
      </c>
      <c r="EG22">
        <v>5.831911674843143</v>
      </c>
      <c r="EH22">
        <v>5.5160971350130126</v>
      </c>
      <c r="EI22">
        <v>5.750158088195569</v>
      </c>
      <c r="EJ22">
        <v>5.7475527733561691</v>
      </c>
      <c r="EK22">
        <v>5.6981337967602173</v>
      </c>
      <c r="EL22">
        <v>5.507452357457276</v>
      </c>
      <c r="EM22">
        <v>5.4590587360457592</v>
      </c>
      <c r="EN22">
        <v>5.677851971906466</v>
      </c>
      <c r="EO22">
        <v>5.7210916394416547</v>
      </c>
      <c r="EP22">
        <v>5.6431733534441824</v>
      </c>
      <c r="EQ22">
        <v>5.5977401195595844</v>
      </c>
      <c r="ER22">
        <v>5.5399065216309662</v>
      </c>
      <c r="ES22">
        <v>5.3207451227695319</v>
      </c>
      <c r="ET22">
        <v>5.3371716438966876</v>
      </c>
      <c r="EU22">
        <v>5.0580538558605692</v>
      </c>
      <c r="EV22">
        <v>5.0094775735350012</v>
      </c>
      <c r="EW22">
        <v>5.1157813431637891</v>
      </c>
      <c r="EX22">
        <v>5.2478736872050415</v>
      </c>
      <c r="EY22">
        <v>5.1454438092788202</v>
      </c>
      <c r="EZ22">
        <v>4.9973172517657103</v>
      </c>
      <c r="FA22">
        <v>5.0480645351990576</v>
      </c>
      <c r="FB22">
        <v>4.8774034890081222</v>
      </c>
      <c r="FC22">
        <v>4.8677373677553986</v>
      </c>
      <c r="FD22">
        <v>4.7440136255792158</v>
      </c>
      <c r="FE22">
        <v>4.8689851816362628</v>
      </c>
      <c r="FF22">
        <v>4.8168795703694824</v>
      </c>
      <c r="FG22">
        <v>4.5304979457814758</v>
      </c>
      <c r="FH22">
        <v>4.6129515955947982</v>
      </c>
      <c r="FI22">
        <v>4.4467110761696986</v>
      </c>
      <c r="FJ22">
        <v>4.5618039424758496</v>
      </c>
      <c r="FK22">
        <v>4.4335584926888085</v>
      </c>
      <c r="FL22">
        <v>4.547913440050384</v>
      </c>
      <c r="FM22">
        <v>4.6584360026712908</v>
      </c>
      <c r="FN22">
        <v>4.7305969314084582</v>
      </c>
      <c r="FO22">
        <v>4.7846286434978982</v>
      </c>
      <c r="FP22">
        <v>4.6666045304329211</v>
      </c>
      <c r="FQ22">
        <v>4.8073280954512105</v>
      </c>
      <c r="FR22">
        <v>4.7757623401946905</v>
      </c>
      <c r="FS22">
        <v>4.8678288314212077</v>
      </c>
      <c r="FT22">
        <v>5.0501744059040989</v>
      </c>
      <c r="FU22">
        <v>5.2333516693015651</v>
      </c>
      <c r="FV22">
        <v>5.1352459361742069</v>
      </c>
      <c r="FW22">
        <v>4.9814233385027551</v>
      </c>
      <c r="FX22">
        <v>5.2335590556895895</v>
      </c>
      <c r="FY22">
        <v>5.1113849405027292</v>
      </c>
      <c r="FZ22">
        <v>5.0893655843405758</v>
      </c>
      <c r="GA22">
        <v>5.3465437975618446</v>
      </c>
      <c r="GB22">
        <v>5.1580228418174796</v>
      </c>
      <c r="GC22">
        <v>4.9717355779503754</v>
      </c>
      <c r="GD22">
        <v>5.1398364982971092</v>
      </c>
      <c r="GE22">
        <v>5.1942288475681906</v>
      </c>
      <c r="GF22">
        <v>5.2710138118116054</v>
      </c>
      <c r="GG22">
        <v>5.2233779679597419</v>
      </c>
      <c r="GH22">
        <v>5.1057328473157915</v>
      </c>
      <c r="GI22">
        <v>5.3193524479855752</v>
      </c>
      <c r="GJ22">
        <v>5.2732024206298034</v>
      </c>
      <c r="GK22">
        <v>5.1027033123442136</v>
      </c>
      <c r="GL22">
        <v>5.2328480947065383</v>
      </c>
      <c r="GM22">
        <v>5.1654133993236435</v>
      </c>
      <c r="GN22">
        <v>5.2654827547262144</v>
      </c>
      <c r="GO22">
        <v>4.8933118152344637</v>
      </c>
      <c r="GP22">
        <v>5.0737956452098905</v>
      </c>
      <c r="GQ22">
        <v>4.8634750736233068</v>
      </c>
      <c r="GR22">
        <v>5.1337212546887931</v>
      </c>
      <c r="GS22">
        <v>4.9056702809788497</v>
      </c>
      <c r="GT22">
        <v>5.032625320039763</v>
      </c>
      <c r="GU22">
        <v>4.9285092683180602</v>
      </c>
      <c r="GV22">
        <v>5.0871315096217353</v>
      </c>
      <c r="GW22">
        <v>4.8561033138391245</v>
      </c>
      <c r="GX22">
        <v>4.8389475750388637</v>
      </c>
      <c r="GY22">
        <v>4.8495707940305968</v>
      </c>
      <c r="GZ22">
        <v>4.9108185245917033</v>
      </c>
      <c r="HA22">
        <v>4.9771632922763152</v>
      </c>
      <c r="HB22">
        <v>5.1713857024910235</v>
      </c>
      <c r="HC22">
        <v>4.953737490674575</v>
      </c>
      <c r="HD22">
        <v>5.0555959617832587</v>
      </c>
      <c r="HE22">
        <v>5.0600799935423773</v>
      </c>
      <c r="HF22">
        <v>5.1285701211847128</v>
      </c>
      <c r="HG22">
        <v>5.1391560908843559</v>
      </c>
      <c r="HH22">
        <v>4.9345741393341287</v>
      </c>
      <c r="HI22">
        <v>4.8917721680719888</v>
      </c>
      <c r="HJ22">
        <v>4.7374462206593249</v>
      </c>
      <c r="HK22">
        <v>4.808080634620751</v>
      </c>
      <c r="HL22">
        <v>4.6180829391668565</v>
      </c>
      <c r="HM22">
        <v>4.2260793962147156</v>
      </c>
      <c r="HN22">
        <v>4.0501748401187418</v>
      </c>
      <c r="HO22">
        <v>3.9425852847270493</v>
      </c>
      <c r="HP22">
        <v>3.8281483532338019</v>
      </c>
      <c r="HQ22">
        <v>3.832914511695555</v>
      </c>
      <c r="HR22">
        <v>3.7584206887114622</v>
      </c>
      <c r="HS22">
        <v>3.7634302386365044</v>
      </c>
      <c r="HT22">
        <v>3.7195189318865993</v>
      </c>
      <c r="HU22">
        <v>3.7146176986995232</v>
      </c>
      <c r="HV22">
        <v>3.6992981863883094</v>
      </c>
      <c r="HW22">
        <v>3.7556347021618528</v>
      </c>
      <c r="HX22">
        <v>3.5828603644347998</v>
      </c>
      <c r="HY22">
        <v>3.8614843441228399</v>
      </c>
      <c r="HZ22">
        <v>3.6369992020399846</v>
      </c>
      <c r="IA22">
        <v>3.7711169216009073</v>
      </c>
      <c r="IB22">
        <v>3.7124427928460086</v>
      </c>
      <c r="IC22">
        <v>3.5779197647405363</v>
      </c>
      <c r="ID22">
        <v>3.6964877885496508</v>
      </c>
      <c r="IE22">
        <v>3.6002212900683839</v>
      </c>
      <c r="IF22">
        <v>3.6350315232855808</v>
      </c>
      <c r="IG22">
        <v>3.5787337043249465</v>
      </c>
      <c r="IH22">
        <v>3.271549050751597</v>
      </c>
      <c r="II22">
        <v>3.244830856709191</v>
      </c>
      <c r="IJ22">
        <v>3.1925515511125444</v>
      </c>
      <c r="IK22">
        <v>2.9987752690400611</v>
      </c>
      <c r="IL22">
        <v>2.8121160275102479</v>
      </c>
      <c r="IM22">
        <v>2.7509682044560875</v>
      </c>
      <c r="IN22">
        <v>2.6351842048650234</v>
      </c>
      <c r="IO22">
        <v>2.4346449129491035</v>
      </c>
      <c r="IP22">
        <v>2.4479633249862518</v>
      </c>
      <c r="IQ22">
        <v>2.5153581391847748</v>
      </c>
      <c r="IR22">
        <v>2.5206300504148236</v>
      </c>
      <c r="IS22">
        <v>2.4568470833693863</v>
      </c>
      <c r="IT22">
        <v>2.3200764477542419</v>
      </c>
      <c r="IU22">
        <v>2.301928184944475</v>
      </c>
      <c r="IV22">
        <v>2.2568721516307897</v>
      </c>
      <c r="IW22">
        <v>1.4343693190874678</v>
      </c>
      <c r="IX22">
        <v>1.3866336457195341</v>
      </c>
      <c r="IY22">
        <v>1.3666216760595153</v>
      </c>
      <c r="IZ22">
        <v>1.3583918755406834</v>
      </c>
      <c r="JA22">
        <v>1.3221983505745634</v>
      </c>
      <c r="JB22">
        <v>1.2734357307894089</v>
      </c>
      <c r="JC22">
        <v>1.283114273926051</v>
      </c>
      <c r="JD22">
        <v>1.3352476086301595</v>
      </c>
      <c r="JE22">
        <v>1.2986174192741489</v>
      </c>
      <c r="JF22">
        <v>1.2873455924571402</v>
      </c>
      <c r="JG22">
        <v>1.2412669502123814</v>
      </c>
      <c r="JH22">
        <v>1.2313030021694296</v>
      </c>
      <c r="JI22">
        <v>1.0240013428536585</v>
      </c>
      <c r="JJ22">
        <v>1.0142742665552051</v>
      </c>
      <c r="JK22">
        <v>1.0139217404472489</v>
      </c>
      <c r="JL22">
        <v>0.99845039251996537</v>
      </c>
      <c r="JM22">
        <v>0.97198745465343128</v>
      </c>
      <c r="JN22">
        <v>1.0218908068924435</v>
      </c>
      <c r="JO22">
        <v>1.0117216916495728</v>
      </c>
      <c r="JP22">
        <v>1.0239703775936064</v>
      </c>
      <c r="JQ22">
        <v>0.96495834533321279</v>
      </c>
      <c r="JR22">
        <v>0.98890382787295972</v>
      </c>
      <c r="JS22">
        <v>0.98582248610425338</v>
      </c>
      <c r="JT22">
        <v>0.97185701648094913</v>
      </c>
      <c r="JU22">
        <v>0.98121964436463338</v>
      </c>
      <c r="JV22">
        <v>1.0053452670841891</v>
      </c>
      <c r="JW22">
        <v>0.94527376767719584</v>
      </c>
      <c r="JX22">
        <v>0.96286230729737465</v>
      </c>
      <c r="JY22">
        <v>0.94596481855147074</v>
      </c>
      <c r="JZ22">
        <v>0.94314570367558537</v>
      </c>
      <c r="KA22">
        <v>0.92610193709981681</v>
      </c>
      <c r="KB22">
        <v>0.9576457949195335</v>
      </c>
      <c r="KC22">
        <v>0.94608234035641081</v>
      </c>
      <c r="KD22">
        <v>0.91751838172928912</v>
      </c>
      <c r="KE22">
        <v>0.94605700928779557</v>
      </c>
      <c r="KF22">
        <v>0.93054217325628452</v>
      </c>
      <c r="KG22">
        <v>0.92748914297702345</v>
      </c>
      <c r="KH22">
        <v>0.90594831725165381</v>
      </c>
      <c r="KI22">
        <v>0.91189098984357586</v>
      </c>
      <c r="KJ22">
        <v>0.91850890893947901</v>
      </c>
      <c r="KK22">
        <v>0.91751975917328521</v>
      </c>
      <c r="KL22">
        <v>0.92222868949476045</v>
      </c>
      <c r="KM22">
        <v>0.91005144535413174</v>
      </c>
      <c r="KN22">
        <v>0.87321129307599676</v>
      </c>
      <c r="KO22">
        <v>0.91362035409830888</v>
      </c>
      <c r="KP22">
        <v>0.87827885407916029</v>
      </c>
      <c r="KQ22">
        <v>0.88602983732734242</v>
      </c>
      <c r="KR22">
        <v>0.8629189452139524</v>
      </c>
      <c r="KS22">
        <v>0.83308377598137762</v>
      </c>
      <c r="KT22">
        <v>0.82129968177089574</v>
      </c>
      <c r="KU22">
        <v>0.80256741043180813</v>
      </c>
      <c r="KV22">
        <v>0.81286017490001794</v>
      </c>
      <c r="KW22">
        <v>0.79892640048385932</v>
      </c>
      <c r="KX22">
        <v>0.81874739773272331</v>
      </c>
      <c r="KY22">
        <v>0.81847835849063733</v>
      </c>
      <c r="KZ22">
        <v>0.77704562517935349</v>
      </c>
      <c r="LA22">
        <v>0.80503454796266183</v>
      </c>
      <c r="LB22">
        <v>0.80339712624383663</v>
      </c>
      <c r="LC22">
        <v>0.81211136064552447</v>
      </c>
      <c r="LD22">
        <v>0.78574499570044687</v>
      </c>
    </row>
    <row r="23" spans="1:316">
      <c r="A23" s="126" t="s">
        <v>381</v>
      </c>
      <c r="B23" s="199" t="s">
        <v>15293</v>
      </c>
      <c r="C23" s="199"/>
      <c r="D23" s="199"/>
      <c r="E23" s="14">
        <v>4.5108346915273732</v>
      </c>
      <c r="F23" s="14">
        <v>4.4545400631929848</v>
      </c>
      <c r="G23" s="14">
        <v>4.4625951215025594</v>
      </c>
      <c r="H23" s="14">
        <v>4.6825133020889069</v>
      </c>
      <c r="I23" s="14">
        <v>4.6556858009773219</v>
      </c>
      <c r="J23" s="14">
        <v>4.4365680642404506</v>
      </c>
      <c r="K23" s="14">
        <v>4.6446894150134277</v>
      </c>
      <c r="L23" s="14">
        <v>4.4710064234856581</v>
      </c>
      <c r="M23" s="14">
        <v>4.414144735575217</v>
      </c>
      <c r="N23" s="14">
        <v>4.6324048822339581</v>
      </c>
      <c r="O23" s="14">
        <v>4.6161541174967606</v>
      </c>
      <c r="P23" s="14">
        <v>4.6266132869796532</v>
      </c>
      <c r="Q23" s="14">
        <v>4.5571654015808587</v>
      </c>
      <c r="R23" s="14">
        <v>4.5781402100634079</v>
      </c>
      <c r="S23" s="14">
        <v>4.5032551903559899</v>
      </c>
      <c r="T23" s="14">
        <v>4.5472892359409993</v>
      </c>
      <c r="U23" s="14">
        <v>4.6753780214136906</v>
      </c>
      <c r="V23" s="14">
        <v>4.6104571435953652</v>
      </c>
      <c r="W23" s="14">
        <v>4.5678027998679394</v>
      </c>
      <c r="X23" s="14">
        <v>4.6619422461150855</v>
      </c>
      <c r="Y23" s="14">
        <v>4.7023703569130326</v>
      </c>
      <c r="Z23" s="14">
        <v>4.7048817025809786</v>
      </c>
      <c r="AA23" s="14">
        <v>4.4725447264826492</v>
      </c>
      <c r="AB23" s="14">
        <v>4.5533060946276276</v>
      </c>
      <c r="AC23" s="14">
        <v>4.5149764546030369</v>
      </c>
      <c r="AD23">
        <v>4.7654651161268315</v>
      </c>
      <c r="AE23">
        <v>4.6385821534311926</v>
      </c>
      <c r="AF23">
        <v>4.6031236300891205</v>
      </c>
      <c r="AG23">
        <v>4.6902143059780617</v>
      </c>
      <c r="AH23">
        <v>4.5688166399510077</v>
      </c>
      <c r="AI23">
        <v>4.6523194636354255</v>
      </c>
      <c r="AJ23">
        <v>4.5387246964009655</v>
      </c>
      <c r="AK23">
        <v>4.6337128118351938</v>
      </c>
      <c r="AL23">
        <v>4.6417308495926228</v>
      </c>
      <c r="AM23">
        <v>4.6176306652715979</v>
      </c>
      <c r="AN23">
        <v>4.6930059853384147</v>
      </c>
      <c r="AO23">
        <v>4.5005443790042694</v>
      </c>
      <c r="AP23">
        <v>4.5052869707721861</v>
      </c>
      <c r="AQ23">
        <v>4.4793647045624594</v>
      </c>
      <c r="AR23">
        <v>4.4194636903036812</v>
      </c>
      <c r="AS23">
        <v>4.6118908155699501</v>
      </c>
      <c r="AT23">
        <v>4.4747619016064082</v>
      </c>
      <c r="AU23">
        <v>4.5930412386672579</v>
      </c>
      <c r="AV23">
        <v>4.5637166954009345</v>
      </c>
      <c r="AW23">
        <v>4.4581380602022387</v>
      </c>
      <c r="AX23">
        <v>4.5541906596971273</v>
      </c>
      <c r="AY23">
        <v>4.4430826150884704</v>
      </c>
      <c r="AZ23">
        <v>4.3388190554208741</v>
      </c>
      <c r="BA23">
        <v>4.4744238022984524</v>
      </c>
      <c r="BB23">
        <v>4.415924419744476</v>
      </c>
      <c r="BC23">
        <v>4.2429657525866391</v>
      </c>
      <c r="BD23">
        <v>4.2879323718899203</v>
      </c>
      <c r="BE23">
        <v>4.352940307476354</v>
      </c>
      <c r="BF23">
        <v>4.2982883269721954</v>
      </c>
      <c r="BG23">
        <v>4.2115475581822865</v>
      </c>
      <c r="BH23">
        <v>4.2810644886468543</v>
      </c>
      <c r="BI23">
        <v>4.3646975628694866</v>
      </c>
      <c r="BJ23">
        <v>4.1650907424791832</v>
      </c>
      <c r="BK23">
        <v>4.2911740407456804</v>
      </c>
      <c r="BL23">
        <v>4.1235094782294519</v>
      </c>
      <c r="BM23">
        <v>4.2050766897095837</v>
      </c>
      <c r="BN23">
        <v>4.1695574328601621</v>
      </c>
      <c r="BO23">
        <v>4.0731284840470314</v>
      </c>
      <c r="BP23">
        <v>4.0821071063399863</v>
      </c>
      <c r="BQ23">
        <v>3.9367639085816739</v>
      </c>
      <c r="BR23">
        <v>4.0395006162214049</v>
      </c>
      <c r="BS23">
        <v>4.1637942115163487</v>
      </c>
      <c r="BT23">
        <v>4.071403190630015</v>
      </c>
      <c r="BU23">
        <v>3.9483674423026116</v>
      </c>
      <c r="BV23">
        <v>4.0546724779701915</v>
      </c>
      <c r="BW23">
        <v>3.9077493122402496</v>
      </c>
      <c r="BX23">
        <v>3.9991979603530918</v>
      </c>
      <c r="BY23">
        <v>3.9911433016717703</v>
      </c>
      <c r="BZ23">
        <v>4.0182040230588472</v>
      </c>
      <c r="CA23">
        <v>3.9454755709398066</v>
      </c>
      <c r="CB23">
        <v>3.7849137398221746</v>
      </c>
      <c r="CC23">
        <v>3.9050832096023802</v>
      </c>
      <c r="CD23">
        <v>3.9379064068505532</v>
      </c>
      <c r="CE23">
        <v>3.839729732278891</v>
      </c>
      <c r="CF23">
        <v>3.901888105855595</v>
      </c>
      <c r="CG23">
        <v>3.8456837219253952</v>
      </c>
      <c r="CH23">
        <v>3.7436685527609992</v>
      </c>
      <c r="CI23">
        <v>3.8241724730535882</v>
      </c>
      <c r="CJ23">
        <v>3.7535163656338497</v>
      </c>
      <c r="CK23">
        <v>3.7500493453252028</v>
      </c>
      <c r="CL23">
        <v>3.9394270623731487</v>
      </c>
      <c r="CM23">
        <v>3.837642765125115</v>
      </c>
      <c r="CN23">
        <v>3.810292870103182</v>
      </c>
      <c r="CO23">
        <v>3.8432793788834658</v>
      </c>
      <c r="CP23">
        <v>3.7596796686917671</v>
      </c>
      <c r="CQ23">
        <v>3.7388012837330846</v>
      </c>
      <c r="CR23">
        <v>3.8419413090137828</v>
      </c>
      <c r="CS23">
        <v>3.7418042026225917</v>
      </c>
      <c r="CT23">
        <v>3.7734941222217335</v>
      </c>
      <c r="CU23">
        <v>3.7344806115235851</v>
      </c>
      <c r="CV23">
        <v>3.7765530828405343</v>
      </c>
      <c r="CW23">
        <v>3.7899494167097263</v>
      </c>
      <c r="CX23">
        <v>3.805740539285102</v>
      </c>
      <c r="CY23">
        <v>3.8157406023643592</v>
      </c>
      <c r="CZ23">
        <v>3.8056377568150026</v>
      </c>
      <c r="DA23">
        <v>3.7752855870065547</v>
      </c>
      <c r="DB23">
        <v>3.7991910114699259</v>
      </c>
      <c r="DC23">
        <v>3.8074270049968195</v>
      </c>
      <c r="DD23">
        <v>3.894442314179213</v>
      </c>
      <c r="DE23">
        <v>3.786474174701346</v>
      </c>
      <c r="DF23">
        <v>3.7904584157193169</v>
      </c>
      <c r="DG23">
        <v>3.8292563818842185</v>
      </c>
      <c r="DH23">
        <v>3.8228366651447621</v>
      </c>
      <c r="DI23">
        <v>3.8789185042382242</v>
      </c>
      <c r="DJ23">
        <v>3.7694229392684901</v>
      </c>
      <c r="DK23">
        <v>3.806937174982278</v>
      </c>
      <c r="DL23">
        <v>3.8956414365596093</v>
      </c>
      <c r="DM23">
        <v>3.6909030854005813</v>
      </c>
      <c r="DN23">
        <v>3.7777322717806987</v>
      </c>
      <c r="DO23">
        <v>3.7479395087904566</v>
      </c>
      <c r="DP23">
        <v>3.7335306794147787</v>
      </c>
      <c r="DQ23">
        <v>3.6834404538469503</v>
      </c>
      <c r="DR23">
        <v>3.7529173555873365</v>
      </c>
      <c r="DS23">
        <v>3.6142546559291429</v>
      </c>
      <c r="DT23">
        <v>3.7355577062905132</v>
      </c>
      <c r="DU23">
        <v>3.6671031404977565</v>
      </c>
      <c r="DV23">
        <v>3.6029066325048396</v>
      </c>
      <c r="DW23">
        <v>3.6476003990786836</v>
      </c>
      <c r="DX23">
        <v>3.6986756872221953</v>
      </c>
      <c r="DY23">
        <v>3.6971184645061106</v>
      </c>
      <c r="DZ23">
        <v>3.6037845516996798</v>
      </c>
      <c r="EA23">
        <v>3.563230249036895</v>
      </c>
      <c r="EB23">
        <v>3.6473630708880105</v>
      </c>
      <c r="EC23">
        <v>3.6319852055583368</v>
      </c>
      <c r="ED23">
        <v>3.5851227542797073</v>
      </c>
      <c r="EE23">
        <v>3.5844077207627008</v>
      </c>
      <c r="EF23">
        <v>3.5402467482896594</v>
      </c>
      <c r="EG23">
        <v>3.7174173833795479</v>
      </c>
      <c r="EH23">
        <v>3.5161087000960141</v>
      </c>
      <c r="EI23">
        <v>3.6653054480310949</v>
      </c>
      <c r="EJ23">
        <v>3.6636447502679683</v>
      </c>
      <c r="EK23">
        <v>3.6321437651863384</v>
      </c>
      <c r="EL23">
        <v>3.5105982863324163</v>
      </c>
      <c r="EM23">
        <v>3.4797508902279999</v>
      </c>
      <c r="EN23">
        <v>3.6192155844316085</v>
      </c>
      <c r="EO23">
        <v>3.6467777116908806</v>
      </c>
      <c r="EP23">
        <v>3.5971105001486317</v>
      </c>
      <c r="EQ23">
        <v>3.5681501346900282</v>
      </c>
      <c r="ER23">
        <v>3.5312854436127221</v>
      </c>
      <c r="ES23">
        <v>3.44283507943911</v>
      </c>
      <c r="ET23">
        <v>3.4534640048743279</v>
      </c>
      <c r="EU23">
        <v>3.2728583773215458</v>
      </c>
      <c r="EV23">
        <v>3.2414266652285306</v>
      </c>
      <c r="EW23">
        <v>3.3102114573412766</v>
      </c>
      <c r="EX23">
        <v>3.3956829740738517</v>
      </c>
      <c r="EY23">
        <v>3.3294048177686495</v>
      </c>
      <c r="EZ23">
        <v>3.2335582217307541</v>
      </c>
      <c r="FA23">
        <v>3.2663946992464501</v>
      </c>
      <c r="FB23">
        <v>3.1559669634758443</v>
      </c>
      <c r="FC23">
        <v>3.1497124144299642</v>
      </c>
      <c r="FD23">
        <v>3.0696558753747869</v>
      </c>
      <c r="FE23">
        <v>3.1979725157492611</v>
      </c>
      <c r="FF23">
        <v>3.16374930361546</v>
      </c>
      <c r="FG23">
        <v>2.9756524969333951</v>
      </c>
      <c r="FH23">
        <v>3.0298084444439208</v>
      </c>
      <c r="FI23">
        <v>2.9206208843481463</v>
      </c>
      <c r="FJ23">
        <v>2.996214423756328</v>
      </c>
      <c r="FK23">
        <v>2.9119822052571465</v>
      </c>
      <c r="FL23">
        <v>2.987091076009424</v>
      </c>
      <c r="FM23">
        <v>3.0596828183225639</v>
      </c>
      <c r="FN23">
        <v>3.1070784579073303</v>
      </c>
      <c r="FO23">
        <v>3.1425667421790928</v>
      </c>
      <c r="FP23">
        <v>3.0650479460239906</v>
      </c>
      <c r="FQ23">
        <v>3.204885396967474</v>
      </c>
      <c r="FR23">
        <v>3.1838415601297942</v>
      </c>
      <c r="FS23">
        <v>3.2452192209474715</v>
      </c>
      <c r="FT23">
        <v>3.3667829372693996</v>
      </c>
      <c r="FU23">
        <v>3.488901112867711</v>
      </c>
      <c r="FV23">
        <v>3.4234972907828043</v>
      </c>
      <c r="FW23">
        <v>3.3209488923351698</v>
      </c>
      <c r="FX23">
        <v>3.4890393704597269</v>
      </c>
      <c r="FY23">
        <v>3.4075899603351534</v>
      </c>
      <c r="FZ23">
        <v>3.3929103895603836</v>
      </c>
      <c r="GA23">
        <v>3.5643625317078964</v>
      </c>
      <c r="GB23">
        <v>3.4386818945449873</v>
      </c>
      <c r="GC23">
        <v>3.6331913838868113</v>
      </c>
      <c r="GD23">
        <v>3.756034364140195</v>
      </c>
      <c r="GE23">
        <v>3.7957826193767534</v>
      </c>
      <c r="GF23">
        <v>3.8518947086315576</v>
      </c>
      <c r="GG23">
        <v>3.8170838996628866</v>
      </c>
      <c r="GH23">
        <v>3.7311124653461549</v>
      </c>
      <c r="GI23">
        <v>3.8872190966048423</v>
      </c>
      <c r="GJ23">
        <v>3.8534940766140862</v>
      </c>
      <c r="GK23">
        <v>3.7288985744053855</v>
      </c>
      <c r="GL23">
        <v>3.8240043769009304</v>
      </c>
      <c r="GM23">
        <v>3.7747251764288148</v>
      </c>
      <c r="GN23">
        <v>3.8478527822999258</v>
      </c>
      <c r="GO23">
        <v>4.0125156884922593</v>
      </c>
      <c r="GP23">
        <v>4.1605124290721092</v>
      </c>
      <c r="GQ23">
        <v>3.9880495603711106</v>
      </c>
      <c r="GR23">
        <v>4.2096514288448104</v>
      </c>
      <c r="GS23">
        <v>4.0226496304026558</v>
      </c>
      <c r="GT23">
        <v>4.1267527624326057</v>
      </c>
      <c r="GU23">
        <v>4.0413776000208079</v>
      </c>
      <c r="GV23">
        <v>4.171447837889823</v>
      </c>
      <c r="GW23">
        <v>3.9820047173480813</v>
      </c>
      <c r="GX23">
        <v>3.967937011531868</v>
      </c>
      <c r="GY23">
        <v>3.9766480511050881</v>
      </c>
      <c r="GZ23">
        <v>4.0268711901651963</v>
      </c>
      <c r="HA23">
        <v>3.6831008362844715</v>
      </c>
      <c r="HB23">
        <v>3.8268254198433569</v>
      </c>
      <c r="HC23">
        <v>3.6657657430991843</v>
      </c>
      <c r="HD23">
        <v>3.74114101171961</v>
      </c>
      <c r="HE23">
        <v>3.7444591952213582</v>
      </c>
      <c r="HF23">
        <v>3.7951418896766862</v>
      </c>
      <c r="HG23">
        <v>3.8029755072544216</v>
      </c>
      <c r="HH23">
        <v>3.6515848631072538</v>
      </c>
      <c r="HI23">
        <v>3.6199114043732701</v>
      </c>
      <c r="HJ23">
        <v>3.5057102032879</v>
      </c>
      <c r="HK23">
        <v>3.5579796696193551</v>
      </c>
      <c r="HL23">
        <v>3.4173813749834734</v>
      </c>
      <c r="HM23">
        <v>3.8368352413002027</v>
      </c>
      <c r="HN23">
        <v>3.6771324206341216</v>
      </c>
      <c r="HO23">
        <v>3.5794524295548218</v>
      </c>
      <c r="HP23">
        <v>3.4755557417517418</v>
      </c>
      <c r="HQ23">
        <v>3.4798829119341228</v>
      </c>
      <c r="HR23">
        <v>3.4122503621196181</v>
      </c>
      <c r="HS23">
        <v>3.4167985061305113</v>
      </c>
      <c r="HT23">
        <v>3.3769316618444134</v>
      </c>
      <c r="HU23">
        <v>3.3724818580298312</v>
      </c>
      <c r="HV23">
        <v>3.3585733534314923</v>
      </c>
      <c r="HW23">
        <v>3.4097209795943142</v>
      </c>
      <c r="HX23">
        <v>3.252860067710543</v>
      </c>
      <c r="HY23">
        <v>3.1106401660989538</v>
      </c>
      <c r="HZ23">
        <v>2.9298049127544314</v>
      </c>
      <c r="IA23">
        <v>3.0378441868451751</v>
      </c>
      <c r="IB23">
        <v>2.9905789164592846</v>
      </c>
      <c r="IC23">
        <v>2.882213143818765</v>
      </c>
      <c r="ID23">
        <v>2.9777262741094406</v>
      </c>
      <c r="IE23">
        <v>2.9001782614439753</v>
      </c>
      <c r="IF23">
        <v>2.9282198382022733</v>
      </c>
      <c r="IG23">
        <v>2.8828688173728736</v>
      </c>
      <c r="IH23">
        <v>2.6354145131054532</v>
      </c>
      <c r="II23">
        <v>2.6138915234601816</v>
      </c>
      <c r="IJ23">
        <v>2.5717776383962163</v>
      </c>
      <c r="IK23">
        <v>2.3990202152320488</v>
      </c>
      <c r="IL23">
        <v>2.249692822008198</v>
      </c>
      <c r="IM23">
        <v>2.2007745635648699</v>
      </c>
      <c r="IN23">
        <v>2.1081473638920185</v>
      </c>
      <c r="IO23">
        <v>1.9477159303592826</v>
      </c>
      <c r="IP23">
        <v>1.9583706599890016</v>
      </c>
      <c r="IQ23">
        <v>2.0122865113478197</v>
      </c>
      <c r="IR23">
        <v>2.0165040403318586</v>
      </c>
      <c r="IS23">
        <v>1.9654776666955089</v>
      </c>
      <c r="IT23">
        <v>1.856061158203393</v>
      </c>
      <c r="IU23">
        <v>1.84154254795558</v>
      </c>
      <c r="IV23">
        <v>1.8054977213046315</v>
      </c>
      <c r="IW23">
        <v>2.4273942323018685</v>
      </c>
      <c r="IX23">
        <v>2.3466107850638269</v>
      </c>
      <c r="IY23">
        <v>2.3127443748699488</v>
      </c>
      <c r="IZ23">
        <v>2.2988170201457718</v>
      </c>
      <c r="JA23">
        <v>2.2375664394338766</v>
      </c>
      <c r="JB23">
        <v>2.1550450828743841</v>
      </c>
      <c r="JC23">
        <v>2.1714241558748553</v>
      </c>
      <c r="JD23">
        <v>2.25964979922027</v>
      </c>
      <c r="JE23">
        <v>2.1976602480024057</v>
      </c>
      <c r="JF23">
        <v>2.1785848487736219</v>
      </c>
      <c r="JG23">
        <v>2.1006056080517226</v>
      </c>
      <c r="JH23">
        <v>2.0837435421328805</v>
      </c>
      <c r="JI23">
        <v>2.3040030214207312</v>
      </c>
      <c r="JJ23">
        <v>2.282117099749212</v>
      </c>
      <c r="JK23">
        <v>2.2813239160063095</v>
      </c>
      <c r="JL23">
        <v>2.2465133831699218</v>
      </c>
      <c r="JM23">
        <v>2.1869717729702201</v>
      </c>
      <c r="JN23">
        <v>2.2992543155079974</v>
      </c>
      <c r="JO23">
        <v>2.2763738062115388</v>
      </c>
      <c r="JP23">
        <v>2.303933349585614</v>
      </c>
      <c r="JQ23">
        <v>2.1711562769997284</v>
      </c>
      <c r="JR23">
        <v>2.2250336127141592</v>
      </c>
      <c r="JS23">
        <v>2.2181005937345697</v>
      </c>
      <c r="JT23">
        <v>2.1866782870821355</v>
      </c>
      <c r="JU23">
        <v>2.1173687062605246</v>
      </c>
      <c r="JV23">
        <v>2.1694292605500922</v>
      </c>
      <c r="JW23">
        <v>2.0398012881455281</v>
      </c>
      <c r="JX23">
        <v>2.0777555052206509</v>
      </c>
      <c r="JY23">
        <v>2.0412925031900162</v>
      </c>
      <c r="JZ23">
        <v>2.0352091500367897</v>
      </c>
      <c r="KA23">
        <v>1.9984304958469732</v>
      </c>
      <c r="KB23">
        <v>2.0664988206158355</v>
      </c>
      <c r="KC23">
        <v>2.0415461028743604</v>
      </c>
      <c r="KD23">
        <v>1.9799080868895189</v>
      </c>
      <c r="KE23">
        <v>2.0414914410947169</v>
      </c>
      <c r="KF23">
        <v>2.008012058079351</v>
      </c>
      <c r="KG23">
        <v>2.0095598097835508</v>
      </c>
      <c r="KH23">
        <v>1.9628880207119166</v>
      </c>
      <c r="KI23">
        <v>1.975763811327748</v>
      </c>
      <c r="KJ23">
        <v>1.9901026360355383</v>
      </c>
      <c r="KK23">
        <v>1.987959478208785</v>
      </c>
      <c r="KL23">
        <v>1.9981621605719813</v>
      </c>
      <c r="KM23">
        <v>1.9717781316006191</v>
      </c>
      <c r="KN23">
        <v>1.8919578016646597</v>
      </c>
      <c r="KO23">
        <v>1.9795107672130028</v>
      </c>
      <c r="KP23">
        <v>1.9029375171715142</v>
      </c>
      <c r="KQ23">
        <v>1.9197313142092423</v>
      </c>
      <c r="KR23">
        <v>1.8696577146302302</v>
      </c>
      <c r="KS23">
        <v>2.0306417039546076</v>
      </c>
      <c r="KT23">
        <v>2.0019179743165578</v>
      </c>
      <c r="KU23">
        <v>1.9562580629275319</v>
      </c>
      <c r="KV23">
        <v>1.9813466763187935</v>
      </c>
      <c r="KW23">
        <v>1.9473831011794069</v>
      </c>
      <c r="KX23">
        <v>1.9956967819735127</v>
      </c>
      <c r="KY23">
        <v>1.9950409988209281</v>
      </c>
      <c r="KZ23">
        <v>1.894048711374674</v>
      </c>
      <c r="LA23">
        <v>1.9622717106589875</v>
      </c>
      <c r="LB23">
        <v>1.9582804952193515</v>
      </c>
      <c r="LC23">
        <v>1.9795214415734654</v>
      </c>
      <c r="LD23">
        <v>1.9152534270198389</v>
      </c>
    </row>
    <row r="24" spans="1:316">
      <c r="A24" s="126" t="s">
        <v>383</v>
      </c>
      <c r="B24" s="199" t="s">
        <v>15296</v>
      </c>
      <c r="C24" s="199"/>
      <c r="D24" s="362"/>
      <c r="E24" s="15">
        <f>'05_elect_price_res'!E5</f>
        <v>0.10510833333333333</v>
      </c>
      <c r="F24" s="15">
        <f>'05_elect_price_res'!F5</f>
        <v>0.10551666666666668</v>
      </c>
      <c r="G24" s="15">
        <f>'05_elect_price_res'!G5</f>
        <v>0.10592500000000001</v>
      </c>
      <c r="H24" s="15">
        <f>'05_elect_price_res'!H5</f>
        <v>0.10633333333333334</v>
      </c>
      <c r="I24" s="15">
        <f>'05_elect_price_res'!I5</f>
        <v>0.10674166666666667</v>
      </c>
      <c r="J24" s="15">
        <f>'05_elect_price_res'!J5</f>
        <v>0.10715</v>
      </c>
      <c r="K24" s="15">
        <f>'05_elect_price_res'!K5</f>
        <v>0.10755833333333334</v>
      </c>
      <c r="L24" s="15">
        <f>'05_elect_price_res'!L5</f>
        <v>0.10796666666666667</v>
      </c>
      <c r="M24" s="15">
        <f>'05_elect_price_res'!M5</f>
        <v>0.108375</v>
      </c>
      <c r="N24" s="15">
        <f>'05_elect_price_res'!N5</f>
        <v>0.10878333333333334</v>
      </c>
      <c r="O24" s="15">
        <f>'05_elect_price_res'!O5</f>
        <v>0.10919166666666667</v>
      </c>
      <c r="P24" s="15">
        <f>'05_elect_price_res'!P5</f>
        <v>0.1096</v>
      </c>
      <c r="Q24" s="15">
        <f>'05_elect_price_res'!Q5</f>
        <v>0.11015</v>
      </c>
      <c r="R24" s="15">
        <f>'05_elect_price_res'!R5</f>
        <v>0.11070000000000001</v>
      </c>
      <c r="S24" s="15">
        <f>'05_elect_price_res'!S5</f>
        <v>0.11125</v>
      </c>
      <c r="T24" s="15">
        <f>'05_elect_price_res'!T5</f>
        <v>0.1118</v>
      </c>
      <c r="U24" s="15">
        <f>'05_elect_price_res'!U5</f>
        <v>0.11235000000000001</v>
      </c>
      <c r="V24" s="15">
        <f>'05_elect_price_res'!V5</f>
        <v>0.1129</v>
      </c>
      <c r="W24" s="15">
        <f>'05_elect_price_res'!W5</f>
        <v>0.11345</v>
      </c>
      <c r="X24" s="15">
        <f>'05_elect_price_res'!X5</f>
        <v>0.114</v>
      </c>
      <c r="Y24" s="15">
        <f>'05_elect_price_res'!Y5</f>
        <v>0.11455</v>
      </c>
      <c r="Z24" s="15">
        <f>'05_elect_price_res'!Z5</f>
        <v>0.11509999999999999</v>
      </c>
      <c r="AA24" s="15">
        <f>'05_elect_price_res'!AA5</f>
        <v>0.11565</v>
      </c>
      <c r="AB24" s="15">
        <f>'05_elect_price_res'!AB5</f>
        <v>0.1162</v>
      </c>
      <c r="AC24" s="15">
        <f>'05_elect_price_res'!AC5</f>
        <v>0.11678333333333334</v>
      </c>
      <c r="AD24" s="15">
        <f>'05_elect_price_res'!AD5</f>
        <v>0.11736666666666666</v>
      </c>
      <c r="AE24" s="15">
        <f>'05_elect_price_res'!AE5</f>
        <v>0.11795</v>
      </c>
      <c r="AF24" s="15">
        <f>'05_elect_price_res'!AF5</f>
        <v>0.11853333333333334</v>
      </c>
      <c r="AG24" s="15">
        <f>'05_elect_price_res'!AG5</f>
        <v>0.11911666666666666</v>
      </c>
      <c r="AH24" s="15">
        <f>'05_elect_price_res'!AH5</f>
        <v>0.1197</v>
      </c>
      <c r="AI24" s="15">
        <f>'05_elect_price_res'!AI5</f>
        <v>0.12028333333333334</v>
      </c>
      <c r="AJ24" s="15">
        <f>'05_elect_price_res'!AJ5</f>
        <v>0.12086666666666666</v>
      </c>
      <c r="AK24" s="15">
        <f>'05_elect_price_res'!AK5</f>
        <v>0.12145</v>
      </c>
      <c r="AL24" s="15">
        <f>'05_elect_price_res'!AL5</f>
        <v>0.12203333333333334</v>
      </c>
      <c r="AM24" s="15">
        <f>'05_elect_price_res'!AM5</f>
        <v>0.12261666666666667</v>
      </c>
      <c r="AN24" s="15">
        <f>'05_elect_price_res'!AN5</f>
        <v>0.1232</v>
      </c>
      <c r="AO24" s="15">
        <f>'05_elect_price_res'!AO5</f>
        <v>0.123625</v>
      </c>
      <c r="AP24" s="15">
        <f>'05_elect_price_res'!AP5</f>
        <v>0.12405000000000001</v>
      </c>
      <c r="AQ24" s="15">
        <f>'05_elect_price_res'!AQ5</f>
        <v>0.124475</v>
      </c>
      <c r="AR24" s="15">
        <f>'05_elect_price_res'!AR5</f>
        <v>0.1249</v>
      </c>
      <c r="AS24" s="15">
        <f>'05_elect_price_res'!AS5</f>
        <v>0.12532499999999999</v>
      </c>
      <c r="AT24" s="15">
        <f>'05_elect_price_res'!AT5</f>
        <v>0.12575</v>
      </c>
      <c r="AU24" s="15">
        <f>'05_elect_price_res'!AU5</f>
        <v>0.12617500000000001</v>
      </c>
      <c r="AV24" s="15">
        <f>'05_elect_price_res'!AV5</f>
        <v>0.12659999999999999</v>
      </c>
      <c r="AW24" s="15">
        <f>'05_elect_price_res'!AW5</f>
        <v>0.127025</v>
      </c>
      <c r="AX24" s="15">
        <f>'05_elect_price_res'!AX5</f>
        <v>0.12745000000000001</v>
      </c>
      <c r="AY24" s="15">
        <f>'05_elect_price_res'!AY5</f>
        <v>0.12787499999999999</v>
      </c>
      <c r="AZ24" s="15">
        <f>'05_elect_price_res'!AZ5</f>
        <v>0.1283</v>
      </c>
      <c r="BA24" s="15">
        <f>'05_elect_price_res'!BA5</f>
        <v>0.12926666666666667</v>
      </c>
      <c r="BB24" s="15">
        <f>'05_elect_price_res'!BB5</f>
        <v>0.13023333333333334</v>
      </c>
      <c r="BC24" s="15">
        <f>'05_elect_price_res'!BC5</f>
        <v>0.13119999999999998</v>
      </c>
      <c r="BD24" s="15">
        <f>'05_elect_price_res'!BD5</f>
        <v>0.13216666666666665</v>
      </c>
      <c r="BE24" s="15">
        <f>'05_elect_price_res'!BE5</f>
        <v>0.13313333333333333</v>
      </c>
      <c r="BF24" s="15">
        <f>'05_elect_price_res'!BF5</f>
        <v>0.1341</v>
      </c>
      <c r="BG24" s="15">
        <f>'05_elect_price_res'!BG5</f>
        <v>0.13506666666666667</v>
      </c>
      <c r="BH24" s="15">
        <f>'05_elect_price_res'!BH5</f>
        <v>0.13603333333333334</v>
      </c>
      <c r="BI24" s="15">
        <f>'05_elect_price_res'!BI5</f>
        <v>0.13700000000000001</v>
      </c>
      <c r="BJ24" s="15">
        <f>'05_elect_price_res'!BJ5</f>
        <v>0.13796666666666665</v>
      </c>
      <c r="BK24" s="15">
        <f>'05_elect_price_res'!BK5</f>
        <v>0.13893333333333333</v>
      </c>
      <c r="BL24" s="15">
        <f>'05_elect_price_res'!BL5</f>
        <v>0.1399</v>
      </c>
      <c r="BM24" s="15">
        <f>'05_elect_price_res'!BM5</f>
        <v>0.13996666666666666</v>
      </c>
      <c r="BN24" s="15">
        <f>'05_elect_price_res'!BN5</f>
        <v>0.14003333333333334</v>
      </c>
      <c r="BO24" s="15">
        <f>'05_elect_price_res'!BO5</f>
        <v>0.1401</v>
      </c>
      <c r="BP24" s="15">
        <f>'05_elect_price_res'!BP5</f>
        <v>0.14016666666666666</v>
      </c>
      <c r="BQ24" s="15">
        <f>'05_elect_price_res'!BQ5</f>
        <v>0.14023333333333332</v>
      </c>
      <c r="BR24" s="15">
        <f>'05_elect_price_res'!BR5</f>
        <v>0.14029999999999998</v>
      </c>
      <c r="BS24" s="15">
        <f>'05_elect_price_res'!BS5</f>
        <v>0.14036666666666667</v>
      </c>
      <c r="BT24" s="15">
        <f>'05_elect_price_res'!BT5</f>
        <v>0.14043333333333333</v>
      </c>
      <c r="BU24" s="15">
        <f>'05_elect_price_res'!BU5</f>
        <v>0.14049999999999999</v>
      </c>
      <c r="BV24" s="15">
        <f>'05_elect_price_res'!BV5</f>
        <v>0.14056666666666667</v>
      </c>
      <c r="BW24" s="15">
        <f>'05_elect_price_res'!BW5</f>
        <v>0.14063333333333333</v>
      </c>
      <c r="BX24" s="15">
        <f>'05_elect_price_res'!BX5</f>
        <v>0.14069999999999999</v>
      </c>
      <c r="BY24" s="15">
        <f>'05_elect_price_res'!BY5</f>
        <v>0.14065833333333333</v>
      </c>
      <c r="BZ24" s="15">
        <f>'05_elect_price_res'!BZ5</f>
        <v>0.14061666666666667</v>
      </c>
      <c r="CA24" s="15">
        <f>'05_elect_price_res'!CA5</f>
        <v>0.14057500000000001</v>
      </c>
      <c r="CB24" s="15">
        <f>'05_elect_price_res'!CB5</f>
        <v>0.14053333333333332</v>
      </c>
      <c r="CC24" s="15">
        <f>'05_elect_price_res'!CC5</f>
        <v>0.14049166666666665</v>
      </c>
      <c r="CD24" s="15">
        <f>'05_elect_price_res'!CD5</f>
        <v>0.14044999999999999</v>
      </c>
      <c r="CE24" s="15">
        <f>'05_elect_price_res'!CE5</f>
        <v>0.14040833333333333</v>
      </c>
      <c r="CF24" s="15">
        <f>'05_elect_price_res'!CF5</f>
        <v>0.14036666666666667</v>
      </c>
      <c r="CG24" s="15">
        <f>'05_elect_price_res'!CG5</f>
        <v>0.14032499999999998</v>
      </c>
      <c r="CH24" s="15">
        <f>'05_elect_price_res'!CH5</f>
        <v>0.14028333333333332</v>
      </c>
      <c r="CI24" s="15">
        <f>'05_elect_price_res'!CI5</f>
        <v>0.14024166666666665</v>
      </c>
      <c r="CJ24" s="15">
        <f>'05_elect_price_res'!CJ5</f>
        <v>0.14019999999999999</v>
      </c>
      <c r="CK24" s="15">
        <f>'05_elect_price_res'!CK5</f>
        <v>0.140125</v>
      </c>
      <c r="CL24" s="15">
        <f>'05_elect_price_res'!CL5</f>
        <v>0.14005000000000001</v>
      </c>
      <c r="CM24" s="15">
        <f>'05_elect_price_res'!CM5</f>
        <v>0.13997499999999999</v>
      </c>
      <c r="CN24" s="15">
        <f>'05_elect_price_res'!CN5</f>
        <v>0.1399</v>
      </c>
      <c r="CO24" s="15">
        <f>'05_elect_price_res'!CO5</f>
        <v>0.139825</v>
      </c>
      <c r="CP24" s="15">
        <f>'05_elect_price_res'!CP5</f>
        <v>0.13974999999999999</v>
      </c>
      <c r="CQ24" s="15">
        <f>'05_elect_price_res'!CQ5</f>
        <v>0.13967499999999999</v>
      </c>
      <c r="CR24" s="15">
        <f>'05_elect_price_res'!CR5</f>
        <v>0.1396</v>
      </c>
      <c r="CS24" s="15">
        <f>'05_elect_price_res'!CS5</f>
        <v>0.13952500000000001</v>
      </c>
      <c r="CT24" s="15">
        <f>'05_elect_price_res'!CT5</f>
        <v>0.13945000000000002</v>
      </c>
      <c r="CU24" s="15">
        <f>'05_elect_price_res'!CU5</f>
        <v>0.139375</v>
      </c>
      <c r="CV24" s="15">
        <f>'05_elect_price_res'!CV5</f>
        <v>0.13930000000000001</v>
      </c>
      <c r="CW24" s="15">
        <f>'05_elect_price_res'!CW5</f>
        <v>0.13934166666666667</v>
      </c>
      <c r="CX24" s="15">
        <f>'05_elect_price_res'!CX5</f>
        <v>0.13938333333333333</v>
      </c>
      <c r="CY24" s="15">
        <f>'05_elect_price_res'!CY5</f>
        <v>0.13942500000000002</v>
      </c>
      <c r="CZ24" s="15">
        <f>'05_elect_price_res'!CZ5</f>
        <v>0.13946666666666668</v>
      </c>
      <c r="DA24" s="15">
        <f>'05_elect_price_res'!DA5</f>
        <v>0.13950833333333335</v>
      </c>
      <c r="DB24" s="15">
        <f>'05_elect_price_res'!DB5</f>
        <v>0.13955000000000001</v>
      </c>
      <c r="DC24" s="15">
        <f>'05_elect_price_res'!DC5</f>
        <v>0.13959166666666667</v>
      </c>
      <c r="DD24" s="15">
        <f>'05_elect_price_res'!DD5</f>
        <v>0.13963333333333333</v>
      </c>
      <c r="DE24" s="15">
        <f>'05_elect_price_res'!DE5</f>
        <v>0.13967499999999999</v>
      </c>
      <c r="DF24" s="15">
        <f>'05_elect_price_res'!DF5</f>
        <v>0.13971666666666668</v>
      </c>
      <c r="DG24" s="15">
        <f>'05_elect_price_res'!DG5</f>
        <v>0.13975833333333335</v>
      </c>
      <c r="DH24" s="15">
        <f>'05_elect_price_res'!DH5</f>
        <v>0.13980000000000001</v>
      </c>
      <c r="DI24" s="15">
        <f>'05_elect_price_res'!DI5</f>
        <v>0.14704</v>
      </c>
      <c r="DJ24" s="15">
        <f>'05_elect_price_res'!DJ5</f>
        <v>0.15428</v>
      </c>
      <c r="DK24" s="15">
        <f>'05_elect_price_res'!DK5</f>
        <v>0.16152</v>
      </c>
      <c r="DL24" s="15">
        <f>'05_elect_price_res'!DL5</f>
        <v>0.16875999999999999</v>
      </c>
      <c r="DM24" s="15">
        <f>'05_elect_price_res'!DM5</f>
        <v>0.17599999999999999</v>
      </c>
      <c r="DN24" s="15">
        <f>'05_elect_price_res'!DN5</f>
        <v>0.17599999999999999</v>
      </c>
      <c r="DO24" s="15">
        <f>'05_elect_price_res'!DO5</f>
        <v>0.17710000000000001</v>
      </c>
      <c r="DP24" s="15">
        <f>'05_elect_price_res'!DP5</f>
        <v>0.1762</v>
      </c>
      <c r="DQ24" s="15">
        <f>'05_elect_price_res'!DQ5</f>
        <v>0.1762</v>
      </c>
      <c r="DR24" s="15">
        <f>'05_elect_price_res'!DR5</f>
        <v>0.17799999999999999</v>
      </c>
      <c r="DS24" s="15">
        <f>'05_elect_price_res'!DS5</f>
        <v>0.17799999999999999</v>
      </c>
      <c r="DT24" s="15">
        <f>'05_elect_price_res'!DT5</f>
        <v>0.17799999999999999</v>
      </c>
      <c r="DU24" s="15">
        <f>'05_elect_price_res'!DU5</f>
        <v>0.17799999999999999</v>
      </c>
      <c r="DV24" s="15">
        <f>'05_elect_price_res'!DV5</f>
        <v>0.17799999999999999</v>
      </c>
      <c r="DW24" s="15">
        <f>'05_elect_price_res'!DW5</f>
        <v>0.17799999999999999</v>
      </c>
      <c r="DX24" s="15">
        <f>'05_elect_price_res'!DX5</f>
        <v>0.17799999999999999</v>
      </c>
      <c r="DY24" s="15">
        <f>'05_elect_price_res'!DY5</f>
        <v>0.17799999999999999</v>
      </c>
      <c r="DZ24" s="15">
        <f>'05_elect_price_res'!DZ5</f>
        <v>0.17799999999999999</v>
      </c>
      <c r="EA24" s="15">
        <f>'05_elect_price_res'!EA5</f>
        <v>0.17799999999999999</v>
      </c>
      <c r="EB24" s="15">
        <f>'05_elect_price_res'!EB5</f>
        <v>0.17799999999999999</v>
      </c>
      <c r="EC24" s="15">
        <f>'05_elect_price_res'!EC5</f>
        <v>0.17780000000000001</v>
      </c>
      <c r="ED24" s="15">
        <f>'05_elect_price_res'!ED5</f>
        <v>0.17710000000000001</v>
      </c>
      <c r="EE24" s="15">
        <f>'05_elect_price_res'!EE5</f>
        <v>0.17710000000000001</v>
      </c>
      <c r="EF24" s="15">
        <f>'05_elect_price_res'!EF5</f>
        <v>0.17710000000000001</v>
      </c>
      <c r="EG24" s="15">
        <f>'05_elect_price_res'!EG5</f>
        <v>0.17710000000000001</v>
      </c>
      <c r="EH24" s="15">
        <f>'05_elect_price_res'!EH5</f>
        <v>0.17699999999999999</v>
      </c>
      <c r="EI24" s="15">
        <f>'05_elect_price_res'!EI5</f>
        <v>0.17699999999999999</v>
      </c>
      <c r="EJ24" s="15">
        <f>'05_elect_price_res'!EJ5</f>
        <v>0.1769</v>
      </c>
      <c r="EK24" s="15">
        <f>'05_elect_price_res'!EK5</f>
        <v>0.1769</v>
      </c>
      <c r="EL24" s="15">
        <f>'05_elect_price_res'!EL5</f>
        <v>0.1769</v>
      </c>
      <c r="EM24" s="15">
        <f>'05_elect_price_res'!EM5</f>
        <v>0.1769</v>
      </c>
      <c r="EN24" s="15">
        <f>'05_elect_price_res'!EN5</f>
        <v>0.1769</v>
      </c>
      <c r="EO24" s="15">
        <f>'05_elect_price_res'!EO5</f>
        <v>0.1769</v>
      </c>
      <c r="EP24" s="15">
        <f>'05_elect_price_res'!EP5</f>
        <v>0.17580000000000001</v>
      </c>
      <c r="EQ24" s="15">
        <f>'05_elect_price_res'!EQ5</f>
        <v>0.17460000000000001</v>
      </c>
      <c r="ER24" s="15">
        <f>'05_elect_price_res'!ER5</f>
        <v>0.17460000000000001</v>
      </c>
      <c r="ES24" s="15">
        <f>'05_elect_price_res'!ES5</f>
        <v>0.17460000000000001</v>
      </c>
      <c r="ET24" s="15">
        <f>'05_elect_price_res'!ET5</f>
        <v>0.1741</v>
      </c>
      <c r="EU24" s="15">
        <f>'05_elect_price_res'!EU5</f>
        <v>0.1741</v>
      </c>
      <c r="EV24" s="15">
        <f>'05_elect_price_res'!EV5</f>
        <v>0.1741</v>
      </c>
      <c r="EW24" s="15">
        <f>'05_elect_price_res'!EW5</f>
        <v>0.17369999999999999</v>
      </c>
      <c r="EX24" s="15">
        <f>'05_elect_price_res'!EX5</f>
        <v>0.17369999999999999</v>
      </c>
      <c r="EY24" s="15">
        <f>'05_elect_price_res'!EY5</f>
        <v>0.17369999999999999</v>
      </c>
      <c r="EZ24" s="15">
        <f>'05_elect_price_res'!EZ5</f>
        <v>0.17369999999999999</v>
      </c>
      <c r="FA24" s="15">
        <f>'05_elect_price_res'!FA5</f>
        <v>0.17369999999999999</v>
      </c>
      <c r="FB24" s="15">
        <f>'05_elect_price_res'!FB5</f>
        <v>0.1719</v>
      </c>
      <c r="FC24" s="15">
        <f>'05_elect_price_res'!FC5</f>
        <v>0.17169999999999999</v>
      </c>
      <c r="FD24" s="15">
        <f>'05_elect_price_res'!FD5</f>
        <v>0.17169999999999999</v>
      </c>
      <c r="FE24" s="15">
        <f>'05_elect_price_res'!FE5</f>
        <v>0.17169999999999999</v>
      </c>
      <c r="FF24" s="15">
        <f>'05_elect_price_res'!FF5</f>
        <v>0.17169999999999999</v>
      </c>
      <c r="FG24" s="15">
        <f>'05_elect_price_res'!FG5</f>
        <v>0.17130000000000001</v>
      </c>
      <c r="FH24" s="15">
        <f>'05_elect_price_res'!FH5</f>
        <v>0.17130000000000001</v>
      </c>
      <c r="FI24" s="15">
        <f>'05_elect_price_res'!FI5</f>
        <v>0.17130000000000001</v>
      </c>
      <c r="FJ24" s="15">
        <f>'05_elect_price_res'!FJ5</f>
        <v>0.17130000000000001</v>
      </c>
      <c r="FK24" s="15">
        <f>'05_elect_price_res'!FK5</f>
        <v>0.17130000000000001</v>
      </c>
      <c r="FL24" s="15">
        <f>'05_elect_price_res'!FL5</f>
        <v>0.17130000000000001</v>
      </c>
      <c r="FM24" s="15">
        <f>'05_elect_price_res'!FM5</f>
        <v>0.17130000000000001</v>
      </c>
      <c r="FN24" s="15">
        <f>'05_elect_price_res'!FN5</f>
        <v>0.17130000000000001</v>
      </c>
      <c r="FO24" s="15">
        <f>'05_elect_price_res'!FO5</f>
        <v>0.17080000000000001</v>
      </c>
      <c r="FP24" s="15">
        <f>'05_elect_price_res'!FP5</f>
        <v>0.16819999999999999</v>
      </c>
      <c r="FQ24" s="15">
        <f>'05_elect_price_res'!FQ5</f>
        <v>0.16719999999999999</v>
      </c>
      <c r="FR24" s="15">
        <f>'05_elect_price_res'!FR5</f>
        <v>0.16719999999999999</v>
      </c>
      <c r="FS24" s="15">
        <f>'05_elect_price_res'!FS5</f>
        <v>0.16650000000000001</v>
      </c>
      <c r="FT24" s="15">
        <f>'05_elect_price_res'!FT5</f>
        <v>0.1663</v>
      </c>
      <c r="FU24" s="15">
        <f>'05_elect_price_res'!FU5</f>
        <v>0.1663</v>
      </c>
      <c r="FV24" s="15">
        <f>'05_elect_price_res'!FV5</f>
        <v>0.1663</v>
      </c>
      <c r="FW24" s="15">
        <f>'05_elect_price_res'!FW5</f>
        <v>0.1663</v>
      </c>
      <c r="FX24" s="15">
        <f>'05_elect_price_res'!FX5</f>
        <v>0.1663</v>
      </c>
      <c r="FY24" s="15">
        <f>'05_elect_price_res'!FY5</f>
        <v>0.1663</v>
      </c>
      <c r="FZ24" s="15">
        <f>'05_elect_price_res'!FZ5</f>
        <v>0.1663</v>
      </c>
      <c r="GA24" s="15">
        <f>'05_elect_price_res'!GA5</f>
        <v>0.1663</v>
      </c>
      <c r="GB24" s="15">
        <f>'05_elect_price_res'!GB5</f>
        <v>0.1663</v>
      </c>
      <c r="GC24" s="15">
        <f>'05_elect_price_res'!GC5</f>
        <v>0.161</v>
      </c>
      <c r="GD24" s="15">
        <f>'05_elect_price_res'!GD5</f>
        <v>0.161</v>
      </c>
      <c r="GE24" s="15">
        <f>'05_elect_price_res'!GE5</f>
        <v>0.161</v>
      </c>
      <c r="GF24" s="15">
        <f>'05_elect_price_res'!GF5</f>
        <v>0.161</v>
      </c>
      <c r="GG24" s="15">
        <f>'05_elect_price_res'!GG5</f>
        <v>0.161</v>
      </c>
      <c r="GH24" s="15">
        <f>'05_elect_price_res'!GH5</f>
        <v>0.161</v>
      </c>
      <c r="GI24" s="15">
        <f>'05_elect_price_res'!GI5</f>
        <v>0.161</v>
      </c>
      <c r="GJ24" s="15">
        <f>'05_elect_price_res'!GJ5</f>
        <v>0.161</v>
      </c>
      <c r="GK24" s="15">
        <f>'05_elect_price_res'!GK5</f>
        <v>0.161</v>
      </c>
      <c r="GL24" s="15">
        <f>'05_elect_price_res'!GL5</f>
        <v>0.161</v>
      </c>
      <c r="GM24" s="15">
        <f>'05_elect_price_res'!GM5</f>
        <v>0.16059999999999999</v>
      </c>
      <c r="GN24" s="15">
        <f>'05_elect_price_res'!GN5</f>
        <v>0.16059999999999999</v>
      </c>
      <c r="GO24" s="15">
        <f>'05_elect_price_res'!GO5</f>
        <v>0.15859999999999999</v>
      </c>
      <c r="GP24" s="15">
        <f>'05_elect_price_res'!GP5</f>
        <v>0.15859999999999999</v>
      </c>
      <c r="GQ24" s="15">
        <f>'05_elect_price_res'!GQ5</f>
        <v>0.15859999999999999</v>
      </c>
      <c r="GR24" s="15">
        <f>'05_elect_price_res'!GR5</f>
        <v>0.15859999999999999</v>
      </c>
      <c r="GS24" s="15">
        <f>'05_elect_price_res'!GS5</f>
        <v>0.15859999999999999</v>
      </c>
      <c r="GT24" s="15">
        <f>'05_elect_price_res'!GT5</f>
        <v>0.15859999999999999</v>
      </c>
      <c r="GU24" s="15">
        <f>'05_elect_price_res'!GU5</f>
        <v>0.15859999999999999</v>
      </c>
      <c r="GV24" s="15">
        <f>'05_elect_price_res'!GV5</f>
        <v>0.15859999999999999</v>
      </c>
      <c r="GW24" s="15">
        <f>'05_elect_price_res'!GW5</f>
        <v>0.15859999999999999</v>
      </c>
      <c r="GX24" s="15">
        <f>'05_elect_price_res'!GX5</f>
        <v>0.1588</v>
      </c>
      <c r="GY24" s="15">
        <f>'05_elect_price_res'!GY5</f>
        <v>0.15859999999999999</v>
      </c>
      <c r="GZ24" s="15">
        <f>'05_elect_price_res'!GZ5</f>
        <v>0.15920000000000001</v>
      </c>
      <c r="HA24" s="15">
        <f>'05_elect_price_res'!HA5</f>
        <v>0.161</v>
      </c>
      <c r="HB24" s="15">
        <f>'05_elect_price_res'!HB5</f>
        <v>0.161</v>
      </c>
      <c r="HC24" s="15">
        <f>'05_elect_price_res'!HC5</f>
        <v>0.161</v>
      </c>
      <c r="HD24" s="15">
        <f>'05_elect_price_res'!HD5</f>
        <v>0.161</v>
      </c>
      <c r="HE24" s="15">
        <f>'05_elect_price_res'!HE5</f>
        <v>0.161</v>
      </c>
      <c r="HF24" s="15">
        <f>'05_elect_price_res'!HF5</f>
        <v>0.161</v>
      </c>
      <c r="HG24" s="15">
        <f>'05_elect_price_res'!HG5</f>
        <v>0.161</v>
      </c>
      <c r="HH24" s="15">
        <f>'05_elect_price_res'!HH5</f>
        <v>0.161</v>
      </c>
      <c r="HI24" s="15">
        <f>'05_elect_price_res'!HI5</f>
        <v>0.16120000000000001</v>
      </c>
      <c r="HJ24" s="15">
        <f>'05_elect_price_res'!HJ5</f>
        <v>0.16320000000000001</v>
      </c>
      <c r="HK24" s="15">
        <f>'05_elect_price_res'!HK5</f>
        <v>0.16370000000000001</v>
      </c>
      <c r="HL24" s="15">
        <f>'05_elect_price_res'!HL5</f>
        <v>0.16370000000000001</v>
      </c>
      <c r="HM24" s="15">
        <f>'05_elect_price_res'!HM5</f>
        <v>0.16370000000000001</v>
      </c>
      <c r="HN24" s="15">
        <f>'05_elect_price_res'!HN5</f>
        <v>0.16370000000000001</v>
      </c>
      <c r="HO24" s="15">
        <f>'05_elect_price_res'!HO5</f>
        <v>0.16370000000000001</v>
      </c>
      <c r="HP24" s="15">
        <f>'05_elect_price_res'!HP5</f>
        <v>0.16370000000000001</v>
      </c>
      <c r="HQ24" s="15">
        <f>'05_elect_price_res'!HQ5</f>
        <v>0.17380000000000001</v>
      </c>
      <c r="HR24" s="15">
        <f>'05_elect_price_res'!HR5</f>
        <v>0.17380000000000001</v>
      </c>
      <c r="HS24" s="15">
        <f>'05_elect_price_res'!HS5</f>
        <v>0.17380000000000001</v>
      </c>
      <c r="HT24" s="15">
        <f>'05_elect_price_res'!HT5</f>
        <v>0.17380000000000001</v>
      </c>
      <c r="HU24" s="15">
        <f>'05_elect_price_res'!HU5</f>
        <v>0.17380000000000001</v>
      </c>
      <c r="HV24" s="15">
        <f>'05_elect_price_res'!HV5</f>
        <v>0.17599999999999999</v>
      </c>
      <c r="HW24" s="15">
        <f>'05_elect_price_res'!HW5</f>
        <v>0.17599999999999999</v>
      </c>
      <c r="HX24" s="15">
        <f>'05_elect_price_res'!HX5</f>
        <v>0.17599999999999999</v>
      </c>
      <c r="HY24" s="15">
        <f>'05_elect_price_res'!HY5</f>
        <v>0.18129999999999999</v>
      </c>
      <c r="HZ24" s="15">
        <f>'05_elect_price_res'!HZ5</f>
        <v>0.18129999999999999</v>
      </c>
      <c r="IA24" s="15">
        <f>'05_elect_price_res'!IA5</f>
        <v>0.18129999999999999</v>
      </c>
      <c r="IB24" s="15">
        <f>'05_elect_price_res'!IB5</f>
        <v>0.18129999999999999</v>
      </c>
      <c r="IC24" s="15">
        <f>'05_elect_price_res'!IC5</f>
        <v>0.18129999999999999</v>
      </c>
      <c r="ID24" s="15">
        <f>'05_elect_price_res'!ID5</f>
        <v>0.18129999999999999</v>
      </c>
      <c r="IE24" s="15">
        <f>'05_elect_price_res'!IE5</f>
        <v>0.18129999999999999</v>
      </c>
      <c r="IF24" s="15">
        <f>'05_elect_price_res'!IF5</f>
        <v>0.18129999999999999</v>
      </c>
      <c r="IG24" s="15">
        <f>'05_elect_price_res'!IG5</f>
        <v>0.18129999999999999</v>
      </c>
      <c r="IH24" s="15">
        <f>'05_elect_price_res'!IH5</f>
        <v>0.1817</v>
      </c>
      <c r="II24" s="15">
        <f>'05_elect_price_res'!II5</f>
        <v>0.1817</v>
      </c>
      <c r="IJ24" s="15">
        <f>'05_elect_price_res'!IJ5</f>
        <v>0.1817</v>
      </c>
      <c r="IK24" s="15">
        <f>'05_elect_price_res'!IK5</f>
        <v>0.19009999999999999</v>
      </c>
      <c r="IL24" s="15">
        <f>'05_elect_price_res'!IL5</f>
        <v>0.19009999999999999</v>
      </c>
      <c r="IM24" s="15">
        <f>'05_elect_price_res'!IM5</f>
        <v>0.19009999999999999</v>
      </c>
      <c r="IN24" s="15">
        <f>'05_elect_price_res'!IN5</f>
        <v>0.19009999999999999</v>
      </c>
      <c r="IO24" s="15">
        <f>'05_elect_price_res'!IO5</f>
        <v>0.19009999999999999</v>
      </c>
      <c r="IP24" s="15">
        <f>'05_elect_price_res'!IP5</f>
        <v>0.19009999999999999</v>
      </c>
      <c r="IQ24" s="15">
        <f>'05_elect_price_res'!IQ5</f>
        <v>0.19009999999999999</v>
      </c>
      <c r="IR24" s="15">
        <f>'05_elect_price_res'!IR5</f>
        <v>0.19009999999999999</v>
      </c>
      <c r="IS24" s="15">
        <f>'05_elect_price_res'!IS5</f>
        <v>0.19009999999999999</v>
      </c>
      <c r="IT24" s="15">
        <f>'05_elect_price_res'!IT5</f>
        <v>0.1888</v>
      </c>
      <c r="IU24" s="15">
        <f>'05_elect_price_res'!IU5</f>
        <v>0.1888</v>
      </c>
      <c r="IV24" s="15">
        <f>'05_elect_price_res'!IV5</f>
        <v>0.1888</v>
      </c>
      <c r="IW24" s="15">
        <f>'05_elect_price_res'!IW5</f>
        <v>0.18479999999999999</v>
      </c>
      <c r="IX24" s="15">
        <f>'05_elect_price_res'!IX5</f>
        <v>0.18479999999999999</v>
      </c>
      <c r="IY24" s="15">
        <f>'05_elect_price_res'!IY5</f>
        <v>0.18479999999999999</v>
      </c>
      <c r="IZ24" s="15">
        <f>'05_elect_price_res'!IZ5</f>
        <v>0.18479999999999999</v>
      </c>
      <c r="JA24" s="15">
        <f>'05_elect_price_res'!JA5</f>
        <v>0.18479999999999999</v>
      </c>
      <c r="JB24" s="15">
        <f>'05_elect_price_res'!JB5</f>
        <v>0.18479999999999999</v>
      </c>
      <c r="JC24" s="15">
        <f>'05_elect_price_res'!JC5</f>
        <v>0.18479999999999999</v>
      </c>
      <c r="JD24" s="15">
        <f>'05_elect_price_res'!JD5</f>
        <v>0.18479999999999999</v>
      </c>
      <c r="JE24" s="15">
        <f>'05_elect_price_res'!JE5</f>
        <v>0.18479999999999999</v>
      </c>
      <c r="JF24" s="15">
        <f>'05_elect_price_res'!JF5</f>
        <v>0.18379999999999999</v>
      </c>
      <c r="JG24" s="15">
        <f>'05_elect_price_res'!JG5</f>
        <v>0.18379999999999999</v>
      </c>
      <c r="JH24" s="15">
        <f>'05_elect_price_res'!JH5</f>
        <v>0.18379999999999999</v>
      </c>
      <c r="JI24" s="15">
        <f>'05_elect_price_res'!JI5</f>
        <v>0.1822</v>
      </c>
      <c r="JJ24" s="15">
        <f>'05_elect_price_res'!JJ5</f>
        <v>0.1822</v>
      </c>
      <c r="JK24" s="15">
        <f>'05_elect_price_res'!JK5</f>
        <v>0.1822</v>
      </c>
      <c r="JL24" s="15">
        <f>'05_elect_price_res'!JL5</f>
        <v>0.1822</v>
      </c>
      <c r="JM24" s="15">
        <f>'05_elect_price_res'!JM5</f>
        <v>0.1822</v>
      </c>
      <c r="JN24" s="15">
        <f>'05_elect_price_res'!JN5</f>
        <v>0.1822</v>
      </c>
      <c r="JO24" s="15">
        <f>'05_elect_price_res'!JO5</f>
        <v>0.1822</v>
      </c>
      <c r="JP24" s="15">
        <f>'05_elect_price_res'!JP5</f>
        <v>0.1822</v>
      </c>
      <c r="JQ24" s="15">
        <f>'05_elect_price_res'!JQ5</f>
        <v>0.1822</v>
      </c>
      <c r="JR24" s="15">
        <f>'05_elect_price_res'!JR5</f>
        <v>0.18240000000000001</v>
      </c>
      <c r="JS24" s="15">
        <f>'05_elect_price_res'!JS5</f>
        <v>0.18240000000000001</v>
      </c>
      <c r="JT24" s="15">
        <f>'05_elect_price_res'!JT5</f>
        <v>0.18240000000000001</v>
      </c>
      <c r="JU24" s="15">
        <f>'05_elect_price_res'!JU5</f>
        <v>0.1852</v>
      </c>
      <c r="JV24" s="15">
        <f>'05_elect_price_res'!JV5</f>
        <v>0.1852</v>
      </c>
      <c r="JW24" s="15">
        <f>'05_elect_price_res'!JW5</f>
        <v>0.1852</v>
      </c>
      <c r="JX24" s="15">
        <f>'05_elect_price_res'!JX5</f>
        <v>0.1852</v>
      </c>
      <c r="JY24" s="15">
        <f>'05_elect_price_res'!JY5</f>
        <v>0.1852</v>
      </c>
      <c r="JZ24" s="15">
        <f>'05_elect_price_res'!JZ5</f>
        <v>0.1852</v>
      </c>
      <c r="KA24" s="15">
        <f>'05_elect_price_res'!KA5</f>
        <v>0.1852</v>
      </c>
      <c r="KB24" s="15">
        <f>'05_elect_price_res'!KB5</f>
        <v>0.1852</v>
      </c>
      <c r="KC24" s="15">
        <f>'05_elect_price_res'!KC5</f>
        <v>0.1852</v>
      </c>
      <c r="KD24" s="15">
        <f>'05_elect_price_res'!KD5</f>
        <v>0.1852</v>
      </c>
      <c r="KE24" s="15">
        <f>'05_elect_price_res'!KE5</f>
        <v>0.1852</v>
      </c>
      <c r="KF24" s="15">
        <f>'05_elect_price_res'!KF5</f>
        <v>0.1852</v>
      </c>
      <c r="KG24" s="15">
        <f>'05_elect_price_res'!KG5</f>
        <v>0.192</v>
      </c>
      <c r="KH24" s="15">
        <f>'05_elect_price_res'!KH5</f>
        <v>0.192</v>
      </c>
      <c r="KI24" s="15">
        <f>'05_elect_price_res'!KI5</f>
        <v>0.192</v>
      </c>
      <c r="KJ24" s="15">
        <f>'05_elect_price_res'!KJ5</f>
        <v>0.192</v>
      </c>
      <c r="KK24" s="15">
        <f>'05_elect_price_res'!KK5</f>
        <v>0.192</v>
      </c>
      <c r="KL24" s="15">
        <f>'05_elect_price_res'!KL5</f>
        <v>0.192</v>
      </c>
      <c r="KM24" s="15">
        <f>'05_elect_price_res'!KM5</f>
        <v>0.192</v>
      </c>
      <c r="KN24" s="15">
        <f>'05_elect_price_res'!KN5</f>
        <v>0.192</v>
      </c>
      <c r="KO24" s="15">
        <f>'05_elect_price_res'!KO5</f>
        <v>0.192</v>
      </c>
      <c r="KP24" s="15">
        <f>'05_elect_price_res'!KP5</f>
        <v>0.19189999999999999</v>
      </c>
      <c r="KQ24" s="15">
        <f>'05_elect_price_res'!KQ5</f>
        <v>0.19189999999999999</v>
      </c>
      <c r="KR24" s="15">
        <f>'05_elect_price_res'!KR5</f>
        <v>0.19189999999999999</v>
      </c>
      <c r="KS24" s="15">
        <f>'05_elect_price_res'!KS5</f>
        <v>0.19409999999999999</v>
      </c>
      <c r="KT24" s="15">
        <f>'05_elect_price_res'!KT5</f>
        <v>0.19400000000000001</v>
      </c>
      <c r="KU24" s="15">
        <f>'05_elect_price_res'!KU5</f>
        <v>0.19400000000000001</v>
      </c>
      <c r="KV24" s="15">
        <f>'05_elect_price_res'!KV5</f>
        <v>0.19400000000000001</v>
      </c>
      <c r="KW24" s="15">
        <f>'05_elect_price_res'!KW5</f>
        <v>0.19400000000000001</v>
      </c>
      <c r="KX24" s="15">
        <f>'05_elect_price_res'!KX5</f>
        <v>0.19400000000000001</v>
      </c>
      <c r="KY24" s="15">
        <f>'05_elect_price_res'!KY5</f>
        <v>0.19400000000000001</v>
      </c>
      <c r="KZ24" s="15">
        <f>'05_elect_price_res'!KZ5</f>
        <v>0.19400000000000001</v>
      </c>
      <c r="LA24" s="15">
        <f>'05_elect_price_res'!LA5</f>
        <v>0.19400000000000001</v>
      </c>
      <c r="LB24" s="15">
        <f>'05_elect_price_res'!LB5</f>
        <v>0.19400000000000001</v>
      </c>
      <c r="LC24" s="15">
        <f>'05_elect_price_res'!LC5</f>
        <v>0.19400000000000001</v>
      </c>
      <c r="LD24" s="15">
        <f>'05_elect_price_res'!LD5</f>
        <v>0.19400000000000001</v>
      </c>
    </row>
    <row r="25" spans="1:316">
      <c r="A25" s="126" t="s">
        <v>383</v>
      </c>
      <c r="B25" s="199" t="s">
        <v>15297</v>
      </c>
      <c r="C25" s="199"/>
      <c r="D25" s="362"/>
      <c r="E25" s="15">
        <f>'05_elect_price_c&amp;i&amp;u'!E9</f>
        <v>0.21241101790977102</v>
      </c>
      <c r="F25" s="15">
        <f>'05_elect_price_c&amp;i&amp;u'!F9</f>
        <v>0.21092462026751302</v>
      </c>
      <c r="G25" s="15">
        <f>'05_elect_price_c&amp;i&amp;u'!G9</f>
        <v>0.20943822262525502</v>
      </c>
      <c r="H25" s="15">
        <f>'05_elect_price_c&amp;i&amp;u'!H9</f>
        <v>0.20795182498299705</v>
      </c>
      <c r="I25" s="15">
        <f>'05_elect_price_c&amp;i&amp;u'!I9</f>
        <v>0.20646542734073906</v>
      </c>
      <c r="J25" s="15">
        <f>'05_elect_price_c&amp;i&amp;u'!J9</f>
        <v>0.20497902969848106</v>
      </c>
      <c r="K25" s="15">
        <f>'05_elect_price_c&amp;i&amp;u'!K9</f>
        <v>0.20349263205622309</v>
      </c>
      <c r="L25" s="15">
        <f>'05_elect_price_c&amp;i&amp;u'!L9</f>
        <v>0.20200623441396509</v>
      </c>
      <c r="M25" s="15">
        <f>'05_elect_price_c&amp;i&amp;u'!M9</f>
        <v>0.20051983677170709</v>
      </c>
      <c r="N25" s="15">
        <f>'05_elect_price_c&amp;i&amp;u'!N9</f>
        <v>0.19903343912944912</v>
      </c>
      <c r="O25" s="15">
        <f>'05_elect_price_c&amp;i&amp;u'!O9</f>
        <v>0.19754704148719113</v>
      </c>
      <c r="P25" s="15">
        <f>'05_elect_price_c&amp;i&amp;u'!P9</f>
        <v>0.19606064384493316</v>
      </c>
      <c r="Q25" s="15">
        <f>'05_elect_price_c&amp;i&amp;u'!Q9</f>
        <v>0.19821831784175925</v>
      </c>
      <c r="R25" s="15">
        <f>'05_elect_price_c&amp;i&amp;u'!R9</f>
        <v>0.20037599183858537</v>
      </c>
      <c r="S25" s="15">
        <f>'05_elect_price_c&amp;i&amp;u'!S9</f>
        <v>0.20253366583541149</v>
      </c>
      <c r="T25" s="15">
        <f>'05_elect_price_c&amp;i&amp;u'!T9</f>
        <v>0.20469133983223761</v>
      </c>
      <c r="U25" s="15">
        <f>'05_elect_price_c&amp;i&amp;u'!U9</f>
        <v>0.20684901382906373</v>
      </c>
      <c r="V25" s="15">
        <f>'05_elect_price_c&amp;i&amp;u'!V9</f>
        <v>0.20900668782588985</v>
      </c>
      <c r="W25" s="15">
        <f>'05_elect_price_c&amp;i&amp;u'!W9</f>
        <v>0.20766413511675361</v>
      </c>
      <c r="X25" s="15">
        <f>'05_elect_price_c&amp;i&amp;u'!X9</f>
        <v>0.20632158240761733</v>
      </c>
      <c r="Y25" s="15">
        <f>'05_elect_price_c&amp;i&amp;u'!Y9</f>
        <v>0.20497902969848111</v>
      </c>
      <c r="Z25" s="15">
        <f>'05_elect_price_c&amp;i&amp;u'!Z9</f>
        <v>0.20363647698934484</v>
      </c>
      <c r="AA25" s="15">
        <f>'05_elect_price_c&amp;i&amp;u'!AA9</f>
        <v>0.20229392428020859</v>
      </c>
      <c r="AB25" s="15">
        <f>'05_elect_price_c&amp;i&amp;u'!AB9</f>
        <v>0.20095137157107232</v>
      </c>
      <c r="AC25" s="15">
        <f>'05_elect_price_c&amp;i&amp;u'!AC9</f>
        <v>0.20306109725685786</v>
      </c>
      <c r="AD25" s="15">
        <f>'05_elect_price_c&amp;i&amp;u'!AD9</f>
        <v>0.20517082294264341</v>
      </c>
      <c r="AE25" s="15">
        <f>'05_elect_price_c&amp;i&amp;u'!AE9</f>
        <v>0.20728054862842896</v>
      </c>
      <c r="AF25" s="15">
        <f>'05_elect_price_c&amp;i&amp;u'!AF9</f>
        <v>0.20939027431421445</v>
      </c>
      <c r="AG25" s="15">
        <f>'05_elect_price_c&amp;i&amp;u'!AG9</f>
        <v>0.21149999999999999</v>
      </c>
      <c r="AH25" s="15">
        <f>'05_elect_price_c&amp;i&amp;u'!AH9</f>
        <v>0.21149999999999999</v>
      </c>
      <c r="AI25" s="15">
        <f>'05_elect_price_c&amp;i&amp;u'!AI9</f>
        <v>0.21149999999999999</v>
      </c>
      <c r="AJ25" s="15">
        <f>'05_elect_price_c&amp;i&amp;u'!AJ9</f>
        <v>0.21149999999999999</v>
      </c>
      <c r="AK25" s="15">
        <f>'05_elect_price_c&amp;i&amp;u'!AK9</f>
        <v>0.21149999999999999</v>
      </c>
      <c r="AL25" s="15">
        <f>'05_elect_price_c&amp;i&amp;u'!AL9</f>
        <v>0.2102</v>
      </c>
      <c r="AM25" s="15">
        <f>'05_elect_price_c&amp;i&amp;u'!AM9</f>
        <v>0.20899999999999999</v>
      </c>
      <c r="AN25" s="15">
        <f>'05_elect_price_c&amp;i&amp;u'!AN9</f>
        <v>0.20899999999999999</v>
      </c>
      <c r="AO25" s="15">
        <f>'05_elect_price_c&amp;i&amp;u'!AO9</f>
        <v>0.20979999999999999</v>
      </c>
      <c r="AP25" s="15">
        <f>'05_elect_price_c&amp;i&amp;u'!AP9</f>
        <v>0.20979999999999999</v>
      </c>
      <c r="AQ25" s="15">
        <f>'05_elect_price_c&amp;i&amp;u'!AQ9</f>
        <v>0.20979999999999999</v>
      </c>
      <c r="AR25" s="15">
        <f>'05_elect_price_c&amp;i&amp;u'!AR9</f>
        <v>0.2099</v>
      </c>
      <c r="AS25" s="15">
        <f>'05_elect_price_c&amp;i&amp;u'!AS9</f>
        <v>0.2099</v>
      </c>
      <c r="AT25" s="15">
        <f>'05_elect_price_c&amp;i&amp;u'!AT9</f>
        <v>0.2099</v>
      </c>
      <c r="AU25" s="15">
        <f>'05_elect_price_c&amp;i&amp;u'!AU9</f>
        <v>0.21029999999999999</v>
      </c>
      <c r="AV25" s="15">
        <f>'05_elect_price_c&amp;i&amp;u'!AV9</f>
        <v>0.21029999999999999</v>
      </c>
      <c r="AW25" s="15">
        <f>'05_elect_price_c&amp;i&amp;u'!AW9</f>
        <v>0.21029999999999999</v>
      </c>
      <c r="AX25" s="15">
        <f>'05_elect_price_c&amp;i&amp;u'!AX9</f>
        <v>0.21260000000000001</v>
      </c>
      <c r="AY25" s="15">
        <f>'05_elect_price_c&amp;i&amp;u'!AY9</f>
        <v>0.21260000000000001</v>
      </c>
      <c r="AZ25" s="15">
        <f>'05_elect_price_c&amp;i&amp;u'!AZ9</f>
        <v>0.21260000000000001</v>
      </c>
      <c r="BA25" s="15">
        <f>'05_elect_price_c&amp;i&amp;u'!BA9</f>
        <v>0.21490000000000001</v>
      </c>
      <c r="BB25" s="15">
        <f>'05_elect_price_c&amp;i&amp;u'!BB9</f>
        <v>0.21490000000000001</v>
      </c>
      <c r="BC25" s="15">
        <f>'05_elect_price_c&amp;i&amp;u'!BC9</f>
        <v>0.21490000000000001</v>
      </c>
      <c r="BD25" s="15">
        <f>'05_elect_price_c&amp;i&amp;u'!BD9</f>
        <v>0.2152</v>
      </c>
      <c r="BE25" s="15">
        <f>'05_elect_price_c&amp;i&amp;u'!BE9</f>
        <v>0.2152</v>
      </c>
      <c r="BF25" s="15">
        <f>'05_elect_price_c&amp;i&amp;u'!BF9</f>
        <v>0.2152</v>
      </c>
      <c r="BG25" s="15">
        <f>'05_elect_price_c&amp;i&amp;u'!BG9</f>
        <v>0.2152</v>
      </c>
      <c r="BH25" s="15">
        <f>'05_elect_price_c&amp;i&amp;u'!BH9</f>
        <v>0.2152</v>
      </c>
      <c r="BI25" s="15">
        <f>'05_elect_price_c&amp;i&amp;u'!BI9</f>
        <v>0.2152</v>
      </c>
      <c r="BJ25" s="15">
        <f>'05_elect_price_c&amp;i&amp;u'!BJ9</f>
        <v>0.21859999999999999</v>
      </c>
      <c r="BK25" s="15">
        <f>'05_elect_price_c&amp;i&amp;u'!BK9</f>
        <v>0.21859999999999999</v>
      </c>
      <c r="BL25" s="15">
        <f>'05_elect_price_c&amp;i&amp;u'!BL9</f>
        <v>0.21859999999999999</v>
      </c>
      <c r="BM25" s="15">
        <f>'05_elect_price_c&amp;i&amp;u'!BM9</f>
        <v>0.21859999999999999</v>
      </c>
      <c r="BN25" s="15">
        <f>'05_elect_price_c&amp;i&amp;u'!BN9</f>
        <v>0.21859999999999999</v>
      </c>
      <c r="BO25" s="15">
        <f>'05_elect_price_c&amp;i&amp;u'!BO9</f>
        <v>0.21859999999999999</v>
      </c>
      <c r="BP25" s="15">
        <f>'05_elect_price_c&amp;i&amp;u'!BP9</f>
        <v>0.21790000000000001</v>
      </c>
      <c r="BQ25" s="15">
        <f>'05_elect_price_c&amp;i&amp;u'!BQ9</f>
        <v>0.21790000000000001</v>
      </c>
      <c r="BR25" s="15">
        <f>'05_elect_price_c&amp;i&amp;u'!BR9</f>
        <v>0.21790000000000001</v>
      </c>
      <c r="BS25" s="15">
        <f>'05_elect_price_c&amp;i&amp;u'!BS9</f>
        <v>0.2177</v>
      </c>
      <c r="BT25" s="15">
        <f>'05_elect_price_c&amp;i&amp;u'!BT9</f>
        <v>0.21740000000000001</v>
      </c>
      <c r="BU25" s="15">
        <f>'05_elect_price_c&amp;i&amp;u'!BU9</f>
        <v>0.21740000000000001</v>
      </c>
      <c r="BV25" s="15">
        <f>'05_elect_price_c&amp;i&amp;u'!BV9</f>
        <v>0.217</v>
      </c>
      <c r="BW25" s="15">
        <f>'05_elect_price_c&amp;i&amp;u'!BW9</f>
        <v>0.217</v>
      </c>
      <c r="BX25" s="15">
        <f>'05_elect_price_c&amp;i&amp;u'!BX9</f>
        <v>0.217</v>
      </c>
      <c r="BY25" s="15">
        <f>'05_elect_price_c&amp;i&amp;u'!BY9</f>
        <v>0.2172</v>
      </c>
      <c r="BZ25" s="15">
        <f>'05_elect_price_c&amp;i&amp;u'!BZ9</f>
        <v>0.2172</v>
      </c>
      <c r="CA25" s="15">
        <f>'05_elect_price_c&amp;i&amp;u'!CA9</f>
        <v>0.2172</v>
      </c>
      <c r="CB25" s="15">
        <f>'05_elect_price_c&amp;i&amp;u'!CB9</f>
        <v>0.2172</v>
      </c>
      <c r="CC25" s="15">
        <f>'05_elect_price_c&amp;i&amp;u'!CC9</f>
        <v>0.21690000000000001</v>
      </c>
      <c r="CD25" s="15">
        <f>'05_elect_price_c&amp;i&amp;u'!CD9</f>
        <v>0.21690000000000001</v>
      </c>
      <c r="CE25" s="15">
        <f>'05_elect_price_c&amp;i&amp;u'!CE9</f>
        <v>0.21690000000000001</v>
      </c>
      <c r="CF25" s="15">
        <f>'05_elect_price_c&amp;i&amp;u'!CF9</f>
        <v>0.21690000000000001</v>
      </c>
      <c r="CG25" s="15">
        <f>'05_elect_price_c&amp;i&amp;u'!CG9</f>
        <v>0.21690000000000001</v>
      </c>
      <c r="CH25" s="15">
        <f>'05_elect_price_c&amp;i&amp;u'!CH9</f>
        <v>0.21490000000000001</v>
      </c>
      <c r="CI25" s="15">
        <f>'05_elect_price_c&amp;i&amp;u'!CI9</f>
        <v>0.21479999999999999</v>
      </c>
      <c r="CJ25" s="15">
        <f>'05_elect_price_c&amp;i&amp;u'!CJ9</f>
        <v>0.21479999999999999</v>
      </c>
      <c r="CK25" s="15">
        <f>'05_elect_price_c&amp;i&amp;u'!CK9</f>
        <v>0.21479999999999999</v>
      </c>
      <c r="CL25" s="15">
        <f>'05_elect_price_c&amp;i&amp;u'!CL9</f>
        <v>0.21479999999999999</v>
      </c>
      <c r="CM25" s="15">
        <f>'05_elect_price_c&amp;i&amp;u'!CM9</f>
        <v>0.21479999999999999</v>
      </c>
      <c r="CN25" s="15">
        <f>'05_elect_price_c&amp;i&amp;u'!CN9</f>
        <v>0.21479999999999999</v>
      </c>
      <c r="CO25" s="15">
        <f>'05_elect_price_c&amp;i&amp;u'!CO9</f>
        <v>0.21479999999999999</v>
      </c>
      <c r="CP25" s="15">
        <f>'05_elect_price_c&amp;i&amp;u'!CP9</f>
        <v>0.21479999999999999</v>
      </c>
      <c r="CQ25" s="15">
        <f>'05_elect_price_c&amp;i&amp;u'!CQ9</f>
        <v>0.21479999999999999</v>
      </c>
      <c r="CR25" s="15">
        <f>'05_elect_price_c&amp;i&amp;u'!CR9</f>
        <v>0.21479999999999999</v>
      </c>
      <c r="CS25" s="15">
        <f>'05_elect_price_c&amp;i&amp;u'!CS9</f>
        <v>0.21479999999999999</v>
      </c>
      <c r="CT25" s="15">
        <f>'05_elect_price_c&amp;i&amp;u'!CT9</f>
        <v>0.215</v>
      </c>
      <c r="CU25" s="15">
        <f>'05_elect_price_c&amp;i&amp;u'!CU9</f>
        <v>0.21440000000000001</v>
      </c>
      <c r="CV25" s="15">
        <f>'05_elect_price_c&amp;i&amp;u'!CV9</f>
        <v>0.21440000000000001</v>
      </c>
      <c r="CW25" s="15">
        <f>'05_elect_price_c&amp;i&amp;u'!CW9</f>
        <v>0.2142</v>
      </c>
      <c r="CX25" s="15">
        <f>'05_elect_price_c&amp;i&amp;u'!CX9</f>
        <v>0.2142</v>
      </c>
      <c r="CY25" s="15">
        <f>'05_elect_price_c&amp;i&amp;u'!CY9</f>
        <v>0.2142</v>
      </c>
      <c r="CZ25" s="15">
        <f>'05_elect_price_c&amp;i&amp;u'!CZ9</f>
        <v>0.21390000000000001</v>
      </c>
      <c r="DA25" s="15">
        <f>'05_elect_price_c&amp;i&amp;u'!DA9</f>
        <v>0.21390000000000001</v>
      </c>
      <c r="DB25" s="15">
        <f>'05_elect_price_c&amp;i&amp;u'!DB9</f>
        <v>0.21390000000000001</v>
      </c>
      <c r="DC25" s="15">
        <f>'05_elect_price_c&amp;i&amp;u'!DC9</f>
        <v>0.21390000000000001</v>
      </c>
      <c r="DD25" s="15">
        <f>'05_elect_price_c&amp;i&amp;u'!DD9</f>
        <v>0.21260000000000001</v>
      </c>
      <c r="DE25" s="15">
        <f>'05_elect_price_c&amp;i&amp;u'!DE9</f>
        <v>0.21260000000000001</v>
      </c>
      <c r="DF25" s="15">
        <f>'05_elect_price_c&amp;i&amp;u'!DF9</f>
        <v>0.20960000000000001</v>
      </c>
      <c r="DG25" s="15">
        <f>'05_elect_price_c&amp;i&amp;u'!DG9</f>
        <v>0.20960000000000001</v>
      </c>
      <c r="DH25" s="15">
        <f>'05_elect_price_c&amp;i&amp;u'!DH9</f>
        <v>0.2094</v>
      </c>
      <c r="DI25" s="15">
        <f>'05_elect_price_c&amp;i&amp;u'!DI9</f>
        <v>0.2094</v>
      </c>
      <c r="DJ25" s="15">
        <f>'05_elect_price_c&amp;i&amp;u'!DJ9</f>
        <v>0.2094</v>
      </c>
      <c r="DK25" s="15">
        <f>'05_elect_price_c&amp;i&amp;u'!DK9</f>
        <v>0.2094</v>
      </c>
      <c r="DL25" s="15">
        <f>'05_elect_price_c&amp;i&amp;u'!DL9</f>
        <v>0.2094</v>
      </c>
      <c r="DM25" s="15">
        <f>'05_elect_price_c&amp;i&amp;u'!DM9</f>
        <v>0.2094</v>
      </c>
      <c r="DN25" s="15">
        <f>'05_elect_price_c&amp;i&amp;u'!DN9</f>
        <v>0.2094</v>
      </c>
      <c r="DO25" s="15">
        <f>'05_elect_price_c&amp;i&amp;u'!DO9</f>
        <v>0.2094</v>
      </c>
      <c r="DP25" s="15">
        <f>'05_elect_price_c&amp;i&amp;u'!DP9</f>
        <v>0.2094</v>
      </c>
      <c r="DQ25" s="15">
        <f>'05_elect_price_c&amp;i&amp;u'!DQ9</f>
        <v>0.2094</v>
      </c>
      <c r="DR25" s="15">
        <f>'05_elect_price_c&amp;i&amp;u'!DR9</f>
        <v>0.20660000000000001</v>
      </c>
      <c r="DS25" s="15">
        <f>'05_elect_price_c&amp;i&amp;u'!DS9</f>
        <v>0.20549999999999999</v>
      </c>
      <c r="DT25" s="15">
        <f>'05_elect_price_c&amp;i&amp;u'!DT9</f>
        <v>0.20549999999999999</v>
      </c>
      <c r="DU25" s="15">
        <f>'05_elect_price_c&amp;i&amp;u'!DU9</f>
        <v>0.20549999999999999</v>
      </c>
      <c r="DV25" s="15">
        <f>'05_elect_price_c&amp;i&amp;u'!DV9</f>
        <v>0.20519999999999999</v>
      </c>
      <c r="DW25" s="15">
        <f>'05_elect_price_c&amp;i&amp;u'!DW9</f>
        <v>0.20519999999999999</v>
      </c>
      <c r="DX25" s="15">
        <f>'05_elect_price_c&amp;i&amp;u'!DX9</f>
        <v>0.20519999999999999</v>
      </c>
      <c r="DY25" s="15">
        <f>'05_elect_price_c&amp;i&amp;u'!DY9</f>
        <v>0.20519999999999999</v>
      </c>
      <c r="DZ25" s="15">
        <f>'05_elect_price_c&amp;i&amp;u'!DZ9</f>
        <v>0.2051</v>
      </c>
      <c r="EA25" s="15">
        <f>'05_elect_price_c&amp;i&amp;u'!EA9</f>
        <v>0.2051</v>
      </c>
      <c r="EB25" s="15">
        <f>'05_elect_price_c&amp;i&amp;u'!EB9</f>
        <v>0.2051</v>
      </c>
      <c r="EC25" s="15">
        <f>'05_elect_price_c&amp;i&amp;u'!EC9</f>
        <v>0.2051</v>
      </c>
      <c r="ED25" s="15">
        <f>'05_elect_price_c&amp;i&amp;u'!ED9</f>
        <v>0.20169999999999999</v>
      </c>
      <c r="EE25" s="15">
        <f>'05_elect_price_c&amp;i&amp;u'!EE9</f>
        <v>0.2016</v>
      </c>
      <c r="EF25" s="15">
        <f>'05_elect_price_c&amp;i&amp;u'!EF9</f>
        <v>0.2016</v>
      </c>
      <c r="EG25" s="15">
        <f>'05_elect_price_c&amp;i&amp;u'!EG9</f>
        <v>0.20119999999999999</v>
      </c>
      <c r="EH25" s="15">
        <f>'05_elect_price_c&amp;i&amp;u'!EH9</f>
        <v>0.20119999999999999</v>
      </c>
      <c r="EI25" s="15">
        <f>'05_elect_price_c&amp;i&amp;u'!EI9</f>
        <v>0.20119999999999999</v>
      </c>
      <c r="EJ25" s="15">
        <f>'05_elect_price_c&amp;i&amp;u'!EJ9</f>
        <v>0.2009</v>
      </c>
      <c r="EK25" s="15">
        <f>'05_elect_price_c&amp;i&amp;u'!EK9</f>
        <v>0.2009</v>
      </c>
      <c r="EL25" s="15">
        <f>'05_elect_price_c&amp;i&amp;u'!EL9</f>
        <v>0.2009</v>
      </c>
      <c r="EM25" s="15">
        <f>'05_elect_price_c&amp;i&amp;u'!EM9</f>
        <v>0.2009</v>
      </c>
      <c r="EN25" s="15">
        <f>'05_elect_price_c&amp;i&amp;u'!EN9</f>
        <v>0.2009</v>
      </c>
      <c r="EO25" s="15">
        <f>'05_elect_price_c&amp;i&amp;u'!EO9</f>
        <v>0.2009</v>
      </c>
      <c r="EP25" s="15">
        <f>'05_elect_price_c&amp;i&amp;u'!EP9</f>
        <v>0.20180000000000001</v>
      </c>
      <c r="EQ25" s="15">
        <f>'05_elect_price_c&amp;i&amp;u'!EQ9</f>
        <v>0.19989999999999999</v>
      </c>
      <c r="ER25" s="15">
        <f>'05_elect_price_c&amp;i&amp;u'!ER9</f>
        <v>0.19989999999999999</v>
      </c>
      <c r="ES25" s="15">
        <f>'05_elect_price_c&amp;i&amp;u'!ES9</f>
        <v>0.19989999999999999</v>
      </c>
      <c r="ET25" s="15">
        <f>'05_elect_price_c&amp;i&amp;u'!ET9</f>
        <v>0.19769999999999999</v>
      </c>
      <c r="EU25" s="15">
        <f>'05_elect_price_c&amp;i&amp;u'!EU9</f>
        <v>0.19769999999999999</v>
      </c>
      <c r="EV25" s="15">
        <f>'05_elect_price_c&amp;i&amp;u'!EV9</f>
        <v>0.19769999999999999</v>
      </c>
      <c r="EW25" s="15">
        <f>'05_elect_price_c&amp;i&amp;u'!EW9</f>
        <v>0.19620000000000001</v>
      </c>
      <c r="EX25" s="15">
        <f>'05_elect_price_c&amp;i&amp;u'!EX9</f>
        <v>0.19620000000000001</v>
      </c>
      <c r="EY25" s="15">
        <f>'05_elect_price_c&amp;i&amp;u'!EY9</f>
        <v>0.19620000000000001</v>
      </c>
      <c r="EZ25" s="15">
        <f>'05_elect_price_c&amp;i&amp;u'!EZ9</f>
        <v>0.19620000000000001</v>
      </c>
      <c r="FA25" s="15">
        <f>'05_elect_price_c&amp;i&amp;u'!FA9</f>
        <v>0.19620000000000001</v>
      </c>
      <c r="FB25" s="15">
        <f>'05_elect_price_c&amp;i&amp;u'!FB9</f>
        <v>0.19620000000000001</v>
      </c>
      <c r="FC25" s="15">
        <f>'05_elect_price_c&amp;i&amp;u'!FC9</f>
        <v>0.1951</v>
      </c>
      <c r="FD25" s="15">
        <f>'05_elect_price_c&amp;i&amp;u'!FD9</f>
        <v>0.1951</v>
      </c>
      <c r="FE25" s="15">
        <f>'05_elect_price_c&amp;i&amp;u'!FE9</f>
        <v>0.19489999999999999</v>
      </c>
      <c r="FF25" s="15">
        <f>'05_elect_price_c&amp;i&amp;u'!FF9</f>
        <v>0.19489999999999999</v>
      </c>
      <c r="FG25" s="15">
        <f>'05_elect_price_c&amp;i&amp;u'!FG9</f>
        <v>0.19439999999999999</v>
      </c>
      <c r="FH25" s="15">
        <f>'05_elect_price_c&amp;i&amp;u'!FH9</f>
        <v>0.19439999999999999</v>
      </c>
      <c r="FI25" s="15">
        <f>'05_elect_price_c&amp;i&amp;u'!FI9</f>
        <v>0.19439999999999999</v>
      </c>
      <c r="FJ25" s="15">
        <f>'05_elect_price_c&amp;i&amp;u'!FJ9</f>
        <v>0.19439999999999999</v>
      </c>
      <c r="FK25" s="15">
        <f>'05_elect_price_c&amp;i&amp;u'!FK9</f>
        <v>0.19439999999999999</v>
      </c>
      <c r="FL25" s="15">
        <f>'05_elect_price_c&amp;i&amp;u'!FL9</f>
        <v>0.19439999999999999</v>
      </c>
      <c r="FM25" s="15">
        <f>'05_elect_price_c&amp;i&amp;u'!FM9</f>
        <v>0.19439999999999999</v>
      </c>
      <c r="FN25" s="15">
        <f>'05_elect_price_c&amp;i&amp;u'!FN9</f>
        <v>0.19439999999999999</v>
      </c>
      <c r="FO25" s="15">
        <f>'05_elect_price_c&amp;i&amp;u'!FO9</f>
        <v>0.1938</v>
      </c>
      <c r="FP25" s="15">
        <f>'05_elect_price_c&amp;i&amp;u'!FP9</f>
        <v>0.18590000000000001</v>
      </c>
      <c r="FQ25" s="15">
        <f>'05_elect_price_c&amp;i&amp;u'!FQ9</f>
        <v>0.1857</v>
      </c>
      <c r="FR25" s="15">
        <f>'05_elect_price_c&amp;i&amp;u'!FR9</f>
        <v>0.1857</v>
      </c>
      <c r="FS25" s="15">
        <f>'05_elect_price_c&amp;i&amp;u'!FS9</f>
        <v>0.1857</v>
      </c>
      <c r="FT25" s="15">
        <f>'05_elect_price_c&amp;i&amp;u'!FT9</f>
        <v>0.18559999999999999</v>
      </c>
      <c r="FU25" s="15">
        <f>'05_elect_price_c&amp;i&amp;u'!FU9</f>
        <v>0.18559999999999999</v>
      </c>
      <c r="FV25" s="15">
        <f>'05_elect_price_c&amp;i&amp;u'!FV9</f>
        <v>0.18559999999999999</v>
      </c>
      <c r="FW25" s="15">
        <f>'05_elect_price_c&amp;i&amp;u'!FW9</f>
        <v>0.18559999999999999</v>
      </c>
      <c r="FX25" s="15">
        <f>'05_elect_price_c&amp;i&amp;u'!FX9</f>
        <v>0.18559999999999999</v>
      </c>
      <c r="FY25" s="15">
        <f>'05_elect_price_c&amp;i&amp;u'!FY9</f>
        <v>0.18559999999999999</v>
      </c>
      <c r="FZ25" s="15">
        <f>'05_elect_price_c&amp;i&amp;u'!FZ9</f>
        <v>0.18559999999999999</v>
      </c>
      <c r="GA25" s="15">
        <f>'05_elect_price_c&amp;i&amp;u'!GA9</f>
        <v>0.18559999999999999</v>
      </c>
      <c r="GB25" s="15">
        <f>'05_elect_price_c&amp;i&amp;u'!GB9</f>
        <v>0.18559999999999999</v>
      </c>
      <c r="GC25" s="15">
        <f>'05_elect_price_c&amp;i&amp;u'!GC9</f>
        <v>0.18529999999999999</v>
      </c>
      <c r="GD25" s="15">
        <f>'05_elect_price_c&amp;i&amp;u'!GD9</f>
        <v>0.18529999999999999</v>
      </c>
      <c r="GE25" s="15">
        <f>'05_elect_price_c&amp;i&amp;u'!GE9</f>
        <v>0.18529999999999999</v>
      </c>
      <c r="GF25" s="15">
        <f>'05_elect_price_c&amp;i&amp;u'!GF9</f>
        <v>0.18529999999999999</v>
      </c>
      <c r="GG25" s="15">
        <f>'05_elect_price_c&amp;i&amp;u'!GG9</f>
        <v>0.18529999999999999</v>
      </c>
      <c r="GH25" s="15">
        <f>'05_elect_price_c&amp;i&amp;u'!GH9</f>
        <v>0.18529999999999999</v>
      </c>
      <c r="GI25" s="15">
        <f>'05_elect_price_c&amp;i&amp;u'!GI9</f>
        <v>0.18529999999999999</v>
      </c>
      <c r="GJ25" s="15">
        <f>'05_elect_price_c&amp;i&amp;u'!GJ9</f>
        <v>0.18529999999999999</v>
      </c>
      <c r="GK25" s="15">
        <f>'05_elect_price_c&amp;i&amp;u'!GK9</f>
        <v>0.18529999999999999</v>
      </c>
      <c r="GL25" s="15">
        <f>'05_elect_price_c&amp;i&amp;u'!GL9</f>
        <v>0.18529999999999999</v>
      </c>
      <c r="GM25" s="15">
        <f>'05_elect_price_c&amp;i&amp;u'!GM9</f>
        <v>0.18659999999999999</v>
      </c>
      <c r="GN25" s="15">
        <f>'05_elect_price_c&amp;i&amp;u'!GN9</f>
        <v>0.18659999999999999</v>
      </c>
      <c r="GO25" s="15">
        <f>'05_elect_price_c&amp;i&amp;u'!GO9</f>
        <v>0.18629999999999999</v>
      </c>
      <c r="GP25" s="15">
        <f>'05_elect_price_c&amp;i&amp;u'!GP9</f>
        <v>0.18629999999999999</v>
      </c>
      <c r="GQ25" s="15">
        <f>'05_elect_price_c&amp;i&amp;u'!GQ9</f>
        <v>0.18629999999999999</v>
      </c>
      <c r="GR25" s="15">
        <f>'05_elect_price_c&amp;i&amp;u'!GR9</f>
        <v>0.18659999999999999</v>
      </c>
      <c r="GS25" s="15">
        <f>'05_elect_price_c&amp;i&amp;u'!GS9</f>
        <v>0.18659999999999999</v>
      </c>
      <c r="GT25" s="15">
        <f>'05_elect_price_c&amp;i&amp;u'!GT9</f>
        <v>0.18659999999999999</v>
      </c>
      <c r="GU25" s="15">
        <f>'05_elect_price_c&amp;i&amp;u'!GU9</f>
        <v>0.18659999999999999</v>
      </c>
      <c r="GV25" s="15">
        <f>'05_elect_price_c&amp;i&amp;u'!GV9</f>
        <v>0.18659999999999999</v>
      </c>
      <c r="GW25" s="15">
        <f>'05_elect_price_c&amp;i&amp;u'!GW9</f>
        <v>0.18659999999999999</v>
      </c>
      <c r="GX25" s="15">
        <f>'05_elect_price_c&amp;i&amp;u'!GX9</f>
        <v>0.18240000000000001</v>
      </c>
      <c r="GY25" s="15">
        <f>'05_elect_price_c&amp;i&amp;u'!GY9</f>
        <v>0.18240000000000001</v>
      </c>
      <c r="GZ25" s="15">
        <f>'05_elect_price_c&amp;i&amp;u'!GZ9</f>
        <v>0.18090000000000001</v>
      </c>
      <c r="HA25" s="15">
        <f>'05_elect_price_c&amp;i&amp;u'!HA9</f>
        <v>0.18099999999999999</v>
      </c>
      <c r="HB25" s="15">
        <f>'05_elect_price_c&amp;i&amp;u'!HB9</f>
        <v>0.18099999999999999</v>
      </c>
      <c r="HC25" s="15">
        <f>'05_elect_price_c&amp;i&amp;u'!HC9</f>
        <v>0.18099999999999999</v>
      </c>
      <c r="HD25" s="15">
        <f>'05_elect_price_c&amp;i&amp;u'!HD9</f>
        <v>0.18099999999999999</v>
      </c>
      <c r="HE25" s="15">
        <f>'05_elect_price_c&amp;i&amp;u'!HE9</f>
        <v>0.18099999999999999</v>
      </c>
      <c r="HF25" s="15">
        <f>'05_elect_price_c&amp;i&amp;u'!HF9</f>
        <v>0.18099999999999999</v>
      </c>
      <c r="HG25" s="15">
        <f>'05_elect_price_c&amp;i&amp;u'!HG9</f>
        <v>0.18099999999999999</v>
      </c>
      <c r="HH25" s="15">
        <f>'05_elect_price_c&amp;i&amp;u'!HH9</f>
        <v>0.18099999999999999</v>
      </c>
      <c r="HI25" s="15">
        <f>'05_elect_price_c&amp;i&amp;u'!HI9</f>
        <v>0.18099999999999999</v>
      </c>
      <c r="HJ25" s="15">
        <f>'05_elect_price_c&amp;i&amp;u'!HJ9</f>
        <v>0.1832</v>
      </c>
      <c r="HK25" s="15">
        <f>'05_elect_price_c&amp;i&amp;u'!HK9</f>
        <v>0.1832</v>
      </c>
      <c r="HL25" s="15">
        <f>'05_elect_price_c&amp;i&amp;u'!HL9</f>
        <v>0.1832</v>
      </c>
      <c r="HM25" s="15">
        <f>'05_elect_price_c&amp;i&amp;u'!HM9</f>
        <v>0.1832</v>
      </c>
      <c r="HN25" s="15">
        <f>'05_elect_price_c&amp;i&amp;u'!HN9</f>
        <v>0.1832</v>
      </c>
      <c r="HO25" s="15">
        <f>'05_elect_price_c&amp;i&amp;u'!HO9</f>
        <v>0.1832</v>
      </c>
      <c r="HP25" s="15">
        <f>'05_elect_price_c&amp;i&amp;u'!HP9</f>
        <v>0.1832</v>
      </c>
      <c r="HQ25" s="15">
        <f>'05_elect_price_c&amp;i&amp;u'!HQ9</f>
        <v>0.18079999999999999</v>
      </c>
      <c r="HR25" s="15">
        <f>'05_elect_price_c&amp;i&amp;u'!HR9</f>
        <v>0.1804</v>
      </c>
      <c r="HS25" s="15">
        <f>'05_elect_price_c&amp;i&amp;u'!HS9</f>
        <v>0.1804</v>
      </c>
      <c r="HT25" s="15">
        <f>'05_elect_price_c&amp;i&amp;u'!HT9</f>
        <v>0.17269999999999999</v>
      </c>
      <c r="HU25" s="15">
        <f>'05_elect_price_c&amp;i&amp;u'!HU9</f>
        <v>0.17269999999999999</v>
      </c>
      <c r="HV25" s="15">
        <f>'05_elect_price_c&amp;i&amp;u'!HV9</f>
        <v>0.17269999999999999</v>
      </c>
      <c r="HW25" s="15">
        <f>'05_elect_price_c&amp;i&amp;u'!HW9</f>
        <v>0.17269999999999999</v>
      </c>
      <c r="HX25" s="15">
        <f>'05_elect_price_c&amp;i&amp;u'!HX9</f>
        <v>0.17269999999999999</v>
      </c>
      <c r="HY25" s="15">
        <f>'05_elect_price_c&amp;i&amp;u'!HY9</f>
        <v>0.17380000000000001</v>
      </c>
      <c r="HZ25" s="15">
        <f>'05_elect_price_c&amp;i&amp;u'!HZ9</f>
        <v>0.17380000000000001</v>
      </c>
      <c r="IA25" s="15">
        <f>'05_elect_price_c&amp;i&amp;u'!IA9</f>
        <v>0.17380000000000001</v>
      </c>
      <c r="IB25" s="15">
        <f>'05_elect_price_c&amp;i&amp;u'!IB9</f>
        <v>0.17380000000000001</v>
      </c>
      <c r="IC25" s="15">
        <f>'05_elect_price_c&amp;i&amp;u'!IC9</f>
        <v>0.17380000000000001</v>
      </c>
      <c r="ID25" s="15">
        <f>'05_elect_price_c&amp;i&amp;u'!ID9</f>
        <v>0.17380000000000001</v>
      </c>
      <c r="IE25" s="15">
        <f>'05_elect_price_c&amp;i&amp;u'!IE9</f>
        <v>0.17380000000000001</v>
      </c>
      <c r="IF25" s="15">
        <f>'05_elect_price_c&amp;i&amp;u'!IF9</f>
        <v>0.17380000000000001</v>
      </c>
      <c r="IG25" s="15">
        <f>'05_elect_price_c&amp;i&amp;u'!IG9</f>
        <v>0.17380000000000001</v>
      </c>
      <c r="IH25" s="15">
        <f>'05_elect_price_c&amp;i&amp;u'!IH9</f>
        <v>0.17730000000000001</v>
      </c>
      <c r="II25" s="15">
        <f>'05_elect_price_c&amp;i&amp;u'!II9</f>
        <v>0.17730000000000001</v>
      </c>
      <c r="IJ25" s="15">
        <f>'05_elect_price_c&amp;i&amp;u'!IJ9</f>
        <v>0.17730000000000001</v>
      </c>
      <c r="IK25" s="15">
        <f>'05_elect_price_c&amp;i&amp;u'!IK9</f>
        <v>0.18540000000000001</v>
      </c>
      <c r="IL25" s="15">
        <f>'05_elect_price_c&amp;i&amp;u'!IL9</f>
        <v>0.18540000000000001</v>
      </c>
      <c r="IM25" s="15">
        <f>'05_elect_price_c&amp;i&amp;u'!IM9</f>
        <v>0.18540000000000001</v>
      </c>
      <c r="IN25" s="15">
        <f>'05_elect_price_c&amp;i&amp;u'!IN9</f>
        <v>0.18540000000000001</v>
      </c>
      <c r="IO25" s="15">
        <f>'05_elect_price_c&amp;i&amp;u'!IO9</f>
        <v>0.18540000000000001</v>
      </c>
      <c r="IP25" s="15">
        <f>'05_elect_price_c&amp;i&amp;u'!IP9</f>
        <v>0.18540000000000001</v>
      </c>
      <c r="IQ25" s="15">
        <f>'05_elect_price_c&amp;i&amp;u'!IQ9</f>
        <v>0.18540000000000001</v>
      </c>
      <c r="IR25" s="15">
        <f>'05_elect_price_c&amp;i&amp;u'!IR9</f>
        <v>0.18540000000000001</v>
      </c>
      <c r="IS25" s="15">
        <f>'05_elect_price_c&amp;i&amp;u'!IS9</f>
        <v>0.18540000000000001</v>
      </c>
      <c r="IT25" s="15">
        <f>'05_elect_price_c&amp;i&amp;u'!IT9</f>
        <v>0.1845</v>
      </c>
      <c r="IU25" s="15">
        <f>'05_elect_price_c&amp;i&amp;u'!IU9</f>
        <v>0.1845</v>
      </c>
      <c r="IV25" s="15">
        <f>'05_elect_price_c&amp;i&amp;u'!IV9</f>
        <v>0.1845</v>
      </c>
      <c r="IW25" s="15">
        <f>'05_elect_price_c&amp;i&amp;u'!IW9</f>
        <v>0.18329999999999999</v>
      </c>
      <c r="IX25" s="15">
        <f>'05_elect_price_c&amp;i&amp;u'!IX9</f>
        <v>0.18329999999999999</v>
      </c>
      <c r="IY25" s="15">
        <f>'05_elect_price_c&amp;i&amp;u'!IY9</f>
        <v>0.18329999999999999</v>
      </c>
      <c r="IZ25" s="15">
        <f>'05_elect_price_c&amp;i&amp;u'!IZ9</f>
        <v>0.18329999999999999</v>
      </c>
      <c r="JA25" s="15">
        <f>'05_elect_price_c&amp;i&amp;u'!JA9</f>
        <v>0.18329999999999999</v>
      </c>
      <c r="JB25" s="15">
        <f>'05_elect_price_c&amp;i&amp;u'!JB9</f>
        <v>0.18329999999999999</v>
      </c>
      <c r="JC25" s="15">
        <f>'05_elect_price_c&amp;i&amp;u'!JC9</f>
        <v>0.18329999999999999</v>
      </c>
      <c r="JD25" s="15">
        <f>'05_elect_price_c&amp;i&amp;u'!JD9</f>
        <v>0.18329999999999999</v>
      </c>
      <c r="JE25" s="15">
        <f>'05_elect_price_c&amp;i&amp;u'!JE9</f>
        <v>0.18329999999999999</v>
      </c>
      <c r="JF25" s="15">
        <f>'05_elect_price_c&amp;i&amp;u'!JF9</f>
        <v>0.18290000000000001</v>
      </c>
      <c r="JG25" s="15">
        <f>'05_elect_price_c&amp;i&amp;u'!JG9</f>
        <v>0.18290000000000001</v>
      </c>
      <c r="JH25" s="15">
        <f>'05_elect_price_c&amp;i&amp;u'!JH9</f>
        <v>0.18290000000000001</v>
      </c>
      <c r="JI25" s="15">
        <f>'05_elect_price_c&amp;i&amp;u'!JI9</f>
        <v>0.17910000000000001</v>
      </c>
      <c r="JJ25" s="15">
        <f>'05_elect_price_c&amp;i&amp;u'!JJ9</f>
        <v>0.17910000000000001</v>
      </c>
      <c r="JK25" s="15">
        <f>'05_elect_price_c&amp;i&amp;u'!JK9</f>
        <v>0.17910000000000001</v>
      </c>
      <c r="JL25" s="15">
        <f>'05_elect_price_c&amp;i&amp;u'!JL9</f>
        <v>0.17910000000000001</v>
      </c>
      <c r="JM25" s="15">
        <f>'05_elect_price_c&amp;i&amp;u'!JM9</f>
        <v>0.17910000000000001</v>
      </c>
      <c r="JN25" s="15">
        <f>'05_elect_price_c&amp;i&amp;u'!JN9</f>
        <v>0.17910000000000001</v>
      </c>
      <c r="JO25" s="15">
        <f>'05_elect_price_c&amp;i&amp;u'!JO9</f>
        <v>0.17910000000000001</v>
      </c>
      <c r="JP25" s="15">
        <f>'05_elect_price_c&amp;i&amp;u'!JP9</f>
        <v>0.17910000000000001</v>
      </c>
      <c r="JQ25" s="15">
        <f>'05_elect_price_c&amp;i&amp;u'!JQ9</f>
        <v>0.17910000000000001</v>
      </c>
      <c r="JR25" s="15">
        <f>'05_elect_price_c&amp;i&amp;u'!JR9</f>
        <v>0.17910000000000001</v>
      </c>
      <c r="JS25" s="15">
        <f>'05_elect_price_c&amp;i&amp;u'!JS9</f>
        <v>0.17910000000000001</v>
      </c>
      <c r="JT25" s="15">
        <f>'05_elect_price_c&amp;i&amp;u'!JT9</f>
        <v>0.17910000000000001</v>
      </c>
      <c r="JU25" s="15">
        <f>'05_elect_price_c&amp;i&amp;u'!JU9</f>
        <v>0.1802</v>
      </c>
      <c r="JV25" s="15">
        <f>'05_elect_price_c&amp;i&amp;u'!JV9</f>
        <v>0.1802</v>
      </c>
      <c r="JW25" s="15">
        <f>'05_elect_price_c&amp;i&amp;u'!JW9</f>
        <v>0.1802</v>
      </c>
      <c r="JX25" s="15">
        <f>'05_elect_price_c&amp;i&amp;u'!JX9</f>
        <v>0.1802</v>
      </c>
      <c r="JY25" s="15">
        <f>'05_elect_price_c&amp;i&amp;u'!JY9</f>
        <v>0.1802</v>
      </c>
      <c r="JZ25" s="15">
        <f>'05_elect_price_c&amp;i&amp;u'!JZ9</f>
        <v>0.1802</v>
      </c>
      <c r="KA25" s="15">
        <f>'05_elect_price_c&amp;i&amp;u'!KA9</f>
        <v>0.1802</v>
      </c>
      <c r="KB25" s="15">
        <f>'05_elect_price_c&amp;i&amp;u'!KB9</f>
        <v>0.1802</v>
      </c>
      <c r="KC25" s="15">
        <f>'05_elect_price_c&amp;i&amp;u'!KC9</f>
        <v>0.1802</v>
      </c>
      <c r="KD25" s="15">
        <f>'05_elect_price_c&amp;i&amp;u'!KD9</f>
        <v>0.18010000000000001</v>
      </c>
      <c r="KE25" s="15">
        <f>'05_elect_price_c&amp;i&amp;u'!KE9</f>
        <v>0.18010000000000001</v>
      </c>
      <c r="KF25" s="15">
        <f>'05_elect_price_c&amp;i&amp;u'!KF9</f>
        <v>0.18010000000000001</v>
      </c>
      <c r="KG25" s="15">
        <f>'05_elect_price_c&amp;i&amp;u'!KG9</f>
        <v>0.18940000000000001</v>
      </c>
      <c r="KH25" s="15">
        <f>'05_elect_price_c&amp;i&amp;u'!KH9</f>
        <v>0.18940000000000001</v>
      </c>
      <c r="KI25" s="15">
        <f>'05_elect_price_c&amp;i&amp;u'!KI9</f>
        <v>0.18940000000000001</v>
      </c>
      <c r="KJ25" s="15">
        <f>'05_elect_price_c&amp;i&amp;u'!KJ9</f>
        <v>0.18940000000000001</v>
      </c>
      <c r="KK25" s="15">
        <f>'05_elect_price_c&amp;i&amp;u'!KK9</f>
        <v>0.18940000000000001</v>
      </c>
      <c r="KL25" s="15">
        <f>'05_elect_price_c&amp;i&amp;u'!KL9</f>
        <v>0.18940000000000001</v>
      </c>
      <c r="KM25" s="15">
        <f>'05_elect_price_c&amp;i&amp;u'!KM9</f>
        <v>0.18940000000000001</v>
      </c>
      <c r="KN25" s="15">
        <f>'05_elect_price_c&amp;i&amp;u'!KN9</f>
        <v>0.18940000000000001</v>
      </c>
      <c r="KO25" s="15">
        <f>'05_elect_price_c&amp;i&amp;u'!KO9</f>
        <v>0.18940000000000001</v>
      </c>
      <c r="KP25" s="15">
        <f>'05_elect_price_c&amp;i&amp;u'!KP9</f>
        <v>0.18909999999999999</v>
      </c>
      <c r="KQ25" s="15">
        <f>'05_elect_price_c&amp;i&amp;u'!KQ9</f>
        <v>0.18909999999999999</v>
      </c>
      <c r="KR25" s="15">
        <f>'05_elect_price_c&amp;i&amp;u'!KR9</f>
        <v>0.18909999999999999</v>
      </c>
      <c r="KS25" s="15">
        <f>'05_elect_price_c&amp;i&amp;u'!KS9</f>
        <v>0.1903</v>
      </c>
      <c r="KT25" s="15">
        <f>'05_elect_price_c&amp;i&amp;u'!KT9</f>
        <v>0.1903</v>
      </c>
      <c r="KU25" s="15">
        <f>'05_elect_price_c&amp;i&amp;u'!KU9</f>
        <v>0.1903</v>
      </c>
      <c r="KV25" s="15">
        <f>'05_elect_price_c&amp;i&amp;u'!KV9</f>
        <v>0.1903</v>
      </c>
      <c r="KW25" s="15">
        <f>'05_elect_price_c&amp;i&amp;u'!KW9</f>
        <v>0.1903</v>
      </c>
      <c r="KX25" s="15">
        <f>'05_elect_price_c&amp;i&amp;u'!KX9</f>
        <v>0.1903</v>
      </c>
      <c r="KY25" s="15">
        <f>'05_elect_price_c&amp;i&amp;u'!KY9</f>
        <v>0.1903</v>
      </c>
      <c r="KZ25" s="15">
        <f>'05_elect_price_c&amp;i&amp;u'!KZ9</f>
        <v>0.1903</v>
      </c>
      <c r="LA25" s="15">
        <f>'05_elect_price_c&amp;i&amp;u'!LA9</f>
        <v>0.1903</v>
      </c>
      <c r="LB25" s="15">
        <f>'05_elect_price_c&amp;i&amp;u'!LB9</f>
        <v>0.19020000000000001</v>
      </c>
      <c r="LC25" s="15">
        <f>'05_elect_price_c&amp;i&amp;u'!LC9</f>
        <v>0.19020000000000001</v>
      </c>
      <c r="LD25" s="15">
        <f>'05_elect_price_c&amp;i&amp;u'!LD9</f>
        <v>0.19020000000000001</v>
      </c>
    </row>
    <row r="26" spans="1:316">
      <c r="A26" s="126" t="s">
        <v>383</v>
      </c>
      <c r="B26" s="199" t="s">
        <v>15294</v>
      </c>
      <c r="C26" s="199"/>
      <c r="D26" s="199"/>
      <c r="E26">
        <f>'05_elect_price_c&amp;i&amp;u'!E12</f>
        <v>0.16520856948537746</v>
      </c>
      <c r="F26">
        <f>'05_elect_price_c&amp;i&amp;u'!F12</f>
        <v>0.16405248243028792</v>
      </c>
      <c r="G26">
        <f>'05_elect_price_c&amp;i&amp;u'!G12</f>
        <v>0.16289639537519837</v>
      </c>
      <c r="H26">
        <f>'05_elect_price_c&amp;i&amp;u'!H12</f>
        <v>0.16174030832010883</v>
      </c>
      <c r="I26">
        <f>'05_elect_price_c&amp;i&amp;u'!I12</f>
        <v>0.16058422126501928</v>
      </c>
      <c r="J26">
        <f>'05_elect_price_c&amp;i&amp;u'!J12</f>
        <v>0.15942813420992974</v>
      </c>
      <c r="K26">
        <f>'05_elect_price_c&amp;i&amp;u'!K12</f>
        <v>0.1582720471548402</v>
      </c>
      <c r="L26">
        <f>'05_elect_price_c&amp;i&amp;u'!L12</f>
        <v>0.15711596009975065</v>
      </c>
      <c r="M26">
        <f>'05_elect_price_c&amp;i&amp;u'!M12</f>
        <v>0.15595987304466111</v>
      </c>
      <c r="N26">
        <f>'05_elect_price_c&amp;i&amp;u'!N12</f>
        <v>0.15480378598957154</v>
      </c>
      <c r="O26">
        <f>'05_elect_price_c&amp;i&amp;u'!O12</f>
        <v>0.15364769893448199</v>
      </c>
      <c r="P26">
        <f>'05_elect_price_c&amp;i&amp;u'!P12</f>
        <v>0.15249161187939245</v>
      </c>
      <c r="Q26">
        <f>'05_elect_price_c&amp;i&amp;u'!Q12</f>
        <v>0.15416980276581277</v>
      </c>
      <c r="R26">
        <f>'05_elect_price_c&amp;i&amp;u'!R12</f>
        <v>0.15584799365223309</v>
      </c>
      <c r="S26">
        <f>'05_elect_price_c&amp;i&amp;u'!S12</f>
        <v>0.15752618453865341</v>
      </c>
      <c r="T26">
        <f>'05_elect_price_c&amp;i&amp;u'!T12</f>
        <v>0.15920437542507371</v>
      </c>
      <c r="U26">
        <f>'05_elect_price_c&amp;i&amp;u'!U12</f>
        <v>0.16088256631149403</v>
      </c>
      <c r="V26">
        <f>'05_elect_price_c&amp;i&amp;u'!V12</f>
        <v>0.16256075719791435</v>
      </c>
      <c r="W26">
        <f>'05_elect_price_c&amp;i&amp;u'!W12</f>
        <v>0.1615165495352528</v>
      </c>
      <c r="X26">
        <f>'05_elect_price_c&amp;i&amp;u'!X12</f>
        <v>0.16047234187259127</v>
      </c>
      <c r="Y26">
        <f>'05_elect_price_c&amp;i&amp;u'!Y12</f>
        <v>0.15942813420992977</v>
      </c>
      <c r="Z26">
        <f>'05_elect_price_c&amp;i&amp;u'!Z12</f>
        <v>0.15838392654726824</v>
      </c>
      <c r="AA26">
        <f>'05_elect_price_c&amp;i&amp;u'!AA12</f>
        <v>0.15733971888460668</v>
      </c>
      <c r="AB26">
        <f>'05_elect_price_c&amp;i&amp;u'!AB12</f>
        <v>0.15629551122194515</v>
      </c>
      <c r="AC26">
        <f>'05_elect_price_c&amp;i&amp;u'!AC12</f>
        <v>0.15793640897755612</v>
      </c>
      <c r="AD26">
        <f>'05_elect_price_c&amp;i&amp;u'!AD12</f>
        <v>0.15957730673316711</v>
      </c>
      <c r="AE26">
        <f>'05_elect_price_c&amp;i&amp;u'!AE12</f>
        <v>0.16121820448877808</v>
      </c>
      <c r="AF26">
        <f>'05_elect_price_c&amp;i&amp;u'!AF12</f>
        <v>0.16285910224438904</v>
      </c>
      <c r="AG26">
        <f>'05_elect_price_c&amp;i&amp;u'!AG12</f>
        <v>0.16450000000000001</v>
      </c>
      <c r="AH26">
        <f>'05_elect_price_c&amp;i&amp;u'!AH12</f>
        <v>0.16450000000000001</v>
      </c>
      <c r="AI26">
        <f>'05_elect_price_c&amp;i&amp;u'!AI12</f>
        <v>0.16450000000000001</v>
      </c>
      <c r="AJ26">
        <f>'05_elect_price_c&amp;i&amp;u'!AJ12</f>
        <v>0.16450000000000001</v>
      </c>
      <c r="AK26">
        <f>'05_elect_price_c&amp;i&amp;u'!AK12</f>
        <v>0.16450000000000001</v>
      </c>
      <c r="AL26">
        <f>'05_elect_price_c&amp;i&amp;u'!AL12</f>
        <v>0.16969999999999999</v>
      </c>
      <c r="AM26">
        <f>'05_elect_price_c&amp;i&amp;u'!AM12</f>
        <v>0.16900000000000001</v>
      </c>
      <c r="AN26">
        <f>'05_elect_price_c&amp;i&amp;u'!AN12</f>
        <v>0.16900000000000001</v>
      </c>
      <c r="AO26">
        <f>'05_elect_price_c&amp;i&amp;u'!AO12</f>
        <v>0.16969999999999999</v>
      </c>
      <c r="AP26">
        <f>'05_elect_price_c&amp;i&amp;u'!AP12</f>
        <v>0.16969999999999999</v>
      </c>
      <c r="AQ26">
        <f>'05_elect_price_c&amp;i&amp;u'!AQ12</f>
        <v>0.16969999999999999</v>
      </c>
      <c r="AR26">
        <f>'05_elect_price_c&amp;i&amp;u'!AR12</f>
        <v>0.17</v>
      </c>
      <c r="AS26">
        <f>'05_elect_price_c&amp;i&amp;u'!AS12</f>
        <v>0.17</v>
      </c>
      <c r="AT26">
        <f>'05_elect_price_c&amp;i&amp;u'!AT12</f>
        <v>0.17</v>
      </c>
      <c r="AU26">
        <f>'05_elect_price_c&amp;i&amp;u'!AU12</f>
        <v>0.17</v>
      </c>
      <c r="AV26">
        <f>'05_elect_price_c&amp;i&amp;u'!AV12</f>
        <v>0.17</v>
      </c>
      <c r="AW26">
        <f>'05_elect_price_c&amp;i&amp;u'!AW12</f>
        <v>0.17</v>
      </c>
      <c r="AX26">
        <f>'05_elect_price_c&amp;i&amp;u'!AX12</f>
        <v>0.1709</v>
      </c>
      <c r="AY26">
        <f>'05_elect_price_c&amp;i&amp;u'!AY12</f>
        <v>0.1709</v>
      </c>
      <c r="AZ26">
        <f>'05_elect_price_c&amp;i&amp;u'!AZ12</f>
        <v>0.1709</v>
      </c>
      <c r="BA26">
        <f>'05_elect_price_c&amp;i&amp;u'!BA12</f>
        <v>0.1734</v>
      </c>
      <c r="BB26">
        <f>'05_elect_price_c&amp;i&amp;u'!BB12</f>
        <v>0.1734</v>
      </c>
      <c r="BC26">
        <f>'05_elect_price_c&amp;i&amp;u'!BC12</f>
        <v>0.1734</v>
      </c>
      <c r="BD26">
        <f>'05_elect_price_c&amp;i&amp;u'!BD12</f>
        <v>0.17369999999999999</v>
      </c>
      <c r="BE26">
        <f>'05_elect_price_c&amp;i&amp;u'!BE12</f>
        <v>0.17369999999999999</v>
      </c>
      <c r="BF26">
        <f>'05_elect_price_c&amp;i&amp;u'!BF12</f>
        <v>0.17369999999999999</v>
      </c>
      <c r="BG26">
        <f>'05_elect_price_c&amp;i&amp;u'!BG12</f>
        <v>0.17369999999999999</v>
      </c>
      <c r="BH26">
        <f>'05_elect_price_c&amp;i&amp;u'!BH12</f>
        <v>0.17369999999999999</v>
      </c>
      <c r="BI26">
        <f>'05_elect_price_c&amp;i&amp;u'!BI12</f>
        <v>0.17369999999999999</v>
      </c>
      <c r="BJ26">
        <f>'05_elect_price_c&amp;i&amp;u'!BJ12</f>
        <v>0.1757</v>
      </c>
      <c r="BK26">
        <f>'05_elect_price_c&amp;i&amp;u'!BK12</f>
        <v>0.1757</v>
      </c>
      <c r="BL26">
        <f>'05_elect_price_c&amp;i&amp;u'!BL12</f>
        <v>0.1757</v>
      </c>
      <c r="BM26">
        <f>'05_elect_price_c&amp;i&amp;u'!BM12</f>
        <v>0.1759</v>
      </c>
      <c r="BN26">
        <f>'05_elect_price_c&amp;i&amp;u'!BN12</f>
        <v>0.1759</v>
      </c>
      <c r="BO26">
        <f>'05_elect_price_c&amp;i&amp;u'!BO12</f>
        <v>0.1759</v>
      </c>
      <c r="BP26">
        <f>'05_elect_price_c&amp;i&amp;u'!BP12</f>
        <v>0.17510000000000001</v>
      </c>
      <c r="BQ26">
        <f>'05_elect_price_c&amp;i&amp;u'!BQ12</f>
        <v>0.17510000000000001</v>
      </c>
      <c r="BR26">
        <f>'05_elect_price_c&amp;i&amp;u'!BR12</f>
        <v>0.17510000000000001</v>
      </c>
      <c r="BS26">
        <f>'05_elect_price_c&amp;i&amp;u'!BS12</f>
        <v>0.17499999999999999</v>
      </c>
      <c r="BT26">
        <f>'05_elect_price_c&amp;i&amp;u'!BT12</f>
        <v>0.17480000000000001</v>
      </c>
      <c r="BU26">
        <f>'05_elect_price_c&amp;i&amp;u'!BU12</f>
        <v>0.17480000000000001</v>
      </c>
      <c r="BV26">
        <f>'05_elect_price_c&amp;i&amp;u'!BV12</f>
        <v>0.1741</v>
      </c>
      <c r="BW26">
        <f>'05_elect_price_c&amp;i&amp;u'!BW12</f>
        <v>0.1741</v>
      </c>
      <c r="BX26">
        <f>'05_elect_price_c&amp;i&amp;u'!BX12</f>
        <v>0.1741</v>
      </c>
      <c r="BY26">
        <f>'05_elect_price_c&amp;i&amp;u'!BY12</f>
        <v>0.17419999999999999</v>
      </c>
      <c r="BZ26">
        <f>'05_elect_price_c&amp;i&amp;u'!BZ12</f>
        <v>0.17419999999999999</v>
      </c>
      <c r="CA26">
        <f>'05_elect_price_c&amp;i&amp;u'!CA12</f>
        <v>0.17419999999999999</v>
      </c>
      <c r="CB26">
        <f>'05_elect_price_c&amp;i&amp;u'!CB12</f>
        <v>0.17419999999999999</v>
      </c>
      <c r="CC26">
        <f>'05_elect_price_c&amp;i&amp;u'!CC12</f>
        <v>0.17399999999999999</v>
      </c>
      <c r="CD26">
        <f>'05_elect_price_c&amp;i&amp;u'!CD12</f>
        <v>0.17399999999999999</v>
      </c>
      <c r="CE26">
        <f>'05_elect_price_c&amp;i&amp;u'!CE12</f>
        <v>0.17399999999999999</v>
      </c>
      <c r="CF26">
        <f>'05_elect_price_c&amp;i&amp;u'!CF12</f>
        <v>0.17399999999999999</v>
      </c>
      <c r="CG26">
        <f>'05_elect_price_c&amp;i&amp;u'!CG12</f>
        <v>0.17399999999999999</v>
      </c>
      <c r="CH26">
        <f>'05_elect_price_c&amp;i&amp;u'!CH12</f>
        <v>0.17280000000000001</v>
      </c>
      <c r="CI26">
        <f>'05_elect_price_c&amp;i&amp;u'!CI12</f>
        <v>0.17380000000000001</v>
      </c>
      <c r="CJ26">
        <f>'05_elect_price_c&amp;i&amp;u'!CJ12</f>
        <v>0.17380000000000001</v>
      </c>
      <c r="CK26">
        <f>'05_elect_price_c&amp;i&amp;u'!CK12</f>
        <v>0.17380000000000001</v>
      </c>
      <c r="CL26">
        <f>'05_elect_price_c&amp;i&amp;u'!CL12</f>
        <v>0.17380000000000001</v>
      </c>
      <c r="CM26">
        <f>'05_elect_price_c&amp;i&amp;u'!CM12</f>
        <v>0.17380000000000001</v>
      </c>
      <c r="CN26">
        <f>'05_elect_price_c&amp;i&amp;u'!CN12</f>
        <v>0.17380000000000001</v>
      </c>
      <c r="CO26">
        <f>'05_elect_price_c&amp;i&amp;u'!CO12</f>
        <v>0.17380000000000001</v>
      </c>
      <c r="CP26">
        <f>'05_elect_price_c&amp;i&amp;u'!CP12</f>
        <v>0.17380000000000001</v>
      </c>
      <c r="CQ26">
        <f>'05_elect_price_c&amp;i&amp;u'!CQ12</f>
        <v>0.17380000000000001</v>
      </c>
      <c r="CR26">
        <f>'05_elect_price_c&amp;i&amp;u'!CR12</f>
        <v>0.17380000000000001</v>
      </c>
      <c r="CS26">
        <f>'05_elect_price_c&amp;i&amp;u'!CS12</f>
        <v>0.17380000000000001</v>
      </c>
      <c r="CT26">
        <f>'05_elect_price_c&amp;i&amp;u'!CT12</f>
        <v>0.17460000000000001</v>
      </c>
      <c r="CU26">
        <f>'05_elect_price_c&amp;i&amp;u'!CU12</f>
        <v>0.17419999999999999</v>
      </c>
      <c r="CV26">
        <f>'05_elect_price_c&amp;i&amp;u'!CV12</f>
        <v>0.17419999999999999</v>
      </c>
      <c r="CW26">
        <f>'05_elect_price_c&amp;i&amp;u'!CW12</f>
        <v>0.1739</v>
      </c>
      <c r="CX26">
        <f>'05_elect_price_c&amp;i&amp;u'!CX12</f>
        <v>0.1739</v>
      </c>
      <c r="CY26">
        <f>'05_elect_price_c&amp;i&amp;u'!CY12</f>
        <v>0.1739</v>
      </c>
      <c r="CZ26">
        <f>'05_elect_price_c&amp;i&amp;u'!CZ12</f>
        <v>0.1739</v>
      </c>
      <c r="DA26">
        <f>'05_elect_price_c&amp;i&amp;u'!DA12</f>
        <v>0.1739</v>
      </c>
      <c r="DB26">
        <f>'05_elect_price_c&amp;i&amp;u'!DB12</f>
        <v>0.1739</v>
      </c>
      <c r="DC26">
        <f>'05_elect_price_c&amp;i&amp;u'!DC12</f>
        <v>0.1739</v>
      </c>
      <c r="DD26">
        <f>'05_elect_price_c&amp;i&amp;u'!DD12</f>
        <v>0.1729</v>
      </c>
      <c r="DE26">
        <f>'05_elect_price_c&amp;i&amp;u'!DE12</f>
        <v>0.1729</v>
      </c>
      <c r="DF26">
        <f>'05_elect_price_c&amp;i&amp;u'!DF12</f>
        <v>0.1704</v>
      </c>
      <c r="DG26">
        <f>'05_elect_price_c&amp;i&amp;u'!DG12</f>
        <v>0.1704</v>
      </c>
      <c r="DH26">
        <f>'05_elect_price_c&amp;i&amp;u'!DH12</f>
        <v>0.17030000000000001</v>
      </c>
      <c r="DI26">
        <f>'05_elect_price_c&amp;i&amp;u'!DI12</f>
        <v>0.17030000000000001</v>
      </c>
      <c r="DJ26">
        <f>'05_elect_price_c&amp;i&amp;u'!DJ12</f>
        <v>0.17030000000000001</v>
      </c>
      <c r="DK26">
        <f>'05_elect_price_c&amp;i&amp;u'!DK12</f>
        <v>0.17030000000000001</v>
      </c>
      <c r="DL26">
        <f>'05_elect_price_c&amp;i&amp;u'!DL12</f>
        <v>0.17030000000000001</v>
      </c>
      <c r="DM26">
        <f>'05_elect_price_c&amp;i&amp;u'!DM12</f>
        <v>0.17030000000000001</v>
      </c>
      <c r="DN26">
        <f>'05_elect_price_c&amp;i&amp;u'!DN12</f>
        <v>0.17030000000000001</v>
      </c>
      <c r="DO26">
        <f>'05_elect_price_c&amp;i&amp;u'!DO12</f>
        <v>0.17030000000000001</v>
      </c>
      <c r="DP26">
        <f>'05_elect_price_c&amp;i&amp;u'!DP12</f>
        <v>0.17030000000000001</v>
      </c>
      <c r="DQ26">
        <f>'05_elect_price_c&amp;i&amp;u'!DQ12</f>
        <v>0.17030000000000001</v>
      </c>
      <c r="DR26">
        <f>'05_elect_price_c&amp;i&amp;u'!DR12</f>
        <v>0.17199999999999999</v>
      </c>
      <c r="DS26">
        <f>'05_elect_price_c&amp;i&amp;u'!DS12</f>
        <v>0.1719</v>
      </c>
      <c r="DT26">
        <f>'05_elect_price_c&amp;i&amp;u'!DT12</f>
        <v>0.1719</v>
      </c>
      <c r="DU26">
        <f>'05_elect_price_c&amp;i&amp;u'!DU12</f>
        <v>0.1719</v>
      </c>
      <c r="DV26">
        <f>'05_elect_price_c&amp;i&amp;u'!DV12</f>
        <v>0.17169999999999999</v>
      </c>
      <c r="DW26">
        <f>'05_elect_price_c&amp;i&amp;u'!DW12</f>
        <v>0.17169999999999999</v>
      </c>
      <c r="DX26">
        <f>'05_elect_price_c&amp;i&amp;u'!DX12</f>
        <v>0.17169999999999999</v>
      </c>
      <c r="DY26">
        <f>'05_elect_price_c&amp;i&amp;u'!DY12</f>
        <v>0.17169999999999999</v>
      </c>
      <c r="DZ26">
        <f>'05_elect_price_c&amp;i&amp;u'!DZ12</f>
        <v>0.1716</v>
      </c>
      <c r="EA26">
        <f>'05_elect_price_c&amp;i&amp;u'!EA12</f>
        <v>0.1716</v>
      </c>
      <c r="EB26">
        <f>'05_elect_price_c&amp;i&amp;u'!EB12</f>
        <v>0.1716</v>
      </c>
      <c r="EC26">
        <f>'05_elect_price_c&amp;i&amp;u'!EC12</f>
        <v>0.1716</v>
      </c>
      <c r="ED26">
        <f>'05_elect_price_c&amp;i&amp;u'!ED12</f>
        <v>0.16719999999999999</v>
      </c>
      <c r="EE26">
        <f>'05_elect_price_c&amp;i&amp;u'!EE12</f>
        <v>0.16700000000000001</v>
      </c>
      <c r="EF26">
        <f>'05_elect_price_c&amp;i&amp;u'!EF12</f>
        <v>0.16700000000000001</v>
      </c>
      <c r="EG26">
        <f>'05_elect_price_c&amp;i&amp;u'!EG12</f>
        <v>0.1666</v>
      </c>
      <c r="EH26">
        <f>'05_elect_price_c&amp;i&amp;u'!EH12</f>
        <v>0.1666</v>
      </c>
      <c r="EI26">
        <f>'05_elect_price_c&amp;i&amp;u'!EI12</f>
        <v>0.1666</v>
      </c>
      <c r="EJ26">
        <f>'05_elect_price_c&amp;i&amp;u'!EJ12</f>
        <v>0.1661</v>
      </c>
      <c r="EK26">
        <f>'05_elect_price_c&amp;i&amp;u'!EK12</f>
        <v>0.1661</v>
      </c>
      <c r="EL26">
        <f>'05_elect_price_c&amp;i&amp;u'!EL12</f>
        <v>0.1661</v>
      </c>
      <c r="EM26">
        <f>'05_elect_price_c&amp;i&amp;u'!EM12</f>
        <v>0.1661</v>
      </c>
      <c r="EN26">
        <f>'05_elect_price_c&amp;i&amp;u'!EN12</f>
        <v>0.1661</v>
      </c>
      <c r="EO26">
        <f>'05_elect_price_c&amp;i&amp;u'!EO12</f>
        <v>0.1661</v>
      </c>
      <c r="EP26">
        <f>'05_elect_price_c&amp;i&amp;u'!EP12</f>
        <v>0.16719999999999999</v>
      </c>
      <c r="EQ26">
        <f>'05_elect_price_c&amp;i&amp;u'!EQ12</f>
        <v>0.16739999999999999</v>
      </c>
      <c r="ER26">
        <f>'05_elect_price_c&amp;i&amp;u'!ER12</f>
        <v>0.16739999999999999</v>
      </c>
      <c r="ES26">
        <f>'05_elect_price_c&amp;i&amp;u'!ES12</f>
        <v>0.16739999999999999</v>
      </c>
      <c r="ET26">
        <f>'05_elect_price_c&amp;i&amp;u'!ET12</f>
        <v>0.16700000000000001</v>
      </c>
      <c r="EU26">
        <f>'05_elect_price_c&amp;i&amp;u'!EU12</f>
        <v>0.16700000000000001</v>
      </c>
      <c r="EV26">
        <f>'05_elect_price_c&amp;i&amp;u'!EV12</f>
        <v>0.16700000000000001</v>
      </c>
      <c r="EW26">
        <f>'05_elect_price_c&amp;i&amp;u'!EW12</f>
        <v>0.1792</v>
      </c>
      <c r="EX26">
        <f>'05_elect_price_c&amp;i&amp;u'!EX12</f>
        <v>0.1792</v>
      </c>
      <c r="EY26">
        <f>'05_elect_price_c&amp;i&amp;u'!EY12</f>
        <v>0.1792</v>
      </c>
      <c r="EZ26">
        <f>'05_elect_price_c&amp;i&amp;u'!EZ12</f>
        <v>0.1792</v>
      </c>
      <c r="FA26">
        <f>'05_elect_price_c&amp;i&amp;u'!FA12</f>
        <v>0.1792</v>
      </c>
      <c r="FB26">
        <f>'05_elect_price_c&amp;i&amp;u'!FB12</f>
        <v>0.17100000000000001</v>
      </c>
      <c r="FC26">
        <f>'05_elect_price_c&amp;i&amp;u'!FC12</f>
        <v>0.1701</v>
      </c>
      <c r="FD26">
        <f>'05_elect_price_c&amp;i&amp;u'!FD12</f>
        <v>0.1701</v>
      </c>
      <c r="FE26">
        <f>'05_elect_price_c&amp;i&amp;u'!FE12</f>
        <v>0.1701</v>
      </c>
      <c r="FF26">
        <f>'05_elect_price_c&amp;i&amp;u'!FF12</f>
        <v>0.1701</v>
      </c>
      <c r="FG26">
        <f>'05_elect_price_c&amp;i&amp;u'!FG12</f>
        <v>0.1701</v>
      </c>
      <c r="FH26">
        <f>'05_elect_price_c&amp;i&amp;u'!FH12</f>
        <v>0.1701</v>
      </c>
      <c r="FI26">
        <f>'05_elect_price_c&amp;i&amp;u'!FI12</f>
        <v>0.1701</v>
      </c>
      <c r="FJ26">
        <f>'05_elect_price_c&amp;i&amp;u'!FJ12</f>
        <v>0.1701</v>
      </c>
      <c r="FK26">
        <f>'05_elect_price_c&amp;i&amp;u'!FK12</f>
        <v>0.1701</v>
      </c>
      <c r="FL26">
        <f>'05_elect_price_c&amp;i&amp;u'!FL12</f>
        <v>0.1701</v>
      </c>
      <c r="FM26">
        <f>'05_elect_price_c&amp;i&amp;u'!FM12</f>
        <v>0.1701</v>
      </c>
      <c r="FN26">
        <f>'05_elect_price_c&amp;i&amp;u'!FN12</f>
        <v>0.1701</v>
      </c>
      <c r="FO26">
        <f>'05_elect_price_c&amp;i&amp;u'!FO12</f>
        <v>0.16969999999999999</v>
      </c>
      <c r="FP26">
        <f>'05_elect_price_c&amp;i&amp;u'!FP12</f>
        <v>0.16470000000000001</v>
      </c>
      <c r="FQ26">
        <f>'05_elect_price_c&amp;i&amp;u'!FQ12</f>
        <v>0.16450000000000001</v>
      </c>
      <c r="FR26">
        <f>'05_elect_price_c&amp;i&amp;u'!FR12</f>
        <v>0.16450000000000001</v>
      </c>
      <c r="FS26">
        <f>'05_elect_price_c&amp;i&amp;u'!FS12</f>
        <v>0.1643</v>
      </c>
      <c r="FT26">
        <f>'05_elect_price_c&amp;i&amp;u'!FT12</f>
        <v>0.1643</v>
      </c>
      <c r="FU26">
        <f>'05_elect_price_c&amp;i&amp;u'!FU12</f>
        <v>0.1643</v>
      </c>
      <c r="FV26">
        <f>'05_elect_price_c&amp;i&amp;u'!FV12</f>
        <v>0.1643</v>
      </c>
      <c r="FW26">
        <f>'05_elect_price_c&amp;i&amp;u'!FW12</f>
        <v>0.1643</v>
      </c>
      <c r="FX26">
        <f>'05_elect_price_c&amp;i&amp;u'!FX12</f>
        <v>0.1643</v>
      </c>
      <c r="FY26">
        <f>'05_elect_price_c&amp;i&amp;u'!FY12</f>
        <v>0.1643</v>
      </c>
      <c r="FZ26">
        <f>'05_elect_price_c&amp;i&amp;u'!FZ12</f>
        <v>0.1643</v>
      </c>
      <c r="GA26">
        <f>'05_elect_price_c&amp;i&amp;u'!GA12</f>
        <v>0.1643</v>
      </c>
      <c r="GB26">
        <f>'05_elect_price_c&amp;i&amp;u'!GB12</f>
        <v>0.1643</v>
      </c>
      <c r="GC26">
        <f>'05_elect_price_c&amp;i&amp;u'!GC12</f>
        <v>0.16370000000000001</v>
      </c>
      <c r="GD26">
        <f>'05_elect_price_c&amp;i&amp;u'!GD12</f>
        <v>0.16370000000000001</v>
      </c>
      <c r="GE26">
        <f>'05_elect_price_c&amp;i&amp;u'!GE12</f>
        <v>0.16370000000000001</v>
      </c>
      <c r="GF26">
        <f>'05_elect_price_c&amp;i&amp;u'!GF12</f>
        <v>0.16370000000000001</v>
      </c>
      <c r="GG26">
        <f>'05_elect_price_c&amp;i&amp;u'!GG12</f>
        <v>0.16370000000000001</v>
      </c>
      <c r="GH26">
        <f>'05_elect_price_c&amp;i&amp;u'!GH12</f>
        <v>0.16370000000000001</v>
      </c>
      <c r="GI26">
        <f>'05_elect_price_c&amp;i&amp;u'!GI12</f>
        <v>0.16370000000000001</v>
      </c>
      <c r="GJ26">
        <f>'05_elect_price_c&amp;i&amp;u'!GJ12</f>
        <v>0.16370000000000001</v>
      </c>
      <c r="GK26">
        <f>'05_elect_price_c&amp;i&amp;u'!GK12</f>
        <v>0.16370000000000001</v>
      </c>
      <c r="GL26">
        <f>'05_elect_price_c&amp;i&amp;u'!GL12</f>
        <v>0.16370000000000001</v>
      </c>
      <c r="GM26">
        <f>'05_elect_price_c&amp;i&amp;u'!GM12</f>
        <v>0.16009999999999999</v>
      </c>
      <c r="GN26">
        <f>'05_elect_price_c&amp;i&amp;u'!GN12</f>
        <v>0.16009999999999999</v>
      </c>
      <c r="GO26">
        <f>'05_elect_price_c&amp;i&amp;u'!GO12</f>
        <v>0.1598</v>
      </c>
      <c r="GP26">
        <f>'05_elect_price_c&amp;i&amp;u'!GP12</f>
        <v>0.1598</v>
      </c>
      <c r="GQ26">
        <f>'05_elect_price_c&amp;i&amp;u'!GQ12</f>
        <v>0.1598</v>
      </c>
      <c r="GR26">
        <f>'05_elect_price_c&amp;i&amp;u'!GR12</f>
        <v>0.15970000000000001</v>
      </c>
      <c r="GS26">
        <f>'05_elect_price_c&amp;i&amp;u'!GS12</f>
        <v>0.15970000000000001</v>
      </c>
      <c r="GT26">
        <f>'05_elect_price_c&amp;i&amp;u'!GT12</f>
        <v>0.15970000000000001</v>
      </c>
      <c r="GU26">
        <f>'05_elect_price_c&amp;i&amp;u'!GU12</f>
        <v>0.15970000000000001</v>
      </c>
      <c r="GV26">
        <f>'05_elect_price_c&amp;i&amp;u'!GV12</f>
        <v>0.15970000000000001</v>
      </c>
      <c r="GW26">
        <f>'05_elect_price_c&amp;i&amp;u'!GW12</f>
        <v>0.15970000000000001</v>
      </c>
      <c r="GX26">
        <f>'05_elect_price_c&amp;i&amp;u'!GX12</f>
        <v>0.15240000000000001</v>
      </c>
      <c r="GY26">
        <f>'05_elect_price_c&amp;i&amp;u'!GY12</f>
        <v>0.15240000000000001</v>
      </c>
      <c r="GZ26">
        <f>'05_elect_price_c&amp;i&amp;u'!GZ12</f>
        <v>0.1522</v>
      </c>
      <c r="HA26">
        <f>'05_elect_price_c&amp;i&amp;u'!HA12</f>
        <v>0.1522</v>
      </c>
      <c r="HB26">
        <f>'05_elect_price_c&amp;i&amp;u'!HB12</f>
        <v>0.1522</v>
      </c>
      <c r="HC26">
        <f>'05_elect_price_c&amp;i&amp;u'!HC12</f>
        <v>0.1522</v>
      </c>
      <c r="HD26">
        <f>'05_elect_price_c&amp;i&amp;u'!HD12</f>
        <v>0.1522</v>
      </c>
      <c r="HE26">
        <f>'05_elect_price_c&amp;i&amp;u'!HE12</f>
        <v>0.1522</v>
      </c>
      <c r="HF26">
        <f>'05_elect_price_c&amp;i&amp;u'!HF12</f>
        <v>0.1522</v>
      </c>
      <c r="HG26">
        <f>'05_elect_price_c&amp;i&amp;u'!HG12</f>
        <v>0.1522</v>
      </c>
      <c r="HH26">
        <f>'05_elect_price_c&amp;i&amp;u'!HH12</f>
        <v>0.1522</v>
      </c>
      <c r="HI26">
        <f>'05_elect_price_c&amp;i&amp;u'!HI12</f>
        <v>0.1522</v>
      </c>
      <c r="HJ26">
        <f>'05_elect_price_c&amp;i&amp;u'!HJ12</f>
        <v>0.158</v>
      </c>
      <c r="HK26">
        <f>'05_elect_price_c&amp;i&amp;u'!HK12</f>
        <v>0.158</v>
      </c>
      <c r="HL26">
        <f>'05_elect_price_c&amp;i&amp;u'!HL12</f>
        <v>0.158</v>
      </c>
      <c r="HM26">
        <f>'05_elect_price_c&amp;i&amp;u'!HM12</f>
        <v>0.158</v>
      </c>
      <c r="HN26">
        <f>'05_elect_price_c&amp;i&amp;u'!HN12</f>
        <v>0.158</v>
      </c>
      <c r="HO26">
        <f>'05_elect_price_c&amp;i&amp;u'!HO12</f>
        <v>0.158</v>
      </c>
      <c r="HP26">
        <f>'05_elect_price_c&amp;i&amp;u'!HP12</f>
        <v>0.158</v>
      </c>
      <c r="HQ26">
        <f>'05_elect_price_c&amp;i&amp;u'!HQ12</f>
        <v>0.15409999999999999</v>
      </c>
      <c r="HR26">
        <f>'05_elect_price_c&amp;i&amp;u'!HR12</f>
        <v>0.1542</v>
      </c>
      <c r="HS26">
        <f>'05_elect_price_c&amp;i&amp;u'!HS12</f>
        <v>0.15390000000000001</v>
      </c>
      <c r="HT26">
        <f>'05_elect_price_c&amp;i&amp;u'!HT12</f>
        <v>0.1444</v>
      </c>
      <c r="HU26">
        <f>'05_elect_price_c&amp;i&amp;u'!HU12</f>
        <v>0.1444</v>
      </c>
      <c r="HV26">
        <f>'05_elect_price_c&amp;i&amp;u'!HV12</f>
        <v>0.1444</v>
      </c>
      <c r="HW26">
        <f>'05_elect_price_c&amp;i&amp;u'!HW12</f>
        <v>0.1444</v>
      </c>
      <c r="HX26">
        <f>'05_elect_price_c&amp;i&amp;u'!HX12</f>
        <v>0.1444</v>
      </c>
      <c r="HY26">
        <f>'05_elect_price_c&amp;i&amp;u'!HY12</f>
        <v>0.14610000000000001</v>
      </c>
      <c r="HZ26">
        <f>'05_elect_price_c&amp;i&amp;u'!HZ12</f>
        <v>0.14610000000000001</v>
      </c>
      <c r="IA26">
        <f>'05_elect_price_c&amp;i&amp;u'!IA12</f>
        <v>0.14610000000000001</v>
      </c>
      <c r="IB26">
        <f>'05_elect_price_c&amp;i&amp;u'!IB12</f>
        <v>0.14610000000000001</v>
      </c>
      <c r="IC26">
        <f>'05_elect_price_c&amp;i&amp;u'!IC12</f>
        <v>0.14610000000000001</v>
      </c>
      <c r="ID26">
        <f>'05_elect_price_c&amp;i&amp;u'!ID12</f>
        <v>0.14610000000000001</v>
      </c>
      <c r="IE26">
        <f>'05_elect_price_c&amp;i&amp;u'!IE12</f>
        <v>0.14610000000000001</v>
      </c>
      <c r="IF26">
        <f>'05_elect_price_c&amp;i&amp;u'!IF12</f>
        <v>0.14610000000000001</v>
      </c>
      <c r="IG26">
        <f>'05_elect_price_c&amp;i&amp;u'!IG12</f>
        <v>0.14610000000000001</v>
      </c>
      <c r="IH26">
        <f>'05_elect_price_c&amp;i&amp;u'!IH12</f>
        <v>0.14810000000000001</v>
      </c>
      <c r="II26">
        <f>'05_elect_price_c&amp;i&amp;u'!II12</f>
        <v>0.14810000000000001</v>
      </c>
      <c r="IJ26">
        <f>'05_elect_price_c&amp;i&amp;u'!IJ12</f>
        <v>0.14810000000000001</v>
      </c>
      <c r="IK26">
        <f>'05_elect_price_c&amp;i&amp;u'!IK12</f>
        <v>0.1434</v>
      </c>
      <c r="IL26">
        <f>'05_elect_price_c&amp;i&amp;u'!IL12</f>
        <v>0.1434</v>
      </c>
      <c r="IM26">
        <f>'05_elect_price_c&amp;i&amp;u'!IM12</f>
        <v>0.1434</v>
      </c>
      <c r="IN26">
        <f>'05_elect_price_c&amp;i&amp;u'!IN12</f>
        <v>0.1434</v>
      </c>
      <c r="IO26">
        <f>'05_elect_price_c&amp;i&amp;u'!IO12</f>
        <v>0.1434</v>
      </c>
      <c r="IP26">
        <f>'05_elect_price_c&amp;i&amp;u'!IP12</f>
        <v>0.1434</v>
      </c>
      <c r="IQ26">
        <f>'05_elect_price_c&amp;i&amp;u'!IQ12</f>
        <v>0.1434</v>
      </c>
      <c r="IR26">
        <f>'05_elect_price_c&amp;i&amp;u'!IR12</f>
        <v>0.1434</v>
      </c>
      <c r="IS26">
        <f>'05_elect_price_c&amp;i&amp;u'!IS12</f>
        <v>0.1434</v>
      </c>
      <c r="IT26">
        <f>'05_elect_price_c&amp;i&amp;u'!IT12</f>
        <v>0.1429</v>
      </c>
      <c r="IU26">
        <f>'05_elect_price_c&amp;i&amp;u'!IU12</f>
        <v>0.1429</v>
      </c>
      <c r="IV26">
        <f>'05_elect_price_c&amp;i&amp;u'!IV12</f>
        <v>0.1429</v>
      </c>
      <c r="IW26">
        <f>'05_elect_price_c&amp;i&amp;u'!IW12</f>
        <v>0.14630000000000001</v>
      </c>
      <c r="IX26">
        <f>'05_elect_price_c&amp;i&amp;u'!IX12</f>
        <v>0.14630000000000001</v>
      </c>
      <c r="IY26">
        <f>'05_elect_price_c&amp;i&amp;u'!IY12</f>
        <v>0.14630000000000001</v>
      </c>
      <c r="IZ26">
        <f>'05_elect_price_c&amp;i&amp;u'!IZ12</f>
        <v>0.14630000000000001</v>
      </c>
      <c r="JA26">
        <f>'05_elect_price_c&amp;i&amp;u'!JA12</f>
        <v>0.14630000000000001</v>
      </c>
      <c r="JB26">
        <f>'05_elect_price_c&amp;i&amp;u'!JB12</f>
        <v>0.14630000000000001</v>
      </c>
      <c r="JC26">
        <f>'05_elect_price_c&amp;i&amp;u'!JC12</f>
        <v>0.14630000000000001</v>
      </c>
      <c r="JD26">
        <f>'05_elect_price_c&amp;i&amp;u'!JD12</f>
        <v>0.14630000000000001</v>
      </c>
      <c r="JE26">
        <f>'05_elect_price_c&amp;i&amp;u'!JE12</f>
        <v>0.14630000000000001</v>
      </c>
      <c r="JF26">
        <f>'05_elect_price_c&amp;i&amp;u'!JF12</f>
        <v>0.14599999999999999</v>
      </c>
      <c r="JG26">
        <f>'05_elect_price_c&amp;i&amp;u'!JG12</f>
        <v>0.14599999999999999</v>
      </c>
      <c r="JH26">
        <f>'05_elect_price_c&amp;i&amp;u'!JH12</f>
        <v>0.14599999999999999</v>
      </c>
      <c r="JI26">
        <f>'05_elect_price_c&amp;i&amp;u'!JI12</f>
        <v>0.14319999999999999</v>
      </c>
      <c r="JJ26">
        <f>'05_elect_price_c&amp;i&amp;u'!JJ12</f>
        <v>0.14319999999999999</v>
      </c>
      <c r="JK26">
        <f>'05_elect_price_c&amp;i&amp;u'!JK12</f>
        <v>0.14319999999999999</v>
      </c>
      <c r="JL26">
        <f>'05_elect_price_c&amp;i&amp;u'!JL12</f>
        <v>0.14319999999999999</v>
      </c>
      <c r="JM26">
        <f>'05_elect_price_c&amp;i&amp;u'!JM12</f>
        <v>0.14319999999999999</v>
      </c>
      <c r="JN26">
        <f>'05_elect_price_c&amp;i&amp;u'!JN12</f>
        <v>0.14319999999999999</v>
      </c>
      <c r="JO26">
        <f>'05_elect_price_c&amp;i&amp;u'!JO12</f>
        <v>0.14319999999999999</v>
      </c>
      <c r="JP26">
        <f>'05_elect_price_c&amp;i&amp;u'!JP12</f>
        <v>0.14319999999999999</v>
      </c>
      <c r="JQ26">
        <f>'05_elect_price_c&amp;i&amp;u'!JQ12</f>
        <v>0.14319999999999999</v>
      </c>
      <c r="JR26">
        <f>'05_elect_price_c&amp;i&amp;u'!JR12</f>
        <v>0.14319999999999999</v>
      </c>
      <c r="JS26">
        <f>'05_elect_price_c&amp;i&amp;u'!JS12</f>
        <v>0.14319999999999999</v>
      </c>
      <c r="JT26">
        <f>'05_elect_price_c&amp;i&amp;u'!JT12</f>
        <v>0.14319999999999999</v>
      </c>
      <c r="JU26">
        <f>'05_elect_price_c&amp;i&amp;u'!JU12</f>
        <v>0.14460000000000001</v>
      </c>
      <c r="JV26">
        <f>'05_elect_price_c&amp;i&amp;u'!JV12</f>
        <v>0.14460000000000001</v>
      </c>
      <c r="JW26">
        <f>'05_elect_price_c&amp;i&amp;u'!JW12</f>
        <v>0.14460000000000001</v>
      </c>
      <c r="JX26">
        <f>'05_elect_price_c&amp;i&amp;u'!JX12</f>
        <v>0.14460000000000001</v>
      </c>
      <c r="JY26">
        <f>'05_elect_price_c&amp;i&amp;u'!JY12</f>
        <v>0.14460000000000001</v>
      </c>
      <c r="JZ26">
        <f>'05_elect_price_c&amp;i&amp;u'!JZ12</f>
        <v>0.14460000000000001</v>
      </c>
      <c r="KA26">
        <f>'05_elect_price_c&amp;i&amp;u'!KA12</f>
        <v>0.14460000000000001</v>
      </c>
      <c r="KB26">
        <f>'05_elect_price_c&amp;i&amp;u'!KB12</f>
        <v>0.14460000000000001</v>
      </c>
      <c r="KC26">
        <f>'05_elect_price_c&amp;i&amp;u'!KC12</f>
        <v>0.14460000000000001</v>
      </c>
      <c r="KD26">
        <f>'05_elect_price_c&amp;i&amp;u'!KD12</f>
        <v>0.14449999999999999</v>
      </c>
      <c r="KE26">
        <f>'05_elect_price_c&amp;i&amp;u'!KE12</f>
        <v>0.14449999999999999</v>
      </c>
      <c r="KF26">
        <f>'05_elect_price_c&amp;i&amp;u'!KF12</f>
        <v>0.14449999999999999</v>
      </c>
      <c r="KG26">
        <f>'05_elect_price_c&amp;i&amp;u'!KG12</f>
        <v>0.14940000000000001</v>
      </c>
      <c r="KH26">
        <f>'05_elect_price_c&amp;i&amp;u'!KH12</f>
        <v>0.14940000000000001</v>
      </c>
      <c r="KI26">
        <f>'05_elect_price_c&amp;i&amp;u'!KI12</f>
        <v>0.14940000000000001</v>
      </c>
      <c r="KJ26">
        <f>'05_elect_price_c&amp;i&amp;u'!KJ12</f>
        <v>0.14940000000000001</v>
      </c>
      <c r="KK26">
        <f>'05_elect_price_c&amp;i&amp;u'!KK12</f>
        <v>0.14940000000000001</v>
      </c>
      <c r="KL26">
        <f>'05_elect_price_c&amp;i&amp;u'!KL12</f>
        <v>0.14940000000000001</v>
      </c>
      <c r="KM26">
        <f>'05_elect_price_c&amp;i&amp;u'!KM12</f>
        <v>0.14940000000000001</v>
      </c>
      <c r="KN26">
        <f>'05_elect_price_c&amp;i&amp;u'!KN12</f>
        <v>0.14940000000000001</v>
      </c>
      <c r="KO26">
        <f>'05_elect_price_c&amp;i&amp;u'!KO12</f>
        <v>0.14940000000000001</v>
      </c>
      <c r="KP26">
        <f>'05_elect_price_c&amp;i&amp;u'!KP12</f>
        <v>0.1492</v>
      </c>
      <c r="KQ26">
        <f>'05_elect_price_c&amp;i&amp;u'!KQ12</f>
        <v>0.1492</v>
      </c>
      <c r="KR26">
        <f>'05_elect_price_c&amp;i&amp;u'!KR12</f>
        <v>0.1492</v>
      </c>
      <c r="KS26">
        <f>'05_elect_price_c&amp;i&amp;u'!KS12</f>
        <v>0.14580000000000001</v>
      </c>
      <c r="KT26">
        <f>'05_elect_price_c&amp;i&amp;u'!KT12</f>
        <v>0.14580000000000001</v>
      </c>
      <c r="KU26">
        <f>'05_elect_price_c&amp;i&amp;u'!KU12</f>
        <v>0.14580000000000001</v>
      </c>
      <c r="KV26">
        <f>'05_elect_price_c&amp;i&amp;u'!KV12</f>
        <v>0.14580000000000001</v>
      </c>
      <c r="KW26">
        <f>'05_elect_price_c&amp;i&amp;u'!KW12</f>
        <v>0.14580000000000001</v>
      </c>
      <c r="KX26">
        <f>'05_elect_price_c&amp;i&amp;u'!KX12</f>
        <v>0.14580000000000001</v>
      </c>
      <c r="KY26">
        <f>'05_elect_price_c&amp;i&amp;u'!KY12</f>
        <v>0.14580000000000001</v>
      </c>
      <c r="KZ26">
        <f>'05_elect_price_c&amp;i&amp;u'!KZ12</f>
        <v>0.14580000000000001</v>
      </c>
      <c r="LA26">
        <f>'05_elect_price_c&amp;i&amp;u'!LA12</f>
        <v>0.14580000000000001</v>
      </c>
      <c r="LB26">
        <f>'05_elect_price_c&amp;i&amp;u'!LB12</f>
        <v>0.1457</v>
      </c>
      <c r="LC26">
        <f>'05_elect_price_c&amp;i&amp;u'!LC12</f>
        <v>0.1457</v>
      </c>
      <c r="LD26">
        <f>'05_elect_price_c&amp;i&amp;u'!LD12</f>
        <v>0.1457</v>
      </c>
    </row>
    <row r="27" spans="1:316">
      <c r="A27" s="126" t="s">
        <v>383</v>
      </c>
      <c r="B27" s="199" t="s">
        <v>15295</v>
      </c>
      <c r="C27" s="199"/>
      <c r="D27" s="199"/>
      <c r="E27">
        <f>'05_elect_price_c&amp;i&amp;u'!E16</f>
        <v>9.7164551337822341E-2</v>
      </c>
      <c r="F27">
        <f>'05_elect_price_c&amp;i&amp;u'!F16</f>
        <v>9.6484618811530573E-2</v>
      </c>
      <c r="G27">
        <f>'05_elect_price_c&amp;i&amp;u'!G16</f>
        <v>9.5804686285238819E-2</v>
      </c>
      <c r="H27">
        <f>'05_elect_price_c&amp;i&amp;u'!H16</f>
        <v>9.5124753758947064E-2</v>
      </c>
      <c r="I27">
        <f>'05_elect_price_c&amp;i&amp;u'!I16</f>
        <v>9.444482123265531E-2</v>
      </c>
      <c r="J27">
        <f>'05_elect_price_c&amp;i&amp;u'!J16</f>
        <v>9.3764888706363556E-2</v>
      </c>
      <c r="K27">
        <f>'05_elect_price_c&amp;i&amp;u'!K16</f>
        <v>9.3084956180071801E-2</v>
      </c>
      <c r="L27">
        <f>'05_elect_price_c&amp;i&amp;u'!L16</f>
        <v>9.2405023653780047E-2</v>
      </c>
      <c r="M27">
        <f>'05_elect_price_c&amp;i&amp;u'!M16</f>
        <v>9.1725091127488279E-2</v>
      </c>
      <c r="N27">
        <f>'05_elect_price_c&amp;i&amp;u'!N16</f>
        <v>9.104515860119651E-2</v>
      </c>
      <c r="O27">
        <f>'05_elect_price_c&amp;i&amp;u'!O16</f>
        <v>9.0365226074904756E-2</v>
      </c>
      <c r="P27">
        <f>'05_elect_price_c&amp;i&amp;u'!P16</f>
        <v>8.9685293548613002E-2</v>
      </c>
      <c r="Q27">
        <f>'05_elect_price_c&amp;i&amp;u'!Q16</f>
        <v>9.0672292377101046E-2</v>
      </c>
      <c r="R27">
        <f>'05_elect_price_c&amp;i&amp;u'!R16</f>
        <v>9.1659291205589091E-2</v>
      </c>
      <c r="S27">
        <f>'05_elect_price_c&amp;i&amp;u'!S16</f>
        <v>9.2646290034077122E-2</v>
      </c>
      <c r="T27">
        <f>'05_elect_price_c&amp;i&amp;u'!T16</f>
        <v>9.3633288862565153E-2</v>
      </c>
      <c r="U27">
        <f>'05_elect_price_c&amp;i&amp;u'!U16</f>
        <v>9.4620287691053198E-2</v>
      </c>
      <c r="V27">
        <f>'05_elect_price_c&amp;i&amp;u'!V16</f>
        <v>9.5607286519541243E-2</v>
      </c>
      <c r="W27">
        <f>'05_elect_price_c&amp;i&amp;u'!W16</f>
        <v>9.4993153915148662E-2</v>
      </c>
      <c r="X27">
        <f>'05_elect_price_c&amp;i&amp;u'!X16</f>
        <v>9.4379021310756109E-2</v>
      </c>
      <c r="Y27">
        <f>'05_elect_price_c&amp;i&amp;u'!Y16</f>
        <v>9.3764888706363569E-2</v>
      </c>
      <c r="Z27">
        <f>'05_elect_price_c&amp;i&amp;u'!Z16</f>
        <v>9.3150756101971016E-2</v>
      </c>
      <c r="AA27">
        <f>'05_elect_price_c&amp;i&amp;u'!AA16</f>
        <v>9.2536623497578435E-2</v>
      </c>
      <c r="AB27">
        <f>'05_elect_price_c&amp;i&amp;u'!AB16</f>
        <v>9.1922490893185882E-2</v>
      </c>
      <c r="AC27">
        <f>'05_elect_price_c&amp;i&amp;u'!AC16</f>
        <v>9.2887556414374184E-2</v>
      </c>
      <c r="AD27">
        <f>'05_elect_price_c&amp;i&amp;u'!AD16</f>
        <v>9.38526219355625E-2</v>
      </c>
      <c r="AE27">
        <f>'05_elect_price_c&amp;i&amp;u'!AE16</f>
        <v>9.4817687456750802E-2</v>
      </c>
      <c r="AF27">
        <f>'05_elect_price_c&amp;i&amp;u'!AF16</f>
        <v>9.578275297793909E-2</v>
      </c>
      <c r="AG27">
        <f>'05_elect_price_c&amp;i&amp;u'!AG16</f>
        <v>9.6747818499127392E-2</v>
      </c>
      <c r="AH27">
        <f>'05_elect_price_c&amp;i&amp;u'!AH16</f>
        <v>9.6747818499127392E-2</v>
      </c>
      <c r="AI27">
        <f>'05_elect_price_c&amp;i&amp;u'!AI16</f>
        <v>9.6747818499127392E-2</v>
      </c>
      <c r="AJ27">
        <f>'05_elect_price_c&amp;i&amp;u'!AJ16</f>
        <v>9.6747818499127392E-2</v>
      </c>
      <c r="AK27">
        <f>'05_elect_price_c&amp;i&amp;u'!AK16</f>
        <v>9.6747818499127392E-2</v>
      </c>
      <c r="AL27">
        <f>'05_elect_price_c&amp;i&amp;u'!AL16</f>
        <v>9.9806108202443261E-2</v>
      </c>
      <c r="AM27">
        <f>'05_elect_price_c&amp;i&amp;u'!AM16</f>
        <v>9.9394415357766136E-2</v>
      </c>
      <c r="AN27">
        <f>'05_elect_price_c&amp;i&amp;u'!AN16</f>
        <v>9.9394415357766136E-2</v>
      </c>
      <c r="AO27">
        <f>'05_elect_price_c&amp;i&amp;u'!AO16</f>
        <v>9.9806108202443261E-2</v>
      </c>
      <c r="AP27">
        <f>'05_elect_price_c&amp;i&amp;u'!AP16</f>
        <v>9.9806108202443261E-2</v>
      </c>
      <c r="AQ27">
        <f>'05_elect_price_c&amp;i&amp;u'!AQ16</f>
        <v>9.9806108202443261E-2</v>
      </c>
      <c r="AR27">
        <f>'05_elect_price_c&amp;i&amp;u'!AR16</f>
        <v>9.99825479930192E-2</v>
      </c>
      <c r="AS27">
        <f>'05_elect_price_c&amp;i&amp;u'!AS16</f>
        <v>9.99825479930192E-2</v>
      </c>
      <c r="AT27">
        <f>'05_elect_price_c&amp;i&amp;u'!AT16</f>
        <v>9.99825479930192E-2</v>
      </c>
      <c r="AU27">
        <f>'05_elect_price_c&amp;i&amp;u'!AU16</f>
        <v>9.99825479930192E-2</v>
      </c>
      <c r="AV27">
        <f>'05_elect_price_c&amp;i&amp;u'!AV16</f>
        <v>9.99825479930192E-2</v>
      </c>
      <c r="AW27">
        <f>'05_elect_price_c&amp;i&amp;u'!AW16</f>
        <v>9.99825479930192E-2</v>
      </c>
      <c r="AX27">
        <f>'05_elect_price_c&amp;i&amp;u'!AX16</f>
        <v>0.10051186736474693</v>
      </c>
      <c r="AY27">
        <f>'05_elect_price_c&amp;i&amp;u'!AY16</f>
        <v>0.10051186736474693</v>
      </c>
      <c r="AZ27">
        <f>'05_elect_price_c&amp;i&amp;u'!AZ16</f>
        <v>0.10051186736474693</v>
      </c>
      <c r="BA27">
        <f>'05_elect_price_c&amp;i&amp;u'!BA16</f>
        <v>0.10198219895287956</v>
      </c>
      <c r="BB27">
        <f>'05_elect_price_c&amp;i&amp;u'!BB16</f>
        <v>0.10198219895287956</v>
      </c>
      <c r="BC27">
        <f>'05_elect_price_c&amp;i&amp;u'!BC16</f>
        <v>0.10198219895287956</v>
      </c>
      <c r="BD27">
        <f>'05_elect_price_c&amp;i&amp;u'!BD16</f>
        <v>0.10215863874345549</v>
      </c>
      <c r="BE27">
        <f>'05_elect_price_c&amp;i&amp;u'!BE16</f>
        <v>0.10215863874345549</v>
      </c>
      <c r="BF27">
        <f>'05_elect_price_c&amp;i&amp;u'!BF16</f>
        <v>0.10215863874345549</v>
      </c>
      <c r="BG27">
        <f>'05_elect_price_c&amp;i&amp;u'!BG16</f>
        <v>0.10215863874345549</v>
      </c>
      <c r="BH27">
        <f>'05_elect_price_c&amp;i&amp;u'!BH16</f>
        <v>0.10215863874345549</v>
      </c>
      <c r="BI27">
        <f>'05_elect_price_c&amp;i&amp;u'!BI16</f>
        <v>0.10215863874345549</v>
      </c>
      <c r="BJ27">
        <f>'05_elect_price_c&amp;i&amp;u'!BJ16</f>
        <v>0.10333490401396159</v>
      </c>
      <c r="BK27">
        <f>'05_elect_price_c&amp;i&amp;u'!BK16</f>
        <v>0.10333490401396159</v>
      </c>
      <c r="BL27">
        <f>'05_elect_price_c&amp;i&amp;u'!BL16</f>
        <v>0.10333490401396159</v>
      </c>
      <c r="BM27">
        <f>'05_elect_price_c&amp;i&amp;u'!BM16</f>
        <v>0.10345253054101221</v>
      </c>
      <c r="BN27">
        <f>'05_elect_price_c&amp;i&amp;u'!BN16</f>
        <v>0.10345253054101221</v>
      </c>
      <c r="BO27">
        <f>'05_elect_price_c&amp;i&amp;u'!BO16</f>
        <v>0.10345253054101221</v>
      </c>
      <c r="BP27">
        <f>'05_elect_price_c&amp;i&amp;u'!BP16</f>
        <v>0.10298202443280977</v>
      </c>
      <c r="BQ27">
        <f>'05_elect_price_c&amp;i&amp;u'!BQ16</f>
        <v>0.10298202443280977</v>
      </c>
      <c r="BR27">
        <f>'05_elect_price_c&amp;i&amp;u'!BR16</f>
        <v>0.10298202443280977</v>
      </c>
      <c r="BS27">
        <f>'05_elect_price_c&amp;i&amp;u'!BS16</f>
        <v>0.10292321116928445</v>
      </c>
      <c r="BT27">
        <f>'05_elect_price_c&amp;i&amp;u'!BT16</f>
        <v>0.10280558464223385</v>
      </c>
      <c r="BU27">
        <f>'05_elect_price_c&amp;i&amp;u'!BU16</f>
        <v>0.10280558464223385</v>
      </c>
      <c r="BV27">
        <f>'05_elect_price_c&amp;i&amp;u'!BV16</f>
        <v>0.10239389179755672</v>
      </c>
      <c r="BW27">
        <f>'05_elect_price_c&amp;i&amp;u'!BW16</f>
        <v>0.10239389179755672</v>
      </c>
      <c r="BX27">
        <f>'05_elect_price_c&amp;i&amp;u'!BX16</f>
        <v>0.10239389179755672</v>
      </c>
      <c r="BY27">
        <f>'05_elect_price_c&amp;i&amp;u'!BY16</f>
        <v>0.10245270506108201</v>
      </c>
      <c r="BZ27">
        <f>'05_elect_price_c&amp;i&amp;u'!BZ16</f>
        <v>0.10245270506108201</v>
      </c>
      <c r="CA27">
        <f>'05_elect_price_c&amp;i&amp;u'!CA16</f>
        <v>0.10245270506108201</v>
      </c>
      <c r="CB27">
        <f>'05_elect_price_c&amp;i&amp;u'!CB16</f>
        <v>0.10245270506108201</v>
      </c>
      <c r="CC27">
        <f>'05_elect_price_c&amp;i&amp;u'!CC16</f>
        <v>0.1023350785340314</v>
      </c>
      <c r="CD27">
        <f>'05_elect_price_c&amp;i&amp;u'!CD16</f>
        <v>0.1023350785340314</v>
      </c>
      <c r="CE27">
        <f>'05_elect_price_c&amp;i&amp;u'!CE16</f>
        <v>0.1023350785340314</v>
      </c>
      <c r="CF27">
        <f>'05_elect_price_c&amp;i&amp;u'!CF16</f>
        <v>0.1023350785340314</v>
      </c>
      <c r="CG27">
        <f>'05_elect_price_c&amp;i&amp;u'!CG16</f>
        <v>0.1023350785340314</v>
      </c>
      <c r="CH27">
        <f>'05_elect_price_c&amp;i&amp;u'!CH16</f>
        <v>0.10162931937172774</v>
      </c>
      <c r="CI27">
        <f>'05_elect_price_c&amp;i&amp;u'!CI16</f>
        <v>0.10221745200698079</v>
      </c>
      <c r="CJ27">
        <f>'05_elect_price_c&amp;i&amp;u'!CJ16</f>
        <v>0.10221745200698079</v>
      </c>
      <c r="CK27">
        <f>'05_elect_price_c&amp;i&amp;u'!CK16</f>
        <v>0.10221745200698079</v>
      </c>
      <c r="CL27">
        <f>'05_elect_price_c&amp;i&amp;u'!CL16</f>
        <v>0.10221745200698079</v>
      </c>
      <c r="CM27">
        <f>'05_elect_price_c&amp;i&amp;u'!CM16</f>
        <v>0.10221745200698079</v>
      </c>
      <c r="CN27">
        <f>'05_elect_price_c&amp;i&amp;u'!CN16</f>
        <v>0.10221745200698079</v>
      </c>
      <c r="CO27">
        <f>'05_elect_price_c&amp;i&amp;u'!CO16</f>
        <v>0.10221745200698079</v>
      </c>
      <c r="CP27">
        <f>'05_elect_price_c&amp;i&amp;u'!CP16</f>
        <v>0.10221745200698079</v>
      </c>
      <c r="CQ27">
        <f>'05_elect_price_c&amp;i&amp;u'!CQ16</f>
        <v>0.10221745200698079</v>
      </c>
      <c r="CR27">
        <f>'05_elect_price_c&amp;i&amp;u'!CR16</f>
        <v>0.10221745200698079</v>
      </c>
      <c r="CS27">
        <f>'05_elect_price_c&amp;i&amp;u'!CS16</f>
        <v>0.10221745200698079</v>
      </c>
      <c r="CT27">
        <f>'05_elect_price_c&amp;i&amp;u'!CT16</f>
        <v>0.10268795811518323</v>
      </c>
      <c r="CU27">
        <f>'05_elect_price_c&amp;i&amp;u'!CU16</f>
        <v>0.10245270506108201</v>
      </c>
      <c r="CV27">
        <f>'05_elect_price_c&amp;i&amp;u'!CV16</f>
        <v>0.10245270506108201</v>
      </c>
      <c r="CW27">
        <f>'05_elect_price_c&amp;i&amp;u'!CW16</f>
        <v>0.10227626527050609</v>
      </c>
      <c r="CX27">
        <f>'05_elect_price_c&amp;i&amp;u'!CX16</f>
        <v>0.10227626527050609</v>
      </c>
      <c r="CY27">
        <f>'05_elect_price_c&amp;i&amp;u'!CY16</f>
        <v>0.10227626527050609</v>
      </c>
      <c r="CZ27">
        <f>'05_elect_price_c&amp;i&amp;u'!CZ16</f>
        <v>0.10227626527050609</v>
      </c>
      <c r="DA27">
        <f>'05_elect_price_c&amp;i&amp;u'!DA16</f>
        <v>0.10227626527050609</v>
      </c>
      <c r="DB27">
        <f>'05_elect_price_c&amp;i&amp;u'!DB16</f>
        <v>0.10227626527050609</v>
      </c>
      <c r="DC27">
        <f>'05_elect_price_c&amp;i&amp;u'!DC16</f>
        <v>0.10227626527050609</v>
      </c>
      <c r="DD27">
        <f>'05_elect_price_c&amp;i&amp;u'!DD16</f>
        <v>0.10168813263525305</v>
      </c>
      <c r="DE27">
        <f>'05_elect_price_c&amp;i&amp;u'!DE16</f>
        <v>0.10168813263525305</v>
      </c>
      <c r="DF27">
        <f>'05_elect_price_c&amp;i&amp;u'!DF16</f>
        <v>0.1002178010471204</v>
      </c>
      <c r="DG27">
        <f>'05_elect_price_c&amp;i&amp;u'!DG16</f>
        <v>0.1002178010471204</v>
      </c>
      <c r="DH27">
        <f>'05_elect_price_c&amp;i&amp;u'!DH16</f>
        <v>0.10015898778359511</v>
      </c>
      <c r="DI27">
        <f>'05_elect_price_c&amp;i&amp;u'!DI16</f>
        <v>0.10015898778359511</v>
      </c>
      <c r="DJ27">
        <f>'05_elect_price_c&amp;i&amp;u'!DJ16</f>
        <v>0.10015898778359511</v>
      </c>
      <c r="DK27">
        <f>'05_elect_price_c&amp;i&amp;u'!DK16</f>
        <v>0.10015898778359511</v>
      </c>
      <c r="DL27">
        <f>'05_elect_price_c&amp;i&amp;u'!DL16</f>
        <v>0.10015898778359511</v>
      </c>
      <c r="DM27">
        <f>'05_elect_price_c&amp;i&amp;u'!DM16</f>
        <v>0.10015898778359511</v>
      </c>
      <c r="DN27">
        <f>'05_elect_price_c&amp;i&amp;u'!DN16</f>
        <v>0.10015898778359511</v>
      </c>
      <c r="DO27">
        <f>'05_elect_price_c&amp;i&amp;u'!DO16</f>
        <v>0.10015898778359511</v>
      </c>
      <c r="DP27">
        <f>'05_elect_price_c&amp;i&amp;u'!DP16</f>
        <v>0.10015898778359511</v>
      </c>
      <c r="DQ27">
        <f>'05_elect_price_c&amp;i&amp;u'!DQ16</f>
        <v>0.10015898778359511</v>
      </c>
      <c r="DR27">
        <f>'05_elect_price_c&amp;i&amp;u'!DR16</f>
        <v>0.10115881326352529</v>
      </c>
      <c r="DS27">
        <f>'05_elect_price_c&amp;i&amp;u'!DS16</f>
        <v>0.10109999999999998</v>
      </c>
      <c r="DT27">
        <f>'05_elect_price_c&amp;i&amp;u'!DT16</f>
        <v>0.10109999999999998</v>
      </c>
      <c r="DU27">
        <f>'05_elect_price_c&amp;i&amp;u'!DU16</f>
        <v>0.1011</v>
      </c>
      <c r="DV27">
        <f>'05_elect_price_c&amp;i&amp;u'!DV16</f>
        <v>9.5000000000000001E-2</v>
      </c>
      <c r="DW27">
        <f>'05_elect_price_c&amp;i&amp;u'!DW16</f>
        <v>9.5000000000000001E-2</v>
      </c>
      <c r="DX27">
        <f>'05_elect_price_c&amp;i&amp;u'!DX16</f>
        <v>9.5000000000000001E-2</v>
      </c>
      <c r="DY27">
        <f>'05_elect_price_c&amp;i&amp;u'!DY16</f>
        <v>9.5000000000000001E-2</v>
      </c>
      <c r="DZ27">
        <f>'05_elect_price_c&amp;i&amp;u'!DZ16</f>
        <v>9.5000000000000001E-2</v>
      </c>
      <c r="EA27">
        <f>'05_elect_price_c&amp;i&amp;u'!EA16</f>
        <v>9.5000000000000001E-2</v>
      </c>
      <c r="EB27">
        <f>'05_elect_price_c&amp;i&amp;u'!EB16</f>
        <v>9.5000000000000001E-2</v>
      </c>
      <c r="EC27">
        <f>'05_elect_price_c&amp;i&amp;u'!EC16</f>
        <v>9.5000000000000001E-2</v>
      </c>
      <c r="ED27">
        <f>'05_elect_price_c&amp;i&amp;u'!ED16</f>
        <v>9.5000000000000001E-2</v>
      </c>
      <c r="EE27">
        <f>'05_elect_price_c&amp;i&amp;u'!EE16</f>
        <v>9.5000000000000001E-2</v>
      </c>
      <c r="EF27">
        <f>'05_elect_price_c&amp;i&amp;u'!EF16</f>
        <v>9.5000000000000001E-2</v>
      </c>
      <c r="EG27">
        <f>'05_elect_price_c&amp;i&amp;u'!EG16</f>
        <v>9.5000000000000001E-2</v>
      </c>
      <c r="EH27">
        <f>'05_elect_price_c&amp;i&amp;u'!EH16</f>
        <v>9.0200000000000002E-2</v>
      </c>
      <c r="EI27">
        <f>'05_elect_price_c&amp;i&amp;u'!EI16</f>
        <v>9.0200000000000002E-2</v>
      </c>
      <c r="EJ27">
        <f>'05_elect_price_c&amp;i&amp;u'!EJ16</f>
        <v>9.0200000000000002E-2</v>
      </c>
      <c r="EK27">
        <f>'05_elect_price_c&amp;i&amp;u'!EK16</f>
        <v>9.0200000000000002E-2</v>
      </c>
      <c r="EL27">
        <f>'05_elect_price_c&amp;i&amp;u'!EL16</f>
        <v>9.0200000000000002E-2</v>
      </c>
      <c r="EM27">
        <f>'05_elect_price_c&amp;i&amp;u'!EM16</f>
        <v>9.0200000000000002E-2</v>
      </c>
      <c r="EN27">
        <f>'05_elect_price_c&amp;i&amp;u'!EN16</f>
        <v>9.0200000000000002E-2</v>
      </c>
      <c r="EO27">
        <f>'05_elect_price_c&amp;i&amp;u'!EO16</f>
        <v>9.0200000000000002E-2</v>
      </c>
      <c r="EP27">
        <f>'05_elect_price_c&amp;i&amp;u'!EP16</f>
        <v>9.0200000000000002E-2</v>
      </c>
      <c r="EQ27">
        <f>'05_elect_price_c&amp;i&amp;u'!EQ16</f>
        <v>9.0200000000000002E-2</v>
      </c>
      <c r="ER27">
        <f>'05_elect_price_c&amp;i&amp;u'!ER16</f>
        <v>9.0200000000000002E-2</v>
      </c>
      <c r="ES27">
        <f>'05_elect_price_c&amp;i&amp;u'!ES16</f>
        <v>9.0200000000000002E-2</v>
      </c>
      <c r="ET27">
        <f>'05_elect_price_c&amp;i&amp;u'!ET16</f>
        <v>8.8200000000000001E-2</v>
      </c>
      <c r="EU27">
        <f>'05_elect_price_c&amp;i&amp;u'!EU16</f>
        <v>8.8200000000000001E-2</v>
      </c>
      <c r="EV27">
        <f>'05_elect_price_c&amp;i&amp;u'!EV16</f>
        <v>8.8200000000000001E-2</v>
      </c>
      <c r="EW27">
        <f>'05_elect_price_c&amp;i&amp;u'!EW16</f>
        <v>8.3000000000000004E-2</v>
      </c>
      <c r="EX27">
        <f>'05_elect_price_c&amp;i&amp;u'!EX16</f>
        <v>8.3000000000000004E-2</v>
      </c>
      <c r="EY27">
        <f>'05_elect_price_c&amp;i&amp;u'!EY16</f>
        <v>8.3000000000000004E-2</v>
      </c>
      <c r="EZ27">
        <f>'05_elect_price_c&amp;i&amp;u'!EZ16</f>
        <v>8.3000000000000004E-2</v>
      </c>
      <c r="FA27">
        <f>'05_elect_price_c&amp;i&amp;u'!FA16</f>
        <v>8.3000000000000004E-2</v>
      </c>
      <c r="FB27">
        <f>'05_elect_price_c&amp;i&amp;u'!FB16</f>
        <v>8.3000000000000004E-2</v>
      </c>
      <c r="FC27">
        <f>'05_elect_price_c&amp;i&amp;u'!FC16</f>
        <v>8.3000000000000004E-2</v>
      </c>
      <c r="FD27">
        <f>'05_elect_price_c&amp;i&amp;u'!FD16</f>
        <v>8.3000000000000004E-2</v>
      </c>
      <c r="FE27">
        <f>'05_elect_price_c&amp;i&amp;u'!FE16</f>
        <v>8.3000000000000004E-2</v>
      </c>
      <c r="FF27">
        <f>'05_elect_price_c&amp;i&amp;u'!FF16</f>
        <v>8.7099999999999997E-2</v>
      </c>
      <c r="FG27">
        <f>'05_elect_price_c&amp;i&amp;u'!FG16</f>
        <v>8.7099999999999997E-2</v>
      </c>
      <c r="FH27">
        <f>'05_elect_price_c&amp;i&amp;u'!FH16</f>
        <v>8.7099999999999997E-2</v>
      </c>
      <c r="FI27">
        <f>'05_elect_price_c&amp;i&amp;u'!FI16</f>
        <v>8.7099999999999997E-2</v>
      </c>
      <c r="FJ27">
        <f>'05_elect_price_c&amp;i&amp;u'!FJ16</f>
        <v>8.7099999999999997E-2</v>
      </c>
      <c r="FK27">
        <f>'05_elect_price_c&amp;i&amp;u'!FK16</f>
        <v>8.7099999999999997E-2</v>
      </c>
      <c r="FL27">
        <f>'05_elect_price_c&amp;i&amp;u'!FL16</f>
        <v>8.7099999999999997E-2</v>
      </c>
      <c r="FM27">
        <f>'05_elect_price_c&amp;i&amp;u'!FM16</f>
        <v>8.7099999999999997E-2</v>
      </c>
      <c r="FN27">
        <f>'05_elect_price_c&amp;i&amp;u'!FN16</f>
        <v>8.7099999999999997E-2</v>
      </c>
      <c r="FO27">
        <f>'05_elect_price_c&amp;i&amp;u'!FO16</f>
        <v>8.7099999999999997E-2</v>
      </c>
      <c r="FP27">
        <f>'05_elect_price_c&amp;i&amp;u'!FP16</f>
        <v>8.7099999999999997E-2</v>
      </c>
      <c r="FQ27">
        <f>'05_elect_price_c&amp;i&amp;u'!FQ16</f>
        <v>8.7099999999999997E-2</v>
      </c>
      <c r="FR27">
        <f>'05_elect_price_c&amp;i&amp;u'!FR16</f>
        <v>8.72E-2</v>
      </c>
      <c r="FS27">
        <f>'05_elect_price_c&amp;i&amp;u'!FS16</f>
        <v>8.72E-2</v>
      </c>
      <c r="FT27">
        <f>'05_elect_price_c&amp;i&amp;u'!FT16</f>
        <v>8.72E-2</v>
      </c>
      <c r="FU27">
        <f>'05_elect_price_c&amp;i&amp;u'!FU16</f>
        <v>8.72E-2</v>
      </c>
      <c r="FV27">
        <f>'05_elect_price_c&amp;i&amp;u'!FV16</f>
        <v>8.72E-2</v>
      </c>
      <c r="FW27">
        <f>'05_elect_price_c&amp;i&amp;u'!FW16</f>
        <v>8.72E-2</v>
      </c>
      <c r="FX27">
        <f>'05_elect_price_c&amp;i&amp;u'!FX16</f>
        <v>8.72E-2</v>
      </c>
      <c r="FY27">
        <f>'05_elect_price_c&amp;i&amp;u'!FY16</f>
        <v>8.72E-2</v>
      </c>
      <c r="FZ27">
        <f>'05_elect_price_c&amp;i&amp;u'!FZ16</f>
        <v>8.72E-2</v>
      </c>
      <c r="GA27">
        <f>'05_elect_price_c&amp;i&amp;u'!GA16</f>
        <v>8.72E-2</v>
      </c>
      <c r="GB27">
        <f>'05_elect_price_c&amp;i&amp;u'!GB16</f>
        <v>8.72E-2</v>
      </c>
      <c r="GC27">
        <f>'05_elect_price_c&amp;i&amp;u'!GC16</f>
        <v>8.72E-2</v>
      </c>
      <c r="GD27">
        <f>'05_elect_price_c&amp;i&amp;u'!GD16</f>
        <v>8.8800000000000004E-2</v>
      </c>
      <c r="GE27">
        <f>'05_elect_price_c&amp;i&amp;u'!GE16</f>
        <v>8.8800000000000004E-2</v>
      </c>
      <c r="GF27">
        <f>'05_elect_price_c&amp;i&amp;u'!GF16</f>
        <v>8.8800000000000004E-2</v>
      </c>
      <c r="GG27">
        <f>'05_elect_price_c&amp;i&amp;u'!GG16</f>
        <v>8.8800000000000004E-2</v>
      </c>
      <c r="GH27">
        <f>'05_elect_price_c&amp;i&amp;u'!GH16</f>
        <v>8.8800000000000004E-2</v>
      </c>
      <c r="GI27">
        <f>'05_elect_price_c&amp;i&amp;u'!GI16</f>
        <v>8.8800000000000004E-2</v>
      </c>
      <c r="GJ27">
        <f>'05_elect_price_c&amp;i&amp;u'!GJ16</f>
        <v>8.8800000000000004E-2</v>
      </c>
      <c r="GK27">
        <f>'05_elect_price_c&amp;i&amp;u'!GK16</f>
        <v>8.8800000000000004E-2</v>
      </c>
      <c r="GL27">
        <f>'05_elect_price_c&amp;i&amp;u'!GL16</f>
        <v>8.8800000000000004E-2</v>
      </c>
      <c r="GM27">
        <f>'05_elect_price_c&amp;i&amp;u'!GM16</f>
        <v>8.8800000000000004E-2</v>
      </c>
      <c r="GN27">
        <f>'05_elect_price_c&amp;i&amp;u'!GN16</f>
        <v>8.8800000000000004E-2</v>
      </c>
      <c r="GO27">
        <f>'05_elect_price_c&amp;i&amp;u'!GO16</f>
        <v>8.8800000000000004E-2</v>
      </c>
      <c r="GP27">
        <f>'05_elect_price_c&amp;i&amp;u'!GP16</f>
        <v>8.6300000000000002E-2</v>
      </c>
      <c r="GQ27">
        <f>'05_elect_price_c&amp;i&amp;u'!GQ16</f>
        <v>8.6300000000000002E-2</v>
      </c>
      <c r="GR27">
        <f>'05_elect_price_c&amp;i&amp;u'!GR16</f>
        <v>8.6300000000000002E-2</v>
      </c>
      <c r="GS27">
        <f>'05_elect_price_c&amp;i&amp;u'!GS16</f>
        <v>8.6300000000000002E-2</v>
      </c>
      <c r="GT27">
        <f>'05_elect_price_c&amp;i&amp;u'!GT16</f>
        <v>8.6300000000000002E-2</v>
      </c>
      <c r="GU27">
        <f>'05_elect_price_c&amp;i&amp;u'!GU16</f>
        <v>8.6300000000000002E-2</v>
      </c>
      <c r="GV27">
        <f>'05_elect_price_c&amp;i&amp;u'!GV16</f>
        <v>8.6300000000000002E-2</v>
      </c>
      <c r="GW27">
        <f>'05_elect_price_c&amp;i&amp;u'!GW16</f>
        <v>8.6300000000000002E-2</v>
      </c>
      <c r="GX27">
        <f>'05_elect_price_c&amp;i&amp;u'!GX16</f>
        <v>8.6300000000000002E-2</v>
      </c>
      <c r="GY27">
        <f>'05_elect_price_c&amp;i&amp;u'!GY16</f>
        <v>8.6300000000000002E-2</v>
      </c>
      <c r="GZ27">
        <f>'05_elect_price_c&amp;i&amp;u'!GZ16</f>
        <v>8.6300000000000002E-2</v>
      </c>
      <c r="HA27">
        <f>'05_elect_price_c&amp;i&amp;u'!HA16</f>
        <v>8.6300000000000002E-2</v>
      </c>
      <c r="HB27">
        <f>'05_elect_price_c&amp;i&amp;u'!HB16</f>
        <v>8.5400000000000004E-2</v>
      </c>
      <c r="HC27">
        <f>'05_elect_price_c&amp;i&amp;u'!HC16</f>
        <v>8.5400000000000004E-2</v>
      </c>
      <c r="HD27">
        <f>'05_elect_price_c&amp;i&amp;u'!HD16</f>
        <v>8.5400000000000004E-2</v>
      </c>
      <c r="HE27">
        <f>'05_elect_price_c&amp;i&amp;u'!HE16</f>
        <v>8.5400000000000004E-2</v>
      </c>
      <c r="HF27">
        <f>'05_elect_price_c&amp;i&amp;u'!HF16</f>
        <v>8.5400000000000004E-2</v>
      </c>
      <c r="HG27">
        <f>'05_elect_price_c&amp;i&amp;u'!HG16</f>
        <v>8.5400000000000004E-2</v>
      </c>
      <c r="HH27">
        <f>'05_elect_price_c&amp;i&amp;u'!HH16</f>
        <v>8.5400000000000004E-2</v>
      </c>
      <c r="HI27">
        <f>'05_elect_price_c&amp;i&amp;u'!HI16</f>
        <v>8.5400000000000004E-2</v>
      </c>
      <c r="HJ27">
        <f>'05_elect_price_c&amp;i&amp;u'!HJ16</f>
        <v>8.5400000000000004E-2</v>
      </c>
      <c r="HK27">
        <f>'05_elect_price_c&amp;i&amp;u'!HK16</f>
        <v>8.5400000000000004E-2</v>
      </c>
      <c r="HL27">
        <f>'05_elect_price_c&amp;i&amp;u'!HL16</f>
        <v>8.5400000000000004E-2</v>
      </c>
      <c r="HM27">
        <f>'05_elect_price_c&amp;i&amp;u'!HM16</f>
        <v>8.5400000000000004E-2</v>
      </c>
      <c r="HN27">
        <f>'05_elect_price_c&amp;i&amp;u'!HN16</f>
        <v>8.8700000000000001E-2</v>
      </c>
      <c r="HO27">
        <f>'05_elect_price_c&amp;i&amp;u'!HO16</f>
        <v>8.8700000000000001E-2</v>
      </c>
      <c r="HP27">
        <f>'05_elect_price_c&amp;i&amp;u'!HP16</f>
        <v>8.8700000000000001E-2</v>
      </c>
      <c r="HQ27">
        <f>'05_elect_price_c&amp;i&amp;u'!HQ16</f>
        <v>8.8700000000000001E-2</v>
      </c>
      <c r="HR27">
        <f>'05_elect_price_c&amp;i&amp;u'!HR16</f>
        <v>8.8700000000000001E-2</v>
      </c>
      <c r="HS27">
        <f>'05_elect_price_c&amp;i&amp;u'!HS16</f>
        <v>8.8700000000000001E-2</v>
      </c>
      <c r="HT27">
        <f>'05_elect_price_c&amp;i&amp;u'!HT16</f>
        <v>8.8700000000000001E-2</v>
      </c>
      <c r="HU27">
        <f>'05_elect_price_c&amp;i&amp;u'!HU16</f>
        <v>8.8700000000000001E-2</v>
      </c>
      <c r="HV27">
        <f>'05_elect_price_c&amp;i&amp;u'!HV16</f>
        <v>8.8700000000000001E-2</v>
      </c>
      <c r="HW27">
        <f>'05_elect_price_c&amp;i&amp;u'!HW16</f>
        <v>8.8700000000000001E-2</v>
      </c>
      <c r="HX27">
        <f>'05_elect_price_c&amp;i&amp;u'!HX16</f>
        <v>8.8700000000000001E-2</v>
      </c>
      <c r="HY27">
        <f>'05_elect_price_c&amp;i&amp;u'!HY16</f>
        <v>8.8700000000000001E-2</v>
      </c>
      <c r="HZ27">
        <f>'05_elect_price_c&amp;i&amp;u'!HZ16</f>
        <v>0.1007</v>
      </c>
      <c r="IA27">
        <f>'05_elect_price_c&amp;i&amp;u'!IA16</f>
        <v>0.1007</v>
      </c>
      <c r="IB27">
        <f>'05_elect_price_c&amp;i&amp;u'!IB16</f>
        <v>0.1007</v>
      </c>
      <c r="IC27">
        <f>'05_elect_price_c&amp;i&amp;u'!IC16</f>
        <v>0.1007</v>
      </c>
      <c r="ID27">
        <f>'05_elect_price_c&amp;i&amp;u'!ID16</f>
        <v>0.1007</v>
      </c>
      <c r="IE27">
        <f>'05_elect_price_c&amp;i&amp;u'!IE16</f>
        <v>0.1007</v>
      </c>
      <c r="IF27">
        <f>'05_elect_price_c&amp;i&amp;u'!IF16</f>
        <v>0.1007</v>
      </c>
      <c r="IG27">
        <f>'05_elect_price_c&amp;i&amp;u'!IG16</f>
        <v>0.1007</v>
      </c>
      <c r="IH27">
        <f>'05_elect_price_c&amp;i&amp;u'!IH16</f>
        <v>0.1007</v>
      </c>
      <c r="II27">
        <f>'05_elect_price_c&amp;i&amp;u'!II16</f>
        <v>0.1007</v>
      </c>
      <c r="IJ27">
        <f>'05_elect_price_c&amp;i&amp;u'!IJ16</f>
        <v>0.1007</v>
      </c>
      <c r="IK27">
        <f>'05_elect_price_c&amp;i&amp;u'!IK16</f>
        <v>0.10100000000000001</v>
      </c>
      <c r="IL27">
        <f>'05_elect_price_c&amp;i&amp;u'!IL16</f>
        <v>0.1045</v>
      </c>
      <c r="IM27">
        <f>'05_elect_price_c&amp;i&amp;u'!IM16</f>
        <v>0.1045</v>
      </c>
      <c r="IN27">
        <f>'05_elect_price_c&amp;i&amp;u'!IN16</f>
        <v>0.1045</v>
      </c>
      <c r="IO27">
        <f>'05_elect_price_c&amp;i&amp;u'!IO16</f>
        <v>0.1045</v>
      </c>
      <c r="IP27">
        <f>'05_elect_price_c&amp;i&amp;u'!IP16</f>
        <v>0.1045</v>
      </c>
      <c r="IQ27">
        <f>'05_elect_price_c&amp;i&amp;u'!IQ16</f>
        <v>0.1045</v>
      </c>
      <c r="IR27">
        <f>'05_elect_price_c&amp;i&amp;u'!IR16</f>
        <v>0.1045</v>
      </c>
      <c r="IS27">
        <f>'05_elect_price_c&amp;i&amp;u'!IS16</f>
        <v>0.1045</v>
      </c>
      <c r="IT27">
        <f>'05_elect_price_c&amp;i&amp;u'!IT16</f>
        <v>0.1045</v>
      </c>
      <c r="IU27">
        <f>'05_elect_price_c&amp;i&amp;u'!IU16</f>
        <v>0.1045</v>
      </c>
      <c r="IV27">
        <f>'05_elect_price_c&amp;i&amp;u'!IV16</f>
        <v>0.1045</v>
      </c>
      <c r="IW27">
        <f>'05_elect_price_c&amp;i&amp;u'!IW16</f>
        <v>0.1045</v>
      </c>
      <c r="IX27">
        <f>'05_elect_price_c&amp;i&amp;u'!IX16</f>
        <v>0.1123</v>
      </c>
      <c r="IY27">
        <f>'05_elect_price_c&amp;i&amp;u'!IY16</f>
        <v>0.1123</v>
      </c>
      <c r="IZ27">
        <f>'05_elect_price_c&amp;i&amp;u'!IZ16</f>
        <v>0.1123</v>
      </c>
      <c r="JA27">
        <f>'05_elect_price_c&amp;i&amp;u'!JA16</f>
        <v>0.1123</v>
      </c>
      <c r="JB27">
        <f>'05_elect_price_c&amp;i&amp;u'!JB16</f>
        <v>0.1123</v>
      </c>
      <c r="JC27">
        <f>'05_elect_price_c&amp;i&amp;u'!JC16</f>
        <v>0.1123</v>
      </c>
      <c r="JD27">
        <f>'05_elect_price_c&amp;i&amp;u'!JD16</f>
        <v>0.1123</v>
      </c>
      <c r="JE27">
        <f>'05_elect_price_c&amp;i&amp;u'!JE16</f>
        <v>0.1123</v>
      </c>
      <c r="JF27">
        <f>'05_elect_price_c&amp;i&amp;u'!JF16</f>
        <v>0.1123</v>
      </c>
      <c r="JG27">
        <f>'05_elect_price_c&amp;i&amp;u'!JG16</f>
        <v>0.1123</v>
      </c>
      <c r="JH27">
        <f>'05_elect_price_c&amp;i&amp;u'!JH16</f>
        <v>0.1123</v>
      </c>
      <c r="JI27">
        <f>'05_elect_price_c&amp;i&amp;u'!JI16</f>
        <v>0.1123</v>
      </c>
      <c r="JJ27">
        <f>'05_elect_price_c&amp;i&amp;u'!JJ16</f>
        <v>0.112</v>
      </c>
      <c r="JK27">
        <f>'05_elect_price_c&amp;i&amp;u'!JK16</f>
        <v>0.112</v>
      </c>
      <c r="JL27">
        <f>'05_elect_price_c&amp;i&amp;u'!JL16</f>
        <v>0.112</v>
      </c>
      <c r="JM27">
        <f>'05_elect_price_c&amp;i&amp;u'!JM16</f>
        <v>0.112</v>
      </c>
      <c r="JN27">
        <f>'05_elect_price_c&amp;i&amp;u'!JN16</f>
        <v>0.112</v>
      </c>
      <c r="JO27">
        <f>'05_elect_price_c&amp;i&amp;u'!JO16</f>
        <v>0.112</v>
      </c>
      <c r="JP27">
        <f>'05_elect_price_c&amp;i&amp;u'!JP16</f>
        <v>0.112</v>
      </c>
      <c r="JQ27">
        <f>'05_elect_price_c&amp;i&amp;u'!JQ16</f>
        <v>0.112</v>
      </c>
      <c r="JR27">
        <f>'05_elect_price_c&amp;i&amp;u'!JR16</f>
        <v>0.112</v>
      </c>
      <c r="JS27">
        <f>'05_elect_price_c&amp;i&amp;u'!JS16</f>
        <v>0.112</v>
      </c>
      <c r="JT27">
        <f>'05_elect_price_c&amp;i&amp;u'!JT16</f>
        <v>0.112</v>
      </c>
      <c r="JU27">
        <f>'05_elect_price_c&amp;i&amp;u'!JU16</f>
        <v>0.112</v>
      </c>
      <c r="JV27">
        <f>'05_elect_price_c&amp;i&amp;u'!JV16</f>
        <v>0.1124</v>
      </c>
      <c r="JW27">
        <f>'05_elect_price_c&amp;i&amp;u'!JW16</f>
        <v>0.1124</v>
      </c>
      <c r="JX27">
        <f>'05_elect_price_c&amp;i&amp;u'!JX16</f>
        <v>0.1124</v>
      </c>
      <c r="JY27">
        <f>'05_elect_price_c&amp;i&amp;u'!JY16</f>
        <v>0.1124</v>
      </c>
      <c r="JZ27">
        <f>'05_elect_price_c&amp;i&amp;u'!JZ16</f>
        <v>0.1124</v>
      </c>
      <c r="KA27">
        <f>'05_elect_price_c&amp;i&amp;u'!KA16</f>
        <v>0.1124</v>
      </c>
      <c r="KB27">
        <f>'05_elect_price_c&amp;i&amp;u'!KB16</f>
        <v>0.1124</v>
      </c>
      <c r="KC27">
        <f>'05_elect_price_c&amp;i&amp;u'!KC16</f>
        <v>0.1124</v>
      </c>
      <c r="KD27">
        <f>'05_elect_price_c&amp;i&amp;u'!KD16</f>
        <v>0.1124</v>
      </c>
      <c r="KE27">
        <f>'05_elect_price_c&amp;i&amp;u'!KE16</f>
        <v>0.1124</v>
      </c>
      <c r="KF27">
        <f>'05_elect_price_c&amp;i&amp;u'!KF16</f>
        <v>0.1124</v>
      </c>
      <c r="KG27">
        <f>'05_elect_price_c&amp;i&amp;u'!KG16</f>
        <v>0.1124</v>
      </c>
      <c r="KH27">
        <f>'05_elect_price_c&amp;i&amp;u'!KH16</f>
        <v>0.1048</v>
      </c>
      <c r="KI27">
        <f>'05_elect_price_c&amp;i&amp;u'!KI16</f>
        <v>0.1048</v>
      </c>
      <c r="KJ27">
        <f>'05_elect_price_c&amp;i&amp;u'!KJ16</f>
        <v>0.1048</v>
      </c>
      <c r="KK27">
        <f>'05_elect_price_c&amp;i&amp;u'!KK16</f>
        <v>0.1048</v>
      </c>
      <c r="KL27">
        <f>'05_elect_price_c&amp;i&amp;u'!KL16</f>
        <v>0.1048</v>
      </c>
      <c r="KM27">
        <f>'05_elect_price_c&amp;i&amp;u'!KM16</f>
        <v>0.1048</v>
      </c>
      <c r="KN27">
        <f>'05_elect_price_c&amp;i&amp;u'!KN16</f>
        <v>0.1048</v>
      </c>
      <c r="KO27">
        <f>'05_elect_price_c&amp;i&amp;u'!KO16</f>
        <v>0.1048</v>
      </c>
      <c r="KP27">
        <f>'05_elect_price_c&amp;i&amp;u'!KP16</f>
        <v>0.1048</v>
      </c>
      <c r="KQ27">
        <f>'05_elect_price_c&amp;i&amp;u'!KQ16</f>
        <v>0.1048</v>
      </c>
      <c r="KR27">
        <f>'05_elect_price_c&amp;i&amp;u'!KR16</f>
        <v>0.1048</v>
      </c>
      <c r="KS27">
        <f>'05_elect_price_c&amp;i&amp;u'!KS16</f>
        <v>0.1191</v>
      </c>
      <c r="KT27">
        <f>'05_elect_price_c&amp;i&amp;u'!KT16</f>
        <v>0.1201</v>
      </c>
      <c r="KU27">
        <f>'05_elect_price_c&amp;i&amp;u'!KU16</f>
        <v>0.1203</v>
      </c>
      <c r="KV27">
        <f>'05_elect_price_c&amp;i&amp;u'!KV16</f>
        <v>0.1203</v>
      </c>
      <c r="KW27">
        <f>'05_elect_price_c&amp;i&amp;u'!KW16</f>
        <v>0.1203</v>
      </c>
      <c r="KX27">
        <f>'05_elect_price_c&amp;i&amp;u'!KX16</f>
        <v>0.1203</v>
      </c>
      <c r="KY27">
        <f>'05_elect_price_c&amp;i&amp;u'!KY16</f>
        <v>0.1203</v>
      </c>
      <c r="KZ27">
        <f>'05_elect_price_c&amp;i&amp;u'!KZ16</f>
        <v>0.1203</v>
      </c>
      <c r="LA27">
        <f>'05_elect_price_c&amp;i&amp;u'!LA16</f>
        <v>0.1203</v>
      </c>
      <c r="LB27">
        <f>'05_elect_price_c&amp;i&amp;u'!LB16</f>
        <v>0.1203</v>
      </c>
      <c r="LC27">
        <f>'05_elect_price_c&amp;i&amp;u'!LC16</f>
        <v>0.1203</v>
      </c>
      <c r="LD27">
        <f>'05_elect_price_c&amp;i&amp;u'!LD16</f>
        <v>0.1203</v>
      </c>
    </row>
    <row r="28" spans="1:316" s="25" customFormat="1">
      <c r="A28" s="126"/>
      <c r="B28" s="25" t="s">
        <v>14856</v>
      </c>
      <c r="E28" s="26">
        <v>1991</v>
      </c>
      <c r="F28" s="26">
        <v>1992</v>
      </c>
      <c r="G28" s="26">
        <v>1993</v>
      </c>
      <c r="H28" s="26">
        <v>1994</v>
      </c>
      <c r="I28" s="26">
        <v>1995</v>
      </c>
      <c r="J28" s="26">
        <v>1996</v>
      </c>
      <c r="K28" s="26">
        <v>1997</v>
      </c>
      <c r="L28" s="26">
        <v>1998</v>
      </c>
      <c r="M28" s="26">
        <v>1999</v>
      </c>
      <c r="N28" s="26">
        <v>2000</v>
      </c>
      <c r="O28" s="26">
        <v>2001</v>
      </c>
      <c r="P28" s="26">
        <v>2002</v>
      </c>
      <c r="Q28" s="26">
        <v>2003</v>
      </c>
      <c r="R28" s="26">
        <v>2004</v>
      </c>
      <c r="S28" s="26">
        <v>2005</v>
      </c>
      <c r="T28" s="26">
        <v>2006</v>
      </c>
      <c r="U28" s="26">
        <v>2007</v>
      </c>
      <c r="V28" s="26">
        <v>2008</v>
      </c>
      <c r="W28" s="26">
        <v>2009</v>
      </c>
      <c r="X28" s="26">
        <v>2010</v>
      </c>
      <c r="Y28" s="26">
        <v>2011</v>
      </c>
      <c r="Z28" s="26">
        <v>2012</v>
      </c>
      <c r="AA28" s="26">
        <v>2013</v>
      </c>
      <c r="AB28" s="26">
        <v>2014</v>
      </c>
      <c r="AC28" s="26">
        <v>2015</v>
      </c>
      <c r="AD28" s="26">
        <v>2016</v>
      </c>
      <c r="AE28" s="26">
        <v>2017</v>
      </c>
      <c r="AF28" s="26">
        <v>2018</v>
      </c>
      <c r="AG28" s="26">
        <v>2019</v>
      </c>
      <c r="AH28" s="26">
        <v>2020</v>
      </c>
      <c r="AI28" s="26">
        <v>2021</v>
      </c>
      <c r="AJ28" s="26">
        <v>2022</v>
      </c>
      <c r="AK28" s="26">
        <v>2023</v>
      </c>
      <c r="AL28" s="26">
        <v>2024</v>
      </c>
      <c r="AM28" s="26">
        <v>2025</v>
      </c>
      <c r="AN28" s="26">
        <v>2026</v>
      </c>
      <c r="AO28" s="26">
        <v>2027</v>
      </c>
      <c r="AP28" s="26">
        <v>2028</v>
      </c>
      <c r="AQ28" s="26">
        <v>2029</v>
      </c>
      <c r="AR28" s="26">
        <v>2030</v>
      </c>
      <c r="AS28" s="26">
        <v>2031</v>
      </c>
      <c r="AT28" s="26">
        <v>2032</v>
      </c>
      <c r="AU28" s="26">
        <v>2033</v>
      </c>
      <c r="AV28" s="26">
        <v>2034</v>
      </c>
      <c r="AW28" s="26">
        <v>2035</v>
      </c>
      <c r="AX28" s="26">
        <v>2036</v>
      </c>
      <c r="AY28" s="26">
        <v>2037</v>
      </c>
      <c r="AZ28" s="26">
        <v>2038</v>
      </c>
      <c r="BA28" s="26">
        <v>2039</v>
      </c>
      <c r="BB28" s="26">
        <v>2040</v>
      </c>
      <c r="BC28" s="26">
        <v>2041</v>
      </c>
      <c r="BD28" s="26">
        <v>2042</v>
      </c>
      <c r="BE28" s="26">
        <v>2043</v>
      </c>
      <c r="BF28" s="26">
        <v>2044</v>
      </c>
      <c r="BG28" s="26">
        <v>2045</v>
      </c>
    </row>
    <row r="29" spans="1:316">
      <c r="A29" s="126" t="s">
        <v>383</v>
      </c>
      <c r="B29" s="199" t="s">
        <v>15319</v>
      </c>
      <c r="C29" s="394" t="s">
        <v>722</v>
      </c>
      <c r="D29" s="199" t="s">
        <v>15317</v>
      </c>
      <c r="E29">
        <v>8.3646458443871738E-2</v>
      </c>
      <c r="F29">
        <v>8.5106257451193087E-2</v>
      </c>
      <c r="G29">
        <v>8.9193693875704444E-2</v>
      </c>
      <c r="H29">
        <v>9.0361532285573087E-2</v>
      </c>
      <c r="I29">
        <v>9.2453909270756807E-2</v>
      </c>
      <c r="J29">
        <v>8.6760695530168852E-2</v>
      </c>
      <c r="K29">
        <v>8.150542069578888E-2</v>
      </c>
      <c r="L29">
        <v>8.048356258464659E-2</v>
      </c>
      <c r="M29">
        <v>7.7077364900896769E-2</v>
      </c>
      <c r="N29">
        <v>4.1171815172784822E-2</v>
      </c>
      <c r="O29">
        <v>4.7007190457590338E-2</v>
      </c>
      <c r="P29">
        <v>4.5338010672829727E-2</v>
      </c>
      <c r="Q29">
        <v>5.8435154605187285E-2</v>
      </c>
      <c r="R29">
        <v>5.9348760279370895E-2</v>
      </c>
      <c r="S29">
        <v>6.3316555662414009E-2</v>
      </c>
      <c r="T29">
        <v>7.1080000000000004E-2</v>
      </c>
      <c r="U29">
        <v>6.2570000000000001E-2</v>
      </c>
      <c r="V29">
        <v>9.5909999999999995E-2</v>
      </c>
      <c r="W29">
        <v>6.0789999999999997E-2</v>
      </c>
      <c r="X29">
        <v>6.1670000000000003E-2</v>
      </c>
      <c r="Y29">
        <v>6.54E-2</v>
      </c>
      <c r="Z29">
        <v>6.1369999999999994E-2</v>
      </c>
      <c r="AA29">
        <v>5.5509999999999997E-2</v>
      </c>
      <c r="AB29">
        <v>4.5079999999999995E-2</v>
      </c>
      <c r="AC29">
        <v>4.7740000000000005E-2</v>
      </c>
      <c r="AD29">
        <v>4.5219999999999996E-2</v>
      </c>
      <c r="AE29">
        <v>5.3960000000000001E-2</v>
      </c>
      <c r="AF29">
        <v>5.4769400203854825E-2</v>
      </c>
      <c r="AG29">
        <v>5.5590941571705479E-2</v>
      </c>
      <c r="AH29">
        <v>5.6424804354130921E-2</v>
      </c>
      <c r="AI29">
        <v>5.7271177385070988E-2</v>
      </c>
      <c r="AJ29">
        <v>5.8130245206785072E-2</v>
      </c>
      <c r="AK29">
        <v>5.9002198799053239E-2</v>
      </c>
      <c r="AL29">
        <v>5.9887231287495783E-2</v>
      </c>
      <c r="AM29">
        <v>6.0785540089413448E-2</v>
      </c>
      <c r="AN29">
        <v>6.1697322622106997E-2</v>
      </c>
      <c r="AO29">
        <v>6.2622782740397828E-2</v>
      </c>
      <c r="AP29">
        <v>6.3562124299107375E-2</v>
      </c>
      <c r="AQ29">
        <v>6.4515555444737513E-2</v>
      </c>
      <c r="AR29">
        <v>6.5483288615470564E-2</v>
      </c>
      <c r="AS29">
        <v>6.6465538395329066E-2</v>
      </c>
      <c r="AT29">
        <v>6.7462521514175797E-2</v>
      </c>
      <c r="AU29">
        <v>6.8474458993554005E-2</v>
      </c>
      <c r="AV29">
        <v>6.9501576146687324E-2</v>
      </c>
      <c r="AW29">
        <v>7.0544100432639714E-2</v>
      </c>
      <c r="AX29">
        <v>7.1602261456315264E-2</v>
      </c>
      <c r="AY29">
        <v>7.2592755339736081E-2</v>
      </c>
      <c r="AZ29">
        <v>7.3583249223156899E-2</v>
      </c>
      <c r="BA29">
        <v>7.4573743106577717E-2</v>
      </c>
      <c r="BB29">
        <v>7.5564236989998548E-2</v>
      </c>
      <c r="BC29">
        <v>7.6554730873419366E-2</v>
      </c>
      <c r="BD29">
        <v>7.7545224756840198E-2</v>
      </c>
      <c r="BE29">
        <v>7.8535718640261029E-2</v>
      </c>
      <c r="BF29">
        <v>7.9526212523681847E-2</v>
      </c>
      <c r="BG29">
        <v>8.0516706407102664E-2</v>
      </c>
    </row>
    <row r="30" spans="1:316" s="25" customFormat="1">
      <c r="B30" s="25" t="s">
        <v>14858</v>
      </c>
      <c r="E30" s="63">
        <v>33239</v>
      </c>
      <c r="F30" s="63">
        <v>33270</v>
      </c>
      <c r="G30" s="63">
        <v>33298</v>
      </c>
      <c r="H30" s="63">
        <v>33329</v>
      </c>
      <c r="I30" s="63">
        <v>33359</v>
      </c>
      <c r="J30" s="63">
        <v>33390</v>
      </c>
      <c r="K30" s="63">
        <v>33420</v>
      </c>
      <c r="L30" s="63">
        <v>33451</v>
      </c>
      <c r="M30" s="63">
        <v>33482</v>
      </c>
      <c r="N30" s="63">
        <v>33512</v>
      </c>
      <c r="O30" s="63">
        <v>33543</v>
      </c>
      <c r="P30" s="63">
        <v>33573</v>
      </c>
      <c r="Q30" s="63">
        <v>33604</v>
      </c>
      <c r="R30" s="63">
        <v>33635</v>
      </c>
      <c r="S30" s="63">
        <v>33664</v>
      </c>
      <c r="T30" s="63">
        <v>33695</v>
      </c>
      <c r="U30" s="63">
        <v>33725</v>
      </c>
      <c r="V30" s="63">
        <v>33756</v>
      </c>
      <c r="W30" s="63">
        <v>33786</v>
      </c>
      <c r="X30" s="63">
        <v>33817</v>
      </c>
      <c r="Y30" s="63">
        <v>33848</v>
      </c>
      <c r="Z30" s="63">
        <v>33878</v>
      </c>
      <c r="AA30" s="63">
        <v>33909</v>
      </c>
      <c r="AB30" s="63">
        <v>33939</v>
      </c>
      <c r="AC30" s="63">
        <v>33970</v>
      </c>
      <c r="AD30" s="63">
        <v>34001</v>
      </c>
      <c r="AE30" s="63">
        <v>34029</v>
      </c>
      <c r="AF30" s="63">
        <v>34060</v>
      </c>
      <c r="AG30" s="63">
        <v>34090</v>
      </c>
      <c r="AH30" s="63">
        <v>34121</v>
      </c>
      <c r="AI30" s="63">
        <v>34151</v>
      </c>
      <c r="AJ30" s="63">
        <v>34182</v>
      </c>
      <c r="AK30" s="63">
        <v>34213</v>
      </c>
      <c r="AL30" s="63">
        <v>34243</v>
      </c>
      <c r="AM30" s="63">
        <v>34274</v>
      </c>
      <c r="AN30" s="63">
        <v>34304</v>
      </c>
      <c r="AO30" s="63">
        <v>34335</v>
      </c>
      <c r="AP30" s="63">
        <v>34366</v>
      </c>
      <c r="AQ30" s="63">
        <v>34394</v>
      </c>
      <c r="AR30" s="63">
        <v>34425</v>
      </c>
      <c r="AS30" s="63">
        <v>34455</v>
      </c>
      <c r="AT30" s="63">
        <v>34486</v>
      </c>
      <c r="AU30" s="63">
        <v>34516</v>
      </c>
      <c r="AV30" s="63">
        <v>34547</v>
      </c>
      <c r="AW30" s="63">
        <v>34578</v>
      </c>
      <c r="AX30" s="63">
        <v>34608</v>
      </c>
      <c r="AY30" s="63">
        <v>34639</v>
      </c>
      <c r="AZ30" s="63">
        <v>34669</v>
      </c>
      <c r="BA30" s="63">
        <v>34700</v>
      </c>
      <c r="BB30" s="63">
        <v>34731</v>
      </c>
      <c r="BC30" s="63">
        <v>34759</v>
      </c>
      <c r="BD30" s="63">
        <v>34790</v>
      </c>
      <c r="BE30" s="63">
        <v>34820</v>
      </c>
      <c r="BF30" s="63">
        <v>34851</v>
      </c>
      <c r="BG30" s="63">
        <v>34881</v>
      </c>
      <c r="BH30" s="63">
        <v>34912</v>
      </c>
      <c r="BI30" s="63">
        <v>34943</v>
      </c>
      <c r="BJ30" s="63">
        <v>34973</v>
      </c>
      <c r="BK30" s="63">
        <v>35004</v>
      </c>
      <c r="BL30" s="63">
        <v>35034</v>
      </c>
      <c r="BM30" s="63">
        <v>35065</v>
      </c>
      <c r="BN30" s="63">
        <v>35096</v>
      </c>
      <c r="BO30" s="63">
        <v>35125</v>
      </c>
      <c r="BP30" s="63">
        <v>35156</v>
      </c>
      <c r="BQ30" s="63">
        <v>35186</v>
      </c>
      <c r="BR30" s="63">
        <v>35217</v>
      </c>
      <c r="BS30" s="63">
        <v>35247</v>
      </c>
      <c r="BT30" s="63">
        <v>35278</v>
      </c>
      <c r="BU30" s="63">
        <v>35309</v>
      </c>
      <c r="BV30" s="63">
        <v>35339</v>
      </c>
      <c r="BW30" s="63">
        <v>35370</v>
      </c>
      <c r="BX30" s="63">
        <v>35400</v>
      </c>
      <c r="BY30" s="63">
        <v>35431</v>
      </c>
      <c r="BZ30" s="63">
        <v>35462</v>
      </c>
      <c r="CA30" s="63">
        <v>35490</v>
      </c>
      <c r="CB30" s="63">
        <v>35521</v>
      </c>
      <c r="CC30" s="63">
        <v>35551</v>
      </c>
      <c r="CD30" s="63">
        <v>35582</v>
      </c>
      <c r="CE30" s="63">
        <v>35612</v>
      </c>
      <c r="CF30" s="63">
        <v>35643</v>
      </c>
      <c r="CG30" s="63">
        <v>35674</v>
      </c>
      <c r="CH30" s="63">
        <v>35704</v>
      </c>
      <c r="CI30" s="63">
        <v>35735</v>
      </c>
      <c r="CJ30" s="63">
        <v>35765</v>
      </c>
      <c r="CK30" s="63">
        <v>35796</v>
      </c>
      <c r="CL30" s="63">
        <v>35827</v>
      </c>
      <c r="CM30" s="63">
        <v>35855</v>
      </c>
      <c r="CN30" s="63">
        <v>35886</v>
      </c>
      <c r="CO30" s="63">
        <v>35916</v>
      </c>
      <c r="CP30" s="63">
        <v>35947</v>
      </c>
      <c r="CQ30" s="63">
        <v>35977</v>
      </c>
      <c r="CR30" s="63">
        <v>36008</v>
      </c>
      <c r="CS30" s="63">
        <v>36039</v>
      </c>
      <c r="CT30" s="63">
        <v>36069</v>
      </c>
      <c r="CU30" s="63">
        <v>36100</v>
      </c>
      <c r="CV30" s="63">
        <v>36130</v>
      </c>
      <c r="CW30" s="63">
        <v>36161</v>
      </c>
      <c r="CX30" s="63">
        <v>36192</v>
      </c>
      <c r="CY30" s="63">
        <v>36220</v>
      </c>
      <c r="CZ30" s="63">
        <v>36251</v>
      </c>
      <c r="DA30" s="63">
        <v>36281</v>
      </c>
      <c r="DB30" s="63">
        <v>36312</v>
      </c>
      <c r="DC30" s="63">
        <v>36342</v>
      </c>
      <c r="DD30" s="63">
        <v>36373</v>
      </c>
      <c r="DE30" s="63">
        <v>36404</v>
      </c>
      <c r="DF30" s="63">
        <v>36434</v>
      </c>
      <c r="DG30" s="63">
        <v>36465</v>
      </c>
      <c r="DH30" s="63">
        <v>36495</v>
      </c>
      <c r="DI30" s="63">
        <v>36526</v>
      </c>
      <c r="DJ30" s="63">
        <v>36557</v>
      </c>
      <c r="DK30" s="63">
        <v>36586</v>
      </c>
      <c r="DL30" s="63">
        <v>36617</v>
      </c>
      <c r="DM30" s="63">
        <v>36647</v>
      </c>
      <c r="DN30" s="63">
        <v>36678</v>
      </c>
      <c r="DO30" s="63">
        <v>36708</v>
      </c>
      <c r="DP30" s="63">
        <v>36739</v>
      </c>
      <c r="DQ30" s="63">
        <v>36770</v>
      </c>
      <c r="DR30" s="63">
        <v>36800</v>
      </c>
      <c r="DS30" s="63">
        <v>36831</v>
      </c>
      <c r="DT30" s="63">
        <v>36861</v>
      </c>
      <c r="DU30" s="63">
        <v>36892</v>
      </c>
      <c r="DV30" s="63">
        <v>36923</v>
      </c>
      <c r="DW30" s="63">
        <v>36951</v>
      </c>
      <c r="DX30" s="63">
        <v>36982</v>
      </c>
      <c r="DY30" s="63">
        <v>37012</v>
      </c>
      <c r="DZ30" s="63">
        <v>37043</v>
      </c>
      <c r="EA30" s="63">
        <v>37073</v>
      </c>
      <c r="EB30" s="63">
        <v>37104</v>
      </c>
      <c r="EC30" s="63">
        <v>37135</v>
      </c>
      <c r="ED30" s="63">
        <v>37165</v>
      </c>
      <c r="EE30" s="63">
        <v>37196</v>
      </c>
      <c r="EF30" s="63">
        <v>37226</v>
      </c>
      <c r="EG30" s="63">
        <v>37257</v>
      </c>
      <c r="EH30" s="63">
        <v>37288</v>
      </c>
      <c r="EI30" s="63">
        <v>37316</v>
      </c>
      <c r="EJ30" s="63">
        <v>37347</v>
      </c>
      <c r="EK30" s="63">
        <v>37377</v>
      </c>
      <c r="EL30" s="63">
        <v>37408</v>
      </c>
      <c r="EM30" s="63">
        <v>37438</v>
      </c>
      <c r="EN30" s="63">
        <v>37469</v>
      </c>
      <c r="EO30" s="63">
        <v>37500</v>
      </c>
      <c r="EP30" s="63">
        <v>37530</v>
      </c>
      <c r="EQ30" s="63">
        <v>37561</v>
      </c>
      <c r="ER30" s="63">
        <v>37591</v>
      </c>
      <c r="ES30" s="63">
        <v>37622</v>
      </c>
      <c r="ET30" s="63">
        <v>37653</v>
      </c>
      <c r="EU30" s="63">
        <v>37681</v>
      </c>
      <c r="EV30" s="63">
        <v>37712</v>
      </c>
      <c r="EW30" s="63">
        <v>37742</v>
      </c>
      <c r="EX30" s="63">
        <v>37773</v>
      </c>
      <c r="EY30" s="63">
        <v>37803</v>
      </c>
      <c r="EZ30" s="63">
        <v>37834</v>
      </c>
      <c r="FA30" s="63">
        <v>37865</v>
      </c>
      <c r="FB30" s="63">
        <v>37895</v>
      </c>
      <c r="FC30" s="63">
        <v>37926</v>
      </c>
      <c r="FD30" s="63">
        <v>37956</v>
      </c>
      <c r="FE30" s="63">
        <v>37987</v>
      </c>
      <c r="FF30" s="63">
        <v>38018</v>
      </c>
      <c r="FG30" s="63">
        <v>38047</v>
      </c>
      <c r="FH30" s="63">
        <v>38078</v>
      </c>
      <c r="FI30" s="63">
        <v>38108</v>
      </c>
      <c r="FJ30" s="63">
        <v>38139</v>
      </c>
      <c r="FK30" s="63">
        <v>38169</v>
      </c>
      <c r="FL30" s="63">
        <v>38200</v>
      </c>
      <c r="FM30" s="63">
        <v>38231</v>
      </c>
      <c r="FN30" s="63">
        <v>38261</v>
      </c>
      <c r="FO30" s="63">
        <v>38292</v>
      </c>
      <c r="FP30" s="63">
        <v>38322</v>
      </c>
      <c r="FQ30" s="63">
        <v>38353</v>
      </c>
      <c r="FR30" s="63">
        <v>38384</v>
      </c>
      <c r="FS30" s="63">
        <v>38412</v>
      </c>
      <c r="FT30" s="63">
        <v>38443</v>
      </c>
      <c r="FU30" s="63">
        <v>38473</v>
      </c>
      <c r="FV30" s="63">
        <v>38504</v>
      </c>
      <c r="FW30" s="63">
        <v>38534</v>
      </c>
      <c r="FX30" s="63">
        <v>38565</v>
      </c>
      <c r="FY30" s="63">
        <v>38596</v>
      </c>
      <c r="FZ30" s="63">
        <v>38626</v>
      </c>
      <c r="GA30" s="63">
        <v>38657</v>
      </c>
      <c r="GB30" s="63">
        <v>38687</v>
      </c>
      <c r="GC30" s="63">
        <v>38718</v>
      </c>
      <c r="GD30" s="63">
        <v>38749</v>
      </c>
      <c r="GE30" s="63">
        <v>38777</v>
      </c>
      <c r="GF30" s="63">
        <v>38808</v>
      </c>
      <c r="GG30" s="63">
        <v>38838</v>
      </c>
      <c r="GH30" s="63">
        <v>38869</v>
      </c>
      <c r="GI30" s="63">
        <v>38899</v>
      </c>
      <c r="GJ30" s="63">
        <v>38930</v>
      </c>
      <c r="GK30" s="63">
        <v>38961</v>
      </c>
      <c r="GL30" s="63">
        <v>38991</v>
      </c>
      <c r="GM30" s="63">
        <v>39022</v>
      </c>
      <c r="GN30" s="63">
        <v>39052</v>
      </c>
      <c r="GO30" s="63">
        <v>39083</v>
      </c>
      <c r="GP30" s="63">
        <v>39114</v>
      </c>
      <c r="GQ30" s="63">
        <v>39142</v>
      </c>
      <c r="GR30" s="63">
        <v>39173</v>
      </c>
      <c r="GS30" s="63">
        <v>39203</v>
      </c>
      <c r="GT30" s="63">
        <v>39234</v>
      </c>
      <c r="GU30" s="63">
        <v>39264</v>
      </c>
      <c r="GV30" s="63">
        <v>39295</v>
      </c>
      <c r="GW30" s="63">
        <v>39326</v>
      </c>
      <c r="GX30" s="63">
        <v>39356</v>
      </c>
      <c r="GY30" s="63">
        <v>39387</v>
      </c>
      <c r="GZ30" s="63">
        <v>39417</v>
      </c>
      <c r="HA30" s="63">
        <v>39448</v>
      </c>
      <c r="HB30" s="63">
        <v>39479</v>
      </c>
      <c r="HC30" s="63">
        <v>39508</v>
      </c>
      <c r="HD30" s="63">
        <v>39539</v>
      </c>
      <c r="HE30" s="63">
        <v>39569</v>
      </c>
      <c r="HF30" s="63">
        <v>39600</v>
      </c>
      <c r="HG30" s="63">
        <v>39630</v>
      </c>
      <c r="HH30" s="63">
        <v>39661</v>
      </c>
      <c r="HI30" s="63">
        <v>39692</v>
      </c>
      <c r="HJ30" s="63">
        <v>39722</v>
      </c>
      <c r="HK30" s="63">
        <v>39753</v>
      </c>
      <c r="HL30" s="63">
        <v>39783</v>
      </c>
      <c r="HM30" s="63">
        <v>39814</v>
      </c>
      <c r="HN30" s="63">
        <v>39845</v>
      </c>
      <c r="HO30" s="63">
        <v>39873</v>
      </c>
      <c r="HP30" s="63">
        <v>39904</v>
      </c>
      <c r="HQ30" s="63">
        <v>39934</v>
      </c>
      <c r="HR30" s="63">
        <v>39965</v>
      </c>
      <c r="HS30" s="63">
        <v>39995</v>
      </c>
      <c r="HT30" s="63">
        <v>40026</v>
      </c>
      <c r="HU30" s="63">
        <v>40057</v>
      </c>
      <c r="HV30" s="63">
        <v>40087</v>
      </c>
      <c r="HW30" s="63">
        <v>40118</v>
      </c>
      <c r="HX30" s="63">
        <v>40148</v>
      </c>
      <c r="HY30" s="63">
        <v>40179</v>
      </c>
      <c r="HZ30" s="63">
        <v>40210</v>
      </c>
      <c r="IA30" s="63">
        <v>40238</v>
      </c>
      <c r="IB30" s="63">
        <v>40269</v>
      </c>
      <c r="IC30" s="63">
        <v>40299</v>
      </c>
      <c r="ID30" s="63">
        <v>40330</v>
      </c>
      <c r="IE30" s="63">
        <v>40360</v>
      </c>
      <c r="IF30" s="63">
        <v>40391</v>
      </c>
      <c r="IG30" s="63">
        <v>40422</v>
      </c>
      <c r="IH30" s="63">
        <v>40452</v>
      </c>
      <c r="II30" s="63">
        <v>40483</v>
      </c>
      <c r="IJ30" s="63">
        <v>40513</v>
      </c>
      <c r="IK30" s="63">
        <v>40544</v>
      </c>
      <c r="IL30" s="63">
        <v>40575</v>
      </c>
      <c r="IM30" s="63">
        <v>40603</v>
      </c>
      <c r="IN30" s="63">
        <v>40634</v>
      </c>
      <c r="IO30" s="63">
        <v>40664</v>
      </c>
      <c r="IP30" s="63">
        <v>40695</v>
      </c>
      <c r="IQ30" s="63">
        <v>40725</v>
      </c>
      <c r="IR30" s="63">
        <v>40756</v>
      </c>
      <c r="IS30" s="63">
        <v>40787</v>
      </c>
      <c r="IT30" s="63">
        <v>40817</v>
      </c>
      <c r="IU30" s="63">
        <v>40848</v>
      </c>
      <c r="IV30" s="63">
        <v>40878</v>
      </c>
      <c r="IW30" s="63">
        <v>40909</v>
      </c>
      <c r="IX30" s="63">
        <v>40940</v>
      </c>
      <c r="IY30" s="63">
        <v>40969</v>
      </c>
      <c r="IZ30" s="63">
        <v>41000</v>
      </c>
      <c r="JA30" s="63">
        <v>41030</v>
      </c>
      <c r="JB30" s="63">
        <v>41061</v>
      </c>
      <c r="JC30" s="63">
        <v>41091</v>
      </c>
      <c r="JD30" s="63">
        <v>41122</v>
      </c>
      <c r="JE30" s="63">
        <v>41153</v>
      </c>
      <c r="JF30" s="63">
        <v>41183</v>
      </c>
      <c r="JG30" s="63">
        <v>41214</v>
      </c>
      <c r="JH30" s="63">
        <v>41244</v>
      </c>
      <c r="JI30" s="63">
        <v>41275</v>
      </c>
      <c r="JJ30" s="63">
        <v>41306</v>
      </c>
      <c r="JK30" s="63">
        <v>41334</v>
      </c>
      <c r="JL30" s="63">
        <v>41365</v>
      </c>
      <c r="JM30" s="63">
        <v>41395</v>
      </c>
      <c r="JN30" s="63">
        <v>41426</v>
      </c>
      <c r="JO30" s="63">
        <v>41456</v>
      </c>
      <c r="JP30" s="63">
        <v>41487</v>
      </c>
      <c r="JQ30" s="63">
        <v>41518</v>
      </c>
      <c r="JR30" s="63">
        <v>41548</v>
      </c>
      <c r="JS30" s="63">
        <v>41579</v>
      </c>
      <c r="JT30" s="63">
        <v>41609</v>
      </c>
      <c r="JU30" s="63">
        <v>41640</v>
      </c>
      <c r="JV30" s="63">
        <v>41671</v>
      </c>
      <c r="JW30" s="63">
        <v>41699</v>
      </c>
      <c r="JX30" s="63">
        <v>41730</v>
      </c>
      <c r="JY30" s="63">
        <v>41760</v>
      </c>
      <c r="JZ30" s="63">
        <v>41791</v>
      </c>
      <c r="KA30" s="63">
        <v>41821</v>
      </c>
      <c r="KB30" s="63">
        <v>41852</v>
      </c>
      <c r="KC30" s="63">
        <v>41883</v>
      </c>
      <c r="KD30" s="63">
        <v>41913</v>
      </c>
      <c r="KE30" s="63">
        <v>41944</v>
      </c>
      <c r="KF30" s="63">
        <v>41974</v>
      </c>
      <c r="KG30" s="63">
        <v>42005</v>
      </c>
      <c r="KH30" s="63">
        <v>42036</v>
      </c>
      <c r="KI30" s="63">
        <v>42064</v>
      </c>
      <c r="KJ30" s="63">
        <v>42095</v>
      </c>
      <c r="KK30" s="63">
        <v>42125</v>
      </c>
      <c r="KL30" s="63">
        <v>42156</v>
      </c>
      <c r="KM30" s="63">
        <v>42186</v>
      </c>
      <c r="KN30" s="63">
        <v>42217</v>
      </c>
      <c r="KO30" s="63">
        <v>42248</v>
      </c>
      <c r="KP30" s="63">
        <v>42278</v>
      </c>
      <c r="KQ30" s="63">
        <v>42309</v>
      </c>
      <c r="KR30" s="63">
        <v>42339</v>
      </c>
      <c r="KS30" s="63">
        <v>42370</v>
      </c>
      <c r="KT30" s="63">
        <v>42401</v>
      </c>
      <c r="KU30" s="63">
        <v>42430</v>
      </c>
      <c r="KV30" s="63">
        <v>42461</v>
      </c>
      <c r="KW30" s="63">
        <v>42491</v>
      </c>
      <c r="KX30" s="63">
        <v>42522</v>
      </c>
      <c r="KY30" s="63">
        <v>42552</v>
      </c>
      <c r="KZ30" s="63">
        <v>42583</v>
      </c>
      <c r="LA30" s="63">
        <v>42614</v>
      </c>
      <c r="LB30" s="63">
        <v>42644</v>
      </c>
      <c r="LC30" s="63">
        <v>42675</v>
      </c>
      <c r="LD30" s="63">
        <v>42705</v>
      </c>
    </row>
    <row r="31" spans="1:316" s="25" customFormat="1">
      <c r="A31" s="126" t="s">
        <v>384</v>
      </c>
      <c r="B31" s="304" t="s">
        <v>15341</v>
      </c>
      <c r="C31" s="304" t="s">
        <v>724</v>
      </c>
      <c r="D31" s="305"/>
      <c r="E31" s="393">
        <v>0</v>
      </c>
      <c r="F31" s="393">
        <v>0</v>
      </c>
      <c r="G31" s="393">
        <v>0</v>
      </c>
      <c r="H31" s="393">
        <v>0</v>
      </c>
      <c r="I31" s="393">
        <v>0</v>
      </c>
      <c r="J31" s="393">
        <v>0</v>
      </c>
      <c r="K31" s="393">
        <v>0</v>
      </c>
      <c r="L31" s="393">
        <v>0</v>
      </c>
      <c r="M31" s="393">
        <v>0</v>
      </c>
      <c r="N31" s="393">
        <v>0</v>
      </c>
      <c r="O31" s="393">
        <v>0</v>
      </c>
      <c r="P31" s="393">
        <v>0</v>
      </c>
      <c r="Q31" s="393">
        <v>0</v>
      </c>
      <c r="R31" s="393">
        <v>0</v>
      </c>
      <c r="S31" s="393">
        <v>0</v>
      </c>
      <c r="T31" s="393">
        <v>0</v>
      </c>
      <c r="U31" s="393">
        <v>0</v>
      </c>
      <c r="V31" s="393">
        <v>0</v>
      </c>
      <c r="W31" s="393">
        <v>0</v>
      </c>
      <c r="X31" s="393">
        <v>0</v>
      </c>
      <c r="Y31" s="393">
        <v>0</v>
      </c>
      <c r="Z31" s="393">
        <v>0</v>
      </c>
      <c r="AA31" s="393">
        <v>0</v>
      </c>
      <c r="AB31" s="393">
        <v>0</v>
      </c>
      <c r="AC31" s="393">
        <v>0</v>
      </c>
      <c r="AD31" s="393">
        <v>0</v>
      </c>
      <c r="AE31" s="393">
        <v>0</v>
      </c>
      <c r="AF31" s="393">
        <v>0</v>
      </c>
      <c r="AG31" s="393">
        <v>0</v>
      </c>
      <c r="AH31" s="393">
        <v>0</v>
      </c>
      <c r="AI31" s="393">
        <v>0</v>
      </c>
      <c r="AJ31" s="393">
        <v>0</v>
      </c>
      <c r="AK31" s="393">
        <v>0</v>
      </c>
      <c r="AL31" s="393">
        <v>0</v>
      </c>
      <c r="AM31" s="393">
        <v>0</v>
      </c>
      <c r="AN31" s="393">
        <v>0</v>
      </c>
      <c r="AO31" s="393">
        <v>0</v>
      </c>
      <c r="AP31" s="393">
        <v>0</v>
      </c>
      <c r="AQ31" s="393">
        <v>0</v>
      </c>
      <c r="AR31" s="393">
        <v>0</v>
      </c>
      <c r="AS31" s="393">
        <v>0</v>
      </c>
      <c r="AT31" s="393">
        <v>0</v>
      </c>
      <c r="AU31" s="393">
        <v>0</v>
      </c>
      <c r="AV31" s="393">
        <v>0</v>
      </c>
      <c r="AW31" s="393">
        <v>0</v>
      </c>
      <c r="AX31" s="393">
        <v>0</v>
      </c>
      <c r="AY31" s="393">
        <v>0</v>
      </c>
      <c r="AZ31" s="393">
        <v>0</v>
      </c>
      <c r="BA31" s="393">
        <v>0</v>
      </c>
      <c r="BB31" s="393">
        <v>0</v>
      </c>
      <c r="BC31" s="393">
        <v>0</v>
      </c>
      <c r="BD31" s="393">
        <v>0</v>
      </c>
      <c r="BE31" s="393">
        <v>0</v>
      </c>
      <c r="BF31" s="393">
        <v>0</v>
      </c>
      <c r="BG31" s="393">
        <v>0</v>
      </c>
      <c r="BH31" s="393">
        <v>0</v>
      </c>
      <c r="BI31" s="393">
        <v>0</v>
      </c>
      <c r="BJ31" s="393">
        <v>0</v>
      </c>
      <c r="BK31" s="393">
        <v>0</v>
      </c>
      <c r="BL31" s="393">
        <v>0</v>
      </c>
      <c r="BM31" s="393">
        <v>0</v>
      </c>
      <c r="BN31" s="393">
        <v>0</v>
      </c>
      <c r="BO31" s="393">
        <v>0</v>
      </c>
      <c r="BP31" s="393">
        <v>0</v>
      </c>
      <c r="BQ31" s="393">
        <v>0</v>
      </c>
      <c r="BR31" s="393">
        <v>0</v>
      </c>
      <c r="BS31" s="393">
        <v>0</v>
      </c>
      <c r="BT31" s="393">
        <v>0</v>
      </c>
      <c r="BU31" s="393">
        <v>0</v>
      </c>
      <c r="BV31" s="393">
        <v>0</v>
      </c>
      <c r="BW31" s="393">
        <v>0</v>
      </c>
      <c r="BX31" s="393">
        <v>0</v>
      </c>
      <c r="BY31" s="393">
        <v>0</v>
      </c>
      <c r="BZ31" s="393">
        <v>0</v>
      </c>
      <c r="CA31" s="393">
        <v>0</v>
      </c>
      <c r="CB31" s="393">
        <v>0</v>
      </c>
      <c r="CC31" s="393">
        <v>0</v>
      </c>
      <c r="CD31" s="393">
        <v>0</v>
      </c>
      <c r="CE31" s="393">
        <v>0</v>
      </c>
      <c r="CF31" s="393">
        <v>0</v>
      </c>
      <c r="CG31" s="393">
        <v>0</v>
      </c>
      <c r="CH31" s="393">
        <v>0</v>
      </c>
      <c r="CI31" s="393">
        <v>0</v>
      </c>
      <c r="CJ31" s="393">
        <v>0</v>
      </c>
      <c r="CK31" s="393">
        <v>0</v>
      </c>
      <c r="CL31" s="393">
        <v>0</v>
      </c>
      <c r="CM31" s="393">
        <v>0</v>
      </c>
      <c r="CN31" s="393">
        <v>0</v>
      </c>
      <c r="CO31" s="393">
        <v>0</v>
      </c>
      <c r="CP31" s="393">
        <v>0</v>
      </c>
      <c r="CQ31" s="393">
        <v>0</v>
      </c>
      <c r="CR31" s="393">
        <v>0</v>
      </c>
      <c r="CS31" s="393">
        <v>0</v>
      </c>
      <c r="CT31" s="393">
        <v>0</v>
      </c>
      <c r="CU31" s="393">
        <v>0</v>
      </c>
      <c r="CV31" s="393">
        <v>0</v>
      </c>
      <c r="CW31" s="393">
        <v>0</v>
      </c>
      <c r="CX31" s="393">
        <v>0</v>
      </c>
      <c r="CY31" s="393">
        <v>0</v>
      </c>
      <c r="CZ31" s="393">
        <v>0</v>
      </c>
      <c r="DA31" s="393">
        <v>0</v>
      </c>
      <c r="DB31" s="393">
        <v>0</v>
      </c>
      <c r="DC31" s="393">
        <v>0</v>
      </c>
      <c r="DD31" s="393">
        <v>0</v>
      </c>
      <c r="DE31" s="393">
        <v>0</v>
      </c>
      <c r="DF31" s="393">
        <v>0</v>
      </c>
      <c r="DG31" s="393">
        <v>0</v>
      </c>
      <c r="DH31" s="393">
        <v>0</v>
      </c>
      <c r="DI31" s="393">
        <v>0</v>
      </c>
      <c r="DJ31" s="393">
        <v>0</v>
      </c>
      <c r="DK31" s="393">
        <v>0</v>
      </c>
      <c r="DL31" s="393">
        <v>0</v>
      </c>
      <c r="DM31" s="393">
        <v>0</v>
      </c>
      <c r="DN31" s="393">
        <v>0</v>
      </c>
      <c r="DO31" s="393">
        <v>0</v>
      </c>
      <c r="DP31" s="393">
        <v>0</v>
      </c>
      <c r="DQ31" s="393">
        <v>0</v>
      </c>
      <c r="DR31" s="393">
        <v>0</v>
      </c>
      <c r="DS31" s="393">
        <v>0</v>
      </c>
      <c r="DT31" s="393">
        <v>0</v>
      </c>
      <c r="DU31" s="393">
        <v>0</v>
      </c>
      <c r="DV31" s="393">
        <v>0</v>
      </c>
      <c r="DW31" s="393">
        <v>0</v>
      </c>
      <c r="DX31" s="393">
        <v>0</v>
      </c>
      <c r="DY31" s="393">
        <v>0</v>
      </c>
      <c r="DZ31" s="393">
        <v>0</v>
      </c>
      <c r="EA31" s="393">
        <v>0</v>
      </c>
      <c r="EB31" s="393">
        <v>0</v>
      </c>
      <c r="EC31" s="393">
        <v>0</v>
      </c>
      <c r="ED31" s="393">
        <v>0</v>
      </c>
      <c r="EE31" s="393">
        <v>0</v>
      </c>
      <c r="EF31" s="393">
        <v>0</v>
      </c>
      <c r="EG31" s="393">
        <v>0</v>
      </c>
      <c r="EH31" s="393">
        <v>0</v>
      </c>
      <c r="EI31" s="393">
        <v>0</v>
      </c>
      <c r="EJ31" s="393">
        <v>0</v>
      </c>
      <c r="EK31" s="393">
        <v>0</v>
      </c>
      <c r="EL31" s="393">
        <v>0</v>
      </c>
      <c r="EM31" s="393">
        <v>0</v>
      </c>
      <c r="EN31" s="393">
        <v>0</v>
      </c>
      <c r="EO31" s="393">
        <v>0</v>
      </c>
      <c r="EP31" s="393">
        <v>0</v>
      </c>
      <c r="EQ31" s="393">
        <v>0</v>
      </c>
      <c r="ER31" s="393">
        <v>0</v>
      </c>
      <c r="ES31" s="393">
        <v>0</v>
      </c>
      <c r="ET31" s="393">
        <v>0</v>
      </c>
      <c r="EU31" s="393">
        <v>0</v>
      </c>
      <c r="EV31" s="393">
        <v>0</v>
      </c>
      <c r="EW31" s="393">
        <v>0</v>
      </c>
      <c r="EX31" s="393">
        <v>0</v>
      </c>
      <c r="EY31" s="393">
        <v>0</v>
      </c>
      <c r="EZ31" s="393">
        <v>0</v>
      </c>
      <c r="FA31" s="393">
        <v>0</v>
      </c>
      <c r="FB31" s="393">
        <v>0</v>
      </c>
      <c r="FC31" s="393">
        <v>0</v>
      </c>
      <c r="FD31" s="393">
        <v>0</v>
      </c>
      <c r="FE31" s="393">
        <v>0</v>
      </c>
      <c r="FF31" s="393">
        <v>0</v>
      </c>
      <c r="FG31" s="393">
        <v>0</v>
      </c>
      <c r="FH31" s="393">
        <v>0</v>
      </c>
      <c r="FI31" s="393">
        <v>0</v>
      </c>
      <c r="FJ31" s="393">
        <v>0</v>
      </c>
      <c r="FK31" s="393">
        <v>0</v>
      </c>
      <c r="FL31" s="393">
        <v>0</v>
      </c>
      <c r="FM31" s="393">
        <v>0</v>
      </c>
      <c r="FN31" s="393">
        <v>0</v>
      </c>
      <c r="FO31" s="393">
        <v>0</v>
      </c>
      <c r="FP31" s="393">
        <v>0</v>
      </c>
      <c r="FQ31" s="295">
        <v>0.15</v>
      </c>
      <c r="FR31" s="295">
        <v>0.15</v>
      </c>
      <c r="FS31" s="295">
        <v>0.15</v>
      </c>
      <c r="FT31" s="295">
        <v>0.15</v>
      </c>
      <c r="FU31" s="295">
        <v>0.15</v>
      </c>
      <c r="FV31" s="295">
        <v>0.15</v>
      </c>
      <c r="FW31" s="295">
        <v>0.15</v>
      </c>
      <c r="FX31" s="295">
        <v>0.15</v>
      </c>
      <c r="FY31" s="295">
        <v>0.15</v>
      </c>
      <c r="FZ31" s="295">
        <v>0.15</v>
      </c>
      <c r="GA31" s="295">
        <v>0.15</v>
      </c>
      <c r="GB31" s="295">
        <v>0.15</v>
      </c>
      <c r="GC31" s="295">
        <v>0.15</v>
      </c>
      <c r="GD31" s="295">
        <v>0.15</v>
      </c>
      <c r="GE31" s="295">
        <v>0.15</v>
      </c>
      <c r="GF31" s="295">
        <v>0.15</v>
      </c>
      <c r="GG31" s="295">
        <v>0.15</v>
      </c>
      <c r="GH31" s="295">
        <v>0.15</v>
      </c>
      <c r="GI31" s="295">
        <v>0.15</v>
      </c>
      <c r="GJ31" s="295">
        <v>0.15</v>
      </c>
      <c r="GK31" s="295">
        <v>0.15</v>
      </c>
      <c r="GL31" s="295">
        <v>0.15</v>
      </c>
      <c r="GM31" s="295">
        <v>0.15</v>
      </c>
      <c r="GN31" s="295">
        <v>0.15</v>
      </c>
      <c r="GO31" s="295">
        <v>0.15</v>
      </c>
      <c r="GP31" s="295">
        <v>0.15</v>
      </c>
      <c r="GQ31" s="295">
        <v>0.15</v>
      </c>
      <c r="GR31" s="295">
        <v>0.15</v>
      </c>
      <c r="GS31" s="295">
        <v>0.15</v>
      </c>
      <c r="GT31" s="295">
        <v>0.15</v>
      </c>
      <c r="GU31" s="295">
        <v>0.15</v>
      </c>
      <c r="GV31" s="295">
        <v>0.15</v>
      </c>
      <c r="GW31" s="295">
        <v>0.15</v>
      </c>
      <c r="GX31" s="295">
        <v>0.15</v>
      </c>
      <c r="GY31" s="295">
        <v>0.15</v>
      </c>
      <c r="GZ31" s="295">
        <v>0.15</v>
      </c>
      <c r="HA31" s="295">
        <v>0.15</v>
      </c>
      <c r="HB31" s="295">
        <v>0.15</v>
      </c>
      <c r="HC31" s="295">
        <v>0.15</v>
      </c>
      <c r="HD31" s="295">
        <v>0.15</v>
      </c>
      <c r="HE31" s="295">
        <f>AVERAGE('06_FIT_KEV'!HD11:HD12)/100</f>
        <v>0.7</v>
      </c>
      <c r="HF31" s="295">
        <f>AVERAGE('06_FIT_KEV'!HE11:HE12)/100</f>
        <v>0.7</v>
      </c>
      <c r="HG31" s="295">
        <f>AVERAGE('06_FIT_KEV'!HF11:HF12)/100</f>
        <v>0.7</v>
      </c>
      <c r="HH31" s="295">
        <f>AVERAGE('06_FIT_KEV'!HG11:HG12)/100</f>
        <v>0.7</v>
      </c>
      <c r="HI31" s="295">
        <f>AVERAGE('06_FIT_KEV'!HH11:HH12)/100</f>
        <v>0.7</v>
      </c>
      <c r="HJ31" s="295">
        <f>AVERAGE('06_FIT_KEV'!HI11:HI12)/100</f>
        <v>0.7</v>
      </c>
      <c r="HK31" s="295">
        <f>AVERAGE('06_FIT_KEV'!HJ11:HJ12)/100</f>
        <v>0.7</v>
      </c>
      <c r="HL31" s="295">
        <f>AVERAGE('06_FIT_KEV'!HK11:HK12)/100</f>
        <v>0.7</v>
      </c>
      <c r="HM31" s="295">
        <f>AVERAGE('06_FIT_KEV'!HL11:HL12)/100</f>
        <v>0.7</v>
      </c>
      <c r="HN31" s="295">
        <f>AVERAGE('06_FIT_KEV'!HM11:HM12)/100</f>
        <v>0.7</v>
      </c>
      <c r="HO31" s="295">
        <f>AVERAGE('06_FIT_KEV'!HN11:HN12)/100</f>
        <v>0.7</v>
      </c>
      <c r="HP31" s="295">
        <f>AVERAGE('06_FIT_KEV'!HO11:HO12)/100</f>
        <v>0.7</v>
      </c>
      <c r="HQ31" s="295">
        <f>AVERAGE('06_FIT_KEV'!HP11:HP12)/100</f>
        <v>0.7</v>
      </c>
      <c r="HR31" s="295">
        <f>AVERAGE('06_FIT_KEV'!HQ11:HQ12)/100</f>
        <v>0.7</v>
      </c>
      <c r="HS31" s="295">
        <f>AVERAGE('06_FIT_KEV'!HR11:HR12)/100</f>
        <v>0.7</v>
      </c>
      <c r="HT31" s="295">
        <f>AVERAGE('06_FIT_KEV'!HS11:HS12)/100</f>
        <v>0.7</v>
      </c>
      <c r="HU31" s="295">
        <f>AVERAGE('06_FIT_KEV'!HT11:HT12)/100</f>
        <v>0.7</v>
      </c>
      <c r="HV31" s="295">
        <f>AVERAGE('06_FIT_KEV'!HU11:HU12)/100</f>
        <v>0.7</v>
      </c>
      <c r="HW31" s="295">
        <f>AVERAGE('06_FIT_KEV'!HV11:HV12)/100</f>
        <v>0.7</v>
      </c>
      <c r="HX31" s="295">
        <f>AVERAGE('06_FIT_KEV'!HW11:HW12)/100</f>
        <v>0.7</v>
      </c>
      <c r="HY31" s="295">
        <f>AVERAGE('06_FIT_KEV'!HX11:HX12)/100</f>
        <v>0.57399999999999995</v>
      </c>
      <c r="HZ31" s="295">
        <f>AVERAGE('06_FIT_KEV'!HY11:HY12)/100</f>
        <v>0.57399999999999995</v>
      </c>
      <c r="IA31" s="295">
        <f>AVERAGE('06_FIT_KEV'!HZ11:HZ12)/100</f>
        <v>0.57399999999999995</v>
      </c>
      <c r="IB31" s="295">
        <f>AVERAGE('06_FIT_KEV'!IA11:IA12)/100</f>
        <v>0.57399999999999995</v>
      </c>
      <c r="IC31" s="295">
        <f>AVERAGE('06_FIT_KEV'!IB11:IB12)/100</f>
        <v>0.57399999999999995</v>
      </c>
      <c r="ID31" s="295">
        <f>AVERAGE('06_FIT_KEV'!IC11:IC12)/100</f>
        <v>0.57399999999999995</v>
      </c>
      <c r="IE31" s="295">
        <f>AVERAGE('06_FIT_KEV'!ID11:ID12)/100</f>
        <v>0.57399999999999995</v>
      </c>
      <c r="IF31" s="295">
        <f>AVERAGE('06_FIT_KEV'!IE11:IE12)/100</f>
        <v>0.57399999999999995</v>
      </c>
      <c r="IG31" s="295">
        <f>AVERAGE('06_FIT_KEV'!IF11:IF12)/100</f>
        <v>0.57399999999999995</v>
      </c>
      <c r="IH31" s="295">
        <f>AVERAGE('06_FIT_KEV'!IG11:IG12)/100</f>
        <v>0.57399999999999995</v>
      </c>
      <c r="II31" s="295">
        <f>AVERAGE('06_FIT_KEV'!IH11:IH12)/100</f>
        <v>0.57399999999999995</v>
      </c>
      <c r="IJ31" s="295">
        <f>AVERAGE('06_FIT_KEV'!II11:II12)/100</f>
        <v>0.57399999999999995</v>
      </c>
      <c r="IK31" s="295">
        <f>AVERAGE('06_FIT_KEV'!IJ11:IJ12)/100</f>
        <v>0.47499999999999998</v>
      </c>
      <c r="IL31" s="295">
        <f>AVERAGE('06_FIT_KEV'!IK11:IK12)/100</f>
        <v>0.47499999999999998</v>
      </c>
      <c r="IM31" s="295">
        <f>AVERAGE('06_FIT_KEV'!IL11:IL12)/100</f>
        <v>0.47499999999999998</v>
      </c>
      <c r="IN31" s="295">
        <f>AVERAGE('06_FIT_KEV'!IM11:IM12)/100</f>
        <v>0.47499999999999998</v>
      </c>
      <c r="IO31" s="295">
        <f>AVERAGE('06_FIT_KEV'!IN11:IN12)/100</f>
        <v>0.47499999999999998</v>
      </c>
      <c r="IP31" s="295">
        <f>AVERAGE('06_FIT_KEV'!IO11:IO12)/100</f>
        <v>0.47499999999999998</v>
      </c>
      <c r="IQ31" s="295">
        <f>AVERAGE('06_FIT_KEV'!IP11:IP12)/100</f>
        <v>0.47499999999999998</v>
      </c>
      <c r="IR31" s="295">
        <f>AVERAGE('06_FIT_KEV'!IQ11:IQ12)/100</f>
        <v>0.47499999999999998</v>
      </c>
      <c r="IS31" s="295">
        <f>AVERAGE('06_FIT_KEV'!IR11:IR12)/100</f>
        <v>0.47499999999999998</v>
      </c>
      <c r="IT31" s="295">
        <f>AVERAGE('06_FIT_KEV'!IS11:IS12)/100</f>
        <v>0.47499999999999998</v>
      </c>
      <c r="IU31" s="295">
        <f>AVERAGE('06_FIT_KEV'!IT11:IT12)/100</f>
        <v>0.47499999999999998</v>
      </c>
      <c r="IV31" s="295">
        <f>AVERAGE('06_FIT_KEV'!IU11:IU12)/100</f>
        <v>0.47499999999999998</v>
      </c>
      <c r="IW31" s="295">
        <f>AVERAGE('06_FIT_KEV'!IV11:IV12)/100</f>
        <v>0.43700000000000006</v>
      </c>
      <c r="IX31" s="295">
        <f>AVERAGE('06_FIT_KEV'!IW11:IW12)/100</f>
        <v>0.43700000000000006</v>
      </c>
      <c r="IY31" s="295">
        <f>AVERAGE('06_FIT_KEV'!IX11:IX12)/100</f>
        <v>0.38349999999999995</v>
      </c>
      <c r="IZ31" s="295">
        <f>AVERAGE('06_FIT_KEV'!IY11:IY12)/100</f>
        <v>0.38349999999999995</v>
      </c>
      <c r="JA31" s="295">
        <f>AVERAGE('06_FIT_KEV'!IZ11:IZ12)/100</f>
        <v>0.38349999999999995</v>
      </c>
      <c r="JB31" s="295">
        <f>AVERAGE('06_FIT_KEV'!JA11:JA12)/100</f>
        <v>0.38349999999999995</v>
      </c>
      <c r="JC31" s="295">
        <f>AVERAGE('06_FIT_KEV'!JB11:JB12)/100</f>
        <v>0.38349999999999995</v>
      </c>
      <c r="JD31" s="295">
        <f>AVERAGE('06_FIT_KEV'!JC11:JC12)/100</f>
        <v>0.38349999999999995</v>
      </c>
      <c r="JE31" s="295">
        <f>AVERAGE('06_FIT_KEV'!JD11:JD12)/100</f>
        <v>0.38349999999999995</v>
      </c>
      <c r="JF31" s="295">
        <f>AVERAGE('06_FIT_KEV'!JE11:JE12)/100</f>
        <v>0.32750000000000001</v>
      </c>
      <c r="JG31" s="295">
        <f>AVERAGE('06_FIT_KEV'!JF11:JF12)/100</f>
        <v>0.32750000000000001</v>
      </c>
      <c r="JH31" s="295">
        <f>AVERAGE('06_FIT_KEV'!JG11:JG12)/100</f>
        <v>0.32750000000000001</v>
      </c>
      <c r="JI31" s="295">
        <f>AVERAGE('06_FIT_KEV'!JH11:JH12)/100</f>
        <v>0.30130000000000001</v>
      </c>
      <c r="JJ31" s="295">
        <f>AVERAGE('06_FIT_KEV'!JI11:JI12)/100</f>
        <v>0.30130000000000001</v>
      </c>
      <c r="JK31" s="295">
        <f>AVERAGE('06_FIT_KEV'!JJ11:JJ12)/100</f>
        <v>0.30130000000000001</v>
      </c>
      <c r="JL31" s="295">
        <f>AVERAGE('06_FIT_KEV'!JK11:JK12)/100</f>
        <v>0.30130000000000001</v>
      </c>
      <c r="JM31" s="295">
        <f>AVERAGE('06_FIT_KEV'!JL11:JL12)/100</f>
        <v>0.30130000000000001</v>
      </c>
      <c r="JN31" s="295">
        <f>AVERAGE('06_FIT_KEV'!JM11:JM12)/100</f>
        <v>0.30130000000000001</v>
      </c>
      <c r="JO31" s="295">
        <f>AVERAGE('06_FIT_KEV'!JN11:JN12)/100</f>
        <v>0.30130000000000001</v>
      </c>
      <c r="JP31" s="295">
        <f>AVERAGE('06_FIT_KEV'!JO11:JO12)/100</f>
        <v>0.30130000000000001</v>
      </c>
      <c r="JQ31" s="295">
        <f>AVERAGE('06_FIT_KEV'!JP11:JP12)/100</f>
        <v>0.30130000000000001</v>
      </c>
      <c r="JR31" s="295">
        <f>AVERAGE('06_FIT_KEV'!JQ11:JQ12)/100</f>
        <v>0.30130000000000001</v>
      </c>
      <c r="JS31" s="295">
        <f>AVERAGE('06_FIT_KEV'!JR11:JR12)/100</f>
        <v>0.30130000000000001</v>
      </c>
      <c r="JT31" s="295">
        <f>AVERAGE('06_FIT_KEV'!JS11:JS12)/100</f>
        <v>0.30130000000000001</v>
      </c>
      <c r="JU31" s="295">
        <f>AVERAGE('06_FIT_KEV'!JT11:JT12)/100</f>
        <v>0.26400000000000001</v>
      </c>
      <c r="JV31" s="295">
        <f>AVERAGE('06_FIT_KEV'!JU11:JU12)/100</f>
        <v>0.26400000000000001</v>
      </c>
      <c r="JW31" s="295">
        <f>AVERAGE('06_FIT_KEV'!JV11:JV12)/100</f>
        <v>0.26400000000000001</v>
      </c>
      <c r="JX31" s="295">
        <f>AVERAGE('06_FIT_KEV'!JW11:JW12)/100</f>
        <v>0.26400000000000001</v>
      </c>
      <c r="JY31" s="295">
        <f>AVERAGE('06_FIT_KEV'!JX11:JX12)/100</f>
        <v>0.26400000000000001</v>
      </c>
      <c r="JZ31" s="295">
        <f>AVERAGE('06_FIT_KEV'!JY11:JY12)/100</f>
        <v>0.26400000000000001</v>
      </c>
      <c r="KA31" s="295">
        <f>AVERAGE('06_FIT_KEV'!JZ11:JZ12)/100</f>
        <v>0.26400000000000001</v>
      </c>
      <c r="KB31" s="295">
        <f>AVERAGE('06_FIT_KEV'!KA11:KA12)/100</f>
        <v>0.26400000000000001</v>
      </c>
      <c r="KC31" s="295">
        <f>AVERAGE('06_FIT_KEV'!KB11:KB12)/100</f>
        <v>0.26400000000000001</v>
      </c>
      <c r="KD31" s="295">
        <f>AVERAGE('06_FIT_KEV'!KC11:KC12)/100</f>
        <v>0.26400000000000001</v>
      </c>
      <c r="KE31" s="295">
        <f>AVERAGE('06_FIT_KEV'!KD11:KD12)/100</f>
        <v>0.26400000000000001</v>
      </c>
      <c r="KF31" s="295">
        <f>AVERAGE('06_FIT_KEV'!KE11:KE12)/100</f>
        <v>0.26400000000000001</v>
      </c>
      <c r="KG31" s="295">
        <f>AVERAGE('06_FIT_KEV'!KF11:KF12)/100</f>
        <v>0.26400000000000001</v>
      </c>
      <c r="KH31" s="295">
        <f>AVERAGE('06_FIT_KEV'!KG11:KG12)/100</f>
        <v>0.26400000000000001</v>
      </c>
      <c r="KI31" s="295">
        <f>AVERAGE('06_FIT_KEV'!KH11:KH12)/100</f>
        <v>0.26400000000000001</v>
      </c>
      <c r="KJ31" s="295">
        <f>AVERAGE('06_FIT_KEV'!KI11:KI12)/100</f>
        <v>0.23399999999999999</v>
      </c>
      <c r="KK31" s="295">
        <f>AVERAGE('06_FIT_KEV'!KJ11:KJ12)/100</f>
        <v>0.23399999999999999</v>
      </c>
      <c r="KL31" s="295">
        <f>AVERAGE('06_FIT_KEV'!KK11:KK12)/100</f>
        <v>0.23399999999999999</v>
      </c>
      <c r="KM31" s="295">
        <f>AVERAGE('06_FIT_KEV'!KL11:KL12)/100</f>
        <v>0.23399999999999999</v>
      </c>
      <c r="KN31" s="295">
        <f>AVERAGE('06_FIT_KEV'!KM11:KM12)/100</f>
        <v>0.23399999999999999</v>
      </c>
      <c r="KO31" s="295">
        <f>AVERAGE('06_FIT_KEV'!KN11:KN12)/100</f>
        <v>0.23399999999999999</v>
      </c>
      <c r="KP31" s="295">
        <f>AVERAGE('06_FIT_KEV'!KO11:KO12)/100</f>
        <v>0.20399999999999999</v>
      </c>
      <c r="KQ31" s="295">
        <f>AVERAGE('06_FIT_KEV'!KP11:KP12)/100</f>
        <v>0.20399999999999999</v>
      </c>
      <c r="KR31" s="295">
        <f>AVERAGE('06_FIT_KEV'!KQ11:KQ12)/100</f>
        <v>0.20399999999999999</v>
      </c>
      <c r="KS31" s="295">
        <f>AVERAGE('06_FIT_KEV'!KR11:KR12)/100</f>
        <v>0.20399999999999999</v>
      </c>
      <c r="KT31" s="295">
        <f>AVERAGE('06_FIT_KEV'!KS11:KS12)/100</f>
        <v>0.20399999999999999</v>
      </c>
      <c r="KU31" s="295">
        <f>AVERAGE('06_FIT_KEV'!KT11:KT12)/100</f>
        <v>0.20399999999999999</v>
      </c>
      <c r="KV31" s="295">
        <f>AVERAGE('06_FIT_KEV'!KU11:KU12)/100</f>
        <v>0.19500000000000001</v>
      </c>
      <c r="KW31" s="295">
        <f>AVERAGE('06_FIT_KEV'!KV11:KV12)/100</f>
        <v>0.19500000000000001</v>
      </c>
      <c r="KX31" s="295">
        <f>AVERAGE('06_FIT_KEV'!KW11:KW12)/100</f>
        <v>0.19500000000000001</v>
      </c>
      <c r="KY31" s="295">
        <f>AVERAGE('06_FIT_KEV'!KX11:KX12)/100</f>
        <v>0.19500000000000001</v>
      </c>
      <c r="KZ31" s="295">
        <f>AVERAGE('06_FIT_KEV'!KY11:KY12)/100</f>
        <v>0.19500000000000001</v>
      </c>
      <c r="LA31" s="295">
        <f>AVERAGE('06_FIT_KEV'!KZ11:KZ12)/100</f>
        <v>0.19500000000000001</v>
      </c>
      <c r="LB31" s="295">
        <f>AVERAGE('06_FIT_KEV'!LA11:LA12)/100</f>
        <v>0.19</v>
      </c>
      <c r="LC31" s="295">
        <f>AVERAGE('06_FIT_KEV'!LB11:LB12)/100</f>
        <v>0.19</v>
      </c>
      <c r="LD31" s="295">
        <f>AVERAGE('06_FIT_KEV'!LC11:LC12)/100</f>
        <v>0.19</v>
      </c>
    </row>
    <row r="32" spans="1:316" s="25" customFormat="1">
      <c r="A32" s="126" t="s">
        <v>384</v>
      </c>
      <c r="B32" s="304" t="s">
        <v>15341</v>
      </c>
      <c r="C32" s="304" t="s">
        <v>723</v>
      </c>
      <c r="D32" s="305"/>
      <c r="E32" s="393">
        <v>0</v>
      </c>
      <c r="F32" s="393">
        <v>0</v>
      </c>
      <c r="G32" s="393">
        <v>0</v>
      </c>
      <c r="H32" s="393">
        <v>0</v>
      </c>
      <c r="I32" s="393">
        <v>0</v>
      </c>
      <c r="J32" s="393">
        <v>0</v>
      </c>
      <c r="K32" s="393">
        <v>0</v>
      </c>
      <c r="L32" s="393">
        <v>0</v>
      </c>
      <c r="M32" s="393">
        <v>0</v>
      </c>
      <c r="N32" s="393">
        <v>0</v>
      </c>
      <c r="O32" s="393">
        <v>0</v>
      </c>
      <c r="P32" s="393">
        <v>0</v>
      </c>
      <c r="Q32" s="393">
        <v>0</v>
      </c>
      <c r="R32" s="393">
        <v>0</v>
      </c>
      <c r="S32" s="393">
        <v>0</v>
      </c>
      <c r="T32" s="393">
        <v>0</v>
      </c>
      <c r="U32" s="393">
        <v>0</v>
      </c>
      <c r="V32" s="393">
        <v>0</v>
      </c>
      <c r="W32" s="393">
        <v>0</v>
      </c>
      <c r="X32" s="393">
        <v>0</v>
      </c>
      <c r="Y32" s="393">
        <v>0</v>
      </c>
      <c r="Z32" s="393">
        <v>0</v>
      </c>
      <c r="AA32" s="393">
        <v>0</v>
      </c>
      <c r="AB32" s="393">
        <v>0</v>
      </c>
      <c r="AC32" s="393">
        <v>0</v>
      </c>
      <c r="AD32" s="393">
        <v>0</v>
      </c>
      <c r="AE32" s="393">
        <v>0</v>
      </c>
      <c r="AF32" s="393">
        <v>0</v>
      </c>
      <c r="AG32" s="393">
        <v>0</v>
      </c>
      <c r="AH32" s="393">
        <v>0</v>
      </c>
      <c r="AI32" s="393">
        <v>0</v>
      </c>
      <c r="AJ32" s="393">
        <v>0</v>
      </c>
      <c r="AK32" s="393">
        <v>0</v>
      </c>
      <c r="AL32" s="393">
        <v>0</v>
      </c>
      <c r="AM32" s="393">
        <v>0</v>
      </c>
      <c r="AN32" s="393">
        <v>0</v>
      </c>
      <c r="AO32" s="393">
        <v>0</v>
      </c>
      <c r="AP32" s="393">
        <v>0</v>
      </c>
      <c r="AQ32" s="393">
        <v>0</v>
      </c>
      <c r="AR32" s="393">
        <v>0</v>
      </c>
      <c r="AS32" s="393">
        <v>0</v>
      </c>
      <c r="AT32" s="393">
        <v>0</v>
      </c>
      <c r="AU32" s="393">
        <v>0</v>
      </c>
      <c r="AV32" s="393">
        <v>0</v>
      </c>
      <c r="AW32" s="393">
        <v>0</v>
      </c>
      <c r="AX32" s="393">
        <v>0</v>
      </c>
      <c r="AY32" s="393">
        <v>0</v>
      </c>
      <c r="AZ32" s="393">
        <v>0</v>
      </c>
      <c r="BA32" s="393">
        <v>0</v>
      </c>
      <c r="BB32" s="393">
        <v>0</v>
      </c>
      <c r="BC32" s="393">
        <v>0</v>
      </c>
      <c r="BD32" s="393">
        <v>0</v>
      </c>
      <c r="BE32" s="393">
        <v>0</v>
      </c>
      <c r="BF32" s="393">
        <v>0</v>
      </c>
      <c r="BG32" s="393">
        <v>0</v>
      </c>
      <c r="BH32" s="393">
        <v>0</v>
      </c>
      <c r="BI32" s="393">
        <v>0</v>
      </c>
      <c r="BJ32" s="393">
        <v>0</v>
      </c>
      <c r="BK32" s="393">
        <v>0</v>
      </c>
      <c r="BL32" s="393">
        <v>0</v>
      </c>
      <c r="BM32" s="393">
        <v>0</v>
      </c>
      <c r="BN32" s="393">
        <v>0</v>
      </c>
      <c r="BO32" s="393">
        <v>0</v>
      </c>
      <c r="BP32" s="393">
        <v>0</v>
      </c>
      <c r="BQ32" s="393">
        <v>0</v>
      </c>
      <c r="BR32" s="393">
        <v>0</v>
      </c>
      <c r="BS32" s="393">
        <v>0</v>
      </c>
      <c r="BT32" s="393">
        <v>0</v>
      </c>
      <c r="BU32" s="393">
        <v>0</v>
      </c>
      <c r="BV32" s="393">
        <v>0</v>
      </c>
      <c r="BW32" s="393">
        <v>0</v>
      </c>
      <c r="BX32" s="393">
        <v>0</v>
      </c>
      <c r="BY32" s="393">
        <v>0</v>
      </c>
      <c r="BZ32" s="393">
        <v>0</v>
      </c>
      <c r="CA32" s="393">
        <v>0</v>
      </c>
      <c r="CB32" s="393">
        <v>0</v>
      </c>
      <c r="CC32" s="393">
        <v>0</v>
      </c>
      <c r="CD32" s="393">
        <v>0</v>
      </c>
      <c r="CE32" s="393">
        <v>0</v>
      </c>
      <c r="CF32" s="393">
        <v>0</v>
      </c>
      <c r="CG32" s="393">
        <v>0</v>
      </c>
      <c r="CH32" s="393">
        <v>0</v>
      </c>
      <c r="CI32" s="393">
        <v>0</v>
      </c>
      <c r="CJ32" s="393">
        <v>0</v>
      </c>
      <c r="CK32" s="393">
        <v>0</v>
      </c>
      <c r="CL32" s="393">
        <v>0</v>
      </c>
      <c r="CM32" s="393">
        <v>0</v>
      </c>
      <c r="CN32" s="393">
        <v>0</v>
      </c>
      <c r="CO32" s="393">
        <v>0</v>
      </c>
      <c r="CP32" s="393">
        <v>0</v>
      </c>
      <c r="CQ32" s="393">
        <v>0</v>
      </c>
      <c r="CR32" s="393">
        <v>0</v>
      </c>
      <c r="CS32" s="393">
        <v>0</v>
      </c>
      <c r="CT32" s="393">
        <v>0</v>
      </c>
      <c r="CU32" s="393">
        <v>0</v>
      </c>
      <c r="CV32" s="393">
        <v>0</v>
      </c>
      <c r="CW32" s="393">
        <v>0</v>
      </c>
      <c r="CX32" s="393">
        <v>0</v>
      </c>
      <c r="CY32" s="393">
        <v>0</v>
      </c>
      <c r="CZ32" s="393">
        <v>0</v>
      </c>
      <c r="DA32" s="393">
        <v>0</v>
      </c>
      <c r="DB32" s="393">
        <v>0</v>
      </c>
      <c r="DC32" s="393">
        <v>0</v>
      </c>
      <c r="DD32" s="393">
        <v>0</v>
      </c>
      <c r="DE32" s="393">
        <v>0</v>
      </c>
      <c r="DF32" s="393">
        <v>0</v>
      </c>
      <c r="DG32" s="393">
        <v>0</v>
      </c>
      <c r="DH32" s="393">
        <v>0</v>
      </c>
      <c r="DI32" s="393">
        <v>0</v>
      </c>
      <c r="DJ32" s="393">
        <v>0</v>
      </c>
      <c r="DK32" s="393">
        <v>0</v>
      </c>
      <c r="DL32" s="393">
        <v>0</v>
      </c>
      <c r="DM32" s="393">
        <v>0</v>
      </c>
      <c r="DN32" s="393">
        <v>0</v>
      </c>
      <c r="DO32" s="393">
        <v>0</v>
      </c>
      <c r="DP32" s="393">
        <v>0</v>
      </c>
      <c r="DQ32" s="393">
        <v>0</v>
      </c>
      <c r="DR32" s="393">
        <v>0</v>
      </c>
      <c r="DS32" s="393">
        <v>0</v>
      </c>
      <c r="DT32" s="393">
        <v>0</v>
      </c>
      <c r="DU32" s="393">
        <v>0</v>
      </c>
      <c r="DV32" s="393">
        <v>0</v>
      </c>
      <c r="DW32" s="393">
        <v>0</v>
      </c>
      <c r="DX32" s="393">
        <v>0</v>
      </c>
      <c r="DY32" s="393">
        <v>0</v>
      </c>
      <c r="DZ32" s="393">
        <v>0</v>
      </c>
      <c r="EA32" s="393">
        <v>0</v>
      </c>
      <c r="EB32" s="393">
        <v>0</v>
      </c>
      <c r="EC32" s="393">
        <v>0</v>
      </c>
      <c r="ED32" s="393">
        <v>0</v>
      </c>
      <c r="EE32" s="393">
        <v>0</v>
      </c>
      <c r="EF32" s="393">
        <v>0</v>
      </c>
      <c r="EG32" s="393">
        <v>0</v>
      </c>
      <c r="EH32" s="393">
        <v>0</v>
      </c>
      <c r="EI32" s="393">
        <v>0</v>
      </c>
      <c r="EJ32" s="393">
        <v>0</v>
      </c>
      <c r="EK32" s="393">
        <v>0</v>
      </c>
      <c r="EL32" s="393">
        <v>0</v>
      </c>
      <c r="EM32" s="393">
        <v>0</v>
      </c>
      <c r="EN32" s="393">
        <v>0</v>
      </c>
      <c r="EO32" s="393">
        <v>0</v>
      </c>
      <c r="EP32" s="393">
        <v>0</v>
      </c>
      <c r="EQ32" s="393">
        <v>0</v>
      </c>
      <c r="ER32" s="393">
        <v>0</v>
      </c>
      <c r="ES32" s="393">
        <v>0</v>
      </c>
      <c r="ET32" s="393">
        <v>0</v>
      </c>
      <c r="EU32" s="393">
        <v>0</v>
      </c>
      <c r="EV32" s="393">
        <v>0</v>
      </c>
      <c r="EW32" s="393">
        <v>0</v>
      </c>
      <c r="EX32" s="393">
        <v>0</v>
      </c>
      <c r="EY32" s="393">
        <v>0</v>
      </c>
      <c r="EZ32" s="393">
        <v>0</v>
      </c>
      <c r="FA32" s="393">
        <v>0</v>
      </c>
      <c r="FB32" s="393">
        <v>0</v>
      </c>
      <c r="FC32" s="393">
        <v>0</v>
      </c>
      <c r="FD32" s="393">
        <v>0</v>
      </c>
      <c r="FE32" s="393">
        <v>0</v>
      </c>
      <c r="FF32" s="393">
        <v>0</v>
      </c>
      <c r="FG32" s="393">
        <v>0</v>
      </c>
      <c r="FH32" s="393">
        <v>0</v>
      </c>
      <c r="FI32" s="393">
        <v>0</v>
      </c>
      <c r="FJ32" s="393">
        <v>0</v>
      </c>
      <c r="FK32" s="393">
        <v>0</v>
      </c>
      <c r="FL32" s="393">
        <v>0</v>
      </c>
      <c r="FM32" s="393">
        <v>0</v>
      </c>
      <c r="FN32" s="393">
        <v>0</v>
      </c>
      <c r="FO32" s="393">
        <v>0</v>
      </c>
      <c r="FP32" s="393">
        <v>0</v>
      </c>
      <c r="FQ32" s="295">
        <v>0.15</v>
      </c>
      <c r="FR32" s="295">
        <v>0.15</v>
      </c>
      <c r="FS32" s="295">
        <v>0.15</v>
      </c>
      <c r="FT32" s="295">
        <v>0.15</v>
      </c>
      <c r="FU32" s="295">
        <v>0.15</v>
      </c>
      <c r="FV32" s="295">
        <v>0.15</v>
      </c>
      <c r="FW32" s="295">
        <v>0.15</v>
      </c>
      <c r="FX32" s="295">
        <v>0.15</v>
      </c>
      <c r="FY32" s="295">
        <v>0.15</v>
      </c>
      <c r="FZ32" s="295">
        <v>0.15</v>
      </c>
      <c r="GA32" s="295">
        <v>0.15</v>
      </c>
      <c r="GB32" s="295">
        <v>0.15</v>
      </c>
      <c r="GC32" s="295">
        <v>0.15</v>
      </c>
      <c r="GD32" s="295">
        <v>0.15</v>
      </c>
      <c r="GE32" s="295">
        <v>0.15</v>
      </c>
      <c r="GF32" s="295">
        <v>0.15</v>
      </c>
      <c r="GG32" s="295">
        <v>0.15</v>
      </c>
      <c r="GH32" s="295">
        <v>0.15</v>
      </c>
      <c r="GI32" s="295">
        <v>0.15</v>
      </c>
      <c r="GJ32" s="295">
        <v>0.15</v>
      </c>
      <c r="GK32" s="295">
        <v>0.15</v>
      </c>
      <c r="GL32" s="295">
        <v>0.15</v>
      </c>
      <c r="GM32" s="295">
        <v>0.15</v>
      </c>
      <c r="GN32" s="295">
        <v>0.15</v>
      </c>
      <c r="GO32" s="295">
        <v>0.15</v>
      </c>
      <c r="GP32" s="295">
        <v>0.15</v>
      </c>
      <c r="GQ32" s="295">
        <v>0.15</v>
      </c>
      <c r="GR32" s="295">
        <v>0.15</v>
      </c>
      <c r="GS32" s="295">
        <v>0.15</v>
      </c>
      <c r="GT32" s="295">
        <v>0.15</v>
      </c>
      <c r="GU32" s="295">
        <v>0.15</v>
      </c>
      <c r="GV32" s="295">
        <v>0.15</v>
      </c>
      <c r="GW32" s="295">
        <v>0.15</v>
      </c>
      <c r="GX32" s="295">
        <v>0.15</v>
      </c>
      <c r="GY32" s="295">
        <v>0.15</v>
      </c>
      <c r="GZ32" s="295">
        <v>0.15</v>
      </c>
      <c r="HA32" s="295">
        <v>0.15</v>
      </c>
      <c r="HB32" s="295">
        <v>0.15</v>
      </c>
      <c r="HC32" s="295">
        <v>0.15</v>
      </c>
      <c r="HD32" s="295">
        <v>0.15</v>
      </c>
      <c r="HE32" s="295">
        <f>AVERAGE('06_FIT_KEV'!HD6:HD7)/100</f>
        <v>0.59499999999999997</v>
      </c>
      <c r="HF32" s="295">
        <f>AVERAGE('06_FIT_KEV'!HE6:HE7)/100</f>
        <v>0.59499999999999997</v>
      </c>
      <c r="HG32" s="295">
        <f>AVERAGE('06_FIT_KEV'!HF6:HF7)/100</f>
        <v>0.59499999999999997</v>
      </c>
      <c r="HH32" s="295">
        <f>AVERAGE('06_FIT_KEV'!HG6:HG7)/100</f>
        <v>0.59499999999999997</v>
      </c>
      <c r="HI32" s="295">
        <f>AVERAGE('06_FIT_KEV'!HH6:HH7)/100</f>
        <v>0.59499999999999997</v>
      </c>
      <c r="HJ32" s="295">
        <f>AVERAGE('06_FIT_KEV'!HI6:HI7)/100</f>
        <v>0.59499999999999997</v>
      </c>
      <c r="HK32" s="295">
        <f>AVERAGE('06_FIT_KEV'!HJ6:HJ7)/100</f>
        <v>0.59499999999999997</v>
      </c>
      <c r="HL32" s="295">
        <f>AVERAGE('06_FIT_KEV'!HK6:HK7)/100</f>
        <v>0.59499999999999997</v>
      </c>
      <c r="HM32" s="295">
        <f>AVERAGE('06_FIT_KEV'!HL6:HL7)/100</f>
        <v>0.59499999999999997</v>
      </c>
      <c r="HN32" s="295">
        <f>AVERAGE('06_FIT_KEV'!HM6:HM7)/100</f>
        <v>0.59499999999999997</v>
      </c>
      <c r="HO32" s="295">
        <f>AVERAGE('06_FIT_KEV'!HN6:HN7)/100</f>
        <v>0.59499999999999997</v>
      </c>
      <c r="HP32" s="295">
        <f>AVERAGE('06_FIT_KEV'!HO6:HO7)/100</f>
        <v>0.59499999999999997</v>
      </c>
      <c r="HQ32" s="295">
        <f>AVERAGE('06_FIT_KEV'!HP6:HP7)/100</f>
        <v>0.59499999999999997</v>
      </c>
      <c r="HR32" s="295">
        <f>AVERAGE('06_FIT_KEV'!HQ6:HQ7)/100</f>
        <v>0.59499999999999997</v>
      </c>
      <c r="HS32" s="295">
        <f>AVERAGE('06_FIT_KEV'!HR6:HR7)/100</f>
        <v>0.59499999999999997</v>
      </c>
      <c r="HT32" s="295">
        <f>AVERAGE('06_FIT_KEV'!HS6:HS7)/100</f>
        <v>0.59499999999999997</v>
      </c>
      <c r="HU32" s="295">
        <f>AVERAGE('06_FIT_KEV'!HT6:HT7)/100</f>
        <v>0.59499999999999997</v>
      </c>
      <c r="HV32" s="295">
        <f>AVERAGE('06_FIT_KEV'!HU6:HU7)/100</f>
        <v>0.59499999999999997</v>
      </c>
      <c r="HW32" s="295">
        <f>AVERAGE('06_FIT_KEV'!HV6:HV7)/100</f>
        <v>0.59499999999999997</v>
      </c>
      <c r="HX32" s="295">
        <f>AVERAGE('06_FIT_KEV'!HW6:HW7)/100</f>
        <v>0.59499999999999997</v>
      </c>
      <c r="HY32" s="295">
        <f>AVERAGE('06_FIT_KEV'!HX6:HX7)/100</f>
        <v>0.48799999999999999</v>
      </c>
      <c r="HZ32" s="295">
        <f>AVERAGE('06_FIT_KEV'!HY6:HY7)/100</f>
        <v>0.48799999999999999</v>
      </c>
      <c r="IA32" s="295">
        <f>AVERAGE('06_FIT_KEV'!HZ6:HZ7)/100</f>
        <v>0.48799999999999999</v>
      </c>
      <c r="IB32" s="295">
        <f>AVERAGE('06_FIT_KEV'!IA6:IA7)/100</f>
        <v>0.48799999999999999</v>
      </c>
      <c r="IC32" s="295">
        <f>AVERAGE('06_FIT_KEV'!IB6:IB7)/100</f>
        <v>0.48799999999999999</v>
      </c>
      <c r="ID32" s="295">
        <f>AVERAGE('06_FIT_KEV'!IC6:IC7)/100</f>
        <v>0.48799999999999999</v>
      </c>
      <c r="IE32" s="295">
        <f>AVERAGE('06_FIT_KEV'!ID6:ID7)/100</f>
        <v>0.48799999999999999</v>
      </c>
      <c r="IF32" s="295">
        <f>AVERAGE('06_FIT_KEV'!IE6:IE7)/100</f>
        <v>0.48799999999999999</v>
      </c>
      <c r="IG32" s="295">
        <f>AVERAGE('06_FIT_KEV'!IF6:IF7)/100</f>
        <v>0.48799999999999999</v>
      </c>
      <c r="IH32" s="295">
        <f>AVERAGE('06_FIT_KEV'!IG6:IG7)/100</f>
        <v>0.48799999999999999</v>
      </c>
      <c r="II32" s="295">
        <f>AVERAGE('06_FIT_KEV'!IH6:IH7)/100</f>
        <v>0.48799999999999999</v>
      </c>
      <c r="IJ32" s="295">
        <f>AVERAGE('06_FIT_KEV'!II6:II7)/100</f>
        <v>0.48799999999999999</v>
      </c>
      <c r="IK32" s="295">
        <f>AVERAGE('06_FIT_KEV'!IJ6:IJ7)/100</f>
        <v>0.41</v>
      </c>
      <c r="IL32" s="295">
        <f>AVERAGE('06_FIT_KEV'!IK6:IK7)/100</f>
        <v>0.41</v>
      </c>
      <c r="IM32" s="295">
        <f>AVERAGE('06_FIT_KEV'!IL6:IL7)/100</f>
        <v>0.41</v>
      </c>
      <c r="IN32" s="295">
        <f>AVERAGE('06_FIT_KEV'!IM6:IM7)/100</f>
        <v>0.41</v>
      </c>
      <c r="IO32" s="295">
        <f>AVERAGE('06_FIT_KEV'!IN6:IN7)/100</f>
        <v>0.41</v>
      </c>
      <c r="IP32" s="295">
        <f>AVERAGE('06_FIT_KEV'!IO6:IO7)/100</f>
        <v>0.41</v>
      </c>
      <c r="IQ32" s="295">
        <f>AVERAGE('06_FIT_KEV'!IP6:IP7)/100</f>
        <v>0.41</v>
      </c>
      <c r="IR32" s="295">
        <f>AVERAGE('06_FIT_KEV'!IQ6:IQ7)/100</f>
        <v>0.41</v>
      </c>
      <c r="IS32" s="295">
        <f>AVERAGE('06_FIT_KEV'!IR6:IR7)/100</f>
        <v>0.41</v>
      </c>
      <c r="IT32" s="295">
        <f>AVERAGE('06_FIT_KEV'!IS6:IS7)/100</f>
        <v>0.41</v>
      </c>
      <c r="IU32" s="295">
        <f>AVERAGE('06_FIT_KEV'!IT6:IT7)/100</f>
        <v>0.41</v>
      </c>
      <c r="IV32" s="295">
        <f>AVERAGE('06_FIT_KEV'!IU6:IU7)/100</f>
        <v>0.41</v>
      </c>
      <c r="IW32" s="295">
        <f>AVERAGE('06_FIT_KEV'!IV6:IV7)/100</f>
        <v>0.37719999999999998</v>
      </c>
      <c r="IX32" s="295">
        <f>AVERAGE('06_FIT_KEV'!IW6:IW7)/100</f>
        <v>0.37719999999999998</v>
      </c>
      <c r="IY32" s="295">
        <f>AVERAGE('06_FIT_KEV'!IX6:IX7)/100</f>
        <v>0.35100000000000003</v>
      </c>
      <c r="IZ32" s="295">
        <f>AVERAGE('06_FIT_KEV'!IY6:IY7)/100</f>
        <v>0.35100000000000003</v>
      </c>
      <c r="JA32" s="295">
        <f>AVERAGE('06_FIT_KEV'!IZ6:IZ7)/100</f>
        <v>0.35100000000000003</v>
      </c>
      <c r="JB32" s="295">
        <f>AVERAGE('06_FIT_KEV'!JA6:JA7)/100</f>
        <v>0.35100000000000003</v>
      </c>
      <c r="JC32" s="295">
        <f>AVERAGE('06_FIT_KEV'!JB6:JB7)/100</f>
        <v>0.35100000000000003</v>
      </c>
      <c r="JD32" s="295">
        <f>AVERAGE('06_FIT_KEV'!JC6:JC7)/100</f>
        <v>0.35100000000000003</v>
      </c>
      <c r="JE32" s="295">
        <f>AVERAGE('06_FIT_KEV'!JD6:JD7)/100</f>
        <v>0.35100000000000003</v>
      </c>
      <c r="JF32" s="295">
        <f>AVERAGE('06_FIT_KEV'!JE6:JE7)/100</f>
        <v>0.30049999999999999</v>
      </c>
      <c r="JG32" s="295">
        <f>AVERAGE('06_FIT_KEV'!JF6:JF7)/100</f>
        <v>0.30049999999999999</v>
      </c>
      <c r="JH32" s="295">
        <f>AVERAGE('06_FIT_KEV'!JG6:JG7)/100</f>
        <v>0.30049999999999999</v>
      </c>
      <c r="JI32" s="295">
        <f>AVERAGE('06_FIT_KEV'!JH6:JH7)/100</f>
        <v>0.27645999999999998</v>
      </c>
      <c r="JJ32" s="295">
        <f>AVERAGE('06_FIT_KEV'!JI6:JI7)/100</f>
        <v>0.27645999999999998</v>
      </c>
      <c r="JK32" s="295">
        <f>AVERAGE('06_FIT_KEV'!JJ6:JJ7)/100</f>
        <v>0.27645999999999998</v>
      </c>
      <c r="JL32" s="295">
        <f>AVERAGE('06_FIT_KEV'!JK6:JK7)/100</f>
        <v>0.27645999999999998</v>
      </c>
      <c r="JM32" s="295">
        <f>AVERAGE('06_FIT_KEV'!JL6:JL7)/100</f>
        <v>0.27645999999999998</v>
      </c>
      <c r="JN32" s="295">
        <f>AVERAGE('06_FIT_KEV'!JM6:JM7)/100</f>
        <v>0.27645999999999998</v>
      </c>
      <c r="JO32" s="295">
        <f>AVERAGE('06_FIT_KEV'!JN6:JN7)/100</f>
        <v>0.27645999999999998</v>
      </c>
      <c r="JP32" s="295">
        <f>AVERAGE('06_FIT_KEV'!JO6:JO7)/100</f>
        <v>0.27645999999999998</v>
      </c>
      <c r="JQ32" s="295">
        <f>AVERAGE('06_FIT_KEV'!JP6:JP7)/100</f>
        <v>0.27645999999999998</v>
      </c>
      <c r="JR32" s="295">
        <f>AVERAGE('06_FIT_KEV'!JQ6:JQ7)/100</f>
        <v>0.27645999999999998</v>
      </c>
      <c r="JS32" s="295">
        <f>AVERAGE('06_FIT_KEV'!JR6:JR7)/100</f>
        <v>0.27645999999999998</v>
      </c>
      <c r="JT32" s="295">
        <f>AVERAGE('06_FIT_KEV'!JS6:JS7)/100</f>
        <v>0.27645999999999998</v>
      </c>
      <c r="JU32" s="295">
        <f>AVERAGE('06_FIT_KEV'!JT6:JT7)/100</f>
        <v>0.23800000000000002</v>
      </c>
      <c r="JV32" s="295">
        <f>AVERAGE('06_FIT_KEV'!JU6:JU7)/100</f>
        <v>0.23800000000000002</v>
      </c>
      <c r="JW32" s="295">
        <f>AVERAGE('06_FIT_KEV'!JV6:JV7)/100</f>
        <v>0.23800000000000002</v>
      </c>
      <c r="JX32" s="295">
        <f>AVERAGE('06_FIT_KEV'!JW6:JW7)/100</f>
        <v>0.23800000000000002</v>
      </c>
      <c r="JY32" s="295">
        <f>AVERAGE('06_FIT_KEV'!JX6:JX7)/100</f>
        <v>0.23800000000000002</v>
      </c>
      <c r="JZ32" s="295">
        <f>AVERAGE('06_FIT_KEV'!JY6:JY7)/100</f>
        <v>0.23800000000000002</v>
      </c>
      <c r="KA32" s="295">
        <f>AVERAGE('06_FIT_KEV'!JZ6:JZ7)/100</f>
        <v>0.23800000000000002</v>
      </c>
      <c r="KB32" s="295">
        <f>AVERAGE('06_FIT_KEV'!KA6:KA7)/100</f>
        <v>0.23800000000000002</v>
      </c>
      <c r="KC32" s="295">
        <f>AVERAGE('06_FIT_KEV'!KB6:KB7)/100</f>
        <v>0.23800000000000002</v>
      </c>
      <c r="KD32" s="295">
        <f>AVERAGE('06_FIT_KEV'!KC6:KC7)/100</f>
        <v>0.23800000000000002</v>
      </c>
      <c r="KE32" s="295">
        <f>AVERAGE('06_FIT_KEV'!KD6:KD7)/100</f>
        <v>0.23800000000000002</v>
      </c>
      <c r="KF32" s="295">
        <f>AVERAGE('06_FIT_KEV'!KE6:KE7)/100</f>
        <v>0.23800000000000002</v>
      </c>
      <c r="KG32" s="295">
        <f>AVERAGE('06_FIT_KEV'!KF6:KF7)/100</f>
        <v>0.23800000000000002</v>
      </c>
      <c r="KH32" s="295">
        <f>AVERAGE('06_FIT_KEV'!KG6:KG7)/100</f>
        <v>0.23800000000000002</v>
      </c>
      <c r="KI32" s="295">
        <f>AVERAGE('06_FIT_KEV'!KH6:KH7)/100</f>
        <v>0.23800000000000002</v>
      </c>
      <c r="KJ32" s="295">
        <f>AVERAGE('06_FIT_KEV'!KI6:KI7)/100</f>
        <v>0.23399999999999999</v>
      </c>
      <c r="KK32" s="295">
        <f>AVERAGE('06_FIT_KEV'!KJ6:KJ7)/100</f>
        <v>0.23399999999999999</v>
      </c>
      <c r="KL32" s="295">
        <f>AVERAGE('06_FIT_KEV'!KK6:KK7)/100</f>
        <v>0.23399999999999999</v>
      </c>
      <c r="KM32" s="295">
        <f>AVERAGE('06_FIT_KEV'!KL6:KL7)/100</f>
        <v>0.23399999999999999</v>
      </c>
      <c r="KN32" s="295">
        <f>AVERAGE('06_FIT_KEV'!KM6:KM7)/100</f>
        <v>0.23399999999999999</v>
      </c>
      <c r="KO32" s="295">
        <f>AVERAGE('06_FIT_KEV'!KN6:KN7)/100</f>
        <v>0.23399999999999999</v>
      </c>
      <c r="KP32" s="295">
        <f>AVERAGE('06_FIT_KEV'!KO6:KO7)/100</f>
        <v>0.20399999999999999</v>
      </c>
      <c r="KQ32" s="295">
        <f>AVERAGE('06_FIT_KEV'!KP6:KP7)/100</f>
        <v>0.20399999999999999</v>
      </c>
      <c r="KR32" s="295">
        <f>AVERAGE('06_FIT_KEV'!KQ6:KQ7)/100</f>
        <v>0.20399999999999999</v>
      </c>
      <c r="KS32" s="295">
        <f>AVERAGE('06_FIT_KEV'!KR6:KR7)/100</f>
        <v>0.20399999999999999</v>
      </c>
      <c r="KT32" s="295">
        <f>AVERAGE('06_FIT_KEV'!KS6:KS7)/100</f>
        <v>0.20399999999999999</v>
      </c>
      <c r="KU32" s="295">
        <f>AVERAGE('06_FIT_KEV'!KT6:KT7)/100</f>
        <v>0.20399999999999999</v>
      </c>
      <c r="KV32" s="295">
        <f>AVERAGE('06_FIT_KEV'!KU6:KU7)/100</f>
        <v>0.19500000000000001</v>
      </c>
      <c r="KW32" s="295">
        <f>AVERAGE('06_FIT_KEV'!KV6:KV7)/100</f>
        <v>0.19500000000000001</v>
      </c>
      <c r="KX32" s="295">
        <f>AVERAGE('06_FIT_KEV'!KW6:KW7)/100</f>
        <v>0.19500000000000001</v>
      </c>
      <c r="KY32" s="295">
        <f>AVERAGE('06_FIT_KEV'!KX6:KX7)/100</f>
        <v>0.19500000000000001</v>
      </c>
      <c r="KZ32" s="295">
        <f>AVERAGE('06_FIT_KEV'!KY6:KY7)/100</f>
        <v>0.19500000000000001</v>
      </c>
      <c r="LA32" s="295">
        <f>AVERAGE('06_FIT_KEV'!KZ6:KZ7)/100</f>
        <v>0.19500000000000001</v>
      </c>
      <c r="LB32" s="295">
        <f>AVERAGE('06_FIT_KEV'!LA6:LA7)/100</f>
        <v>0.19</v>
      </c>
      <c r="LC32" s="295">
        <f>AVERAGE('06_FIT_KEV'!LB6:LB7)/100</f>
        <v>0.19</v>
      </c>
      <c r="LD32" s="295">
        <f>AVERAGE('06_FIT_KEV'!LC6:LC7)/100</f>
        <v>0.19</v>
      </c>
    </row>
    <row r="33" spans="1:316" s="25" customFormat="1">
      <c r="A33" s="126" t="s">
        <v>384</v>
      </c>
      <c r="B33" s="304" t="s">
        <v>15341</v>
      </c>
      <c r="C33" s="304" t="s">
        <v>725</v>
      </c>
      <c r="D33" s="306"/>
      <c r="E33" s="393">
        <v>0</v>
      </c>
      <c r="F33" s="393">
        <v>0</v>
      </c>
      <c r="G33" s="393">
        <v>0</v>
      </c>
      <c r="H33" s="393">
        <v>0</v>
      </c>
      <c r="I33" s="393">
        <v>0</v>
      </c>
      <c r="J33" s="393">
        <v>0</v>
      </c>
      <c r="K33" s="393">
        <v>0</v>
      </c>
      <c r="L33" s="393">
        <v>0</v>
      </c>
      <c r="M33" s="393">
        <v>0</v>
      </c>
      <c r="N33" s="393">
        <v>0</v>
      </c>
      <c r="O33" s="393">
        <v>0</v>
      </c>
      <c r="P33" s="393">
        <v>0</v>
      </c>
      <c r="Q33" s="393">
        <v>0</v>
      </c>
      <c r="R33" s="393">
        <v>0</v>
      </c>
      <c r="S33" s="393">
        <v>0</v>
      </c>
      <c r="T33" s="393">
        <v>0</v>
      </c>
      <c r="U33" s="393">
        <v>0</v>
      </c>
      <c r="V33" s="393">
        <v>0</v>
      </c>
      <c r="W33" s="393">
        <v>0</v>
      </c>
      <c r="X33" s="393">
        <v>0</v>
      </c>
      <c r="Y33" s="393">
        <v>0</v>
      </c>
      <c r="Z33" s="393">
        <v>0</v>
      </c>
      <c r="AA33" s="393">
        <v>0</v>
      </c>
      <c r="AB33" s="393">
        <v>0</v>
      </c>
      <c r="AC33" s="393">
        <v>0</v>
      </c>
      <c r="AD33" s="393">
        <v>0</v>
      </c>
      <c r="AE33" s="393">
        <v>0</v>
      </c>
      <c r="AF33" s="393">
        <v>0</v>
      </c>
      <c r="AG33" s="393">
        <v>0</v>
      </c>
      <c r="AH33" s="393">
        <v>0</v>
      </c>
      <c r="AI33" s="393">
        <v>0</v>
      </c>
      <c r="AJ33" s="393">
        <v>0</v>
      </c>
      <c r="AK33" s="393">
        <v>0</v>
      </c>
      <c r="AL33" s="393">
        <v>0</v>
      </c>
      <c r="AM33" s="393">
        <v>0</v>
      </c>
      <c r="AN33" s="393">
        <v>0</v>
      </c>
      <c r="AO33" s="393">
        <v>0</v>
      </c>
      <c r="AP33" s="393">
        <v>0</v>
      </c>
      <c r="AQ33" s="393">
        <v>0</v>
      </c>
      <c r="AR33" s="393">
        <v>0</v>
      </c>
      <c r="AS33" s="393">
        <v>0</v>
      </c>
      <c r="AT33" s="393">
        <v>0</v>
      </c>
      <c r="AU33" s="393">
        <v>0</v>
      </c>
      <c r="AV33" s="393">
        <v>0</v>
      </c>
      <c r="AW33" s="393">
        <v>0</v>
      </c>
      <c r="AX33" s="393">
        <v>0</v>
      </c>
      <c r="AY33" s="393">
        <v>0</v>
      </c>
      <c r="AZ33" s="393">
        <v>0</v>
      </c>
      <c r="BA33" s="393">
        <v>0</v>
      </c>
      <c r="BB33" s="393">
        <v>0</v>
      </c>
      <c r="BC33" s="393">
        <v>0</v>
      </c>
      <c r="BD33" s="393">
        <v>0</v>
      </c>
      <c r="BE33" s="393">
        <v>0</v>
      </c>
      <c r="BF33" s="393">
        <v>0</v>
      </c>
      <c r="BG33" s="393">
        <v>0</v>
      </c>
      <c r="BH33" s="393">
        <v>0</v>
      </c>
      <c r="BI33" s="393">
        <v>0</v>
      </c>
      <c r="BJ33" s="393">
        <v>0</v>
      </c>
      <c r="BK33" s="393">
        <v>0</v>
      </c>
      <c r="BL33" s="393">
        <v>0</v>
      </c>
      <c r="BM33" s="393">
        <v>0</v>
      </c>
      <c r="BN33" s="393">
        <v>0</v>
      </c>
      <c r="BO33" s="393">
        <v>0</v>
      </c>
      <c r="BP33" s="393">
        <v>0</v>
      </c>
      <c r="BQ33" s="393">
        <v>0</v>
      </c>
      <c r="BR33" s="393">
        <v>0</v>
      </c>
      <c r="BS33" s="393">
        <v>0</v>
      </c>
      <c r="BT33" s="393">
        <v>0</v>
      </c>
      <c r="BU33" s="393">
        <v>0</v>
      </c>
      <c r="BV33" s="393">
        <v>0</v>
      </c>
      <c r="BW33" s="393">
        <v>0</v>
      </c>
      <c r="BX33" s="393">
        <v>0</v>
      </c>
      <c r="BY33" s="393">
        <v>0</v>
      </c>
      <c r="BZ33" s="393">
        <v>0</v>
      </c>
      <c r="CA33" s="393">
        <v>0</v>
      </c>
      <c r="CB33" s="393">
        <v>0</v>
      </c>
      <c r="CC33" s="393">
        <v>0</v>
      </c>
      <c r="CD33" s="393">
        <v>0</v>
      </c>
      <c r="CE33" s="393">
        <v>0</v>
      </c>
      <c r="CF33" s="393">
        <v>0</v>
      </c>
      <c r="CG33" s="393">
        <v>0</v>
      </c>
      <c r="CH33" s="393">
        <v>0</v>
      </c>
      <c r="CI33" s="393">
        <v>0</v>
      </c>
      <c r="CJ33" s="393">
        <v>0</v>
      </c>
      <c r="CK33" s="393">
        <v>0</v>
      </c>
      <c r="CL33" s="393">
        <v>0</v>
      </c>
      <c r="CM33" s="393">
        <v>0</v>
      </c>
      <c r="CN33" s="393">
        <v>0</v>
      </c>
      <c r="CO33" s="393">
        <v>0</v>
      </c>
      <c r="CP33" s="393">
        <v>0</v>
      </c>
      <c r="CQ33" s="393">
        <v>0</v>
      </c>
      <c r="CR33" s="393">
        <v>0</v>
      </c>
      <c r="CS33" s="393">
        <v>0</v>
      </c>
      <c r="CT33" s="393">
        <v>0</v>
      </c>
      <c r="CU33" s="393">
        <v>0</v>
      </c>
      <c r="CV33" s="393">
        <v>0</v>
      </c>
      <c r="CW33" s="393">
        <v>0</v>
      </c>
      <c r="CX33" s="393">
        <v>0</v>
      </c>
      <c r="CY33" s="393">
        <v>0</v>
      </c>
      <c r="CZ33" s="393">
        <v>0</v>
      </c>
      <c r="DA33" s="393">
        <v>0</v>
      </c>
      <c r="DB33" s="393">
        <v>0</v>
      </c>
      <c r="DC33" s="393">
        <v>0</v>
      </c>
      <c r="DD33" s="393">
        <v>0</v>
      </c>
      <c r="DE33" s="393">
        <v>0</v>
      </c>
      <c r="DF33" s="393">
        <v>0</v>
      </c>
      <c r="DG33" s="393">
        <v>0</v>
      </c>
      <c r="DH33" s="393">
        <v>0</v>
      </c>
      <c r="DI33" s="393">
        <v>0</v>
      </c>
      <c r="DJ33" s="393">
        <v>0</v>
      </c>
      <c r="DK33" s="393">
        <v>0</v>
      </c>
      <c r="DL33" s="393">
        <v>0</v>
      </c>
      <c r="DM33" s="393">
        <v>0</v>
      </c>
      <c r="DN33" s="393">
        <v>0</v>
      </c>
      <c r="DO33" s="393">
        <v>0</v>
      </c>
      <c r="DP33" s="393">
        <v>0</v>
      </c>
      <c r="DQ33" s="393">
        <v>0</v>
      </c>
      <c r="DR33" s="393">
        <v>0</v>
      </c>
      <c r="DS33" s="393">
        <v>0</v>
      </c>
      <c r="DT33" s="393">
        <v>0</v>
      </c>
      <c r="DU33" s="393">
        <v>0</v>
      </c>
      <c r="DV33" s="393">
        <v>0</v>
      </c>
      <c r="DW33" s="393">
        <v>0</v>
      </c>
      <c r="DX33" s="393">
        <v>0</v>
      </c>
      <c r="DY33" s="393">
        <v>0</v>
      </c>
      <c r="DZ33" s="393">
        <v>0</v>
      </c>
      <c r="EA33" s="393">
        <v>0</v>
      </c>
      <c r="EB33" s="393">
        <v>0</v>
      </c>
      <c r="EC33" s="393">
        <v>0</v>
      </c>
      <c r="ED33" s="393">
        <v>0</v>
      </c>
      <c r="EE33" s="393">
        <v>0</v>
      </c>
      <c r="EF33" s="393">
        <v>0</v>
      </c>
      <c r="EG33" s="393">
        <v>0</v>
      </c>
      <c r="EH33" s="393">
        <v>0</v>
      </c>
      <c r="EI33" s="393">
        <v>0</v>
      </c>
      <c r="EJ33" s="393">
        <v>0</v>
      </c>
      <c r="EK33" s="393">
        <v>0</v>
      </c>
      <c r="EL33" s="393">
        <v>0</v>
      </c>
      <c r="EM33" s="393">
        <v>0</v>
      </c>
      <c r="EN33" s="393">
        <v>0</v>
      </c>
      <c r="EO33" s="393">
        <v>0</v>
      </c>
      <c r="EP33" s="393">
        <v>0</v>
      </c>
      <c r="EQ33" s="393">
        <v>0</v>
      </c>
      <c r="ER33" s="393">
        <v>0</v>
      </c>
      <c r="ES33" s="393">
        <v>0</v>
      </c>
      <c r="ET33" s="393">
        <v>0</v>
      </c>
      <c r="EU33" s="393">
        <v>0</v>
      </c>
      <c r="EV33" s="393">
        <v>0</v>
      </c>
      <c r="EW33" s="393">
        <v>0</v>
      </c>
      <c r="EX33" s="393">
        <v>0</v>
      </c>
      <c r="EY33" s="393">
        <v>0</v>
      </c>
      <c r="EZ33" s="393">
        <v>0</v>
      </c>
      <c r="FA33" s="393">
        <v>0</v>
      </c>
      <c r="FB33" s="393">
        <v>0</v>
      </c>
      <c r="FC33" s="393">
        <v>0</v>
      </c>
      <c r="FD33" s="393">
        <v>0</v>
      </c>
      <c r="FE33" s="393">
        <v>0</v>
      </c>
      <c r="FF33" s="393">
        <v>0</v>
      </c>
      <c r="FG33" s="393">
        <v>0</v>
      </c>
      <c r="FH33" s="393">
        <v>0</v>
      </c>
      <c r="FI33" s="393">
        <v>0</v>
      </c>
      <c r="FJ33" s="393">
        <v>0</v>
      </c>
      <c r="FK33" s="393">
        <v>0</v>
      </c>
      <c r="FL33" s="393">
        <v>0</v>
      </c>
      <c r="FM33" s="393">
        <v>0</v>
      </c>
      <c r="FN33" s="393">
        <v>0</v>
      </c>
      <c r="FO33" s="393">
        <v>0</v>
      </c>
      <c r="FP33" s="393">
        <v>0</v>
      </c>
      <c r="FQ33" s="295">
        <v>0.15</v>
      </c>
      <c r="FR33" s="295">
        <v>0.15</v>
      </c>
      <c r="FS33" s="295">
        <v>0.15</v>
      </c>
      <c r="FT33" s="295">
        <v>0.15</v>
      </c>
      <c r="FU33" s="295">
        <v>0.15</v>
      </c>
      <c r="FV33" s="295">
        <v>0.15</v>
      </c>
      <c r="FW33" s="295">
        <v>0.15</v>
      </c>
      <c r="FX33" s="295">
        <v>0.15</v>
      </c>
      <c r="FY33" s="295">
        <v>0.15</v>
      </c>
      <c r="FZ33" s="295">
        <v>0.15</v>
      </c>
      <c r="GA33" s="295">
        <v>0.15</v>
      </c>
      <c r="GB33" s="295">
        <v>0.15</v>
      </c>
      <c r="GC33" s="295">
        <v>0.15</v>
      </c>
      <c r="GD33" s="295">
        <v>0.15</v>
      </c>
      <c r="GE33" s="295">
        <v>0.15</v>
      </c>
      <c r="GF33" s="295">
        <v>0.15</v>
      </c>
      <c r="GG33" s="295">
        <v>0.15</v>
      </c>
      <c r="GH33" s="295">
        <v>0.15</v>
      </c>
      <c r="GI33" s="295">
        <v>0.15</v>
      </c>
      <c r="GJ33" s="295">
        <v>0.15</v>
      </c>
      <c r="GK33" s="295">
        <v>0.15</v>
      </c>
      <c r="GL33" s="295">
        <v>0.15</v>
      </c>
      <c r="GM33" s="295">
        <v>0.15</v>
      </c>
      <c r="GN33" s="295">
        <v>0.15</v>
      </c>
      <c r="GO33" s="295">
        <v>0.15</v>
      </c>
      <c r="GP33" s="295">
        <v>0.15</v>
      </c>
      <c r="GQ33" s="295">
        <v>0.15</v>
      </c>
      <c r="GR33" s="295">
        <v>0.15</v>
      </c>
      <c r="GS33" s="295">
        <v>0.15</v>
      </c>
      <c r="GT33" s="295">
        <v>0.15</v>
      </c>
      <c r="GU33" s="295">
        <v>0.15</v>
      </c>
      <c r="GV33" s="295">
        <v>0.15</v>
      </c>
      <c r="GW33" s="295">
        <v>0.15</v>
      </c>
      <c r="GX33" s="295">
        <v>0.15</v>
      </c>
      <c r="GY33" s="295">
        <v>0.15</v>
      </c>
      <c r="GZ33" s="295">
        <v>0.15</v>
      </c>
      <c r="HA33" s="295">
        <v>0.15</v>
      </c>
      <c r="HB33" s="295">
        <v>0.15</v>
      </c>
      <c r="HC33" s="295">
        <v>0.15</v>
      </c>
      <c r="HD33" s="295">
        <v>0.15</v>
      </c>
      <c r="HE33" s="295">
        <f>AVERAGE('06_FIT_KEV'!HD16:HD17)/100</f>
        <v>0.82</v>
      </c>
      <c r="HF33" s="295">
        <f>AVERAGE('06_FIT_KEV'!HE16:HE17)/100</f>
        <v>0.82</v>
      </c>
      <c r="HG33" s="295">
        <f>AVERAGE('06_FIT_KEV'!HF16:HF17)/100</f>
        <v>0.82</v>
      </c>
      <c r="HH33" s="295">
        <f>AVERAGE('06_FIT_KEV'!HG16:HG17)/100</f>
        <v>0.82</v>
      </c>
      <c r="HI33" s="295">
        <f>AVERAGE('06_FIT_KEV'!HH16:HH17)/100</f>
        <v>0.82</v>
      </c>
      <c r="HJ33" s="295">
        <f>AVERAGE('06_FIT_KEV'!HI16:HI17)/100</f>
        <v>0.82</v>
      </c>
      <c r="HK33" s="295">
        <f>AVERAGE('06_FIT_KEV'!HJ16:HJ17)/100</f>
        <v>0.82</v>
      </c>
      <c r="HL33" s="295">
        <f>AVERAGE('06_FIT_KEV'!HK16:HK17)/100</f>
        <v>0.82</v>
      </c>
      <c r="HM33" s="295">
        <f>AVERAGE('06_FIT_KEV'!HL16:HL17)/100</f>
        <v>0.82</v>
      </c>
      <c r="HN33" s="295">
        <f>AVERAGE('06_FIT_KEV'!HM16:HM17)/100</f>
        <v>0.82</v>
      </c>
      <c r="HO33" s="295">
        <f>AVERAGE('06_FIT_KEV'!HN16:HN17)/100</f>
        <v>0.82</v>
      </c>
      <c r="HP33" s="295">
        <f>AVERAGE('06_FIT_KEV'!HO16:HO17)/100</f>
        <v>0.82</v>
      </c>
      <c r="HQ33" s="295">
        <f>AVERAGE('06_FIT_KEV'!HP16:HP17)/100</f>
        <v>0.82</v>
      </c>
      <c r="HR33" s="295">
        <f>AVERAGE('06_FIT_KEV'!HQ16:HQ17)/100</f>
        <v>0.82</v>
      </c>
      <c r="HS33" s="295">
        <f>AVERAGE('06_FIT_KEV'!HR16:HR17)/100</f>
        <v>0.82</v>
      </c>
      <c r="HT33" s="295">
        <f>AVERAGE('06_FIT_KEV'!HS16:HS17)/100</f>
        <v>0.82</v>
      </c>
      <c r="HU33" s="295">
        <f>AVERAGE('06_FIT_KEV'!HT16:HT17)/100</f>
        <v>0.82</v>
      </c>
      <c r="HV33" s="295">
        <f>AVERAGE('06_FIT_KEV'!HU16:HU17)/100</f>
        <v>0.82</v>
      </c>
      <c r="HW33" s="295">
        <f>AVERAGE('06_FIT_KEV'!HV16:HV17)/100</f>
        <v>0.82</v>
      </c>
      <c r="HX33" s="295">
        <f>AVERAGE('06_FIT_KEV'!HW16:HW17)/100</f>
        <v>0.82</v>
      </c>
      <c r="HY33" s="295">
        <f>AVERAGE('06_FIT_KEV'!HX16:HX17)/100</f>
        <v>0.67249999999999999</v>
      </c>
      <c r="HZ33" s="295">
        <f>AVERAGE('06_FIT_KEV'!HY16:HY17)/100</f>
        <v>0.67249999999999999</v>
      </c>
      <c r="IA33" s="295">
        <f>AVERAGE('06_FIT_KEV'!HZ16:HZ17)/100</f>
        <v>0.67249999999999999</v>
      </c>
      <c r="IB33" s="295">
        <f>AVERAGE('06_FIT_KEV'!IA16:IA17)/100</f>
        <v>0.67249999999999999</v>
      </c>
      <c r="IC33" s="295">
        <f>AVERAGE('06_FIT_KEV'!IB16:IB17)/100</f>
        <v>0.67249999999999999</v>
      </c>
      <c r="ID33" s="295">
        <f>AVERAGE('06_FIT_KEV'!IC16:IC17)/100</f>
        <v>0.67249999999999999</v>
      </c>
      <c r="IE33" s="295">
        <f>AVERAGE('06_FIT_KEV'!ID16:ID17)/100</f>
        <v>0.67249999999999999</v>
      </c>
      <c r="IF33" s="295">
        <f>AVERAGE('06_FIT_KEV'!IE16:IE17)/100</f>
        <v>0.67249999999999999</v>
      </c>
      <c r="IG33" s="295">
        <f>AVERAGE('06_FIT_KEV'!IF16:IF17)/100</f>
        <v>0.67249999999999999</v>
      </c>
      <c r="IH33" s="295">
        <f>AVERAGE('06_FIT_KEV'!IG16:IG17)/100</f>
        <v>0.67249999999999999</v>
      </c>
      <c r="II33" s="295">
        <f>AVERAGE('06_FIT_KEV'!IH16:IH17)/100</f>
        <v>0.67249999999999999</v>
      </c>
      <c r="IJ33" s="295">
        <f>AVERAGE('06_FIT_KEV'!II16:II17)/100</f>
        <v>0.67249999999999999</v>
      </c>
      <c r="IK33" s="295">
        <f>AVERAGE('06_FIT_KEV'!IJ16:IJ17)/100</f>
        <v>0.56700000000000006</v>
      </c>
      <c r="IL33" s="295">
        <f>AVERAGE('06_FIT_KEV'!IK16:IK17)/100</f>
        <v>0.56700000000000006</v>
      </c>
      <c r="IM33" s="295">
        <f>AVERAGE('06_FIT_KEV'!IL16:IL17)/100</f>
        <v>0.56700000000000006</v>
      </c>
      <c r="IN33" s="295">
        <f>AVERAGE('06_FIT_KEV'!IM16:IM17)/100</f>
        <v>0.56700000000000006</v>
      </c>
      <c r="IO33" s="295">
        <f>AVERAGE('06_FIT_KEV'!IN16:IN17)/100</f>
        <v>0.56700000000000006</v>
      </c>
      <c r="IP33" s="295">
        <f>AVERAGE('06_FIT_KEV'!IO16:IO17)/100</f>
        <v>0.56700000000000006</v>
      </c>
      <c r="IQ33" s="295">
        <f>AVERAGE('06_FIT_KEV'!IP16:IP17)/100</f>
        <v>0.56700000000000006</v>
      </c>
      <c r="IR33" s="295">
        <f>AVERAGE('06_FIT_KEV'!IQ16:IQ17)/100</f>
        <v>0.56700000000000006</v>
      </c>
      <c r="IS33" s="295">
        <f>AVERAGE('06_FIT_KEV'!IR16:IR17)/100</f>
        <v>0.56700000000000006</v>
      </c>
      <c r="IT33" s="295">
        <f>AVERAGE('06_FIT_KEV'!IS16:IS17)/100</f>
        <v>0.56700000000000006</v>
      </c>
      <c r="IU33" s="295">
        <f>AVERAGE('06_FIT_KEV'!IT16:IT17)/100</f>
        <v>0.56700000000000006</v>
      </c>
      <c r="IV33" s="295">
        <f>AVERAGE('06_FIT_KEV'!IU16:IU17)/100</f>
        <v>0.56700000000000006</v>
      </c>
      <c r="IW33" s="295">
        <f>AVERAGE('06_FIT_KEV'!IV16:IV17)/100</f>
        <v>0.52163999999999999</v>
      </c>
      <c r="IX33" s="295">
        <f>AVERAGE('06_FIT_KEV'!IW16:IW17)/100</f>
        <v>0.52163999999999999</v>
      </c>
      <c r="IY33" s="295">
        <f>AVERAGE('06_FIT_KEV'!IX16:IX17)/100</f>
        <v>0.46349999999999997</v>
      </c>
      <c r="IZ33" s="295">
        <f>AVERAGE('06_FIT_KEV'!IY16:IY17)/100</f>
        <v>0.46349999999999997</v>
      </c>
      <c r="JA33" s="295">
        <f>AVERAGE('06_FIT_KEV'!IZ16:IZ17)/100</f>
        <v>0.46349999999999997</v>
      </c>
      <c r="JB33" s="295">
        <f>AVERAGE('06_FIT_KEV'!JA16:JA17)/100</f>
        <v>0.46349999999999997</v>
      </c>
      <c r="JC33" s="295">
        <f>AVERAGE('06_FIT_KEV'!JB16:JB17)/100</f>
        <v>0.46349999999999997</v>
      </c>
      <c r="JD33" s="295">
        <f>AVERAGE('06_FIT_KEV'!JC16:JC17)/100</f>
        <v>0.46349999999999997</v>
      </c>
      <c r="JE33" s="295">
        <f>AVERAGE('06_FIT_KEV'!JD16:JD17)/100</f>
        <v>0.46349999999999997</v>
      </c>
      <c r="JF33" s="295">
        <f>AVERAGE('06_FIT_KEV'!JE16:JE17)/100</f>
        <v>0.39649999999999996</v>
      </c>
      <c r="JG33" s="295">
        <f>AVERAGE('06_FIT_KEV'!JF16:JF17)/100</f>
        <v>0.39649999999999996</v>
      </c>
      <c r="JH33" s="295">
        <f>AVERAGE('06_FIT_KEV'!JG16:JG17)/100</f>
        <v>0.39649999999999996</v>
      </c>
      <c r="JI33" s="295">
        <f>AVERAGE('06_FIT_KEV'!JH16:JH17)/100</f>
        <v>0.36477999999999994</v>
      </c>
      <c r="JJ33" s="295">
        <f>AVERAGE('06_FIT_KEV'!JI16:JI17)/100</f>
        <v>0.36477999999999994</v>
      </c>
      <c r="JK33" s="295">
        <f>AVERAGE('06_FIT_KEV'!JJ16:JJ17)/100</f>
        <v>0.36477999999999994</v>
      </c>
      <c r="JL33" s="295">
        <f>AVERAGE('06_FIT_KEV'!JK16:JK17)/100</f>
        <v>0.36477999999999994</v>
      </c>
      <c r="JM33" s="295">
        <f>AVERAGE('06_FIT_KEV'!JL16:JL17)/100</f>
        <v>0.36477999999999994</v>
      </c>
      <c r="JN33" s="295">
        <f>AVERAGE('06_FIT_KEV'!JM16:JM17)/100</f>
        <v>0.36477999999999994</v>
      </c>
      <c r="JO33" s="295">
        <f>AVERAGE('06_FIT_KEV'!JN16:JN17)/100</f>
        <v>0.36477999999999994</v>
      </c>
      <c r="JP33" s="295">
        <f>AVERAGE('06_FIT_KEV'!JO16:JO17)/100</f>
        <v>0.36477999999999994</v>
      </c>
      <c r="JQ33" s="295">
        <f>AVERAGE('06_FIT_KEV'!JP16:JP17)/100</f>
        <v>0.36477999999999994</v>
      </c>
      <c r="JR33" s="295">
        <f>AVERAGE('06_FIT_KEV'!JQ16:JQ17)/100</f>
        <v>0.36477999999999994</v>
      </c>
      <c r="JS33" s="295">
        <f>AVERAGE('06_FIT_KEV'!JR16:JR17)/100</f>
        <v>0.36477999999999994</v>
      </c>
      <c r="JT33" s="295">
        <f>AVERAGE('06_FIT_KEV'!JS16:JS17)/100</f>
        <v>0.36477999999999994</v>
      </c>
      <c r="JU33" s="295">
        <f>AVERAGE('06_FIT_KEV'!JT16:JT17)/100</f>
        <v>0.30399999999999999</v>
      </c>
      <c r="JV33" s="295">
        <f>AVERAGE('06_FIT_KEV'!JU16:JU17)/100</f>
        <v>0.30399999999999999</v>
      </c>
      <c r="JW33" s="295">
        <f>AVERAGE('06_FIT_KEV'!JV16:JV17)/100</f>
        <v>0.30399999999999999</v>
      </c>
      <c r="JX33" s="295">
        <f>AVERAGE('06_FIT_KEV'!JW16:JW17)/100</f>
        <v>0.30399999999999999</v>
      </c>
      <c r="JY33" s="295">
        <f>AVERAGE('06_FIT_KEV'!JX16:JX17)/100</f>
        <v>0.30399999999999999</v>
      </c>
      <c r="JZ33" s="295">
        <f>AVERAGE('06_FIT_KEV'!JY16:JY17)/100</f>
        <v>0.30399999999999999</v>
      </c>
      <c r="KA33" s="295">
        <f>AVERAGE('06_FIT_KEV'!JZ16:JZ17)/100</f>
        <v>0.30399999999999999</v>
      </c>
      <c r="KB33" s="295">
        <f>AVERAGE('06_FIT_KEV'!KA16:KA17)/100</f>
        <v>0.30399999999999999</v>
      </c>
      <c r="KC33" s="295">
        <f>AVERAGE('06_FIT_KEV'!KB16:KB17)/100</f>
        <v>0.30399999999999999</v>
      </c>
      <c r="KD33" s="295">
        <f>AVERAGE('06_FIT_KEV'!KC16:KC17)/100</f>
        <v>0.30399999999999999</v>
      </c>
      <c r="KE33" s="295">
        <f>AVERAGE('06_FIT_KEV'!KD16:KD17)/100</f>
        <v>0.30399999999999999</v>
      </c>
      <c r="KF33" s="295">
        <f>AVERAGE('06_FIT_KEV'!KE16:KE17)/100</f>
        <v>0.30399999999999999</v>
      </c>
      <c r="KG33" s="295">
        <f>AVERAGE('06_FIT_KEV'!KF16:KF17)/100</f>
        <v>0.30399999999999999</v>
      </c>
      <c r="KH33" s="295">
        <f>AVERAGE('06_FIT_KEV'!KG16:KG17)/100</f>
        <v>0.30399999999999999</v>
      </c>
      <c r="KI33" s="295">
        <f>AVERAGE('06_FIT_KEV'!KH16:KH17)/100</f>
        <v>0.30399999999999999</v>
      </c>
      <c r="KJ33" s="295">
        <f>AVERAGE('06_FIT_KEV'!KI16:KI17)/100</f>
        <v>0.27399999999999997</v>
      </c>
      <c r="KK33" s="295">
        <f>AVERAGE('06_FIT_KEV'!KJ16:KJ17)/100</f>
        <v>0.27399999999999997</v>
      </c>
      <c r="KL33" s="295">
        <f>AVERAGE('06_FIT_KEV'!KK16:KK17)/100</f>
        <v>0.27399999999999997</v>
      </c>
      <c r="KM33" s="295">
        <f>AVERAGE('06_FIT_KEV'!KL16:KL17)/100</f>
        <v>0.27399999999999997</v>
      </c>
      <c r="KN33" s="295">
        <f>AVERAGE('06_FIT_KEV'!KM16:KM17)/100</f>
        <v>0.27399999999999997</v>
      </c>
      <c r="KO33" s="295">
        <f>AVERAGE('06_FIT_KEV'!KN16:KN17)/100</f>
        <v>0.27399999999999997</v>
      </c>
      <c r="KP33" s="295">
        <f>AVERAGE('06_FIT_KEV'!KO16:KO17)/100</f>
        <v>0.24</v>
      </c>
      <c r="KQ33" s="295">
        <f>AVERAGE('06_FIT_KEV'!KP16:KP17)/100</f>
        <v>0.24</v>
      </c>
      <c r="KR33" s="295">
        <f>AVERAGE('06_FIT_KEV'!KQ16:KQ17)/100</f>
        <v>0.24</v>
      </c>
      <c r="KS33" s="295">
        <f>AVERAGE('06_FIT_KEV'!KR16:KR17)/100</f>
        <v>0.24</v>
      </c>
      <c r="KT33" s="295">
        <f>AVERAGE('06_FIT_KEV'!KS16:KS17)/100</f>
        <v>0.24</v>
      </c>
      <c r="KU33" s="295">
        <f>AVERAGE('06_FIT_KEV'!KT16:KT17)/100</f>
        <v>0.24</v>
      </c>
      <c r="KV33" s="295">
        <f>AVERAGE('06_FIT_KEV'!KU16:KU17)/100</f>
        <v>0.22399999999999998</v>
      </c>
      <c r="KW33" s="295">
        <f>AVERAGE('06_FIT_KEV'!KV16:KV17)/100</f>
        <v>0.22399999999999998</v>
      </c>
      <c r="KX33" s="295">
        <f>AVERAGE('06_FIT_KEV'!KW16:KW17)/100</f>
        <v>0.22399999999999998</v>
      </c>
      <c r="KY33" s="295">
        <f>AVERAGE('06_FIT_KEV'!KX16:KX17)/100</f>
        <v>0.22399999999999998</v>
      </c>
      <c r="KZ33" s="295">
        <f>AVERAGE('06_FIT_KEV'!KY16:KY17)/100</f>
        <v>0.22399999999999998</v>
      </c>
      <c r="LA33" s="295">
        <f>AVERAGE('06_FIT_KEV'!KZ16:KZ17)/100</f>
        <v>0.22399999999999998</v>
      </c>
      <c r="LB33" s="295">
        <f>AVERAGE('06_FIT_KEV'!LA16:LA17)/100</f>
        <v>0.21899999999999997</v>
      </c>
      <c r="LC33" s="295">
        <f>AVERAGE('06_FIT_KEV'!LB16:LB17)/100</f>
        <v>0.21899999999999997</v>
      </c>
      <c r="LD33" s="295">
        <f>AVERAGE('06_FIT_KEV'!LC16:LC17)/100</f>
        <v>0.21899999999999997</v>
      </c>
    </row>
    <row r="34" spans="1:316" s="25" customFormat="1">
      <c r="A34" s="126" t="s">
        <v>384</v>
      </c>
      <c r="B34" s="304" t="s">
        <v>15300</v>
      </c>
      <c r="C34" s="304" t="s">
        <v>724</v>
      </c>
      <c r="D34" s="305"/>
      <c r="E34" s="393">
        <v>0</v>
      </c>
      <c r="F34" s="393">
        <v>0</v>
      </c>
      <c r="G34" s="393">
        <v>0</v>
      </c>
      <c r="H34" s="393">
        <v>0</v>
      </c>
      <c r="I34" s="393">
        <v>0</v>
      </c>
      <c r="J34" s="393">
        <v>0</v>
      </c>
      <c r="K34" s="393">
        <v>0</v>
      </c>
      <c r="L34" s="393">
        <v>0</v>
      </c>
      <c r="M34" s="393">
        <v>0</v>
      </c>
      <c r="N34" s="393">
        <v>0</v>
      </c>
      <c r="O34" s="393">
        <v>0</v>
      </c>
      <c r="P34" s="393">
        <v>0</v>
      </c>
      <c r="Q34" s="393">
        <v>0</v>
      </c>
      <c r="R34" s="393">
        <v>0</v>
      </c>
      <c r="S34" s="393">
        <v>0</v>
      </c>
      <c r="T34" s="393">
        <v>0</v>
      </c>
      <c r="U34" s="393">
        <v>0</v>
      </c>
      <c r="V34" s="393">
        <v>0</v>
      </c>
      <c r="W34" s="393">
        <v>0</v>
      </c>
      <c r="X34" s="393">
        <v>0</v>
      </c>
      <c r="Y34" s="393">
        <v>0</v>
      </c>
      <c r="Z34" s="393">
        <v>0</v>
      </c>
      <c r="AA34" s="393">
        <v>0</v>
      </c>
      <c r="AB34" s="393">
        <v>0</v>
      </c>
      <c r="AC34" s="393">
        <v>0</v>
      </c>
      <c r="AD34" s="393">
        <v>0</v>
      </c>
      <c r="AE34" s="393">
        <v>0</v>
      </c>
      <c r="AF34" s="393">
        <v>0</v>
      </c>
      <c r="AG34" s="393">
        <v>0</v>
      </c>
      <c r="AH34" s="393">
        <v>0</v>
      </c>
      <c r="AI34" s="393">
        <v>0</v>
      </c>
      <c r="AJ34" s="393">
        <v>0</v>
      </c>
      <c r="AK34" s="393">
        <v>0</v>
      </c>
      <c r="AL34" s="393">
        <v>0</v>
      </c>
      <c r="AM34" s="393">
        <v>0</v>
      </c>
      <c r="AN34" s="393">
        <v>0</v>
      </c>
      <c r="AO34" s="393">
        <v>0</v>
      </c>
      <c r="AP34" s="393">
        <v>0</v>
      </c>
      <c r="AQ34" s="393">
        <v>0</v>
      </c>
      <c r="AR34" s="393">
        <v>0</v>
      </c>
      <c r="AS34" s="393">
        <v>0</v>
      </c>
      <c r="AT34" s="393">
        <v>0</v>
      </c>
      <c r="AU34" s="393">
        <v>0</v>
      </c>
      <c r="AV34" s="393">
        <v>0</v>
      </c>
      <c r="AW34" s="393">
        <v>0</v>
      </c>
      <c r="AX34" s="393">
        <v>0</v>
      </c>
      <c r="AY34" s="393">
        <v>0</v>
      </c>
      <c r="AZ34" s="393">
        <v>0</v>
      </c>
      <c r="BA34" s="393">
        <v>0</v>
      </c>
      <c r="BB34" s="393">
        <v>0</v>
      </c>
      <c r="BC34" s="393">
        <v>0</v>
      </c>
      <c r="BD34" s="393">
        <v>0</v>
      </c>
      <c r="BE34" s="393">
        <v>0</v>
      </c>
      <c r="BF34" s="393">
        <v>0</v>
      </c>
      <c r="BG34" s="393">
        <v>0</v>
      </c>
      <c r="BH34" s="393">
        <v>0</v>
      </c>
      <c r="BI34" s="393">
        <v>0</v>
      </c>
      <c r="BJ34" s="393">
        <v>0</v>
      </c>
      <c r="BK34" s="393">
        <v>0</v>
      </c>
      <c r="BL34" s="393">
        <v>0</v>
      </c>
      <c r="BM34" s="393">
        <v>0</v>
      </c>
      <c r="BN34" s="393">
        <v>0</v>
      </c>
      <c r="BO34" s="393">
        <v>0</v>
      </c>
      <c r="BP34" s="393">
        <v>0</v>
      </c>
      <c r="BQ34" s="393">
        <v>0</v>
      </c>
      <c r="BR34" s="393">
        <v>0</v>
      </c>
      <c r="BS34" s="393">
        <v>0</v>
      </c>
      <c r="BT34" s="393">
        <v>0</v>
      </c>
      <c r="BU34" s="393">
        <v>0</v>
      </c>
      <c r="BV34" s="393">
        <v>0</v>
      </c>
      <c r="BW34" s="393">
        <v>0</v>
      </c>
      <c r="BX34" s="393">
        <v>0</v>
      </c>
      <c r="BY34" s="393">
        <v>0</v>
      </c>
      <c r="BZ34" s="393">
        <v>0</v>
      </c>
      <c r="CA34" s="393">
        <v>0</v>
      </c>
      <c r="CB34" s="393">
        <v>0</v>
      </c>
      <c r="CC34" s="393">
        <v>0</v>
      </c>
      <c r="CD34" s="393">
        <v>0</v>
      </c>
      <c r="CE34" s="393">
        <v>0</v>
      </c>
      <c r="CF34" s="393">
        <v>0</v>
      </c>
      <c r="CG34" s="393">
        <v>0</v>
      </c>
      <c r="CH34" s="393">
        <v>0</v>
      </c>
      <c r="CI34" s="393">
        <v>0</v>
      </c>
      <c r="CJ34" s="393">
        <v>0</v>
      </c>
      <c r="CK34" s="393">
        <v>0</v>
      </c>
      <c r="CL34" s="393">
        <v>0</v>
      </c>
      <c r="CM34" s="393">
        <v>0</v>
      </c>
      <c r="CN34" s="393">
        <v>0</v>
      </c>
      <c r="CO34" s="393">
        <v>0</v>
      </c>
      <c r="CP34" s="393">
        <v>0</v>
      </c>
      <c r="CQ34" s="393">
        <v>0</v>
      </c>
      <c r="CR34" s="393">
        <v>0</v>
      </c>
      <c r="CS34" s="393">
        <v>0</v>
      </c>
      <c r="CT34" s="393">
        <v>0</v>
      </c>
      <c r="CU34" s="393">
        <v>0</v>
      </c>
      <c r="CV34" s="393">
        <v>0</v>
      </c>
      <c r="CW34" s="393">
        <v>0</v>
      </c>
      <c r="CX34" s="393">
        <v>0</v>
      </c>
      <c r="CY34" s="393">
        <v>0</v>
      </c>
      <c r="CZ34" s="393">
        <v>0</v>
      </c>
      <c r="DA34" s="393">
        <v>0</v>
      </c>
      <c r="DB34" s="393">
        <v>0</v>
      </c>
      <c r="DC34" s="393">
        <v>0</v>
      </c>
      <c r="DD34" s="393">
        <v>0</v>
      </c>
      <c r="DE34" s="393">
        <v>0</v>
      </c>
      <c r="DF34" s="393">
        <v>0</v>
      </c>
      <c r="DG34" s="393">
        <v>0</v>
      </c>
      <c r="DH34" s="393">
        <v>0</v>
      </c>
      <c r="DI34" s="393">
        <v>0</v>
      </c>
      <c r="DJ34" s="393">
        <v>0</v>
      </c>
      <c r="DK34" s="393">
        <v>0</v>
      </c>
      <c r="DL34" s="393">
        <v>0</v>
      </c>
      <c r="DM34" s="393">
        <v>0</v>
      </c>
      <c r="DN34" s="393">
        <v>0</v>
      </c>
      <c r="DO34" s="393">
        <v>0</v>
      </c>
      <c r="DP34" s="393">
        <v>0</v>
      </c>
      <c r="DQ34" s="393">
        <v>0</v>
      </c>
      <c r="DR34" s="393">
        <v>0</v>
      </c>
      <c r="DS34" s="393">
        <v>0</v>
      </c>
      <c r="DT34" s="393">
        <v>0</v>
      </c>
      <c r="DU34" s="393">
        <v>0</v>
      </c>
      <c r="DV34" s="393">
        <v>0</v>
      </c>
      <c r="DW34" s="393">
        <v>0</v>
      </c>
      <c r="DX34" s="393">
        <v>0</v>
      </c>
      <c r="DY34" s="393">
        <v>0</v>
      </c>
      <c r="DZ34" s="393">
        <v>0</v>
      </c>
      <c r="EA34" s="393">
        <v>0</v>
      </c>
      <c r="EB34" s="393">
        <v>0</v>
      </c>
      <c r="EC34" s="393">
        <v>0</v>
      </c>
      <c r="ED34" s="393">
        <v>0</v>
      </c>
      <c r="EE34" s="393">
        <v>0</v>
      </c>
      <c r="EF34" s="393">
        <v>0</v>
      </c>
      <c r="EG34" s="393">
        <v>0</v>
      </c>
      <c r="EH34" s="393">
        <v>0</v>
      </c>
      <c r="EI34" s="393">
        <v>0</v>
      </c>
      <c r="EJ34" s="393">
        <v>0</v>
      </c>
      <c r="EK34" s="393">
        <v>0</v>
      </c>
      <c r="EL34" s="393">
        <v>0</v>
      </c>
      <c r="EM34" s="393">
        <v>0</v>
      </c>
      <c r="EN34" s="393">
        <v>0</v>
      </c>
      <c r="EO34" s="393">
        <v>0</v>
      </c>
      <c r="EP34" s="393">
        <v>0</v>
      </c>
      <c r="EQ34" s="393">
        <v>0</v>
      </c>
      <c r="ER34" s="393">
        <v>0</v>
      </c>
      <c r="ES34" s="393">
        <v>0</v>
      </c>
      <c r="ET34" s="393">
        <v>0</v>
      </c>
      <c r="EU34" s="393">
        <v>0</v>
      </c>
      <c r="EV34" s="393">
        <v>0</v>
      </c>
      <c r="EW34" s="393">
        <v>0</v>
      </c>
      <c r="EX34" s="393">
        <v>0</v>
      </c>
      <c r="EY34" s="393">
        <v>0</v>
      </c>
      <c r="EZ34" s="393">
        <v>0</v>
      </c>
      <c r="FA34" s="393">
        <v>0</v>
      </c>
      <c r="FB34" s="393">
        <v>0</v>
      </c>
      <c r="FC34" s="393">
        <v>0</v>
      </c>
      <c r="FD34" s="393">
        <v>0</v>
      </c>
      <c r="FE34" s="393">
        <v>0</v>
      </c>
      <c r="FF34" s="393">
        <v>0</v>
      </c>
      <c r="FG34" s="393">
        <v>0</v>
      </c>
      <c r="FH34" s="393">
        <v>0</v>
      </c>
      <c r="FI34" s="393">
        <v>0</v>
      </c>
      <c r="FJ34" s="393">
        <v>0</v>
      </c>
      <c r="FK34" s="393">
        <v>0</v>
      </c>
      <c r="FL34" s="393">
        <v>0</v>
      </c>
      <c r="FM34" s="393">
        <v>0</v>
      </c>
      <c r="FN34" s="393">
        <v>0</v>
      </c>
      <c r="FO34" s="393">
        <v>0</v>
      </c>
      <c r="FP34" s="393">
        <v>0</v>
      </c>
      <c r="FQ34" s="295">
        <f>'06_FIT_KEV'!FP11</f>
        <v>0.15</v>
      </c>
      <c r="FR34" s="295">
        <f>'06_FIT_KEV'!FQ11</f>
        <v>0.15</v>
      </c>
      <c r="FS34" s="295">
        <f>'06_FIT_KEV'!FR11</f>
        <v>0.15</v>
      </c>
      <c r="FT34" s="295">
        <f>'06_FIT_KEV'!FS11</f>
        <v>0.15</v>
      </c>
      <c r="FU34" s="295">
        <f>'06_FIT_KEV'!FT11</f>
        <v>0.15</v>
      </c>
      <c r="FV34" s="295">
        <f>'06_FIT_KEV'!FU11</f>
        <v>0.15</v>
      </c>
      <c r="FW34" s="295">
        <f>'06_FIT_KEV'!FV11</f>
        <v>0.15</v>
      </c>
      <c r="FX34" s="295">
        <f>'06_FIT_KEV'!FW11</f>
        <v>0.15</v>
      </c>
      <c r="FY34" s="295">
        <f>'06_FIT_KEV'!FX11</f>
        <v>0.15</v>
      </c>
      <c r="FZ34" s="295">
        <f>'06_FIT_KEV'!FY11</f>
        <v>0.15</v>
      </c>
      <c r="GA34" s="295">
        <f>'06_FIT_KEV'!FZ11</f>
        <v>0.15</v>
      </c>
      <c r="GB34" s="295">
        <f>'06_FIT_KEV'!GA11</f>
        <v>0.15</v>
      </c>
      <c r="GC34" s="295">
        <v>0.15</v>
      </c>
      <c r="GD34" s="295">
        <v>0.15</v>
      </c>
      <c r="GE34" s="295">
        <v>0.15</v>
      </c>
      <c r="GF34" s="295">
        <v>0.15</v>
      </c>
      <c r="GG34" s="295">
        <v>0.15</v>
      </c>
      <c r="GH34" s="295">
        <v>0.15</v>
      </c>
      <c r="GI34" s="295">
        <v>0.15</v>
      </c>
      <c r="GJ34" s="295">
        <v>0.15</v>
      </c>
      <c r="GK34" s="295">
        <v>0.15</v>
      </c>
      <c r="GL34" s="295">
        <v>0.15</v>
      </c>
      <c r="GM34" s="295">
        <v>0.15</v>
      </c>
      <c r="GN34" s="295">
        <v>0.15</v>
      </c>
      <c r="GO34" s="295">
        <v>0.15</v>
      </c>
      <c r="GP34" s="295">
        <v>0.15</v>
      </c>
      <c r="GQ34" s="295">
        <v>0.15</v>
      </c>
      <c r="GR34" s="295">
        <v>0.15</v>
      </c>
      <c r="GS34" s="295">
        <v>0.15</v>
      </c>
      <c r="GT34" s="295">
        <v>0.15</v>
      </c>
      <c r="GU34" s="295">
        <v>0.15</v>
      </c>
      <c r="GV34" s="295">
        <v>0.15</v>
      </c>
      <c r="GW34" s="295">
        <v>0.15</v>
      </c>
      <c r="GX34" s="295">
        <v>0.15</v>
      </c>
      <c r="GY34" s="295">
        <v>0.15</v>
      </c>
      <c r="GZ34" s="295">
        <v>0.15</v>
      </c>
      <c r="HA34" s="295">
        <v>0.15</v>
      </c>
      <c r="HB34" s="295">
        <v>0.15</v>
      </c>
      <c r="HC34" s="295">
        <v>0.15</v>
      </c>
      <c r="HD34" s="295">
        <v>0.15</v>
      </c>
      <c r="HE34" s="295">
        <f>'06_FIT_KEV'!HD13/100</f>
        <v>0.62</v>
      </c>
      <c r="HF34" s="295">
        <f>'06_FIT_KEV'!HE13/100</f>
        <v>0.62</v>
      </c>
      <c r="HG34" s="295">
        <f>'06_FIT_KEV'!HF13/100</f>
        <v>0.62</v>
      </c>
      <c r="HH34" s="295">
        <f>'06_FIT_KEV'!HG13/100</f>
        <v>0.62</v>
      </c>
      <c r="HI34" s="295">
        <f>'06_FIT_KEV'!HH13/100</f>
        <v>0.62</v>
      </c>
      <c r="HJ34" s="295">
        <f>'06_FIT_KEV'!HI13/100</f>
        <v>0.62</v>
      </c>
      <c r="HK34" s="295">
        <f>'06_FIT_KEV'!HJ13/100</f>
        <v>0.62</v>
      </c>
      <c r="HL34" s="295">
        <f>'06_FIT_KEV'!HK13/100</f>
        <v>0.62</v>
      </c>
      <c r="HM34" s="295">
        <f>'06_FIT_KEV'!HL13/100</f>
        <v>0.62</v>
      </c>
      <c r="HN34" s="295">
        <f>'06_FIT_KEV'!HM13/100</f>
        <v>0.62</v>
      </c>
      <c r="HO34" s="295">
        <f>'06_FIT_KEV'!HN13/100</f>
        <v>0.62</v>
      </c>
      <c r="HP34" s="295">
        <f>'06_FIT_KEV'!HO13/100</f>
        <v>0.62</v>
      </c>
      <c r="HQ34" s="295">
        <f>'06_FIT_KEV'!HP13/100</f>
        <v>0.62</v>
      </c>
      <c r="HR34" s="295">
        <f>'06_FIT_KEV'!HQ13/100</f>
        <v>0.62</v>
      </c>
      <c r="HS34" s="295">
        <f>'06_FIT_KEV'!HR13/100</f>
        <v>0.62</v>
      </c>
      <c r="HT34" s="295">
        <f>'06_FIT_KEV'!HS13/100</f>
        <v>0.62</v>
      </c>
      <c r="HU34" s="295">
        <f>'06_FIT_KEV'!HT13/100</f>
        <v>0.62</v>
      </c>
      <c r="HV34" s="295">
        <f>'06_FIT_KEV'!HU13/100</f>
        <v>0.62</v>
      </c>
      <c r="HW34" s="295">
        <f>'06_FIT_KEV'!HV13/100</f>
        <v>0.62</v>
      </c>
      <c r="HX34" s="295">
        <f>'06_FIT_KEV'!HW13/100</f>
        <v>0.62</v>
      </c>
      <c r="HY34" s="295">
        <f>'06_FIT_KEV'!HX13/100</f>
        <v>0.50800000000000001</v>
      </c>
      <c r="HZ34" s="295">
        <f>'06_FIT_KEV'!HY13/100</f>
        <v>0.50800000000000001</v>
      </c>
      <c r="IA34" s="295">
        <f>'06_FIT_KEV'!HZ13/100</f>
        <v>0.50800000000000001</v>
      </c>
      <c r="IB34" s="295">
        <f>'06_FIT_KEV'!IA13/100</f>
        <v>0.50800000000000001</v>
      </c>
      <c r="IC34" s="295">
        <f>'06_FIT_KEV'!IB13/100</f>
        <v>0.50800000000000001</v>
      </c>
      <c r="ID34" s="295">
        <f>'06_FIT_KEV'!IC13/100</f>
        <v>0.50800000000000001</v>
      </c>
      <c r="IE34" s="295">
        <f>'06_FIT_KEV'!ID13/100</f>
        <v>0.50800000000000001</v>
      </c>
      <c r="IF34" s="295">
        <f>'06_FIT_KEV'!IE13/100</f>
        <v>0.50800000000000001</v>
      </c>
      <c r="IG34" s="295">
        <f>'06_FIT_KEV'!IF13/100</f>
        <v>0.50800000000000001</v>
      </c>
      <c r="IH34" s="295">
        <f>'06_FIT_KEV'!IG13/100</f>
        <v>0.50800000000000001</v>
      </c>
      <c r="II34" s="295">
        <f>'06_FIT_KEV'!IH13/100</f>
        <v>0.50800000000000001</v>
      </c>
      <c r="IJ34" s="295">
        <f>'06_FIT_KEV'!II13/100</f>
        <v>0.50800000000000001</v>
      </c>
      <c r="IK34" s="295">
        <f>'06_FIT_KEV'!IJ13/100</f>
        <v>0.42200000000000004</v>
      </c>
      <c r="IL34" s="295">
        <f>'06_FIT_KEV'!IK13/100</f>
        <v>0.42200000000000004</v>
      </c>
      <c r="IM34" s="295">
        <f>'06_FIT_KEV'!IL13/100</f>
        <v>0.42200000000000004</v>
      </c>
      <c r="IN34" s="295">
        <f>'06_FIT_KEV'!IM13/100</f>
        <v>0.42200000000000004</v>
      </c>
      <c r="IO34" s="295">
        <f>'06_FIT_KEV'!IN13/100</f>
        <v>0.42200000000000004</v>
      </c>
      <c r="IP34" s="295">
        <f>'06_FIT_KEV'!IO13/100</f>
        <v>0.42200000000000004</v>
      </c>
      <c r="IQ34" s="295">
        <f>'06_FIT_KEV'!IP13/100</f>
        <v>0.42200000000000004</v>
      </c>
      <c r="IR34" s="295">
        <f>'06_FIT_KEV'!IQ13/100</f>
        <v>0.42200000000000004</v>
      </c>
      <c r="IS34" s="295">
        <f>'06_FIT_KEV'!IR13/100</f>
        <v>0.42200000000000004</v>
      </c>
      <c r="IT34" s="295">
        <f>'06_FIT_KEV'!IS13/100</f>
        <v>0.42200000000000004</v>
      </c>
      <c r="IU34" s="295">
        <f>'06_FIT_KEV'!IT13/100</f>
        <v>0.42200000000000004</v>
      </c>
      <c r="IV34" s="295">
        <f>'06_FIT_KEV'!IU13/100</f>
        <v>0.42200000000000004</v>
      </c>
      <c r="IW34" s="295">
        <f>'06_FIT_KEV'!IV13/100</f>
        <v>0.38824000000000003</v>
      </c>
      <c r="IX34" s="295">
        <f>'06_FIT_KEV'!IW13/100</f>
        <v>0.38824000000000003</v>
      </c>
      <c r="IY34" s="295">
        <f>'06_FIT_KEV'!IX13/100</f>
        <v>0.34899999999999998</v>
      </c>
      <c r="IZ34" s="295">
        <f>'06_FIT_KEV'!IY13/100</f>
        <v>0.34899999999999998</v>
      </c>
      <c r="JA34" s="295">
        <f>'06_FIT_KEV'!IZ13/100</f>
        <v>0.34899999999999998</v>
      </c>
      <c r="JB34" s="295">
        <f>'06_FIT_KEV'!JA13/100</f>
        <v>0.34899999999999998</v>
      </c>
      <c r="JC34" s="295">
        <f>'06_FIT_KEV'!JB13/100</f>
        <v>0.34899999999999998</v>
      </c>
      <c r="JD34" s="295">
        <f>'06_FIT_KEV'!JC13/100</f>
        <v>0.34899999999999998</v>
      </c>
      <c r="JE34" s="295">
        <f>'06_FIT_KEV'!JD13/100</f>
        <v>0.34899999999999998</v>
      </c>
      <c r="JF34" s="295">
        <f>'06_FIT_KEV'!JE13/100</f>
        <v>0.26899999999999996</v>
      </c>
      <c r="JG34" s="295">
        <f>'06_FIT_KEV'!JF13/100</f>
        <v>0.26899999999999996</v>
      </c>
      <c r="JH34" s="295">
        <f>'06_FIT_KEV'!JG13/100</f>
        <v>0.26899999999999996</v>
      </c>
      <c r="JI34" s="295">
        <f>'06_FIT_KEV'!JH13/100</f>
        <v>0.24748000000000001</v>
      </c>
      <c r="JJ34" s="295">
        <f>'06_FIT_KEV'!JI13/100</f>
        <v>0.24748000000000001</v>
      </c>
      <c r="JK34" s="295">
        <f>'06_FIT_KEV'!JJ13/100</f>
        <v>0.24748000000000001</v>
      </c>
      <c r="JL34" s="295">
        <f>'06_FIT_KEV'!JK13/100</f>
        <v>0.24748000000000001</v>
      </c>
      <c r="JM34" s="295">
        <f>'06_FIT_KEV'!JL13/100</f>
        <v>0.24748000000000001</v>
      </c>
      <c r="JN34" s="295">
        <f>'06_FIT_KEV'!JM13/100</f>
        <v>0.24748000000000001</v>
      </c>
      <c r="JO34" s="295">
        <f>'06_FIT_KEV'!JN13/100</f>
        <v>0.24748000000000001</v>
      </c>
      <c r="JP34" s="295">
        <f>'06_FIT_KEV'!JO13/100</f>
        <v>0.24748000000000001</v>
      </c>
      <c r="JQ34" s="295">
        <f>'06_FIT_KEV'!JP13/100</f>
        <v>0.24748000000000001</v>
      </c>
      <c r="JR34" s="295">
        <f>'06_FIT_KEV'!JQ13/100</f>
        <v>0.24748000000000001</v>
      </c>
      <c r="JS34" s="295">
        <f>'06_FIT_KEV'!JR13/100</f>
        <v>0.24748000000000001</v>
      </c>
      <c r="JT34" s="295">
        <f>'06_FIT_KEV'!JS13/100</f>
        <v>0.24748000000000001</v>
      </c>
      <c r="JU34" s="295">
        <f>'06_FIT_KEV'!JT13/100</f>
        <v>0.22</v>
      </c>
      <c r="JV34" s="295">
        <f>'06_FIT_KEV'!JU13/100</f>
        <v>0.22</v>
      </c>
      <c r="JW34" s="295">
        <f>'06_FIT_KEV'!JV13/100</f>
        <v>0.22</v>
      </c>
      <c r="JX34" s="295">
        <f>'06_FIT_KEV'!JW13/100</f>
        <v>0.22</v>
      </c>
      <c r="JY34" s="295">
        <f>'06_FIT_KEV'!JX13/100</f>
        <v>0.22</v>
      </c>
      <c r="JZ34" s="295">
        <f>'06_FIT_KEV'!JY13/100</f>
        <v>0.22</v>
      </c>
      <c r="KA34" s="295">
        <f>'06_FIT_KEV'!JZ13/100</f>
        <v>0.22</v>
      </c>
      <c r="KB34" s="295">
        <f>'06_FIT_KEV'!KA13/100</f>
        <v>0.22</v>
      </c>
      <c r="KC34" s="295">
        <f>'06_FIT_KEV'!KB13/100</f>
        <v>0.22</v>
      </c>
      <c r="KD34" s="295">
        <f>'06_FIT_KEV'!KC13/100</f>
        <v>0.22</v>
      </c>
      <c r="KE34" s="295">
        <f>'06_FIT_KEV'!KD13/100</f>
        <v>0.22</v>
      </c>
      <c r="KF34" s="295">
        <f>'06_FIT_KEV'!KE13/100</f>
        <v>0.22</v>
      </c>
      <c r="KG34" s="295">
        <f>'06_FIT_KEV'!KF13/100</f>
        <v>0.22</v>
      </c>
      <c r="KH34" s="295">
        <f>'06_FIT_KEV'!KG13/100</f>
        <v>0.22</v>
      </c>
      <c r="KI34" s="295">
        <f>'06_FIT_KEV'!KH13/100</f>
        <v>0.22</v>
      </c>
      <c r="KJ34" s="295">
        <f>'06_FIT_KEV'!KI13/100</f>
        <v>0.185</v>
      </c>
      <c r="KK34" s="295">
        <f>'06_FIT_KEV'!KJ13/100</f>
        <v>0.185</v>
      </c>
      <c r="KL34" s="295">
        <f>'06_FIT_KEV'!KK13/100</f>
        <v>0.185</v>
      </c>
      <c r="KM34" s="295">
        <f>'06_FIT_KEV'!KL13/100</f>
        <v>0.185</v>
      </c>
      <c r="KN34" s="295">
        <f>'06_FIT_KEV'!KM13/100</f>
        <v>0.185</v>
      </c>
      <c r="KO34" s="295">
        <f>'06_FIT_KEV'!KN13/100</f>
        <v>0.185</v>
      </c>
      <c r="KP34" s="295">
        <f>'06_FIT_KEV'!KO13/100</f>
        <v>0.17699999999999999</v>
      </c>
      <c r="KQ34" s="295">
        <f>'06_FIT_KEV'!KP13/100</f>
        <v>0.17699999999999999</v>
      </c>
      <c r="KR34" s="295">
        <f>'06_FIT_KEV'!KQ13/100</f>
        <v>0.17699999999999999</v>
      </c>
      <c r="KS34" s="295">
        <f>'06_FIT_KEV'!KR13/100</f>
        <v>0.17699999999999999</v>
      </c>
      <c r="KT34" s="295">
        <f>'06_FIT_KEV'!KS13/100</f>
        <v>0.17699999999999999</v>
      </c>
      <c r="KU34" s="295">
        <f>'06_FIT_KEV'!KT13/100</f>
        <v>0.17699999999999999</v>
      </c>
      <c r="KV34" s="295">
        <f>'06_FIT_KEV'!KU13/100</f>
        <v>0.16600000000000001</v>
      </c>
      <c r="KW34" s="295">
        <f>'06_FIT_KEV'!KV13/100</f>
        <v>0.16600000000000001</v>
      </c>
      <c r="KX34" s="295">
        <f>'06_FIT_KEV'!KW13/100</f>
        <v>0.16600000000000001</v>
      </c>
      <c r="KY34" s="295">
        <f>'06_FIT_KEV'!KX13/100</f>
        <v>0.16600000000000001</v>
      </c>
      <c r="KZ34" s="295">
        <f>'06_FIT_KEV'!KY13/100</f>
        <v>0.16600000000000001</v>
      </c>
      <c r="LA34" s="295">
        <f>'06_FIT_KEV'!KZ13/100</f>
        <v>0.16600000000000001</v>
      </c>
      <c r="LB34" s="295">
        <f>'06_FIT_KEV'!LA13/100</f>
        <v>0.156</v>
      </c>
      <c r="LC34" s="295">
        <f>'06_FIT_KEV'!LB13/100</f>
        <v>0.156</v>
      </c>
      <c r="LD34" s="295">
        <f>'06_FIT_KEV'!LC13/100</f>
        <v>0.156</v>
      </c>
    </row>
    <row r="35" spans="1:316" s="25" customFormat="1">
      <c r="A35" s="126" t="s">
        <v>384</v>
      </c>
      <c r="B35" s="304" t="s">
        <v>15300</v>
      </c>
      <c r="C35" s="304" t="s">
        <v>723</v>
      </c>
      <c r="D35" s="305"/>
      <c r="E35" s="393">
        <v>0</v>
      </c>
      <c r="F35" s="393">
        <v>0</v>
      </c>
      <c r="G35" s="393">
        <v>0</v>
      </c>
      <c r="H35" s="393">
        <v>0</v>
      </c>
      <c r="I35" s="393">
        <v>0</v>
      </c>
      <c r="J35" s="393">
        <v>0</v>
      </c>
      <c r="K35" s="393">
        <v>0</v>
      </c>
      <c r="L35" s="393">
        <v>0</v>
      </c>
      <c r="M35" s="393">
        <v>0</v>
      </c>
      <c r="N35" s="393">
        <v>0</v>
      </c>
      <c r="O35" s="393">
        <v>0</v>
      </c>
      <c r="P35" s="393">
        <v>0</v>
      </c>
      <c r="Q35" s="393">
        <v>0</v>
      </c>
      <c r="R35" s="393">
        <v>0</v>
      </c>
      <c r="S35" s="393">
        <v>0</v>
      </c>
      <c r="T35" s="393">
        <v>0</v>
      </c>
      <c r="U35" s="393">
        <v>0</v>
      </c>
      <c r="V35" s="393">
        <v>0</v>
      </c>
      <c r="W35" s="393">
        <v>0</v>
      </c>
      <c r="X35" s="393">
        <v>0</v>
      </c>
      <c r="Y35" s="393">
        <v>0</v>
      </c>
      <c r="Z35" s="393">
        <v>0</v>
      </c>
      <c r="AA35" s="393">
        <v>0</v>
      </c>
      <c r="AB35" s="393">
        <v>0</v>
      </c>
      <c r="AC35" s="393">
        <v>0</v>
      </c>
      <c r="AD35" s="393">
        <v>0</v>
      </c>
      <c r="AE35" s="393">
        <v>0</v>
      </c>
      <c r="AF35" s="393">
        <v>0</v>
      </c>
      <c r="AG35" s="393">
        <v>0</v>
      </c>
      <c r="AH35" s="393">
        <v>0</v>
      </c>
      <c r="AI35" s="393">
        <v>0</v>
      </c>
      <c r="AJ35" s="393">
        <v>0</v>
      </c>
      <c r="AK35" s="393">
        <v>0</v>
      </c>
      <c r="AL35" s="393">
        <v>0</v>
      </c>
      <c r="AM35" s="393">
        <v>0</v>
      </c>
      <c r="AN35" s="393">
        <v>0</v>
      </c>
      <c r="AO35" s="393">
        <v>0</v>
      </c>
      <c r="AP35" s="393">
        <v>0</v>
      </c>
      <c r="AQ35" s="393">
        <v>0</v>
      </c>
      <c r="AR35" s="393">
        <v>0</v>
      </c>
      <c r="AS35" s="393">
        <v>0</v>
      </c>
      <c r="AT35" s="393">
        <v>0</v>
      </c>
      <c r="AU35" s="393">
        <v>0</v>
      </c>
      <c r="AV35" s="393">
        <v>0</v>
      </c>
      <c r="AW35" s="393">
        <v>0</v>
      </c>
      <c r="AX35" s="393">
        <v>0</v>
      </c>
      <c r="AY35" s="393">
        <v>0</v>
      </c>
      <c r="AZ35" s="393">
        <v>0</v>
      </c>
      <c r="BA35" s="393">
        <v>0</v>
      </c>
      <c r="BB35" s="393">
        <v>0</v>
      </c>
      <c r="BC35" s="393">
        <v>0</v>
      </c>
      <c r="BD35" s="393">
        <v>0</v>
      </c>
      <c r="BE35" s="393">
        <v>0</v>
      </c>
      <c r="BF35" s="393">
        <v>0</v>
      </c>
      <c r="BG35" s="393">
        <v>0</v>
      </c>
      <c r="BH35" s="393">
        <v>0</v>
      </c>
      <c r="BI35" s="393">
        <v>0</v>
      </c>
      <c r="BJ35" s="393">
        <v>0</v>
      </c>
      <c r="BK35" s="393">
        <v>0</v>
      </c>
      <c r="BL35" s="393">
        <v>0</v>
      </c>
      <c r="BM35" s="393">
        <v>0</v>
      </c>
      <c r="BN35" s="393">
        <v>0</v>
      </c>
      <c r="BO35" s="393">
        <v>0</v>
      </c>
      <c r="BP35" s="393">
        <v>0</v>
      </c>
      <c r="BQ35" s="393">
        <v>0</v>
      </c>
      <c r="BR35" s="393">
        <v>0</v>
      </c>
      <c r="BS35" s="393">
        <v>0</v>
      </c>
      <c r="BT35" s="393">
        <v>0</v>
      </c>
      <c r="BU35" s="393">
        <v>0</v>
      </c>
      <c r="BV35" s="393">
        <v>0</v>
      </c>
      <c r="BW35" s="393">
        <v>0</v>
      </c>
      <c r="BX35" s="393">
        <v>0</v>
      </c>
      <c r="BY35" s="393">
        <v>0</v>
      </c>
      <c r="BZ35" s="393">
        <v>0</v>
      </c>
      <c r="CA35" s="393">
        <v>0</v>
      </c>
      <c r="CB35" s="393">
        <v>0</v>
      </c>
      <c r="CC35" s="393">
        <v>0</v>
      </c>
      <c r="CD35" s="393">
        <v>0</v>
      </c>
      <c r="CE35" s="393">
        <v>0</v>
      </c>
      <c r="CF35" s="393">
        <v>0</v>
      </c>
      <c r="CG35" s="393">
        <v>0</v>
      </c>
      <c r="CH35" s="393">
        <v>0</v>
      </c>
      <c r="CI35" s="393">
        <v>0</v>
      </c>
      <c r="CJ35" s="393">
        <v>0</v>
      </c>
      <c r="CK35" s="393">
        <v>0</v>
      </c>
      <c r="CL35" s="393">
        <v>0</v>
      </c>
      <c r="CM35" s="393">
        <v>0</v>
      </c>
      <c r="CN35" s="393">
        <v>0</v>
      </c>
      <c r="CO35" s="393">
        <v>0</v>
      </c>
      <c r="CP35" s="393">
        <v>0</v>
      </c>
      <c r="CQ35" s="393">
        <v>0</v>
      </c>
      <c r="CR35" s="393">
        <v>0</v>
      </c>
      <c r="CS35" s="393">
        <v>0</v>
      </c>
      <c r="CT35" s="393">
        <v>0</v>
      </c>
      <c r="CU35" s="393">
        <v>0</v>
      </c>
      <c r="CV35" s="393">
        <v>0</v>
      </c>
      <c r="CW35" s="393">
        <v>0</v>
      </c>
      <c r="CX35" s="393">
        <v>0</v>
      </c>
      <c r="CY35" s="393">
        <v>0</v>
      </c>
      <c r="CZ35" s="393">
        <v>0</v>
      </c>
      <c r="DA35" s="393">
        <v>0</v>
      </c>
      <c r="DB35" s="393">
        <v>0</v>
      </c>
      <c r="DC35" s="393">
        <v>0</v>
      </c>
      <c r="DD35" s="393">
        <v>0</v>
      </c>
      <c r="DE35" s="393">
        <v>0</v>
      </c>
      <c r="DF35" s="393">
        <v>0</v>
      </c>
      <c r="DG35" s="393">
        <v>0</v>
      </c>
      <c r="DH35" s="393">
        <v>0</v>
      </c>
      <c r="DI35" s="393">
        <v>0</v>
      </c>
      <c r="DJ35" s="393">
        <v>0</v>
      </c>
      <c r="DK35" s="393">
        <v>0</v>
      </c>
      <c r="DL35" s="393">
        <v>0</v>
      </c>
      <c r="DM35" s="393">
        <v>0</v>
      </c>
      <c r="DN35" s="393">
        <v>0</v>
      </c>
      <c r="DO35" s="393">
        <v>0</v>
      </c>
      <c r="DP35" s="393">
        <v>0</v>
      </c>
      <c r="DQ35" s="393">
        <v>0</v>
      </c>
      <c r="DR35" s="393">
        <v>0</v>
      </c>
      <c r="DS35" s="393">
        <v>0</v>
      </c>
      <c r="DT35" s="393">
        <v>0</v>
      </c>
      <c r="DU35" s="393">
        <v>0</v>
      </c>
      <c r="DV35" s="393">
        <v>0</v>
      </c>
      <c r="DW35" s="393">
        <v>0</v>
      </c>
      <c r="DX35" s="393">
        <v>0</v>
      </c>
      <c r="DY35" s="393">
        <v>0</v>
      </c>
      <c r="DZ35" s="393">
        <v>0</v>
      </c>
      <c r="EA35" s="393">
        <v>0</v>
      </c>
      <c r="EB35" s="393">
        <v>0</v>
      </c>
      <c r="EC35" s="393">
        <v>0</v>
      </c>
      <c r="ED35" s="393">
        <v>0</v>
      </c>
      <c r="EE35" s="393">
        <v>0</v>
      </c>
      <c r="EF35" s="393">
        <v>0</v>
      </c>
      <c r="EG35" s="393">
        <v>0</v>
      </c>
      <c r="EH35" s="393">
        <v>0</v>
      </c>
      <c r="EI35" s="393">
        <v>0</v>
      </c>
      <c r="EJ35" s="393">
        <v>0</v>
      </c>
      <c r="EK35" s="393">
        <v>0</v>
      </c>
      <c r="EL35" s="393">
        <v>0</v>
      </c>
      <c r="EM35" s="393">
        <v>0</v>
      </c>
      <c r="EN35" s="393">
        <v>0</v>
      </c>
      <c r="EO35" s="393">
        <v>0</v>
      </c>
      <c r="EP35" s="393">
        <v>0</v>
      </c>
      <c r="EQ35" s="393">
        <v>0</v>
      </c>
      <c r="ER35" s="393">
        <v>0</v>
      </c>
      <c r="ES35" s="393">
        <v>0</v>
      </c>
      <c r="ET35" s="393">
        <v>0</v>
      </c>
      <c r="EU35" s="393">
        <v>0</v>
      </c>
      <c r="EV35" s="393">
        <v>0</v>
      </c>
      <c r="EW35" s="393">
        <v>0</v>
      </c>
      <c r="EX35" s="393">
        <v>0</v>
      </c>
      <c r="EY35" s="393">
        <v>0</v>
      </c>
      <c r="EZ35" s="393">
        <v>0</v>
      </c>
      <c r="FA35" s="393">
        <v>0</v>
      </c>
      <c r="FB35" s="393">
        <v>0</v>
      </c>
      <c r="FC35" s="393">
        <v>0</v>
      </c>
      <c r="FD35" s="393">
        <v>0</v>
      </c>
      <c r="FE35" s="393">
        <v>0</v>
      </c>
      <c r="FF35" s="393">
        <v>0</v>
      </c>
      <c r="FG35" s="393">
        <v>0</v>
      </c>
      <c r="FH35" s="393">
        <v>0</v>
      </c>
      <c r="FI35" s="393">
        <v>0</v>
      </c>
      <c r="FJ35" s="393">
        <v>0</v>
      </c>
      <c r="FK35" s="393">
        <v>0</v>
      </c>
      <c r="FL35" s="393">
        <v>0</v>
      </c>
      <c r="FM35" s="393">
        <v>0</v>
      </c>
      <c r="FN35" s="393">
        <v>0</v>
      </c>
      <c r="FO35" s="393">
        <v>0</v>
      </c>
      <c r="FP35" s="393">
        <v>0</v>
      </c>
      <c r="FQ35" s="295">
        <f>'06_FIT_KEV'!FP8</f>
        <v>0.15</v>
      </c>
      <c r="FR35" s="295">
        <f>'06_FIT_KEV'!FQ8</f>
        <v>0.15</v>
      </c>
      <c r="FS35" s="295">
        <f>'06_FIT_KEV'!FR8</f>
        <v>0.15</v>
      </c>
      <c r="FT35" s="295">
        <f>'06_FIT_KEV'!FS8</f>
        <v>0.15</v>
      </c>
      <c r="FU35" s="295">
        <f>'06_FIT_KEV'!FT8</f>
        <v>0.15</v>
      </c>
      <c r="FV35" s="295">
        <f>'06_FIT_KEV'!FU8</f>
        <v>0.15</v>
      </c>
      <c r="FW35" s="295">
        <f>'06_FIT_KEV'!FV8</f>
        <v>0.15</v>
      </c>
      <c r="FX35" s="295">
        <f>'06_FIT_KEV'!FW8</f>
        <v>0.15</v>
      </c>
      <c r="FY35" s="295">
        <f>'06_FIT_KEV'!FX8</f>
        <v>0.15</v>
      </c>
      <c r="FZ35" s="295">
        <f>'06_FIT_KEV'!FY8</f>
        <v>0.15</v>
      </c>
      <c r="GA35" s="295">
        <f>'06_FIT_KEV'!FZ8</f>
        <v>0.15</v>
      </c>
      <c r="GB35" s="295">
        <f>'06_FIT_KEV'!GA8</f>
        <v>0.15</v>
      </c>
      <c r="GC35" s="295">
        <v>0.15</v>
      </c>
      <c r="GD35" s="295">
        <v>0.15</v>
      </c>
      <c r="GE35" s="295">
        <v>0.15</v>
      </c>
      <c r="GF35" s="295">
        <v>0.15</v>
      </c>
      <c r="GG35" s="295">
        <v>0.15</v>
      </c>
      <c r="GH35" s="295">
        <v>0.15</v>
      </c>
      <c r="GI35" s="295">
        <v>0.15</v>
      </c>
      <c r="GJ35" s="295">
        <v>0.15</v>
      </c>
      <c r="GK35" s="295">
        <v>0.15</v>
      </c>
      <c r="GL35" s="295">
        <v>0.15</v>
      </c>
      <c r="GM35" s="295">
        <v>0.15</v>
      </c>
      <c r="GN35" s="295">
        <v>0.15</v>
      </c>
      <c r="GO35" s="295">
        <v>0.15</v>
      </c>
      <c r="GP35" s="295">
        <v>0.15</v>
      </c>
      <c r="GQ35" s="295">
        <v>0.15</v>
      </c>
      <c r="GR35" s="295">
        <v>0.15</v>
      </c>
      <c r="GS35" s="295">
        <v>0.15</v>
      </c>
      <c r="GT35" s="295">
        <v>0.15</v>
      </c>
      <c r="GU35" s="295">
        <v>0.15</v>
      </c>
      <c r="GV35" s="295">
        <v>0.15</v>
      </c>
      <c r="GW35" s="295">
        <v>0.15</v>
      </c>
      <c r="GX35" s="295">
        <v>0.15</v>
      </c>
      <c r="GY35" s="295">
        <v>0.15</v>
      </c>
      <c r="GZ35" s="295">
        <v>0.15</v>
      </c>
      <c r="HA35" s="295">
        <v>0.15</v>
      </c>
      <c r="HB35" s="295">
        <v>0.15</v>
      </c>
      <c r="HC35" s="295">
        <v>0.15</v>
      </c>
      <c r="HD35" s="295">
        <v>0.15</v>
      </c>
      <c r="HE35" s="295">
        <f>'06_FIT_KEV'!HD8/100</f>
        <v>0.51</v>
      </c>
      <c r="HF35" s="295">
        <f>'06_FIT_KEV'!HE8/100</f>
        <v>0.51</v>
      </c>
      <c r="HG35" s="295">
        <f>'06_FIT_KEV'!HF8/100</f>
        <v>0.51</v>
      </c>
      <c r="HH35" s="295">
        <f>'06_FIT_KEV'!HG8/100</f>
        <v>0.51</v>
      </c>
      <c r="HI35" s="295">
        <f>'06_FIT_KEV'!HH8/100</f>
        <v>0.51</v>
      </c>
      <c r="HJ35" s="295">
        <f>'06_FIT_KEV'!HI8/100</f>
        <v>0.51</v>
      </c>
      <c r="HK35" s="295">
        <f>'06_FIT_KEV'!HJ8/100</f>
        <v>0.51</v>
      </c>
      <c r="HL35" s="295">
        <f>'06_FIT_KEV'!HK8/100</f>
        <v>0.51</v>
      </c>
      <c r="HM35" s="295">
        <f>'06_FIT_KEV'!HL8/100</f>
        <v>0.51</v>
      </c>
      <c r="HN35" s="295">
        <f>'06_FIT_KEV'!HM8/100</f>
        <v>0.51</v>
      </c>
      <c r="HO35" s="295">
        <f>'06_FIT_KEV'!HN8/100</f>
        <v>0.51</v>
      </c>
      <c r="HP35" s="295">
        <f>'06_FIT_KEV'!HO8/100</f>
        <v>0.51</v>
      </c>
      <c r="HQ35" s="295">
        <f>'06_FIT_KEV'!HP8/100</f>
        <v>0.51</v>
      </c>
      <c r="HR35" s="295">
        <f>'06_FIT_KEV'!HQ8/100</f>
        <v>0.51</v>
      </c>
      <c r="HS35" s="295">
        <f>'06_FIT_KEV'!HR8/100</f>
        <v>0.51</v>
      </c>
      <c r="HT35" s="295">
        <f>'06_FIT_KEV'!HS8/100</f>
        <v>0.51</v>
      </c>
      <c r="HU35" s="295">
        <f>'06_FIT_KEV'!HT8/100</f>
        <v>0.51</v>
      </c>
      <c r="HV35" s="295">
        <f>'06_FIT_KEV'!HU8/100</f>
        <v>0.51</v>
      </c>
      <c r="HW35" s="295">
        <f>'06_FIT_KEV'!HV8/100</f>
        <v>0.51</v>
      </c>
      <c r="HX35" s="295">
        <f>'06_FIT_KEV'!HW8/100</f>
        <v>0.51</v>
      </c>
      <c r="HY35" s="295">
        <f>'06_FIT_KEV'!HX8/100</f>
        <v>0.41799999999999998</v>
      </c>
      <c r="HZ35" s="295">
        <f>'06_FIT_KEV'!HY8/100</f>
        <v>0.41799999999999998</v>
      </c>
      <c r="IA35" s="295">
        <f>'06_FIT_KEV'!HZ8/100</f>
        <v>0.41799999999999998</v>
      </c>
      <c r="IB35" s="295">
        <f>'06_FIT_KEV'!IA8/100</f>
        <v>0.41799999999999998</v>
      </c>
      <c r="IC35" s="295">
        <f>'06_FIT_KEV'!IB8/100</f>
        <v>0.41799999999999998</v>
      </c>
      <c r="ID35" s="295">
        <f>'06_FIT_KEV'!IC8/100</f>
        <v>0.41799999999999998</v>
      </c>
      <c r="IE35" s="295">
        <f>'06_FIT_KEV'!ID8/100</f>
        <v>0.41799999999999998</v>
      </c>
      <c r="IF35" s="295">
        <f>'06_FIT_KEV'!IE8/100</f>
        <v>0.41799999999999998</v>
      </c>
      <c r="IG35" s="295">
        <f>'06_FIT_KEV'!IF8/100</f>
        <v>0.41799999999999998</v>
      </c>
      <c r="IH35" s="295">
        <f>'06_FIT_KEV'!IG8/100</f>
        <v>0.41799999999999998</v>
      </c>
      <c r="II35" s="295">
        <f>'06_FIT_KEV'!IH8/100</f>
        <v>0.41799999999999998</v>
      </c>
      <c r="IJ35" s="295">
        <f>'06_FIT_KEV'!II8/100</f>
        <v>0.41799999999999998</v>
      </c>
      <c r="IK35" s="295">
        <f>'06_FIT_KEV'!IJ8/100</f>
        <v>0.34299999999999997</v>
      </c>
      <c r="IL35" s="295">
        <f>'06_FIT_KEV'!IK8/100</f>
        <v>0.34299999999999997</v>
      </c>
      <c r="IM35" s="295">
        <f>'06_FIT_KEV'!IL8/100</f>
        <v>0.34299999999999997</v>
      </c>
      <c r="IN35" s="295">
        <f>'06_FIT_KEV'!IM8/100</f>
        <v>0.34299999999999997</v>
      </c>
      <c r="IO35" s="295">
        <f>'06_FIT_KEV'!IN8/100</f>
        <v>0.34299999999999997</v>
      </c>
      <c r="IP35" s="295">
        <f>'06_FIT_KEV'!IO8/100</f>
        <v>0.34299999999999997</v>
      </c>
      <c r="IQ35" s="295">
        <f>'06_FIT_KEV'!IP8/100</f>
        <v>0.34299999999999997</v>
      </c>
      <c r="IR35" s="295">
        <f>'06_FIT_KEV'!IQ8/100</f>
        <v>0.34299999999999997</v>
      </c>
      <c r="IS35" s="295">
        <f>'06_FIT_KEV'!IR8/100</f>
        <v>0.34299999999999997</v>
      </c>
      <c r="IT35" s="295">
        <f>'06_FIT_KEV'!IS8/100</f>
        <v>0.34299999999999997</v>
      </c>
      <c r="IU35" s="295">
        <f>'06_FIT_KEV'!IT8/100</f>
        <v>0.34299999999999997</v>
      </c>
      <c r="IV35" s="295">
        <f>'06_FIT_KEV'!IU8/100</f>
        <v>0.34299999999999997</v>
      </c>
      <c r="IW35" s="295">
        <f>'06_FIT_KEV'!IV8/100</f>
        <v>0.31555999999999995</v>
      </c>
      <c r="IX35" s="295">
        <f>'06_FIT_KEV'!IW8/100</f>
        <v>0.31555999999999995</v>
      </c>
      <c r="IY35" s="295">
        <f>'06_FIT_KEV'!IX8/100</f>
        <v>0.32</v>
      </c>
      <c r="IZ35" s="295">
        <f>'06_FIT_KEV'!IY8/100</f>
        <v>0.32</v>
      </c>
      <c r="JA35" s="295">
        <f>'06_FIT_KEV'!IZ8/100</f>
        <v>0.32</v>
      </c>
      <c r="JB35" s="295">
        <f>'06_FIT_KEV'!JA8/100</f>
        <v>0.32</v>
      </c>
      <c r="JC35" s="295">
        <f>'06_FIT_KEV'!JB8/100</f>
        <v>0.32</v>
      </c>
      <c r="JD35" s="295">
        <f>'06_FIT_KEV'!JC8/100</f>
        <v>0.32</v>
      </c>
      <c r="JE35" s="295">
        <f>'06_FIT_KEV'!JD8/100</f>
        <v>0.32</v>
      </c>
      <c r="JF35" s="295">
        <f>'06_FIT_KEV'!JE8/100</f>
        <v>0.248</v>
      </c>
      <c r="JG35" s="295">
        <f>'06_FIT_KEV'!JF8/100</f>
        <v>0.248</v>
      </c>
      <c r="JH35" s="295">
        <f>'06_FIT_KEV'!JG8/100</f>
        <v>0.248</v>
      </c>
      <c r="JI35" s="295">
        <f>'06_FIT_KEV'!JH8/100</f>
        <v>0.22816000000000003</v>
      </c>
      <c r="JJ35" s="295">
        <f>'06_FIT_KEV'!JI8/100</f>
        <v>0.22816000000000003</v>
      </c>
      <c r="JK35" s="295">
        <f>'06_FIT_KEV'!JJ8/100</f>
        <v>0.22816000000000003</v>
      </c>
      <c r="JL35" s="295">
        <f>'06_FIT_KEV'!JK8/100</f>
        <v>0.22816000000000003</v>
      </c>
      <c r="JM35" s="295">
        <f>'06_FIT_KEV'!JL8/100</f>
        <v>0.22816000000000003</v>
      </c>
      <c r="JN35" s="295">
        <f>'06_FIT_KEV'!JM8/100</f>
        <v>0.22816000000000003</v>
      </c>
      <c r="JO35" s="295">
        <f>'06_FIT_KEV'!JN8/100</f>
        <v>0.22816000000000003</v>
      </c>
      <c r="JP35" s="295">
        <f>'06_FIT_KEV'!JO8/100</f>
        <v>0.22816000000000003</v>
      </c>
      <c r="JQ35" s="295">
        <f>'06_FIT_KEV'!JP8/100</f>
        <v>0.22816000000000003</v>
      </c>
      <c r="JR35" s="295">
        <f>'06_FIT_KEV'!JQ8/100</f>
        <v>0.22816000000000003</v>
      </c>
      <c r="JS35" s="295">
        <f>'06_FIT_KEV'!JR8/100</f>
        <v>0.22816000000000003</v>
      </c>
      <c r="JT35" s="295">
        <f>'06_FIT_KEV'!JS8/100</f>
        <v>0.22816000000000003</v>
      </c>
      <c r="JU35" s="295">
        <f>'06_FIT_KEV'!JT8/100</f>
        <v>0.19800000000000001</v>
      </c>
      <c r="JV35" s="295">
        <f>'06_FIT_KEV'!JU8/100</f>
        <v>0.19800000000000001</v>
      </c>
      <c r="JW35" s="295">
        <f>'06_FIT_KEV'!JV8/100</f>
        <v>0.19800000000000001</v>
      </c>
      <c r="JX35" s="295">
        <f>'06_FIT_KEV'!JW8/100</f>
        <v>0.19800000000000001</v>
      </c>
      <c r="JY35" s="295">
        <f>'06_FIT_KEV'!JX8/100</f>
        <v>0.19800000000000001</v>
      </c>
      <c r="JZ35" s="295">
        <f>'06_FIT_KEV'!JY8/100</f>
        <v>0.19800000000000001</v>
      </c>
      <c r="KA35" s="295">
        <f>'06_FIT_KEV'!JZ8/100</f>
        <v>0.19800000000000001</v>
      </c>
      <c r="KB35" s="295">
        <f>'06_FIT_KEV'!KA8/100</f>
        <v>0.19800000000000001</v>
      </c>
      <c r="KC35" s="295">
        <f>'06_FIT_KEV'!KB8/100</f>
        <v>0.19800000000000001</v>
      </c>
      <c r="KD35" s="295">
        <f>'06_FIT_KEV'!KC8/100</f>
        <v>0.19800000000000001</v>
      </c>
      <c r="KE35" s="295">
        <f>'06_FIT_KEV'!KD8/100</f>
        <v>0.19800000000000001</v>
      </c>
      <c r="KF35" s="295">
        <f>'06_FIT_KEV'!KE8/100</f>
        <v>0.19800000000000001</v>
      </c>
      <c r="KG35" s="295">
        <f>'06_FIT_KEV'!KF8/100</f>
        <v>0.19800000000000001</v>
      </c>
      <c r="KH35" s="295">
        <f>'06_FIT_KEV'!KG8/100</f>
        <v>0.19800000000000001</v>
      </c>
      <c r="KI35" s="295">
        <f>'06_FIT_KEV'!KH8/100</f>
        <v>0.19800000000000001</v>
      </c>
      <c r="KJ35" s="295">
        <f>'06_FIT_KEV'!KI8/100</f>
        <v>0.185</v>
      </c>
      <c r="KK35" s="295">
        <f>'06_FIT_KEV'!KJ8/100</f>
        <v>0.185</v>
      </c>
      <c r="KL35" s="295">
        <f>'06_FIT_KEV'!KK8/100</f>
        <v>0.185</v>
      </c>
      <c r="KM35" s="295">
        <f>'06_FIT_KEV'!KL8/100</f>
        <v>0.185</v>
      </c>
      <c r="KN35" s="295">
        <f>'06_FIT_KEV'!KM8/100</f>
        <v>0.185</v>
      </c>
      <c r="KO35" s="295">
        <f>'06_FIT_KEV'!KN8/100</f>
        <v>0.185</v>
      </c>
      <c r="KP35" s="295">
        <f>'06_FIT_KEV'!KO8/100</f>
        <v>0.17699999999999999</v>
      </c>
      <c r="KQ35" s="295">
        <f>'06_FIT_KEV'!KP8/100</f>
        <v>0.17699999999999999</v>
      </c>
      <c r="KR35" s="295">
        <f>'06_FIT_KEV'!KQ8/100</f>
        <v>0.17699999999999999</v>
      </c>
      <c r="KS35" s="295">
        <f>'06_FIT_KEV'!KR8/100</f>
        <v>0.17699999999999999</v>
      </c>
      <c r="KT35" s="295">
        <f>'06_FIT_KEV'!KS8/100</f>
        <v>0.17699999999999999</v>
      </c>
      <c r="KU35" s="295">
        <f>'06_FIT_KEV'!KT8/100</f>
        <v>0.17699999999999999</v>
      </c>
      <c r="KV35" s="295">
        <f>'06_FIT_KEV'!KU8/100</f>
        <v>0.16600000000000001</v>
      </c>
      <c r="KW35" s="295">
        <f>'06_FIT_KEV'!KV8/100</f>
        <v>0.16600000000000001</v>
      </c>
      <c r="KX35" s="295">
        <f>'06_FIT_KEV'!KW8/100</f>
        <v>0.16600000000000001</v>
      </c>
      <c r="KY35" s="295">
        <f>'06_FIT_KEV'!KX8/100</f>
        <v>0.16600000000000001</v>
      </c>
      <c r="KZ35" s="295">
        <f>'06_FIT_KEV'!KY8/100</f>
        <v>0.16600000000000001</v>
      </c>
      <c r="LA35" s="295">
        <f>'06_FIT_KEV'!KZ8/100</f>
        <v>0.16600000000000001</v>
      </c>
      <c r="LB35" s="295">
        <f>'06_FIT_KEV'!LA8/100</f>
        <v>0.156</v>
      </c>
      <c r="LC35" s="295">
        <f>'06_FIT_KEV'!LB8/100</f>
        <v>0.156</v>
      </c>
      <c r="LD35" s="295">
        <f>'06_FIT_KEV'!LC8/100</f>
        <v>0.156</v>
      </c>
    </row>
    <row r="36" spans="1:316">
      <c r="A36" s="126" t="s">
        <v>384</v>
      </c>
      <c r="B36" s="304" t="s">
        <v>15300</v>
      </c>
      <c r="C36" s="304" t="s">
        <v>725</v>
      </c>
      <c r="D36" s="306"/>
      <c r="E36" s="393">
        <v>0</v>
      </c>
      <c r="F36" s="393">
        <v>0</v>
      </c>
      <c r="G36" s="393">
        <v>0</v>
      </c>
      <c r="H36" s="393">
        <v>0</v>
      </c>
      <c r="I36" s="393">
        <v>0</v>
      </c>
      <c r="J36" s="393">
        <v>0</v>
      </c>
      <c r="K36" s="393">
        <v>0</v>
      </c>
      <c r="L36" s="393">
        <v>0</v>
      </c>
      <c r="M36" s="393">
        <v>0</v>
      </c>
      <c r="N36" s="393">
        <v>0</v>
      </c>
      <c r="O36" s="393">
        <v>0</v>
      </c>
      <c r="P36" s="393">
        <v>0</v>
      </c>
      <c r="Q36" s="393">
        <v>0</v>
      </c>
      <c r="R36" s="393">
        <v>0</v>
      </c>
      <c r="S36" s="393">
        <v>0</v>
      </c>
      <c r="T36" s="393">
        <v>0</v>
      </c>
      <c r="U36" s="393">
        <v>0</v>
      </c>
      <c r="V36" s="393">
        <v>0</v>
      </c>
      <c r="W36" s="393">
        <v>0</v>
      </c>
      <c r="X36" s="393">
        <v>0</v>
      </c>
      <c r="Y36" s="393">
        <v>0</v>
      </c>
      <c r="Z36" s="393">
        <v>0</v>
      </c>
      <c r="AA36" s="393">
        <v>0</v>
      </c>
      <c r="AB36" s="393">
        <v>0</v>
      </c>
      <c r="AC36" s="393">
        <v>0</v>
      </c>
      <c r="AD36" s="393">
        <v>0</v>
      </c>
      <c r="AE36" s="393">
        <v>0</v>
      </c>
      <c r="AF36" s="393">
        <v>0</v>
      </c>
      <c r="AG36" s="393">
        <v>0</v>
      </c>
      <c r="AH36" s="393">
        <v>0</v>
      </c>
      <c r="AI36" s="393">
        <v>0</v>
      </c>
      <c r="AJ36" s="393">
        <v>0</v>
      </c>
      <c r="AK36" s="393">
        <v>0</v>
      </c>
      <c r="AL36" s="393">
        <v>0</v>
      </c>
      <c r="AM36" s="393">
        <v>0</v>
      </c>
      <c r="AN36" s="393">
        <v>0</v>
      </c>
      <c r="AO36" s="393">
        <v>0</v>
      </c>
      <c r="AP36" s="393">
        <v>0</v>
      </c>
      <c r="AQ36" s="393">
        <v>0</v>
      </c>
      <c r="AR36" s="393">
        <v>0</v>
      </c>
      <c r="AS36" s="393">
        <v>0</v>
      </c>
      <c r="AT36" s="393">
        <v>0</v>
      </c>
      <c r="AU36" s="393">
        <v>0</v>
      </c>
      <c r="AV36" s="393">
        <v>0</v>
      </c>
      <c r="AW36" s="393">
        <v>0</v>
      </c>
      <c r="AX36" s="393">
        <v>0</v>
      </c>
      <c r="AY36" s="393">
        <v>0</v>
      </c>
      <c r="AZ36" s="393">
        <v>0</v>
      </c>
      <c r="BA36" s="393">
        <v>0</v>
      </c>
      <c r="BB36" s="393">
        <v>0</v>
      </c>
      <c r="BC36" s="393">
        <v>0</v>
      </c>
      <c r="BD36" s="393">
        <v>0</v>
      </c>
      <c r="BE36" s="393">
        <v>0</v>
      </c>
      <c r="BF36" s="393">
        <v>0</v>
      </c>
      <c r="BG36" s="393">
        <v>0</v>
      </c>
      <c r="BH36" s="393">
        <v>0</v>
      </c>
      <c r="BI36" s="393">
        <v>0</v>
      </c>
      <c r="BJ36" s="393">
        <v>0</v>
      </c>
      <c r="BK36" s="393">
        <v>0</v>
      </c>
      <c r="BL36" s="393">
        <v>0</v>
      </c>
      <c r="BM36" s="393">
        <v>0</v>
      </c>
      <c r="BN36" s="393">
        <v>0</v>
      </c>
      <c r="BO36" s="393">
        <v>0</v>
      </c>
      <c r="BP36" s="393">
        <v>0</v>
      </c>
      <c r="BQ36" s="393">
        <v>0</v>
      </c>
      <c r="BR36" s="393">
        <v>0</v>
      </c>
      <c r="BS36" s="393">
        <v>0</v>
      </c>
      <c r="BT36" s="393">
        <v>0</v>
      </c>
      <c r="BU36" s="393">
        <v>0</v>
      </c>
      <c r="BV36" s="393">
        <v>0</v>
      </c>
      <c r="BW36" s="393">
        <v>0</v>
      </c>
      <c r="BX36" s="393">
        <v>0</v>
      </c>
      <c r="BY36" s="393">
        <v>0</v>
      </c>
      <c r="BZ36" s="393">
        <v>0</v>
      </c>
      <c r="CA36" s="393">
        <v>0</v>
      </c>
      <c r="CB36" s="393">
        <v>0</v>
      </c>
      <c r="CC36" s="393">
        <v>0</v>
      </c>
      <c r="CD36" s="393">
        <v>0</v>
      </c>
      <c r="CE36" s="393">
        <v>0</v>
      </c>
      <c r="CF36" s="393">
        <v>0</v>
      </c>
      <c r="CG36" s="393">
        <v>0</v>
      </c>
      <c r="CH36" s="393">
        <v>0</v>
      </c>
      <c r="CI36" s="393">
        <v>0</v>
      </c>
      <c r="CJ36" s="393">
        <v>0</v>
      </c>
      <c r="CK36" s="393">
        <v>0</v>
      </c>
      <c r="CL36" s="393">
        <v>0</v>
      </c>
      <c r="CM36" s="393">
        <v>0</v>
      </c>
      <c r="CN36" s="393">
        <v>0</v>
      </c>
      <c r="CO36" s="393">
        <v>0</v>
      </c>
      <c r="CP36" s="393">
        <v>0</v>
      </c>
      <c r="CQ36" s="393">
        <v>0</v>
      </c>
      <c r="CR36" s="393">
        <v>0</v>
      </c>
      <c r="CS36" s="393">
        <v>0</v>
      </c>
      <c r="CT36" s="393">
        <v>0</v>
      </c>
      <c r="CU36" s="393">
        <v>0</v>
      </c>
      <c r="CV36" s="393">
        <v>0</v>
      </c>
      <c r="CW36" s="393">
        <v>0</v>
      </c>
      <c r="CX36" s="393">
        <v>0</v>
      </c>
      <c r="CY36" s="393">
        <v>0</v>
      </c>
      <c r="CZ36" s="393">
        <v>0</v>
      </c>
      <c r="DA36" s="393">
        <v>0</v>
      </c>
      <c r="DB36" s="393">
        <v>0</v>
      </c>
      <c r="DC36" s="393">
        <v>0</v>
      </c>
      <c r="DD36" s="393">
        <v>0</v>
      </c>
      <c r="DE36" s="393">
        <v>0</v>
      </c>
      <c r="DF36" s="393">
        <v>0</v>
      </c>
      <c r="DG36" s="393">
        <v>0</v>
      </c>
      <c r="DH36" s="393">
        <v>0</v>
      </c>
      <c r="DI36" s="393">
        <v>0</v>
      </c>
      <c r="DJ36" s="393">
        <v>0</v>
      </c>
      <c r="DK36" s="393">
        <v>0</v>
      </c>
      <c r="DL36" s="393">
        <v>0</v>
      </c>
      <c r="DM36" s="393">
        <v>0</v>
      </c>
      <c r="DN36" s="393">
        <v>0</v>
      </c>
      <c r="DO36" s="393">
        <v>0</v>
      </c>
      <c r="DP36" s="393">
        <v>0</v>
      </c>
      <c r="DQ36" s="393">
        <v>0</v>
      </c>
      <c r="DR36" s="393">
        <v>0</v>
      </c>
      <c r="DS36" s="393">
        <v>0</v>
      </c>
      <c r="DT36" s="393">
        <v>0</v>
      </c>
      <c r="DU36" s="393">
        <v>0</v>
      </c>
      <c r="DV36" s="393">
        <v>0</v>
      </c>
      <c r="DW36" s="393">
        <v>0</v>
      </c>
      <c r="DX36" s="393">
        <v>0</v>
      </c>
      <c r="DY36" s="393">
        <v>0</v>
      </c>
      <c r="DZ36" s="393">
        <v>0</v>
      </c>
      <c r="EA36" s="393">
        <v>0</v>
      </c>
      <c r="EB36" s="393">
        <v>0</v>
      </c>
      <c r="EC36" s="393">
        <v>0</v>
      </c>
      <c r="ED36" s="393">
        <v>0</v>
      </c>
      <c r="EE36" s="393">
        <v>0</v>
      </c>
      <c r="EF36" s="393">
        <v>0</v>
      </c>
      <c r="EG36" s="393">
        <v>0</v>
      </c>
      <c r="EH36" s="393">
        <v>0</v>
      </c>
      <c r="EI36" s="393">
        <v>0</v>
      </c>
      <c r="EJ36" s="393">
        <v>0</v>
      </c>
      <c r="EK36" s="393">
        <v>0</v>
      </c>
      <c r="EL36" s="393">
        <v>0</v>
      </c>
      <c r="EM36" s="393">
        <v>0</v>
      </c>
      <c r="EN36" s="393">
        <v>0</v>
      </c>
      <c r="EO36" s="393">
        <v>0</v>
      </c>
      <c r="EP36" s="393">
        <v>0</v>
      </c>
      <c r="EQ36" s="393">
        <v>0</v>
      </c>
      <c r="ER36" s="393">
        <v>0</v>
      </c>
      <c r="ES36" s="393">
        <v>0</v>
      </c>
      <c r="ET36" s="393">
        <v>0</v>
      </c>
      <c r="EU36" s="393">
        <v>0</v>
      </c>
      <c r="EV36" s="393">
        <v>0</v>
      </c>
      <c r="EW36" s="393">
        <v>0</v>
      </c>
      <c r="EX36" s="393">
        <v>0</v>
      </c>
      <c r="EY36" s="393">
        <v>0</v>
      </c>
      <c r="EZ36" s="393">
        <v>0</v>
      </c>
      <c r="FA36" s="393">
        <v>0</v>
      </c>
      <c r="FB36" s="393">
        <v>0</v>
      </c>
      <c r="FC36" s="393">
        <v>0</v>
      </c>
      <c r="FD36" s="393">
        <v>0</v>
      </c>
      <c r="FE36" s="393">
        <v>0</v>
      </c>
      <c r="FF36" s="393">
        <v>0</v>
      </c>
      <c r="FG36" s="393">
        <v>0</v>
      </c>
      <c r="FH36" s="393">
        <v>0</v>
      </c>
      <c r="FI36" s="393">
        <v>0</v>
      </c>
      <c r="FJ36" s="393">
        <v>0</v>
      </c>
      <c r="FK36" s="393">
        <v>0</v>
      </c>
      <c r="FL36" s="393">
        <v>0</v>
      </c>
      <c r="FM36" s="393">
        <v>0</v>
      </c>
      <c r="FN36" s="393">
        <v>0</v>
      </c>
      <c r="FO36" s="393">
        <v>0</v>
      </c>
      <c r="FP36" s="393">
        <v>0</v>
      </c>
      <c r="FQ36" s="295">
        <f>'06_FIT_KEV'!FP16</f>
        <v>0.15</v>
      </c>
      <c r="FR36" s="295">
        <f>'06_FIT_KEV'!FQ16</f>
        <v>0.15</v>
      </c>
      <c r="FS36" s="295">
        <f>'06_FIT_KEV'!FR16</f>
        <v>0.15</v>
      </c>
      <c r="FT36" s="295">
        <f>'06_FIT_KEV'!FS16</f>
        <v>0.15</v>
      </c>
      <c r="FU36" s="295">
        <f>'06_FIT_KEV'!FT16</f>
        <v>0.15</v>
      </c>
      <c r="FV36" s="295">
        <f>'06_FIT_KEV'!FU16</f>
        <v>0.15</v>
      </c>
      <c r="FW36" s="295">
        <f>'06_FIT_KEV'!FV16</f>
        <v>0.15</v>
      </c>
      <c r="FX36" s="295">
        <f>'06_FIT_KEV'!FW16</f>
        <v>0.15</v>
      </c>
      <c r="FY36" s="295">
        <f>'06_FIT_KEV'!FX16</f>
        <v>0.15</v>
      </c>
      <c r="FZ36" s="295">
        <f>'06_FIT_KEV'!FY16</f>
        <v>0.15</v>
      </c>
      <c r="GA36" s="295">
        <f>'06_FIT_KEV'!FZ16</f>
        <v>0.15</v>
      </c>
      <c r="GB36" s="295">
        <f>'06_FIT_KEV'!GA16</f>
        <v>0.15</v>
      </c>
      <c r="GC36" s="295">
        <v>0.15</v>
      </c>
      <c r="GD36" s="295">
        <v>0.15</v>
      </c>
      <c r="GE36" s="295">
        <v>0.15</v>
      </c>
      <c r="GF36" s="295">
        <v>0.15</v>
      </c>
      <c r="GG36" s="295">
        <v>0.15</v>
      </c>
      <c r="GH36" s="295">
        <v>0.15</v>
      </c>
      <c r="GI36" s="295">
        <v>0.15</v>
      </c>
      <c r="GJ36" s="295">
        <v>0.15</v>
      </c>
      <c r="GK36" s="295">
        <v>0.15</v>
      </c>
      <c r="GL36" s="295">
        <v>0.15</v>
      </c>
      <c r="GM36" s="295">
        <v>0.15</v>
      </c>
      <c r="GN36" s="295">
        <v>0.15</v>
      </c>
      <c r="GO36" s="295">
        <v>0.15</v>
      </c>
      <c r="GP36" s="295">
        <v>0.15</v>
      </c>
      <c r="GQ36" s="295">
        <v>0.15</v>
      </c>
      <c r="GR36" s="295">
        <v>0.15</v>
      </c>
      <c r="GS36" s="295">
        <v>0.15</v>
      </c>
      <c r="GT36" s="295">
        <v>0.15</v>
      </c>
      <c r="GU36" s="295">
        <v>0.15</v>
      </c>
      <c r="GV36" s="295">
        <v>0.15</v>
      </c>
      <c r="GW36" s="295">
        <v>0.15</v>
      </c>
      <c r="GX36" s="295">
        <v>0.15</v>
      </c>
      <c r="GY36" s="295">
        <v>0.15</v>
      </c>
      <c r="GZ36" s="295">
        <v>0.15</v>
      </c>
      <c r="HA36" s="295">
        <v>0.15</v>
      </c>
      <c r="HB36" s="295">
        <v>0.15</v>
      </c>
      <c r="HC36" s="295">
        <v>0.15</v>
      </c>
      <c r="HD36" s="295">
        <v>0.15</v>
      </c>
      <c r="HE36" s="295">
        <f>'06_FIT_KEV'!HD18/100</f>
        <v>0.67</v>
      </c>
      <c r="HF36" s="295">
        <f>'06_FIT_KEV'!HE18/100</f>
        <v>0.67</v>
      </c>
      <c r="HG36" s="295">
        <f>'06_FIT_KEV'!HF18/100</f>
        <v>0.67</v>
      </c>
      <c r="HH36" s="295">
        <f>'06_FIT_KEV'!HG18/100</f>
        <v>0.67</v>
      </c>
      <c r="HI36" s="295">
        <f>'06_FIT_KEV'!HH18/100</f>
        <v>0.67</v>
      </c>
      <c r="HJ36" s="295">
        <f>'06_FIT_KEV'!HI18/100</f>
        <v>0.67</v>
      </c>
      <c r="HK36" s="295">
        <f>'06_FIT_KEV'!HJ18/100</f>
        <v>0.67</v>
      </c>
      <c r="HL36" s="295">
        <f>'06_FIT_KEV'!HK18/100</f>
        <v>0.67</v>
      </c>
      <c r="HM36" s="295">
        <f>'06_FIT_KEV'!HL18/100</f>
        <v>0.67</v>
      </c>
      <c r="HN36" s="295">
        <f>'06_FIT_KEV'!HM18/100</f>
        <v>0.67</v>
      </c>
      <c r="HO36" s="295">
        <f>'06_FIT_KEV'!HN18/100</f>
        <v>0.67</v>
      </c>
      <c r="HP36" s="295">
        <f>'06_FIT_KEV'!HO18/100</f>
        <v>0.67</v>
      </c>
      <c r="HQ36" s="295">
        <f>'06_FIT_KEV'!HP18/100</f>
        <v>0.67</v>
      </c>
      <c r="HR36" s="295">
        <f>'06_FIT_KEV'!HQ18/100</f>
        <v>0.67</v>
      </c>
      <c r="HS36" s="295">
        <f>'06_FIT_KEV'!HR18/100</f>
        <v>0.67</v>
      </c>
      <c r="HT36" s="295">
        <f>'06_FIT_KEV'!HS18/100</f>
        <v>0.67</v>
      </c>
      <c r="HU36" s="295">
        <f>'06_FIT_KEV'!HT18/100</f>
        <v>0.67</v>
      </c>
      <c r="HV36" s="295">
        <f>'06_FIT_KEV'!HU18/100</f>
        <v>0.67</v>
      </c>
      <c r="HW36" s="295">
        <f>'06_FIT_KEV'!HV18/100</f>
        <v>0.67</v>
      </c>
      <c r="HX36" s="295">
        <f>'06_FIT_KEV'!HW18/100</f>
        <v>0.67</v>
      </c>
      <c r="HY36" s="295">
        <f>'06_FIT_KEV'!HX18/100</f>
        <v>0.54899999999999993</v>
      </c>
      <c r="HZ36" s="295">
        <f>'06_FIT_KEV'!HY18/100</f>
        <v>0.54899999999999993</v>
      </c>
      <c r="IA36" s="295">
        <f>'06_FIT_KEV'!HZ18/100</f>
        <v>0.54899999999999993</v>
      </c>
      <c r="IB36" s="295">
        <f>'06_FIT_KEV'!IA18/100</f>
        <v>0.54899999999999993</v>
      </c>
      <c r="IC36" s="295">
        <f>'06_FIT_KEV'!IB18/100</f>
        <v>0.54899999999999993</v>
      </c>
      <c r="ID36" s="295">
        <f>'06_FIT_KEV'!IC18/100</f>
        <v>0.54899999999999993</v>
      </c>
      <c r="IE36" s="295">
        <f>'06_FIT_KEV'!ID18/100</f>
        <v>0.54899999999999993</v>
      </c>
      <c r="IF36" s="295">
        <f>'06_FIT_KEV'!IE18/100</f>
        <v>0.54899999999999993</v>
      </c>
      <c r="IG36" s="295">
        <f>'06_FIT_KEV'!IF18/100</f>
        <v>0.54899999999999993</v>
      </c>
      <c r="IH36" s="295">
        <f>'06_FIT_KEV'!IG18/100</f>
        <v>0.54899999999999993</v>
      </c>
      <c r="II36" s="295">
        <f>'06_FIT_KEV'!IH18/100</f>
        <v>0.54899999999999993</v>
      </c>
      <c r="IJ36" s="295">
        <f>'06_FIT_KEV'!II18/100</f>
        <v>0.54899999999999993</v>
      </c>
      <c r="IK36" s="295">
        <f>'06_FIT_KEV'!IJ18/100</f>
        <v>0.45899999999999996</v>
      </c>
      <c r="IL36" s="295">
        <f>'06_FIT_KEV'!IK18/100</f>
        <v>0.45899999999999996</v>
      </c>
      <c r="IM36" s="295">
        <f>'06_FIT_KEV'!IL18/100</f>
        <v>0.45899999999999996</v>
      </c>
      <c r="IN36" s="295">
        <f>'06_FIT_KEV'!IM18/100</f>
        <v>0.45899999999999996</v>
      </c>
      <c r="IO36" s="295">
        <f>'06_FIT_KEV'!IN18/100</f>
        <v>0.45899999999999996</v>
      </c>
      <c r="IP36" s="295">
        <f>'06_FIT_KEV'!IO18/100</f>
        <v>0.45899999999999996</v>
      </c>
      <c r="IQ36" s="295">
        <f>'06_FIT_KEV'!IP18/100</f>
        <v>0.45899999999999996</v>
      </c>
      <c r="IR36" s="295">
        <f>'06_FIT_KEV'!IQ18/100</f>
        <v>0.45899999999999996</v>
      </c>
      <c r="IS36" s="295">
        <f>'06_FIT_KEV'!IR18/100</f>
        <v>0.45899999999999996</v>
      </c>
      <c r="IT36" s="295">
        <f>'06_FIT_KEV'!IS18/100</f>
        <v>0.45899999999999996</v>
      </c>
      <c r="IU36" s="295">
        <f>'06_FIT_KEV'!IT18/100</f>
        <v>0.45899999999999996</v>
      </c>
      <c r="IV36" s="295">
        <f>'06_FIT_KEV'!IU18/100</f>
        <v>0.45899999999999996</v>
      </c>
      <c r="IW36" s="295">
        <f>'06_FIT_KEV'!IV18/100</f>
        <v>0.42227999999999999</v>
      </c>
      <c r="IX36" s="295">
        <f>'06_FIT_KEV'!IW18/100</f>
        <v>0.42227999999999999</v>
      </c>
      <c r="IY36" s="295">
        <f>'06_FIT_KEV'!IX18/100</f>
        <v>0.39100000000000001</v>
      </c>
      <c r="IZ36" s="295">
        <f>'06_FIT_KEV'!IY18/100</f>
        <v>0.39100000000000001</v>
      </c>
      <c r="JA36" s="295">
        <f>'06_FIT_KEV'!IZ18/100</f>
        <v>0.39100000000000001</v>
      </c>
      <c r="JB36" s="295">
        <f>'06_FIT_KEV'!JA18/100</f>
        <v>0.39100000000000001</v>
      </c>
      <c r="JC36" s="295">
        <f>'06_FIT_KEV'!JB18/100</f>
        <v>0.39100000000000001</v>
      </c>
      <c r="JD36" s="295">
        <f>'06_FIT_KEV'!JC18/100</f>
        <v>0.39100000000000001</v>
      </c>
      <c r="JE36" s="295">
        <f>'06_FIT_KEV'!JD18/100</f>
        <v>0.39100000000000001</v>
      </c>
      <c r="JF36" s="295">
        <f>'06_FIT_KEV'!JE18/100</f>
        <v>0.33200000000000002</v>
      </c>
      <c r="JG36" s="295">
        <f>'06_FIT_KEV'!JF18/100</f>
        <v>0.33200000000000002</v>
      </c>
      <c r="JH36" s="295">
        <f>'06_FIT_KEV'!JG18/100</f>
        <v>0.33200000000000002</v>
      </c>
      <c r="JI36" s="295">
        <f>'06_FIT_KEV'!JH18/100</f>
        <v>0.30544000000000004</v>
      </c>
      <c r="JJ36" s="295">
        <f>'06_FIT_KEV'!JI18/100</f>
        <v>0.30544000000000004</v>
      </c>
      <c r="JK36" s="295">
        <f>'06_FIT_KEV'!JJ18/100</f>
        <v>0.30544000000000004</v>
      </c>
      <c r="JL36" s="295">
        <f>'06_FIT_KEV'!JK18/100</f>
        <v>0.30544000000000004</v>
      </c>
      <c r="JM36" s="295">
        <f>'06_FIT_KEV'!JL18/100</f>
        <v>0.30544000000000004</v>
      </c>
      <c r="JN36" s="295">
        <f>'06_FIT_KEV'!JM18/100</f>
        <v>0.30544000000000004</v>
      </c>
      <c r="JO36" s="295">
        <f>'06_FIT_KEV'!JN18/100</f>
        <v>0.30544000000000004</v>
      </c>
      <c r="JP36" s="295">
        <f>'06_FIT_KEV'!JO18/100</f>
        <v>0.30544000000000004</v>
      </c>
      <c r="JQ36" s="295">
        <f>'06_FIT_KEV'!JP18/100</f>
        <v>0.30544000000000004</v>
      </c>
      <c r="JR36" s="295">
        <f>'06_FIT_KEV'!JQ18/100</f>
        <v>0.30544000000000004</v>
      </c>
      <c r="JS36" s="295">
        <f>'06_FIT_KEV'!JR18/100</f>
        <v>0.30544000000000004</v>
      </c>
      <c r="JT36" s="295">
        <f>'06_FIT_KEV'!JS18/100</f>
        <v>0.30544000000000004</v>
      </c>
      <c r="JU36" s="295">
        <f>'06_FIT_KEV'!JT18/100</f>
        <v>0.253</v>
      </c>
      <c r="JV36" s="295">
        <f>'06_FIT_KEV'!JU18/100</f>
        <v>0.253</v>
      </c>
      <c r="JW36" s="295">
        <f>'06_FIT_KEV'!JV18/100</f>
        <v>0.253</v>
      </c>
      <c r="JX36" s="295">
        <f>'06_FIT_KEV'!JW18/100</f>
        <v>0.253</v>
      </c>
      <c r="JY36" s="295">
        <f>'06_FIT_KEV'!JX18/100</f>
        <v>0.253</v>
      </c>
      <c r="JZ36" s="295">
        <f>'06_FIT_KEV'!JY18/100</f>
        <v>0.253</v>
      </c>
      <c r="KA36" s="295">
        <f>'06_FIT_KEV'!JZ18/100</f>
        <v>0.253</v>
      </c>
      <c r="KB36" s="295">
        <f>'06_FIT_KEV'!KA18/100</f>
        <v>0.253</v>
      </c>
      <c r="KC36" s="295">
        <f>'06_FIT_KEV'!KB18/100</f>
        <v>0.253</v>
      </c>
      <c r="KD36" s="295">
        <f>'06_FIT_KEV'!KC18/100</f>
        <v>0.253</v>
      </c>
      <c r="KE36" s="295">
        <f>'06_FIT_KEV'!KD18/100</f>
        <v>0.253</v>
      </c>
      <c r="KF36" s="295">
        <f>'06_FIT_KEV'!KE18/100</f>
        <v>0.253</v>
      </c>
      <c r="KG36" s="295">
        <f>'06_FIT_KEV'!KF18/100</f>
        <v>0.253</v>
      </c>
      <c r="KH36" s="295">
        <f>'06_FIT_KEV'!KG18/100</f>
        <v>0.253</v>
      </c>
      <c r="KI36" s="295">
        <f>'06_FIT_KEV'!KH18/100</f>
        <v>0.253</v>
      </c>
      <c r="KJ36" s="295">
        <f>'06_FIT_KEV'!KI18/100</f>
        <v>0.21100000000000002</v>
      </c>
      <c r="KK36" s="295">
        <f>'06_FIT_KEV'!KJ18/100</f>
        <v>0.21100000000000002</v>
      </c>
      <c r="KL36" s="295">
        <f>'06_FIT_KEV'!KK18/100</f>
        <v>0.21100000000000002</v>
      </c>
      <c r="KM36" s="295">
        <f>'06_FIT_KEV'!KL18/100</f>
        <v>0.21100000000000002</v>
      </c>
      <c r="KN36" s="295">
        <f>'06_FIT_KEV'!KM18/100</f>
        <v>0.21100000000000002</v>
      </c>
      <c r="KO36" s="295">
        <f>'06_FIT_KEV'!KN18/100</f>
        <v>0.21100000000000002</v>
      </c>
      <c r="KP36" s="295">
        <f>'06_FIT_KEV'!KO18/100</f>
        <v>0.20100000000000001</v>
      </c>
      <c r="KQ36" s="295">
        <f>'06_FIT_KEV'!KP18/100</f>
        <v>0.20100000000000001</v>
      </c>
      <c r="KR36" s="295">
        <f>'06_FIT_KEV'!KQ18/100</f>
        <v>0.20100000000000001</v>
      </c>
      <c r="KS36" s="295">
        <f>'06_FIT_KEV'!KR18/100</f>
        <v>0.20100000000000001</v>
      </c>
      <c r="KT36" s="295">
        <f>'06_FIT_KEV'!KS18/100</f>
        <v>0.20100000000000001</v>
      </c>
      <c r="KU36" s="295">
        <f>'06_FIT_KEV'!KT18/100</f>
        <v>0.20100000000000001</v>
      </c>
      <c r="KV36" s="295">
        <f>'06_FIT_KEV'!KU18/100</f>
        <v>0.191</v>
      </c>
      <c r="KW36" s="295">
        <f>'06_FIT_KEV'!KV18/100</f>
        <v>0.191</v>
      </c>
      <c r="KX36" s="295">
        <f>'06_FIT_KEV'!KW18/100</f>
        <v>0.191</v>
      </c>
      <c r="KY36" s="295">
        <f>'06_FIT_KEV'!KX18/100</f>
        <v>0.191</v>
      </c>
      <c r="KZ36" s="295">
        <f>'06_FIT_KEV'!KY18/100</f>
        <v>0.191</v>
      </c>
      <c r="LA36" s="295">
        <f>'06_FIT_KEV'!KZ18/100</f>
        <v>0.191</v>
      </c>
      <c r="LB36" s="295">
        <f>'06_FIT_KEV'!LA18/100</f>
        <v>0.17899999999999999</v>
      </c>
      <c r="LC36" s="295">
        <f>'06_FIT_KEV'!LB18/100</f>
        <v>0.17899999999999999</v>
      </c>
      <c r="LD36" s="295">
        <f>'06_FIT_KEV'!LC18/100</f>
        <v>0.17899999999999999</v>
      </c>
    </row>
    <row r="37" spans="1:316" s="25" customFormat="1">
      <c r="A37" s="126" t="s">
        <v>384</v>
      </c>
      <c r="B37" s="304" t="s">
        <v>15301</v>
      </c>
      <c r="C37" s="304" t="s">
        <v>724</v>
      </c>
      <c r="D37" s="305"/>
      <c r="E37" s="393">
        <v>0</v>
      </c>
      <c r="F37" s="393">
        <v>0</v>
      </c>
      <c r="G37" s="393">
        <v>0</v>
      </c>
      <c r="H37" s="393">
        <v>0</v>
      </c>
      <c r="I37" s="393">
        <v>0</v>
      </c>
      <c r="J37" s="393">
        <v>0</v>
      </c>
      <c r="K37" s="393">
        <v>0</v>
      </c>
      <c r="L37" s="393">
        <v>0</v>
      </c>
      <c r="M37" s="393">
        <v>0</v>
      </c>
      <c r="N37" s="393">
        <v>0</v>
      </c>
      <c r="O37" s="393">
        <v>0</v>
      </c>
      <c r="P37" s="393">
        <v>0</v>
      </c>
      <c r="Q37" s="393">
        <v>0</v>
      </c>
      <c r="R37" s="393">
        <v>0</v>
      </c>
      <c r="S37" s="393">
        <v>0</v>
      </c>
      <c r="T37" s="393">
        <v>0</v>
      </c>
      <c r="U37" s="393">
        <v>0</v>
      </c>
      <c r="V37" s="393">
        <v>0</v>
      </c>
      <c r="W37" s="393">
        <v>0</v>
      </c>
      <c r="X37" s="393">
        <v>0</v>
      </c>
      <c r="Y37" s="393">
        <v>0</v>
      </c>
      <c r="Z37" s="393">
        <v>0</v>
      </c>
      <c r="AA37" s="393">
        <v>0</v>
      </c>
      <c r="AB37" s="393">
        <v>0</v>
      </c>
      <c r="AC37" s="393">
        <v>0</v>
      </c>
      <c r="AD37" s="393">
        <v>0</v>
      </c>
      <c r="AE37" s="393">
        <v>0</v>
      </c>
      <c r="AF37" s="393">
        <v>0</v>
      </c>
      <c r="AG37" s="393">
        <v>0</v>
      </c>
      <c r="AH37" s="393">
        <v>0</v>
      </c>
      <c r="AI37" s="393">
        <v>0</v>
      </c>
      <c r="AJ37" s="393">
        <v>0</v>
      </c>
      <c r="AK37" s="393">
        <v>0</v>
      </c>
      <c r="AL37" s="393">
        <v>0</v>
      </c>
      <c r="AM37" s="393">
        <v>0</v>
      </c>
      <c r="AN37" s="393">
        <v>0</v>
      </c>
      <c r="AO37" s="393">
        <v>0</v>
      </c>
      <c r="AP37" s="393">
        <v>0</v>
      </c>
      <c r="AQ37" s="393">
        <v>0</v>
      </c>
      <c r="AR37" s="393">
        <v>0</v>
      </c>
      <c r="AS37" s="393">
        <v>0</v>
      </c>
      <c r="AT37" s="393">
        <v>0</v>
      </c>
      <c r="AU37" s="393">
        <v>0</v>
      </c>
      <c r="AV37" s="393">
        <v>0</v>
      </c>
      <c r="AW37" s="393">
        <v>0</v>
      </c>
      <c r="AX37" s="393">
        <v>0</v>
      </c>
      <c r="AY37" s="393">
        <v>0</v>
      </c>
      <c r="AZ37" s="393">
        <v>0</v>
      </c>
      <c r="BA37" s="393">
        <v>0</v>
      </c>
      <c r="BB37" s="393">
        <v>0</v>
      </c>
      <c r="BC37" s="393">
        <v>0</v>
      </c>
      <c r="BD37" s="393">
        <v>0</v>
      </c>
      <c r="BE37" s="393">
        <v>0</v>
      </c>
      <c r="BF37" s="393">
        <v>0</v>
      </c>
      <c r="BG37" s="393">
        <v>0</v>
      </c>
      <c r="BH37" s="393">
        <v>0</v>
      </c>
      <c r="BI37" s="393">
        <v>0</v>
      </c>
      <c r="BJ37" s="393">
        <v>0</v>
      </c>
      <c r="BK37" s="393">
        <v>0</v>
      </c>
      <c r="BL37" s="393">
        <v>0</v>
      </c>
      <c r="BM37" s="393">
        <v>0</v>
      </c>
      <c r="BN37" s="393">
        <v>0</v>
      </c>
      <c r="BO37" s="393">
        <v>0</v>
      </c>
      <c r="BP37" s="393">
        <v>0</v>
      </c>
      <c r="BQ37" s="393">
        <v>0</v>
      </c>
      <c r="BR37" s="393">
        <v>0</v>
      </c>
      <c r="BS37" s="393">
        <v>0</v>
      </c>
      <c r="BT37" s="393">
        <v>0</v>
      </c>
      <c r="BU37" s="393">
        <v>0</v>
      </c>
      <c r="BV37" s="393">
        <v>0</v>
      </c>
      <c r="BW37" s="393">
        <v>0</v>
      </c>
      <c r="BX37" s="393">
        <v>0</v>
      </c>
      <c r="BY37" s="393">
        <v>0</v>
      </c>
      <c r="BZ37" s="393">
        <v>0</v>
      </c>
      <c r="CA37" s="393">
        <v>0</v>
      </c>
      <c r="CB37" s="393">
        <v>0</v>
      </c>
      <c r="CC37" s="393">
        <v>0</v>
      </c>
      <c r="CD37" s="393">
        <v>0</v>
      </c>
      <c r="CE37" s="393">
        <v>0</v>
      </c>
      <c r="CF37" s="393">
        <v>0</v>
      </c>
      <c r="CG37" s="393">
        <v>0</v>
      </c>
      <c r="CH37" s="393">
        <v>0</v>
      </c>
      <c r="CI37" s="393">
        <v>0</v>
      </c>
      <c r="CJ37" s="393">
        <v>0</v>
      </c>
      <c r="CK37" s="393">
        <v>0</v>
      </c>
      <c r="CL37" s="393">
        <v>0</v>
      </c>
      <c r="CM37" s="393">
        <v>0</v>
      </c>
      <c r="CN37" s="393">
        <v>0</v>
      </c>
      <c r="CO37" s="393">
        <v>0</v>
      </c>
      <c r="CP37" s="393">
        <v>0</v>
      </c>
      <c r="CQ37" s="393">
        <v>0</v>
      </c>
      <c r="CR37" s="393">
        <v>0</v>
      </c>
      <c r="CS37" s="393">
        <v>0</v>
      </c>
      <c r="CT37" s="393">
        <v>0</v>
      </c>
      <c r="CU37" s="393">
        <v>0</v>
      </c>
      <c r="CV37" s="393">
        <v>0</v>
      </c>
      <c r="CW37" s="393">
        <v>0</v>
      </c>
      <c r="CX37" s="393">
        <v>0</v>
      </c>
      <c r="CY37" s="393">
        <v>0</v>
      </c>
      <c r="CZ37" s="393">
        <v>0</v>
      </c>
      <c r="DA37" s="393">
        <v>0</v>
      </c>
      <c r="DB37" s="393">
        <v>0</v>
      </c>
      <c r="DC37" s="393">
        <v>0</v>
      </c>
      <c r="DD37" s="393">
        <v>0</v>
      </c>
      <c r="DE37" s="393">
        <v>0</v>
      </c>
      <c r="DF37" s="393">
        <v>0</v>
      </c>
      <c r="DG37" s="393">
        <v>0</v>
      </c>
      <c r="DH37" s="393">
        <v>0</v>
      </c>
      <c r="DI37" s="393">
        <v>0</v>
      </c>
      <c r="DJ37" s="393">
        <v>0</v>
      </c>
      <c r="DK37" s="393">
        <v>0</v>
      </c>
      <c r="DL37" s="393">
        <v>0</v>
      </c>
      <c r="DM37" s="393">
        <v>0</v>
      </c>
      <c r="DN37" s="393">
        <v>0</v>
      </c>
      <c r="DO37" s="393">
        <v>0</v>
      </c>
      <c r="DP37" s="393">
        <v>0</v>
      </c>
      <c r="DQ37" s="393">
        <v>0</v>
      </c>
      <c r="DR37" s="393">
        <v>0</v>
      </c>
      <c r="DS37" s="393">
        <v>0</v>
      </c>
      <c r="DT37" s="393">
        <v>0</v>
      </c>
      <c r="DU37" s="393">
        <v>0</v>
      </c>
      <c r="DV37" s="393">
        <v>0</v>
      </c>
      <c r="DW37" s="393">
        <v>0</v>
      </c>
      <c r="DX37" s="393">
        <v>0</v>
      </c>
      <c r="DY37" s="393">
        <v>0</v>
      </c>
      <c r="DZ37" s="393">
        <v>0</v>
      </c>
      <c r="EA37" s="393">
        <v>0</v>
      </c>
      <c r="EB37" s="393">
        <v>0</v>
      </c>
      <c r="EC37" s="393">
        <v>0</v>
      </c>
      <c r="ED37" s="393">
        <v>0</v>
      </c>
      <c r="EE37" s="393">
        <v>0</v>
      </c>
      <c r="EF37" s="393">
        <v>0</v>
      </c>
      <c r="EG37" s="393">
        <v>0</v>
      </c>
      <c r="EH37" s="393">
        <v>0</v>
      </c>
      <c r="EI37" s="393">
        <v>0</v>
      </c>
      <c r="EJ37" s="393">
        <v>0</v>
      </c>
      <c r="EK37" s="393">
        <v>0</v>
      </c>
      <c r="EL37" s="393">
        <v>0</v>
      </c>
      <c r="EM37" s="393">
        <v>0</v>
      </c>
      <c r="EN37" s="393">
        <v>0</v>
      </c>
      <c r="EO37" s="393">
        <v>0</v>
      </c>
      <c r="EP37" s="393">
        <v>0</v>
      </c>
      <c r="EQ37" s="393">
        <v>0</v>
      </c>
      <c r="ER37" s="393">
        <v>0</v>
      </c>
      <c r="ES37" s="393">
        <v>0</v>
      </c>
      <c r="ET37" s="393">
        <v>0</v>
      </c>
      <c r="EU37" s="393">
        <v>0</v>
      </c>
      <c r="EV37" s="393">
        <v>0</v>
      </c>
      <c r="EW37" s="393">
        <v>0</v>
      </c>
      <c r="EX37" s="393">
        <v>0</v>
      </c>
      <c r="EY37" s="393">
        <v>0</v>
      </c>
      <c r="EZ37" s="393">
        <v>0</v>
      </c>
      <c r="FA37" s="393">
        <v>0</v>
      </c>
      <c r="FB37" s="393">
        <v>0</v>
      </c>
      <c r="FC37" s="393">
        <v>0</v>
      </c>
      <c r="FD37" s="393">
        <v>0</v>
      </c>
      <c r="FE37" s="393">
        <v>0</v>
      </c>
      <c r="FF37" s="393">
        <v>0</v>
      </c>
      <c r="FG37" s="393">
        <v>0</v>
      </c>
      <c r="FH37" s="393">
        <v>0</v>
      </c>
      <c r="FI37" s="393">
        <v>0</v>
      </c>
      <c r="FJ37" s="393">
        <v>0</v>
      </c>
      <c r="FK37" s="393">
        <v>0</v>
      </c>
      <c r="FL37" s="393">
        <v>0</v>
      </c>
      <c r="FM37" s="393">
        <v>0</v>
      </c>
      <c r="FN37" s="393">
        <v>0</v>
      </c>
      <c r="FO37" s="393">
        <v>0</v>
      </c>
      <c r="FP37" s="393">
        <v>0</v>
      </c>
      <c r="FQ37" s="295">
        <f>'06_FIT_KEV'!FP14</f>
        <v>0.15</v>
      </c>
      <c r="FR37" s="295">
        <f>'06_FIT_KEV'!FQ14</f>
        <v>0.15</v>
      </c>
      <c r="FS37" s="295">
        <f>'06_FIT_KEV'!FR14</f>
        <v>0.15</v>
      </c>
      <c r="FT37" s="295">
        <f>'06_FIT_KEV'!FS14</f>
        <v>0.15</v>
      </c>
      <c r="FU37" s="295">
        <f>'06_FIT_KEV'!FT14</f>
        <v>0.15</v>
      </c>
      <c r="FV37" s="295">
        <f>'06_FIT_KEV'!FU14</f>
        <v>0.15</v>
      </c>
      <c r="FW37" s="295">
        <f>'06_FIT_KEV'!FV14</f>
        <v>0.15</v>
      </c>
      <c r="FX37" s="295">
        <f>'06_FIT_KEV'!FW14</f>
        <v>0.15</v>
      </c>
      <c r="FY37" s="295">
        <f>'06_FIT_KEV'!FX14</f>
        <v>0.15</v>
      </c>
      <c r="FZ37" s="295">
        <f>'06_FIT_KEV'!FY14</f>
        <v>0.15</v>
      </c>
      <c r="GA37" s="295">
        <f>'06_FIT_KEV'!FZ14</f>
        <v>0.15</v>
      </c>
      <c r="GB37" s="295">
        <f>'06_FIT_KEV'!GA14</f>
        <v>0.15</v>
      </c>
      <c r="GC37" s="295">
        <v>0.15</v>
      </c>
      <c r="GD37" s="295">
        <v>0.15</v>
      </c>
      <c r="GE37" s="295">
        <v>0.15</v>
      </c>
      <c r="GF37" s="295">
        <v>0.15</v>
      </c>
      <c r="GG37" s="295">
        <v>0.15</v>
      </c>
      <c r="GH37" s="295">
        <v>0.15</v>
      </c>
      <c r="GI37" s="295">
        <v>0.15</v>
      </c>
      <c r="GJ37" s="295">
        <v>0.15</v>
      </c>
      <c r="GK37" s="295">
        <v>0.15</v>
      </c>
      <c r="GL37" s="295">
        <v>0.15</v>
      </c>
      <c r="GM37" s="295">
        <v>0.15</v>
      </c>
      <c r="GN37" s="295">
        <v>0.15</v>
      </c>
      <c r="GO37" s="295">
        <v>0.15</v>
      </c>
      <c r="GP37" s="295">
        <v>0.15</v>
      </c>
      <c r="GQ37" s="295">
        <v>0.15</v>
      </c>
      <c r="GR37" s="295">
        <v>0.15</v>
      </c>
      <c r="GS37" s="295">
        <v>0.15</v>
      </c>
      <c r="GT37" s="295">
        <v>0.15</v>
      </c>
      <c r="GU37" s="295">
        <v>0.15</v>
      </c>
      <c r="GV37" s="295">
        <v>0.15</v>
      </c>
      <c r="GW37" s="295">
        <v>0.15</v>
      </c>
      <c r="GX37" s="295">
        <v>0.15</v>
      </c>
      <c r="GY37" s="295">
        <v>0.15</v>
      </c>
      <c r="GZ37" s="295">
        <v>0.15</v>
      </c>
      <c r="HA37" s="295">
        <v>0.15</v>
      </c>
      <c r="HB37" s="295">
        <v>0.15</v>
      </c>
      <c r="HC37" s="295">
        <v>0.15</v>
      </c>
      <c r="HD37" s="295">
        <v>0.15</v>
      </c>
      <c r="HE37" s="295">
        <f>'06_FIT_KEV'!HD14/100</f>
        <v>0.6</v>
      </c>
      <c r="HF37" s="295">
        <f>'06_FIT_KEV'!HE14/100</f>
        <v>0.6</v>
      </c>
      <c r="HG37" s="295">
        <f>'06_FIT_KEV'!HF14/100</f>
        <v>0.6</v>
      </c>
      <c r="HH37" s="295">
        <f>'06_FIT_KEV'!HG14/100</f>
        <v>0.6</v>
      </c>
      <c r="HI37" s="295">
        <f>'06_FIT_KEV'!HH14/100</f>
        <v>0.6</v>
      </c>
      <c r="HJ37" s="295">
        <f>'06_FIT_KEV'!HI14/100</f>
        <v>0.6</v>
      </c>
      <c r="HK37" s="295">
        <f>'06_FIT_KEV'!HJ14/100</f>
        <v>0.6</v>
      </c>
      <c r="HL37" s="295">
        <f>'06_FIT_KEV'!HK14/100</f>
        <v>0.6</v>
      </c>
      <c r="HM37" s="295">
        <f>'06_FIT_KEV'!HL14/100</f>
        <v>0.6</v>
      </c>
      <c r="HN37" s="295">
        <f>'06_FIT_KEV'!HM14/100</f>
        <v>0.6</v>
      </c>
      <c r="HO37" s="295">
        <f>'06_FIT_KEV'!HN14/100</f>
        <v>0.6</v>
      </c>
      <c r="HP37" s="295">
        <f>'06_FIT_KEV'!HO14/100</f>
        <v>0.6</v>
      </c>
      <c r="HQ37" s="295">
        <f>'06_FIT_KEV'!HP14/100</f>
        <v>0.6</v>
      </c>
      <c r="HR37" s="295">
        <f>'06_FIT_KEV'!HQ14/100</f>
        <v>0.6</v>
      </c>
      <c r="HS37" s="295">
        <f>'06_FIT_KEV'!HR14/100</f>
        <v>0.6</v>
      </c>
      <c r="HT37" s="295">
        <f>'06_FIT_KEV'!HS14/100</f>
        <v>0.6</v>
      </c>
      <c r="HU37" s="295">
        <f>'06_FIT_KEV'!HT14/100</f>
        <v>0.6</v>
      </c>
      <c r="HV37" s="295">
        <f>'06_FIT_KEV'!HU14/100</f>
        <v>0.6</v>
      </c>
      <c r="HW37" s="295">
        <f>'06_FIT_KEV'!HV14/100</f>
        <v>0.6</v>
      </c>
      <c r="HX37" s="295">
        <f>'06_FIT_KEV'!HW14/100</f>
        <v>0.6</v>
      </c>
      <c r="HY37" s="295">
        <f>'06_FIT_KEV'!HX14/100</f>
        <v>0.49200000000000005</v>
      </c>
      <c r="HZ37" s="295">
        <f>'06_FIT_KEV'!HY14/100</f>
        <v>0.49200000000000005</v>
      </c>
      <c r="IA37" s="295">
        <f>'06_FIT_KEV'!HZ14/100</f>
        <v>0.49200000000000005</v>
      </c>
      <c r="IB37" s="295">
        <f>'06_FIT_KEV'!IA14/100</f>
        <v>0.49200000000000005</v>
      </c>
      <c r="IC37" s="295">
        <f>'06_FIT_KEV'!IB14/100</f>
        <v>0.49200000000000005</v>
      </c>
      <c r="ID37" s="295">
        <f>'06_FIT_KEV'!IC14/100</f>
        <v>0.49200000000000005</v>
      </c>
      <c r="IE37" s="295">
        <f>'06_FIT_KEV'!ID14/100</f>
        <v>0.49200000000000005</v>
      </c>
      <c r="IF37" s="295">
        <f>'06_FIT_KEV'!IE14/100</f>
        <v>0.49200000000000005</v>
      </c>
      <c r="IG37" s="295">
        <f>'06_FIT_KEV'!IF14/100</f>
        <v>0.49200000000000005</v>
      </c>
      <c r="IH37" s="295">
        <f>'06_FIT_KEV'!IG14/100</f>
        <v>0.49200000000000005</v>
      </c>
      <c r="II37" s="295">
        <f>'06_FIT_KEV'!IH14/100</f>
        <v>0.49200000000000005</v>
      </c>
      <c r="IJ37" s="295">
        <f>'06_FIT_KEV'!II14/100</f>
        <v>0.49200000000000005</v>
      </c>
      <c r="IK37" s="295">
        <f>'06_FIT_KEV'!IJ14/100</f>
        <v>0.37799999999999995</v>
      </c>
      <c r="IL37" s="295">
        <f>'06_FIT_KEV'!IK14/100</f>
        <v>0.37799999999999995</v>
      </c>
      <c r="IM37" s="295">
        <f>'06_FIT_KEV'!IL14/100</f>
        <v>0.37799999999999995</v>
      </c>
      <c r="IN37" s="295">
        <f>'06_FIT_KEV'!IM14/100</f>
        <v>0.37799999999999995</v>
      </c>
      <c r="IO37" s="295">
        <f>'06_FIT_KEV'!IN14/100</f>
        <v>0.37799999999999995</v>
      </c>
      <c r="IP37" s="295">
        <f>'06_FIT_KEV'!IO14/100</f>
        <v>0.37799999999999995</v>
      </c>
      <c r="IQ37" s="295">
        <f>'06_FIT_KEV'!IP14/100</f>
        <v>0.37799999999999995</v>
      </c>
      <c r="IR37" s="295">
        <f>'06_FIT_KEV'!IQ14/100</f>
        <v>0.37799999999999995</v>
      </c>
      <c r="IS37" s="295">
        <f>'06_FIT_KEV'!IR14/100</f>
        <v>0.37799999999999995</v>
      </c>
      <c r="IT37" s="295">
        <f>'06_FIT_KEV'!IS14/100</f>
        <v>0.37799999999999995</v>
      </c>
      <c r="IU37" s="295">
        <f>'06_FIT_KEV'!IT14/100</f>
        <v>0.37799999999999995</v>
      </c>
      <c r="IV37" s="295">
        <f>'06_FIT_KEV'!IU14/100</f>
        <v>0.37799999999999995</v>
      </c>
      <c r="IW37" s="295">
        <f>'06_FIT_KEV'!IV14/100</f>
        <v>0.34775999999999996</v>
      </c>
      <c r="IX37" s="295">
        <f>'06_FIT_KEV'!IW14/100</f>
        <v>0.34775999999999996</v>
      </c>
      <c r="IY37" s="295">
        <f>'06_FIT_KEV'!IX14/100</f>
        <v>0.317</v>
      </c>
      <c r="IZ37" s="295">
        <f>'06_FIT_KEV'!IY14/100</f>
        <v>0.317</v>
      </c>
      <c r="JA37" s="295">
        <f>'06_FIT_KEV'!IZ14/100</f>
        <v>0.317</v>
      </c>
      <c r="JB37" s="295">
        <f>'06_FIT_KEV'!JA14/100</f>
        <v>0.317</v>
      </c>
      <c r="JC37" s="295">
        <f>'06_FIT_KEV'!JB14/100</f>
        <v>0.317</v>
      </c>
      <c r="JD37" s="295">
        <f>'06_FIT_KEV'!JC14/100</f>
        <v>0.317</v>
      </c>
      <c r="JE37" s="295">
        <f>'06_FIT_KEV'!JD14/100</f>
        <v>0.317</v>
      </c>
      <c r="JF37" s="295">
        <f>'06_FIT_KEV'!JE14/100</f>
        <v>0.251</v>
      </c>
      <c r="JG37" s="295">
        <f>'06_FIT_KEV'!JF14/100</f>
        <v>0.251</v>
      </c>
      <c r="JH37" s="295">
        <f>'06_FIT_KEV'!JG14/100</f>
        <v>0.251</v>
      </c>
      <c r="JI37" s="295">
        <f>'06_FIT_KEV'!JH14/100</f>
        <v>0.23092000000000001</v>
      </c>
      <c r="JJ37" s="295">
        <f>'06_FIT_KEV'!JI14/100</f>
        <v>0.23092000000000001</v>
      </c>
      <c r="JK37" s="295">
        <f>'06_FIT_KEV'!JJ14/100</f>
        <v>0.23092000000000001</v>
      </c>
      <c r="JL37" s="295">
        <f>'06_FIT_KEV'!JK14/100</f>
        <v>0.23092000000000001</v>
      </c>
      <c r="JM37" s="295">
        <f>'06_FIT_KEV'!JL14/100</f>
        <v>0.23092000000000001</v>
      </c>
      <c r="JN37" s="295">
        <f>'06_FIT_KEV'!JM14/100</f>
        <v>0.23092000000000001</v>
      </c>
      <c r="JO37" s="295">
        <f>'06_FIT_KEV'!JN14/100</f>
        <v>0.23092000000000001</v>
      </c>
      <c r="JP37" s="295">
        <f>'06_FIT_KEV'!JO14/100</f>
        <v>0.23092000000000001</v>
      </c>
      <c r="JQ37" s="295">
        <f>'06_FIT_KEV'!JP14/100</f>
        <v>0.23092000000000001</v>
      </c>
      <c r="JR37" s="295">
        <f>'06_FIT_KEV'!JQ14/100</f>
        <v>0.23092000000000001</v>
      </c>
      <c r="JS37" s="295">
        <f>'06_FIT_KEV'!JR14/100</f>
        <v>0.23092000000000001</v>
      </c>
      <c r="JT37" s="295">
        <f>'06_FIT_KEV'!JS14/100</f>
        <v>0.23092000000000001</v>
      </c>
      <c r="JU37" s="295">
        <f>'06_FIT_KEV'!JT14/100</f>
        <v>0.21299999999999999</v>
      </c>
      <c r="JV37" s="295">
        <f>'06_FIT_KEV'!JU14/100</f>
        <v>0.21299999999999999</v>
      </c>
      <c r="JW37" s="295">
        <f>'06_FIT_KEV'!JV14/100</f>
        <v>0.21299999999999999</v>
      </c>
      <c r="JX37" s="295">
        <f>'06_FIT_KEV'!JW14/100</f>
        <v>0.21299999999999999</v>
      </c>
      <c r="JY37" s="295">
        <f>'06_FIT_KEV'!JX14/100</f>
        <v>0.21299999999999999</v>
      </c>
      <c r="JZ37" s="295">
        <f>'06_FIT_KEV'!JY14/100</f>
        <v>0.21299999999999999</v>
      </c>
      <c r="KA37" s="295">
        <f>'06_FIT_KEV'!JZ14/100</f>
        <v>0.21299999999999999</v>
      </c>
      <c r="KB37" s="295">
        <f>'06_FIT_KEV'!KA14/100</f>
        <v>0.21299999999999999</v>
      </c>
      <c r="KC37" s="295">
        <f>'06_FIT_KEV'!KB14/100</f>
        <v>0.21299999999999999</v>
      </c>
      <c r="KD37" s="295">
        <f>'06_FIT_KEV'!KC14/100</f>
        <v>0.21299999999999999</v>
      </c>
      <c r="KE37" s="295">
        <f>'06_FIT_KEV'!KD14/100</f>
        <v>0.21299999999999999</v>
      </c>
      <c r="KF37" s="295">
        <f>'06_FIT_KEV'!KE14/100</f>
        <v>0.21299999999999999</v>
      </c>
      <c r="KG37" s="295">
        <f>'06_FIT_KEV'!KF14/100</f>
        <v>0.21299999999999999</v>
      </c>
      <c r="KH37" s="295">
        <f>'06_FIT_KEV'!KG14/100</f>
        <v>0.21299999999999999</v>
      </c>
      <c r="KI37" s="295">
        <f>'06_FIT_KEV'!KH14/100</f>
        <v>0.21299999999999999</v>
      </c>
      <c r="KJ37" s="295">
        <f>'06_FIT_KEV'!KI14/100</f>
        <v>0.188</v>
      </c>
      <c r="KK37" s="295">
        <f>'06_FIT_KEV'!KJ14/100</f>
        <v>0.188</v>
      </c>
      <c r="KL37" s="295">
        <f>'06_FIT_KEV'!KK14/100</f>
        <v>0.188</v>
      </c>
      <c r="KM37" s="295">
        <f>'06_FIT_KEV'!KL14/100</f>
        <v>0.188</v>
      </c>
      <c r="KN37" s="295">
        <f>'06_FIT_KEV'!KM14/100</f>
        <v>0.188</v>
      </c>
      <c r="KO37" s="295">
        <f>'06_FIT_KEV'!KN14/100</f>
        <v>0.188</v>
      </c>
      <c r="KP37" s="295">
        <f>'06_FIT_KEV'!KO14/100</f>
        <v>0.17600000000000002</v>
      </c>
      <c r="KQ37" s="295">
        <f>'06_FIT_KEV'!KP14/100</f>
        <v>0.17600000000000002</v>
      </c>
      <c r="KR37" s="295">
        <f>'06_FIT_KEV'!KQ14/100</f>
        <v>0.17600000000000002</v>
      </c>
      <c r="KS37" s="295">
        <f>'06_FIT_KEV'!KR14/100</f>
        <v>0.17600000000000002</v>
      </c>
      <c r="KT37" s="295">
        <f>'06_FIT_KEV'!KS14/100</f>
        <v>0.17600000000000002</v>
      </c>
      <c r="KU37" s="295">
        <f>'06_FIT_KEV'!KT14/100</f>
        <v>0.17600000000000002</v>
      </c>
      <c r="KV37" s="295">
        <f>'06_FIT_KEV'!KU14/100</f>
        <v>0.16399999999999998</v>
      </c>
      <c r="KW37" s="295">
        <f>'06_FIT_KEV'!KV14/100</f>
        <v>0.16399999999999998</v>
      </c>
      <c r="KX37" s="295">
        <f>'06_FIT_KEV'!KW14/100</f>
        <v>0.16399999999999998</v>
      </c>
      <c r="KY37" s="295">
        <f>'06_FIT_KEV'!KX14/100</f>
        <v>0.16399999999999998</v>
      </c>
      <c r="KZ37" s="295">
        <f>'06_FIT_KEV'!KY14/100</f>
        <v>0.16399999999999998</v>
      </c>
      <c r="LA37" s="295">
        <f>'06_FIT_KEV'!KZ14/100</f>
        <v>0.16399999999999998</v>
      </c>
      <c r="LB37" s="295">
        <f>'06_FIT_KEV'!LA14/100</f>
        <v>0.152</v>
      </c>
      <c r="LC37" s="295">
        <f>'06_FIT_KEV'!LB14/100</f>
        <v>0.152</v>
      </c>
      <c r="LD37" s="295">
        <f>'06_FIT_KEV'!LC14/100</f>
        <v>0.152</v>
      </c>
    </row>
    <row r="38" spans="1:316" s="25" customFormat="1">
      <c r="A38" s="126" t="s">
        <v>384</v>
      </c>
      <c r="B38" s="304" t="s">
        <v>15301</v>
      </c>
      <c r="C38" s="304" t="s">
        <v>723</v>
      </c>
      <c r="D38" s="305"/>
      <c r="E38" s="393">
        <v>0</v>
      </c>
      <c r="F38" s="393">
        <v>0</v>
      </c>
      <c r="G38" s="393">
        <v>0</v>
      </c>
      <c r="H38" s="393">
        <v>0</v>
      </c>
      <c r="I38" s="393">
        <v>0</v>
      </c>
      <c r="J38" s="393">
        <v>0</v>
      </c>
      <c r="K38" s="393">
        <v>0</v>
      </c>
      <c r="L38" s="393">
        <v>0</v>
      </c>
      <c r="M38" s="393">
        <v>0</v>
      </c>
      <c r="N38" s="393">
        <v>0</v>
      </c>
      <c r="O38" s="393">
        <v>0</v>
      </c>
      <c r="P38" s="393">
        <v>0</v>
      </c>
      <c r="Q38" s="393">
        <v>0</v>
      </c>
      <c r="R38" s="393">
        <v>0</v>
      </c>
      <c r="S38" s="393">
        <v>0</v>
      </c>
      <c r="T38" s="393">
        <v>0</v>
      </c>
      <c r="U38" s="393">
        <v>0</v>
      </c>
      <c r="V38" s="393">
        <v>0</v>
      </c>
      <c r="W38" s="393">
        <v>0</v>
      </c>
      <c r="X38" s="393">
        <v>0</v>
      </c>
      <c r="Y38" s="393">
        <v>0</v>
      </c>
      <c r="Z38" s="393">
        <v>0</v>
      </c>
      <c r="AA38" s="393">
        <v>0</v>
      </c>
      <c r="AB38" s="393">
        <v>0</v>
      </c>
      <c r="AC38" s="393">
        <v>0</v>
      </c>
      <c r="AD38" s="393">
        <v>0</v>
      </c>
      <c r="AE38" s="393">
        <v>0</v>
      </c>
      <c r="AF38" s="393">
        <v>0</v>
      </c>
      <c r="AG38" s="393">
        <v>0</v>
      </c>
      <c r="AH38" s="393">
        <v>0</v>
      </c>
      <c r="AI38" s="393">
        <v>0</v>
      </c>
      <c r="AJ38" s="393">
        <v>0</v>
      </c>
      <c r="AK38" s="393">
        <v>0</v>
      </c>
      <c r="AL38" s="393">
        <v>0</v>
      </c>
      <c r="AM38" s="393">
        <v>0</v>
      </c>
      <c r="AN38" s="393">
        <v>0</v>
      </c>
      <c r="AO38" s="393">
        <v>0</v>
      </c>
      <c r="AP38" s="393">
        <v>0</v>
      </c>
      <c r="AQ38" s="393">
        <v>0</v>
      </c>
      <c r="AR38" s="393">
        <v>0</v>
      </c>
      <c r="AS38" s="393">
        <v>0</v>
      </c>
      <c r="AT38" s="393">
        <v>0</v>
      </c>
      <c r="AU38" s="393">
        <v>0</v>
      </c>
      <c r="AV38" s="393">
        <v>0</v>
      </c>
      <c r="AW38" s="393">
        <v>0</v>
      </c>
      <c r="AX38" s="393">
        <v>0</v>
      </c>
      <c r="AY38" s="393">
        <v>0</v>
      </c>
      <c r="AZ38" s="393">
        <v>0</v>
      </c>
      <c r="BA38" s="393">
        <v>0</v>
      </c>
      <c r="BB38" s="393">
        <v>0</v>
      </c>
      <c r="BC38" s="393">
        <v>0</v>
      </c>
      <c r="BD38" s="393">
        <v>0</v>
      </c>
      <c r="BE38" s="393">
        <v>0</v>
      </c>
      <c r="BF38" s="393">
        <v>0</v>
      </c>
      <c r="BG38" s="393">
        <v>0</v>
      </c>
      <c r="BH38" s="393">
        <v>0</v>
      </c>
      <c r="BI38" s="393">
        <v>0</v>
      </c>
      <c r="BJ38" s="393">
        <v>0</v>
      </c>
      <c r="BK38" s="393">
        <v>0</v>
      </c>
      <c r="BL38" s="393">
        <v>0</v>
      </c>
      <c r="BM38" s="393">
        <v>0</v>
      </c>
      <c r="BN38" s="393">
        <v>0</v>
      </c>
      <c r="BO38" s="393">
        <v>0</v>
      </c>
      <c r="BP38" s="393">
        <v>0</v>
      </c>
      <c r="BQ38" s="393">
        <v>0</v>
      </c>
      <c r="BR38" s="393">
        <v>0</v>
      </c>
      <c r="BS38" s="393">
        <v>0</v>
      </c>
      <c r="BT38" s="393">
        <v>0</v>
      </c>
      <c r="BU38" s="393">
        <v>0</v>
      </c>
      <c r="BV38" s="393">
        <v>0</v>
      </c>
      <c r="BW38" s="393">
        <v>0</v>
      </c>
      <c r="BX38" s="393">
        <v>0</v>
      </c>
      <c r="BY38" s="393">
        <v>0</v>
      </c>
      <c r="BZ38" s="393">
        <v>0</v>
      </c>
      <c r="CA38" s="393">
        <v>0</v>
      </c>
      <c r="CB38" s="393">
        <v>0</v>
      </c>
      <c r="CC38" s="393">
        <v>0</v>
      </c>
      <c r="CD38" s="393">
        <v>0</v>
      </c>
      <c r="CE38" s="393">
        <v>0</v>
      </c>
      <c r="CF38" s="393">
        <v>0</v>
      </c>
      <c r="CG38" s="393">
        <v>0</v>
      </c>
      <c r="CH38" s="393">
        <v>0</v>
      </c>
      <c r="CI38" s="393">
        <v>0</v>
      </c>
      <c r="CJ38" s="393">
        <v>0</v>
      </c>
      <c r="CK38" s="393">
        <v>0</v>
      </c>
      <c r="CL38" s="393">
        <v>0</v>
      </c>
      <c r="CM38" s="393">
        <v>0</v>
      </c>
      <c r="CN38" s="393">
        <v>0</v>
      </c>
      <c r="CO38" s="393">
        <v>0</v>
      </c>
      <c r="CP38" s="393">
        <v>0</v>
      </c>
      <c r="CQ38" s="393">
        <v>0</v>
      </c>
      <c r="CR38" s="393">
        <v>0</v>
      </c>
      <c r="CS38" s="393">
        <v>0</v>
      </c>
      <c r="CT38" s="393">
        <v>0</v>
      </c>
      <c r="CU38" s="393">
        <v>0</v>
      </c>
      <c r="CV38" s="393">
        <v>0</v>
      </c>
      <c r="CW38" s="393">
        <v>0</v>
      </c>
      <c r="CX38" s="393">
        <v>0</v>
      </c>
      <c r="CY38" s="393">
        <v>0</v>
      </c>
      <c r="CZ38" s="393">
        <v>0</v>
      </c>
      <c r="DA38" s="393">
        <v>0</v>
      </c>
      <c r="DB38" s="393">
        <v>0</v>
      </c>
      <c r="DC38" s="393">
        <v>0</v>
      </c>
      <c r="DD38" s="393">
        <v>0</v>
      </c>
      <c r="DE38" s="393">
        <v>0</v>
      </c>
      <c r="DF38" s="393">
        <v>0</v>
      </c>
      <c r="DG38" s="393">
        <v>0</v>
      </c>
      <c r="DH38" s="393">
        <v>0</v>
      </c>
      <c r="DI38" s="393">
        <v>0</v>
      </c>
      <c r="DJ38" s="393">
        <v>0</v>
      </c>
      <c r="DK38" s="393">
        <v>0</v>
      </c>
      <c r="DL38" s="393">
        <v>0</v>
      </c>
      <c r="DM38" s="393">
        <v>0</v>
      </c>
      <c r="DN38" s="393">
        <v>0</v>
      </c>
      <c r="DO38" s="393">
        <v>0</v>
      </c>
      <c r="DP38" s="393">
        <v>0</v>
      </c>
      <c r="DQ38" s="393">
        <v>0</v>
      </c>
      <c r="DR38" s="393">
        <v>0</v>
      </c>
      <c r="DS38" s="393">
        <v>0</v>
      </c>
      <c r="DT38" s="393">
        <v>0</v>
      </c>
      <c r="DU38" s="393">
        <v>0</v>
      </c>
      <c r="DV38" s="393">
        <v>0</v>
      </c>
      <c r="DW38" s="393">
        <v>0</v>
      </c>
      <c r="DX38" s="393">
        <v>0</v>
      </c>
      <c r="DY38" s="393">
        <v>0</v>
      </c>
      <c r="DZ38" s="393">
        <v>0</v>
      </c>
      <c r="EA38" s="393">
        <v>0</v>
      </c>
      <c r="EB38" s="393">
        <v>0</v>
      </c>
      <c r="EC38" s="393">
        <v>0</v>
      </c>
      <c r="ED38" s="393">
        <v>0</v>
      </c>
      <c r="EE38" s="393">
        <v>0</v>
      </c>
      <c r="EF38" s="393">
        <v>0</v>
      </c>
      <c r="EG38" s="393">
        <v>0</v>
      </c>
      <c r="EH38" s="393">
        <v>0</v>
      </c>
      <c r="EI38" s="393">
        <v>0</v>
      </c>
      <c r="EJ38" s="393">
        <v>0</v>
      </c>
      <c r="EK38" s="393">
        <v>0</v>
      </c>
      <c r="EL38" s="393">
        <v>0</v>
      </c>
      <c r="EM38" s="393">
        <v>0</v>
      </c>
      <c r="EN38" s="393">
        <v>0</v>
      </c>
      <c r="EO38" s="393">
        <v>0</v>
      </c>
      <c r="EP38" s="393">
        <v>0</v>
      </c>
      <c r="EQ38" s="393">
        <v>0</v>
      </c>
      <c r="ER38" s="393">
        <v>0</v>
      </c>
      <c r="ES38" s="393">
        <v>0</v>
      </c>
      <c r="ET38" s="393">
        <v>0</v>
      </c>
      <c r="EU38" s="393">
        <v>0</v>
      </c>
      <c r="EV38" s="393">
        <v>0</v>
      </c>
      <c r="EW38" s="393">
        <v>0</v>
      </c>
      <c r="EX38" s="393">
        <v>0</v>
      </c>
      <c r="EY38" s="393">
        <v>0</v>
      </c>
      <c r="EZ38" s="393">
        <v>0</v>
      </c>
      <c r="FA38" s="393">
        <v>0</v>
      </c>
      <c r="FB38" s="393">
        <v>0</v>
      </c>
      <c r="FC38" s="393">
        <v>0</v>
      </c>
      <c r="FD38" s="393">
        <v>0</v>
      </c>
      <c r="FE38" s="393">
        <v>0</v>
      </c>
      <c r="FF38" s="393">
        <v>0</v>
      </c>
      <c r="FG38" s="393">
        <v>0</v>
      </c>
      <c r="FH38" s="393">
        <v>0</v>
      </c>
      <c r="FI38" s="393">
        <v>0</v>
      </c>
      <c r="FJ38" s="393">
        <v>0</v>
      </c>
      <c r="FK38" s="393">
        <v>0</v>
      </c>
      <c r="FL38" s="393">
        <v>0</v>
      </c>
      <c r="FM38" s="393">
        <v>0</v>
      </c>
      <c r="FN38" s="393">
        <v>0</v>
      </c>
      <c r="FO38" s="393">
        <v>0</v>
      </c>
      <c r="FP38" s="393">
        <v>0</v>
      </c>
      <c r="FQ38" s="295">
        <f>'06_FIT_KEV'!FP9</f>
        <v>0.15</v>
      </c>
      <c r="FR38" s="295">
        <f>'06_FIT_KEV'!FQ9</f>
        <v>0.15</v>
      </c>
      <c r="FS38" s="295">
        <f>'06_FIT_KEV'!FR9</f>
        <v>0.15</v>
      </c>
      <c r="FT38" s="295">
        <f>'06_FIT_KEV'!FS9</f>
        <v>0.15</v>
      </c>
      <c r="FU38" s="295">
        <f>'06_FIT_KEV'!FT9</f>
        <v>0.15</v>
      </c>
      <c r="FV38" s="295">
        <f>'06_FIT_KEV'!FU9</f>
        <v>0.15</v>
      </c>
      <c r="FW38" s="295">
        <f>'06_FIT_KEV'!FV9</f>
        <v>0.15</v>
      </c>
      <c r="FX38" s="295">
        <f>'06_FIT_KEV'!FW9</f>
        <v>0.15</v>
      </c>
      <c r="FY38" s="295">
        <f>'06_FIT_KEV'!FX9</f>
        <v>0.15</v>
      </c>
      <c r="FZ38" s="295">
        <f>'06_FIT_KEV'!FY9</f>
        <v>0.15</v>
      </c>
      <c r="GA38" s="295">
        <f>'06_FIT_KEV'!FZ9</f>
        <v>0.15</v>
      </c>
      <c r="GB38" s="295">
        <f>'06_FIT_KEV'!GA9</f>
        <v>0.15</v>
      </c>
      <c r="GC38" s="295">
        <v>0.15</v>
      </c>
      <c r="GD38" s="295">
        <v>0.15</v>
      </c>
      <c r="GE38" s="295">
        <v>0.15</v>
      </c>
      <c r="GF38" s="295">
        <v>0.15</v>
      </c>
      <c r="GG38" s="295">
        <v>0.15</v>
      </c>
      <c r="GH38" s="295">
        <v>0.15</v>
      </c>
      <c r="GI38" s="295">
        <v>0.15</v>
      </c>
      <c r="GJ38" s="295">
        <v>0.15</v>
      </c>
      <c r="GK38" s="295">
        <v>0.15</v>
      </c>
      <c r="GL38" s="295">
        <v>0.15</v>
      </c>
      <c r="GM38" s="295">
        <v>0.15</v>
      </c>
      <c r="GN38" s="295">
        <v>0.15</v>
      </c>
      <c r="GO38" s="295">
        <v>0.15</v>
      </c>
      <c r="GP38" s="295">
        <v>0.15</v>
      </c>
      <c r="GQ38" s="295">
        <v>0.15</v>
      </c>
      <c r="GR38" s="295">
        <v>0.15</v>
      </c>
      <c r="GS38" s="295">
        <v>0.15</v>
      </c>
      <c r="GT38" s="295">
        <v>0.15</v>
      </c>
      <c r="GU38" s="295">
        <v>0.15</v>
      </c>
      <c r="GV38" s="295">
        <v>0.15</v>
      </c>
      <c r="GW38" s="295">
        <v>0.15</v>
      </c>
      <c r="GX38" s="295">
        <v>0.15</v>
      </c>
      <c r="GY38" s="295">
        <v>0.15</v>
      </c>
      <c r="GZ38" s="295">
        <v>0.15</v>
      </c>
      <c r="HA38" s="295">
        <v>0.15</v>
      </c>
      <c r="HB38" s="295">
        <v>0.15</v>
      </c>
      <c r="HC38" s="295">
        <v>0.15</v>
      </c>
      <c r="HD38" s="295">
        <v>0.15</v>
      </c>
      <c r="HE38" s="295">
        <f>'06_FIT_KEV'!HD9/100</f>
        <v>0.49</v>
      </c>
      <c r="HF38" s="295">
        <f>'06_FIT_KEV'!HE9/100</f>
        <v>0.49</v>
      </c>
      <c r="HG38" s="295">
        <f>'06_FIT_KEV'!HF9/100</f>
        <v>0.49</v>
      </c>
      <c r="HH38" s="295">
        <f>'06_FIT_KEV'!HG9/100</f>
        <v>0.49</v>
      </c>
      <c r="HI38" s="295">
        <f>'06_FIT_KEV'!HH9/100</f>
        <v>0.49</v>
      </c>
      <c r="HJ38" s="295">
        <f>'06_FIT_KEV'!HI9/100</f>
        <v>0.49</v>
      </c>
      <c r="HK38" s="295">
        <f>'06_FIT_KEV'!HJ9/100</f>
        <v>0.49</v>
      </c>
      <c r="HL38" s="295">
        <f>'06_FIT_KEV'!HK9/100</f>
        <v>0.49</v>
      </c>
      <c r="HM38" s="295">
        <f>'06_FIT_KEV'!HL9/100</f>
        <v>0.49</v>
      </c>
      <c r="HN38" s="295">
        <f>'06_FIT_KEV'!HM9/100</f>
        <v>0.49</v>
      </c>
      <c r="HO38" s="295">
        <f>'06_FIT_KEV'!HN9/100</f>
        <v>0.49</v>
      </c>
      <c r="HP38" s="295">
        <f>'06_FIT_KEV'!HO9/100</f>
        <v>0.49</v>
      </c>
      <c r="HQ38" s="295">
        <f>'06_FIT_KEV'!HP9/100</f>
        <v>0.49</v>
      </c>
      <c r="HR38" s="295">
        <f>'06_FIT_KEV'!HQ9/100</f>
        <v>0.49</v>
      </c>
      <c r="HS38" s="295">
        <f>'06_FIT_KEV'!HR9/100</f>
        <v>0.49</v>
      </c>
      <c r="HT38" s="295">
        <f>'06_FIT_KEV'!HS9/100</f>
        <v>0.49</v>
      </c>
      <c r="HU38" s="295">
        <f>'06_FIT_KEV'!HT9/100</f>
        <v>0.49</v>
      </c>
      <c r="HV38" s="295">
        <f>'06_FIT_KEV'!HU9/100</f>
        <v>0.49</v>
      </c>
      <c r="HW38" s="295">
        <f>'06_FIT_KEV'!HV9/100</f>
        <v>0.49</v>
      </c>
      <c r="HX38" s="295">
        <f>'06_FIT_KEV'!HW9/100</f>
        <v>0.49</v>
      </c>
      <c r="HY38" s="295">
        <f>'06_FIT_KEV'!HX9/100</f>
        <v>0.40200000000000002</v>
      </c>
      <c r="HZ38" s="295">
        <f>'06_FIT_KEV'!HY9/100</f>
        <v>0.40200000000000002</v>
      </c>
      <c r="IA38" s="295">
        <f>'06_FIT_KEV'!HZ9/100</f>
        <v>0.40200000000000002</v>
      </c>
      <c r="IB38" s="295">
        <f>'06_FIT_KEV'!IA9/100</f>
        <v>0.40200000000000002</v>
      </c>
      <c r="IC38" s="295">
        <f>'06_FIT_KEV'!IB9/100</f>
        <v>0.40200000000000002</v>
      </c>
      <c r="ID38" s="295">
        <f>'06_FIT_KEV'!IC9/100</f>
        <v>0.40200000000000002</v>
      </c>
      <c r="IE38" s="295">
        <f>'06_FIT_KEV'!ID9/100</f>
        <v>0.40200000000000002</v>
      </c>
      <c r="IF38" s="295">
        <f>'06_FIT_KEV'!IE9/100</f>
        <v>0.40200000000000002</v>
      </c>
      <c r="IG38" s="295">
        <f>'06_FIT_KEV'!IF9/100</f>
        <v>0.40200000000000002</v>
      </c>
      <c r="IH38" s="295">
        <f>'06_FIT_KEV'!IG9/100</f>
        <v>0.40200000000000002</v>
      </c>
      <c r="II38" s="295">
        <f>'06_FIT_KEV'!IH9/100</f>
        <v>0.40200000000000002</v>
      </c>
      <c r="IJ38" s="295">
        <f>'06_FIT_KEV'!II9/100</f>
        <v>0.40200000000000002</v>
      </c>
      <c r="IK38" s="295">
        <f>'06_FIT_KEV'!IJ9/100</f>
        <v>0.30499999999999999</v>
      </c>
      <c r="IL38" s="295">
        <f>'06_FIT_KEV'!IK9/100</f>
        <v>0.30499999999999999</v>
      </c>
      <c r="IM38" s="295">
        <f>'06_FIT_KEV'!IL9/100</f>
        <v>0.30499999999999999</v>
      </c>
      <c r="IN38" s="295">
        <f>'06_FIT_KEV'!IM9/100</f>
        <v>0.30499999999999999</v>
      </c>
      <c r="IO38" s="295">
        <f>'06_FIT_KEV'!IN9/100</f>
        <v>0.30499999999999999</v>
      </c>
      <c r="IP38" s="295">
        <f>'06_FIT_KEV'!IO9/100</f>
        <v>0.30499999999999999</v>
      </c>
      <c r="IQ38" s="295">
        <f>'06_FIT_KEV'!IP9/100</f>
        <v>0.30499999999999999</v>
      </c>
      <c r="IR38" s="295">
        <f>'06_FIT_KEV'!IQ9/100</f>
        <v>0.30499999999999999</v>
      </c>
      <c r="IS38" s="295">
        <f>'06_FIT_KEV'!IR9/100</f>
        <v>0.30499999999999999</v>
      </c>
      <c r="IT38" s="295">
        <f>'06_FIT_KEV'!IS9/100</f>
        <v>0.30499999999999999</v>
      </c>
      <c r="IU38" s="295">
        <f>'06_FIT_KEV'!IT9/100</f>
        <v>0.30499999999999999</v>
      </c>
      <c r="IV38" s="295">
        <f>'06_FIT_KEV'!IU9/100</f>
        <v>0.30499999999999999</v>
      </c>
      <c r="IW38" s="295">
        <f>'06_FIT_KEV'!IV9/100</f>
        <v>0.28060000000000002</v>
      </c>
      <c r="IX38" s="295">
        <f>'06_FIT_KEV'!IW9/100</f>
        <v>0.28060000000000002</v>
      </c>
      <c r="IY38" s="295">
        <f>'06_FIT_KEV'!IX9/100</f>
        <v>0.28999999999999998</v>
      </c>
      <c r="IZ38" s="295">
        <f>'06_FIT_KEV'!IY9/100</f>
        <v>0.28999999999999998</v>
      </c>
      <c r="JA38" s="295">
        <f>'06_FIT_KEV'!IZ9/100</f>
        <v>0.28999999999999998</v>
      </c>
      <c r="JB38" s="295">
        <f>'06_FIT_KEV'!JA9/100</f>
        <v>0.28999999999999998</v>
      </c>
      <c r="JC38" s="295">
        <f>'06_FIT_KEV'!JB9/100</f>
        <v>0.28999999999999998</v>
      </c>
      <c r="JD38" s="295">
        <f>'06_FIT_KEV'!JC9/100</f>
        <v>0.28999999999999998</v>
      </c>
      <c r="JE38" s="295">
        <f>'06_FIT_KEV'!JD9/100</f>
        <v>0.28999999999999998</v>
      </c>
      <c r="JF38" s="295">
        <f>'06_FIT_KEV'!JE9/100</f>
        <v>0.23100000000000001</v>
      </c>
      <c r="JG38" s="295">
        <f>'06_FIT_KEV'!JF9/100</f>
        <v>0.23100000000000001</v>
      </c>
      <c r="JH38" s="295">
        <f>'06_FIT_KEV'!JG9/100</f>
        <v>0.23100000000000001</v>
      </c>
      <c r="JI38" s="295">
        <f>'06_FIT_KEV'!JH9/100</f>
        <v>0.21252000000000001</v>
      </c>
      <c r="JJ38" s="295">
        <f>'06_FIT_KEV'!JI9/100</f>
        <v>0.21252000000000001</v>
      </c>
      <c r="JK38" s="295">
        <f>'06_FIT_KEV'!JJ9/100</f>
        <v>0.21252000000000001</v>
      </c>
      <c r="JL38" s="295">
        <f>'06_FIT_KEV'!JK9/100</f>
        <v>0.21252000000000001</v>
      </c>
      <c r="JM38" s="295">
        <f>'06_FIT_KEV'!JL9/100</f>
        <v>0.21252000000000001</v>
      </c>
      <c r="JN38" s="295">
        <f>'06_FIT_KEV'!JM9/100</f>
        <v>0.21252000000000001</v>
      </c>
      <c r="JO38" s="295">
        <f>'06_FIT_KEV'!JN9/100</f>
        <v>0.21252000000000001</v>
      </c>
      <c r="JP38" s="295">
        <f>'06_FIT_KEV'!JO9/100</f>
        <v>0.21252000000000001</v>
      </c>
      <c r="JQ38" s="295">
        <f>'06_FIT_KEV'!JP9/100</f>
        <v>0.21252000000000001</v>
      </c>
      <c r="JR38" s="295">
        <f>'06_FIT_KEV'!JQ9/100</f>
        <v>0.21252000000000001</v>
      </c>
      <c r="JS38" s="295">
        <f>'06_FIT_KEV'!JR9/100</f>
        <v>0.21252000000000001</v>
      </c>
      <c r="JT38" s="295">
        <f>'06_FIT_KEV'!JS9/100</f>
        <v>0.21252000000000001</v>
      </c>
      <c r="JU38" s="295">
        <f>'06_FIT_KEV'!JT9/100</f>
        <v>0.192</v>
      </c>
      <c r="JV38" s="295">
        <f>'06_FIT_KEV'!JU9/100</f>
        <v>0.192</v>
      </c>
      <c r="JW38" s="295">
        <f>'06_FIT_KEV'!JV9/100</f>
        <v>0.192</v>
      </c>
      <c r="JX38" s="295">
        <f>'06_FIT_KEV'!JW9/100</f>
        <v>0.192</v>
      </c>
      <c r="JY38" s="295">
        <f>'06_FIT_KEV'!JX9/100</f>
        <v>0.192</v>
      </c>
      <c r="JZ38" s="295">
        <f>'06_FIT_KEV'!JY9/100</f>
        <v>0.192</v>
      </c>
      <c r="KA38" s="295">
        <f>'06_FIT_KEV'!JZ9/100</f>
        <v>0.192</v>
      </c>
      <c r="KB38" s="295">
        <f>'06_FIT_KEV'!KA9/100</f>
        <v>0.192</v>
      </c>
      <c r="KC38" s="295">
        <f>'06_FIT_KEV'!KB9/100</f>
        <v>0.192</v>
      </c>
      <c r="KD38" s="295">
        <f>'06_FIT_KEV'!KC9/100</f>
        <v>0.192</v>
      </c>
      <c r="KE38" s="295">
        <f>'06_FIT_KEV'!KD9/100</f>
        <v>0.192</v>
      </c>
      <c r="KF38" s="295">
        <f>'06_FIT_KEV'!KE9/100</f>
        <v>0.192</v>
      </c>
      <c r="KG38" s="295">
        <f>'06_FIT_KEV'!KF9/100</f>
        <v>0.192</v>
      </c>
      <c r="KH38" s="295">
        <f>'06_FIT_KEV'!KG9/100</f>
        <v>0.192</v>
      </c>
      <c r="KI38" s="295">
        <f>'06_FIT_KEV'!KH9/100</f>
        <v>0.192</v>
      </c>
      <c r="KJ38" s="295">
        <f>'06_FIT_KEV'!KI9/100</f>
        <v>0.188</v>
      </c>
      <c r="KK38" s="295">
        <f>'06_FIT_KEV'!KJ9/100</f>
        <v>0.188</v>
      </c>
      <c r="KL38" s="295">
        <f>'06_FIT_KEV'!KK9/100</f>
        <v>0.188</v>
      </c>
      <c r="KM38" s="295">
        <f>'06_FIT_KEV'!KL9/100</f>
        <v>0.188</v>
      </c>
      <c r="KN38" s="295">
        <f>'06_FIT_KEV'!KM9/100</f>
        <v>0.188</v>
      </c>
      <c r="KO38" s="295">
        <f>'06_FIT_KEV'!KN9/100</f>
        <v>0.188</v>
      </c>
      <c r="KP38" s="295">
        <f>'06_FIT_KEV'!KO9/100</f>
        <v>0.17600000000000002</v>
      </c>
      <c r="KQ38" s="295">
        <f>'06_FIT_KEV'!KP9/100</f>
        <v>0.17600000000000002</v>
      </c>
      <c r="KR38" s="295">
        <f>'06_FIT_KEV'!KQ9/100</f>
        <v>0.17600000000000002</v>
      </c>
      <c r="KS38" s="295">
        <f>'06_FIT_KEV'!KR9/100</f>
        <v>0.17600000000000002</v>
      </c>
      <c r="KT38" s="295">
        <f>'06_FIT_KEV'!KS9/100</f>
        <v>0.17600000000000002</v>
      </c>
      <c r="KU38" s="295">
        <f>'06_FIT_KEV'!KT9/100</f>
        <v>0.17600000000000002</v>
      </c>
      <c r="KV38" s="295">
        <f>'06_FIT_KEV'!KU9/100</f>
        <v>0.16399999999999998</v>
      </c>
      <c r="KW38" s="295">
        <f>'06_FIT_KEV'!KV9/100</f>
        <v>0.16399999999999998</v>
      </c>
      <c r="KX38" s="295">
        <f>'06_FIT_KEV'!KW9/100</f>
        <v>0.16399999999999998</v>
      </c>
      <c r="KY38" s="295">
        <f>'06_FIT_KEV'!KX9/100</f>
        <v>0.16399999999999998</v>
      </c>
      <c r="KZ38" s="295">
        <f>'06_FIT_KEV'!KY9/100</f>
        <v>0.16399999999999998</v>
      </c>
      <c r="LA38" s="295">
        <f>'06_FIT_KEV'!KZ9/100</f>
        <v>0.16399999999999998</v>
      </c>
      <c r="LB38" s="295">
        <f>'06_FIT_KEV'!LA9/100</f>
        <v>0.152</v>
      </c>
      <c r="LC38" s="295">
        <f>'06_FIT_KEV'!LB9/100</f>
        <v>0.152</v>
      </c>
      <c r="LD38" s="295">
        <f>'06_FIT_KEV'!LC9/100</f>
        <v>0.152</v>
      </c>
    </row>
    <row r="39" spans="1:316">
      <c r="A39" s="126" t="s">
        <v>384</v>
      </c>
      <c r="B39" s="304" t="s">
        <v>15301</v>
      </c>
      <c r="C39" s="304" t="s">
        <v>725</v>
      </c>
      <c r="D39" s="306"/>
      <c r="E39" s="393">
        <v>0</v>
      </c>
      <c r="F39" s="393">
        <v>0</v>
      </c>
      <c r="G39" s="393">
        <v>0</v>
      </c>
      <c r="H39" s="393">
        <v>0</v>
      </c>
      <c r="I39" s="393">
        <v>0</v>
      </c>
      <c r="J39" s="393">
        <v>0</v>
      </c>
      <c r="K39" s="393">
        <v>0</v>
      </c>
      <c r="L39" s="393">
        <v>0</v>
      </c>
      <c r="M39" s="393">
        <v>0</v>
      </c>
      <c r="N39" s="393">
        <v>0</v>
      </c>
      <c r="O39" s="393">
        <v>0</v>
      </c>
      <c r="P39" s="393">
        <v>0</v>
      </c>
      <c r="Q39" s="393">
        <v>0</v>
      </c>
      <c r="R39" s="393">
        <v>0</v>
      </c>
      <c r="S39" s="393">
        <v>0</v>
      </c>
      <c r="T39" s="393">
        <v>0</v>
      </c>
      <c r="U39" s="393">
        <v>0</v>
      </c>
      <c r="V39" s="393">
        <v>0</v>
      </c>
      <c r="W39" s="393">
        <v>0</v>
      </c>
      <c r="X39" s="393">
        <v>0</v>
      </c>
      <c r="Y39" s="393">
        <v>0</v>
      </c>
      <c r="Z39" s="393">
        <v>0</v>
      </c>
      <c r="AA39" s="393">
        <v>0</v>
      </c>
      <c r="AB39" s="393">
        <v>0</v>
      </c>
      <c r="AC39" s="393">
        <v>0</v>
      </c>
      <c r="AD39" s="393">
        <v>0</v>
      </c>
      <c r="AE39" s="393">
        <v>0</v>
      </c>
      <c r="AF39" s="393">
        <v>0</v>
      </c>
      <c r="AG39" s="393">
        <v>0</v>
      </c>
      <c r="AH39" s="393">
        <v>0</v>
      </c>
      <c r="AI39" s="393">
        <v>0</v>
      </c>
      <c r="AJ39" s="393">
        <v>0</v>
      </c>
      <c r="AK39" s="393">
        <v>0</v>
      </c>
      <c r="AL39" s="393">
        <v>0</v>
      </c>
      <c r="AM39" s="393">
        <v>0</v>
      </c>
      <c r="AN39" s="393">
        <v>0</v>
      </c>
      <c r="AO39" s="393">
        <v>0</v>
      </c>
      <c r="AP39" s="393">
        <v>0</v>
      </c>
      <c r="AQ39" s="393">
        <v>0</v>
      </c>
      <c r="AR39" s="393">
        <v>0</v>
      </c>
      <c r="AS39" s="393">
        <v>0</v>
      </c>
      <c r="AT39" s="393">
        <v>0</v>
      </c>
      <c r="AU39" s="393">
        <v>0</v>
      </c>
      <c r="AV39" s="393">
        <v>0</v>
      </c>
      <c r="AW39" s="393">
        <v>0</v>
      </c>
      <c r="AX39" s="393">
        <v>0</v>
      </c>
      <c r="AY39" s="393">
        <v>0</v>
      </c>
      <c r="AZ39" s="393">
        <v>0</v>
      </c>
      <c r="BA39" s="393">
        <v>0</v>
      </c>
      <c r="BB39" s="393">
        <v>0</v>
      </c>
      <c r="BC39" s="393">
        <v>0</v>
      </c>
      <c r="BD39" s="393">
        <v>0</v>
      </c>
      <c r="BE39" s="393">
        <v>0</v>
      </c>
      <c r="BF39" s="393">
        <v>0</v>
      </c>
      <c r="BG39" s="393">
        <v>0</v>
      </c>
      <c r="BH39" s="393">
        <v>0</v>
      </c>
      <c r="BI39" s="393">
        <v>0</v>
      </c>
      <c r="BJ39" s="393">
        <v>0</v>
      </c>
      <c r="BK39" s="393">
        <v>0</v>
      </c>
      <c r="BL39" s="393">
        <v>0</v>
      </c>
      <c r="BM39" s="393">
        <v>0</v>
      </c>
      <c r="BN39" s="393">
        <v>0</v>
      </c>
      <c r="BO39" s="393">
        <v>0</v>
      </c>
      <c r="BP39" s="393">
        <v>0</v>
      </c>
      <c r="BQ39" s="393">
        <v>0</v>
      </c>
      <c r="BR39" s="393">
        <v>0</v>
      </c>
      <c r="BS39" s="393">
        <v>0</v>
      </c>
      <c r="BT39" s="393">
        <v>0</v>
      </c>
      <c r="BU39" s="393">
        <v>0</v>
      </c>
      <c r="BV39" s="393">
        <v>0</v>
      </c>
      <c r="BW39" s="393">
        <v>0</v>
      </c>
      <c r="BX39" s="393">
        <v>0</v>
      </c>
      <c r="BY39" s="393">
        <v>0</v>
      </c>
      <c r="BZ39" s="393">
        <v>0</v>
      </c>
      <c r="CA39" s="393">
        <v>0</v>
      </c>
      <c r="CB39" s="393">
        <v>0</v>
      </c>
      <c r="CC39" s="393">
        <v>0</v>
      </c>
      <c r="CD39" s="393">
        <v>0</v>
      </c>
      <c r="CE39" s="393">
        <v>0</v>
      </c>
      <c r="CF39" s="393">
        <v>0</v>
      </c>
      <c r="CG39" s="393">
        <v>0</v>
      </c>
      <c r="CH39" s="393">
        <v>0</v>
      </c>
      <c r="CI39" s="393">
        <v>0</v>
      </c>
      <c r="CJ39" s="393">
        <v>0</v>
      </c>
      <c r="CK39" s="393">
        <v>0</v>
      </c>
      <c r="CL39" s="393">
        <v>0</v>
      </c>
      <c r="CM39" s="393">
        <v>0</v>
      </c>
      <c r="CN39" s="393">
        <v>0</v>
      </c>
      <c r="CO39" s="393">
        <v>0</v>
      </c>
      <c r="CP39" s="393">
        <v>0</v>
      </c>
      <c r="CQ39" s="393">
        <v>0</v>
      </c>
      <c r="CR39" s="393">
        <v>0</v>
      </c>
      <c r="CS39" s="393">
        <v>0</v>
      </c>
      <c r="CT39" s="393">
        <v>0</v>
      </c>
      <c r="CU39" s="393">
        <v>0</v>
      </c>
      <c r="CV39" s="393">
        <v>0</v>
      </c>
      <c r="CW39" s="393">
        <v>0</v>
      </c>
      <c r="CX39" s="393">
        <v>0</v>
      </c>
      <c r="CY39" s="393">
        <v>0</v>
      </c>
      <c r="CZ39" s="393">
        <v>0</v>
      </c>
      <c r="DA39" s="393">
        <v>0</v>
      </c>
      <c r="DB39" s="393">
        <v>0</v>
      </c>
      <c r="DC39" s="393">
        <v>0</v>
      </c>
      <c r="DD39" s="393">
        <v>0</v>
      </c>
      <c r="DE39" s="393">
        <v>0</v>
      </c>
      <c r="DF39" s="393">
        <v>0</v>
      </c>
      <c r="DG39" s="393">
        <v>0</v>
      </c>
      <c r="DH39" s="393">
        <v>0</v>
      </c>
      <c r="DI39" s="393">
        <v>0</v>
      </c>
      <c r="DJ39" s="393">
        <v>0</v>
      </c>
      <c r="DK39" s="393">
        <v>0</v>
      </c>
      <c r="DL39" s="393">
        <v>0</v>
      </c>
      <c r="DM39" s="393">
        <v>0</v>
      </c>
      <c r="DN39" s="393">
        <v>0</v>
      </c>
      <c r="DO39" s="393">
        <v>0</v>
      </c>
      <c r="DP39" s="393">
        <v>0</v>
      </c>
      <c r="DQ39" s="393">
        <v>0</v>
      </c>
      <c r="DR39" s="393">
        <v>0</v>
      </c>
      <c r="DS39" s="393">
        <v>0</v>
      </c>
      <c r="DT39" s="393">
        <v>0</v>
      </c>
      <c r="DU39" s="393">
        <v>0</v>
      </c>
      <c r="DV39" s="393">
        <v>0</v>
      </c>
      <c r="DW39" s="393">
        <v>0</v>
      </c>
      <c r="DX39" s="393">
        <v>0</v>
      </c>
      <c r="DY39" s="393">
        <v>0</v>
      </c>
      <c r="DZ39" s="393">
        <v>0</v>
      </c>
      <c r="EA39" s="393">
        <v>0</v>
      </c>
      <c r="EB39" s="393">
        <v>0</v>
      </c>
      <c r="EC39" s="393">
        <v>0</v>
      </c>
      <c r="ED39" s="393">
        <v>0</v>
      </c>
      <c r="EE39" s="393">
        <v>0</v>
      </c>
      <c r="EF39" s="393">
        <v>0</v>
      </c>
      <c r="EG39" s="393">
        <v>0</v>
      </c>
      <c r="EH39" s="393">
        <v>0</v>
      </c>
      <c r="EI39" s="393">
        <v>0</v>
      </c>
      <c r="EJ39" s="393">
        <v>0</v>
      </c>
      <c r="EK39" s="393">
        <v>0</v>
      </c>
      <c r="EL39" s="393">
        <v>0</v>
      </c>
      <c r="EM39" s="393">
        <v>0</v>
      </c>
      <c r="EN39" s="393">
        <v>0</v>
      </c>
      <c r="EO39" s="393">
        <v>0</v>
      </c>
      <c r="EP39" s="393">
        <v>0</v>
      </c>
      <c r="EQ39" s="393">
        <v>0</v>
      </c>
      <c r="ER39" s="393">
        <v>0</v>
      </c>
      <c r="ES39" s="393">
        <v>0</v>
      </c>
      <c r="ET39" s="393">
        <v>0</v>
      </c>
      <c r="EU39" s="393">
        <v>0</v>
      </c>
      <c r="EV39" s="393">
        <v>0</v>
      </c>
      <c r="EW39" s="393">
        <v>0</v>
      </c>
      <c r="EX39" s="393">
        <v>0</v>
      </c>
      <c r="EY39" s="393">
        <v>0</v>
      </c>
      <c r="EZ39" s="393">
        <v>0</v>
      </c>
      <c r="FA39" s="393">
        <v>0</v>
      </c>
      <c r="FB39" s="393">
        <v>0</v>
      </c>
      <c r="FC39" s="393">
        <v>0</v>
      </c>
      <c r="FD39" s="393">
        <v>0</v>
      </c>
      <c r="FE39" s="393">
        <v>0</v>
      </c>
      <c r="FF39" s="393">
        <v>0</v>
      </c>
      <c r="FG39" s="393">
        <v>0</v>
      </c>
      <c r="FH39" s="393">
        <v>0</v>
      </c>
      <c r="FI39" s="393">
        <v>0</v>
      </c>
      <c r="FJ39" s="393">
        <v>0</v>
      </c>
      <c r="FK39" s="393">
        <v>0</v>
      </c>
      <c r="FL39" s="393">
        <v>0</v>
      </c>
      <c r="FM39" s="393">
        <v>0</v>
      </c>
      <c r="FN39" s="393">
        <v>0</v>
      </c>
      <c r="FO39" s="393">
        <v>0</v>
      </c>
      <c r="FP39" s="393">
        <v>0</v>
      </c>
      <c r="FQ39" s="295">
        <f>'06_FIT_KEV'!FP19</f>
        <v>0.15</v>
      </c>
      <c r="FR39" s="295">
        <f>'06_FIT_KEV'!FQ19</f>
        <v>0.15</v>
      </c>
      <c r="FS39" s="295">
        <f>'06_FIT_KEV'!FR19</f>
        <v>0.15</v>
      </c>
      <c r="FT39" s="295">
        <f>'06_FIT_KEV'!FS19</f>
        <v>0.15</v>
      </c>
      <c r="FU39" s="295">
        <f>'06_FIT_KEV'!FT19</f>
        <v>0.15</v>
      </c>
      <c r="FV39" s="295">
        <f>'06_FIT_KEV'!FU19</f>
        <v>0.15</v>
      </c>
      <c r="FW39" s="295">
        <f>'06_FIT_KEV'!FV19</f>
        <v>0.15</v>
      </c>
      <c r="FX39" s="295">
        <f>'06_FIT_KEV'!FW19</f>
        <v>0.15</v>
      </c>
      <c r="FY39" s="295">
        <f>'06_FIT_KEV'!FX19</f>
        <v>0.15</v>
      </c>
      <c r="FZ39" s="295">
        <f>'06_FIT_KEV'!FY19</f>
        <v>0.15</v>
      </c>
      <c r="GA39" s="295">
        <f>'06_FIT_KEV'!FZ19</f>
        <v>0.15</v>
      </c>
      <c r="GB39" s="295">
        <f>'06_FIT_KEV'!GA19</f>
        <v>0.15</v>
      </c>
      <c r="GC39" s="295">
        <v>0.15</v>
      </c>
      <c r="GD39" s="295">
        <v>0.15</v>
      </c>
      <c r="GE39" s="295">
        <v>0.15</v>
      </c>
      <c r="GF39" s="295">
        <v>0.15</v>
      </c>
      <c r="GG39" s="295">
        <v>0.15</v>
      </c>
      <c r="GH39" s="295">
        <v>0.15</v>
      </c>
      <c r="GI39" s="295">
        <v>0.15</v>
      </c>
      <c r="GJ39" s="295">
        <v>0.15</v>
      </c>
      <c r="GK39" s="295">
        <v>0.15</v>
      </c>
      <c r="GL39" s="295">
        <v>0.15</v>
      </c>
      <c r="GM39" s="295">
        <v>0.15</v>
      </c>
      <c r="GN39" s="295">
        <v>0.15</v>
      </c>
      <c r="GO39" s="295">
        <v>0.15</v>
      </c>
      <c r="GP39" s="295">
        <v>0.15</v>
      </c>
      <c r="GQ39" s="295">
        <v>0.15</v>
      </c>
      <c r="GR39" s="295">
        <v>0.15</v>
      </c>
      <c r="GS39" s="295">
        <v>0.15</v>
      </c>
      <c r="GT39" s="295">
        <v>0.15</v>
      </c>
      <c r="GU39" s="295">
        <v>0.15</v>
      </c>
      <c r="GV39" s="295">
        <v>0.15</v>
      </c>
      <c r="GW39" s="295">
        <v>0.15</v>
      </c>
      <c r="GX39" s="295">
        <v>0.15</v>
      </c>
      <c r="GY39" s="295">
        <v>0.15</v>
      </c>
      <c r="GZ39" s="295">
        <v>0.15</v>
      </c>
      <c r="HA39" s="295">
        <v>0.15</v>
      </c>
      <c r="HB39" s="295">
        <v>0.15</v>
      </c>
      <c r="HC39" s="295">
        <v>0.15</v>
      </c>
      <c r="HD39" s="295">
        <v>0.15</v>
      </c>
      <c r="HE39" s="295">
        <f>'06_FIT_KEV'!HD19/100</f>
        <v>0.62</v>
      </c>
      <c r="HF39" s="295">
        <f>'06_FIT_KEV'!HE19/100</f>
        <v>0.62</v>
      </c>
      <c r="HG39" s="295">
        <f>'06_FIT_KEV'!HF19/100</f>
        <v>0.62</v>
      </c>
      <c r="HH39" s="295">
        <f>'06_FIT_KEV'!HG19/100</f>
        <v>0.62</v>
      </c>
      <c r="HI39" s="295">
        <f>'06_FIT_KEV'!HH19/100</f>
        <v>0.62</v>
      </c>
      <c r="HJ39" s="295">
        <f>'06_FIT_KEV'!HI19/100</f>
        <v>0.62</v>
      </c>
      <c r="HK39" s="295">
        <f>'06_FIT_KEV'!HJ19/100</f>
        <v>0.62</v>
      </c>
      <c r="HL39" s="295">
        <f>'06_FIT_KEV'!HK19/100</f>
        <v>0.62</v>
      </c>
      <c r="HM39" s="295">
        <f>'06_FIT_KEV'!HL19/100</f>
        <v>0.62</v>
      </c>
      <c r="HN39" s="295">
        <f>'06_FIT_KEV'!HM19/100</f>
        <v>0.62</v>
      </c>
      <c r="HO39" s="295">
        <f>'06_FIT_KEV'!HN19/100</f>
        <v>0.62</v>
      </c>
      <c r="HP39" s="295">
        <f>'06_FIT_KEV'!HO19/100</f>
        <v>0.62</v>
      </c>
      <c r="HQ39" s="295">
        <f>'06_FIT_KEV'!HP19/100</f>
        <v>0.62</v>
      </c>
      <c r="HR39" s="295">
        <f>'06_FIT_KEV'!HQ19/100</f>
        <v>0.62</v>
      </c>
      <c r="HS39" s="295">
        <f>'06_FIT_KEV'!HR19/100</f>
        <v>0.62</v>
      </c>
      <c r="HT39" s="295">
        <f>'06_FIT_KEV'!HS19/100</f>
        <v>0.62</v>
      </c>
      <c r="HU39" s="295">
        <f>'06_FIT_KEV'!HT19/100</f>
        <v>0.62</v>
      </c>
      <c r="HV39" s="295">
        <f>'06_FIT_KEV'!HU19/100</f>
        <v>0.62</v>
      </c>
      <c r="HW39" s="295">
        <f>'06_FIT_KEV'!HV19/100</f>
        <v>0.62</v>
      </c>
      <c r="HX39" s="295">
        <f>'06_FIT_KEV'!HW19/100</f>
        <v>0.62</v>
      </c>
      <c r="HY39" s="295">
        <f>'06_FIT_KEV'!HX19/100</f>
        <v>0.50800000000000001</v>
      </c>
      <c r="HZ39" s="295">
        <f>'06_FIT_KEV'!HY19/100</f>
        <v>0.50800000000000001</v>
      </c>
      <c r="IA39" s="295">
        <f>'06_FIT_KEV'!HZ19/100</f>
        <v>0.50800000000000001</v>
      </c>
      <c r="IB39" s="295">
        <f>'06_FIT_KEV'!IA19/100</f>
        <v>0.50800000000000001</v>
      </c>
      <c r="IC39" s="295">
        <f>'06_FIT_KEV'!IB19/100</f>
        <v>0.50800000000000001</v>
      </c>
      <c r="ID39" s="295">
        <f>'06_FIT_KEV'!IC19/100</f>
        <v>0.50800000000000001</v>
      </c>
      <c r="IE39" s="295">
        <f>'06_FIT_KEV'!ID19/100</f>
        <v>0.50800000000000001</v>
      </c>
      <c r="IF39" s="295">
        <f>'06_FIT_KEV'!IE19/100</f>
        <v>0.50800000000000001</v>
      </c>
      <c r="IG39" s="295">
        <f>'06_FIT_KEV'!IF19/100</f>
        <v>0.50800000000000001</v>
      </c>
      <c r="IH39" s="295">
        <f>'06_FIT_KEV'!IG19/100</f>
        <v>0.50800000000000001</v>
      </c>
      <c r="II39" s="295">
        <f>'06_FIT_KEV'!IH19/100</f>
        <v>0.50800000000000001</v>
      </c>
      <c r="IJ39" s="295">
        <f>'06_FIT_KEV'!II19/100</f>
        <v>0.50800000000000001</v>
      </c>
      <c r="IK39" s="295">
        <f>'06_FIT_KEV'!IJ19/100</f>
        <v>0.41499999999999998</v>
      </c>
      <c r="IL39" s="295">
        <f>'06_FIT_KEV'!IK19/100</f>
        <v>0.41499999999999998</v>
      </c>
      <c r="IM39" s="295">
        <f>'06_FIT_KEV'!IL19/100</f>
        <v>0.41499999999999998</v>
      </c>
      <c r="IN39" s="295">
        <f>'06_FIT_KEV'!IM19/100</f>
        <v>0.41499999999999998</v>
      </c>
      <c r="IO39" s="295">
        <f>'06_FIT_KEV'!IN19/100</f>
        <v>0.41499999999999998</v>
      </c>
      <c r="IP39" s="295">
        <f>'06_FIT_KEV'!IO19/100</f>
        <v>0.41499999999999998</v>
      </c>
      <c r="IQ39" s="295">
        <f>'06_FIT_KEV'!IP19/100</f>
        <v>0.41499999999999998</v>
      </c>
      <c r="IR39" s="295">
        <f>'06_FIT_KEV'!IQ19/100</f>
        <v>0.41499999999999998</v>
      </c>
      <c r="IS39" s="295">
        <f>'06_FIT_KEV'!IR19/100</f>
        <v>0.41499999999999998</v>
      </c>
      <c r="IT39" s="295">
        <f>'06_FIT_KEV'!IS19/100</f>
        <v>0.41499999999999998</v>
      </c>
      <c r="IU39" s="295">
        <f>'06_FIT_KEV'!IT19/100</f>
        <v>0.41499999999999998</v>
      </c>
      <c r="IV39" s="295">
        <f>'06_FIT_KEV'!IU19/100</f>
        <v>0.41499999999999998</v>
      </c>
      <c r="IW39" s="295">
        <f>'06_FIT_KEV'!IV19/100</f>
        <v>0.38179999999999997</v>
      </c>
      <c r="IX39" s="295">
        <f>'06_FIT_KEV'!IW19/100</f>
        <v>0.38179999999999997</v>
      </c>
      <c r="IY39" s="295">
        <f>'06_FIT_KEV'!IX19/100</f>
        <v>0.34899999999999998</v>
      </c>
      <c r="IZ39" s="295">
        <f>'06_FIT_KEV'!IY19/100</f>
        <v>0.34899999999999998</v>
      </c>
      <c r="JA39" s="295">
        <f>'06_FIT_KEV'!IZ19/100</f>
        <v>0.34899999999999998</v>
      </c>
      <c r="JB39" s="295">
        <f>'06_FIT_KEV'!JA19/100</f>
        <v>0.34899999999999998</v>
      </c>
      <c r="JC39" s="295">
        <f>'06_FIT_KEV'!JB19/100</f>
        <v>0.34899999999999998</v>
      </c>
      <c r="JD39" s="295">
        <f>'06_FIT_KEV'!JC19/100</f>
        <v>0.34899999999999998</v>
      </c>
      <c r="JE39" s="295">
        <f>'06_FIT_KEV'!JD19/100</f>
        <v>0.34899999999999998</v>
      </c>
      <c r="JF39" s="295">
        <f>'06_FIT_KEV'!JE19/100</f>
        <v>0.315</v>
      </c>
      <c r="JG39" s="295">
        <f>'06_FIT_KEV'!JF19/100</f>
        <v>0.315</v>
      </c>
      <c r="JH39" s="295">
        <f>'06_FIT_KEV'!JG19/100</f>
        <v>0.315</v>
      </c>
      <c r="JI39" s="295">
        <f>'06_FIT_KEV'!JH19/100</f>
        <v>0.2898</v>
      </c>
      <c r="JJ39" s="295">
        <f>'06_FIT_KEV'!JI19/100</f>
        <v>0.2898</v>
      </c>
      <c r="JK39" s="295">
        <f>'06_FIT_KEV'!JJ19/100</f>
        <v>0.2898</v>
      </c>
      <c r="JL39" s="295">
        <f>'06_FIT_KEV'!JK19/100</f>
        <v>0.2898</v>
      </c>
      <c r="JM39" s="295">
        <f>'06_FIT_KEV'!JL19/100</f>
        <v>0.2898</v>
      </c>
      <c r="JN39" s="295">
        <f>'06_FIT_KEV'!JM19/100</f>
        <v>0.2898</v>
      </c>
      <c r="JO39" s="295">
        <f>'06_FIT_KEV'!JN19/100</f>
        <v>0.2898</v>
      </c>
      <c r="JP39" s="295">
        <f>'06_FIT_KEV'!JO19/100</f>
        <v>0.2898</v>
      </c>
      <c r="JQ39" s="295">
        <f>'06_FIT_KEV'!JP19/100</f>
        <v>0.2898</v>
      </c>
      <c r="JR39" s="295">
        <f>'06_FIT_KEV'!JQ19/100</f>
        <v>0.2898</v>
      </c>
      <c r="JS39" s="295">
        <f>'06_FIT_KEV'!JR19/100</f>
        <v>0.2898</v>
      </c>
      <c r="JT39" s="295">
        <f>'06_FIT_KEV'!JS19/100</f>
        <v>0.2898</v>
      </c>
      <c r="JU39" s="295">
        <f>'06_FIT_KEV'!JT19/100</f>
        <v>0.24004518072289155</v>
      </c>
      <c r="JV39" s="295">
        <f>'06_FIT_KEV'!JU19/100</f>
        <v>0.24004518072289155</v>
      </c>
      <c r="JW39" s="295">
        <f>'06_FIT_KEV'!JV19/100</f>
        <v>0.24004518072289155</v>
      </c>
      <c r="JX39" s="295">
        <f>'06_FIT_KEV'!JW19/100</f>
        <v>0.24004518072289155</v>
      </c>
      <c r="JY39" s="295">
        <f>'06_FIT_KEV'!JX19/100</f>
        <v>0.24004518072289155</v>
      </c>
      <c r="JZ39" s="295">
        <f>'06_FIT_KEV'!JY19/100</f>
        <v>0.24004518072289155</v>
      </c>
      <c r="KA39" s="295">
        <f>'06_FIT_KEV'!JZ19/100</f>
        <v>0.24004518072289155</v>
      </c>
      <c r="KB39" s="295">
        <f>'06_FIT_KEV'!KA19/100</f>
        <v>0.24004518072289155</v>
      </c>
      <c r="KC39" s="295">
        <f>'06_FIT_KEV'!KB19/100</f>
        <v>0.24004518072289155</v>
      </c>
      <c r="KD39" s="295">
        <f>'06_FIT_KEV'!KC19/100</f>
        <v>0.24004518072289155</v>
      </c>
      <c r="KE39" s="295">
        <f>'06_FIT_KEV'!KD19/100</f>
        <v>0.24004518072289155</v>
      </c>
      <c r="KF39" s="295">
        <f>'06_FIT_KEV'!KE19/100</f>
        <v>0.24004518072289155</v>
      </c>
      <c r="KG39" s="295">
        <f>'06_FIT_KEV'!KF19/100</f>
        <v>0.24004518072289155</v>
      </c>
      <c r="KH39" s="295">
        <f>'06_FIT_KEV'!KG19/100</f>
        <v>0.24004518072289155</v>
      </c>
      <c r="KI39" s="295">
        <f>'06_FIT_KEV'!KH19/100</f>
        <v>0.24004518072289155</v>
      </c>
      <c r="KJ39" s="295">
        <f>'06_FIT_KEV'!KI19/100</f>
        <v>0.20019578313253011</v>
      </c>
      <c r="KK39" s="295">
        <f>'06_FIT_KEV'!KJ19/100</f>
        <v>0.20019578313253011</v>
      </c>
      <c r="KL39" s="295">
        <f>'06_FIT_KEV'!KK19/100</f>
        <v>0.20019578313253011</v>
      </c>
      <c r="KM39" s="295">
        <f>'06_FIT_KEV'!KL19/100</f>
        <v>0.20019578313253011</v>
      </c>
      <c r="KN39" s="295">
        <f>'06_FIT_KEV'!KM19/100</f>
        <v>0.20019578313253011</v>
      </c>
      <c r="KO39" s="295">
        <f>'06_FIT_KEV'!KN19/100</f>
        <v>0.20019578313253011</v>
      </c>
      <c r="KP39" s="295">
        <f>'06_FIT_KEV'!KO19/100</f>
        <v>0.19070783132530117</v>
      </c>
      <c r="KQ39" s="295">
        <f>'06_FIT_KEV'!KP19/100</f>
        <v>0.19070783132530117</v>
      </c>
      <c r="KR39" s="295">
        <f>'06_FIT_KEV'!KQ19/100</f>
        <v>0.19070783132530117</v>
      </c>
      <c r="KS39" s="295">
        <f>'06_FIT_KEV'!KR19/100</f>
        <v>0.19070783132530117</v>
      </c>
      <c r="KT39" s="295">
        <f>'06_FIT_KEV'!KS19/100</f>
        <v>0.19070783132530117</v>
      </c>
      <c r="KU39" s="295">
        <f>'06_FIT_KEV'!KT19/100</f>
        <v>0.19070783132530117</v>
      </c>
      <c r="KV39" s="295">
        <f>'06_FIT_KEV'!KU19/100</f>
        <v>0.18121987951807228</v>
      </c>
      <c r="KW39" s="295">
        <f>'06_FIT_KEV'!KV19/100</f>
        <v>0.18121987951807228</v>
      </c>
      <c r="KX39" s="295">
        <f>'06_FIT_KEV'!KW19/100</f>
        <v>0.18121987951807228</v>
      </c>
      <c r="KY39" s="295">
        <f>'06_FIT_KEV'!KX19/100</f>
        <v>0.18121987951807228</v>
      </c>
      <c r="KZ39" s="295">
        <f>'06_FIT_KEV'!KY19/100</f>
        <v>0.18121987951807228</v>
      </c>
      <c r="LA39" s="295">
        <f>'06_FIT_KEV'!KZ19/100</f>
        <v>0.18121987951807228</v>
      </c>
      <c r="LB39" s="295">
        <f>'06_FIT_KEV'!LA19/100</f>
        <v>0.16983433734939754</v>
      </c>
      <c r="LC39" s="295">
        <f>'06_FIT_KEV'!LB19/100</f>
        <v>0.16983433734939754</v>
      </c>
      <c r="LD39" s="295">
        <f>'06_FIT_KEV'!LC19/100</f>
        <v>0.16983433734939754</v>
      </c>
    </row>
    <row r="40" spans="1:316" s="25" customFormat="1">
      <c r="A40" s="126" t="s">
        <v>384</v>
      </c>
      <c r="B40" s="304" t="s">
        <v>15302</v>
      </c>
      <c r="C40" s="304" t="s">
        <v>724</v>
      </c>
      <c r="D40" s="305"/>
      <c r="E40" s="393">
        <v>0</v>
      </c>
      <c r="F40" s="393">
        <v>0</v>
      </c>
      <c r="G40" s="393">
        <v>0</v>
      </c>
      <c r="H40" s="393">
        <v>0</v>
      </c>
      <c r="I40" s="393">
        <v>0</v>
      </c>
      <c r="J40" s="393">
        <v>0</v>
      </c>
      <c r="K40" s="393">
        <v>0</v>
      </c>
      <c r="L40" s="393">
        <v>0</v>
      </c>
      <c r="M40" s="393">
        <v>0</v>
      </c>
      <c r="N40" s="393">
        <v>0</v>
      </c>
      <c r="O40" s="393">
        <v>0</v>
      </c>
      <c r="P40" s="393">
        <v>0</v>
      </c>
      <c r="Q40" s="393">
        <v>0</v>
      </c>
      <c r="R40" s="393">
        <v>0</v>
      </c>
      <c r="S40" s="393">
        <v>0</v>
      </c>
      <c r="T40" s="393">
        <v>0</v>
      </c>
      <c r="U40" s="393">
        <v>0</v>
      </c>
      <c r="V40" s="393">
        <v>0</v>
      </c>
      <c r="W40" s="393">
        <v>0</v>
      </c>
      <c r="X40" s="393">
        <v>0</v>
      </c>
      <c r="Y40" s="393">
        <v>0</v>
      </c>
      <c r="Z40" s="393">
        <v>0</v>
      </c>
      <c r="AA40" s="393">
        <v>0</v>
      </c>
      <c r="AB40" s="393">
        <v>0</v>
      </c>
      <c r="AC40" s="393">
        <v>0</v>
      </c>
      <c r="AD40" s="393">
        <v>0</v>
      </c>
      <c r="AE40" s="393">
        <v>0</v>
      </c>
      <c r="AF40" s="393">
        <v>0</v>
      </c>
      <c r="AG40" s="393">
        <v>0</v>
      </c>
      <c r="AH40" s="393">
        <v>0</v>
      </c>
      <c r="AI40" s="393">
        <v>0</v>
      </c>
      <c r="AJ40" s="393">
        <v>0</v>
      </c>
      <c r="AK40" s="393">
        <v>0</v>
      </c>
      <c r="AL40" s="393">
        <v>0</v>
      </c>
      <c r="AM40" s="393">
        <v>0</v>
      </c>
      <c r="AN40" s="393">
        <v>0</v>
      </c>
      <c r="AO40" s="393">
        <v>0</v>
      </c>
      <c r="AP40" s="393">
        <v>0</v>
      </c>
      <c r="AQ40" s="393">
        <v>0</v>
      </c>
      <c r="AR40" s="393">
        <v>0</v>
      </c>
      <c r="AS40" s="393">
        <v>0</v>
      </c>
      <c r="AT40" s="393">
        <v>0</v>
      </c>
      <c r="AU40" s="393">
        <v>0</v>
      </c>
      <c r="AV40" s="393">
        <v>0</v>
      </c>
      <c r="AW40" s="393">
        <v>0</v>
      </c>
      <c r="AX40" s="393">
        <v>0</v>
      </c>
      <c r="AY40" s="393">
        <v>0</v>
      </c>
      <c r="AZ40" s="393">
        <v>0</v>
      </c>
      <c r="BA40" s="393">
        <v>0</v>
      </c>
      <c r="BB40" s="393">
        <v>0</v>
      </c>
      <c r="BC40" s="393">
        <v>0</v>
      </c>
      <c r="BD40" s="393">
        <v>0</v>
      </c>
      <c r="BE40" s="393">
        <v>0</v>
      </c>
      <c r="BF40" s="393">
        <v>0</v>
      </c>
      <c r="BG40" s="393">
        <v>0</v>
      </c>
      <c r="BH40" s="393">
        <v>0</v>
      </c>
      <c r="BI40" s="393">
        <v>0</v>
      </c>
      <c r="BJ40" s="393">
        <v>0</v>
      </c>
      <c r="BK40" s="393">
        <v>0</v>
      </c>
      <c r="BL40" s="393">
        <v>0</v>
      </c>
      <c r="BM40" s="393">
        <v>0</v>
      </c>
      <c r="BN40" s="393">
        <v>0</v>
      </c>
      <c r="BO40" s="393">
        <v>0</v>
      </c>
      <c r="BP40" s="393">
        <v>0</v>
      </c>
      <c r="BQ40" s="393">
        <v>0</v>
      </c>
      <c r="BR40" s="393">
        <v>0</v>
      </c>
      <c r="BS40" s="393">
        <v>0</v>
      </c>
      <c r="BT40" s="393">
        <v>0</v>
      </c>
      <c r="BU40" s="393">
        <v>0</v>
      </c>
      <c r="BV40" s="393">
        <v>0</v>
      </c>
      <c r="BW40" s="393">
        <v>0</v>
      </c>
      <c r="BX40" s="393">
        <v>0</v>
      </c>
      <c r="BY40" s="393">
        <v>0</v>
      </c>
      <c r="BZ40" s="393">
        <v>0</v>
      </c>
      <c r="CA40" s="393">
        <v>0</v>
      </c>
      <c r="CB40" s="393">
        <v>0</v>
      </c>
      <c r="CC40" s="393">
        <v>0</v>
      </c>
      <c r="CD40" s="393">
        <v>0</v>
      </c>
      <c r="CE40" s="393">
        <v>0</v>
      </c>
      <c r="CF40" s="393">
        <v>0</v>
      </c>
      <c r="CG40" s="393">
        <v>0</v>
      </c>
      <c r="CH40" s="393">
        <v>0</v>
      </c>
      <c r="CI40" s="393">
        <v>0</v>
      </c>
      <c r="CJ40" s="393">
        <v>0</v>
      </c>
      <c r="CK40" s="393">
        <v>0</v>
      </c>
      <c r="CL40" s="393">
        <v>0</v>
      </c>
      <c r="CM40" s="393">
        <v>0</v>
      </c>
      <c r="CN40" s="393">
        <v>0</v>
      </c>
      <c r="CO40" s="393">
        <v>0</v>
      </c>
      <c r="CP40" s="393">
        <v>0</v>
      </c>
      <c r="CQ40" s="393">
        <v>0</v>
      </c>
      <c r="CR40" s="393">
        <v>0</v>
      </c>
      <c r="CS40" s="393">
        <v>0</v>
      </c>
      <c r="CT40" s="393">
        <v>0</v>
      </c>
      <c r="CU40" s="393">
        <v>0</v>
      </c>
      <c r="CV40" s="393">
        <v>0</v>
      </c>
      <c r="CW40" s="393">
        <v>0</v>
      </c>
      <c r="CX40" s="393">
        <v>0</v>
      </c>
      <c r="CY40" s="393">
        <v>0</v>
      </c>
      <c r="CZ40" s="393">
        <v>0</v>
      </c>
      <c r="DA40" s="393">
        <v>0</v>
      </c>
      <c r="DB40" s="393">
        <v>0</v>
      </c>
      <c r="DC40" s="393">
        <v>0</v>
      </c>
      <c r="DD40" s="393">
        <v>0</v>
      </c>
      <c r="DE40" s="393">
        <v>0</v>
      </c>
      <c r="DF40" s="393">
        <v>0</v>
      </c>
      <c r="DG40" s="393">
        <v>0</v>
      </c>
      <c r="DH40" s="393">
        <v>0</v>
      </c>
      <c r="DI40" s="393">
        <v>0</v>
      </c>
      <c r="DJ40" s="393">
        <v>0</v>
      </c>
      <c r="DK40" s="393">
        <v>0</v>
      </c>
      <c r="DL40" s="393">
        <v>0</v>
      </c>
      <c r="DM40" s="393">
        <v>0</v>
      </c>
      <c r="DN40" s="393">
        <v>0</v>
      </c>
      <c r="DO40" s="393">
        <v>0</v>
      </c>
      <c r="DP40" s="393">
        <v>0</v>
      </c>
      <c r="DQ40" s="393">
        <v>0</v>
      </c>
      <c r="DR40" s="393">
        <v>0</v>
      </c>
      <c r="DS40" s="393">
        <v>0</v>
      </c>
      <c r="DT40" s="393">
        <v>0</v>
      </c>
      <c r="DU40" s="393">
        <v>0</v>
      </c>
      <c r="DV40" s="393">
        <v>0</v>
      </c>
      <c r="DW40" s="393">
        <v>0</v>
      </c>
      <c r="DX40" s="393">
        <v>0</v>
      </c>
      <c r="DY40" s="393">
        <v>0</v>
      </c>
      <c r="DZ40" s="393">
        <v>0</v>
      </c>
      <c r="EA40" s="393">
        <v>0</v>
      </c>
      <c r="EB40" s="393">
        <v>0</v>
      </c>
      <c r="EC40" s="393">
        <v>0</v>
      </c>
      <c r="ED40" s="393">
        <v>0</v>
      </c>
      <c r="EE40" s="393">
        <v>0</v>
      </c>
      <c r="EF40" s="393">
        <v>0</v>
      </c>
      <c r="EG40" s="393">
        <v>0</v>
      </c>
      <c r="EH40" s="393">
        <v>0</v>
      </c>
      <c r="EI40" s="393">
        <v>0</v>
      </c>
      <c r="EJ40" s="393">
        <v>0</v>
      </c>
      <c r="EK40" s="393">
        <v>0</v>
      </c>
      <c r="EL40" s="393">
        <v>0</v>
      </c>
      <c r="EM40" s="393">
        <v>0</v>
      </c>
      <c r="EN40" s="393">
        <v>0</v>
      </c>
      <c r="EO40" s="393">
        <v>0</v>
      </c>
      <c r="EP40" s="393">
        <v>0</v>
      </c>
      <c r="EQ40" s="393">
        <v>0</v>
      </c>
      <c r="ER40" s="393">
        <v>0</v>
      </c>
      <c r="ES40" s="393">
        <v>0</v>
      </c>
      <c r="ET40" s="393">
        <v>0</v>
      </c>
      <c r="EU40" s="393">
        <v>0</v>
      </c>
      <c r="EV40" s="393">
        <v>0</v>
      </c>
      <c r="EW40" s="393">
        <v>0</v>
      </c>
      <c r="EX40" s="393">
        <v>0</v>
      </c>
      <c r="EY40" s="393">
        <v>0</v>
      </c>
      <c r="EZ40" s="393">
        <v>0</v>
      </c>
      <c r="FA40" s="393">
        <v>0</v>
      </c>
      <c r="FB40" s="393">
        <v>0</v>
      </c>
      <c r="FC40" s="393">
        <v>0</v>
      </c>
      <c r="FD40" s="393">
        <v>0</v>
      </c>
      <c r="FE40" s="393">
        <v>0</v>
      </c>
      <c r="FF40" s="393">
        <v>0</v>
      </c>
      <c r="FG40" s="393">
        <v>0</v>
      </c>
      <c r="FH40" s="393">
        <v>0</v>
      </c>
      <c r="FI40" s="393">
        <v>0</v>
      </c>
      <c r="FJ40" s="393">
        <v>0</v>
      </c>
      <c r="FK40" s="393">
        <v>0</v>
      </c>
      <c r="FL40" s="393">
        <v>0</v>
      </c>
      <c r="FM40" s="393">
        <v>0</v>
      </c>
      <c r="FN40" s="393">
        <v>0</v>
      </c>
      <c r="FO40" s="393">
        <v>0</v>
      </c>
      <c r="FP40" s="393">
        <v>0</v>
      </c>
      <c r="FQ40" s="295">
        <f>'06_FIT_KEV'!FP15</f>
        <v>0.15</v>
      </c>
      <c r="FR40" s="295">
        <f>'06_FIT_KEV'!FQ15</f>
        <v>0.15</v>
      </c>
      <c r="FS40" s="295">
        <f>'06_FIT_KEV'!FR15</f>
        <v>0.15</v>
      </c>
      <c r="FT40" s="295">
        <f>'06_FIT_KEV'!FS15</f>
        <v>0.15</v>
      </c>
      <c r="FU40" s="295">
        <f>'06_FIT_KEV'!FT15</f>
        <v>0.15</v>
      </c>
      <c r="FV40" s="295">
        <f>'06_FIT_KEV'!FU15</f>
        <v>0.15</v>
      </c>
      <c r="FW40" s="295">
        <f>'06_FIT_KEV'!FV15</f>
        <v>0.15</v>
      </c>
      <c r="FX40" s="295">
        <f>'06_FIT_KEV'!FW15</f>
        <v>0.15</v>
      </c>
      <c r="FY40" s="295">
        <f>'06_FIT_KEV'!FX15</f>
        <v>0.15</v>
      </c>
      <c r="FZ40" s="295">
        <f>'06_FIT_KEV'!FY15</f>
        <v>0.15</v>
      </c>
      <c r="GA40" s="295">
        <f>'06_FIT_KEV'!FZ15</f>
        <v>0.15</v>
      </c>
      <c r="GB40" s="295">
        <f>'06_FIT_KEV'!GA15</f>
        <v>0.15</v>
      </c>
      <c r="GC40" s="295">
        <v>0.15</v>
      </c>
      <c r="GD40" s="295">
        <v>0.15</v>
      </c>
      <c r="GE40" s="295">
        <v>0.15</v>
      </c>
      <c r="GF40" s="295">
        <v>0.15</v>
      </c>
      <c r="GG40" s="295">
        <v>0.15</v>
      </c>
      <c r="GH40" s="295">
        <v>0.15</v>
      </c>
      <c r="GI40" s="295">
        <v>0.15</v>
      </c>
      <c r="GJ40" s="295">
        <v>0.15</v>
      </c>
      <c r="GK40" s="295">
        <v>0.15</v>
      </c>
      <c r="GL40" s="295">
        <v>0.15</v>
      </c>
      <c r="GM40" s="295">
        <v>0.15</v>
      </c>
      <c r="GN40" s="295">
        <v>0.15</v>
      </c>
      <c r="GO40" s="295">
        <v>0.15</v>
      </c>
      <c r="GP40" s="295">
        <v>0.15</v>
      </c>
      <c r="GQ40" s="295">
        <v>0.15</v>
      </c>
      <c r="GR40" s="295">
        <v>0.15</v>
      </c>
      <c r="GS40" s="295">
        <v>0.15</v>
      </c>
      <c r="GT40" s="295">
        <v>0.15</v>
      </c>
      <c r="GU40" s="295">
        <v>0.15</v>
      </c>
      <c r="GV40" s="295">
        <v>0.15</v>
      </c>
      <c r="GW40" s="295">
        <v>0.15</v>
      </c>
      <c r="GX40" s="295">
        <v>0.15</v>
      </c>
      <c r="GY40" s="295">
        <v>0.15</v>
      </c>
      <c r="GZ40" s="295">
        <v>0.15</v>
      </c>
      <c r="HA40" s="295">
        <v>0.15</v>
      </c>
      <c r="HB40" s="295">
        <v>0.15</v>
      </c>
      <c r="HC40" s="295">
        <v>0.15</v>
      </c>
      <c r="HD40" s="295">
        <v>0.15</v>
      </c>
      <c r="HE40" s="295">
        <f>'06_FIT_KEV'!HD15/100</f>
        <v>0.6</v>
      </c>
      <c r="HF40" s="295">
        <f>'06_FIT_KEV'!HE15/100</f>
        <v>0.6</v>
      </c>
      <c r="HG40" s="295">
        <f>'06_FIT_KEV'!HF15/100</f>
        <v>0.6</v>
      </c>
      <c r="HH40" s="295">
        <f>'06_FIT_KEV'!HG15/100</f>
        <v>0.6</v>
      </c>
      <c r="HI40" s="295">
        <f>'06_FIT_KEV'!HH15/100</f>
        <v>0.6</v>
      </c>
      <c r="HJ40" s="295">
        <f>'06_FIT_KEV'!HI15/100</f>
        <v>0.6</v>
      </c>
      <c r="HK40" s="295">
        <f>'06_FIT_KEV'!HJ15/100</f>
        <v>0.6</v>
      </c>
      <c r="HL40" s="295">
        <f>'06_FIT_KEV'!HK15/100</f>
        <v>0.6</v>
      </c>
      <c r="HM40" s="295">
        <f>'06_FIT_KEV'!HL15/100</f>
        <v>0.6</v>
      </c>
      <c r="HN40" s="295">
        <f>'06_FIT_KEV'!HM15/100</f>
        <v>0.6</v>
      </c>
      <c r="HO40" s="295">
        <f>'06_FIT_KEV'!HN15/100</f>
        <v>0.6</v>
      </c>
      <c r="HP40" s="295">
        <f>'06_FIT_KEV'!HO15/100</f>
        <v>0.6</v>
      </c>
      <c r="HQ40" s="295">
        <f>'06_FIT_KEV'!HP15/100</f>
        <v>0.6</v>
      </c>
      <c r="HR40" s="295">
        <f>'06_FIT_KEV'!HQ15/100</f>
        <v>0.6</v>
      </c>
      <c r="HS40" s="295">
        <f>'06_FIT_KEV'!HR15/100</f>
        <v>0.6</v>
      </c>
      <c r="HT40" s="295">
        <f>'06_FIT_KEV'!HS15/100</f>
        <v>0.6</v>
      </c>
      <c r="HU40" s="295">
        <f>'06_FIT_KEV'!HT15/100</f>
        <v>0.6</v>
      </c>
      <c r="HV40" s="295">
        <f>'06_FIT_KEV'!HU15/100</f>
        <v>0.6</v>
      </c>
      <c r="HW40" s="295">
        <f>'06_FIT_KEV'!HV15/100</f>
        <v>0.6</v>
      </c>
      <c r="HX40" s="295">
        <f>'06_FIT_KEV'!HW15/100</f>
        <v>0.6</v>
      </c>
      <c r="HY40" s="295">
        <f>'06_FIT_KEV'!HX15/100</f>
        <v>0.49200000000000005</v>
      </c>
      <c r="HZ40" s="295">
        <f>'06_FIT_KEV'!HY15/100</f>
        <v>0.49200000000000005</v>
      </c>
      <c r="IA40" s="295">
        <f>'06_FIT_KEV'!HZ15/100</f>
        <v>0.49200000000000005</v>
      </c>
      <c r="IB40" s="295">
        <f>'06_FIT_KEV'!IA15/100</f>
        <v>0.49200000000000005</v>
      </c>
      <c r="IC40" s="295">
        <f>'06_FIT_KEV'!IB15/100</f>
        <v>0.49200000000000005</v>
      </c>
      <c r="ID40" s="295">
        <f>'06_FIT_KEV'!IC15/100</f>
        <v>0.49200000000000005</v>
      </c>
      <c r="IE40" s="295">
        <f>'06_FIT_KEV'!ID15/100</f>
        <v>0.49200000000000005</v>
      </c>
      <c r="IF40" s="295">
        <f>'06_FIT_KEV'!IE15/100</f>
        <v>0.49200000000000005</v>
      </c>
      <c r="IG40" s="295">
        <f>'06_FIT_KEV'!IF15/100</f>
        <v>0.49200000000000005</v>
      </c>
      <c r="IH40" s="295">
        <f>'06_FIT_KEV'!IG15/100</f>
        <v>0.49200000000000005</v>
      </c>
      <c r="II40" s="295">
        <f>'06_FIT_KEV'!IH15/100</f>
        <v>0.49200000000000005</v>
      </c>
      <c r="IJ40" s="295">
        <f>'06_FIT_KEV'!II15/100</f>
        <v>0.49200000000000005</v>
      </c>
      <c r="IK40" s="295">
        <f>'06_FIT_KEV'!IJ15/100</f>
        <v>0.36099999999999999</v>
      </c>
      <c r="IL40" s="295">
        <f>'06_FIT_KEV'!IK15/100</f>
        <v>0.36099999999999999</v>
      </c>
      <c r="IM40" s="295">
        <f>'06_FIT_KEV'!IL15/100</f>
        <v>0.36099999999999999</v>
      </c>
      <c r="IN40" s="295">
        <f>'06_FIT_KEV'!IM15/100</f>
        <v>0.36099999999999999</v>
      </c>
      <c r="IO40" s="295">
        <f>'06_FIT_KEV'!IN15/100</f>
        <v>0.36099999999999999</v>
      </c>
      <c r="IP40" s="295">
        <f>'06_FIT_KEV'!IO15/100</f>
        <v>0.36099999999999999</v>
      </c>
      <c r="IQ40" s="295">
        <f>'06_FIT_KEV'!IP15/100</f>
        <v>0.36099999999999999</v>
      </c>
      <c r="IR40" s="295">
        <f>'06_FIT_KEV'!IQ15/100</f>
        <v>0.36099999999999999</v>
      </c>
      <c r="IS40" s="295">
        <f>'06_FIT_KEV'!IR15/100</f>
        <v>0.36099999999999999</v>
      </c>
      <c r="IT40" s="295">
        <f>'06_FIT_KEV'!IS15/100</f>
        <v>0.36099999999999999</v>
      </c>
      <c r="IU40" s="295">
        <f>'06_FIT_KEV'!IT15/100</f>
        <v>0.36099999999999999</v>
      </c>
      <c r="IV40" s="295">
        <f>'06_FIT_KEV'!IU15/100</f>
        <v>0.36099999999999999</v>
      </c>
      <c r="IW40" s="295">
        <f>'06_FIT_KEV'!IV15/100</f>
        <v>0.33212000000000003</v>
      </c>
      <c r="IX40" s="295">
        <f>'06_FIT_KEV'!IW15/100</f>
        <v>0.33212000000000003</v>
      </c>
      <c r="IY40" s="295">
        <f>'06_FIT_KEV'!IX15/100</f>
        <v>0.307</v>
      </c>
      <c r="IZ40" s="295">
        <f>'06_FIT_KEV'!IY15/100</f>
        <v>0.307</v>
      </c>
      <c r="JA40" s="295">
        <f>'06_FIT_KEV'!IZ15/100</f>
        <v>0.307</v>
      </c>
      <c r="JB40" s="295">
        <f>'06_FIT_KEV'!JA15/100</f>
        <v>0.307</v>
      </c>
      <c r="JC40" s="295">
        <f>'06_FIT_KEV'!JB15/100</f>
        <v>0.307</v>
      </c>
      <c r="JD40" s="295">
        <f>'06_FIT_KEV'!JC15/100</f>
        <v>0.307</v>
      </c>
      <c r="JE40" s="295">
        <f>'06_FIT_KEV'!JD15/100</f>
        <v>0.307</v>
      </c>
      <c r="JF40" s="295">
        <f>'06_FIT_KEV'!JE15/100</f>
        <v>0.23499999999999999</v>
      </c>
      <c r="JG40" s="295">
        <f>'06_FIT_KEV'!JF15/100</f>
        <v>0.23499999999999999</v>
      </c>
      <c r="JH40" s="295">
        <f>'06_FIT_KEV'!JG15/100</f>
        <v>0.23499999999999999</v>
      </c>
      <c r="JI40" s="295">
        <f>'06_FIT_KEV'!JH15/100</f>
        <v>0.2162</v>
      </c>
      <c r="JJ40" s="295">
        <f>'06_FIT_KEV'!JI15/100</f>
        <v>0.2162</v>
      </c>
      <c r="JK40" s="295">
        <f>'06_FIT_KEV'!JJ15/100</f>
        <v>0.2162</v>
      </c>
      <c r="JL40" s="295">
        <f>'06_FIT_KEV'!JK15/100</f>
        <v>0.2162</v>
      </c>
      <c r="JM40" s="295">
        <f>'06_FIT_KEV'!JL15/100</f>
        <v>0.2162</v>
      </c>
      <c r="JN40" s="295">
        <f>'06_FIT_KEV'!JM15/100</f>
        <v>0.2162</v>
      </c>
      <c r="JO40" s="295">
        <f>'06_FIT_KEV'!JN15/100</f>
        <v>0.2162</v>
      </c>
      <c r="JP40" s="295">
        <f>'06_FIT_KEV'!JO15/100</f>
        <v>0.2162</v>
      </c>
      <c r="JQ40" s="295">
        <f>'06_FIT_KEV'!JP15/100</f>
        <v>0.2162</v>
      </c>
      <c r="JR40" s="295">
        <f>'06_FIT_KEV'!JQ15/100</f>
        <v>0.2162</v>
      </c>
      <c r="JS40" s="295">
        <f>'06_FIT_KEV'!JR15/100</f>
        <v>0.2162</v>
      </c>
      <c r="JT40" s="295">
        <f>'06_FIT_KEV'!JS15/100</f>
        <v>0.2162</v>
      </c>
      <c r="JU40" s="295">
        <f>'06_FIT_KEV'!JT15/100</f>
        <v>0.191</v>
      </c>
      <c r="JV40" s="295">
        <f>'06_FIT_KEV'!JU15/100</f>
        <v>0.191</v>
      </c>
      <c r="JW40" s="295">
        <f>'06_FIT_KEV'!JV15/100</f>
        <v>0.191</v>
      </c>
      <c r="JX40" s="295">
        <f>'06_FIT_KEV'!JW15/100</f>
        <v>0.191</v>
      </c>
      <c r="JY40" s="295">
        <f>'06_FIT_KEV'!JX15/100</f>
        <v>0.191</v>
      </c>
      <c r="JZ40" s="295">
        <f>'06_FIT_KEV'!JY15/100</f>
        <v>0.191</v>
      </c>
      <c r="KA40" s="295">
        <f>'06_FIT_KEV'!JZ15/100</f>
        <v>0.191</v>
      </c>
      <c r="KB40" s="295">
        <f>'06_FIT_KEV'!KA15/100</f>
        <v>0.191</v>
      </c>
      <c r="KC40" s="295">
        <f>'06_FIT_KEV'!KB15/100</f>
        <v>0.191</v>
      </c>
      <c r="KD40" s="295">
        <f>'06_FIT_KEV'!KC15/100</f>
        <v>0.191</v>
      </c>
      <c r="KE40" s="295">
        <f>'06_FIT_KEV'!KD15/100</f>
        <v>0.191</v>
      </c>
      <c r="KF40" s="295">
        <f>'06_FIT_KEV'!KE15/100</f>
        <v>0.191</v>
      </c>
      <c r="KG40" s="295">
        <f>'06_FIT_KEV'!KF15/100</f>
        <v>0.191</v>
      </c>
      <c r="KH40" s="295">
        <f>'06_FIT_KEV'!KG15/100</f>
        <v>0.191</v>
      </c>
      <c r="KI40" s="295">
        <f>'06_FIT_KEV'!KH15/100</f>
        <v>0.191</v>
      </c>
      <c r="KJ40" s="295">
        <f>'06_FIT_KEV'!KI15/100</f>
        <v>0.185</v>
      </c>
      <c r="KK40" s="295">
        <f>'06_FIT_KEV'!KJ15/100</f>
        <v>0.185</v>
      </c>
      <c r="KL40" s="295">
        <f>'06_FIT_KEV'!KK15/100</f>
        <v>0.185</v>
      </c>
      <c r="KM40" s="295">
        <f>'06_FIT_KEV'!KL15/100</f>
        <v>0.185</v>
      </c>
      <c r="KN40" s="295">
        <f>'06_FIT_KEV'!KM15/100</f>
        <v>0.185</v>
      </c>
      <c r="KO40" s="295">
        <f>'06_FIT_KEV'!KN15/100</f>
        <v>0.185</v>
      </c>
      <c r="KP40" s="295">
        <f>'06_FIT_KEV'!KO15/100</f>
        <v>0.17600000000000002</v>
      </c>
      <c r="KQ40" s="295">
        <f>'06_FIT_KEV'!KP15/100</f>
        <v>0.17600000000000002</v>
      </c>
      <c r="KR40" s="295">
        <f>'06_FIT_KEV'!KQ15/100</f>
        <v>0.17600000000000002</v>
      </c>
      <c r="KS40" s="295">
        <f>'06_FIT_KEV'!KR15/100</f>
        <v>0.17600000000000002</v>
      </c>
      <c r="KT40" s="295">
        <f>'06_FIT_KEV'!KS15/100</f>
        <v>0.17600000000000002</v>
      </c>
      <c r="KU40" s="295">
        <f>'06_FIT_KEV'!KT15/100</f>
        <v>0.17600000000000002</v>
      </c>
      <c r="KV40" s="295">
        <f>'06_FIT_KEV'!KU15/100</f>
        <v>0.16500000000000001</v>
      </c>
      <c r="KW40" s="295">
        <f>'06_FIT_KEV'!KV15/100</f>
        <v>0.16500000000000001</v>
      </c>
      <c r="KX40" s="295">
        <f>'06_FIT_KEV'!KW15/100</f>
        <v>0.16500000000000001</v>
      </c>
      <c r="KY40" s="295">
        <f>'06_FIT_KEV'!KX15/100</f>
        <v>0.16500000000000001</v>
      </c>
      <c r="KZ40" s="295">
        <f>'06_FIT_KEV'!KY15/100</f>
        <v>0.16500000000000001</v>
      </c>
      <c r="LA40" s="295">
        <f>'06_FIT_KEV'!KZ15/100</f>
        <v>0.16500000000000001</v>
      </c>
      <c r="LB40" s="295">
        <f>'06_FIT_KEV'!LA15/100</f>
        <v>0.153</v>
      </c>
      <c r="LC40" s="295">
        <f>'06_FIT_KEV'!LB15/100</f>
        <v>0.153</v>
      </c>
      <c r="LD40" s="295">
        <f>'06_FIT_KEV'!LC15/100</f>
        <v>0.153</v>
      </c>
    </row>
    <row r="41" spans="1:316" s="25" customFormat="1">
      <c r="A41" s="126" t="s">
        <v>384</v>
      </c>
      <c r="B41" s="304" t="s">
        <v>15302</v>
      </c>
      <c r="C41" s="304" t="s">
        <v>723</v>
      </c>
      <c r="D41" s="305"/>
      <c r="E41" s="393">
        <v>0</v>
      </c>
      <c r="F41" s="393">
        <v>0</v>
      </c>
      <c r="G41" s="393">
        <v>0</v>
      </c>
      <c r="H41" s="393">
        <v>0</v>
      </c>
      <c r="I41" s="393">
        <v>0</v>
      </c>
      <c r="J41" s="393">
        <v>0</v>
      </c>
      <c r="K41" s="393">
        <v>0</v>
      </c>
      <c r="L41" s="393">
        <v>0</v>
      </c>
      <c r="M41" s="393">
        <v>0</v>
      </c>
      <c r="N41" s="393">
        <v>0</v>
      </c>
      <c r="O41" s="393">
        <v>0</v>
      </c>
      <c r="P41" s="393">
        <v>0</v>
      </c>
      <c r="Q41" s="393">
        <v>0</v>
      </c>
      <c r="R41" s="393">
        <v>0</v>
      </c>
      <c r="S41" s="393">
        <v>0</v>
      </c>
      <c r="T41" s="393">
        <v>0</v>
      </c>
      <c r="U41" s="393">
        <v>0</v>
      </c>
      <c r="V41" s="393">
        <v>0</v>
      </c>
      <c r="W41" s="393">
        <v>0</v>
      </c>
      <c r="X41" s="393">
        <v>0</v>
      </c>
      <c r="Y41" s="393">
        <v>0</v>
      </c>
      <c r="Z41" s="393">
        <v>0</v>
      </c>
      <c r="AA41" s="393">
        <v>0</v>
      </c>
      <c r="AB41" s="393">
        <v>0</v>
      </c>
      <c r="AC41" s="393">
        <v>0</v>
      </c>
      <c r="AD41" s="393">
        <v>0</v>
      </c>
      <c r="AE41" s="393">
        <v>0</v>
      </c>
      <c r="AF41" s="393">
        <v>0</v>
      </c>
      <c r="AG41" s="393">
        <v>0</v>
      </c>
      <c r="AH41" s="393">
        <v>0</v>
      </c>
      <c r="AI41" s="393">
        <v>0</v>
      </c>
      <c r="AJ41" s="393">
        <v>0</v>
      </c>
      <c r="AK41" s="393">
        <v>0</v>
      </c>
      <c r="AL41" s="393">
        <v>0</v>
      </c>
      <c r="AM41" s="393">
        <v>0</v>
      </c>
      <c r="AN41" s="393">
        <v>0</v>
      </c>
      <c r="AO41" s="393">
        <v>0</v>
      </c>
      <c r="AP41" s="393">
        <v>0</v>
      </c>
      <c r="AQ41" s="393">
        <v>0</v>
      </c>
      <c r="AR41" s="393">
        <v>0</v>
      </c>
      <c r="AS41" s="393">
        <v>0</v>
      </c>
      <c r="AT41" s="393">
        <v>0</v>
      </c>
      <c r="AU41" s="393">
        <v>0</v>
      </c>
      <c r="AV41" s="393">
        <v>0</v>
      </c>
      <c r="AW41" s="393">
        <v>0</v>
      </c>
      <c r="AX41" s="393">
        <v>0</v>
      </c>
      <c r="AY41" s="393">
        <v>0</v>
      </c>
      <c r="AZ41" s="393">
        <v>0</v>
      </c>
      <c r="BA41" s="393">
        <v>0</v>
      </c>
      <c r="BB41" s="393">
        <v>0</v>
      </c>
      <c r="BC41" s="393">
        <v>0</v>
      </c>
      <c r="BD41" s="393">
        <v>0</v>
      </c>
      <c r="BE41" s="393">
        <v>0</v>
      </c>
      <c r="BF41" s="393">
        <v>0</v>
      </c>
      <c r="BG41" s="393">
        <v>0</v>
      </c>
      <c r="BH41" s="393">
        <v>0</v>
      </c>
      <c r="BI41" s="393">
        <v>0</v>
      </c>
      <c r="BJ41" s="393">
        <v>0</v>
      </c>
      <c r="BK41" s="393">
        <v>0</v>
      </c>
      <c r="BL41" s="393">
        <v>0</v>
      </c>
      <c r="BM41" s="393">
        <v>0</v>
      </c>
      <c r="BN41" s="393">
        <v>0</v>
      </c>
      <c r="BO41" s="393">
        <v>0</v>
      </c>
      <c r="BP41" s="393">
        <v>0</v>
      </c>
      <c r="BQ41" s="393">
        <v>0</v>
      </c>
      <c r="BR41" s="393">
        <v>0</v>
      </c>
      <c r="BS41" s="393">
        <v>0</v>
      </c>
      <c r="BT41" s="393">
        <v>0</v>
      </c>
      <c r="BU41" s="393">
        <v>0</v>
      </c>
      <c r="BV41" s="393">
        <v>0</v>
      </c>
      <c r="BW41" s="393">
        <v>0</v>
      </c>
      <c r="BX41" s="393">
        <v>0</v>
      </c>
      <c r="BY41" s="393">
        <v>0</v>
      </c>
      <c r="BZ41" s="393">
        <v>0</v>
      </c>
      <c r="CA41" s="393">
        <v>0</v>
      </c>
      <c r="CB41" s="393">
        <v>0</v>
      </c>
      <c r="CC41" s="393">
        <v>0</v>
      </c>
      <c r="CD41" s="393">
        <v>0</v>
      </c>
      <c r="CE41" s="393">
        <v>0</v>
      </c>
      <c r="CF41" s="393">
        <v>0</v>
      </c>
      <c r="CG41" s="393">
        <v>0</v>
      </c>
      <c r="CH41" s="393">
        <v>0</v>
      </c>
      <c r="CI41" s="393">
        <v>0</v>
      </c>
      <c r="CJ41" s="393">
        <v>0</v>
      </c>
      <c r="CK41" s="393">
        <v>0</v>
      </c>
      <c r="CL41" s="393">
        <v>0</v>
      </c>
      <c r="CM41" s="393">
        <v>0</v>
      </c>
      <c r="CN41" s="393">
        <v>0</v>
      </c>
      <c r="CO41" s="393">
        <v>0</v>
      </c>
      <c r="CP41" s="393">
        <v>0</v>
      </c>
      <c r="CQ41" s="393">
        <v>0</v>
      </c>
      <c r="CR41" s="393">
        <v>0</v>
      </c>
      <c r="CS41" s="393">
        <v>0</v>
      </c>
      <c r="CT41" s="393">
        <v>0</v>
      </c>
      <c r="CU41" s="393">
        <v>0</v>
      </c>
      <c r="CV41" s="393">
        <v>0</v>
      </c>
      <c r="CW41" s="393">
        <v>0</v>
      </c>
      <c r="CX41" s="393">
        <v>0</v>
      </c>
      <c r="CY41" s="393">
        <v>0</v>
      </c>
      <c r="CZ41" s="393">
        <v>0</v>
      </c>
      <c r="DA41" s="393">
        <v>0</v>
      </c>
      <c r="DB41" s="393">
        <v>0</v>
      </c>
      <c r="DC41" s="393">
        <v>0</v>
      </c>
      <c r="DD41" s="393">
        <v>0</v>
      </c>
      <c r="DE41" s="393">
        <v>0</v>
      </c>
      <c r="DF41" s="393">
        <v>0</v>
      </c>
      <c r="DG41" s="393">
        <v>0</v>
      </c>
      <c r="DH41" s="393">
        <v>0</v>
      </c>
      <c r="DI41" s="393">
        <v>0</v>
      </c>
      <c r="DJ41" s="393">
        <v>0</v>
      </c>
      <c r="DK41" s="393">
        <v>0</v>
      </c>
      <c r="DL41" s="393">
        <v>0</v>
      </c>
      <c r="DM41" s="393">
        <v>0</v>
      </c>
      <c r="DN41" s="393">
        <v>0</v>
      </c>
      <c r="DO41" s="393">
        <v>0</v>
      </c>
      <c r="DP41" s="393">
        <v>0</v>
      </c>
      <c r="DQ41" s="393">
        <v>0</v>
      </c>
      <c r="DR41" s="393">
        <v>0</v>
      </c>
      <c r="DS41" s="393">
        <v>0</v>
      </c>
      <c r="DT41" s="393">
        <v>0</v>
      </c>
      <c r="DU41" s="393">
        <v>0</v>
      </c>
      <c r="DV41" s="393">
        <v>0</v>
      </c>
      <c r="DW41" s="393">
        <v>0</v>
      </c>
      <c r="DX41" s="393">
        <v>0</v>
      </c>
      <c r="DY41" s="393">
        <v>0</v>
      </c>
      <c r="DZ41" s="393">
        <v>0</v>
      </c>
      <c r="EA41" s="393">
        <v>0</v>
      </c>
      <c r="EB41" s="393">
        <v>0</v>
      </c>
      <c r="EC41" s="393">
        <v>0</v>
      </c>
      <c r="ED41" s="393">
        <v>0</v>
      </c>
      <c r="EE41" s="393">
        <v>0</v>
      </c>
      <c r="EF41" s="393">
        <v>0</v>
      </c>
      <c r="EG41" s="393">
        <v>0</v>
      </c>
      <c r="EH41" s="393">
        <v>0</v>
      </c>
      <c r="EI41" s="393">
        <v>0</v>
      </c>
      <c r="EJ41" s="393">
        <v>0</v>
      </c>
      <c r="EK41" s="393">
        <v>0</v>
      </c>
      <c r="EL41" s="393">
        <v>0</v>
      </c>
      <c r="EM41" s="393">
        <v>0</v>
      </c>
      <c r="EN41" s="393">
        <v>0</v>
      </c>
      <c r="EO41" s="393">
        <v>0</v>
      </c>
      <c r="EP41" s="393">
        <v>0</v>
      </c>
      <c r="EQ41" s="393">
        <v>0</v>
      </c>
      <c r="ER41" s="393">
        <v>0</v>
      </c>
      <c r="ES41" s="393">
        <v>0</v>
      </c>
      <c r="ET41" s="393">
        <v>0</v>
      </c>
      <c r="EU41" s="393">
        <v>0</v>
      </c>
      <c r="EV41" s="393">
        <v>0</v>
      </c>
      <c r="EW41" s="393">
        <v>0</v>
      </c>
      <c r="EX41" s="393">
        <v>0</v>
      </c>
      <c r="EY41" s="393">
        <v>0</v>
      </c>
      <c r="EZ41" s="393">
        <v>0</v>
      </c>
      <c r="FA41" s="393">
        <v>0</v>
      </c>
      <c r="FB41" s="393">
        <v>0</v>
      </c>
      <c r="FC41" s="393">
        <v>0</v>
      </c>
      <c r="FD41" s="393">
        <v>0</v>
      </c>
      <c r="FE41" s="393">
        <v>0</v>
      </c>
      <c r="FF41" s="393">
        <v>0</v>
      </c>
      <c r="FG41" s="393">
        <v>0</v>
      </c>
      <c r="FH41" s="393">
        <v>0</v>
      </c>
      <c r="FI41" s="393">
        <v>0</v>
      </c>
      <c r="FJ41" s="393">
        <v>0</v>
      </c>
      <c r="FK41" s="393">
        <v>0</v>
      </c>
      <c r="FL41" s="393">
        <v>0</v>
      </c>
      <c r="FM41" s="393">
        <v>0</v>
      </c>
      <c r="FN41" s="393">
        <v>0</v>
      </c>
      <c r="FO41" s="393">
        <v>0</v>
      </c>
      <c r="FP41" s="393">
        <v>0</v>
      </c>
      <c r="FQ41" s="295">
        <f>'06_FIT_KEV'!FP10</f>
        <v>0.15</v>
      </c>
      <c r="FR41" s="295">
        <f>'06_FIT_KEV'!FQ10</f>
        <v>0.15</v>
      </c>
      <c r="FS41" s="295">
        <f>'06_FIT_KEV'!FR10</f>
        <v>0.15</v>
      </c>
      <c r="FT41" s="295">
        <f>'06_FIT_KEV'!FS10</f>
        <v>0.15</v>
      </c>
      <c r="FU41" s="295">
        <f>'06_FIT_KEV'!FT10</f>
        <v>0.15</v>
      </c>
      <c r="FV41" s="295">
        <f>'06_FIT_KEV'!FU10</f>
        <v>0.15</v>
      </c>
      <c r="FW41" s="295">
        <f>'06_FIT_KEV'!FV10</f>
        <v>0.15</v>
      </c>
      <c r="FX41" s="295">
        <f>'06_FIT_KEV'!FW10</f>
        <v>0.15</v>
      </c>
      <c r="FY41" s="295">
        <f>'06_FIT_KEV'!FX10</f>
        <v>0.15</v>
      </c>
      <c r="FZ41" s="295">
        <f>'06_FIT_KEV'!FY10</f>
        <v>0.15</v>
      </c>
      <c r="GA41" s="295">
        <f>'06_FIT_KEV'!FZ10</f>
        <v>0.15</v>
      </c>
      <c r="GB41" s="295">
        <f>'06_FIT_KEV'!GA10</f>
        <v>0.15</v>
      </c>
      <c r="GC41" s="295">
        <v>0.15</v>
      </c>
      <c r="GD41" s="295">
        <v>0.15</v>
      </c>
      <c r="GE41" s="295">
        <v>0.15</v>
      </c>
      <c r="GF41" s="295">
        <v>0.15</v>
      </c>
      <c r="GG41" s="295">
        <v>0.15</v>
      </c>
      <c r="GH41" s="295">
        <v>0.15</v>
      </c>
      <c r="GI41" s="295">
        <v>0.15</v>
      </c>
      <c r="GJ41" s="295">
        <v>0.15</v>
      </c>
      <c r="GK41" s="295">
        <v>0.15</v>
      </c>
      <c r="GL41" s="295">
        <v>0.15</v>
      </c>
      <c r="GM41" s="295">
        <v>0.15</v>
      </c>
      <c r="GN41" s="295">
        <v>0.15</v>
      </c>
      <c r="GO41" s="295">
        <v>0.15</v>
      </c>
      <c r="GP41" s="295">
        <v>0.15</v>
      </c>
      <c r="GQ41" s="295">
        <v>0.15</v>
      </c>
      <c r="GR41" s="295">
        <v>0.15</v>
      </c>
      <c r="GS41" s="295">
        <v>0.15</v>
      </c>
      <c r="GT41" s="295">
        <v>0.15</v>
      </c>
      <c r="GU41" s="295">
        <v>0.15</v>
      </c>
      <c r="GV41" s="295">
        <v>0.15</v>
      </c>
      <c r="GW41" s="295">
        <v>0.15</v>
      </c>
      <c r="GX41" s="295">
        <v>0.15</v>
      </c>
      <c r="GY41" s="295">
        <v>0.15</v>
      </c>
      <c r="GZ41" s="295">
        <v>0.15</v>
      </c>
      <c r="HA41" s="295">
        <v>0.15</v>
      </c>
      <c r="HB41" s="295">
        <v>0.15</v>
      </c>
      <c r="HC41" s="295">
        <v>0.15</v>
      </c>
      <c r="HD41" s="295">
        <v>0.15</v>
      </c>
      <c r="HE41" s="295">
        <f>'06_FIT_KEV'!HD10/100</f>
        <v>0.49</v>
      </c>
      <c r="HF41" s="295">
        <f>'06_FIT_KEV'!HE10/100</f>
        <v>0.49</v>
      </c>
      <c r="HG41" s="295">
        <f>'06_FIT_KEV'!HF10/100</f>
        <v>0.49</v>
      </c>
      <c r="HH41" s="295">
        <f>'06_FIT_KEV'!HG10/100</f>
        <v>0.49</v>
      </c>
      <c r="HI41" s="295">
        <f>'06_FIT_KEV'!HH10/100</f>
        <v>0.49</v>
      </c>
      <c r="HJ41" s="295">
        <f>'06_FIT_KEV'!HI10/100</f>
        <v>0.49</v>
      </c>
      <c r="HK41" s="295">
        <f>'06_FIT_KEV'!HJ10/100</f>
        <v>0.49</v>
      </c>
      <c r="HL41" s="295">
        <f>'06_FIT_KEV'!HK10/100</f>
        <v>0.49</v>
      </c>
      <c r="HM41" s="295">
        <f>'06_FIT_KEV'!HL10/100</f>
        <v>0.49</v>
      </c>
      <c r="HN41" s="295">
        <f>'06_FIT_KEV'!HM10/100</f>
        <v>0.49</v>
      </c>
      <c r="HO41" s="295">
        <f>'06_FIT_KEV'!HN10/100</f>
        <v>0.49</v>
      </c>
      <c r="HP41" s="295">
        <f>'06_FIT_KEV'!HO10/100</f>
        <v>0.49</v>
      </c>
      <c r="HQ41" s="295">
        <f>'06_FIT_KEV'!HP10/100</f>
        <v>0.49</v>
      </c>
      <c r="HR41" s="295">
        <f>'06_FIT_KEV'!HQ10/100</f>
        <v>0.49</v>
      </c>
      <c r="HS41" s="295">
        <f>'06_FIT_KEV'!HR10/100</f>
        <v>0.49</v>
      </c>
      <c r="HT41" s="295">
        <f>'06_FIT_KEV'!HS10/100</f>
        <v>0.49</v>
      </c>
      <c r="HU41" s="295">
        <f>'06_FIT_KEV'!HT10/100</f>
        <v>0.49</v>
      </c>
      <c r="HV41" s="295">
        <f>'06_FIT_KEV'!HU10/100</f>
        <v>0.49</v>
      </c>
      <c r="HW41" s="295">
        <f>'06_FIT_KEV'!HV10/100</f>
        <v>0.49</v>
      </c>
      <c r="HX41" s="295">
        <f>'06_FIT_KEV'!HW10/100</f>
        <v>0.49</v>
      </c>
      <c r="HY41" s="295">
        <f>'06_FIT_KEV'!HX10/100</f>
        <v>0.40200000000000002</v>
      </c>
      <c r="HZ41" s="295">
        <f>'06_FIT_KEV'!HY10/100</f>
        <v>0.40200000000000002</v>
      </c>
      <c r="IA41" s="295">
        <f>'06_FIT_KEV'!HZ10/100</f>
        <v>0.40200000000000002</v>
      </c>
      <c r="IB41" s="295">
        <f>'06_FIT_KEV'!IA10/100</f>
        <v>0.40200000000000002</v>
      </c>
      <c r="IC41" s="295">
        <f>'06_FIT_KEV'!IB10/100</f>
        <v>0.40200000000000002</v>
      </c>
      <c r="ID41" s="295">
        <f>'06_FIT_KEV'!IC10/100</f>
        <v>0.40200000000000002</v>
      </c>
      <c r="IE41" s="295">
        <f>'06_FIT_KEV'!ID10/100</f>
        <v>0.40200000000000002</v>
      </c>
      <c r="IF41" s="295">
        <f>'06_FIT_KEV'!IE10/100</f>
        <v>0.40200000000000002</v>
      </c>
      <c r="IG41" s="295">
        <f>'06_FIT_KEV'!IF10/100</f>
        <v>0.40200000000000002</v>
      </c>
      <c r="IH41" s="295">
        <f>'06_FIT_KEV'!IG10/100</f>
        <v>0.40200000000000002</v>
      </c>
      <c r="II41" s="295">
        <f>'06_FIT_KEV'!IH10/100</f>
        <v>0.40200000000000002</v>
      </c>
      <c r="IJ41" s="295">
        <f>'06_FIT_KEV'!II10/100</f>
        <v>0.40200000000000002</v>
      </c>
      <c r="IK41" s="295">
        <f>'06_FIT_KEV'!IJ10/100</f>
        <v>0.28899999999999998</v>
      </c>
      <c r="IL41" s="295">
        <f>'06_FIT_KEV'!IK10/100</f>
        <v>0.28899999999999998</v>
      </c>
      <c r="IM41" s="295">
        <f>'06_FIT_KEV'!IL10/100</f>
        <v>0.28899999999999998</v>
      </c>
      <c r="IN41" s="295">
        <f>'06_FIT_KEV'!IM10/100</f>
        <v>0.28899999999999998</v>
      </c>
      <c r="IO41" s="295">
        <f>'06_FIT_KEV'!IN10/100</f>
        <v>0.28899999999999998</v>
      </c>
      <c r="IP41" s="295">
        <f>'06_FIT_KEV'!IO10/100</f>
        <v>0.28899999999999998</v>
      </c>
      <c r="IQ41" s="295">
        <f>'06_FIT_KEV'!IP10/100</f>
        <v>0.28899999999999998</v>
      </c>
      <c r="IR41" s="295">
        <f>'06_FIT_KEV'!IQ10/100</f>
        <v>0.28899999999999998</v>
      </c>
      <c r="IS41" s="295">
        <f>'06_FIT_KEV'!IR10/100</f>
        <v>0.28899999999999998</v>
      </c>
      <c r="IT41" s="295">
        <f>'06_FIT_KEV'!IS10/100</f>
        <v>0.28899999999999998</v>
      </c>
      <c r="IU41" s="295">
        <f>'06_FIT_KEV'!IT10/100</f>
        <v>0.28899999999999998</v>
      </c>
      <c r="IV41" s="295">
        <f>'06_FIT_KEV'!IU10/100</f>
        <v>0.28899999999999998</v>
      </c>
      <c r="IW41" s="295">
        <f>'06_FIT_KEV'!IV10/100</f>
        <v>0.26588000000000001</v>
      </c>
      <c r="IX41" s="295">
        <f>'06_FIT_KEV'!IW10/100</f>
        <v>0.26588000000000001</v>
      </c>
      <c r="IY41" s="295">
        <f>'06_FIT_KEV'!IX10/100</f>
        <v>0.28100000000000003</v>
      </c>
      <c r="IZ41" s="295">
        <f>'06_FIT_KEV'!IY10/100</f>
        <v>0.28100000000000003</v>
      </c>
      <c r="JA41" s="295">
        <f>'06_FIT_KEV'!IZ10/100</f>
        <v>0.28100000000000003</v>
      </c>
      <c r="JB41" s="295">
        <f>'06_FIT_KEV'!JA10/100</f>
        <v>0.28100000000000003</v>
      </c>
      <c r="JC41" s="295">
        <f>'06_FIT_KEV'!JB10/100</f>
        <v>0.28100000000000003</v>
      </c>
      <c r="JD41" s="295">
        <f>'06_FIT_KEV'!JC10/100</f>
        <v>0.28100000000000003</v>
      </c>
      <c r="JE41" s="295">
        <f>'06_FIT_KEV'!JD10/100</f>
        <v>0.28100000000000003</v>
      </c>
      <c r="JF41" s="295">
        <f>'06_FIT_KEV'!JE10/100</f>
        <v>0.21600000000000003</v>
      </c>
      <c r="JG41" s="295">
        <f>'06_FIT_KEV'!JF10/100</f>
        <v>0.21600000000000003</v>
      </c>
      <c r="JH41" s="295">
        <f>'06_FIT_KEV'!JG10/100</f>
        <v>0.21600000000000003</v>
      </c>
      <c r="JI41" s="295">
        <f>'06_FIT_KEV'!JH10/100</f>
        <v>0.19872000000000004</v>
      </c>
      <c r="JJ41" s="295">
        <f>'06_FIT_KEV'!JI10/100</f>
        <v>0.19872000000000004</v>
      </c>
      <c r="JK41" s="295">
        <f>'06_FIT_KEV'!JJ10/100</f>
        <v>0.19872000000000004</v>
      </c>
      <c r="JL41" s="295">
        <f>'06_FIT_KEV'!JK10/100</f>
        <v>0.19872000000000004</v>
      </c>
      <c r="JM41" s="295">
        <f>'06_FIT_KEV'!JL10/100</f>
        <v>0.19872000000000004</v>
      </c>
      <c r="JN41" s="295">
        <f>'06_FIT_KEV'!JM10/100</f>
        <v>0.19872000000000004</v>
      </c>
      <c r="JO41" s="295">
        <f>'06_FIT_KEV'!JN10/100</f>
        <v>0.19872000000000004</v>
      </c>
      <c r="JP41" s="295">
        <f>'06_FIT_KEV'!JO10/100</f>
        <v>0.19872000000000004</v>
      </c>
      <c r="JQ41" s="295">
        <f>'06_FIT_KEV'!JP10/100</f>
        <v>0.19872000000000004</v>
      </c>
      <c r="JR41" s="295">
        <f>'06_FIT_KEV'!JQ10/100</f>
        <v>0.19872000000000004</v>
      </c>
      <c r="JS41" s="295">
        <f>'06_FIT_KEV'!JR10/100</f>
        <v>0.19872000000000004</v>
      </c>
      <c r="JT41" s="295">
        <f>'06_FIT_KEV'!JS10/100</f>
        <v>0.19872000000000004</v>
      </c>
      <c r="JU41" s="295">
        <f>'06_FIT_KEV'!JT10/100</f>
        <v>0.17199999999999999</v>
      </c>
      <c r="JV41" s="295">
        <f>'06_FIT_KEV'!JU10/100</f>
        <v>0.17199999999999999</v>
      </c>
      <c r="JW41" s="295">
        <f>'06_FIT_KEV'!JV10/100</f>
        <v>0.17199999999999999</v>
      </c>
      <c r="JX41" s="295">
        <f>'06_FIT_KEV'!JW10/100</f>
        <v>0.17199999999999999</v>
      </c>
      <c r="JY41" s="295">
        <f>'06_FIT_KEV'!JX10/100</f>
        <v>0.17199999999999999</v>
      </c>
      <c r="JZ41" s="295">
        <f>'06_FIT_KEV'!JY10/100</f>
        <v>0.17199999999999999</v>
      </c>
      <c r="KA41" s="295">
        <f>'06_FIT_KEV'!JZ10/100</f>
        <v>0.17199999999999999</v>
      </c>
      <c r="KB41" s="295">
        <f>'06_FIT_KEV'!KA10/100</f>
        <v>0.17199999999999999</v>
      </c>
      <c r="KC41" s="295">
        <f>'06_FIT_KEV'!KB10/100</f>
        <v>0.17199999999999999</v>
      </c>
      <c r="KD41" s="295">
        <f>'06_FIT_KEV'!KC10/100</f>
        <v>0.17199999999999999</v>
      </c>
      <c r="KE41" s="295">
        <f>'06_FIT_KEV'!KD10/100</f>
        <v>0.17199999999999999</v>
      </c>
      <c r="KF41" s="295">
        <f>'06_FIT_KEV'!KE10/100</f>
        <v>0.17199999999999999</v>
      </c>
      <c r="KG41" s="295">
        <f>'06_FIT_KEV'!KF10/100</f>
        <v>0.17199999999999999</v>
      </c>
      <c r="KH41" s="295">
        <f>'06_FIT_KEV'!KG10/100</f>
        <v>0.17199999999999999</v>
      </c>
      <c r="KI41" s="295">
        <f>'06_FIT_KEV'!KH10/100</f>
        <v>0.17199999999999999</v>
      </c>
      <c r="KJ41" s="295">
        <f>'06_FIT_KEV'!KI10/100</f>
        <v>0.185</v>
      </c>
      <c r="KK41" s="295">
        <f>'06_FIT_KEV'!KJ10/100</f>
        <v>0.185</v>
      </c>
      <c r="KL41" s="295">
        <f>'06_FIT_KEV'!KK10/100</f>
        <v>0.185</v>
      </c>
      <c r="KM41" s="295">
        <f>'06_FIT_KEV'!KL10/100</f>
        <v>0.185</v>
      </c>
      <c r="KN41" s="295">
        <f>'06_FIT_KEV'!KM10/100</f>
        <v>0.185</v>
      </c>
      <c r="KO41" s="295">
        <f>'06_FIT_KEV'!KN10/100</f>
        <v>0.185</v>
      </c>
      <c r="KP41" s="295">
        <f>'06_FIT_KEV'!KO10/100</f>
        <v>0.17600000000000002</v>
      </c>
      <c r="KQ41" s="295">
        <f>'06_FIT_KEV'!KP10/100</f>
        <v>0.17600000000000002</v>
      </c>
      <c r="KR41" s="295">
        <f>'06_FIT_KEV'!KQ10/100</f>
        <v>0.17600000000000002</v>
      </c>
      <c r="KS41" s="295">
        <f>'06_FIT_KEV'!KR10/100</f>
        <v>0.17600000000000002</v>
      </c>
      <c r="KT41" s="295">
        <f>'06_FIT_KEV'!KS10/100</f>
        <v>0.17600000000000002</v>
      </c>
      <c r="KU41" s="295">
        <f>'06_FIT_KEV'!KT10/100</f>
        <v>0.17600000000000002</v>
      </c>
      <c r="KV41" s="295">
        <f>'06_FIT_KEV'!KU10/100</f>
        <v>0.16500000000000001</v>
      </c>
      <c r="KW41" s="295">
        <f>'06_FIT_KEV'!KV10/100</f>
        <v>0.16500000000000001</v>
      </c>
      <c r="KX41" s="295">
        <f>'06_FIT_KEV'!KW10/100</f>
        <v>0.16500000000000001</v>
      </c>
      <c r="KY41" s="295">
        <f>'06_FIT_KEV'!KX10/100</f>
        <v>0.16500000000000001</v>
      </c>
      <c r="KZ41" s="295">
        <f>'06_FIT_KEV'!KY10/100</f>
        <v>0.16500000000000001</v>
      </c>
      <c r="LA41" s="295">
        <f>'06_FIT_KEV'!KZ10/100</f>
        <v>0.16500000000000001</v>
      </c>
      <c r="LB41" s="295">
        <f>'06_FIT_KEV'!LA10/100</f>
        <v>0.153</v>
      </c>
      <c r="LC41" s="295">
        <f>'06_FIT_KEV'!LB10/100</f>
        <v>0.153</v>
      </c>
      <c r="LD41" s="295">
        <f>'06_FIT_KEV'!LC10/100</f>
        <v>0.153</v>
      </c>
    </row>
    <row r="42" spans="1:316">
      <c r="A42" s="126" t="s">
        <v>384</v>
      </c>
      <c r="B42" s="304" t="s">
        <v>15302</v>
      </c>
      <c r="C42" s="304" t="s">
        <v>725</v>
      </c>
      <c r="D42" s="306"/>
      <c r="E42" s="393">
        <v>0</v>
      </c>
      <c r="F42" s="393">
        <v>0</v>
      </c>
      <c r="G42" s="393">
        <v>0</v>
      </c>
      <c r="H42" s="393">
        <v>0</v>
      </c>
      <c r="I42" s="393">
        <v>0</v>
      </c>
      <c r="J42" s="393">
        <v>0</v>
      </c>
      <c r="K42" s="393">
        <v>0</v>
      </c>
      <c r="L42" s="393">
        <v>0</v>
      </c>
      <c r="M42" s="393">
        <v>0</v>
      </c>
      <c r="N42" s="393">
        <v>0</v>
      </c>
      <c r="O42" s="393">
        <v>0</v>
      </c>
      <c r="P42" s="393">
        <v>0</v>
      </c>
      <c r="Q42" s="393">
        <v>0</v>
      </c>
      <c r="R42" s="393">
        <v>0</v>
      </c>
      <c r="S42" s="393">
        <v>0</v>
      </c>
      <c r="T42" s="393">
        <v>0</v>
      </c>
      <c r="U42" s="393">
        <v>0</v>
      </c>
      <c r="V42" s="393">
        <v>0</v>
      </c>
      <c r="W42" s="393">
        <v>0</v>
      </c>
      <c r="X42" s="393">
        <v>0</v>
      </c>
      <c r="Y42" s="393">
        <v>0</v>
      </c>
      <c r="Z42" s="393">
        <v>0</v>
      </c>
      <c r="AA42" s="393">
        <v>0</v>
      </c>
      <c r="AB42" s="393">
        <v>0</v>
      </c>
      <c r="AC42" s="393">
        <v>0</v>
      </c>
      <c r="AD42" s="393">
        <v>0</v>
      </c>
      <c r="AE42" s="393">
        <v>0</v>
      </c>
      <c r="AF42" s="393">
        <v>0</v>
      </c>
      <c r="AG42" s="393">
        <v>0</v>
      </c>
      <c r="AH42" s="393">
        <v>0</v>
      </c>
      <c r="AI42" s="393">
        <v>0</v>
      </c>
      <c r="AJ42" s="393">
        <v>0</v>
      </c>
      <c r="AK42" s="393">
        <v>0</v>
      </c>
      <c r="AL42" s="393">
        <v>0</v>
      </c>
      <c r="AM42" s="393">
        <v>0</v>
      </c>
      <c r="AN42" s="393">
        <v>0</v>
      </c>
      <c r="AO42" s="393">
        <v>0</v>
      </c>
      <c r="AP42" s="393">
        <v>0</v>
      </c>
      <c r="AQ42" s="393">
        <v>0</v>
      </c>
      <c r="AR42" s="393">
        <v>0</v>
      </c>
      <c r="AS42" s="393">
        <v>0</v>
      </c>
      <c r="AT42" s="393">
        <v>0</v>
      </c>
      <c r="AU42" s="393">
        <v>0</v>
      </c>
      <c r="AV42" s="393">
        <v>0</v>
      </c>
      <c r="AW42" s="393">
        <v>0</v>
      </c>
      <c r="AX42" s="393">
        <v>0</v>
      </c>
      <c r="AY42" s="393">
        <v>0</v>
      </c>
      <c r="AZ42" s="393">
        <v>0</v>
      </c>
      <c r="BA42" s="393">
        <v>0</v>
      </c>
      <c r="BB42" s="393">
        <v>0</v>
      </c>
      <c r="BC42" s="393">
        <v>0</v>
      </c>
      <c r="BD42" s="393">
        <v>0</v>
      </c>
      <c r="BE42" s="393">
        <v>0</v>
      </c>
      <c r="BF42" s="393">
        <v>0</v>
      </c>
      <c r="BG42" s="393">
        <v>0</v>
      </c>
      <c r="BH42" s="393">
        <v>0</v>
      </c>
      <c r="BI42" s="393">
        <v>0</v>
      </c>
      <c r="BJ42" s="393">
        <v>0</v>
      </c>
      <c r="BK42" s="393">
        <v>0</v>
      </c>
      <c r="BL42" s="393">
        <v>0</v>
      </c>
      <c r="BM42" s="393">
        <v>0</v>
      </c>
      <c r="BN42" s="393">
        <v>0</v>
      </c>
      <c r="BO42" s="393">
        <v>0</v>
      </c>
      <c r="BP42" s="393">
        <v>0</v>
      </c>
      <c r="BQ42" s="393">
        <v>0</v>
      </c>
      <c r="BR42" s="393">
        <v>0</v>
      </c>
      <c r="BS42" s="393">
        <v>0</v>
      </c>
      <c r="BT42" s="393">
        <v>0</v>
      </c>
      <c r="BU42" s="393">
        <v>0</v>
      </c>
      <c r="BV42" s="393">
        <v>0</v>
      </c>
      <c r="BW42" s="393">
        <v>0</v>
      </c>
      <c r="BX42" s="393">
        <v>0</v>
      </c>
      <c r="BY42" s="393">
        <v>0</v>
      </c>
      <c r="BZ42" s="393">
        <v>0</v>
      </c>
      <c r="CA42" s="393">
        <v>0</v>
      </c>
      <c r="CB42" s="393">
        <v>0</v>
      </c>
      <c r="CC42" s="393">
        <v>0</v>
      </c>
      <c r="CD42" s="393">
        <v>0</v>
      </c>
      <c r="CE42" s="393">
        <v>0</v>
      </c>
      <c r="CF42" s="393">
        <v>0</v>
      </c>
      <c r="CG42" s="393">
        <v>0</v>
      </c>
      <c r="CH42" s="393">
        <v>0</v>
      </c>
      <c r="CI42" s="393">
        <v>0</v>
      </c>
      <c r="CJ42" s="393">
        <v>0</v>
      </c>
      <c r="CK42" s="393">
        <v>0</v>
      </c>
      <c r="CL42" s="393">
        <v>0</v>
      </c>
      <c r="CM42" s="393">
        <v>0</v>
      </c>
      <c r="CN42" s="393">
        <v>0</v>
      </c>
      <c r="CO42" s="393">
        <v>0</v>
      </c>
      <c r="CP42" s="393">
        <v>0</v>
      </c>
      <c r="CQ42" s="393">
        <v>0</v>
      </c>
      <c r="CR42" s="393">
        <v>0</v>
      </c>
      <c r="CS42" s="393">
        <v>0</v>
      </c>
      <c r="CT42" s="393">
        <v>0</v>
      </c>
      <c r="CU42" s="393">
        <v>0</v>
      </c>
      <c r="CV42" s="393">
        <v>0</v>
      </c>
      <c r="CW42" s="393">
        <v>0</v>
      </c>
      <c r="CX42" s="393">
        <v>0</v>
      </c>
      <c r="CY42" s="393">
        <v>0</v>
      </c>
      <c r="CZ42" s="393">
        <v>0</v>
      </c>
      <c r="DA42" s="393">
        <v>0</v>
      </c>
      <c r="DB42" s="393">
        <v>0</v>
      </c>
      <c r="DC42" s="393">
        <v>0</v>
      </c>
      <c r="DD42" s="393">
        <v>0</v>
      </c>
      <c r="DE42" s="393">
        <v>0</v>
      </c>
      <c r="DF42" s="393">
        <v>0</v>
      </c>
      <c r="DG42" s="393">
        <v>0</v>
      </c>
      <c r="DH42" s="393">
        <v>0</v>
      </c>
      <c r="DI42" s="393">
        <v>0</v>
      </c>
      <c r="DJ42" s="393">
        <v>0</v>
      </c>
      <c r="DK42" s="393">
        <v>0</v>
      </c>
      <c r="DL42" s="393">
        <v>0</v>
      </c>
      <c r="DM42" s="393">
        <v>0</v>
      </c>
      <c r="DN42" s="393">
        <v>0</v>
      </c>
      <c r="DO42" s="393">
        <v>0</v>
      </c>
      <c r="DP42" s="393">
        <v>0</v>
      </c>
      <c r="DQ42" s="393">
        <v>0</v>
      </c>
      <c r="DR42" s="393">
        <v>0</v>
      </c>
      <c r="DS42" s="393">
        <v>0</v>
      </c>
      <c r="DT42" s="393">
        <v>0</v>
      </c>
      <c r="DU42" s="393">
        <v>0</v>
      </c>
      <c r="DV42" s="393">
        <v>0</v>
      </c>
      <c r="DW42" s="393">
        <v>0</v>
      </c>
      <c r="DX42" s="393">
        <v>0</v>
      </c>
      <c r="DY42" s="393">
        <v>0</v>
      </c>
      <c r="DZ42" s="393">
        <v>0</v>
      </c>
      <c r="EA42" s="393">
        <v>0</v>
      </c>
      <c r="EB42" s="393">
        <v>0</v>
      </c>
      <c r="EC42" s="393">
        <v>0</v>
      </c>
      <c r="ED42" s="393">
        <v>0</v>
      </c>
      <c r="EE42" s="393">
        <v>0</v>
      </c>
      <c r="EF42" s="393">
        <v>0</v>
      </c>
      <c r="EG42" s="393">
        <v>0</v>
      </c>
      <c r="EH42" s="393">
        <v>0</v>
      </c>
      <c r="EI42" s="393">
        <v>0</v>
      </c>
      <c r="EJ42" s="393">
        <v>0</v>
      </c>
      <c r="EK42" s="393">
        <v>0</v>
      </c>
      <c r="EL42" s="393">
        <v>0</v>
      </c>
      <c r="EM42" s="393">
        <v>0</v>
      </c>
      <c r="EN42" s="393">
        <v>0</v>
      </c>
      <c r="EO42" s="393">
        <v>0</v>
      </c>
      <c r="EP42" s="393">
        <v>0</v>
      </c>
      <c r="EQ42" s="393">
        <v>0</v>
      </c>
      <c r="ER42" s="393">
        <v>0</v>
      </c>
      <c r="ES42" s="393">
        <v>0</v>
      </c>
      <c r="ET42" s="393">
        <v>0</v>
      </c>
      <c r="EU42" s="393">
        <v>0</v>
      </c>
      <c r="EV42" s="393">
        <v>0</v>
      </c>
      <c r="EW42" s="393">
        <v>0</v>
      </c>
      <c r="EX42" s="393">
        <v>0</v>
      </c>
      <c r="EY42" s="393">
        <v>0</v>
      </c>
      <c r="EZ42" s="393">
        <v>0</v>
      </c>
      <c r="FA42" s="393">
        <v>0</v>
      </c>
      <c r="FB42" s="393">
        <v>0</v>
      </c>
      <c r="FC42" s="393">
        <v>0</v>
      </c>
      <c r="FD42" s="393">
        <v>0</v>
      </c>
      <c r="FE42" s="393">
        <v>0</v>
      </c>
      <c r="FF42" s="393">
        <v>0</v>
      </c>
      <c r="FG42" s="393">
        <v>0</v>
      </c>
      <c r="FH42" s="393">
        <v>0</v>
      </c>
      <c r="FI42" s="393">
        <v>0</v>
      </c>
      <c r="FJ42" s="393">
        <v>0</v>
      </c>
      <c r="FK42" s="393">
        <v>0</v>
      </c>
      <c r="FL42" s="393">
        <v>0</v>
      </c>
      <c r="FM42" s="393">
        <v>0</v>
      </c>
      <c r="FN42" s="393">
        <v>0</v>
      </c>
      <c r="FO42" s="393">
        <v>0</v>
      </c>
      <c r="FP42" s="393">
        <v>0</v>
      </c>
      <c r="FQ42" s="295">
        <f>'06_FIT_KEV'!FP20</f>
        <v>0.15</v>
      </c>
      <c r="FR42" s="295">
        <f>'06_FIT_KEV'!FQ20</f>
        <v>0.15</v>
      </c>
      <c r="FS42" s="295">
        <f>'06_FIT_KEV'!FR20</f>
        <v>0.15</v>
      </c>
      <c r="FT42" s="295">
        <f>'06_FIT_KEV'!FS20</f>
        <v>0.15</v>
      </c>
      <c r="FU42" s="295">
        <f>'06_FIT_KEV'!FT20</f>
        <v>0.15</v>
      </c>
      <c r="FV42" s="295">
        <f>'06_FIT_KEV'!FU20</f>
        <v>0.15</v>
      </c>
      <c r="FW42" s="295">
        <f>'06_FIT_KEV'!FV20</f>
        <v>0.15</v>
      </c>
      <c r="FX42" s="295">
        <f>'06_FIT_KEV'!FW20</f>
        <v>0.15</v>
      </c>
      <c r="FY42" s="295">
        <f>'06_FIT_KEV'!FX20</f>
        <v>0.15</v>
      </c>
      <c r="FZ42" s="295">
        <f>'06_FIT_KEV'!FY20</f>
        <v>0.15</v>
      </c>
      <c r="GA42" s="295">
        <f>'06_FIT_KEV'!FZ20</f>
        <v>0.15</v>
      </c>
      <c r="GB42" s="295">
        <f>'06_FIT_KEV'!GA20</f>
        <v>0.15</v>
      </c>
      <c r="GC42" s="295">
        <v>0.15</v>
      </c>
      <c r="GD42" s="295">
        <v>0.15</v>
      </c>
      <c r="GE42" s="295">
        <v>0.15</v>
      </c>
      <c r="GF42" s="295">
        <v>0.15</v>
      </c>
      <c r="GG42" s="295">
        <v>0.15</v>
      </c>
      <c r="GH42" s="295">
        <v>0.15</v>
      </c>
      <c r="GI42" s="295">
        <v>0.15</v>
      </c>
      <c r="GJ42" s="295">
        <v>0.15</v>
      </c>
      <c r="GK42" s="295">
        <v>0.15</v>
      </c>
      <c r="GL42" s="295">
        <v>0.15</v>
      </c>
      <c r="GM42" s="295">
        <v>0.15</v>
      </c>
      <c r="GN42" s="295">
        <v>0.15</v>
      </c>
      <c r="GO42" s="295">
        <v>0.15</v>
      </c>
      <c r="GP42" s="295">
        <v>0.15</v>
      </c>
      <c r="GQ42" s="295">
        <v>0.15</v>
      </c>
      <c r="GR42" s="295">
        <v>0.15</v>
      </c>
      <c r="GS42" s="295">
        <v>0.15</v>
      </c>
      <c r="GT42" s="295">
        <v>0.15</v>
      </c>
      <c r="GU42" s="295">
        <v>0.15</v>
      </c>
      <c r="GV42" s="295">
        <v>0.15</v>
      </c>
      <c r="GW42" s="295">
        <v>0.15</v>
      </c>
      <c r="GX42" s="295">
        <v>0.15</v>
      </c>
      <c r="GY42" s="295">
        <v>0.15</v>
      </c>
      <c r="GZ42" s="295">
        <v>0.15</v>
      </c>
      <c r="HA42" s="295">
        <v>0.15</v>
      </c>
      <c r="HB42" s="295">
        <v>0.15</v>
      </c>
      <c r="HC42" s="295">
        <v>0.15</v>
      </c>
      <c r="HD42" s="295">
        <v>0.15</v>
      </c>
      <c r="HE42" s="295">
        <f>'06_FIT_KEV'!HD20/100</f>
        <v>0.62</v>
      </c>
      <c r="HF42" s="295">
        <f>'06_FIT_KEV'!HE20/100</f>
        <v>0.62</v>
      </c>
      <c r="HG42" s="295">
        <f>'06_FIT_KEV'!HF20/100</f>
        <v>0.62</v>
      </c>
      <c r="HH42" s="295">
        <f>'06_FIT_KEV'!HG20/100</f>
        <v>0.62</v>
      </c>
      <c r="HI42" s="295">
        <f>'06_FIT_KEV'!HH20/100</f>
        <v>0.62</v>
      </c>
      <c r="HJ42" s="295">
        <f>'06_FIT_KEV'!HI20/100</f>
        <v>0.62</v>
      </c>
      <c r="HK42" s="295">
        <f>'06_FIT_KEV'!HJ20/100</f>
        <v>0.62</v>
      </c>
      <c r="HL42" s="295">
        <f>'06_FIT_KEV'!HK20/100</f>
        <v>0.62</v>
      </c>
      <c r="HM42" s="295">
        <f>'06_FIT_KEV'!HL20/100</f>
        <v>0.62</v>
      </c>
      <c r="HN42" s="295">
        <f>'06_FIT_KEV'!HM20/100</f>
        <v>0.62</v>
      </c>
      <c r="HO42" s="295">
        <f>'06_FIT_KEV'!HN20/100</f>
        <v>0.62</v>
      </c>
      <c r="HP42" s="295">
        <f>'06_FIT_KEV'!HO20/100</f>
        <v>0.62</v>
      </c>
      <c r="HQ42" s="295">
        <f>'06_FIT_KEV'!HP20/100</f>
        <v>0.62</v>
      </c>
      <c r="HR42" s="295">
        <f>'06_FIT_KEV'!HQ20/100</f>
        <v>0.62</v>
      </c>
      <c r="HS42" s="295">
        <f>'06_FIT_KEV'!HR20/100</f>
        <v>0.62</v>
      </c>
      <c r="HT42" s="295">
        <f>'06_FIT_KEV'!HS20/100</f>
        <v>0.62</v>
      </c>
      <c r="HU42" s="295">
        <f>'06_FIT_KEV'!HT20/100</f>
        <v>0.62</v>
      </c>
      <c r="HV42" s="295">
        <f>'06_FIT_KEV'!HU20/100</f>
        <v>0.62</v>
      </c>
      <c r="HW42" s="295">
        <f>'06_FIT_KEV'!HV20/100</f>
        <v>0.62</v>
      </c>
      <c r="HX42" s="295">
        <f>'06_FIT_KEV'!HW20/100</f>
        <v>0.62</v>
      </c>
      <c r="HY42" s="295">
        <f>'06_FIT_KEV'!HX20/100</f>
        <v>0.50800000000000001</v>
      </c>
      <c r="HZ42" s="295">
        <f>'06_FIT_KEV'!HY20/100</f>
        <v>0.50800000000000001</v>
      </c>
      <c r="IA42" s="295">
        <f>'06_FIT_KEV'!HZ20/100</f>
        <v>0.50800000000000001</v>
      </c>
      <c r="IB42" s="295">
        <f>'06_FIT_KEV'!IA20/100</f>
        <v>0.50800000000000001</v>
      </c>
      <c r="IC42" s="295">
        <f>'06_FIT_KEV'!IB20/100</f>
        <v>0.50800000000000001</v>
      </c>
      <c r="ID42" s="295">
        <f>'06_FIT_KEV'!IC20/100</f>
        <v>0.50800000000000001</v>
      </c>
      <c r="IE42" s="295">
        <f>'06_FIT_KEV'!ID20/100</f>
        <v>0.50800000000000001</v>
      </c>
      <c r="IF42" s="295">
        <f>'06_FIT_KEV'!IE20/100</f>
        <v>0.50800000000000001</v>
      </c>
      <c r="IG42" s="295">
        <f>'06_FIT_KEV'!IF20/100</f>
        <v>0.50800000000000001</v>
      </c>
      <c r="IH42" s="295">
        <f>'06_FIT_KEV'!IG20/100</f>
        <v>0.50800000000000001</v>
      </c>
      <c r="II42" s="295">
        <f>'06_FIT_KEV'!IH20/100</f>
        <v>0.50800000000000001</v>
      </c>
      <c r="IJ42" s="295">
        <f>'06_FIT_KEV'!II20/100</f>
        <v>0.50800000000000001</v>
      </c>
      <c r="IK42" s="295">
        <f>'06_FIT_KEV'!IJ20/100</f>
        <v>0.39100000000000001</v>
      </c>
      <c r="IL42" s="295">
        <f>'06_FIT_KEV'!IK20/100</f>
        <v>0.39100000000000001</v>
      </c>
      <c r="IM42" s="295">
        <f>'06_FIT_KEV'!IL20/100</f>
        <v>0.39100000000000001</v>
      </c>
      <c r="IN42" s="295">
        <f>'06_FIT_KEV'!IM20/100</f>
        <v>0.39100000000000001</v>
      </c>
      <c r="IO42" s="295">
        <f>'06_FIT_KEV'!IN20/100</f>
        <v>0.39100000000000001</v>
      </c>
      <c r="IP42" s="295">
        <f>'06_FIT_KEV'!IO20/100</f>
        <v>0.39100000000000001</v>
      </c>
      <c r="IQ42" s="295">
        <f>'06_FIT_KEV'!IP20/100</f>
        <v>0.39100000000000001</v>
      </c>
      <c r="IR42" s="295">
        <f>'06_FIT_KEV'!IQ20/100</f>
        <v>0.39100000000000001</v>
      </c>
      <c r="IS42" s="295">
        <f>'06_FIT_KEV'!IR20/100</f>
        <v>0.39100000000000001</v>
      </c>
      <c r="IT42" s="295">
        <f>'06_FIT_KEV'!IS20/100</f>
        <v>0.39100000000000001</v>
      </c>
      <c r="IU42" s="295">
        <f>'06_FIT_KEV'!IT20/100</f>
        <v>0.39100000000000001</v>
      </c>
      <c r="IV42" s="295">
        <f>'06_FIT_KEV'!IU20/100</f>
        <v>0.39100000000000001</v>
      </c>
      <c r="IW42" s="295">
        <f>'06_FIT_KEV'!IV20/100</f>
        <v>0.35972000000000004</v>
      </c>
      <c r="IX42" s="295">
        <f>'06_FIT_KEV'!IW20/100</f>
        <v>0.35972000000000004</v>
      </c>
      <c r="IY42" s="295">
        <f>'06_FIT_KEV'!IX20/100</f>
        <v>0.33399999999999996</v>
      </c>
      <c r="IZ42" s="295">
        <f>'06_FIT_KEV'!IY20/100</f>
        <v>0.33399999999999996</v>
      </c>
      <c r="JA42" s="295">
        <f>'06_FIT_KEV'!IZ20/100</f>
        <v>0.33399999999999996</v>
      </c>
      <c r="JB42" s="295">
        <f>'06_FIT_KEV'!JA20/100</f>
        <v>0.33399999999999996</v>
      </c>
      <c r="JC42" s="295">
        <f>'06_FIT_KEV'!JB20/100</f>
        <v>0.33399999999999996</v>
      </c>
      <c r="JD42" s="295">
        <f>'06_FIT_KEV'!JC20/100</f>
        <v>0.33399999999999996</v>
      </c>
      <c r="JE42" s="295">
        <f>'06_FIT_KEV'!JD20/100</f>
        <v>0.33399999999999996</v>
      </c>
      <c r="JF42" s="295">
        <f>'06_FIT_KEV'!JE20/100</f>
        <v>0.28899999999999998</v>
      </c>
      <c r="JG42" s="295">
        <f>'06_FIT_KEV'!JF20/100</f>
        <v>0.28899999999999998</v>
      </c>
      <c r="JH42" s="295">
        <f>'06_FIT_KEV'!JG20/100</f>
        <v>0.28899999999999998</v>
      </c>
      <c r="JI42" s="295">
        <f>'06_FIT_KEV'!JH20/100</f>
        <v>0.26588000000000001</v>
      </c>
      <c r="JJ42" s="295">
        <f>'06_FIT_KEV'!JI20/100</f>
        <v>0.26588000000000001</v>
      </c>
      <c r="JK42" s="295">
        <f>'06_FIT_KEV'!JJ20/100</f>
        <v>0.26588000000000001</v>
      </c>
      <c r="JL42" s="295">
        <f>'06_FIT_KEV'!JK20/100</f>
        <v>0.26588000000000001</v>
      </c>
      <c r="JM42" s="295">
        <f>'06_FIT_KEV'!JL20/100</f>
        <v>0.26588000000000001</v>
      </c>
      <c r="JN42" s="295">
        <f>'06_FIT_KEV'!JM20/100</f>
        <v>0.26588000000000001</v>
      </c>
      <c r="JO42" s="295">
        <f>'06_FIT_KEV'!JN20/100</f>
        <v>0.26588000000000001</v>
      </c>
      <c r="JP42" s="295">
        <f>'06_FIT_KEV'!JO20/100</f>
        <v>0.26588000000000001</v>
      </c>
      <c r="JQ42" s="295">
        <f>'06_FIT_KEV'!JP20/100</f>
        <v>0.26588000000000001</v>
      </c>
      <c r="JR42" s="295">
        <f>'06_FIT_KEV'!JQ20/100</f>
        <v>0.26588000000000001</v>
      </c>
      <c r="JS42" s="295">
        <f>'06_FIT_KEV'!JR20/100</f>
        <v>0.26588000000000001</v>
      </c>
      <c r="JT42" s="295">
        <f>'06_FIT_KEV'!JS20/100</f>
        <v>0.26588000000000001</v>
      </c>
      <c r="JU42" s="295">
        <f>'06_FIT_KEV'!JT20/100</f>
        <v>0.22023192771084335</v>
      </c>
      <c r="JV42" s="295">
        <f>'06_FIT_KEV'!JU20/100</f>
        <v>0.22023192771084335</v>
      </c>
      <c r="JW42" s="295">
        <f>'06_FIT_KEV'!JV20/100</f>
        <v>0.22023192771084335</v>
      </c>
      <c r="JX42" s="295">
        <f>'06_FIT_KEV'!JW20/100</f>
        <v>0.22023192771084335</v>
      </c>
      <c r="JY42" s="295">
        <f>'06_FIT_KEV'!JX20/100</f>
        <v>0.22023192771084335</v>
      </c>
      <c r="JZ42" s="295">
        <f>'06_FIT_KEV'!JY20/100</f>
        <v>0.22023192771084335</v>
      </c>
      <c r="KA42" s="295">
        <f>'06_FIT_KEV'!JZ20/100</f>
        <v>0.22023192771084335</v>
      </c>
      <c r="KB42" s="295">
        <f>'06_FIT_KEV'!KA20/100</f>
        <v>0.22023192771084335</v>
      </c>
      <c r="KC42" s="295">
        <f>'06_FIT_KEV'!KB20/100</f>
        <v>0.22023192771084335</v>
      </c>
      <c r="KD42" s="295">
        <f>'06_FIT_KEV'!KC20/100</f>
        <v>0.22023192771084335</v>
      </c>
      <c r="KE42" s="295">
        <f>'06_FIT_KEV'!KD20/100</f>
        <v>0.22023192771084335</v>
      </c>
      <c r="KF42" s="295">
        <f>'06_FIT_KEV'!KE20/100</f>
        <v>0.22023192771084335</v>
      </c>
      <c r="KG42" s="295">
        <f>'06_FIT_KEV'!KF20/100</f>
        <v>0.22023192771084335</v>
      </c>
      <c r="KH42" s="295">
        <f>'06_FIT_KEV'!KG20/100</f>
        <v>0.22023192771084335</v>
      </c>
      <c r="KI42" s="295">
        <f>'06_FIT_KEV'!KH20/100</f>
        <v>0.22023192771084335</v>
      </c>
      <c r="KJ42" s="295">
        <f>'06_FIT_KEV'!KI20/100</f>
        <v>0.18367168674698792</v>
      </c>
      <c r="KK42" s="295">
        <f>'06_FIT_KEV'!KJ20/100</f>
        <v>0.18367168674698792</v>
      </c>
      <c r="KL42" s="295">
        <f>'06_FIT_KEV'!KK20/100</f>
        <v>0.18367168674698792</v>
      </c>
      <c r="KM42" s="295">
        <f>'06_FIT_KEV'!KL20/100</f>
        <v>0.18367168674698792</v>
      </c>
      <c r="KN42" s="295">
        <f>'06_FIT_KEV'!KM20/100</f>
        <v>0.18367168674698792</v>
      </c>
      <c r="KO42" s="295">
        <f>'06_FIT_KEV'!KN20/100</f>
        <v>0.18367168674698792</v>
      </c>
      <c r="KP42" s="295">
        <f>'06_FIT_KEV'!KO20/100</f>
        <v>0.17496686746987947</v>
      </c>
      <c r="KQ42" s="295">
        <f>'06_FIT_KEV'!KP20/100</f>
        <v>0.17496686746987947</v>
      </c>
      <c r="KR42" s="295">
        <f>'06_FIT_KEV'!KQ20/100</f>
        <v>0.17496686746987947</v>
      </c>
      <c r="KS42" s="295">
        <f>'06_FIT_KEV'!KR20/100</f>
        <v>0.17496686746987947</v>
      </c>
      <c r="KT42" s="295">
        <f>'06_FIT_KEV'!KS20/100</f>
        <v>0.17496686746987947</v>
      </c>
      <c r="KU42" s="295">
        <f>'06_FIT_KEV'!KT20/100</f>
        <v>0.17496686746987947</v>
      </c>
      <c r="KV42" s="295">
        <f>'06_FIT_KEV'!KU20/100</f>
        <v>0.16626204819277107</v>
      </c>
      <c r="KW42" s="295">
        <f>'06_FIT_KEV'!KV20/100</f>
        <v>0.16626204819277107</v>
      </c>
      <c r="KX42" s="295">
        <f>'06_FIT_KEV'!KW20/100</f>
        <v>0.16626204819277107</v>
      </c>
      <c r="KY42" s="295">
        <f>'06_FIT_KEV'!KX20/100</f>
        <v>0.16626204819277107</v>
      </c>
      <c r="KZ42" s="295">
        <f>'06_FIT_KEV'!KY20/100</f>
        <v>0.16626204819277107</v>
      </c>
      <c r="LA42" s="295">
        <f>'06_FIT_KEV'!KZ20/100</f>
        <v>0.16626204819277107</v>
      </c>
      <c r="LB42" s="295">
        <f>'06_FIT_KEV'!LA20/100</f>
        <v>0.15581626506024093</v>
      </c>
      <c r="LC42" s="295">
        <f>'06_FIT_KEV'!LB20/100</f>
        <v>0.15581626506024093</v>
      </c>
      <c r="LD42" s="295">
        <f>'06_FIT_KEV'!LC20/100</f>
        <v>0.15581626506024093</v>
      </c>
    </row>
    <row r="43" spans="1:316">
      <c r="A43" s="126" t="s">
        <v>384</v>
      </c>
      <c r="B43" s="304" t="s">
        <v>15343</v>
      </c>
      <c r="C43" s="304" t="str">
        <f>'06_Inv_EIV'!B5</f>
        <v>(integrated)</v>
      </c>
      <c r="D43" s="306"/>
      <c r="E43" s="393">
        <f>'06_Inv_EIV'!D5</f>
        <v>0</v>
      </c>
      <c r="F43" s="393">
        <f>'06_Inv_EIV'!E5</f>
        <v>0</v>
      </c>
      <c r="G43" s="393">
        <f>'06_Inv_EIV'!F5</f>
        <v>0</v>
      </c>
      <c r="H43" s="393">
        <f>'06_Inv_EIV'!G5</f>
        <v>0</v>
      </c>
      <c r="I43" s="393">
        <f>'06_Inv_EIV'!H5</f>
        <v>0</v>
      </c>
      <c r="J43" s="393">
        <f>'06_Inv_EIV'!I5</f>
        <v>0</v>
      </c>
      <c r="K43" s="393">
        <f>'06_Inv_EIV'!J5</f>
        <v>0</v>
      </c>
      <c r="L43" s="393">
        <f>'06_Inv_EIV'!K5</f>
        <v>0</v>
      </c>
      <c r="M43" s="393">
        <f>'06_Inv_EIV'!L5</f>
        <v>0</v>
      </c>
      <c r="N43" s="393">
        <f>'06_Inv_EIV'!M5</f>
        <v>0</v>
      </c>
      <c r="O43" s="393">
        <f>'06_Inv_EIV'!N5</f>
        <v>0</v>
      </c>
      <c r="P43" s="393">
        <f>'06_Inv_EIV'!O5</f>
        <v>0</v>
      </c>
      <c r="Q43" s="393">
        <f>'06_Inv_EIV'!P5</f>
        <v>0</v>
      </c>
      <c r="R43" s="393">
        <f>'06_Inv_EIV'!Q5</f>
        <v>0</v>
      </c>
      <c r="S43" s="393">
        <f>'06_Inv_EIV'!R5</f>
        <v>0</v>
      </c>
      <c r="T43" s="393">
        <f>'06_Inv_EIV'!S5</f>
        <v>0</v>
      </c>
      <c r="U43" s="393">
        <f>'06_Inv_EIV'!T5</f>
        <v>0</v>
      </c>
      <c r="V43" s="393">
        <f>'06_Inv_EIV'!U5</f>
        <v>0</v>
      </c>
      <c r="W43" s="393">
        <f>'06_Inv_EIV'!V5</f>
        <v>0</v>
      </c>
      <c r="X43" s="393">
        <f>'06_Inv_EIV'!W5</f>
        <v>0</v>
      </c>
      <c r="Y43" s="393">
        <f>'06_Inv_EIV'!X5</f>
        <v>0</v>
      </c>
      <c r="Z43" s="393">
        <f>'06_Inv_EIV'!Y5</f>
        <v>0</v>
      </c>
      <c r="AA43" s="393">
        <f>'06_Inv_EIV'!Z5</f>
        <v>0</v>
      </c>
      <c r="AB43" s="393">
        <f>'06_Inv_EIV'!AA5</f>
        <v>0</v>
      </c>
      <c r="AC43" s="393">
        <f>'06_Inv_EIV'!AB5</f>
        <v>0</v>
      </c>
      <c r="AD43" s="393">
        <f>'06_Inv_EIV'!AC5</f>
        <v>0</v>
      </c>
      <c r="AE43" s="393">
        <f>'06_Inv_EIV'!AD5</f>
        <v>0</v>
      </c>
      <c r="AF43" s="393">
        <f>'06_Inv_EIV'!AE5</f>
        <v>0</v>
      </c>
      <c r="AG43" s="393">
        <f>'06_Inv_EIV'!AF5</f>
        <v>0</v>
      </c>
      <c r="AH43" s="393">
        <f>'06_Inv_EIV'!AG5</f>
        <v>0</v>
      </c>
      <c r="AI43" s="393">
        <f>'06_Inv_EIV'!AH5</f>
        <v>0</v>
      </c>
      <c r="AJ43" s="393">
        <f>'06_Inv_EIV'!AI5</f>
        <v>0</v>
      </c>
      <c r="AK43" s="393">
        <f>'06_Inv_EIV'!AJ5</f>
        <v>0</v>
      </c>
      <c r="AL43" s="393">
        <f>'06_Inv_EIV'!AK5</f>
        <v>0</v>
      </c>
      <c r="AM43" s="393">
        <f>'06_Inv_EIV'!AL5</f>
        <v>0</v>
      </c>
      <c r="AN43" s="393">
        <f>'06_Inv_EIV'!AM5</f>
        <v>0</v>
      </c>
      <c r="AO43" s="393">
        <f>'06_Inv_EIV'!AN5</f>
        <v>0</v>
      </c>
      <c r="AP43" s="393">
        <f>'06_Inv_EIV'!AO5</f>
        <v>0</v>
      </c>
      <c r="AQ43" s="393">
        <f>'06_Inv_EIV'!AP5</f>
        <v>0</v>
      </c>
      <c r="AR43" s="393">
        <f>'06_Inv_EIV'!AQ5</f>
        <v>0</v>
      </c>
      <c r="AS43" s="393">
        <f>'06_Inv_EIV'!AR5</f>
        <v>0</v>
      </c>
      <c r="AT43" s="393">
        <f>'06_Inv_EIV'!AS5</f>
        <v>0</v>
      </c>
      <c r="AU43" s="393">
        <f>'06_Inv_EIV'!AT5</f>
        <v>0</v>
      </c>
      <c r="AV43" s="393">
        <f>'06_Inv_EIV'!AU5</f>
        <v>0</v>
      </c>
      <c r="AW43" s="393">
        <f>'06_Inv_EIV'!AV5</f>
        <v>0</v>
      </c>
      <c r="AX43" s="393">
        <f>'06_Inv_EIV'!AW5</f>
        <v>0</v>
      </c>
      <c r="AY43" s="393">
        <f>'06_Inv_EIV'!AX5</f>
        <v>0</v>
      </c>
      <c r="AZ43" s="393">
        <f>'06_Inv_EIV'!AY5</f>
        <v>0</v>
      </c>
      <c r="BA43" s="393">
        <f>'06_Inv_EIV'!AZ5</f>
        <v>0</v>
      </c>
      <c r="BB43" s="393">
        <f>'06_Inv_EIV'!BA5</f>
        <v>0</v>
      </c>
      <c r="BC43" s="393">
        <f>'06_Inv_EIV'!BB5</f>
        <v>0</v>
      </c>
      <c r="BD43" s="393">
        <f>'06_Inv_EIV'!BC5</f>
        <v>0</v>
      </c>
      <c r="BE43" s="393">
        <f>'06_Inv_EIV'!BD5</f>
        <v>0</v>
      </c>
      <c r="BF43" s="393">
        <f>'06_Inv_EIV'!BE5</f>
        <v>0</v>
      </c>
      <c r="BG43" s="393">
        <f>'06_Inv_EIV'!BF5</f>
        <v>0</v>
      </c>
      <c r="BH43" s="393">
        <f>'06_Inv_EIV'!BG5</f>
        <v>0</v>
      </c>
      <c r="BI43" s="393">
        <f>'06_Inv_EIV'!BH5</f>
        <v>0</v>
      </c>
      <c r="BJ43" s="393">
        <f>'06_Inv_EIV'!BI5</f>
        <v>0</v>
      </c>
      <c r="BK43" s="393">
        <f>'06_Inv_EIV'!BJ5</f>
        <v>0</v>
      </c>
      <c r="BL43" s="393">
        <f>'06_Inv_EIV'!BK5</f>
        <v>0</v>
      </c>
      <c r="BM43" s="393">
        <f>'06_Inv_EIV'!BL5</f>
        <v>0</v>
      </c>
      <c r="BN43" s="393">
        <f>'06_Inv_EIV'!BM5</f>
        <v>0</v>
      </c>
      <c r="BO43" s="393">
        <f>'06_Inv_EIV'!BN5</f>
        <v>0</v>
      </c>
      <c r="BP43" s="393">
        <f>'06_Inv_EIV'!BO5</f>
        <v>0</v>
      </c>
      <c r="BQ43" s="393">
        <f>'06_Inv_EIV'!BP5</f>
        <v>0</v>
      </c>
      <c r="BR43" s="393">
        <f>'06_Inv_EIV'!BQ5</f>
        <v>0</v>
      </c>
      <c r="BS43" s="393">
        <f>'06_Inv_EIV'!BR5</f>
        <v>0</v>
      </c>
      <c r="BT43" s="393">
        <f>'06_Inv_EIV'!BS5</f>
        <v>0</v>
      </c>
      <c r="BU43" s="393">
        <f>'06_Inv_EIV'!BT5</f>
        <v>0</v>
      </c>
      <c r="BV43" s="393">
        <f>'06_Inv_EIV'!BU5</f>
        <v>0</v>
      </c>
      <c r="BW43" s="393">
        <f>'06_Inv_EIV'!BV5</f>
        <v>0</v>
      </c>
      <c r="BX43" s="393">
        <f>'06_Inv_EIV'!BW5</f>
        <v>0</v>
      </c>
      <c r="BY43" s="393">
        <f>'06_Inv_EIV'!BX5</f>
        <v>0</v>
      </c>
      <c r="BZ43" s="393">
        <f>'06_Inv_EIV'!BY5</f>
        <v>0</v>
      </c>
      <c r="CA43" s="393">
        <f>'06_Inv_EIV'!BZ5</f>
        <v>0</v>
      </c>
      <c r="CB43" s="393">
        <f>'06_Inv_EIV'!CA5</f>
        <v>0</v>
      </c>
      <c r="CC43" s="393">
        <f>'06_Inv_EIV'!CB5</f>
        <v>0</v>
      </c>
      <c r="CD43" s="393">
        <f>'06_Inv_EIV'!CC5</f>
        <v>0</v>
      </c>
      <c r="CE43" s="393">
        <f>'06_Inv_EIV'!CD5</f>
        <v>0</v>
      </c>
      <c r="CF43" s="393">
        <f>'06_Inv_EIV'!CE5</f>
        <v>0</v>
      </c>
      <c r="CG43" s="393">
        <f>'06_Inv_EIV'!CF5</f>
        <v>0</v>
      </c>
      <c r="CH43" s="393">
        <f>'06_Inv_EIV'!CG5</f>
        <v>0</v>
      </c>
      <c r="CI43" s="393">
        <f>'06_Inv_EIV'!CH5</f>
        <v>0</v>
      </c>
      <c r="CJ43" s="393">
        <f>'06_Inv_EIV'!CI5</f>
        <v>0</v>
      </c>
      <c r="CK43" s="393">
        <f>'06_Inv_EIV'!CJ5</f>
        <v>0</v>
      </c>
      <c r="CL43" s="393">
        <f>'06_Inv_EIV'!CK5</f>
        <v>0</v>
      </c>
      <c r="CM43" s="393">
        <f>'06_Inv_EIV'!CL5</f>
        <v>0</v>
      </c>
      <c r="CN43" s="393">
        <f>'06_Inv_EIV'!CM5</f>
        <v>0</v>
      </c>
      <c r="CO43" s="393">
        <f>'06_Inv_EIV'!CN5</f>
        <v>0</v>
      </c>
      <c r="CP43" s="393">
        <f>'06_Inv_EIV'!CO5</f>
        <v>0</v>
      </c>
      <c r="CQ43" s="393">
        <f>'06_Inv_EIV'!CP5</f>
        <v>0</v>
      </c>
      <c r="CR43" s="393">
        <f>'06_Inv_EIV'!CQ5</f>
        <v>0</v>
      </c>
      <c r="CS43" s="393">
        <f>'06_Inv_EIV'!CR5</f>
        <v>0</v>
      </c>
      <c r="CT43" s="393">
        <f>'06_Inv_EIV'!CS5</f>
        <v>0</v>
      </c>
      <c r="CU43" s="393">
        <f>'06_Inv_EIV'!CT5</f>
        <v>0</v>
      </c>
      <c r="CV43" s="393">
        <f>'06_Inv_EIV'!CU5</f>
        <v>0</v>
      </c>
      <c r="CW43" s="393">
        <f>'06_Inv_EIV'!CV5</f>
        <v>0</v>
      </c>
      <c r="CX43" s="393">
        <f>'06_Inv_EIV'!CW5</f>
        <v>0</v>
      </c>
      <c r="CY43" s="393">
        <f>'06_Inv_EIV'!CX5</f>
        <v>0</v>
      </c>
      <c r="CZ43" s="393">
        <f>'06_Inv_EIV'!CY5</f>
        <v>0</v>
      </c>
      <c r="DA43" s="393">
        <f>'06_Inv_EIV'!CZ5</f>
        <v>0</v>
      </c>
      <c r="DB43" s="393">
        <f>'06_Inv_EIV'!DA5</f>
        <v>0</v>
      </c>
      <c r="DC43" s="393">
        <f>'06_Inv_EIV'!DB5</f>
        <v>0</v>
      </c>
      <c r="DD43" s="393">
        <f>'06_Inv_EIV'!DC5</f>
        <v>0</v>
      </c>
      <c r="DE43" s="393">
        <f>'06_Inv_EIV'!DD5</f>
        <v>0</v>
      </c>
      <c r="DF43" s="393">
        <f>'06_Inv_EIV'!DE5</f>
        <v>0</v>
      </c>
      <c r="DG43" s="393">
        <f>'06_Inv_EIV'!DF5</f>
        <v>0</v>
      </c>
      <c r="DH43" s="393">
        <f>'06_Inv_EIV'!DG5</f>
        <v>0</v>
      </c>
      <c r="DI43" s="393">
        <f>'06_Inv_EIV'!DH5</f>
        <v>0</v>
      </c>
      <c r="DJ43" s="393">
        <f>'06_Inv_EIV'!DI5</f>
        <v>0</v>
      </c>
      <c r="DK43" s="393">
        <f>'06_Inv_EIV'!DJ5</f>
        <v>0</v>
      </c>
      <c r="DL43" s="393">
        <f>'06_Inv_EIV'!DK5</f>
        <v>0</v>
      </c>
      <c r="DM43" s="393">
        <f>'06_Inv_EIV'!DL5</f>
        <v>0</v>
      </c>
      <c r="DN43" s="393">
        <f>'06_Inv_EIV'!DM5</f>
        <v>0</v>
      </c>
      <c r="DO43" s="393">
        <f>'06_Inv_EIV'!DN5</f>
        <v>0</v>
      </c>
      <c r="DP43" s="393">
        <f>'06_Inv_EIV'!DO5</f>
        <v>0</v>
      </c>
      <c r="DQ43" s="393">
        <f>'06_Inv_EIV'!DP5</f>
        <v>0</v>
      </c>
      <c r="DR43" s="393">
        <f>'06_Inv_EIV'!DQ5</f>
        <v>0</v>
      </c>
      <c r="DS43" s="393">
        <f>'06_Inv_EIV'!DR5</f>
        <v>0</v>
      </c>
      <c r="DT43" s="393">
        <f>'06_Inv_EIV'!DS5</f>
        <v>0</v>
      </c>
      <c r="DU43" s="393">
        <f>'06_Inv_EIV'!DT5</f>
        <v>0</v>
      </c>
      <c r="DV43" s="393">
        <f>'06_Inv_EIV'!DU5</f>
        <v>0</v>
      </c>
      <c r="DW43" s="393">
        <f>'06_Inv_EIV'!DV5</f>
        <v>0</v>
      </c>
      <c r="DX43" s="393">
        <f>'06_Inv_EIV'!DW5</f>
        <v>0</v>
      </c>
      <c r="DY43" s="393">
        <f>'06_Inv_EIV'!DX5</f>
        <v>0</v>
      </c>
      <c r="DZ43" s="393">
        <f>'06_Inv_EIV'!DY5</f>
        <v>0</v>
      </c>
      <c r="EA43" s="393">
        <f>'06_Inv_EIV'!DZ5</f>
        <v>0</v>
      </c>
      <c r="EB43" s="393">
        <f>'06_Inv_EIV'!EA5</f>
        <v>0</v>
      </c>
      <c r="EC43" s="393">
        <f>'06_Inv_EIV'!EB5</f>
        <v>0</v>
      </c>
      <c r="ED43" s="393">
        <f>'06_Inv_EIV'!EC5</f>
        <v>0</v>
      </c>
      <c r="EE43" s="393">
        <f>'06_Inv_EIV'!ED5</f>
        <v>0</v>
      </c>
      <c r="EF43" s="393">
        <f>'06_Inv_EIV'!EE5</f>
        <v>0</v>
      </c>
      <c r="EG43" s="393">
        <f>'06_Inv_EIV'!EF5</f>
        <v>0</v>
      </c>
      <c r="EH43" s="393">
        <f>'06_Inv_EIV'!EG5</f>
        <v>0</v>
      </c>
      <c r="EI43" s="393">
        <f>'06_Inv_EIV'!EH5</f>
        <v>0</v>
      </c>
      <c r="EJ43" s="393">
        <f>'06_Inv_EIV'!EI5</f>
        <v>0</v>
      </c>
      <c r="EK43" s="393">
        <f>'06_Inv_EIV'!EJ5</f>
        <v>0</v>
      </c>
      <c r="EL43" s="393">
        <f>'06_Inv_EIV'!EK5</f>
        <v>0</v>
      </c>
      <c r="EM43" s="393">
        <f>'06_Inv_EIV'!EL5</f>
        <v>0</v>
      </c>
      <c r="EN43" s="393">
        <f>'06_Inv_EIV'!EM5</f>
        <v>0</v>
      </c>
      <c r="EO43" s="393">
        <f>'06_Inv_EIV'!EN5</f>
        <v>0</v>
      </c>
      <c r="EP43" s="393">
        <f>'06_Inv_EIV'!EO5</f>
        <v>0</v>
      </c>
      <c r="EQ43" s="393">
        <f>'06_Inv_EIV'!EP5</f>
        <v>0</v>
      </c>
      <c r="ER43" s="393">
        <f>'06_Inv_EIV'!EQ5</f>
        <v>0</v>
      </c>
      <c r="ES43" s="393">
        <f>'06_Inv_EIV'!ER5</f>
        <v>0</v>
      </c>
      <c r="ET43" s="393">
        <f>'06_Inv_EIV'!ES5</f>
        <v>0</v>
      </c>
      <c r="EU43" s="393">
        <f>'06_Inv_EIV'!ET5</f>
        <v>0</v>
      </c>
      <c r="EV43" s="393">
        <f>'06_Inv_EIV'!EU5</f>
        <v>0</v>
      </c>
      <c r="EW43" s="393">
        <f>'06_Inv_EIV'!EV5</f>
        <v>0</v>
      </c>
      <c r="EX43" s="393">
        <f>'06_Inv_EIV'!EW5</f>
        <v>0</v>
      </c>
      <c r="EY43" s="393">
        <f>'06_Inv_EIV'!EX5</f>
        <v>0</v>
      </c>
      <c r="EZ43" s="393">
        <f>'06_Inv_EIV'!EY5</f>
        <v>0</v>
      </c>
      <c r="FA43" s="393">
        <f>'06_Inv_EIV'!EZ5</f>
        <v>0</v>
      </c>
      <c r="FB43" s="393">
        <f>'06_Inv_EIV'!FA5</f>
        <v>0</v>
      </c>
      <c r="FC43" s="393">
        <f>'06_Inv_EIV'!FB5</f>
        <v>0</v>
      </c>
      <c r="FD43" s="393">
        <f>'06_Inv_EIV'!FC5</f>
        <v>0</v>
      </c>
      <c r="FE43" s="393">
        <f>'06_Inv_EIV'!FD5</f>
        <v>0</v>
      </c>
      <c r="FF43" s="393">
        <f>'06_Inv_EIV'!FE5</f>
        <v>0</v>
      </c>
      <c r="FG43" s="393">
        <f>'06_Inv_EIV'!FF5</f>
        <v>0</v>
      </c>
      <c r="FH43" s="393">
        <f>'06_Inv_EIV'!FG5</f>
        <v>0</v>
      </c>
      <c r="FI43" s="393">
        <f>'06_Inv_EIV'!FH5</f>
        <v>0</v>
      </c>
      <c r="FJ43" s="393">
        <f>'06_Inv_EIV'!FI5</f>
        <v>0</v>
      </c>
      <c r="FK43" s="393">
        <f>'06_Inv_EIV'!FJ5</f>
        <v>0</v>
      </c>
      <c r="FL43" s="393">
        <f>'06_Inv_EIV'!FK5</f>
        <v>0</v>
      </c>
      <c r="FM43" s="393">
        <f>'06_Inv_EIV'!FL5</f>
        <v>0</v>
      </c>
      <c r="FN43" s="393">
        <f>'06_Inv_EIV'!FM5</f>
        <v>0</v>
      </c>
      <c r="FO43" s="393">
        <f>'06_Inv_EIV'!FN5</f>
        <v>0</v>
      </c>
      <c r="FP43" s="393">
        <f>'06_Inv_EIV'!FO5</f>
        <v>0</v>
      </c>
      <c r="FQ43" s="393">
        <f>'06_Inv_EIV'!FP5</f>
        <v>0</v>
      </c>
      <c r="FR43" s="393">
        <f>'06_Inv_EIV'!FQ5</f>
        <v>0</v>
      </c>
      <c r="FS43" s="393">
        <f>'06_Inv_EIV'!FR5</f>
        <v>0</v>
      </c>
      <c r="FT43" s="393">
        <f>'06_Inv_EIV'!FS5</f>
        <v>0</v>
      </c>
      <c r="FU43" s="393">
        <f>'06_Inv_EIV'!FT5</f>
        <v>0</v>
      </c>
      <c r="FV43" s="393">
        <f>'06_Inv_EIV'!FU5</f>
        <v>0</v>
      </c>
      <c r="FW43" s="393">
        <f>'06_Inv_EIV'!FV5</f>
        <v>0</v>
      </c>
      <c r="FX43" s="393">
        <f>'06_Inv_EIV'!FW5</f>
        <v>0</v>
      </c>
      <c r="FY43" s="393">
        <f>'06_Inv_EIV'!FX5</f>
        <v>0</v>
      </c>
      <c r="FZ43" s="393">
        <f>'06_Inv_EIV'!FY5</f>
        <v>0</v>
      </c>
      <c r="GA43" s="393">
        <f>'06_Inv_EIV'!FZ5</f>
        <v>0</v>
      </c>
      <c r="GB43" s="393">
        <f>'06_Inv_EIV'!GA5</f>
        <v>0</v>
      </c>
      <c r="GC43" s="393">
        <f>'06_Inv_EIV'!GB5</f>
        <v>0</v>
      </c>
      <c r="GD43" s="393">
        <f>'06_Inv_EIV'!GC5</f>
        <v>0</v>
      </c>
      <c r="GE43" s="393">
        <f>'06_Inv_EIV'!GD5</f>
        <v>0</v>
      </c>
      <c r="GF43" s="393">
        <f>'06_Inv_EIV'!GE5</f>
        <v>0</v>
      </c>
      <c r="GG43" s="393">
        <f>'06_Inv_EIV'!GF5</f>
        <v>0</v>
      </c>
      <c r="GH43" s="393">
        <f>'06_Inv_EIV'!GG5</f>
        <v>0</v>
      </c>
      <c r="GI43" s="393">
        <f>'06_Inv_EIV'!GH5</f>
        <v>0</v>
      </c>
      <c r="GJ43" s="393">
        <f>'06_Inv_EIV'!GI5</f>
        <v>0</v>
      </c>
      <c r="GK43" s="393">
        <f>'06_Inv_EIV'!GJ5</f>
        <v>0</v>
      </c>
      <c r="GL43" s="393">
        <f>'06_Inv_EIV'!GK5</f>
        <v>0</v>
      </c>
      <c r="GM43" s="393">
        <f>'06_Inv_EIV'!GL5</f>
        <v>0</v>
      </c>
      <c r="GN43" s="393">
        <f>'06_Inv_EIV'!GM5</f>
        <v>0</v>
      </c>
      <c r="GO43" s="393">
        <f>'06_Inv_EIV'!GN5</f>
        <v>0</v>
      </c>
      <c r="GP43" s="393">
        <f>'06_Inv_EIV'!GO5</f>
        <v>0</v>
      </c>
      <c r="GQ43" s="393">
        <f>'06_Inv_EIV'!GP5</f>
        <v>0</v>
      </c>
      <c r="GR43" s="393">
        <f>'06_Inv_EIV'!GQ5</f>
        <v>0</v>
      </c>
      <c r="GS43" s="393">
        <f>'06_Inv_EIV'!GR5</f>
        <v>0</v>
      </c>
      <c r="GT43" s="393">
        <f>'06_Inv_EIV'!GS5</f>
        <v>0</v>
      </c>
      <c r="GU43" s="393">
        <f>'06_Inv_EIV'!GT5</f>
        <v>0</v>
      </c>
      <c r="GV43" s="393">
        <f>'06_Inv_EIV'!GU5</f>
        <v>0</v>
      </c>
      <c r="GW43" s="393">
        <f>'06_Inv_EIV'!GV5</f>
        <v>0</v>
      </c>
      <c r="GX43" s="393">
        <f>'06_Inv_EIV'!GW5</f>
        <v>0</v>
      </c>
      <c r="GY43" s="393">
        <f>'06_Inv_EIV'!GX5</f>
        <v>0</v>
      </c>
      <c r="GZ43" s="393">
        <f>'06_Inv_EIV'!GY5</f>
        <v>0</v>
      </c>
      <c r="HA43" s="393">
        <f>'06_Inv_EIV'!GZ5</f>
        <v>0</v>
      </c>
      <c r="HB43" s="393">
        <f>'06_Inv_EIV'!HA5</f>
        <v>0</v>
      </c>
      <c r="HC43" s="393">
        <f>'06_Inv_EIV'!HB5</f>
        <v>0</v>
      </c>
      <c r="HD43" s="393">
        <f>'06_Inv_EIV'!HC5</f>
        <v>0</v>
      </c>
      <c r="HE43" s="393">
        <f>'06_Inv_EIV'!HD5</f>
        <v>0</v>
      </c>
      <c r="HF43" s="393">
        <f>'06_Inv_EIV'!HE5</f>
        <v>0</v>
      </c>
      <c r="HG43" s="393">
        <f>'06_Inv_EIV'!HF5</f>
        <v>0</v>
      </c>
      <c r="HH43" s="393">
        <f>'06_Inv_EIV'!HG5</f>
        <v>0</v>
      </c>
      <c r="HI43" s="393">
        <f>'06_Inv_EIV'!HH5</f>
        <v>0</v>
      </c>
      <c r="HJ43" s="393">
        <f>'06_Inv_EIV'!HI5</f>
        <v>0</v>
      </c>
      <c r="HK43" s="393">
        <f>'06_Inv_EIV'!HJ5</f>
        <v>0</v>
      </c>
      <c r="HL43" s="393">
        <f>'06_Inv_EIV'!HK5</f>
        <v>0</v>
      </c>
      <c r="HM43" s="393">
        <f>'06_Inv_EIV'!HL5</f>
        <v>3300</v>
      </c>
      <c r="HN43" s="393">
        <f>'06_Inv_EIV'!HM5</f>
        <v>3300</v>
      </c>
      <c r="HO43" s="393">
        <f>'06_Inv_EIV'!HN5</f>
        <v>3300</v>
      </c>
      <c r="HP43" s="393">
        <f>'06_Inv_EIV'!HO5</f>
        <v>3300</v>
      </c>
      <c r="HQ43" s="393">
        <f>'06_Inv_EIV'!HP5</f>
        <v>3300</v>
      </c>
      <c r="HR43" s="393">
        <f>'06_Inv_EIV'!HQ5</f>
        <v>3300</v>
      </c>
      <c r="HS43" s="393">
        <f>'06_Inv_EIV'!HR5</f>
        <v>3300</v>
      </c>
      <c r="HT43" s="393">
        <f>'06_Inv_EIV'!HS5</f>
        <v>3300</v>
      </c>
      <c r="HU43" s="393">
        <f>'06_Inv_EIV'!HT5</f>
        <v>3300</v>
      </c>
      <c r="HV43" s="393">
        <f>'06_Inv_EIV'!HU5</f>
        <v>3300</v>
      </c>
      <c r="HW43" s="393">
        <f>'06_Inv_EIV'!HV5</f>
        <v>3300</v>
      </c>
      <c r="HX43" s="393">
        <f>'06_Inv_EIV'!HW5</f>
        <v>3300</v>
      </c>
      <c r="HY43" s="393">
        <f>'06_Inv_EIV'!HX5</f>
        <v>3300</v>
      </c>
      <c r="HZ43" s="393">
        <f>'06_Inv_EIV'!HY5</f>
        <v>3300</v>
      </c>
      <c r="IA43" s="393">
        <f>'06_Inv_EIV'!HZ5</f>
        <v>3300</v>
      </c>
      <c r="IB43" s="393">
        <f>'06_Inv_EIV'!IA5</f>
        <v>3300</v>
      </c>
      <c r="IC43" s="393">
        <f>'06_Inv_EIV'!IB5</f>
        <v>3300</v>
      </c>
      <c r="ID43" s="393">
        <f>'06_Inv_EIV'!IC5</f>
        <v>3300</v>
      </c>
      <c r="IE43" s="393">
        <f>'06_Inv_EIV'!ID5</f>
        <v>3300</v>
      </c>
      <c r="IF43" s="393">
        <f>'06_Inv_EIV'!IE5</f>
        <v>3300</v>
      </c>
      <c r="IG43" s="393">
        <f>'06_Inv_EIV'!IF5</f>
        <v>3300</v>
      </c>
      <c r="IH43" s="393">
        <f>'06_Inv_EIV'!IG5</f>
        <v>3300</v>
      </c>
      <c r="II43" s="393">
        <f>'06_Inv_EIV'!IH5</f>
        <v>3300</v>
      </c>
      <c r="IJ43" s="393">
        <f>'06_Inv_EIV'!II5</f>
        <v>3300</v>
      </c>
      <c r="IK43" s="393">
        <f>'06_Inv_EIV'!IJ5</f>
        <v>2650</v>
      </c>
      <c r="IL43" s="393">
        <f>'06_Inv_EIV'!IK5</f>
        <v>2650</v>
      </c>
      <c r="IM43" s="393">
        <f>'06_Inv_EIV'!IL5</f>
        <v>2650</v>
      </c>
      <c r="IN43" s="393">
        <f>'06_Inv_EIV'!IM5</f>
        <v>2650</v>
      </c>
      <c r="IO43" s="393">
        <f>'06_Inv_EIV'!IN5</f>
        <v>2650</v>
      </c>
      <c r="IP43" s="393">
        <f>'06_Inv_EIV'!IO5</f>
        <v>2650</v>
      </c>
      <c r="IQ43" s="393">
        <f>'06_Inv_EIV'!IP5</f>
        <v>2650</v>
      </c>
      <c r="IR43" s="393">
        <f>'06_Inv_EIV'!IQ5</f>
        <v>2650</v>
      </c>
      <c r="IS43" s="393">
        <f>'06_Inv_EIV'!IR5</f>
        <v>2650</v>
      </c>
      <c r="IT43" s="393">
        <f>'06_Inv_EIV'!IS5</f>
        <v>2650</v>
      </c>
      <c r="IU43" s="393">
        <f>'06_Inv_EIV'!IT5</f>
        <v>2650</v>
      </c>
      <c r="IV43" s="393">
        <f>'06_Inv_EIV'!IU5</f>
        <v>2650</v>
      </c>
      <c r="IW43" s="393">
        <f>'06_Inv_EIV'!IV5</f>
        <v>2200</v>
      </c>
      <c r="IX43" s="393">
        <f>'06_Inv_EIV'!IW5</f>
        <v>2200</v>
      </c>
      <c r="IY43" s="393">
        <f>'06_Inv_EIV'!IX5</f>
        <v>2200</v>
      </c>
      <c r="IZ43" s="393">
        <f>'06_Inv_EIV'!IY5</f>
        <v>2200</v>
      </c>
      <c r="JA43" s="393">
        <f>'06_Inv_EIV'!IZ5</f>
        <v>2200</v>
      </c>
      <c r="JB43" s="393">
        <f>'06_Inv_EIV'!JA5</f>
        <v>2200</v>
      </c>
      <c r="JC43" s="393">
        <f>'06_Inv_EIV'!JB5</f>
        <v>2200</v>
      </c>
      <c r="JD43" s="393">
        <f>'06_Inv_EIV'!JC5</f>
        <v>2200</v>
      </c>
      <c r="JE43" s="393">
        <f>'06_Inv_EIV'!JD5</f>
        <v>2200</v>
      </c>
      <c r="JF43" s="393">
        <f>'06_Inv_EIV'!JE5</f>
        <v>2200</v>
      </c>
      <c r="JG43" s="393">
        <f>'06_Inv_EIV'!JF5</f>
        <v>2200</v>
      </c>
      <c r="JH43" s="393">
        <f>'06_Inv_EIV'!JG5</f>
        <v>2200</v>
      </c>
      <c r="JI43" s="393">
        <f>'06_Inv_EIV'!JH5</f>
        <v>2000</v>
      </c>
      <c r="JJ43" s="393">
        <f>'06_Inv_EIV'!JI5</f>
        <v>2000</v>
      </c>
      <c r="JK43" s="393">
        <f>'06_Inv_EIV'!JJ5</f>
        <v>2000</v>
      </c>
      <c r="JL43" s="393">
        <f>'06_Inv_EIV'!JK5</f>
        <v>2000</v>
      </c>
      <c r="JM43" s="393">
        <f>'06_Inv_EIV'!JL5</f>
        <v>2000</v>
      </c>
      <c r="JN43" s="393">
        <f>'06_Inv_EIV'!JM5</f>
        <v>2000</v>
      </c>
      <c r="JO43" s="393">
        <f>'06_Inv_EIV'!JN5</f>
        <v>2000</v>
      </c>
      <c r="JP43" s="393">
        <f>'06_Inv_EIV'!JO5</f>
        <v>2000</v>
      </c>
      <c r="JQ43" s="393">
        <f>'06_Inv_EIV'!JP5</f>
        <v>2000</v>
      </c>
      <c r="JR43" s="393">
        <f>'06_Inv_EIV'!JQ5</f>
        <v>2000</v>
      </c>
      <c r="JS43" s="393">
        <f>'06_Inv_EIV'!JR5</f>
        <v>2000</v>
      </c>
      <c r="JT43" s="393">
        <f>'06_Inv_EIV'!JS5</f>
        <v>2000</v>
      </c>
      <c r="JU43" s="393">
        <f>'06_Inv_EIV'!JT5</f>
        <v>1800</v>
      </c>
      <c r="JV43" s="393">
        <f>'06_Inv_EIV'!JU5</f>
        <v>1800</v>
      </c>
      <c r="JW43" s="393">
        <f>'06_Inv_EIV'!JV5</f>
        <v>1800</v>
      </c>
      <c r="JX43" s="393">
        <f>'06_Inv_EIV'!JW5</f>
        <v>1800</v>
      </c>
      <c r="JY43" s="393">
        <f>'06_Inv_EIV'!JX5</f>
        <v>1800</v>
      </c>
      <c r="JZ43" s="393">
        <f>'06_Inv_EIV'!JY5</f>
        <v>1800</v>
      </c>
      <c r="KA43" s="393">
        <f>'06_Inv_EIV'!JZ5</f>
        <v>1800</v>
      </c>
      <c r="KB43" s="393">
        <f>'06_Inv_EIV'!KA5</f>
        <v>1800</v>
      </c>
      <c r="KC43" s="393">
        <f>'06_Inv_EIV'!KB5</f>
        <v>1800</v>
      </c>
      <c r="KD43" s="393">
        <f>'06_Inv_EIV'!KC5</f>
        <v>1800</v>
      </c>
      <c r="KE43" s="393">
        <f>'06_Inv_EIV'!KD5</f>
        <v>1800</v>
      </c>
      <c r="KF43" s="393">
        <f>'06_Inv_EIV'!KE5</f>
        <v>1800</v>
      </c>
      <c r="KG43" s="393">
        <f>'06_Inv_EIV'!KF5</f>
        <v>1800</v>
      </c>
      <c r="KH43" s="393">
        <f>'06_Inv_EIV'!KG5</f>
        <v>1800</v>
      </c>
      <c r="KI43" s="393">
        <f>'06_Inv_EIV'!KH5</f>
        <v>1800</v>
      </c>
      <c r="KJ43" s="393">
        <f>'06_Inv_EIV'!KI5</f>
        <v>1800</v>
      </c>
      <c r="KK43" s="393">
        <f>'06_Inv_EIV'!KJ5</f>
        <v>1800</v>
      </c>
      <c r="KL43" s="393">
        <f>'06_Inv_EIV'!KK5</f>
        <v>1800</v>
      </c>
      <c r="KM43" s="393">
        <f>'06_Inv_EIV'!KL5</f>
        <v>1800</v>
      </c>
      <c r="KN43" s="393">
        <f>'06_Inv_EIV'!KM5</f>
        <v>1800</v>
      </c>
      <c r="KO43" s="393">
        <f>'06_Inv_EIV'!KN5</f>
        <v>1800</v>
      </c>
      <c r="KP43" s="393">
        <f>'06_Inv_EIV'!KO5</f>
        <v>1800</v>
      </c>
      <c r="KQ43" s="393">
        <f>'06_Inv_EIV'!KP5</f>
        <v>1800</v>
      </c>
      <c r="KR43" s="393">
        <f>'06_Inv_EIV'!KQ5</f>
        <v>1800</v>
      </c>
      <c r="KS43" s="393">
        <f>'06_Inv_EIV'!KR5</f>
        <v>1800</v>
      </c>
      <c r="KT43" s="393">
        <f>'06_Inv_EIV'!KS5</f>
        <v>1800</v>
      </c>
      <c r="KU43" s="393">
        <f>'06_Inv_EIV'!KT5</f>
        <v>1800</v>
      </c>
      <c r="KV43" s="393">
        <f>'06_Inv_EIV'!KU5</f>
        <v>1800</v>
      </c>
      <c r="KW43" s="393">
        <f>'06_Inv_EIV'!KV5</f>
        <v>1800</v>
      </c>
      <c r="KX43" s="393">
        <f>'06_Inv_EIV'!KW5</f>
        <v>1800</v>
      </c>
      <c r="KY43" s="393">
        <f>'06_Inv_EIV'!KX5</f>
        <v>1800</v>
      </c>
      <c r="KZ43" s="393">
        <f>'06_Inv_EIV'!KY5</f>
        <v>1800</v>
      </c>
      <c r="LA43" s="393">
        <f>'06_Inv_EIV'!KZ5</f>
        <v>1800</v>
      </c>
      <c r="LB43" s="393">
        <f>'06_Inv_EIV'!LA5</f>
        <v>1800</v>
      </c>
      <c r="LC43" s="393">
        <f>'06_Inv_EIV'!LB5</f>
        <v>1800</v>
      </c>
      <c r="LD43" s="393">
        <f>'06_Inv_EIV'!LC5</f>
        <v>1800</v>
      </c>
    </row>
    <row r="44" spans="1:316">
      <c r="A44" s="126" t="s">
        <v>384</v>
      </c>
      <c r="B44" s="304" t="s">
        <v>15344</v>
      </c>
      <c r="C44" s="304" t="str">
        <f>'06_Inv_EIV'!B6</f>
        <v>(integrated)</v>
      </c>
      <c r="D44" s="306"/>
      <c r="E44" s="393">
        <f>'06_Inv_EIV'!D6</f>
        <v>0</v>
      </c>
      <c r="F44" s="393">
        <f>'06_Inv_EIV'!E6</f>
        <v>0</v>
      </c>
      <c r="G44" s="393">
        <f>'06_Inv_EIV'!F6</f>
        <v>0</v>
      </c>
      <c r="H44" s="393">
        <f>'06_Inv_EIV'!G6</f>
        <v>0</v>
      </c>
      <c r="I44" s="393">
        <f>'06_Inv_EIV'!H6</f>
        <v>0</v>
      </c>
      <c r="J44" s="393">
        <f>'06_Inv_EIV'!I6</f>
        <v>0</v>
      </c>
      <c r="K44" s="393">
        <f>'06_Inv_EIV'!J6</f>
        <v>0</v>
      </c>
      <c r="L44" s="393">
        <f>'06_Inv_EIV'!K6</f>
        <v>0</v>
      </c>
      <c r="M44" s="393">
        <f>'06_Inv_EIV'!L6</f>
        <v>0</v>
      </c>
      <c r="N44" s="393">
        <f>'06_Inv_EIV'!M6</f>
        <v>0</v>
      </c>
      <c r="O44" s="393">
        <f>'06_Inv_EIV'!N6</f>
        <v>0</v>
      </c>
      <c r="P44" s="393">
        <f>'06_Inv_EIV'!O6</f>
        <v>0</v>
      </c>
      <c r="Q44" s="393">
        <f>'06_Inv_EIV'!P6</f>
        <v>0</v>
      </c>
      <c r="R44" s="393">
        <f>'06_Inv_EIV'!Q6</f>
        <v>0</v>
      </c>
      <c r="S44" s="393">
        <f>'06_Inv_EIV'!R6</f>
        <v>0</v>
      </c>
      <c r="T44" s="393">
        <f>'06_Inv_EIV'!S6</f>
        <v>0</v>
      </c>
      <c r="U44" s="393">
        <f>'06_Inv_EIV'!T6</f>
        <v>0</v>
      </c>
      <c r="V44" s="393">
        <f>'06_Inv_EIV'!U6</f>
        <v>0</v>
      </c>
      <c r="W44" s="393">
        <f>'06_Inv_EIV'!V6</f>
        <v>0</v>
      </c>
      <c r="X44" s="393">
        <f>'06_Inv_EIV'!W6</f>
        <v>0</v>
      </c>
      <c r="Y44" s="393">
        <f>'06_Inv_EIV'!X6</f>
        <v>0</v>
      </c>
      <c r="Z44" s="393">
        <f>'06_Inv_EIV'!Y6</f>
        <v>0</v>
      </c>
      <c r="AA44" s="393">
        <f>'06_Inv_EIV'!Z6</f>
        <v>0</v>
      </c>
      <c r="AB44" s="393">
        <f>'06_Inv_EIV'!AA6</f>
        <v>0</v>
      </c>
      <c r="AC44" s="393">
        <f>'06_Inv_EIV'!AB6</f>
        <v>0</v>
      </c>
      <c r="AD44" s="393">
        <f>'06_Inv_EIV'!AC6</f>
        <v>0</v>
      </c>
      <c r="AE44" s="393">
        <f>'06_Inv_EIV'!AD6</f>
        <v>0</v>
      </c>
      <c r="AF44" s="393">
        <f>'06_Inv_EIV'!AE6</f>
        <v>0</v>
      </c>
      <c r="AG44" s="393">
        <f>'06_Inv_EIV'!AF6</f>
        <v>0</v>
      </c>
      <c r="AH44" s="393">
        <f>'06_Inv_EIV'!AG6</f>
        <v>0</v>
      </c>
      <c r="AI44" s="393">
        <f>'06_Inv_EIV'!AH6</f>
        <v>0</v>
      </c>
      <c r="AJ44" s="393">
        <f>'06_Inv_EIV'!AI6</f>
        <v>0</v>
      </c>
      <c r="AK44" s="393">
        <f>'06_Inv_EIV'!AJ6</f>
        <v>0</v>
      </c>
      <c r="AL44" s="393">
        <f>'06_Inv_EIV'!AK6</f>
        <v>0</v>
      </c>
      <c r="AM44" s="393">
        <f>'06_Inv_EIV'!AL6</f>
        <v>0</v>
      </c>
      <c r="AN44" s="393">
        <f>'06_Inv_EIV'!AM6</f>
        <v>0</v>
      </c>
      <c r="AO44" s="393">
        <f>'06_Inv_EIV'!AN6</f>
        <v>0</v>
      </c>
      <c r="AP44" s="393">
        <f>'06_Inv_EIV'!AO6</f>
        <v>0</v>
      </c>
      <c r="AQ44" s="393">
        <f>'06_Inv_EIV'!AP6</f>
        <v>0</v>
      </c>
      <c r="AR44" s="393">
        <f>'06_Inv_EIV'!AQ6</f>
        <v>0</v>
      </c>
      <c r="AS44" s="393">
        <f>'06_Inv_EIV'!AR6</f>
        <v>0</v>
      </c>
      <c r="AT44" s="393">
        <f>'06_Inv_EIV'!AS6</f>
        <v>0</v>
      </c>
      <c r="AU44" s="393">
        <f>'06_Inv_EIV'!AT6</f>
        <v>0</v>
      </c>
      <c r="AV44" s="393">
        <f>'06_Inv_EIV'!AU6</f>
        <v>0</v>
      </c>
      <c r="AW44" s="393">
        <f>'06_Inv_EIV'!AV6</f>
        <v>0</v>
      </c>
      <c r="AX44" s="393">
        <f>'06_Inv_EIV'!AW6</f>
        <v>0</v>
      </c>
      <c r="AY44" s="393">
        <f>'06_Inv_EIV'!AX6</f>
        <v>0</v>
      </c>
      <c r="AZ44" s="393">
        <f>'06_Inv_EIV'!AY6</f>
        <v>0</v>
      </c>
      <c r="BA44" s="393">
        <f>'06_Inv_EIV'!AZ6</f>
        <v>0</v>
      </c>
      <c r="BB44" s="393">
        <f>'06_Inv_EIV'!BA6</f>
        <v>0</v>
      </c>
      <c r="BC44" s="393">
        <f>'06_Inv_EIV'!BB6</f>
        <v>0</v>
      </c>
      <c r="BD44" s="393">
        <f>'06_Inv_EIV'!BC6</f>
        <v>0</v>
      </c>
      <c r="BE44" s="393">
        <f>'06_Inv_EIV'!BD6</f>
        <v>0</v>
      </c>
      <c r="BF44" s="393">
        <f>'06_Inv_EIV'!BE6</f>
        <v>0</v>
      </c>
      <c r="BG44" s="393">
        <f>'06_Inv_EIV'!BF6</f>
        <v>0</v>
      </c>
      <c r="BH44" s="393">
        <f>'06_Inv_EIV'!BG6</f>
        <v>0</v>
      </c>
      <c r="BI44" s="393">
        <f>'06_Inv_EIV'!BH6</f>
        <v>0</v>
      </c>
      <c r="BJ44" s="393">
        <f>'06_Inv_EIV'!BI6</f>
        <v>0</v>
      </c>
      <c r="BK44" s="393">
        <f>'06_Inv_EIV'!BJ6</f>
        <v>0</v>
      </c>
      <c r="BL44" s="393">
        <f>'06_Inv_EIV'!BK6</f>
        <v>0</v>
      </c>
      <c r="BM44" s="393">
        <f>'06_Inv_EIV'!BL6</f>
        <v>0</v>
      </c>
      <c r="BN44" s="393">
        <f>'06_Inv_EIV'!BM6</f>
        <v>0</v>
      </c>
      <c r="BO44" s="393">
        <f>'06_Inv_EIV'!BN6</f>
        <v>0</v>
      </c>
      <c r="BP44" s="393">
        <f>'06_Inv_EIV'!BO6</f>
        <v>0</v>
      </c>
      <c r="BQ44" s="393">
        <f>'06_Inv_EIV'!BP6</f>
        <v>0</v>
      </c>
      <c r="BR44" s="393">
        <f>'06_Inv_EIV'!BQ6</f>
        <v>0</v>
      </c>
      <c r="BS44" s="393">
        <f>'06_Inv_EIV'!BR6</f>
        <v>0</v>
      </c>
      <c r="BT44" s="393">
        <f>'06_Inv_EIV'!BS6</f>
        <v>0</v>
      </c>
      <c r="BU44" s="393">
        <f>'06_Inv_EIV'!BT6</f>
        <v>0</v>
      </c>
      <c r="BV44" s="393">
        <f>'06_Inv_EIV'!BU6</f>
        <v>0</v>
      </c>
      <c r="BW44" s="393">
        <f>'06_Inv_EIV'!BV6</f>
        <v>0</v>
      </c>
      <c r="BX44" s="393">
        <f>'06_Inv_EIV'!BW6</f>
        <v>0</v>
      </c>
      <c r="BY44" s="393">
        <f>'06_Inv_EIV'!BX6</f>
        <v>0</v>
      </c>
      <c r="BZ44" s="393">
        <f>'06_Inv_EIV'!BY6</f>
        <v>0</v>
      </c>
      <c r="CA44" s="393">
        <f>'06_Inv_EIV'!BZ6</f>
        <v>0</v>
      </c>
      <c r="CB44" s="393">
        <f>'06_Inv_EIV'!CA6</f>
        <v>0</v>
      </c>
      <c r="CC44" s="393">
        <f>'06_Inv_EIV'!CB6</f>
        <v>0</v>
      </c>
      <c r="CD44" s="393">
        <f>'06_Inv_EIV'!CC6</f>
        <v>0</v>
      </c>
      <c r="CE44" s="393">
        <f>'06_Inv_EIV'!CD6</f>
        <v>0</v>
      </c>
      <c r="CF44" s="393">
        <f>'06_Inv_EIV'!CE6</f>
        <v>0</v>
      </c>
      <c r="CG44" s="393">
        <f>'06_Inv_EIV'!CF6</f>
        <v>0</v>
      </c>
      <c r="CH44" s="393">
        <f>'06_Inv_EIV'!CG6</f>
        <v>0</v>
      </c>
      <c r="CI44" s="393">
        <f>'06_Inv_EIV'!CH6</f>
        <v>0</v>
      </c>
      <c r="CJ44" s="393">
        <f>'06_Inv_EIV'!CI6</f>
        <v>0</v>
      </c>
      <c r="CK44" s="393">
        <f>'06_Inv_EIV'!CJ6</f>
        <v>0</v>
      </c>
      <c r="CL44" s="393">
        <f>'06_Inv_EIV'!CK6</f>
        <v>0</v>
      </c>
      <c r="CM44" s="393">
        <f>'06_Inv_EIV'!CL6</f>
        <v>0</v>
      </c>
      <c r="CN44" s="393">
        <f>'06_Inv_EIV'!CM6</f>
        <v>0</v>
      </c>
      <c r="CO44" s="393">
        <f>'06_Inv_EIV'!CN6</f>
        <v>0</v>
      </c>
      <c r="CP44" s="393">
        <f>'06_Inv_EIV'!CO6</f>
        <v>0</v>
      </c>
      <c r="CQ44" s="393">
        <f>'06_Inv_EIV'!CP6</f>
        <v>0</v>
      </c>
      <c r="CR44" s="393">
        <f>'06_Inv_EIV'!CQ6</f>
        <v>0</v>
      </c>
      <c r="CS44" s="393">
        <f>'06_Inv_EIV'!CR6</f>
        <v>0</v>
      </c>
      <c r="CT44" s="393">
        <f>'06_Inv_EIV'!CS6</f>
        <v>0</v>
      </c>
      <c r="CU44" s="393">
        <f>'06_Inv_EIV'!CT6</f>
        <v>0</v>
      </c>
      <c r="CV44" s="393">
        <f>'06_Inv_EIV'!CU6</f>
        <v>0</v>
      </c>
      <c r="CW44" s="393">
        <f>'06_Inv_EIV'!CV6</f>
        <v>0</v>
      </c>
      <c r="CX44" s="393">
        <f>'06_Inv_EIV'!CW6</f>
        <v>0</v>
      </c>
      <c r="CY44" s="393">
        <f>'06_Inv_EIV'!CX6</f>
        <v>0</v>
      </c>
      <c r="CZ44" s="393">
        <f>'06_Inv_EIV'!CY6</f>
        <v>0</v>
      </c>
      <c r="DA44" s="393">
        <f>'06_Inv_EIV'!CZ6</f>
        <v>0</v>
      </c>
      <c r="DB44" s="393">
        <f>'06_Inv_EIV'!DA6</f>
        <v>0</v>
      </c>
      <c r="DC44" s="393">
        <f>'06_Inv_EIV'!DB6</f>
        <v>0</v>
      </c>
      <c r="DD44" s="393">
        <f>'06_Inv_EIV'!DC6</f>
        <v>0</v>
      </c>
      <c r="DE44" s="393">
        <f>'06_Inv_EIV'!DD6</f>
        <v>0</v>
      </c>
      <c r="DF44" s="393">
        <f>'06_Inv_EIV'!DE6</f>
        <v>0</v>
      </c>
      <c r="DG44" s="393">
        <f>'06_Inv_EIV'!DF6</f>
        <v>0</v>
      </c>
      <c r="DH44" s="393">
        <f>'06_Inv_EIV'!DG6</f>
        <v>0</v>
      </c>
      <c r="DI44" s="393">
        <f>'06_Inv_EIV'!DH6</f>
        <v>0</v>
      </c>
      <c r="DJ44" s="393">
        <f>'06_Inv_EIV'!DI6</f>
        <v>0</v>
      </c>
      <c r="DK44" s="393">
        <f>'06_Inv_EIV'!DJ6</f>
        <v>0</v>
      </c>
      <c r="DL44" s="393">
        <f>'06_Inv_EIV'!DK6</f>
        <v>0</v>
      </c>
      <c r="DM44" s="393">
        <f>'06_Inv_EIV'!DL6</f>
        <v>0</v>
      </c>
      <c r="DN44" s="393">
        <f>'06_Inv_EIV'!DM6</f>
        <v>0</v>
      </c>
      <c r="DO44" s="393">
        <f>'06_Inv_EIV'!DN6</f>
        <v>0</v>
      </c>
      <c r="DP44" s="393">
        <f>'06_Inv_EIV'!DO6</f>
        <v>0</v>
      </c>
      <c r="DQ44" s="393">
        <f>'06_Inv_EIV'!DP6</f>
        <v>0</v>
      </c>
      <c r="DR44" s="393">
        <f>'06_Inv_EIV'!DQ6</f>
        <v>0</v>
      </c>
      <c r="DS44" s="393">
        <f>'06_Inv_EIV'!DR6</f>
        <v>0</v>
      </c>
      <c r="DT44" s="393">
        <f>'06_Inv_EIV'!DS6</f>
        <v>0</v>
      </c>
      <c r="DU44" s="393">
        <f>'06_Inv_EIV'!DT6</f>
        <v>0</v>
      </c>
      <c r="DV44" s="393">
        <f>'06_Inv_EIV'!DU6</f>
        <v>0</v>
      </c>
      <c r="DW44" s="393">
        <f>'06_Inv_EIV'!DV6</f>
        <v>0</v>
      </c>
      <c r="DX44" s="393">
        <f>'06_Inv_EIV'!DW6</f>
        <v>0</v>
      </c>
      <c r="DY44" s="393">
        <f>'06_Inv_EIV'!DX6</f>
        <v>0</v>
      </c>
      <c r="DZ44" s="393">
        <f>'06_Inv_EIV'!DY6</f>
        <v>0</v>
      </c>
      <c r="EA44" s="393">
        <f>'06_Inv_EIV'!DZ6</f>
        <v>0</v>
      </c>
      <c r="EB44" s="393">
        <f>'06_Inv_EIV'!EA6</f>
        <v>0</v>
      </c>
      <c r="EC44" s="393">
        <f>'06_Inv_EIV'!EB6</f>
        <v>0</v>
      </c>
      <c r="ED44" s="393">
        <f>'06_Inv_EIV'!EC6</f>
        <v>0</v>
      </c>
      <c r="EE44" s="393">
        <f>'06_Inv_EIV'!ED6</f>
        <v>0</v>
      </c>
      <c r="EF44" s="393">
        <f>'06_Inv_EIV'!EE6</f>
        <v>0</v>
      </c>
      <c r="EG44" s="393">
        <f>'06_Inv_EIV'!EF6</f>
        <v>0</v>
      </c>
      <c r="EH44" s="393">
        <f>'06_Inv_EIV'!EG6</f>
        <v>0</v>
      </c>
      <c r="EI44" s="393">
        <f>'06_Inv_EIV'!EH6</f>
        <v>0</v>
      </c>
      <c r="EJ44" s="393">
        <f>'06_Inv_EIV'!EI6</f>
        <v>0</v>
      </c>
      <c r="EK44" s="393">
        <f>'06_Inv_EIV'!EJ6</f>
        <v>0</v>
      </c>
      <c r="EL44" s="393">
        <f>'06_Inv_EIV'!EK6</f>
        <v>0</v>
      </c>
      <c r="EM44" s="393">
        <f>'06_Inv_EIV'!EL6</f>
        <v>0</v>
      </c>
      <c r="EN44" s="393">
        <f>'06_Inv_EIV'!EM6</f>
        <v>0</v>
      </c>
      <c r="EO44" s="393">
        <f>'06_Inv_EIV'!EN6</f>
        <v>0</v>
      </c>
      <c r="EP44" s="393">
        <f>'06_Inv_EIV'!EO6</f>
        <v>0</v>
      </c>
      <c r="EQ44" s="393">
        <f>'06_Inv_EIV'!EP6</f>
        <v>0</v>
      </c>
      <c r="ER44" s="393">
        <f>'06_Inv_EIV'!EQ6</f>
        <v>0</v>
      </c>
      <c r="ES44" s="393">
        <f>'06_Inv_EIV'!ER6</f>
        <v>0</v>
      </c>
      <c r="ET44" s="393">
        <f>'06_Inv_EIV'!ES6</f>
        <v>0</v>
      </c>
      <c r="EU44" s="393">
        <f>'06_Inv_EIV'!ET6</f>
        <v>0</v>
      </c>
      <c r="EV44" s="393">
        <f>'06_Inv_EIV'!EU6</f>
        <v>0</v>
      </c>
      <c r="EW44" s="393">
        <f>'06_Inv_EIV'!EV6</f>
        <v>0</v>
      </c>
      <c r="EX44" s="393">
        <f>'06_Inv_EIV'!EW6</f>
        <v>0</v>
      </c>
      <c r="EY44" s="393">
        <f>'06_Inv_EIV'!EX6</f>
        <v>0</v>
      </c>
      <c r="EZ44" s="393">
        <f>'06_Inv_EIV'!EY6</f>
        <v>0</v>
      </c>
      <c r="FA44" s="393">
        <f>'06_Inv_EIV'!EZ6</f>
        <v>0</v>
      </c>
      <c r="FB44" s="393">
        <f>'06_Inv_EIV'!FA6</f>
        <v>0</v>
      </c>
      <c r="FC44" s="393">
        <f>'06_Inv_EIV'!FB6</f>
        <v>0</v>
      </c>
      <c r="FD44" s="393">
        <f>'06_Inv_EIV'!FC6</f>
        <v>0</v>
      </c>
      <c r="FE44" s="393">
        <f>'06_Inv_EIV'!FD6</f>
        <v>0</v>
      </c>
      <c r="FF44" s="393">
        <f>'06_Inv_EIV'!FE6</f>
        <v>0</v>
      </c>
      <c r="FG44" s="393">
        <f>'06_Inv_EIV'!FF6</f>
        <v>0</v>
      </c>
      <c r="FH44" s="393">
        <f>'06_Inv_EIV'!FG6</f>
        <v>0</v>
      </c>
      <c r="FI44" s="393">
        <f>'06_Inv_EIV'!FH6</f>
        <v>0</v>
      </c>
      <c r="FJ44" s="393">
        <f>'06_Inv_EIV'!FI6</f>
        <v>0</v>
      </c>
      <c r="FK44" s="393">
        <f>'06_Inv_EIV'!FJ6</f>
        <v>0</v>
      </c>
      <c r="FL44" s="393">
        <f>'06_Inv_EIV'!FK6</f>
        <v>0</v>
      </c>
      <c r="FM44" s="393">
        <f>'06_Inv_EIV'!FL6</f>
        <v>0</v>
      </c>
      <c r="FN44" s="393">
        <f>'06_Inv_EIV'!FM6</f>
        <v>0</v>
      </c>
      <c r="FO44" s="393">
        <f>'06_Inv_EIV'!FN6</f>
        <v>0</v>
      </c>
      <c r="FP44" s="393">
        <f>'06_Inv_EIV'!FO6</f>
        <v>0</v>
      </c>
      <c r="FQ44" s="393">
        <f>'06_Inv_EIV'!FP6</f>
        <v>0</v>
      </c>
      <c r="FR44" s="393">
        <f>'06_Inv_EIV'!FQ6</f>
        <v>0</v>
      </c>
      <c r="FS44" s="393">
        <f>'06_Inv_EIV'!FR6</f>
        <v>0</v>
      </c>
      <c r="FT44" s="393">
        <f>'06_Inv_EIV'!FS6</f>
        <v>0</v>
      </c>
      <c r="FU44" s="393">
        <f>'06_Inv_EIV'!FT6</f>
        <v>0</v>
      </c>
      <c r="FV44" s="393">
        <f>'06_Inv_EIV'!FU6</f>
        <v>0</v>
      </c>
      <c r="FW44" s="393">
        <f>'06_Inv_EIV'!FV6</f>
        <v>0</v>
      </c>
      <c r="FX44" s="393">
        <f>'06_Inv_EIV'!FW6</f>
        <v>0</v>
      </c>
      <c r="FY44" s="393">
        <f>'06_Inv_EIV'!FX6</f>
        <v>0</v>
      </c>
      <c r="FZ44" s="393">
        <f>'06_Inv_EIV'!FY6</f>
        <v>0</v>
      </c>
      <c r="GA44" s="393">
        <f>'06_Inv_EIV'!FZ6</f>
        <v>0</v>
      </c>
      <c r="GB44" s="393">
        <f>'06_Inv_EIV'!GA6</f>
        <v>0</v>
      </c>
      <c r="GC44" s="393">
        <f>'06_Inv_EIV'!GB6</f>
        <v>0</v>
      </c>
      <c r="GD44" s="393">
        <f>'06_Inv_EIV'!GC6</f>
        <v>0</v>
      </c>
      <c r="GE44" s="393">
        <f>'06_Inv_EIV'!GD6</f>
        <v>0</v>
      </c>
      <c r="GF44" s="393">
        <f>'06_Inv_EIV'!GE6</f>
        <v>0</v>
      </c>
      <c r="GG44" s="393">
        <f>'06_Inv_EIV'!GF6</f>
        <v>0</v>
      </c>
      <c r="GH44" s="393">
        <f>'06_Inv_EIV'!GG6</f>
        <v>0</v>
      </c>
      <c r="GI44" s="393">
        <f>'06_Inv_EIV'!GH6</f>
        <v>0</v>
      </c>
      <c r="GJ44" s="393">
        <f>'06_Inv_EIV'!GI6</f>
        <v>0</v>
      </c>
      <c r="GK44" s="393">
        <f>'06_Inv_EIV'!GJ6</f>
        <v>0</v>
      </c>
      <c r="GL44" s="393">
        <f>'06_Inv_EIV'!GK6</f>
        <v>0</v>
      </c>
      <c r="GM44" s="393">
        <f>'06_Inv_EIV'!GL6</f>
        <v>0</v>
      </c>
      <c r="GN44" s="393">
        <f>'06_Inv_EIV'!GM6</f>
        <v>0</v>
      </c>
      <c r="GO44" s="393">
        <f>'06_Inv_EIV'!GN6</f>
        <v>0</v>
      </c>
      <c r="GP44" s="393">
        <f>'06_Inv_EIV'!GO6</f>
        <v>0</v>
      </c>
      <c r="GQ44" s="393">
        <f>'06_Inv_EIV'!GP6</f>
        <v>0</v>
      </c>
      <c r="GR44" s="393">
        <f>'06_Inv_EIV'!GQ6</f>
        <v>0</v>
      </c>
      <c r="GS44" s="393">
        <f>'06_Inv_EIV'!GR6</f>
        <v>0</v>
      </c>
      <c r="GT44" s="393">
        <f>'06_Inv_EIV'!GS6</f>
        <v>0</v>
      </c>
      <c r="GU44" s="393">
        <f>'06_Inv_EIV'!GT6</f>
        <v>0</v>
      </c>
      <c r="GV44" s="393">
        <f>'06_Inv_EIV'!GU6</f>
        <v>0</v>
      </c>
      <c r="GW44" s="393">
        <f>'06_Inv_EIV'!GV6</f>
        <v>0</v>
      </c>
      <c r="GX44" s="393">
        <f>'06_Inv_EIV'!GW6</f>
        <v>0</v>
      </c>
      <c r="GY44" s="393">
        <f>'06_Inv_EIV'!GX6</f>
        <v>0</v>
      </c>
      <c r="GZ44" s="393">
        <f>'06_Inv_EIV'!GY6</f>
        <v>0</v>
      </c>
      <c r="HA44" s="393">
        <f>'06_Inv_EIV'!GZ6</f>
        <v>0</v>
      </c>
      <c r="HB44" s="393">
        <f>'06_Inv_EIV'!HA6</f>
        <v>0</v>
      </c>
      <c r="HC44" s="393">
        <f>'06_Inv_EIV'!HB6</f>
        <v>0</v>
      </c>
      <c r="HD44" s="393">
        <f>'06_Inv_EIV'!HC6</f>
        <v>0</v>
      </c>
      <c r="HE44" s="393">
        <f>'06_Inv_EIV'!HD6</f>
        <v>0</v>
      </c>
      <c r="HF44" s="393">
        <f>'06_Inv_EIV'!HE6</f>
        <v>0</v>
      </c>
      <c r="HG44" s="393">
        <f>'06_Inv_EIV'!HF6</f>
        <v>0</v>
      </c>
      <c r="HH44" s="393">
        <f>'06_Inv_EIV'!HG6</f>
        <v>0</v>
      </c>
      <c r="HI44" s="393">
        <f>'06_Inv_EIV'!HH6</f>
        <v>0</v>
      </c>
      <c r="HJ44" s="393">
        <f>'06_Inv_EIV'!HI6</f>
        <v>0</v>
      </c>
      <c r="HK44" s="393">
        <f>'06_Inv_EIV'!HJ6</f>
        <v>0</v>
      </c>
      <c r="HL44" s="393">
        <f>'06_Inv_EIV'!HK6</f>
        <v>0</v>
      </c>
      <c r="HM44" s="393">
        <f>'06_Inv_EIV'!HL6</f>
        <v>2100</v>
      </c>
      <c r="HN44" s="393">
        <f>'06_Inv_EIV'!HM6</f>
        <v>2100</v>
      </c>
      <c r="HO44" s="393">
        <f>'06_Inv_EIV'!HN6</f>
        <v>2100</v>
      </c>
      <c r="HP44" s="393">
        <f>'06_Inv_EIV'!HO6</f>
        <v>2100</v>
      </c>
      <c r="HQ44" s="393">
        <f>'06_Inv_EIV'!HP6</f>
        <v>2100</v>
      </c>
      <c r="HR44" s="393">
        <f>'06_Inv_EIV'!HQ6</f>
        <v>2100</v>
      </c>
      <c r="HS44" s="393">
        <f>'06_Inv_EIV'!HR6</f>
        <v>2100</v>
      </c>
      <c r="HT44" s="393">
        <f>'06_Inv_EIV'!HS6</f>
        <v>2100</v>
      </c>
      <c r="HU44" s="393">
        <f>'06_Inv_EIV'!HT6</f>
        <v>2100</v>
      </c>
      <c r="HV44" s="393">
        <f>'06_Inv_EIV'!HU6</f>
        <v>2100</v>
      </c>
      <c r="HW44" s="393">
        <f>'06_Inv_EIV'!HV6</f>
        <v>2100</v>
      </c>
      <c r="HX44" s="393">
        <f>'06_Inv_EIV'!HW6</f>
        <v>2100</v>
      </c>
      <c r="HY44" s="393">
        <f>'06_Inv_EIV'!HX6</f>
        <v>2100</v>
      </c>
      <c r="HZ44" s="393">
        <f>'06_Inv_EIV'!HY6</f>
        <v>2100</v>
      </c>
      <c r="IA44" s="393">
        <f>'06_Inv_EIV'!HZ6</f>
        <v>2100</v>
      </c>
      <c r="IB44" s="393">
        <f>'06_Inv_EIV'!IA6</f>
        <v>2100</v>
      </c>
      <c r="IC44" s="393">
        <f>'06_Inv_EIV'!IB6</f>
        <v>2100</v>
      </c>
      <c r="ID44" s="393">
        <f>'06_Inv_EIV'!IC6</f>
        <v>2100</v>
      </c>
      <c r="IE44" s="393">
        <f>'06_Inv_EIV'!ID6</f>
        <v>2100</v>
      </c>
      <c r="IF44" s="393">
        <f>'06_Inv_EIV'!IE6</f>
        <v>2100</v>
      </c>
      <c r="IG44" s="393">
        <f>'06_Inv_EIV'!IF6</f>
        <v>2100</v>
      </c>
      <c r="IH44" s="393">
        <f>'06_Inv_EIV'!IG6</f>
        <v>2100</v>
      </c>
      <c r="II44" s="393">
        <f>'06_Inv_EIV'!IH6</f>
        <v>2100</v>
      </c>
      <c r="IJ44" s="393">
        <f>'06_Inv_EIV'!II6</f>
        <v>2100</v>
      </c>
      <c r="IK44" s="393">
        <f>'06_Inv_EIV'!IJ6</f>
        <v>1700</v>
      </c>
      <c r="IL44" s="393">
        <f>'06_Inv_EIV'!IK6</f>
        <v>1700</v>
      </c>
      <c r="IM44" s="393">
        <f>'06_Inv_EIV'!IL6</f>
        <v>1700</v>
      </c>
      <c r="IN44" s="393">
        <f>'06_Inv_EIV'!IM6</f>
        <v>1700</v>
      </c>
      <c r="IO44" s="393">
        <f>'06_Inv_EIV'!IN6</f>
        <v>1700</v>
      </c>
      <c r="IP44" s="393">
        <f>'06_Inv_EIV'!IO6</f>
        <v>1700</v>
      </c>
      <c r="IQ44" s="393">
        <f>'06_Inv_EIV'!IP6</f>
        <v>1700</v>
      </c>
      <c r="IR44" s="393">
        <f>'06_Inv_EIV'!IQ6</f>
        <v>1700</v>
      </c>
      <c r="IS44" s="393">
        <f>'06_Inv_EIV'!IR6</f>
        <v>1700</v>
      </c>
      <c r="IT44" s="393">
        <f>'06_Inv_EIV'!IS6</f>
        <v>1700</v>
      </c>
      <c r="IU44" s="393">
        <f>'06_Inv_EIV'!IT6</f>
        <v>1700</v>
      </c>
      <c r="IV44" s="393">
        <f>'06_Inv_EIV'!IU6</f>
        <v>1700</v>
      </c>
      <c r="IW44" s="393">
        <f>'06_Inv_EIV'!IV6</f>
        <v>1400</v>
      </c>
      <c r="IX44" s="393">
        <f>'06_Inv_EIV'!IW6</f>
        <v>1400</v>
      </c>
      <c r="IY44" s="393">
        <f>'06_Inv_EIV'!IX6</f>
        <v>1400</v>
      </c>
      <c r="IZ44" s="393">
        <f>'06_Inv_EIV'!IY6</f>
        <v>1400</v>
      </c>
      <c r="JA44" s="393">
        <f>'06_Inv_EIV'!IZ6</f>
        <v>1400</v>
      </c>
      <c r="JB44" s="393">
        <f>'06_Inv_EIV'!JA6</f>
        <v>1400</v>
      </c>
      <c r="JC44" s="393">
        <f>'06_Inv_EIV'!JB6</f>
        <v>1400</v>
      </c>
      <c r="JD44" s="393">
        <f>'06_Inv_EIV'!JC6</f>
        <v>1400</v>
      </c>
      <c r="JE44" s="393">
        <f>'06_Inv_EIV'!JD6</f>
        <v>1400</v>
      </c>
      <c r="JF44" s="393">
        <f>'06_Inv_EIV'!JE6</f>
        <v>1400</v>
      </c>
      <c r="JG44" s="393">
        <f>'06_Inv_EIV'!JF6</f>
        <v>1400</v>
      </c>
      <c r="JH44" s="393">
        <f>'06_Inv_EIV'!JG6</f>
        <v>1400</v>
      </c>
      <c r="JI44" s="393">
        <f>'06_Inv_EIV'!JH6</f>
        <v>1200</v>
      </c>
      <c r="JJ44" s="393">
        <f>'06_Inv_EIV'!JI6</f>
        <v>1200</v>
      </c>
      <c r="JK44" s="393">
        <f>'06_Inv_EIV'!JJ6</f>
        <v>1200</v>
      </c>
      <c r="JL44" s="393">
        <f>'06_Inv_EIV'!JK6</f>
        <v>1200</v>
      </c>
      <c r="JM44" s="393">
        <f>'06_Inv_EIV'!JL6</f>
        <v>1200</v>
      </c>
      <c r="JN44" s="393">
        <f>'06_Inv_EIV'!JM6</f>
        <v>1200</v>
      </c>
      <c r="JO44" s="393">
        <f>'06_Inv_EIV'!JN6</f>
        <v>1200</v>
      </c>
      <c r="JP44" s="393">
        <f>'06_Inv_EIV'!JO6</f>
        <v>1200</v>
      </c>
      <c r="JQ44" s="393">
        <f>'06_Inv_EIV'!JP6</f>
        <v>1200</v>
      </c>
      <c r="JR44" s="393">
        <f>'06_Inv_EIV'!JQ6</f>
        <v>1200</v>
      </c>
      <c r="JS44" s="393">
        <f>'06_Inv_EIV'!JR6</f>
        <v>1200</v>
      </c>
      <c r="JT44" s="393">
        <f>'06_Inv_EIV'!JS6</f>
        <v>1200</v>
      </c>
      <c r="JU44" s="393">
        <f>'06_Inv_EIV'!JT6</f>
        <v>1050</v>
      </c>
      <c r="JV44" s="393">
        <f>'06_Inv_EIV'!JU6</f>
        <v>1050</v>
      </c>
      <c r="JW44" s="393">
        <f>'06_Inv_EIV'!JV6</f>
        <v>1050</v>
      </c>
      <c r="JX44" s="393">
        <f>'06_Inv_EIV'!JW6</f>
        <v>1050</v>
      </c>
      <c r="JY44" s="393">
        <f>'06_Inv_EIV'!JX6</f>
        <v>1050</v>
      </c>
      <c r="JZ44" s="393">
        <f>'06_Inv_EIV'!JY6</f>
        <v>1050</v>
      </c>
      <c r="KA44" s="393">
        <f>'06_Inv_EIV'!JZ6</f>
        <v>1050</v>
      </c>
      <c r="KB44" s="393">
        <f>'06_Inv_EIV'!KA6</f>
        <v>1050</v>
      </c>
      <c r="KC44" s="393">
        <f>'06_Inv_EIV'!KB6</f>
        <v>1050</v>
      </c>
      <c r="KD44" s="393">
        <f>'06_Inv_EIV'!KC6</f>
        <v>1050</v>
      </c>
      <c r="KE44" s="393">
        <f>'06_Inv_EIV'!KD6</f>
        <v>1050</v>
      </c>
      <c r="KF44" s="393">
        <f>'06_Inv_EIV'!KE6</f>
        <v>1050</v>
      </c>
      <c r="KG44" s="393">
        <f>'06_Inv_EIV'!KF6</f>
        <v>1050</v>
      </c>
      <c r="KH44" s="393">
        <f>'06_Inv_EIV'!KG6</f>
        <v>1050</v>
      </c>
      <c r="KI44" s="393">
        <f>'06_Inv_EIV'!KH6</f>
        <v>1050</v>
      </c>
      <c r="KJ44" s="393">
        <f>'06_Inv_EIV'!KI6</f>
        <v>830</v>
      </c>
      <c r="KK44" s="393">
        <f>'06_Inv_EIV'!KJ6</f>
        <v>830</v>
      </c>
      <c r="KL44" s="393">
        <f>'06_Inv_EIV'!KK6</f>
        <v>830</v>
      </c>
      <c r="KM44" s="393">
        <f>'06_Inv_EIV'!KL6</f>
        <v>830</v>
      </c>
      <c r="KN44" s="393">
        <f>'06_Inv_EIV'!KM6</f>
        <v>830</v>
      </c>
      <c r="KO44" s="393">
        <f>'06_Inv_EIV'!KN6</f>
        <v>830</v>
      </c>
      <c r="KP44" s="393">
        <f>'06_Inv_EIV'!KO6</f>
        <v>610</v>
      </c>
      <c r="KQ44" s="393">
        <f>'06_Inv_EIV'!KP6</f>
        <v>610</v>
      </c>
      <c r="KR44" s="393">
        <f>'06_Inv_EIV'!KQ6</f>
        <v>610</v>
      </c>
      <c r="KS44" s="393">
        <f>'06_Inv_EIV'!KR6</f>
        <v>610</v>
      </c>
      <c r="KT44" s="393">
        <f>'06_Inv_EIV'!KS6</f>
        <v>610</v>
      </c>
      <c r="KU44" s="393">
        <f>'06_Inv_EIV'!KT6</f>
        <v>610</v>
      </c>
      <c r="KV44" s="393">
        <f>'06_Inv_EIV'!KU6</f>
        <v>610</v>
      </c>
      <c r="KW44" s="393">
        <f>'06_Inv_EIV'!KV6</f>
        <v>610</v>
      </c>
      <c r="KX44" s="393">
        <f>'06_Inv_EIV'!KW6</f>
        <v>610</v>
      </c>
      <c r="KY44" s="393">
        <f>'06_Inv_EIV'!KX6</f>
        <v>610</v>
      </c>
      <c r="KZ44" s="393">
        <f>'06_Inv_EIV'!KY6</f>
        <v>610</v>
      </c>
      <c r="LA44" s="393">
        <f>'06_Inv_EIV'!KZ6</f>
        <v>610</v>
      </c>
      <c r="LB44" s="393">
        <f>'06_Inv_EIV'!LA6</f>
        <v>610</v>
      </c>
      <c r="LC44" s="393">
        <f>'06_Inv_EIV'!LB6</f>
        <v>610</v>
      </c>
      <c r="LD44" s="393">
        <f>'06_Inv_EIV'!LC6</f>
        <v>610</v>
      </c>
    </row>
    <row r="45" spans="1:316">
      <c r="A45" s="126" t="s">
        <v>384</v>
      </c>
      <c r="B45" s="304" t="s">
        <v>15343</v>
      </c>
      <c r="C45" s="304" t="str">
        <f>'06_Inv_EIV'!B7</f>
        <v>(freestanding / built-on)</v>
      </c>
      <c r="D45" s="306"/>
      <c r="E45" s="393">
        <f>'06_Inv_EIV'!D7</f>
        <v>0</v>
      </c>
      <c r="F45" s="393">
        <f>'06_Inv_EIV'!E7</f>
        <v>0</v>
      </c>
      <c r="G45" s="393">
        <f>'06_Inv_EIV'!F7</f>
        <v>0</v>
      </c>
      <c r="H45" s="393">
        <f>'06_Inv_EIV'!G7</f>
        <v>0</v>
      </c>
      <c r="I45" s="393">
        <f>'06_Inv_EIV'!H7</f>
        <v>0</v>
      </c>
      <c r="J45" s="393">
        <f>'06_Inv_EIV'!I7</f>
        <v>0</v>
      </c>
      <c r="K45" s="393">
        <f>'06_Inv_EIV'!J7</f>
        <v>0</v>
      </c>
      <c r="L45" s="393">
        <f>'06_Inv_EIV'!K7</f>
        <v>0</v>
      </c>
      <c r="M45" s="393">
        <f>'06_Inv_EIV'!L7</f>
        <v>0</v>
      </c>
      <c r="N45" s="393">
        <f>'06_Inv_EIV'!M7</f>
        <v>0</v>
      </c>
      <c r="O45" s="393">
        <f>'06_Inv_EIV'!N7</f>
        <v>0</v>
      </c>
      <c r="P45" s="393">
        <f>'06_Inv_EIV'!O7</f>
        <v>0</v>
      </c>
      <c r="Q45" s="393">
        <f>'06_Inv_EIV'!P7</f>
        <v>0</v>
      </c>
      <c r="R45" s="393">
        <f>'06_Inv_EIV'!Q7</f>
        <v>0</v>
      </c>
      <c r="S45" s="393">
        <f>'06_Inv_EIV'!R7</f>
        <v>0</v>
      </c>
      <c r="T45" s="393">
        <f>'06_Inv_EIV'!S7</f>
        <v>0</v>
      </c>
      <c r="U45" s="393">
        <f>'06_Inv_EIV'!T7</f>
        <v>0</v>
      </c>
      <c r="V45" s="393">
        <f>'06_Inv_EIV'!U7</f>
        <v>0</v>
      </c>
      <c r="W45" s="393">
        <f>'06_Inv_EIV'!V7</f>
        <v>0</v>
      </c>
      <c r="X45" s="393">
        <f>'06_Inv_EIV'!W7</f>
        <v>0</v>
      </c>
      <c r="Y45" s="393">
        <f>'06_Inv_EIV'!X7</f>
        <v>0</v>
      </c>
      <c r="Z45" s="393">
        <f>'06_Inv_EIV'!Y7</f>
        <v>0</v>
      </c>
      <c r="AA45" s="393">
        <f>'06_Inv_EIV'!Z7</f>
        <v>0</v>
      </c>
      <c r="AB45" s="393">
        <f>'06_Inv_EIV'!AA7</f>
        <v>0</v>
      </c>
      <c r="AC45" s="393">
        <f>'06_Inv_EIV'!AB7</f>
        <v>0</v>
      </c>
      <c r="AD45" s="393">
        <f>'06_Inv_EIV'!AC7</f>
        <v>0</v>
      </c>
      <c r="AE45" s="393">
        <f>'06_Inv_EIV'!AD7</f>
        <v>0</v>
      </c>
      <c r="AF45" s="393">
        <f>'06_Inv_EIV'!AE7</f>
        <v>0</v>
      </c>
      <c r="AG45" s="393">
        <f>'06_Inv_EIV'!AF7</f>
        <v>0</v>
      </c>
      <c r="AH45" s="393">
        <f>'06_Inv_EIV'!AG7</f>
        <v>0</v>
      </c>
      <c r="AI45" s="393">
        <f>'06_Inv_EIV'!AH7</f>
        <v>0</v>
      </c>
      <c r="AJ45" s="393">
        <f>'06_Inv_EIV'!AI7</f>
        <v>0</v>
      </c>
      <c r="AK45" s="393">
        <f>'06_Inv_EIV'!AJ7</f>
        <v>0</v>
      </c>
      <c r="AL45" s="393">
        <f>'06_Inv_EIV'!AK7</f>
        <v>0</v>
      </c>
      <c r="AM45" s="393">
        <f>'06_Inv_EIV'!AL7</f>
        <v>0</v>
      </c>
      <c r="AN45" s="393">
        <f>'06_Inv_EIV'!AM7</f>
        <v>0</v>
      </c>
      <c r="AO45" s="393">
        <f>'06_Inv_EIV'!AN7</f>
        <v>0</v>
      </c>
      <c r="AP45" s="393">
        <f>'06_Inv_EIV'!AO7</f>
        <v>0</v>
      </c>
      <c r="AQ45" s="393">
        <f>'06_Inv_EIV'!AP7</f>
        <v>0</v>
      </c>
      <c r="AR45" s="393">
        <f>'06_Inv_EIV'!AQ7</f>
        <v>0</v>
      </c>
      <c r="AS45" s="393">
        <f>'06_Inv_EIV'!AR7</f>
        <v>0</v>
      </c>
      <c r="AT45" s="393">
        <f>'06_Inv_EIV'!AS7</f>
        <v>0</v>
      </c>
      <c r="AU45" s="393">
        <f>'06_Inv_EIV'!AT7</f>
        <v>0</v>
      </c>
      <c r="AV45" s="393">
        <f>'06_Inv_EIV'!AU7</f>
        <v>0</v>
      </c>
      <c r="AW45" s="393">
        <f>'06_Inv_EIV'!AV7</f>
        <v>0</v>
      </c>
      <c r="AX45" s="393">
        <f>'06_Inv_EIV'!AW7</f>
        <v>0</v>
      </c>
      <c r="AY45" s="393">
        <f>'06_Inv_EIV'!AX7</f>
        <v>0</v>
      </c>
      <c r="AZ45" s="393">
        <f>'06_Inv_EIV'!AY7</f>
        <v>0</v>
      </c>
      <c r="BA45" s="393">
        <f>'06_Inv_EIV'!AZ7</f>
        <v>0</v>
      </c>
      <c r="BB45" s="393">
        <f>'06_Inv_EIV'!BA7</f>
        <v>0</v>
      </c>
      <c r="BC45" s="393">
        <f>'06_Inv_EIV'!BB7</f>
        <v>0</v>
      </c>
      <c r="BD45" s="393">
        <f>'06_Inv_EIV'!BC7</f>
        <v>0</v>
      </c>
      <c r="BE45" s="393">
        <f>'06_Inv_EIV'!BD7</f>
        <v>0</v>
      </c>
      <c r="BF45" s="393">
        <f>'06_Inv_EIV'!BE7</f>
        <v>0</v>
      </c>
      <c r="BG45" s="393">
        <f>'06_Inv_EIV'!BF7</f>
        <v>0</v>
      </c>
      <c r="BH45" s="393">
        <f>'06_Inv_EIV'!BG7</f>
        <v>0</v>
      </c>
      <c r="BI45" s="393">
        <f>'06_Inv_EIV'!BH7</f>
        <v>0</v>
      </c>
      <c r="BJ45" s="393">
        <f>'06_Inv_EIV'!BI7</f>
        <v>0</v>
      </c>
      <c r="BK45" s="393">
        <f>'06_Inv_EIV'!BJ7</f>
        <v>0</v>
      </c>
      <c r="BL45" s="393">
        <f>'06_Inv_EIV'!BK7</f>
        <v>0</v>
      </c>
      <c r="BM45" s="393">
        <f>'06_Inv_EIV'!BL7</f>
        <v>0</v>
      </c>
      <c r="BN45" s="393">
        <f>'06_Inv_EIV'!BM7</f>
        <v>0</v>
      </c>
      <c r="BO45" s="393">
        <f>'06_Inv_EIV'!BN7</f>
        <v>0</v>
      </c>
      <c r="BP45" s="393">
        <f>'06_Inv_EIV'!BO7</f>
        <v>0</v>
      </c>
      <c r="BQ45" s="393">
        <f>'06_Inv_EIV'!BP7</f>
        <v>0</v>
      </c>
      <c r="BR45" s="393">
        <f>'06_Inv_EIV'!BQ7</f>
        <v>0</v>
      </c>
      <c r="BS45" s="393">
        <f>'06_Inv_EIV'!BR7</f>
        <v>0</v>
      </c>
      <c r="BT45" s="393">
        <f>'06_Inv_EIV'!BS7</f>
        <v>0</v>
      </c>
      <c r="BU45" s="393">
        <f>'06_Inv_EIV'!BT7</f>
        <v>0</v>
      </c>
      <c r="BV45" s="393">
        <f>'06_Inv_EIV'!BU7</f>
        <v>0</v>
      </c>
      <c r="BW45" s="393">
        <f>'06_Inv_EIV'!BV7</f>
        <v>0</v>
      </c>
      <c r="BX45" s="393">
        <f>'06_Inv_EIV'!BW7</f>
        <v>0</v>
      </c>
      <c r="BY45" s="393">
        <f>'06_Inv_EIV'!BX7</f>
        <v>0</v>
      </c>
      <c r="BZ45" s="393">
        <f>'06_Inv_EIV'!BY7</f>
        <v>0</v>
      </c>
      <c r="CA45" s="393">
        <f>'06_Inv_EIV'!BZ7</f>
        <v>0</v>
      </c>
      <c r="CB45" s="393">
        <f>'06_Inv_EIV'!CA7</f>
        <v>0</v>
      </c>
      <c r="CC45" s="393">
        <f>'06_Inv_EIV'!CB7</f>
        <v>0</v>
      </c>
      <c r="CD45" s="393">
        <f>'06_Inv_EIV'!CC7</f>
        <v>0</v>
      </c>
      <c r="CE45" s="393">
        <f>'06_Inv_EIV'!CD7</f>
        <v>0</v>
      </c>
      <c r="CF45" s="393">
        <f>'06_Inv_EIV'!CE7</f>
        <v>0</v>
      </c>
      <c r="CG45" s="393">
        <f>'06_Inv_EIV'!CF7</f>
        <v>0</v>
      </c>
      <c r="CH45" s="393">
        <f>'06_Inv_EIV'!CG7</f>
        <v>0</v>
      </c>
      <c r="CI45" s="393">
        <f>'06_Inv_EIV'!CH7</f>
        <v>0</v>
      </c>
      <c r="CJ45" s="393">
        <f>'06_Inv_EIV'!CI7</f>
        <v>0</v>
      </c>
      <c r="CK45" s="393">
        <f>'06_Inv_EIV'!CJ7</f>
        <v>0</v>
      </c>
      <c r="CL45" s="393">
        <f>'06_Inv_EIV'!CK7</f>
        <v>0</v>
      </c>
      <c r="CM45" s="393">
        <f>'06_Inv_EIV'!CL7</f>
        <v>0</v>
      </c>
      <c r="CN45" s="393">
        <f>'06_Inv_EIV'!CM7</f>
        <v>0</v>
      </c>
      <c r="CO45" s="393">
        <f>'06_Inv_EIV'!CN7</f>
        <v>0</v>
      </c>
      <c r="CP45" s="393">
        <f>'06_Inv_EIV'!CO7</f>
        <v>0</v>
      </c>
      <c r="CQ45" s="393">
        <f>'06_Inv_EIV'!CP7</f>
        <v>0</v>
      </c>
      <c r="CR45" s="393">
        <f>'06_Inv_EIV'!CQ7</f>
        <v>0</v>
      </c>
      <c r="CS45" s="393">
        <f>'06_Inv_EIV'!CR7</f>
        <v>0</v>
      </c>
      <c r="CT45" s="393">
        <f>'06_Inv_EIV'!CS7</f>
        <v>0</v>
      </c>
      <c r="CU45" s="393">
        <f>'06_Inv_EIV'!CT7</f>
        <v>0</v>
      </c>
      <c r="CV45" s="393">
        <f>'06_Inv_EIV'!CU7</f>
        <v>0</v>
      </c>
      <c r="CW45" s="393">
        <f>'06_Inv_EIV'!CV7</f>
        <v>0</v>
      </c>
      <c r="CX45" s="393">
        <f>'06_Inv_EIV'!CW7</f>
        <v>0</v>
      </c>
      <c r="CY45" s="393">
        <f>'06_Inv_EIV'!CX7</f>
        <v>0</v>
      </c>
      <c r="CZ45" s="393">
        <f>'06_Inv_EIV'!CY7</f>
        <v>0</v>
      </c>
      <c r="DA45" s="393">
        <f>'06_Inv_EIV'!CZ7</f>
        <v>0</v>
      </c>
      <c r="DB45" s="393">
        <f>'06_Inv_EIV'!DA7</f>
        <v>0</v>
      </c>
      <c r="DC45" s="393">
        <f>'06_Inv_EIV'!DB7</f>
        <v>0</v>
      </c>
      <c r="DD45" s="393">
        <f>'06_Inv_EIV'!DC7</f>
        <v>0</v>
      </c>
      <c r="DE45" s="393">
        <f>'06_Inv_EIV'!DD7</f>
        <v>0</v>
      </c>
      <c r="DF45" s="393">
        <f>'06_Inv_EIV'!DE7</f>
        <v>0</v>
      </c>
      <c r="DG45" s="393">
        <f>'06_Inv_EIV'!DF7</f>
        <v>0</v>
      </c>
      <c r="DH45" s="393">
        <f>'06_Inv_EIV'!DG7</f>
        <v>0</v>
      </c>
      <c r="DI45" s="393">
        <f>'06_Inv_EIV'!DH7</f>
        <v>0</v>
      </c>
      <c r="DJ45" s="393">
        <f>'06_Inv_EIV'!DI7</f>
        <v>0</v>
      </c>
      <c r="DK45" s="393">
        <f>'06_Inv_EIV'!DJ7</f>
        <v>0</v>
      </c>
      <c r="DL45" s="393">
        <f>'06_Inv_EIV'!DK7</f>
        <v>0</v>
      </c>
      <c r="DM45" s="393">
        <f>'06_Inv_EIV'!DL7</f>
        <v>0</v>
      </c>
      <c r="DN45" s="393">
        <f>'06_Inv_EIV'!DM7</f>
        <v>0</v>
      </c>
      <c r="DO45" s="393">
        <f>'06_Inv_EIV'!DN7</f>
        <v>0</v>
      </c>
      <c r="DP45" s="393">
        <f>'06_Inv_EIV'!DO7</f>
        <v>0</v>
      </c>
      <c r="DQ45" s="393">
        <f>'06_Inv_EIV'!DP7</f>
        <v>0</v>
      </c>
      <c r="DR45" s="393">
        <f>'06_Inv_EIV'!DQ7</f>
        <v>0</v>
      </c>
      <c r="DS45" s="393">
        <f>'06_Inv_EIV'!DR7</f>
        <v>0</v>
      </c>
      <c r="DT45" s="393">
        <f>'06_Inv_EIV'!DS7</f>
        <v>0</v>
      </c>
      <c r="DU45" s="393">
        <f>'06_Inv_EIV'!DT7</f>
        <v>0</v>
      </c>
      <c r="DV45" s="393">
        <f>'06_Inv_EIV'!DU7</f>
        <v>0</v>
      </c>
      <c r="DW45" s="393">
        <f>'06_Inv_EIV'!DV7</f>
        <v>0</v>
      </c>
      <c r="DX45" s="393">
        <f>'06_Inv_EIV'!DW7</f>
        <v>0</v>
      </c>
      <c r="DY45" s="393">
        <f>'06_Inv_EIV'!DX7</f>
        <v>0</v>
      </c>
      <c r="DZ45" s="393">
        <f>'06_Inv_EIV'!DY7</f>
        <v>0</v>
      </c>
      <c r="EA45" s="393">
        <f>'06_Inv_EIV'!DZ7</f>
        <v>0</v>
      </c>
      <c r="EB45" s="393">
        <f>'06_Inv_EIV'!EA7</f>
        <v>0</v>
      </c>
      <c r="EC45" s="393">
        <f>'06_Inv_EIV'!EB7</f>
        <v>0</v>
      </c>
      <c r="ED45" s="393">
        <f>'06_Inv_EIV'!EC7</f>
        <v>0</v>
      </c>
      <c r="EE45" s="393">
        <f>'06_Inv_EIV'!ED7</f>
        <v>0</v>
      </c>
      <c r="EF45" s="393">
        <f>'06_Inv_EIV'!EE7</f>
        <v>0</v>
      </c>
      <c r="EG45" s="393">
        <f>'06_Inv_EIV'!EF7</f>
        <v>0</v>
      </c>
      <c r="EH45" s="393">
        <f>'06_Inv_EIV'!EG7</f>
        <v>0</v>
      </c>
      <c r="EI45" s="393">
        <f>'06_Inv_EIV'!EH7</f>
        <v>0</v>
      </c>
      <c r="EJ45" s="393">
        <f>'06_Inv_EIV'!EI7</f>
        <v>0</v>
      </c>
      <c r="EK45" s="393">
        <f>'06_Inv_EIV'!EJ7</f>
        <v>0</v>
      </c>
      <c r="EL45" s="393">
        <f>'06_Inv_EIV'!EK7</f>
        <v>0</v>
      </c>
      <c r="EM45" s="393">
        <f>'06_Inv_EIV'!EL7</f>
        <v>0</v>
      </c>
      <c r="EN45" s="393">
        <f>'06_Inv_EIV'!EM7</f>
        <v>0</v>
      </c>
      <c r="EO45" s="393">
        <f>'06_Inv_EIV'!EN7</f>
        <v>0</v>
      </c>
      <c r="EP45" s="393">
        <f>'06_Inv_EIV'!EO7</f>
        <v>0</v>
      </c>
      <c r="EQ45" s="393">
        <f>'06_Inv_EIV'!EP7</f>
        <v>0</v>
      </c>
      <c r="ER45" s="393">
        <f>'06_Inv_EIV'!EQ7</f>
        <v>0</v>
      </c>
      <c r="ES45" s="393">
        <f>'06_Inv_EIV'!ER7</f>
        <v>0</v>
      </c>
      <c r="ET45" s="393">
        <f>'06_Inv_EIV'!ES7</f>
        <v>0</v>
      </c>
      <c r="EU45" s="393">
        <f>'06_Inv_EIV'!ET7</f>
        <v>0</v>
      </c>
      <c r="EV45" s="393">
        <f>'06_Inv_EIV'!EU7</f>
        <v>0</v>
      </c>
      <c r="EW45" s="393">
        <f>'06_Inv_EIV'!EV7</f>
        <v>0</v>
      </c>
      <c r="EX45" s="393">
        <f>'06_Inv_EIV'!EW7</f>
        <v>0</v>
      </c>
      <c r="EY45" s="393">
        <f>'06_Inv_EIV'!EX7</f>
        <v>0</v>
      </c>
      <c r="EZ45" s="393">
        <f>'06_Inv_EIV'!EY7</f>
        <v>0</v>
      </c>
      <c r="FA45" s="393">
        <f>'06_Inv_EIV'!EZ7</f>
        <v>0</v>
      </c>
      <c r="FB45" s="393">
        <f>'06_Inv_EIV'!FA7</f>
        <v>0</v>
      </c>
      <c r="FC45" s="393">
        <f>'06_Inv_EIV'!FB7</f>
        <v>0</v>
      </c>
      <c r="FD45" s="393">
        <f>'06_Inv_EIV'!FC7</f>
        <v>0</v>
      </c>
      <c r="FE45" s="393">
        <f>'06_Inv_EIV'!FD7</f>
        <v>0</v>
      </c>
      <c r="FF45" s="393">
        <f>'06_Inv_EIV'!FE7</f>
        <v>0</v>
      </c>
      <c r="FG45" s="393">
        <f>'06_Inv_EIV'!FF7</f>
        <v>0</v>
      </c>
      <c r="FH45" s="393">
        <f>'06_Inv_EIV'!FG7</f>
        <v>0</v>
      </c>
      <c r="FI45" s="393">
        <f>'06_Inv_EIV'!FH7</f>
        <v>0</v>
      </c>
      <c r="FJ45" s="393">
        <f>'06_Inv_EIV'!FI7</f>
        <v>0</v>
      </c>
      <c r="FK45" s="393">
        <f>'06_Inv_EIV'!FJ7</f>
        <v>0</v>
      </c>
      <c r="FL45" s="393">
        <f>'06_Inv_EIV'!FK7</f>
        <v>0</v>
      </c>
      <c r="FM45" s="393">
        <f>'06_Inv_EIV'!FL7</f>
        <v>0</v>
      </c>
      <c r="FN45" s="393">
        <f>'06_Inv_EIV'!FM7</f>
        <v>0</v>
      </c>
      <c r="FO45" s="393">
        <f>'06_Inv_EIV'!FN7</f>
        <v>0</v>
      </c>
      <c r="FP45" s="393">
        <f>'06_Inv_EIV'!FO7</f>
        <v>0</v>
      </c>
      <c r="FQ45" s="393">
        <f>'06_Inv_EIV'!FP7</f>
        <v>0</v>
      </c>
      <c r="FR45" s="393">
        <f>'06_Inv_EIV'!FQ7</f>
        <v>0</v>
      </c>
      <c r="FS45" s="393">
        <f>'06_Inv_EIV'!FR7</f>
        <v>0</v>
      </c>
      <c r="FT45" s="393">
        <f>'06_Inv_EIV'!FS7</f>
        <v>0</v>
      </c>
      <c r="FU45" s="393">
        <f>'06_Inv_EIV'!FT7</f>
        <v>0</v>
      </c>
      <c r="FV45" s="393">
        <f>'06_Inv_EIV'!FU7</f>
        <v>0</v>
      </c>
      <c r="FW45" s="393">
        <f>'06_Inv_EIV'!FV7</f>
        <v>0</v>
      </c>
      <c r="FX45" s="393">
        <f>'06_Inv_EIV'!FW7</f>
        <v>0</v>
      </c>
      <c r="FY45" s="393">
        <f>'06_Inv_EIV'!FX7</f>
        <v>0</v>
      </c>
      <c r="FZ45" s="393">
        <f>'06_Inv_EIV'!FY7</f>
        <v>0</v>
      </c>
      <c r="GA45" s="393">
        <f>'06_Inv_EIV'!FZ7</f>
        <v>0</v>
      </c>
      <c r="GB45" s="393">
        <f>'06_Inv_EIV'!GA7</f>
        <v>0</v>
      </c>
      <c r="GC45" s="393">
        <f>'06_Inv_EIV'!GB7</f>
        <v>0</v>
      </c>
      <c r="GD45" s="393">
        <f>'06_Inv_EIV'!GC7</f>
        <v>0</v>
      </c>
      <c r="GE45" s="393">
        <f>'06_Inv_EIV'!GD7</f>
        <v>0</v>
      </c>
      <c r="GF45" s="393">
        <f>'06_Inv_EIV'!GE7</f>
        <v>0</v>
      </c>
      <c r="GG45" s="393">
        <f>'06_Inv_EIV'!GF7</f>
        <v>0</v>
      </c>
      <c r="GH45" s="393">
        <f>'06_Inv_EIV'!GG7</f>
        <v>0</v>
      </c>
      <c r="GI45" s="393">
        <f>'06_Inv_EIV'!GH7</f>
        <v>0</v>
      </c>
      <c r="GJ45" s="393">
        <f>'06_Inv_EIV'!GI7</f>
        <v>0</v>
      </c>
      <c r="GK45" s="393">
        <f>'06_Inv_EIV'!GJ7</f>
        <v>0</v>
      </c>
      <c r="GL45" s="393">
        <f>'06_Inv_EIV'!GK7</f>
        <v>0</v>
      </c>
      <c r="GM45" s="393">
        <f>'06_Inv_EIV'!GL7</f>
        <v>0</v>
      </c>
      <c r="GN45" s="393">
        <f>'06_Inv_EIV'!GM7</f>
        <v>0</v>
      </c>
      <c r="GO45" s="393">
        <f>'06_Inv_EIV'!GN7</f>
        <v>0</v>
      </c>
      <c r="GP45" s="393">
        <f>'06_Inv_EIV'!GO7</f>
        <v>0</v>
      </c>
      <c r="GQ45" s="393">
        <f>'06_Inv_EIV'!GP7</f>
        <v>0</v>
      </c>
      <c r="GR45" s="393">
        <f>'06_Inv_EIV'!GQ7</f>
        <v>0</v>
      </c>
      <c r="GS45" s="393">
        <f>'06_Inv_EIV'!GR7</f>
        <v>0</v>
      </c>
      <c r="GT45" s="393">
        <f>'06_Inv_EIV'!GS7</f>
        <v>0</v>
      </c>
      <c r="GU45" s="393">
        <f>'06_Inv_EIV'!GT7</f>
        <v>0</v>
      </c>
      <c r="GV45" s="393">
        <f>'06_Inv_EIV'!GU7</f>
        <v>0</v>
      </c>
      <c r="GW45" s="393">
        <f>'06_Inv_EIV'!GV7</f>
        <v>0</v>
      </c>
      <c r="GX45" s="393">
        <f>'06_Inv_EIV'!GW7</f>
        <v>0</v>
      </c>
      <c r="GY45" s="393">
        <f>'06_Inv_EIV'!GX7</f>
        <v>0</v>
      </c>
      <c r="GZ45" s="393">
        <f>'06_Inv_EIV'!GY7</f>
        <v>0</v>
      </c>
      <c r="HA45" s="393">
        <f>'06_Inv_EIV'!GZ7</f>
        <v>0</v>
      </c>
      <c r="HB45" s="393">
        <f>'06_Inv_EIV'!HA7</f>
        <v>0</v>
      </c>
      <c r="HC45" s="393">
        <f>'06_Inv_EIV'!HB7</f>
        <v>0</v>
      </c>
      <c r="HD45" s="393">
        <f>'06_Inv_EIV'!HC7</f>
        <v>0</v>
      </c>
      <c r="HE45" s="393">
        <f>'06_Inv_EIV'!HD7</f>
        <v>0</v>
      </c>
      <c r="HF45" s="393">
        <f>'06_Inv_EIV'!HE7</f>
        <v>0</v>
      </c>
      <c r="HG45" s="393">
        <f>'06_Inv_EIV'!HF7</f>
        <v>0</v>
      </c>
      <c r="HH45" s="393">
        <f>'06_Inv_EIV'!HG7</f>
        <v>0</v>
      </c>
      <c r="HI45" s="393">
        <f>'06_Inv_EIV'!HH7</f>
        <v>0</v>
      </c>
      <c r="HJ45" s="393">
        <f>'06_Inv_EIV'!HI7</f>
        <v>0</v>
      </c>
      <c r="HK45" s="393">
        <f>'06_Inv_EIV'!HJ7</f>
        <v>0</v>
      </c>
      <c r="HL45" s="393">
        <f>'06_Inv_EIV'!HK7</f>
        <v>0</v>
      </c>
      <c r="HM45" s="393">
        <f>'06_Inv_EIV'!HL7</f>
        <v>2450</v>
      </c>
      <c r="HN45" s="393">
        <f>'06_Inv_EIV'!HM7</f>
        <v>2450</v>
      </c>
      <c r="HO45" s="393">
        <f>'06_Inv_EIV'!HN7</f>
        <v>2450</v>
      </c>
      <c r="HP45" s="393">
        <f>'06_Inv_EIV'!HO7</f>
        <v>2450</v>
      </c>
      <c r="HQ45" s="393">
        <f>'06_Inv_EIV'!HP7</f>
        <v>2450</v>
      </c>
      <c r="HR45" s="393">
        <f>'06_Inv_EIV'!HQ7</f>
        <v>2450</v>
      </c>
      <c r="HS45" s="393">
        <f>'06_Inv_EIV'!HR7</f>
        <v>2450</v>
      </c>
      <c r="HT45" s="393">
        <f>'06_Inv_EIV'!HS7</f>
        <v>2450</v>
      </c>
      <c r="HU45" s="393">
        <f>'06_Inv_EIV'!HT7</f>
        <v>2450</v>
      </c>
      <c r="HV45" s="393">
        <f>'06_Inv_EIV'!HU7</f>
        <v>2450</v>
      </c>
      <c r="HW45" s="393">
        <f>'06_Inv_EIV'!HV7</f>
        <v>2450</v>
      </c>
      <c r="HX45" s="393">
        <f>'06_Inv_EIV'!HW7</f>
        <v>2450</v>
      </c>
      <c r="HY45" s="393">
        <f>'06_Inv_EIV'!HX7</f>
        <v>2450</v>
      </c>
      <c r="HZ45" s="393">
        <f>'06_Inv_EIV'!HY7</f>
        <v>2450</v>
      </c>
      <c r="IA45" s="393">
        <f>'06_Inv_EIV'!HZ7</f>
        <v>2450</v>
      </c>
      <c r="IB45" s="393">
        <f>'06_Inv_EIV'!IA7</f>
        <v>2450</v>
      </c>
      <c r="IC45" s="393">
        <f>'06_Inv_EIV'!IB7</f>
        <v>2450</v>
      </c>
      <c r="ID45" s="393">
        <f>'06_Inv_EIV'!IC7</f>
        <v>2450</v>
      </c>
      <c r="IE45" s="393">
        <f>'06_Inv_EIV'!ID7</f>
        <v>2450</v>
      </c>
      <c r="IF45" s="393">
        <f>'06_Inv_EIV'!IE7</f>
        <v>2450</v>
      </c>
      <c r="IG45" s="393">
        <f>'06_Inv_EIV'!IF7</f>
        <v>2450</v>
      </c>
      <c r="IH45" s="393">
        <f>'06_Inv_EIV'!IG7</f>
        <v>2450</v>
      </c>
      <c r="II45" s="393">
        <f>'06_Inv_EIV'!IH7</f>
        <v>2450</v>
      </c>
      <c r="IJ45" s="393">
        <f>'06_Inv_EIV'!II7</f>
        <v>2450</v>
      </c>
      <c r="IK45" s="393">
        <f>'06_Inv_EIV'!IJ7</f>
        <v>1900</v>
      </c>
      <c r="IL45" s="393">
        <f>'06_Inv_EIV'!IK7</f>
        <v>1900</v>
      </c>
      <c r="IM45" s="393">
        <f>'06_Inv_EIV'!IL7</f>
        <v>1900</v>
      </c>
      <c r="IN45" s="393">
        <f>'06_Inv_EIV'!IM7</f>
        <v>1900</v>
      </c>
      <c r="IO45" s="393">
        <f>'06_Inv_EIV'!IN7</f>
        <v>1900</v>
      </c>
      <c r="IP45" s="393">
        <f>'06_Inv_EIV'!IO7</f>
        <v>1900</v>
      </c>
      <c r="IQ45" s="393">
        <f>'06_Inv_EIV'!IP7</f>
        <v>1900</v>
      </c>
      <c r="IR45" s="393">
        <f>'06_Inv_EIV'!IQ7</f>
        <v>1900</v>
      </c>
      <c r="IS45" s="393">
        <f>'06_Inv_EIV'!IR7</f>
        <v>1900</v>
      </c>
      <c r="IT45" s="393">
        <f>'06_Inv_EIV'!IS7</f>
        <v>1900</v>
      </c>
      <c r="IU45" s="393">
        <f>'06_Inv_EIV'!IT7</f>
        <v>1900</v>
      </c>
      <c r="IV45" s="393">
        <f>'06_Inv_EIV'!IU7</f>
        <v>1900</v>
      </c>
      <c r="IW45" s="393">
        <f>'06_Inv_EIV'!IV7</f>
        <v>1600</v>
      </c>
      <c r="IX45" s="393">
        <f>'06_Inv_EIV'!IW7</f>
        <v>1600</v>
      </c>
      <c r="IY45" s="393">
        <f>'06_Inv_EIV'!IX7</f>
        <v>1600</v>
      </c>
      <c r="IZ45" s="393">
        <f>'06_Inv_EIV'!IY7</f>
        <v>1600</v>
      </c>
      <c r="JA45" s="393">
        <f>'06_Inv_EIV'!IZ7</f>
        <v>1600</v>
      </c>
      <c r="JB45" s="393">
        <f>'06_Inv_EIV'!JA7</f>
        <v>1600</v>
      </c>
      <c r="JC45" s="393">
        <f>'06_Inv_EIV'!JB7</f>
        <v>1600</v>
      </c>
      <c r="JD45" s="393">
        <f>'06_Inv_EIV'!JC7</f>
        <v>1600</v>
      </c>
      <c r="JE45" s="393">
        <f>'06_Inv_EIV'!JD7</f>
        <v>1600</v>
      </c>
      <c r="JF45" s="393">
        <f>'06_Inv_EIV'!JE7</f>
        <v>1600</v>
      </c>
      <c r="JG45" s="393">
        <f>'06_Inv_EIV'!JF7</f>
        <v>1600</v>
      </c>
      <c r="JH45" s="393">
        <f>'06_Inv_EIV'!JG7</f>
        <v>1600</v>
      </c>
      <c r="JI45" s="393">
        <f>'06_Inv_EIV'!JH7</f>
        <v>1500</v>
      </c>
      <c r="JJ45" s="393">
        <f>'06_Inv_EIV'!JI7</f>
        <v>1500</v>
      </c>
      <c r="JK45" s="393">
        <f>'06_Inv_EIV'!JJ7</f>
        <v>1500</v>
      </c>
      <c r="JL45" s="393">
        <f>'06_Inv_EIV'!JK7</f>
        <v>1500</v>
      </c>
      <c r="JM45" s="393">
        <f>'06_Inv_EIV'!JL7</f>
        <v>1500</v>
      </c>
      <c r="JN45" s="393">
        <f>'06_Inv_EIV'!JM7</f>
        <v>1500</v>
      </c>
      <c r="JO45" s="393">
        <f>'06_Inv_EIV'!JN7</f>
        <v>1500</v>
      </c>
      <c r="JP45" s="393">
        <f>'06_Inv_EIV'!JO7</f>
        <v>1500</v>
      </c>
      <c r="JQ45" s="393">
        <f>'06_Inv_EIV'!JP7</f>
        <v>1500</v>
      </c>
      <c r="JR45" s="393">
        <f>'06_Inv_EIV'!JQ7</f>
        <v>1500</v>
      </c>
      <c r="JS45" s="393">
        <f>'06_Inv_EIV'!JR7</f>
        <v>1500</v>
      </c>
      <c r="JT45" s="393">
        <f>'06_Inv_EIV'!JS7</f>
        <v>1500</v>
      </c>
      <c r="JU45" s="393">
        <f>'06_Inv_EIV'!JT7</f>
        <v>1400</v>
      </c>
      <c r="JV45" s="393">
        <f>'06_Inv_EIV'!JU7</f>
        <v>1400</v>
      </c>
      <c r="JW45" s="393">
        <f>'06_Inv_EIV'!JV7</f>
        <v>1400</v>
      </c>
      <c r="JX45" s="393">
        <f>'06_Inv_EIV'!JW7</f>
        <v>1400</v>
      </c>
      <c r="JY45" s="393">
        <f>'06_Inv_EIV'!JX7</f>
        <v>1400</v>
      </c>
      <c r="JZ45" s="393">
        <f>'06_Inv_EIV'!JY7</f>
        <v>1400</v>
      </c>
      <c r="KA45" s="393">
        <f>'06_Inv_EIV'!JZ7</f>
        <v>1400</v>
      </c>
      <c r="KB45" s="393">
        <f>'06_Inv_EIV'!KA7</f>
        <v>1400</v>
      </c>
      <c r="KC45" s="393">
        <f>'06_Inv_EIV'!KB7</f>
        <v>1400</v>
      </c>
      <c r="KD45" s="393">
        <f>'06_Inv_EIV'!KC7</f>
        <v>1400</v>
      </c>
      <c r="KE45" s="393">
        <f>'06_Inv_EIV'!KD7</f>
        <v>1400</v>
      </c>
      <c r="KF45" s="393">
        <f>'06_Inv_EIV'!KE7</f>
        <v>1400</v>
      </c>
      <c r="KG45" s="393">
        <f>'06_Inv_EIV'!KF7</f>
        <v>1400</v>
      </c>
      <c r="KH45" s="393">
        <f>'06_Inv_EIV'!KG7</f>
        <v>1400</v>
      </c>
      <c r="KI45" s="393">
        <f>'06_Inv_EIV'!KH7</f>
        <v>1400</v>
      </c>
      <c r="KJ45" s="393">
        <f>'06_Inv_EIV'!KI7</f>
        <v>1400</v>
      </c>
      <c r="KK45" s="393">
        <f>'06_Inv_EIV'!KJ7</f>
        <v>1400</v>
      </c>
      <c r="KL45" s="393">
        <f>'06_Inv_EIV'!KK7</f>
        <v>1400</v>
      </c>
      <c r="KM45" s="393">
        <f>'06_Inv_EIV'!KL7</f>
        <v>1400</v>
      </c>
      <c r="KN45" s="393">
        <f>'06_Inv_EIV'!KM7</f>
        <v>1400</v>
      </c>
      <c r="KO45" s="393">
        <f>'06_Inv_EIV'!KN7</f>
        <v>1400</v>
      </c>
      <c r="KP45" s="393">
        <f>'06_Inv_EIV'!KO7</f>
        <v>1400</v>
      </c>
      <c r="KQ45" s="393">
        <f>'06_Inv_EIV'!KP7</f>
        <v>1400</v>
      </c>
      <c r="KR45" s="393">
        <f>'06_Inv_EIV'!KQ7</f>
        <v>1400</v>
      </c>
      <c r="KS45" s="393">
        <f>'06_Inv_EIV'!KR7</f>
        <v>1400</v>
      </c>
      <c r="KT45" s="393">
        <f>'06_Inv_EIV'!KS7</f>
        <v>1400</v>
      </c>
      <c r="KU45" s="393">
        <f>'06_Inv_EIV'!KT7</f>
        <v>1400</v>
      </c>
      <c r="KV45" s="393">
        <f>'06_Inv_EIV'!KU7</f>
        <v>1400</v>
      </c>
      <c r="KW45" s="393">
        <f>'06_Inv_EIV'!KV7</f>
        <v>1400</v>
      </c>
      <c r="KX45" s="393">
        <f>'06_Inv_EIV'!KW7</f>
        <v>1400</v>
      </c>
      <c r="KY45" s="393">
        <f>'06_Inv_EIV'!KX7</f>
        <v>1400</v>
      </c>
      <c r="KZ45" s="393">
        <f>'06_Inv_EIV'!KY7</f>
        <v>1400</v>
      </c>
      <c r="LA45" s="393">
        <f>'06_Inv_EIV'!KZ7</f>
        <v>1400</v>
      </c>
      <c r="LB45" s="393">
        <f>'06_Inv_EIV'!LA7</f>
        <v>1400</v>
      </c>
      <c r="LC45" s="393">
        <f>'06_Inv_EIV'!LB7</f>
        <v>1400</v>
      </c>
      <c r="LD45" s="393">
        <f>'06_Inv_EIV'!LC7</f>
        <v>1400</v>
      </c>
    </row>
    <row r="46" spans="1:316">
      <c r="A46" s="126" t="s">
        <v>384</v>
      </c>
      <c r="B46" s="304" t="s">
        <v>15344</v>
      </c>
      <c r="C46" s="304" t="str">
        <f>'06_Inv_EIV'!B8</f>
        <v>(freestanding / built-on)</v>
      </c>
      <c r="D46" s="306"/>
      <c r="E46" s="393">
        <f>'06_Inv_EIV'!D8</f>
        <v>0</v>
      </c>
      <c r="F46" s="393">
        <f>'06_Inv_EIV'!E8</f>
        <v>0</v>
      </c>
      <c r="G46" s="393">
        <f>'06_Inv_EIV'!F8</f>
        <v>0</v>
      </c>
      <c r="H46" s="393">
        <f>'06_Inv_EIV'!G8</f>
        <v>0</v>
      </c>
      <c r="I46" s="393">
        <f>'06_Inv_EIV'!H8</f>
        <v>0</v>
      </c>
      <c r="J46" s="393">
        <f>'06_Inv_EIV'!I8</f>
        <v>0</v>
      </c>
      <c r="K46" s="393">
        <f>'06_Inv_EIV'!J8</f>
        <v>0</v>
      </c>
      <c r="L46" s="393">
        <f>'06_Inv_EIV'!K8</f>
        <v>0</v>
      </c>
      <c r="M46" s="393">
        <f>'06_Inv_EIV'!L8</f>
        <v>0</v>
      </c>
      <c r="N46" s="393">
        <f>'06_Inv_EIV'!M8</f>
        <v>0</v>
      </c>
      <c r="O46" s="393">
        <f>'06_Inv_EIV'!N8</f>
        <v>0</v>
      </c>
      <c r="P46" s="393">
        <f>'06_Inv_EIV'!O8</f>
        <v>0</v>
      </c>
      <c r="Q46" s="393">
        <f>'06_Inv_EIV'!P8</f>
        <v>0</v>
      </c>
      <c r="R46" s="393">
        <f>'06_Inv_EIV'!Q8</f>
        <v>0</v>
      </c>
      <c r="S46" s="393">
        <f>'06_Inv_EIV'!R8</f>
        <v>0</v>
      </c>
      <c r="T46" s="393">
        <f>'06_Inv_EIV'!S8</f>
        <v>0</v>
      </c>
      <c r="U46" s="393">
        <f>'06_Inv_EIV'!T8</f>
        <v>0</v>
      </c>
      <c r="V46" s="393">
        <f>'06_Inv_EIV'!U8</f>
        <v>0</v>
      </c>
      <c r="W46" s="393">
        <f>'06_Inv_EIV'!V8</f>
        <v>0</v>
      </c>
      <c r="X46" s="393">
        <f>'06_Inv_EIV'!W8</f>
        <v>0</v>
      </c>
      <c r="Y46" s="393">
        <f>'06_Inv_EIV'!X8</f>
        <v>0</v>
      </c>
      <c r="Z46" s="393">
        <f>'06_Inv_EIV'!Y8</f>
        <v>0</v>
      </c>
      <c r="AA46" s="393">
        <f>'06_Inv_EIV'!Z8</f>
        <v>0</v>
      </c>
      <c r="AB46" s="393">
        <f>'06_Inv_EIV'!AA8</f>
        <v>0</v>
      </c>
      <c r="AC46" s="393">
        <f>'06_Inv_EIV'!AB8</f>
        <v>0</v>
      </c>
      <c r="AD46" s="393">
        <f>'06_Inv_EIV'!AC8</f>
        <v>0</v>
      </c>
      <c r="AE46" s="393">
        <f>'06_Inv_EIV'!AD8</f>
        <v>0</v>
      </c>
      <c r="AF46" s="393">
        <f>'06_Inv_EIV'!AE8</f>
        <v>0</v>
      </c>
      <c r="AG46" s="393">
        <f>'06_Inv_EIV'!AF8</f>
        <v>0</v>
      </c>
      <c r="AH46" s="393">
        <f>'06_Inv_EIV'!AG8</f>
        <v>0</v>
      </c>
      <c r="AI46" s="393">
        <f>'06_Inv_EIV'!AH8</f>
        <v>0</v>
      </c>
      <c r="AJ46" s="393">
        <f>'06_Inv_EIV'!AI8</f>
        <v>0</v>
      </c>
      <c r="AK46" s="393">
        <f>'06_Inv_EIV'!AJ8</f>
        <v>0</v>
      </c>
      <c r="AL46" s="393">
        <f>'06_Inv_EIV'!AK8</f>
        <v>0</v>
      </c>
      <c r="AM46" s="393">
        <f>'06_Inv_EIV'!AL8</f>
        <v>0</v>
      </c>
      <c r="AN46" s="393">
        <f>'06_Inv_EIV'!AM8</f>
        <v>0</v>
      </c>
      <c r="AO46" s="393">
        <f>'06_Inv_EIV'!AN8</f>
        <v>0</v>
      </c>
      <c r="AP46" s="393">
        <f>'06_Inv_EIV'!AO8</f>
        <v>0</v>
      </c>
      <c r="AQ46" s="393">
        <f>'06_Inv_EIV'!AP8</f>
        <v>0</v>
      </c>
      <c r="AR46" s="393">
        <f>'06_Inv_EIV'!AQ8</f>
        <v>0</v>
      </c>
      <c r="AS46" s="393">
        <f>'06_Inv_EIV'!AR8</f>
        <v>0</v>
      </c>
      <c r="AT46" s="393">
        <f>'06_Inv_EIV'!AS8</f>
        <v>0</v>
      </c>
      <c r="AU46" s="393">
        <f>'06_Inv_EIV'!AT8</f>
        <v>0</v>
      </c>
      <c r="AV46" s="393">
        <f>'06_Inv_EIV'!AU8</f>
        <v>0</v>
      </c>
      <c r="AW46" s="393">
        <f>'06_Inv_EIV'!AV8</f>
        <v>0</v>
      </c>
      <c r="AX46" s="393">
        <f>'06_Inv_EIV'!AW8</f>
        <v>0</v>
      </c>
      <c r="AY46" s="393">
        <f>'06_Inv_EIV'!AX8</f>
        <v>0</v>
      </c>
      <c r="AZ46" s="393">
        <f>'06_Inv_EIV'!AY8</f>
        <v>0</v>
      </c>
      <c r="BA46" s="393">
        <f>'06_Inv_EIV'!AZ8</f>
        <v>0</v>
      </c>
      <c r="BB46" s="393">
        <f>'06_Inv_EIV'!BA8</f>
        <v>0</v>
      </c>
      <c r="BC46" s="393">
        <f>'06_Inv_EIV'!BB8</f>
        <v>0</v>
      </c>
      <c r="BD46" s="393">
        <f>'06_Inv_EIV'!BC8</f>
        <v>0</v>
      </c>
      <c r="BE46" s="393">
        <f>'06_Inv_EIV'!BD8</f>
        <v>0</v>
      </c>
      <c r="BF46" s="393">
        <f>'06_Inv_EIV'!BE8</f>
        <v>0</v>
      </c>
      <c r="BG46" s="393">
        <f>'06_Inv_EIV'!BF8</f>
        <v>0</v>
      </c>
      <c r="BH46" s="393">
        <f>'06_Inv_EIV'!BG8</f>
        <v>0</v>
      </c>
      <c r="BI46" s="393">
        <f>'06_Inv_EIV'!BH8</f>
        <v>0</v>
      </c>
      <c r="BJ46" s="393">
        <f>'06_Inv_EIV'!BI8</f>
        <v>0</v>
      </c>
      <c r="BK46" s="393">
        <f>'06_Inv_EIV'!BJ8</f>
        <v>0</v>
      </c>
      <c r="BL46" s="393">
        <f>'06_Inv_EIV'!BK8</f>
        <v>0</v>
      </c>
      <c r="BM46" s="393">
        <f>'06_Inv_EIV'!BL8</f>
        <v>0</v>
      </c>
      <c r="BN46" s="393">
        <f>'06_Inv_EIV'!BM8</f>
        <v>0</v>
      </c>
      <c r="BO46" s="393">
        <f>'06_Inv_EIV'!BN8</f>
        <v>0</v>
      </c>
      <c r="BP46" s="393">
        <f>'06_Inv_EIV'!BO8</f>
        <v>0</v>
      </c>
      <c r="BQ46" s="393">
        <f>'06_Inv_EIV'!BP8</f>
        <v>0</v>
      </c>
      <c r="BR46" s="393">
        <f>'06_Inv_EIV'!BQ8</f>
        <v>0</v>
      </c>
      <c r="BS46" s="393">
        <f>'06_Inv_EIV'!BR8</f>
        <v>0</v>
      </c>
      <c r="BT46" s="393">
        <f>'06_Inv_EIV'!BS8</f>
        <v>0</v>
      </c>
      <c r="BU46" s="393">
        <f>'06_Inv_EIV'!BT8</f>
        <v>0</v>
      </c>
      <c r="BV46" s="393">
        <f>'06_Inv_EIV'!BU8</f>
        <v>0</v>
      </c>
      <c r="BW46" s="393">
        <f>'06_Inv_EIV'!BV8</f>
        <v>0</v>
      </c>
      <c r="BX46" s="393">
        <f>'06_Inv_EIV'!BW8</f>
        <v>0</v>
      </c>
      <c r="BY46" s="393">
        <f>'06_Inv_EIV'!BX8</f>
        <v>0</v>
      </c>
      <c r="BZ46" s="393">
        <f>'06_Inv_EIV'!BY8</f>
        <v>0</v>
      </c>
      <c r="CA46" s="393">
        <f>'06_Inv_EIV'!BZ8</f>
        <v>0</v>
      </c>
      <c r="CB46" s="393">
        <f>'06_Inv_EIV'!CA8</f>
        <v>0</v>
      </c>
      <c r="CC46" s="393">
        <f>'06_Inv_EIV'!CB8</f>
        <v>0</v>
      </c>
      <c r="CD46" s="393">
        <f>'06_Inv_EIV'!CC8</f>
        <v>0</v>
      </c>
      <c r="CE46" s="393">
        <f>'06_Inv_EIV'!CD8</f>
        <v>0</v>
      </c>
      <c r="CF46" s="393">
        <f>'06_Inv_EIV'!CE8</f>
        <v>0</v>
      </c>
      <c r="CG46" s="393">
        <f>'06_Inv_EIV'!CF8</f>
        <v>0</v>
      </c>
      <c r="CH46" s="393">
        <f>'06_Inv_EIV'!CG8</f>
        <v>0</v>
      </c>
      <c r="CI46" s="393">
        <f>'06_Inv_EIV'!CH8</f>
        <v>0</v>
      </c>
      <c r="CJ46" s="393">
        <f>'06_Inv_EIV'!CI8</f>
        <v>0</v>
      </c>
      <c r="CK46" s="393">
        <f>'06_Inv_EIV'!CJ8</f>
        <v>0</v>
      </c>
      <c r="CL46" s="393">
        <f>'06_Inv_EIV'!CK8</f>
        <v>0</v>
      </c>
      <c r="CM46" s="393">
        <f>'06_Inv_EIV'!CL8</f>
        <v>0</v>
      </c>
      <c r="CN46" s="393">
        <f>'06_Inv_EIV'!CM8</f>
        <v>0</v>
      </c>
      <c r="CO46" s="393">
        <f>'06_Inv_EIV'!CN8</f>
        <v>0</v>
      </c>
      <c r="CP46" s="393">
        <f>'06_Inv_EIV'!CO8</f>
        <v>0</v>
      </c>
      <c r="CQ46" s="393">
        <f>'06_Inv_EIV'!CP8</f>
        <v>0</v>
      </c>
      <c r="CR46" s="393">
        <f>'06_Inv_EIV'!CQ8</f>
        <v>0</v>
      </c>
      <c r="CS46" s="393">
        <f>'06_Inv_EIV'!CR8</f>
        <v>0</v>
      </c>
      <c r="CT46" s="393">
        <f>'06_Inv_EIV'!CS8</f>
        <v>0</v>
      </c>
      <c r="CU46" s="393">
        <f>'06_Inv_EIV'!CT8</f>
        <v>0</v>
      </c>
      <c r="CV46" s="393">
        <f>'06_Inv_EIV'!CU8</f>
        <v>0</v>
      </c>
      <c r="CW46" s="393">
        <f>'06_Inv_EIV'!CV8</f>
        <v>0</v>
      </c>
      <c r="CX46" s="393">
        <f>'06_Inv_EIV'!CW8</f>
        <v>0</v>
      </c>
      <c r="CY46" s="393">
        <f>'06_Inv_EIV'!CX8</f>
        <v>0</v>
      </c>
      <c r="CZ46" s="393">
        <f>'06_Inv_EIV'!CY8</f>
        <v>0</v>
      </c>
      <c r="DA46" s="393">
        <f>'06_Inv_EIV'!CZ8</f>
        <v>0</v>
      </c>
      <c r="DB46" s="393">
        <f>'06_Inv_EIV'!DA8</f>
        <v>0</v>
      </c>
      <c r="DC46" s="393">
        <f>'06_Inv_EIV'!DB8</f>
        <v>0</v>
      </c>
      <c r="DD46" s="393">
        <f>'06_Inv_EIV'!DC8</f>
        <v>0</v>
      </c>
      <c r="DE46" s="393">
        <f>'06_Inv_EIV'!DD8</f>
        <v>0</v>
      </c>
      <c r="DF46" s="393">
        <f>'06_Inv_EIV'!DE8</f>
        <v>0</v>
      </c>
      <c r="DG46" s="393">
        <f>'06_Inv_EIV'!DF8</f>
        <v>0</v>
      </c>
      <c r="DH46" s="393">
        <f>'06_Inv_EIV'!DG8</f>
        <v>0</v>
      </c>
      <c r="DI46" s="393">
        <f>'06_Inv_EIV'!DH8</f>
        <v>0</v>
      </c>
      <c r="DJ46" s="393">
        <f>'06_Inv_EIV'!DI8</f>
        <v>0</v>
      </c>
      <c r="DK46" s="393">
        <f>'06_Inv_EIV'!DJ8</f>
        <v>0</v>
      </c>
      <c r="DL46" s="393">
        <f>'06_Inv_EIV'!DK8</f>
        <v>0</v>
      </c>
      <c r="DM46" s="393">
        <f>'06_Inv_EIV'!DL8</f>
        <v>0</v>
      </c>
      <c r="DN46" s="393">
        <f>'06_Inv_EIV'!DM8</f>
        <v>0</v>
      </c>
      <c r="DO46" s="393">
        <f>'06_Inv_EIV'!DN8</f>
        <v>0</v>
      </c>
      <c r="DP46" s="393">
        <f>'06_Inv_EIV'!DO8</f>
        <v>0</v>
      </c>
      <c r="DQ46" s="393">
        <f>'06_Inv_EIV'!DP8</f>
        <v>0</v>
      </c>
      <c r="DR46" s="393">
        <f>'06_Inv_EIV'!DQ8</f>
        <v>0</v>
      </c>
      <c r="DS46" s="393">
        <f>'06_Inv_EIV'!DR8</f>
        <v>0</v>
      </c>
      <c r="DT46" s="393">
        <f>'06_Inv_EIV'!DS8</f>
        <v>0</v>
      </c>
      <c r="DU46" s="393">
        <f>'06_Inv_EIV'!DT8</f>
        <v>0</v>
      </c>
      <c r="DV46" s="393">
        <f>'06_Inv_EIV'!DU8</f>
        <v>0</v>
      </c>
      <c r="DW46" s="393">
        <f>'06_Inv_EIV'!DV8</f>
        <v>0</v>
      </c>
      <c r="DX46" s="393">
        <f>'06_Inv_EIV'!DW8</f>
        <v>0</v>
      </c>
      <c r="DY46" s="393">
        <f>'06_Inv_EIV'!DX8</f>
        <v>0</v>
      </c>
      <c r="DZ46" s="393">
        <f>'06_Inv_EIV'!DY8</f>
        <v>0</v>
      </c>
      <c r="EA46" s="393">
        <f>'06_Inv_EIV'!DZ8</f>
        <v>0</v>
      </c>
      <c r="EB46" s="393">
        <f>'06_Inv_EIV'!EA8</f>
        <v>0</v>
      </c>
      <c r="EC46" s="393">
        <f>'06_Inv_EIV'!EB8</f>
        <v>0</v>
      </c>
      <c r="ED46" s="393">
        <f>'06_Inv_EIV'!EC8</f>
        <v>0</v>
      </c>
      <c r="EE46" s="393">
        <f>'06_Inv_EIV'!ED8</f>
        <v>0</v>
      </c>
      <c r="EF46" s="393">
        <f>'06_Inv_EIV'!EE8</f>
        <v>0</v>
      </c>
      <c r="EG46" s="393">
        <f>'06_Inv_EIV'!EF8</f>
        <v>0</v>
      </c>
      <c r="EH46" s="393">
        <f>'06_Inv_EIV'!EG8</f>
        <v>0</v>
      </c>
      <c r="EI46" s="393">
        <f>'06_Inv_EIV'!EH8</f>
        <v>0</v>
      </c>
      <c r="EJ46" s="393">
        <f>'06_Inv_EIV'!EI8</f>
        <v>0</v>
      </c>
      <c r="EK46" s="393">
        <f>'06_Inv_EIV'!EJ8</f>
        <v>0</v>
      </c>
      <c r="EL46" s="393">
        <f>'06_Inv_EIV'!EK8</f>
        <v>0</v>
      </c>
      <c r="EM46" s="393">
        <f>'06_Inv_EIV'!EL8</f>
        <v>0</v>
      </c>
      <c r="EN46" s="393">
        <f>'06_Inv_EIV'!EM8</f>
        <v>0</v>
      </c>
      <c r="EO46" s="393">
        <f>'06_Inv_EIV'!EN8</f>
        <v>0</v>
      </c>
      <c r="EP46" s="393">
        <f>'06_Inv_EIV'!EO8</f>
        <v>0</v>
      </c>
      <c r="EQ46" s="393">
        <f>'06_Inv_EIV'!EP8</f>
        <v>0</v>
      </c>
      <c r="ER46" s="393">
        <f>'06_Inv_EIV'!EQ8</f>
        <v>0</v>
      </c>
      <c r="ES46" s="393">
        <f>'06_Inv_EIV'!ER8</f>
        <v>0</v>
      </c>
      <c r="ET46" s="393">
        <f>'06_Inv_EIV'!ES8</f>
        <v>0</v>
      </c>
      <c r="EU46" s="393">
        <f>'06_Inv_EIV'!ET8</f>
        <v>0</v>
      </c>
      <c r="EV46" s="393">
        <f>'06_Inv_EIV'!EU8</f>
        <v>0</v>
      </c>
      <c r="EW46" s="393">
        <f>'06_Inv_EIV'!EV8</f>
        <v>0</v>
      </c>
      <c r="EX46" s="393">
        <f>'06_Inv_EIV'!EW8</f>
        <v>0</v>
      </c>
      <c r="EY46" s="393">
        <f>'06_Inv_EIV'!EX8</f>
        <v>0</v>
      </c>
      <c r="EZ46" s="393">
        <f>'06_Inv_EIV'!EY8</f>
        <v>0</v>
      </c>
      <c r="FA46" s="393">
        <f>'06_Inv_EIV'!EZ8</f>
        <v>0</v>
      </c>
      <c r="FB46" s="393">
        <f>'06_Inv_EIV'!FA8</f>
        <v>0</v>
      </c>
      <c r="FC46" s="393">
        <f>'06_Inv_EIV'!FB8</f>
        <v>0</v>
      </c>
      <c r="FD46" s="393">
        <f>'06_Inv_EIV'!FC8</f>
        <v>0</v>
      </c>
      <c r="FE46" s="393">
        <f>'06_Inv_EIV'!FD8</f>
        <v>0</v>
      </c>
      <c r="FF46" s="393">
        <f>'06_Inv_EIV'!FE8</f>
        <v>0</v>
      </c>
      <c r="FG46" s="393">
        <f>'06_Inv_EIV'!FF8</f>
        <v>0</v>
      </c>
      <c r="FH46" s="393">
        <f>'06_Inv_EIV'!FG8</f>
        <v>0</v>
      </c>
      <c r="FI46" s="393">
        <f>'06_Inv_EIV'!FH8</f>
        <v>0</v>
      </c>
      <c r="FJ46" s="393">
        <f>'06_Inv_EIV'!FI8</f>
        <v>0</v>
      </c>
      <c r="FK46" s="393">
        <f>'06_Inv_EIV'!FJ8</f>
        <v>0</v>
      </c>
      <c r="FL46" s="393">
        <f>'06_Inv_EIV'!FK8</f>
        <v>0</v>
      </c>
      <c r="FM46" s="393">
        <f>'06_Inv_EIV'!FL8</f>
        <v>0</v>
      </c>
      <c r="FN46" s="393">
        <f>'06_Inv_EIV'!FM8</f>
        <v>0</v>
      </c>
      <c r="FO46" s="393">
        <f>'06_Inv_EIV'!FN8</f>
        <v>0</v>
      </c>
      <c r="FP46" s="393">
        <f>'06_Inv_EIV'!FO8</f>
        <v>0</v>
      </c>
      <c r="FQ46" s="393">
        <f>'06_Inv_EIV'!FP8</f>
        <v>0</v>
      </c>
      <c r="FR46" s="393">
        <f>'06_Inv_EIV'!FQ8</f>
        <v>0</v>
      </c>
      <c r="FS46" s="393">
        <f>'06_Inv_EIV'!FR8</f>
        <v>0</v>
      </c>
      <c r="FT46" s="393">
        <f>'06_Inv_EIV'!FS8</f>
        <v>0</v>
      </c>
      <c r="FU46" s="393">
        <f>'06_Inv_EIV'!FT8</f>
        <v>0</v>
      </c>
      <c r="FV46" s="393">
        <f>'06_Inv_EIV'!FU8</f>
        <v>0</v>
      </c>
      <c r="FW46" s="393">
        <f>'06_Inv_EIV'!FV8</f>
        <v>0</v>
      </c>
      <c r="FX46" s="393">
        <f>'06_Inv_EIV'!FW8</f>
        <v>0</v>
      </c>
      <c r="FY46" s="393">
        <f>'06_Inv_EIV'!FX8</f>
        <v>0</v>
      </c>
      <c r="FZ46" s="393">
        <f>'06_Inv_EIV'!FY8</f>
        <v>0</v>
      </c>
      <c r="GA46" s="393">
        <f>'06_Inv_EIV'!FZ8</f>
        <v>0</v>
      </c>
      <c r="GB46" s="393">
        <f>'06_Inv_EIV'!GA8</f>
        <v>0</v>
      </c>
      <c r="GC46" s="393">
        <f>'06_Inv_EIV'!GB8</f>
        <v>0</v>
      </c>
      <c r="GD46" s="393">
        <f>'06_Inv_EIV'!GC8</f>
        <v>0</v>
      </c>
      <c r="GE46" s="393">
        <f>'06_Inv_EIV'!GD8</f>
        <v>0</v>
      </c>
      <c r="GF46" s="393">
        <f>'06_Inv_EIV'!GE8</f>
        <v>0</v>
      </c>
      <c r="GG46" s="393">
        <f>'06_Inv_EIV'!GF8</f>
        <v>0</v>
      </c>
      <c r="GH46" s="393">
        <f>'06_Inv_EIV'!GG8</f>
        <v>0</v>
      </c>
      <c r="GI46" s="393">
        <f>'06_Inv_EIV'!GH8</f>
        <v>0</v>
      </c>
      <c r="GJ46" s="393">
        <f>'06_Inv_EIV'!GI8</f>
        <v>0</v>
      </c>
      <c r="GK46" s="393">
        <f>'06_Inv_EIV'!GJ8</f>
        <v>0</v>
      </c>
      <c r="GL46" s="393">
        <f>'06_Inv_EIV'!GK8</f>
        <v>0</v>
      </c>
      <c r="GM46" s="393">
        <f>'06_Inv_EIV'!GL8</f>
        <v>0</v>
      </c>
      <c r="GN46" s="393">
        <f>'06_Inv_EIV'!GM8</f>
        <v>0</v>
      </c>
      <c r="GO46" s="393">
        <f>'06_Inv_EIV'!GN8</f>
        <v>0</v>
      </c>
      <c r="GP46" s="393">
        <f>'06_Inv_EIV'!GO8</f>
        <v>0</v>
      </c>
      <c r="GQ46" s="393">
        <f>'06_Inv_EIV'!GP8</f>
        <v>0</v>
      </c>
      <c r="GR46" s="393">
        <f>'06_Inv_EIV'!GQ8</f>
        <v>0</v>
      </c>
      <c r="GS46" s="393">
        <f>'06_Inv_EIV'!GR8</f>
        <v>0</v>
      </c>
      <c r="GT46" s="393">
        <f>'06_Inv_EIV'!GS8</f>
        <v>0</v>
      </c>
      <c r="GU46" s="393">
        <f>'06_Inv_EIV'!GT8</f>
        <v>0</v>
      </c>
      <c r="GV46" s="393">
        <f>'06_Inv_EIV'!GU8</f>
        <v>0</v>
      </c>
      <c r="GW46" s="393">
        <f>'06_Inv_EIV'!GV8</f>
        <v>0</v>
      </c>
      <c r="GX46" s="393">
        <f>'06_Inv_EIV'!GW8</f>
        <v>0</v>
      </c>
      <c r="GY46" s="393">
        <f>'06_Inv_EIV'!GX8</f>
        <v>0</v>
      </c>
      <c r="GZ46" s="393">
        <f>'06_Inv_EIV'!GY8</f>
        <v>0</v>
      </c>
      <c r="HA46" s="393">
        <f>'06_Inv_EIV'!GZ8</f>
        <v>0</v>
      </c>
      <c r="HB46" s="393">
        <f>'06_Inv_EIV'!HA8</f>
        <v>0</v>
      </c>
      <c r="HC46" s="393">
        <f>'06_Inv_EIV'!HB8</f>
        <v>0</v>
      </c>
      <c r="HD46" s="393">
        <f>'06_Inv_EIV'!HC8</f>
        <v>0</v>
      </c>
      <c r="HE46" s="393">
        <f>'06_Inv_EIV'!HD8</f>
        <v>0</v>
      </c>
      <c r="HF46" s="393">
        <f>'06_Inv_EIV'!HE8</f>
        <v>0</v>
      </c>
      <c r="HG46" s="393">
        <f>'06_Inv_EIV'!HF8</f>
        <v>0</v>
      </c>
      <c r="HH46" s="393">
        <f>'06_Inv_EIV'!HG8</f>
        <v>0</v>
      </c>
      <c r="HI46" s="393">
        <f>'06_Inv_EIV'!HH8</f>
        <v>0</v>
      </c>
      <c r="HJ46" s="393">
        <f>'06_Inv_EIV'!HI8</f>
        <v>0</v>
      </c>
      <c r="HK46" s="393">
        <f>'06_Inv_EIV'!HJ8</f>
        <v>0</v>
      </c>
      <c r="HL46" s="393">
        <f>'06_Inv_EIV'!HK8</f>
        <v>0</v>
      </c>
      <c r="HM46" s="393">
        <f>'06_Inv_EIV'!HL8</f>
        <v>1850</v>
      </c>
      <c r="HN46" s="393">
        <f>'06_Inv_EIV'!HM8</f>
        <v>1850</v>
      </c>
      <c r="HO46" s="393">
        <f>'06_Inv_EIV'!HN8</f>
        <v>1850</v>
      </c>
      <c r="HP46" s="393">
        <f>'06_Inv_EIV'!HO8</f>
        <v>1850</v>
      </c>
      <c r="HQ46" s="393">
        <f>'06_Inv_EIV'!HP8</f>
        <v>1850</v>
      </c>
      <c r="HR46" s="393">
        <f>'06_Inv_EIV'!HQ8</f>
        <v>1850</v>
      </c>
      <c r="HS46" s="393">
        <f>'06_Inv_EIV'!HR8</f>
        <v>1850</v>
      </c>
      <c r="HT46" s="393">
        <f>'06_Inv_EIV'!HS8</f>
        <v>1850</v>
      </c>
      <c r="HU46" s="393">
        <f>'06_Inv_EIV'!HT8</f>
        <v>1850</v>
      </c>
      <c r="HV46" s="393">
        <f>'06_Inv_EIV'!HU8</f>
        <v>1850</v>
      </c>
      <c r="HW46" s="393">
        <f>'06_Inv_EIV'!HV8</f>
        <v>1850</v>
      </c>
      <c r="HX46" s="393">
        <f>'06_Inv_EIV'!HW8</f>
        <v>1850</v>
      </c>
      <c r="HY46" s="393">
        <f>'06_Inv_EIV'!HX8</f>
        <v>1850</v>
      </c>
      <c r="HZ46" s="393">
        <f>'06_Inv_EIV'!HY8</f>
        <v>1850</v>
      </c>
      <c r="IA46" s="393">
        <f>'06_Inv_EIV'!HZ8</f>
        <v>1850</v>
      </c>
      <c r="IB46" s="393">
        <f>'06_Inv_EIV'!IA8</f>
        <v>1850</v>
      </c>
      <c r="IC46" s="393">
        <f>'06_Inv_EIV'!IB8</f>
        <v>1850</v>
      </c>
      <c r="ID46" s="393">
        <f>'06_Inv_EIV'!IC8</f>
        <v>1850</v>
      </c>
      <c r="IE46" s="393">
        <f>'06_Inv_EIV'!ID8</f>
        <v>1850</v>
      </c>
      <c r="IF46" s="393">
        <f>'06_Inv_EIV'!IE8</f>
        <v>1850</v>
      </c>
      <c r="IG46" s="393">
        <f>'06_Inv_EIV'!IF8</f>
        <v>1850</v>
      </c>
      <c r="IH46" s="393">
        <f>'06_Inv_EIV'!IG8</f>
        <v>1850</v>
      </c>
      <c r="II46" s="393">
        <f>'06_Inv_EIV'!IH8</f>
        <v>1850</v>
      </c>
      <c r="IJ46" s="393">
        <f>'06_Inv_EIV'!II8</f>
        <v>1850</v>
      </c>
      <c r="IK46" s="393">
        <f>'06_Inv_EIV'!IJ8</f>
        <v>1450</v>
      </c>
      <c r="IL46" s="393">
        <f>'06_Inv_EIV'!IK8</f>
        <v>1450</v>
      </c>
      <c r="IM46" s="393">
        <f>'06_Inv_EIV'!IL8</f>
        <v>1450</v>
      </c>
      <c r="IN46" s="393">
        <f>'06_Inv_EIV'!IM8</f>
        <v>1450</v>
      </c>
      <c r="IO46" s="393">
        <f>'06_Inv_EIV'!IN8</f>
        <v>1450</v>
      </c>
      <c r="IP46" s="393">
        <f>'06_Inv_EIV'!IO8</f>
        <v>1450</v>
      </c>
      <c r="IQ46" s="393">
        <f>'06_Inv_EIV'!IP8</f>
        <v>1450</v>
      </c>
      <c r="IR46" s="393">
        <f>'06_Inv_EIV'!IQ8</f>
        <v>1450</v>
      </c>
      <c r="IS46" s="393">
        <f>'06_Inv_EIV'!IR8</f>
        <v>1450</v>
      </c>
      <c r="IT46" s="393">
        <f>'06_Inv_EIV'!IS8</f>
        <v>1450</v>
      </c>
      <c r="IU46" s="393">
        <f>'06_Inv_EIV'!IT8</f>
        <v>1450</v>
      </c>
      <c r="IV46" s="393">
        <f>'06_Inv_EIV'!IU8</f>
        <v>1450</v>
      </c>
      <c r="IW46" s="393">
        <f>'06_Inv_EIV'!IV8</f>
        <v>1200</v>
      </c>
      <c r="IX46" s="393">
        <f>'06_Inv_EIV'!IW8</f>
        <v>1200</v>
      </c>
      <c r="IY46" s="393">
        <f>'06_Inv_EIV'!IX8</f>
        <v>1200</v>
      </c>
      <c r="IZ46" s="393">
        <f>'06_Inv_EIV'!IY8</f>
        <v>1200</v>
      </c>
      <c r="JA46" s="393">
        <f>'06_Inv_EIV'!IZ8</f>
        <v>1200</v>
      </c>
      <c r="JB46" s="393">
        <f>'06_Inv_EIV'!JA8</f>
        <v>1200</v>
      </c>
      <c r="JC46" s="393">
        <f>'06_Inv_EIV'!JB8</f>
        <v>1200</v>
      </c>
      <c r="JD46" s="393">
        <f>'06_Inv_EIV'!JC8</f>
        <v>1200</v>
      </c>
      <c r="JE46" s="393">
        <f>'06_Inv_EIV'!JD8</f>
        <v>1200</v>
      </c>
      <c r="JF46" s="393">
        <f>'06_Inv_EIV'!JE8</f>
        <v>1200</v>
      </c>
      <c r="JG46" s="393">
        <f>'06_Inv_EIV'!JF8</f>
        <v>1200</v>
      </c>
      <c r="JH46" s="393">
        <f>'06_Inv_EIV'!JG8</f>
        <v>1200</v>
      </c>
      <c r="JI46" s="393">
        <f>'06_Inv_EIV'!JH8</f>
        <v>1000</v>
      </c>
      <c r="JJ46" s="393">
        <f>'06_Inv_EIV'!JI8</f>
        <v>1000</v>
      </c>
      <c r="JK46" s="393">
        <f>'06_Inv_EIV'!JJ8</f>
        <v>1000</v>
      </c>
      <c r="JL46" s="393">
        <f>'06_Inv_EIV'!JK8</f>
        <v>1000</v>
      </c>
      <c r="JM46" s="393">
        <f>'06_Inv_EIV'!JL8</f>
        <v>1000</v>
      </c>
      <c r="JN46" s="393">
        <f>'06_Inv_EIV'!JM8</f>
        <v>1000</v>
      </c>
      <c r="JO46" s="393">
        <f>'06_Inv_EIV'!JN8</f>
        <v>1000</v>
      </c>
      <c r="JP46" s="393">
        <f>'06_Inv_EIV'!JO8</f>
        <v>1000</v>
      </c>
      <c r="JQ46" s="393">
        <f>'06_Inv_EIV'!JP8</f>
        <v>1000</v>
      </c>
      <c r="JR46" s="393">
        <f>'06_Inv_EIV'!JQ8</f>
        <v>1000</v>
      </c>
      <c r="JS46" s="393">
        <f>'06_Inv_EIV'!JR8</f>
        <v>1000</v>
      </c>
      <c r="JT46" s="393">
        <f>'06_Inv_EIV'!JS8</f>
        <v>1000</v>
      </c>
      <c r="JU46" s="393">
        <f>'06_Inv_EIV'!JT8</f>
        <v>850</v>
      </c>
      <c r="JV46" s="393">
        <f>'06_Inv_EIV'!JU8</f>
        <v>850</v>
      </c>
      <c r="JW46" s="393">
        <f>'06_Inv_EIV'!JV8</f>
        <v>850</v>
      </c>
      <c r="JX46" s="393">
        <f>'06_Inv_EIV'!JW8</f>
        <v>850</v>
      </c>
      <c r="JY46" s="393">
        <f>'06_Inv_EIV'!JX8</f>
        <v>850</v>
      </c>
      <c r="JZ46" s="393">
        <f>'06_Inv_EIV'!JY8</f>
        <v>850</v>
      </c>
      <c r="KA46" s="393">
        <f>'06_Inv_EIV'!JZ8</f>
        <v>850</v>
      </c>
      <c r="KB46" s="393">
        <f>'06_Inv_EIV'!KA8</f>
        <v>850</v>
      </c>
      <c r="KC46" s="393">
        <f>'06_Inv_EIV'!KB8</f>
        <v>850</v>
      </c>
      <c r="KD46" s="393">
        <f>'06_Inv_EIV'!KC8</f>
        <v>850</v>
      </c>
      <c r="KE46" s="393">
        <f>'06_Inv_EIV'!KD8</f>
        <v>850</v>
      </c>
      <c r="KF46" s="393">
        <f>'06_Inv_EIV'!KE8</f>
        <v>850</v>
      </c>
      <c r="KG46" s="393">
        <f>'06_Inv_EIV'!KF8</f>
        <v>850</v>
      </c>
      <c r="KH46" s="393">
        <f>'06_Inv_EIV'!KG8</f>
        <v>850</v>
      </c>
      <c r="KI46" s="393">
        <f>'06_Inv_EIV'!KH8</f>
        <v>850</v>
      </c>
      <c r="KJ46" s="393">
        <f>'06_Inv_EIV'!KI8</f>
        <v>680</v>
      </c>
      <c r="KK46" s="393">
        <f>'06_Inv_EIV'!KJ8</f>
        <v>680</v>
      </c>
      <c r="KL46" s="393">
        <f>'06_Inv_EIV'!KK8</f>
        <v>680</v>
      </c>
      <c r="KM46" s="393">
        <f>'06_Inv_EIV'!KL8</f>
        <v>680</v>
      </c>
      <c r="KN46" s="393">
        <f>'06_Inv_EIV'!KM8</f>
        <v>680</v>
      </c>
      <c r="KO46" s="393">
        <f>'06_Inv_EIV'!KN8</f>
        <v>680</v>
      </c>
      <c r="KP46" s="393">
        <f>'06_Inv_EIV'!KO8</f>
        <v>500</v>
      </c>
      <c r="KQ46" s="393">
        <f>'06_Inv_EIV'!KP8</f>
        <v>500</v>
      </c>
      <c r="KR46" s="393">
        <f>'06_Inv_EIV'!KQ8</f>
        <v>500</v>
      </c>
      <c r="KS46" s="393">
        <f>'06_Inv_EIV'!KR8</f>
        <v>500</v>
      </c>
      <c r="KT46" s="393">
        <f>'06_Inv_EIV'!KS8</f>
        <v>500</v>
      </c>
      <c r="KU46" s="393">
        <f>'06_Inv_EIV'!KT8</f>
        <v>500</v>
      </c>
      <c r="KV46" s="393">
        <f>'06_Inv_EIV'!KU8</f>
        <v>500</v>
      </c>
      <c r="KW46" s="393">
        <f>'06_Inv_EIV'!KV8</f>
        <v>500</v>
      </c>
      <c r="KX46" s="393">
        <f>'06_Inv_EIV'!KW8</f>
        <v>500</v>
      </c>
      <c r="KY46" s="393">
        <f>'06_Inv_EIV'!KX8</f>
        <v>500</v>
      </c>
      <c r="KZ46" s="393">
        <f>'06_Inv_EIV'!KY8</f>
        <v>500</v>
      </c>
      <c r="LA46" s="393">
        <f>'06_Inv_EIV'!KZ8</f>
        <v>500</v>
      </c>
      <c r="LB46" s="393">
        <f>'06_Inv_EIV'!LA8</f>
        <v>500</v>
      </c>
      <c r="LC46" s="393">
        <f>'06_Inv_EIV'!LB8</f>
        <v>500</v>
      </c>
      <c r="LD46" s="393">
        <f>'06_Inv_EIV'!LC8</f>
        <v>500</v>
      </c>
    </row>
    <row r="47" spans="1:316">
      <c r="A47" s="126"/>
      <c r="B47" s="304" t="s">
        <v>15303</v>
      </c>
      <c r="C47" s="304"/>
      <c r="D47" s="306"/>
      <c r="E47" s="296">
        <v>8.9316566318991679</v>
      </c>
      <c r="F47" s="296">
        <v>8.9540698229453426</v>
      </c>
      <c r="G47" s="296">
        <v>8.8307972721914005</v>
      </c>
      <c r="H47" s="296">
        <v>8.7635576990528872</v>
      </c>
      <c r="I47" s="296">
        <v>8.7411445080067161</v>
      </c>
      <c r="J47" s="296">
        <v>8.7299379124836314</v>
      </c>
      <c r="K47" s="296">
        <v>8.7299379124836314</v>
      </c>
      <c r="L47" s="296">
        <v>8.7299379124836332</v>
      </c>
      <c r="M47" s="296">
        <v>8.6963181259143756</v>
      </c>
      <c r="N47" s="296">
        <v>8.6963181259143756</v>
      </c>
      <c r="O47" s="296">
        <v>8.6963181259143756</v>
      </c>
      <c r="P47" s="296">
        <v>8.7411445080067178</v>
      </c>
      <c r="Q47" s="296">
        <v>8.7747642945759754</v>
      </c>
      <c r="R47" s="296">
        <v>8.7747642945759754</v>
      </c>
      <c r="S47" s="296">
        <v>8.7635576990528889</v>
      </c>
      <c r="T47" s="296">
        <v>8.7411445080067178</v>
      </c>
      <c r="U47" s="296">
        <v>8.7523511035298043</v>
      </c>
      <c r="V47" s="296">
        <v>8.7523511035298043</v>
      </c>
      <c r="W47" s="296">
        <v>8.7747642945759736</v>
      </c>
      <c r="X47" s="296">
        <v>8.8195906766683176</v>
      </c>
      <c r="Y47" s="296">
        <v>8.842003867714487</v>
      </c>
      <c r="Z47" s="296">
        <v>8.842003867714487</v>
      </c>
      <c r="AA47" s="296">
        <v>8.6066653617296911</v>
      </c>
      <c r="AB47" s="296">
        <v>8.4609796199295797</v>
      </c>
      <c r="AC47" s="296">
        <v>8.4049466423141546</v>
      </c>
      <c r="AD47" s="296">
        <v>7.9006498437753025</v>
      </c>
      <c r="AE47" s="296">
        <v>7.8670300572060476</v>
      </c>
      <c r="AF47" s="296">
        <v>7.5420387870365682</v>
      </c>
      <c r="AG47" s="296">
        <v>7.3291134720979425</v>
      </c>
      <c r="AH47" s="296">
        <v>7.2394607079132562</v>
      </c>
      <c r="AI47" s="296">
        <v>6.8920562466976056</v>
      </c>
      <c r="AJ47" s="296">
        <v>6.7351639093744069</v>
      </c>
      <c r="AK47" s="296">
        <v>6.7351639093744069</v>
      </c>
      <c r="AL47" s="296">
        <v>6.6903375272820638</v>
      </c>
      <c r="AM47" s="296">
        <v>6.5110319989126966</v>
      </c>
      <c r="AN47" s="296">
        <v>6.2532803018817296</v>
      </c>
      <c r="AO47" s="296">
        <v>6.2084539197893855</v>
      </c>
      <c r="AP47" s="296">
        <v>6.1636275376970442</v>
      </c>
      <c r="AQ47" s="296">
        <v>6.1636275376970442</v>
      </c>
      <c r="AR47" s="296">
        <v>6.1636275376970442</v>
      </c>
      <c r="AS47" s="296">
        <v>6.1636275376970442</v>
      </c>
      <c r="AT47" s="296">
        <v>6.1636275376970442</v>
      </c>
      <c r="AU47" s="296">
        <v>6.1860407287432144</v>
      </c>
      <c r="AV47" s="296">
        <v>6.1636275376970442</v>
      </c>
      <c r="AW47" s="296">
        <v>6.1636275376970442</v>
      </c>
      <c r="AX47" s="296">
        <v>6.1636275376970442</v>
      </c>
      <c r="AY47" s="296">
        <v>6.1636275376970442</v>
      </c>
      <c r="AZ47" s="296">
        <v>6.1636275376970424</v>
      </c>
      <c r="BA47" s="296">
        <v>6.1860407287432135</v>
      </c>
      <c r="BB47" s="296">
        <v>6.1860407287432144</v>
      </c>
      <c r="BC47" s="296">
        <v>6.2532803018817269</v>
      </c>
      <c r="BD47" s="296">
        <v>6.2756934929278971</v>
      </c>
      <c r="BE47" s="296">
        <v>6.253280301881726</v>
      </c>
      <c r="BF47" s="296">
        <v>6.2532803018817269</v>
      </c>
      <c r="BG47" s="296">
        <v>6.230867110835554</v>
      </c>
      <c r="BH47" s="296">
        <v>6.1860407287432118</v>
      </c>
      <c r="BI47" s="296">
        <v>6.1972473242662991</v>
      </c>
      <c r="BJ47" s="296">
        <v>5.973115413804587</v>
      </c>
      <c r="BK47" s="296">
        <v>5.9282890317122465</v>
      </c>
      <c r="BL47" s="296">
        <v>5.7153637167736209</v>
      </c>
      <c r="BM47" s="296">
        <v>5.6369175481120219</v>
      </c>
      <c r="BN47" s="296">
        <v>5.6145043570658508</v>
      </c>
      <c r="BO47" s="296">
        <v>5.6257109525889364</v>
      </c>
      <c r="BP47" s="296">
        <v>5.6032977615427662</v>
      </c>
      <c r="BQ47" s="296">
        <v>5.6032977615427662</v>
      </c>
      <c r="BR47" s="296">
        <v>5.6032977615427662</v>
      </c>
      <c r="BS47" s="296">
        <v>5.6032977615427662</v>
      </c>
      <c r="BT47" s="296">
        <v>5.6032977615427662</v>
      </c>
      <c r="BU47" s="296">
        <v>5.6032977615427662</v>
      </c>
      <c r="BV47" s="296">
        <v>5.6032977615427662</v>
      </c>
      <c r="BW47" s="296">
        <v>5.4015790421272269</v>
      </c>
      <c r="BX47" s="296">
        <v>5.3791658510810549</v>
      </c>
      <c r="BY47" s="296">
        <v>5.3679592555579694</v>
      </c>
      <c r="BZ47" s="296">
        <v>5.3567526600348847</v>
      </c>
      <c r="CA47" s="296">
        <v>5.1214141540500888</v>
      </c>
      <c r="CB47" s="296">
        <v>5.0990009630039168</v>
      </c>
      <c r="CC47" s="296">
        <v>5.0877943674808304</v>
      </c>
      <c r="CD47" s="296">
        <v>5.0765877719577448</v>
      </c>
      <c r="CE47" s="296">
        <v>4.8412492659729498</v>
      </c>
      <c r="CF47" s="296">
        <v>4.8300426704498634</v>
      </c>
      <c r="CG47" s="296">
        <v>4.8188360749267787</v>
      </c>
      <c r="CH47" s="296">
        <v>4.8188360749267787</v>
      </c>
      <c r="CI47" s="296">
        <v>4.8188360749267787</v>
      </c>
      <c r="CJ47" s="296">
        <v>4.8188360749267787</v>
      </c>
      <c r="CK47" s="296">
        <v>4.8188360749267787</v>
      </c>
      <c r="CL47" s="296">
        <v>4.5386711868496405</v>
      </c>
      <c r="CM47" s="296">
        <v>4.5386711868496405</v>
      </c>
      <c r="CN47" s="296">
        <v>4.5386711868496405</v>
      </c>
      <c r="CO47" s="296">
        <v>4.5386711868496405</v>
      </c>
      <c r="CP47" s="296">
        <v>4.5386711868496405</v>
      </c>
      <c r="CQ47" s="296">
        <v>4.5386711868496405</v>
      </c>
      <c r="CR47" s="296">
        <v>4.5386711868496405</v>
      </c>
      <c r="CS47" s="296">
        <v>4.5386711868496405</v>
      </c>
      <c r="CT47" s="296">
        <v>4.5386711868496397</v>
      </c>
      <c r="CU47" s="296">
        <v>4.5162579958034685</v>
      </c>
      <c r="CV47" s="296">
        <v>4.505051400280383</v>
      </c>
      <c r="CW47" s="296">
        <v>4.505051400280383</v>
      </c>
      <c r="CX47" s="296">
        <v>4.505051400280383</v>
      </c>
      <c r="CY47" s="296">
        <v>4.4602250181880416</v>
      </c>
      <c r="CZ47" s="296">
        <v>4.4266052316187849</v>
      </c>
      <c r="DA47" s="296">
        <v>4.2809194898186735</v>
      </c>
      <c r="DB47" s="296">
        <v>4.2585062987725024</v>
      </c>
      <c r="DC47" s="296">
        <v>4.2585062987725024</v>
      </c>
      <c r="DD47" s="296">
        <v>4.2585062987725024</v>
      </c>
      <c r="DE47" s="296">
        <v>4.2585062987725015</v>
      </c>
      <c r="DF47" s="296">
        <v>4.2585062987725015</v>
      </c>
      <c r="DG47" s="296">
        <v>4.4041920405726147</v>
      </c>
      <c r="DH47" s="296">
        <v>4.5722909734188981</v>
      </c>
      <c r="DI47" s="296">
        <v>4.5722909734188972</v>
      </c>
      <c r="DJ47" s="296">
        <v>4.5722909734188981</v>
      </c>
      <c r="DK47" s="296">
        <v>4.6059107599881548</v>
      </c>
      <c r="DL47" s="296">
        <v>4.650737142080497</v>
      </c>
      <c r="DM47" s="296">
        <v>4.6843569286497528</v>
      </c>
      <c r="DN47" s="296">
        <v>4.807629479403694</v>
      </c>
      <c r="DO47" s="296">
        <v>4.8860756480652929</v>
      </c>
      <c r="DP47" s="296">
        <v>4.9533152212038072</v>
      </c>
      <c r="DQ47" s="296">
        <v>4.9533152212038063</v>
      </c>
      <c r="DR47" s="296">
        <v>4.9645218167268919</v>
      </c>
      <c r="DS47" s="296">
        <v>4.9757284122499774</v>
      </c>
      <c r="DT47" s="296">
        <v>4.9981416032961485</v>
      </c>
      <c r="DU47" s="296">
        <v>4.9981416032961494</v>
      </c>
      <c r="DV47" s="296">
        <v>5.0093481988192332</v>
      </c>
      <c r="DW47" s="296">
        <v>5.0205547943423197</v>
      </c>
      <c r="DX47" s="296">
        <v>4.9309020301576352</v>
      </c>
      <c r="DY47" s="296">
        <v>4.830042670449866</v>
      </c>
      <c r="DZ47" s="296">
        <v>4.7964228838806102</v>
      </c>
      <c r="EA47" s="296">
        <v>4.7964228838806102</v>
      </c>
      <c r="EB47" s="296">
        <v>4.7964228838806102</v>
      </c>
      <c r="EC47" s="296">
        <v>4.7964228838806102</v>
      </c>
      <c r="ED47" s="296">
        <v>4.7852162883575229</v>
      </c>
      <c r="EE47" s="296">
        <v>4.572290973418899</v>
      </c>
      <c r="EF47" s="296">
        <v>4.5162579958034712</v>
      </c>
      <c r="EG47" s="296">
        <v>4.5162579958034712</v>
      </c>
      <c r="EH47" s="296">
        <v>4.5162579958034712</v>
      </c>
      <c r="EI47" s="296">
        <v>4.5162579958034712</v>
      </c>
      <c r="EJ47" s="296">
        <v>4.5162579958034721</v>
      </c>
      <c r="EK47" s="296">
        <v>4.5162579958034712</v>
      </c>
      <c r="EL47" s="296">
        <v>4.5162579958034703</v>
      </c>
      <c r="EM47" s="296">
        <v>4.5162579958034712</v>
      </c>
      <c r="EN47" s="296">
        <v>4.5050514002803856</v>
      </c>
      <c r="EO47" s="296">
        <v>4.2585062987725033</v>
      </c>
      <c r="EP47" s="296">
        <v>4.2585062987725042</v>
      </c>
      <c r="EQ47" s="296">
        <v>4.2360931077263322</v>
      </c>
      <c r="ER47" s="296">
        <v>4.0007546017415372</v>
      </c>
      <c r="ES47" s="296">
        <v>3.9447216241261094</v>
      </c>
      <c r="ET47" s="296">
        <v>3.9335150286030238</v>
      </c>
      <c r="EU47" s="296">
        <v>3.6869699270951424</v>
      </c>
      <c r="EV47" s="296">
        <v>3.6645567360489713</v>
      </c>
      <c r="EW47" s="296">
        <v>3.6645567360489713</v>
      </c>
      <c r="EX47" s="296">
        <v>3.6757633315720555</v>
      </c>
      <c r="EY47" s="296">
        <v>3.5749039718642868</v>
      </c>
      <c r="EZ47" s="296">
        <v>3.5524907808181179</v>
      </c>
      <c r="FA47" s="296">
        <v>3.5412841852950296</v>
      </c>
      <c r="FB47" s="296">
        <v>3.5749039718642823</v>
      </c>
      <c r="FC47" s="296">
        <v>3.574903971864289</v>
      </c>
      <c r="FD47" s="296">
        <v>3.5749039718642939</v>
      </c>
      <c r="FE47" s="296">
        <v>3.5749039718642783</v>
      </c>
      <c r="FF47" s="296">
        <v>3.5749039718642703</v>
      </c>
      <c r="FG47" s="296">
        <v>3.5749039718643121</v>
      </c>
      <c r="FH47" s="296">
        <v>3.5749039718643152</v>
      </c>
      <c r="FI47" s="296">
        <v>3.5749039718642139</v>
      </c>
      <c r="FJ47" s="296">
        <v>3.5749039718642415</v>
      </c>
      <c r="FK47" s="296">
        <v>3.5749039718644786</v>
      </c>
      <c r="FL47" s="296">
        <v>3.5749039718643276</v>
      </c>
      <c r="FM47" s="296">
        <v>3.5749039718638085</v>
      </c>
      <c r="FN47" s="296">
        <v>3.5973171629105227</v>
      </c>
      <c r="FO47" s="296">
        <v>3.597317162911601</v>
      </c>
      <c r="FP47" s="296">
        <v>3.5973171629098939</v>
      </c>
      <c r="FQ47" s="296">
        <v>3.5973171629078888</v>
      </c>
      <c r="FR47" s="296">
        <v>3.5973171629127081</v>
      </c>
      <c r="FS47" s="296">
        <v>3.5973171629159162</v>
      </c>
      <c r="FT47" s="296">
        <v>3.5973171629030638</v>
      </c>
      <c r="FU47" s="296">
        <v>3.5973171628998704</v>
      </c>
      <c r="FV47" s="296">
        <v>3.5861105674088893</v>
      </c>
      <c r="FW47" s="296">
        <v>3.3955984435128932</v>
      </c>
      <c r="FX47" s="296">
        <v>3.3955984434372861</v>
      </c>
      <c r="FY47" s="296">
        <v>3.3955984434725206</v>
      </c>
      <c r="FZ47" s="296">
        <v>3.3955984436384656</v>
      </c>
      <c r="GA47" s="296">
        <v>3.3955984435032995</v>
      </c>
      <c r="GB47" s="296">
        <v>3.3955984431348609</v>
      </c>
      <c r="GC47" s="296">
        <v>3.3955984436134545</v>
      </c>
      <c r="GD47" s="296">
        <v>3.3955984443022484</v>
      </c>
      <c r="GE47" s="296">
        <v>3.3955984429626347</v>
      </c>
      <c r="GF47" s="296">
        <v>3.3955984416611056</v>
      </c>
      <c r="GG47" s="296">
        <v>3.3955984455278276</v>
      </c>
      <c r="GH47" s="296">
        <v>3.3955984470574263</v>
      </c>
      <c r="GI47" s="296">
        <v>3.3955984376041801</v>
      </c>
      <c r="GJ47" s="296">
        <v>3.3955984364549892</v>
      </c>
      <c r="GK47" s="296">
        <v>3.395598460994715</v>
      </c>
      <c r="GL47" s="296">
        <v>3.3955984531758201</v>
      </c>
      <c r="GM47" s="296">
        <v>3.4180115907984852</v>
      </c>
      <c r="GN47" s="296">
        <v>3.3955984318506398</v>
      </c>
      <c r="GO47" s="296">
        <v>3.3955985593155948</v>
      </c>
      <c r="GP47" s="296">
        <v>3.4068050174036668</v>
      </c>
      <c r="GQ47" s="296">
        <v>3.4068047823460397</v>
      </c>
      <c r="GR47" s="296">
        <v>3.4292183457605376</v>
      </c>
      <c r="GS47" s="296">
        <v>3.4404254549001276</v>
      </c>
      <c r="GT47" s="296">
        <v>3.5188704183877495</v>
      </c>
      <c r="GU47" s="296">
        <v>3.6085225347351515</v>
      </c>
      <c r="GV47" s="296">
        <v>3.6197320028686066</v>
      </c>
      <c r="GW47" s="296">
        <v>3.6197331325490909</v>
      </c>
      <c r="GX47" s="296">
        <v>3.6197247825178009</v>
      </c>
      <c r="GY47" s="296">
        <v>3.566165170149759</v>
      </c>
      <c r="GZ47" s="296">
        <v>3.5126205453309511</v>
      </c>
      <c r="HA47" s="296">
        <v>3.4590531700483718</v>
      </c>
      <c r="HB47" s="296">
        <v>3.4054467098537167</v>
      </c>
      <c r="HC47" s="296">
        <v>3.3519264591760689</v>
      </c>
      <c r="HD47" s="296">
        <v>3.2984394912266892</v>
      </c>
      <c r="HE47" s="296">
        <v>3.2447845577536358</v>
      </c>
      <c r="HF47" s="296">
        <v>3.191027933141855</v>
      </c>
      <c r="HG47" s="296">
        <v>3.1378389705999461</v>
      </c>
      <c r="HH47" s="296">
        <v>3.0844795182026781</v>
      </c>
      <c r="HI47" s="296">
        <v>3.0301800489477757</v>
      </c>
      <c r="HJ47" s="296">
        <v>2.9760342385933902</v>
      </c>
      <c r="HK47" s="296">
        <v>2.9250201420478823</v>
      </c>
      <c r="HL47" s="296">
        <v>2.8710061515030132</v>
      </c>
      <c r="HM47" s="308">
        <v>2.8131114947222917</v>
      </c>
      <c r="HN47" s="308">
        <v>2.7595573274800391</v>
      </c>
      <c r="HO47" s="308">
        <v>2.720500207802639</v>
      </c>
      <c r="HP47" s="308">
        <v>2.6550292196927132</v>
      </c>
      <c r="HQ47" s="308">
        <v>2.5823529411764699</v>
      </c>
      <c r="HR47" s="308">
        <v>2.6497613181818198</v>
      </c>
      <c r="HS47" s="308">
        <v>2.74079446575342</v>
      </c>
      <c r="HT47" s="308">
        <v>2.6371833333333301</v>
      </c>
      <c r="HU47" s="308">
        <v>2.6541176470588299</v>
      </c>
      <c r="HV47" s="308">
        <v>2.5104028358209001</v>
      </c>
      <c r="HW47" s="308">
        <v>2.5387</v>
      </c>
      <c r="HX47" s="308">
        <v>2.5567000000000002</v>
      </c>
      <c r="HY47" s="308">
        <v>2.4018999999999999</v>
      </c>
      <c r="HZ47" s="308">
        <v>2.4542999999999999</v>
      </c>
      <c r="IA47" s="308">
        <v>2.5581</v>
      </c>
      <c r="IB47" s="308">
        <v>2.6760000000000002</v>
      </c>
      <c r="IC47" s="308">
        <v>2.4830000000000001</v>
      </c>
      <c r="ID47" s="308">
        <v>2.4811999999999999</v>
      </c>
      <c r="IE47" s="308">
        <v>2.5413999999999999</v>
      </c>
      <c r="IF47" s="308">
        <v>2.5430000000000001</v>
      </c>
      <c r="IG47" s="308">
        <v>2.5375000000000001</v>
      </c>
      <c r="IH47" s="308">
        <v>2.3574000000000002</v>
      </c>
      <c r="II47" s="308">
        <v>2.4988000000000001</v>
      </c>
      <c r="IJ47" s="308">
        <v>2.4287000000000001</v>
      </c>
      <c r="IK47" s="308">
        <v>2.5234000000000001</v>
      </c>
      <c r="IL47" s="308">
        <v>2.4792999999999998</v>
      </c>
      <c r="IM47" s="308">
        <v>2.4121000000000001</v>
      </c>
      <c r="IN47" s="308">
        <v>2.7725</v>
      </c>
      <c r="IO47" s="308">
        <v>2.5661999999999998</v>
      </c>
      <c r="IP47" s="308">
        <v>2.6949999999999998</v>
      </c>
      <c r="IQ47" s="308">
        <v>2.5627</v>
      </c>
      <c r="IR47" s="308">
        <v>2.4020999999999999</v>
      </c>
      <c r="IS47" s="308">
        <v>2.3839999999999999</v>
      </c>
      <c r="IT47" s="308">
        <v>2.1922999999999999</v>
      </c>
      <c r="IU47" s="308">
        <v>2.2012999999999998</v>
      </c>
      <c r="IV47" s="308">
        <v>2.3954</v>
      </c>
      <c r="IW47" s="308">
        <v>2.3786</v>
      </c>
      <c r="IX47" s="308">
        <v>2.3220999999999998</v>
      </c>
      <c r="IY47" s="308">
        <v>2.3452999999999999</v>
      </c>
      <c r="IZ47" s="308">
        <v>2.4605999999999999</v>
      </c>
      <c r="JA47" s="308">
        <v>2.4533999999999998</v>
      </c>
      <c r="JB47" s="308">
        <v>2.3721000000000001</v>
      </c>
      <c r="JC47" s="308">
        <v>2.4331</v>
      </c>
      <c r="JD47" s="308">
        <v>2.3805999999999998</v>
      </c>
      <c r="JE47" s="308">
        <v>2.5129000000000001</v>
      </c>
      <c r="JF47" s="308">
        <v>2.3237000000000001</v>
      </c>
      <c r="JG47" s="308">
        <v>2.4527999999999999</v>
      </c>
      <c r="JH47" s="308">
        <v>2.3475999999999999</v>
      </c>
      <c r="JI47" s="308">
        <v>2.5116000000000001</v>
      </c>
      <c r="JJ47" s="308">
        <v>2.3925000000000001</v>
      </c>
      <c r="JK47" s="308">
        <v>2.4739</v>
      </c>
      <c r="JL47" s="308">
        <v>2.4903</v>
      </c>
      <c r="JM47" s="308">
        <v>2.3715999999999999</v>
      </c>
      <c r="JN47" s="308">
        <v>2.5844</v>
      </c>
      <c r="JO47" s="308">
        <v>2.4523999999999999</v>
      </c>
      <c r="JP47" s="308">
        <v>2.294</v>
      </c>
      <c r="JQ47" s="308">
        <v>2.4348999999999998</v>
      </c>
      <c r="JR47" s="308">
        <v>2.4621</v>
      </c>
      <c r="JS47" s="308">
        <v>2.4297</v>
      </c>
      <c r="JT47" s="308">
        <v>2.3098000000000001</v>
      </c>
      <c r="JU47" s="308">
        <v>2.2679</v>
      </c>
      <c r="JV47" s="308">
        <v>2.2877999999999998</v>
      </c>
      <c r="JW47" s="308">
        <v>2.2858999999999998</v>
      </c>
      <c r="JX47" s="308">
        <v>2.2589000000000001</v>
      </c>
      <c r="JY47" s="308">
        <v>2.2681</v>
      </c>
      <c r="JZ47" s="308">
        <v>2.5059</v>
      </c>
      <c r="KA47" s="308">
        <v>2.2555999999999998</v>
      </c>
      <c r="KB47" s="308">
        <v>2.3199999999999998</v>
      </c>
      <c r="KC47" s="308">
        <v>2.3702000000000001</v>
      </c>
      <c r="KD47" s="308">
        <v>2.1526999999999998</v>
      </c>
      <c r="KE47" s="308">
        <v>2.3502000000000001</v>
      </c>
      <c r="KF47" s="308">
        <v>2.3146</v>
      </c>
      <c r="KG47" s="308">
        <v>2.2504</v>
      </c>
      <c r="KH47" s="308">
        <v>2.4586000000000001</v>
      </c>
      <c r="KI47" s="308">
        <v>2.2946</v>
      </c>
      <c r="KJ47" s="308">
        <v>2.2437999999999998</v>
      </c>
      <c r="KK47" s="308">
        <v>2.048</v>
      </c>
      <c r="KL47" s="308">
        <v>2.3858999999999999</v>
      </c>
      <c r="KM47" s="308">
        <v>2.3412999999999999</v>
      </c>
      <c r="KN47" s="308">
        <v>2.2199</v>
      </c>
      <c r="KO47" s="308">
        <v>2.2427000000000001</v>
      </c>
      <c r="KP47" s="308">
        <v>2.3584999999999998</v>
      </c>
      <c r="KQ47" s="308">
        <v>2.1635</v>
      </c>
      <c r="KR47" s="308">
        <v>2.323</v>
      </c>
      <c r="KS47" s="308">
        <v>2.2122999999999999</v>
      </c>
      <c r="KT47" s="308">
        <v>2.2357</v>
      </c>
      <c r="KU47" s="308">
        <v>2.2321</v>
      </c>
      <c r="KV47" s="308">
        <v>2.1680000000000001</v>
      </c>
      <c r="KW47" s="308">
        <v>2.1825999999999999</v>
      </c>
      <c r="KX47" s="308">
        <v>2.2972999999999999</v>
      </c>
      <c r="KY47" s="308">
        <v>2.2526999999999999</v>
      </c>
      <c r="KZ47" s="308">
        <v>2.2079</v>
      </c>
      <c r="LA47" s="308">
        <v>2.2570000000000001</v>
      </c>
      <c r="LB47" s="308">
        <v>2.2823000000000002</v>
      </c>
      <c r="LC47" s="308">
        <v>2.2235</v>
      </c>
      <c r="LD47" s="308">
        <v>2.2277999999999998</v>
      </c>
    </row>
    <row r="48" spans="1:316">
      <c r="A48" s="126"/>
      <c r="B48" s="304" t="s">
        <v>15304</v>
      </c>
      <c r="C48" s="304"/>
      <c r="D48" s="306"/>
      <c r="E48" s="296">
        <v>7.7025386756702083</v>
      </c>
      <c r="F48" s="296">
        <v>7.7218675054711392</v>
      </c>
      <c r="G48" s="296">
        <v>7.6155589415660288</v>
      </c>
      <c r="H48" s="296">
        <v>7.5575724521632415</v>
      </c>
      <c r="I48" s="296">
        <v>7.5382436223623124</v>
      </c>
      <c r="J48" s="296">
        <v>7.5285792074618474</v>
      </c>
      <c r="K48" s="296">
        <v>7.5285792074618492</v>
      </c>
      <c r="L48" s="296">
        <v>7.5285792074618474</v>
      </c>
      <c r="M48" s="296">
        <v>7.4995859627604542</v>
      </c>
      <c r="N48" s="296">
        <v>7.4995859627604542</v>
      </c>
      <c r="O48" s="296">
        <v>7.4995859627604542</v>
      </c>
      <c r="P48" s="296">
        <v>7.5382436223623124</v>
      </c>
      <c r="Q48" s="296">
        <v>7.5672368670637056</v>
      </c>
      <c r="R48" s="296">
        <v>7.5672368670637056</v>
      </c>
      <c r="S48" s="296">
        <v>7.5575724521632415</v>
      </c>
      <c r="T48" s="296">
        <v>7.5382436223623133</v>
      </c>
      <c r="U48" s="296">
        <v>7.5479080372627765</v>
      </c>
      <c r="V48" s="296">
        <v>7.5479080372627765</v>
      </c>
      <c r="W48" s="296">
        <v>7.5672368670637065</v>
      </c>
      <c r="X48" s="296">
        <v>7.6058945266655646</v>
      </c>
      <c r="Y48" s="296">
        <v>7.6252233564664937</v>
      </c>
      <c r="Z48" s="296">
        <v>7.6252233564664937</v>
      </c>
      <c r="AA48" s="296">
        <v>7.4222706435567387</v>
      </c>
      <c r="AB48" s="296">
        <v>7.2966332498507009</v>
      </c>
      <c r="AC48" s="296">
        <v>7.2483111753483787</v>
      </c>
      <c r="AD48" s="296">
        <v>6.8134125048274763</v>
      </c>
      <c r="AE48" s="296">
        <v>6.7844192601260831</v>
      </c>
      <c r="AF48" s="296">
        <v>6.5041512280126135</v>
      </c>
      <c r="AG48" s="296">
        <v>6.3205273449037866</v>
      </c>
      <c r="AH48" s="296">
        <v>6.2432120257000694</v>
      </c>
      <c r="AI48" s="296">
        <v>5.9436151637856716</v>
      </c>
      <c r="AJ48" s="296">
        <v>5.808313355179167</v>
      </c>
      <c r="AK48" s="296">
        <v>5.808313355179167</v>
      </c>
      <c r="AL48" s="296">
        <v>5.7696556955773097</v>
      </c>
      <c r="AM48" s="296">
        <v>5.6150250571698779</v>
      </c>
      <c r="AN48" s="296">
        <v>5.3927435144591955</v>
      </c>
      <c r="AO48" s="296">
        <v>5.3540858548573365</v>
      </c>
      <c r="AP48" s="296">
        <v>5.3154281952554783</v>
      </c>
      <c r="AQ48" s="296">
        <v>5.3154281952554783</v>
      </c>
      <c r="AR48" s="296">
        <v>5.3154281952554783</v>
      </c>
      <c r="AS48" s="296">
        <v>5.3154281952554783</v>
      </c>
      <c r="AT48" s="296">
        <v>5.3154281952554783</v>
      </c>
      <c r="AU48" s="296">
        <v>5.3347570250564074</v>
      </c>
      <c r="AV48" s="296">
        <v>5.3154281952554783</v>
      </c>
      <c r="AW48" s="296">
        <v>5.3154281952554783</v>
      </c>
      <c r="AX48" s="296">
        <v>5.3154281952554774</v>
      </c>
      <c r="AY48" s="296">
        <v>5.3154281952554783</v>
      </c>
      <c r="AZ48" s="296">
        <v>5.3154281952554765</v>
      </c>
      <c r="BA48" s="296">
        <v>5.3347570250564047</v>
      </c>
      <c r="BB48" s="296">
        <v>5.3347570250564065</v>
      </c>
      <c r="BC48" s="296">
        <v>5.3927435144591938</v>
      </c>
      <c r="BD48" s="296">
        <v>5.4120723442601211</v>
      </c>
      <c r="BE48" s="296">
        <v>5.392743514459192</v>
      </c>
      <c r="BF48" s="296">
        <v>5.3927435144591938</v>
      </c>
      <c r="BG48" s="296">
        <v>5.3734146846582629</v>
      </c>
      <c r="BH48" s="296">
        <v>5.3347570250564056</v>
      </c>
      <c r="BI48" s="296">
        <v>5.3444214399568706</v>
      </c>
      <c r="BJ48" s="296">
        <v>5.1511331419475805</v>
      </c>
      <c r="BK48" s="296">
        <v>5.1124754823457224</v>
      </c>
      <c r="BL48" s="296">
        <v>4.9288515992368964</v>
      </c>
      <c r="BM48" s="296">
        <v>4.861200694933645</v>
      </c>
      <c r="BN48" s="296">
        <v>4.8418718651327159</v>
      </c>
      <c r="BO48" s="296">
        <v>4.8515362800331809</v>
      </c>
      <c r="BP48" s="296">
        <v>4.8322074502322518</v>
      </c>
      <c r="BQ48" s="296">
        <v>4.8322074502322518</v>
      </c>
      <c r="BR48" s="296">
        <v>4.8322074502322518</v>
      </c>
      <c r="BS48" s="296">
        <v>4.8322074502322518</v>
      </c>
      <c r="BT48" s="296">
        <v>4.8322074502322518</v>
      </c>
      <c r="BU48" s="296">
        <v>4.8322074502322518</v>
      </c>
      <c r="BV48" s="296">
        <v>4.832207450232251</v>
      </c>
      <c r="BW48" s="296">
        <v>4.65824798202389</v>
      </c>
      <c r="BX48" s="296">
        <v>4.6389191522229609</v>
      </c>
      <c r="BY48" s="296">
        <v>4.6292547373224959</v>
      </c>
      <c r="BZ48" s="296">
        <v>4.6195903224220318</v>
      </c>
      <c r="CA48" s="296">
        <v>4.4166376095122786</v>
      </c>
      <c r="CB48" s="296">
        <v>4.3973087797113486</v>
      </c>
      <c r="CC48" s="296">
        <v>4.3876443648108836</v>
      </c>
      <c r="CD48" s="296">
        <v>4.3779799499104204</v>
      </c>
      <c r="CE48" s="296">
        <v>4.1750272370006654</v>
      </c>
      <c r="CF48" s="296">
        <v>4.1653628221001995</v>
      </c>
      <c r="CG48" s="296">
        <v>4.1556984071997354</v>
      </c>
      <c r="CH48" s="296">
        <v>4.1556984071997354</v>
      </c>
      <c r="CI48" s="296">
        <v>4.1556984071997354</v>
      </c>
      <c r="CJ48" s="296">
        <v>4.1556984071997354</v>
      </c>
      <c r="CK48" s="296">
        <v>4.1556984071997354</v>
      </c>
      <c r="CL48" s="296">
        <v>3.9140880346881226</v>
      </c>
      <c r="CM48" s="296">
        <v>3.9140880346881226</v>
      </c>
      <c r="CN48" s="296">
        <v>3.9140880346881231</v>
      </c>
      <c r="CO48" s="296">
        <v>3.9140880346881231</v>
      </c>
      <c r="CP48" s="296">
        <v>3.9140880346881226</v>
      </c>
      <c r="CQ48" s="296">
        <v>3.9140880346881226</v>
      </c>
      <c r="CR48" s="296">
        <v>3.9140880346881231</v>
      </c>
      <c r="CS48" s="296">
        <v>3.9140880346881231</v>
      </c>
      <c r="CT48" s="296">
        <v>3.9140880346881226</v>
      </c>
      <c r="CU48" s="296">
        <v>3.894759204887194</v>
      </c>
      <c r="CV48" s="296">
        <v>3.885094789986729</v>
      </c>
      <c r="CW48" s="296">
        <v>3.8850947899867294</v>
      </c>
      <c r="CX48" s="296">
        <v>3.8850947899867285</v>
      </c>
      <c r="CY48" s="296">
        <v>3.8464371303848708</v>
      </c>
      <c r="CZ48" s="296">
        <v>3.8174438856834785</v>
      </c>
      <c r="DA48" s="296">
        <v>3.6918064919774394</v>
      </c>
      <c r="DB48" s="296">
        <v>3.6724776621765103</v>
      </c>
      <c r="DC48" s="296">
        <v>3.6724776621765103</v>
      </c>
      <c r="DD48" s="296">
        <v>3.6724776621765112</v>
      </c>
      <c r="DE48" s="296">
        <v>3.6724776621765107</v>
      </c>
      <c r="DF48" s="296">
        <v>3.6724776621765103</v>
      </c>
      <c r="DG48" s="296">
        <v>3.7981150558825485</v>
      </c>
      <c r="DH48" s="296">
        <v>3.9430812793895167</v>
      </c>
      <c r="DI48" s="296">
        <v>3.9430812793895162</v>
      </c>
      <c r="DJ48" s="296">
        <v>3.9430812793895162</v>
      </c>
      <c r="DK48" s="296">
        <v>3.9720745240909112</v>
      </c>
      <c r="DL48" s="296">
        <v>4.0107321836927685</v>
      </c>
      <c r="DM48" s="296">
        <v>4.0397254283941608</v>
      </c>
      <c r="DN48" s="296">
        <v>4.1460339922992713</v>
      </c>
      <c r="DO48" s="296">
        <v>4.2136848966025235</v>
      </c>
      <c r="DP48" s="296">
        <v>4.2716713860053099</v>
      </c>
      <c r="DQ48" s="296">
        <v>4.2716713860053099</v>
      </c>
      <c r="DR48" s="296">
        <v>4.2813358009057749</v>
      </c>
      <c r="DS48" s="296">
        <v>4.2910002158062399</v>
      </c>
      <c r="DT48" s="296">
        <v>4.3103290456071681</v>
      </c>
      <c r="DU48" s="296">
        <v>4.310329045607169</v>
      </c>
      <c r="DV48" s="296">
        <v>4.3199934605076331</v>
      </c>
      <c r="DW48" s="296">
        <v>4.3296578754080981</v>
      </c>
      <c r="DX48" s="296">
        <v>4.2523425562043817</v>
      </c>
      <c r="DY48" s="296">
        <v>4.1653628221002013</v>
      </c>
      <c r="DZ48" s="296">
        <v>4.1363695773988089</v>
      </c>
      <c r="EA48" s="296">
        <v>4.1363695773988081</v>
      </c>
      <c r="EB48" s="296">
        <v>4.1363695773988089</v>
      </c>
      <c r="EC48" s="296">
        <v>4.1363695773988081</v>
      </c>
      <c r="ED48" s="296">
        <v>4.1267051624983431</v>
      </c>
      <c r="EE48" s="296">
        <v>3.943081279389518</v>
      </c>
      <c r="EF48" s="296">
        <v>3.8947592048871957</v>
      </c>
      <c r="EG48" s="296">
        <v>3.8947592048871957</v>
      </c>
      <c r="EH48" s="296">
        <v>3.8947592048871957</v>
      </c>
      <c r="EI48" s="296">
        <v>3.8947592048871957</v>
      </c>
      <c r="EJ48" s="296">
        <v>3.8947592048871962</v>
      </c>
      <c r="EK48" s="296">
        <v>3.8947592048871957</v>
      </c>
      <c r="EL48" s="296">
        <v>3.8947592048871953</v>
      </c>
      <c r="EM48" s="296">
        <v>3.8947592048871962</v>
      </c>
      <c r="EN48" s="296">
        <v>3.8850947899867316</v>
      </c>
      <c r="EO48" s="296">
        <v>3.6724776621765121</v>
      </c>
      <c r="EP48" s="296">
        <v>3.6724776621765121</v>
      </c>
      <c r="EQ48" s="296">
        <v>3.6531488323755834</v>
      </c>
      <c r="ER48" s="296">
        <v>3.4501961194658288</v>
      </c>
      <c r="ES48" s="296">
        <v>3.4018740449635065</v>
      </c>
      <c r="ET48" s="296">
        <v>3.392209630063042</v>
      </c>
      <c r="EU48" s="296">
        <v>3.1795925022528224</v>
      </c>
      <c r="EV48" s="296">
        <v>3.1602636724518938</v>
      </c>
      <c r="EW48" s="296">
        <v>3.1602636724518933</v>
      </c>
      <c r="EX48" s="296">
        <v>3.1699280873523579</v>
      </c>
      <c r="EY48" s="296">
        <v>3.0829483532481783</v>
      </c>
      <c r="EZ48" s="296">
        <v>3.0636195234472492</v>
      </c>
      <c r="FA48" s="296">
        <v>3.053955108546782</v>
      </c>
      <c r="FB48" s="296">
        <v>3.0829483532481774</v>
      </c>
      <c r="FC48" s="296">
        <v>3.0829483532481818</v>
      </c>
      <c r="FD48" s="296">
        <v>3.0829483532481752</v>
      </c>
      <c r="FE48" s="296">
        <v>3.0829483532481667</v>
      </c>
      <c r="FF48" s="296">
        <v>3.0829483532481872</v>
      </c>
      <c r="FG48" s="296">
        <v>3.0829483532481996</v>
      </c>
      <c r="FH48" s="296">
        <v>3.0829483532481472</v>
      </c>
      <c r="FI48" s="296">
        <v>3.0829483532481325</v>
      </c>
      <c r="FJ48" s="296">
        <v>3.0829483532482698</v>
      </c>
      <c r="FK48" s="296">
        <v>3.0829483532482485</v>
      </c>
      <c r="FL48" s="296">
        <v>3.0829483532479367</v>
      </c>
      <c r="FM48" s="296">
        <v>3.0829483532480766</v>
      </c>
      <c r="FN48" s="296">
        <v>3.1022771830497464</v>
      </c>
      <c r="FO48" s="296">
        <v>3.1022771830490923</v>
      </c>
      <c r="FP48" s="296">
        <v>3.1022771830476144</v>
      </c>
      <c r="FQ48" s="296">
        <v>3.1022771830495675</v>
      </c>
      <c r="FR48" s="296">
        <v>3.1022771830527112</v>
      </c>
      <c r="FS48" s="296">
        <v>3.1022771830464766</v>
      </c>
      <c r="FT48" s="296">
        <v>3.1022771830417013</v>
      </c>
      <c r="FU48" s="296">
        <v>3.102277183057379</v>
      </c>
      <c r="FV48" s="296">
        <v>3.0926127681648103</v>
      </c>
      <c r="FW48" s="296">
        <v>2.9283177148133461</v>
      </c>
      <c r="FX48" s="296">
        <v>2.9283177148149351</v>
      </c>
      <c r="FY48" s="296">
        <v>2.9283177149094577</v>
      </c>
      <c r="FZ48" s="296">
        <v>2.9283177148864796</v>
      </c>
      <c r="GA48" s="296">
        <v>2.9283177146425121</v>
      </c>
      <c r="GB48" s="296">
        <v>2.9283177148212909</v>
      </c>
      <c r="GC48" s="296">
        <v>2.9283177152875486</v>
      </c>
      <c r="GD48" s="296">
        <v>2.9283177147945674</v>
      </c>
      <c r="GE48" s="296">
        <v>2.9283177136666398</v>
      </c>
      <c r="GF48" s="296">
        <v>2.9283177155364073</v>
      </c>
      <c r="GG48" s="296">
        <v>2.9283177171525812</v>
      </c>
      <c r="GH48" s="296">
        <v>2.9283177128226416</v>
      </c>
      <c r="GI48" s="296">
        <v>2.9283177091549297</v>
      </c>
      <c r="GJ48" s="296">
        <v>2.9283177230154771</v>
      </c>
      <c r="GK48" s="296">
        <v>2.9283177236172757</v>
      </c>
      <c r="GL48" s="296">
        <v>2.9283176955028845</v>
      </c>
      <c r="GM48" s="296">
        <v>2.9476465242474812</v>
      </c>
      <c r="GN48" s="296">
        <v>2.9283177785491543</v>
      </c>
      <c r="GO48" s="296">
        <v>2.9283177260284439</v>
      </c>
      <c r="GP48" s="296">
        <v>2.9379819976963866</v>
      </c>
      <c r="GQ48" s="296">
        <v>2.9379821057143509</v>
      </c>
      <c r="GR48" s="296">
        <v>2.9573113603110532</v>
      </c>
      <c r="GS48" s="296">
        <v>2.9669751748284749</v>
      </c>
      <c r="GT48" s="296">
        <v>3.0346255669232667</v>
      </c>
      <c r="GU48" s="296">
        <v>3.1119420099017594</v>
      </c>
      <c r="GV48" s="296">
        <v>3.1216081704177192</v>
      </c>
      <c r="GW48" s="296">
        <v>3.1216033215849586</v>
      </c>
      <c r="GX48" s="296">
        <v>3.1216032079616047</v>
      </c>
      <c r="GY48" s="296">
        <v>3.0754203475514692</v>
      </c>
      <c r="GZ48" s="296">
        <v>3.0292337567079239</v>
      </c>
      <c r="HA48" s="296">
        <v>2.9830123088803639</v>
      </c>
      <c r="HB48" s="296">
        <v>2.9368403267888104</v>
      </c>
      <c r="HC48" s="296">
        <v>2.890687742096536</v>
      </c>
      <c r="HD48" s="296">
        <v>2.8444867628560675</v>
      </c>
      <c r="HE48" s="296">
        <v>2.7981312649805541</v>
      </c>
      <c r="HF48" s="296">
        <v>2.752149515200319</v>
      </c>
      <c r="HG48" s="296">
        <v>2.7060713283898177</v>
      </c>
      <c r="HH48" s="296">
        <v>2.6596844323509701</v>
      </c>
      <c r="HI48" s="296">
        <v>2.6127364184713193</v>
      </c>
      <c r="HJ48" s="296">
        <v>2.5681878427611382</v>
      </c>
      <c r="HK48" s="296">
        <v>2.5217391862492864</v>
      </c>
      <c r="HL48" s="296">
        <v>2.4741703927644934</v>
      </c>
      <c r="HM48" s="308">
        <v>2.425078264125446</v>
      </c>
      <c r="HN48" s="308">
        <v>2.3897005574536299</v>
      </c>
      <c r="HO48" s="308">
        <v>2.3359889639110505</v>
      </c>
      <c r="HP48" s="308">
        <v>2.284150335231157</v>
      </c>
      <c r="HQ48" s="308">
        <v>2.2292642823529398</v>
      </c>
      <c r="HR48" s="308">
        <v>2.3365233711048199</v>
      </c>
      <c r="HS48" s="308">
        <v>2.2758638315018298</v>
      </c>
      <c r="HT48" s="308">
        <v>2.28632539468303</v>
      </c>
      <c r="HU48" s="308">
        <v>2.32376587985866</v>
      </c>
      <c r="HV48" s="308">
        <v>2.3273146247544201</v>
      </c>
      <c r="HW48" s="308">
        <v>2.2389000000000001</v>
      </c>
      <c r="HX48" s="308">
        <v>2.3010000000000002</v>
      </c>
      <c r="HY48" s="308">
        <v>2.3050999999999999</v>
      </c>
      <c r="HZ48" s="308">
        <v>2.2191000000000001</v>
      </c>
      <c r="IA48" s="308">
        <v>2.2566999999999999</v>
      </c>
      <c r="IB48" s="308">
        <v>2.2383000000000002</v>
      </c>
      <c r="IC48" s="308">
        <v>2.0415999999999999</v>
      </c>
      <c r="ID48" s="308">
        <v>2.2132999999999998</v>
      </c>
      <c r="IE48" s="308">
        <v>2.0687000000000002</v>
      </c>
      <c r="IF48" s="308">
        <v>2.1465000000000001</v>
      </c>
      <c r="IG48" s="308">
        <v>2.2662</v>
      </c>
      <c r="IH48" s="308">
        <v>2.1419999999999999</v>
      </c>
      <c r="II48" s="308">
        <v>2.0758000000000001</v>
      </c>
      <c r="IJ48" s="308">
        <v>2.1978</v>
      </c>
      <c r="IK48" s="308">
        <v>2.2435999999999998</v>
      </c>
      <c r="IL48" s="308">
        <v>2.1823999999999999</v>
      </c>
      <c r="IM48" s="308">
        <v>2.2061999999999999</v>
      </c>
      <c r="IN48" s="308">
        <v>2.3559999999999999</v>
      </c>
      <c r="IO48" s="308">
        <v>2.1613000000000002</v>
      </c>
      <c r="IP48" s="308">
        <v>2.3088000000000002</v>
      </c>
      <c r="IQ48" s="308">
        <v>2.1882999999999999</v>
      </c>
      <c r="IR48" s="308">
        <v>2.0865999999999998</v>
      </c>
      <c r="IS48" s="308">
        <v>2.0674000000000001</v>
      </c>
      <c r="IT48" s="308">
        <v>2.0863999999999998</v>
      </c>
      <c r="IU48" s="308">
        <v>2.1328</v>
      </c>
      <c r="IV48" s="308">
        <v>2.1560000000000001</v>
      </c>
      <c r="IW48" s="308">
        <v>2.0316000000000001</v>
      </c>
      <c r="IX48" s="308">
        <v>2.0371999999999999</v>
      </c>
      <c r="IY48" s="308">
        <v>2.1659999999999999</v>
      </c>
      <c r="IZ48" s="308">
        <v>2.0510000000000002</v>
      </c>
      <c r="JA48" s="308">
        <v>2.1107</v>
      </c>
      <c r="JB48" s="308">
        <v>2.2317</v>
      </c>
      <c r="JC48" s="308">
        <v>2.0547</v>
      </c>
      <c r="JD48" s="308">
        <v>2.1040000000000001</v>
      </c>
      <c r="JE48" s="308">
        <v>2.1953</v>
      </c>
      <c r="JF48" s="308">
        <v>2.1278000000000001</v>
      </c>
      <c r="JG48" s="308">
        <v>2.1623000000000001</v>
      </c>
      <c r="JH48" s="308">
        <v>2.1398000000000001</v>
      </c>
      <c r="JI48" s="308">
        <v>2.1236999999999999</v>
      </c>
      <c r="JJ48" s="308">
        <v>2.1547000000000001</v>
      </c>
      <c r="JK48" s="308">
        <v>2.1924999999999999</v>
      </c>
      <c r="JL48" s="308">
        <v>2.1301000000000001</v>
      </c>
      <c r="JM48" s="308">
        <v>2.2292999999999998</v>
      </c>
      <c r="JN48" s="308">
        <v>2.1421999999999999</v>
      </c>
      <c r="JO48" s="308">
        <v>2.1705999999999999</v>
      </c>
      <c r="JP48" s="308">
        <v>2.2349999999999999</v>
      </c>
      <c r="JQ48" s="308">
        <v>2.2443</v>
      </c>
      <c r="JR48" s="308">
        <v>2.1720000000000002</v>
      </c>
      <c r="JS48" s="308">
        <v>2.2233999999999998</v>
      </c>
      <c r="JT48" s="308">
        <v>2.1661999999999999</v>
      </c>
      <c r="JU48" s="308">
        <v>2.1934</v>
      </c>
      <c r="JV48" s="308">
        <v>2.1806999999999999</v>
      </c>
      <c r="JW48" s="308">
        <v>2.1574</v>
      </c>
      <c r="JX48" s="308">
        <v>2.1955</v>
      </c>
      <c r="JY48" s="308">
        <v>2.1356000000000002</v>
      </c>
      <c r="JZ48" s="308">
        <v>2.1959</v>
      </c>
      <c r="KA48" s="308">
        <v>2.1989000000000001</v>
      </c>
      <c r="KB48" s="308">
        <v>2.1774</v>
      </c>
      <c r="KC48" s="308">
        <v>2.1493000000000002</v>
      </c>
      <c r="KD48" s="308">
        <v>2.1749000000000001</v>
      </c>
      <c r="KE48" s="308">
        <v>2.1238999999999999</v>
      </c>
      <c r="KF48" s="308">
        <v>2.1623999999999999</v>
      </c>
      <c r="KG48" s="308">
        <v>2.2006000000000001</v>
      </c>
      <c r="KH48" s="308">
        <v>2.1633</v>
      </c>
      <c r="KI48" s="308">
        <v>2.2635999999999998</v>
      </c>
      <c r="KJ48" s="308">
        <v>2.1673</v>
      </c>
      <c r="KK48" s="308">
        <v>2.2488999999999999</v>
      </c>
      <c r="KL48" s="308">
        <v>2.2225999999999999</v>
      </c>
      <c r="KM48" s="308">
        <v>2.1381999999999999</v>
      </c>
      <c r="KN48" s="308">
        <v>2.2526999999999999</v>
      </c>
      <c r="KO48" s="308">
        <v>2.2084000000000001</v>
      </c>
      <c r="KP48" s="308">
        <v>2.1795</v>
      </c>
      <c r="KQ48" s="308">
        <v>2.2366999999999999</v>
      </c>
      <c r="KR48" s="308">
        <v>2.1886000000000001</v>
      </c>
      <c r="KS48" s="308">
        <v>2.1255000000000002</v>
      </c>
      <c r="KT48" s="308">
        <v>2.1888999999999998</v>
      </c>
      <c r="KU48" s="308">
        <v>2.1996000000000002</v>
      </c>
      <c r="KV48" s="308">
        <v>2.0983000000000001</v>
      </c>
      <c r="KW48" s="308">
        <v>2.1610999999999998</v>
      </c>
      <c r="KX48" s="308">
        <v>2.1429999999999998</v>
      </c>
      <c r="KY48" s="308">
        <v>2.0949</v>
      </c>
      <c r="KZ48" s="308">
        <v>2.1627000000000001</v>
      </c>
      <c r="LA48" s="308">
        <v>2.1829999999999998</v>
      </c>
      <c r="LB48" s="308">
        <v>2.0992999999999999</v>
      </c>
      <c r="LC48" s="308">
        <v>2.1214</v>
      </c>
      <c r="LD48" s="308">
        <v>2.1507000000000001</v>
      </c>
    </row>
    <row r="49" spans="1:1004">
      <c r="A49" s="126"/>
      <c r="B49" s="304" t="s">
        <v>15305</v>
      </c>
      <c r="C49" s="304"/>
      <c r="D49" s="306"/>
      <c r="E49" s="296">
        <v>5.091346707835898</v>
      </c>
      <c r="F49" s="296">
        <v>5.1041229856472814</v>
      </c>
      <c r="G49" s="296">
        <v>5.0338534576846783</v>
      </c>
      <c r="H49" s="296">
        <v>4.9955246242505318</v>
      </c>
      <c r="I49" s="296">
        <v>4.9827483464391467</v>
      </c>
      <c r="J49" s="296">
        <v>4.9763602075334568</v>
      </c>
      <c r="K49" s="296">
        <v>4.9763602075334568</v>
      </c>
      <c r="L49" s="296">
        <v>4.9763602075334568</v>
      </c>
      <c r="M49" s="296">
        <v>4.9571957908163835</v>
      </c>
      <c r="N49" s="296">
        <v>4.9571957908163835</v>
      </c>
      <c r="O49" s="296">
        <v>4.9571957908163826</v>
      </c>
      <c r="P49" s="296">
        <v>4.9827483464391475</v>
      </c>
      <c r="Q49" s="296">
        <v>5.0019127631562226</v>
      </c>
      <c r="R49" s="296">
        <v>5.0019127631562217</v>
      </c>
      <c r="S49" s="296">
        <v>4.9955246242505309</v>
      </c>
      <c r="T49" s="296">
        <v>4.9827483464391475</v>
      </c>
      <c r="U49" s="296">
        <v>4.9891364853448392</v>
      </c>
      <c r="V49" s="296">
        <v>4.9891364853448392</v>
      </c>
      <c r="W49" s="296">
        <v>5.0019127631562226</v>
      </c>
      <c r="X49" s="296">
        <v>5.0274653187789866</v>
      </c>
      <c r="Y49" s="296">
        <v>5.0402415965903682</v>
      </c>
      <c r="Z49" s="296">
        <v>5.0402415965903691</v>
      </c>
      <c r="AA49" s="296">
        <v>4.9060906795708537</v>
      </c>
      <c r="AB49" s="296">
        <v>4.8230448737968681</v>
      </c>
      <c r="AC49" s="296">
        <v>4.7911041792684133</v>
      </c>
      <c r="AD49" s="296">
        <v>4.5036379285123074</v>
      </c>
      <c r="AE49" s="296">
        <v>4.4844735117952332</v>
      </c>
      <c r="AF49" s="296">
        <v>4.2992174835301897</v>
      </c>
      <c r="AG49" s="296">
        <v>4.1778428443220568</v>
      </c>
      <c r="AH49" s="296">
        <v>4.126737733076526</v>
      </c>
      <c r="AI49" s="296">
        <v>3.9287054270000992</v>
      </c>
      <c r="AJ49" s="296">
        <v>3.8392714823204215</v>
      </c>
      <c r="AK49" s="296">
        <v>3.8392714823204215</v>
      </c>
      <c r="AL49" s="296">
        <v>3.8137189266976566</v>
      </c>
      <c r="AM49" s="296">
        <v>3.7115087042065973</v>
      </c>
      <c r="AN49" s="296">
        <v>3.5645815093756994</v>
      </c>
      <c r="AO49" s="296">
        <v>3.5390289537529345</v>
      </c>
      <c r="AP49" s="296">
        <v>3.5134763981301695</v>
      </c>
      <c r="AQ49" s="296">
        <v>3.5134763981301695</v>
      </c>
      <c r="AR49" s="296">
        <v>3.5134763981301695</v>
      </c>
      <c r="AS49" s="296">
        <v>3.5134763981301695</v>
      </c>
      <c r="AT49" s="296">
        <v>3.5134763981301695</v>
      </c>
      <c r="AU49" s="296">
        <v>3.5262526759415525</v>
      </c>
      <c r="AV49" s="296">
        <v>3.5134763981301704</v>
      </c>
      <c r="AW49" s="296">
        <v>3.5134763981301695</v>
      </c>
      <c r="AX49" s="296">
        <v>3.5134763981301704</v>
      </c>
      <c r="AY49" s="296">
        <v>3.5134763981301704</v>
      </c>
      <c r="AZ49" s="296">
        <v>3.5134763981301695</v>
      </c>
      <c r="BA49" s="296">
        <v>3.5262526759415516</v>
      </c>
      <c r="BB49" s="296">
        <v>3.5262526759415525</v>
      </c>
      <c r="BC49" s="296">
        <v>3.5645815093756994</v>
      </c>
      <c r="BD49" s="296">
        <v>3.5773577871870814</v>
      </c>
      <c r="BE49" s="296">
        <v>3.564581509375699</v>
      </c>
      <c r="BF49" s="296">
        <v>3.564581509375699</v>
      </c>
      <c r="BG49" s="296">
        <v>3.551805231564316</v>
      </c>
      <c r="BH49" s="296">
        <v>3.5262526759415516</v>
      </c>
      <c r="BI49" s="296">
        <v>3.5326408148472432</v>
      </c>
      <c r="BJ49" s="296">
        <v>3.404878036733419</v>
      </c>
      <c r="BK49" s="296">
        <v>3.3793254811106541</v>
      </c>
      <c r="BL49" s="296">
        <v>3.2579508419025207</v>
      </c>
      <c r="BM49" s="296">
        <v>3.2132338695626825</v>
      </c>
      <c r="BN49" s="296">
        <v>3.2004575917512996</v>
      </c>
      <c r="BO49" s="296">
        <v>3.2068457306569909</v>
      </c>
      <c r="BP49" s="296">
        <v>3.1940694528456088</v>
      </c>
      <c r="BQ49" s="296">
        <v>3.1940694528456088</v>
      </c>
      <c r="BR49" s="296">
        <v>3.1940694528456088</v>
      </c>
      <c r="BS49" s="296">
        <v>3.1940694528456088</v>
      </c>
      <c r="BT49" s="296">
        <v>3.1940694528456088</v>
      </c>
      <c r="BU49" s="296">
        <v>3.1940694528456093</v>
      </c>
      <c r="BV49" s="296">
        <v>3.1940694528456093</v>
      </c>
      <c r="BW49" s="296">
        <v>3.0790829525431671</v>
      </c>
      <c r="BX49" s="296">
        <v>3.0663066747317846</v>
      </c>
      <c r="BY49" s="296">
        <v>3.0599185358260939</v>
      </c>
      <c r="BZ49" s="296">
        <v>3.0535303969204031</v>
      </c>
      <c r="CA49" s="296">
        <v>2.9193794799008872</v>
      </c>
      <c r="CB49" s="296">
        <v>2.9066032020895047</v>
      </c>
      <c r="CC49" s="296">
        <v>2.9002150631838139</v>
      </c>
      <c r="CD49" s="296">
        <v>2.8938269242781227</v>
      </c>
      <c r="CE49" s="296">
        <v>2.7596760072586073</v>
      </c>
      <c r="CF49" s="296">
        <v>2.7532878683529156</v>
      </c>
      <c r="CG49" s="296">
        <v>2.7468997294472244</v>
      </c>
      <c r="CH49" s="296">
        <v>2.7468997294472244</v>
      </c>
      <c r="CI49" s="296">
        <v>2.7468997294472244</v>
      </c>
      <c r="CJ49" s="296">
        <v>2.7468997294472248</v>
      </c>
      <c r="CK49" s="296">
        <v>2.7468997294472244</v>
      </c>
      <c r="CL49" s="296">
        <v>2.587196256804944</v>
      </c>
      <c r="CM49" s="296">
        <v>2.587196256804944</v>
      </c>
      <c r="CN49" s="296">
        <v>2.587196256804944</v>
      </c>
      <c r="CO49" s="296">
        <v>2.587196256804944</v>
      </c>
      <c r="CP49" s="296">
        <v>2.587196256804944</v>
      </c>
      <c r="CQ49" s="296">
        <v>2.587196256804944</v>
      </c>
      <c r="CR49" s="296">
        <v>2.587196256804944</v>
      </c>
      <c r="CS49" s="296">
        <v>2.5871962568049445</v>
      </c>
      <c r="CT49" s="296">
        <v>2.5871962568049436</v>
      </c>
      <c r="CU49" s="296">
        <v>2.5744199789935611</v>
      </c>
      <c r="CV49" s="296">
        <v>2.5680318400878703</v>
      </c>
      <c r="CW49" s="296">
        <v>2.5680318400878699</v>
      </c>
      <c r="CX49" s="296">
        <v>2.5680318400878699</v>
      </c>
      <c r="CY49" s="296">
        <v>2.5424792844651054</v>
      </c>
      <c r="CZ49" s="296">
        <v>2.5233148677480322</v>
      </c>
      <c r="DA49" s="296">
        <v>2.4402690619740461</v>
      </c>
      <c r="DB49" s="296">
        <v>2.4274927841626637</v>
      </c>
      <c r="DC49" s="296">
        <v>2.4274927841626637</v>
      </c>
      <c r="DD49" s="296">
        <v>2.4274927841626637</v>
      </c>
      <c r="DE49" s="296">
        <v>2.4274927841626637</v>
      </c>
      <c r="DF49" s="296">
        <v>2.4274927841626637</v>
      </c>
      <c r="DG49" s="296">
        <v>2.5105385899366497</v>
      </c>
      <c r="DH49" s="296">
        <v>2.6063606735220182</v>
      </c>
      <c r="DI49" s="296">
        <v>2.6063606735220182</v>
      </c>
      <c r="DJ49" s="296">
        <v>2.6063606735220186</v>
      </c>
      <c r="DK49" s="296">
        <v>2.6255250902390923</v>
      </c>
      <c r="DL49" s="296">
        <v>2.6510776458618572</v>
      </c>
      <c r="DM49" s="296">
        <v>2.67024206257893</v>
      </c>
      <c r="DN49" s="296">
        <v>2.740511590541534</v>
      </c>
      <c r="DO49" s="296">
        <v>2.7852285628813731</v>
      </c>
      <c r="DP49" s="296">
        <v>2.8235573963155205</v>
      </c>
      <c r="DQ49" s="296">
        <v>2.8235573963155201</v>
      </c>
      <c r="DR49" s="296">
        <v>2.8299455352212117</v>
      </c>
      <c r="DS49" s="296">
        <v>2.836333674126903</v>
      </c>
      <c r="DT49" s="296">
        <v>2.849109951938285</v>
      </c>
      <c r="DU49" s="296">
        <v>2.8491099519382854</v>
      </c>
      <c r="DV49" s="296">
        <v>2.8554980908439767</v>
      </c>
      <c r="DW49" s="296">
        <v>2.8618862297496679</v>
      </c>
      <c r="DX49" s="296">
        <v>2.8107811185041385</v>
      </c>
      <c r="DY49" s="296">
        <v>2.7532878683529169</v>
      </c>
      <c r="DZ49" s="296">
        <v>2.7341234516358437</v>
      </c>
      <c r="EA49" s="296">
        <v>2.7341234516358437</v>
      </c>
      <c r="EB49" s="296">
        <v>2.7341234516358441</v>
      </c>
      <c r="EC49" s="296">
        <v>2.7341234516358437</v>
      </c>
      <c r="ED49" s="296">
        <v>2.7277353127301525</v>
      </c>
      <c r="EE49" s="296">
        <v>2.6063606735220195</v>
      </c>
      <c r="EF49" s="296">
        <v>2.5744199789935633</v>
      </c>
      <c r="EG49" s="296">
        <v>2.5744199789935633</v>
      </c>
      <c r="EH49" s="296">
        <v>2.5744199789935633</v>
      </c>
      <c r="EI49" s="296">
        <v>2.5744199789935633</v>
      </c>
      <c r="EJ49" s="296">
        <v>2.5744199789935638</v>
      </c>
      <c r="EK49" s="296">
        <v>2.5744199789935633</v>
      </c>
      <c r="EL49" s="296">
        <v>2.5744199789935633</v>
      </c>
      <c r="EM49" s="296">
        <v>2.5744199789935638</v>
      </c>
      <c r="EN49" s="296">
        <v>2.5680318400878721</v>
      </c>
      <c r="EO49" s="296">
        <v>2.4274927841626655</v>
      </c>
      <c r="EP49" s="296">
        <v>2.4274927841626659</v>
      </c>
      <c r="EQ49" s="296">
        <v>2.414716506351283</v>
      </c>
      <c r="ER49" s="296">
        <v>2.2805655893317676</v>
      </c>
      <c r="ES49" s="296">
        <v>2.2486248948033118</v>
      </c>
      <c r="ET49" s="296">
        <v>2.2422367558976202</v>
      </c>
      <c r="EU49" s="296">
        <v>2.1016976999724135</v>
      </c>
      <c r="EV49" s="296">
        <v>2.0889214221610315</v>
      </c>
      <c r="EW49" s="296">
        <v>2.0889214221610302</v>
      </c>
      <c r="EX49" s="296">
        <v>2.0953095610667223</v>
      </c>
      <c r="EY49" s="296">
        <v>2.037816310915503</v>
      </c>
      <c r="EZ49" s="296">
        <v>2.0250400331041192</v>
      </c>
      <c r="FA49" s="296">
        <v>2.0186518941984239</v>
      </c>
      <c r="FB49" s="296">
        <v>2.0378163109155034</v>
      </c>
      <c r="FC49" s="296">
        <v>2.0378163109155096</v>
      </c>
      <c r="FD49" s="296">
        <v>2.0378163109154936</v>
      </c>
      <c r="FE49" s="296">
        <v>2.0378163109154839</v>
      </c>
      <c r="FF49" s="296">
        <v>2.0378163109155256</v>
      </c>
      <c r="FG49" s="296">
        <v>2.0378163109155345</v>
      </c>
      <c r="FH49" s="296">
        <v>2.037816310915431</v>
      </c>
      <c r="FI49" s="296">
        <v>2.0378163109154444</v>
      </c>
      <c r="FJ49" s="296">
        <v>2.0378163109156926</v>
      </c>
      <c r="FK49" s="296">
        <v>2.0378163109155696</v>
      </c>
      <c r="FL49" s="296">
        <v>2.0378163109150171</v>
      </c>
      <c r="FM49" s="296">
        <v>2.0378163109154972</v>
      </c>
      <c r="FN49" s="296">
        <v>2.0505925887280698</v>
      </c>
      <c r="FO49" s="296">
        <v>2.0505925887264609</v>
      </c>
      <c r="FP49" s="296">
        <v>2.0505925887241783</v>
      </c>
      <c r="FQ49" s="296">
        <v>2.0505925887288092</v>
      </c>
      <c r="FR49" s="296">
        <v>2.0505925887328318</v>
      </c>
      <c r="FS49" s="296">
        <v>2.0505925887200243</v>
      </c>
      <c r="FT49" s="296">
        <v>2.0505925887150478</v>
      </c>
      <c r="FU49" s="296">
        <v>2.0505925887473335</v>
      </c>
      <c r="FV49" s="296">
        <v>2.0442044498432108</v>
      </c>
      <c r="FW49" s="296">
        <v>1.9356060883667783</v>
      </c>
      <c r="FX49" s="296">
        <v>1.9356060883936577</v>
      </c>
      <c r="FY49" s="296">
        <v>1.9356060885691651</v>
      </c>
      <c r="FZ49" s="296">
        <v>1.9356060884515589</v>
      </c>
      <c r="GA49" s="296">
        <v>1.9356060880527302</v>
      </c>
      <c r="GB49" s="296">
        <v>1.9356060885011757</v>
      </c>
      <c r="GC49" s="296">
        <v>1.9356060892711959</v>
      </c>
      <c r="GD49" s="296">
        <v>1.9356060879811348</v>
      </c>
      <c r="GE49" s="296">
        <v>1.9356060864574147</v>
      </c>
      <c r="GF49" s="296">
        <v>1.9356060902949579</v>
      </c>
      <c r="GG49" s="296">
        <v>1.9356060923512757</v>
      </c>
      <c r="GH49" s="296">
        <v>1.9356060828208903</v>
      </c>
      <c r="GI49" s="296">
        <v>1.9356060803625359</v>
      </c>
      <c r="GJ49" s="296">
        <v>1.935606105645131</v>
      </c>
      <c r="GK49" s="296">
        <v>1.9356061005765455</v>
      </c>
      <c r="GL49" s="296">
        <v>1.9356060446993493</v>
      </c>
      <c r="GM49" s="296">
        <v>1.9483823482872873</v>
      </c>
      <c r="GN49" s="296">
        <v>1.9356062069423916</v>
      </c>
      <c r="GO49" s="296">
        <v>1.9356060802687483</v>
      </c>
      <c r="GP49" s="296">
        <v>1.9419939595831222</v>
      </c>
      <c r="GQ49" s="296">
        <v>1.9419943132738262</v>
      </c>
      <c r="GR49" s="296">
        <v>1.9547711711280695</v>
      </c>
      <c r="GS49" s="296">
        <v>1.9611581269989498</v>
      </c>
      <c r="GT49" s="296">
        <v>2.0058742973058097</v>
      </c>
      <c r="GU49" s="296">
        <v>2.0569822508797002</v>
      </c>
      <c r="GV49" s="296">
        <v>2.0633719347767681</v>
      </c>
      <c r="GW49" s="296">
        <v>2.0633634349942498</v>
      </c>
      <c r="GX49" s="296">
        <v>2.0633642832403654</v>
      </c>
      <c r="GY49" s="296">
        <v>2.032850070373506</v>
      </c>
      <c r="GZ49" s="296">
        <v>2.0023143180878646</v>
      </c>
      <c r="HA49" s="296">
        <v>1.9717345580848125</v>
      </c>
      <c r="HB49" s="296">
        <v>1.9412405439155473</v>
      </c>
      <c r="HC49" s="296">
        <v>1.9107905828074876</v>
      </c>
      <c r="HD49" s="296">
        <v>1.8801718768584403</v>
      </c>
      <c r="HE49" s="296">
        <v>1.8494229179277084</v>
      </c>
      <c r="HF49" s="296">
        <v>1.8192586337651386</v>
      </c>
      <c r="HG49" s="296">
        <v>1.7889776584555459</v>
      </c>
      <c r="HH49" s="296">
        <v>1.7577109504750335</v>
      </c>
      <c r="HI49" s="296">
        <v>1.7264629390885435</v>
      </c>
      <c r="HJ49" s="296">
        <v>1.698540426403482</v>
      </c>
      <c r="HK49" s="296">
        <v>1.6678105211574361</v>
      </c>
      <c r="HL49" s="296">
        <v>1.6327705716368366</v>
      </c>
      <c r="HM49" s="308">
        <v>1.6015985120412748</v>
      </c>
      <c r="HN49" s="308">
        <v>1.5863842695806099</v>
      </c>
      <c r="HO49" s="308">
        <v>1.5449220689719045</v>
      </c>
      <c r="HP49" s="308">
        <v>1.4934475050756721</v>
      </c>
      <c r="HQ49" s="308">
        <v>1.4770432242990601</v>
      </c>
      <c r="HR49" s="308">
        <v>1.5825939053254401</v>
      </c>
      <c r="HS49" s="308">
        <v>1.4823259973226199</v>
      </c>
      <c r="HT49" s="308">
        <v>1.42618795620438</v>
      </c>
      <c r="HU49" s="308">
        <v>1.49395264397906</v>
      </c>
      <c r="HV49" s="308">
        <v>1.4079768142857101</v>
      </c>
      <c r="HW49" s="308">
        <v>1.3399000000000001</v>
      </c>
      <c r="HX49" s="308">
        <v>1.5553999999999999</v>
      </c>
      <c r="HY49" s="308">
        <v>1.5154000000000001</v>
      </c>
      <c r="HZ49" s="308">
        <v>1.3589</v>
      </c>
      <c r="IA49" s="308">
        <v>1.4231</v>
      </c>
      <c r="IB49" s="308">
        <v>1.3463000000000001</v>
      </c>
      <c r="IC49" s="308">
        <v>1.3281000000000001</v>
      </c>
      <c r="ID49" s="308">
        <v>1.3696999999999999</v>
      </c>
      <c r="IE49" s="308">
        <v>1.3366</v>
      </c>
      <c r="IF49" s="308">
        <v>1.2735000000000001</v>
      </c>
      <c r="IG49" s="308">
        <v>1.4903999999999999</v>
      </c>
      <c r="IH49" s="308">
        <v>1.3272999999999999</v>
      </c>
      <c r="II49" s="308">
        <v>1.2609999999999999</v>
      </c>
      <c r="IJ49" s="308">
        <v>1.3903000000000001</v>
      </c>
      <c r="IK49" s="308">
        <v>1.4098999999999999</v>
      </c>
      <c r="IL49" s="308">
        <v>1.3189</v>
      </c>
      <c r="IM49" s="308">
        <v>1.4263999999999999</v>
      </c>
      <c r="IN49" s="308">
        <v>1.4476</v>
      </c>
      <c r="IO49" s="308">
        <v>1.2764</v>
      </c>
      <c r="IP49" s="308">
        <v>1.3996999999999999</v>
      </c>
      <c r="IQ49" s="308">
        <v>1.321</v>
      </c>
      <c r="IR49" s="308">
        <v>1.2273000000000001</v>
      </c>
      <c r="IS49" s="308">
        <v>1.2357</v>
      </c>
      <c r="IT49" s="308">
        <v>1.2102999999999999</v>
      </c>
      <c r="IU49" s="308">
        <v>1.2104999999999999</v>
      </c>
      <c r="IV49" s="308">
        <v>1.2771999999999999</v>
      </c>
      <c r="IW49" s="308">
        <v>1.3472999999999999</v>
      </c>
      <c r="IX49" s="308">
        <v>1.2476</v>
      </c>
      <c r="IY49" s="308">
        <v>1.2927</v>
      </c>
      <c r="IZ49" s="308">
        <v>1.2977000000000001</v>
      </c>
      <c r="JA49" s="308">
        <v>1.268</v>
      </c>
      <c r="JB49" s="308">
        <v>1.2771999999999999</v>
      </c>
      <c r="JC49" s="308">
        <v>1.2922</v>
      </c>
      <c r="JD49" s="308">
        <v>1.3646</v>
      </c>
      <c r="JE49" s="308">
        <v>1.2554000000000001</v>
      </c>
      <c r="JF49" s="308">
        <v>1.2847999999999999</v>
      </c>
      <c r="JG49" s="308">
        <v>1.202</v>
      </c>
      <c r="JH49" s="308">
        <v>1.2626999999999999</v>
      </c>
      <c r="JI49" s="308">
        <v>1.3134999999999999</v>
      </c>
      <c r="JJ49" s="308">
        <v>1.2382</v>
      </c>
      <c r="JK49" s="308">
        <v>1.2092000000000001</v>
      </c>
      <c r="JL49" s="308">
        <v>1.288</v>
      </c>
      <c r="JM49" s="308">
        <v>1.2770999999999999</v>
      </c>
      <c r="JN49" s="308">
        <v>1.2222999999999999</v>
      </c>
      <c r="JO49" s="308">
        <v>1.2977000000000001</v>
      </c>
      <c r="JP49" s="308">
        <v>1.2210000000000001</v>
      </c>
      <c r="JQ49" s="308">
        <v>1.2029000000000001</v>
      </c>
      <c r="JR49" s="308">
        <v>1.3399000000000001</v>
      </c>
      <c r="JS49" s="308">
        <v>1.2154</v>
      </c>
      <c r="JT49" s="308">
        <v>1.2377</v>
      </c>
      <c r="JU49" s="308">
        <v>1.353</v>
      </c>
      <c r="JV49" s="308">
        <v>1.1597999999999999</v>
      </c>
      <c r="JW49" s="308">
        <v>1.2239</v>
      </c>
      <c r="JX49" s="308">
        <v>1.3496999999999999</v>
      </c>
      <c r="JY49" s="308">
        <v>1.2130000000000001</v>
      </c>
      <c r="JZ49" s="308">
        <v>1.2815000000000001</v>
      </c>
      <c r="KA49" s="308">
        <v>1.3849</v>
      </c>
      <c r="KB49" s="308">
        <v>1.2020999999999999</v>
      </c>
      <c r="KC49" s="308">
        <v>1.2478</v>
      </c>
      <c r="KD49" s="308">
        <v>1.3284</v>
      </c>
      <c r="KE49" s="308">
        <v>1.2030000000000001</v>
      </c>
      <c r="KF49" s="308">
        <v>1.2644</v>
      </c>
      <c r="KG49" s="308">
        <v>1.393</v>
      </c>
      <c r="KH49" s="308">
        <v>1.2770999999999999</v>
      </c>
      <c r="KI49" s="308">
        <v>1.2876000000000001</v>
      </c>
      <c r="KJ49" s="308">
        <v>1.3978999999999999</v>
      </c>
      <c r="KK49" s="308">
        <v>1.296</v>
      </c>
      <c r="KL49" s="308">
        <v>1.2991999999999999</v>
      </c>
      <c r="KM49" s="308">
        <v>1.4080999999999999</v>
      </c>
      <c r="KN49" s="308">
        <v>1.3172999999999999</v>
      </c>
      <c r="KO49" s="308">
        <v>1.3071999999999999</v>
      </c>
      <c r="KP49" s="308">
        <v>1.3435999999999999</v>
      </c>
      <c r="KQ49" s="308">
        <v>1.3782000000000001</v>
      </c>
      <c r="KR49" s="308">
        <v>1.3648</v>
      </c>
      <c r="KS49" s="308">
        <v>1.4268000000000001</v>
      </c>
      <c r="KT49" s="308">
        <v>1.3677999999999999</v>
      </c>
      <c r="KU49" s="308">
        <v>1.3855999999999999</v>
      </c>
      <c r="KV49" s="308">
        <v>1.4263999999999999</v>
      </c>
      <c r="KW49" s="308">
        <v>1.3714999999999999</v>
      </c>
      <c r="KX49" s="308">
        <v>1.3766</v>
      </c>
      <c r="KY49" s="308">
        <v>1.3885000000000001</v>
      </c>
      <c r="KZ49" s="308">
        <v>1.4098999999999999</v>
      </c>
      <c r="LA49" s="308">
        <v>1.3667</v>
      </c>
      <c r="LB49" s="308">
        <v>1.4119999999999999</v>
      </c>
      <c r="LC49" s="308">
        <v>1.4266000000000001</v>
      </c>
      <c r="LD49" s="308">
        <v>1.381</v>
      </c>
    </row>
    <row r="50" spans="1:1004">
      <c r="A50" s="126"/>
      <c r="B50" s="304" t="s">
        <v>15306</v>
      </c>
      <c r="C50" s="306"/>
      <c r="D50" s="356"/>
      <c r="E50" s="14">
        <v>4.2675003111058425</v>
      </c>
      <c r="F50" s="14">
        <v>4.2782092202930597</v>
      </c>
      <c r="G50" s="14">
        <v>4.2193102197633685</v>
      </c>
      <c r="H50" s="14">
        <v>4.1871834922017195</v>
      </c>
      <c r="I50" s="14">
        <v>4.1764745830145005</v>
      </c>
      <c r="J50" s="14">
        <v>4.1711201284208936</v>
      </c>
      <c r="K50" s="14">
        <v>4.1711201284208936</v>
      </c>
      <c r="L50" s="14">
        <v>4.1711201284208927</v>
      </c>
      <c r="M50" s="14">
        <v>4.1550567646400678</v>
      </c>
      <c r="N50" s="14">
        <v>4.1550567646400678</v>
      </c>
      <c r="O50" s="14">
        <v>4.1550567646400678</v>
      </c>
      <c r="P50" s="14">
        <v>4.1764745830145014</v>
      </c>
      <c r="Q50" s="14">
        <v>4.1925379467953263</v>
      </c>
      <c r="R50" s="14">
        <v>4.1925379467953263</v>
      </c>
      <c r="S50" s="14">
        <v>4.1871834922017186</v>
      </c>
      <c r="T50" s="14">
        <v>4.1764745830145014</v>
      </c>
      <c r="U50" s="14">
        <v>4.18182903760811</v>
      </c>
      <c r="V50" s="14">
        <v>4.18182903760811</v>
      </c>
      <c r="W50" s="14">
        <v>4.1925379467953263</v>
      </c>
      <c r="X50" s="14">
        <v>4.2139557651697599</v>
      </c>
      <c r="Y50" s="14">
        <v>4.2246646743569771</v>
      </c>
      <c r="Z50" s="14">
        <v>4.2246646743569771</v>
      </c>
      <c r="AA50" s="14">
        <v>4.1122211278912015</v>
      </c>
      <c r="AB50" s="14">
        <v>4.0426132181742931</v>
      </c>
      <c r="AC50" s="14">
        <v>4.0158409452062527</v>
      </c>
      <c r="AD50" s="14">
        <v>3.7748904884938765</v>
      </c>
      <c r="AE50" s="14">
        <v>3.7588271247130511</v>
      </c>
      <c r="AF50" s="14">
        <v>3.6035479414984106</v>
      </c>
      <c r="AG50" s="14">
        <v>3.5018133042198523</v>
      </c>
      <c r="AH50" s="14">
        <v>3.4589776674709838</v>
      </c>
      <c r="AI50" s="14">
        <v>3.2929895750691265</v>
      </c>
      <c r="AJ50" s="14">
        <v>3.2180272107586094</v>
      </c>
      <c r="AK50" s="14">
        <v>3.2180272107586094</v>
      </c>
      <c r="AL50" s="14">
        <v>3.1966093923841763</v>
      </c>
      <c r="AM50" s="14">
        <v>3.110938118886442</v>
      </c>
      <c r="AN50" s="14">
        <v>2.9877856632334514</v>
      </c>
      <c r="AO50" s="14">
        <v>2.9663678448590174</v>
      </c>
      <c r="AP50" s="14">
        <v>2.9449500264845838</v>
      </c>
      <c r="AQ50" s="14">
        <v>2.9449500264845838</v>
      </c>
      <c r="AR50" s="14">
        <v>2.9449500264845838</v>
      </c>
      <c r="AS50" s="14">
        <v>2.9449500264845838</v>
      </c>
      <c r="AT50" s="14">
        <v>2.9449500264845838</v>
      </c>
      <c r="AU50" s="14">
        <v>2.9556589356718002</v>
      </c>
      <c r="AV50" s="14">
        <v>2.9449500264845838</v>
      </c>
      <c r="AW50" s="14">
        <v>2.9449500264845838</v>
      </c>
      <c r="AX50" s="14">
        <v>2.9449500264845834</v>
      </c>
      <c r="AY50" s="14">
        <v>2.9449500264845834</v>
      </c>
      <c r="AZ50" s="14">
        <v>2.9449500264845838</v>
      </c>
      <c r="BA50" s="14">
        <v>2.9556589356717997</v>
      </c>
      <c r="BB50" s="14">
        <v>2.9556589356718002</v>
      </c>
      <c r="BC50" s="14">
        <v>2.9877856632334501</v>
      </c>
      <c r="BD50" s="14">
        <v>2.9984945724206664</v>
      </c>
      <c r="BE50" s="14">
        <v>2.9877856632334501</v>
      </c>
      <c r="BF50" s="14">
        <v>2.9877856632334501</v>
      </c>
      <c r="BG50" s="14">
        <v>2.9770767540462324</v>
      </c>
      <c r="BH50" s="14">
        <v>2.9556589356717993</v>
      </c>
      <c r="BI50" s="14">
        <v>2.9610133902654083</v>
      </c>
      <c r="BJ50" s="14">
        <v>2.8539242983932409</v>
      </c>
      <c r="BK50" s="14">
        <v>2.8325064800188082</v>
      </c>
      <c r="BL50" s="14">
        <v>2.7307718427402499</v>
      </c>
      <c r="BM50" s="14">
        <v>2.6932906605849913</v>
      </c>
      <c r="BN50" s="14">
        <v>2.6825817513977741</v>
      </c>
      <c r="BO50" s="14">
        <v>2.6879362059913832</v>
      </c>
      <c r="BP50" s="14">
        <v>2.6772272968041664</v>
      </c>
      <c r="BQ50" s="14">
        <v>2.6772272968041664</v>
      </c>
      <c r="BR50" s="14">
        <v>2.6772272968041664</v>
      </c>
      <c r="BS50" s="14">
        <v>2.6772272968041664</v>
      </c>
      <c r="BT50" s="14">
        <v>2.6772272968041664</v>
      </c>
      <c r="BU50" s="14">
        <v>2.6772272968041664</v>
      </c>
      <c r="BV50" s="14">
        <v>2.6772272968041673</v>
      </c>
      <c r="BW50" s="14">
        <v>2.5808471141192166</v>
      </c>
      <c r="BX50" s="14">
        <v>2.5701382049319998</v>
      </c>
      <c r="BY50" s="14">
        <v>2.5647837503383921</v>
      </c>
      <c r="BZ50" s="14">
        <v>2.5594292957447839</v>
      </c>
      <c r="CA50" s="14">
        <v>2.4469857492790088</v>
      </c>
      <c r="CB50" s="14">
        <v>2.436276840091792</v>
      </c>
      <c r="CC50" s="14">
        <v>2.4309223854981838</v>
      </c>
      <c r="CD50" s="14">
        <v>2.4255679309045757</v>
      </c>
      <c r="CE50" s="14">
        <v>2.3131243844388001</v>
      </c>
      <c r="CF50" s="14">
        <v>2.3077699298451919</v>
      </c>
      <c r="CG50" s="14">
        <v>2.3024154752515837</v>
      </c>
      <c r="CH50" s="14">
        <v>2.3024154752515842</v>
      </c>
      <c r="CI50" s="14">
        <v>2.3024154752515837</v>
      </c>
      <c r="CJ50" s="14">
        <v>2.3024154752515837</v>
      </c>
      <c r="CK50" s="14">
        <v>2.3024154752515837</v>
      </c>
      <c r="CL50" s="14">
        <v>2.1685541104113755</v>
      </c>
      <c r="CM50" s="14">
        <v>2.1685541104113755</v>
      </c>
      <c r="CN50" s="14">
        <v>2.1685541104113755</v>
      </c>
      <c r="CO50" s="14">
        <v>2.1685541104113755</v>
      </c>
      <c r="CP50" s="14">
        <v>2.1685541104113755</v>
      </c>
      <c r="CQ50" s="14">
        <v>2.1685541104113755</v>
      </c>
      <c r="CR50" s="14">
        <v>2.1685541104113755</v>
      </c>
      <c r="CS50" s="14">
        <v>2.1685541104113755</v>
      </c>
      <c r="CT50" s="14">
        <v>2.168554110411375</v>
      </c>
      <c r="CU50" s="14">
        <v>2.1578452012241587</v>
      </c>
      <c r="CV50" s="14">
        <v>2.1524907466305501</v>
      </c>
      <c r="CW50" s="14">
        <v>2.1524907466305501</v>
      </c>
      <c r="CX50" s="14">
        <v>2.1524907466305501</v>
      </c>
      <c r="CY50" s="14">
        <v>2.1310729282561169</v>
      </c>
      <c r="CZ50" s="14">
        <v>2.1150095644752924</v>
      </c>
      <c r="DA50" s="14">
        <v>2.045401654758384</v>
      </c>
      <c r="DB50" s="14">
        <v>2.0346927455711672</v>
      </c>
      <c r="DC50" s="14">
        <v>2.0346927455711672</v>
      </c>
      <c r="DD50" s="14">
        <v>2.0346927455711672</v>
      </c>
      <c r="DE50" s="14">
        <v>2.0346927455711667</v>
      </c>
      <c r="DF50" s="14">
        <v>2.0346927455711667</v>
      </c>
      <c r="DG50" s="14">
        <v>2.1043006552880761</v>
      </c>
      <c r="DH50" s="14">
        <v>2.1846174741922004</v>
      </c>
      <c r="DI50" s="14">
        <v>2.1846174741922</v>
      </c>
      <c r="DJ50" s="14">
        <v>2.1846174741922009</v>
      </c>
      <c r="DK50" s="14">
        <v>2.2006808379730258</v>
      </c>
      <c r="DL50" s="14">
        <v>2.222098656347459</v>
      </c>
      <c r="DM50" s="14">
        <v>2.2381620201282835</v>
      </c>
      <c r="DN50" s="14">
        <v>2.2970610206579756</v>
      </c>
      <c r="DO50" s="14">
        <v>2.3345422028132345</v>
      </c>
      <c r="DP50" s="14">
        <v>2.366668930374884</v>
      </c>
      <c r="DQ50" s="14">
        <v>2.366668930374884</v>
      </c>
      <c r="DR50" s="14">
        <v>2.3720233849684931</v>
      </c>
      <c r="DS50" s="14">
        <v>2.3773778395621017</v>
      </c>
      <c r="DT50" s="14">
        <v>2.3880867487493176</v>
      </c>
      <c r="DU50" s="14">
        <v>2.388086748749318</v>
      </c>
      <c r="DV50" s="14">
        <v>2.3934412033429262</v>
      </c>
      <c r="DW50" s="14">
        <v>2.3987956579365348</v>
      </c>
      <c r="DX50" s="14">
        <v>2.3559600211876681</v>
      </c>
      <c r="DY50" s="14">
        <v>2.3077699298451932</v>
      </c>
      <c r="DZ50" s="14">
        <v>2.2917065660643687</v>
      </c>
      <c r="EA50" s="14">
        <v>2.2917065660643687</v>
      </c>
      <c r="EB50" s="14">
        <v>2.2917065660643683</v>
      </c>
      <c r="EC50" s="14">
        <v>2.2917065660643687</v>
      </c>
      <c r="ED50" s="14">
        <v>2.2863521114707601</v>
      </c>
      <c r="EE50" s="14">
        <v>2.1846174741922018</v>
      </c>
      <c r="EF50" s="14">
        <v>2.15784520122416</v>
      </c>
      <c r="EG50" s="14">
        <v>2.15784520122416</v>
      </c>
      <c r="EH50" s="14">
        <v>2.15784520122416</v>
      </c>
      <c r="EI50" s="14">
        <v>2.15784520122416</v>
      </c>
      <c r="EJ50" s="14">
        <v>2.15784520122416</v>
      </c>
      <c r="EK50" s="14">
        <v>2.15784520122416</v>
      </c>
      <c r="EL50" s="14">
        <v>2.15784520122416</v>
      </c>
      <c r="EM50" s="14">
        <v>2.1578452012241605</v>
      </c>
      <c r="EN50" s="14">
        <v>2.1524907466305518</v>
      </c>
      <c r="EO50" s="14">
        <v>2.0346927455711685</v>
      </c>
      <c r="EP50" s="14">
        <v>2.034692745571169</v>
      </c>
      <c r="EQ50" s="14">
        <v>2.0239838363839522</v>
      </c>
      <c r="ER50" s="14">
        <v>1.9115402899181773</v>
      </c>
      <c r="ES50" s="14">
        <v>1.8847680169501357</v>
      </c>
      <c r="ET50" s="14">
        <v>1.8794135623565271</v>
      </c>
      <c r="EU50" s="14">
        <v>1.7616155612971438</v>
      </c>
      <c r="EV50" s="14">
        <v>1.7509066521099275</v>
      </c>
      <c r="EW50" s="14">
        <v>1.7509066521099268</v>
      </c>
      <c r="EX50" s="14">
        <v>1.7562611067035347</v>
      </c>
      <c r="EY50" s="14">
        <v>1.7080710153610614</v>
      </c>
      <c r="EZ50" s="14">
        <v>1.6973621061738449</v>
      </c>
      <c r="FA50" s="14">
        <v>1.6920076515802327</v>
      </c>
      <c r="FB50" s="14">
        <v>1.7080710153610585</v>
      </c>
      <c r="FC50" s="14">
        <v>1.7080710153610672</v>
      </c>
      <c r="FD50" s="14">
        <v>1.7080710153610621</v>
      </c>
      <c r="FE50" s="14">
        <v>1.708071015361043</v>
      </c>
      <c r="FF50" s="14">
        <v>1.7080710153610625</v>
      </c>
      <c r="FG50" s="14">
        <v>1.7080710153611012</v>
      </c>
      <c r="FH50" s="14">
        <v>1.7080710153610417</v>
      </c>
      <c r="FI50" s="14">
        <v>1.7080710153609666</v>
      </c>
      <c r="FJ50" s="14">
        <v>1.70807101536114</v>
      </c>
      <c r="FK50" s="14">
        <v>1.7080710153612562</v>
      </c>
      <c r="FL50" s="14">
        <v>1.7080710153608047</v>
      </c>
      <c r="FM50" s="14">
        <v>1.7080710153606657</v>
      </c>
      <c r="FN50" s="14">
        <v>1.7187799245490516</v>
      </c>
      <c r="FO50" s="14">
        <v>1.7187799245489392</v>
      </c>
      <c r="FP50" s="14">
        <v>1.7187799245462083</v>
      </c>
      <c r="FQ50" s="14">
        <v>1.718779924547321</v>
      </c>
      <c r="FR50" s="14">
        <v>1.7187799245537378</v>
      </c>
      <c r="FS50" s="14">
        <v>1.7187799245484894</v>
      </c>
      <c r="FT50" s="14">
        <v>1.7187799245352842</v>
      </c>
      <c r="FU50" s="14">
        <v>1.7187799245517721</v>
      </c>
      <c r="FV50" s="14">
        <v>1.71342546998578</v>
      </c>
      <c r="FW50" s="14">
        <v>1.6223997418425509</v>
      </c>
      <c r="FX50" s="14">
        <v>1.6223997417990217</v>
      </c>
      <c r="FY50" s="14">
        <v>1.6223997419306773</v>
      </c>
      <c r="FZ50" s="14">
        <v>1.6223997419988905</v>
      </c>
      <c r="GA50" s="14">
        <v>1.6223997416416154</v>
      </c>
      <c r="GB50" s="14">
        <v>1.6223997416249045</v>
      </c>
      <c r="GC50" s="14">
        <v>1.6223997424572998</v>
      </c>
      <c r="GD50" s="14">
        <v>1.6223997422717416</v>
      </c>
      <c r="GE50" s="14">
        <v>1.6223997402125159</v>
      </c>
      <c r="GF50" s="14">
        <v>1.6223997415580611</v>
      </c>
      <c r="GG50" s="14">
        <v>1.6223997457868811</v>
      </c>
      <c r="GH50" s="14">
        <v>1.6223997415295084</v>
      </c>
      <c r="GI50" s="14">
        <v>1.6223997319756127</v>
      </c>
      <c r="GJ50" s="14">
        <v>1.6223997469402427</v>
      </c>
      <c r="GK50" s="14">
        <v>1.6223997627021607</v>
      </c>
      <c r="GL50" s="14">
        <v>1.6223997245000192</v>
      </c>
      <c r="GM50" s="14">
        <v>1.6331086028819808</v>
      </c>
      <c r="GN50" s="14">
        <v>1.6223998068975376</v>
      </c>
      <c r="GO50" s="14">
        <v>1.6223998258538712</v>
      </c>
      <c r="GP50" s="14">
        <v>1.627754025975598</v>
      </c>
      <c r="GQ50" s="14">
        <v>1.6277540261868462</v>
      </c>
      <c r="GR50" s="14">
        <v>1.6384636236150498</v>
      </c>
      <c r="GS50" s="14">
        <v>1.6438177214752343</v>
      </c>
      <c r="GT50" s="14">
        <v>1.681297543117479</v>
      </c>
      <c r="GU50" s="14">
        <v>1.7241341996454302</v>
      </c>
      <c r="GV50" s="14">
        <v>1.7294921942476515</v>
      </c>
      <c r="GW50" s="14">
        <v>1.7294875253062163</v>
      </c>
      <c r="GX50" s="14">
        <v>1.7294820303697005</v>
      </c>
      <c r="GY50" s="14">
        <v>1.7039014846107119</v>
      </c>
      <c r="GZ50" s="14">
        <v>1.6783234389575632</v>
      </c>
      <c r="HA50" s="14">
        <v>1.6526949663142299</v>
      </c>
      <c r="HB50" s="14">
        <v>1.6270954097319628</v>
      </c>
      <c r="HC50" s="14">
        <v>1.6015776890362476</v>
      </c>
      <c r="HD50" s="14">
        <v>1.5760092134047308</v>
      </c>
      <c r="HE50" s="14">
        <v>1.5501867778766234</v>
      </c>
      <c r="HF50" s="14">
        <v>1.5246985169890428</v>
      </c>
      <c r="HG50" s="14">
        <v>1.4994951056451162</v>
      </c>
      <c r="HH50" s="14">
        <v>1.473731472255126</v>
      </c>
      <c r="HI50" s="14">
        <v>1.4469349911958309</v>
      </c>
      <c r="HJ50" s="14">
        <v>1.4227286154112635</v>
      </c>
      <c r="HK50" s="14">
        <v>1.3986154017140202</v>
      </c>
      <c r="HL50" s="14">
        <v>1.3707058787035424</v>
      </c>
      <c r="HM50" s="14">
        <v>1.3399615734293437</v>
      </c>
      <c r="HN50" s="14">
        <v>1.3256572591785478</v>
      </c>
      <c r="HO50" s="14">
        <v>1.3018906164498447</v>
      </c>
      <c r="HP50" s="14">
        <v>1.2594942249734704</v>
      </c>
      <c r="HQ50" s="14">
        <v>1.21796613861386</v>
      </c>
      <c r="HR50" s="14">
        <v>1.31643004115226</v>
      </c>
      <c r="HS50" s="14">
        <v>1.29209071111111</v>
      </c>
      <c r="HT50" s="14">
        <v>1.2067344292237401</v>
      </c>
      <c r="HU50" s="14">
        <v>1.2632416591928299</v>
      </c>
      <c r="HV50" s="14">
        <v>1.1331500000000001</v>
      </c>
      <c r="HW50" s="14">
        <v>1.1624000000000001</v>
      </c>
      <c r="HX50" s="14">
        <v>1.3192999999999999</v>
      </c>
      <c r="HY50" s="14">
        <v>1.1914</v>
      </c>
      <c r="HZ50" s="14">
        <v>1.2199</v>
      </c>
      <c r="IA50" s="14">
        <v>1.0926</v>
      </c>
      <c r="IB50" s="14">
        <v>1.0430999999999999</v>
      </c>
      <c r="IC50" s="14">
        <v>1.0282</v>
      </c>
      <c r="ID50" s="14">
        <v>0.97489999999999999</v>
      </c>
      <c r="IE50" s="14">
        <v>1.0215000000000001</v>
      </c>
      <c r="IF50" s="14">
        <v>1.0228999999999999</v>
      </c>
      <c r="IG50" s="14">
        <v>1.196</v>
      </c>
      <c r="IH50" s="14">
        <v>1.0198</v>
      </c>
      <c r="II50" s="14">
        <v>1.0839000000000001</v>
      </c>
      <c r="IJ50" s="14">
        <v>1.0891</v>
      </c>
      <c r="IK50" s="14">
        <v>1.1496</v>
      </c>
      <c r="IL50" s="14">
        <v>1.0053000000000001</v>
      </c>
      <c r="IM50" s="14">
        <v>1.107</v>
      </c>
      <c r="IN50" s="14">
        <v>1.1934</v>
      </c>
      <c r="IO50" s="14">
        <v>1.0185</v>
      </c>
      <c r="IP50" s="14">
        <v>1.032</v>
      </c>
      <c r="IQ50" s="14">
        <v>1.0170999999999999</v>
      </c>
      <c r="IR50" s="14">
        <v>0.90029999999999999</v>
      </c>
      <c r="IS50" s="14">
        <v>0.94064000000000003</v>
      </c>
      <c r="IT50" s="14">
        <v>0.92806</v>
      </c>
      <c r="IU50" s="14">
        <v>0.89398999999999995</v>
      </c>
      <c r="IV50" s="14">
        <v>0.99873000000000001</v>
      </c>
      <c r="IW50" s="14">
        <v>0.95482</v>
      </c>
      <c r="IX50" s="14">
        <v>0.97460999999999998</v>
      </c>
      <c r="IY50" s="14">
        <v>0.97972000000000004</v>
      </c>
      <c r="IZ50" s="14">
        <v>1.0431999999999999</v>
      </c>
      <c r="JA50" s="14">
        <v>1.0376000000000001</v>
      </c>
      <c r="JB50" s="14">
        <v>1.012</v>
      </c>
      <c r="JC50" s="14">
        <v>0.93903999999999999</v>
      </c>
      <c r="JD50" s="14">
        <v>0.99680999999999997</v>
      </c>
      <c r="JE50" s="14">
        <v>0.94787999999999994</v>
      </c>
      <c r="JF50" s="14">
        <v>0.99068000000000001</v>
      </c>
      <c r="JG50" s="14">
        <v>0.90844999999999998</v>
      </c>
      <c r="JH50" s="14">
        <v>0.96587000000000001</v>
      </c>
      <c r="JI50" s="14">
        <v>1.0595000000000001</v>
      </c>
      <c r="JJ50" s="14">
        <v>0.97838000000000003</v>
      </c>
      <c r="JK50" s="14">
        <v>0.95867000000000002</v>
      </c>
      <c r="JL50" s="14">
        <v>1.0780000000000001</v>
      </c>
      <c r="JM50" s="14">
        <v>1.0032000000000001</v>
      </c>
      <c r="JN50" s="14">
        <v>0.95809999999999995</v>
      </c>
      <c r="JO50" s="14">
        <v>1.0281</v>
      </c>
      <c r="JP50" s="14">
        <v>1.0403</v>
      </c>
      <c r="JQ50" s="14">
        <v>0.99024000000000001</v>
      </c>
      <c r="JR50" s="14">
        <v>1.0729</v>
      </c>
      <c r="JS50" s="14">
        <v>0.95218000000000003</v>
      </c>
      <c r="JT50" s="14">
        <v>1.0793999999999999</v>
      </c>
      <c r="JU50" s="14">
        <v>1.1011</v>
      </c>
      <c r="JV50" s="14">
        <v>0.99890999999999996</v>
      </c>
      <c r="JW50" s="14">
        <v>0.96669000000000005</v>
      </c>
      <c r="JX50" s="14">
        <v>0.99844999999999995</v>
      </c>
      <c r="JY50" s="14">
        <v>0.99582999999999999</v>
      </c>
      <c r="JZ50" s="14">
        <v>1.0335000000000001</v>
      </c>
      <c r="KA50" s="14">
        <v>1.0951</v>
      </c>
      <c r="KB50" s="14">
        <v>1.0815999999999999</v>
      </c>
      <c r="KC50" s="14">
        <v>0.95477000000000001</v>
      </c>
      <c r="KD50" s="14">
        <v>1.0237000000000001</v>
      </c>
      <c r="KE50" s="14">
        <v>0.98102</v>
      </c>
      <c r="KF50" s="14">
        <v>1.0709</v>
      </c>
      <c r="KG50" s="14">
        <v>1.0532999999999999</v>
      </c>
      <c r="KH50" s="14">
        <v>1.0154000000000001</v>
      </c>
      <c r="KI50" s="14">
        <v>1.0468999999999999</v>
      </c>
      <c r="KJ50" s="14">
        <v>1.0598000000000001</v>
      </c>
      <c r="KK50" s="14">
        <v>1.0179</v>
      </c>
      <c r="KL50" s="14">
        <v>1.103</v>
      </c>
      <c r="KM50" s="14">
        <v>1.0858000000000001</v>
      </c>
      <c r="KN50" s="14">
        <v>1.0648</v>
      </c>
      <c r="KO50" s="14">
        <v>1.0640000000000001</v>
      </c>
      <c r="KP50" s="14">
        <v>1.0508</v>
      </c>
      <c r="KQ50" s="14">
        <v>1.1612</v>
      </c>
      <c r="KR50" s="14">
        <v>1.2298</v>
      </c>
      <c r="KS50">
        <v>1.0847</v>
      </c>
      <c r="KT50">
        <v>1.0556000000000001</v>
      </c>
      <c r="KU50">
        <v>1.1483000000000001</v>
      </c>
      <c r="KV50">
        <v>1.1660999999999999</v>
      </c>
      <c r="KW50">
        <v>1.0919000000000001</v>
      </c>
      <c r="KX50">
        <v>1.2014</v>
      </c>
      <c r="KY50">
        <v>1.1702999999999999</v>
      </c>
      <c r="KZ50">
        <v>1.1376999999999999</v>
      </c>
      <c r="LA50">
        <v>1.1181000000000001</v>
      </c>
      <c r="LB50">
        <v>1.0781000000000001</v>
      </c>
      <c r="LC50">
        <v>1.0770999999999999</v>
      </c>
      <c r="LD50">
        <v>1.1186</v>
      </c>
    </row>
    <row r="51" spans="1:1004">
      <c r="A51" s="126" t="s">
        <v>731</v>
      </c>
      <c r="B51" s="304" t="s">
        <v>15307</v>
      </c>
      <c r="C51" s="304"/>
      <c r="D51" s="356"/>
      <c r="E51" s="296">
        <f>'09_interest_rate'!P8</f>
        <v>6.4295119999999999</v>
      </c>
      <c r="F51" s="296">
        <f>'09_interest_rate'!Q8</f>
        <v>6.2591960000000002</v>
      </c>
      <c r="G51" s="296">
        <f>'09_interest_rate'!R8</f>
        <v>6.1494530000000003</v>
      </c>
      <c r="H51" s="296">
        <f>'09_interest_rate'!S8</f>
        <v>6.0629650000000002</v>
      </c>
      <c r="I51" s="296">
        <f>'09_interest_rate'!T8</f>
        <v>5.7934770000000002</v>
      </c>
      <c r="J51" s="296">
        <f>'09_interest_rate'!U8</f>
        <v>5.9756210000000003</v>
      </c>
      <c r="K51" s="296">
        <f>'09_interest_rate'!V8</f>
        <v>6.0251970000000004</v>
      </c>
      <c r="L51" s="296">
        <f>'09_interest_rate'!W8</f>
        <v>6.1708449999999999</v>
      </c>
      <c r="M51" s="296">
        <f>'09_interest_rate'!X8</f>
        <v>6.2430269999999997</v>
      </c>
      <c r="N51" s="296">
        <f>'09_interest_rate'!Y8</f>
        <v>6.7633089999999996</v>
      </c>
      <c r="O51" s="296">
        <f>'09_interest_rate'!Z8</f>
        <v>6.6488759999999996</v>
      </c>
      <c r="P51" s="296">
        <f>'09_interest_rate'!AA8</f>
        <v>6.3544080000000003</v>
      </c>
      <c r="Q51" s="296">
        <f>'09_interest_rate'!AB8</f>
        <v>6.1963809999999997</v>
      </c>
      <c r="R51" s="296">
        <f>'09_interest_rate'!AC8</f>
        <v>6.1578650000000001</v>
      </c>
      <c r="S51" s="296">
        <f>'09_interest_rate'!AD8</f>
        <v>6.5690220000000004</v>
      </c>
      <c r="T51" s="296">
        <f>'09_interest_rate'!AE8</f>
        <v>6.5757469999999998</v>
      </c>
      <c r="U51" s="296">
        <f>'09_interest_rate'!AF8</f>
        <v>6.884722</v>
      </c>
      <c r="V51" s="296">
        <f>'09_interest_rate'!AG8</f>
        <v>6.9777250000000004</v>
      </c>
      <c r="W51" s="296">
        <f>'09_interest_rate'!AH8</f>
        <v>6.9587190000000003</v>
      </c>
      <c r="X51" s="296">
        <f>'09_interest_rate'!AI8</f>
        <v>6.8758739999999996</v>
      </c>
      <c r="Y51" s="296">
        <f>'09_interest_rate'!AJ8</f>
        <v>6.3034619999999997</v>
      </c>
      <c r="Z51" s="296">
        <f>'09_interest_rate'!AK8</f>
        <v>5.87507</v>
      </c>
      <c r="AA51" s="296">
        <f>'09_interest_rate'!AL8</f>
        <v>5.9308740000000002</v>
      </c>
      <c r="AB51" s="296">
        <f>'09_interest_rate'!AM8</f>
        <v>5.4755000000000003</v>
      </c>
      <c r="AC51" s="296">
        <f>'09_interest_rate'!AN8</f>
        <v>5.3699810000000001</v>
      </c>
      <c r="AD51" s="296">
        <f>'09_interest_rate'!AO8</f>
        <v>4.9326559999999997</v>
      </c>
      <c r="AE51" s="296">
        <f>'09_interest_rate'!AP8</f>
        <v>4.6716340000000001</v>
      </c>
      <c r="AF51" s="296">
        <f>'09_interest_rate'!AQ8</f>
        <v>4.7954540000000003</v>
      </c>
      <c r="AG51" s="296">
        <f>'09_interest_rate'!AR8</f>
        <v>4.7012890000000001</v>
      </c>
      <c r="AH51" s="296">
        <f>'09_interest_rate'!AS8</f>
        <v>4.5442340000000003</v>
      </c>
      <c r="AI51" s="296">
        <f>'09_interest_rate'!AT8</f>
        <v>4.4879449999999999</v>
      </c>
      <c r="AJ51" s="296">
        <f>'09_interest_rate'!AU8</f>
        <v>4.4450620000000001</v>
      </c>
      <c r="AK51" s="296">
        <f>'09_interest_rate'!AV8</f>
        <v>4.3493729999999999</v>
      </c>
      <c r="AL51" s="296">
        <f>'09_interest_rate'!AW8</f>
        <v>4.135904</v>
      </c>
      <c r="AM51" s="296">
        <f>'09_interest_rate'!AX8</f>
        <v>4.1410390000000001</v>
      </c>
      <c r="AN51" s="296">
        <f>'09_interest_rate'!AY8</f>
        <v>4.053852</v>
      </c>
      <c r="AO51" s="296">
        <f>'09_interest_rate'!AZ8</f>
        <v>4.0812629999999999</v>
      </c>
      <c r="AP51" s="296">
        <f>'09_interest_rate'!BA8</f>
        <v>4.3381780000000001</v>
      </c>
      <c r="AQ51" s="296">
        <f>'09_interest_rate'!BB8</f>
        <v>4.5018330000000004</v>
      </c>
      <c r="AR51" s="296">
        <f>'09_interest_rate'!BC8</f>
        <v>4.7592359999999996</v>
      </c>
      <c r="AS51" s="296">
        <f>'09_interest_rate'!BD8</f>
        <v>4.823728</v>
      </c>
      <c r="AT51" s="296">
        <f>'09_interest_rate'!BE8</f>
        <v>5.1424159999999999</v>
      </c>
      <c r="AU51" s="296">
        <f>'09_interest_rate'!BF8</f>
        <v>5.0752629999999996</v>
      </c>
      <c r="AV51" s="296">
        <f>'09_interest_rate'!BG8</f>
        <v>5.3498000000000001</v>
      </c>
      <c r="AW51" s="296">
        <f>'09_interest_rate'!BH8</f>
        <v>5.473846</v>
      </c>
      <c r="AX51" s="296">
        <f>'09_interest_rate'!BI8</f>
        <v>5.4612670000000003</v>
      </c>
      <c r="AY51" s="296">
        <f>'09_interest_rate'!BJ8</f>
        <v>5.2711160000000001</v>
      </c>
      <c r="AZ51" s="296">
        <f>'09_interest_rate'!BK8</f>
        <v>5.22539</v>
      </c>
      <c r="BA51" s="296">
        <f>'09_interest_rate'!BL8</f>
        <v>5.2792779999999997</v>
      </c>
      <c r="BB51" s="296">
        <f>'09_interest_rate'!BM8</f>
        <v>5.226172</v>
      </c>
      <c r="BC51" s="296">
        <f>'09_interest_rate'!BN8</f>
        <v>5.0440019999999999</v>
      </c>
      <c r="BD51" s="296">
        <f>'09_interest_rate'!BO8</f>
        <v>4.8063209999999996</v>
      </c>
      <c r="BE51" s="296">
        <f>'09_interest_rate'!BP8</f>
        <v>4.6600520000000003</v>
      </c>
      <c r="BF51" s="296">
        <f>'09_interest_rate'!BQ8</f>
        <v>4.6934610000000001</v>
      </c>
      <c r="BG51" s="296">
        <f>'09_interest_rate'!BR8</f>
        <v>4.5725769999999999</v>
      </c>
      <c r="BH51" s="296">
        <f>'09_interest_rate'!BS8</f>
        <v>4.4587349999999999</v>
      </c>
      <c r="BI51" s="296">
        <f>'09_interest_rate'!BT8</f>
        <v>4.1880540000000002</v>
      </c>
      <c r="BJ51" s="296">
        <f>'09_interest_rate'!BU8</f>
        <v>3.9572970000000001</v>
      </c>
      <c r="BK51" s="296">
        <f>'09_interest_rate'!BV8</f>
        <v>3.642102</v>
      </c>
      <c r="BL51" s="296">
        <f>'09_interest_rate'!BW8</f>
        <v>3.7293940000000001</v>
      </c>
      <c r="BM51" s="296">
        <f>'09_interest_rate'!BX8</f>
        <v>4.1232709999999999</v>
      </c>
      <c r="BN51" s="296">
        <f>'09_interest_rate'!BY8</f>
        <v>4.0741620000000003</v>
      </c>
      <c r="BO51" s="296">
        <f>'09_interest_rate'!BZ8</f>
        <v>4.0430520000000003</v>
      </c>
      <c r="BP51" s="296">
        <f>'09_interest_rate'!CA8</f>
        <v>3.940035</v>
      </c>
      <c r="BQ51" s="296">
        <f>'09_interest_rate'!CB8</f>
        <v>4.3339879999999997</v>
      </c>
      <c r="BR51" s="296">
        <f>'09_interest_rate'!CC8</f>
        <v>4.3059890000000003</v>
      </c>
      <c r="BS51" s="296">
        <f>'09_interest_rate'!CD8</f>
        <v>4.2004710000000003</v>
      </c>
      <c r="BT51" s="296">
        <f>'09_interest_rate'!CE8</f>
        <v>4.0519860000000003</v>
      </c>
      <c r="BU51" s="296">
        <f>'09_interest_rate'!CF8</f>
        <v>3.815232</v>
      </c>
      <c r="BV51" s="296">
        <f>'09_interest_rate'!CG8</f>
        <v>3.710277</v>
      </c>
      <c r="BW51" s="296">
        <f>'09_interest_rate'!CH8</f>
        <v>3.74688</v>
      </c>
      <c r="BX51" s="296">
        <f>'09_interest_rate'!CI8</f>
        <v>3.630954</v>
      </c>
      <c r="BY51" s="296">
        <f>'09_interest_rate'!CJ8</f>
        <v>3.691208</v>
      </c>
      <c r="BZ51" s="296">
        <f>'09_interest_rate'!CK8</f>
        <v>3.2519200000000001</v>
      </c>
      <c r="CA51" s="296">
        <f>'09_interest_rate'!CL8</f>
        <v>3.5644770000000001</v>
      </c>
      <c r="CB51" s="296">
        <f>'09_interest_rate'!CM8</f>
        <v>3.4324629999999998</v>
      </c>
      <c r="CC51" s="296">
        <f>'09_interest_rate'!CN8</f>
        <v>3.2588819999999998</v>
      </c>
      <c r="CD51" s="296">
        <f>'09_interest_rate'!CO8</f>
        <v>3.1777850000000001</v>
      </c>
      <c r="CE51" s="296">
        <f>'09_interest_rate'!CP8</f>
        <v>3.2414360000000002</v>
      </c>
      <c r="CF51" s="296">
        <f>'09_interest_rate'!CQ8</f>
        <v>3.3548770000000001</v>
      </c>
      <c r="CG51" s="296">
        <f>'09_interest_rate'!CR8</f>
        <v>3.3872369999999998</v>
      </c>
      <c r="CH51" s="296">
        <f>'09_interest_rate'!CS8</f>
        <v>3.4435539999999998</v>
      </c>
      <c r="CI51" s="296">
        <f>'09_interest_rate'!CT8</f>
        <v>3.3890940000000001</v>
      </c>
      <c r="CJ51" s="296">
        <f>'09_interest_rate'!CU8</f>
        <v>3.0843579999999999</v>
      </c>
      <c r="CK51" s="296">
        <f>'09_interest_rate'!CV8</f>
        <v>3.0840000000000001</v>
      </c>
      <c r="CL51" s="296">
        <f>'09_interest_rate'!CW8</f>
        <v>2.964</v>
      </c>
      <c r="CM51" s="296">
        <f>'09_interest_rate'!CX8</f>
        <v>3.109</v>
      </c>
      <c r="CN51" s="296">
        <f>'09_interest_rate'!CY8</f>
        <v>3.3439999999999999</v>
      </c>
      <c r="CO51" s="296">
        <f>'09_interest_rate'!CZ8</f>
        <v>3.1789999999999998</v>
      </c>
      <c r="CP51" s="296">
        <f>'09_interest_rate'!DA8</f>
        <v>3.3079999999999998</v>
      </c>
      <c r="CQ51" s="296">
        <f>'09_interest_rate'!DB8</f>
        <v>3.19</v>
      </c>
      <c r="CR51" s="296">
        <f>'09_interest_rate'!DC8</f>
        <v>2.988</v>
      </c>
      <c r="CS51" s="296">
        <f>'09_interest_rate'!DD8</f>
        <v>3.0859999999999999</v>
      </c>
      <c r="CT51" s="296">
        <f>'09_interest_rate'!DE8</f>
        <v>2.9140000000000001</v>
      </c>
      <c r="CU51" s="296">
        <f>'09_interest_rate'!DF8</f>
        <v>2.6589999999999998</v>
      </c>
      <c r="CV51" s="296">
        <f>'09_interest_rate'!DG8</f>
        <v>2.71</v>
      </c>
      <c r="CW51" s="296">
        <f>'09_interest_rate'!DH8</f>
        <v>2.5550000000000002</v>
      </c>
      <c r="CX51" s="296">
        <f>'09_interest_rate'!DI8</f>
        <v>2.5499999999999998</v>
      </c>
      <c r="CY51" s="296">
        <f>'09_interest_rate'!DJ8</f>
        <v>2.6040000000000001</v>
      </c>
      <c r="CZ51" s="296">
        <f>'09_interest_rate'!DK8</f>
        <v>2.5339999999999998</v>
      </c>
      <c r="DA51" s="296">
        <f>'09_interest_rate'!DL8</f>
        <v>2.72</v>
      </c>
      <c r="DB51" s="296">
        <f>'09_interest_rate'!DM8</f>
        <v>2.9369999999999998</v>
      </c>
      <c r="DC51" s="296">
        <f>'09_interest_rate'!DN8</f>
        <v>3.044</v>
      </c>
      <c r="DD51" s="296">
        <f>'09_interest_rate'!DO8</f>
        <v>3.169</v>
      </c>
      <c r="DE51" s="296">
        <f>'09_interest_rate'!DP8</f>
        <v>3.427</v>
      </c>
      <c r="DF51" s="296">
        <f>'09_interest_rate'!DQ8</f>
        <v>3.625</v>
      </c>
      <c r="DG51" s="296">
        <f>'09_interest_rate'!DR8</f>
        <v>3.69</v>
      </c>
      <c r="DH51" s="296">
        <f>'09_interest_rate'!DS8</f>
        <v>3.617</v>
      </c>
      <c r="DI51" s="296">
        <f>'09_interest_rate'!DT8</f>
        <v>3.7839999999999998</v>
      </c>
      <c r="DJ51" s="296">
        <f>'09_interest_rate'!DU8</f>
        <v>3.8679999999999999</v>
      </c>
      <c r="DK51" s="296">
        <f>'09_interest_rate'!DV8</f>
        <v>4.1550000000000002</v>
      </c>
      <c r="DL51" s="296">
        <f>'09_interest_rate'!DW8</f>
        <v>4.0759999999999996</v>
      </c>
      <c r="DM51" s="296">
        <f>'09_interest_rate'!DX8</f>
        <v>4.1900000000000004</v>
      </c>
      <c r="DN51" s="296">
        <f>'09_interest_rate'!DY8</f>
        <v>4.008</v>
      </c>
      <c r="DO51" s="296">
        <f>'09_interest_rate'!DZ8</f>
        <v>3.976</v>
      </c>
      <c r="DP51" s="296">
        <f>'09_interest_rate'!EA8</f>
        <v>3.84</v>
      </c>
      <c r="DQ51" s="296">
        <f>'09_interest_rate'!EB8</f>
        <v>3.9540000000000002</v>
      </c>
      <c r="DR51" s="296">
        <f>'09_interest_rate'!EC8</f>
        <v>3.927</v>
      </c>
      <c r="DS51" s="296">
        <f>'09_interest_rate'!ED8</f>
        <v>3.7709999999999999</v>
      </c>
      <c r="DT51" s="296">
        <f>'09_interest_rate'!EE8</f>
        <v>3.552</v>
      </c>
      <c r="DU51" s="296">
        <f>'09_interest_rate'!EF8</f>
        <v>3.4969999999999999</v>
      </c>
      <c r="DV51" s="296">
        <f>'09_interest_rate'!EG8</f>
        <v>3.492</v>
      </c>
      <c r="DW51" s="296">
        <f>'09_interest_rate'!EH8</f>
        <v>3.327</v>
      </c>
      <c r="DX51" s="296">
        <f>'09_interest_rate'!EI8</f>
        <v>3.5289999999999999</v>
      </c>
      <c r="DY51" s="296">
        <f>'09_interest_rate'!EJ8</f>
        <v>3.556</v>
      </c>
      <c r="DZ51" s="296">
        <f>'09_interest_rate'!EK8</f>
        <v>3.383</v>
      </c>
      <c r="EA51" s="296">
        <f>'09_interest_rate'!EL8</f>
        <v>3.3570000000000002</v>
      </c>
      <c r="EB51" s="296">
        <f>'09_interest_rate'!EM8</f>
        <v>3.3170000000000002</v>
      </c>
      <c r="EC51" s="296">
        <f>'09_interest_rate'!EN8</f>
        <v>3.302</v>
      </c>
      <c r="ED51" s="296">
        <f>'09_interest_rate'!EO8</f>
        <v>3.0049999999999999</v>
      </c>
      <c r="EE51" s="296">
        <f>'09_interest_rate'!EP8</f>
        <v>3.2610000000000001</v>
      </c>
      <c r="EF51" s="296">
        <f>'09_interest_rate'!EQ8</f>
        <v>3.5550000000000002</v>
      </c>
      <c r="EG51" s="296">
        <f>'09_interest_rate'!ER8</f>
        <v>3.59</v>
      </c>
      <c r="EH51" s="296">
        <f>'09_interest_rate'!ES8</f>
        <v>3.61</v>
      </c>
      <c r="EI51" s="296">
        <f>'09_interest_rate'!ET8</f>
        <v>3.6360000000000001</v>
      </c>
      <c r="EJ51" s="296">
        <f>'09_interest_rate'!EU8</f>
        <v>3.528</v>
      </c>
      <c r="EK51" s="296">
        <f>'09_interest_rate'!EV8</f>
        <v>3.4649999999999999</v>
      </c>
      <c r="EL51" s="296">
        <f>'09_interest_rate'!EW8</f>
        <v>3.2989999999999999</v>
      </c>
      <c r="EM51" s="296">
        <f>'09_interest_rate'!EX8</f>
        <v>3.2480000000000002</v>
      </c>
      <c r="EN51" s="296">
        <f>'09_interest_rate'!EY8</f>
        <v>3.1920000000000002</v>
      </c>
      <c r="EO51" s="296">
        <f>'09_interest_rate'!EZ8</f>
        <v>2.7610000000000001</v>
      </c>
      <c r="EP51" s="296">
        <f>'09_interest_rate'!FA8</f>
        <v>2.863</v>
      </c>
      <c r="EQ51" s="296">
        <f>'09_interest_rate'!FB8</f>
        <v>2.7989999999999999</v>
      </c>
      <c r="ER51" s="296">
        <f>'09_interest_rate'!FC8</f>
        <v>2.3959999999999999</v>
      </c>
      <c r="ES51" s="296">
        <f>'09_interest_rate'!FD8</f>
        <v>2.3959999999999999</v>
      </c>
      <c r="ET51" s="296">
        <f>'09_interest_rate'!FE8</f>
        <v>2.375</v>
      </c>
      <c r="EU51" s="296">
        <f>'09_interest_rate'!FF8</f>
        <v>2.5369999999999999</v>
      </c>
      <c r="EV51" s="296">
        <f>'09_interest_rate'!FG8</f>
        <v>2.6589999999999998</v>
      </c>
      <c r="EW51" s="296">
        <f>'09_interest_rate'!FH8</f>
        <v>2.3580000000000001</v>
      </c>
      <c r="EX51" s="296">
        <f>'09_interest_rate'!FI8</f>
        <v>2.6070000000000002</v>
      </c>
      <c r="EY51" s="296">
        <f>'09_interest_rate'!FJ8</f>
        <v>2.6659999999999999</v>
      </c>
      <c r="EZ51" s="296">
        <f>'09_interest_rate'!FK8</f>
        <v>2.875</v>
      </c>
      <c r="FA51" s="296">
        <f>'09_interest_rate'!FL8</f>
        <v>2.7770000000000001</v>
      </c>
      <c r="FB51" s="296">
        <f>'09_interest_rate'!FM8</f>
        <v>2.8820000000000001</v>
      </c>
      <c r="FC51" s="296">
        <f>'09_interest_rate'!FN8</f>
        <v>2.9929999999999999</v>
      </c>
      <c r="FD51" s="296">
        <f>'09_interest_rate'!FO8</f>
        <v>2.78</v>
      </c>
      <c r="FE51" s="296">
        <f>'09_interest_rate'!FP8</f>
        <v>2.8519999999999999</v>
      </c>
      <c r="FF51" s="296">
        <f>'09_interest_rate'!FQ8</f>
        <v>2.681</v>
      </c>
      <c r="FG51" s="296">
        <f>'09_interest_rate'!FR8</f>
        <v>2.6320000000000001</v>
      </c>
      <c r="FH51" s="296">
        <f>'09_interest_rate'!FS8</f>
        <v>2.8090000000000002</v>
      </c>
      <c r="FI51" s="296">
        <f>'09_interest_rate'!FT8</f>
        <v>2.8879999999999999</v>
      </c>
      <c r="FJ51" s="296">
        <f>'09_interest_rate'!FU8</f>
        <v>3.04</v>
      </c>
      <c r="FK51" s="296">
        <f>'09_interest_rate'!FV8</f>
        <v>2.9569999999999999</v>
      </c>
      <c r="FL51" s="296">
        <f>'09_interest_rate'!FW8</f>
        <v>2.8250000000000002</v>
      </c>
      <c r="FM51" s="296">
        <f>'09_interest_rate'!FX8</f>
        <v>2.75</v>
      </c>
      <c r="FN51" s="296">
        <f>'09_interest_rate'!FY8</f>
        <v>2.6230000000000002</v>
      </c>
      <c r="FO51" s="296">
        <f>'09_interest_rate'!FZ8</f>
        <v>2.4430000000000001</v>
      </c>
      <c r="FP51" s="296">
        <f>'09_interest_rate'!GA8</f>
        <v>2.3820000000000001</v>
      </c>
      <c r="FQ51" s="296">
        <f>'09_interest_rate'!GB8</f>
        <v>2.2490000000000001</v>
      </c>
      <c r="FR51" s="296">
        <f>'09_interest_rate'!GC8</f>
        <v>2.3809999999999998</v>
      </c>
      <c r="FS51" s="296">
        <f>'09_interest_rate'!GD8</f>
        <v>2.355</v>
      </c>
      <c r="FT51" s="296">
        <f>'09_interest_rate'!GE8</f>
        <v>2.0739999999999998</v>
      </c>
      <c r="FU51" s="296">
        <f>'09_interest_rate'!GF8</f>
        <v>2.0139999999999998</v>
      </c>
      <c r="FV51" s="296">
        <f>'09_interest_rate'!GG8</f>
        <v>1.9990000000000001</v>
      </c>
      <c r="FW51" s="296">
        <f>'09_interest_rate'!GH8</f>
        <v>1.9550000000000001</v>
      </c>
      <c r="FX51" s="296">
        <f>'09_interest_rate'!GI8</f>
        <v>1.9279999999999999</v>
      </c>
      <c r="FY51" s="296">
        <f>'09_interest_rate'!GJ8</f>
        <v>1.95</v>
      </c>
      <c r="FZ51" s="296">
        <f>'09_interest_rate'!GK8</f>
        <v>2.097</v>
      </c>
      <c r="GA51" s="296">
        <f>'09_interest_rate'!GL8</f>
        <v>2.1840000000000002</v>
      </c>
      <c r="GB51" s="296">
        <f>'09_interest_rate'!GM8</f>
        <v>1.96</v>
      </c>
      <c r="GC51" s="296">
        <f>'09_interest_rate'!GN8</f>
        <v>2.153</v>
      </c>
      <c r="GD51" s="296">
        <f>'09_interest_rate'!GO8</f>
        <v>2.2519999999999998</v>
      </c>
      <c r="GE51" s="296">
        <f>'09_interest_rate'!GP8</f>
        <v>2.5169999999999999</v>
      </c>
      <c r="GF51" s="296">
        <f>'09_interest_rate'!GQ8</f>
        <v>2.7519999999999998</v>
      </c>
      <c r="GG51" s="296">
        <f>'09_interest_rate'!GR8</f>
        <v>2.7</v>
      </c>
      <c r="GH51" s="296">
        <f>'09_interest_rate'!GS8</f>
        <v>2.8479999999999999</v>
      </c>
      <c r="GI51" s="296">
        <f>'09_interest_rate'!GT8</f>
        <v>2.742</v>
      </c>
      <c r="GJ51" s="296">
        <f>'09_interest_rate'!GU8</f>
        <v>2.5470000000000002</v>
      </c>
      <c r="GK51" s="296">
        <f>'09_interest_rate'!GV8</f>
        <v>2.3690000000000002</v>
      </c>
      <c r="GL51" s="296">
        <f>'09_interest_rate'!GW8</f>
        <v>2.4950000000000001</v>
      </c>
      <c r="GM51" s="296">
        <f>'09_interest_rate'!GX8</f>
        <v>2.3410000000000002</v>
      </c>
      <c r="GN51" s="296">
        <f>'09_interest_rate'!GY8</f>
        <v>2.4889999999999999</v>
      </c>
      <c r="GO51" s="296">
        <f>'09_interest_rate'!GZ8</f>
        <v>2.6190000000000002</v>
      </c>
      <c r="GP51" s="296">
        <f>'09_interest_rate'!HA8</f>
        <v>2.556</v>
      </c>
      <c r="GQ51" s="296">
        <f>'09_interest_rate'!HB8</f>
        <v>2.702</v>
      </c>
      <c r="GR51" s="296">
        <f>'09_interest_rate'!HC8</f>
        <v>2.8010000000000002</v>
      </c>
      <c r="GS51" s="296">
        <f>'09_interest_rate'!HD8</f>
        <v>3.032</v>
      </c>
      <c r="GT51" s="296">
        <f>'09_interest_rate'!HE8</f>
        <v>3.194</v>
      </c>
      <c r="GU51" s="296">
        <f>'09_interest_rate'!HF8</f>
        <v>3.1080000000000001</v>
      </c>
      <c r="GV51" s="296">
        <f>'09_interest_rate'!HG8</f>
        <v>3.0489999999999999</v>
      </c>
      <c r="GW51" s="296">
        <f>'09_interest_rate'!HH8</f>
        <v>3.056</v>
      </c>
      <c r="GX51" s="296">
        <f>'09_interest_rate'!HI8</f>
        <v>2.9870000000000001</v>
      </c>
      <c r="GY51" s="296">
        <f>'09_interest_rate'!HJ8</f>
        <v>2.9060000000000001</v>
      </c>
      <c r="GZ51" s="296">
        <f>'09_interest_rate'!HK8</f>
        <v>3.1110000000000002</v>
      </c>
      <c r="HA51" s="296">
        <f>'09_interest_rate'!HL8</f>
        <v>2.9390000000000001</v>
      </c>
      <c r="HB51" s="296">
        <f>'09_interest_rate'!HM8</f>
        <v>3.0590000000000002</v>
      </c>
      <c r="HC51" s="296">
        <f>'09_interest_rate'!HN8</f>
        <v>3.0329999999999999</v>
      </c>
      <c r="HD51" s="296">
        <f>'09_interest_rate'!HO8</f>
        <v>3.242</v>
      </c>
      <c r="HE51" s="296">
        <f>'09_interest_rate'!HP8</f>
        <v>3.2839999999999998</v>
      </c>
      <c r="HF51" s="296">
        <f>'09_interest_rate'!HQ8</f>
        <v>3.29</v>
      </c>
      <c r="HG51" s="296">
        <f>'09_interest_rate'!HR8</f>
        <v>3.1659999999999999</v>
      </c>
      <c r="HH51" s="296">
        <f>'09_interest_rate'!HS8</f>
        <v>2.9420000000000002</v>
      </c>
      <c r="HI51" s="296">
        <f>'09_interest_rate'!HT8</f>
        <v>2.669</v>
      </c>
      <c r="HJ51" s="296">
        <f>'09_interest_rate'!HU8</f>
        <v>2.7639999999999998</v>
      </c>
      <c r="HK51" s="296">
        <f>'09_interest_rate'!HV8</f>
        <v>2.226</v>
      </c>
      <c r="HL51" s="296">
        <f>'09_interest_rate'!HW8</f>
        <v>2.1480000000000001</v>
      </c>
      <c r="HM51" s="296">
        <f>'09_interest_rate'!HX8</f>
        <v>2.2210000000000001</v>
      </c>
      <c r="HN51" s="296">
        <f>'09_interest_rate'!HY8</f>
        <v>2.1739999999999999</v>
      </c>
      <c r="HO51" s="296">
        <f>'09_interest_rate'!HZ8</f>
        <v>2.1749999999999998</v>
      </c>
      <c r="HP51" s="296">
        <f>'09_interest_rate'!IA8</f>
        <v>2.1960000000000002</v>
      </c>
      <c r="HQ51" s="296">
        <f>'09_interest_rate'!IB8</f>
        <v>2.536</v>
      </c>
      <c r="HR51" s="296">
        <f>'09_interest_rate'!IC8</f>
        <v>2.4780000000000002</v>
      </c>
      <c r="HS51" s="296">
        <f>'09_interest_rate'!ID8</f>
        <v>2.1920000000000002</v>
      </c>
      <c r="HT51" s="296">
        <f>'09_interest_rate'!IE8</f>
        <v>2.1240000000000001</v>
      </c>
      <c r="HU51" s="296">
        <f>'09_interest_rate'!IF8</f>
        <v>2.1549999999999998</v>
      </c>
      <c r="HV51" s="296">
        <f>'09_interest_rate'!IG8</f>
        <v>2.2069999999999999</v>
      </c>
      <c r="HW51" s="296">
        <f>'09_interest_rate'!IH8</f>
        <v>2.0019999999999998</v>
      </c>
      <c r="HX51" s="296">
        <f>'09_interest_rate'!II8</f>
        <v>1.972</v>
      </c>
      <c r="HY51" s="296">
        <f>'09_interest_rate'!IJ8</f>
        <v>2.0099999999999998</v>
      </c>
      <c r="HZ51" s="296">
        <f>'09_interest_rate'!IK8</f>
        <v>1.93</v>
      </c>
      <c r="IA51" s="296">
        <f>'09_interest_rate'!IL8</f>
        <v>1.94</v>
      </c>
      <c r="IB51" s="296">
        <f>'09_interest_rate'!IM8</f>
        <v>1.87</v>
      </c>
      <c r="IC51" s="296">
        <f>'09_interest_rate'!IN8</f>
        <v>1.57</v>
      </c>
      <c r="ID51" s="296">
        <f>'09_interest_rate'!IO8</f>
        <v>1.51</v>
      </c>
      <c r="IE51" s="296">
        <f>'09_interest_rate'!IP8</f>
        <v>1.5</v>
      </c>
      <c r="IF51" s="296">
        <f>'09_interest_rate'!IQ8</f>
        <v>1.19</v>
      </c>
      <c r="IG51" s="296">
        <f>'09_interest_rate'!IR8</f>
        <v>1.37</v>
      </c>
      <c r="IH51" s="296">
        <f>'09_interest_rate'!IS8</f>
        <v>1.46</v>
      </c>
      <c r="II51" s="296">
        <f>'09_interest_rate'!IT8</f>
        <v>1.56</v>
      </c>
      <c r="IJ51" s="296">
        <f>'09_interest_rate'!IU8</f>
        <v>1.67</v>
      </c>
      <c r="IK51" s="296">
        <f>'09_interest_rate'!IV8</f>
        <v>1.82</v>
      </c>
      <c r="IL51" s="296">
        <f>'09_interest_rate'!IW8</f>
        <v>1.9</v>
      </c>
      <c r="IM51" s="296">
        <f>'09_interest_rate'!IX8</f>
        <v>1.93</v>
      </c>
      <c r="IN51" s="296">
        <f>'09_interest_rate'!IY8</f>
        <v>2.08</v>
      </c>
      <c r="IO51" s="296">
        <f>'09_interest_rate'!IZ8</f>
        <v>1.85</v>
      </c>
      <c r="IP51" s="296">
        <f>'09_interest_rate'!JA8</f>
        <v>1.74</v>
      </c>
      <c r="IQ51" s="296">
        <f>'09_interest_rate'!JB8</f>
        <v>1.44</v>
      </c>
      <c r="IR51" s="296">
        <f>'09_interest_rate'!JC8</f>
        <v>1.1299999999999999</v>
      </c>
      <c r="IS51" s="296">
        <f>'09_interest_rate'!JD8</f>
        <v>1</v>
      </c>
      <c r="IT51" s="296">
        <f>'09_interest_rate'!JE8</f>
        <v>1.08</v>
      </c>
      <c r="IU51" s="296">
        <f>'09_interest_rate'!JF8</f>
        <v>0.95</v>
      </c>
      <c r="IV51" s="296">
        <f>'09_interest_rate'!JG8</f>
        <v>0.74</v>
      </c>
      <c r="IW51" s="296">
        <f>'09_interest_rate'!JH8</f>
        <v>0.74</v>
      </c>
      <c r="IX51" s="296">
        <f>'09_interest_rate'!JI8</f>
        <v>0.72</v>
      </c>
      <c r="IY51" s="296">
        <f>'09_interest_rate'!JJ8</f>
        <v>0.85</v>
      </c>
      <c r="IZ51" s="296">
        <f>'09_interest_rate'!JK8</f>
        <v>0.74</v>
      </c>
      <c r="JA51" s="296">
        <f>'09_interest_rate'!JL8</f>
        <v>0.61</v>
      </c>
      <c r="JB51" s="296">
        <f>'09_interest_rate'!JM8</f>
        <v>0.68</v>
      </c>
      <c r="JC51" s="296">
        <f>'09_interest_rate'!JN8</f>
        <v>0.56000000000000005</v>
      </c>
      <c r="JD51" s="296">
        <f>'09_interest_rate'!JO8</f>
        <v>0.56999999999999995</v>
      </c>
      <c r="JE51" s="296">
        <f>'09_interest_rate'!JP8</f>
        <v>0.6</v>
      </c>
      <c r="JF51" s="296">
        <f>'09_interest_rate'!JQ8</f>
        <v>0.6</v>
      </c>
      <c r="JG51" s="296">
        <f>'09_interest_rate'!JR8</f>
        <v>0.53</v>
      </c>
      <c r="JH51" s="296">
        <f>'09_interest_rate'!JS8</f>
        <v>0.56000000000000005</v>
      </c>
      <c r="JI51" s="296">
        <f>'09_interest_rate'!JT8</f>
        <v>0.79</v>
      </c>
      <c r="JJ51" s="296">
        <f>'09_interest_rate'!JU8</f>
        <v>0.72</v>
      </c>
      <c r="JK51" s="296">
        <f>'09_interest_rate'!JV8</f>
        <v>0.75</v>
      </c>
      <c r="JL51" s="296">
        <f>'09_interest_rate'!JW8</f>
        <v>0.61</v>
      </c>
      <c r="JM51" s="296">
        <f>'09_interest_rate'!JX8</f>
        <v>0.76</v>
      </c>
      <c r="JN51" s="296">
        <f>'09_interest_rate'!JY8</f>
        <v>1.06</v>
      </c>
      <c r="JO51" s="296">
        <f>'09_interest_rate'!JZ8</f>
        <v>1.1000000000000001</v>
      </c>
      <c r="JP51" s="296">
        <f>'09_interest_rate'!KA8</f>
        <v>1.1399999999999999</v>
      </c>
      <c r="JQ51" s="296">
        <f>'09_interest_rate'!KB8</f>
        <v>1.1100000000000001</v>
      </c>
      <c r="JR51" s="296">
        <f>'09_interest_rate'!KC8</f>
        <v>1.07</v>
      </c>
      <c r="JS51" s="296">
        <f>'09_interest_rate'!KD8</f>
        <v>1.03</v>
      </c>
      <c r="JT51" s="296">
        <f>'09_interest_rate'!KE8</f>
        <v>1.25</v>
      </c>
      <c r="JU51" s="296">
        <f>'09_interest_rate'!KF8</f>
        <v>0.98</v>
      </c>
      <c r="JV51" s="296">
        <f>'09_interest_rate'!KG8</f>
        <v>0.95</v>
      </c>
      <c r="JW51" s="296">
        <f>'09_interest_rate'!KH8</f>
        <v>0.95</v>
      </c>
      <c r="JX51" s="296">
        <f>'09_interest_rate'!KI8</f>
        <v>0.86</v>
      </c>
      <c r="JY51" s="296">
        <f>'09_interest_rate'!KJ8</f>
        <v>0.77</v>
      </c>
      <c r="JZ51" s="296">
        <f>'09_interest_rate'!KK8</f>
        <v>0.71</v>
      </c>
      <c r="KA51" s="296">
        <f>'09_interest_rate'!KL8</f>
        <v>0.62</v>
      </c>
      <c r="KB51" s="296">
        <f>'09_interest_rate'!KM8</f>
        <v>0.53</v>
      </c>
      <c r="KC51" s="296">
        <f>'09_interest_rate'!KN8</f>
        <v>0.59</v>
      </c>
      <c r="KD51" s="296">
        <f>'09_interest_rate'!KO8</f>
        <v>0.56000000000000005</v>
      </c>
      <c r="KE51" s="296">
        <f>'09_interest_rate'!KP8</f>
        <v>0.41</v>
      </c>
      <c r="KF51" s="296">
        <f>'09_interest_rate'!KQ8</f>
        <v>0.38</v>
      </c>
      <c r="KG51" s="296">
        <f>'09_interest_rate'!KR8</f>
        <v>-7.0000000000000007E-2</v>
      </c>
      <c r="KH51" s="296">
        <f>'09_interest_rate'!KS8</f>
        <v>0.01</v>
      </c>
      <c r="KI51" s="296">
        <f>'09_interest_rate'!KT8</f>
        <v>0</v>
      </c>
      <c r="KJ51" s="296">
        <f>'09_interest_rate'!KU8</f>
        <v>0.04</v>
      </c>
      <c r="KK51" s="296">
        <f>'09_interest_rate'!KV8</f>
        <v>-0.03</v>
      </c>
      <c r="KL51" s="296">
        <f>'09_interest_rate'!KW8</f>
        <v>0.1</v>
      </c>
      <c r="KM51" s="296">
        <f>'09_interest_rate'!KX8</f>
        <v>-0.04</v>
      </c>
      <c r="KN51" s="296">
        <f>'09_interest_rate'!KY8</f>
        <v>-0.12</v>
      </c>
      <c r="KO51" s="296">
        <f>'09_interest_rate'!KZ8</f>
        <v>-0.1</v>
      </c>
      <c r="KP51" s="296">
        <f>'09_interest_rate'!LA8</f>
        <v>-0.27</v>
      </c>
      <c r="KQ51" s="296">
        <f>'09_interest_rate'!LB8</f>
        <v>-0.31</v>
      </c>
      <c r="KR51" s="296">
        <f>'09_interest_rate'!LC8</f>
        <v>-0.04</v>
      </c>
      <c r="KS51" s="296">
        <f>'09_interest_rate'!LD8</f>
        <v>-0.29899999999999999</v>
      </c>
      <c r="KT51" s="296">
        <f>'09_interest_rate'!LE8</f>
        <v>-0.45300000000000001</v>
      </c>
      <c r="KU51" s="296">
        <f>'09_interest_rate'!LF8</f>
        <v>-0.38700000000000001</v>
      </c>
      <c r="KV51" s="296">
        <f>'09_interest_rate'!LG8</f>
        <v>-0.245</v>
      </c>
      <c r="KW51" s="296">
        <f>'09_interest_rate'!LH8</f>
        <v>-0.29799999999999999</v>
      </c>
      <c r="KX51" s="296">
        <f>'09_interest_rate'!LI8</f>
        <v>-0.50800000000000001</v>
      </c>
      <c r="KY51" s="296">
        <f>'09_interest_rate'!LJ8</f>
        <v>-0.54300000000000004</v>
      </c>
      <c r="KZ51" s="296">
        <f>'09_interest_rate'!LK8</f>
        <v>-0.46200000000000002</v>
      </c>
      <c r="LA51" s="296">
        <f>'09_interest_rate'!LL8</f>
        <v>-0.52200000000000002</v>
      </c>
      <c r="LB51" s="296">
        <f>'09_interest_rate'!LM8</f>
        <v>-0.36199999999999999</v>
      </c>
      <c r="LC51" s="296">
        <f>'09_interest_rate'!LN8</f>
        <v>-0.13</v>
      </c>
      <c r="LD51" s="296">
        <f>'09_interest_rate'!LO8</f>
        <v>-0.13500000000000001</v>
      </c>
    </row>
    <row r="52" spans="1:1004" s="383" customFormat="1">
      <c r="A52" s="126" t="s">
        <v>730</v>
      </c>
      <c r="B52" s="392" t="s">
        <v>15308</v>
      </c>
      <c r="C52" s="307"/>
      <c r="D52" s="307"/>
      <c r="E52" s="385">
        <f>'08_cat_prob'!E3</f>
        <v>9.3085106382978728E-4</v>
      </c>
      <c r="F52" s="385">
        <f>'08_cat_prob'!F3</f>
        <v>1.1436170212765957E-2</v>
      </c>
      <c r="G52" s="385">
        <f>'08_cat_prob'!G3</f>
        <v>1.5292553191489361E-2</v>
      </c>
      <c r="H52" s="385">
        <f>'08_cat_prob'!H3</f>
        <v>3.1781914893617022E-2</v>
      </c>
      <c r="I52" s="385">
        <f>'08_cat_prob'!I3</f>
        <v>4.5212765957446811E-2</v>
      </c>
      <c r="J52" s="385">
        <f>'08_cat_prob'!J3</f>
        <v>8.8430851063829793E-2</v>
      </c>
      <c r="K52" s="385">
        <f>'08_cat_prob'!K3</f>
        <v>0.05</v>
      </c>
      <c r="L52" s="385">
        <f>'08_cat_prob'!L3</f>
        <v>5.9308510638297875E-2</v>
      </c>
      <c r="M52" s="385">
        <f>'08_cat_prob'!M3</f>
        <v>5.2792553191489365E-2</v>
      </c>
      <c r="N52" s="385">
        <f>'08_cat_prob'!N3</f>
        <v>5.0132978723404255E-2</v>
      </c>
      <c r="O52" s="385">
        <f>'08_cat_prob'!O3</f>
        <v>4.7473404255319152E-2</v>
      </c>
      <c r="P52" s="385">
        <f>'08_cat_prob'!P3</f>
        <v>4.88031914893617E-2</v>
      </c>
      <c r="Q52" s="385">
        <f>'08_cat_prob'!Q3</f>
        <v>4.1090425531914894E-2</v>
      </c>
      <c r="R52" s="385">
        <f>'08_cat_prob'!R3</f>
        <v>3.2579787234042555E-2</v>
      </c>
      <c r="S52" s="385">
        <f>'08_cat_prob'!S3</f>
        <v>3.125E-2</v>
      </c>
      <c r="T52" s="385">
        <f>'08_cat_prob'!T3</f>
        <v>3.2446808510638296E-2</v>
      </c>
      <c r="U52" s="385">
        <f>'08_cat_prob'!U3</f>
        <v>2.6462765957446809E-2</v>
      </c>
      <c r="V52" s="385">
        <f>'08_cat_prob'!V3</f>
        <v>3.1382978723404252E-2</v>
      </c>
      <c r="W52" s="385">
        <f>'08_cat_prob'!W3</f>
        <v>5.1994680851063832E-2</v>
      </c>
      <c r="X52" s="385">
        <f>'08_cat_prob'!X3</f>
        <v>2.8324468085106382E-2</v>
      </c>
      <c r="Y52" s="385">
        <f>'08_cat_prob'!Y3</f>
        <v>2.0079787234042554E-2</v>
      </c>
      <c r="Z52" s="385">
        <f>'08_cat_prob'!Z3</f>
        <v>1.449468085106383E-2</v>
      </c>
      <c r="AA52" s="385">
        <f>'08_cat_prob'!AA3</f>
        <v>9.0425531914893609E-3</v>
      </c>
      <c r="AB52" s="385">
        <f>'08_cat_prob'!AB3</f>
        <v>9.9734042553191495E-3</v>
      </c>
      <c r="AC52" s="385">
        <f>'08_cat_prob'!AC3</f>
        <v>9.1755319148936164E-3</v>
      </c>
      <c r="AD52" s="385">
        <f>'08_cat_prob'!AD3</f>
        <v>9.0425531914893609E-3</v>
      </c>
      <c r="AE52" s="385">
        <f>'08_cat_prob'!AE3</f>
        <v>6.382978723404255E-3</v>
      </c>
      <c r="AF52" s="385">
        <f>'08_cat_prob'!AF3</f>
        <v>8.5106382978723406E-3</v>
      </c>
      <c r="AG52" s="385">
        <f>'08_cat_prob'!AG3</f>
        <v>5.8510638297872338E-3</v>
      </c>
      <c r="AH52" s="385">
        <f>'08_cat_prob'!AH3</f>
        <v>8.2446808510638295E-3</v>
      </c>
      <c r="AI52" s="385">
        <f>'08_cat_prob'!AI3</f>
        <v>4.7872340425531915E-3</v>
      </c>
      <c r="AJ52" s="385">
        <f>'08_cat_prob'!AJ3</f>
        <v>5.0531914893617025E-3</v>
      </c>
      <c r="AK52" s="385">
        <f>'08_cat_prob'!AK3</f>
        <v>5.0531914893617025E-3</v>
      </c>
      <c r="AL52" s="385">
        <f>'08_cat_prob'!AL3</f>
        <v>4.7872340425531915E-3</v>
      </c>
      <c r="AM52" s="385">
        <f>'08_cat_prob'!AM3</f>
        <v>4.5212765957446804E-3</v>
      </c>
      <c r="AN52" s="385">
        <f>'08_cat_prob'!AN3</f>
        <v>4.3882978723404258E-3</v>
      </c>
      <c r="AO52" s="385">
        <f>'08_cat_prob'!AO3</f>
        <v>3.4574468085106381E-3</v>
      </c>
      <c r="AP52" s="385">
        <f>'08_cat_prob'!AP3</f>
        <v>3.0585106382978724E-3</v>
      </c>
      <c r="AQ52" s="385">
        <f>'08_cat_prob'!AQ3</f>
        <v>4.1223404255319148E-3</v>
      </c>
      <c r="AR52" s="385">
        <f>'08_cat_prob'!AR3</f>
        <v>4.5212765957446804E-3</v>
      </c>
      <c r="AS52" s="385">
        <f>'08_cat_prob'!AS3</f>
        <v>5.0531914893617025E-3</v>
      </c>
      <c r="AT52" s="385">
        <f>'08_cat_prob'!AT3</f>
        <v>4.920212765957447E-3</v>
      </c>
      <c r="AU52" s="385">
        <f>'08_cat_prob'!AU3</f>
        <v>4.6542553191489359E-3</v>
      </c>
      <c r="AV52" s="385">
        <f>'08_cat_prob'!AV3</f>
        <v>2.5265957446808512E-3</v>
      </c>
      <c r="AW52" s="385">
        <f>'08_cat_prob'!AW3</f>
        <v>2.9255319148936169E-3</v>
      </c>
      <c r="AX52" s="385">
        <f>'08_cat_prob'!AX3</f>
        <v>3.4574468085106381E-3</v>
      </c>
      <c r="AY52" s="385">
        <f>'08_cat_prob'!AY3</f>
        <v>2.6595744680851063E-3</v>
      </c>
      <c r="AZ52" s="385">
        <f>'08_cat_prob'!AZ3</f>
        <v>2.9255319148936169E-3</v>
      </c>
      <c r="BA52" s="385">
        <f>'08_cat_prob'!BA3</f>
        <v>3.5904255319148936E-3</v>
      </c>
      <c r="BB52" s="385">
        <f>'08_cat_prob'!BB3</f>
        <v>3.1914893617021275E-3</v>
      </c>
      <c r="BC52" s="385">
        <f>'08_cat_prob'!BC3</f>
        <v>3.5904255319148936E-3</v>
      </c>
      <c r="BD52" s="385">
        <f>'08_cat_prob'!BD3</f>
        <v>2.9255319148936169E-3</v>
      </c>
      <c r="BE52" s="385">
        <f>'08_cat_prob'!BE3</f>
        <v>3.1914893617021275E-3</v>
      </c>
      <c r="BF52" s="385">
        <f>'08_cat_prob'!BF3</f>
        <v>2.6595744680851063E-3</v>
      </c>
      <c r="BG52" s="385">
        <f>'08_cat_prob'!BG3</f>
        <v>2.7925531914893618E-3</v>
      </c>
      <c r="BH52" s="385">
        <f>'08_cat_prob'!BH3</f>
        <v>4.6542553191489359E-3</v>
      </c>
      <c r="BI52" s="385">
        <f>'08_cat_prob'!BI3</f>
        <v>3.9893617021276593E-3</v>
      </c>
      <c r="BJ52" s="385">
        <f>'08_cat_prob'!BJ3</f>
        <v>6.1170212765957448E-3</v>
      </c>
      <c r="BK52" s="385">
        <f>'08_cat_prob'!BK3</f>
        <v>1.2500000000000001E-2</v>
      </c>
      <c r="BL52" s="384"/>
      <c r="BM52" s="384"/>
      <c r="BN52" s="384"/>
      <c r="BO52" s="384"/>
      <c r="BP52" s="384"/>
      <c r="BQ52" s="384"/>
      <c r="BR52" s="384"/>
      <c r="BS52" s="384"/>
      <c r="BT52" s="384"/>
      <c r="BU52" s="384"/>
      <c r="BV52" s="384"/>
      <c r="BW52" s="384"/>
      <c r="BX52" s="384"/>
      <c r="BY52" s="384"/>
      <c r="BZ52" s="384"/>
      <c r="CA52" s="384"/>
      <c r="CB52" s="384"/>
      <c r="CC52" s="384"/>
      <c r="CD52" s="384"/>
      <c r="CE52" s="384"/>
      <c r="CF52" s="384"/>
      <c r="CG52" s="384"/>
      <c r="CH52" s="384"/>
      <c r="CI52" s="384"/>
      <c r="CJ52" s="384"/>
      <c r="CK52" s="384"/>
      <c r="CL52" s="384"/>
      <c r="CM52" s="384"/>
      <c r="CN52" s="384"/>
      <c r="CO52" s="384"/>
      <c r="CP52" s="384"/>
      <c r="CQ52" s="384"/>
      <c r="CR52" s="384"/>
      <c r="CS52" s="384"/>
      <c r="CT52" s="384"/>
      <c r="CU52" s="384"/>
      <c r="CV52" s="384"/>
      <c r="CW52" s="384"/>
      <c r="CX52" s="384"/>
      <c r="CY52" s="384"/>
      <c r="CZ52" s="384"/>
      <c r="DA52" s="384"/>
      <c r="DB52" s="384"/>
      <c r="DC52" s="384"/>
      <c r="DD52" s="384"/>
      <c r="DE52" s="384"/>
      <c r="DF52" s="384"/>
      <c r="DG52" s="384"/>
      <c r="DH52" s="384"/>
      <c r="DI52" s="384"/>
      <c r="DJ52" s="384"/>
      <c r="DK52" s="384"/>
      <c r="DL52" s="384"/>
      <c r="DM52" s="384"/>
      <c r="DN52" s="384"/>
      <c r="DO52" s="384"/>
      <c r="DP52" s="384"/>
      <c r="DQ52" s="384"/>
      <c r="DR52" s="384"/>
      <c r="DS52" s="384"/>
      <c r="DT52" s="384"/>
      <c r="DU52" s="384"/>
      <c r="DV52" s="384"/>
      <c r="DW52" s="384"/>
      <c r="DX52" s="384"/>
      <c r="DY52" s="384"/>
      <c r="DZ52" s="384"/>
      <c r="EA52" s="384"/>
      <c r="EB52" s="384"/>
      <c r="EC52" s="384"/>
      <c r="ED52" s="384"/>
      <c r="EE52" s="384"/>
      <c r="EF52" s="384"/>
      <c r="EG52" s="384"/>
      <c r="EH52" s="384"/>
    </row>
    <row r="53" spans="1:1004" s="383" customFormat="1">
      <c r="A53" s="126" t="s">
        <v>730</v>
      </c>
      <c r="B53" s="392" t="s">
        <v>15311</v>
      </c>
      <c r="C53" s="307"/>
      <c r="D53" s="307"/>
      <c r="E53" s="384">
        <f>'08_cat_prob'!E1</f>
        <v>0.5</v>
      </c>
      <c r="F53" s="384">
        <f>'08_cat_prob'!F1</f>
        <v>1</v>
      </c>
      <c r="G53" s="384">
        <f>'08_cat_prob'!G1</f>
        <v>1.5</v>
      </c>
      <c r="H53" s="384">
        <f>'08_cat_prob'!H1</f>
        <v>2</v>
      </c>
      <c r="I53" s="384">
        <f>'08_cat_prob'!I1</f>
        <v>2.5</v>
      </c>
      <c r="J53" s="384">
        <f>'08_cat_prob'!J1</f>
        <v>3</v>
      </c>
      <c r="K53" s="384">
        <f>'08_cat_prob'!K1</f>
        <v>3.5</v>
      </c>
      <c r="L53" s="384">
        <f>'08_cat_prob'!L1</f>
        <v>4</v>
      </c>
      <c r="M53" s="384">
        <f>'08_cat_prob'!M1</f>
        <v>4.5</v>
      </c>
      <c r="N53" s="384">
        <f>'08_cat_prob'!N1</f>
        <v>5</v>
      </c>
      <c r="O53" s="384">
        <f>'08_cat_prob'!O1</f>
        <v>5.5</v>
      </c>
      <c r="P53" s="384">
        <f>'08_cat_prob'!P1</f>
        <v>6</v>
      </c>
      <c r="Q53" s="384">
        <f>'08_cat_prob'!Q1</f>
        <v>6.5</v>
      </c>
      <c r="R53" s="384">
        <f>'08_cat_prob'!R1</f>
        <v>7</v>
      </c>
      <c r="S53" s="384">
        <f>'08_cat_prob'!S1</f>
        <v>7.5</v>
      </c>
      <c r="T53" s="384">
        <f>'08_cat_prob'!T1</f>
        <v>8</v>
      </c>
      <c r="U53" s="384">
        <f>'08_cat_prob'!U1</f>
        <v>8.5</v>
      </c>
      <c r="V53" s="384">
        <f>'08_cat_prob'!V1</f>
        <v>9</v>
      </c>
      <c r="W53" s="384">
        <f>'08_cat_prob'!W1</f>
        <v>9.5</v>
      </c>
      <c r="X53" s="384">
        <f>'08_cat_prob'!X1</f>
        <v>10</v>
      </c>
      <c r="Y53" s="384">
        <f>'08_cat_prob'!Y1</f>
        <v>10.5</v>
      </c>
      <c r="Z53" s="384">
        <f>'08_cat_prob'!Z1</f>
        <v>11</v>
      </c>
      <c r="AA53" s="384">
        <f>'08_cat_prob'!AA1</f>
        <v>11.5</v>
      </c>
      <c r="AB53" s="384">
        <f>'08_cat_prob'!AB1</f>
        <v>12</v>
      </c>
      <c r="AC53" s="384">
        <f>'08_cat_prob'!AC1</f>
        <v>12.5</v>
      </c>
      <c r="AD53" s="384">
        <f>'08_cat_prob'!AD1</f>
        <v>13</v>
      </c>
      <c r="AE53" s="384">
        <f>'08_cat_prob'!AE1</f>
        <v>13.5</v>
      </c>
      <c r="AF53" s="384">
        <f>'08_cat_prob'!AF1</f>
        <v>14</v>
      </c>
      <c r="AG53" s="384">
        <f>'08_cat_prob'!AG1</f>
        <v>14.5</v>
      </c>
      <c r="AH53" s="384">
        <f>'08_cat_prob'!AH1</f>
        <v>15</v>
      </c>
      <c r="AI53" s="384">
        <f>'08_cat_prob'!AI1</f>
        <v>15.5</v>
      </c>
      <c r="AJ53" s="384">
        <f>'08_cat_prob'!AJ1</f>
        <v>16</v>
      </c>
      <c r="AK53" s="384">
        <f>'08_cat_prob'!AK1</f>
        <v>16.5</v>
      </c>
      <c r="AL53" s="384">
        <f>'08_cat_prob'!AL1</f>
        <v>17</v>
      </c>
      <c r="AM53" s="384">
        <f>'08_cat_prob'!AM1</f>
        <v>17.5</v>
      </c>
      <c r="AN53" s="384">
        <f>'08_cat_prob'!AN1</f>
        <v>18</v>
      </c>
      <c r="AO53" s="384">
        <f>'08_cat_prob'!AO1</f>
        <v>18.5</v>
      </c>
      <c r="AP53" s="384">
        <f>'08_cat_prob'!AP1</f>
        <v>19</v>
      </c>
      <c r="AQ53" s="384">
        <f>'08_cat_prob'!AQ1</f>
        <v>19.5</v>
      </c>
      <c r="AR53" s="384">
        <f>'08_cat_prob'!AR1</f>
        <v>20</v>
      </c>
      <c r="AS53" s="384">
        <f>'08_cat_prob'!AS1</f>
        <v>20.5</v>
      </c>
      <c r="AT53" s="384">
        <f>'08_cat_prob'!AT1</f>
        <v>21</v>
      </c>
      <c r="AU53" s="384">
        <f>'08_cat_prob'!AU1</f>
        <v>21.5</v>
      </c>
      <c r="AV53" s="384">
        <f>'08_cat_prob'!AV1</f>
        <v>22</v>
      </c>
      <c r="AW53" s="384">
        <f>'08_cat_prob'!AW1</f>
        <v>22.5</v>
      </c>
      <c r="AX53" s="384">
        <f>'08_cat_prob'!AX1</f>
        <v>23</v>
      </c>
      <c r="AY53" s="384">
        <f>'08_cat_prob'!AY1</f>
        <v>23.5</v>
      </c>
      <c r="AZ53" s="384">
        <f>'08_cat_prob'!AZ1</f>
        <v>24</v>
      </c>
      <c r="BA53" s="384">
        <f>'08_cat_prob'!BA1</f>
        <v>24.5</v>
      </c>
      <c r="BB53" s="384">
        <f>'08_cat_prob'!BB1</f>
        <v>25</v>
      </c>
      <c r="BC53" s="384">
        <f>'08_cat_prob'!BC1</f>
        <v>25.5</v>
      </c>
      <c r="BD53" s="384">
        <f>'08_cat_prob'!BD1</f>
        <v>26</v>
      </c>
      <c r="BE53" s="384">
        <f>'08_cat_prob'!BE1</f>
        <v>26.5</v>
      </c>
      <c r="BF53" s="384">
        <f>'08_cat_prob'!BF1</f>
        <v>27</v>
      </c>
      <c r="BG53" s="384">
        <f>'08_cat_prob'!BG1</f>
        <v>27.5</v>
      </c>
      <c r="BH53" s="384">
        <f>'08_cat_prob'!BH1</f>
        <v>28</v>
      </c>
      <c r="BI53" s="384">
        <f>'08_cat_prob'!BI1</f>
        <v>28.5</v>
      </c>
      <c r="BJ53" s="384">
        <f>'08_cat_prob'!BJ1</f>
        <v>29</v>
      </c>
      <c r="BK53" s="384">
        <f>'08_cat_prob'!BK1</f>
        <v>29.5</v>
      </c>
      <c r="BL53" s="384"/>
      <c r="BM53" s="384"/>
      <c r="BN53" s="384"/>
      <c r="BO53" s="384"/>
      <c r="BP53" s="384"/>
      <c r="BQ53" s="384"/>
      <c r="BR53" s="384"/>
      <c r="BS53" s="384"/>
      <c r="BT53" s="384"/>
      <c r="BU53" s="384"/>
      <c r="BV53" s="384"/>
      <c r="BW53" s="384"/>
      <c r="BX53" s="384"/>
      <c r="BY53" s="384"/>
      <c r="BZ53" s="384"/>
      <c r="CA53" s="384"/>
      <c r="CB53" s="384"/>
      <c r="CC53" s="384"/>
      <c r="CD53" s="384"/>
      <c r="CE53" s="384"/>
      <c r="CF53" s="384"/>
      <c r="CG53" s="384"/>
      <c r="CH53" s="384"/>
      <c r="CI53" s="384"/>
      <c r="CJ53" s="384"/>
      <c r="CK53" s="384"/>
      <c r="CL53" s="384"/>
      <c r="CM53" s="384"/>
      <c r="CN53" s="384"/>
      <c r="CO53" s="384"/>
      <c r="CP53" s="384"/>
      <c r="CQ53" s="384"/>
      <c r="CR53" s="384"/>
      <c r="CS53" s="384"/>
      <c r="CT53" s="384"/>
      <c r="CU53" s="384"/>
      <c r="CV53" s="384"/>
      <c r="CW53" s="384"/>
      <c r="CX53" s="384"/>
      <c r="CY53" s="384"/>
      <c r="CZ53" s="384"/>
      <c r="DA53" s="384"/>
      <c r="DB53" s="384"/>
      <c r="DC53" s="384"/>
      <c r="DD53" s="384"/>
      <c r="DE53" s="384"/>
      <c r="DF53" s="384"/>
      <c r="DG53" s="384"/>
      <c r="DH53" s="384"/>
      <c r="DI53" s="384"/>
      <c r="DJ53" s="384"/>
      <c r="DK53" s="384"/>
      <c r="DL53" s="384"/>
      <c r="DM53" s="384"/>
      <c r="DN53" s="384"/>
      <c r="DO53" s="384"/>
      <c r="DP53" s="384"/>
      <c r="DQ53" s="384"/>
      <c r="DR53" s="384"/>
      <c r="DS53" s="384"/>
      <c r="DT53" s="384"/>
      <c r="DU53" s="384"/>
      <c r="DV53" s="384"/>
      <c r="DW53" s="384"/>
      <c r="DX53" s="384"/>
      <c r="DY53" s="384"/>
      <c r="DZ53" s="384"/>
      <c r="EA53" s="384"/>
      <c r="EB53" s="384"/>
      <c r="EC53" s="384"/>
      <c r="ED53" s="384"/>
      <c r="EE53" s="384"/>
      <c r="EF53" s="384"/>
      <c r="EG53" s="384"/>
      <c r="EH53" s="384"/>
    </row>
    <row r="54" spans="1:1004" s="383" customFormat="1">
      <c r="A54" s="126" t="s">
        <v>730</v>
      </c>
      <c r="B54" s="396" t="s">
        <v>15320</v>
      </c>
      <c r="C54" s="307"/>
      <c r="D54" s="307"/>
      <c r="E54" s="385">
        <v>5.2327679538072901E-2</v>
      </c>
      <c r="F54" s="385">
        <v>9.2746300974377485E-2</v>
      </c>
      <c r="G54" s="385">
        <v>6.5680259833994947E-2</v>
      </c>
      <c r="H54" s="385">
        <v>5.3771201732226631E-2</v>
      </c>
      <c r="I54" s="385">
        <v>4.8357993504150126E-2</v>
      </c>
      <c r="J54" s="385">
        <v>5.44929628293035E-2</v>
      </c>
      <c r="K54" s="385">
        <v>0.11945146156622158</v>
      </c>
      <c r="L54" s="385">
        <v>4.7636232407073258E-2</v>
      </c>
      <c r="M54" s="385">
        <v>5.0884157343919163E-2</v>
      </c>
      <c r="N54" s="385">
        <v>4.9079754601226995E-2</v>
      </c>
      <c r="O54" s="385">
        <v>5.0523276795380732E-2</v>
      </c>
      <c r="P54" s="385">
        <v>4.6914471309996389E-2</v>
      </c>
      <c r="Q54" s="385">
        <v>4.6914471309996389E-2</v>
      </c>
      <c r="R54" s="385">
        <v>3.6809815950920248E-2</v>
      </c>
      <c r="S54" s="384">
        <v>3.7170696499458679E-2</v>
      </c>
      <c r="T54" s="384">
        <v>3.0313966077228437E-2</v>
      </c>
      <c r="U54" s="384">
        <v>3.2118368819920605E-2</v>
      </c>
      <c r="V54" s="384">
        <v>2.4178996752075063E-2</v>
      </c>
      <c r="W54" s="384">
        <v>3.0313966077228437E-2</v>
      </c>
      <c r="X54" s="384">
        <v>3.0313966077228437E-2</v>
      </c>
      <c r="Y54" s="384"/>
      <c r="Z54" s="384"/>
      <c r="AA54" s="384"/>
      <c r="AB54" s="384"/>
      <c r="AC54" s="384"/>
      <c r="AD54" s="384"/>
      <c r="AE54" s="384"/>
      <c r="AF54" s="384"/>
      <c r="AG54" s="384"/>
      <c r="AH54" s="384"/>
      <c r="AI54" s="384"/>
      <c r="AJ54" s="384"/>
      <c r="AK54" s="384"/>
      <c r="AL54" s="384"/>
      <c r="AM54" s="384"/>
      <c r="AN54" s="384"/>
      <c r="AO54" s="384"/>
      <c r="AP54" s="384"/>
      <c r="AQ54" s="384"/>
      <c r="AR54" s="384"/>
      <c r="AS54" s="384"/>
      <c r="AT54" s="384"/>
      <c r="AU54" s="384"/>
      <c r="AV54" s="384"/>
      <c r="AW54" s="384"/>
      <c r="AX54" s="384"/>
      <c r="AY54" s="384"/>
      <c r="AZ54" s="384"/>
      <c r="BA54" s="384"/>
      <c r="BB54" s="384"/>
      <c r="BC54" s="384"/>
      <c r="BD54" s="384"/>
      <c r="BE54" s="384"/>
      <c r="BF54" s="384"/>
      <c r="BG54" s="384"/>
      <c r="BH54" s="384"/>
      <c r="BI54" s="384"/>
      <c r="BJ54" s="384"/>
      <c r="BK54" s="384"/>
      <c r="BL54" s="384"/>
      <c r="BM54" s="384"/>
      <c r="BN54" s="384"/>
      <c r="BO54" s="384"/>
      <c r="BP54" s="384"/>
      <c r="BQ54" s="384"/>
      <c r="BR54" s="384"/>
      <c r="BS54" s="384"/>
      <c r="BT54" s="384"/>
      <c r="BU54" s="384"/>
      <c r="BV54" s="384"/>
      <c r="BW54" s="384"/>
      <c r="BX54" s="384"/>
      <c r="BY54" s="384"/>
      <c r="BZ54" s="384"/>
      <c r="CA54" s="384"/>
      <c r="CB54" s="384"/>
      <c r="CC54" s="384"/>
      <c r="CD54" s="384"/>
      <c r="CE54" s="384"/>
      <c r="CF54" s="384"/>
      <c r="CG54" s="384"/>
      <c r="CH54" s="384"/>
      <c r="CI54" s="384"/>
      <c r="CJ54" s="384"/>
      <c r="CK54" s="384"/>
      <c r="CL54" s="384"/>
      <c r="CM54" s="384"/>
      <c r="CN54" s="384"/>
      <c r="CO54" s="384"/>
      <c r="CP54" s="384"/>
      <c r="CQ54" s="384"/>
      <c r="CR54" s="384"/>
      <c r="CS54" s="384"/>
      <c r="CT54" s="384"/>
      <c r="CU54" s="384"/>
      <c r="CV54" s="384"/>
      <c r="CW54" s="384"/>
      <c r="CX54" s="384"/>
      <c r="CY54" s="384"/>
      <c r="CZ54" s="384"/>
      <c r="DA54" s="384"/>
      <c r="DB54" s="384"/>
      <c r="DC54" s="384"/>
      <c r="DD54" s="384"/>
      <c r="DE54" s="384"/>
      <c r="DF54" s="384"/>
      <c r="DG54" s="384"/>
      <c r="DH54" s="384"/>
      <c r="DI54" s="384"/>
      <c r="DJ54" s="384"/>
      <c r="DK54" s="384"/>
      <c r="DL54" s="384"/>
      <c r="DM54" s="384"/>
      <c r="DN54" s="384"/>
      <c r="DO54" s="384"/>
      <c r="DP54" s="384"/>
      <c r="DQ54" s="384"/>
      <c r="DR54" s="384"/>
      <c r="DS54" s="384"/>
      <c r="DT54" s="384"/>
      <c r="DU54" s="384"/>
      <c r="DV54" s="384"/>
      <c r="DW54" s="384"/>
      <c r="DX54" s="384"/>
      <c r="DY54" s="384"/>
      <c r="DZ54" s="384"/>
      <c r="EA54" s="384"/>
      <c r="EB54" s="384"/>
      <c r="EC54" s="384"/>
      <c r="ED54" s="384"/>
      <c r="EE54" s="384"/>
      <c r="EF54" s="384"/>
      <c r="EG54" s="384"/>
      <c r="EH54" s="384"/>
    </row>
    <row r="55" spans="1:1004" s="383" customFormat="1">
      <c r="A55" s="126" t="s">
        <v>730</v>
      </c>
      <c r="B55" s="396" t="s">
        <v>15321</v>
      </c>
      <c r="C55" s="307"/>
      <c r="D55" s="307"/>
      <c r="E55" s="384">
        <v>2.5</v>
      </c>
      <c r="F55" s="384">
        <v>5</v>
      </c>
      <c r="G55" s="384">
        <v>10</v>
      </c>
      <c r="H55" s="384">
        <v>15</v>
      </c>
      <c r="I55" s="384">
        <v>20</v>
      </c>
      <c r="J55" s="384">
        <v>25</v>
      </c>
      <c r="K55" s="384">
        <v>30</v>
      </c>
      <c r="L55" s="384">
        <v>35</v>
      </c>
      <c r="M55" s="384">
        <v>40</v>
      </c>
      <c r="N55" s="384">
        <v>45</v>
      </c>
      <c r="O55" s="384">
        <v>50</v>
      </c>
      <c r="P55" s="384">
        <v>55</v>
      </c>
      <c r="Q55" s="384">
        <v>60</v>
      </c>
      <c r="R55" s="384">
        <v>65</v>
      </c>
      <c r="S55" s="384">
        <v>70</v>
      </c>
      <c r="T55" s="384">
        <v>75</v>
      </c>
      <c r="U55" s="384">
        <v>80</v>
      </c>
      <c r="V55" s="384">
        <v>85</v>
      </c>
      <c r="W55" s="384">
        <v>90</v>
      </c>
      <c r="X55" s="384">
        <v>95</v>
      </c>
      <c r="Y55" s="384"/>
      <c r="Z55" s="384"/>
      <c r="AA55" s="384"/>
      <c r="AB55" s="384"/>
      <c r="AC55" s="384"/>
      <c r="AD55" s="384"/>
      <c r="AE55" s="384"/>
      <c r="AF55" s="384"/>
      <c r="AG55" s="384"/>
      <c r="AH55" s="384"/>
      <c r="AI55" s="384"/>
      <c r="AJ55" s="384"/>
      <c r="AK55" s="384"/>
      <c r="AL55" s="384"/>
      <c r="AM55" s="384"/>
      <c r="AN55" s="384"/>
      <c r="AO55" s="384"/>
      <c r="AP55" s="384"/>
      <c r="AQ55" s="384"/>
      <c r="AR55" s="384"/>
      <c r="AS55" s="384"/>
      <c r="AT55" s="384"/>
      <c r="AU55" s="384"/>
      <c r="AV55" s="384"/>
      <c r="AW55" s="384"/>
      <c r="AX55" s="384"/>
      <c r="AY55" s="384"/>
      <c r="AZ55" s="384"/>
      <c r="BA55" s="384"/>
      <c r="BB55" s="384"/>
      <c r="BC55" s="384"/>
      <c r="BD55" s="384"/>
      <c r="BE55" s="384"/>
      <c r="BF55" s="384"/>
      <c r="BG55" s="384"/>
      <c r="BH55" s="384"/>
      <c r="BI55" s="384"/>
      <c r="BJ55" s="384"/>
      <c r="BK55" s="384"/>
      <c r="BL55" s="384"/>
      <c r="BM55" s="384"/>
      <c r="BN55" s="384"/>
      <c r="BO55" s="384"/>
      <c r="BP55" s="384"/>
      <c r="BQ55" s="384"/>
      <c r="BR55" s="384"/>
      <c r="BS55" s="384"/>
      <c r="BT55" s="384"/>
      <c r="BU55" s="384"/>
      <c r="BV55" s="384"/>
      <c r="BW55" s="384"/>
      <c r="BX55" s="384"/>
      <c r="BY55" s="384"/>
      <c r="BZ55" s="384"/>
      <c r="CA55" s="384"/>
      <c r="CB55" s="384"/>
      <c r="CC55" s="384"/>
      <c r="CD55" s="384"/>
      <c r="CE55" s="384"/>
      <c r="CF55" s="384"/>
      <c r="CG55" s="384"/>
      <c r="CH55" s="384"/>
      <c r="CI55" s="384"/>
      <c r="CJ55" s="384"/>
      <c r="CK55" s="384"/>
      <c r="CL55" s="384"/>
      <c r="CM55" s="384"/>
      <c r="CN55" s="384"/>
      <c r="CO55" s="384"/>
      <c r="CP55" s="384"/>
      <c r="CQ55" s="384"/>
      <c r="CR55" s="384"/>
      <c r="CS55" s="384"/>
      <c r="CT55" s="384"/>
      <c r="CU55" s="384"/>
      <c r="CV55" s="384"/>
      <c r="CW55" s="384"/>
      <c r="CX55" s="384"/>
      <c r="CY55" s="384"/>
      <c r="CZ55" s="384"/>
      <c r="DA55" s="384"/>
      <c r="DB55" s="384"/>
      <c r="DC55" s="384"/>
      <c r="DD55" s="384"/>
      <c r="DE55" s="384"/>
      <c r="DF55" s="384"/>
      <c r="DG55" s="384"/>
      <c r="DH55" s="384"/>
      <c r="DI55" s="384"/>
      <c r="DJ55" s="384"/>
      <c r="DK55" s="384"/>
      <c r="DL55" s="384"/>
      <c r="DM55" s="384"/>
      <c r="DN55" s="384"/>
      <c r="DO55" s="384"/>
      <c r="DP55" s="384"/>
      <c r="DQ55" s="384"/>
      <c r="DR55" s="384"/>
      <c r="DS55" s="384"/>
      <c r="DT55" s="384"/>
      <c r="DU55" s="384"/>
      <c r="DV55" s="384"/>
      <c r="DW55" s="384"/>
      <c r="DX55" s="384"/>
      <c r="DY55" s="384"/>
      <c r="DZ55" s="384"/>
      <c r="EA55" s="384"/>
      <c r="EB55" s="384"/>
      <c r="EC55" s="384"/>
      <c r="ED55" s="384"/>
      <c r="EE55" s="384"/>
      <c r="EF55" s="384"/>
      <c r="EG55" s="384"/>
      <c r="EH55" s="384"/>
    </row>
    <row r="56" spans="1:1004" s="383" customFormat="1">
      <c r="A56" s="126" t="s">
        <v>730</v>
      </c>
      <c r="B56" s="392" t="s">
        <v>15309</v>
      </c>
      <c r="C56" s="307"/>
      <c r="D56" s="307"/>
      <c r="E56" s="385">
        <f>'08_cat_prob'!E13</f>
        <v>9.6296296296296297E-2</v>
      </c>
      <c r="F56" s="385">
        <f>'08_cat_prob'!F13</f>
        <v>8.2304526748971193E-2</v>
      </c>
      <c r="G56" s="385">
        <f>'08_cat_prob'!G13</f>
        <v>7.407407407407407E-2</v>
      </c>
      <c r="H56" s="385">
        <f>'08_cat_prob'!H13</f>
        <v>5.7613168724279837E-2</v>
      </c>
      <c r="I56" s="385">
        <f>'08_cat_prob'!I13</f>
        <v>5.3497942386831275E-2</v>
      </c>
      <c r="J56" s="385">
        <f>'08_cat_prob'!J13</f>
        <v>4.2798353909465021E-2</v>
      </c>
      <c r="K56" s="385">
        <f>'08_cat_prob'!K13</f>
        <v>6.1728395061728392E-2</v>
      </c>
      <c r="L56" s="385">
        <f>'08_cat_prob'!L13</f>
        <v>3.4567901234567898E-2</v>
      </c>
      <c r="M56" s="385">
        <f>'08_cat_prob'!M13</f>
        <v>2.8806584362139918E-2</v>
      </c>
      <c r="N56" s="385">
        <f>'08_cat_prob'!N13</f>
        <v>3.2098765432098768E-2</v>
      </c>
      <c r="O56" s="385">
        <f>'08_cat_prob'!O13</f>
        <v>3.539094650205761E-2</v>
      </c>
      <c r="P56" s="385">
        <f>'08_cat_prob'!P13</f>
        <v>3.1275720164609055E-2</v>
      </c>
      <c r="Q56" s="385">
        <f>'08_cat_prob'!Q13</f>
        <v>1.7283950617283949E-2</v>
      </c>
      <c r="R56" s="385">
        <f>'08_cat_prob'!R13</f>
        <v>2.2222222222222223E-2</v>
      </c>
      <c r="S56" s="385">
        <f>'08_cat_prob'!S13</f>
        <v>2.7160493827160494E-2</v>
      </c>
      <c r="T56" s="385">
        <f>'08_cat_prob'!T13</f>
        <v>1.8930041152263374E-2</v>
      </c>
      <c r="U56" s="385">
        <f>'08_cat_prob'!U13</f>
        <v>1.2345679012345678E-2</v>
      </c>
      <c r="V56" s="385">
        <f>'08_cat_prob'!V13</f>
        <v>1.8930041152263374E-2</v>
      </c>
      <c r="W56" s="385">
        <f>'08_cat_prob'!W13</f>
        <v>1.3991769547325103E-2</v>
      </c>
      <c r="X56" s="385">
        <f>'08_cat_prob'!X13</f>
        <v>1.5637860082304528E-2</v>
      </c>
      <c r="Y56" s="385">
        <f>'08_cat_prob'!Y13</f>
        <v>1.0699588477366255E-2</v>
      </c>
      <c r="Z56" s="385">
        <f>'08_cat_prob'!Z13</f>
        <v>1.3991769547325103E-2</v>
      </c>
      <c r="AA56" s="385">
        <f>'08_cat_prob'!AA13</f>
        <v>7.4074074074074077E-3</v>
      </c>
      <c r="AB56" s="385">
        <f>'08_cat_prob'!AB13</f>
        <v>9.0534979423868307E-3</v>
      </c>
      <c r="AC56" s="385">
        <f>'08_cat_prob'!AC13</f>
        <v>9.876543209876543E-3</v>
      </c>
      <c r="AD56" s="385">
        <f>'08_cat_prob'!AD13</f>
        <v>8.23045267489712E-3</v>
      </c>
      <c r="AE56" s="385">
        <f>'08_cat_prob'!AE13</f>
        <v>8.23045267489712E-3</v>
      </c>
      <c r="AF56" s="385">
        <f>'08_cat_prob'!AF13</f>
        <v>1.2345679012345678E-2</v>
      </c>
      <c r="AG56" s="385">
        <f>'08_cat_prob'!AG13</f>
        <v>8.23045267489712E-3</v>
      </c>
      <c r="AH56" s="385">
        <f>'08_cat_prob'!AH13</f>
        <v>7.4074074074074077E-3</v>
      </c>
      <c r="AI56" s="385">
        <f>'08_cat_prob'!AI13</f>
        <v>5.7613168724279839E-3</v>
      </c>
      <c r="AJ56" s="385">
        <f>'08_cat_prob'!AJ13</f>
        <v>5.7613168724279839E-3</v>
      </c>
      <c r="AK56" s="385">
        <f>'08_cat_prob'!AK13</f>
        <v>3.2921810699588477E-3</v>
      </c>
      <c r="AL56" s="385">
        <f>'08_cat_prob'!AL13</f>
        <v>4.11522633744856E-3</v>
      </c>
      <c r="AM56" s="385">
        <f>'08_cat_prob'!AM13</f>
        <v>3.2921810699588477E-3</v>
      </c>
      <c r="AN56" s="385">
        <f>'08_cat_prob'!AN13</f>
        <v>4.9382716049382715E-3</v>
      </c>
      <c r="AO56" s="385">
        <f>'08_cat_prob'!AO13</f>
        <v>1.6460905349794238E-3</v>
      </c>
      <c r="AP56" s="385">
        <f>'08_cat_prob'!AP13</f>
        <v>4.9382716049382715E-3</v>
      </c>
      <c r="AQ56" s="385">
        <f>'08_cat_prob'!AQ13</f>
        <v>2.4691358024691358E-3</v>
      </c>
      <c r="AR56" s="385">
        <f>'08_cat_prob'!AR13</f>
        <v>2.4691358024691358E-3</v>
      </c>
      <c r="AS56" s="385">
        <f>'08_cat_prob'!AS13</f>
        <v>8.2304526748971192E-4</v>
      </c>
      <c r="AT56" s="385">
        <f>'08_cat_prob'!AT13</f>
        <v>1.6460905349794238E-3</v>
      </c>
      <c r="AU56" s="385">
        <f>'08_cat_prob'!AU13</f>
        <v>6.5843621399176953E-3</v>
      </c>
      <c r="AV56" s="385">
        <f>'08_cat_prob'!AV13</f>
        <v>4.9382716049382715E-3</v>
      </c>
      <c r="AW56" s="385">
        <f>'08_cat_prob'!AW13</f>
        <v>2.4691358024691358E-3</v>
      </c>
      <c r="AX56" s="385">
        <f>'08_cat_prob'!AX13</f>
        <v>3.2921810699588477E-3</v>
      </c>
      <c r="AY56" s="385">
        <f>'08_cat_prob'!AY13</f>
        <v>3.2921810699588477E-3</v>
      </c>
      <c r="AZ56" s="385">
        <f>'08_cat_prob'!AZ13</f>
        <v>4.9382716049382715E-3</v>
      </c>
      <c r="BA56" s="385">
        <f>'08_cat_prob'!BA13</f>
        <v>3.2921810699588477E-3</v>
      </c>
      <c r="BB56" s="385">
        <f>'08_cat_prob'!BB13</f>
        <v>5.7613168724279839E-3</v>
      </c>
      <c r="BC56" s="385">
        <f>'08_cat_prob'!BC13</f>
        <v>1.6460905349794238E-3</v>
      </c>
      <c r="BD56" s="385">
        <f>'08_cat_prob'!BD13</f>
        <v>2.4691358024691358E-3</v>
      </c>
      <c r="BE56" s="385">
        <f>'08_cat_prob'!BE13</f>
        <v>2.4691358024691358E-3</v>
      </c>
      <c r="BF56" s="385">
        <f>'08_cat_prob'!BF13</f>
        <v>2.4691358024691358E-3</v>
      </c>
      <c r="BG56" s="385">
        <f>'08_cat_prob'!BG13</f>
        <v>3.2921810699588477E-3</v>
      </c>
      <c r="BH56" s="385">
        <f>'08_cat_prob'!BH13</f>
        <v>8.2304526748971192E-4</v>
      </c>
      <c r="BI56" s="385">
        <f>'08_cat_prob'!BI13</f>
        <v>8.2304526748971192E-4</v>
      </c>
      <c r="BJ56" s="385">
        <f>'08_cat_prob'!BJ13</f>
        <v>8.2304526748971192E-4</v>
      </c>
      <c r="BK56" s="385">
        <f>'08_cat_prob'!BK13</f>
        <v>1.6460905349794238E-3</v>
      </c>
      <c r="BL56" s="385">
        <f>'08_cat_prob'!BL13</f>
        <v>8.2304526748971192E-4</v>
      </c>
      <c r="BM56" s="385">
        <f>'08_cat_prob'!BM13</f>
        <v>8.2304526748971192E-4</v>
      </c>
      <c r="BN56" s="385">
        <f>'08_cat_prob'!BN13</f>
        <v>2.4691358024691358E-3</v>
      </c>
      <c r="BO56" s="385">
        <f>'08_cat_prob'!BO13</f>
        <v>1.6460905349794238E-3</v>
      </c>
      <c r="BP56" s="385">
        <f>'08_cat_prob'!BP13</f>
        <v>2.4691358024691358E-3</v>
      </c>
      <c r="BQ56" s="385">
        <f>'08_cat_prob'!BQ13</f>
        <v>8.2304526748971192E-4</v>
      </c>
      <c r="BR56" s="385">
        <f>'08_cat_prob'!BR13</f>
        <v>2.4691358024691358E-3</v>
      </c>
      <c r="BS56" s="385">
        <f>'08_cat_prob'!BS13</f>
        <v>1.6460905349794238E-3</v>
      </c>
      <c r="BT56" s="385">
        <f>'08_cat_prob'!BT13</f>
        <v>1.6460905349794238E-3</v>
      </c>
      <c r="BU56" s="385">
        <f>'08_cat_prob'!BU13</f>
        <v>1.6460905349794238E-3</v>
      </c>
      <c r="BV56" s="385">
        <f>'08_cat_prob'!BV13</f>
        <v>1.6460905349794238E-3</v>
      </c>
      <c r="BW56" s="385">
        <f>'08_cat_prob'!BW13</f>
        <v>8.2304526748971192E-4</v>
      </c>
      <c r="BX56" s="385">
        <f>'08_cat_prob'!BX13</f>
        <v>8.2304526748971192E-4</v>
      </c>
      <c r="BY56" s="385">
        <f>'08_cat_prob'!BY13</f>
        <v>8.2304526748971192E-4</v>
      </c>
      <c r="BZ56" s="385">
        <f>'08_cat_prob'!BZ13</f>
        <v>3.2921810699588477E-3</v>
      </c>
      <c r="CA56" s="385">
        <f>'08_cat_prob'!CA13</f>
        <v>1.6460905349794238E-3</v>
      </c>
      <c r="CB56" s="385">
        <f>'08_cat_prob'!CB13</f>
        <v>2.4691358024691358E-3</v>
      </c>
      <c r="CC56" s="385">
        <f>'08_cat_prob'!CC13</f>
        <v>1.6460905349794238E-3</v>
      </c>
      <c r="CD56" s="385">
        <f>'08_cat_prob'!CD13</f>
        <v>2.4691358024691358E-3</v>
      </c>
      <c r="CE56" s="385">
        <f>'08_cat_prob'!CE13</f>
        <v>8.2304526748971192E-4</v>
      </c>
      <c r="CF56" s="385">
        <f>'08_cat_prob'!CF13</f>
        <v>1.6460905349794238E-3</v>
      </c>
      <c r="CG56" s="385">
        <f>'08_cat_prob'!CG13</f>
        <v>8.2304526748971192E-4</v>
      </c>
      <c r="CH56" s="384"/>
      <c r="CI56" s="384"/>
      <c r="CJ56" s="384"/>
      <c r="CK56" s="384"/>
      <c r="CL56" s="384"/>
      <c r="CM56" s="384"/>
      <c r="CN56" s="384"/>
      <c r="CO56" s="384"/>
      <c r="CP56" s="384"/>
      <c r="CQ56" s="384"/>
      <c r="CR56" s="384"/>
      <c r="CS56" s="384"/>
      <c r="CT56" s="384"/>
      <c r="CU56" s="384"/>
      <c r="CV56" s="384"/>
      <c r="CW56" s="384"/>
      <c r="CX56" s="384"/>
      <c r="CY56" s="384"/>
      <c r="CZ56" s="384"/>
      <c r="DA56" s="384"/>
      <c r="DB56" s="384"/>
      <c r="DC56" s="384"/>
      <c r="DD56" s="384"/>
      <c r="DE56" s="384"/>
      <c r="DF56" s="384"/>
      <c r="DG56" s="384"/>
      <c r="DH56" s="384"/>
      <c r="DI56" s="384"/>
      <c r="DJ56" s="384"/>
      <c r="DK56" s="384"/>
      <c r="DL56" s="384"/>
      <c r="DM56" s="384"/>
      <c r="DN56" s="384"/>
      <c r="DO56" s="384"/>
      <c r="DP56" s="384"/>
      <c r="DQ56" s="384"/>
      <c r="DR56" s="384"/>
      <c r="DS56" s="384"/>
      <c r="DT56" s="384"/>
      <c r="DU56" s="384"/>
      <c r="DV56" s="384"/>
      <c r="DW56" s="384"/>
      <c r="DX56" s="384"/>
      <c r="DY56" s="384"/>
      <c r="DZ56" s="384"/>
      <c r="EA56" s="384"/>
      <c r="EB56" s="384"/>
      <c r="EC56" s="384"/>
      <c r="ED56" s="384"/>
      <c r="EE56" s="384"/>
      <c r="EF56" s="384"/>
      <c r="EG56" s="384"/>
      <c r="EH56" s="384"/>
    </row>
    <row r="57" spans="1:1004" s="383" customFormat="1">
      <c r="A57" s="126" t="s">
        <v>730</v>
      </c>
      <c r="B57" s="397" t="s">
        <v>15330</v>
      </c>
      <c r="C57" s="307"/>
      <c r="D57" s="307"/>
      <c r="E57" s="384">
        <f>'08_cat_prob'!E11</f>
        <v>105</v>
      </c>
      <c r="F57" s="384">
        <f>'08_cat_prob'!F11</f>
        <v>115</v>
      </c>
      <c r="G57" s="384">
        <f>'08_cat_prob'!G11</f>
        <v>125</v>
      </c>
      <c r="H57" s="384">
        <f>'08_cat_prob'!H11</f>
        <v>135</v>
      </c>
      <c r="I57" s="384">
        <f>'08_cat_prob'!I11</f>
        <v>145</v>
      </c>
      <c r="J57" s="384">
        <f>'08_cat_prob'!J11</f>
        <v>155</v>
      </c>
      <c r="K57" s="384">
        <f>'08_cat_prob'!K11</f>
        <v>165</v>
      </c>
      <c r="L57" s="384">
        <f>'08_cat_prob'!L11</f>
        <v>175</v>
      </c>
      <c r="M57" s="384">
        <f>'08_cat_prob'!M11</f>
        <v>185</v>
      </c>
      <c r="N57" s="384">
        <f>'08_cat_prob'!N11</f>
        <v>195</v>
      </c>
      <c r="O57" s="384">
        <f>'08_cat_prob'!O11</f>
        <v>205</v>
      </c>
      <c r="P57" s="384">
        <f>'08_cat_prob'!P11</f>
        <v>215</v>
      </c>
      <c r="Q57" s="384">
        <f>'08_cat_prob'!Q11</f>
        <v>225</v>
      </c>
      <c r="R57" s="384">
        <f>'08_cat_prob'!R11</f>
        <v>235</v>
      </c>
      <c r="S57" s="384">
        <f>'08_cat_prob'!S11</f>
        <v>245</v>
      </c>
      <c r="T57" s="384">
        <f>'08_cat_prob'!T11</f>
        <v>255</v>
      </c>
      <c r="U57" s="384">
        <f>'08_cat_prob'!U11</f>
        <v>265</v>
      </c>
      <c r="V57" s="384">
        <f>'08_cat_prob'!V11</f>
        <v>275</v>
      </c>
      <c r="W57" s="384">
        <f>'08_cat_prob'!W11</f>
        <v>285</v>
      </c>
      <c r="X57" s="384">
        <f>'08_cat_prob'!X11</f>
        <v>295</v>
      </c>
      <c r="Y57" s="384">
        <f>'08_cat_prob'!Y11</f>
        <v>305</v>
      </c>
      <c r="Z57" s="384">
        <f>'08_cat_prob'!Z11</f>
        <v>315</v>
      </c>
      <c r="AA57" s="384">
        <f>'08_cat_prob'!AA11</f>
        <v>325</v>
      </c>
      <c r="AB57" s="384">
        <f>'08_cat_prob'!AB11</f>
        <v>335</v>
      </c>
      <c r="AC57" s="384">
        <f>'08_cat_prob'!AC11</f>
        <v>345</v>
      </c>
      <c r="AD57" s="384">
        <f>'08_cat_prob'!AD11</f>
        <v>355</v>
      </c>
      <c r="AE57" s="384">
        <f>'08_cat_prob'!AE11</f>
        <v>365</v>
      </c>
      <c r="AF57" s="384">
        <f>'08_cat_prob'!AF11</f>
        <v>375</v>
      </c>
      <c r="AG57" s="384">
        <f>'08_cat_prob'!AG11</f>
        <v>385</v>
      </c>
      <c r="AH57" s="384">
        <f>'08_cat_prob'!AH11</f>
        <v>395</v>
      </c>
      <c r="AI57" s="384">
        <f>'08_cat_prob'!AI11</f>
        <v>405</v>
      </c>
      <c r="AJ57" s="384">
        <f>'08_cat_prob'!AJ11</f>
        <v>415</v>
      </c>
      <c r="AK57" s="384">
        <f>'08_cat_prob'!AK11</f>
        <v>425</v>
      </c>
      <c r="AL57" s="384">
        <f>'08_cat_prob'!AL11</f>
        <v>435</v>
      </c>
      <c r="AM57" s="384">
        <f>'08_cat_prob'!AM11</f>
        <v>445</v>
      </c>
      <c r="AN57" s="384">
        <f>'08_cat_prob'!AN11</f>
        <v>455</v>
      </c>
      <c r="AO57" s="384">
        <f>'08_cat_prob'!AO11</f>
        <v>465</v>
      </c>
      <c r="AP57" s="384">
        <f>'08_cat_prob'!AP11</f>
        <v>475</v>
      </c>
      <c r="AQ57" s="384">
        <f>'08_cat_prob'!AQ11</f>
        <v>485</v>
      </c>
      <c r="AR57" s="384">
        <f>'08_cat_prob'!AR11</f>
        <v>495</v>
      </c>
      <c r="AS57" s="384">
        <f>'08_cat_prob'!AS11</f>
        <v>505</v>
      </c>
      <c r="AT57" s="384">
        <f>'08_cat_prob'!AT11</f>
        <v>515</v>
      </c>
      <c r="AU57" s="384">
        <f>'08_cat_prob'!AU11</f>
        <v>525</v>
      </c>
      <c r="AV57" s="384">
        <f>'08_cat_prob'!AV11</f>
        <v>535</v>
      </c>
      <c r="AW57" s="384">
        <f>'08_cat_prob'!AW11</f>
        <v>545</v>
      </c>
      <c r="AX57" s="384">
        <f>'08_cat_prob'!AX11</f>
        <v>555</v>
      </c>
      <c r="AY57" s="384">
        <f>'08_cat_prob'!AY11</f>
        <v>565</v>
      </c>
      <c r="AZ57" s="384">
        <f>'08_cat_prob'!AZ11</f>
        <v>575</v>
      </c>
      <c r="BA57" s="384">
        <f>'08_cat_prob'!BA11</f>
        <v>585</v>
      </c>
      <c r="BB57" s="384">
        <f>'08_cat_prob'!BB11</f>
        <v>595</v>
      </c>
      <c r="BC57" s="384">
        <f>'08_cat_prob'!BC11</f>
        <v>605</v>
      </c>
      <c r="BD57" s="384">
        <f>'08_cat_prob'!BD11</f>
        <v>615</v>
      </c>
      <c r="BE57" s="384">
        <f>'08_cat_prob'!BE11</f>
        <v>625</v>
      </c>
      <c r="BF57" s="384">
        <f>'08_cat_prob'!BF11</f>
        <v>635</v>
      </c>
      <c r="BG57" s="384">
        <f>'08_cat_prob'!BG11</f>
        <v>645</v>
      </c>
      <c r="BH57" s="384">
        <f>'08_cat_prob'!BH11</f>
        <v>655</v>
      </c>
      <c r="BI57" s="384">
        <f>'08_cat_prob'!BI11</f>
        <v>665</v>
      </c>
      <c r="BJ57" s="384">
        <f>'08_cat_prob'!BJ11</f>
        <v>675</v>
      </c>
      <c r="BK57" s="384">
        <f>'08_cat_prob'!BK11</f>
        <v>685</v>
      </c>
      <c r="BL57" s="384">
        <f>'08_cat_prob'!BL11</f>
        <v>695</v>
      </c>
      <c r="BM57" s="384">
        <f>'08_cat_prob'!BM11</f>
        <v>705</v>
      </c>
      <c r="BN57" s="384">
        <f>'08_cat_prob'!BN11</f>
        <v>715</v>
      </c>
      <c r="BO57" s="384">
        <f>'08_cat_prob'!BO11</f>
        <v>725</v>
      </c>
      <c r="BP57" s="384">
        <f>'08_cat_prob'!BP11</f>
        <v>735</v>
      </c>
      <c r="BQ57" s="384">
        <f>'08_cat_prob'!BQ11</f>
        <v>745</v>
      </c>
      <c r="BR57" s="384">
        <f>'08_cat_prob'!BR11</f>
        <v>765</v>
      </c>
      <c r="BS57" s="384">
        <f>'08_cat_prob'!BS11</f>
        <v>775</v>
      </c>
      <c r="BT57" s="384">
        <f>'08_cat_prob'!BT11</f>
        <v>795</v>
      </c>
      <c r="BU57" s="384">
        <f>'08_cat_prob'!BU11</f>
        <v>805</v>
      </c>
      <c r="BV57" s="384">
        <f>'08_cat_prob'!BV11</f>
        <v>815</v>
      </c>
      <c r="BW57" s="384">
        <f>'08_cat_prob'!BW11</f>
        <v>825</v>
      </c>
      <c r="BX57" s="384">
        <f>'08_cat_prob'!BX11</f>
        <v>835</v>
      </c>
      <c r="BY57" s="384">
        <f>'08_cat_prob'!BY11</f>
        <v>845</v>
      </c>
      <c r="BZ57" s="384">
        <f>'08_cat_prob'!BZ11</f>
        <v>855</v>
      </c>
      <c r="CA57" s="384">
        <f>'08_cat_prob'!CA11</f>
        <v>865</v>
      </c>
      <c r="CB57" s="384">
        <f>'08_cat_prob'!CB11</f>
        <v>875</v>
      </c>
      <c r="CC57" s="384">
        <f>'08_cat_prob'!CC11</f>
        <v>895</v>
      </c>
      <c r="CD57" s="384">
        <f>'08_cat_prob'!CD11</f>
        <v>915</v>
      </c>
      <c r="CE57" s="384">
        <f>'08_cat_prob'!CE11</f>
        <v>945</v>
      </c>
      <c r="CF57" s="384">
        <f>'08_cat_prob'!CF11</f>
        <v>975</v>
      </c>
      <c r="CG57" s="384">
        <f>'08_cat_prob'!CG11</f>
        <v>985</v>
      </c>
      <c r="CH57" s="384"/>
      <c r="CI57" s="384"/>
      <c r="CJ57" s="384"/>
      <c r="CK57" s="384"/>
      <c r="CL57" s="384"/>
      <c r="CM57" s="384"/>
      <c r="CN57" s="384"/>
      <c r="CO57" s="384"/>
      <c r="CP57" s="384"/>
      <c r="CQ57" s="384"/>
      <c r="CR57" s="384"/>
      <c r="CS57" s="384"/>
      <c r="CT57" s="384"/>
      <c r="CU57" s="384"/>
      <c r="CV57" s="384"/>
      <c r="CW57" s="384"/>
      <c r="CX57" s="384"/>
      <c r="CY57" s="384"/>
      <c r="CZ57" s="384"/>
      <c r="DA57" s="384"/>
      <c r="DB57" s="384"/>
      <c r="DC57" s="384"/>
      <c r="DD57" s="384"/>
      <c r="DE57" s="384"/>
      <c r="DF57" s="384"/>
      <c r="DG57" s="384"/>
      <c r="DH57" s="384"/>
      <c r="DI57" s="384"/>
      <c r="DJ57" s="384"/>
      <c r="DK57" s="384"/>
      <c r="DL57" s="384"/>
      <c r="DM57" s="384"/>
      <c r="DN57" s="384"/>
      <c r="DO57" s="384"/>
      <c r="DP57" s="384"/>
      <c r="DQ57" s="384"/>
      <c r="DR57" s="384"/>
      <c r="DS57" s="384"/>
      <c r="DT57" s="384"/>
      <c r="DU57" s="384"/>
      <c r="DV57" s="384"/>
      <c r="DW57" s="384"/>
      <c r="DX57" s="384"/>
      <c r="DY57" s="384"/>
      <c r="DZ57" s="384"/>
      <c r="EA57" s="384"/>
      <c r="EB57" s="384"/>
      <c r="EC57" s="384"/>
      <c r="ED57" s="384"/>
      <c r="EE57" s="384"/>
      <c r="EF57" s="384"/>
      <c r="EG57" s="384"/>
      <c r="EH57" s="384"/>
    </row>
    <row r="58" spans="1:1004" s="383" customFormat="1">
      <c r="A58" s="126" t="s">
        <v>730</v>
      </c>
      <c r="B58" s="199" t="s">
        <v>15310</v>
      </c>
      <c r="C58" s="199"/>
      <c r="D58" s="199"/>
      <c r="E58" s="387">
        <f>'08_cat_prob'!E18</f>
        <v>7.6923076923076927E-2</v>
      </c>
      <c r="F58" s="387">
        <f>'08_cat_prob'!F18</f>
        <v>2.564102564102564E-2</v>
      </c>
      <c r="G58" s="387">
        <f>'08_cat_prob'!G18</f>
        <v>2.564102564102564E-2</v>
      </c>
      <c r="H58" s="387">
        <f>'08_cat_prob'!H18</f>
        <v>2.564102564102564E-2</v>
      </c>
      <c r="I58" s="387">
        <f>'08_cat_prob'!I18</f>
        <v>5.128205128205128E-2</v>
      </c>
      <c r="J58" s="387">
        <f>'08_cat_prob'!J18</f>
        <v>7.6923076923076927E-2</v>
      </c>
      <c r="K58" s="387">
        <f>'08_cat_prob'!K18</f>
        <v>2.564102564102564E-2</v>
      </c>
      <c r="L58" s="387">
        <f>'08_cat_prob'!L18</f>
        <v>2.564102564102564E-2</v>
      </c>
      <c r="M58" s="387">
        <f>'08_cat_prob'!M18</f>
        <v>2.564102564102564E-2</v>
      </c>
      <c r="N58" s="387">
        <f>'08_cat_prob'!N18</f>
        <v>5.128205128205128E-2</v>
      </c>
      <c r="O58" s="387">
        <f>'08_cat_prob'!O18</f>
        <v>2.564102564102564E-2</v>
      </c>
      <c r="P58" s="387">
        <f>'08_cat_prob'!P18</f>
        <v>2.564102564102564E-2</v>
      </c>
      <c r="Q58" s="387">
        <f>'08_cat_prob'!Q18</f>
        <v>2.564102564102564E-2</v>
      </c>
      <c r="R58" s="387">
        <f>'08_cat_prob'!R18</f>
        <v>2.564102564102564E-2</v>
      </c>
      <c r="S58" s="387">
        <f>'08_cat_prob'!S18</f>
        <v>2.564102564102564E-2</v>
      </c>
      <c r="T58" s="387">
        <f>'08_cat_prob'!T18</f>
        <v>2.564102564102564E-2</v>
      </c>
      <c r="U58" s="387">
        <f>'08_cat_prob'!U18</f>
        <v>5.128205128205128E-2</v>
      </c>
      <c r="V58" s="387">
        <f>'08_cat_prob'!V18</f>
        <v>2.564102564102564E-2</v>
      </c>
      <c r="W58" s="387">
        <f>'08_cat_prob'!W18</f>
        <v>2.564102564102564E-2</v>
      </c>
      <c r="X58" s="387">
        <f>'08_cat_prob'!X18</f>
        <v>2.564102564102564E-2</v>
      </c>
      <c r="Y58" s="387">
        <f>'08_cat_prob'!Y18</f>
        <v>2.564102564102564E-2</v>
      </c>
      <c r="Z58" s="387">
        <f>'08_cat_prob'!Z18</f>
        <v>2.564102564102564E-2</v>
      </c>
      <c r="AA58" s="387">
        <f>'08_cat_prob'!AA18</f>
        <v>2.564102564102564E-2</v>
      </c>
      <c r="AB58" s="387">
        <f>'08_cat_prob'!AB18</f>
        <v>5.128205128205128E-2</v>
      </c>
      <c r="AC58" s="387">
        <f>'08_cat_prob'!AC18</f>
        <v>2.564102564102564E-2</v>
      </c>
      <c r="AD58" s="387">
        <f>'08_cat_prob'!AD18</f>
        <v>2.564102564102564E-2</v>
      </c>
      <c r="AE58" s="387">
        <f>'08_cat_prob'!AE18</f>
        <v>5.128205128205128E-2</v>
      </c>
      <c r="AF58" s="387">
        <f>'08_cat_prob'!AF18</f>
        <v>2.564102564102564E-2</v>
      </c>
      <c r="AG58" s="387">
        <f>'08_cat_prob'!AG18</f>
        <v>2.564102564102564E-2</v>
      </c>
      <c r="AH58" s="387">
        <f>'08_cat_prob'!AH18</f>
        <v>2.564102564102564E-2</v>
      </c>
      <c r="AI58" s="386"/>
      <c r="AJ58" s="386"/>
      <c r="AK58" s="386"/>
      <c r="AL58" s="386"/>
      <c r="AM58" s="386"/>
      <c r="AN58" s="386"/>
      <c r="AO58" s="386"/>
      <c r="AP58" s="386"/>
      <c r="AQ58" s="386"/>
      <c r="AR58" s="386"/>
      <c r="AS58" s="386"/>
      <c r="AT58" s="386"/>
      <c r="AU58" s="386"/>
      <c r="AV58" s="386"/>
      <c r="AW58" s="386"/>
      <c r="AX58" s="386"/>
      <c r="AY58" s="386"/>
      <c r="AZ58" s="386"/>
      <c r="BA58" s="386"/>
      <c r="BB58" s="386"/>
      <c r="BC58" s="386"/>
      <c r="BD58" s="386"/>
      <c r="BE58" s="386"/>
      <c r="BF58" s="386"/>
      <c r="BG58" s="386"/>
      <c r="BH58" s="386"/>
      <c r="BI58" s="386"/>
      <c r="BJ58" s="386"/>
      <c r="BK58" s="386"/>
      <c r="BL58" s="386"/>
      <c r="BM58" s="386"/>
      <c r="BN58" s="386"/>
      <c r="BO58" s="386"/>
      <c r="BP58" s="386"/>
      <c r="BQ58" s="386"/>
      <c r="BR58" s="386"/>
      <c r="BS58" s="386"/>
      <c r="BT58" s="386"/>
      <c r="BU58" s="386"/>
      <c r="BV58" s="386"/>
      <c r="BW58" s="386"/>
      <c r="BX58" s="386"/>
      <c r="BY58" s="386"/>
      <c r="BZ58" s="386"/>
      <c r="CA58" s="386"/>
      <c r="CB58" s="386"/>
      <c r="CC58" s="386"/>
      <c r="CD58" s="386"/>
      <c r="CE58" s="386"/>
      <c r="CF58" s="386"/>
      <c r="CG58" s="386"/>
      <c r="CH58" s="386"/>
      <c r="CI58" s="386"/>
      <c r="CJ58" s="386"/>
      <c r="CK58" s="386"/>
      <c r="CL58" s="386"/>
      <c r="CM58" s="386"/>
      <c r="CN58" s="386"/>
      <c r="CO58" s="386"/>
      <c r="CP58" s="386"/>
      <c r="CQ58" s="386"/>
      <c r="CR58" s="386"/>
      <c r="CS58" s="386"/>
      <c r="CT58" s="386"/>
      <c r="CU58" s="386"/>
      <c r="CV58" s="386"/>
      <c r="CW58" s="386"/>
      <c r="CX58" s="386"/>
      <c r="CY58" s="386"/>
      <c r="CZ58" s="386"/>
      <c r="DA58" s="386"/>
      <c r="DB58" s="386"/>
      <c r="DC58" s="386"/>
      <c r="DD58" s="386"/>
      <c r="DE58" s="386"/>
      <c r="DF58" s="386"/>
      <c r="DG58" s="386"/>
      <c r="DH58" s="386"/>
      <c r="DI58" s="386"/>
      <c r="DJ58" s="386"/>
      <c r="DK58" s="386"/>
      <c r="DL58" s="386"/>
      <c r="DM58" s="386"/>
      <c r="DN58" s="386"/>
      <c r="DO58" s="386"/>
      <c r="DP58" s="386"/>
      <c r="DQ58" s="386"/>
      <c r="DR58" s="386"/>
      <c r="DS58" s="386"/>
      <c r="DT58" s="386"/>
      <c r="DU58" s="386"/>
      <c r="DV58" s="386"/>
      <c r="DW58" s="386"/>
      <c r="DX58" s="386"/>
      <c r="DY58" s="386"/>
      <c r="DZ58" s="386"/>
      <c r="EA58" s="386"/>
      <c r="EB58" s="386"/>
      <c r="EC58" s="386"/>
      <c r="ED58" s="386"/>
      <c r="EE58" s="386"/>
      <c r="EF58" s="386"/>
      <c r="EG58" s="386"/>
      <c r="EH58" s="386"/>
    </row>
    <row r="59" spans="1:1004" s="383" customFormat="1">
      <c r="A59" s="126" t="s">
        <v>730</v>
      </c>
      <c r="B59" s="392" t="s">
        <v>15312</v>
      </c>
      <c r="C59" s="199"/>
      <c r="D59" s="199"/>
      <c r="E59" s="386">
        <f>'08_cat_prob'!E16</f>
        <v>1005</v>
      </c>
      <c r="F59" s="386">
        <f>'08_cat_prob'!F16</f>
        <v>1015</v>
      </c>
      <c r="G59" s="386">
        <f>'08_cat_prob'!G16</f>
        <v>1025</v>
      </c>
      <c r="H59" s="386">
        <f>'08_cat_prob'!H16</f>
        <v>1075</v>
      </c>
      <c r="I59" s="386">
        <f>'08_cat_prob'!I16</f>
        <v>1085</v>
      </c>
      <c r="J59" s="386">
        <f>'08_cat_prob'!J16</f>
        <v>1095</v>
      </c>
      <c r="K59" s="386">
        <f>'08_cat_prob'!K16</f>
        <v>1135</v>
      </c>
      <c r="L59" s="386">
        <f>'08_cat_prob'!L16</f>
        <v>1175</v>
      </c>
      <c r="M59" s="386">
        <f>'08_cat_prob'!M16</f>
        <v>1195</v>
      </c>
      <c r="N59" s="386">
        <f>'08_cat_prob'!N16</f>
        <v>1215</v>
      </c>
      <c r="O59" s="386">
        <f>'08_cat_prob'!O16</f>
        <v>1225</v>
      </c>
      <c r="P59" s="386">
        <f>'08_cat_prob'!P16</f>
        <v>1235</v>
      </c>
      <c r="Q59" s="386">
        <f>'08_cat_prob'!Q16</f>
        <v>1265</v>
      </c>
      <c r="R59" s="386">
        <f>'08_cat_prob'!R16</f>
        <v>1305</v>
      </c>
      <c r="S59" s="386">
        <f>'08_cat_prob'!S16</f>
        <v>1475</v>
      </c>
      <c r="T59" s="386">
        <f>'08_cat_prob'!T16</f>
        <v>1505</v>
      </c>
      <c r="U59" s="386">
        <f>'08_cat_prob'!U16</f>
        <v>1565</v>
      </c>
      <c r="V59" s="386">
        <f>'08_cat_prob'!V16</f>
        <v>1685</v>
      </c>
      <c r="W59" s="386">
        <f>'08_cat_prob'!W16</f>
        <v>1705</v>
      </c>
      <c r="X59" s="386">
        <f>'08_cat_prob'!X16</f>
        <v>2025</v>
      </c>
      <c r="Y59" s="386">
        <f>'08_cat_prob'!Y16</f>
        <v>2065</v>
      </c>
      <c r="Z59" s="386">
        <f>'08_cat_prob'!Z16</f>
        <v>2105</v>
      </c>
      <c r="AA59" s="386">
        <f>'08_cat_prob'!AA16</f>
        <v>2125</v>
      </c>
      <c r="AB59" s="386">
        <f>'08_cat_prob'!AB16</f>
        <v>2225</v>
      </c>
      <c r="AC59" s="386">
        <f>'08_cat_prob'!AC16</f>
        <v>2345</v>
      </c>
      <c r="AD59" s="386">
        <f>'08_cat_prob'!AD16</f>
        <v>2405</v>
      </c>
      <c r="AE59" s="386">
        <f>'08_cat_prob'!AE16</f>
        <v>2535</v>
      </c>
      <c r="AF59" s="386">
        <f>'08_cat_prob'!AF16</f>
        <v>3625</v>
      </c>
      <c r="AG59" s="386">
        <f>'08_cat_prob'!AG16</f>
        <v>5765</v>
      </c>
      <c r="AH59" s="386">
        <f>'08_cat_prob'!AH16</f>
        <v>8305</v>
      </c>
      <c r="AI59" s="386"/>
      <c r="AJ59" s="386"/>
      <c r="AK59" s="386"/>
      <c r="AL59" s="386"/>
      <c r="AM59" s="386"/>
      <c r="AN59" s="386"/>
      <c r="AO59" s="386"/>
      <c r="AP59" s="386"/>
      <c r="AQ59" s="386"/>
      <c r="AR59" s="386"/>
      <c r="AS59" s="386"/>
      <c r="AT59" s="386"/>
      <c r="AU59" s="386"/>
      <c r="AV59" s="386"/>
      <c r="AW59" s="386"/>
      <c r="AX59" s="386"/>
      <c r="AY59" s="386"/>
      <c r="AZ59" s="386"/>
      <c r="BA59" s="386"/>
      <c r="BB59" s="386"/>
      <c r="BC59" s="386"/>
      <c r="BD59" s="386"/>
      <c r="BE59" s="386"/>
      <c r="BF59" s="386"/>
      <c r="BG59" s="386"/>
      <c r="BH59" s="386"/>
      <c r="BI59" s="386"/>
      <c r="BJ59" s="386"/>
      <c r="BK59" s="386"/>
      <c r="BL59" s="386"/>
      <c r="BM59" s="386"/>
      <c r="BN59" s="386"/>
      <c r="BO59" s="386"/>
      <c r="BP59" s="386"/>
      <c r="BQ59" s="386"/>
      <c r="BR59" s="386"/>
      <c r="BS59" s="386"/>
      <c r="BT59" s="386"/>
      <c r="BU59" s="386"/>
      <c r="BV59" s="386"/>
      <c r="BW59" s="386"/>
      <c r="BX59" s="386"/>
      <c r="BY59" s="386"/>
      <c r="BZ59" s="386"/>
      <c r="CA59" s="386"/>
      <c r="CB59" s="386"/>
      <c r="CC59" s="386"/>
      <c r="CD59" s="386"/>
      <c r="CE59" s="386"/>
      <c r="CF59" s="386"/>
      <c r="CG59" s="386"/>
      <c r="CH59" s="386"/>
      <c r="CI59" s="386"/>
      <c r="CJ59" s="386"/>
      <c r="CK59" s="386"/>
      <c r="CL59" s="386"/>
      <c r="CM59" s="386"/>
      <c r="CN59" s="386"/>
      <c r="CO59" s="386"/>
      <c r="CP59" s="386"/>
      <c r="CQ59" s="386"/>
      <c r="CR59" s="386"/>
      <c r="CS59" s="386"/>
      <c r="CT59" s="386"/>
      <c r="CU59" s="386"/>
      <c r="CV59" s="386"/>
      <c r="CW59" s="386"/>
      <c r="CX59" s="386"/>
      <c r="CY59" s="386"/>
      <c r="CZ59" s="386"/>
      <c r="DA59" s="386"/>
      <c r="DB59" s="386"/>
      <c r="DC59" s="386"/>
      <c r="DD59" s="386"/>
      <c r="DE59" s="386"/>
      <c r="DF59" s="386"/>
      <c r="DG59" s="386"/>
      <c r="DH59" s="386"/>
      <c r="DI59" s="386"/>
      <c r="DJ59" s="386"/>
      <c r="DK59" s="386"/>
      <c r="DL59" s="386"/>
      <c r="DM59" s="386"/>
      <c r="DN59" s="386"/>
      <c r="DO59" s="386"/>
      <c r="DP59" s="386"/>
      <c r="DQ59" s="386"/>
      <c r="DR59" s="386"/>
      <c r="DS59" s="386"/>
      <c r="DT59" s="386"/>
      <c r="DU59" s="386"/>
      <c r="DV59" s="386"/>
      <c r="DW59" s="386"/>
      <c r="DX59" s="386"/>
      <c r="DY59" s="386"/>
      <c r="DZ59" s="386"/>
      <c r="EA59" s="386"/>
      <c r="EB59" s="386"/>
      <c r="EC59" s="386"/>
      <c r="ED59" s="386"/>
      <c r="EE59" s="386"/>
      <c r="EF59" s="386"/>
      <c r="EG59" s="386"/>
      <c r="EH59" s="386"/>
    </row>
    <row r="60" spans="1:1004" s="25" customFormat="1">
      <c r="A60" s="126"/>
      <c r="B60" s="199" t="s">
        <v>15313</v>
      </c>
      <c r="C60" s="389"/>
      <c r="D60" s="389"/>
      <c r="E60" s="344">
        <v>19.792000000000002</v>
      </c>
      <c r="F60" s="344">
        <v>19.585999999999999</v>
      </c>
      <c r="G60" s="344">
        <v>19.384</v>
      </c>
      <c r="H60" s="344">
        <v>19.184000000000001</v>
      </c>
      <c r="I60" s="344">
        <v>18.986999999999998</v>
      </c>
      <c r="J60" s="344">
        <v>18.794</v>
      </c>
      <c r="K60" s="344">
        <v>18.603000000000002</v>
      </c>
      <c r="L60" s="344">
        <v>18.414000000000001</v>
      </c>
      <c r="M60" s="344">
        <v>18.228999999999999</v>
      </c>
      <c r="N60" s="344">
        <v>18.045999999999999</v>
      </c>
      <c r="O60" s="344">
        <v>17.864999999999998</v>
      </c>
      <c r="P60" s="344">
        <v>17.687000000000001</v>
      </c>
      <c r="Q60" s="344">
        <v>17.512</v>
      </c>
      <c r="R60" s="344">
        <v>17.338999999999999</v>
      </c>
      <c r="S60" s="344">
        <v>17.169</v>
      </c>
      <c r="T60" s="344">
        <v>17.001000000000001</v>
      </c>
      <c r="U60" s="344">
        <v>16.835000000000001</v>
      </c>
      <c r="V60" s="344">
        <v>16.670999999999999</v>
      </c>
      <c r="W60" s="344">
        <v>16.510000000000002</v>
      </c>
      <c r="X60" s="344">
        <v>16.350999999999999</v>
      </c>
      <c r="Y60" s="344">
        <v>16.195</v>
      </c>
      <c r="Z60" s="344">
        <v>16.04</v>
      </c>
      <c r="AA60" s="344">
        <v>15.888</v>
      </c>
      <c r="AB60" s="344">
        <v>15.737</v>
      </c>
      <c r="AC60" s="344">
        <v>15.589</v>
      </c>
      <c r="AD60" s="344">
        <v>15.443</v>
      </c>
      <c r="AE60" s="344">
        <v>15.298999999999999</v>
      </c>
      <c r="AF60" s="344">
        <v>15.156000000000001</v>
      </c>
      <c r="AG60" s="344">
        <v>15.016</v>
      </c>
      <c r="AH60" s="344">
        <v>14.877000000000001</v>
      </c>
      <c r="AI60" s="344">
        <v>14.741</v>
      </c>
      <c r="AJ60" s="344">
        <v>14.606</v>
      </c>
      <c r="AK60" s="344">
        <v>14.473000000000001</v>
      </c>
      <c r="AL60" s="344">
        <v>14.342000000000001</v>
      </c>
      <c r="AM60" s="344">
        <v>14.212</v>
      </c>
      <c r="AN60" s="344">
        <v>14.085000000000001</v>
      </c>
      <c r="AO60" s="344">
        <v>13.959</v>
      </c>
      <c r="AP60" s="344">
        <v>13.834</v>
      </c>
      <c r="AQ60" s="344">
        <v>13.711</v>
      </c>
      <c r="AR60" s="344">
        <v>13.59</v>
      </c>
      <c r="AS60" s="344">
        <v>13.471</v>
      </c>
      <c r="AT60" s="344">
        <v>13.353</v>
      </c>
      <c r="AU60" s="344">
        <v>13.236000000000001</v>
      </c>
      <c r="AV60" s="344">
        <v>13.121</v>
      </c>
      <c r="AW60" s="344">
        <v>13.007999999999999</v>
      </c>
      <c r="AX60" s="344">
        <v>12.896000000000001</v>
      </c>
      <c r="AY60" s="344">
        <v>12.785</v>
      </c>
      <c r="AZ60" s="344">
        <v>12.676</v>
      </c>
      <c r="BA60" s="344">
        <v>12.569000000000001</v>
      </c>
      <c r="BB60" s="344">
        <v>12.462</v>
      </c>
      <c r="BC60" s="344">
        <v>12.356999999999999</v>
      </c>
      <c r="BD60" s="344">
        <v>12.254</v>
      </c>
      <c r="BE60" s="344">
        <v>12.151</v>
      </c>
      <c r="BF60" s="344">
        <v>12.05</v>
      </c>
      <c r="BG60" s="344">
        <v>11.95</v>
      </c>
      <c r="BH60" s="344">
        <v>11.852</v>
      </c>
      <c r="BI60" s="344">
        <v>11.755000000000001</v>
      </c>
      <c r="BJ60" s="344">
        <v>11.657999999999999</v>
      </c>
      <c r="BK60" s="344">
        <v>11.564</v>
      </c>
      <c r="BL60" s="344">
        <v>11.47</v>
      </c>
      <c r="BM60" s="344">
        <v>11.377000000000001</v>
      </c>
      <c r="BN60" s="344">
        <v>11.286</v>
      </c>
      <c r="BO60" s="344">
        <v>11.196</v>
      </c>
      <c r="BP60" s="344">
        <v>11.106999999999999</v>
      </c>
      <c r="BQ60" s="344">
        <v>11.019</v>
      </c>
      <c r="BR60" s="344">
        <v>10.932</v>
      </c>
      <c r="BS60" s="344">
        <v>10.846</v>
      </c>
      <c r="BT60" s="344">
        <v>10.760999999999999</v>
      </c>
      <c r="BU60" s="344">
        <v>10.677</v>
      </c>
      <c r="BV60" s="344">
        <v>10.593999999999999</v>
      </c>
      <c r="BW60" s="344">
        <v>10.512</v>
      </c>
      <c r="BX60" s="344">
        <v>10.430999999999999</v>
      </c>
      <c r="BY60" s="344">
        <v>10.351000000000001</v>
      </c>
      <c r="BZ60" s="344">
        <v>10.272</v>
      </c>
      <c r="CA60" s="344">
        <v>10.194000000000001</v>
      </c>
      <c r="CB60" s="344">
        <v>10.117000000000001</v>
      </c>
      <c r="CC60" s="344">
        <v>10.041</v>
      </c>
      <c r="CD60" s="344">
        <v>9.9659999999999993</v>
      </c>
      <c r="CE60" s="344">
        <v>9.8919999999999995</v>
      </c>
      <c r="CF60" s="344">
        <v>9.8179999999999996</v>
      </c>
      <c r="CG60" s="344">
        <v>9.7460000000000004</v>
      </c>
      <c r="CH60" s="344">
        <v>9.6739999999999995</v>
      </c>
      <c r="CI60" s="344">
        <v>9.6029999999999998</v>
      </c>
      <c r="CJ60" s="344">
        <v>9.5329999999999995</v>
      </c>
      <c r="CK60" s="344">
        <v>9.4629999999999992</v>
      </c>
      <c r="CL60" s="344">
        <v>9.3949999999999996</v>
      </c>
      <c r="CM60" s="344">
        <v>9.327</v>
      </c>
      <c r="CN60" s="344">
        <v>9.26</v>
      </c>
      <c r="CO60" s="344">
        <v>9.1940000000000008</v>
      </c>
      <c r="CP60" s="344">
        <v>9.1289999999999996</v>
      </c>
      <c r="CQ60" s="344">
        <v>9.0640000000000001</v>
      </c>
      <c r="CR60" s="344">
        <v>9</v>
      </c>
      <c r="CS60" s="344">
        <v>8.9369999999999994</v>
      </c>
      <c r="CT60" s="344">
        <v>8.8740000000000006</v>
      </c>
      <c r="CU60" s="344">
        <v>8.8119999999999994</v>
      </c>
      <c r="CV60" s="344">
        <v>8.7509999999999994</v>
      </c>
      <c r="CW60" s="344">
        <v>8.6910000000000007</v>
      </c>
      <c r="CX60" s="344">
        <v>8.6310000000000002</v>
      </c>
      <c r="CY60" s="344">
        <v>8.5719999999999992</v>
      </c>
      <c r="CZ60" s="344">
        <v>8.5139999999999993</v>
      </c>
      <c r="DA60" s="344">
        <v>8.4559999999999995</v>
      </c>
      <c r="DB60" s="344">
        <v>8.3989999999999991</v>
      </c>
      <c r="DC60" s="344">
        <v>8.3420000000000005</v>
      </c>
      <c r="DD60" s="344">
        <v>8.2859999999999996</v>
      </c>
      <c r="DE60" s="344">
        <v>8.2309999999999999</v>
      </c>
      <c r="DF60" s="344">
        <v>8.1760000000000002</v>
      </c>
      <c r="DG60" s="344">
        <v>8.1219999999999999</v>
      </c>
      <c r="DH60" s="344">
        <v>8.0690000000000008</v>
      </c>
      <c r="DI60" s="344">
        <v>8.016</v>
      </c>
      <c r="DJ60" s="344">
        <v>7.9630000000000001</v>
      </c>
      <c r="DK60" s="344">
        <v>7.9119999999999999</v>
      </c>
      <c r="DL60" s="344">
        <v>7.86</v>
      </c>
      <c r="DM60" s="344">
        <v>7.81</v>
      </c>
      <c r="DN60" s="344">
        <v>7.7590000000000003</v>
      </c>
      <c r="DO60" s="344">
        <v>7.71</v>
      </c>
      <c r="DP60" s="344">
        <v>7.6609999999999996</v>
      </c>
      <c r="DQ60" s="344">
        <v>7.6120000000000001</v>
      </c>
      <c r="DR60" s="344">
        <v>7.5640000000000001</v>
      </c>
      <c r="DS60" s="344">
        <v>7.5170000000000003</v>
      </c>
      <c r="DT60" s="344">
        <v>7.4690000000000003</v>
      </c>
      <c r="DU60" s="344">
        <v>7.423</v>
      </c>
      <c r="DV60" s="344">
        <v>7.3769999999999998</v>
      </c>
      <c r="DW60" s="344">
        <v>7.3310000000000004</v>
      </c>
      <c r="DX60" s="344">
        <v>7.2859999999999996</v>
      </c>
      <c r="DY60" s="344">
        <v>7.2409999999999997</v>
      </c>
      <c r="DZ60" s="344">
        <v>7.1970000000000001</v>
      </c>
      <c r="EA60" s="344">
        <v>7.1529999999999996</v>
      </c>
      <c r="EB60" s="344">
        <v>7.11</v>
      </c>
      <c r="EC60" s="344">
        <v>7.0670000000000002</v>
      </c>
      <c r="ED60" s="344">
        <v>7.0250000000000004</v>
      </c>
      <c r="EE60" s="344">
        <v>6.9829999999999997</v>
      </c>
      <c r="EF60" s="344">
        <v>6.9409999999999998</v>
      </c>
      <c r="EG60" s="344">
        <v>6.9</v>
      </c>
      <c r="EH60" s="344">
        <v>6.859</v>
      </c>
      <c r="EI60" s="344">
        <v>6.819</v>
      </c>
      <c r="EJ60" s="344">
        <v>6.7789999999999999</v>
      </c>
      <c r="EK60" s="344">
        <v>6.7389999999999999</v>
      </c>
      <c r="EL60" s="344">
        <v>6.7</v>
      </c>
      <c r="EM60" s="344">
        <v>6.6619999999999999</v>
      </c>
      <c r="EN60" s="344">
        <v>6.6230000000000002</v>
      </c>
      <c r="EO60" s="344">
        <v>6.585</v>
      </c>
      <c r="EP60" s="344">
        <v>6.5469999999999997</v>
      </c>
      <c r="EQ60" s="344">
        <v>6.51</v>
      </c>
      <c r="ER60" s="344">
        <v>6.4729999999999999</v>
      </c>
      <c r="ES60" s="344">
        <v>6.4370000000000003</v>
      </c>
      <c r="ET60" s="344">
        <v>6.4009999999999998</v>
      </c>
      <c r="EU60" s="344">
        <v>6.3650000000000002</v>
      </c>
      <c r="EV60" s="344">
        <v>6.3289999999999997</v>
      </c>
      <c r="EW60" s="344">
        <v>6.2939999999999996</v>
      </c>
      <c r="EX60" s="344">
        <v>6.2590000000000003</v>
      </c>
      <c r="EY60" s="344">
        <v>6.2249999999999996</v>
      </c>
      <c r="EZ60" s="344">
        <v>6.1909999999999998</v>
      </c>
      <c r="FA60" s="344">
        <v>6.157</v>
      </c>
      <c r="FB60" s="344">
        <v>6.1230000000000002</v>
      </c>
      <c r="FC60" s="344">
        <v>6.09</v>
      </c>
      <c r="FD60" s="344">
        <v>6.0570000000000004</v>
      </c>
      <c r="FE60" s="344">
        <v>6.0250000000000004</v>
      </c>
      <c r="FF60" s="344">
        <v>5.992</v>
      </c>
      <c r="FG60" s="344">
        <v>5.9610000000000003</v>
      </c>
      <c r="FH60" s="344">
        <v>5.9290000000000003</v>
      </c>
      <c r="FI60" s="344">
        <v>5.8970000000000002</v>
      </c>
      <c r="FJ60" s="344">
        <v>5.8659999999999997</v>
      </c>
      <c r="FK60" s="344">
        <v>5.8360000000000003</v>
      </c>
      <c r="FL60" s="344">
        <v>5.8049999999999997</v>
      </c>
      <c r="FM60" s="344">
        <v>5.7750000000000004</v>
      </c>
      <c r="FN60" s="344">
        <v>5.7450000000000001</v>
      </c>
      <c r="FO60" s="344">
        <v>5.7149999999999999</v>
      </c>
      <c r="FP60" s="344">
        <v>5.6859999999999999</v>
      </c>
      <c r="FQ60" s="344">
        <v>5.657</v>
      </c>
      <c r="FR60" s="344">
        <v>5.6280000000000001</v>
      </c>
      <c r="FS60" s="344">
        <v>5.5990000000000002</v>
      </c>
      <c r="FT60" s="344">
        <v>5.5709999999999997</v>
      </c>
      <c r="FU60" s="344">
        <v>5.5430000000000001</v>
      </c>
      <c r="FV60" s="344">
        <v>5.5149999999999997</v>
      </c>
      <c r="FW60" s="344">
        <v>5.4870000000000001</v>
      </c>
      <c r="FX60" s="344">
        <v>5.46</v>
      </c>
      <c r="FY60" s="344">
        <v>5.4329999999999998</v>
      </c>
      <c r="FZ60" s="344">
        <v>5.4059999999999997</v>
      </c>
      <c r="GA60" s="344">
        <v>5.3789999999999996</v>
      </c>
      <c r="GB60" s="344">
        <v>5.3529999999999998</v>
      </c>
      <c r="GC60" s="344">
        <v>5.327</v>
      </c>
      <c r="GD60" s="344">
        <v>5.3010000000000002</v>
      </c>
      <c r="GE60" s="344">
        <v>5.2750000000000004</v>
      </c>
      <c r="GF60" s="344">
        <v>5.2489999999999997</v>
      </c>
      <c r="GG60" s="344">
        <v>5.2240000000000002</v>
      </c>
      <c r="GH60" s="344">
        <v>5.1989999999999998</v>
      </c>
      <c r="GI60" s="344">
        <v>5.1740000000000004</v>
      </c>
      <c r="GJ60" s="344">
        <v>5.15</v>
      </c>
      <c r="GK60" s="344">
        <v>5.125</v>
      </c>
      <c r="GL60" s="344">
        <v>5.101</v>
      </c>
      <c r="GM60" s="344">
        <v>5.077</v>
      </c>
      <c r="GN60" s="344">
        <v>5.0529999999999999</v>
      </c>
      <c r="GO60" s="344">
        <v>5.0289999999999999</v>
      </c>
      <c r="GP60" s="344">
        <v>5.0060000000000002</v>
      </c>
      <c r="GQ60" s="344">
        <v>4.9829999999999997</v>
      </c>
      <c r="GR60" s="344">
        <v>4.96</v>
      </c>
      <c r="GS60" s="344">
        <v>4.9370000000000003</v>
      </c>
      <c r="GT60" s="344">
        <v>4.9139999999999997</v>
      </c>
      <c r="GU60" s="344">
        <v>4.8920000000000003</v>
      </c>
      <c r="GV60" s="344">
        <v>4.87</v>
      </c>
      <c r="GW60" s="344">
        <v>4.8470000000000004</v>
      </c>
      <c r="GX60" s="344">
        <v>4.8259999999999996</v>
      </c>
      <c r="GY60" s="344">
        <v>4.8040000000000003</v>
      </c>
      <c r="GZ60" s="344">
        <v>4.782</v>
      </c>
      <c r="HA60" s="344">
        <v>4.7610000000000001</v>
      </c>
      <c r="HB60" s="344">
        <v>4.74</v>
      </c>
      <c r="HC60" s="344">
        <v>4.7190000000000003</v>
      </c>
      <c r="HD60" s="344">
        <v>4.6980000000000004</v>
      </c>
      <c r="HE60" s="344">
        <v>4.6769999999999996</v>
      </c>
      <c r="HF60" s="344">
        <v>4.657</v>
      </c>
      <c r="HG60" s="344">
        <v>4.6360000000000001</v>
      </c>
      <c r="HH60" s="344">
        <v>4.6159999999999997</v>
      </c>
      <c r="HI60" s="344">
        <v>4.5960000000000001</v>
      </c>
      <c r="HJ60" s="344">
        <v>4.5759999999999996</v>
      </c>
      <c r="HK60" s="344">
        <v>4.5570000000000004</v>
      </c>
      <c r="HL60" s="344">
        <v>4.5369999999999999</v>
      </c>
      <c r="HM60" s="344">
        <v>4.5179999999999998</v>
      </c>
      <c r="HN60" s="344">
        <v>4.4980000000000002</v>
      </c>
      <c r="HO60" s="344">
        <v>4.4790000000000001</v>
      </c>
      <c r="HP60" s="344">
        <v>4.46</v>
      </c>
      <c r="HQ60" s="344">
        <v>4.4409999999999998</v>
      </c>
      <c r="HR60" s="344">
        <v>4.423</v>
      </c>
      <c r="HS60" s="344">
        <v>4.4039999999999999</v>
      </c>
      <c r="HT60" s="344">
        <v>4.3860000000000001</v>
      </c>
      <c r="HU60" s="344">
        <v>4.3680000000000003</v>
      </c>
      <c r="HV60" s="344">
        <v>4.3499999999999996</v>
      </c>
      <c r="HW60" s="344">
        <v>4.3319999999999999</v>
      </c>
      <c r="HX60" s="344">
        <v>4.3140000000000001</v>
      </c>
      <c r="HY60" s="344">
        <v>4.2960000000000003</v>
      </c>
      <c r="HZ60" s="344">
        <v>4.2789999999999999</v>
      </c>
      <c r="IA60" s="344">
        <v>4.2610000000000001</v>
      </c>
      <c r="IB60" s="344">
        <v>4.2439999999999998</v>
      </c>
      <c r="IC60" s="344">
        <v>4.2270000000000003</v>
      </c>
      <c r="ID60" s="344">
        <v>4.21</v>
      </c>
      <c r="IE60" s="344">
        <v>4.1929999999999996</v>
      </c>
      <c r="IF60" s="344">
        <v>4.1760000000000002</v>
      </c>
      <c r="IG60" s="344">
        <v>4.1589999999999998</v>
      </c>
      <c r="IH60" s="344">
        <v>4.1429999999999998</v>
      </c>
      <c r="II60" s="344">
        <v>4.1269999999999998</v>
      </c>
      <c r="IJ60" s="344">
        <v>4.1100000000000003</v>
      </c>
      <c r="IK60" s="344">
        <v>4.0940000000000003</v>
      </c>
      <c r="IL60" s="344">
        <v>4.0780000000000003</v>
      </c>
      <c r="IM60" s="344">
        <v>4.0620000000000003</v>
      </c>
      <c r="IN60" s="344">
        <v>4.0460000000000003</v>
      </c>
      <c r="IO60" s="344">
        <v>4.0309999999999997</v>
      </c>
      <c r="IP60" s="344">
        <v>4.0149999999999997</v>
      </c>
      <c r="IQ60" s="344">
        <v>4</v>
      </c>
      <c r="IR60" s="344">
        <v>3.984</v>
      </c>
      <c r="IS60" s="344">
        <v>3.9689999999999999</v>
      </c>
      <c r="IT60" s="344">
        <v>3.9540000000000002</v>
      </c>
      <c r="IU60" s="344">
        <v>3.9390000000000001</v>
      </c>
      <c r="IV60" s="344">
        <v>3.9239999999999999</v>
      </c>
      <c r="IW60" s="344">
        <v>3.9089999999999998</v>
      </c>
      <c r="IX60" s="344">
        <v>3.8940000000000001</v>
      </c>
      <c r="IY60" s="344">
        <v>3.88</v>
      </c>
      <c r="IZ60" s="344">
        <v>3.8650000000000002</v>
      </c>
      <c r="JA60" s="344">
        <v>3.851</v>
      </c>
      <c r="JB60" s="344">
        <v>3.8370000000000002</v>
      </c>
      <c r="JC60" s="344">
        <v>3.8220000000000001</v>
      </c>
      <c r="JD60" s="344">
        <v>3.8079999999999998</v>
      </c>
      <c r="JE60" s="344">
        <v>3.794</v>
      </c>
      <c r="JF60" s="344">
        <v>3.78</v>
      </c>
      <c r="JG60" s="344">
        <v>3.7669999999999999</v>
      </c>
      <c r="JH60" s="344">
        <v>3.7530000000000001</v>
      </c>
      <c r="JI60" s="344">
        <v>3.7389999999999999</v>
      </c>
      <c r="JJ60" s="344">
        <v>3.726</v>
      </c>
      <c r="JK60" s="344">
        <v>3.7120000000000002</v>
      </c>
      <c r="JL60" s="344">
        <v>3.6989999999999998</v>
      </c>
      <c r="JM60" s="344">
        <v>3.6859999999999999</v>
      </c>
      <c r="JN60" s="344">
        <v>3.673</v>
      </c>
      <c r="JO60" s="344">
        <v>3.66</v>
      </c>
      <c r="JP60" s="344">
        <v>3.6469999999999998</v>
      </c>
      <c r="JQ60" s="344">
        <v>3.6339999999999999</v>
      </c>
      <c r="JR60" s="344">
        <v>3.621</v>
      </c>
      <c r="JS60" s="344">
        <v>3.6080000000000001</v>
      </c>
      <c r="JT60" s="344">
        <v>3.5960000000000001</v>
      </c>
      <c r="JU60" s="344">
        <v>3.5830000000000002</v>
      </c>
      <c r="JV60" s="344">
        <v>3.57</v>
      </c>
      <c r="JW60" s="344">
        <v>3.5579999999999998</v>
      </c>
      <c r="JX60" s="344">
        <v>3.5459999999999998</v>
      </c>
      <c r="JY60" s="344">
        <v>3.5339999999999998</v>
      </c>
      <c r="JZ60" s="344">
        <v>3.5209999999999999</v>
      </c>
      <c r="KA60" s="344">
        <v>3.5089999999999999</v>
      </c>
      <c r="KB60" s="344">
        <v>3.4969999999999999</v>
      </c>
      <c r="KC60" s="344">
        <v>3.4849999999999999</v>
      </c>
      <c r="KD60" s="344">
        <v>3.4740000000000002</v>
      </c>
      <c r="KE60" s="344">
        <v>3.4620000000000002</v>
      </c>
      <c r="KF60" s="344">
        <v>3.45</v>
      </c>
      <c r="KG60" s="344">
        <v>3.4390000000000001</v>
      </c>
      <c r="KH60" s="344">
        <v>3.427</v>
      </c>
      <c r="KI60" s="344">
        <v>3.4159999999999999</v>
      </c>
      <c r="KJ60" s="344">
        <v>3.4039999999999999</v>
      </c>
      <c r="KK60" s="344">
        <v>3.3929999999999998</v>
      </c>
      <c r="KL60" s="344">
        <v>3.3820000000000001</v>
      </c>
      <c r="KM60" s="344">
        <v>3.371</v>
      </c>
      <c r="KN60" s="344">
        <v>3.359</v>
      </c>
      <c r="KO60" s="344">
        <v>3.3479999999999999</v>
      </c>
      <c r="KP60" s="344">
        <v>3.3370000000000002</v>
      </c>
      <c r="KQ60" s="344">
        <v>3.327</v>
      </c>
      <c r="KR60" s="344">
        <v>3.3159999999999998</v>
      </c>
      <c r="KS60" s="344">
        <v>3.3050000000000002</v>
      </c>
      <c r="KT60" s="344">
        <v>3.294</v>
      </c>
      <c r="KU60" s="344">
        <v>3.2839999999999998</v>
      </c>
      <c r="KV60" s="344">
        <v>3.2730000000000001</v>
      </c>
      <c r="KW60" s="344">
        <v>3.2629999999999999</v>
      </c>
      <c r="KX60" s="344">
        <v>3.2519999999999998</v>
      </c>
      <c r="KY60" s="344">
        <v>3.242</v>
      </c>
      <c r="KZ60" s="344">
        <v>3.2320000000000002</v>
      </c>
      <c r="LA60" s="344">
        <v>3.2210000000000001</v>
      </c>
      <c r="LB60" s="344">
        <v>3.2109999999999999</v>
      </c>
      <c r="LC60" s="344">
        <v>3.2010000000000001</v>
      </c>
      <c r="LD60" s="344">
        <v>3.1909999999999998</v>
      </c>
      <c r="LE60" s="344">
        <v>3.181</v>
      </c>
      <c r="LF60" s="344">
        <v>3.1709999999999998</v>
      </c>
      <c r="LG60" s="344">
        <v>3.161</v>
      </c>
      <c r="LH60" s="344">
        <v>3.1520000000000001</v>
      </c>
      <c r="LI60" s="344">
        <v>3.1419999999999999</v>
      </c>
      <c r="LJ60" s="344">
        <v>3.1320000000000001</v>
      </c>
      <c r="LK60" s="344">
        <v>3.1219999999999999</v>
      </c>
      <c r="LL60" s="344">
        <v>3.113</v>
      </c>
      <c r="LM60" s="344">
        <v>3.1030000000000002</v>
      </c>
      <c r="LN60" s="344">
        <v>3.0939999999999999</v>
      </c>
      <c r="LO60" s="344">
        <v>3.085</v>
      </c>
      <c r="LP60" s="344">
        <v>3.0750000000000002</v>
      </c>
      <c r="LQ60" s="344">
        <v>3.0659999999999998</v>
      </c>
      <c r="LR60" s="344">
        <v>3.0569999999999999</v>
      </c>
      <c r="LS60" s="344">
        <v>3.0470000000000002</v>
      </c>
      <c r="LT60" s="344">
        <v>3.0379999999999998</v>
      </c>
      <c r="LU60" s="344">
        <v>3.0289999999999999</v>
      </c>
      <c r="LV60" s="344">
        <v>3.02</v>
      </c>
      <c r="LW60" s="344">
        <v>3.0110000000000001</v>
      </c>
      <c r="LX60" s="344">
        <v>3.0019999999999998</v>
      </c>
      <c r="LY60" s="344">
        <v>2.9929999999999999</v>
      </c>
      <c r="LZ60" s="344">
        <v>2.9849999999999999</v>
      </c>
      <c r="MA60" s="344">
        <v>2.976</v>
      </c>
      <c r="MB60" s="344">
        <v>2.9670000000000001</v>
      </c>
      <c r="MC60" s="344">
        <v>2.9580000000000002</v>
      </c>
      <c r="MD60" s="344">
        <v>2.95</v>
      </c>
      <c r="ME60" s="344">
        <v>2.9409999999999998</v>
      </c>
      <c r="MF60" s="344">
        <v>2.9329999999999998</v>
      </c>
      <c r="MG60" s="344">
        <v>2.9239999999999999</v>
      </c>
      <c r="MH60" s="344">
        <v>2.9159999999999999</v>
      </c>
      <c r="MI60" s="344">
        <v>2.907</v>
      </c>
      <c r="MJ60" s="344">
        <v>2.899</v>
      </c>
      <c r="MK60" s="344">
        <v>2.891</v>
      </c>
      <c r="ML60" s="344">
        <v>2.883</v>
      </c>
      <c r="MM60" s="344">
        <v>2.8740000000000001</v>
      </c>
      <c r="MN60" s="344">
        <v>2.8660000000000001</v>
      </c>
      <c r="MO60" s="344">
        <v>2.8580000000000001</v>
      </c>
      <c r="MP60" s="344">
        <v>2.85</v>
      </c>
      <c r="MQ60" s="344">
        <v>2.8420000000000001</v>
      </c>
      <c r="MR60" s="344">
        <v>2.8340000000000001</v>
      </c>
      <c r="MS60" s="344">
        <v>2.8260000000000001</v>
      </c>
      <c r="MT60" s="344">
        <v>2.8180000000000001</v>
      </c>
      <c r="MU60" s="344">
        <v>2.81</v>
      </c>
      <c r="MV60" s="344">
        <v>2.8029999999999999</v>
      </c>
      <c r="MW60" s="344">
        <v>2.7949999999999999</v>
      </c>
      <c r="MX60" s="344">
        <v>2.7869999999999999</v>
      </c>
      <c r="MY60" s="344">
        <v>2.7789999999999999</v>
      </c>
      <c r="MZ60" s="344">
        <v>2.7719999999999998</v>
      </c>
      <c r="NA60" s="344">
        <v>2.7639999999999998</v>
      </c>
      <c r="NB60" s="344">
        <v>2.7570000000000001</v>
      </c>
      <c r="NC60" s="344">
        <v>2.7490000000000001</v>
      </c>
      <c r="ND60" s="344">
        <v>2.742</v>
      </c>
      <c r="NE60" s="344">
        <v>2.734</v>
      </c>
      <c r="NF60" s="344">
        <v>2.7269999999999999</v>
      </c>
      <c r="NG60" s="344">
        <v>2.72</v>
      </c>
      <c r="NH60" s="344">
        <v>2.7120000000000002</v>
      </c>
      <c r="NI60" s="344">
        <v>2.7050000000000001</v>
      </c>
      <c r="NJ60" s="344">
        <v>2.698</v>
      </c>
      <c r="NK60" s="344">
        <v>2.6909999999999998</v>
      </c>
      <c r="NL60" s="344">
        <v>2.6829999999999998</v>
      </c>
      <c r="NM60" s="344">
        <v>2.6760000000000002</v>
      </c>
      <c r="NN60" s="344">
        <v>2.669</v>
      </c>
      <c r="NO60" s="344">
        <v>2.6619999999999999</v>
      </c>
      <c r="NP60" s="344">
        <v>2.6549999999999998</v>
      </c>
      <c r="NQ60" s="344">
        <v>2.6480000000000001</v>
      </c>
      <c r="NR60" s="344">
        <v>2.641</v>
      </c>
      <c r="NS60" s="344">
        <v>2.6339999999999999</v>
      </c>
      <c r="NT60" s="344">
        <v>2.6269999999999998</v>
      </c>
      <c r="NU60" s="344">
        <v>2.621</v>
      </c>
      <c r="NV60" s="344">
        <v>2.6139999999999999</v>
      </c>
      <c r="NW60" s="344">
        <v>2.6070000000000002</v>
      </c>
      <c r="NX60" s="344">
        <v>2.6</v>
      </c>
      <c r="NY60" s="344">
        <v>2.5939999999999999</v>
      </c>
      <c r="NZ60" s="344">
        <v>2.5870000000000002</v>
      </c>
      <c r="OA60" s="344">
        <v>2.58</v>
      </c>
      <c r="OB60" s="344">
        <v>2.5739999999999998</v>
      </c>
      <c r="OC60" s="344">
        <v>2.5670000000000002</v>
      </c>
      <c r="OD60" s="344">
        <v>2.5609999999999999</v>
      </c>
      <c r="OE60" s="344">
        <v>2.5539999999999998</v>
      </c>
      <c r="OF60" s="344">
        <v>2.548</v>
      </c>
      <c r="OG60" s="344">
        <v>2.5409999999999999</v>
      </c>
      <c r="OH60" s="344">
        <v>2.5350000000000001</v>
      </c>
      <c r="OI60" s="344">
        <v>2.528</v>
      </c>
      <c r="OJ60" s="344">
        <v>2.5219999999999998</v>
      </c>
      <c r="OK60" s="344">
        <v>2.516</v>
      </c>
      <c r="OL60" s="344">
        <v>2.5089999999999999</v>
      </c>
      <c r="OM60" s="344">
        <v>2.5030000000000001</v>
      </c>
      <c r="ON60" s="344">
        <v>2.4969999999999999</v>
      </c>
      <c r="OO60" s="344">
        <v>2.4910000000000001</v>
      </c>
      <c r="OP60" s="344">
        <v>2.4849999999999999</v>
      </c>
      <c r="OQ60" s="344">
        <v>2.4790000000000001</v>
      </c>
      <c r="OR60" s="344">
        <v>2.472</v>
      </c>
      <c r="OS60" s="344">
        <v>2.4660000000000002</v>
      </c>
      <c r="OT60" s="344">
        <v>2.46</v>
      </c>
      <c r="OU60" s="344">
        <v>2.4540000000000002</v>
      </c>
      <c r="OV60" s="344">
        <v>2.448</v>
      </c>
      <c r="OW60" s="344">
        <v>2.4420000000000002</v>
      </c>
      <c r="OX60" s="344">
        <v>2.4359999999999999</v>
      </c>
      <c r="OY60" s="344">
        <v>2.431</v>
      </c>
      <c r="OZ60" s="344">
        <v>2.4249999999999998</v>
      </c>
      <c r="PA60" s="344">
        <v>2.419</v>
      </c>
      <c r="PB60" s="344">
        <v>2.4129999999999998</v>
      </c>
      <c r="PC60" s="344">
        <v>2.407</v>
      </c>
      <c r="PD60" s="344">
        <v>2.4020000000000001</v>
      </c>
      <c r="PE60" s="344">
        <v>2.3959999999999999</v>
      </c>
      <c r="PF60" s="344">
        <v>2.39</v>
      </c>
      <c r="PG60" s="344">
        <v>2.3839999999999999</v>
      </c>
      <c r="PH60" s="344">
        <v>2.379</v>
      </c>
      <c r="PI60" s="344">
        <v>2.3730000000000002</v>
      </c>
      <c r="PJ60" s="344">
        <v>2.3679999999999999</v>
      </c>
      <c r="PK60" s="344">
        <v>2.3620000000000001</v>
      </c>
      <c r="PL60" s="344">
        <v>2.3559999999999999</v>
      </c>
      <c r="PM60" s="344">
        <v>2.351</v>
      </c>
      <c r="PN60" s="344">
        <v>2.3450000000000002</v>
      </c>
      <c r="PO60" s="344">
        <v>2.34</v>
      </c>
      <c r="PP60" s="344">
        <v>2.335</v>
      </c>
      <c r="PQ60" s="344">
        <v>2.3290000000000002</v>
      </c>
      <c r="PR60" s="344">
        <v>2.3239999999999998</v>
      </c>
      <c r="PS60" s="344">
        <v>2.3180000000000001</v>
      </c>
      <c r="PT60" s="344">
        <v>2.3130000000000002</v>
      </c>
      <c r="PU60" s="344">
        <v>2.3079999999999998</v>
      </c>
      <c r="PV60" s="344">
        <v>2.302</v>
      </c>
      <c r="PW60" s="344">
        <v>2.2970000000000002</v>
      </c>
      <c r="PX60" s="344">
        <v>2.2919999999999998</v>
      </c>
      <c r="PY60" s="344">
        <v>2.2869999999999999</v>
      </c>
      <c r="PZ60" s="344">
        <v>2.282</v>
      </c>
      <c r="QA60" s="344">
        <v>2.2759999999999998</v>
      </c>
      <c r="QB60" s="344">
        <v>2.2709999999999999</v>
      </c>
      <c r="QC60" s="344">
        <v>2.266</v>
      </c>
      <c r="QD60" s="344">
        <v>2.2610000000000001</v>
      </c>
      <c r="QE60" s="344">
        <v>2.2559999999999998</v>
      </c>
      <c r="QF60" s="344">
        <v>2.2509999999999999</v>
      </c>
      <c r="QG60" s="344">
        <v>2.246</v>
      </c>
      <c r="QH60" s="344">
        <v>2.2410000000000001</v>
      </c>
      <c r="QI60" s="344">
        <v>2.2360000000000002</v>
      </c>
      <c r="QJ60" s="344">
        <v>2.2309999999999999</v>
      </c>
      <c r="QK60" s="344">
        <v>2.226</v>
      </c>
      <c r="QL60" s="344">
        <v>2.2210000000000001</v>
      </c>
      <c r="QM60" s="344">
        <v>2.2160000000000002</v>
      </c>
      <c r="QN60" s="344">
        <v>2.2109999999999999</v>
      </c>
      <c r="QO60" s="344">
        <v>2.206</v>
      </c>
      <c r="QP60" s="344">
        <v>2.2010000000000001</v>
      </c>
      <c r="QQ60" s="344">
        <v>2.1970000000000001</v>
      </c>
      <c r="QR60" s="344">
        <v>2.1920000000000002</v>
      </c>
      <c r="QS60" s="344">
        <v>2.1869999999999998</v>
      </c>
      <c r="QT60" s="344">
        <v>2.1819999999999999</v>
      </c>
      <c r="QU60" s="344">
        <v>2.1779999999999999</v>
      </c>
      <c r="QV60" s="344">
        <v>2.173</v>
      </c>
      <c r="QW60" s="344">
        <v>2.1680000000000001</v>
      </c>
      <c r="QX60" s="344">
        <v>2.1629999999999998</v>
      </c>
      <c r="QY60" s="344">
        <v>2.1589999999999998</v>
      </c>
      <c r="QZ60" s="344">
        <v>2.1539999999999999</v>
      </c>
      <c r="RA60" s="344">
        <v>2.15</v>
      </c>
      <c r="RB60" s="344">
        <v>2.145</v>
      </c>
      <c r="RC60" s="344">
        <v>2.14</v>
      </c>
      <c r="RD60" s="344">
        <v>2.1360000000000001</v>
      </c>
      <c r="RE60" s="344">
        <v>2.1309999999999998</v>
      </c>
      <c r="RF60" s="344">
        <v>2.1269999999999998</v>
      </c>
      <c r="RG60" s="344">
        <v>2.1219999999999999</v>
      </c>
      <c r="RH60" s="344">
        <v>2.1179999999999999</v>
      </c>
      <c r="RI60" s="344">
        <v>2.113</v>
      </c>
      <c r="RJ60" s="344">
        <v>2.109</v>
      </c>
      <c r="RK60" s="344">
        <v>2.1040000000000001</v>
      </c>
      <c r="RL60" s="344">
        <v>2.1</v>
      </c>
      <c r="RM60" s="344">
        <v>2.0960000000000001</v>
      </c>
      <c r="RN60" s="344">
        <v>2.0910000000000002</v>
      </c>
      <c r="RO60" s="344">
        <v>2.0870000000000002</v>
      </c>
      <c r="RP60" s="344">
        <v>2.0830000000000002</v>
      </c>
      <c r="RQ60" s="344">
        <v>2.0779999999999998</v>
      </c>
      <c r="RR60" s="344">
        <v>2.0739999999999998</v>
      </c>
      <c r="RS60" s="344">
        <v>2.0699999999999998</v>
      </c>
      <c r="RT60" s="344">
        <v>2.0649999999999999</v>
      </c>
      <c r="RU60" s="344">
        <v>2.0609999999999999</v>
      </c>
      <c r="RV60" s="344">
        <v>2.0569999999999999</v>
      </c>
      <c r="RW60" s="344">
        <v>2.0529999999999999</v>
      </c>
      <c r="RX60" s="344">
        <v>2.048</v>
      </c>
      <c r="RY60" s="344">
        <v>2.044</v>
      </c>
      <c r="RZ60" s="344">
        <v>2.04</v>
      </c>
      <c r="SA60" s="344">
        <v>2.036</v>
      </c>
      <c r="SB60" s="344">
        <v>2.032</v>
      </c>
      <c r="SC60" s="344">
        <v>2.028</v>
      </c>
      <c r="SD60" s="344">
        <v>2.024</v>
      </c>
      <c r="SE60" s="344">
        <v>2.02</v>
      </c>
      <c r="SF60" s="344">
        <v>2.0150000000000001</v>
      </c>
      <c r="SG60" s="344">
        <v>2.0110000000000001</v>
      </c>
      <c r="SH60" s="344">
        <v>2.0070000000000001</v>
      </c>
      <c r="SI60" s="344">
        <v>2.0030000000000001</v>
      </c>
      <c r="SJ60" s="344">
        <v>1.9990000000000001</v>
      </c>
      <c r="SK60" s="344">
        <v>1.9950000000000001</v>
      </c>
      <c r="SL60" s="344">
        <v>1.9910000000000001</v>
      </c>
      <c r="SM60" s="344">
        <v>1.9870000000000001</v>
      </c>
      <c r="SN60" s="344">
        <v>1.984</v>
      </c>
      <c r="SO60" s="344">
        <v>1.98</v>
      </c>
      <c r="SP60" s="344">
        <v>1.976</v>
      </c>
      <c r="SQ60" s="344">
        <v>1.972</v>
      </c>
      <c r="SR60" s="344">
        <v>1.968</v>
      </c>
      <c r="SS60" s="344">
        <v>1.964</v>
      </c>
      <c r="ST60" s="344">
        <v>1.96</v>
      </c>
      <c r="SU60" s="344">
        <v>1.956</v>
      </c>
      <c r="SV60" s="344">
        <v>1.9530000000000001</v>
      </c>
      <c r="SW60" s="344">
        <v>1.9490000000000001</v>
      </c>
      <c r="SX60" s="344">
        <v>1.9450000000000001</v>
      </c>
      <c r="SY60" s="344">
        <v>1.9410000000000001</v>
      </c>
      <c r="SZ60" s="344">
        <v>1.9379999999999999</v>
      </c>
      <c r="TA60" s="344">
        <v>1.9339999999999999</v>
      </c>
      <c r="TB60" s="344">
        <v>1.93</v>
      </c>
      <c r="TC60" s="344">
        <v>1.9259999999999999</v>
      </c>
      <c r="TD60" s="344">
        <v>1.923</v>
      </c>
      <c r="TE60" s="344">
        <v>1.919</v>
      </c>
      <c r="TF60" s="344">
        <v>1.915</v>
      </c>
      <c r="TG60" s="344">
        <v>1.9119999999999999</v>
      </c>
      <c r="TH60" s="344">
        <v>1.9079999999999999</v>
      </c>
      <c r="TI60" s="344">
        <v>1.9039999999999999</v>
      </c>
      <c r="TJ60" s="344">
        <v>1.901</v>
      </c>
      <c r="TK60" s="344">
        <v>1.897</v>
      </c>
      <c r="TL60" s="344">
        <v>1.8939999999999999</v>
      </c>
      <c r="TM60" s="344">
        <v>1.89</v>
      </c>
      <c r="TN60" s="344">
        <v>1.8859999999999999</v>
      </c>
      <c r="TO60" s="344">
        <v>1.883</v>
      </c>
      <c r="TP60" s="344">
        <v>1.879</v>
      </c>
      <c r="TQ60" s="344">
        <v>1.8759999999999999</v>
      </c>
      <c r="TR60" s="344">
        <v>1.8720000000000001</v>
      </c>
      <c r="TS60" s="344">
        <v>1.869</v>
      </c>
      <c r="TT60" s="344">
        <v>1.865</v>
      </c>
      <c r="TU60" s="344">
        <v>1.8620000000000001</v>
      </c>
      <c r="TV60" s="344">
        <v>1.8580000000000001</v>
      </c>
      <c r="TW60" s="344">
        <v>1.855</v>
      </c>
      <c r="TX60" s="344">
        <v>1.8520000000000001</v>
      </c>
      <c r="TY60" s="344">
        <v>1.8480000000000001</v>
      </c>
      <c r="TZ60" s="344">
        <v>1.845</v>
      </c>
      <c r="UA60" s="344">
        <v>1.841</v>
      </c>
      <c r="UB60" s="344">
        <v>1.8380000000000001</v>
      </c>
      <c r="UC60" s="344">
        <v>1.835</v>
      </c>
      <c r="UD60" s="344">
        <v>1.831</v>
      </c>
      <c r="UE60" s="344">
        <v>1.8280000000000001</v>
      </c>
      <c r="UF60" s="344">
        <v>1.825</v>
      </c>
      <c r="UG60" s="344">
        <v>1.821</v>
      </c>
      <c r="UH60" s="344">
        <v>1.8180000000000001</v>
      </c>
      <c r="UI60" s="344">
        <v>1.8149999999999999</v>
      </c>
      <c r="UJ60" s="344">
        <v>1.8109999999999999</v>
      </c>
      <c r="UK60" s="344">
        <v>1.8080000000000001</v>
      </c>
      <c r="UL60" s="344">
        <v>1.8049999999999999</v>
      </c>
      <c r="UM60" s="344">
        <v>1.802</v>
      </c>
      <c r="UN60" s="344">
        <v>1.798</v>
      </c>
      <c r="UO60" s="344">
        <v>1.7949999999999999</v>
      </c>
      <c r="UP60" s="344">
        <v>1.792</v>
      </c>
      <c r="UQ60" s="344">
        <v>1.7889999999999999</v>
      </c>
      <c r="UR60" s="344">
        <v>1.7849999999999999</v>
      </c>
      <c r="US60" s="344">
        <v>1.782</v>
      </c>
      <c r="UT60" s="344">
        <v>1.7789999999999999</v>
      </c>
      <c r="UU60" s="344">
        <v>1.776</v>
      </c>
      <c r="UV60" s="344">
        <v>1.7729999999999999</v>
      </c>
      <c r="UW60" s="344">
        <v>1.77</v>
      </c>
      <c r="UX60" s="344">
        <v>1.7669999999999999</v>
      </c>
      <c r="UY60" s="344">
        <v>1.7629999999999999</v>
      </c>
      <c r="UZ60" s="344">
        <v>1.76</v>
      </c>
      <c r="VA60" s="344">
        <v>1.7569999999999999</v>
      </c>
      <c r="VB60" s="344">
        <v>1.754</v>
      </c>
      <c r="VC60" s="344">
        <v>1.7509999999999999</v>
      </c>
      <c r="VD60" s="344">
        <v>1.748</v>
      </c>
      <c r="VE60" s="344">
        <v>1.7450000000000001</v>
      </c>
      <c r="VF60" s="344">
        <v>1.742</v>
      </c>
      <c r="VG60" s="344">
        <v>1.7390000000000001</v>
      </c>
      <c r="VH60" s="344">
        <v>1.736</v>
      </c>
      <c r="VI60" s="344">
        <v>1.7330000000000001</v>
      </c>
      <c r="VJ60" s="344">
        <v>1.73</v>
      </c>
      <c r="VK60" s="344">
        <v>1.7270000000000001</v>
      </c>
      <c r="VL60" s="344">
        <v>1.724</v>
      </c>
      <c r="VM60" s="344">
        <v>1.7210000000000001</v>
      </c>
      <c r="VN60" s="344">
        <v>1.718</v>
      </c>
      <c r="VO60" s="344">
        <v>1.7150000000000001</v>
      </c>
      <c r="VP60" s="344">
        <v>1.712</v>
      </c>
      <c r="VQ60" s="344">
        <v>1.7090000000000001</v>
      </c>
      <c r="VR60" s="344">
        <v>1.706</v>
      </c>
      <c r="VS60" s="344">
        <v>1.7030000000000001</v>
      </c>
      <c r="VT60" s="344">
        <v>1.7010000000000001</v>
      </c>
      <c r="VU60" s="344">
        <v>1.698</v>
      </c>
      <c r="VV60" s="344">
        <v>1.6950000000000001</v>
      </c>
      <c r="VW60" s="344">
        <v>1.6919999999999999</v>
      </c>
      <c r="VX60" s="344">
        <v>1.6890000000000001</v>
      </c>
      <c r="VY60" s="344">
        <v>1.6859999999999999</v>
      </c>
      <c r="VZ60" s="344">
        <v>1.6830000000000001</v>
      </c>
      <c r="WA60" s="344">
        <v>1.681</v>
      </c>
      <c r="WB60" s="344">
        <v>1.6779999999999999</v>
      </c>
      <c r="WC60" s="344">
        <v>1.675</v>
      </c>
      <c r="WD60" s="344">
        <v>1.6719999999999999</v>
      </c>
      <c r="WE60" s="344">
        <v>1.669</v>
      </c>
      <c r="WF60" s="344">
        <v>1.667</v>
      </c>
      <c r="WG60" s="344">
        <v>1.6639999999999999</v>
      </c>
      <c r="WH60" s="344">
        <v>1.661</v>
      </c>
      <c r="WI60" s="344">
        <v>1.6579999999999999</v>
      </c>
      <c r="WJ60" s="344">
        <v>1.655</v>
      </c>
      <c r="WK60" s="344">
        <v>1.653</v>
      </c>
      <c r="WL60" s="344">
        <v>1.65</v>
      </c>
      <c r="WM60" s="344">
        <v>1.647</v>
      </c>
      <c r="WN60" s="344">
        <v>1.645</v>
      </c>
      <c r="WO60" s="344">
        <v>1.6419999999999999</v>
      </c>
      <c r="WP60" s="344">
        <v>1.639</v>
      </c>
      <c r="WQ60" s="344">
        <v>1.637</v>
      </c>
      <c r="WR60" s="344">
        <v>1.6339999999999999</v>
      </c>
      <c r="WS60" s="344">
        <v>1.631</v>
      </c>
      <c r="WT60" s="344">
        <v>1.629</v>
      </c>
      <c r="WU60" s="344">
        <v>1.6259999999999999</v>
      </c>
      <c r="WV60" s="344">
        <v>1.623</v>
      </c>
      <c r="WW60" s="344">
        <v>1.621</v>
      </c>
      <c r="WX60" s="344">
        <v>1.6180000000000001</v>
      </c>
      <c r="WY60" s="344">
        <v>1.615</v>
      </c>
      <c r="WZ60" s="344">
        <v>1.613</v>
      </c>
      <c r="XA60" s="344">
        <v>1.61</v>
      </c>
      <c r="XB60" s="344">
        <v>1.6080000000000001</v>
      </c>
      <c r="XC60" s="344">
        <v>1.605</v>
      </c>
      <c r="XD60" s="344">
        <v>1.6020000000000001</v>
      </c>
      <c r="XE60" s="344">
        <v>1.6</v>
      </c>
      <c r="XF60" s="344">
        <v>1.597</v>
      </c>
      <c r="XG60" s="344">
        <v>1.595</v>
      </c>
      <c r="XH60" s="344">
        <v>1.5920000000000001</v>
      </c>
      <c r="XI60" s="344">
        <v>1.59</v>
      </c>
      <c r="XJ60" s="344">
        <v>1.587</v>
      </c>
      <c r="XK60" s="344">
        <v>1.585</v>
      </c>
      <c r="XL60" s="344">
        <v>1.5820000000000001</v>
      </c>
      <c r="XM60" s="344">
        <v>1.58</v>
      </c>
      <c r="XN60" s="344">
        <v>1.577</v>
      </c>
      <c r="XO60" s="344">
        <v>1.575</v>
      </c>
      <c r="XP60" s="344">
        <v>1.5720000000000001</v>
      </c>
      <c r="XQ60" s="344">
        <v>1.57</v>
      </c>
      <c r="XR60" s="344">
        <v>1.5669999999999999</v>
      </c>
      <c r="XS60" s="344">
        <v>1.5649999999999999</v>
      </c>
      <c r="XT60" s="344">
        <v>1.5620000000000001</v>
      </c>
      <c r="XU60" s="344">
        <v>1.56</v>
      </c>
      <c r="XV60" s="344">
        <v>1.5580000000000001</v>
      </c>
      <c r="XW60" s="344">
        <v>1.5549999999999999</v>
      </c>
      <c r="XX60" s="344">
        <v>1.5529999999999999</v>
      </c>
      <c r="XY60" s="344">
        <v>1.55</v>
      </c>
      <c r="XZ60" s="344">
        <v>1.548</v>
      </c>
      <c r="YA60" s="344">
        <v>1.546</v>
      </c>
      <c r="YB60" s="344">
        <v>1.5429999999999999</v>
      </c>
      <c r="YC60" s="344">
        <v>1.5409999999999999</v>
      </c>
      <c r="YD60" s="344">
        <v>1.538</v>
      </c>
      <c r="YE60" s="344">
        <v>1.536</v>
      </c>
      <c r="YF60" s="344">
        <v>1.534</v>
      </c>
      <c r="YG60" s="344">
        <v>1.5309999999999999</v>
      </c>
      <c r="YH60" s="344">
        <v>1.5289999999999999</v>
      </c>
      <c r="YI60" s="344">
        <v>1.5269999999999999</v>
      </c>
      <c r="YJ60" s="344">
        <v>1.524</v>
      </c>
      <c r="YK60" s="344">
        <v>1.522</v>
      </c>
      <c r="YL60" s="344">
        <v>1.52</v>
      </c>
      <c r="YM60" s="344">
        <v>1.5169999999999999</v>
      </c>
      <c r="YN60" s="344">
        <v>1.5149999999999999</v>
      </c>
      <c r="YO60" s="344">
        <v>1.5129999999999999</v>
      </c>
      <c r="YP60" s="344">
        <v>1.5109999999999999</v>
      </c>
      <c r="YQ60" s="344">
        <v>1.508</v>
      </c>
      <c r="YR60" s="344">
        <v>1.506</v>
      </c>
      <c r="YS60" s="344">
        <v>1.504</v>
      </c>
      <c r="YT60" s="344">
        <v>1.5009999999999999</v>
      </c>
      <c r="YU60" s="344">
        <v>1.4990000000000001</v>
      </c>
      <c r="YV60" s="344">
        <v>1.4970000000000001</v>
      </c>
      <c r="YW60" s="344">
        <v>1.4950000000000001</v>
      </c>
      <c r="YX60" s="344">
        <v>1.492</v>
      </c>
      <c r="YY60" s="344">
        <v>1.49</v>
      </c>
      <c r="YZ60" s="344">
        <v>1.488</v>
      </c>
      <c r="ZA60" s="344">
        <v>1.486</v>
      </c>
      <c r="ZB60" s="344">
        <v>1.484</v>
      </c>
      <c r="ZC60" s="344">
        <v>1.4810000000000001</v>
      </c>
      <c r="ZD60" s="344">
        <v>1.4790000000000001</v>
      </c>
      <c r="ZE60" s="344">
        <v>1.4770000000000001</v>
      </c>
      <c r="ZF60" s="344">
        <v>1.4750000000000001</v>
      </c>
      <c r="ZG60" s="344">
        <v>1.4730000000000001</v>
      </c>
      <c r="ZH60" s="344">
        <v>1.4710000000000001</v>
      </c>
      <c r="ZI60" s="344">
        <v>1.468</v>
      </c>
      <c r="ZJ60" s="344">
        <v>1.466</v>
      </c>
      <c r="ZK60" s="344">
        <v>1.464</v>
      </c>
      <c r="ZL60" s="344">
        <v>1.462</v>
      </c>
      <c r="ZM60" s="344">
        <v>1.46</v>
      </c>
      <c r="ZN60" s="344">
        <v>1.458</v>
      </c>
      <c r="ZO60" s="344">
        <v>1.456</v>
      </c>
      <c r="ZP60" s="344">
        <v>1.4530000000000001</v>
      </c>
      <c r="ZQ60" s="344">
        <v>1.4510000000000001</v>
      </c>
      <c r="ZR60" s="344">
        <v>1.4490000000000001</v>
      </c>
      <c r="ZS60" s="344">
        <v>1.4470000000000001</v>
      </c>
      <c r="ZT60" s="344">
        <v>1.4450000000000001</v>
      </c>
      <c r="ZU60" s="344">
        <v>1.4430000000000001</v>
      </c>
      <c r="ZV60" s="344">
        <v>1.4410000000000001</v>
      </c>
      <c r="ZW60" s="344">
        <v>1.4390000000000001</v>
      </c>
      <c r="ZX60" s="344">
        <v>1.4370000000000001</v>
      </c>
      <c r="ZY60" s="344">
        <v>1.4350000000000001</v>
      </c>
      <c r="ZZ60" s="344">
        <v>1.4330000000000001</v>
      </c>
      <c r="AAA60" s="344">
        <v>1.431</v>
      </c>
      <c r="AAB60" s="344">
        <v>1.429</v>
      </c>
      <c r="AAC60" s="344">
        <v>1.4259999999999999</v>
      </c>
      <c r="AAD60" s="344">
        <v>1.4239999999999999</v>
      </c>
      <c r="AAE60" s="344">
        <v>1.4219999999999999</v>
      </c>
      <c r="AAF60" s="344">
        <v>1.42</v>
      </c>
      <c r="AAG60" s="344">
        <v>1.4179999999999999</v>
      </c>
      <c r="AAH60" s="344">
        <v>1.4159999999999999</v>
      </c>
      <c r="AAI60" s="344">
        <v>1.4139999999999999</v>
      </c>
      <c r="AAJ60" s="344">
        <v>1.4119999999999999</v>
      </c>
      <c r="AAK60" s="344">
        <v>1.41</v>
      </c>
      <c r="AAL60" s="344">
        <v>1.4079999999999999</v>
      </c>
      <c r="AAM60" s="344">
        <v>1.4059999999999999</v>
      </c>
      <c r="AAN60" s="344">
        <v>1.4039999999999999</v>
      </c>
      <c r="AAO60" s="344">
        <v>1.4019999999999999</v>
      </c>
      <c r="AAP60" s="344">
        <v>1.401</v>
      </c>
      <c r="AAQ60" s="344">
        <v>1.399</v>
      </c>
      <c r="AAR60" s="344">
        <v>1.397</v>
      </c>
      <c r="AAS60" s="344">
        <v>1.395</v>
      </c>
      <c r="AAT60" s="344">
        <v>1.393</v>
      </c>
      <c r="AAU60" s="344">
        <v>1.391</v>
      </c>
      <c r="AAV60" s="344">
        <v>1.389</v>
      </c>
      <c r="AAW60" s="344">
        <v>1.387</v>
      </c>
      <c r="AAX60" s="344">
        <v>1.385</v>
      </c>
      <c r="AAY60" s="344">
        <v>1.383</v>
      </c>
      <c r="AAZ60" s="344">
        <v>1.381</v>
      </c>
      <c r="ABA60" s="344">
        <v>1.379</v>
      </c>
      <c r="ABB60" s="344">
        <v>1.377</v>
      </c>
      <c r="ABC60" s="344">
        <v>1.375</v>
      </c>
      <c r="ABD60" s="344">
        <v>1.3740000000000001</v>
      </c>
      <c r="ABE60" s="344">
        <v>1.3720000000000001</v>
      </c>
      <c r="ABF60" s="344">
        <v>1.37</v>
      </c>
      <c r="ABG60" s="344">
        <v>1.3680000000000001</v>
      </c>
      <c r="ABH60" s="344">
        <v>1.3660000000000001</v>
      </c>
      <c r="ABI60" s="344">
        <v>1.3640000000000001</v>
      </c>
      <c r="ABJ60" s="344">
        <v>1.3620000000000001</v>
      </c>
      <c r="ABK60" s="344">
        <v>1.361</v>
      </c>
      <c r="ABL60" s="344">
        <v>1.359</v>
      </c>
      <c r="ABM60" s="344">
        <v>1.357</v>
      </c>
      <c r="ABN60" s="344">
        <v>1.355</v>
      </c>
      <c r="ABO60" s="344">
        <v>1.353</v>
      </c>
      <c r="ABP60" s="344">
        <v>1.351</v>
      </c>
      <c r="ABQ60" s="344">
        <v>1.35</v>
      </c>
      <c r="ABR60" s="344">
        <v>1.3480000000000001</v>
      </c>
      <c r="ABS60" s="344">
        <v>1.3460000000000001</v>
      </c>
      <c r="ABT60" s="344">
        <v>1.3440000000000001</v>
      </c>
      <c r="ABU60" s="344">
        <v>1.3420000000000001</v>
      </c>
      <c r="ABV60" s="344">
        <v>1.34</v>
      </c>
      <c r="ABW60" s="344">
        <v>1.339</v>
      </c>
      <c r="ABX60" s="344">
        <v>1.337</v>
      </c>
      <c r="ABY60" s="344">
        <v>1.335</v>
      </c>
      <c r="ABZ60" s="344">
        <v>1.333</v>
      </c>
      <c r="ACA60" s="344">
        <v>1.3320000000000001</v>
      </c>
      <c r="ACB60" s="344">
        <v>1.33</v>
      </c>
      <c r="ACC60" s="344">
        <v>1.3280000000000001</v>
      </c>
      <c r="ACD60" s="344">
        <v>1.3260000000000001</v>
      </c>
      <c r="ACE60" s="344">
        <v>1.3240000000000001</v>
      </c>
      <c r="ACF60" s="344">
        <v>1.323</v>
      </c>
      <c r="ACG60" s="344">
        <v>1.321</v>
      </c>
      <c r="ACH60" s="344">
        <v>1.319</v>
      </c>
      <c r="ACI60" s="344">
        <v>1.3180000000000001</v>
      </c>
      <c r="ACJ60" s="344">
        <v>1.3160000000000001</v>
      </c>
      <c r="ACK60" s="344">
        <v>1.3140000000000001</v>
      </c>
      <c r="ACL60" s="344">
        <v>1.3120000000000001</v>
      </c>
      <c r="ACM60" s="344">
        <v>1.3109999999999999</v>
      </c>
      <c r="ACN60" s="344">
        <v>1.3089999999999999</v>
      </c>
      <c r="ACO60" s="344">
        <v>1.3069999999999999</v>
      </c>
      <c r="ACP60" s="344">
        <v>1.3049999999999999</v>
      </c>
      <c r="ACQ60" s="344">
        <v>1.304</v>
      </c>
      <c r="ACR60" s="344">
        <v>1.302</v>
      </c>
      <c r="ACS60" s="344">
        <v>1.3</v>
      </c>
      <c r="ACT60" s="344">
        <v>1.2989999999999999</v>
      </c>
      <c r="ACU60" s="344">
        <v>1.2969999999999999</v>
      </c>
      <c r="ACV60" s="344">
        <v>1.2949999999999999</v>
      </c>
      <c r="ACW60" s="344">
        <v>1.294</v>
      </c>
      <c r="ACX60" s="344">
        <v>1.292</v>
      </c>
      <c r="ACY60" s="344">
        <v>1.29</v>
      </c>
      <c r="ACZ60" s="344">
        <v>1.2889999999999999</v>
      </c>
      <c r="ADA60" s="344">
        <v>1.2869999999999999</v>
      </c>
      <c r="ADB60" s="344">
        <v>1.2849999999999999</v>
      </c>
      <c r="ADC60" s="344">
        <v>1.284</v>
      </c>
      <c r="ADD60" s="344">
        <v>1.282</v>
      </c>
      <c r="ADE60" s="344">
        <v>1.28</v>
      </c>
      <c r="ADF60" s="344">
        <v>1.2789999999999999</v>
      </c>
      <c r="ADG60" s="344">
        <v>1.2769999999999999</v>
      </c>
      <c r="ADH60" s="344">
        <v>1.2749999999999999</v>
      </c>
      <c r="ADI60" s="344">
        <v>1.274</v>
      </c>
      <c r="ADJ60" s="344">
        <v>1.272</v>
      </c>
      <c r="ADK60" s="344">
        <v>1.2709999999999999</v>
      </c>
      <c r="ADL60" s="344">
        <v>1.2689999999999999</v>
      </c>
      <c r="ADM60" s="344">
        <v>1.2669999999999999</v>
      </c>
      <c r="ADN60" s="344">
        <v>1.266</v>
      </c>
      <c r="ADO60" s="344">
        <v>1.264</v>
      </c>
      <c r="ADP60" s="344">
        <v>1.2629999999999999</v>
      </c>
      <c r="ADQ60" s="344">
        <v>1.2609999999999999</v>
      </c>
      <c r="ADR60" s="344">
        <v>1.2589999999999999</v>
      </c>
      <c r="ADS60" s="344">
        <v>1.258</v>
      </c>
      <c r="ADT60" s="344">
        <v>1.256</v>
      </c>
      <c r="ADU60" s="344">
        <v>1.2549999999999999</v>
      </c>
      <c r="ADV60" s="344">
        <v>1.2529999999999999</v>
      </c>
      <c r="ADW60" s="344">
        <v>1.252</v>
      </c>
      <c r="ADX60" s="344">
        <v>1.25</v>
      </c>
      <c r="ADY60" s="344">
        <v>1.248</v>
      </c>
      <c r="ADZ60" s="344">
        <v>1.2470000000000001</v>
      </c>
      <c r="AEA60" s="344">
        <v>1.2450000000000001</v>
      </c>
      <c r="AEB60" s="344">
        <v>1.244</v>
      </c>
      <c r="AEC60" s="344">
        <v>1.242</v>
      </c>
      <c r="AED60" s="344">
        <v>1.2410000000000001</v>
      </c>
      <c r="AEE60" s="344">
        <v>1.2390000000000001</v>
      </c>
      <c r="AEF60" s="344">
        <v>1.238</v>
      </c>
      <c r="AEG60" s="344">
        <v>1.236</v>
      </c>
      <c r="AEH60" s="344">
        <v>1.2350000000000001</v>
      </c>
      <c r="AEI60" s="344">
        <v>1.2330000000000001</v>
      </c>
      <c r="AEJ60" s="344">
        <v>1.232</v>
      </c>
      <c r="AEK60" s="344">
        <v>1.23</v>
      </c>
      <c r="AEL60" s="344">
        <v>1.228</v>
      </c>
      <c r="AEM60" s="344">
        <v>1.2270000000000001</v>
      </c>
      <c r="AEN60" s="344">
        <v>1.2250000000000001</v>
      </c>
      <c r="AEO60" s="344">
        <v>1.224</v>
      </c>
      <c r="AEP60" s="344">
        <v>1.222</v>
      </c>
      <c r="AEQ60" s="344">
        <v>1.2210000000000001</v>
      </c>
      <c r="AER60" s="344">
        <v>1.22</v>
      </c>
      <c r="AES60" s="344">
        <v>1.218</v>
      </c>
      <c r="AET60" s="344">
        <v>1.2170000000000001</v>
      </c>
      <c r="AEU60" s="344">
        <v>1.2150000000000001</v>
      </c>
      <c r="AEV60" s="344">
        <v>1.214</v>
      </c>
      <c r="AEW60" s="344">
        <v>1.212</v>
      </c>
      <c r="AEX60" s="344">
        <v>1.2110000000000001</v>
      </c>
      <c r="AEY60" s="344">
        <v>1.2090000000000001</v>
      </c>
      <c r="AEZ60" s="344">
        <v>1.208</v>
      </c>
      <c r="AFA60" s="344">
        <v>1.206</v>
      </c>
      <c r="AFB60" s="344">
        <v>1.2050000000000001</v>
      </c>
      <c r="AFC60" s="344">
        <v>1.2030000000000001</v>
      </c>
      <c r="AFD60" s="344">
        <v>1.202</v>
      </c>
      <c r="AFE60" s="344">
        <v>1.2</v>
      </c>
      <c r="AFF60" s="344">
        <v>1.1990000000000001</v>
      </c>
      <c r="AFG60" s="344">
        <v>1.198</v>
      </c>
      <c r="AFH60" s="344">
        <v>1.196</v>
      </c>
      <c r="AFI60" s="344">
        <v>1.1950000000000001</v>
      </c>
      <c r="AFJ60" s="344">
        <v>1.1930000000000001</v>
      </c>
      <c r="AFK60" s="344">
        <v>1.1919999999999999</v>
      </c>
      <c r="AFL60" s="344">
        <v>1.19</v>
      </c>
      <c r="AFM60" s="344">
        <v>1.1890000000000001</v>
      </c>
      <c r="AFN60" s="344">
        <v>1.1879999999999999</v>
      </c>
      <c r="AFO60" s="344">
        <v>1.1859999999999999</v>
      </c>
      <c r="AFP60" s="344">
        <v>1.1850000000000001</v>
      </c>
      <c r="AFQ60" s="344">
        <v>1.1830000000000001</v>
      </c>
      <c r="AFR60" s="344">
        <v>1.1819999999999999</v>
      </c>
      <c r="AFS60" s="344">
        <v>1.181</v>
      </c>
      <c r="AFT60" s="344">
        <v>1.179</v>
      </c>
      <c r="AFU60" s="344">
        <v>1.1779999999999999</v>
      </c>
      <c r="AFV60" s="344">
        <v>1.1759999999999999</v>
      </c>
      <c r="AFW60" s="344">
        <v>1.175</v>
      </c>
      <c r="AFX60" s="344">
        <v>1.1739999999999999</v>
      </c>
      <c r="AFY60" s="344">
        <v>1.1719999999999999</v>
      </c>
      <c r="AFZ60" s="344">
        <v>1.171</v>
      </c>
      <c r="AGA60" s="344">
        <v>1.17</v>
      </c>
      <c r="AGB60" s="344">
        <v>1.1679999999999999</v>
      </c>
      <c r="AGC60" s="344">
        <v>1.167</v>
      </c>
      <c r="AGD60" s="344">
        <v>1.165</v>
      </c>
      <c r="AGE60" s="344">
        <v>1.1639999999999999</v>
      </c>
      <c r="AGF60" s="344">
        <v>1.163</v>
      </c>
      <c r="AGG60" s="344">
        <v>1.161</v>
      </c>
      <c r="AGH60" s="344">
        <v>1.1599999999999999</v>
      </c>
      <c r="AGI60" s="344">
        <v>1.159</v>
      </c>
      <c r="AGJ60" s="344">
        <v>1.157</v>
      </c>
      <c r="AGK60" s="344">
        <v>1.1559999999999999</v>
      </c>
      <c r="AGL60" s="344">
        <v>1.155</v>
      </c>
      <c r="AGM60" s="344">
        <v>1.153</v>
      </c>
      <c r="AGN60" s="344">
        <v>1.1519999999999999</v>
      </c>
      <c r="AGO60" s="344">
        <v>1.151</v>
      </c>
      <c r="AGP60" s="344">
        <v>1.149</v>
      </c>
      <c r="AGQ60" s="344">
        <v>1.1479999999999999</v>
      </c>
      <c r="AGR60" s="344">
        <v>1.147</v>
      </c>
      <c r="AGS60" s="344">
        <v>1.145</v>
      </c>
      <c r="AGT60" s="344">
        <v>1.1439999999999999</v>
      </c>
      <c r="AGU60" s="344">
        <v>1.143</v>
      </c>
      <c r="AGV60" s="344">
        <v>1.1419999999999999</v>
      </c>
      <c r="AGW60" s="344">
        <v>1.1399999999999999</v>
      </c>
      <c r="AGX60" s="344">
        <v>1.139</v>
      </c>
      <c r="AGY60" s="344">
        <v>1.1379999999999999</v>
      </c>
      <c r="AGZ60" s="344">
        <v>1.1359999999999999</v>
      </c>
      <c r="AHA60" s="344">
        <v>1.135</v>
      </c>
      <c r="AHB60" s="344">
        <v>1.1339999999999999</v>
      </c>
      <c r="AHC60" s="344">
        <v>1.1319999999999999</v>
      </c>
      <c r="AHD60" s="344">
        <v>1.131</v>
      </c>
      <c r="AHE60" s="344">
        <v>1.1299999999999999</v>
      </c>
      <c r="AHF60" s="344">
        <v>1.129</v>
      </c>
      <c r="AHG60" s="344">
        <v>1.127</v>
      </c>
      <c r="AHH60" s="344">
        <v>1.1259999999999999</v>
      </c>
      <c r="AHI60" s="344">
        <v>1.125</v>
      </c>
      <c r="AHJ60" s="344">
        <v>1.1240000000000001</v>
      </c>
      <c r="AHK60" s="344">
        <v>1.1220000000000001</v>
      </c>
      <c r="AHL60" s="344">
        <v>1.121</v>
      </c>
      <c r="AHM60" s="344">
        <v>1.1200000000000001</v>
      </c>
      <c r="AHN60" s="344">
        <v>1.119</v>
      </c>
      <c r="AHO60" s="344">
        <v>1.117</v>
      </c>
      <c r="AHP60" s="344">
        <v>1.1160000000000001</v>
      </c>
      <c r="AHQ60" s="344">
        <v>1.115</v>
      </c>
      <c r="AHR60" s="344">
        <v>1.1140000000000001</v>
      </c>
      <c r="AHS60" s="344">
        <v>1.1120000000000001</v>
      </c>
      <c r="AHT60" s="344">
        <v>1.111</v>
      </c>
      <c r="AHU60" s="344">
        <v>1.1100000000000001</v>
      </c>
      <c r="AHV60" s="344">
        <v>1.109</v>
      </c>
      <c r="AHW60" s="344">
        <v>1.107</v>
      </c>
      <c r="AHX60" s="344">
        <v>1.1060000000000001</v>
      </c>
      <c r="AHY60" s="344">
        <v>1.105</v>
      </c>
      <c r="AHZ60" s="344">
        <v>1.1040000000000001</v>
      </c>
      <c r="AIA60" s="344">
        <v>1.103</v>
      </c>
      <c r="AIB60" s="344">
        <v>1.101</v>
      </c>
      <c r="AIC60" s="344">
        <v>1.1000000000000001</v>
      </c>
      <c r="AID60" s="344">
        <v>1.099</v>
      </c>
      <c r="AIE60" s="344">
        <v>1.0980000000000001</v>
      </c>
      <c r="AIF60" s="344">
        <v>1.0960000000000001</v>
      </c>
      <c r="AIG60" s="344">
        <v>1.095</v>
      </c>
      <c r="AIH60" s="344">
        <v>1.0940000000000001</v>
      </c>
      <c r="AII60" s="344">
        <v>1.093</v>
      </c>
      <c r="AIJ60" s="344">
        <v>1.0920000000000001</v>
      </c>
      <c r="AIK60" s="344">
        <v>1.091</v>
      </c>
      <c r="AIL60" s="344">
        <v>1.089</v>
      </c>
      <c r="AIM60" s="344">
        <v>1.0880000000000001</v>
      </c>
      <c r="AIN60" s="344">
        <v>1.087</v>
      </c>
      <c r="AIO60" s="344">
        <v>1.0860000000000001</v>
      </c>
      <c r="AIP60" s="344">
        <v>1.085</v>
      </c>
      <c r="AIQ60" s="344">
        <v>1.083</v>
      </c>
      <c r="AIR60" s="344">
        <v>1.0820000000000001</v>
      </c>
      <c r="AIS60" s="344">
        <v>1.081</v>
      </c>
      <c r="AIT60" s="344">
        <v>1.08</v>
      </c>
      <c r="AIU60" s="344">
        <v>1.079</v>
      </c>
      <c r="AIV60" s="344">
        <v>1.0780000000000001</v>
      </c>
      <c r="AIW60" s="344">
        <v>1.0760000000000001</v>
      </c>
      <c r="AIX60" s="344">
        <v>1.075</v>
      </c>
      <c r="AIY60" s="344">
        <v>1.0740000000000001</v>
      </c>
      <c r="AIZ60" s="344">
        <v>1.073</v>
      </c>
      <c r="AJA60" s="344">
        <v>1.0720000000000001</v>
      </c>
      <c r="AJB60" s="344">
        <v>1.071</v>
      </c>
      <c r="AJC60" s="344">
        <v>1.07</v>
      </c>
      <c r="AJD60" s="344">
        <v>1.0680000000000001</v>
      </c>
      <c r="AJE60" s="344">
        <v>1.0669999999999999</v>
      </c>
      <c r="AJF60" s="344">
        <v>1.0660000000000001</v>
      </c>
      <c r="AJG60" s="344">
        <v>1.0649999999999999</v>
      </c>
      <c r="AJH60" s="344">
        <v>1.0640000000000001</v>
      </c>
      <c r="AJI60" s="344">
        <v>1.0629999999999999</v>
      </c>
      <c r="AJJ60" s="344">
        <v>1.0620000000000001</v>
      </c>
      <c r="AJK60" s="344">
        <v>1.06</v>
      </c>
      <c r="AJL60" s="344">
        <v>1.0589999999999999</v>
      </c>
      <c r="AJM60" s="344">
        <v>1.0580000000000001</v>
      </c>
      <c r="AJN60" s="344">
        <v>1.0569999999999999</v>
      </c>
      <c r="AJO60" s="344">
        <v>1.056</v>
      </c>
      <c r="AJP60" s="344">
        <v>1.0549999999999999</v>
      </c>
      <c r="AJQ60" s="344">
        <v>1.054</v>
      </c>
      <c r="AJR60" s="344">
        <v>1.0529999999999999</v>
      </c>
      <c r="AJS60" s="344">
        <v>1.052</v>
      </c>
      <c r="AJT60" s="344">
        <v>1.05</v>
      </c>
      <c r="AJU60" s="344">
        <v>1.0489999999999999</v>
      </c>
      <c r="AJV60" s="344">
        <v>1.048</v>
      </c>
      <c r="AJW60" s="344">
        <v>1.0469999999999999</v>
      </c>
      <c r="AJX60" s="344">
        <v>1.046</v>
      </c>
      <c r="AJY60" s="344">
        <v>1.0449999999999999</v>
      </c>
      <c r="AJZ60" s="344">
        <v>1.044</v>
      </c>
      <c r="AKA60" s="344">
        <v>1.0429999999999999</v>
      </c>
      <c r="AKB60" s="344">
        <v>1.042</v>
      </c>
      <c r="AKC60" s="344">
        <v>1.0409999999999999</v>
      </c>
      <c r="AKD60" s="344">
        <v>1.0389999999999999</v>
      </c>
      <c r="AKE60" s="344">
        <v>1.038</v>
      </c>
      <c r="AKF60" s="344">
        <v>1.0369999999999999</v>
      </c>
      <c r="AKG60" s="344">
        <v>1.036</v>
      </c>
      <c r="AKH60" s="344">
        <v>1.0349999999999999</v>
      </c>
      <c r="AKI60" s="344">
        <v>1.034</v>
      </c>
      <c r="AKJ60" s="344">
        <v>1.0329999999999999</v>
      </c>
      <c r="AKK60" s="344">
        <v>1.032</v>
      </c>
      <c r="AKL60" s="344">
        <v>1.0309999999999999</v>
      </c>
      <c r="AKM60" s="344">
        <v>1.03</v>
      </c>
      <c r="AKN60" s="344">
        <v>1.0289999999999999</v>
      </c>
      <c r="AKO60" s="344">
        <v>1.028</v>
      </c>
      <c r="AKP60" s="344">
        <v>1.0269999999999999</v>
      </c>
      <c r="AKQ60" s="344">
        <v>1.026</v>
      </c>
      <c r="AKR60" s="344">
        <v>1.0249999999999999</v>
      </c>
      <c r="AKS60" s="344">
        <v>1.024</v>
      </c>
      <c r="AKT60" s="344">
        <v>1.022</v>
      </c>
      <c r="AKU60" s="344">
        <v>1.0209999999999999</v>
      </c>
      <c r="AKV60" s="344">
        <v>1.02</v>
      </c>
      <c r="AKW60" s="344">
        <v>1.0189999999999999</v>
      </c>
      <c r="AKX60" s="344">
        <v>1.018</v>
      </c>
      <c r="AKY60" s="344">
        <v>1.0169999999999999</v>
      </c>
      <c r="AKZ60" s="344">
        <v>1.016</v>
      </c>
      <c r="ALA60" s="344">
        <v>1.0149999999999999</v>
      </c>
      <c r="ALB60" s="344">
        <v>1.014</v>
      </c>
      <c r="ALC60" s="344">
        <v>1.0129999999999999</v>
      </c>
      <c r="ALD60" s="344">
        <v>1.012</v>
      </c>
      <c r="ALE60" s="344">
        <v>1.0109999999999999</v>
      </c>
      <c r="ALF60" s="344">
        <v>1.01</v>
      </c>
      <c r="ALG60" s="344">
        <v>1.0089999999999999</v>
      </c>
      <c r="ALH60" s="344">
        <v>1.008</v>
      </c>
      <c r="ALI60" s="344">
        <v>1.0069999999999999</v>
      </c>
      <c r="ALJ60" s="344">
        <v>1.006</v>
      </c>
      <c r="ALK60" s="344">
        <v>1.0049999999999999</v>
      </c>
      <c r="ALL60" s="344">
        <v>1.004</v>
      </c>
      <c r="ALM60" s="344">
        <v>1.0029999999999999</v>
      </c>
      <c r="ALN60" s="344">
        <v>1.002</v>
      </c>
      <c r="ALO60" s="344">
        <v>1.0009999999999999</v>
      </c>
      <c r="ALP60" s="344">
        <v>1</v>
      </c>
    </row>
    <row r="61" spans="1:1004" s="25" customFormat="1">
      <c r="A61" s="126"/>
      <c r="B61" s="199" t="s">
        <v>15314</v>
      </c>
      <c r="C61" s="389"/>
      <c r="D61" s="389"/>
      <c r="E61" s="344">
        <v>1E-3</v>
      </c>
      <c r="F61" s="344">
        <v>2E-3</v>
      </c>
      <c r="G61" s="344">
        <v>3.0000000000000001E-3</v>
      </c>
      <c r="H61" s="344">
        <v>4.0000000000000001E-3</v>
      </c>
      <c r="I61" s="344">
        <v>5.0000000000000001E-3</v>
      </c>
      <c r="J61" s="344">
        <v>6.0000000000000001E-3</v>
      </c>
      <c r="K61" s="344">
        <v>7.0000000000000001E-3</v>
      </c>
      <c r="L61" s="344">
        <v>8.0000000000000002E-3</v>
      </c>
      <c r="M61" s="344">
        <v>8.9999999999999993E-3</v>
      </c>
      <c r="N61" s="344">
        <v>0.01</v>
      </c>
      <c r="O61" s="344">
        <v>1.0999999999999999E-2</v>
      </c>
      <c r="P61" s="344">
        <v>1.2E-2</v>
      </c>
      <c r="Q61" s="344">
        <v>1.2999999999999999E-2</v>
      </c>
      <c r="R61" s="344">
        <v>1.4E-2</v>
      </c>
      <c r="S61" s="344">
        <v>1.4999999999999999E-2</v>
      </c>
      <c r="T61" s="344">
        <v>1.6E-2</v>
      </c>
      <c r="U61" s="344">
        <v>1.7000000000000001E-2</v>
      </c>
      <c r="V61" s="344">
        <v>1.7999999999999999E-2</v>
      </c>
      <c r="W61" s="344">
        <v>1.9E-2</v>
      </c>
      <c r="X61" s="344">
        <v>0.02</v>
      </c>
      <c r="Y61" s="344">
        <v>2.1000000000000001E-2</v>
      </c>
      <c r="Z61" s="344">
        <v>2.1999999999999999E-2</v>
      </c>
      <c r="AA61" s="344">
        <v>2.3E-2</v>
      </c>
      <c r="AB61" s="344">
        <v>2.4E-2</v>
      </c>
      <c r="AC61" s="344">
        <v>2.5000000000000001E-2</v>
      </c>
      <c r="AD61" s="344">
        <v>2.5999999999999999E-2</v>
      </c>
      <c r="AE61" s="344">
        <v>2.7E-2</v>
      </c>
      <c r="AF61" s="344">
        <v>2.8000000000000001E-2</v>
      </c>
      <c r="AG61" s="344">
        <v>2.9000000000000001E-2</v>
      </c>
      <c r="AH61" s="344">
        <v>0.03</v>
      </c>
      <c r="AI61" s="344">
        <v>3.1E-2</v>
      </c>
      <c r="AJ61" s="344">
        <v>3.2000000000000001E-2</v>
      </c>
      <c r="AK61" s="344">
        <v>3.3000000000000002E-2</v>
      </c>
      <c r="AL61" s="344">
        <v>3.4000000000000002E-2</v>
      </c>
      <c r="AM61" s="344">
        <v>3.5000000000000003E-2</v>
      </c>
      <c r="AN61" s="344">
        <v>3.5999999999999997E-2</v>
      </c>
      <c r="AO61" s="344">
        <v>3.6999999999999998E-2</v>
      </c>
      <c r="AP61" s="344">
        <v>3.7999999999999999E-2</v>
      </c>
      <c r="AQ61" s="344">
        <v>3.9E-2</v>
      </c>
      <c r="AR61" s="344">
        <v>0.04</v>
      </c>
      <c r="AS61" s="344">
        <v>4.1000000000000002E-2</v>
      </c>
      <c r="AT61" s="344">
        <v>4.2000000000000003E-2</v>
      </c>
      <c r="AU61" s="344">
        <v>4.2999999999999997E-2</v>
      </c>
      <c r="AV61" s="344">
        <v>4.3999999999999997E-2</v>
      </c>
      <c r="AW61" s="344">
        <v>4.4999999999999998E-2</v>
      </c>
      <c r="AX61" s="344">
        <v>4.5999999999999999E-2</v>
      </c>
      <c r="AY61" s="344">
        <v>4.7E-2</v>
      </c>
      <c r="AZ61" s="344">
        <v>4.8000000000000001E-2</v>
      </c>
      <c r="BA61" s="344">
        <v>4.9000000000000002E-2</v>
      </c>
      <c r="BB61" s="344">
        <v>0.05</v>
      </c>
      <c r="BC61" s="344">
        <v>5.0999999999999997E-2</v>
      </c>
      <c r="BD61" s="344">
        <v>5.1999999999999998E-2</v>
      </c>
      <c r="BE61" s="344">
        <v>5.2999999999999999E-2</v>
      </c>
      <c r="BF61" s="344">
        <v>5.3999999999999999E-2</v>
      </c>
      <c r="BG61" s="344">
        <v>5.5E-2</v>
      </c>
      <c r="BH61" s="344">
        <v>5.6000000000000001E-2</v>
      </c>
      <c r="BI61" s="344">
        <v>5.7000000000000002E-2</v>
      </c>
      <c r="BJ61" s="344">
        <v>5.8000000000000003E-2</v>
      </c>
      <c r="BK61" s="344">
        <v>5.8999999999999997E-2</v>
      </c>
      <c r="BL61" s="344">
        <v>0.06</v>
      </c>
      <c r="BM61" s="344">
        <v>6.0999999999999999E-2</v>
      </c>
      <c r="BN61" s="344">
        <v>6.2E-2</v>
      </c>
      <c r="BO61" s="344">
        <v>6.3E-2</v>
      </c>
      <c r="BP61" s="344">
        <v>6.4000000000000001E-2</v>
      </c>
      <c r="BQ61" s="344">
        <v>6.5000000000000002E-2</v>
      </c>
      <c r="BR61" s="344">
        <v>6.6000000000000003E-2</v>
      </c>
      <c r="BS61" s="344">
        <v>6.7000000000000004E-2</v>
      </c>
      <c r="BT61" s="344">
        <v>6.8000000000000005E-2</v>
      </c>
      <c r="BU61" s="344">
        <v>6.9000000000000006E-2</v>
      </c>
      <c r="BV61" s="344">
        <v>7.0000000000000007E-2</v>
      </c>
      <c r="BW61" s="344">
        <v>7.0999999999999994E-2</v>
      </c>
      <c r="BX61" s="344">
        <v>7.1999999999999995E-2</v>
      </c>
      <c r="BY61" s="344">
        <v>7.2999999999999995E-2</v>
      </c>
      <c r="BZ61" s="344">
        <v>7.3999999999999996E-2</v>
      </c>
      <c r="CA61" s="344">
        <v>7.4999999999999997E-2</v>
      </c>
      <c r="CB61" s="344">
        <v>7.5999999999999998E-2</v>
      </c>
      <c r="CC61" s="344">
        <v>7.6999999999999999E-2</v>
      </c>
      <c r="CD61" s="344">
        <v>7.8E-2</v>
      </c>
      <c r="CE61" s="344">
        <v>7.9000000000000001E-2</v>
      </c>
      <c r="CF61" s="344">
        <v>0.08</v>
      </c>
      <c r="CG61" s="344">
        <v>8.1000000000000003E-2</v>
      </c>
      <c r="CH61" s="344">
        <v>8.2000000000000003E-2</v>
      </c>
      <c r="CI61" s="344">
        <v>8.3000000000000004E-2</v>
      </c>
      <c r="CJ61" s="344">
        <v>8.4000000000000005E-2</v>
      </c>
      <c r="CK61" s="344">
        <v>8.5000000000000006E-2</v>
      </c>
      <c r="CL61" s="344">
        <v>8.5999999999999993E-2</v>
      </c>
      <c r="CM61" s="344">
        <v>8.6999999999999994E-2</v>
      </c>
      <c r="CN61" s="344">
        <v>8.7999999999999995E-2</v>
      </c>
      <c r="CO61" s="344">
        <v>8.8999999999999996E-2</v>
      </c>
      <c r="CP61" s="344">
        <v>0.09</v>
      </c>
      <c r="CQ61" s="344">
        <v>9.0999999999999998E-2</v>
      </c>
      <c r="CR61" s="344">
        <v>9.1999999999999998E-2</v>
      </c>
      <c r="CS61" s="344">
        <v>9.2999999999999999E-2</v>
      </c>
      <c r="CT61" s="344">
        <v>9.4E-2</v>
      </c>
      <c r="CU61" s="344">
        <v>9.5000000000000001E-2</v>
      </c>
      <c r="CV61" s="344">
        <v>9.6000000000000002E-2</v>
      </c>
      <c r="CW61" s="344">
        <v>9.7000000000000003E-2</v>
      </c>
      <c r="CX61" s="344">
        <v>9.8000000000000004E-2</v>
      </c>
      <c r="CY61" s="344">
        <v>9.9000000000000005E-2</v>
      </c>
      <c r="CZ61" s="344">
        <v>0.1</v>
      </c>
      <c r="DA61" s="344">
        <v>0.10100000000000001</v>
      </c>
      <c r="DB61" s="344">
        <v>0.10199999999999999</v>
      </c>
      <c r="DC61" s="344">
        <v>0.10299999999999999</v>
      </c>
      <c r="DD61" s="344">
        <v>0.104</v>
      </c>
      <c r="DE61" s="344">
        <v>0.105</v>
      </c>
      <c r="DF61" s="344">
        <v>0.106</v>
      </c>
      <c r="DG61" s="344">
        <v>0.107</v>
      </c>
      <c r="DH61" s="344">
        <v>0.108</v>
      </c>
      <c r="DI61" s="344">
        <v>0.109</v>
      </c>
      <c r="DJ61" s="344">
        <v>0.11</v>
      </c>
      <c r="DK61" s="344">
        <v>0.111</v>
      </c>
      <c r="DL61" s="344">
        <v>0.112</v>
      </c>
      <c r="DM61" s="344">
        <v>0.113</v>
      </c>
      <c r="DN61" s="344">
        <v>0.114</v>
      </c>
      <c r="DO61" s="344">
        <v>0.115</v>
      </c>
      <c r="DP61" s="344">
        <v>0.11600000000000001</v>
      </c>
      <c r="DQ61" s="344">
        <v>0.11700000000000001</v>
      </c>
      <c r="DR61" s="344">
        <v>0.11799999999999999</v>
      </c>
      <c r="DS61" s="344">
        <v>0.11899999999999999</v>
      </c>
      <c r="DT61" s="344">
        <v>0.12</v>
      </c>
      <c r="DU61" s="344">
        <v>0.121</v>
      </c>
      <c r="DV61" s="344">
        <v>0.122</v>
      </c>
      <c r="DW61" s="344">
        <v>0.123</v>
      </c>
      <c r="DX61" s="344">
        <v>0.124</v>
      </c>
      <c r="DY61" s="344">
        <v>0.125</v>
      </c>
      <c r="DZ61" s="344">
        <v>0.126</v>
      </c>
      <c r="EA61" s="344">
        <v>0.127</v>
      </c>
      <c r="EB61" s="344">
        <v>0.128</v>
      </c>
      <c r="EC61" s="344">
        <v>0.129</v>
      </c>
      <c r="ED61" s="344">
        <v>0.13</v>
      </c>
      <c r="EE61" s="344">
        <v>0.13100000000000001</v>
      </c>
      <c r="EF61" s="344">
        <v>0.13200000000000001</v>
      </c>
      <c r="EG61" s="344">
        <v>0.13300000000000001</v>
      </c>
      <c r="EH61" s="344">
        <v>0.13400000000000001</v>
      </c>
      <c r="EI61" s="344">
        <v>0.13500000000000001</v>
      </c>
      <c r="EJ61" s="344">
        <v>0.13600000000000001</v>
      </c>
      <c r="EK61" s="344">
        <v>0.13700000000000001</v>
      </c>
      <c r="EL61" s="344">
        <v>0.13800000000000001</v>
      </c>
      <c r="EM61" s="344">
        <v>0.13900000000000001</v>
      </c>
      <c r="EN61" s="344">
        <v>0.14000000000000001</v>
      </c>
      <c r="EO61" s="344">
        <v>0.14099999999999999</v>
      </c>
      <c r="EP61" s="344">
        <v>0.14199999999999999</v>
      </c>
      <c r="EQ61" s="344">
        <v>0.14299999999999999</v>
      </c>
      <c r="ER61" s="344">
        <v>0.14399999999999999</v>
      </c>
      <c r="ES61" s="344">
        <v>0.14499999999999999</v>
      </c>
      <c r="ET61" s="344">
        <v>0.14599999999999999</v>
      </c>
      <c r="EU61" s="344">
        <v>0.14699999999999999</v>
      </c>
      <c r="EV61" s="344">
        <v>0.14799999999999999</v>
      </c>
      <c r="EW61" s="344">
        <v>0.14899999999999999</v>
      </c>
      <c r="EX61" s="344">
        <v>0.15</v>
      </c>
      <c r="EY61" s="344">
        <v>0.151</v>
      </c>
      <c r="EZ61" s="344">
        <v>0.152</v>
      </c>
      <c r="FA61" s="344">
        <v>0.153</v>
      </c>
      <c r="FB61" s="344">
        <v>0.154</v>
      </c>
      <c r="FC61" s="344">
        <v>0.155</v>
      </c>
      <c r="FD61" s="344">
        <v>0.156</v>
      </c>
      <c r="FE61" s="344">
        <v>0.157</v>
      </c>
      <c r="FF61" s="344">
        <v>0.158</v>
      </c>
      <c r="FG61" s="344">
        <v>0.159</v>
      </c>
      <c r="FH61" s="344">
        <v>0.16</v>
      </c>
      <c r="FI61" s="344">
        <v>0.161</v>
      </c>
      <c r="FJ61" s="344">
        <v>0.16200000000000001</v>
      </c>
      <c r="FK61" s="344">
        <v>0.16300000000000001</v>
      </c>
      <c r="FL61" s="344">
        <v>0.16400000000000001</v>
      </c>
      <c r="FM61" s="344">
        <v>0.16500000000000001</v>
      </c>
      <c r="FN61" s="344">
        <v>0.16600000000000001</v>
      </c>
      <c r="FO61" s="344">
        <v>0.16700000000000001</v>
      </c>
      <c r="FP61" s="344">
        <v>0.16800000000000001</v>
      </c>
      <c r="FQ61" s="344">
        <v>0.16900000000000001</v>
      </c>
      <c r="FR61" s="344">
        <v>0.17</v>
      </c>
      <c r="FS61" s="344">
        <v>0.17100000000000001</v>
      </c>
      <c r="FT61" s="344">
        <v>0.17199999999999999</v>
      </c>
      <c r="FU61" s="344">
        <v>0.17299999999999999</v>
      </c>
      <c r="FV61" s="344">
        <v>0.17399999999999999</v>
      </c>
      <c r="FW61" s="344">
        <v>0.17499999999999999</v>
      </c>
      <c r="FX61" s="344">
        <v>0.17599999999999999</v>
      </c>
      <c r="FY61" s="344">
        <v>0.17699999999999999</v>
      </c>
      <c r="FZ61" s="344">
        <v>0.17799999999999999</v>
      </c>
      <c r="GA61" s="344">
        <v>0.17899999999999999</v>
      </c>
      <c r="GB61" s="344">
        <v>0.18</v>
      </c>
      <c r="GC61" s="344">
        <v>0.18099999999999999</v>
      </c>
      <c r="GD61" s="344">
        <v>0.182</v>
      </c>
      <c r="GE61" s="344">
        <v>0.183</v>
      </c>
      <c r="GF61" s="344">
        <v>0.184</v>
      </c>
      <c r="GG61" s="344">
        <v>0.185</v>
      </c>
      <c r="GH61" s="344">
        <v>0.186</v>
      </c>
      <c r="GI61" s="344">
        <v>0.187</v>
      </c>
      <c r="GJ61" s="344">
        <v>0.188</v>
      </c>
      <c r="GK61" s="344">
        <v>0.189</v>
      </c>
      <c r="GL61" s="344">
        <v>0.19</v>
      </c>
      <c r="GM61" s="344">
        <v>0.191</v>
      </c>
      <c r="GN61" s="344">
        <v>0.192</v>
      </c>
      <c r="GO61" s="344">
        <v>0.193</v>
      </c>
      <c r="GP61" s="344">
        <v>0.19400000000000001</v>
      </c>
      <c r="GQ61" s="344">
        <v>0.19500000000000001</v>
      </c>
      <c r="GR61" s="344">
        <v>0.19600000000000001</v>
      </c>
      <c r="GS61" s="344">
        <v>0.19700000000000001</v>
      </c>
      <c r="GT61" s="344">
        <v>0.19800000000000001</v>
      </c>
      <c r="GU61" s="344">
        <v>0.19900000000000001</v>
      </c>
      <c r="GV61" s="344">
        <v>0.2</v>
      </c>
      <c r="GW61" s="344">
        <v>0.20100000000000001</v>
      </c>
      <c r="GX61" s="344">
        <v>0.20200000000000001</v>
      </c>
      <c r="GY61" s="344">
        <v>0.20300000000000001</v>
      </c>
      <c r="GZ61" s="344">
        <v>0.20399999999999999</v>
      </c>
      <c r="HA61" s="344">
        <v>0.20499999999999999</v>
      </c>
      <c r="HB61" s="344">
        <v>0.20599999999999999</v>
      </c>
      <c r="HC61" s="344">
        <v>0.20699999999999999</v>
      </c>
      <c r="HD61" s="344">
        <v>0.20799999999999999</v>
      </c>
      <c r="HE61" s="344">
        <v>0.20899999999999999</v>
      </c>
      <c r="HF61" s="344">
        <v>0.21</v>
      </c>
      <c r="HG61" s="344">
        <v>0.21099999999999999</v>
      </c>
      <c r="HH61" s="344">
        <v>0.21199999999999999</v>
      </c>
      <c r="HI61" s="344">
        <v>0.21299999999999999</v>
      </c>
      <c r="HJ61" s="344">
        <v>0.214</v>
      </c>
      <c r="HK61" s="344">
        <v>0.215</v>
      </c>
      <c r="HL61" s="344">
        <v>0.216</v>
      </c>
      <c r="HM61" s="344">
        <v>0.217</v>
      </c>
      <c r="HN61" s="344">
        <v>0.218</v>
      </c>
      <c r="HO61" s="344">
        <v>0.219</v>
      </c>
      <c r="HP61" s="344">
        <v>0.22</v>
      </c>
      <c r="HQ61" s="344">
        <v>0.221</v>
      </c>
      <c r="HR61" s="344">
        <v>0.222</v>
      </c>
      <c r="HS61" s="344">
        <v>0.223</v>
      </c>
      <c r="HT61" s="344">
        <v>0.224</v>
      </c>
      <c r="HU61" s="344">
        <v>0.22500000000000001</v>
      </c>
      <c r="HV61" s="344">
        <v>0.22600000000000001</v>
      </c>
      <c r="HW61" s="344">
        <v>0.22700000000000001</v>
      </c>
      <c r="HX61" s="344">
        <v>0.22800000000000001</v>
      </c>
      <c r="HY61" s="344">
        <v>0.22900000000000001</v>
      </c>
      <c r="HZ61" s="344">
        <v>0.23</v>
      </c>
      <c r="IA61" s="344">
        <v>0.23100000000000001</v>
      </c>
      <c r="IB61" s="344">
        <v>0.23200000000000001</v>
      </c>
      <c r="IC61" s="344">
        <v>0.23300000000000001</v>
      </c>
      <c r="ID61" s="344">
        <v>0.23400000000000001</v>
      </c>
      <c r="IE61" s="344">
        <v>0.23499999999999999</v>
      </c>
      <c r="IF61" s="344">
        <v>0.23599999999999999</v>
      </c>
      <c r="IG61" s="344">
        <v>0.23699999999999999</v>
      </c>
      <c r="IH61" s="344">
        <v>0.23799999999999999</v>
      </c>
      <c r="II61" s="344">
        <v>0.23899999999999999</v>
      </c>
      <c r="IJ61" s="344">
        <v>0.24</v>
      </c>
      <c r="IK61" s="344">
        <v>0.24099999999999999</v>
      </c>
      <c r="IL61" s="344">
        <v>0.24199999999999999</v>
      </c>
      <c r="IM61" s="344">
        <v>0.24299999999999999</v>
      </c>
      <c r="IN61" s="344">
        <v>0.24399999999999999</v>
      </c>
      <c r="IO61" s="344">
        <v>0.245</v>
      </c>
      <c r="IP61" s="344">
        <v>0.246</v>
      </c>
      <c r="IQ61" s="344">
        <v>0.247</v>
      </c>
      <c r="IR61" s="344">
        <v>0.248</v>
      </c>
      <c r="IS61" s="344">
        <v>0.249</v>
      </c>
      <c r="IT61" s="344">
        <v>0.25</v>
      </c>
      <c r="IU61" s="344">
        <v>0.251</v>
      </c>
      <c r="IV61" s="344">
        <v>0.252</v>
      </c>
      <c r="IW61" s="344">
        <v>0.253</v>
      </c>
      <c r="IX61" s="344">
        <v>0.254</v>
      </c>
      <c r="IY61" s="344">
        <v>0.255</v>
      </c>
      <c r="IZ61" s="344">
        <v>0.25600000000000001</v>
      </c>
      <c r="JA61" s="344">
        <v>0.25700000000000001</v>
      </c>
      <c r="JB61" s="344">
        <v>0.25800000000000001</v>
      </c>
      <c r="JC61" s="344">
        <v>0.25900000000000001</v>
      </c>
      <c r="JD61" s="344">
        <v>0.26</v>
      </c>
      <c r="JE61" s="344">
        <v>0.26100000000000001</v>
      </c>
      <c r="JF61" s="344">
        <v>0.26200000000000001</v>
      </c>
      <c r="JG61" s="344">
        <v>0.26300000000000001</v>
      </c>
      <c r="JH61" s="344">
        <v>0.26400000000000001</v>
      </c>
      <c r="JI61" s="344">
        <v>0.26500000000000001</v>
      </c>
      <c r="JJ61" s="344">
        <v>0.26600000000000001</v>
      </c>
      <c r="JK61" s="344">
        <v>0.26700000000000002</v>
      </c>
      <c r="JL61" s="344">
        <v>0.26800000000000002</v>
      </c>
      <c r="JM61" s="344">
        <v>0.26900000000000002</v>
      </c>
      <c r="JN61" s="344">
        <v>0.27</v>
      </c>
      <c r="JO61" s="344">
        <v>0.27100000000000002</v>
      </c>
      <c r="JP61" s="344">
        <v>0.27200000000000002</v>
      </c>
      <c r="JQ61" s="344">
        <v>0.27300000000000002</v>
      </c>
      <c r="JR61" s="344">
        <v>0.27400000000000002</v>
      </c>
      <c r="JS61" s="344">
        <v>0.27500000000000002</v>
      </c>
      <c r="JT61" s="344">
        <v>0.27600000000000002</v>
      </c>
      <c r="JU61" s="344">
        <v>0.27700000000000002</v>
      </c>
      <c r="JV61" s="344">
        <v>0.27800000000000002</v>
      </c>
      <c r="JW61" s="344">
        <v>0.27900000000000003</v>
      </c>
      <c r="JX61" s="344">
        <v>0.28000000000000003</v>
      </c>
      <c r="JY61" s="344">
        <v>0.28100000000000003</v>
      </c>
      <c r="JZ61" s="344">
        <v>0.28199999999999997</v>
      </c>
      <c r="KA61" s="344">
        <v>0.28299999999999997</v>
      </c>
      <c r="KB61" s="344">
        <v>0.28399999999999997</v>
      </c>
      <c r="KC61" s="344">
        <v>0.28499999999999998</v>
      </c>
      <c r="KD61" s="344">
        <v>0.28599999999999998</v>
      </c>
      <c r="KE61" s="344">
        <v>0.28699999999999998</v>
      </c>
      <c r="KF61" s="344">
        <v>0.28799999999999998</v>
      </c>
      <c r="KG61" s="344">
        <v>0.28899999999999998</v>
      </c>
      <c r="KH61" s="344">
        <v>0.28999999999999998</v>
      </c>
      <c r="KI61" s="344">
        <v>0.29099999999999998</v>
      </c>
      <c r="KJ61" s="344">
        <v>0.29199999999999998</v>
      </c>
      <c r="KK61" s="344">
        <v>0.29299999999999998</v>
      </c>
      <c r="KL61" s="344">
        <v>0.29399999999999998</v>
      </c>
      <c r="KM61" s="344">
        <v>0.29499999999999998</v>
      </c>
      <c r="KN61" s="344">
        <v>0.29599999999999999</v>
      </c>
      <c r="KO61" s="344">
        <v>0.29699999999999999</v>
      </c>
      <c r="KP61" s="344">
        <v>0.29799999999999999</v>
      </c>
      <c r="KQ61" s="344">
        <v>0.29899999999999999</v>
      </c>
      <c r="KR61" s="344">
        <v>0.3</v>
      </c>
      <c r="KS61" s="344">
        <v>0.30099999999999999</v>
      </c>
      <c r="KT61" s="344">
        <v>0.30199999999999999</v>
      </c>
      <c r="KU61" s="344">
        <v>0.30299999999999999</v>
      </c>
      <c r="KV61" s="344">
        <v>0.30399999999999999</v>
      </c>
      <c r="KW61" s="344">
        <v>0.30499999999999999</v>
      </c>
      <c r="KX61" s="344">
        <v>0.30599999999999999</v>
      </c>
      <c r="KY61" s="344">
        <v>0.307</v>
      </c>
      <c r="KZ61" s="344">
        <v>0.308</v>
      </c>
      <c r="LA61" s="344">
        <v>0.309</v>
      </c>
      <c r="LB61" s="344">
        <v>0.31</v>
      </c>
      <c r="LC61" s="344">
        <v>0.311</v>
      </c>
      <c r="LD61" s="344">
        <v>0.312</v>
      </c>
      <c r="LE61" s="344">
        <v>0.313</v>
      </c>
      <c r="LF61" s="344">
        <v>0.314</v>
      </c>
      <c r="LG61" s="344">
        <v>0.315</v>
      </c>
      <c r="LH61" s="344">
        <v>0.316</v>
      </c>
      <c r="LI61" s="344">
        <v>0.317</v>
      </c>
      <c r="LJ61" s="344">
        <v>0.318</v>
      </c>
      <c r="LK61" s="344">
        <v>0.31900000000000001</v>
      </c>
      <c r="LL61" s="344">
        <v>0.32</v>
      </c>
      <c r="LM61" s="344">
        <v>0.32100000000000001</v>
      </c>
      <c r="LN61" s="344">
        <v>0.32200000000000001</v>
      </c>
      <c r="LO61" s="344">
        <v>0.32300000000000001</v>
      </c>
      <c r="LP61" s="344">
        <v>0.32400000000000001</v>
      </c>
      <c r="LQ61" s="344">
        <v>0.32500000000000001</v>
      </c>
      <c r="LR61" s="344">
        <v>0.32600000000000001</v>
      </c>
      <c r="LS61" s="344">
        <v>0.32700000000000001</v>
      </c>
      <c r="LT61" s="344">
        <v>0.32800000000000001</v>
      </c>
      <c r="LU61" s="344">
        <v>0.32900000000000001</v>
      </c>
      <c r="LV61" s="344">
        <v>0.33</v>
      </c>
      <c r="LW61" s="344">
        <v>0.33100000000000002</v>
      </c>
      <c r="LX61" s="344">
        <v>0.33200000000000002</v>
      </c>
      <c r="LY61" s="344">
        <v>0.33300000000000002</v>
      </c>
      <c r="LZ61" s="344">
        <v>0.33400000000000002</v>
      </c>
      <c r="MA61" s="344">
        <v>0.33500000000000002</v>
      </c>
      <c r="MB61" s="344">
        <v>0.33600000000000002</v>
      </c>
      <c r="MC61" s="344">
        <v>0.33700000000000002</v>
      </c>
      <c r="MD61" s="344">
        <v>0.33800000000000002</v>
      </c>
      <c r="ME61" s="344">
        <v>0.33900000000000002</v>
      </c>
      <c r="MF61" s="344">
        <v>0.34</v>
      </c>
      <c r="MG61" s="344">
        <v>0.34100000000000003</v>
      </c>
      <c r="MH61" s="344">
        <v>0.34200000000000003</v>
      </c>
      <c r="MI61" s="344">
        <v>0.34300000000000003</v>
      </c>
      <c r="MJ61" s="344">
        <v>0.34399999999999997</v>
      </c>
      <c r="MK61" s="344">
        <v>0.34499999999999997</v>
      </c>
      <c r="ML61" s="344">
        <v>0.34599999999999997</v>
      </c>
      <c r="MM61" s="344">
        <v>0.34699999999999998</v>
      </c>
      <c r="MN61" s="344">
        <v>0.34799999999999998</v>
      </c>
      <c r="MO61" s="344">
        <v>0.34899999999999998</v>
      </c>
      <c r="MP61" s="344">
        <v>0.35</v>
      </c>
      <c r="MQ61" s="344">
        <v>0.35099999999999998</v>
      </c>
      <c r="MR61" s="344">
        <v>0.35199999999999998</v>
      </c>
      <c r="MS61" s="344">
        <v>0.35299999999999998</v>
      </c>
      <c r="MT61" s="344">
        <v>0.35399999999999998</v>
      </c>
      <c r="MU61" s="344">
        <v>0.35499999999999998</v>
      </c>
      <c r="MV61" s="344">
        <v>0.35599999999999998</v>
      </c>
      <c r="MW61" s="344">
        <v>0.35699999999999998</v>
      </c>
      <c r="MX61" s="344">
        <v>0.35799999999999998</v>
      </c>
      <c r="MY61" s="344">
        <v>0.35899999999999999</v>
      </c>
      <c r="MZ61" s="344">
        <v>0.36</v>
      </c>
      <c r="NA61" s="344">
        <v>0.36099999999999999</v>
      </c>
      <c r="NB61" s="344">
        <v>0.36199999999999999</v>
      </c>
      <c r="NC61" s="344">
        <v>0.36299999999999999</v>
      </c>
      <c r="ND61" s="344">
        <v>0.36399999999999999</v>
      </c>
      <c r="NE61" s="344">
        <v>0.36499999999999999</v>
      </c>
      <c r="NF61" s="344">
        <v>0.36599999999999999</v>
      </c>
      <c r="NG61" s="344">
        <v>0.36699999999999999</v>
      </c>
      <c r="NH61" s="344">
        <v>0.36799999999999999</v>
      </c>
      <c r="NI61" s="344">
        <v>0.36899999999999999</v>
      </c>
      <c r="NJ61" s="344">
        <v>0.37</v>
      </c>
      <c r="NK61" s="344">
        <v>0.371</v>
      </c>
      <c r="NL61" s="344">
        <v>0.372</v>
      </c>
      <c r="NM61" s="344">
        <v>0.373</v>
      </c>
      <c r="NN61" s="344">
        <v>0.374</v>
      </c>
      <c r="NO61" s="344">
        <v>0.375</v>
      </c>
      <c r="NP61" s="344">
        <v>0.376</v>
      </c>
      <c r="NQ61" s="344">
        <v>0.377</v>
      </c>
      <c r="NR61" s="344">
        <v>0.378</v>
      </c>
      <c r="NS61" s="344">
        <v>0.379</v>
      </c>
      <c r="NT61" s="344">
        <v>0.38</v>
      </c>
      <c r="NU61" s="344">
        <v>0.38100000000000001</v>
      </c>
      <c r="NV61" s="344">
        <v>0.38200000000000001</v>
      </c>
      <c r="NW61" s="344">
        <v>0.38300000000000001</v>
      </c>
      <c r="NX61" s="344">
        <v>0.38400000000000001</v>
      </c>
      <c r="NY61" s="344">
        <v>0.38500000000000001</v>
      </c>
      <c r="NZ61" s="344">
        <v>0.38600000000000001</v>
      </c>
      <c r="OA61" s="344">
        <v>0.38700000000000001</v>
      </c>
      <c r="OB61" s="344">
        <v>0.38800000000000001</v>
      </c>
      <c r="OC61" s="344">
        <v>0.38900000000000001</v>
      </c>
      <c r="OD61" s="344">
        <v>0.39</v>
      </c>
      <c r="OE61" s="344">
        <v>0.39100000000000001</v>
      </c>
      <c r="OF61" s="344">
        <v>0.39200000000000002</v>
      </c>
      <c r="OG61" s="344">
        <v>0.39300000000000002</v>
      </c>
      <c r="OH61" s="344">
        <v>0.39400000000000002</v>
      </c>
      <c r="OI61" s="344">
        <v>0.39500000000000002</v>
      </c>
      <c r="OJ61" s="344">
        <v>0.39600000000000002</v>
      </c>
      <c r="OK61" s="344">
        <v>0.39700000000000002</v>
      </c>
      <c r="OL61" s="344">
        <v>0.39800000000000002</v>
      </c>
      <c r="OM61" s="344">
        <v>0.39900000000000002</v>
      </c>
      <c r="ON61" s="344">
        <v>0.4</v>
      </c>
      <c r="OO61" s="344">
        <v>0.40100000000000002</v>
      </c>
      <c r="OP61" s="344">
        <v>0.40200000000000002</v>
      </c>
      <c r="OQ61" s="344">
        <v>0.40300000000000002</v>
      </c>
      <c r="OR61" s="344">
        <v>0.40400000000000003</v>
      </c>
      <c r="OS61" s="344">
        <v>0.40500000000000003</v>
      </c>
      <c r="OT61" s="344">
        <v>0.40600000000000003</v>
      </c>
      <c r="OU61" s="344">
        <v>0.40699999999999997</v>
      </c>
      <c r="OV61" s="344">
        <v>0.40799999999999997</v>
      </c>
      <c r="OW61" s="344">
        <v>0.40899999999999997</v>
      </c>
      <c r="OX61" s="344">
        <v>0.41</v>
      </c>
      <c r="OY61" s="344">
        <v>0.41099999999999998</v>
      </c>
      <c r="OZ61" s="344">
        <v>0.41199999999999998</v>
      </c>
      <c r="PA61" s="344">
        <v>0.41299999999999998</v>
      </c>
      <c r="PB61" s="344">
        <v>0.41399999999999998</v>
      </c>
      <c r="PC61" s="344">
        <v>0.41499999999999998</v>
      </c>
      <c r="PD61" s="344">
        <v>0.41599999999999998</v>
      </c>
      <c r="PE61" s="344">
        <v>0.41699999999999998</v>
      </c>
      <c r="PF61" s="344">
        <v>0.41799999999999998</v>
      </c>
      <c r="PG61" s="344">
        <v>0.41899999999999998</v>
      </c>
      <c r="PH61" s="344">
        <v>0.42</v>
      </c>
      <c r="PI61" s="344">
        <v>0.42099999999999999</v>
      </c>
      <c r="PJ61" s="344">
        <v>0.42199999999999999</v>
      </c>
      <c r="PK61" s="344">
        <v>0.42299999999999999</v>
      </c>
      <c r="PL61" s="344">
        <v>0.42399999999999999</v>
      </c>
      <c r="PM61" s="344">
        <v>0.42499999999999999</v>
      </c>
      <c r="PN61" s="344">
        <v>0.42599999999999999</v>
      </c>
      <c r="PO61" s="344">
        <v>0.42699999999999999</v>
      </c>
      <c r="PP61" s="344">
        <v>0.42799999999999999</v>
      </c>
      <c r="PQ61" s="344">
        <v>0.42899999999999999</v>
      </c>
      <c r="PR61" s="344">
        <v>0.43</v>
      </c>
      <c r="PS61" s="344">
        <v>0.43099999999999999</v>
      </c>
      <c r="PT61" s="344">
        <v>0.432</v>
      </c>
      <c r="PU61" s="344">
        <v>0.433</v>
      </c>
      <c r="PV61" s="344">
        <v>0.434</v>
      </c>
      <c r="PW61" s="344">
        <v>0.435</v>
      </c>
      <c r="PX61" s="344">
        <v>0.436</v>
      </c>
      <c r="PY61" s="344">
        <v>0.437</v>
      </c>
      <c r="PZ61" s="344">
        <v>0.438</v>
      </c>
      <c r="QA61" s="344">
        <v>0.439</v>
      </c>
      <c r="QB61" s="344">
        <v>0.44</v>
      </c>
      <c r="QC61" s="344">
        <v>0.441</v>
      </c>
      <c r="QD61" s="344">
        <v>0.442</v>
      </c>
      <c r="QE61" s="344">
        <v>0.443</v>
      </c>
      <c r="QF61" s="344">
        <v>0.44400000000000001</v>
      </c>
      <c r="QG61" s="344">
        <v>0.44500000000000001</v>
      </c>
      <c r="QH61" s="344">
        <v>0.44600000000000001</v>
      </c>
      <c r="QI61" s="344">
        <v>0.44700000000000001</v>
      </c>
      <c r="QJ61" s="344">
        <v>0.44800000000000001</v>
      </c>
      <c r="QK61" s="344">
        <v>0.44900000000000001</v>
      </c>
      <c r="QL61" s="344">
        <v>0.45</v>
      </c>
      <c r="QM61" s="344">
        <v>0.45100000000000001</v>
      </c>
      <c r="QN61" s="344">
        <v>0.45200000000000001</v>
      </c>
      <c r="QO61" s="344">
        <v>0.45300000000000001</v>
      </c>
      <c r="QP61" s="344">
        <v>0.45400000000000001</v>
      </c>
      <c r="QQ61" s="344">
        <v>0.45500000000000002</v>
      </c>
      <c r="QR61" s="344">
        <v>0.45600000000000002</v>
      </c>
      <c r="QS61" s="344">
        <v>0.45700000000000002</v>
      </c>
      <c r="QT61" s="344">
        <v>0.45800000000000002</v>
      </c>
      <c r="QU61" s="344">
        <v>0.45900000000000002</v>
      </c>
      <c r="QV61" s="344">
        <v>0.46</v>
      </c>
      <c r="QW61" s="344">
        <v>0.46100000000000002</v>
      </c>
      <c r="QX61" s="344">
        <v>0.46200000000000002</v>
      </c>
      <c r="QY61" s="344">
        <v>0.46300000000000002</v>
      </c>
      <c r="QZ61" s="344">
        <v>0.46400000000000002</v>
      </c>
      <c r="RA61" s="344">
        <v>0.46500000000000002</v>
      </c>
      <c r="RB61" s="344">
        <v>0.46600000000000003</v>
      </c>
      <c r="RC61" s="344">
        <v>0.46700000000000003</v>
      </c>
      <c r="RD61" s="344">
        <v>0.46800000000000003</v>
      </c>
      <c r="RE61" s="344">
        <v>0.46899999999999997</v>
      </c>
      <c r="RF61" s="344">
        <v>0.47</v>
      </c>
      <c r="RG61" s="344">
        <v>0.47099999999999997</v>
      </c>
      <c r="RH61" s="344">
        <v>0.47199999999999998</v>
      </c>
      <c r="RI61" s="344">
        <v>0.47299999999999998</v>
      </c>
      <c r="RJ61" s="344">
        <v>0.47399999999999998</v>
      </c>
      <c r="RK61" s="344">
        <v>0.47499999999999998</v>
      </c>
      <c r="RL61" s="344">
        <v>0.47599999999999998</v>
      </c>
      <c r="RM61" s="344">
        <v>0.47699999999999998</v>
      </c>
      <c r="RN61" s="344">
        <v>0.47799999999999998</v>
      </c>
      <c r="RO61" s="344">
        <v>0.47899999999999998</v>
      </c>
      <c r="RP61" s="344">
        <v>0.48</v>
      </c>
      <c r="RQ61" s="344">
        <v>0.48099999999999998</v>
      </c>
      <c r="RR61" s="344">
        <v>0.48199999999999998</v>
      </c>
      <c r="RS61" s="344">
        <v>0.48299999999999998</v>
      </c>
      <c r="RT61" s="344">
        <v>0.48399999999999999</v>
      </c>
      <c r="RU61" s="344">
        <v>0.48499999999999999</v>
      </c>
      <c r="RV61" s="344">
        <v>0.48599999999999999</v>
      </c>
      <c r="RW61" s="344">
        <v>0.48699999999999999</v>
      </c>
      <c r="RX61" s="344">
        <v>0.48799999999999999</v>
      </c>
      <c r="RY61" s="344">
        <v>0.48899999999999999</v>
      </c>
      <c r="RZ61" s="344">
        <v>0.49</v>
      </c>
      <c r="SA61" s="344">
        <v>0.49099999999999999</v>
      </c>
      <c r="SB61" s="344">
        <v>0.49199999999999999</v>
      </c>
      <c r="SC61" s="344">
        <v>0.49299999999999999</v>
      </c>
      <c r="SD61" s="344">
        <v>0.49399999999999999</v>
      </c>
      <c r="SE61" s="344">
        <v>0.495</v>
      </c>
      <c r="SF61" s="344">
        <v>0.496</v>
      </c>
      <c r="SG61" s="344">
        <v>0.497</v>
      </c>
      <c r="SH61" s="344">
        <v>0.498</v>
      </c>
      <c r="SI61" s="344">
        <v>0.499</v>
      </c>
      <c r="SJ61" s="344">
        <v>0.5</v>
      </c>
      <c r="SK61" s="344">
        <v>0.501</v>
      </c>
      <c r="SL61" s="344">
        <v>0.502</v>
      </c>
      <c r="SM61" s="344">
        <v>0.503</v>
      </c>
      <c r="SN61" s="344">
        <v>0.504</v>
      </c>
      <c r="SO61" s="344">
        <v>0.505</v>
      </c>
      <c r="SP61" s="344">
        <v>0.50600000000000001</v>
      </c>
      <c r="SQ61" s="344">
        <v>0.50700000000000001</v>
      </c>
      <c r="SR61" s="344">
        <v>0.50800000000000001</v>
      </c>
      <c r="SS61" s="344">
        <v>0.50900000000000001</v>
      </c>
      <c r="ST61" s="344">
        <v>0.51</v>
      </c>
      <c r="SU61" s="344">
        <v>0.51100000000000001</v>
      </c>
      <c r="SV61" s="344">
        <v>0.51200000000000001</v>
      </c>
      <c r="SW61" s="344">
        <v>0.51300000000000001</v>
      </c>
      <c r="SX61" s="344">
        <v>0.51400000000000001</v>
      </c>
      <c r="SY61" s="344">
        <v>0.51500000000000001</v>
      </c>
      <c r="SZ61" s="344">
        <v>0.51600000000000001</v>
      </c>
      <c r="TA61" s="344">
        <v>0.51700000000000002</v>
      </c>
      <c r="TB61" s="344">
        <v>0.51800000000000002</v>
      </c>
      <c r="TC61" s="344">
        <v>0.51900000000000002</v>
      </c>
      <c r="TD61" s="344">
        <v>0.52</v>
      </c>
      <c r="TE61" s="344">
        <v>0.52100000000000002</v>
      </c>
      <c r="TF61" s="344">
        <v>0.52200000000000002</v>
      </c>
      <c r="TG61" s="344">
        <v>0.52300000000000002</v>
      </c>
      <c r="TH61" s="344">
        <v>0.52400000000000002</v>
      </c>
      <c r="TI61" s="344">
        <v>0.52500000000000002</v>
      </c>
      <c r="TJ61" s="344">
        <v>0.52600000000000002</v>
      </c>
      <c r="TK61" s="344">
        <v>0.52700000000000002</v>
      </c>
      <c r="TL61" s="344">
        <v>0.52800000000000002</v>
      </c>
      <c r="TM61" s="344">
        <v>0.52900000000000003</v>
      </c>
      <c r="TN61" s="344">
        <v>0.53</v>
      </c>
      <c r="TO61" s="344">
        <v>0.53100000000000003</v>
      </c>
      <c r="TP61" s="344">
        <v>0.53200000000000003</v>
      </c>
      <c r="TQ61" s="344">
        <v>0.53300000000000003</v>
      </c>
      <c r="TR61" s="344">
        <v>0.53400000000000003</v>
      </c>
      <c r="TS61" s="344">
        <v>0.53500000000000003</v>
      </c>
      <c r="TT61" s="344">
        <v>0.53600000000000003</v>
      </c>
      <c r="TU61" s="344">
        <v>0.53700000000000003</v>
      </c>
      <c r="TV61" s="344">
        <v>0.53800000000000003</v>
      </c>
      <c r="TW61" s="344">
        <v>0.53900000000000003</v>
      </c>
      <c r="TX61" s="344">
        <v>0.54</v>
      </c>
      <c r="TY61" s="344">
        <v>0.54100000000000004</v>
      </c>
      <c r="TZ61" s="344">
        <v>0.54200000000000004</v>
      </c>
      <c r="UA61" s="344">
        <v>0.54300000000000004</v>
      </c>
      <c r="UB61" s="344">
        <v>0.54400000000000004</v>
      </c>
      <c r="UC61" s="344">
        <v>0.54500000000000004</v>
      </c>
      <c r="UD61" s="344">
        <v>0.54600000000000004</v>
      </c>
      <c r="UE61" s="344">
        <v>0.54700000000000004</v>
      </c>
      <c r="UF61" s="344">
        <v>0.54800000000000004</v>
      </c>
      <c r="UG61" s="344">
        <v>0.54900000000000004</v>
      </c>
      <c r="UH61" s="344">
        <v>0.55000000000000004</v>
      </c>
      <c r="UI61" s="344">
        <v>0.55100000000000005</v>
      </c>
      <c r="UJ61" s="344">
        <v>0.55200000000000005</v>
      </c>
      <c r="UK61" s="344">
        <v>0.55300000000000005</v>
      </c>
      <c r="UL61" s="344">
        <v>0.55400000000000005</v>
      </c>
      <c r="UM61" s="344">
        <v>0.55500000000000005</v>
      </c>
      <c r="UN61" s="344">
        <v>0.55600000000000005</v>
      </c>
      <c r="UO61" s="344">
        <v>0.55700000000000005</v>
      </c>
      <c r="UP61" s="344">
        <v>0.55800000000000005</v>
      </c>
      <c r="UQ61" s="344">
        <v>0.55900000000000005</v>
      </c>
      <c r="UR61" s="344">
        <v>0.56000000000000005</v>
      </c>
      <c r="US61" s="344">
        <v>0.56100000000000005</v>
      </c>
      <c r="UT61" s="344">
        <v>0.56200000000000006</v>
      </c>
      <c r="UU61" s="344">
        <v>0.56299999999999994</v>
      </c>
      <c r="UV61" s="344">
        <v>0.56399999999999995</v>
      </c>
      <c r="UW61" s="344">
        <v>0.56499999999999995</v>
      </c>
      <c r="UX61" s="344">
        <v>0.56599999999999995</v>
      </c>
      <c r="UY61" s="344">
        <v>0.56699999999999995</v>
      </c>
      <c r="UZ61" s="344">
        <v>0.56799999999999995</v>
      </c>
      <c r="VA61" s="344">
        <v>0.56899999999999995</v>
      </c>
      <c r="VB61" s="344">
        <v>0.56999999999999995</v>
      </c>
      <c r="VC61" s="344">
        <v>0.57099999999999995</v>
      </c>
      <c r="VD61" s="344">
        <v>0.57199999999999995</v>
      </c>
      <c r="VE61" s="344">
        <v>0.57299999999999995</v>
      </c>
      <c r="VF61" s="344">
        <v>0.57399999999999995</v>
      </c>
      <c r="VG61" s="344">
        <v>0.57499999999999996</v>
      </c>
      <c r="VH61" s="344">
        <v>0.57599999999999996</v>
      </c>
      <c r="VI61" s="344">
        <v>0.57699999999999996</v>
      </c>
      <c r="VJ61" s="344">
        <v>0.57799999999999996</v>
      </c>
      <c r="VK61" s="344">
        <v>0.57899999999999996</v>
      </c>
      <c r="VL61" s="344">
        <v>0.57999999999999996</v>
      </c>
      <c r="VM61" s="344">
        <v>0.58099999999999996</v>
      </c>
      <c r="VN61" s="344">
        <v>0.58199999999999996</v>
      </c>
      <c r="VO61" s="344">
        <v>0.58299999999999996</v>
      </c>
      <c r="VP61" s="344">
        <v>0.58399999999999996</v>
      </c>
      <c r="VQ61" s="344">
        <v>0.58499999999999996</v>
      </c>
      <c r="VR61" s="344">
        <v>0.58599999999999997</v>
      </c>
      <c r="VS61" s="344">
        <v>0.58699999999999997</v>
      </c>
      <c r="VT61" s="344">
        <v>0.58799999999999997</v>
      </c>
      <c r="VU61" s="344">
        <v>0.58899999999999997</v>
      </c>
      <c r="VV61" s="344">
        <v>0.59</v>
      </c>
      <c r="VW61" s="344">
        <v>0.59099999999999997</v>
      </c>
      <c r="VX61" s="344">
        <v>0.59199999999999997</v>
      </c>
      <c r="VY61" s="344">
        <v>0.59299999999999997</v>
      </c>
      <c r="VZ61" s="344">
        <v>0.59399999999999997</v>
      </c>
      <c r="WA61" s="344">
        <v>0.59499999999999997</v>
      </c>
      <c r="WB61" s="344">
        <v>0.59599999999999997</v>
      </c>
      <c r="WC61" s="344">
        <v>0.59699999999999998</v>
      </c>
      <c r="WD61" s="344">
        <v>0.59799999999999998</v>
      </c>
      <c r="WE61" s="344">
        <v>0.59899999999999998</v>
      </c>
      <c r="WF61" s="344">
        <v>0.6</v>
      </c>
      <c r="WG61" s="344">
        <v>0.60099999999999998</v>
      </c>
      <c r="WH61" s="344">
        <v>0.60199999999999998</v>
      </c>
      <c r="WI61" s="344">
        <v>0.60299999999999998</v>
      </c>
      <c r="WJ61" s="344">
        <v>0.60399999999999998</v>
      </c>
      <c r="WK61" s="344">
        <v>0.60499999999999998</v>
      </c>
      <c r="WL61" s="344">
        <v>0.60599999999999998</v>
      </c>
      <c r="WM61" s="344">
        <v>0.60699999999999998</v>
      </c>
      <c r="WN61" s="344">
        <v>0.60799999999999998</v>
      </c>
      <c r="WO61" s="344">
        <v>0.60899999999999999</v>
      </c>
      <c r="WP61" s="344">
        <v>0.61</v>
      </c>
      <c r="WQ61" s="344">
        <v>0.61099999999999999</v>
      </c>
      <c r="WR61" s="344">
        <v>0.61199999999999999</v>
      </c>
      <c r="WS61" s="344">
        <v>0.61299999999999999</v>
      </c>
      <c r="WT61" s="344">
        <v>0.61399999999999999</v>
      </c>
      <c r="WU61" s="344">
        <v>0.61499999999999999</v>
      </c>
      <c r="WV61" s="344">
        <v>0.61599999999999999</v>
      </c>
      <c r="WW61" s="344">
        <v>0.61699999999999999</v>
      </c>
      <c r="WX61" s="344">
        <v>0.61799999999999999</v>
      </c>
      <c r="WY61" s="344">
        <v>0.61899999999999999</v>
      </c>
      <c r="WZ61" s="344">
        <v>0.62</v>
      </c>
      <c r="XA61" s="344">
        <v>0.621</v>
      </c>
      <c r="XB61" s="344">
        <v>0.622</v>
      </c>
      <c r="XC61" s="344">
        <v>0.623</v>
      </c>
      <c r="XD61" s="344">
        <v>0.624</v>
      </c>
      <c r="XE61" s="344">
        <v>0.625</v>
      </c>
      <c r="XF61" s="344">
        <v>0.626</v>
      </c>
      <c r="XG61" s="344">
        <v>0.627</v>
      </c>
      <c r="XH61" s="344">
        <v>0.628</v>
      </c>
      <c r="XI61" s="344">
        <v>0.629</v>
      </c>
      <c r="XJ61" s="344">
        <v>0.63</v>
      </c>
      <c r="XK61" s="344">
        <v>0.63100000000000001</v>
      </c>
      <c r="XL61" s="344">
        <v>0.63200000000000001</v>
      </c>
      <c r="XM61" s="344">
        <v>0.63300000000000001</v>
      </c>
      <c r="XN61" s="344">
        <v>0.63400000000000001</v>
      </c>
      <c r="XO61" s="344">
        <v>0.63500000000000001</v>
      </c>
      <c r="XP61" s="344">
        <v>0.63600000000000001</v>
      </c>
      <c r="XQ61" s="344">
        <v>0.63700000000000001</v>
      </c>
      <c r="XR61" s="344">
        <v>0.63800000000000001</v>
      </c>
      <c r="XS61" s="344">
        <v>0.63900000000000001</v>
      </c>
      <c r="XT61" s="344">
        <v>0.64</v>
      </c>
      <c r="XU61" s="344">
        <v>0.64100000000000001</v>
      </c>
      <c r="XV61" s="344">
        <v>0.64200000000000002</v>
      </c>
      <c r="XW61" s="344">
        <v>0.64300000000000002</v>
      </c>
      <c r="XX61" s="344">
        <v>0.64400000000000002</v>
      </c>
      <c r="XY61" s="344">
        <v>0.64500000000000002</v>
      </c>
      <c r="XZ61" s="344">
        <v>0.64600000000000002</v>
      </c>
      <c r="YA61" s="344">
        <v>0.64700000000000002</v>
      </c>
      <c r="YB61" s="344">
        <v>0.64800000000000002</v>
      </c>
      <c r="YC61" s="344">
        <v>0.64900000000000002</v>
      </c>
      <c r="YD61" s="344">
        <v>0.65</v>
      </c>
      <c r="YE61" s="344">
        <v>0.65100000000000002</v>
      </c>
      <c r="YF61" s="344">
        <v>0.65200000000000002</v>
      </c>
      <c r="YG61" s="344">
        <v>0.65300000000000002</v>
      </c>
      <c r="YH61" s="344">
        <v>0.65400000000000003</v>
      </c>
      <c r="YI61" s="344">
        <v>0.65500000000000003</v>
      </c>
      <c r="YJ61" s="344">
        <v>0.65600000000000003</v>
      </c>
      <c r="YK61" s="344">
        <v>0.65700000000000003</v>
      </c>
      <c r="YL61" s="344">
        <v>0.65800000000000003</v>
      </c>
      <c r="YM61" s="344">
        <v>0.65900000000000003</v>
      </c>
      <c r="YN61" s="344">
        <v>0.66</v>
      </c>
      <c r="YO61" s="344">
        <v>0.66100000000000003</v>
      </c>
      <c r="YP61" s="344">
        <v>0.66200000000000003</v>
      </c>
      <c r="YQ61" s="344">
        <v>0.66300000000000003</v>
      </c>
      <c r="YR61" s="344">
        <v>0.66400000000000003</v>
      </c>
      <c r="YS61" s="344">
        <v>0.66500000000000004</v>
      </c>
      <c r="YT61" s="344">
        <v>0.66600000000000004</v>
      </c>
      <c r="YU61" s="344">
        <v>0.66700000000000004</v>
      </c>
      <c r="YV61" s="344">
        <v>0.66800000000000004</v>
      </c>
      <c r="YW61" s="344">
        <v>0.66900000000000004</v>
      </c>
      <c r="YX61" s="344">
        <v>0.67</v>
      </c>
      <c r="YY61" s="344">
        <v>0.67100000000000004</v>
      </c>
      <c r="YZ61" s="344">
        <v>0.67200000000000004</v>
      </c>
      <c r="ZA61" s="344">
        <v>0.67300000000000004</v>
      </c>
      <c r="ZB61" s="344">
        <v>0.67400000000000004</v>
      </c>
      <c r="ZC61" s="344">
        <v>0.67500000000000004</v>
      </c>
      <c r="ZD61" s="344">
        <v>0.67600000000000005</v>
      </c>
      <c r="ZE61" s="344">
        <v>0.67700000000000005</v>
      </c>
      <c r="ZF61" s="344">
        <v>0.67800000000000005</v>
      </c>
      <c r="ZG61" s="344">
        <v>0.67900000000000005</v>
      </c>
      <c r="ZH61" s="344">
        <v>0.68</v>
      </c>
      <c r="ZI61" s="344">
        <v>0.68100000000000005</v>
      </c>
      <c r="ZJ61" s="344">
        <v>0.68200000000000005</v>
      </c>
      <c r="ZK61" s="344">
        <v>0.68300000000000005</v>
      </c>
      <c r="ZL61" s="344">
        <v>0.68400000000000005</v>
      </c>
      <c r="ZM61" s="344">
        <v>0.68500000000000005</v>
      </c>
      <c r="ZN61" s="344">
        <v>0.68600000000000005</v>
      </c>
      <c r="ZO61" s="344">
        <v>0.68700000000000006</v>
      </c>
      <c r="ZP61" s="344">
        <v>0.68799999999999994</v>
      </c>
      <c r="ZQ61" s="344">
        <v>0.68899999999999995</v>
      </c>
      <c r="ZR61" s="344">
        <v>0.69</v>
      </c>
      <c r="ZS61" s="344">
        <v>0.69099999999999995</v>
      </c>
      <c r="ZT61" s="344">
        <v>0.69199999999999995</v>
      </c>
      <c r="ZU61" s="344">
        <v>0.69299999999999995</v>
      </c>
      <c r="ZV61" s="344">
        <v>0.69399999999999995</v>
      </c>
      <c r="ZW61" s="344">
        <v>0.69499999999999995</v>
      </c>
      <c r="ZX61" s="344">
        <v>0.69599999999999995</v>
      </c>
      <c r="ZY61" s="344">
        <v>0.69699999999999995</v>
      </c>
      <c r="ZZ61" s="344">
        <v>0.69799999999999995</v>
      </c>
      <c r="AAA61" s="344">
        <v>0.69899999999999995</v>
      </c>
      <c r="AAB61" s="344">
        <v>0.7</v>
      </c>
      <c r="AAC61" s="344">
        <v>0.70099999999999996</v>
      </c>
      <c r="AAD61" s="344">
        <v>0.70199999999999996</v>
      </c>
      <c r="AAE61" s="344">
        <v>0.70299999999999996</v>
      </c>
      <c r="AAF61" s="344">
        <v>0.70399999999999996</v>
      </c>
      <c r="AAG61" s="344">
        <v>0.70499999999999996</v>
      </c>
      <c r="AAH61" s="344">
        <v>0.70599999999999996</v>
      </c>
      <c r="AAI61" s="344">
        <v>0.70699999999999996</v>
      </c>
      <c r="AAJ61" s="344">
        <v>0.70799999999999996</v>
      </c>
      <c r="AAK61" s="344">
        <v>0.70899999999999996</v>
      </c>
      <c r="AAL61" s="344">
        <v>0.71</v>
      </c>
      <c r="AAM61" s="344">
        <v>0.71099999999999997</v>
      </c>
      <c r="AAN61" s="344">
        <v>0.71199999999999997</v>
      </c>
      <c r="AAO61" s="344">
        <v>0.71299999999999997</v>
      </c>
      <c r="AAP61" s="344">
        <v>0.71399999999999997</v>
      </c>
      <c r="AAQ61" s="344">
        <v>0.71499999999999997</v>
      </c>
      <c r="AAR61" s="344">
        <v>0.71599999999999997</v>
      </c>
      <c r="AAS61" s="344">
        <v>0.71699999999999997</v>
      </c>
      <c r="AAT61" s="344">
        <v>0.71799999999999997</v>
      </c>
      <c r="AAU61" s="344">
        <v>0.71899999999999997</v>
      </c>
      <c r="AAV61" s="344">
        <v>0.72</v>
      </c>
      <c r="AAW61" s="344">
        <v>0.72099999999999997</v>
      </c>
      <c r="AAX61" s="344">
        <v>0.72199999999999998</v>
      </c>
      <c r="AAY61" s="344">
        <v>0.72299999999999998</v>
      </c>
      <c r="AAZ61" s="344">
        <v>0.72399999999999998</v>
      </c>
      <c r="ABA61" s="344">
        <v>0.72499999999999998</v>
      </c>
      <c r="ABB61" s="344">
        <v>0.72599999999999998</v>
      </c>
      <c r="ABC61" s="344">
        <v>0.72699999999999998</v>
      </c>
      <c r="ABD61" s="344">
        <v>0.72799999999999998</v>
      </c>
      <c r="ABE61" s="344">
        <v>0.72899999999999998</v>
      </c>
      <c r="ABF61" s="344">
        <v>0.73</v>
      </c>
      <c r="ABG61" s="344">
        <v>0.73099999999999998</v>
      </c>
      <c r="ABH61" s="344">
        <v>0.73199999999999998</v>
      </c>
      <c r="ABI61" s="344">
        <v>0.73299999999999998</v>
      </c>
      <c r="ABJ61" s="344">
        <v>0.73399999999999999</v>
      </c>
      <c r="ABK61" s="344">
        <v>0.73499999999999999</v>
      </c>
      <c r="ABL61" s="344">
        <v>0.73599999999999999</v>
      </c>
      <c r="ABM61" s="344">
        <v>0.73699999999999999</v>
      </c>
      <c r="ABN61" s="344">
        <v>0.73799999999999999</v>
      </c>
      <c r="ABO61" s="344">
        <v>0.73899999999999999</v>
      </c>
      <c r="ABP61" s="344">
        <v>0.74</v>
      </c>
      <c r="ABQ61" s="344">
        <v>0.74099999999999999</v>
      </c>
      <c r="ABR61" s="344">
        <v>0.74199999999999999</v>
      </c>
      <c r="ABS61" s="344">
        <v>0.74299999999999999</v>
      </c>
      <c r="ABT61" s="344">
        <v>0.74399999999999999</v>
      </c>
      <c r="ABU61" s="344">
        <v>0.745</v>
      </c>
      <c r="ABV61" s="344">
        <v>0.746</v>
      </c>
      <c r="ABW61" s="344">
        <v>0.747</v>
      </c>
      <c r="ABX61" s="344">
        <v>0.748</v>
      </c>
      <c r="ABY61" s="344">
        <v>0.749</v>
      </c>
      <c r="ABZ61" s="344">
        <v>0.75</v>
      </c>
      <c r="ACA61" s="344">
        <v>0.751</v>
      </c>
      <c r="ACB61" s="344">
        <v>0.752</v>
      </c>
      <c r="ACC61" s="344">
        <v>0.753</v>
      </c>
      <c r="ACD61" s="344">
        <v>0.754</v>
      </c>
      <c r="ACE61" s="344">
        <v>0.755</v>
      </c>
      <c r="ACF61" s="344">
        <v>0.75600000000000001</v>
      </c>
      <c r="ACG61" s="344">
        <v>0.75700000000000001</v>
      </c>
      <c r="ACH61" s="344">
        <v>0.75800000000000001</v>
      </c>
      <c r="ACI61" s="344">
        <v>0.75900000000000001</v>
      </c>
      <c r="ACJ61" s="344">
        <v>0.76</v>
      </c>
      <c r="ACK61" s="344">
        <v>0.76100000000000001</v>
      </c>
      <c r="ACL61" s="344">
        <v>0.76200000000000001</v>
      </c>
      <c r="ACM61" s="344">
        <v>0.76300000000000001</v>
      </c>
      <c r="ACN61" s="344">
        <v>0.76400000000000001</v>
      </c>
      <c r="ACO61" s="344">
        <v>0.76500000000000001</v>
      </c>
      <c r="ACP61" s="344">
        <v>0.76600000000000001</v>
      </c>
      <c r="ACQ61" s="344">
        <v>0.76700000000000002</v>
      </c>
      <c r="ACR61" s="344">
        <v>0.76800000000000002</v>
      </c>
      <c r="ACS61" s="344">
        <v>0.76900000000000002</v>
      </c>
      <c r="ACT61" s="344">
        <v>0.77</v>
      </c>
      <c r="ACU61" s="344">
        <v>0.77100000000000002</v>
      </c>
      <c r="ACV61" s="344">
        <v>0.77200000000000002</v>
      </c>
      <c r="ACW61" s="344">
        <v>0.77300000000000002</v>
      </c>
      <c r="ACX61" s="344">
        <v>0.77400000000000002</v>
      </c>
      <c r="ACY61" s="344">
        <v>0.77500000000000002</v>
      </c>
      <c r="ACZ61" s="344">
        <v>0.77600000000000002</v>
      </c>
      <c r="ADA61" s="344">
        <v>0.77700000000000002</v>
      </c>
      <c r="ADB61" s="344">
        <v>0.77800000000000002</v>
      </c>
      <c r="ADC61" s="344">
        <v>0.77900000000000003</v>
      </c>
      <c r="ADD61" s="344">
        <v>0.78</v>
      </c>
      <c r="ADE61" s="344">
        <v>0.78100000000000003</v>
      </c>
      <c r="ADF61" s="344">
        <v>0.78200000000000003</v>
      </c>
      <c r="ADG61" s="344">
        <v>0.78300000000000003</v>
      </c>
      <c r="ADH61" s="344">
        <v>0.78400000000000003</v>
      </c>
      <c r="ADI61" s="344">
        <v>0.78500000000000003</v>
      </c>
      <c r="ADJ61" s="344">
        <v>0.78600000000000003</v>
      </c>
      <c r="ADK61" s="344">
        <v>0.78700000000000003</v>
      </c>
      <c r="ADL61" s="344">
        <v>0.78800000000000003</v>
      </c>
      <c r="ADM61" s="344">
        <v>0.78900000000000003</v>
      </c>
      <c r="ADN61" s="344">
        <v>0.79</v>
      </c>
      <c r="ADO61" s="344">
        <v>0.79100000000000004</v>
      </c>
      <c r="ADP61" s="344">
        <v>0.79200000000000004</v>
      </c>
      <c r="ADQ61" s="344">
        <v>0.79300000000000004</v>
      </c>
      <c r="ADR61" s="344">
        <v>0.79400000000000004</v>
      </c>
      <c r="ADS61" s="344">
        <v>0.79500000000000004</v>
      </c>
      <c r="ADT61" s="344">
        <v>0.79600000000000004</v>
      </c>
      <c r="ADU61" s="344">
        <v>0.79700000000000004</v>
      </c>
      <c r="ADV61" s="344">
        <v>0.79800000000000004</v>
      </c>
      <c r="ADW61" s="344">
        <v>0.79900000000000004</v>
      </c>
      <c r="ADX61" s="344">
        <v>0.8</v>
      </c>
      <c r="ADY61" s="344">
        <v>0.80100000000000005</v>
      </c>
      <c r="ADZ61" s="344">
        <v>0.80200000000000005</v>
      </c>
      <c r="AEA61" s="344">
        <v>0.80300000000000005</v>
      </c>
      <c r="AEB61" s="344">
        <v>0.80400000000000005</v>
      </c>
      <c r="AEC61" s="344">
        <v>0.80500000000000005</v>
      </c>
      <c r="AED61" s="344">
        <v>0.80600000000000005</v>
      </c>
      <c r="AEE61" s="344">
        <v>0.80700000000000005</v>
      </c>
      <c r="AEF61" s="344">
        <v>0.80800000000000005</v>
      </c>
      <c r="AEG61" s="344">
        <v>0.80900000000000005</v>
      </c>
      <c r="AEH61" s="344">
        <v>0.81</v>
      </c>
      <c r="AEI61" s="344">
        <v>0.81100000000000005</v>
      </c>
      <c r="AEJ61" s="344">
        <v>0.81200000000000006</v>
      </c>
      <c r="AEK61" s="344">
        <v>0.81299999999999994</v>
      </c>
      <c r="AEL61" s="344">
        <v>0.81399999999999995</v>
      </c>
      <c r="AEM61" s="344">
        <v>0.81499999999999995</v>
      </c>
      <c r="AEN61" s="344">
        <v>0.81599999999999995</v>
      </c>
      <c r="AEO61" s="344">
        <v>0.81699999999999995</v>
      </c>
      <c r="AEP61" s="344">
        <v>0.81799999999999995</v>
      </c>
      <c r="AEQ61" s="344">
        <v>0.81899999999999995</v>
      </c>
      <c r="AER61" s="344">
        <v>0.82</v>
      </c>
      <c r="AES61" s="344">
        <v>0.82099999999999995</v>
      </c>
      <c r="AET61" s="344">
        <v>0.82199999999999995</v>
      </c>
      <c r="AEU61" s="344">
        <v>0.82299999999999995</v>
      </c>
      <c r="AEV61" s="344">
        <v>0.82399999999999995</v>
      </c>
      <c r="AEW61" s="344">
        <v>0.82499999999999996</v>
      </c>
      <c r="AEX61" s="344">
        <v>0.82599999999999996</v>
      </c>
      <c r="AEY61" s="344">
        <v>0.82699999999999996</v>
      </c>
      <c r="AEZ61" s="344">
        <v>0.82799999999999996</v>
      </c>
      <c r="AFA61" s="344">
        <v>0.82899999999999996</v>
      </c>
      <c r="AFB61" s="344">
        <v>0.83</v>
      </c>
      <c r="AFC61" s="344">
        <v>0.83099999999999996</v>
      </c>
      <c r="AFD61" s="344">
        <v>0.83199999999999996</v>
      </c>
      <c r="AFE61" s="344">
        <v>0.83299999999999996</v>
      </c>
      <c r="AFF61" s="344">
        <v>0.83399999999999996</v>
      </c>
      <c r="AFG61" s="344">
        <v>0.83499999999999996</v>
      </c>
      <c r="AFH61" s="344">
        <v>0.83599999999999997</v>
      </c>
      <c r="AFI61" s="344">
        <v>0.83699999999999997</v>
      </c>
      <c r="AFJ61" s="344">
        <v>0.83799999999999997</v>
      </c>
      <c r="AFK61" s="344">
        <v>0.83899999999999997</v>
      </c>
      <c r="AFL61" s="344">
        <v>0.84</v>
      </c>
      <c r="AFM61" s="344">
        <v>0.84099999999999997</v>
      </c>
      <c r="AFN61" s="344">
        <v>0.84199999999999997</v>
      </c>
      <c r="AFO61" s="344">
        <v>0.84299999999999997</v>
      </c>
      <c r="AFP61" s="344">
        <v>0.84399999999999997</v>
      </c>
      <c r="AFQ61" s="344">
        <v>0.84499999999999997</v>
      </c>
      <c r="AFR61" s="344">
        <v>0.84599999999999997</v>
      </c>
      <c r="AFS61" s="344">
        <v>0.84699999999999998</v>
      </c>
      <c r="AFT61" s="344">
        <v>0.84799999999999998</v>
      </c>
      <c r="AFU61" s="344">
        <v>0.84899999999999998</v>
      </c>
      <c r="AFV61" s="344">
        <v>0.85</v>
      </c>
      <c r="AFW61" s="344">
        <v>0.85099999999999998</v>
      </c>
      <c r="AFX61" s="344">
        <v>0.85199999999999998</v>
      </c>
      <c r="AFY61" s="344">
        <v>0.85299999999999998</v>
      </c>
      <c r="AFZ61" s="344">
        <v>0.85399999999999998</v>
      </c>
      <c r="AGA61" s="344">
        <v>0.85499999999999998</v>
      </c>
      <c r="AGB61" s="344">
        <v>0.85599999999999998</v>
      </c>
      <c r="AGC61" s="344">
        <v>0.85699999999999998</v>
      </c>
      <c r="AGD61" s="344">
        <v>0.85799999999999998</v>
      </c>
      <c r="AGE61" s="344">
        <v>0.85899999999999999</v>
      </c>
      <c r="AGF61" s="344">
        <v>0.86</v>
      </c>
      <c r="AGG61" s="344">
        <v>0.86099999999999999</v>
      </c>
      <c r="AGH61" s="344">
        <v>0.86199999999999999</v>
      </c>
      <c r="AGI61" s="344">
        <v>0.86299999999999999</v>
      </c>
      <c r="AGJ61" s="344">
        <v>0.86399999999999999</v>
      </c>
      <c r="AGK61" s="344">
        <v>0.86499999999999999</v>
      </c>
      <c r="AGL61" s="344">
        <v>0.86599999999999999</v>
      </c>
      <c r="AGM61" s="344">
        <v>0.86699999999999999</v>
      </c>
      <c r="AGN61" s="344">
        <v>0.86799999999999999</v>
      </c>
      <c r="AGO61" s="344">
        <v>0.86899999999999999</v>
      </c>
      <c r="AGP61" s="344">
        <v>0.87</v>
      </c>
      <c r="AGQ61" s="344">
        <v>0.871</v>
      </c>
      <c r="AGR61" s="344">
        <v>0.872</v>
      </c>
      <c r="AGS61" s="344">
        <v>0.873</v>
      </c>
      <c r="AGT61" s="344">
        <v>0.874</v>
      </c>
      <c r="AGU61" s="344">
        <v>0.875</v>
      </c>
      <c r="AGV61" s="344">
        <v>0.876</v>
      </c>
      <c r="AGW61" s="344">
        <v>0.877</v>
      </c>
      <c r="AGX61" s="344">
        <v>0.878</v>
      </c>
      <c r="AGY61" s="344">
        <v>0.879</v>
      </c>
      <c r="AGZ61" s="344">
        <v>0.88</v>
      </c>
      <c r="AHA61" s="344">
        <v>0.88100000000000001</v>
      </c>
      <c r="AHB61" s="344">
        <v>0.88200000000000001</v>
      </c>
      <c r="AHC61" s="344">
        <v>0.88300000000000001</v>
      </c>
      <c r="AHD61" s="344">
        <v>0.88400000000000001</v>
      </c>
      <c r="AHE61" s="344">
        <v>0.88500000000000001</v>
      </c>
      <c r="AHF61" s="344">
        <v>0.88600000000000001</v>
      </c>
      <c r="AHG61" s="344">
        <v>0.88700000000000001</v>
      </c>
      <c r="AHH61" s="344">
        <v>0.88800000000000001</v>
      </c>
      <c r="AHI61" s="344">
        <v>0.88900000000000001</v>
      </c>
      <c r="AHJ61" s="344">
        <v>0.89</v>
      </c>
      <c r="AHK61" s="344">
        <v>0.89100000000000001</v>
      </c>
      <c r="AHL61" s="344">
        <v>0.89200000000000002</v>
      </c>
      <c r="AHM61" s="344">
        <v>0.89300000000000002</v>
      </c>
      <c r="AHN61" s="344">
        <v>0.89400000000000002</v>
      </c>
      <c r="AHO61" s="344">
        <v>0.89500000000000002</v>
      </c>
      <c r="AHP61" s="344">
        <v>0.89600000000000002</v>
      </c>
      <c r="AHQ61" s="344">
        <v>0.89700000000000002</v>
      </c>
      <c r="AHR61" s="344">
        <v>0.89800000000000002</v>
      </c>
      <c r="AHS61" s="344">
        <v>0.89900000000000002</v>
      </c>
      <c r="AHT61" s="344">
        <v>0.9</v>
      </c>
      <c r="AHU61" s="344">
        <v>0.90100000000000002</v>
      </c>
      <c r="AHV61" s="344">
        <v>0.90200000000000002</v>
      </c>
      <c r="AHW61" s="344">
        <v>0.90300000000000002</v>
      </c>
      <c r="AHX61" s="344">
        <v>0.90400000000000003</v>
      </c>
      <c r="AHY61" s="344">
        <v>0.90500000000000003</v>
      </c>
      <c r="AHZ61" s="344">
        <v>0.90600000000000003</v>
      </c>
      <c r="AIA61" s="344">
        <v>0.90700000000000003</v>
      </c>
      <c r="AIB61" s="344">
        <v>0.90800000000000003</v>
      </c>
      <c r="AIC61" s="344">
        <v>0.90900000000000003</v>
      </c>
      <c r="AID61" s="344">
        <v>0.91</v>
      </c>
      <c r="AIE61" s="344">
        <v>0.91100000000000003</v>
      </c>
      <c r="AIF61" s="344">
        <v>0.91200000000000003</v>
      </c>
      <c r="AIG61" s="344">
        <v>0.91300000000000003</v>
      </c>
      <c r="AIH61" s="344">
        <v>0.91400000000000003</v>
      </c>
      <c r="AII61" s="344">
        <v>0.91500000000000004</v>
      </c>
      <c r="AIJ61" s="344">
        <v>0.91600000000000004</v>
      </c>
      <c r="AIK61" s="344">
        <v>0.91700000000000004</v>
      </c>
      <c r="AIL61" s="344">
        <v>0.91800000000000004</v>
      </c>
      <c r="AIM61" s="344">
        <v>0.91900000000000004</v>
      </c>
      <c r="AIN61" s="344">
        <v>0.92</v>
      </c>
      <c r="AIO61" s="344">
        <v>0.92100000000000004</v>
      </c>
      <c r="AIP61" s="344">
        <v>0.92200000000000004</v>
      </c>
      <c r="AIQ61" s="344">
        <v>0.92300000000000004</v>
      </c>
      <c r="AIR61" s="344">
        <v>0.92400000000000004</v>
      </c>
      <c r="AIS61" s="344">
        <v>0.92500000000000004</v>
      </c>
      <c r="AIT61" s="344">
        <v>0.92600000000000005</v>
      </c>
      <c r="AIU61" s="344">
        <v>0.92700000000000005</v>
      </c>
      <c r="AIV61" s="344">
        <v>0.92800000000000005</v>
      </c>
      <c r="AIW61" s="344">
        <v>0.92900000000000005</v>
      </c>
      <c r="AIX61" s="344">
        <v>0.93</v>
      </c>
      <c r="AIY61" s="344">
        <v>0.93100000000000005</v>
      </c>
      <c r="AIZ61" s="344">
        <v>0.93200000000000005</v>
      </c>
      <c r="AJA61" s="344">
        <v>0.93300000000000005</v>
      </c>
      <c r="AJB61" s="344">
        <v>0.93400000000000005</v>
      </c>
      <c r="AJC61" s="344">
        <v>0.93500000000000005</v>
      </c>
      <c r="AJD61" s="344">
        <v>0.93600000000000005</v>
      </c>
      <c r="AJE61" s="344">
        <v>0.93700000000000006</v>
      </c>
      <c r="AJF61" s="344">
        <v>0.93799999999999994</v>
      </c>
      <c r="AJG61" s="344">
        <v>0.93899999999999995</v>
      </c>
      <c r="AJH61" s="344">
        <v>0.94</v>
      </c>
      <c r="AJI61" s="344">
        <v>0.94099999999999995</v>
      </c>
      <c r="AJJ61" s="344">
        <v>0.94199999999999995</v>
      </c>
      <c r="AJK61" s="344">
        <v>0.94299999999999995</v>
      </c>
      <c r="AJL61" s="344">
        <v>0.94399999999999995</v>
      </c>
      <c r="AJM61" s="344">
        <v>0.94499999999999995</v>
      </c>
      <c r="AJN61" s="344">
        <v>0.94599999999999995</v>
      </c>
      <c r="AJO61" s="344">
        <v>0.94699999999999995</v>
      </c>
      <c r="AJP61" s="344">
        <v>0.94799999999999995</v>
      </c>
      <c r="AJQ61" s="344">
        <v>0.94899999999999995</v>
      </c>
      <c r="AJR61" s="344">
        <v>0.95</v>
      </c>
      <c r="AJS61" s="344">
        <v>0.95099999999999996</v>
      </c>
      <c r="AJT61" s="344">
        <v>0.95199999999999996</v>
      </c>
      <c r="AJU61" s="344">
        <v>0.95299999999999996</v>
      </c>
      <c r="AJV61" s="344">
        <v>0.95399999999999996</v>
      </c>
      <c r="AJW61" s="344">
        <v>0.95499999999999996</v>
      </c>
      <c r="AJX61" s="344">
        <v>0.95599999999999996</v>
      </c>
      <c r="AJY61" s="344">
        <v>0.95699999999999996</v>
      </c>
      <c r="AJZ61" s="344">
        <v>0.95799999999999996</v>
      </c>
      <c r="AKA61" s="344">
        <v>0.95899999999999996</v>
      </c>
      <c r="AKB61" s="344">
        <v>0.96</v>
      </c>
      <c r="AKC61" s="344">
        <v>0.96099999999999997</v>
      </c>
      <c r="AKD61" s="344">
        <v>0.96199999999999997</v>
      </c>
      <c r="AKE61" s="344">
        <v>0.96299999999999997</v>
      </c>
      <c r="AKF61" s="344">
        <v>0.96399999999999997</v>
      </c>
      <c r="AKG61" s="344">
        <v>0.96499999999999997</v>
      </c>
      <c r="AKH61" s="344">
        <v>0.96599999999999997</v>
      </c>
      <c r="AKI61" s="344">
        <v>0.96699999999999997</v>
      </c>
      <c r="AKJ61" s="344">
        <v>0.96799999999999997</v>
      </c>
      <c r="AKK61" s="344">
        <v>0.96899999999999997</v>
      </c>
      <c r="AKL61" s="344">
        <v>0.97</v>
      </c>
      <c r="AKM61" s="344">
        <v>0.97099999999999997</v>
      </c>
      <c r="AKN61" s="344">
        <v>0.97199999999999998</v>
      </c>
      <c r="AKO61" s="344">
        <v>0.97299999999999998</v>
      </c>
      <c r="AKP61" s="344">
        <v>0.97399999999999998</v>
      </c>
      <c r="AKQ61" s="344">
        <v>0.97499999999999998</v>
      </c>
      <c r="AKR61" s="344">
        <v>0.97599999999999998</v>
      </c>
      <c r="AKS61" s="344">
        <v>0.97699999999999998</v>
      </c>
      <c r="AKT61" s="344">
        <v>0.97799999999999998</v>
      </c>
      <c r="AKU61" s="344">
        <v>0.97899999999999998</v>
      </c>
      <c r="AKV61" s="344">
        <v>0.98</v>
      </c>
      <c r="AKW61" s="344">
        <v>0.98099999999999998</v>
      </c>
      <c r="AKX61" s="344">
        <v>0.98199999999999998</v>
      </c>
      <c r="AKY61" s="344">
        <v>0.98299999999999998</v>
      </c>
      <c r="AKZ61" s="344">
        <v>0.98399999999999999</v>
      </c>
      <c r="ALA61" s="344">
        <v>0.98499999999999999</v>
      </c>
      <c r="ALB61" s="344">
        <v>0.98599999999999999</v>
      </c>
      <c r="ALC61" s="344">
        <v>0.98699999999999999</v>
      </c>
      <c r="ALD61" s="344">
        <v>0.98799999999999999</v>
      </c>
      <c r="ALE61" s="344">
        <v>0.98899999999999999</v>
      </c>
      <c r="ALF61" s="344">
        <v>0.99</v>
      </c>
      <c r="ALG61" s="344">
        <v>0.99099999999999999</v>
      </c>
      <c r="ALH61" s="344">
        <v>0.99199999999999999</v>
      </c>
      <c r="ALI61" s="344">
        <v>0.99299999999999999</v>
      </c>
      <c r="ALJ61" s="344">
        <v>0.99399999999999999</v>
      </c>
      <c r="ALK61" s="344">
        <v>0.995</v>
      </c>
      <c r="ALL61" s="344">
        <v>0.996</v>
      </c>
      <c r="ALM61" s="344">
        <v>0.997</v>
      </c>
      <c r="ALN61" s="344">
        <v>0.998</v>
      </c>
      <c r="ALO61" s="344">
        <v>0.999</v>
      </c>
      <c r="ALP61" s="344">
        <v>1</v>
      </c>
    </row>
    <row r="62" spans="1:1004" s="25" customFormat="1">
      <c r="A62" s="126"/>
      <c r="B62" s="276"/>
      <c r="C62" s="391"/>
      <c r="D62" s="391"/>
      <c r="E62"/>
      <c r="F62"/>
      <c r="G62"/>
      <c r="H62"/>
      <c r="I62"/>
      <c r="J62"/>
      <c r="K62"/>
      <c r="L62"/>
      <c r="M62"/>
      <c r="N62"/>
      <c r="O62"/>
      <c r="P62"/>
      <c r="Q62"/>
      <c r="R62"/>
      <c r="S62"/>
      <c r="T62"/>
      <c r="U62"/>
      <c r="V62"/>
      <c r="W62"/>
      <c r="X62"/>
      <c r="Y62"/>
      <c r="Z62"/>
      <c r="AA62"/>
      <c r="AB62"/>
      <c r="AC62"/>
      <c r="AD62"/>
      <c r="AE62"/>
    </row>
    <row r="63" spans="1:1004" s="25" customFormat="1">
      <c r="A63" s="126"/>
      <c r="B63" s="276"/>
      <c r="C63" s="391"/>
      <c r="D63" s="391"/>
      <c r="E63"/>
      <c r="F63"/>
      <c r="G63"/>
      <c r="H63"/>
      <c r="I63"/>
      <c r="J63"/>
      <c r="K63"/>
      <c r="L63"/>
      <c r="M63"/>
      <c r="N63"/>
      <c r="O63"/>
      <c r="P63"/>
      <c r="Q63"/>
      <c r="R63"/>
      <c r="S63"/>
      <c r="T63"/>
      <c r="U63"/>
      <c r="V63"/>
      <c r="W63"/>
      <c r="X63"/>
      <c r="Y63"/>
      <c r="Z63"/>
      <c r="AA63"/>
      <c r="AB63"/>
      <c r="AC63"/>
      <c r="AD63"/>
      <c r="AE63"/>
    </row>
    <row r="64" spans="1:1004" s="25" customFormat="1">
      <c r="A64" s="126"/>
      <c r="B64" s="276"/>
      <c r="C64" s="391"/>
      <c r="D64" s="391"/>
      <c r="E64"/>
      <c r="F64"/>
      <c r="G64"/>
      <c r="H64"/>
      <c r="I64"/>
      <c r="J64"/>
      <c r="K64"/>
      <c r="L64"/>
      <c r="M64"/>
      <c r="N64"/>
      <c r="O64"/>
      <c r="P64"/>
      <c r="Q64"/>
      <c r="R64"/>
      <c r="S64"/>
      <c r="T64"/>
      <c r="U64"/>
      <c r="V64"/>
      <c r="W64"/>
      <c r="X64"/>
      <c r="Y64"/>
      <c r="Z64"/>
      <c r="AA64"/>
      <c r="AB64"/>
      <c r="AC64"/>
      <c r="AD64"/>
      <c r="AE64"/>
    </row>
    <row r="65" spans="1:316" s="25" customFormat="1">
      <c r="A65" s="126"/>
      <c r="B65" s="276"/>
      <c r="C65" s="391"/>
      <c r="D65" s="391"/>
      <c r="E65"/>
      <c r="F65"/>
      <c r="G65"/>
      <c r="H65"/>
      <c r="I65"/>
      <c r="J65"/>
      <c r="K65"/>
      <c r="L65"/>
      <c r="M65"/>
      <c r="N65"/>
      <c r="O65"/>
      <c r="P65"/>
      <c r="Q65"/>
      <c r="R65"/>
      <c r="S65"/>
      <c r="T65"/>
      <c r="U65"/>
      <c r="V65"/>
      <c r="W65"/>
      <c r="X65"/>
      <c r="Y65"/>
      <c r="Z65"/>
      <c r="AA65"/>
      <c r="AB65"/>
      <c r="AC65"/>
      <c r="AD65"/>
      <c r="AE65"/>
    </row>
    <row r="66" spans="1:316" s="25" customFormat="1">
      <c r="A66" s="126" t="s">
        <v>336</v>
      </c>
      <c r="B66" s="199" t="s">
        <v>14860</v>
      </c>
      <c r="C66" s="199"/>
      <c r="D66" s="199"/>
      <c r="E66" s="1">
        <f>SUM(E71:AD71)</f>
        <v>1730415</v>
      </c>
      <c r="F66" s="343">
        <f>E66/SUM($E$66:$E$69)</f>
        <v>0.77990640663401456</v>
      </c>
      <c r="I66" s="344" t="s">
        <v>14863</v>
      </c>
      <c r="J66" s="344">
        <v>16891049</v>
      </c>
      <c r="K66" s="343">
        <f>J66/SUM($J$66:$J$68)</f>
        <v>0.81092976132876293</v>
      </c>
      <c r="M66" s="25" t="s">
        <v>14863</v>
      </c>
      <c r="N66" s="25">
        <f>SUM(J66:J68)</f>
        <v>20829238</v>
      </c>
      <c r="O66" s="25">
        <f>N66/N67</f>
        <v>9.3878382708799162</v>
      </c>
    </row>
    <row r="67" spans="1:316" s="25" customFormat="1">
      <c r="A67" s="126" t="s">
        <v>336</v>
      </c>
      <c r="B67" s="199" t="s">
        <v>14862</v>
      </c>
      <c r="C67" s="199"/>
      <c r="D67" s="199"/>
      <c r="E67">
        <v>457395</v>
      </c>
      <c r="F67" s="343">
        <f t="shared" ref="F67:F69" si="0">E67/SUM($E$66:$E$69)</f>
        <v>0.20615013789314418</v>
      </c>
      <c r="G67" s="344" t="s">
        <v>343</v>
      </c>
      <c r="H67" s="25" t="s">
        <v>143</v>
      </c>
      <c r="I67" s="344" t="s">
        <v>143</v>
      </c>
      <c r="J67" s="344">
        <v>3853103</v>
      </c>
      <c r="K67" s="343">
        <f>J67/SUM($J$66:$J$68)</f>
        <v>0.1849853076718409</v>
      </c>
      <c r="M67" s="25" t="s">
        <v>15316</v>
      </c>
      <c r="N67" s="25">
        <f>SUM(E66:E69)</f>
        <v>2218747</v>
      </c>
    </row>
    <row r="68" spans="1:316" s="25" customFormat="1">
      <c r="A68" s="126" t="s">
        <v>336</v>
      </c>
      <c r="B68" s="199" t="s">
        <v>15285</v>
      </c>
      <c r="C68" s="199"/>
      <c r="D68" s="199"/>
      <c r="E68">
        <v>25893</v>
      </c>
      <c r="F68" s="343">
        <f t="shared" si="0"/>
        <v>1.1670100286332781E-2</v>
      </c>
      <c r="G68" s="344" t="s">
        <v>15283</v>
      </c>
      <c r="H68" s="25" t="s">
        <v>143</v>
      </c>
      <c r="I68" s="344" t="s">
        <v>143</v>
      </c>
      <c r="J68" s="344">
        <v>85086</v>
      </c>
      <c r="K68" s="343">
        <f>J68/SUM($J$66:$J$68)</f>
        <v>4.0849309993961375E-3</v>
      </c>
    </row>
    <row r="69" spans="1:316" s="25" customFormat="1">
      <c r="A69" s="126" t="s">
        <v>336</v>
      </c>
      <c r="B69" s="199" t="s">
        <v>15284</v>
      </c>
      <c r="C69" s="199"/>
      <c r="D69" s="199"/>
      <c r="E69">
        <v>5044</v>
      </c>
      <c r="F69" s="343">
        <f t="shared" si="0"/>
        <v>2.273355186508421E-3</v>
      </c>
      <c r="G69" s="344"/>
      <c r="I69" s="344"/>
      <c r="J69" s="344"/>
      <c r="K69" s="343"/>
    </row>
    <row r="70" spans="1:316" s="25" customFormat="1">
      <c r="B70" s="27" t="s">
        <v>48</v>
      </c>
      <c r="C70" s="27"/>
      <c r="D70" s="27"/>
      <c r="E70" s="28" t="s">
        <v>328</v>
      </c>
      <c r="F70" s="28" t="s">
        <v>308</v>
      </c>
      <c r="G70" s="28" t="s">
        <v>314</v>
      </c>
      <c r="H70" s="28" t="s">
        <v>324</v>
      </c>
      <c r="I70" s="28" t="s">
        <v>319</v>
      </c>
      <c r="J70" s="28" t="s">
        <v>317</v>
      </c>
      <c r="K70" s="28" t="s">
        <v>316</v>
      </c>
      <c r="L70" s="28" t="s">
        <v>311</v>
      </c>
      <c r="M70" s="28" t="s">
        <v>327</v>
      </c>
      <c r="N70" s="28" t="s">
        <v>2389</v>
      </c>
      <c r="O70" s="28" t="s">
        <v>320</v>
      </c>
      <c r="P70" s="28" t="s">
        <v>307</v>
      </c>
      <c r="Q70" s="28" t="s">
        <v>306</v>
      </c>
      <c r="R70" s="25" t="s">
        <v>318</v>
      </c>
      <c r="S70" s="25" t="s">
        <v>305</v>
      </c>
      <c r="T70" s="25" t="s">
        <v>329</v>
      </c>
      <c r="U70" s="25" t="s">
        <v>15278</v>
      </c>
      <c r="V70" s="25" t="s">
        <v>312</v>
      </c>
      <c r="W70" s="25" t="s">
        <v>304</v>
      </c>
      <c r="X70" s="25" t="s">
        <v>323</v>
      </c>
      <c r="Y70" s="25" t="s">
        <v>322</v>
      </c>
      <c r="Z70" s="25" t="s">
        <v>325</v>
      </c>
      <c r="AA70" s="25" t="s">
        <v>326</v>
      </c>
      <c r="AB70" s="25" t="s">
        <v>315</v>
      </c>
      <c r="AC70" s="25" t="s">
        <v>310</v>
      </c>
      <c r="AD70" s="25" t="s">
        <v>313</v>
      </c>
      <c r="AE70" s="25" t="s">
        <v>330</v>
      </c>
    </row>
    <row r="71" spans="1:316">
      <c r="A71" s="126" t="s">
        <v>336</v>
      </c>
      <c r="B71" s="199" t="s">
        <v>14859</v>
      </c>
      <c r="C71" s="199"/>
      <c r="D71" s="199"/>
      <c r="E71" s="1">
        <f>'01_state_data'!C5</f>
        <v>223936</v>
      </c>
      <c r="F71" s="1">
        <f>'01_state_data'!D5</f>
        <v>234196</v>
      </c>
      <c r="G71" s="1">
        <f>'01_state_data'!E5</f>
        <v>68929</v>
      </c>
      <c r="H71" s="1">
        <f>'01_state_data'!F5</f>
        <v>9809</v>
      </c>
      <c r="I71" s="1">
        <f>'01_state_data'!G5</f>
        <v>31940</v>
      </c>
      <c r="J71" s="1">
        <f>'01_state_data'!H5</f>
        <v>9160</v>
      </c>
      <c r="K71" s="1">
        <f>'01_state_data'!I5</f>
        <v>7786</v>
      </c>
      <c r="L71" s="1">
        <f>'01_state_data'!J5</f>
        <v>13964</v>
      </c>
      <c r="M71" s="1">
        <f>'01_state_data'!K5</f>
        <v>16382</v>
      </c>
      <c r="N71" s="1">
        <f>'01_state_data'!L5</f>
        <v>70059</v>
      </c>
      <c r="O71" s="1">
        <f>'01_state_data'!M5</f>
        <v>68377</v>
      </c>
      <c r="P71" s="1">
        <f>'01_state_data'!N5</f>
        <v>23543</v>
      </c>
      <c r="Q71" s="1">
        <f>'01_state_data'!O5</f>
        <v>65851</v>
      </c>
      <c r="R71" s="1">
        <f>'01_state_data'!P5</f>
        <v>18752</v>
      </c>
      <c r="S71" s="1">
        <f>'01_state_data'!Q5</f>
        <v>16142</v>
      </c>
      <c r="T71" s="1">
        <f>'01_state_data'!R5</f>
        <v>5213</v>
      </c>
      <c r="U71" s="1">
        <f>'01_state_data'!S5</f>
        <v>112941</v>
      </c>
      <c r="V71" s="1">
        <f>'01_state_data'!T5</f>
        <v>68159</v>
      </c>
      <c r="W71" s="1">
        <f>'01_state_data'!U5</f>
        <v>149722</v>
      </c>
      <c r="X71" s="1">
        <f>'01_state_data'!V5</f>
        <v>64185</v>
      </c>
      <c r="Y71" s="1">
        <f>'01_state_data'!W5</f>
        <v>110583</v>
      </c>
      <c r="Z71" s="1">
        <f>'01_state_data'!X5</f>
        <v>132909</v>
      </c>
      <c r="AA71" s="1">
        <f>'01_state_data'!Y5</f>
        <v>110680</v>
      </c>
      <c r="AB71" s="1">
        <f>'01_state_data'!Z5</f>
        <v>31002</v>
      </c>
      <c r="AC71" s="1">
        <f>'01_state_data'!AA5</f>
        <v>43528</v>
      </c>
      <c r="AD71" s="1">
        <f>'01_state_data'!AB5</f>
        <v>22667</v>
      </c>
      <c r="AE71" s="1">
        <f>SUM(E71:AD71)</f>
        <v>1730415</v>
      </c>
    </row>
    <row r="72" spans="1:316">
      <c r="A72" s="126" t="s">
        <v>344</v>
      </c>
      <c r="B72" s="199" t="s">
        <v>28</v>
      </c>
      <c r="C72" s="199"/>
      <c r="D72" s="199"/>
      <c r="E72" s="14">
        <v>3.85</v>
      </c>
      <c r="F72" s="14">
        <v>5.26</v>
      </c>
      <c r="G72" s="14">
        <v>6.38</v>
      </c>
      <c r="H72" s="14">
        <v>7.46</v>
      </c>
      <c r="I72" s="14">
        <v>8.32</v>
      </c>
      <c r="J72" s="14">
        <v>9.3800000000000008</v>
      </c>
      <c r="K72" s="14">
        <v>10.37</v>
      </c>
      <c r="L72" s="14">
        <v>12.03</v>
      </c>
      <c r="M72" s="14">
        <v>13.77</v>
      </c>
      <c r="N72" s="14">
        <v>15.89</v>
      </c>
      <c r="O72" s="14">
        <v>18.309999999999999</v>
      </c>
      <c r="P72" s="14">
        <v>20.2</v>
      </c>
      <c r="Q72" s="14">
        <v>21.92</v>
      </c>
      <c r="R72" s="14">
        <v>24.34</v>
      </c>
      <c r="S72" s="14">
        <v>28.3</v>
      </c>
      <c r="T72" s="14">
        <v>30.1</v>
      </c>
      <c r="U72" s="14">
        <v>37.369999999999997</v>
      </c>
      <c r="V72" s="14">
        <v>49.35</v>
      </c>
      <c r="W72" s="14">
        <v>79.48</v>
      </c>
      <c r="X72" s="14">
        <v>125.35</v>
      </c>
      <c r="Y72" s="14">
        <v>222.91</v>
      </c>
      <c r="Z72" s="14">
        <v>436.52</v>
      </c>
      <c r="AA72" s="14">
        <v>755.56</v>
      </c>
      <c r="AB72" s="14">
        <v>1060.5899999999999</v>
      </c>
      <c r="AC72" s="14">
        <v>1393.95</v>
      </c>
      <c r="AD72" s="1"/>
      <c r="AE72" s="14"/>
      <c r="AF72" s="14"/>
    </row>
    <row r="73" spans="1:316" s="383" customFormat="1">
      <c r="A73" s="126" t="s">
        <v>729</v>
      </c>
      <c r="B73" s="307" t="s">
        <v>221</v>
      </c>
      <c r="C73" s="307"/>
      <c r="D73" s="307"/>
      <c r="E73" s="382">
        <f>'07_RoW_DEP'!E8</f>
        <v>78.599999999999994</v>
      </c>
      <c r="F73" s="382">
        <f>'07_RoW_DEP'!F8</f>
        <v>103.59</v>
      </c>
      <c r="G73" s="382">
        <f>'07_RoW_DEP'!G8</f>
        <v>128.88</v>
      </c>
      <c r="H73" s="382">
        <f>'07_RoW_DEP'!H8</f>
        <v>156.91999999999999</v>
      </c>
      <c r="I73" s="382">
        <f>'07_RoW_DEP'!I8</f>
        <v>191.14</v>
      </c>
      <c r="J73" s="382">
        <f>'07_RoW_DEP'!J8</f>
        <v>307.94</v>
      </c>
      <c r="K73" s="382">
        <f>'07_RoW_DEP'!K8</f>
        <v>421.01</v>
      </c>
      <c r="L73" s="382">
        <f>'07_RoW_DEP'!L8</f>
        <v>142.34</v>
      </c>
      <c r="M73" s="382">
        <f>'07_RoW_DEP'!M8</f>
        <v>239.26</v>
      </c>
      <c r="N73" s="382">
        <f>'07_RoW_DEP'!N8</f>
        <v>290.88</v>
      </c>
      <c r="O73" s="382">
        <f>'07_RoW_DEP'!O8</f>
        <v>321.58</v>
      </c>
      <c r="P73" s="382">
        <f>'07_RoW_DEP'!P8</f>
        <v>452.11</v>
      </c>
      <c r="Q73" s="382">
        <f>'07_RoW_DEP'!Q8</f>
        <v>564.28</v>
      </c>
      <c r="R73" s="382">
        <f>'07_RoW_DEP'!R8</f>
        <v>1085.58</v>
      </c>
      <c r="S73" s="382">
        <f>'07_RoW_DEP'!S8</f>
        <v>1385.04</v>
      </c>
      <c r="T73" s="382">
        <f>'07_RoW_DEP'!T8</f>
        <v>1545.2</v>
      </c>
      <c r="U73" s="382">
        <f>'07_RoW_DEP'!U8</f>
        <v>2516.73</v>
      </c>
      <c r="V73" s="382">
        <f>'07_RoW_DEP'!V8</f>
        <v>6649.02</v>
      </c>
      <c r="W73" s="382">
        <f>'07_RoW_DEP'!W8</f>
        <v>7309.87</v>
      </c>
      <c r="X73" s="382">
        <f>'07_RoW_DEP'!X8</f>
        <v>17061.13</v>
      </c>
      <c r="Y73" s="382">
        <f>'07_RoW_DEP'!Y8</f>
        <v>30184.44</v>
      </c>
      <c r="Z73" s="382">
        <f>'07_RoW_DEP'!Z8</f>
        <v>29651.39</v>
      </c>
      <c r="AA73" s="382">
        <f>'07_RoW_DEP'!AA8</f>
        <v>36687.96</v>
      </c>
      <c r="AB73" s="382">
        <f>'07_RoW_DEP'!AB8</f>
        <v>39828.97</v>
      </c>
      <c r="AC73" s="382">
        <f>'07_RoW_DEP'!AC8</f>
        <v>50666.64</v>
      </c>
    </row>
    <row r="74" spans="1:316">
      <c r="B74" s="25" t="s">
        <v>14857</v>
      </c>
      <c r="C74" s="25"/>
      <c r="D74" s="2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row>
    <row r="75" spans="1:316">
      <c r="B75" s="307" t="s">
        <v>133</v>
      </c>
      <c r="C75" s="307"/>
      <c r="D75" s="362"/>
      <c r="E75" s="70"/>
      <c r="F75" s="70"/>
      <c r="G75" s="70"/>
      <c r="H75" s="70"/>
      <c r="I75" s="70"/>
      <c r="J75" s="70"/>
      <c r="K75" s="70"/>
      <c r="L75" s="70"/>
      <c r="M75" s="70"/>
      <c r="N75" s="70"/>
      <c r="O75" s="70"/>
      <c r="P75" s="70"/>
      <c r="Q75" s="70"/>
      <c r="R75" s="70"/>
      <c r="S75" s="70"/>
      <c r="T75" s="70"/>
      <c r="U75" s="70"/>
      <c r="V75" s="70"/>
      <c r="W75" s="70"/>
      <c r="X75" s="70"/>
      <c r="Y75" s="70"/>
      <c r="Z75" s="70"/>
      <c r="AA75" s="70"/>
      <c r="AB75" s="70"/>
      <c r="AC75" s="70"/>
    </row>
    <row r="76" spans="1:316">
      <c r="B76" s="199" t="s">
        <v>14855</v>
      </c>
      <c r="C76" s="199"/>
      <c r="D76" s="199" t="s">
        <v>15277</v>
      </c>
      <c r="E76" s="70"/>
      <c r="F76" s="70"/>
      <c r="G76" s="70"/>
      <c r="H76" s="70"/>
      <c r="I76" s="70"/>
      <c r="J76" s="70"/>
      <c r="K76" s="70"/>
      <c r="L76" s="70"/>
      <c r="M76" s="70"/>
      <c r="N76" s="70"/>
      <c r="O76" s="70"/>
      <c r="P76" s="70"/>
      <c r="Q76" s="70"/>
      <c r="R76" s="70"/>
      <c r="S76" s="70"/>
      <c r="T76" s="70"/>
      <c r="U76" s="70"/>
      <c r="V76" s="70"/>
      <c r="W76" s="70"/>
      <c r="X76" s="70"/>
      <c r="Y76" s="70"/>
      <c r="Z76" s="70"/>
      <c r="AA76" s="70"/>
      <c r="AB76" s="70"/>
      <c r="AC76" s="70"/>
      <c r="AD76" s="70"/>
    </row>
    <row r="77" spans="1:316">
      <c r="A77" s="126"/>
      <c r="B77" s="294"/>
      <c r="C77" s="294"/>
      <c r="D77" s="73"/>
      <c r="E77" s="296"/>
      <c r="F77" s="296"/>
      <c r="G77" s="296"/>
      <c r="H77" s="296"/>
      <c r="I77" s="296"/>
      <c r="J77" s="296"/>
      <c r="K77" s="296"/>
      <c r="L77" s="296"/>
      <c r="M77" s="296"/>
      <c r="N77" s="296"/>
      <c r="O77" s="296"/>
      <c r="P77" s="296"/>
      <c r="Q77" s="296"/>
      <c r="R77" s="296"/>
      <c r="S77" s="296"/>
      <c r="T77" s="296"/>
      <c r="U77" s="296"/>
      <c r="V77" s="296"/>
      <c r="W77" s="296"/>
      <c r="X77" s="296"/>
      <c r="Y77" s="296"/>
      <c r="Z77" s="296"/>
      <c r="AA77" s="296"/>
      <c r="AB77" s="296"/>
      <c r="AC77" s="296"/>
      <c r="AD77" s="296"/>
      <c r="AE77" s="296"/>
      <c r="AF77" s="296"/>
      <c r="AG77" s="296"/>
      <c r="AH77" s="296"/>
      <c r="AI77" s="296"/>
      <c r="AJ77" s="296"/>
      <c r="AK77" s="296"/>
      <c r="AL77" s="296"/>
      <c r="AM77" s="296"/>
      <c r="AN77" s="296"/>
      <c r="AO77" s="296"/>
      <c r="AP77" s="296"/>
      <c r="AQ77" s="296"/>
      <c r="AR77" s="296"/>
      <c r="AS77" s="296"/>
      <c r="AT77" s="296"/>
      <c r="AU77" s="296"/>
      <c r="AV77" s="296"/>
      <c r="AW77" s="296"/>
      <c r="AX77" s="296"/>
      <c r="AY77" s="296"/>
      <c r="AZ77" s="296"/>
      <c r="BA77" s="296"/>
      <c r="BB77" s="296"/>
      <c r="BC77" s="296"/>
      <c r="BD77" s="296"/>
      <c r="BE77" s="296"/>
      <c r="BF77" s="296"/>
      <c r="BG77" s="296"/>
      <c r="BH77" s="296"/>
      <c r="BI77" s="296"/>
      <c r="BJ77" s="296"/>
      <c r="BK77" s="296"/>
      <c r="BL77" s="296"/>
      <c r="BM77" s="296"/>
      <c r="BN77" s="296"/>
      <c r="BO77" s="296"/>
      <c r="BP77" s="296"/>
      <c r="BQ77" s="296"/>
      <c r="BR77" s="296"/>
      <c r="BS77" s="296"/>
      <c r="BT77" s="296"/>
      <c r="BU77" s="296"/>
      <c r="BV77" s="296"/>
      <c r="BW77" s="296"/>
      <c r="BX77" s="296"/>
      <c r="BY77" s="296"/>
      <c r="BZ77" s="296"/>
      <c r="CA77" s="296"/>
      <c r="CB77" s="296"/>
      <c r="CC77" s="296"/>
      <c r="CD77" s="296"/>
      <c r="CE77" s="296"/>
      <c r="CF77" s="296"/>
      <c r="CG77" s="296"/>
      <c r="CH77" s="296"/>
      <c r="CI77" s="296"/>
      <c r="CJ77" s="296"/>
      <c r="CK77" s="296"/>
      <c r="CL77" s="296"/>
      <c r="CM77" s="296"/>
      <c r="CN77" s="296"/>
      <c r="CO77" s="296"/>
      <c r="CP77" s="296"/>
      <c r="CQ77" s="296"/>
      <c r="CR77" s="296"/>
      <c r="CS77" s="296"/>
      <c r="CT77" s="296"/>
      <c r="CU77" s="296"/>
      <c r="CV77" s="296"/>
      <c r="CW77" s="296"/>
      <c r="CX77" s="296"/>
      <c r="CY77" s="296"/>
      <c r="CZ77" s="296"/>
      <c r="DA77" s="296"/>
      <c r="DB77" s="296"/>
      <c r="DC77" s="296"/>
      <c r="DD77" s="296"/>
      <c r="DE77" s="296"/>
      <c r="DF77" s="296"/>
      <c r="DG77" s="296"/>
      <c r="DH77" s="296"/>
      <c r="DI77" s="296"/>
      <c r="DJ77" s="296"/>
      <c r="DK77" s="296"/>
      <c r="DL77" s="296"/>
      <c r="DM77" s="296"/>
      <c r="DN77" s="296"/>
      <c r="DO77" s="296"/>
      <c r="DP77" s="296"/>
      <c r="DQ77" s="296"/>
      <c r="DR77" s="296"/>
      <c r="DS77" s="296"/>
      <c r="DT77" s="296"/>
      <c r="DU77" s="296"/>
      <c r="DV77" s="296"/>
      <c r="DW77" s="296"/>
      <c r="DX77" s="296"/>
      <c r="DY77" s="296"/>
      <c r="DZ77" s="296"/>
      <c r="EA77" s="296"/>
      <c r="EB77" s="296"/>
      <c r="EC77" s="296"/>
      <c r="ED77" s="296"/>
      <c r="EE77" s="296"/>
      <c r="EF77" s="296"/>
      <c r="EG77" s="296"/>
      <c r="EH77" s="296"/>
      <c r="EI77" s="296"/>
      <c r="EJ77" s="296"/>
      <c r="EK77" s="296"/>
      <c r="EL77" s="296"/>
      <c r="EM77" s="296"/>
      <c r="EN77" s="296"/>
      <c r="EO77" s="296"/>
      <c r="EP77" s="296"/>
      <c r="EQ77" s="296"/>
      <c r="ER77" s="296"/>
      <c r="ES77" s="296"/>
      <c r="ET77" s="296"/>
      <c r="EU77" s="296"/>
      <c r="EV77" s="296"/>
      <c r="EW77" s="296"/>
      <c r="EX77" s="296"/>
      <c r="EY77" s="296"/>
      <c r="EZ77" s="296"/>
      <c r="FA77" s="296"/>
      <c r="FB77" s="296"/>
      <c r="FC77" s="296"/>
      <c r="FD77" s="296"/>
      <c r="FE77" s="296"/>
      <c r="FF77" s="296"/>
      <c r="FG77" s="296"/>
      <c r="FH77" s="296"/>
      <c r="FI77" s="296"/>
      <c r="FJ77" s="296"/>
      <c r="FK77" s="296"/>
      <c r="FL77" s="296"/>
      <c r="FM77" s="296"/>
      <c r="FN77" s="296"/>
      <c r="FO77" s="296"/>
      <c r="FP77" s="296"/>
      <c r="FQ77" s="296"/>
      <c r="FR77" s="296"/>
      <c r="FS77" s="296"/>
      <c r="FT77" s="296"/>
      <c r="FU77" s="296"/>
      <c r="FV77" s="296"/>
      <c r="FW77" s="296"/>
      <c r="FX77" s="296"/>
      <c r="FY77" s="296"/>
      <c r="FZ77" s="296"/>
      <c r="GA77" s="296"/>
      <c r="GB77" s="296"/>
      <c r="GC77" s="296"/>
      <c r="GD77" s="296"/>
      <c r="GE77" s="296"/>
      <c r="GF77" s="296"/>
      <c r="GG77" s="296"/>
      <c r="GH77" s="296"/>
      <c r="GI77" s="296"/>
      <c r="GJ77" s="296"/>
      <c r="GK77" s="296"/>
      <c r="GL77" s="296"/>
      <c r="GM77" s="296"/>
      <c r="GN77" s="296"/>
      <c r="GO77" s="296"/>
      <c r="GP77" s="296"/>
      <c r="GQ77" s="296"/>
      <c r="GR77" s="296"/>
      <c r="GS77" s="296"/>
      <c r="GT77" s="296"/>
      <c r="GU77" s="296"/>
      <c r="GV77" s="296"/>
      <c r="GW77" s="296"/>
      <c r="GX77" s="296"/>
      <c r="GY77" s="296"/>
      <c r="GZ77" s="296"/>
      <c r="HA77" s="296"/>
      <c r="HB77" s="296"/>
      <c r="HC77" s="296"/>
      <c r="HD77" s="296"/>
      <c r="HE77" s="296"/>
      <c r="HF77" s="296"/>
      <c r="HG77" s="296"/>
      <c r="HH77" s="296"/>
      <c r="HI77" s="296"/>
      <c r="HJ77" s="296"/>
      <c r="HK77" s="296"/>
      <c r="HL77" s="296"/>
      <c r="HM77" s="308"/>
      <c r="HN77" s="308"/>
      <c r="HO77" s="308"/>
      <c r="HP77" s="308"/>
      <c r="HQ77" s="308"/>
      <c r="HR77" s="308"/>
      <c r="HS77" s="308"/>
      <c r="HT77" s="308"/>
      <c r="HU77" s="308"/>
      <c r="HV77" s="308"/>
      <c r="HW77" s="308"/>
      <c r="HX77" s="308"/>
      <c r="HY77" s="308"/>
      <c r="HZ77" s="308"/>
      <c r="IA77" s="308"/>
      <c r="IB77" s="308"/>
      <c r="IC77" s="308"/>
      <c r="ID77" s="308"/>
      <c r="IE77" s="308"/>
      <c r="IF77" s="308"/>
      <c r="IG77" s="308"/>
      <c r="IH77" s="308"/>
      <c r="II77" s="308"/>
      <c r="IJ77" s="308"/>
      <c r="IK77" s="308"/>
      <c r="IL77" s="308"/>
      <c r="IM77" s="308"/>
      <c r="IN77" s="308"/>
      <c r="IO77" s="308"/>
      <c r="IP77" s="308"/>
      <c r="IQ77" s="308"/>
      <c r="IR77" s="308"/>
      <c r="IS77" s="308"/>
      <c r="IT77" s="308"/>
      <c r="IU77" s="308"/>
      <c r="IV77" s="308"/>
      <c r="IW77" s="308"/>
      <c r="IX77" s="308"/>
      <c r="IY77" s="308"/>
      <c r="IZ77" s="308"/>
      <c r="JA77" s="308"/>
      <c r="JB77" s="308"/>
      <c r="JC77" s="308"/>
      <c r="JD77" s="308"/>
      <c r="JE77" s="308"/>
      <c r="JF77" s="308"/>
      <c r="JG77" s="308"/>
      <c r="JH77" s="308"/>
      <c r="JI77" s="308"/>
      <c r="JJ77" s="308"/>
      <c r="JK77" s="308"/>
      <c r="JL77" s="308"/>
      <c r="JM77" s="308"/>
      <c r="JN77" s="308"/>
      <c r="JO77" s="308"/>
      <c r="JP77" s="308"/>
      <c r="JQ77" s="308"/>
      <c r="JR77" s="308"/>
      <c r="JS77" s="308"/>
      <c r="JT77" s="308"/>
      <c r="JU77" s="308"/>
      <c r="JV77" s="308"/>
      <c r="JW77" s="308"/>
      <c r="JX77" s="308"/>
      <c r="JY77" s="308"/>
      <c r="JZ77" s="308"/>
      <c r="KA77" s="308"/>
      <c r="KB77" s="308"/>
      <c r="KC77" s="308"/>
      <c r="KD77" s="308"/>
      <c r="KE77" s="308"/>
      <c r="KF77" s="308"/>
      <c r="KG77" s="308"/>
      <c r="KH77" s="308"/>
      <c r="KI77" s="308"/>
      <c r="KJ77" s="308"/>
      <c r="KK77" s="308"/>
      <c r="KL77" s="308"/>
      <c r="KM77" s="308"/>
      <c r="KN77" s="308"/>
      <c r="KO77" s="308"/>
      <c r="KP77" s="308"/>
      <c r="KQ77" s="308"/>
      <c r="KR77" s="308"/>
      <c r="KS77" s="308"/>
      <c r="KT77" s="308"/>
      <c r="KU77" s="308"/>
      <c r="KV77" s="308"/>
      <c r="KW77" s="308"/>
      <c r="KX77" s="308"/>
      <c r="KY77" s="308"/>
      <c r="KZ77" s="308"/>
      <c r="LA77" s="308"/>
      <c r="LB77" s="308"/>
      <c r="LC77" s="308"/>
      <c r="LD77" s="308"/>
    </row>
    <row r="78" spans="1:316">
      <c r="A78" s="126"/>
    </row>
    <row r="79" spans="1:316">
      <c r="A79" s="126"/>
    </row>
    <row r="80" spans="1:316">
      <c r="A80" s="126"/>
    </row>
    <row r="81" spans="1:45">
      <c r="A81" s="126"/>
    </row>
    <row r="82" spans="1:45">
      <c r="A82" s="126"/>
      <c r="P82" t="s">
        <v>328</v>
      </c>
      <c r="Q82" t="s">
        <v>308</v>
      </c>
      <c r="R82" t="s">
        <v>314</v>
      </c>
      <c r="S82" t="s">
        <v>324</v>
      </c>
      <c r="T82" t="s">
        <v>319</v>
      </c>
      <c r="U82" t="s">
        <v>317</v>
      </c>
      <c r="V82" t="s">
        <v>316</v>
      </c>
      <c r="W82" t="s">
        <v>311</v>
      </c>
      <c r="X82" t="s">
        <v>327</v>
      </c>
      <c r="Y82" t="s">
        <v>2389</v>
      </c>
      <c r="Z82" t="s">
        <v>320</v>
      </c>
      <c r="AA82" t="s">
        <v>307</v>
      </c>
      <c r="AB82" t="s">
        <v>306</v>
      </c>
      <c r="AC82" t="s">
        <v>318</v>
      </c>
      <c r="AD82" t="s">
        <v>305</v>
      </c>
      <c r="AE82" t="s">
        <v>329</v>
      </c>
      <c r="AF82" t="s">
        <v>15278</v>
      </c>
      <c r="AG82" t="s">
        <v>312</v>
      </c>
      <c r="AH82" t="s">
        <v>304</v>
      </c>
      <c r="AI82" t="s">
        <v>323</v>
      </c>
      <c r="AJ82" t="s">
        <v>322</v>
      </c>
      <c r="AK82" t="s">
        <v>325</v>
      </c>
      <c r="AL82" t="s">
        <v>326</v>
      </c>
      <c r="AM82" t="s">
        <v>315</v>
      </c>
      <c r="AN82" t="s">
        <v>310</v>
      </c>
      <c r="AO82" t="s">
        <v>313</v>
      </c>
    </row>
    <row r="83" spans="1:45">
      <c r="P83">
        <v>223936</v>
      </c>
      <c r="Q83">
        <v>234196</v>
      </c>
      <c r="R83">
        <v>68929</v>
      </c>
      <c r="S83">
        <v>9809</v>
      </c>
      <c r="T83">
        <v>31940</v>
      </c>
      <c r="U83">
        <v>9160</v>
      </c>
      <c r="V83">
        <v>7786</v>
      </c>
      <c r="W83">
        <v>13964</v>
      </c>
      <c r="X83">
        <v>16382</v>
      </c>
      <c r="Y83">
        <v>70059</v>
      </c>
      <c r="Z83">
        <v>68377</v>
      </c>
      <c r="AA83">
        <v>23543</v>
      </c>
      <c r="AB83">
        <v>65851</v>
      </c>
      <c r="AC83">
        <v>18752</v>
      </c>
      <c r="AD83">
        <v>16142</v>
      </c>
      <c r="AE83">
        <v>5213</v>
      </c>
      <c r="AF83">
        <v>112941</v>
      </c>
      <c r="AG83">
        <v>68159</v>
      </c>
      <c r="AH83">
        <v>149722</v>
      </c>
      <c r="AI83">
        <v>64185</v>
      </c>
      <c r="AJ83">
        <v>110583</v>
      </c>
      <c r="AK83">
        <v>132909</v>
      </c>
      <c r="AL83">
        <v>110680</v>
      </c>
      <c r="AM83">
        <v>31002</v>
      </c>
      <c r="AN83">
        <v>43528</v>
      </c>
      <c r="AO83">
        <v>22667</v>
      </c>
    </row>
    <row r="85" spans="1:45">
      <c r="P85" t="s">
        <v>328</v>
      </c>
      <c r="Q85">
        <v>223936</v>
      </c>
    </row>
    <row r="86" spans="1:45">
      <c r="P86" t="s">
        <v>308</v>
      </c>
      <c r="Q86">
        <v>234196</v>
      </c>
    </row>
    <row r="87" spans="1:45">
      <c r="P87" t="s">
        <v>314</v>
      </c>
      <c r="Q87">
        <v>68929</v>
      </c>
    </row>
    <row r="88" spans="1:45">
      <c r="P88" t="s">
        <v>324</v>
      </c>
      <c r="Q88">
        <v>9809</v>
      </c>
      <c r="T88" t="s">
        <v>304</v>
      </c>
      <c r="U88" t="s">
        <v>305</v>
      </c>
      <c r="V88" t="s">
        <v>329</v>
      </c>
      <c r="W88" t="s">
        <v>306</v>
      </c>
      <c r="X88" t="s">
        <v>307</v>
      </c>
      <c r="Y88" t="s">
        <v>308</v>
      </c>
      <c r="Z88" t="s">
        <v>2389</v>
      </c>
      <c r="AA88" t="s">
        <v>310</v>
      </c>
      <c r="AB88" t="s">
        <v>311</v>
      </c>
      <c r="AC88" t="s">
        <v>312</v>
      </c>
      <c r="AD88" t="s">
        <v>313</v>
      </c>
      <c r="AE88" t="s">
        <v>314</v>
      </c>
      <c r="AF88" t="s">
        <v>315</v>
      </c>
      <c r="AG88" t="s">
        <v>316</v>
      </c>
      <c r="AH88" t="s">
        <v>317</v>
      </c>
      <c r="AI88" t="s">
        <v>15278</v>
      </c>
      <c r="AJ88" t="s">
        <v>318</v>
      </c>
      <c r="AK88" t="s">
        <v>319</v>
      </c>
      <c r="AL88" t="s">
        <v>320</v>
      </c>
      <c r="AM88" t="s">
        <v>323</v>
      </c>
      <c r="AN88" t="s">
        <v>322</v>
      </c>
      <c r="AO88" t="s">
        <v>324</v>
      </c>
      <c r="AP88" t="s">
        <v>326</v>
      </c>
      <c r="AQ88" t="s">
        <v>325</v>
      </c>
      <c r="AR88" t="s">
        <v>328</v>
      </c>
      <c r="AS88" t="s">
        <v>327</v>
      </c>
    </row>
    <row r="89" spans="1:45">
      <c r="P89" t="s">
        <v>319</v>
      </c>
      <c r="Q89">
        <v>31940</v>
      </c>
      <c r="T89">
        <v>149722</v>
      </c>
      <c r="U89">
        <v>16142</v>
      </c>
      <c r="V89">
        <v>5213</v>
      </c>
      <c r="W89">
        <v>65851</v>
      </c>
      <c r="X89">
        <v>23543</v>
      </c>
      <c r="Y89">
        <v>234196</v>
      </c>
      <c r="Z89">
        <v>70059</v>
      </c>
      <c r="AA89">
        <v>43528</v>
      </c>
      <c r="AB89">
        <v>13964</v>
      </c>
      <c r="AC89">
        <v>68159</v>
      </c>
      <c r="AD89">
        <v>22667</v>
      </c>
      <c r="AE89">
        <v>68929</v>
      </c>
      <c r="AF89">
        <v>31002</v>
      </c>
      <c r="AG89">
        <v>7786</v>
      </c>
      <c r="AH89">
        <v>9160</v>
      </c>
      <c r="AI89">
        <v>112941</v>
      </c>
      <c r="AJ89">
        <v>18752</v>
      </c>
      <c r="AK89">
        <v>31940</v>
      </c>
      <c r="AL89">
        <v>68377</v>
      </c>
      <c r="AM89">
        <v>64185</v>
      </c>
      <c r="AN89">
        <v>110583</v>
      </c>
      <c r="AO89">
        <v>9809</v>
      </c>
      <c r="AP89">
        <v>110680</v>
      </c>
      <c r="AQ89">
        <v>132909</v>
      </c>
      <c r="AR89">
        <v>223936</v>
      </c>
      <c r="AS89">
        <v>16382</v>
      </c>
    </row>
    <row r="90" spans="1:45">
      <c r="P90" t="s">
        <v>317</v>
      </c>
      <c r="Q90">
        <v>9160</v>
      </c>
    </row>
    <row r="91" spans="1:45">
      <c r="P91" t="s">
        <v>316</v>
      </c>
      <c r="Q91">
        <v>7786</v>
      </c>
      <c r="T91" t="s">
        <v>304</v>
      </c>
      <c r="U91">
        <v>149722</v>
      </c>
    </row>
    <row r="92" spans="1:45">
      <c r="P92" t="s">
        <v>311</v>
      </c>
      <c r="Q92">
        <v>13964</v>
      </c>
      <c r="T92" t="s">
        <v>305</v>
      </c>
      <c r="U92">
        <v>16142</v>
      </c>
    </row>
    <row r="93" spans="1:45">
      <c r="P93" t="s">
        <v>327</v>
      </c>
      <c r="Q93">
        <v>16382</v>
      </c>
      <c r="T93" t="s">
        <v>329</v>
      </c>
      <c r="U93">
        <v>5213</v>
      </c>
    </row>
    <row r="94" spans="1:45">
      <c r="P94" t="s">
        <v>2389</v>
      </c>
      <c r="Q94">
        <v>70059</v>
      </c>
      <c r="T94" t="s">
        <v>306</v>
      </c>
      <c r="U94">
        <v>65851</v>
      </c>
    </row>
    <row r="95" spans="1:45">
      <c r="P95" t="s">
        <v>320</v>
      </c>
      <c r="Q95">
        <v>68377</v>
      </c>
      <c r="T95" t="s">
        <v>307</v>
      </c>
      <c r="U95">
        <v>23543</v>
      </c>
    </row>
    <row r="96" spans="1:45">
      <c r="P96" t="s">
        <v>307</v>
      </c>
      <c r="Q96">
        <v>23543</v>
      </c>
      <c r="T96" t="s">
        <v>308</v>
      </c>
      <c r="U96">
        <v>234196</v>
      </c>
    </row>
    <row r="97" spans="16:21">
      <c r="P97" t="s">
        <v>306</v>
      </c>
      <c r="Q97">
        <v>65851</v>
      </c>
      <c r="T97" t="s">
        <v>309</v>
      </c>
      <c r="U97">
        <v>70059</v>
      </c>
    </row>
    <row r="98" spans="16:21">
      <c r="P98" t="s">
        <v>318</v>
      </c>
      <c r="Q98">
        <v>18752</v>
      </c>
      <c r="T98" t="s">
        <v>310</v>
      </c>
      <c r="U98">
        <v>43528</v>
      </c>
    </row>
    <row r="99" spans="16:21">
      <c r="P99" t="s">
        <v>305</v>
      </c>
      <c r="Q99">
        <v>16142</v>
      </c>
      <c r="T99" t="s">
        <v>311</v>
      </c>
      <c r="U99">
        <v>13964</v>
      </c>
    </row>
    <row r="100" spans="16:21">
      <c r="P100" t="s">
        <v>329</v>
      </c>
      <c r="Q100">
        <v>5213</v>
      </c>
      <c r="T100" t="s">
        <v>312</v>
      </c>
      <c r="U100">
        <v>68159</v>
      </c>
    </row>
    <row r="101" spans="16:21">
      <c r="P101" t="s">
        <v>15278</v>
      </c>
      <c r="Q101">
        <v>112941</v>
      </c>
      <c r="T101" t="s">
        <v>313</v>
      </c>
      <c r="U101">
        <v>22667</v>
      </c>
    </row>
    <row r="102" spans="16:21">
      <c r="P102" t="s">
        <v>312</v>
      </c>
      <c r="Q102">
        <v>68159</v>
      </c>
      <c r="T102" t="s">
        <v>314</v>
      </c>
      <c r="U102">
        <v>68929</v>
      </c>
    </row>
    <row r="103" spans="16:21">
      <c r="P103" t="s">
        <v>304</v>
      </c>
      <c r="Q103">
        <v>149722</v>
      </c>
      <c r="T103" t="s">
        <v>315</v>
      </c>
      <c r="U103">
        <v>31002</v>
      </c>
    </row>
    <row r="104" spans="16:21">
      <c r="P104" t="s">
        <v>323</v>
      </c>
      <c r="Q104">
        <v>64185</v>
      </c>
      <c r="T104" t="s">
        <v>316</v>
      </c>
      <c r="U104">
        <v>7786</v>
      </c>
    </row>
    <row r="105" spans="16:21">
      <c r="P105" t="s">
        <v>322</v>
      </c>
      <c r="Q105">
        <v>110583</v>
      </c>
      <c r="T105" t="s">
        <v>317</v>
      </c>
      <c r="U105">
        <v>9160</v>
      </c>
    </row>
    <row r="106" spans="16:21">
      <c r="P106" t="s">
        <v>325</v>
      </c>
      <c r="Q106">
        <v>132909</v>
      </c>
      <c r="T106" t="s">
        <v>15278</v>
      </c>
      <c r="U106">
        <v>112941</v>
      </c>
    </row>
    <row r="107" spans="16:21">
      <c r="P107" t="s">
        <v>326</v>
      </c>
      <c r="Q107">
        <v>110680</v>
      </c>
      <c r="T107" t="s">
        <v>318</v>
      </c>
      <c r="U107">
        <v>18752</v>
      </c>
    </row>
    <row r="108" spans="16:21">
      <c r="P108" t="s">
        <v>315</v>
      </c>
      <c r="Q108">
        <v>31002</v>
      </c>
      <c r="T108" t="s">
        <v>319</v>
      </c>
      <c r="U108">
        <v>31940</v>
      </c>
    </row>
    <row r="109" spans="16:21">
      <c r="P109" t="s">
        <v>310</v>
      </c>
      <c r="Q109">
        <v>43528</v>
      </c>
      <c r="T109" t="s">
        <v>320</v>
      </c>
      <c r="U109">
        <v>68377</v>
      </c>
    </row>
    <row r="110" spans="16:21">
      <c r="P110" t="s">
        <v>313</v>
      </c>
      <c r="Q110">
        <v>22667</v>
      </c>
      <c r="T110" t="s">
        <v>323</v>
      </c>
      <c r="U110">
        <v>64185</v>
      </c>
    </row>
    <row r="111" spans="16:21">
      <c r="T111" t="s">
        <v>322</v>
      </c>
      <c r="U111">
        <v>110583</v>
      </c>
    </row>
    <row r="112" spans="16:21">
      <c r="T112" t="s">
        <v>324</v>
      </c>
      <c r="U112">
        <v>9809</v>
      </c>
    </row>
    <row r="113" spans="5:317">
      <c r="T113" t="s">
        <v>326</v>
      </c>
      <c r="U113">
        <v>110680</v>
      </c>
    </row>
    <row r="114" spans="5:317">
      <c r="T114" t="s">
        <v>325</v>
      </c>
      <c r="U114">
        <v>132909</v>
      </c>
    </row>
    <row r="115" spans="5:317">
      <c r="T115" t="s">
        <v>328</v>
      </c>
      <c r="U115">
        <v>223936</v>
      </c>
    </row>
    <row r="116" spans="5:317">
      <c r="E116">
        <v>2566.666666666667</v>
      </c>
      <c r="F116">
        <v>2566.666666666667</v>
      </c>
      <c r="G116">
        <v>2683.3333333333335</v>
      </c>
      <c r="H116">
        <v>2800.0000000000005</v>
      </c>
      <c r="I116">
        <v>2916.666666666667</v>
      </c>
      <c r="J116">
        <v>3033.3333333333335</v>
      </c>
      <c r="K116">
        <v>3150.0000000000005</v>
      </c>
      <c r="L116">
        <v>3266.666666666667</v>
      </c>
      <c r="M116">
        <v>3383.3333333333339</v>
      </c>
      <c r="N116">
        <v>3500.0000000000005</v>
      </c>
      <c r="O116">
        <v>3616.666666666667</v>
      </c>
      <c r="P116">
        <v>3733.3333333333339</v>
      </c>
      <c r="Q116">
        <v>3850.0000000000005</v>
      </c>
      <c r="R116">
        <v>3967.5000000000009</v>
      </c>
      <c r="S116">
        <v>4085.0000000000009</v>
      </c>
      <c r="T116">
        <v>4202.5000000000009</v>
      </c>
      <c r="U116">
        <v>4320</v>
      </c>
      <c r="V116">
        <v>4437.5</v>
      </c>
      <c r="W116">
        <v>4555</v>
      </c>
      <c r="X116">
        <v>4672.4999999999991</v>
      </c>
      <c r="Y116">
        <v>4789.9999999999991</v>
      </c>
      <c r="Z116">
        <v>4907.4999999999991</v>
      </c>
      <c r="AA116">
        <v>5024.9999999999982</v>
      </c>
      <c r="AB116">
        <v>5142.4999999999982</v>
      </c>
      <c r="AC116">
        <v>5259.9999999999982</v>
      </c>
      <c r="AD116">
        <v>5353.3333333333321</v>
      </c>
      <c r="AE116">
        <v>5446.6666666666652</v>
      </c>
      <c r="AF116">
        <v>5539.9999999999991</v>
      </c>
      <c r="AG116">
        <v>5633.333333333333</v>
      </c>
      <c r="AH116">
        <v>5726.666666666667</v>
      </c>
      <c r="AI116">
        <v>5820</v>
      </c>
      <c r="AJ116">
        <v>5913.3333333333339</v>
      </c>
      <c r="AK116">
        <v>6006.6666666666679</v>
      </c>
      <c r="AL116">
        <v>6100.0000000000018</v>
      </c>
      <c r="AM116">
        <v>6193.3333333333348</v>
      </c>
      <c r="AN116">
        <v>6286.6666666666688</v>
      </c>
      <c r="AO116">
        <v>6380.0000000000027</v>
      </c>
      <c r="AP116">
        <v>6470.0000000000027</v>
      </c>
      <c r="AQ116">
        <v>6560.0000000000018</v>
      </c>
      <c r="AR116">
        <v>6650.0000000000018</v>
      </c>
      <c r="AS116">
        <v>6740.0000000000018</v>
      </c>
      <c r="AT116">
        <v>6830.0000000000018</v>
      </c>
      <c r="AU116">
        <v>6920.0000000000018</v>
      </c>
      <c r="AV116">
        <v>7010.0000000000018</v>
      </c>
      <c r="AW116">
        <v>7100.0000000000018</v>
      </c>
      <c r="AX116">
        <v>7190.0000000000009</v>
      </c>
      <c r="AY116">
        <v>7280.0000000000009</v>
      </c>
      <c r="AZ116">
        <v>7370.0000000000009</v>
      </c>
      <c r="BA116">
        <v>7460.0000000000009</v>
      </c>
      <c r="BB116">
        <v>7531.666666666667</v>
      </c>
      <c r="BC116">
        <v>7603.3333333333339</v>
      </c>
      <c r="BD116">
        <v>7675</v>
      </c>
      <c r="BE116">
        <v>7746.6666666666661</v>
      </c>
      <c r="BF116">
        <v>7818.3333333333321</v>
      </c>
      <c r="BG116">
        <v>7889.9999999999991</v>
      </c>
      <c r="BH116">
        <v>7961.6666666666652</v>
      </c>
      <c r="BI116">
        <v>8033.3333333333312</v>
      </c>
      <c r="BJ116">
        <v>8104.9999999999991</v>
      </c>
      <c r="BK116">
        <v>8176.6666666666661</v>
      </c>
      <c r="BL116">
        <v>8248.3333333333339</v>
      </c>
      <c r="BM116">
        <v>8320</v>
      </c>
      <c r="BN116">
        <v>8408.3333333333339</v>
      </c>
      <c r="BO116">
        <v>8496.6666666666661</v>
      </c>
      <c r="BP116">
        <v>8584.9999999999982</v>
      </c>
      <c r="BQ116">
        <v>8673.3333333333321</v>
      </c>
      <c r="BR116">
        <v>8761.6666666666642</v>
      </c>
      <c r="BS116">
        <v>8849.9999999999982</v>
      </c>
      <c r="BT116">
        <v>8938.3333333333303</v>
      </c>
      <c r="BU116">
        <v>9026.6666666666642</v>
      </c>
      <c r="BV116">
        <v>9114.9999999999964</v>
      </c>
      <c r="BW116">
        <v>9203.3333333333303</v>
      </c>
      <c r="BX116">
        <v>9291.6666666666624</v>
      </c>
      <c r="BY116">
        <v>9379.9999999999964</v>
      </c>
      <c r="BZ116">
        <v>9462.4999999999945</v>
      </c>
      <c r="CA116">
        <v>9544.9999999999945</v>
      </c>
      <c r="CB116">
        <v>9627.4999999999945</v>
      </c>
      <c r="CC116">
        <v>9709.9999999999945</v>
      </c>
      <c r="CD116">
        <v>9792.4999999999927</v>
      </c>
      <c r="CE116">
        <v>9874.9999999999927</v>
      </c>
      <c r="CF116">
        <v>9957.4999999999927</v>
      </c>
      <c r="CG116">
        <v>10039.999999999993</v>
      </c>
      <c r="CH116">
        <v>10122.499999999991</v>
      </c>
      <c r="CI116">
        <v>10204.999999999991</v>
      </c>
      <c r="CJ116">
        <v>10287.499999999991</v>
      </c>
      <c r="CK116">
        <v>10369.999999999991</v>
      </c>
      <c r="CL116">
        <v>10508.333333333325</v>
      </c>
      <c r="CM116">
        <v>10646.666666666657</v>
      </c>
      <c r="CN116">
        <v>10784.999999999991</v>
      </c>
      <c r="CO116">
        <v>10923.333333333325</v>
      </c>
      <c r="CP116">
        <v>11061.666666666659</v>
      </c>
      <c r="CQ116">
        <v>11199.999999999993</v>
      </c>
      <c r="CR116">
        <v>11338.333333333327</v>
      </c>
      <c r="CS116">
        <v>11476.666666666659</v>
      </c>
      <c r="CT116">
        <v>11614.999999999993</v>
      </c>
      <c r="CU116">
        <v>11753.333333333327</v>
      </c>
      <c r="CV116">
        <v>11891.666666666661</v>
      </c>
      <c r="CW116">
        <v>12029.999999999995</v>
      </c>
      <c r="CX116">
        <v>12174.999999999993</v>
      </c>
      <c r="CY116">
        <v>12319.999999999993</v>
      </c>
      <c r="CZ116">
        <v>12464.999999999993</v>
      </c>
      <c r="DA116">
        <v>12609.999999999993</v>
      </c>
      <c r="DB116">
        <v>12754.999999999993</v>
      </c>
      <c r="DC116">
        <v>12899.999999999991</v>
      </c>
      <c r="DD116">
        <v>13044.999999999991</v>
      </c>
      <c r="DE116">
        <v>13189.999999999991</v>
      </c>
      <c r="DF116">
        <v>13334.999999999991</v>
      </c>
      <c r="DG116">
        <v>13479.999999999989</v>
      </c>
      <c r="DH116">
        <v>13624.999999999989</v>
      </c>
      <c r="DI116">
        <v>13769.999999999989</v>
      </c>
      <c r="DJ116">
        <v>13946.666666666655</v>
      </c>
      <c r="DK116">
        <v>14123.333333333321</v>
      </c>
      <c r="DL116">
        <v>14299.999999999987</v>
      </c>
      <c r="DM116">
        <v>14476.666666666652</v>
      </c>
      <c r="DN116">
        <v>14653.333333333318</v>
      </c>
      <c r="DO116">
        <v>14829.999999999984</v>
      </c>
      <c r="DP116">
        <v>15006.66666666665</v>
      </c>
      <c r="DQ116">
        <v>15183.333333333316</v>
      </c>
      <c r="DR116">
        <v>15359.999999999982</v>
      </c>
      <c r="DS116">
        <v>15536.666666666648</v>
      </c>
      <c r="DT116">
        <v>15713.333333333314</v>
      </c>
      <c r="DU116">
        <v>15889.99999999998</v>
      </c>
      <c r="DV116">
        <v>16091.666666666648</v>
      </c>
      <c r="DW116">
        <v>16293.333333333316</v>
      </c>
      <c r="DX116">
        <v>16494.999999999982</v>
      </c>
      <c r="DY116">
        <v>16696.66666666665</v>
      </c>
      <c r="DZ116">
        <v>16898.333333333318</v>
      </c>
      <c r="EA116">
        <v>17099.999999999985</v>
      </c>
      <c r="EB116">
        <v>17301.666666666657</v>
      </c>
      <c r="EC116">
        <v>17503.333333333325</v>
      </c>
      <c r="ED116">
        <v>17704.999999999993</v>
      </c>
      <c r="EE116">
        <v>17906.666666666661</v>
      </c>
      <c r="EF116">
        <v>18108.333333333328</v>
      </c>
      <c r="EG116">
        <v>18309.999999999996</v>
      </c>
      <c r="EH116">
        <v>18467.499999999993</v>
      </c>
      <c r="EI116">
        <v>18624.999999999993</v>
      </c>
      <c r="EJ116">
        <v>18782.499999999993</v>
      </c>
      <c r="EK116">
        <v>18939.999999999989</v>
      </c>
      <c r="EL116">
        <v>19097.499999999989</v>
      </c>
      <c r="EM116">
        <v>19254.999999999989</v>
      </c>
      <c r="EN116">
        <v>19412.499999999985</v>
      </c>
      <c r="EO116">
        <v>19569.999999999985</v>
      </c>
      <c r="EP116">
        <v>19727.499999999985</v>
      </c>
      <c r="EQ116">
        <v>19884.999999999985</v>
      </c>
      <c r="ER116">
        <v>20042.499999999982</v>
      </c>
      <c r="ES116">
        <v>20199.999999999982</v>
      </c>
      <c r="ET116">
        <v>20343.333333333318</v>
      </c>
      <c r="EU116">
        <v>20486.66666666665</v>
      </c>
      <c r="EV116">
        <v>20629.999999999985</v>
      </c>
      <c r="EW116">
        <v>20773.333333333318</v>
      </c>
      <c r="EX116">
        <v>20916.666666666653</v>
      </c>
      <c r="EY116">
        <v>21059.999999999989</v>
      </c>
      <c r="EZ116">
        <v>21203.333333333321</v>
      </c>
      <c r="FA116">
        <v>21346.666666666657</v>
      </c>
      <c r="FB116">
        <v>21489.999999999993</v>
      </c>
      <c r="FC116">
        <v>21633.333333333325</v>
      </c>
      <c r="FD116">
        <v>21776.666666666661</v>
      </c>
      <c r="FE116">
        <v>21919.999999999996</v>
      </c>
      <c r="FF116">
        <v>22121.666666666664</v>
      </c>
      <c r="FG116">
        <v>22323.333333333332</v>
      </c>
      <c r="FH116">
        <v>22525</v>
      </c>
      <c r="FI116">
        <v>22726.666666666668</v>
      </c>
      <c r="FJ116">
        <v>22928.333333333336</v>
      </c>
      <c r="FK116">
        <v>23130.000000000004</v>
      </c>
      <c r="FL116">
        <v>23331.666666666672</v>
      </c>
      <c r="FM116">
        <v>23533.333333333339</v>
      </c>
      <c r="FN116">
        <v>23735.000000000007</v>
      </c>
      <c r="FO116">
        <v>23936.666666666675</v>
      </c>
      <c r="FP116">
        <v>24138.333333333343</v>
      </c>
      <c r="FQ116">
        <v>24340.000000000011</v>
      </c>
      <c r="FR116">
        <v>24670.000000000007</v>
      </c>
      <c r="FS116">
        <v>25000.000000000007</v>
      </c>
      <c r="FT116">
        <v>25330.000000000004</v>
      </c>
      <c r="FU116">
        <v>25660.000000000004</v>
      </c>
      <c r="FV116">
        <v>25990.000000000004</v>
      </c>
      <c r="FW116">
        <v>26320</v>
      </c>
      <c r="FX116">
        <v>26650</v>
      </c>
      <c r="FY116">
        <v>26979.999999999996</v>
      </c>
      <c r="FZ116">
        <v>27309.999999999996</v>
      </c>
      <c r="GA116">
        <v>27639.999999999993</v>
      </c>
      <c r="GB116">
        <v>27969.999999999993</v>
      </c>
      <c r="GC116">
        <v>28299.999999999989</v>
      </c>
      <c r="GD116">
        <v>28398.125457175916</v>
      </c>
      <c r="GE116">
        <v>28496.25091435184</v>
      </c>
      <c r="GF116">
        <v>28594.376371527767</v>
      </c>
      <c r="GG116">
        <v>28692.501828703691</v>
      </c>
      <c r="GH116">
        <v>28790.627285879618</v>
      </c>
      <c r="GI116">
        <v>28888.752743055546</v>
      </c>
      <c r="GJ116">
        <v>28986.878200231469</v>
      </c>
      <c r="GK116">
        <v>29085.003657407397</v>
      </c>
      <c r="GL116">
        <v>29183.129114583324</v>
      </c>
      <c r="GM116">
        <v>29281.254571759247</v>
      </c>
      <c r="GN116">
        <v>29379.380028935175</v>
      </c>
      <c r="GO116">
        <v>29477.505486111098</v>
      </c>
      <c r="GP116">
        <v>29759.772300627228</v>
      </c>
      <c r="GQ116">
        <v>30042.039115143358</v>
      </c>
      <c r="GR116">
        <v>30324.305929659487</v>
      </c>
      <c r="GS116">
        <v>30606.572744175617</v>
      </c>
      <c r="GT116">
        <v>30888.839558691747</v>
      </c>
      <c r="GU116">
        <v>31171.106373207873</v>
      </c>
      <c r="GV116">
        <v>31453.373187724002</v>
      </c>
      <c r="GW116">
        <v>31735.640002240132</v>
      </c>
      <c r="GX116">
        <v>32017.906816756262</v>
      </c>
      <c r="GY116">
        <v>32300.173631272388</v>
      </c>
      <c r="GZ116">
        <v>32582.440445788518</v>
      </c>
      <c r="HA116">
        <v>32864.707260304647</v>
      </c>
      <c r="HB116">
        <v>33664.142946131898</v>
      </c>
      <c r="HC116">
        <v>34463.57863195915</v>
      </c>
      <c r="HD116">
        <v>35263.014317786401</v>
      </c>
      <c r="HE116">
        <v>36062.450003613652</v>
      </c>
      <c r="HF116">
        <v>53151.156658633619</v>
      </c>
      <c r="HG116">
        <v>70239.863313653579</v>
      </c>
      <c r="HH116">
        <v>87328.569968673546</v>
      </c>
      <c r="HI116">
        <v>104417.27662369351</v>
      </c>
      <c r="HJ116">
        <v>121505.98327871348</v>
      </c>
      <c r="HK116">
        <v>138594.68993373346</v>
      </c>
      <c r="HL116">
        <v>155683.39658875344</v>
      </c>
      <c r="HM116">
        <v>172772.1032437734</v>
      </c>
      <c r="HN116">
        <v>176271.10574058513</v>
      </c>
      <c r="HO116">
        <v>180506.74034198883</v>
      </c>
      <c r="HP116">
        <v>185225.78976203097</v>
      </c>
      <c r="HQ116">
        <v>190543.35276705408</v>
      </c>
      <c r="HR116">
        <v>195147.30342075371</v>
      </c>
      <c r="HS116">
        <v>200971.30099768378</v>
      </c>
      <c r="HT116">
        <v>205759.40967753142</v>
      </c>
      <c r="HU116">
        <v>209603.70847337064</v>
      </c>
      <c r="HV116">
        <v>213770.28381496883</v>
      </c>
      <c r="HW116">
        <v>218512.35298827948</v>
      </c>
      <c r="HX116">
        <v>223323.48142139561</v>
      </c>
      <c r="HY116">
        <v>230920</v>
      </c>
      <c r="HZ116">
        <v>234079.79134290363</v>
      </c>
      <c r="IA116">
        <v>239365.26049830604</v>
      </c>
      <c r="IB116">
        <v>247523.2672381663</v>
      </c>
      <c r="IC116">
        <v>253067.26477616993</v>
      </c>
      <c r="ID116">
        <v>257720.77566299163</v>
      </c>
      <c r="IE116">
        <v>264557.41511400131</v>
      </c>
      <c r="IF116">
        <v>271824.93520267966</v>
      </c>
      <c r="IG116">
        <v>278115.79251264234</v>
      </c>
      <c r="IH116">
        <v>285153.50959456404</v>
      </c>
      <c r="II116">
        <v>291272.01464945922</v>
      </c>
      <c r="IJ116">
        <v>300406.68416803516</v>
      </c>
      <c r="IK116">
        <v>316808.87377528945</v>
      </c>
      <c r="IL116">
        <v>322676.85904938728</v>
      </c>
      <c r="IM116">
        <v>330660.34116049897</v>
      </c>
      <c r="IN116">
        <v>343655.53601644095</v>
      </c>
      <c r="IO116">
        <v>359849.16061405867</v>
      </c>
      <c r="IP116">
        <v>383447.02414122468</v>
      </c>
      <c r="IQ116">
        <v>410419.6088131509</v>
      </c>
      <c r="IR116">
        <v>432229.37382331712</v>
      </c>
      <c r="IS116">
        <v>454139.87677810306</v>
      </c>
      <c r="IT116">
        <v>477485.89544371981</v>
      </c>
      <c r="IU116">
        <v>498514.94138308335</v>
      </c>
      <c r="IV116">
        <v>522238.72734102403</v>
      </c>
      <c r="IW116">
        <v>549437.97238834458</v>
      </c>
      <c r="IX116">
        <v>562329.03615427646</v>
      </c>
      <c r="IY116">
        <v>576703.01272243983</v>
      </c>
      <c r="IZ116">
        <v>591400</v>
      </c>
      <c r="JA116">
        <v>603867.82768102665</v>
      </c>
      <c r="JB116">
        <v>617174.02994194929</v>
      </c>
      <c r="JC116">
        <v>630600</v>
      </c>
      <c r="JD116">
        <v>761966.77891758038</v>
      </c>
      <c r="JE116">
        <v>872979.19950477534</v>
      </c>
      <c r="JF116">
        <v>983617</v>
      </c>
      <c r="JG116">
        <v>1042384</v>
      </c>
      <c r="JH116">
        <v>1102048.733254994</v>
      </c>
      <c r="JI116">
        <v>1159918</v>
      </c>
      <c r="JJ116">
        <v>1201768.6433260394</v>
      </c>
      <c r="JK116">
        <v>1240734.9855579869</v>
      </c>
      <c r="JL116">
        <v>1289146</v>
      </c>
      <c r="JM116">
        <v>1329764.1968024361</v>
      </c>
      <c r="JN116">
        <v>1367047.041111534</v>
      </c>
      <c r="JO116">
        <v>1409173</v>
      </c>
      <c r="JP116">
        <v>1503126.0913957935</v>
      </c>
      <c r="JQ116">
        <v>1577551.2868068833</v>
      </c>
      <c r="JR116">
        <v>1669711</v>
      </c>
      <c r="JS116">
        <v>1729557.8050518136</v>
      </c>
      <c r="JT116">
        <v>1788347.0262305699</v>
      </c>
      <c r="JU116">
        <v>1861818</v>
      </c>
      <c r="JV116">
        <v>1899612.3647363873</v>
      </c>
      <c r="JW116">
        <v>1933415.0786516855</v>
      </c>
      <c r="JX116">
        <v>1978738</v>
      </c>
      <c r="JY116">
        <v>1983000.0026126713</v>
      </c>
      <c r="JZ116">
        <v>1987443.4660352711</v>
      </c>
      <c r="KA116">
        <v>1992985</v>
      </c>
      <c r="KB116">
        <v>2068381.2849181471</v>
      </c>
      <c r="KC116">
        <v>2135387.843148231</v>
      </c>
      <c r="KD116">
        <v>2215280.6802721089</v>
      </c>
      <c r="KE116">
        <v>2257342.3148936001</v>
      </c>
      <c r="KF116">
        <v>2292542.2482011942</v>
      </c>
      <c r="KG116">
        <v>2342319</v>
      </c>
      <c r="KH116">
        <v>2407364.1445929524</v>
      </c>
      <c r="KI116">
        <v>2476974.2260024301</v>
      </c>
      <c r="KJ116">
        <v>2565106</v>
      </c>
      <c r="KK116">
        <v>2593428.313253012</v>
      </c>
      <c r="KL116">
        <v>2617533.0602409639</v>
      </c>
      <c r="KM116">
        <v>2643660</v>
      </c>
      <c r="KN116">
        <v>2648213.9356032568</v>
      </c>
      <c r="KO116">
        <v>2652953.4127806565</v>
      </c>
      <c r="KP116">
        <v>2657911</v>
      </c>
      <c r="KQ116">
        <v>2685973.1217587371</v>
      </c>
      <c r="KR116">
        <v>2712777.0698985346</v>
      </c>
      <c r="KS116">
        <v>2738749</v>
      </c>
      <c r="KT116">
        <v>2775356.8240815233</v>
      </c>
      <c r="KU116">
        <v>2822343.570126039</v>
      </c>
      <c r="KV116">
        <v>2872881</v>
      </c>
      <c r="KW116">
        <v>2872750.8824940049</v>
      </c>
      <c r="KX116">
        <v>2872503.2589928061</v>
      </c>
      <c r="KY116">
        <v>2870300</v>
      </c>
      <c r="KZ116">
        <v>2885346.4613722311</v>
      </c>
      <c r="LA116">
        <v>2899094.7055645594</v>
      </c>
      <c r="LB116">
        <v>2913300</v>
      </c>
      <c r="LC116">
        <v>2921401.8158236057</v>
      </c>
      <c r="LD116">
        <v>2929657.328145266</v>
      </c>
      <c r="LE116">
        <v>2938300</v>
      </c>
    </row>
    <row r="117" spans="5:317">
      <c r="E117">
        <v>2683.3333333333335</v>
      </c>
    </row>
    <row r="118" spans="5:317">
      <c r="E118">
        <v>2800.0000000000005</v>
      </c>
    </row>
    <row r="119" spans="5:317">
      <c r="E119">
        <v>2916.666666666667</v>
      </c>
      <c r="F119">
        <f>F116/1000</f>
        <v>2.5666666666666669</v>
      </c>
      <c r="G119">
        <f t="shared" ref="G119:BR119" si="1">G116/1000</f>
        <v>2.6833333333333336</v>
      </c>
      <c r="H119">
        <f t="shared" si="1"/>
        <v>2.8000000000000003</v>
      </c>
      <c r="I119">
        <f t="shared" si="1"/>
        <v>2.916666666666667</v>
      </c>
      <c r="J119">
        <f t="shared" si="1"/>
        <v>3.0333333333333337</v>
      </c>
      <c r="K119">
        <f t="shared" si="1"/>
        <v>3.1500000000000004</v>
      </c>
      <c r="L119">
        <f t="shared" si="1"/>
        <v>3.2666666666666671</v>
      </c>
      <c r="M119">
        <f t="shared" si="1"/>
        <v>3.3833333333333337</v>
      </c>
      <c r="N119">
        <f t="shared" si="1"/>
        <v>3.5000000000000004</v>
      </c>
      <c r="O119">
        <f t="shared" si="1"/>
        <v>3.6166666666666671</v>
      </c>
      <c r="P119">
        <f t="shared" si="1"/>
        <v>3.7333333333333338</v>
      </c>
      <c r="Q119">
        <f t="shared" si="1"/>
        <v>3.8500000000000005</v>
      </c>
      <c r="R119">
        <f t="shared" si="1"/>
        <v>3.9675000000000007</v>
      </c>
      <c r="S119">
        <f t="shared" si="1"/>
        <v>4.0850000000000009</v>
      </c>
      <c r="T119">
        <f t="shared" si="1"/>
        <v>4.2025000000000006</v>
      </c>
      <c r="U119">
        <f t="shared" si="1"/>
        <v>4.32</v>
      </c>
      <c r="V119">
        <f t="shared" si="1"/>
        <v>4.4375</v>
      </c>
      <c r="W119">
        <f t="shared" si="1"/>
        <v>4.5549999999999997</v>
      </c>
      <c r="X119">
        <f t="shared" si="1"/>
        <v>4.6724999999999994</v>
      </c>
      <c r="Y119">
        <f t="shared" si="1"/>
        <v>4.7899999999999991</v>
      </c>
      <c r="Z119">
        <f t="shared" si="1"/>
        <v>4.9074999999999989</v>
      </c>
      <c r="AA119">
        <f t="shared" si="1"/>
        <v>5.0249999999999986</v>
      </c>
      <c r="AB119">
        <f t="shared" si="1"/>
        <v>5.1424999999999983</v>
      </c>
      <c r="AC119">
        <f t="shared" si="1"/>
        <v>5.259999999999998</v>
      </c>
      <c r="AD119">
        <f t="shared" si="1"/>
        <v>5.3533333333333317</v>
      </c>
      <c r="AE119">
        <f t="shared" si="1"/>
        <v>5.4466666666666654</v>
      </c>
      <c r="AF119">
        <f t="shared" si="1"/>
        <v>5.5399999999999991</v>
      </c>
      <c r="AG119">
        <f t="shared" si="1"/>
        <v>5.6333333333333329</v>
      </c>
      <c r="AH119">
        <f t="shared" si="1"/>
        <v>5.7266666666666666</v>
      </c>
      <c r="AI119">
        <f t="shared" si="1"/>
        <v>5.82</v>
      </c>
      <c r="AJ119">
        <f t="shared" si="1"/>
        <v>5.913333333333334</v>
      </c>
      <c r="AK119">
        <f t="shared" si="1"/>
        <v>6.0066666666666677</v>
      </c>
      <c r="AL119">
        <f t="shared" si="1"/>
        <v>6.1000000000000014</v>
      </c>
      <c r="AM119">
        <f t="shared" si="1"/>
        <v>6.1933333333333351</v>
      </c>
      <c r="AN119">
        <f t="shared" si="1"/>
        <v>6.2866666666666688</v>
      </c>
      <c r="AO119">
        <f t="shared" si="1"/>
        <v>6.3800000000000026</v>
      </c>
      <c r="AP119">
        <f t="shared" si="1"/>
        <v>6.4700000000000024</v>
      </c>
      <c r="AQ119">
        <f t="shared" si="1"/>
        <v>6.5600000000000014</v>
      </c>
      <c r="AR119">
        <f t="shared" si="1"/>
        <v>6.6500000000000021</v>
      </c>
      <c r="AS119">
        <f t="shared" si="1"/>
        <v>6.740000000000002</v>
      </c>
      <c r="AT119">
        <f t="shared" si="1"/>
        <v>6.8300000000000018</v>
      </c>
      <c r="AU119">
        <f t="shared" si="1"/>
        <v>6.9200000000000017</v>
      </c>
      <c r="AV119">
        <f t="shared" si="1"/>
        <v>7.0100000000000016</v>
      </c>
      <c r="AW119">
        <f t="shared" si="1"/>
        <v>7.1000000000000014</v>
      </c>
      <c r="AX119">
        <f t="shared" si="1"/>
        <v>7.1900000000000013</v>
      </c>
      <c r="AY119">
        <f t="shared" si="1"/>
        <v>7.2800000000000011</v>
      </c>
      <c r="AZ119">
        <f t="shared" si="1"/>
        <v>7.370000000000001</v>
      </c>
      <c r="BA119">
        <f t="shared" si="1"/>
        <v>7.4600000000000009</v>
      </c>
      <c r="BB119">
        <f t="shared" si="1"/>
        <v>7.5316666666666672</v>
      </c>
      <c r="BC119">
        <f t="shared" si="1"/>
        <v>7.6033333333333335</v>
      </c>
      <c r="BD119">
        <f t="shared" si="1"/>
        <v>7.6749999999999998</v>
      </c>
      <c r="BE119">
        <f t="shared" si="1"/>
        <v>7.7466666666666661</v>
      </c>
      <c r="BF119">
        <f t="shared" si="1"/>
        <v>7.8183333333333325</v>
      </c>
      <c r="BG119">
        <f t="shared" si="1"/>
        <v>7.8899999999999988</v>
      </c>
      <c r="BH119">
        <f t="shared" si="1"/>
        <v>7.9616666666666651</v>
      </c>
      <c r="BI119">
        <f t="shared" si="1"/>
        <v>8.0333333333333314</v>
      </c>
      <c r="BJ119">
        <f t="shared" si="1"/>
        <v>8.1049999999999986</v>
      </c>
      <c r="BK119">
        <f t="shared" si="1"/>
        <v>8.1766666666666659</v>
      </c>
      <c r="BL119">
        <f t="shared" si="1"/>
        <v>8.2483333333333331</v>
      </c>
      <c r="BM119">
        <f t="shared" si="1"/>
        <v>8.32</v>
      </c>
      <c r="BN119">
        <f t="shared" si="1"/>
        <v>8.4083333333333332</v>
      </c>
      <c r="BO119">
        <f t="shared" si="1"/>
        <v>8.4966666666666661</v>
      </c>
      <c r="BP119">
        <f t="shared" si="1"/>
        <v>8.5849999999999973</v>
      </c>
      <c r="BQ119">
        <f t="shared" si="1"/>
        <v>8.673333333333332</v>
      </c>
      <c r="BR119">
        <f t="shared" si="1"/>
        <v>8.7616666666666649</v>
      </c>
      <c r="BS119">
        <f t="shared" ref="BS119:ED119" si="2">BS116/1000</f>
        <v>8.8499999999999979</v>
      </c>
      <c r="BT119">
        <f t="shared" si="2"/>
        <v>8.9383333333333308</v>
      </c>
      <c r="BU119">
        <f t="shared" si="2"/>
        <v>9.0266666666666637</v>
      </c>
      <c r="BV119">
        <f t="shared" si="2"/>
        <v>9.1149999999999967</v>
      </c>
      <c r="BW119">
        <f t="shared" si="2"/>
        <v>9.2033333333333296</v>
      </c>
      <c r="BX119">
        <f t="shared" si="2"/>
        <v>9.2916666666666625</v>
      </c>
      <c r="BY119">
        <f t="shared" si="2"/>
        <v>9.3799999999999972</v>
      </c>
      <c r="BZ119">
        <f t="shared" si="2"/>
        <v>9.462499999999995</v>
      </c>
      <c r="CA119">
        <f t="shared" si="2"/>
        <v>9.5449999999999946</v>
      </c>
      <c r="CB119">
        <f t="shared" si="2"/>
        <v>9.6274999999999942</v>
      </c>
      <c r="CC119">
        <f t="shared" si="2"/>
        <v>9.7099999999999937</v>
      </c>
      <c r="CD119">
        <f t="shared" si="2"/>
        <v>9.7924999999999933</v>
      </c>
      <c r="CE119">
        <f t="shared" si="2"/>
        <v>9.8749999999999929</v>
      </c>
      <c r="CF119">
        <f t="shared" si="2"/>
        <v>9.9574999999999925</v>
      </c>
      <c r="CG119">
        <f t="shared" si="2"/>
        <v>10.039999999999992</v>
      </c>
      <c r="CH119">
        <f t="shared" si="2"/>
        <v>10.122499999999992</v>
      </c>
      <c r="CI119">
        <f t="shared" si="2"/>
        <v>10.204999999999991</v>
      </c>
      <c r="CJ119">
        <f t="shared" si="2"/>
        <v>10.287499999999991</v>
      </c>
      <c r="CK119">
        <f t="shared" si="2"/>
        <v>10.36999999999999</v>
      </c>
      <c r="CL119">
        <f t="shared" si="2"/>
        <v>10.508333333333324</v>
      </c>
      <c r="CM119">
        <f t="shared" si="2"/>
        <v>10.646666666666658</v>
      </c>
      <c r="CN119">
        <f t="shared" si="2"/>
        <v>10.784999999999991</v>
      </c>
      <c r="CO119">
        <f t="shared" si="2"/>
        <v>10.923333333333325</v>
      </c>
      <c r="CP119">
        <f t="shared" si="2"/>
        <v>11.061666666666659</v>
      </c>
      <c r="CQ119">
        <f t="shared" si="2"/>
        <v>11.199999999999992</v>
      </c>
      <c r="CR119">
        <f t="shared" si="2"/>
        <v>11.338333333333326</v>
      </c>
      <c r="CS119">
        <f t="shared" si="2"/>
        <v>11.476666666666659</v>
      </c>
      <c r="CT119">
        <f t="shared" si="2"/>
        <v>11.614999999999993</v>
      </c>
      <c r="CU119">
        <f t="shared" si="2"/>
        <v>11.753333333333327</v>
      </c>
      <c r="CV119">
        <f t="shared" si="2"/>
        <v>11.89166666666666</v>
      </c>
      <c r="CW119">
        <f t="shared" si="2"/>
        <v>12.029999999999994</v>
      </c>
      <c r="CX119">
        <f t="shared" si="2"/>
        <v>12.174999999999994</v>
      </c>
      <c r="CY119">
        <f t="shared" si="2"/>
        <v>12.319999999999993</v>
      </c>
      <c r="CZ119">
        <f t="shared" si="2"/>
        <v>12.464999999999993</v>
      </c>
      <c r="DA119">
        <f t="shared" si="2"/>
        <v>12.609999999999992</v>
      </c>
      <c r="DB119">
        <f t="shared" si="2"/>
        <v>12.754999999999992</v>
      </c>
      <c r="DC119">
        <f t="shared" si="2"/>
        <v>12.899999999999991</v>
      </c>
      <c r="DD119">
        <f t="shared" si="2"/>
        <v>13.044999999999991</v>
      </c>
      <c r="DE119">
        <f t="shared" si="2"/>
        <v>13.189999999999991</v>
      </c>
      <c r="DF119">
        <f t="shared" si="2"/>
        <v>13.33499999999999</v>
      </c>
      <c r="DG119">
        <f t="shared" si="2"/>
        <v>13.47999999999999</v>
      </c>
      <c r="DH119">
        <f t="shared" si="2"/>
        <v>13.624999999999989</v>
      </c>
      <c r="DI119">
        <f t="shared" si="2"/>
        <v>13.769999999999989</v>
      </c>
      <c r="DJ119">
        <f t="shared" si="2"/>
        <v>13.946666666666655</v>
      </c>
      <c r="DK119">
        <f t="shared" si="2"/>
        <v>14.123333333333321</v>
      </c>
      <c r="DL119">
        <f t="shared" si="2"/>
        <v>14.299999999999986</v>
      </c>
      <c r="DM119">
        <f t="shared" si="2"/>
        <v>14.476666666666652</v>
      </c>
      <c r="DN119">
        <f t="shared" si="2"/>
        <v>14.653333333333318</v>
      </c>
      <c r="DO119">
        <f t="shared" si="2"/>
        <v>14.829999999999984</v>
      </c>
      <c r="DP119">
        <f t="shared" si="2"/>
        <v>15.00666666666665</v>
      </c>
      <c r="DQ119">
        <f t="shared" si="2"/>
        <v>15.183333333333316</v>
      </c>
      <c r="DR119">
        <f t="shared" si="2"/>
        <v>15.359999999999982</v>
      </c>
      <c r="DS119">
        <f t="shared" si="2"/>
        <v>15.536666666666648</v>
      </c>
      <c r="DT119">
        <f t="shared" si="2"/>
        <v>15.713333333333313</v>
      </c>
      <c r="DU119">
        <f t="shared" si="2"/>
        <v>15.889999999999979</v>
      </c>
      <c r="DV119">
        <f t="shared" si="2"/>
        <v>16.091666666666647</v>
      </c>
      <c r="DW119">
        <f t="shared" si="2"/>
        <v>16.293333333333315</v>
      </c>
      <c r="DX119">
        <f t="shared" si="2"/>
        <v>16.494999999999983</v>
      </c>
      <c r="DY119">
        <f t="shared" si="2"/>
        <v>16.696666666666651</v>
      </c>
      <c r="DZ119">
        <f t="shared" si="2"/>
        <v>16.898333333333319</v>
      </c>
      <c r="EA119">
        <f t="shared" si="2"/>
        <v>17.099999999999987</v>
      </c>
      <c r="EB119">
        <f t="shared" si="2"/>
        <v>17.301666666666655</v>
      </c>
      <c r="EC119">
        <f t="shared" si="2"/>
        <v>17.503333333333323</v>
      </c>
      <c r="ED119">
        <f t="shared" si="2"/>
        <v>17.704999999999991</v>
      </c>
      <c r="EE119">
        <f t="shared" ref="EE119:GP119" si="3">EE116/1000</f>
        <v>17.906666666666659</v>
      </c>
      <c r="EF119">
        <f t="shared" si="3"/>
        <v>18.108333333333327</v>
      </c>
      <c r="EG119">
        <f t="shared" si="3"/>
        <v>18.309999999999995</v>
      </c>
      <c r="EH119">
        <f t="shared" si="3"/>
        <v>18.467499999999994</v>
      </c>
      <c r="EI119">
        <f t="shared" si="3"/>
        <v>18.624999999999993</v>
      </c>
      <c r="EJ119">
        <f t="shared" si="3"/>
        <v>18.782499999999992</v>
      </c>
      <c r="EK119">
        <f t="shared" si="3"/>
        <v>18.939999999999991</v>
      </c>
      <c r="EL119">
        <f t="shared" si="3"/>
        <v>19.097499999999989</v>
      </c>
      <c r="EM119">
        <f t="shared" si="3"/>
        <v>19.254999999999988</v>
      </c>
      <c r="EN119">
        <f t="shared" si="3"/>
        <v>19.412499999999987</v>
      </c>
      <c r="EO119">
        <f t="shared" si="3"/>
        <v>19.569999999999986</v>
      </c>
      <c r="EP119">
        <f t="shared" si="3"/>
        <v>19.727499999999985</v>
      </c>
      <c r="EQ119">
        <f t="shared" si="3"/>
        <v>19.884999999999984</v>
      </c>
      <c r="ER119">
        <f t="shared" si="3"/>
        <v>20.042499999999983</v>
      </c>
      <c r="ES119">
        <f t="shared" si="3"/>
        <v>20.199999999999982</v>
      </c>
      <c r="ET119">
        <f t="shared" si="3"/>
        <v>20.343333333333316</v>
      </c>
      <c r="EU119">
        <f t="shared" si="3"/>
        <v>20.48666666666665</v>
      </c>
      <c r="EV119">
        <f t="shared" si="3"/>
        <v>20.629999999999985</v>
      </c>
      <c r="EW119">
        <f t="shared" si="3"/>
        <v>20.773333333333319</v>
      </c>
      <c r="EX119">
        <f t="shared" si="3"/>
        <v>20.916666666666654</v>
      </c>
      <c r="EY119">
        <f t="shared" si="3"/>
        <v>21.059999999999988</v>
      </c>
      <c r="EZ119">
        <f t="shared" si="3"/>
        <v>21.203333333333322</v>
      </c>
      <c r="FA119">
        <f t="shared" si="3"/>
        <v>21.346666666666657</v>
      </c>
      <c r="FB119">
        <f t="shared" si="3"/>
        <v>21.489999999999991</v>
      </c>
      <c r="FC119">
        <f t="shared" si="3"/>
        <v>21.633333333333326</v>
      </c>
      <c r="FD119">
        <f t="shared" si="3"/>
        <v>21.77666666666666</v>
      </c>
      <c r="FE119">
        <f t="shared" si="3"/>
        <v>21.919999999999995</v>
      </c>
      <c r="FF119">
        <f t="shared" si="3"/>
        <v>22.121666666666663</v>
      </c>
      <c r="FG119">
        <f t="shared" si="3"/>
        <v>22.323333333333331</v>
      </c>
      <c r="FH119">
        <f t="shared" si="3"/>
        <v>22.524999999999999</v>
      </c>
      <c r="FI119">
        <f t="shared" si="3"/>
        <v>22.726666666666667</v>
      </c>
      <c r="FJ119">
        <f t="shared" si="3"/>
        <v>22.928333333333335</v>
      </c>
      <c r="FK119">
        <f t="shared" si="3"/>
        <v>23.130000000000003</v>
      </c>
      <c r="FL119">
        <f t="shared" si="3"/>
        <v>23.331666666666671</v>
      </c>
      <c r="FM119">
        <f t="shared" si="3"/>
        <v>23.533333333333339</v>
      </c>
      <c r="FN119">
        <f t="shared" si="3"/>
        <v>23.735000000000007</v>
      </c>
      <c r="FO119">
        <f t="shared" si="3"/>
        <v>23.936666666666675</v>
      </c>
      <c r="FP119">
        <f t="shared" si="3"/>
        <v>24.138333333333343</v>
      </c>
      <c r="FQ119">
        <f t="shared" si="3"/>
        <v>24.340000000000011</v>
      </c>
      <c r="FR119">
        <f t="shared" si="3"/>
        <v>24.670000000000009</v>
      </c>
      <c r="FS119">
        <f t="shared" si="3"/>
        <v>25.000000000000007</v>
      </c>
      <c r="FT119">
        <f t="shared" si="3"/>
        <v>25.330000000000005</v>
      </c>
      <c r="FU119">
        <f t="shared" si="3"/>
        <v>25.660000000000004</v>
      </c>
      <c r="FV119">
        <f t="shared" si="3"/>
        <v>25.990000000000002</v>
      </c>
      <c r="FW119">
        <f t="shared" si="3"/>
        <v>26.32</v>
      </c>
      <c r="FX119">
        <f t="shared" si="3"/>
        <v>26.65</v>
      </c>
      <c r="FY119">
        <f t="shared" si="3"/>
        <v>26.979999999999997</v>
      </c>
      <c r="FZ119">
        <f t="shared" si="3"/>
        <v>27.309999999999995</v>
      </c>
      <c r="GA119">
        <f t="shared" si="3"/>
        <v>27.639999999999993</v>
      </c>
      <c r="GB119">
        <f t="shared" si="3"/>
        <v>27.969999999999992</v>
      </c>
      <c r="GC119">
        <f t="shared" si="3"/>
        <v>28.29999999999999</v>
      </c>
      <c r="GD119">
        <f t="shared" si="3"/>
        <v>28.398125457175915</v>
      </c>
      <c r="GE119">
        <f t="shared" si="3"/>
        <v>28.49625091435184</v>
      </c>
      <c r="GF119">
        <f t="shared" si="3"/>
        <v>28.594376371527769</v>
      </c>
      <c r="GG119">
        <f t="shared" si="3"/>
        <v>28.692501828703691</v>
      </c>
      <c r="GH119">
        <f t="shared" si="3"/>
        <v>28.790627285879619</v>
      </c>
      <c r="GI119">
        <f t="shared" si="3"/>
        <v>28.888752743055544</v>
      </c>
      <c r="GJ119">
        <f t="shared" si="3"/>
        <v>28.98687820023147</v>
      </c>
      <c r="GK119">
        <f t="shared" si="3"/>
        <v>29.085003657407398</v>
      </c>
      <c r="GL119">
        <f t="shared" si="3"/>
        <v>29.183129114583323</v>
      </c>
      <c r="GM119">
        <f t="shared" si="3"/>
        <v>29.281254571759249</v>
      </c>
      <c r="GN119">
        <f t="shared" si="3"/>
        <v>29.379380028935174</v>
      </c>
      <c r="GO119">
        <f t="shared" si="3"/>
        <v>29.477505486111099</v>
      </c>
      <c r="GP119">
        <f t="shared" si="3"/>
        <v>29.75977230062723</v>
      </c>
      <c r="GQ119">
        <f t="shared" ref="GQ119:JB119" si="4">GQ116/1000</f>
        <v>30.042039115143357</v>
      </c>
      <c r="GR119">
        <f t="shared" si="4"/>
        <v>30.324305929659488</v>
      </c>
      <c r="GS119">
        <f t="shared" si="4"/>
        <v>30.606572744175619</v>
      </c>
      <c r="GT119">
        <f t="shared" si="4"/>
        <v>30.888839558691746</v>
      </c>
      <c r="GU119">
        <f t="shared" si="4"/>
        <v>31.171106373207873</v>
      </c>
      <c r="GV119">
        <f t="shared" si="4"/>
        <v>31.453373187724001</v>
      </c>
      <c r="GW119">
        <f t="shared" si="4"/>
        <v>31.735640002240132</v>
      </c>
      <c r="GX119">
        <f t="shared" si="4"/>
        <v>32.017906816756259</v>
      </c>
      <c r="GY119">
        <f t="shared" si="4"/>
        <v>32.300173631272386</v>
      </c>
      <c r="GZ119">
        <f t="shared" si="4"/>
        <v>32.582440445788521</v>
      </c>
      <c r="HA119">
        <f t="shared" si="4"/>
        <v>32.864707260304648</v>
      </c>
      <c r="HB119">
        <f t="shared" si="4"/>
        <v>33.664142946131896</v>
      </c>
      <c r="HC119">
        <f t="shared" si="4"/>
        <v>34.463578631959152</v>
      </c>
      <c r="HD119">
        <f t="shared" si="4"/>
        <v>35.2630143177864</v>
      </c>
      <c r="HE119">
        <f t="shared" si="4"/>
        <v>36.062450003613655</v>
      </c>
      <c r="HF119">
        <f t="shared" si="4"/>
        <v>53.151156658633617</v>
      </c>
      <c r="HG119">
        <f t="shared" si="4"/>
        <v>70.239863313653572</v>
      </c>
      <c r="HH119">
        <f t="shared" si="4"/>
        <v>87.328569968673548</v>
      </c>
      <c r="HI119">
        <f t="shared" si="4"/>
        <v>104.41727662369351</v>
      </c>
      <c r="HJ119">
        <f t="shared" si="4"/>
        <v>121.50598327871349</v>
      </c>
      <c r="HK119">
        <f t="shared" si="4"/>
        <v>138.59468993373346</v>
      </c>
      <c r="HL119">
        <f t="shared" si="4"/>
        <v>155.68339658875345</v>
      </c>
      <c r="HM119">
        <f t="shared" si="4"/>
        <v>172.77210324377339</v>
      </c>
      <c r="HN119">
        <f t="shared" si="4"/>
        <v>176.27110574058514</v>
      </c>
      <c r="HO119">
        <f t="shared" si="4"/>
        <v>180.50674034198883</v>
      </c>
      <c r="HP119">
        <f t="shared" si="4"/>
        <v>185.22578976203096</v>
      </c>
      <c r="HQ119">
        <f t="shared" si="4"/>
        <v>190.54335276705407</v>
      </c>
      <c r="HR119">
        <f t="shared" si="4"/>
        <v>195.1473034207537</v>
      </c>
      <c r="HS119">
        <f t="shared" si="4"/>
        <v>200.97130099768378</v>
      </c>
      <c r="HT119">
        <f t="shared" si="4"/>
        <v>205.75940967753144</v>
      </c>
      <c r="HU119">
        <f t="shared" si="4"/>
        <v>209.60370847337063</v>
      </c>
      <c r="HV119">
        <f t="shared" si="4"/>
        <v>213.77028381496882</v>
      </c>
      <c r="HW119">
        <f t="shared" si="4"/>
        <v>218.51235298827947</v>
      </c>
      <c r="HX119">
        <f t="shared" si="4"/>
        <v>223.3234814213956</v>
      </c>
      <c r="HY119">
        <f t="shared" si="4"/>
        <v>230.92</v>
      </c>
      <c r="HZ119">
        <f t="shared" si="4"/>
        <v>234.07979134290363</v>
      </c>
      <c r="IA119">
        <f t="shared" si="4"/>
        <v>239.36526049830604</v>
      </c>
      <c r="IB119">
        <f t="shared" si="4"/>
        <v>247.52326723816631</v>
      </c>
      <c r="IC119">
        <f t="shared" si="4"/>
        <v>253.06726477616994</v>
      </c>
      <c r="ID119">
        <f t="shared" si="4"/>
        <v>257.72077566299163</v>
      </c>
      <c r="IE119">
        <f t="shared" si="4"/>
        <v>264.55741511400129</v>
      </c>
      <c r="IF119">
        <f t="shared" si="4"/>
        <v>271.82493520267968</v>
      </c>
      <c r="IG119">
        <f t="shared" si="4"/>
        <v>278.11579251264232</v>
      </c>
      <c r="IH119">
        <f t="shared" si="4"/>
        <v>285.15350959456401</v>
      </c>
      <c r="II119">
        <f t="shared" si="4"/>
        <v>291.27201464945921</v>
      </c>
      <c r="IJ119">
        <f t="shared" si="4"/>
        <v>300.40668416803516</v>
      </c>
      <c r="IK119">
        <f t="shared" si="4"/>
        <v>316.80887377528944</v>
      </c>
      <c r="IL119">
        <f t="shared" si="4"/>
        <v>322.6768590493873</v>
      </c>
      <c r="IM119">
        <f t="shared" si="4"/>
        <v>330.66034116049894</v>
      </c>
      <c r="IN119">
        <f t="shared" si="4"/>
        <v>343.65553601644098</v>
      </c>
      <c r="IO119">
        <f t="shared" si="4"/>
        <v>359.84916061405869</v>
      </c>
      <c r="IP119">
        <f t="shared" si="4"/>
        <v>383.44702414122469</v>
      </c>
      <c r="IQ119">
        <f t="shared" si="4"/>
        <v>410.41960881315089</v>
      </c>
      <c r="IR119">
        <f t="shared" si="4"/>
        <v>432.22937382331713</v>
      </c>
      <c r="IS119">
        <f t="shared" si="4"/>
        <v>454.13987677810309</v>
      </c>
      <c r="IT119">
        <f t="shared" si="4"/>
        <v>477.48589544371981</v>
      </c>
      <c r="IU119">
        <f t="shared" si="4"/>
        <v>498.51494138308334</v>
      </c>
      <c r="IV119">
        <f t="shared" si="4"/>
        <v>522.23872734102406</v>
      </c>
      <c r="IW119">
        <f t="shared" si="4"/>
        <v>549.43797238834463</v>
      </c>
      <c r="IX119">
        <f t="shared" si="4"/>
        <v>562.32903615427642</v>
      </c>
      <c r="IY119">
        <f t="shared" si="4"/>
        <v>576.70301272243978</v>
      </c>
      <c r="IZ119">
        <f t="shared" si="4"/>
        <v>591.4</v>
      </c>
      <c r="JA119">
        <f t="shared" si="4"/>
        <v>603.86782768102671</v>
      </c>
      <c r="JB119">
        <f t="shared" si="4"/>
        <v>617.17402994194924</v>
      </c>
      <c r="JC119">
        <f t="shared" ref="JC119:LE119" si="5">JC116/1000</f>
        <v>630.6</v>
      </c>
      <c r="JD119">
        <f t="shared" si="5"/>
        <v>761.96677891758043</v>
      </c>
      <c r="JE119">
        <f t="shared" si="5"/>
        <v>872.97919950477535</v>
      </c>
      <c r="JF119">
        <f t="shared" si="5"/>
        <v>983.61699999999996</v>
      </c>
      <c r="JG119">
        <f t="shared" si="5"/>
        <v>1042.384</v>
      </c>
      <c r="JH119">
        <f t="shared" si="5"/>
        <v>1102.048733254994</v>
      </c>
      <c r="JI119">
        <f t="shared" si="5"/>
        <v>1159.9179999999999</v>
      </c>
      <c r="JJ119">
        <f t="shared" si="5"/>
        <v>1201.7686433260394</v>
      </c>
      <c r="JK119">
        <f t="shared" si="5"/>
        <v>1240.7349855579869</v>
      </c>
      <c r="JL119">
        <f t="shared" si="5"/>
        <v>1289.146</v>
      </c>
      <c r="JM119">
        <f t="shared" si="5"/>
        <v>1329.7641968024361</v>
      </c>
      <c r="JN119">
        <f t="shared" si="5"/>
        <v>1367.0470411115341</v>
      </c>
      <c r="JO119">
        <f t="shared" si="5"/>
        <v>1409.173</v>
      </c>
      <c r="JP119">
        <f t="shared" si="5"/>
        <v>1503.1260913957935</v>
      </c>
      <c r="JQ119">
        <f t="shared" si="5"/>
        <v>1577.5512868068834</v>
      </c>
      <c r="JR119">
        <f t="shared" si="5"/>
        <v>1669.711</v>
      </c>
      <c r="JS119">
        <f t="shared" si="5"/>
        <v>1729.5578050518136</v>
      </c>
      <c r="JT119">
        <f t="shared" si="5"/>
        <v>1788.34702623057</v>
      </c>
      <c r="JU119">
        <f t="shared" si="5"/>
        <v>1861.818</v>
      </c>
      <c r="JV119">
        <f t="shared" si="5"/>
        <v>1899.6123647363872</v>
      </c>
      <c r="JW119">
        <f t="shared" si="5"/>
        <v>1933.4150786516855</v>
      </c>
      <c r="JX119">
        <f t="shared" si="5"/>
        <v>1978.7380000000001</v>
      </c>
      <c r="JY119">
        <f t="shared" si="5"/>
        <v>1983.0000026126713</v>
      </c>
      <c r="JZ119">
        <f t="shared" si="5"/>
        <v>1987.4434660352711</v>
      </c>
      <c r="KA119">
        <f t="shared" si="5"/>
        <v>1992.9849999999999</v>
      </c>
      <c r="KB119">
        <f t="shared" si="5"/>
        <v>2068.3812849181472</v>
      </c>
      <c r="KC119">
        <f t="shared" si="5"/>
        <v>2135.3878431482312</v>
      </c>
      <c r="KD119">
        <f t="shared" si="5"/>
        <v>2215.2806802721088</v>
      </c>
      <c r="KE119">
        <f t="shared" si="5"/>
        <v>2257.3423148935999</v>
      </c>
      <c r="KF119">
        <f t="shared" si="5"/>
        <v>2292.5422482011941</v>
      </c>
      <c r="KG119">
        <f t="shared" si="5"/>
        <v>2342.319</v>
      </c>
      <c r="KH119">
        <f t="shared" si="5"/>
        <v>2407.3641445929525</v>
      </c>
      <c r="KI119">
        <f t="shared" si="5"/>
        <v>2476.97422600243</v>
      </c>
      <c r="KJ119">
        <f t="shared" si="5"/>
        <v>2565.1060000000002</v>
      </c>
      <c r="KK119">
        <f t="shared" si="5"/>
        <v>2593.4283132530122</v>
      </c>
      <c r="KL119">
        <f t="shared" si="5"/>
        <v>2617.533060240964</v>
      </c>
      <c r="KM119">
        <f t="shared" si="5"/>
        <v>2643.66</v>
      </c>
      <c r="KN119">
        <f t="shared" si="5"/>
        <v>2648.2139356032567</v>
      </c>
      <c r="KO119">
        <f t="shared" si="5"/>
        <v>2652.9534127806564</v>
      </c>
      <c r="KP119">
        <f t="shared" si="5"/>
        <v>2657.9110000000001</v>
      </c>
      <c r="KQ119">
        <f t="shared" si="5"/>
        <v>2685.9731217587373</v>
      </c>
      <c r="KR119">
        <f t="shared" si="5"/>
        <v>2712.7770698985346</v>
      </c>
      <c r="KS119">
        <f t="shared" si="5"/>
        <v>2738.7489999999998</v>
      </c>
      <c r="KT119">
        <f t="shared" si="5"/>
        <v>2775.3568240815234</v>
      </c>
      <c r="KU119">
        <f t="shared" si="5"/>
        <v>2822.3435701260391</v>
      </c>
      <c r="KV119">
        <f t="shared" si="5"/>
        <v>2872.8809999999999</v>
      </c>
      <c r="KW119">
        <f t="shared" si="5"/>
        <v>2872.7508824940051</v>
      </c>
      <c r="KX119">
        <f t="shared" si="5"/>
        <v>2872.503258992806</v>
      </c>
      <c r="KY119">
        <f t="shared" si="5"/>
        <v>2870.3</v>
      </c>
      <c r="KZ119">
        <f t="shared" si="5"/>
        <v>2885.3464613722313</v>
      </c>
      <c r="LA119">
        <f t="shared" si="5"/>
        <v>2899.0947055645593</v>
      </c>
      <c r="LB119">
        <f t="shared" si="5"/>
        <v>2913.3</v>
      </c>
      <c r="LC119">
        <f t="shared" si="5"/>
        <v>2921.4018158236058</v>
      </c>
      <c r="LD119">
        <f t="shared" si="5"/>
        <v>2929.6573281452661</v>
      </c>
      <c r="LE119">
        <f t="shared" si="5"/>
        <v>2938.3</v>
      </c>
    </row>
    <row r="120" spans="5:317">
      <c r="E120">
        <v>3033.3333333333335</v>
      </c>
    </row>
    <row r="121" spans="5:317">
      <c r="E121">
        <v>3150.0000000000005</v>
      </c>
      <c r="F121">
        <v>2.5666666666666669</v>
      </c>
      <c r="G121">
        <v>2.6833333333333336</v>
      </c>
      <c r="H121">
        <v>2.8000000000000003</v>
      </c>
      <c r="I121">
        <v>2.916666666666667</v>
      </c>
      <c r="J121">
        <v>3.0333333333333337</v>
      </c>
      <c r="K121">
        <v>3.1500000000000004</v>
      </c>
      <c r="L121">
        <v>3.2666666666666671</v>
      </c>
      <c r="M121">
        <v>3.3833333333333337</v>
      </c>
      <c r="N121">
        <v>3.5000000000000004</v>
      </c>
      <c r="O121">
        <v>3.6166666666666671</v>
      </c>
      <c r="P121">
        <v>3.7333333333333338</v>
      </c>
      <c r="Q121">
        <v>3.8500000000000005</v>
      </c>
      <c r="R121">
        <v>3.9675000000000007</v>
      </c>
      <c r="S121">
        <v>4.0850000000000009</v>
      </c>
      <c r="T121">
        <v>4.2025000000000006</v>
      </c>
      <c r="U121">
        <v>4.32</v>
      </c>
      <c r="V121">
        <v>4.4375</v>
      </c>
      <c r="W121">
        <v>4.5549999999999997</v>
      </c>
      <c r="X121">
        <v>4.6724999999999994</v>
      </c>
      <c r="Y121">
        <v>4.7899999999999991</v>
      </c>
      <c r="Z121">
        <v>4.9074999999999989</v>
      </c>
      <c r="AA121">
        <v>5.0249999999999986</v>
      </c>
      <c r="AB121">
        <v>5.1424999999999983</v>
      </c>
      <c r="AC121">
        <v>5.259999999999998</v>
      </c>
      <c r="AD121">
        <v>5.3533333333333317</v>
      </c>
      <c r="AE121">
        <v>5.4466666666666654</v>
      </c>
      <c r="AF121">
        <v>5.5399999999999991</v>
      </c>
      <c r="AG121">
        <v>5.6333333333333329</v>
      </c>
      <c r="AH121">
        <v>5.7266666666666666</v>
      </c>
      <c r="AI121">
        <v>5.82</v>
      </c>
      <c r="AJ121">
        <v>5.913333333333334</v>
      </c>
      <c r="AK121">
        <v>6.0066666666666677</v>
      </c>
      <c r="AL121">
        <v>6.1000000000000014</v>
      </c>
      <c r="AM121">
        <v>6.1933333333333351</v>
      </c>
      <c r="AN121">
        <v>6.2866666666666688</v>
      </c>
      <c r="AO121">
        <v>6.3800000000000026</v>
      </c>
      <c r="AP121">
        <v>6.4700000000000024</v>
      </c>
      <c r="AQ121">
        <v>6.5600000000000014</v>
      </c>
      <c r="AR121">
        <v>6.6500000000000021</v>
      </c>
      <c r="AS121">
        <v>6.740000000000002</v>
      </c>
      <c r="AT121">
        <v>6.8300000000000018</v>
      </c>
      <c r="AU121">
        <v>6.9200000000000017</v>
      </c>
      <c r="AV121">
        <v>7.0100000000000016</v>
      </c>
      <c r="AW121">
        <v>7.1000000000000014</v>
      </c>
      <c r="AX121">
        <v>7.1900000000000013</v>
      </c>
      <c r="AY121">
        <v>7.2800000000000011</v>
      </c>
      <c r="AZ121">
        <v>7.370000000000001</v>
      </c>
      <c r="BA121">
        <v>7.4600000000000009</v>
      </c>
      <c r="BB121">
        <v>7.5316666666666672</v>
      </c>
      <c r="BC121">
        <v>7.6033333333333335</v>
      </c>
      <c r="BD121">
        <v>7.6749999999999998</v>
      </c>
      <c r="BE121">
        <v>7.7466666666666661</v>
      </c>
      <c r="BF121">
        <v>7.8183333333333325</v>
      </c>
      <c r="BG121">
        <v>7.8899999999999988</v>
      </c>
      <c r="BH121">
        <v>7.9616666666666651</v>
      </c>
      <c r="BI121">
        <v>8.0333333333333314</v>
      </c>
      <c r="BJ121">
        <v>8.1049999999999986</v>
      </c>
      <c r="BK121">
        <v>8.1766666666666659</v>
      </c>
      <c r="BL121">
        <v>8.2483333333333331</v>
      </c>
      <c r="BM121">
        <v>8.32</v>
      </c>
      <c r="BN121">
        <v>8.4083333333333332</v>
      </c>
      <c r="BO121">
        <v>8.4966666666666661</v>
      </c>
      <c r="BP121">
        <v>8.5849999999999973</v>
      </c>
      <c r="BQ121">
        <v>8.673333333333332</v>
      </c>
      <c r="BR121">
        <v>8.7616666666666649</v>
      </c>
      <c r="BS121">
        <v>8.8499999999999979</v>
      </c>
      <c r="BT121">
        <v>8.9383333333333308</v>
      </c>
      <c r="BU121">
        <v>9.0266666666666637</v>
      </c>
      <c r="BV121">
        <v>9.1149999999999967</v>
      </c>
      <c r="BW121">
        <v>9.2033333333333296</v>
      </c>
      <c r="BX121">
        <v>9.2916666666666625</v>
      </c>
      <c r="BY121">
        <v>9.3799999999999972</v>
      </c>
      <c r="BZ121">
        <v>9.462499999999995</v>
      </c>
      <c r="CA121">
        <v>9.5449999999999946</v>
      </c>
      <c r="CB121">
        <v>9.6274999999999942</v>
      </c>
      <c r="CC121">
        <v>9.7099999999999937</v>
      </c>
      <c r="CD121">
        <v>9.7924999999999933</v>
      </c>
      <c r="CE121">
        <v>9.8749999999999929</v>
      </c>
      <c r="CF121">
        <v>9.9574999999999925</v>
      </c>
      <c r="CG121">
        <v>10.039999999999992</v>
      </c>
      <c r="CH121">
        <v>10.122499999999992</v>
      </c>
      <c r="CI121">
        <v>10.204999999999991</v>
      </c>
      <c r="CJ121">
        <v>10.287499999999991</v>
      </c>
      <c r="CK121">
        <v>10.36999999999999</v>
      </c>
      <c r="CL121">
        <v>10.508333333333324</v>
      </c>
      <c r="CM121">
        <v>10.646666666666658</v>
      </c>
      <c r="CN121">
        <v>10.784999999999991</v>
      </c>
      <c r="CO121">
        <v>10.923333333333325</v>
      </c>
      <c r="CP121">
        <v>11.061666666666659</v>
      </c>
      <c r="CQ121">
        <v>11.199999999999992</v>
      </c>
      <c r="CR121">
        <v>11.338333333333326</v>
      </c>
      <c r="CS121">
        <v>11.476666666666659</v>
      </c>
      <c r="CT121">
        <v>11.614999999999993</v>
      </c>
      <c r="CU121">
        <v>11.753333333333327</v>
      </c>
      <c r="CV121">
        <v>11.89166666666666</v>
      </c>
      <c r="CW121">
        <v>12.029999999999994</v>
      </c>
      <c r="CX121">
        <v>12.174999999999994</v>
      </c>
      <c r="CY121">
        <v>12.319999999999993</v>
      </c>
      <c r="CZ121">
        <v>12.464999999999993</v>
      </c>
      <c r="DA121">
        <v>12.609999999999992</v>
      </c>
      <c r="DB121">
        <v>12.754999999999992</v>
      </c>
      <c r="DC121">
        <v>12.899999999999991</v>
      </c>
      <c r="DD121">
        <v>13.044999999999991</v>
      </c>
      <c r="DE121">
        <v>13.189999999999991</v>
      </c>
      <c r="DF121">
        <v>13.33499999999999</v>
      </c>
      <c r="DG121">
        <v>13.47999999999999</v>
      </c>
      <c r="DH121">
        <v>13.624999999999989</v>
      </c>
      <c r="DI121">
        <v>13.769999999999989</v>
      </c>
      <c r="DJ121">
        <v>13.946666666666655</v>
      </c>
      <c r="DK121">
        <v>14.123333333333321</v>
      </c>
      <c r="DL121">
        <v>14.299999999999986</v>
      </c>
      <c r="DM121">
        <v>14.476666666666652</v>
      </c>
      <c r="DN121">
        <v>14.653333333333318</v>
      </c>
      <c r="DO121">
        <v>14.829999999999984</v>
      </c>
      <c r="DP121">
        <v>15.00666666666665</v>
      </c>
      <c r="DQ121">
        <v>15.183333333333316</v>
      </c>
      <c r="DR121">
        <v>15.359999999999982</v>
      </c>
      <c r="DS121">
        <v>15.536666666666648</v>
      </c>
      <c r="DT121">
        <v>15.713333333333313</v>
      </c>
      <c r="DU121">
        <v>15.889999999999979</v>
      </c>
      <c r="DV121">
        <v>16.091666666666647</v>
      </c>
      <c r="DW121">
        <v>16.293333333333315</v>
      </c>
      <c r="DX121">
        <v>16.494999999999983</v>
      </c>
      <c r="DY121">
        <v>16.696666666666651</v>
      </c>
      <c r="DZ121">
        <v>16.898333333333319</v>
      </c>
      <c r="EA121">
        <v>17.099999999999987</v>
      </c>
      <c r="EB121">
        <v>17.301666666666655</v>
      </c>
      <c r="EC121">
        <v>17.503333333333323</v>
      </c>
      <c r="ED121">
        <v>17.704999999999991</v>
      </c>
      <c r="EE121">
        <v>17.906666666666659</v>
      </c>
      <c r="EF121">
        <v>18.108333333333327</v>
      </c>
      <c r="EG121">
        <v>18.309999999999995</v>
      </c>
      <c r="EH121">
        <v>18.467499999999994</v>
      </c>
      <c r="EI121">
        <v>18.624999999999993</v>
      </c>
      <c r="EJ121">
        <v>18.782499999999992</v>
      </c>
      <c r="EK121">
        <v>18.939999999999991</v>
      </c>
      <c r="EL121">
        <v>19.097499999999989</v>
      </c>
      <c r="EM121">
        <v>19.254999999999988</v>
      </c>
      <c r="EN121">
        <v>19.412499999999987</v>
      </c>
      <c r="EO121">
        <v>19.569999999999986</v>
      </c>
      <c r="EP121">
        <v>19.727499999999985</v>
      </c>
      <c r="EQ121">
        <v>19.884999999999984</v>
      </c>
      <c r="ER121">
        <v>20.042499999999983</v>
      </c>
      <c r="ES121">
        <v>20.199999999999982</v>
      </c>
      <c r="ET121">
        <v>20.343333333333316</v>
      </c>
      <c r="EU121">
        <v>20.48666666666665</v>
      </c>
      <c r="EV121">
        <v>20.629999999999985</v>
      </c>
      <c r="EW121">
        <v>20.773333333333319</v>
      </c>
      <c r="EX121">
        <v>20.916666666666654</v>
      </c>
      <c r="EY121">
        <v>21.059999999999988</v>
      </c>
      <c r="EZ121">
        <v>21.203333333333322</v>
      </c>
      <c r="FA121">
        <v>21.346666666666657</v>
      </c>
      <c r="FB121">
        <v>21.489999999999991</v>
      </c>
      <c r="FC121">
        <v>21.633333333333326</v>
      </c>
      <c r="FD121">
        <v>21.77666666666666</v>
      </c>
      <c r="FE121">
        <v>21.919999999999995</v>
      </c>
      <c r="FF121">
        <v>22.121666666666663</v>
      </c>
      <c r="FG121">
        <v>22.323333333333331</v>
      </c>
      <c r="FH121">
        <v>22.524999999999999</v>
      </c>
      <c r="FI121">
        <v>22.726666666666667</v>
      </c>
      <c r="FJ121">
        <v>22.928333333333335</v>
      </c>
      <c r="FK121">
        <v>23.130000000000003</v>
      </c>
      <c r="FL121">
        <v>23.331666666666671</v>
      </c>
      <c r="FM121">
        <v>23.533333333333339</v>
      </c>
      <c r="FN121">
        <v>23.735000000000007</v>
      </c>
      <c r="FO121">
        <v>23.936666666666675</v>
      </c>
      <c r="FP121">
        <v>24.138333333333343</v>
      </c>
      <c r="FQ121">
        <v>24.340000000000011</v>
      </c>
      <c r="FR121">
        <v>24.670000000000009</v>
      </c>
      <c r="FS121">
        <v>25.000000000000007</v>
      </c>
      <c r="FT121">
        <v>25.330000000000005</v>
      </c>
      <c r="FU121">
        <v>25.660000000000004</v>
      </c>
      <c r="FV121">
        <v>25.990000000000002</v>
      </c>
      <c r="FW121">
        <v>26.32</v>
      </c>
      <c r="FX121">
        <v>26.65</v>
      </c>
      <c r="FY121">
        <v>26.979999999999997</v>
      </c>
      <c r="FZ121">
        <v>27.309999999999995</v>
      </c>
      <c r="GA121">
        <v>27.639999999999993</v>
      </c>
      <c r="GB121">
        <v>27.969999999999992</v>
      </c>
      <c r="GC121">
        <v>28.29999999999999</v>
      </c>
      <c r="GD121">
        <v>28.398125457175915</v>
      </c>
      <c r="GE121">
        <v>28.49625091435184</v>
      </c>
      <c r="GF121">
        <v>28.594376371527769</v>
      </c>
      <c r="GG121">
        <v>28.692501828703691</v>
      </c>
      <c r="GH121">
        <v>28.790627285879619</v>
      </c>
      <c r="GI121">
        <v>28.888752743055544</v>
      </c>
      <c r="GJ121">
        <v>28.98687820023147</v>
      </c>
      <c r="GK121">
        <v>29.085003657407398</v>
      </c>
      <c r="GL121">
        <v>29.183129114583323</v>
      </c>
      <c r="GM121">
        <v>29.281254571759249</v>
      </c>
      <c r="GN121">
        <v>29.379380028935174</v>
      </c>
      <c r="GO121">
        <v>29.477505486111099</v>
      </c>
      <c r="GP121">
        <v>29.75977230062723</v>
      </c>
      <c r="GQ121">
        <v>30.042039115143357</v>
      </c>
      <c r="GR121">
        <v>30.324305929659488</v>
      </c>
      <c r="GS121">
        <v>30.606572744175619</v>
      </c>
      <c r="GT121">
        <v>30.888839558691746</v>
      </c>
      <c r="GU121">
        <v>31.171106373207873</v>
      </c>
      <c r="GV121">
        <v>31.453373187724001</v>
      </c>
      <c r="GW121">
        <v>31.735640002240132</v>
      </c>
      <c r="GX121">
        <v>32.017906816756259</v>
      </c>
      <c r="GY121">
        <v>32.300173631272386</v>
      </c>
      <c r="GZ121">
        <v>32.582440445788521</v>
      </c>
      <c r="HA121">
        <v>32.864707260304648</v>
      </c>
      <c r="HB121">
        <v>33.664142946131896</v>
      </c>
      <c r="HC121">
        <v>34.463578631959152</v>
      </c>
      <c r="HD121">
        <v>35.2630143177864</v>
      </c>
      <c r="HE121">
        <v>36.062450003613655</v>
      </c>
      <c r="HF121">
        <v>53.151156658633617</v>
      </c>
      <c r="HG121">
        <v>70.239863313653572</v>
      </c>
      <c r="HH121">
        <v>87.328569968673548</v>
      </c>
      <c r="HI121">
        <v>104.41727662369351</v>
      </c>
      <c r="HJ121">
        <v>121.50598327871349</v>
      </c>
      <c r="HK121">
        <v>138.59468993373346</v>
      </c>
      <c r="HL121">
        <v>155.68339658875345</v>
      </c>
      <c r="HM121">
        <v>172.77210324377339</v>
      </c>
      <c r="HN121">
        <v>176.27110574058514</v>
      </c>
      <c r="HO121">
        <v>180.50674034198883</v>
      </c>
      <c r="HP121">
        <v>185.22578976203096</v>
      </c>
      <c r="HQ121">
        <v>190.54335276705407</v>
      </c>
      <c r="HR121">
        <v>195.1473034207537</v>
      </c>
      <c r="HS121">
        <v>200.97130099768378</v>
      </c>
      <c r="HT121">
        <v>205.75940967753144</v>
      </c>
      <c r="HU121">
        <v>209.60370847337063</v>
      </c>
      <c r="HV121">
        <v>213.77028381496882</v>
      </c>
      <c r="HW121">
        <v>218.51235298827947</v>
      </c>
      <c r="HX121">
        <v>223.3234814213956</v>
      </c>
      <c r="HY121">
        <v>230.92</v>
      </c>
      <c r="HZ121">
        <v>234.07979134290363</v>
      </c>
      <c r="IA121">
        <v>239.36526049830604</v>
      </c>
      <c r="IB121">
        <v>247.52326723816631</v>
      </c>
      <c r="IC121">
        <v>253.06726477616994</v>
      </c>
      <c r="ID121">
        <v>257.72077566299163</v>
      </c>
      <c r="IE121">
        <v>264.55741511400129</v>
      </c>
      <c r="IF121">
        <v>271.82493520267968</v>
      </c>
      <c r="IG121">
        <v>278.11579251264232</v>
      </c>
      <c r="IH121">
        <v>285.15350959456401</v>
      </c>
      <c r="II121">
        <v>291.27201464945921</v>
      </c>
      <c r="IJ121">
        <v>300.40668416803516</v>
      </c>
      <c r="IK121">
        <v>316.80887377528944</v>
      </c>
      <c r="IL121">
        <v>322.6768590493873</v>
      </c>
      <c r="IM121">
        <v>330.66034116049894</v>
      </c>
      <c r="IN121">
        <v>343.65553601644098</v>
      </c>
      <c r="IO121">
        <v>359.84916061405869</v>
      </c>
      <c r="IP121">
        <v>383.44702414122469</v>
      </c>
      <c r="IQ121">
        <v>410.41960881315089</v>
      </c>
      <c r="IR121">
        <v>432.22937382331713</v>
      </c>
      <c r="IS121">
        <v>454.13987677810309</v>
      </c>
      <c r="IT121">
        <v>477.48589544371981</v>
      </c>
      <c r="IU121">
        <v>498.51494138308334</v>
      </c>
      <c r="IV121">
        <v>522.23872734102406</v>
      </c>
      <c r="IW121">
        <v>549.43797238834463</v>
      </c>
      <c r="IX121">
        <v>562.32903615427642</v>
      </c>
      <c r="IY121">
        <v>576.70301272243978</v>
      </c>
      <c r="IZ121">
        <v>591.4</v>
      </c>
      <c r="JA121">
        <v>603.86782768102671</v>
      </c>
      <c r="JB121">
        <v>617.17402994194924</v>
      </c>
      <c r="JC121">
        <v>630.6</v>
      </c>
      <c r="JD121">
        <v>761.96677891758043</v>
      </c>
      <c r="JE121">
        <v>872.97919950477535</v>
      </c>
      <c r="JF121">
        <v>983.61699999999996</v>
      </c>
      <c r="JG121">
        <v>1042.384</v>
      </c>
      <c r="JH121">
        <v>1102.048733254994</v>
      </c>
      <c r="JI121">
        <v>1159.9179999999999</v>
      </c>
      <c r="JJ121">
        <v>1201.7686433260394</v>
      </c>
      <c r="JK121">
        <v>1240.7349855579869</v>
      </c>
      <c r="JL121">
        <v>1289.146</v>
      </c>
      <c r="JM121">
        <v>1329.7641968024361</v>
      </c>
      <c r="JN121">
        <v>1367.0470411115341</v>
      </c>
      <c r="JO121">
        <v>1409.173</v>
      </c>
      <c r="JP121">
        <v>1503.1260913957935</v>
      </c>
      <c r="JQ121">
        <v>1577.5512868068834</v>
      </c>
      <c r="JR121">
        <v>1669.711</v>
      </c>
      <c r="JS121">
        <v>1729.5578050518136</v>
      </c>
      <c r="JT121">
        <v>1788.34702623057</v>
      </c>
      <c r="JU121">
        <v>1861.818</v>
      </c>
      <c r="JV121">
        <v>1899.6123647363872</v>
      </c>
      <c r="JW121">
        <v>1933.4150786516855</v>
      </c>
      <c r="JX121">
        <v>1978.7380000000001</v>
      </c>
      <c r="JY121">
        <v>1983.0000026126713</v>
      </c>
      <c r="JZ121">
        <v>1987.4434660352711</v>
      </c>
      <c r="KA121">
        <v>1992.9849999999999</v>
      </c>
      <c r="KB121">
        <v>2068.3812849181472</v>
      </c>
      <c r="KC121">
        <v>2135.3878431482312</v>
      </c>
      <c r="KD121">
        <v>2215.2806802721088</v>
      </c>
      <c r="KE121">
        <v>2257.3423148935999</v>
      </c>
      <c r="KF121">
        <v>2292.5422482011941</v>
      </c>
      <c r="KG121">
        <v>2342.319</v>
      </c>
      <c r="KH121">
        <v>2407.3641445929525</v>
      </c>
      <c r="KI121">
        <v>2476.97422600243</v>
      </c>
      <c r="KJ121">
        <v>2565.1060000000002</v>
      </c>
      <c r="KK121">
        <v>2593.4283132530122</v>
      </c>
      <c r="KL121">
        <v>2617.533060240964</v>
      </c>
      <c r="KM121">
        <v>2643.66</v>
      </c>
      <c r="KN121">
        <v>2648.2139356032567</v>
      </c>
      <c r="KO121">
        <v>2652.9534127806564</v>
      </c>
      <c r="KP121">
        <v>2657.9110000000001</v>
      </c>
      <c r="KQ121">
        <v>2685.9731217587373</v>
      </c>
      <c r="KR121">
        <v>2712.7770698985346</v>
      </c>
      <c r="KS121">
        <v>2738.7489999999998</v>
      </c>
      <c r="KT121">
        <v>2775.3568240815234</v>
      </c>
      <c r="KU121">
        <v>2822.3435701260391</v>
      </c>
      <c r="KV121">
        <v>2872.8809999999999</v>
      </c>
      <c r="KW121">
        <v>2872.7508824940051</v>
      </c>
      <c r="KX121">
        <v>2872.503258992806</v>
      </c>
      <c r="KY121">
        <v>2870.3</v>
      </c>
      <c r="KZ121">
        <v>2885.3464613722313</v>
      </c>
      <c r="LA121">
        <v>2899.0947055645593</v>
      </c>
      <c r="LB121">
        <v>2913.3</v>
      </c>
      <c r="LC121">
        <v>2921.4018158236058</v>
      </c>
      <c r="LD121">
        <v>2929.6573281452661</v>
      </c>
      <c r="LE121">
        <v>2938.3</v>
      </c>
    </row>
    <row r="122" spans="5:317">
      <c r="E122">
        <v>3266.666666666667</v>
      </c>
    </row>
    <row r="123" spans="5:317">
      <c r="E123">
        <v>3383.3333333333339</v>
      </c>
    </row>
    <row r="124" spans="5:317">
      <c r="E124">
        <v>3500.0000000000005</v>
      </c>
    </row>
    <row r="125" spans="5:317">
      <c r="E125">
        <v>3616.666666666667</v>
      </c>
    </row>
    <row r="126" spans="5:317">
      <c r="E126">
        <v>3733.3333333333339</v>
      </c>
    </row>
    <row r="127" spans="5:317">
      <c r="E127">
        <v>3850.0000000000005</v>
      </c>
    </row>
    <row r="128" spans="5:317">
      <c r="E128">
        <v>3967.5000000000009</v>
      </c>
    </row>
    <row r="129" spans="5:5">
      <c r="E129">
        <v>4085.0000000000009</v>
      </c>
    </row>
    <row r="130" spans="5:5">
      <c r="E130">
        <v>4202.5000000000009</v>
      </c>
    </row>
    <row r="131" spans="5:5">
      <c r="E131">
        <v>4320</v>
      </c>
    </row>
    <row r="132" spans="5:5">
      <c r="E132">
        <v>4437.5</v>
      </c>
    </row>
    <row r="133" spans="5:5">
      <c r="E133">
        <v>4555</v>
      </c>
    </row>
    <row r="134" spans="5:5">
      <c r="E134">
        <v>4672.4999999999991</v>
      </c>
    </row>
    <row r="135" spans="5:5">
      <c r="E135">
        <v>4789.9999999999991</v>
      </c>
    </row>
    <row r="136" spans="5:5">
      <c r="E136">
        <v>4907.4999999999991</v>
      </c>
    </row>
    <row r="137" spans="5:5">
      <c r="E137">
        <v>5024.9999999999982</v>
      </c>
    </row>
    <row r="138" spans="5:5">
      <c r="E138">
        <v>5142.4999999999982</v>
      </c>
    </row>
    <row r="139" spans="5:5">
      <c r="E139">
        <v>5259.9999999999982</v>
      </c>
    </row>
    <row r="140" spans="5:5">
      <c r="E140">
        <v>5353.3333333333321</v>
      </c>
    </row>
    <row r="141" spans="5:5">
      <c r="E141">
        <v>5446.6666666666652</v>
      </c>
    </row>
    <row r="142" spans="5:5">
      <c r="E142">
        <v>5539.9999999999991</v>
      </c>
    </row>
    <row r="143" spans="5:5">
      <c r="E143">
        <v>5633.333333333333</v>
      </c>
    </row>
    <row r="144" spans="5:5">
      <c r="E144">
        <v>5726.666666666667</v>
      </c>
    </row>
    <row r="145" spans="5:5">
      <c r="E145">
        <v>5820</v>
      </c>
    </row>
    <row r="146" spans="5:5">
      <c r="E146">
        <v>5913.3333333333339</v>
      </c>
    </row>
    <row r="147" spans="5:5">
      <c r="E147">
        <v>6006.6666666666679</v>
      </c>
    </row>
    <row r="148" spans="5:5">
      <c r="E148">
        <v>6100.0000000000018</v>
      </c>
    </row>
    <row r="149" spans="5:5">
      <c r="E149">
        <v>6193.3333333333348</v>
      </c>
    </row>
    <row r="150" spans="5:5">
      <c r="E150">
        <v>6286.6666666666688</v>
      </c>
    </row>
    <row r="151" spans="5:5">
      <c r="E151">
        <v>6380.0000000000027</v>
      </c>
    </row>
    <row r="152" spans="5:5">
      <c r="E152">
        <v>6470.0000000000027</v>
      </c>
    </row>
    <row r="153" spans="5:5">
      <c r="E153">
        <v>6560.0000000000018</v>
      </c>
    </row>
    <row r="154" spans="5:5">
      <c r="E154">
        <v>6650.0000000000018</v>
      </c>
    </row>
    <row r="155" spans="5:5">
      <c r="E155">
        <v>6740.0000000000018</v>
      </c>
    </row>
    <row r="156" spans="5:5">
      <c r="E156">
        <v>6830.0000000000018</v>
      </c>
    </row>
    <row r="157" spans="5:5">
      <c r="E157">
        <v>6920.0000000000018</v>
      </c>
    </row>
    <row r="158" spans="5:5">
      <c r="E158">
        <v>7010.0000000000018</v>
      </c>
    </row>
    <row r="159" spans="5:5">
      <c r="E159">
        <v>7100.0000000000018</v>
      </c>
    </row>
    <row r="160" spans="5:5">
      <c r="E160">
        <v>7190.0000000000009</v>
      </c>
    </row>
    <row r="161" spans="5:5">
      <c r="E161">
        <v>7280.0000000000009</v>
      </c>
    </row>
    <row r="162" spans="5:5">
      <c r="E162">
        <v>7370.0000000000009</v>
      </c>
    </row>
    <row r="163" spans="5:5">
      <c r="E163">
        <v>7460.0000000000009</v>
      </c>
    </row>
    <row r="164" spans="5:5">
      <c r="E164">
        <v>7531.666666666667</v>
      </c>
    </row>
    <row r="165" spans="5:5">
      <c r="E165">
        <v>7603.3333333333339</v>
      </c>
    </row>
    <row r="166" spans="5:5">
      <c r="E166">
        <v>7675</v>
      </c>
    </row>
    <row r="167" spans="5:5">
      <c r="E167">
        <v>7746.6666666666661</v>
      </c>
    </row>
    <row r="168" spans="5:5">
      <c r="E168">
        <v>7818.3333333333321</v>
      </c>
    </row>
    <row r="169" spans="5:5">
      <c r="E169">
        <v>7889.9999999999991</v>
      </c>
    </row>
    <row r="170" spans="5:5">
      <c r="E170">
        <v>7961.6666666666652</v>
      </c>
    </row>
    <row r="171" spans="5:5">
      <c r="E171">
        <v>8033.3333333333312</v>
      </c>
    </row>
    <row r="172" spans="5:5">
      <c r="E172">
        <v>8104.9999999999991</v>
      </c>
    </row>
    <row r="173" spans="5:5">
      <c r="E173">
        <v>8176.6666666666661</v>
      </c>
    </row>
    <row r="174" spans="5:5">
      <c r="E174">
        <v>8248.3333333333339</v>
      </c>
    </row>
    <row r="175" spans="5:5">
      <c r="E175">
        <v>8320</v>
      </c>
    </row>
    <row r="176" spans="5:5">
      <c r="E176">
        <v>8408.3333333333339</v>
      </c>
    </row>
    <row r="177" spans="5:5">
      <c r="E177">
        <v>8496.6666666666661</v>
      </c>
    </row>
    <row r="178" spans="5:5">
      <c r="E178">
        <v>8584.9999999999982</v>
      </c>
    </row>
    <row r="179" spans="5:5">
      <c r="E179">
        <v>8673.3333333333321</v>
      </c>
    </row>
    <row r="180" spans="5:5">
      <c r="E180">
        <v>8761.6666666666642</v>
      </c>
    </row>
    <row r="181" spans="5:5">
      <c r="E181">
        <v>8849.9999999999982</v>
      </c>
    </row>
    <row r="182" spans="5:5">
      <c r="E182">
        <v>8938.3333333333303</v>
      </c>
    </row>
    <row r="183" spans="5:5">
      <c r="E183">
        <v>9026.6666666666642</v>
      </c>
    </row>
    <row r="184" spans="5:5">
      <c r="E184">
        <v>9114.9999999999964</v>
      </c>
    </row>
    <row r="185" spans="5:5">
      <c r="E185">
        <v>9203.3333333333303</v>
      </c>
    </row>
    <row r="186" spans="5:5">
      <c r="E186">
        <v>9291.6666666666624</v>
      </c>
    </row>
    <row r="187" spans="5:5">
      <c r="E187">
        <v>9379.9999999999964</v>
      </c>
    </row>
    <row r="188" spans="5:5">
      <c r="E188">
        <v>9462.4999999999945</v>
      </c>
    </row>
    <row r="189" spans="5:5">
      <c r="E189">
        <v>9544.9999999999945</v>
      </c>
    </row>
    <row r="190" spans="5:5">
      <c r="E190">
        <v>9627.4999999999945</v>
      </c>
    </row>
    <row r="191" spans="5:5">
      <c r="E191">
        <v>9709.9999999999945</v>
      </c>
    </row>
    <row r="192" spans="5:5">
      <c r="E192">
        <v>9792.4999999999927</v>
      </c>
    </row>
    <row r="193" spans="5:5">
      <c r="E193">
        <v>9874.9999999999927</v>
      </c>
    </row>
    <row r="194" spans="5:5">
      <c r="E194">
        <v>9957.4999999999927</v>
      </c>
    </row>
    <row r="195" spans="5:5">
      <c r="E195">
        <v>10039.999999999993</v>
      </c>
    </row>
    <row r="196" spans="5:5">
      <c r="E196">
        <v>10122.499999999991</v>
      </c>
    </row>
    <row r="197" spans="5:5">
      <c r="E197">
        <v>10204.999999999991</v>
      </c>
    </row>
    <row r="198" spans="5:5">
      <c r="E198">
        <v>10287.499999999991</v>
      </c>
    </row>
    <row r="199" spans="5:5">
      <c r="E199">
        <v>10369.999999999991</v>
      </c>
    </row>
    <row r="200" spans="5:5">
      <c r="E200">
        <v>10508.333333333325</v>
      </c>
    </row>
    <row r="201" spans="5:5">
      <c r="E201">
        <v>10646.666666666657</v>
      </c>
    </row>
    <row r="202" spans="5:5">
      <c r="E202">
        <v>10784.999999999991</v>
      </c>
    </row>
    <row r="203" spans="5:5">
      <c r="E203">
        <v>10923.333333333325</v>
      </c>
    </row>
    <row r="204" spans="5:5">
      <c r="E204">
        <v>11061.666666666659</v>
      </c>
    </row>
    <row r="205" spans="5:5">
      <c r="E205">
        <v>11199.999999999993</v>
      </c>
    </row>
    <row r="206" spans="5:5">
      <c r="E206">
        <v>11338.333333333327</v>
      </c>
    </row>
    <row r="207" spans="5:5">
      <c r="E207">
        <v>11476.666666666659</v>
      </c>
    </row>
    <row r="208" spans="5:5">
      <c r="E208">
        <v>11614.999999999993</v>
      </c>
    </row>
    <row r="209" spans="5:5">
      <c r="E209">
        <v>11753.333333333327</v>
      </c>
    </row>
    <row r="210" spans="5:5">
      <c r="E210">
        <v>11891.666666666661</v>
      </c>
    </row>
    <row r="211" spans="5:5">
      <c r="E211">
        <v>12029.999999999995</v>
      </c>
    </row>
    <row r="212" spans="5:5">
      <c r="E212">
        <v>12174.999999999993</v>
      </c>
    </row>
    <row r="213" spans="5:5">
      <c r="E213">
        <v>12319.999999999993</v>
      </c>
    </row>
    <row r="214" spans="5:5">
      <c r="E214">
        <v>12464.999999999993</v>
      </c>
    </row>
    <row r="215" spans="5:5">
      <c r="E215">
        <v>12609.999999999993</v>
      </c>
    </row>
    <row r="216" spans="5:5">
      <c r="E216">
        <v>12754.999999999993</v>
      </c>
    </row>
    <row r="217" spans="5:5">
      <c r="E217">
        <v>12899.999999999991</v>
      </c>
    </row>
    <row r="218" spans="5:5">
      <c r="E218">
        <v>13044.999999999991</v>
      </c>
    </row>
    <row r="219" spans="5:5">
      <c r="E219">
        <v>13189.999999999991</v>
      </c>
    </row>
    <row r="220" spans="5:5">
      <c r="E220">
        <v>13334.999999999991</v>
      </c>
    </row>
    <row r="221" spans="5:5">
      <c r="E221">
        <v>13479.999999999989</v>
      </c>
    </row>
    <row r="222" spans="5:5">
      <c r="E222">
        <v>13624.999999999989</v>
      </c>
    </row>
    <row r="223" spans="5:5">
      <c r="E223">
        <v>13769.999999999989</v>
      </c>
    </row>
    <row r="224" spans="5:5">
      <c r="E224">
        <v>13946.666666666655</v>
      </c>
    </row>
    <row r="225" spans="5:5">
      <c r="E225">
        <v>14123.333333333321</v>
      </c>
    </row>
    <row r="226" spans="5:5">
      <c r="E226">
        <v>14299.999999999987</v>
      </c>
    </row>
    <row r="227" spans="5:5">
      <c r="E227">
        <v>14476.666666666652</v>
      </c>
    </row>
    <row r="228" spans="5:5">
      <c r="E228">
        <v>14653.333333333318</v>
      </c>
    </row>
    <row r="229" spans="5:5">
      <c r="E229">
        <v>14829.999999999984</v>
      </c>
    </row>
    <row r="230" spans="5:5">
      <c r="E230">
        <v>15006.66666666665</v>
      </c>
    </row>
    <row r="231" spans="5:5">
      <c r="E231">
        <v>15183.333333333316</v>
      </c>
    </row>
    <row r="232" spans="5:5">
      <c r="E232">
        <v>15359.999999999982</v>
      </c>
    </row>
    <row r="233" spans="5:5">
      <c r="E233">
        <v>15536.666666666648</v>
      </c>
    </row>
    <row r="234" spans="5:5">
      <c r="E234">
        <v>15713.333333333314</v>
      </c>
    </row>
    <row r="235" spans="5:5">
      <c r="E235">
        <v>15889.99999999998</v>
      </c>
    </row>
    <row r="236" spans="5:5">
      <c r="E236">
        <v>16091.666666666648</v>
      </c>
    </row>
    <row r="237" spans="5:5">
      <c r="E237">
        <v>16293.333333333316</v>
      </c>
    </row>
    <row r="238" spans="5:5">
      <c r="E238">
        <v>16494.999999999982</v>
      </c>
    </row>
    <row r="239" spans="5:5">
      <c r="E239">
        <v>16696.66666666665</v>
      </c>
    </row>
    <row r="240" spans="5:5">
      <c r="E240">
        <v>16898.333333333318</v>
      </c>
    </row>
    <row r="241" spans="5:5">
      <c r="E241">
        <v>17099.999999999985</v>
      </c>
    </row>
    <row r="242" spans="5:5">
      <c r="E242">
        <v>17301.666666666657</v>
      </c>
    </row>
    <row r="243" spans="5:5">
      <c r="E243">
        <v>17503.333333333325</v>
      </c>
    </row>
    <row r="244" spans="5:5">
      <c r="E244">
        <v>17704.999999999993</v>
      </c>
    </row>
    <row r="245" spans="5:5">
      <c r="E245">
        <v>17906.666666666661</v>
      </c>
    </row>
    <row r="246" spans="5:5">
      <c r="E246">
        <v>18108.333333333328</v>
      </c>
    </row>
    <row r="247" spans="5:5">
      <c r="E247">
        <v>18309.999999999996</v>
      </c>
    </row>
    <row r="248" spans="5:5">
      <c r="E248">
        <v>18467.499999999993</v>
      </c>
    </row>
    <row r="249" spans="5:5">
      <c r="E249">
        <v>18624.999999999993</v>
      </c>
    </row>
    <row r="250" spans="5:5">
      <c r="E250">
        <v>18782.499999999993</v>
      </c>
    </row>
    <row r="251" spans="5:5">
      <c r="E251">
        <v>18939.999999999989</v>
      </c>
    </row>
    <row r="252" spans="5:5">
      <c r="E252">
        <v>19097.499999999989</v>
      </c>
    </row>
    <row r="253" spans="5:5">
      <c r="E253">
        <v>19254.999999999989</v>
      </c>
    </row>
    <row r="254" spans="5:5">
      <c r="E254">
        <v>19412.499999999985</v>
      </c>
    </row>
    <row r="255" spans="5:5">
      <c r="E255">
        <v>19569.999999999985</v>
      </c>
    </row>
    <row r="256" spans="5:5">
      <c r="E256">
        <v>19727.499999999985</v>
      </c>
    </row>
    <row r="257" spans="5:5">
      <c r="E257">
        <v>19884.999999999985</v>
      </c>
    </row>
    <row r="258" spans="5:5">
      <c r="E258">
        <v>20042.499999999982</v>
      </c>
    </row>
    <row r="259" spans="5:5">
      <c r="E259">
        <v>20199.999999999982</v>
      </c>
    </row>
    <row r="260" spans="5:5">
      <c r="E260">
        <v>20343.333333333318</v>
      </c>
    </row>
    <row r="261" spans="5:5">
      <c r="E261">
        <v>20486.66666666665</v>
      </c>
    </row>
    <row r="262" spans="5:5">
      <c r="E262">
        <v>20629.999999999985</v>
      </c>
    </row>
    <row r="263" spans="5:5">
      <c r="E263">
        <v>20773.333333333318</v>
      </c>
    </row>
    <row r="264" spans="5:5">
      <c r="E264">
        <v>20916.666666666653</v>
      </c>
    </row>
    <row r="265" spans="5:5">
      <c r="E265">
        <v>21059.999999999989</v>
      </c>
    </row>
    <row r="266" spans="5:5">
      <c r="E266">
        <v>21203.333333333321</v>
      </c>
    </row>
    <row r="267" spans="5:5">
      <c r="E267">
        <v>21346.666666666657</v>
      </c>
    </row>
    <row r="268" spans="5:5">
      <c r="E268">
        <v>21489.999999999993</v>
      </c>
    </row>
    <row r="269" spans="5:5">
      <c r="E269">
        <v>21633.333333333325</v>
      </c>
    </row>
    <row r="270" spans="5:5">
      <c r="E270">
        <v>21776.666666666661</v>
      </c>
    </row>
    <row r="271" spans="5:5">
      <c r="E271">
        <v>21919.999999999996</v>
      </c>
    </row>
    <row r="272" spans="5:5">
      <c r="E272">
        <v>22121.666666666664</v>
      </c>
    </row>
    <row r="273" spans="5:5">
      <c r="E273">
        <v>22323.333333333332</v>
      </c>
    </row>
    <row r="274" spans="5:5">
      <c r="E274">
        <v>22525</v>
      </c>
    </row>
    <row r="275" spans="5:5">
      <c r="E275">
        <v>22726.666666666668</v>
      </c>
    </row>
    <row r="276" spans="5:5">
      <c r="E276">
        <v>22928.333333333336</v>
      </c>
    </row>
    <row r="277" spans="5:5">
      <c r="E277">
        <v>23130.000000000004</v>
      </c>
    </row>
    <row r="278" spans="5:5">
      <c r="E278">
        <v>23331.666666666672</v>
      </c>
    </row>
    <row r="279" spans="5:5">
      <c r="E279">
        <v>23533.333333333339</v>
      </c>
    </row>
    <row r="280" spans="5:5">
      <c r="E280">
        <v>23735.000000000007</v>
      </c>
    </row>
    <row r="281" spans="5:5">
      <c r="E281">
        <v>23936.666666666675</v>
      </c>
    </row>
    <row r="282" spans="5:5">
      <c r="E282">
        <v>24138.333333333343</v>
      </c>
    </row>
    <row r="283" spans="5:5">
      <c r="E283">
        <v>24340.000000000011</v>
      </c>
    </row>
    <row r="284" spans="5:5">
      <c r="E284">
        <v>24670.000000000007</v>
      </c>
    </row>
    <row r="285" spans="5:5">
      <c r="E285">
        <v>25000.000000000007</v>
      </c>
    </row>
    <row r="286" spans="5:5">
      <c r="E286">
        <v>25330.000000000004</v>
      </c>
    </row>
    <row r="287" spans="5:5">
      <c r="E287">
        <v>25660.000000000004</v>
      </c>
    </row>
    <row r="288" spans="5:5">
      <c r="E288">
        <v>25990.000000000004</v>
      </c>
    </row>
    <row r="289" spans="5:5">
      <c r="E289">
        <v>26320</v>
      </c>
    </row>
    <row r="290" spans="5:5">
      <c r="E290">
        <v>26650</v>
      </c>
    </row>
    <row r="291" spans="5:5">
      <c r="E291">
        <v>26979.999999999996</v>
      </c>
    </row>
    <row r="292" spans="5:5">
      <c r="E292">
        <v>27309.999999999996</v>
      </c>
    </row>
    <row r="293" spans="5:5">
      <c r="E293">
        <v>27639.999999999993</v>
      </c>
    </row>
    <row r="294" spans="5:5">
      <c r="E294">
        <v>27969.999999999993</v>
      </c>
    </row>
    <row r="295" spans="5:5">
      <c r="E295">
        <v>28299.999999999989</v>
      </c>
    </row>
    <row r="296" spans="5:5">
      <c r="E296">
        <v>28398.125457175916</v>
      </c>
    </row>
    <row r="297" spans="5:5">
      <c r="E297">
        <v>28496.25091435184</v>
      </c>
    </row>
    <row r="298" spans="5:5">
      <c r="E298">
        <v>28594.376371527767</v>
      </c>
    </row>
    <row r="299" spans="5:5">
      <c r="E299">
        <v>28692.501828703691</v>
      </c>
    </row>
    <row r="300" spans="5:5">
      <c r="E300">
        <v>28790.627285879618</v>
      </c>
    </row>
    <row r="301" spans="5:5">
      <c r="E301">
        <v>28888.752743055546</v>
      </c>
    </row>
    <row r="302" spans="5:5">
      <c r="E302">
        <v>28986.878200231469</v>
      </c>
    </row>
    <row r="303" spans="5:5">
      <c r="E303">
        <v>29085.003657407397</v>
      </c>
    </row>
    <row r="304" spans="5:5">
      <c r="E304">
        <v>29183.129114583324</v>
      </c>
    </row>
    <row r="305" spans="5:5">
      <c r="E305">
        <v>29281.254571759247</v>
      </c>
    </row>
    <row r="306" spans="5:5">
      <c r="E306">
        <v>29379.380028935175</v>
      </c>
    </row>
    <row r="307" spans="5:5">
      <c r="E307">
        <v>29477.505486111098</v>
      </c>
    </row>
    <row r="308" spans="5:5">
      <c r="E308">
        <v>29759.772300627228</v>
      </c>
    </row>
    <row r="309" spans="5:5">
      <c r="E309">
        <v>30042.039115143358</v>
      </c>
    </row>
    <row r="310" spans="5:5">
      <c r="E310">
        <v>30324.305929659487</v>
      </c>
    </row>
    <row r="311" spans="5:5">
      <c r="E311">
        <v>30606.572744175617</v>
      </c>
    </row>
    <row r="312" spans="5:5">
      <c r="E312">
        <v>30888.839558691747</v>
      </c>
    </row>
    <row r="313" spans="5:5">
      <c r="E313">
        <v>31171.106373207873</v>
      </c>
    </row>
    <row r="314" spans="5:5">
      <c r="E314">
        <v>31453.373187724002</v>
      </c>
    </row>
    <row r="315" spans="5:5">
      <c r="E315">
        <v>31735.640002240132</v>
      </c>
    </row>
    <row r="316" spans="5:5">
      <c r="E316">
        <v>32017.906816756262</v>
      </c>
    </row>
    <row r="317" spans="5:5">
      <c r="E317">
        <v>32300.173631272388</v>
      </c>
    </row>
    <row r="318" spans="5:5">
      <c r="E318">
        <v>32582.440445788518</v>
      </c>
    </row>
    <row r="319" spans="5:5">
      <c r="E319">
        <v>32864.707260304647</v>
      </c>
    </row>
    <row r="320" spans="5:5">
      <c r="E320">
        <v>33664.142946131898</v>
      </c>
    </row>
    <row r="321" spans="5:5">
      <c r="E321">
        <v>34463.57863195915</v>
      </c>
    </row>
    <row r="322" spans="5:5">
      <c r="E322">
        <v>35263.014317786401</v>
      </c>
    </row>
    <row r="323" spans="5:5">
      <c r="E323">
        <v>36062.450003613652</v>
      </c>
    </row>
    <row r="324" spans="5:5">
      <c r="E324">
        <v>53151.156658633619</v>
      </c>
    </row>
    <row r="325" spans="5:5">
      <c r="E325">
        <v>70239.863313653579</v>
      </c>
    </row>
    <row r="326" spans="5:5">
      <c r="E326">
        <v>87328.569968673546</v>
      </c>
    </row>
    <row r="327" spans="5:5">
      <c r="E327">
        <v>104417.27662369351</v>
      </c>
    </row>
    <row r="328" spans="5:5">
      <c r="E328">
        <v>121505.98327871348</v>
      </c>
    </row>
    <row r="329" spans="5:5">
      <c r="E329">
        <v>138594.68993373346</v>
      </c>
    </row>
    <row r="330" spans="5:5">
      <c r="E330">
        <v>155683.39658875344</v>
      </c>
    </row>
    <row r="331" spans="5:5">
      <c r="E331">
        <v>172772.1032437734</v>
      </c>
    </row>
    <row r="332" spans="5:5">
      <c r="E332">
        <v>176271.10574058513</v>
      </c>
    </row>
    <row r="333" spans="5:5">
      <c r="E333">
        <v>180506.74034198883</v>
      </c>
    </row>
    <row r="334" spans="5:5">
      <c r="E334">
        <v>185225.78976203097</v>
      </c>
    </row>
    <row r="335" spans="5:5">
      <c r="E335">
        <v>190543.35276705408</v>
      </c>
    </row>
    <row r="336" spans="5:5">
      <c r="E336">
        <v>195147.30342075371</v>
      </c>
    </row>
    <row r="337" spans="5:5">
      <c r="E337">
        <v>200971.30099768378</v>
      </c>
    </row>
    <row r="338" spans="5:5">
      <c r="E338">
        <v>205759.40967753142</v>
      </c>
    </row>
    <row r="339" spans="5:5">
      <c r="E339">
        <v>209603.70847337064</v>
      </c>
    </row>
    <row r="340" spans="5:5">
      <c r="E340">
        <v>213770.28381496883</v>
      </c>
    </row>
    <row r="341" spans="5:5">
      <c r="E341">
        <v>218512.35298827948</v>
      </c>
    </row>
    <row r="342" spans="5:5">
      <c r="E342">
        <v>223323.48142139561</v>
      </c>
    </row>
    <row r="343" spans="5:5">
      <c r="E343">
        <v>230920</v>
      </c>
    </row>
    <row r="344" spans="5:5">
      <c r="E344">
        <v>234079.79134290363</v>
      </c>
    </row>
    <row r="345" spans="5:5">
      <c r="E345">
        <v>239365.26049830604</v>
      </c>
    </row>
    <row r="346" spans="5:5">
      <c r="E346">
        <v>247523.2672381663</v>
      </c>
    </row>
    <row r="347" spans="5:5">
      <c r="E347">
        <v>253067.26477616993</v>
      </c>
    </row>
    <row r="348" spans="5:5">
      <c r="E348">
        <v>257720.77566299163</v>
      </c>
    </row>
    <row r="349" spans="5:5">
      <c r="E349">
        <v>264557.41511400131</v>
      </c>
    </row>
    <row r="350" spans="5:5">
      <c r="E350">
        <v>271824.93520267966</v>
      </c>
    </row>
    <row r="351" spans="5:5">
      <c r="E351">
        <v>278115.79251264234</v>
      </c>
    </row>
    <row r="352" spans="5:5">
      <c r="E352">
        <v>285153.50959456404</v>
      </c>
    </row>
    <row r="353" spans="5:5">
      <c r="E353">
        <v>291272.01464945922</v>
      </c>
    </row>
    <row r="354" spans="5:5">
      <c r="E354">
        <v>300406.68416803516</v>
      </c>
    </row>
    <row r="355" spans="5:5">
      <c r="E355">
        <v>316808.87377528945</v>
      </c>
    </row>
    <row r="356" spans="5:5">
      <c r="E356">
        <v>322676.85904938728</v>
      </c>
    </row>
    <row r="357" spans="5:5">
      <c r="E357">
        <v>330660.34116049897</v>
      </c>
    </row>
    <row r="358" spans="5:5">
      <c r="E358">
        <v>343655.53601644095</v>
      </c>
    </row>
    <row r="359" spans="5:5">
      <c r="E359">
        <v>359849.16061405867</v>
      </c>
    </row>
    <row r="360" spans="5:5">
      <c r="E360">
        <v>383447.02414122468</v>
      </c>
    </row>
    <row r="361" spans="5:5">
      <c r="E361">
        <v>410419.6088131509</v>
      </c>
    </row>
    <row r="362" spans="5:5">
      <c r="E362">
        <v>432229.37382331712</v>
      </c>
    </row>
    <row r="363" spans="5:5">
      <c r="E363">
        <v>454139.87677810306</v>
      </c>
    </row>
    <row r="364" spans="5:5">
      <c r="E364">
        <v>477485.89544371981</v>
      </c>
    </row>
    <row r="365" spans="5:5">
      <c r="E365">
        <v>498514.94138308335</v>
      </c>
    </row>
    <row r="366" spans="5:5">
      <c r="E366">
        <v>522238.72734102403</v>
      </c>
    </row>
    <row r="367" spans="5:5">
      <c r="E367">
        <v>549437.97238834458</v>
      </c>
    </row>
    <row r="368" spans="5:5">
      <c r="E368">
        <v>562329.03615427646</v>
      </c>
    </row>
    <row r="369" spans="5:5">
      <c r="E369">
        <v>576703.01272243983</v>
      </c>
    </row>
    <row r="370" spans="5:5">
      <c r="E370">
        <v>591400</v>
      </c>
    </row>
    <row r="371" spans="5:5">
      <c r="E371">
        <v>603867.82768102665</v>
      </c>
    </row>
    <row r="372" spans="5:5">
      <c r="E372">
        <v>617174.02994194929</v>
      </c>
    </row>
    <row r="373" spans="5:5">
      <c r="E373">
        <v>630600</v>
      </c>
    </row>
    <row r="374" spans="5:5">
      <c r="E374">
        <v>761966.77891758038</v>
      </c>
    </row>
    <row r="375" spans="5:5">
      <c r="E375">
        <v>872979.19950477534</v>
      </c>
    </row>
    <row r="376" spans="5:5">
      <c r="E376">
        <v>983617</v>
      </c>
    </row>
    <row r="377" spans="5:5">
      <c r="E377">
        <v>1042384</v>
      </c>
    </row>
    <row r="378" spans="5:5">
      <c r="E378">
        <v>1102048.733254994</v>
      </c>
    </row>
    <row r="379" spans="5:5">
      <c r="E379">
        <v>1159918</v>
      </c>
    </row>
    <row r="380" spans="5:5">
      <c r="E380">
        <v>1201768.6433260394</v>
      </c>
    </row>
    <row r="381" spans="5:5">
      <c r="E381">
        <v>1240734.9855579869</v>
      </c>
    </row>
    <row r="382" spans="5:5">
      <c r="E382">
        <v>1289146</v>
      </c>
    </row>
    <row r="383" spans="5:5">
      <c r="E383">
        <v>1329764.1968024361</v>
      </c>
    </row>
    <row r="384" spans="5:5">
      <c r="E384">
        <v>1367047.041111534</v>
      </c>
    </row>
    <row r="385" spans="5:5">
      <c r="E385">
        <v>1409173</v>
      </c>
    </row>
    <row r="386" spans="5:5">
      <c r="E386">
        <v>1503126.0913957935</v>
      </c>
    </row>
    <row r="387" spans="5:5">
      <c r="E387">
        <v>1577551.2868068833</v>
      </c>
    </row>
    <row r="388" spans="5:5">
      <c r="E388">
        <v>1669711</v>
      </c>
    </row>
    <row r="389" spans="5:5">
      <c r="E389">
        <v>1729557.8050518136</v>
      </c>
    </row>
    <row r="390" spans="5:5">
      <c r="E390">
        <v>1788347.0262305699</v>
      </c>
    </row>
    <row r="391" spans="5:5">
      <c r="E391">
        <v>1861818</v>
      </c>
    </row>
    <row r="392" spans="5:5">
      <c r="E392">
        <v>1899612.3647363873</v>
      </c>
    </row>
    <row r="393" spans="5:5">
      <c r="E393">
        <v>1933415.0786516855</v>
      </c>
    </row>
    <row r="394" spans="5:5">
      <c r="E394">
        <v>1978738</v>
      </c>
    </row>
    <row r="395" spans="5:5">
      <c r="E395">
        <v>1983000.0026126713</v>
      </c>
    </row>
    <row r="396" spans="5:5">
      <c r="E396">
        <v>1987443.4660352711</v>
      </c>
    </row>
    <row r="397" spans="5:5">
      <c r="E397">
        <v>1992985</v>
      </c>
    </row>
    <row r="398" spans="5:5">
      <c r="E398">
        <v>2068381.2849181471</v>
      </c>
    </row>
    <row r="399" spans="5:5">
      <c r="E399">
        <v>2135387.843148231</v>
      </c>
    </row>
    <row r="400" spans="5:5">
      <c r="E400">
        <v>2215280.6802721089</v>
      </c>
    </row>
    <row r="401" spans="5:5">
      <c r="E401">
        <v>2257342.3148936001</v>
      </c>
    </row>
    <row r="402" spans="5:5">
      <c r="E402">
        <v>2292542.2482011942</v>
      </c>
    </row>
    <row r="403" spans="5:5">
      <c r="E403">
        <v>2342319</v>
      </c>
    </row>
    <row r="404" spans="5:5">
      <c r="E404">
        <v>2407364.1445929524</v>
      </c>
    </row>
    <row r="405" spans="5:5">
      <c r="E405">
        <v>2476974.2260024301</v>
      </c>
    </row>
    <row r="406" spans="5:5">
      <c r="E406">
        <v>2565106</v>
      </c>
    </row>
    <row r="407" spans="5:5">
      <c r="E407">
        <v>2593428.313253012</v>
      </c>
    </row>
    <row r="408" spans="5:5">
      <c r="E408">
        <v>2617533.0602409639</v>
      </c>
    </row>
    <row r="409" spans="5:5">
      <c r="E409">
        <v>2643660</v>
      </c>
    </row>
    <row r="410" spans="5:5">
      <c r="E410">
        <v>2648213.9356032568</v>
      </c>
    </row>
    <row r="411" spans="5:5">
      <c r="E411">
        <v>2652953.4127806565</v>
      </c>
    </row>
    <row r="412" spans="5:5">
      <c r="E412">
        <v>2657911</v>
      </c>
    </row>
    <row r="413" spans="5:5">
      <c r="E413">
        <v>2685973.1217587371</v>
      </c>
    </row>
    <row r="414" spans="5:5">
      <c r="E414">
        <v>2712777.0698985346</v>
      </c>
    </row>
    <row r="415" spans="5:5">
      <c r="E415">
        <v>2738749</v>
      </c>
    </row>
    <row r="416" spans="5:5">
      <c r="E416">
        <v>2775356.8240815233</v>
      </c>
    </row>
    <row r="417" spans="5:5">
      <c r="E417">
        <v>2822343.570126039</v>
      </c>
    </row>
    <row r="418" spans="5:5">
      <c r="E418">
        <v>2872881</v>
      </c>
    </row>
    <row r="419" spans="5:5">
      <c r="E419">
        <v>2872750.8824940049</v>
      </c>
    </row>
    <row r="420" spans="5:5">
      <c r="E420">
        <v>2872503.2589928061</v>
      </c>
    </row>
    <row r="421" spans="5:5">
      <c r="E421">
        <v>2870300</v>
      </c>
    </row>
    <row r="422" spans="5:5">
      <c r="E422">
        <v>2885346.4613722311</v>
      </c>
    </row>
    <row r="423" spans="5:5">
      <c r="E423">
        <v>2899094.7055645594</v>
      </c>
    </row>
    <row r="424" spans="5:5">
      <c r="E424">
        <v>2913300</v>
      </c>
    </row>
    <row r="425" spans="5:5">
      <c r="E425">
        <v>2921401.8158236057</v>
      </c>
    </row>
    <row r="426" spans="5:5">
      <c r="E426">
        <v>2929657.328145266</v>
      </c>
    </row>
    <row r="427" spans="5:5">
      <c r="E427">
        <v>2938300</v>
      </c>
    </row>
  </sheetData>
  <hyperlinks>
    <hyperlink ref="C29" r:id="rId1" xr:uid="{00000000-0004-0000-0C00-000000000000}"/>
  </hyperlinks>
  <pageMargins left="0.75" right="0.75" top="1" bottom="1" header="0.5" footer="0.5"/>
  <pageSetup paperSize="9" orientation="portrait" horizontalDpi="4294967292" verticalDpi="4294967292" r:id="rId2"/>
  <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LM43"/>
  <sheetViews>
    <sheetView zoomScale="85" zoomScaleNormal="85" workbookViewId="0">
      <selection activeCell="Q22" sqref="Q22"/>
    </sheetView>
  </sheetViews>
  <sheetFormatPr defaultColWidth="11.25" defaultRowHeight="15.75"/>
  <cols>
    <col min="1" max="1" width="110.375" customWidth="1"/>
  </cols>
  <sheetData>
    <row r="1" spans="1:313">
      <c r="A1" t="str">
        <f>parameter_summary!B3</f>
        <v>"Population densities"</v>
      </c>
      <c r="B1">
        <f>parameter_summary!E3</f>
        <v>0</v>
      </c>
    </row>
    <row r="2" spans="1:313">
      <c r="A2" t="str">
        <f>parameter_summary!B4</f>
        <v>"building densities"</v>
      </c>
      <c r="B2">
        <f>parameter_summary!E4</f>
        <v>0</v>
      </c>
    </row>
    <row r="3" spans="1:313">
      <c r="A3" t="str">
        <f>parameter_summary!B5</f>
        <v>"total state population"</v>
      </c>
      <c r="B3">
        <f>parameter_summary!E5</f>
        <v>0</v>
      </c>
    </row>
    <row r="4" spans="1:313">
      <c r="A4" t="str">
        <f>parameter_summary!B7</f>
        <v>"Total regional (state) residential buildings"</v>
      </c>
      <c r="B4">
        <f>parameter_summary!E7</f>
        <v>149722</v>
      </c>
      <c r="C4">
        <f>parameter_summary!F7</f>
        <v>16142</v>
      </c>
      <c r="D4">
        <f>parameter_summary!G7</f>
        <v>5213</v>
      </c>
      <c r="E4">
        <f>parameter_summary!H7</f>
        <v>65851</v>
      </c>
      <c r="F4">
        <f>parameter_summary!I7</f>
        <v>23543</v>
      </c>
      <c r="G4">
        <f>parameter_summary!J7</f>
        <v>234196</v>
      </c>
      <c r="H4">
        <f>parameter_summary!K7</f>
        <v>70059</v>
      </c>
      <c r="I4">
        <f>parameter_summary!L7</f>
        <v>43528</v>
      </c>
      <c r="J4">
        <f>parameter_summary!M7</f>
        <v>13964</v>
      </c>
      <c r="K4">
        <f>parameter_summary!N7</f>
        <v>68159</v>
      </c>
      <c r="L4">
        <f>parameter_summary!O7</f>
        <v>22667</v>
      </c>
      <c r="M4">
        <f>parameter_summary!P7</f>
        <v>68929</v>
      </c>
      <c r="N4">
        <f>parameter_summary!Q7</f>
        <v>31002</v>
      </c>
      <c r="O4">
        <f>parameter_summary!R7</f>
        <v>7786</v>
      </c>
      <c r="P4">
        <f>parameter_summary!S7</f>
        <v>9160</v>
      </c>
      <c r="Q4">
        <f>parameter_summary!T7</f>
        <v>112941</v>
      </c>
      <c r="R4">
        <f>parameter_summary!U7</f>
        <v>18752</v>
      </c>
      <c r="S4">
        <f>parameter_summary!V7</f>
        <v>31940</v>
      </c>
      <c r="T4">
        <f>parameter_summary!W7</f>
        <v>68377</v>
      </c>
      <c r="U4">
        <f>parameter_summary!X7</f>
        <v>64185</v>
      </c>
      <c r="V4">
        <f>parameter_summary!Y7</f>
        <v>110583</v>
      </c>
      <c r="W4">
        <f>parameter_summary!Z7</f>
        <v>9809</v>
      </c>
      <c r="X4">
        <f>parameter_summary!AA7</f>
        <v>110680</v>
      </c>
      <c r="Y4">
        <f>parameter_summary!AB7</f>
        <v>132909</v>
      </c>
      <c r="Z4">
        <f>parameter_summary!AC7</f>
        <v>223936</v>
      </c>
      <c r="AA4">
        <f>parameter_summary!AD7</f>
        <v>16382</v>
      </c>
    </row>
    <row r="5" spans="1:313">
      <c r="A5" t="str">
        <f>parameter_summary!B9</f>
        <v>"Cumulated installed capacity in Switzerland (in total), monthly data (1991-2016) in [MWp]"</v>
      </c>
      <c r="B5">
        <f>parameter_summary!E9</f>
        <v>2.5666666666666669</v>
      </c>
      <c r="C5">
        <f>parameter_summary!F9</f>
        <v>2.6833333333333336</v>
      </c>
      <c r="D5">
        <f>parameter_summary!G9</f>
        <v>2.8000000000000003</v>
      </c>
      <c r="E5">
        <f>parameter_summary!H9</f>
        <v>2.916666666666667</v>
      </c>
      <c r="F5">
        <f>parameter_summary!I9</f>
        <v>3.0333333333333337</v>
      </c>
      <c r="G5">
        <f>parameter_summary!J9</f>
        <v>3.1500000000000004</v>
      </c>
      <c r="H5">
        <f>parameter_summary!K9</f>
        <v>3.2666666666666671</v>
      </c>
      <c r="I5">
        <f>parameter_summary!L9</f>
        <v>3.3833333333333337</v>
      </c>
      <c r="J5">
        <f>parameter_summary!M9</f>
        <v>3.5000000000000004</v>
      </c>
      <c r="K5">
        <f>parameter_summary!N9</f>
        <v>3.6166666666666671</v>
      </c>
      <c r="L5">
        <f>parameter_summary!O9</f>
        <v>3.7333333333333338</v>
      </c>
      <c r="M5">
        <f>parameter_summary!P9</f>
        <v>3.8500000000000005</v>
      </c>
      <c r="N5">
        <f>parameter_summary!Q9</f>
        <v>3.9675000000000007</v>
      </c>
      <c r="O5">
        <f>parameter_summary!R9</f>
        <v>4.0850000000000009</v>
      </c>
      <c r="P5">
        <f>parameter_summary!S9</f>
        <v>4.2025000000000006</v>
      </c>
      <c r="Q5">
        <f>parameter_summary!T9</f>
        <v>4.32</v>
      </c>
      <c r="R5">
        <f>parameter_summary!U9</f>
        <v>4.4375</v>
      </c>
      <c r="S5">
        <f>parameter_summary!V9</f>
        <v>4.5549999999999997</v>
      </c>
      <c r="T5">
        <f>parameter_summary!W9</f>
        <v>4.6724999999999994</v>
      </c>
      <c r="U5">
        <f>parameter_summary!X9</f>
        <v>4.7899999999999991</v>
      </c>
      <c r="V5">
        <f>parameter_summary!Y9</f>
        <v>4.9074999999999989</v>
      </c>
      <c r="W5">
        <f>parameter_summary!Z9</f>
        <v>5.0249999999999986</v>
      </c>
      <c r="X5">
        <f>parameter_summary!AA9</f>
        <v>5.1424999999999983</v>
      </c>
      <c r="Y5">
        <f>parameter_summary!AB9</f>
        <v>5.259999999999998</v>
      </c>
      <c r="Z5">
        <f>parameter_summary!AC9</f>
        <v>5.3533333333333317</v>
      </c>
      <c r="AA5">
        <f>parameter_summary!AD9</f>
        <v>5.4466666666666654</v>
      </c>
      <c r="AB5">
        <f>parameter_summary!AE9</f>
        <v>5.5399999999999991</v>
      </c>
      <c r="AC5">
        <f>parameter_summary!AF9</f>
        <v>5.6333333333333329</v>
      </c>
      <c r="AD5">
        <f>parameter_summary!AG9</f>
        <v>5.7266666666666666</v>
      </c>
      <c r="AE5">
        <f>parameter_summary!AH9</f>
        <v>5.82</v>
      </c>
      <c r="AF5">
        <f>parameter_summary!AI9</f>
        <v>5.913333333333334</v>
      </c>
      <c r="AG5">
        <f>parameter_summary!AJ9</f>
        <v>6.0066666666666677</v>
      </c>
      <c r="AH5">
        <f>parameter_summary!AK9</f>
        <v>6.1000000000000014</v>
      </c>
      <c r="AI5">
        <f>parameter_summary!AL9</f>
        <v>6.1933333333333351</v>
      </c>
      <c r="AJ5">
        <f>parameter_summary!AM9</f>
        <v>6.2866666666666688</v>
      </c>
      <c r="AK5">
        <f>parameter_summary!AN9</f>
        <v>6.3800000000000026</v>
      </c>
      <c r="AL5">
        <f>parameter_summary!AO9</f>
        <v>6.4700000000000024</v>
      </c>
      <c r="AM5">
        <f>parameter_summary!AP9</f>
        <v>6.5600000000000023</v>
      </c>
      <c r="AN5">
        <f>parameter_summary!AQ9</f>
        <v>6.6500000000000021</v>
      </c>
      <c r="AO5">
        <f>parameter_summary!AR9</f>
        <v>6.740000000000002</v>
      </c>
      <c r="AP5">
        <f>parameter_summary!AS9</f>
        <v>6.8300000000000018</v>
      </c>
      <c r="AQ5">
        <f>parameter_summary!AT9</f>
        <v>6.9200000000000017</v>
      </c>
      <c r="AR5">
        <f>parameter_summary!AU9</f>
        <v>7.0100000000000016</v>
      </c>
      <c r="AS5">
        <f>parameter_summary!AV9</f>
        <v>7.1000000000000014</v>
      </c>
      <c r="AT5">
        <f>parameter_summary!AW9</f>
        <v>7.1900000000000013</v>
      </c>
      <c r="AU5">
        <f>parameter_summary!AX9</f>
        <v>7.2800000000000011</v>
      </c>
      <c r="AV5">
        <f>parameter_summary!AY9</f>
        <v>7.370000000000001</v>
      </c>
      <c r="AW5">
        <f>parameter_summary!AZ9</f>
        <v>7.4600000000000009</v>
      </c>
      <c r="AX5">
        <f>parameter_summary!BA9</f>
        <v>7.5316666666666672</v>
      </c>
      <c r="AY5">
        <f>parameter_summary!BB9</f>
        <v>7.6033333333333335</v>
      </c>
      <c r="AZ5">
        <f>parameter_summary!BC9</f>
        <v>7.6749999999999998</v>
      </c>
      <c r="BA5">
        <f>parameter_summary!BD9</f>
        <v>7.7466666666666661</v>
      </c>
      <c r="BB5">
        <f>parameter_summary!BE9</f>
        <v>7.8183333333333325</v>
      </c>
      <c r="BC5">
        <f>parameter_summary!BF9</f>
        <v>7.8899999999999988</v>
      </c>
      <c r="BD5">
        <f>parameter_summary!BG9</f>
        <v>7.9616666666666651</v>
      </c>
      <c r="BE5">
        <f>parameter_summary!BH9</f>
        <v>8.0333333333333314</v>
      </c>
      <c r="BF5">
        <f>parameter_summary!BI9</f>
        <v>8.1049999999999986</v>
      </c>
      <c r="BG5">
        <f>parameter_summary!BJ9</f>
        <v>8.1766666666666659</v>
      </c>
      <c r="BH5">
        <f>parameter_summary!BK9</f>
        <v>8.2483333333333331</v>
      </c>
      <c r="BI5">
        <f>parameter_summary!BL9</f>
        <v>8.32</v>
      </c>
      <c r="BJ5">
        <f>parameter_summary!BM9</f>
        <v>8.4083333333333332</v>
      </c>
      <c r="BK5">
        <f>parameter_summary!BN9</f>
        <v>8.4966666666666661</v>
      </c>
      <c r="BL5">
        <f>parameter_summary!BO9</f>
        <v>8.5849999999999991</v>
      </c>
      <c r="BM5">
        <f>parameter_summary!BP9</f>
        <v>8.673333333333332</v>
      </c>
      <c r="BN5">
        <f>parameter_summary!BQ9</f>
        <v>8.7616666666666649</v>
      </c>
      <c r="BO5">
        <f>parameter_summary!BR9</f>
        <v>8.8499999999999979</v>
      </c>
      <c r="BP5">
        <f>parameter_summary!BS9</f>
        <v>8.9383333333333308</v>
      </c>
      <c r="BQ5">
        <f>parameter_summary!BT9</f>
        <v>9.0266666666666637</v>
      </c>
      <c r="BR5">
        <f>parameter_summary!BU9</f>
        <v>9.1149999999999967</v>
      </c>
      <c r="BS5">
        <f>parameter_summary!BV9</f>
        <v>9.2033333333333296</v>
      </c>
      <c r="BT5">
        <f>parameter_summary!BW9</f>
        <v>9.2916666666666625</v>
      </c>
      <c r="BU5">
        <f>parameter_summary!BX9</f>
        <v>9.3799999999999955</v>
      </c>
      <c r="BV5">
        <f>parameter_summary!BY9</f>
        <v>9.462499999999995</v>
      </c>
      <c r="BW5">
        <f>parameter_summary!BZ9</f>
        <v>9.5449999999999946</v>
      </c>
      <c r="BX5">
        <f>parameter_summary!CA9</f>
        <v>9.6274999999999942</v>
      </c>
      <c r="BY5">
        <f>parameter_summary!CB9</f>
        <v>9.7099999999999937</v>
      </c>
      <c r="BZ5">
        <f>parameter_summary!CC9</f>
        <v>9.7924999999999933</v>
      </c>
      <c r="CA5">
        <f>parameter_summary!CD9</f>
        <v>9.8749999999999929</v>
      </c>
      <c r="CB5">
        <f>parameter_summary!CE9</f>
        <v>9.9574999999999925</v>
      </c>
      <c r="CC5">
        <f>parameter_summary!CF9</f>
        <v>10.039999999999992</v>
      </c>
      <c r="CD5">
        <f>parameter_summary!CG9</f>
        <v>10.122499999999992</v>
      </c>
      <c r="CE5">
        <f>parameter_summary!CH9</f>
        <v>10.204999999999991</v>
      </c>
      <c r="CF5">
        <f>parameter_summary!CI9</f>
        <v>10.287499999999991</v>
      </c>
      <c r="CG5">
        <f>parameter_summary!CJ9</f>
        <v>10.36999999999999</v>
      </c>
      <c r="CH5">
        <f>parameter_summary!CK9</f>
        <v>10.508333333333324</v>
      </c>
      <c r="CI5">
        <f>parameter_summary!CL9</f>
        <v>10.646666666666658</v>
      </c>
      <c r="CJ5">
        <f>parameter_summary!CM9</f>
        <v>10.784999999999991</v>
      </c>
      <c r="CK5">
        <f>parameter_summary!CN9</f>
        <v>10.923333333333325</v>
      </c>
      <c r="CL5">
        <f>parameter_summary!CO9</f>
        <v>11.061666666666659</v>
      </c>
      <c r="CM5">
        <f>parameter_summary!CP9</f>
        <v>11.199999999999992</v>
      </c>
      <c r="CN5">
        <f>parameter_summary!CQ9</f>
        <v>11.338333333333326</v>
      </c>
      <c r="CO5">
        <f>parameter_summary!CR9</f>
        <v>11.476666666666659</v>
      </c>
      <c r="CP5">
        <f>parameter_summary!CS9</f>
        <v>11.614999999999993</v>
      </c>
      <c r="CQ5">
        <f>parameter_summary!CT9</f>
        <v>11.753333333333327</v>
      </c>
      <c r="CR5">
        <f>parameter_summary!CU9</f>
        <v>11.89166666666666</v>
      </c>
      <c r="CS5">
        <f>parameter_summary!CV9</f>
        <v>12.029999999999994</v>
      </c>
      <c r="CT5">
        <f>parameter_summary!CW9</f>
        <v>12.174999999999994</v>
      </c>
      <c r="CU5">
        <f>parameter_summary!CX9</f>
        <v>12.319999999999993</v>
      </c>
      <c r="CV5">
        <f>parameter_summary!CY9</f>
        <v>12.464999999999993</v>
      </c>
      <c r="CW5">
        <f>parameter_summary!CZ9</f>
        <v>12.609999999999992</v>
      </c>
      <c r="CX5">
        <f>parameter_summary!DA9</f>
        <v>12.754999999999992</v>
      </c>
      <c r="CY5">
        <f>parameter_summary!DB9</f>
        <v>12.899999999999991</v>
      </c>
      <c r="CZ5">
        <f>parameter_summary!DC9</f>
        <v>13.044999999999991</v>
      </c>
      <c r="DA5">
        <f>parameter_summary!DD9</f>
        <v>13.189999999999991</v>
      </c>
      <c r="DB5">
        <f>parameter_summary!DE9</f>
        <v>13.33499999999999</v>
      </c>
      <c r="DC5">
        <f>parameter_summary!DF9</f>
        <v>13.47999999999999</v>
      </c>
      <c r="DD5">
        <f>parameter_summary!DG9</f>
        <v>13.624999999999989</v>
      </c>
      <c r="DE5">
        <f>parameter_summary!DH9</f>
        <v>13.769999999999989</v>
      </c>
      <c r="DF5">
        <f>parameter_summary!DI9</f>
        <v>13.946666666666655</v>
      </c>
      <c r="DG5">
        <f>parameter_summary!DJ9</f>
        <v>14.123333333333321</v>
      </c>
      <c r="DH5">
        <f>parameter_summary!DK9</f>
        <v>14.299999999999986</v>
      </c>
      <c r="DI5">
        <f>parameter_summary!DL9</f>
        <v>14.476666666666652</v>
      </c>
      <c r="DJ5">
        <f>parameter_summary!DM9</f>
        <v>14.653333333333318</v>
      </c>
      <c r="DK5">
        <f>parameter_summary!DN9</f>
        <v>14.829999999999984</v>
      </c>
      <c r="DL5">
        <f>parameter_summary!DO9</f>
        <v>15.00666666666665</v>
      </c>
      <c r="DM5">
        <f>parameter_summary!DP9</f>
        <v>15.183333333333316</v>
      </c>
      <c r="DN5">
        <f>parameter_summary!DQ9</f>
        <v>15.359999999999982</v>
      </c>
      <c r="DO5">
        <f>parameter_summary!DR9</f>
        <v>15.536666666666648</v>
      </c>
      <c r="DP5">
        <f>parameter_summary!DS9</f>
        <v>15.713333333333313</v>
      </c>
      <c r="DQ5">
        <f>parameter_summary!DT9</f>
        <v>15.889999999999979</v>
      </c>
      <c r="DR5">
        <f>parameter_summary!DU9</f>
        <v>16.091666666666647</v>
      </c>
      <c r="DS5">
        <f>parameter_summary!DV9</f>
        <v>16.293333333333315</v>
      </c>
      <c r="DT5">
        <f>parameter_summary!DW9</f>
        <v>16.494999999999983</v>
      </c>
      <c r="DU5">
        <f>parameter_summary!DX9</f>
        <v>16.696666666666651</v>
      </c>
      <c r="DV5">
        <f>parameter_summary!DY9</f>
        <v>16.898333333333319</v>
      </c>
      <c r="DW5">
        <f>parameter_summary!DZ9</f>
        <v>17.099999999999987</v>
      </c>
      <c r="DX5">
        <f>parameter_summary!EA9</f>
        <v>17.301666666666655</v>
      </c>
      <c r="DY5">
        <f>parameter_summary!EB9</f>
        <v>17.503333333333323</v>
      </c>
      <c r="DZ5">
        <f>parameter_summary!EC9</f>
        <v>17.704999999999991</v>
      </c>
      <c r="EA5">
        <f>parameter_summary!ED9</f>
        <v>17.906666666666659</v>
      </c>
      <c r="EB5">
        <f>parameter_summary!EE9</f>
        <v>18.108333333333327</v>
      </c>
      <c r="EC5">
        <f>parameter_summary!EF9</f>
        <v>18.309999999999995</v>
      </c>
      <c r="ED5">
        <f>parameter_summary!EG9</f>
        <v>18.467499999999994</v>
      </c>
      <c r="EE5">
        <f>parameter_summary!EH9</f>
        <v>18.624999999999993</v>
      </c>
      <c r="EF5">
        <f>parameter_summary!EI9</f>
        <v>18.782499999999992</v>
      </c>
      <c r="EG5">
        <f>parameter_summary!EJ9</f>
        <v>18.939999999999991</v>
      </c>
      <c r="EH5">
        <f>parameter_summary!EK9</f>
        <v>19.097499999999989</v>
      </c>
      <c r="EI5">
        <f>parameter_summary!EL9</f>
        <v>19.254999999999988</v>
      </c>
      <c r="EJ5">
        <f>parameter_summary!EM9</f>
        <v>19.412499999999987</v>
      </c>
      <c r="EK5">
        <f>parameter_summary!EN9</f>
        <v>19.569999999999986</v>
      </c>
      <c r="EL5">
        <f>parameter_summary!EO9</f>
        <v>19.727499999999985</v>
      </c>
      <c r="EM5">
        <f>parameter_summary!EP9</f>
        <v>19.884999999999984</v>
      </c>
      <c r="EN5">
        <f>parameter_summary!EQ9</f>
        <v>20.042499999999983</v>
      </c>
      <c r="EO5">
        <f>parameter_summary!ER9</f>
        <v>20.199999999999982</v>
      </c>
      <c r="EP5">
        <f>parameter_summary!ES9</f>
        <v>20.343333333333316</v>
      </c>
      <c r="EQ5">
        <f>parameter_summary!ET9</f>
        <v>20.48666666666665</v>
      </c>
      <c r="ER5">
        <f>parameter_summary!EU9</f>
        <v>20.629999999999985</v>
      </c>
      <c r="ES5">
        <f>parameter_summary!EV9</f>
        <v>20.773333333333319</v>
      </c>
      <c r="ET5">
        <f>parameter_summary!EW9</f>
        <v>20.916666666666654</v>
      </c>
      <c r="EU5">
        <f>parameter_summary!EX9</f>
        <v>21.059999999999988</v>
      </c>
      <c r="EV5">
        <f>parameter_summary!EY9</f>
        <v>21.203333333333322</v>
      </c>
      <c r="EW5">
        <f>parameter_summary!EZ9</f>
        <v>21.346666666666657</v>
      </c>
      <c r="EX5">
        <f>parameter_summary!FA9</f>
        <v>21.489999999999991</v>
      </c>
      <c r="EY5">
        <f>parameter_summary!FB9</f>
        <v>21.633333333333326</v>
      </c>
      <c r="EZ5">
        <f>parameter_summary!FC9</f>
        <v>21.77666666666666</v>
      </c>
      <c r="FA5">
        <f>parameter_summary!FD9</f>
        <v>21.919999999999995</v>
      </c>
      <c r="FB5">
        <f>parameter_summary!FE9</f>
        <v>22.121666666666663</v>
      </c>
      <c r="FC5">
        <f>parameter_summary!FF9</f>
        <v>22.323333333333331</v>
      </c>
      <c r="FD5">
        <f>parameter_summary!FG9</f>
        <v>22.524999999999999</v>
      </c>
      <c r="FE5">
        <f>parameter_summary!FH9</f>
        <v>22.726666666666667</v>
      </c>
      <c r="FF5">
        <f>parameter_summary!FI9</f>
        <v>22.928333333333335</v>
      </c>
      <c r="FG5">
        <f>parameter_summary!FJ9</f>
        <v>23.130000000000003</v>
      </c>
      <c r="FH5">
        <f>parameter_summary!FK9</f>
        <v>23.331666666666671</v>
      </c>
      <c r="FI5">
        <f>parameter_summary!FL9</f>
        <v>23.533333333333339</v>
      </c>
      <c r="FJ5">
        <f>parameter_summary!FM9</f>
        <v>23.735000000000007</v>
      </c>
      <c r="FK5">
        <f>parameter_summary!FN9</f>
        <v>23.936666666666675</v>
      </c>
      <c r="FL5">
        <f>parameter_summary!FO9</f>
        <v>24.138333333333343</v>
      </c>
      <c r="FM5">
        <f>parameter_summary!FP9</f>
        <v>24.340000000000011</v>
      </c>
      <c r="FN5">
        <f>parameter_summary!FQ9</f>
        <v>24.670000000000009</v>
      </c>
      <c r="FO5">
        <f>parameter_summary!FR9</f>
        <v>25.000000000000007</v>
      </c>
      <c r="FP5">
        <f>parameter_summary!FS9</f>
        <v>25.330000000000005</v>
      </c>
      <c r="FQ5">
        <f>parameter_summary!FT9</f>
        <v>25.660000000000004</v>
      </c>
      <c r="FR5">
        <f>parameter_summary!FU9</f>
        <v>25.990000000000002</v>
      </c>
      <c r="FS5">
        <f>parameter_summary!FV9</f>
        <v>26.32</v>
      </c>
      <c r="FT5">
        <f>parameter_summary!FW9</f>
        <v>26.65</v>
      </c>
      <c r="FU5">
        <f>parameter_summary!FX9</f>
        <v>26.979999999999997</v>
      </c>
      <c r="FV5">
        <f>parameter_summary!FY9</f>
        <v>27.309999999999995</v>
      </c>
      <c r="FW5">
        <f>parameter_summary!FZ9</f>
        <v>27.639999999999993</v>
      </c>
      <c r="FX5">
        <f>parameter_summary!GA9</f>
        <v>27.969999999999992</v>
      </c>
      <c r="FY5">
        <f>parameter_summary!GB9</f>
        <v>28.29999999999999</v>
      </c>
      <c r="FZ5">
        <f>parameter_summary!GC9</f>
        <v>28.332577342910458</v>
      </c>
      <c r="GA5">
        <f>parameter_summary!GD9</f>
        <v>28.393165383341266</v>
      </c>
      <c r="GB5">
        <f>parameter_summary!GE9</f>
        <v>28.47242722211897</v>
      </c>
      <c r="GC5">
        <f>parameter_summary!GF9</f>
        <v>28.97432191133338</v>
      </c>
      <c r="GD5">
        <f>parameter_summary!GG9</f>
        <v>29.137499495018854</v>
      </c>
      <c r="GE5">
        <f>parameter_summary!GH9</f>
        <v>29.246139116242606</v>
      </c>
      <c r="GF5">
        <f>parameter_summary!GI9</f>
        <v>29.320019876057419</v>
      </c>
      <c r="GG5">
        <f>parameter_summary!GJ9</f>
        <v>29.385756300144614</v>
      </c>
      <c r="GH5">
        <f>parameter_summary!GK9</f>
        <v>29.468799437652997</v>
      </c>
      <c r="GI5">
        <f>parameter_summary!GL9</f>
        <v>29.727672966137973</v>
      </c>
      <c r="GJ5">
        <f>parameter_summary!GM9</f>
        <v>29.971843059943268</v>
      </c>
      <c r="GK5">
        <f>parameter_summary!GN9</f>
        <v>30.099999999999987</v>
      </c>
      <c r="GL5">
        <f>parameter_summary!GO9</f>
        <v>30.32162946520085</v>
      </c>
      <c r="GM5">
        <f>parameter_summary!GP9</f>
        <v>30.477685563176099</v>
      </c>
      <c r="GN5">
        <f>parameter_summary!GQ9</f>
        <v>30.75449884910709</v>
      </c>
      <c r="GO5">
        <f>parameter_summary!GR9</f>
        <v>30.943703561618147</v>
      </c>
      <c r="GP5">
        <f>parameter_summary!GS9</f>
        <v>31.186410180570103</v>
      </c>
      <c r="GQ5">
        <f>parameter_summary!GT9</f>
        <v>31.425923291377952</v>
      </c>
      <c r="GR5">
        <f>parameter_summary!GU9</f>
        <v>31.948381223753476</v>
      </c>
      <c r="GS5">
        <f>parameter_summary!GV9</f>
        <v>32.642522153956065</v>
      </c>
      <c r="GT5">
        <f>parameter_summary!GW9</f>
        <v>33.492506281590963</v>
      </c>
      <c r="GU5">
        <f>parameter_summary!GX9</f>
        <v>34.413514030350754</v>
      </c>
      <c r="GV5">
        <f>parameter_summary!GY9</f>
        <v>35.695004978417074</v>
      </c>
      <c r="GW5">
        <f>parameter_summary!GZ9</f>
        <v>37.369999999999976</v>
      </c>
      <c r="GX5">
        <f>parameter_summary!HA9</f>
        <v>37.620724458659375</v>
      </c>
      <c r="GY5">
        <f>parameter_summary!HB9</f>
        <v>37.957656614594868</v>
      </c>
      <c r="GZ5">
        <f>parameter_summary!HC9</f>
        <v>38.523073454983304</v>
      </c>
      <c r="HA5">
        <f>parameter_summary!HD9</f>
        <v>39.677763886317386</v>
      </c>
      <c r="HB5">
        <f>parameter_summary!HE9</f>
        <v>40.708006399556751</v>
      </c>
      <c r="HC5">
        <f>parameter_summary!HF9</f>
        <v>41.715772094936156</v>
      </c>
      <c r="HD5">
        <f>parameter_summary!HG9</f>
        <v>42.440558463088749</v>
      </c>
      <c r="HE5">
        <f>parameter_summary!HH9</f>
        <v>44.116296242380358</v>
      </c>
      <c r="HF5">
        <f>parameter_summary!HI9</f>
        <v>44.965903025797481</v>
      </c>
      <c r="HG5">
        <f>parameter_summary!HJ9</f>
        <v>46.125503647097204</v>
      </c>
      <c r="HH5">
        <f>parameter_summary!HK9</f>
        <v>48.260665890277537</v>
      </c>
      <c r="HI5">
        <f>parameter_summary!HL9</f>
        <v>49.349999999999973</v>
      </c>
      <c r="HJ5">
        <f>parameter_summary!HM9</f>
        <v>50.949829303274996</v>
      </c>
      <c r="HK5">
        <f>parameter_summary!HN9</f>
        <v>52.150128042778022</v>
      </c>
      <c r="HL5">
        <f>parameter_summary!HO9</f>
        <v>54.219212699463995</v>
      </c>
      <c r="HM5">
        <f>parameter_summary!HP9</f>
        <v>55.845450444632291</v>
      </c>
      <c r="HN5">
        <f>parameter_summary!HQ9</f>
        <v>57.977096385172395</v>
      </c>
      <c r="HO5">
        <f>parameter_summary!HR9</f>
        <v>59.956520368035278</v>
      </c>
      <c r="HP5">
        <f>parameter_summary!HS9</f>
        <v>62.589327205481851</v>
      </c>
      <c r="HQ5">
        <f>parameter_summary!HT9</f>
        <v>64.766362337994721</v>
      </c>
      <c r="HR5">
        <f>parameter_summary!HU9</f>
        <v>67.69513881586731</v>
      </c>
      <c r="HS5">
        <f>parameter_summary!HV9</f>
        <v>69.217764832684054</v>
      </c>
      <c r="HT5">
        <f>parameter_summary!HW9</f>
        <v>72.740726172654689</v>
      </c>
      <c r="HU5">
        <f>parameter_summary!HX9</f>
        <v>79.479999999999961</v>
      </c>
      <c r="HV5">
        <f>parameter_summary!HY9</f>
        <v>79.9231958455224</v>
      </c>
      <c r="HW5">
        <f>parameter_summary!HZ9</f>
        <v>80.817835216068758</v>
      </c>
      <c r="HX5">
        <f>parameter_summary!IA9</f>
        <v>82.44452173595144</v>
      </c>
      <c r="HY5">
        <f>parameter_summary!IB9</f>
        <v>86.453715319356206</v>
      </c>
      <c r="HZ5">
        <f>parameter_summary!IC9</f>
        <v>88.852843225248535</v>
      </c>
      <c r="IA5">
        <f>parameter_summary!ID9</f>
        <v>91.898415808859966</v>
      </c>
      <c r="IB5">
        <f>parameter_summary!IE9</f>
        <v>94.213082001019103</v>
      </c>
      <c r="IC5">
        <f>parameter_summary!IF9</f>
        <v>95.731795787178854</v>
      </c>
      <c r="ID5">
        <f>parameter_summary!IG9</f>
        <v>103.33020153140586</v>
      </c>
      <c r="IE5">
        <f>parameter_summary!IH9</f>
        <v>106.07427180626958</v>
      </c>
      <c r="IF5">
        <f>parameter_summary!II9</f>
        <v>114.23113557262087</v>
      </c>
      <c r="IG5">
        <f>parameter_summary!IJ9</f>
        <v>125.34999999999995</v>
      </c>
      <c r="IH5">
        <f>parameter_summary!IK9</f>
        <v>125.64250764091371</v>
      </c>
      <c r="II5">
        <f>parameter_summary!IL9</f>
        <v>126.21560456533855</v>
      </c>
      <c r="IJ5">
        <f>parameter_summary!IM9</f>
        <v>134.0724600228329</v>
      </c>
      <c r="IK5">
        <f>parameter_summary!IN9</f>
        <v>135.28838642017917</v>
      </c>
      <c r="IL5">
        <f>parameter_summary!IO9</f>
        <v>137.28250198734034</v>
      </c>
      <c r="IM5">
        <f>parameter_summary!IP9</f>
        <v>139.61585903861138</v>
      </c>
      <c r="IN5">
        <f>parameter_summary!IQ9</f>
        <v>143.86637021847466</v>
      </c>
      <c r="IO5">
        <f>parameter_summary!IR9</f>
        <v>148.43150741133491</v>
      </c>
      <c r="IP5">
        <f>parameter_summary!IS9</f>
        <v>155.65843366343742</v>
      </c>
      <c r="IQ5">
        <f>parameter_summary!IT9</f>
        <v>164.80965828677981</v>
      </c>
      <c r="IR5">
        <f>parameter_summary!IU9</f>
        <v>177.6149683353037</v>
      </c>
      <c r="IS5">
        <f>parameter_summary!IV9</f>
        <v>222.90999999999997</v>
      </c>
      <c r="IT5">
        <f>parameter_summary!IW9</f>
        <v>226.16034079148079</v>
      </c>
      <c r="IU5">
        <f>parameter_summary!IX9</f>
        <v>248.67501535826952</v>
      </c>
      <c r="IV5">
        <f>parameter_summary!IY9</f>
        <v>250.85124990128307</v>
      </c>
      <c r="IW5">
        <f>parameter_summary!IZ9</f>
        <v>257.15138112200572</v>
      </c>
      <c r="IX5">
        <f>parameter_summary!JA9</f>
        <v>264.6751705620004</v>
      </c>
      <c r="IY5">
        <f>parameter_summary!JB9</f>
        <v>276.52059184411456</v>
      </c>
      <c r="IZ5">
        <f>parameter_summary!JC9</f>
        <v>291.17324177948097</v>
      </c>
      <c r="JA5">
        <f>parameter_summary!JD9</f>
        <v>308.10945026123602</v>
      </c>
      <c r="JB5">
        <f>parameter_summary!JE9</f>
        <v>373.33647952715648</v>
      </c>
      <c r="JC5">
        <f>parameter_summary!JF9</f>
        <v>377.3030499569802</v>
      </c>
      <c r="JD5">
        <f>parameter_summary!JG9</f>
        <v>385.02539746536593</v>
      </c>
      <c r="JE5">
        <f>parameter_summary!JH9</f>
        <v>436.52</v>
      </c>
      <c r="JF5">
        <f>parameter_summary!JI9</f>
        <v>436.80445599731104</v>
      </c>
      <c r="JG5">
        <f>parameter_summary!JJ9</f>
        <v>437.44378944078051</v>
      </c>
      <c r="JH5">
        <f>parameter_summary!JK9</f>
        <v>440.0196398275022</v>
      </c>
      <c r="JI5">
        <f>parameter_summary!JL9</f>
        <v>444.60126220551444</v>
      </c>
      <c r="JJ5">
        <f>parameter_summary!JM9</f>
        <v>473.54564408259478</v>
      </c>
      <c r="JK5">
        <f>parameter_summary!JN9</f>
        <v>490.57371079400139</v>
      </c>
      <c r="JL5">
        <f>parameter_summary!JO9</f>
        <v>515.04636711929868</v>
      </c>
      <c r="JM5">
        <f>parameter_summary!JP9</f>
        <v>522.72558554593809</v>
      </c>
      <c r="JN5">
        <f>parameter_summary!JQ9</f>
        <v>537.73359185614311</v>
      </c>
      <c r="JO5">
        <f>parameter_summary!JR9</f>
        <v>557.37530763049017</v>
      </c>
      <c r="JP5">
        <f>parameter_summary!JS9</f>
        <v>584.48552423531385</v>
      </c>
      <c r="JQ5">
        <f>parameter_summary!JT9</f>
        <v>755.56000000000006</v>
      </c>
      <c r="JR5">
        <f>parameter_summary!JU9</f>
        <v>755.78415276750013</v>
      </c>
      <c r="JS5">
        <f>parameter_summary!JV9</f>
        <v>758.46681308894028</v>
      </c>
      <c r="JT5">
        <f>parameter_summary!JW9</f>
        <v>769.66985633220736</v>
      </c>
      <c r="JU5">
        <f>parameter_summary!JX9</f>
        <v>782.18565025833823</v>
      </c>
      <c r="JV5">
        <f>parameter_summary!JY9</f>
        <v>802.90778907902848</v>
      </c>
      <c r="JW5">
        <f>parameter_summary!JZ9</f>
        <v>814.6559718528556</v>
      </c>
      <c r="JX5">
        <f>parameter_summary!KA9</f>
        <v>841.02294981749878</v>
      </c>
      <c r="JY5">
        <f>parameter_summary!KB9</f>
        <v>861.74822677693408</v>
      </c>
      <c r="JZ5">
        <f>parameter_summary!KC9</f>
        <v>893.6044818648852</v>
      </c>
      <c r="KA5">
        <f>parameter_summary!KD9</f>
        <v>945.04373140909149</v>
      </c>
      <c r="KB5">
        <f>parameter_summary!KE9</f>
        <v>991.65697186902241</v>
      </c>
      <c r="KC5">
        <f>parameter_summary!KF9</f>
        <v>1060.5899999999999</v>
      </c>
      <c r="KD5">
        <f>parameter_summary!KG9</f>
        <v>1101.5135311291417</v>
      </c>
      <c r="KE5">
        <f>parameter_summary!KH9</f>
        <v>1118.5012957219687</v>
      </c>
      <c r="KF5">
        <f>parameter_summary!KI9</f>
        <v>1248.9686494148409</v>
      </c>
      <c r="KG5">
        <f>parameter_summary!KJ9</f>
        <v>1251.1717882936582</v>
      </c>
      <c r="KH5">
        <f>parameter_summary!KK9</f>
        <v>1252.4593302520345</v>
      </c>
      <c r="KI5">
        <f>parameter_summary!KL9</f>
        <v>1274.0817032008297</v>
      </c>
      <c r="KJ5">
        <f>parameter_summary!KM9</f>
        <v>1281.8904340863053</v>
      </c>
      <c r="KK5">
        <f>parameter_summary!KN9</f>
        <v>1296.7483634195282</v>
      </c>
      <c r="KL5">
        <f>parameter_summary!KO9</f>
        <v>1388.0233405354263</v>
      </c>
      <c r="KM5">
        <f>parameter_summary!KP9</f>
        <v>1388.0233405354263</v>
      </c>
      <c r="KN5">
        <f>parameter_summary!KQ9</f>
        <v>1388.6922909287264</v>
      </c>
      <c r="KO5">
        <f>parameter_summary!KR9</f>
        <v>1393.9499999999998</v>
      </c>
      <c r="KP5">
        <f>parameter_summary!KS9</f>
        <v>1397.9754905139439</v>
      </c>
      <c r="KQ5">
        <f>parameter_summary!KT9</f>
        <v>1408.2639948805411</v>
      </c>
      <c r="KR5">
        <f>parameter_summary!KU9</f>
        <v>1520.2966200244291</v>
      </c>
      <c r="KS5">
        <f>parameter_summary!KV9</f>
        <v>1522.9578025588849</v>
      </c>
      <c r="KT5">
        <f>parameter_summary!KW9</f>
        <v>1524.9105858881373</v>
      </c>
      <c r="KU5">
        <f>parameter_summary!KX9</f>
        <v>1542.8548417653828</v>
      </c>
      <c r="KV5">
        <f>parameter_summary!KY9</f>
        <v>1549.4428657288965</v>
      </c>
      <c r="KW5">
        <f>parameter_summary!KZ9</f>
        <v>1557.4370507175404</v>
      </c>
      <c r="KX5">
        <f>parameter_summary!LA9</f>
        <v>1662.309449214913</v>
      </c>
      <c r="KY5">
        <f>parameter_summary!LB9</f>
        <v>1663.4945045889374</v>
      </c>
      <c r="KZ5">
        <f>parameter_summary!LC9</f>
        <v>1663.4945045889374</v>
      </c>
      <c r="LA5">
        <f>parameter_summary!LD9</f>
        <v>1663.9199999999998</v>
      </c>
    </row>
    <row r="6" spans="1:313">
      <c r="A6" t="str">
        <f>parameter_summary!B10</f>
        <v>"Cumulated installed capacity in Switzerland (until 2005), monthly data (1991-2016) in [MWp]"</v>
      </c>
      <c r="B6">
        <f>parameter_summary!E10</f>
        <v>2.5666666666666669</v>
      </c>
      <c r="C6">
        <f>parameter_summary!F10</f>
        <v>2.6833333333333336</v>
      </c>
      <c r="D6">
        <f>parameter_summary!G10</f>
        <v>2.8000000000000003</v>
      </c>
      <c r="E6">
        <f>parameter_summary!H10</f>
        <v>2.916666666666667</v>
      </c>
      <c r="F6">
        <f>parameter_summary!I10</f>
        <v>3.0333333333333337</v>
      </c>
      <c r="G6">
        <f>parameter_summary!J10</f>
        <v>3.1500000000000004</v>
      </c>
      <c r="H6">
        <f>parameter_summary!K10</f>
        <v>3.2666666666666671</v>
      </c>
      <c r="I6">
        <f>parameter_summary!L10</f>
        <v>3.3833333333333337</v>
      </c>
      <c r="J6">
        <f>parameter_summary!M10</f>
        <v>3.5000000000000004</v>
      </c>
      <c r="K6">
        <f>parameter_summary!N10</f>
        <v>3.6166666666666671</v>
      </c>
      <c r="L6">
        <f>parameter_summary!O10</f>
        <v>3.7333333333333338</v>
      </c>
      <c r="M6">
        <f>parameter_summary!P10</f>
        <v>3.8500000000000005</v>
      </c>
      <c r="N6">
        <f>parameter_summary!Q10</f>
        <v>3.9675000000000007</v>
      </c>
      <c r="O6">
        <f>parameter_summary!R10</f>
        <v>4.0850000000000009</v>
      </c>
      <c r="P6">
        <f>parameter_summary!S10</f>
        <v>4.2025000000000006</v>
      </c>
      <c r="Q6">
        <f>parameter_summary!T10</f>
        <v>4.32</v>
      </c>
      <c r="R6">
        <f>parameter_summary!U10</f>
        <v>4.4375</v>
      </c>
      <c r="S6">
        <f>parameter_summary!V10</f>
        <v>4.5549999999999997</v>
      </c>
      <c r="T6">
        <f>parameter_summary!W10</f>
        <v>4.6724999999999994</v>
      </c>
      <c r="U6">
        <f>parameter_summary!X10</f>
        <v>4.7899999999999991</v>
      </c>
      <c r="V6">
        <f>parameter_summary!Y10</f>
        <v>4.9074999999999989</v>
      </c>
      <c r="W6">
        <f>parameter_summary!Z10</f>
        <v>5.0249999999999986</v>
      </c>
      <c r="X6">
        <f>parameter_summary!AA10</f>
        <v>5.1424999999999983</v>
      </c>
      <c r="Y6">
        <f>parameter_summary!AB10</f>
        <v>5.259999999999998</v>
      </c>
      <c r="Z6">
        <f>parameter_summary!AC10</f>
        <v>5.3533333333333317</v>
      </c>
      <c r="AA6">
        <f>parameter_summary!AD10</f>
        <v>5.4466666666666654</v>
      </c>
      <c r="AB6">
        <f>parameter_summary!AE10</f>
        <v>5.5399999999999991</v>
      </c>
      <c r="AC6">
        <f>parameter_summary!AF10</f>
        <v>5.6333333333333329</v>
      </c>
      <c r="AD6">
        <f>parameter_summary!AG10</f>
        <v>5.7266666666666666</v>
      </c>
      <c r="AE6">
        <f>parameter_summary!AH10</f>
        <v>5.82</v>
      </c>
      <c r="AF6">
        <f>parameter_summary!AI10</f>
        <v>5.913333333333334</v>
      </c>
      <c r="AG6">
        <f>parameter_summary!AJ10</f>
        <v>6.0066666666666677</v>
      </c>
      <c r="AH6">
        <f>parameter_summary!AK10</f>
        <v>6.1000000000000014</v>
      </c>
      <c r="AI6">
        <f>parameter_summary!AL10</f>
        <v>6.1933333333333351</v>
      </c>
      <c r="AJ6">
        <f>parameter_summary!AM10</f>
        <v>6.2866666666666688</v>
      </c>
      <c r="AK6">
        <f>parameter_summary!AN10</f>
        <v>6.3800000000000026</v>
      </c>
      <c r="AL6">
        <f>parameter_summary!AO10</f>
        <v>6.4700000000000024</v>
      </c>
      <c r="AM6">
        <f>parameter_summary!AP10</f>
        <v>6.5600000000000014</v>
      </c>
      <c r="AN6">
        <f>parameter_summary!AQ10</f>
        <v>6.6500000000000021</v>
      </c>
      <c r="AO6">
        <f>parameter_summary!AR10</f>
        <v>6.740000000000002</v>
      </c>
      <c r="AP6">
        <f>parameter_summary!AS10</f>
        <v>6.8300000000000018</v>
      </c>
      <c r="AQ6">
        <f>parameter_summary!AT10</f>
        <v>6.9200000000000017</v>
      </c>
      <c r="AR6">
        <f>parameter_summary!AU10</f>
        <v>7.0100000000000016</v>
      </c>
      <c r="AS6">
        <f>parameter_summary!AV10</f>
        <v>7.1000000000000014</v>
      </c>
      <c r="AT6">
        <f>parameter_summary!AW10</f>
        <v>7.1900000000000013</v>
      </c>
      <c r="AU6">
        <f>parameter_summary!AX10</f>
        <v>7.2800000000000011</v>
      </c>
      <c r="AV6">
        <f>parameter_summary!AY10</f>
        <v>7.370000000000001</v>
      </c>
      <c r="AW6">
        <f>parameter_summary!AZ10</f>
        <v>7.4600000000000009</v>
      </c>
      <c r="AX6">
        <f>parameter_summary!BA10</f>
        <v>7.5316666666666672</v>
      </c>
      <c r="AY6">
        <f>parameter_summary!BB10</f>
        <v>7.6033333333333335</v>
      </c>
      <c r="AZ6">
        <f>parameter_summary!BC10</f>
        <v>7.6749999999999998</v>
      </c>
      <c r="BA6">
        <f>parameter_summary!BD10</f>
        <v>7.7466666666666661</v>
      </c>
      <c r="BB6">
        <f>parameter_summary!BE10</f>
        <v>7.8183333333333325</v>
      </c>
      <c r="BC6">
        <f>parameter_summary!BF10</f>
        <v>7.8899999999999988</v>
      </c>
      <c r="BD6">
        <f>parameter_summary!BG10</f>
        <v>7.9616666666666651</v>
      </c>
      <c r="BE6">
        <f>parameter_summary!BH10</f>
        <v>8.0333333333333314</v>
      </c>
      <c r="BF6">
        <f>parameter_summary!BI10</f>
        <v>8.1049999999999986</v>
      </c>
      <c r="BG6">
        <f>parameter_summary!BJ10</f>
        <v>8.1766666666666659</v>
      </c>
      <c r="BH6">
        <f>parameter_summary!BK10</f>
        <v>8.2483333333333331</v>
      </c>
      <c r="BI6">
        <f>parameter_summary!BL10</f>
        <v>8.32</v>
      </c>
      <c r="BJ6">
        <f>parameter_summary!BM10</f>
        <v>8.4083333333333332</v>
      </c>
      <c r="BK6">
        <f>parameter_summary!BN10</f>
        <v>8.4966666666666661</v>
      </c>
      <c r="BL6">
        <f>parameter_summary!BO10</f>
        <v>8.5849999999999973</v>
      </c>
      <c r="BM6">
        <f>parameter_summary!BP10</f>
        <v>8.673333333333332</v>
      </c>
      <c r="BN6">
        <f>parameter_summary!BQ10</f>
        <v>8.7616666666666649</v>
      </c>
      <c r="BO6">
        <f>parameter_summary!BR10</f>
        <v>8.8499999999999979</v>
      </c>
      <c r="BP6">
        <f>parameter_summary!BS10</f>
        <v>8.9383333333333308</v>
      </c>
      <c r="BQ6">
        <f>parameter_summary!BT10</f>
        <v>9.0266666666666637</v>
      </c>
      <c r="BR6">
        <f>parameter_summary!BU10</f>
        <v>9.1149999999999967</v>
      </c>
      <c r="BS6">
        <f>parameter_summary!BV10</f>
        <v>9.2033333333333296</v>
      </c>
      <c r="BT6">
        <f>parameter_summary!BW10</f>
        <v>9.2916666666666625</v>
      </c>
      <c r="BU6">
        <f>parameter_summary!BX10</f>
        <v>9.3799999999999972</v>
      </c>
      <c r="BV6">
        <f>parameter_summary!BY10</f>
        <v>9.462499999999995</v>
      </c>
      <c r="BW6">
        <f>parameter_summary!BZ10</f>
        <v>9.5449999999999946</v>
      </c>
      <c r="BX6">
        <f>parameter_summary!CA10</f>
        <v>9.6274999999999942</v>
      </c>
      <c r="BY6">
        <f>parameter_summary!CB10</f>
        <v>9.7099999999999937</v>
      </c>
      <c r="BZ6">
        <f>parameter_summary!CC10</f>
        <v>9.7924999999999933</v>
      </c>
      <c r="CA6">
        <f>parameter_summary!CD10</f>
        <v>9.8749999999999929</v>
      </c>
      <c r="CB6">
        <f>parameter_summary!CE10</f>
        <v>9.9574999999999925</v>
      </c>
      <c r="CC6">
        <f>parameter_summary!CF10</f>
        <v>10.039999999999992</v>
      </c>
      <c r="CD6">
        <f>parameter_summary!CG10</f>
        <v>10.122499999999992</v>
      </c>
      <c r="CE6">
        <f>parameter_summary!CH10</f>
        <v>10.204999999999991</v>
      </c>
      <c r="CF6">
        <f>parameter_summary!CI10</f>
        <v>10.287499999999991</v>
      </c>
      <c r="CG6">
        <f>parameter_summary!CJ10</f>
        <v>10.36999999999999</v>
      </c>
      <c r="CH6">
        <f>parameter_summary!CK10</f>
        <v>10.508333333333324</v>
      </c>
      <c r="CI6">
        <f>parameter_summary!CL10</f>
        <v>10.646666666666658</v>
      </c>
      <c r="CJ6">
        <f>parameter_summary!CM10</f>
        <v>10.784999999999991</v>
      </c>
      <c r="CK6">
        <f>parameter_summary!CN10</f>
        <v>10.923333333333325</v>
      </c>
      <c r="CL6">
        <f>parameter_summary!CO10</f>
        <v>11.061666666666659</v>
      </c>
      <c r="CM6">
        <f>parameter_summary!CP10</f>
        <v>11.199999999999992</v>
      </c>
      <c r="CN6">
        <f>parameter_summary!CQ10</f>
        <v>11.338333333333326</v>
      </c>
      <c r="CO6">
        <f>parameter_summary!CR10</f>
        <v>11.476666666666659</v>
      </c>
      <c r="CP6">
        <f>parameter_summary!CS10</f>
        <v>11.614999999999993</v>
      </c>
      <c r="CQ6">
        <f>parameter_summary!CT10</f>
        <v>11.753333333333327</v>
      </c>
      <c r="CR6">
        <f>parameter_summary!CU10</f>
        <v>11.89166666666666</v>
      </c>
      <c r="CS6">
        <f>parameter_summary!CV10</f>
        <v>12.029999999999994</v>
      </c>
      <c r="CT6">
        <f>parameter_summary!CW10</f>
        <v>12.174999999999994</v>
      </c>
      <c r="CU6">
        <f>parameter_summary!CX10</f>
        <v>12.319999999999993</v>
      </c>
      <c r="CV6">
        <f>parameter_summary!CY10</f>
        <v>12.464999999999993</v>
      </c>
      <c r="CW6">
        <f>parameter_summary!CZ10</f>
        <v>12.609999999999992</v>
      </c>
      <c r="CX6">
        <f>parameter_summary!DA10</f>
        <v>12.754999999999992</v>
      </c>
      <c r="CY6">
        <f>parameter_summary!DB10</f>
        <v>12.899999999999991</v>
      </c>
      <c r="CZ6">
        <f>parameter_summary!DC10</f>
        <v>13.044999999999991</v>
      </c>
      <c r="DA6">
        <f>parameter_summary!DD10</f>
        <v>13.189999999999991</v>
      </c>
      <c r="DB6">
        <f>parameter_summary!DE10</f>
        <v>13.33499999999999</v>
      </c>
      <c r="DC6">
        <f>parameter_summary!DF10</f>
        <v>13.47999999999999</v>
      </c>
      <c r="DD6">
        <f>parameter_summary!DG10</f>
        <v>13.624999999999989</v>
      </c>
      <c r="DE6">
        <f>parameter_summary!DH10</f>
        <v>13.769999999999989</v>
      </c>
      <c r="DF6">
        <f>parameter_summary!DI10</f>
        <v>13.946666666666655</v>
      </c>
      <c r="DG6">
        <f>parameter_summary!DJ10</f>
        <v>14.123333333333321</v>
      </c>
      <c r="DH6">
        <f>parameter_summary!DK10</f>
        <v>14.299999999999986</v>
      </c>
      <c r="DI6">
        <f>parameter_summary!DL10</f>
        <v>14.476666666666652</v>
      </c>
      <c r="DJ6">
        <f>parameter_summary!DM10</f>
        <v>14.653333333333318</v>
      </c>
      <c r="DK6">
        <f>parameter_summary!DN10</f>
        <v>14.829999999999984</v>
      </c>
      <c r="DL6">
        <f>parameter_summary!DO10</f>
        <v>15.00666666666665</v>
      </c>
      <c r="DM6">
        <f>parameter_summary!DP10</f>
        <v>15.183333333333316</v>
      </c>
      <c r="DN6">
        <f>parameter_summary!DQ10</f>
        <v>15.359999999999982</v>
      </c>
      <c r="DO6">
        <f>parameter_summary!DR10</f>
        <v>15.536666666666648</v>
      </c>
      <c r="DP6">
        <f>parameter_summary!DS10</f>
        <v>15.713333333333313</v>
      </c>
      <c r="DQ6">
        <f>parameter_summary!DT10</f>
        <v>15.889999999999979</v>
      </c>
      <c r="DR6">
        <f>parameter_summary!DU10</f>
        <v>16.091666666666647</v>
      </c>
      <c r="DS6">
        <f>parameter_summary!DV10</f>
        <v>16.293333333333315</v>
      </c>
      <c r="DT6">
        <f>parameter_summary!DW10</f>
        <v>16.494999999999983</v>
      </c>
      <c r="DU6">
        <f>parameter_summary!DX10</f>
        <v>16.696666666666651</v>
      </c>
      <c r="DV6">
        <f>parameter_summary!DY10</f>
        <v>16.898333333333319</v>
      </c>
      <c r="DW6">
        <f>parameter_summary!DZ10</f>
        <v>17.099999999999987</v>
      </c>
      <c r="DX6">
        <f>parameter_summary!EA10</f>
        <v>17.301666666666655</v>
      </c>
      <c r="DY6">
        <f>parameter_summary!EB10</f>
        <v>17.503333333333323</v>
      </c>
      <c r="DZ6">
        <f>parameter_summary!EC10</f>
        <v>17.704999999999991</v>
      </c>
      <c r="EA6">
        <f>parameter_summary!ED10</f>
        <v>17.906666666666659</v>
      </c>
      <c r="EB6">
        <f>parameter_summary!EE10</f>
        <v>18.108333333333327</v>
      </c>
      <c r="EC6">
        <f>parameter_summary!EF10</f>
        <v>18.309999999999995</v>
      </c>
      <c r="ED6">
        <f>parameter_summary!EG10</f>
        <v>18.467499999999994</v>
      </c>
      <c r="EE6">
        <f>parameter_summary!EH10</f>
        <v>18.624999999999993</v>
      </c>
      <c r="EF6">
        <f>parameter_summary!EI10</f>
        <v>18.782499999999992</v>
      </c>
      <c r="EG6">
        <f>parameter_summary!EJ10</f>
        <v>18.939999999999991</v>
      </c>
      <c r="EH6">
        <f>parameter_summary!EK10</f>
        <v>19.097499999999989</v>
      </c>
      <c r="EI6">
        <f>parameter_summary!EL10</f>
        <v>19.254999999999988</v>
      </c>
      <c r="EJ6">
        <f>parameter_summary!EM10</f>
        <v>19.412499999999987</v>
      </c>
      <c r="EK6">
        <f>parameter_summary!EN10</f>
        <v>19.569999999999986</v>
      </c>
      <c r="EL6">
        <f>parameter_summary!EO10</f>
        <v>19.727499999999985</v>
      </c>
      <c r="EM6">
        <f>parameter_summary!EP10</f>
        <v>19.884999999999984</v>
      </c>
      <c r="EN6">
        <f>parameter_summary!EQ10</f>
        <v>20.042499999999983</v>
      </c>
      <c r="EO6">
        <f>parameter_summary!ER10</f>
        <v>20.199999999999982</v>
      </c>
      <c r="EP6">
        <f>parameter_summary!ES10</f>
        <v>20.343333333333316</v>
      </c>
      <c r="EQ6">
        <f>parameter_summary!ET10</f>
        <v>20.48666666666665</v>
      </c>
      <c r="ER6">
        <f>parameter_summary!EU10</f>
        <v>20.629999999999985</v>
      </c>
      <c r="ES6">
        <f>parameter_summary!EV10</f>
        <v>20.773333333333319</v>
      </c>
      <c r="ET6">
        <f>parameter_summary!EW10</f>
        <v>20.916666666666654</v>
      </c>
      <c r="EU6">
        <f>parameter_summary!EX10</f>
        <v>21.059999999999988</v>
      </c>
      <c r="EV6">
        <f>parameter_summary!EY10</f>
        <v>21.203333333333322</v>
      </c>
      <c r="EW6">
        <f>parameter_summary!EZ10</f>
        <v>21.346666666666657</v>
      </c>
      <c r="EX6">
        <f>parameter_summary!FA10</f>
        <v>21.489999999999991</v>
      </c>
      <c r="EY6">
        <f>parameter_summary!FB10</f>
        <v>21.633333333333326</v>
      </c>
      <c r="EZ6">
        <f>parameter_summary!FC10</f>
        <v>21.77666666666666</v>
      </c>
      <c r="FA6">
        <f>parameter_summary!FD10</f>
        <v>21.919999999999995</v>
      </c>
      <c r="FB6">
        <f>parameter_summary!FE10</f>
        <v>22.121666666666663</v>
      </c>
      <c r="FC6">
        <f>parameter_summary!FF10</f>
        <v>22.323333333333331</v>
      </c>
      <c r="FD6">
        <f>parameter_summary!FG10</f>
        <v>22.524999999999999</v>
      </c>
      <c r="FE6">
        <f>parameter_summary!FH10</f>
        <v>22.726666666666667</v>
      </c>
      <c r="FF6">
        <f>parameter_summary!FI10</f>
        <v>22.928333333333335</v>
      </c>
      <c r="FG6">
        <f>parameter_summary!FJ10</f>
        <v>23.130000000000003</v>
      </c>
      <c r="FH6">
        <f>parameter_summary!FK10</f>
        <v>23.331666666666671</v>
      </c>
      <c r="FI6">
        <f>parameter_summary!FL10</f>
        <v>23.533333333333339</v>
      </c>
      <c r="FJ6">
        <f>parameter_summary!FM10</f>
        <v>23.735000000000007</v>
      </c>
      <c r="FK6">
        <f>parameter_summary!FN10</f>
        <v>23.936666666666675</v>
      </c>
      <c r="FL6">
        <f>parameter_summary!FO10</f>
        <v>24.138333333333343</v>
      </c>
      <c r="FM6">
        <f>parameter_summary!FP10</f>
        <v>24.340000000000011</v>
      </c>
      <c r="FN6">
        <f>parameter_summary!FQ10</f>
        <v>24.670000000000009</v>
      </c>
      <c r="FO6">
        <f>parameter_summary!FR10</f>
        <v>25.000000000000007</v>
      </c>
      <c r="FP6">
        <f>parameter_summary!FS10</f>
        <v>25.330000000000005</v>
      </c>
      <c r="FQ6">
        <f>parameter_summary!FT10</f>
        <v>25.660000000000004</v>
      </c>
      <c r="FR6">
        <f>parameter_summary!FU10</f>
        <v>25.990000000000002</v>
      </c>
      <c r="FS6">
        <f>parameter_summary!FV10</f>
        <v>26.32</v>
      </c>
      <c r="FT6">
        <f>parameter_summary!FW10</f>
        <v>26.65</v>
      </c>
      <c r="FU6">
        <f>parameter_summary!FX10</f>
        <v>26.979999999999997</v>
      </c>
      <c r="FV6">
        <f>parameter_summary!FY10</f>
        <v>27.309999999999995</v>
      </c>
      <c r="FW6">
        <f>parameter_summary!FZ10</f>
        <v>27.639999999999993</v>
      </c>
      <c r="FX6">
        <f>parameter_summary!GA10</f>
        <v>27.969999999999992</v>
      </c>
      <c r="FY6">
        <f>parameter_summary!GB10</f>
        <v>28.29999999999999</v>
      </c>
      <c r="FZ6">
        <f>parameter_summary!GC10</f>
        <v>28.29999999999999</v>
      </c>
      <c r="GA6">
        <f>parameter_summary!GD10</f>
        <v>28.29999999999999</v>
      </c>
      <c r="GB6">
        <f>parameter_summary!GE10</f>
        <v>28.29999999999999</v>
      </c>
      <c r="GC6">
        <f>parameter_summary!GF10</f>
        <v>28.29999999999999</v>
      </c>
      <c r="GD6">
        <f>parameter_summary!GG10</f>
        <v>28.29999999999999</v>
      </c>
      <c r="GE6">
        <f>parameter_summary!GH10</f>
        <v>28.29999999999999</v>
      </c>
      <c r="GF6">
        <f>parameter_summary!GI10</f>
        <v>28.29999999999999</v>
      </c>
      <c r="GG6">
        <f>parameter_summary!GJ10</f>
        <v>28.29999999999999</v>
      </c>
      <c r="GH6">
        <f>parameter_summary!GK10</f>
        <v>28.29999999999999</v>
      </c>
      <c r="GI6">
        <f>parameter_summary!GL10</f>
        <v>28.29999999999999</v>
      </c>
      <c r="GJ6">
        <f>parameter_summary!GM10</f>
        <v>28.29999999999999</v>
      </c>
      <c r="GK6">
        <f>parameter_summary!GN10</f>
        <v>28.29999999999999</v>
      </c>
      <c r="GL6">
        <f>parameter_summary!GO10</f>
        <v>28.29999999999999</v>
      </c>
      <c r="GM6">
        <f>parameter_summary!GP10</f>
        <v>28.29999999999999</v>
      </c>
      <c r="GN6">
        <f>parameter_summary!GQ10</f>
        <v>28.29999999999999</v>
      </c>
      <c r="GO6">
        <f>parameter_summary!GR10</f>
        <v>28.29999999999999</v>
      </c>
      <c r="GP6">
        <f>parameter_summary!GS10</f>
        <v>28.29999999999999</v>
      </c>
      <c r="GQ6">
        <f>parameter_summary!GT10</f>
        <v>28.29999999999999</v>
      </c>
      <c r="GR6">
        <f>parameter_summary!GU10</f>
        <v>28.29999999999999</v>
      </c>
      <c r="GS6">
        <f>parameter_summary!GV10</f>
        <v>28.29999999999999</v>
      </c>
      <c r="GT6">
        <f>parameter_summary!GW10</f>
        <v>28.29999999999999</v>
      </c>
      <c r="GU6">
        <f>parameter_summary!GX10</f>
        <v>28.29999999999999</v>
      </c>
      <c r="GV6">
        <f>parameter_summary!GY10</f>
        <v>28.29999999999999</v>
      </c>
      <c r="GW6">
        <f>parameter_summary!GZ10</f>
        <v>28.29999999999999</v>
      </c>
      <c r="GX6">
        <f>parameter_summary!HA10</f>
        <v>28.29999999999999</v>
      </c>
      <c r="GY6">
        <f>parameter_summary!HB10</f>
        <v>28.29999999999999</v>
      </c>
      <c r="GZ6">
        <f>parameter_summary!HC10</f>
        <v>28.29999999999999</v>
      </c>
      <c r="HA6">
        <f>parameter_summary!HD10</f>
        <v>28.29999999999999</v>
      </c>
      <c r="HB6">
        <f>parameter_summary!HE10</f>
        <v>28.29999999999999</v>
      </c>
      <c r="HC6">
        <f>parameter_summary!HF10</f>
        <v>28.29999999999999</v>
      </c>
      <c r="HD6">
        <f>parameter_summary!HG10</f>
        <v>28.29999999999999</v>
      </c>
      <c r="HE6">
        <f>parameter_summary!HH10</f>
        <v>28.29999999999999</v>
      </c>
      <c r="HF6">
        <f>parameter_summary!HI10</f>
        <v>28.29999999999999</v>
      </c>
      <c r="HG6">
        <f>parameter_summary!HJ10</f>
        <v>28.29999999999999</v>
      </c>
      <c r="HH6">
        <f>parameter_summary!HK10</f>
        <v>28.29999999999999</v>
      </c>
      <c r="HI6">
        <f>parameter_summary!HL10</f>
        <v>28.29999999999999</v>
      </c>
      <c r="HJ6">
        <f>parameter_summary!HM10</f>
        <v>28.29999999999999</v>
      </c>
      <c r="HK6">
        <f>parameter_summary!HN10</f>
        <v>28.29999999999999</v>
      </c>
      <c r="HL6">
        <f>parameter_summary!HO10</f>
        <v>28.29999999999999</v>
      </c>
      <c r="HM6">
        <f>parameter_summary!HP10</f>
        <v>28.29999999999999</v>
      </c>
      <c r="HN6">
        <f>parameter_summary!HQ10</f>
        <v>28.29999999999999</v>
      </c>
      <c r="HO6">
        <f>parameter_summary!HR10</f>
        <v>28.29999999999999</v>
      </c>
      <c r="HP6">
        <f>parameter_summary!HS10</f>
        <v>28.29999999999999</v>
      </c>
      <c r="HQ6">
        <f>parameter_summary!HT10</f>
        <v>28.29999999999999</v>
      </c>
      <c r="HR6">
        <f>parameter_summary!HU10</f>
        <v>28.29999999999999</v>
      </c>
      <c r="HS6">
        <f>parameter_summary!HV10</f>
        <v>28.29999999999999</v>
      </c>
      <c r="HT6">
        <f>parameter_summary!HW10</f>
        <v>28.29999999999999</v>
      </c>
      <c r="HU6">
        <f>parameter_summary!HX10</f>
        <v>28.29999999999999</v>
      </c>
      <c r="HV6">
        <f>parameter_summary!HY10</f>
        <v>28.29999999999999</v>
      </c>
      <c r="HW6">
        <f>parameter_summary!HZ10</f>
        <v>28.29999999999999</v>
      </c>
      <c r="HX6">
        <f>parameter_summary!IA10</f>
        <v>28.29999999999999</v>
      </c>
      <c r="HY6">
        <f>parameter_summary!IB10</f>
        <v>28.29999999999999</v>
      </c>
      <c r="HZ6">
        <f>parameter_summary!IC10</f>
        <v>28.29999999999999</v>
      </c>
      <c r="IA6">
        <f>parameter_summary!ID10</f>
        <v>28.29999999999999</v>
      </c>
      <c r="IB6">
        <f>parameter_summary!IE10</f>
        <v>28.29999999999999</v>
      </c>
      <c r="IC6">
        <f>parameter_summary!IF10</f>
        <v>28.29999999999999</v>
      </c>
      <c r="ID6">
        <f>parameter_summary!IG10</f>
        <v>28.29999999999999</v>
      </c>
      <c r="IE6">
        <f>parameter_summary!IH10</f>
        <v>28.29999999999999</v>
      </c>
      <c r="IF6">
        <f>parameter_summary!II10</f>
        <v>28.29999999999999</v>
      </c>
      <c r="IG6">
        <f>parameter_summary!IJ10</f>
        <v>28.29999999999999</v>
      </c>
      <c r="IH6">
        <f>parameter_summary!IK10</f>
        <v>28.29999999999999</v>
      </c>
      <c r="II6">
        <f>parameter_summary!IL10</f>
        <v>28.29999999999999</v>
      </c>
      <c r="IJ6">
        <f>parameter_summary!IM10</f>
        <v>28.29999999999999</v>
      </c>
      <c r="IK6">
        <f>parameter_summary!IN10</f>
        <v>28.29999999999999</v>
      </c>
      <c r="IL6">
        <f>parameter_summary!IO10</f>
        <v>28.29999999999999</v>
      </c>
      <c r="IM6">
        <f>parameter_summary!IP10</f>
        <v>28.29999999999999</v>
      </c>
      <c r="IN6">
        <f>parameter_summary!IQ10</f>
        <v>28.29999999999999</v>
      </c>
      <c r="IO6">
        <f>parameter_summary!IR10</f>
        <v>28.29999999999999</v>
      </c>
      <c r="IP6">
        <f>parameter_summary!IS10</f>
        <v>28.29999999999999</v>
      </c>
      <c r="IQ6">
        <f>parameter_summary!IT10</f>
        <v>28.29999999999999</v>
      </c>
      <c r="IR6">
        <f>parameter_summary!IU10</f>
        <v>28.29999999999999</v>
      </c>
      <c r="IS6">
        <f>parameter_summary!IV10</f>
        <v>28.29999999999999</v>
      </c>
      <c r="IT6">
        <f>parameter_summary!IW10</f>
        <v>28.29999999999999</v>
      </c>
      <c r="IU6">
        <f>parameter_summary!IX10</f>
        <v>28.29999999999999</v>
      </c>
      <c r="IV6">
        <f>parameter_summary!IY10</f>
        <v>28.29999999999999</v>
      </c>
      <c r="IW6">
        <f>parameter_summary!IZ10</f>
        <v>28.29999999999999</v>
      </c>
      <c r="IX6">
        <f>parameter_summary!JA10</f>
        <v>28.29999999999999</v>
      </c>
      <c r="IY6">
        <f>parameter_summary!JB10</f>
        <v>28.29999999999999</v>
      </c>
      <c r="IZ6">
        <f>parameter_summary!JC10</f>
        <v>28.29999999999999</v>
      </c>
      <c r="JA6">
        <f>parameter_summary!JD10</f>
        <v>28.29999999999999</v>
      </c>
      <c r="JB6">
        <f>parameter_summary!JE10</f>
        <v>28.29999999999999</v>
      </c>
      <c r="JC6">
        <f>parameter_summary!JF10</f>
        <v>28.29999999999999</v>
      </c>
      <c r="JD6">
        <f>parameter_summary!JG10</f>
        <v>28.29999999999999</v>
      </c>
      <c r="JE6">
        <f>parameter_summary!JH10</f>
        <v>28.29999999999999</v>
      </c>
      <c r="JF6">
        <f>parameter_summary!JI10</f>
        <v>28.29999999999999</v>
      </c>
      <c r="JG6">
        <f>parameter_summary!JJ10</f>
        <v>28.29999999999999</v>
      </c>
      <c r="JH6">
        <f>parameter_summary!JK10</f>
        <v>28.29999999999999</v>
      </c>
      <c r="JI6">
        <f>parameter_summary!JL10</f>
        <v>28.29999999999999</v>
      </c>
      <c r="JJ6">
        <f>parameter_summary!JM10</f>
        <v>28.29999999999999</v>
      </c>
      <c r="JK6">
        <f>parameter_summary!JN10</f>
        <v>28.29999999999999</v>
      </c>
      <c r="JL6">
        <f>parameter_summary!JO10</f>
        <v>28.29999999999999</v>
      </c>
      <c r="JM6">
        <f>parameter_summary!JP10</f>
        <v>28.29999999999999</v>
      </c>
      <c r="JN6">
        <f>parameter_summary!JQ10</f>
        <v>28.29999999999999</v>
      </c>
      <c r="JO6">
        <f>parameter_summary!JR10</f>
        <v>28.29999999999999</v>
      </c>
      <c r="JP6">
        <f>parameter_summary!JS10</f>
        <v>28.29999999999999</v>
      </c>
      <c r="JQ6">
        <f>parameter_summary!JT10</f>
        <v>28.29999999999999</v>
      </c>
      <c r="JR6">
        <f>parameter_summary!JU10</f>
        <v>28.29999999999999</v>
      </c>
      <c r="JS6">
        <f>parameter_summary!JV10</f>
        <v>28.29999999999999</v>
      </c>
      <c r="JT6">
        <f>parameter_summary!JW10</f>
        <v>28.29999999999999</v>
      </c>
      <c r="JU6">
        <f>parameter_summary!JX10</f>
        <v>28.29999999999999</v>
      </c>
      <c r="JV6">
        <f>parameter_summary!JY10</f>
        <v>28.29999999999999</v>
      </c>
      <c r="JW6">
        <f>parameter_summary!JZ10</f>
        <v>28.29999999999999</v>
      </c>
      <c r="JX6">
        <f>parameter_summary!KA10</f>
        <v>28.29999999999999</v>
      </c>
      <c r="JY6">
        <f>parameter_summary!KB10</f>
        <v>28.29999999999999</v>
      </c>
      <c r="JZ6">
        <f>parameter_summary!KC10</f>
        <v>28.29999999999999</v>
      </c>
      <c r="KA6">
        <f>parameter_summary!KD10</f>
        <v>28.29999999999999</v>
      </c>
      <c r="KB6">
        <f>parameter_summary!KE10</f>
        <v>28.29999999999999</v>
      </c>
      <c r="KC6">
        <f>parameter_summary!KF10</f>
        <v>28.29999999999999</v>
      </c>
      <c r="KD6">
        <f>parameter_summary!KG10</f>
        <v>28.29999999999999</v>
      </c>
      <c r="KE6">
        <f>parameter_summary!KH10</f>
        <v>28.29999999999999</v>
      </c>
      <c r="KF6">
        <f>parameter_summary!KI10</f>
        <v>28.29999999999999</v>
      </c>
      <c r="KG6">
        <f>parameter_summary!KJ10</f>
        <v>28.29999999999999</v>
      </c>
      <c r="KH6">
        <f>parameter_summary!KK10</f>
        <v>28.29999999999999</v>
      </c>
      <c r="KI6">
        <f>parameter_summary!KL10</f>
        <v>28.29999999999999</v>
      </c>
      <c r="KJ6">
        <f>parameter_summary!KM10</f>
        <v>28.29999999999999</v>
      </c>
      <c r="KK6">
        <f>parameter_summary!KN10</f>
        <v>28.29999999999999</v>
      </c>
      <c r="KL6">
        <f>parameter_summary!KO10</f>
        <v>28.29999999999999</v>
      </c>
      <c r="KM6">
        <f>parameter_summary!KP10</f>
        <v>28.29999999999999</v>
      </c>
      <c r="KN6">
        <f>parameter_summary!KQ10</f>
        <v>28.29999999999999</v>
      </c>
      <c r="KO6">
        <f>parameter_summary!KR10</f>
        <v>28.29999999999999</v>
      </c>
      <c r="KP6">
        <f>parameter_summary!KS10</f>
        <v>28.29999999999999</v>
      </c>
      <c r="KQ6">
        <f>parameter_summary!KT10</f>
        <v>28.29999999999999</v>
      </c>
      <c r="KR6">
        <f>parameter_summary!KU10</f>
        <v>28.29999999999999</v>
      </c>
      <c r="KS6">
        <f>parameter_summary!KV10</f>
        <v>28.29999999999999</v>
      </c>
      <c r="KT6">
        <f>parameter_summary!KW10</f>
        <v>28.29999999999999</v>
      </c>
      <c r="KU6">
        <f>parameter_summary!KX10</f>
        <v>28.29999999999999</v>
      </c>
      <c r="KV6">
        <f>parameter_summary!KY10</f>
        <v>28.29999999999999</v>
      </c>
      <c r="KW6">
        <f>parameter_summary!KZ10</f>
        <v>28.29999999999999</v>
      </c>
      <c r="KX6">
        <f>parameter_summary!LA10</f>
        <v>28.29999999999999</v>
      </c>
      <c r="KY6">
        <f>parameter_summary!LB10</f>
        <v>28.29999999999999</v>
      </c>
      <c r="KZ6">
        <f>parameter_summary!LC10</f>
        <v>28.29999999999999</v>
      </c>
      <c r="LA6">
        <f>parameter_summary!LD10</f>
        <v>28.29999999999999</v>
      </c>
    </row>
    <row r="7" spans="1:313">
      <c r="A7" t="str">
        <f>parameter_summary!B11</f>
        <v>"Cumulated installed capacity in Switzerland (with KEV remuneration, since 2006), monthly data (1991-2016) in [MWp]"</v>
      </c>
      <c r="B7">
        <f>parameter_summary!E11</f>
        <v>0</v>
      </c>
      <c r="C7">
        <f>parameter_summary!F11</f>
        <v>0</v>
      </c>
      <c r="D7">
        <f>parameter_summary!G11</f>
        <v>0</v>
      </c>
      <c r="E7">
        <f>parameter_summary!H11</f>
        <v>0</v>
      </c>
      <c r="F7">
        <f>parameter_summary!I11</f>
        <v>0</v>
      </c>
      <c r="G7">
        <f>parameter_summary!J11</f>
        <v>0</v>
      </c>
      <c r="H7">
        <f>parameter_summary!K11</f>
        <v>0</v>
      </c>
      <c r="I7">
        <f>parameter_summary!L11</f>
        <v>0</v>
      </c>
      <c r="J7">
        <f>parameter_summary!M11</f>
        <v>0</v>
      </c>
      <c r="K7">
        <f>parameter_summary!N11</f>
        <v>0</v>
      </c>
      <c r="L7">
        <f>parameter_summary!O11</f>
        <v>0</v>
      </c>
      <c r="M7">
        <f>parameter_summary!P11</f>
        <v>0</v>
      </c>
      <c r="N7">
        <f>parameter_summary!Q11</f>
        <v>0</v>
      </c>
      <c r="O7">
        <f>parameter_summary!R11</f>
        <v>0</v>
      </c>
      <c r="P7">
        <f>parameter_summary!S11</f>
        <v>0</v>
      </c>
      <c r="Q7">
        <f>parameter_summary!T11</f>
        <v>0</v>
      </c>
      <c r="R7">
        <f>parameter_summary!U11</f>
        <v>0</v>
      </c>
      <c r="S7">
        <f>parameter_summary!V11</f>
        <v>0</v>
      </c>
      <c r="T7">
        <f>parameter_summary!W11</f>
        <v>0</v>
      </c>
      <c r="U7">
        <f>parameter_summary!X11</f>
        <v>0</v>
      </c>
      <c r="V7">
        <f>parameter_summary!Y11</f>
        <v>0</v>
      </c>
      <c r="W7">
        <f>parameter_summary!Z11</f>
        <v>0</v>
      </c>
      <c r="X7">
        <f>parameter_summary!AA11</f>
        <v>0</v>
      </c>
      <c r="Y7">
        <f>parameter_summary!AB11</f>
        <v>0</v>
      </c>
      <c r="Z7">
        <f>parameter_summary!AC11</f>
        <v>0</v>
      </c>
      <c r="AA7">
        <f>parameter_summary!AD11</f>
        <v>0</v>
      </c>
      <c r="AB7">
        <f>parameter_summary!AE11</f>
        <v>0</v>
      </c>
      <c r="AC7">
        <f>parameter_summary!AF11</f>
        <v>0</v>
      </c>
      <c r="AD7">
        <f>parameter_summary!AG11</f>
        <v>0</v>
      </c>
      <c r="AE7">
        <f>parameter_summary!AH11</f>
        <v>0</v>
      </c>
      <c r="AF7">
        <f>parameter_summary!AI11</f>
        <v>0</v>
      </c>
      <c r="AG7">
        <f>parameter_summary!AJ11</f>
        <v>0</v>
      </c>
      <c r="AH7">
        <f>parameter_summary!AK11</f>
        <v>0</v>
      </c>
      <c r="AI7">
        <f>parameter_summary!AL11</f>
        <v>0</v>
      </c>
      <c r="AJ7">
        <f>parameter_summary!AM11</f>
        <v>0</v>
      </c>
      <c r="AK7">
        <f>parameter_summary!AN11</f>
        <v>0</v>
      </c>
      <c r="AL7">
        <f>parameter_summary!AO11</f>
        <v>0</v>
      </c>
      <c r="AM7">
        <f>parameter_summary!AP11</f>
        <v>0</v>
      </c>
      <c r="AN7">
        <f>parameter_summary!AQ11</f>
        <v>0</v>
      </c>
      <c r="AO7">
        <f>parameter_summary!AR11</f>
        <v>0</v>
      </c>
      <c r="AP7">
        <f>parameter_summary!AS11</f>
        <v>0</v>
      </c>
      <c r="AQ7">
        <f>parameter_summary!AT11</f>
        <v>0</v>
      </c>
      <c r="AR7">
        <f>parameter_summary!AU11</f>
        <v>0</v>
      </c>
      <c r="AS7">
        <f>parameter_summary!AV11</f>
        <v>0</v>
      </c>
      <c r="AT7">
        <f>parameter_summary!AW11</f>
        <v>0</v>
      </c>
      <c r="AU7">
        <f>parameter_summary!AX11</f>
        <v>0</v>
      </c>
      <c r="AV7">
        <f>parameter_summary!AY11</f>
        <v>0</v>
      </c>
      <c r="AW7">
        <f>parameter_summary!AZ11</f>
        <v>0</v>
      </c>
      <c r="AX7">
        <f>parameter_summary!BA11</f>
        <v>0</v>
      </c>
      <c r="AY7">
        <f>parameter_summary!BB11</f>
        <v>0</v>
      </c>
      <c r="AZ7">
        <f>parameter_summary!BC11</f>
        <v>0</v>
      </c>
      <c r="BA7">
        <f>parameter_summary!BD11</f>
        <v>0</v>
      </c>
      <c r="BB7">
        <f>parameter_summary!BE11</f>
        <v>0</v>
      </c>
      <c r="BC7">
        <f>parameter_summary!BF11</f>
        <v>0</v>
      </c>
      <c r="BD7">
        <f>parameter_summary!BG11</f>
        <v>0</v>
      </c>
      <c r="BE7">
        <f>parameter_summary!BH11</f>
        <v>0</v>
      </c>
      <c r="BF7">
        <f>parameter_summary!BI11</f>
        <v>0</v>
      </c>
      <c r="BG7">
        <f>parameter_summary!BJ11</f>
        <v>0</v>
      </c>
      <c r="BH7">
        <f>parameter_summary!BK11</f>
        <v>0</v>
      </c>
      <c r="BI7">
        <f>parameter_summary!BL11</f>
        <v>0</v>
      </c>
      <c r="BJ7">
        <f>parameter_summary!BM11</f>
        <v>0</v>
      </c>
      <c r="BK7">
        <f>parameter_summary!BN11</f>
        <v>0</v>
      </c>
      <c r="BL7">
        <f>parameter_summary!BO11</f>
        <v>0</v>
      </c>
      <c r="BM7">
        <f>parameter_summary!BP11</f>
        <v>0</v>
      </c>
      <c r="BN7">
        <f>parameter_summary!BQ11</f>
        <v>0</v>
      </c>
      <c r="BO7">
        <f>parameter_summary!BR11</f>
        <v>0</v>
      </c>
      <c r="BP7">
        <f>parameter_summary!BS11</f>
        <v>0</v>
      </c>
      <c r="BQ7">
        <f>parameter_summary!BT11</f>
        <v>0</v>
      </c>
      <c r="BR7">
        <f>parameter_summary!BU11</f>
        <v>0</v>
      </c>
      <c r="BS7">
        <f>parameter_summary!BV11</f>
        <v>0</v>
      </c>
      <c r="BT7">
        <f>parameter_summary!BW11</f>
        <v>0</v>
      </c>
      <c r="BU7">
        <f>parameter_summary!BX11</f>
        <v>0</v>
      </c>
      <c r="BV7">
        <f>parameter_summary!BY11</f>
        <v>0</v>
      </c>
      <c r="BW7">
        <f>parameter_summary!BZ11</f>
        <v>0</v>
      </c>
      <c r="BX7">
        <f>parameter_summary!CA11</f>
        <v>0</v>
      </c>
      <c r="BY7">
        <f>parameter_summary!CB11</f>
        <v>0</v>
      </c>
      <c r="BZ7">
        <f>parameter_summary!CC11</f>
        <v>0</v>
      </c>
      <c r="CA7">
        <f>parameter_summary!CD11</f>
        <v>0</v>
      </c>
      <c r="CB7">
        <f>parameter_summary!CE11</f>
        <v>0</v>
      </c>
      <c r="CC7">
        <f>parameter_summary!CF11</f>
        <v>0</v>
      </c>
      <c r="CD7">
        <f>parameter_summary!CG11</f>
        <v>0</v>
      </c>
      <c r="CE7">
        <f>parameter_summary!CH11</f>
        <v>0</v>
      </c>
      <c r="CF7">
        <f>parameter_summary!CI11</f>
        <v>0</v>
      </c>
      <c r="CG7">
        <f>parameter_summary!CJ11</f>
        <v>0</v>
      </c>
      <c r="CH7">
        <f>parameter_summary!CK11</f>
        <v>0</v>
      </c>
      <c r="CI7">
        <f>parameter_summary!CL11</f>
        <v>0</v>
      </c>
      <c r="CJ7">
        <f>parameter_summary!CM11</f>
        <v>0</v>
      </c>
      <c r="CK7">
        <f>parameter_summary!CN11</f>
        <v>0</v>
      </c>
      <c r="CL7">
        <f>parameter_summary!CO11</f>
        <v>0</v>
      </c>
      <c r="CM7">
        <f>parameter_summary!CP11</f>
        <v>0</v>
      </c>
      <c r="CN7">
        <f>parameter_summary!CQ11</f>
        <v>0</v>
      </c>
      <c r="CO7">
        <f>parameter_summary!CR11</f>
        <v>0</v>
      </c>
      <c r="CP7">
        <f>parameter_summary!CS11</f>
        <v>0</v>
      </c>
      <c r="CQ7">
        <f>parameter_summary!CT11</f>
        <v>0</v>
      </c>
      <c r="CR7">
        <f>parameter_summary!CU11</f>
        <v>0</v>
      </c>
      <c r="CS7">
        <f>parameter_summary!CV11</f>
        <v>0</v>
      </c>
      <c r="CT7">
        <f>parameter_summary!CW11</f>
        <v>0</v>
      </c>
      <c r="CU7">
        <f>parameter_summary!CX11</f>
        <v>0</v>
      </c>
      <c r="CV7">
        <f>parameter_summary!CY11</f>
        <v>0</v>
      </c>
      <c r="CW7">
        <f>parameter_summary!CZ11</f>
        <v>0</v>
      </c>
      <c r="CX7">
        <f>parameter_summary!DA11</f>
        <v>0</v>
      </c>
      <c r="CY7">
        <f>parameter_summary!DB11</f>
        <v>0</v>
      </c>
      <c r="CZ7">
        <f>parameter_summary!DC11</f>
        <v>0</v>
      </c>
      <c r="DA7">
        <f>parameter_summary!DD11</f>
        <v>0</v>
      </c>
      <c r="DB7">
        <f>parameter_summary!DE11</f>
        <v>0</v>
      </c>
      <c r="DC7">
        <f>parameter_summary!DF11</f>
        <v>0</v>
      </c>
      <c r="DD7">
        <f>parameter_summary!DG11</f>
        <v>0</v>
      </c>
      <c r="DE7">
        <f>parameter_summary!DH11</f>
        <v>0</v>
      </c>
      <c r="DF7">
        <f>parameter_summary!DI11</f>
        <v>0</v>
      </c>
      <c r="DG7">
        <f>parameter_summary!DJ11</f>
        <v>0</v>
      </c>
      <c r="DH7">
        <f>parameter_summary!DK11</f>
        <v>0</v>
      </c>
      <c r="DI7">
        <f>parameter_summary!DL11</f>
        <v>0</v>
      </c>
      <c r="DJ7">
        <f>parameter_summary!DM11</f>
        <v>0</v>
      </c>
      <c r="DK7">
        <f>parameter_summary!DN11</f>
        <v>0</v>
      </c>
      <c r="DL7">
        <f>parameter_summary!DO11</f>
        <v>0</v>
      </c>
      <c r="DM7">
        <f>parameter_summary!DP11</f>
        <v>0</v>
      </c>
      <c r="DN7">
        <f>parameter_summary!DQ11</f>
        <v>0</v>
      </c>
      <c r="DO7">
        <f>parameter_summary!DR11</f>
        <v>0</v>
      </c>
      <c r="DP7">
        <f>parameter_summary!DS11</f>
        <v>0</v>
      </c>
      <c r="DQ7">
        <f>parameter_summary!DT11</f>
        <v>0</v>
      </c>
      <c r="DR7">
        <f>parameter_summary!DU11</f>
        <v>0</v>
      </c>
      <c r="DS7">
        <f>parameter_summary!DV11</f>
        <v>0</v>
      </c>
      <c r="DT7">
        <f>parameter_summary!DW11</f>
        <v>0</v>
      </c>
      <c r="DU7">
        <f>parameter_summary!DX11</f>
        <v>0</v>
      </c>
      <c r="DV7">
        <f>parameter_summary!DY11</f>
        <v>0</v>
      </c>
      <c r="DW7">
        <f>parameter_summary!DZ11</f>
        <v>0</v>
      </c>
      <c r="DX7">
        <f>parameter_summary!EA11</f>
        <v>0</v>
      </c>
      <c r="DY7">
        <f>parameter_summary!EB11</f>
        <v>0</v>
      </c>
      <c r="DZ7">
        <f>parameter_summary!EC11</f>
        <v>0</v>
      </c>
      <c r="EA7">
        <f>parameter_summary!ED11</f>
        <v>0</v>
      </c>
      <c r="EB7">
        <f>parameter_summary!EE11</f>
        <v>0</v>
      </c>
      <c r="EC7">
        <f>parameter_summary!EF11</f>
        <v>0</v>
      </c>
      <c r="ED7">
        <f>parameter_summary!EG11</f>
        <v>0</v>
      </c>
      <c r="EE7">
        <f>parameter_summary!EH11</f>
        <v>0</v>
      </c>
      <c r="EF7">
        <f>parameter_summary!EI11</f>
        <v>0</v>
      </c>
      <c r="EG7">
        <f>parameter_summary!EJ11</f>
        <v>0</v>
      </c>
      <c r="EH7">
        <f>parameter_summary!EK11</f>
        <v>0</v>
      </c>
      <c r="EI7">
        <f>parameter_summary!EL11</f>
        <v>0</v>
      </c>
      <c r="EJ7">
        <f>parameter_summary!EM11</f>
        <v>0</v>
      </c>
      <c r="EK7">
        <f>parameter_summary!EN11</f>
        <v>0</v>
      </c>
      <c r="EL7">
        <f>parameter_summary!EO11</f>
        <v>0</v>
      </c>
      <c r="EM7">
        <f>parameter_summary!EP11</f>
        <v>0</v>
      </c>
      <c r="EN7">
        <f>parameter_summary!EQ11</f>
        <v>0</v>
      </c>
      <c r="EO7">
        <f>parameter_summary!ER11</f>
        <v>0</v>
      </c>
      <c r="EP7">
        <f>parameter_summary!ES11</f>
        <v>0</v>
      </c>
      <c r="EQ7">
        <f>parameter_summary!ET11</f>
        <v>0</v>
      </c>
      <c r="ER7">
        <f>parameter_summary!EU11</f>
        <v>0</v>
      </c>
      <c r="ES7">
        <f>parameter_summary!EV11</f>
        <v>0</v>
      </c>
      <c r="ET7">
        <f>parameter_summary!EW11</f>
        <v>0</v>
      </c>
      <c r="EU7">
        <f>parameter_summary!EX11</f>
        <v>0</v>
      </c>
      <c r="EV7">
        <f>parameter_summary!EY11</f>
        <v>0</v>
      </c>
      <c r="EW7">
        <f>parameter_summary!EZ11</f>
        <v>0</v>
      </c>
      <c r="EX7">
        <f>parameter_summary!FA11</f>
        <v>0</v>
      </c>
      <c r="EY7">
        <f>parameter_summary!FB11</f>
        <v>0</v>
      </c>
      <c r="EZ7">
        <f>parameter_summary!FC11</f>
        <v>0</v>
      </c>
      <c r="FA7">
        <f>parameter_summary!FD11</f>
        <v>0</v>
      </c>
      <c r="FB7">
        <f>parameter_summary!FE11</f>
        <v>0</v>
      </c>
      <c r="FC7">
        <f>parameter_summary!FF11</f>
        <v>0</v>
      </c>
      <c r="FD7">
        <f>parameter_summary!FG11</f>
        <v>0</v>
      </c>
      <c r="FE7">
        <f>parameter_summary!FH11</f>
        <v>0</v>
      </c>
      <c r="FF7">
        <f>parameter_summary!FI11</f>
        <v>0</v>
      </c>
      <c r="FG7">
        <f>parameter_summary!FJ11</f>
        <v>0</v>
      </c>
      <c r="FH7">
        <f>parameter_summary!FK11</f>
        <v>0</v>
      </c>
      <c r="FI7">
        <f>parameter_summary!FL11</f>
        <v>0</v>
      </c>
      <c r="FJ7">
        <f>parameter_summary!FM11</f>
        <v>0</v>
      </c>
      <c r="FK7">
        <f>parameter_summary!FN11</f>
        <v>0</v>
      </c>
      <c r="FL7">
        <f>parameter_summary!FO11</f>
        <v>0</v>
      </c>
      <c r="FM7">
        <f>parameter_summary!FP11</f>
        <v>0</v>
      </c>
      <c r="FN7">
        <f>parameter_summary!FQ11</f>
        <v>0</v>
      </c>
      <c r="FO7">
        <f>parameter_summary!FR11</f>
        <v>0</v>
      </c>
      <c r="FP7">
        <f>parameter_summary!FS11</f>
        <v>0</v>
      </c>
      <c r="FQ7">
        <f>parameter_summary!FT11</f>
        <v>0</v>
      </c>
      <c r="FR7">
        <f>parameter_summary!FU11</f>
        <v>0</v>
      </c>
      <c r="FS7">
        <f>parameter_summary!FV11</f>
        <v>0</v>
      </c>
      <c r="FT7">
        <f>parameter_summary!FW11</f>
        <v>0</v>
      </c>
      <c r="FU7">
        <f>parameter_summary!FX11</f>
        <v>0</v>
      </c>
      <c r="FV7">
        <f>parameter_summary!FY11</f>
        <v>0</v>
      </c>
      <c r="FW7">
        <f>parameter_summary!FZ11</f>
        <v>0</v>
      </c>
      <c r="FX7">
        <f>parameter_summary!GA11</f>
        <v>0</v>
      </c>
      <c r="FY7">
        <f>parameter_summary!GB11</f>
        <v>0</v>
      </c>
      <c r="FZ7">
        <f>parameter_summary!GC11</f>
        <v>9.8125457175925912E-2</v>
      </c>
      <c r="GA7">
        <f>parameter_summary!GD11</f>
        <v>0.19625091435185182</v>
      </c>
      <c r="GB7">
        <f>parameter_summary!GE11</f>
        <v>0.29437637152777774</v>
      </c>
      <c r="GC7">
        <f>parameter_summary!GF11</f>
        <v>0.39250182870370365</v>
      </c>
      <c r="GD7">
        <f>parameter_summary!GG11</f>
        <v>0.49062728587962962</v>
      </c>
      <c r="GE7">
        <f>parameter_summary!GH11</f>
        <v>0.58875274305555547</v>
      </c>
      <c r="GF7">
        <f>parameter_summary!GI11</f>
        <v>0.68687820023148138</v>
      </c>
      <c r="GG7">
        <f>parameter_summary!GJ11</f>
        <v>0.7850036574074073</v>
      </c>
      <c r="GH7">
        <f>parameter_summary!GK11</f>
        <v>0.88312911458333321</v>
      </c>
      <c r="GI7">
        <f>parameter_summary!GL11</f>
        <v>0.98125457175925923</v>
      </c>
      <c r="GJ7">
        <f>parameter_summary!GM11</f>
        <v>1.0793800289351849</v>
      </c>
      <c r="GK7">
        <f>parameter_summary!GN11</f>
        <v>1.1775054861111109</v>
      </c>
      <c r="GL7">
        <f>parameter_summary!GO11</f>
        <v>1.4597723006272398</v>
      </c>
      <c r="GM7">
        <f>parameter_summary!GP11</f>
        <v>1.742039115143369</v>
      </c>
      <c r="GN7">
        <f>parameter_summary!GQ11</f>
        <v>2.0243059296594978</v>
      </c>
      <c r="GO7">
        <f>parameter_summary!GR11</f>
        <v>2.306572744175627</v>
      </c>
      <c r="GP7">
        <f>parameter_summary!GS11</f>
        <v>2.5888395586917561</v>
      </c>
      <c r="GQ7">
        <f>parameter_summary!GT11</f>
        <v>2.8711063732078848</v>
      </c>
      <c r="GR7">
        <f>parameter_summary!GU11</f>
        <v>3.1533731877240139</v>
      </c>
      <c r="GS7">
        <f>parameter_summary!GV11</f>
        <v>3.435640002240143</v>
      </c>
      <c r="GT7">
        <f>parameter_summary!GW11</f>
        <v>3.7179068167562717</v>
      </c>
      <c r="GU7">
        <f>parameter_summary!GX11</f>
        <v>4.0001736312724008</v>
      </c>
      <c r="GV7">
        <f>parameter_summary!GY11</f>
        <v>4.2824404457885299</v>
      </c>
      <c r="GW7">
        <f>parameter_summary!GZ11</f>
        <v>4.564707260304659</v>
      </c>
      <c r="GX7">
        <f>parameter_summary!HA11</f>
        <v>5.364142946131909</v>
      </c>
      <c r="GY7">
        <f>parameter_summary!HB11</f>
        <v>6.1635786319591608</v>
      </c>
      <c r="GZ7">
        <f>parameter_summary!HC11</f>
        <v>6.9630143177864108</v>
      </c>
      <c r="HA7">
        <f>parameter_summary!HD11</f>
        <v>7.7624500036136617</v>
      </c>
      <c r="HB7">
        <f>parameter_summary!HE11</f>
        <v>8.5618856894409134</v>
      </c>
      <c r="HC7">
        <f>parameter_summary!HF11</f>
        <v>9.3613213752681617</v>
      </c>
      <c r="HD7">
        <f>parameter_summary!HG11</f>
        <v>10.160757061095413</v>
      </c>
      <c r="HE7">
        <f>parameter_summary!HH11</f>
        <v>10.960192746922665</v>
      </c>
      <c r="HF7">
        <f>parameter_summary!HI11</f>
        <v>11.759628432749917</v>
      </c>
      <c r="HG7">
        <f>parameter_summary!HJ11</f>
        <v>12.559064118577165</v>
      </c>
      <c r="HH7">
        <f>parameter_summary!HK11</f>
        <v>13.358499804404415</v>
      </c>
      <c r="HI7">
        <f>parameter_summary!HL11</f>
        <v>14.157935490231667</v>
      </c>
      <c r="HJ7">
        <f>parameter_summary!HM11</f>
        <v>14.546423932624693</v>
      </c>
      <c r="HK7">
        <f>parameter_summary!HN11</f>
        <v>15.016699415521517</v>
      </c>
      <c r="HL7">
        <f>parameter_summary!HO11</f>
        <v>15.540647643748954</v>
      </c>
      <c r="HM7">
        <f>parameter_summary!HP11</f>
        <v>16.131047842385726</v>
      </c>
      <c r="HN7">
        <f>parameter_summary!HQ11</f>
        <v>16.642216845534445</v>
      </c>
      <c r="HO7">
        <f>parameter_summary!HR11</f>
        <v>17.288845634517575</v>
      </c>
      <c r="HP7">
        <f>parameter_summary!HS11</f>
        <v>17.820461397792247</v>
      </c>
      <c r="HQ7">
        <f>parameter_summary!HT11</f>
        <v>18.247287515421426</v>
      </c>
      <c r="HR7">
        <f>parameter_summary!HU11</f>
        <v>18.709895463271017</v>
      </c>
      <c r="HS7">
        <f>parameter_summary!HV11</f>
        <v>19.236399536514199</v>
      </c>
      <c r="HT7">
        <f>parameter_summary!HW11</f>
        <v>19.770571144804613</v>
      </c>
      <c r="HU7">
        <f>parameter_summary!HX11</f>
        <v>20.614000000000001</v>
      </c>
      <c r="HV7">
        <f>parameter_summary!HY11</f>
        <v>20.790073578595319</v>
      </c>
      <c r="HW7">
        <f>parameter_summary!HZ11</f>
        <v>21.084596655518396</v>
      </c>
      <c r="HX7">
        <f>parameter_summary!IA11</f>
        <v>21.539186622073579</v>
      </c>
      <c r="HY7">
        <f>parameter_summary!IB11</f>
        <v>21.848115719063546</v>
      </c>
      <c r="HZ7">
        <f>parameter_summary!IC11</f>
        <v>22.10742408026756</v>
      </c>
      <c r="IA7">
        <f>parameter_summary!ID11</f>
        <v>22.488383277591971</v>
      </c>
      <c r="IB7">
        <f>parameter_summary!IE11</f>
        <v>22.893352508361204</v>
      </c>
      <c r="IC7">
        <f>parameter_summary!IF11</f>
        <v>23.243898996655521</v>
      </c>
      <c r="ID7">
        <f>parameter_summary!IG11</f>
        <v>23.636062876254183</v>
      </c>
      <c r="IE7">
        <f>parameter_summary!IH11</f>
        <v>23.977005351170568</v>
      </c>
      <c r="IF7">
        <f>parameter_summary!II11</f>
        <v>24.486018060200671</v>
      </c>
      <c r="IG7">
        <f>parameter_summary!IJ11</f>
        <v>25.4</v>
      </c>
      <c r="IH7">
        <f>parameter_summary!IK11</f>
        <v>26.234935585146694</v>
      </c>
      <c r="II7">
        <f>parameter_summary!IL11</f>
        <v>27.370877990689621</v>
      </c>
      <c r="IJ7">
        <f>parameter_summary!IM11</f>
        <v>29.219919887409336</v>
      </c>
      <c r="IK7">
        <f>parameter_summary!IN11</f>
        <v>31.524055429251923</v>
      </c>
      <c r="IL7">
        <f>parameter_summary!IO11</f>
        <v>34.88171484248133</v>
      </c>
      <c r="IM7">
        <f>parameter_summary!IP11</f>
        <v>38.719551802533296</v>
      </c>
      <c r="IN7">
        <f>parameter_summary!IQ11</f>
        <v>41.822788784237311</v>
      </c>
      <c r="IO7">
        <f>parameter_summary!IR11</f>
        <v>44.94035942405543</v>
      </c>
      <c r="IP7">
        <f>parameter_summary!IS11</f>
        <v>48.262184691999565</v>
      </c>
      <c r="IQ7">
        <f>parameter_summary!IT11</f>
        <v>51.254335823319259</v>
      </c>
      <c r="IR7">
        <f>parameter_summary!IU11</f>
        <v>54.62991230919129</v>
      </c>
      <c r="IS7">
        <f>parameter_summary!IV11</f>
        <v>58.5</v>
      </c>
      <c r="IT7">
        <f>parameter_summary!IW11</f>
        <v>58.932855843247026</v>
      </c>
      <c r="IU7">
        <f>parameter_summary!IX11</f>
        <v>59.415504898530436</v>
      </c>
      <c r="IV7">
        <f>parameter_summary!IY11</f>
        <v>59.908999999999999</v>
      </c>
      <c r="IW7">
        <f>parameter_summary!IZ11</f>
        <v>61.79603116406966</v>
      </c>
      <c r="IX7">
        <f>parameter_summary!JA11</f>
        <v>63.809952031775133</v>
      </c>
      <c r="IY7">
        <f>parameter_summary!JB11</f>
        <v>65.841999999999999</v>
      </c>
      <c r="IZ7">
        <f>parameter_summary!JC11</f>
        <v>68.48483834453485</v>
      </c>
      <c r="JA7">
        <f>parameter_summary!JD11</f>
        <v>70.71818747789176</v>
      </c>
      <c r="JB7">
        <f>parameter_summary!JE11</f>
        <v>72.944000000000003</v>
      </c>
      <c r="JC7">
        <f>parameter_summary!JF11</f>
        <v>89.001000000000005</v>
      </c>
      <c r="JD7">
        <f>parameter_summary!JG11</f>
        <v>105.30328907168038</v>
      </c>
      <c r="JE7">
        <f>parameter_summary!JH11</f>
        <v>121.11499999999999</v>
      </c>
      <c r="JF7">
        <f>parameter_summary!JI11</f>
        <v>123.67763457330415</v>
      </c>
      <c r="JG7">
        <f>parameter_summary!JJ11</f>
        <v>126.06365514223195</v>
      </c>
      <c r="JH7">
        <f>parameter_summary!JK11</f>
        <v>129.02799999999999</v>
      </c>
      <c r="JI7">
        <f>parameter_summary!JL11</f>
        <v>137.37688427864484</v>
      </c>
      <c r="JJ7">
        <f>parameter_summary!JM11</f>
        <v>145.04020213170918</v>
      </c>
      <c r="JK7">
        <f>parameter_summary!JN11</f>
        <v>153.69900000000001</v>
      </c>
      <c r="JL7">
        <f>parameter_summary!JO11</f>
        <v>159.48357476099426</v>
      </c>
      <c r="JM7">
        <f>parameter_summary!JP11</f>
        <v>164.06584130019121</v>
      </c>
      <c r="JN7">
        <f>parameter_summary!JQ11</f>
        <v>169.74</v>
      </c>
      <c r="JO7">
        <f>parameter_summary!JR11</f>
        <v>176.06247085492228</v>
      </c>
      <c r="JP7">
        <f>parameter_summary!JS11</f>
        <v>182.27321405440415</v>
      </c>
      <c r="JQ7">
        <f>parameter_summary!JT11</f>
        <v>190.035</v>
      </c>
      <c r="JR7">
        <f>parameter_summary!JU11</f>
        <v>193.57749438202248</v>
      </c>
      <c r="JS7">
        <f>parameter_summary!JV11</f>
        <v>196.74584831460672</v>
      </c>
      <c r="JT7">
        <f>parameter_summary!JW11</f>
        <v>200.994</v>
      </c>
      <c r="JU7">
        <f>parameter_summary!JX11</f>
        <v>201.67995297191379</v>
      </c>
      <c r="JV7">
        <f>parameter_summary!JY11</f>
        <v>202.39511136512087</v>
      </c>
      <c r="JW7">
        <f>parameter_summary!JZ11</f>
        <v>203.28700000000001</v>
      </c>
      <c r="JX7">
        <f>parameter_summary!KA11</f>
        <v>226.41839742250087</v>
      </c>
      <c r="JY7">
        <f>parameter_summary!KB11</f>
        <v>246.96116823406479</v>
      </c>
      <c r="JZ7">
        <f>parameter_summary!KC11</f>
        <v>271.47000000000003</v>
      </c>
      <c r="KA7">
        <f>parameter_summary!KD11</f>
        <v>278.76111046680199</v>
      </c>
      <c r="KB7">
        <f>parameter_summary!KE11</f>
        <v>284.69762249927516</v>
      </c>
      <c r="KC7">
        <f>parameter_summary!KF11</f>
        <v>293</v>
      </c>
      <c r="KD7">
        <f>parameter_summary!KG11</f>
        <v>314.16646415552856</v>
      </c>
      <c r="KE7">
        <f>parameter_summary!KH11</f>
        <v>335.37363304981778</v>
      </c>
      <c r="KF7">
        <f>parameter_summary!KI11</f>
        <v>360</v>
      </c>
      <c r="KG7">
        <f>parameter_summary!KJ11</f>
        <v>369.9972617743702</v>
      </c>
      <c r="KH7">
        <f>parameter_summary!KK11</f>
        <v>379.09912376779846</v>
      </c>
      <c r="KI7">
        <f>parameter_summary!KL11</f>
        <v>390</v>
      </c>
      <c r="KJ7">
        <f>parameter_summary!KM11</f>
        <v>397.26622255119662</v>
      </c>
      <c r="KK7">
        <f>parameter_summary!KN11</f>
        <v>403.65112262521592</v>
      </c>
      <c r="KL7">
        <f>parameter_summary!KO11</f>
        <v>409</v>
      </c>
      <c r="KM7">
        <f>parameter_summary!KP11</f>
        <v>417.49605411499437</v>
      </c>
      <c r="KN7">
        <f>parameter_summary!KQ11</f>
        <v>425.43291995490421</v>
      </c>
      <c r="KO7">
        <f>parameter_summary!KR11</f>
        <v>433</v>
      </c>
      <c r="KP7">
        <f>parameter_summary!KS11</f>
        <v>435.74778761061947</v>
      </c>
      <c r="KQ7">
        <f>parameter_summary!KT11</f>
        <v>439.6725663716814</v>
      </c>
      <c r="KR7">
        <f>parameter_summary!KU11</f>
        <v>444</v>
      </c>
      <c r="KS7">
        <f>parameter_summary!KV11</f>
        <v>458.74820143884892</v>
      </c>
      <c r="KT7">
        <f>parameter_summary!KW11</f>
        <v>473.69784172661872</v>
      </c>
      <c r="KU7">
        <f>parameter_summary!KX11</f>
        <v>492</v>
      </c>
      <c r="KV7">
        <f>parameter_summary!KY11</f>
        <v>496.18962722852513</v>
      </c>
      <c r="KW7">
        <f>parameter_summary!KZ11</f>
        <v>499.42722852512156</v>
      </c>
      <c r="KX7">
        <f>parameter_summary!LA11</f>
        <v>503</v>
      </c>
      <c r="KY7">
        <f>parameter_summary!LB11</f>
        <v>511.55415045395591</v>
      </c>
      <c r="KZ7">
        <f>parameter_summary!LC11</f>
        <v>519.51913099870296</v>
      </c>
      <c r="LA7">
        <f>parameter_summary!LD11</f>
        <v>526</v>
      </c>
    </row>
    <row r="8" spans="1:313">
      <c r="A8" t="str">
        <f>parameter_summary!B12</f>
        <v>"Cumulated installed capacity in Switzerland (with EIV remuneration, since 2006), monthly data (1991-2016) in [MWp]"</v>
      </c>
      <c r="B8">
        <f>parameter_summary!E12</f>
        <v>0</v>
      </c>
      <c r="C8">
        <f>parameter_summary!F12</f>
        <v>0</v>
      </c>
      <c r="D8">
        <f>parameter_summary!G12</f>
        <v>0</v>
      </c>
      <c r="E8">
        <f>parameter_summary!H12</f>
        <v>0</v>
      </c>
      <c r="F8">
        <f>parameter_summary!I12</f>
        <v>0</v>
      </c>
      <c r="G8">
        <f>parameter_summary!J12</f>
        <v>0</v>
      </c>
      <c r="H8">
        <f>parameter_summary!K12</f>
        <v>0</v>
      </c>
      <c r="I8">
        <f>parameter_summary!L12</f>
        <v>0</v>
      </c>
      <c r="J8">
        <f>parameter_summary!M12</f>
        <v>0</v>
      </c>
      <c r="K8">
        <f>parameter_summary!N12</f>
        <v>0</v>
      </c>
      <c r="L8">
        <f>parameter_summary!O12</f>
        <v>0</v>
      </c>
      <c r="M8">
        <f>parameter_summary!P12</f>
        <v>0</v>
      </c>
      <c r="N8">
        <f>parameter_summary!Q12</f>
        <v>0</v>
      </c>
      <c r="O8">
        <f>parameter_summary!R12</f>
        <v>0</v>
      </c>
      <c r="P8">
        <f>parameter_summary!S12</f>
        <v>0</v>
      </c>
      <c r="Q8">
        <f>parameter_summary!T12</f>
        <v>0</v>
      </c>
      <c r="R8">
        <f>parameter_summary!U12</f>
        <v>0</v>
      </c>
      <c r="S8">
        <f>parameter_summary!V12</f>
        <v>0</v>
      </c>
      <c r="T8">
        <f>parameter_summary!W12</f>
        <v>0</v>
      </c>
      <c r="U8">
        <f>parameter_summary!X12</f>
        <v>0</v>
      </c>
      <c r="V8">
        <f>parameter_summary!Y12</f>
        <v>0</v>
      </c>
      <c r="W8">
        <f>parameter_summary!Z12</f>
        <v>0</v>
      </c>
      <c r="X8">
        <f>parameter_summary!AA12</f>
        <v>0</v>
      </c>
      <c r="Y8">
        <f>parameter_summary!AB12</f>
        <v>0</v>
      </c>
      <c r="Z8">
        <f>parameter_summary!AC12</f>
        <v>0</v>
      </c>
      <c r="AA8">
        <f>parameter_summary!AD12</f>
        <v>0</v>
      </c>
      <c r="AB8">
        <f>parameter_summary!AE12</f>
        <v>0</v>
      </c>
      <c r="AC8">
        <f>parameter_summary!AF12</f>
        <v>0</v>
      </c>
      <c r="AD8">
        <f>parameter_summary!AG12</f>
        <v>0</v>
      </c>
      <c r="AE8">
        <f>parameter_summary!AH12</f>
        <v>0</v>
      </c>
      <c r="AF8">
        <f>parameter_summary!AI12</f>
        <v>0</v>
      </c>
      <c r="AG8">
        <f>parameter_summary!AJ12</f>
        <v>0</v>
      </c>
      <c r="AH8">
        <f>parameter_summary!AK12</f>
        <v>0</v>
      </c>
      <c r="AI8">
        <f>parameter_summary!AL12</f>
        <v>0</v>
      </c>
      <c r="AJ8">
        <f>parameter_summary!AM12</f>
        <v>0</v>
      </c>
      <c r="AK8">
        <f>parameter_summary!AN12</f>
        <v>0</v>
      </c>
      <c r="AL8">
        <f>parameter_summary!AO12</f>
        <v>0</v>
      </c>
      <c r="AM8">
        <f>parameter_summary!AP12</f>
        <v>0</v>
      </c>
      <c r="AN8">
        <f>parameter_summary!AQ12</f>
        <v>0</v>
      </c>
      <c r="AO8">
        <f>parameter_summary!AR12</f>
        <v>0</v>
      </c>
      <c r="AP8">
        <f>parameter_summary!AS12</f>
        <v>0</v>
      </c>
      <c r="AQ8">
        <f>parameter_summary!AT12</f>
        <v>0</v>
      </c>
      <c r="AR8">
        <f>parameter_summary!AU12</f>
        <v>0</v>
      </c>
      <c r="AS8">
        <f>parameter_summary!AV12</f>
        <v>0</v>
      </c>
      <c r="AT8">
        <f>parameter_summary!AW12</f>
        <v>0</v>
      </c>
      <c r="AU8">
        <f>parameter_summary!AX12</f>
        <v>0</v>
      </c>
      <c r="AV8">
        <f>parameter_summary!AY12</f>
        <v>0</v>
      </c>
      <c r="AW8">
        <f>parameter_summary!AZ12</f>
        <v>0</v>
      </c>
      <c r="AX8">
        <f>parameter_summary!BA12</f>
        <v>0</v>
      </c>
      <c r="AY8">
        <f>parameter_summary!BB12</f>
        <v>0</v>
      </c>
      <c r="AZ8">
        <f>parameter_summary!BC12</f>
        <v>0</v>
      </c>
      <c r="BA8">
        <f>parameter_summary!BD12</f>
        <v>0</v>
      </c>
      <c r="BB8">
        <f>parameter_summary!BE12</f>
        <v>0</v>
      </c>
      <c r="BC8">
        <f>parameter_summary!BF12</f>
        <v>0</v>
      </c>
      <c r="BD8">
        <f>parameter_summary!BG12</f>
        <v>0</v>
      </c>
      <c r="BE8">
        <f>parameter_summary!BH12</f>
        <v>0</v>
      </c>
      <c r="BF8">
        <f>parameter_summary!BI12</f>
        <v>0</v>
      </c>
      <c r="BG8">
        <f>parameter_summary!BJ12</f>
        <v>0</v>
      </c>
      <c r="BH8">
        <f>parameter_summary!BK12</f>
        <v>0</v>
      </c>
      <c r="BI8">
        <f>parameter_summary!BL12</f>
        <v>0</v>
      </c>
      <c r="BJ8">
        <f>parameter_summary!BM12</f>
        <v>0</v>
      </c>
      <c r="BK8">
        <f>parameter_summary!BN12</f>
        <v>0</v>
      </c>
      <c r="BL8">
        <f>parameter_summary!BO12</f>
        <v>0</v>
      </c>
      <c r="BM8">
        <f>parameter_summary!BP12</f>
        <v>0</v>
      </c>
      <c r="BN8">
        <f>parameter_summary!BQ12</f>
        <v>0</v>
      </c>
      <c r="BO8">
        <f>parameter_summary!BR12</f>
        <v>0</v>
      </c>
      <c r="BP8">
        <f>parameter_summary!BS12</f>
        <v>0</v>
      </c>
      <c r="BQ8">
        <f>parameter_summary!BT12</f>
        <v>0</v>
      </c>
      <c r="BR8">
        <f>parameter_summary!BU12</f>
        <v>0</v>
      </c>
      <c r="BS8">
        <f>parameter_summary!BV12</f>
        <v>0</v>
      </c>
      <c r="BT8">
        <f>parameter_summary!BW12</f>
        <v>0</v>
      </c>
      <c r="BU8">
        <f>parameter_summary!BX12</f>
        <v>0</v>
      </c>
      <c r="BV8">
        <f>parameter_summary!BY12</f>
        <v>0</v>
      </c>
      <c r="BW8">
        <f>parameter_summary!BZ12</f>
        <v>0</v>
      </c>
      <c r="BX8">
        <f>parameter_summary!CA12</f>
        <v>0</v>
      </c>
      <c r="BY8">
        <f>parameter_summary!CB12</f>
        <v>0</v>
      </c>
      <c r="BZ8">
        <f>parameter_summary!CC12</f>
        <v>0</v>
      </c>
      <c r="CA8">
        <f>parameter_summary!CD12</f>
        <v>0</v>
      </c>
      <c r="CB8">
        <f>parameter_summary!CE12</f>
        <v>0</v>
      </c>
      <c r="CC8">
        <f>parameter_summary!CF12</f>
        <v>0</v>
      </c>
      <c r="CD8">
        <f>parameter_summary!CG12</f>
        <v>0</v>
      </c>
      <c r="CE8">
        <f>parameter_summary!CH12</f>
        <v>0</v>
      </c>
      <c r="CF8">
        <f>parameter_summary!CI12</f>
        <v>0</v>
      </c>
      <c r="CG8">
        <f>parameter_summary!CJ12</f>
        <v>0</v>
      </c>
      <c r="CH8">
        <f>parameter_summary!CK12</f>
        <v>0</v>
      </c>
      <c r="CI8">
        <f>parameter_summary!CL12</f>
        <v>0</v>
      </c>
      <c r="CJ8">
        <f>parameter_summary!CM12</f>
        <v>0</v>
      </c>
      <c r="CK8">
        <f>parameter_summary!CN12</f>
        <v>0</v>
      </c>
      <c r="CL8">
        <f>parameter_summary!CO12</f>
        <v>0</v>
      </c>
      <c r="CM8">
        <f>parameter_summary!CP12</f>
        <v>0</v>
      </c>
      <c r="CN8">
        <f>parameter_summary!CQ12</f>
        <v>0</v>
      </c>
      <c r="CO8">
        <f>parameter_summary!CR12</f>
        <v>0</v>
      </c>
      <c r="CP8">
        <f>parameter_summary!CS12</f>
        <v>0</v>
      </c>
      <c r="CQ8">
        <f>parameter_summary!CT12</f>
        <v>0</v>
      </c>
      <c r="CR8">
        <f>parameter_summary!CU12</f>
        <v>0</v>
      </c>
      <c r="CS8">
        <f>parameter_summary!CV12</f>
        <v>0</v>
      </c>
      <c r="CT8">
        <f>parameter_summary!CW12</f>
        <v>0</v>
      </c>
      <c r="CU8">
        <f>parameter_summary!CX12</f>
        <v>0</v>
      </c>
      <c r="CV8">
        <f>parameter_summary!CY12</f>
        <v>0</v>
      </c>
      <c r="CW8">
        <f>parameter_summary!CZ12</f>
        <v>0</v>
      </c>
      <c r="CX8">
        <f>parameter_summary!DA12</f>
        <v>0</v>
      </c>
      <c r="CY8">
        <f>parameter_summary!DB12</f>
        <v>0</v>
      </c>
      <c r="CZ8">
        <f>parameter_summary!DC12</f>
        <v>0</v>
      </c>
      <c r="DA8">
        <f>parameter_summary!DD12</f>
        <v>0</v>
      </c>
      <c r="DB8">
        <f>parameter_summary!DE12</f>
        <v>0</v>
      </c>
      <c r="DC8">
        <f>parameter_summary!DF12</f>
        <v>0</v>
      </c>
      <c r="DD8">
        <f>parameter_summary!DG12</f>
        <v>0</v>
      </c>
      <c r="DE8">
        <f>parameter_summary!DH12</f>
        <v>0</v>
      </c>
      <c r="DF8">
        <f>parameter_summary!DI12</f>
        <v>0</v>
      </c>
      <c r="DG8">
        <f>parameter_summary!DJ12</f>
        <v>0</v>
      </c>
      <c r="DH8">
        <f>parameter_summary!DK12</f>
        <v>0</v>
      </c>
      <c r="DI8">
        <f>parameter_summary!DL12</f>
        <v>0</v>
      </c>
      <c r="DJ8">
        <f>parameter_summary!DM12</f>
        <v>0</v>
      </c>
      <c r="DK8">
        <f>parameter_summary!DN12</f>
        <v>0</v>
      </c>
      <c r="DL8">
        <f>parameter_summary!DO12</f>
        <v>0</v>
      </c>
      <c r="DM8">
        <f>parameter_summary!DP12</f>
        <v>0</v>
      </c>
      <c r="DN8">
        <f>parameter_summary!DQ12</f>
        <v>0</v>
      </c>
      <c r="DO8">
        <f>parameter_summary!DR12</f>
        <v>0</v>
      </c>
      <c r="DP8">
        <f>parameter_summary!DS12</f>
        <v>0</v>
      </c>
      <c r="DQ8">
        <f>parameter_summary!DT12</f>
        <v>0</v>
      </c>
      <c r="DR8">
        <f>parameter_summary!DU12</f>
        <v>0</v>
      </c>
      <c r="DS8">
        <f>parameter_summary!DV12</f>
        <v>0</v>
      </c>
      <c r="DT8">
        <f>parameter_summary!DW12</f>
        <v>0</v>
      </c>
      <c r="DU8">
        <f>parameter_summary!DX12</f>
        <v>0</v>
      </c>
      <c r="DV8">
        <f>parameter_summary!DY12</f>
        <v>0</v>
      </c>
      <c r="DW8">
        <f>parameter_summary!DZ12</f>
        <v>0</v>
      </c>
      <c r="DX8">
        <f>parameter_summary!EA12</f>
        <v>0</v>
      </c>
      <c r="DY8">
        <f>parameter_summary!EB12</f>
        <v>0</v>
      </c>
      <c r="DZ8">
        <f>parameter_summary!EC12</f>
        <v>0</v>
      </c>
      <c r="EA8">
        <f>parameter_summary!ED12</f>
        <v>0</v>
      </c>
      <c r="EB8">
        <f>parameter_summary!EE12</f>
        <v>0</v>
      </c>
      <c r="EC8">
        <f>parameter_summary!EF12</f>
        <v>0</v>
      </c>
      <c r="ED8">
        <f>parameter_summary!EG12</f>
        <v>0</v>
      </c>
      <c r="EE8">
        <f>parameter_summary!EH12</f>
        <v>0</v>
      </c>
      <c r="EF8">
        <f>parameter_summary!EI12</f>
        <v>0</v>
      </c>
      <c r="EG8">
        <f>parameter_summary!EJ12</f>
        <v>0</v>
      </c>
      <c r="EH8">
        <f>parameter_summary!EK12</f>
        <v>0</v>
      </c>
      <c r="EI8">
        <f>parameter_summary!EL12</f>
        <v>0</v>
      </c>
      <c r="EJ8">
        <f>parameter_summary!EM12</f>
        <v>0</v>
      </c>
      <c r="EK8">
        <f>parameter_summary!EN12</f>
        <v>0</v>
      </c>
      <c r="EL8">
        <f>parameter_summary!EO12</f>
        <v>0</v>
      </c>
      <c r="EM8">
        <f>parameter_summary!EP12</f>
        <v>0</v>
      </c>
      <c r="EN8">
        <f>parameter_summary!EQ12</f>
        <v>0</v>
      </c>
      <c r="EO8">
        <f>parameter_summary!ER12</f>
        <v>0</v>
      </c>
      <c r="EP8">
        <f>parameter_summary!ES12</f>
        <v>0</v>
      </c>
      <c r="EQ8">
        <f>parameter_summary!ET12</f>
        <v>0</v>
      </c>
      <c r="ER8">
        <f>parameter_summary!EU12</f>
        <v>0</v>
      </c>
      <c r="ES8">
        <f>parameter_summary!EV12</f>
        <v>0</v>
      </c>
      <c r="ET8">
        <f>parameter_summary!EW12</f>
        <v>0</v>
      </c>
      <c r="EU8">
        <f>parameter_summary!EX12</f>
        <v>0</v>
      </c>
      <c r="EV8">
        <f>parameter_summary!EY12</f>
        <v>0</v>
      </c>
      <c r="EW8">
        <f>parameter_summary!EZ12</f>
        <v>0</v>
      </c>
      <c r="EX8">
        <f>parameter_summary!FA12</f>
        <v>0</v>
      </c>
      <c r="EY8">
        <f>parameter_summary!FB12</f>
        <v>0</v>
      </c>
      <c r="EZ8">
        <f>parameter_summary!FC12</f>
        <v>0</v>
      </c>
      <c r="FA8">
        <f>parameter_summary!FD12</f>
        <v>0</v>
      </c>
      <c r="FB8">
        <f>parameter_summary!FE12</f>
        <v>0</v>
      </c>
      <c r="FC8">
        <f>parameter_summary!FF12</f>
        <v>0</v>
      </c>
      <c r="FD8">
        <f>parameter_summary!FG12</f>
        <v>0</v>
      </c>
      <c r="FE8">
        <f>parameter_summary!FH12</f>
        <v>0</v>
      </c>
      <c r="FF8">
        <f>parameter_summary!FI12</f>
        <v>0</v>
      </c>
      <c r="FG8">
        <f>parameter_summary!FJ12</f>
        <v>0</v>
      </c>
      <c r="FH8">
        <f>parameter_summary!FK12</f>
        <v>0</v>
      </c>
      <c r="FI8">
        <f>parameter_summary!FL12</f>
        <v>0</v>
      </c>
      <c r="FJ8">
        <f>parameter_summary!FM12</f>
        <v>0</v>
      </c>
      <c r="FK8">
        <f>parameter_summary!FN12</f>
        <v>0</v>
      </c>
      <c r="FL8">
        <f>parameter_summary!FO12</f>
        <v>0</v>
      </c>
      <c r="FM8">
        <f>parameter_summary!FP12</f>
        <v>0</v>
      </c>
      <c r="FN8">
        <f>parameter_summary!FQ12</f>
        <v>0</v>
      </c>
      <c r="FO8">
        <f>parameter_summary!FR12</f>
        <v>0</v>
      </c>
      <c r="FP8">
        <f>parameter_summary!FS12</f>
        <v>0</v>
      </c>
      <c r="FQ8">
        <f>parameter_summary!FT12</f>
        <v>0</v>
      </c>
      <c r="FR8">
        <f>parameter_summary!FU12</f>
        <v>0</v>
      </c>
      <c r="FS8">
        <f>parameter_summary!FV12</f>
        <v>0</v>
      </c>
      <c r="FT8">
        <f>parameter_summary!FW12</f>
        <v>0</v>
      </c>
      <c r="FU8">
        <f>parameter_summary!FX12</f>
        <v>0</v>
      </c>
      <c r="FV8">
        <f>parameter_summary!FY12</f>
        <v>0</v>
      </c>
      <c r="FW8">
        <f>parameter_summary!FZ12</f>
        <v>0</v>
      </c>
      <c r="FX8">
        <f>parameter_summary!GA12</f>
        <v>0</v>
      </c>
      <c r="FY8">
        <f>parameter_summary!GB12</f>
        <v>0</v>
      </c>
      <c r="FZ8">
        <f>parameter_summary!GC12</f>
        <v>0</v>
      </c>
      <c r="GA8">
        <f>parameter_summary!GD12</f>
        <v>0</v>
      </c>
      <c r="GB8">
        <f>parameter_summary!GE12</f>
        <v>0</v>
      </c>
      <c r="GC8">
        <f>parameter_summary!GF12</f>
        <v>0</v>
      </c>
      <c r="GD8">
        <f>parameter_summary!GG12</f>
        <v>0</v>
      </c>
      <c r="GE8">
        <f>parameter_summary!GH12</f>
        <v>0</v>
      </c>
      <c r="GF8">
        <f>parameter_summary!GI12</f>
        <v>0</v>
      </c>
      <c r="GG8">
        <f>parameter_summary!GJ12</f>
        <v>0</v>
      </c>
      <c r="GH8">
        <f>parameter_summary!GK12</f>
        <v>0</v>
      </c>
      <c r="GI8">
        <f>parameter_summary!GL12</f>
        <v>0</v>
      </c>
      <c r="GJ8">
        <f>parameter_summary!GM12</f>
        <v>0</v>
      </c>
      <c r="GK8">
        <f>parameter_summary!GN12</f>
        <v>0</v>
      </c>
      <c r="GL8">
        <f>parameter_summary!GO12</f>
        <v>0</v>
      </c>
      <c r="GM8">
        <f>parameter_summary!GP12</f>
        <v>0</v>
      </c>
      <c r="GN8">
        <f>parameter_summary!GQ12</f>
        <v>0</v>
      </c>
      <c r="GO8">
        <f>parameter_summary!GR12</f>
        <v>0</v>
      </c>
      <c r="GP8">
        <f>parameter_summary!GS12</f>
        <v>0</v>
      </c>
      <c r="GQ8">
        <f>parameter_summary!GT12</f>
        <v>0</v>
      </c>
      <c r="GR8">
        <f>parameter_summary!GU12</f>
        <v>0</v>
      </c>
      <c r="GS8">
        <f>parameter_summary!GV12</f>
        <v>0</v>
      </c>
      <c r="GT8">
        <f>parameter_summary!GW12</f>
        <v>0</v>
      </c>
      <c r="GU8">
        <f>parameter_summary!GX12</f>
        <v>0</v>
      </c>
      <c r="GV8">
        <f>parameter_summary!GY12</f>
        <v>0</v>
      </c>
      <c r="GW8">
        <f>parameter_summary!GZ12</f>
        <v>0</v>
      </c>
      <c r="GX8">
        <f>parameter_summary!HA12</f>
        <v>0</v>
      </c>
      <c r="GY8">
        <f>parameter_summary!HB12</f>
        <v>0</v>
      </c>
      <c r="GZ8">
        <f>parameter_summary!HC12</f>
        <v>0</v>
      </c>
      <c r="HA8">
        <f>parameter_summary!HD12</f>
        <v>0</v>
      </c>
      <c r="HB8">
        <f>parameter_summary!HE12</f>
        <v>0</v>
      </c>
      <c r="HC8">
        <f>parameter_summary!HF12</f>
        <v>0</v>
      </c>
      <c r="HD8">
        <f>parameter_summary!HG12</f>
        <v>0</v>
      </c>
      <c r="HE8">
        <f>parameter_summary!HH12</f>
        <v>0</v>
      </c>
      <c r="HF8">
        <f>parameter_summary!HI12</f>
        <v>0</v>
      </c>
      <c r="HG8">
        <f>parameter_summary!HJ12</f>
        <v>0</v>
      </c>
      <c r="HH8">
        <f>parameter_summary!HK12</f>
        <v>0</v>
      </c>
      <c r="HI8">
        <f>parameter_summary!HL12</f>
        <v>0</v>
      </c>
      <c r="HJ8">
        <f>parameter_summary!HM12</f>
        <v>0</v>
      </c>
      <c r="HK8">
        <f>parameter_summary!HN12</f>
        <v>0</v>
      </c>
      <c r="HL8">
        <f>parameter_summary!HO12</f>
        <v>0</v>
      </c>
      <c r="HM8">
        <f>parameter_summary!HP12</f>
        <v>0</v>
      </c>
      <c r="HN8">
        <f>parameter_summary!HQ12</f>
        <v>0</v>
      </c>
      <c r="HO8">
        <f>parameter_summary!HR12</f>
        <v>0</v>
      </c>
      <c r="HP8">
        <f>parameter_summary!HS12</f>
        <v>0</v>
      </c>
      <c r="HQ8">
        <f>parameter_summary!HT12</f>
        <v>0</v>
      </c>
      <c r="HR8">
        <f>parameter_summary!HU12</f>
        <v>0</v>
      </c>
      <c r="HS8">
        <f>parameter_summary!HV12</f>
        <v>0</v>
      </c>
      <c r="HT8">
        <f>parameter_summary!HW12</f>
        <v>0</v>
      </c>
      <c r="HU8">
        <f>parameter_summary!HX12</f>
        <v>0</v>
      </c>
      <c r="HV8">
        <f>parameter_summary!HY12</f>
        <v>0</v>
      </c>
      <c r="HW8">
        <f>parameter_summary!HZ12</f>
        <v>0</v>
      </c>
      <c r="HX8">
        <f>parameter_summary!IA12</f>
        <v>0</v>
      </c>
      <c r="HY8">
        <f>parameter_summary!IB12</f>
        <v>0</v>
      </c>
      <c r="HZ8">
        <f>parameter_summary!IC12</f>
        <v>0</v>
      </c>
      <c r="IA8">
        <f>parameter_summary!ID12</f>
        <v>0</v>
      </c>
      <c r="IB8">
        <f>parameter_summary!IE12</f>
        <v>0</v>
      </c>
      <c r="IC8">
        <f>parameter_summary!IF12</f>
        <v>0</v>
      </c>
      <c r="ID8">
        <f>parameter_summary!IG12</f>
        <v>0</v>
      </c>
      <c r="IE8">
        <f>parameter_summary!IH12</f>
        <v>0</v>
      </c>
      <c r="IF8">
        <f>parameter_summary!II12</f>
        <v>0</v>
      </c>
      <c r="IG8">
        <f>parameter_summary!IJ12</f>
        <v>0</v>
      </c>
      <c r="IH8">
        <f>parameter_summary!IK12</f>
        <v>0</v>
      </c>
      <c r="II8">
        <f>parameter_summary!IL12</f>
        <v>0</v>
      </c>
      <c r="IJ8">
        <f>parameter_summary!IM12</f>
        <v>0</v>
      </c>
      <c r="IK8">
        <f>parameter_summary!IN12</f>
        <v>0</v>
      </c>
      <c r="IL8">
        <f>parameter_summary!IO12</f>
        <v>0</v>
      </c>
      <c r="IM8">
        <f>parameter_summary!IP12</f>
        <v>0</v>
      </c>
      <c r="IN8">
        <f>parameter_summary!IQ12</f>
        <v>0</v>
      </c>
      <c r="IO8">
        <f>parameter_summary!IR12</f>
        <v>0</v>
      </c>
      <c r="IP8">
        <f>parameter_summary!IS12</f>
        <v>0</v>
      </c>
      <c r="IQ8">
        <f>parameter_summary!IT12</f>
        <v>0</v>
      </c>
      <c r="IR8">
        <f>parameter_summary!IU12</f>
        <v>0</v>
      </c>
      <c r="IS8">
        <f>parameter_summary!IV12</f>
        <v>0</v>
      </c>
      <c r="IT8">
        <f>parameter_summary!IW12</f>
        <v>0</v>
      </c>
      <c r="IU8">
        <f>parameter_summary!IX12</f>
        <v>0</v>
      </c>
      <c r="IV8">
        <f>parameter_summary!IY12</f>
        <v>0</v>
      </c>
      <c r="IW8">
        <f>parameter_summary!IZ12</f>
        <v>0</v>
      </c>
      <c r="IX8">
        <f>parameter_summary!JA12</f>
        <v>0</v>
      </c>
      <c r="IY8">
        <f>parameter_summary!JB12</f>
        <v>0</v>
      </c>
      <c r="IZ8">
        <f>parameter_summary!JC12</f>
        <v>0</v>
      </c>
      <c r="JA8">
        <f>parameter_summary!JD12</f>
        <v>0</v>
      </c>
      <c r="JB8">
        <f>parameter_summary!JE12</f>
        <v>0</v>
      </c>
      <c r="JC8">
        <f>parameter_summary!JF12</f>
        <v>0</v>
      </c>
      <c r="JD8">
        <f>parameter_summary!JG12</f>
        <v>0</v>
      </c>
      <c r="JE8">
        <f>parameter_summary!JH12</f>
        <v>0</v>
      </c>
      <c r="JF8">
        <f>parameter_summary!JI12</f>
        <v>0</v>
      </c>
      <c r="JG8">
        <f>parameter_summary!JJ12</f>
        <v>0</v>
      </c>
      <c r="JH8">
        <f>parameter_summary!JK12</f>
        <v>0</v>
      </c>
      <c r="JI8">
        <f>parameter_summary!JL12</f>
        <v>0</v>
      </c>
      <c r="JJ8">
        <f>parameter_summary!JM12</f>
        <v>0</v>
      </c>
      <c r="JK8">
        <f>parameter_summary!JN12</f>
        <v>0</v>
      </c>
      <c r="JL8">
        <f>parameter_summary!JO12</f>
        <v>0</v>
      </c>
      <c r="JM8">
        <f>parameter_summary!JP12</f>
        <v>0</v>
      </c>
      <c r="JN8">
        <f>parameter_summary!JQ12</f>
        <v>0</v>
      </c>
      <c r="JO8">
        <f>parameter_summary!JR12</f>
        <v>0</v>
      </c>
      <c r="JP8">
        <f>parameter_summary!JS12</f>
        <v>0</v>
      </c>
      <c r="JQ8">
        <f>parameter_summary!JT12</f>
        <v>0</v>
      </c>
      <c r="JR8">
        <f>parameter_summary!JU12</f>
        <v>0</v>
      </c>
      <c r="JS8">
        <f>parameter_summary!JV12</f>
        <v>0</v>
      </c>
      <c r="JT8">
        <f>parameter_summary!JW12</f>
        <v>0</v>
      </c>
      <c r="JU8">
        <f>parameter_summary!JX12</f>
        <v>0</v>
      </c>
      <c r="JV8">
        <f>parameter_summary!JY12</f>
        <v>0</v>
      </c>
      <c r="JW8">
        <f>parameter_summary!JZ12</f>
        <v>0</v>
      </c>
      <c r="JX8">
        <f>parameter_summary!KA12</f>
        <v>0</v>
      </c>
      <c r="JY8">
        <f>parameter_summary!KB12</f>
        <v>4.7845238095238093E-2</v>
      </c>
      <c r="JZ8">
        <f>parameter_summary!KC12</f>
        <v>5.468027210884354E-2</v>
      </c>
      <c r="KA8">
        <f>parameter_summary!KD12</f>
        <v>0.43744217687074832</v>
      </c>
      <c r="KB8">
        <f>parameter_summary!KE12</f>
        <v>1.7019234693877552</v>
      </c>
      <c r="KC8">
        <f>parameter_summary!KF12</f>
        <v>4.0190000000000001</v>
      </c>
      <c r="KD8">
        <f>parameter_summary!KG12</f>
        <v>4.617</v>
      </c>
      <c r="KE8">
        <f>parameter_summary!KH12</f>
        <v>9.6560000000000006</v>
      </c>
      <c r="KF8">
        <f>parameter_summary!KI12</f>
        <v>22.806000000000001</v>
      </c>
      <c r="KG8">
        <f>parameter_summary!KJ12</f>
        <v>32.799999999999997</v>
      </c>
      <c r="KH8">
        <f>parameter_summary!KK12</f>
        <v>40.218000000000004</v>
      </c>
      <c r="KI8">
        <f>parameter_summary!KL12</f>
        <v>46.36</v>
      </c>
      <c r="KJ8">
        <f>parameter_summary!KM12</f>
        <v>52.443666666666665</v>
      </c>
      <c r="KK8">
        <f>parameter_summary!KN12</f>
        <v>58.527333333333338</v>
      </c>
      <c r="KL8">
        <f>parameter_summary!KO12</f>
        <v>64.611000000000004</v>
      </c>
      <c r="KM8">
        <f>parameter_summary!KP12</f>
        <v>73.557000000000002</v>
      </c>
      <c r="KN8">
        <f>parameter_summary!KQ12</f>
        <v>82.503</v>
      </c>
      <c r="KO8">
        <f>parameter_summary!KR12</f>
        <v>91.448999999999998</v>
      </c>
      <c r="KP8">
        <f>parameter_summary!KS12</f>
        <v>103.82633333333332</v>
      </c>
      <c r="KQ8">
        <f>parameter_summary!KT12</f>
        <v>116.20366666666668</v>
      </c>
      <c r="KR8">
        <f>parameter_summary!KU12</f>
        <v>128.58099999999999</v>
      </c>
      <c r="KS8">
        <f>parameter_summary!KV12</f>
        <v>137.054</v>
      </c>
      <c r="KT8">
        <f>parameter_summary!KW12</f>
        <v>145.52699999999999</v>
      </c>
      <c r="KU8">
        <f>parameter_summary!KX12</f>
        <v>154</v>
      </c>
      <c r="KV8">
        <f>parameter_summary!KY12</f>
        <v>163.33333333333334</v>
      </c>
      <c r="KW8">
        <f>parameter_summary!KZ12</f>
        <v>172.66666666666666</v>
      </c>
      <c r="KX8">
        <f>parameter_summary!LA12</f>
        <v>182</v>
      </c>
      <c r="KY8">
        <f>parameter_summary!LB12</f>
        <v>192.33333333333334</v>
      </c>
      <c r="KZ8">
        <f>parameter_summary!LC12</f>
        <v>202.66666666666666</v>
      </c>
      <c r="LA8">
        <f>parameter_summary!LD12</f>
        <v>213</v>
      </c>
    </row>
    <row r="9" spans="1:313">
      <c r="A9" t="str">
        <f>parameter_summary!B13</f>
        <v>"Cumulated installed capacity in Switzerland (without remuneration, since 2006), monthly data (1991-2016) in [MWp]"</v>
      </c>
      <c r="B9">
        <f>parameter_summary!E13</f>
        <v>0</v>
      </c>
      <c r="C9">
        <f>parameter_summary!F13</f>
        <v>0</v>
      </c>
      <c r="D9">
        <f>parameter_summary!G13</f>
        <v>0</v>
      </c>
      <c r="E9">
        <f>parameter_summary!H13</f>
        <v>0</v>
      </c>
      <c r="F9">
        <f>parameter_summary!I13</f>
        <v>0</v>
      </c>
      <c r="G9">
        <f>parameter_summary!J13</f>
        <v>0</v>
      </c>
      <c r="H9">
        <f>parameter_summary!K13</f>
        <v>0</v>
      </c>
      <c r="I9">
        <f>parameter_summary!L13</f>
        <v>0</v>
      </c>
      <c r="J9">
        <f>parameter_summary!M13</f>
        <v>0</v>
      </c>
      <c r="K9">
        <f>parameter_summary!N13</f>
        <v>0</v>
      </c>
      <c r="L9">
        <f>parameter_summary!O13</f>
        <v>0</v>
      </c>
      <c r="M9">
        <f>parameter_summary!P13</f>
        <v>0</v>
      </c>
      <c r="N9">
        <f>parameter_summary!Q13</f>
        <v>0</v>
      </c>
      <c r="O9">
        <f>parameter_summary!R13</f>
        <v>0</v>
      </c>
      <c r="P9">
        <f>parameter_summary!S13</f>
        <v>0</v>
      </c>
      <c r="Q9">
        <f>parameter_summary!T13</f>
        <v>0</v>
      </c>
      <c r="R9">
        <f>parameter_summary!U13</f>
        <v>0</v>
      </c>
      <c r="S9">
        <f>parameter_summary!V13</f>
        <v>0</v>
      </c>
      <c r="T9">
        <f>parameter_summary!W13</f>
        <v>0</v>
      </c>
      <c r="U9">
        <f>parameter_summary!X13</f>
        <v>0</v>
      </c>
      <c r="V9">
        <f>parameter_summary!Y13</f>
        <v>0</v>
      </c>
      <c r="W9">
        <f>parameter_summary!Z13</f>
        <v>0</v>
      </c>
      <c r="X9">
        <f>parameter_summary!AA13</f>
        <v>0</v>
      </c>
      <c r="Y9">
        <f>parameter_summary!AB13</f>
        <v>0</v>
      </c>
      <c r="Z9">
        <f>parameter_summary!AC13</f>
        <v>0</v>
      </c>
      <c r="AA9">
        <f>parameter_summary!AD13</f>
        <v>0</v>
      </c>
      <c r="AB9">
        <f>parameter_summary!AE13</f>
        <v>0</v>
      </c>
      <c r="AC9">
        <f>parameter_summary!AF13</f>
        <v>0</v>
      </c>
      <c r="AD9">
        <f>parameter_summary!AG13</f>
        <v>0</v>
      </c>
      <c r="AE9">
        <f>parameter_summary!AH13</f>
        <v>0</v>
      </c>
      <c r="AF9">
        <f>parameter_summary!AI13</f>
        <v>0</v>
      </c>
      <c r="AG9">
        <f>parameter_summary!AJ13</f>
        <v>0</v>
      </c>
      <c r="AH9">
        <f>parameter_summary!AK13</f>
        <v>0</v>
      </c>
      <c r="AI9">
        <f>parameter_summary!AL13</f>
        <v>0</v>
      </c>
      <c r="AJ9">
        <f>parameter_summary!AM13</f>
        <v>0</v>
      </c>
      <c r="AK9">
        <f>parameter_summary!AN13</f>
        <v>0</v>
      </c>
      <c r="AL9">
        <f>parameter_summary!AO13</f>
        <v>0</v>
      </c>
      <c r="AM9">
        <f>parameter_summary!AP13</f>
        <v>0</v>
      </c>
      <c r="AN9">
        <f>parameter_summary!AQ13</f>
        <v>0</v>
      </c>
      <c r="AO9">
        <f>parameter_summary!AR13</f>
        <v>0</v>
      </c>
      <c r="AP9">
        <f>parameter_summary!AS13</f>
        <v>0</v>
      </c>
      <c r="AQ9">
        <f>parameter_summary!AT13</f>
        <v>0</v>
      </c>
      <c r="AR9">
        <f>parameter_summary!AU13</f>
        <v>0</v>
      </c>
      <c r="AS9">
        <f>parameter_summary!AV13</f>
        <v>0</v>
      </c>
      <c r="AT9">
        <f>parameter_summary!AW13</f>
        <v>0</v>
      </c>
      <c r="AU9">
        <f>parameter_summary!AX13</f>
        <v>0</v>
      </c>
      <c r="AV9">
        <f>parameter_summary!AY13</f>
        <v>0</v>
      </c>
      <c r="AW9">
        <f>parameter_summary!AZ13</f>
        <v>0</v>
      </c>
      <c r="AX9">
        <f>parameter_summary!BA13</f>
        <v>0</v>
      </c>
      <c r="AY9">
        <f>parameter_summary!BB13</f>
        <v>0</v>
      </c>
      <c r="AZ9">
        <f>parameter_summary!BC13</f>
        <v>0</v>
      </c>
      <c r="BA9">
        <f>parameter_summary!BD13</f>
        <v>0</v>
      </c>
      <c r="BB9">
        <f>parameter_summary!BE13</f>
        <v>0</v>
      </c>
      <c r="BC9">
        <f>parameter_summary!BF13</f>
        <v>0</v>
      </c>
      <c r="BD9">
        <f>parameter_summary!BG13</f>
        <v>0</v>
      </c>
      <c r="BE9">
        <f>parameter_summary!BH13</f>
        <v>0</v>
      </c>
      <c r="BF9">
        <f>parameter_summary!BI13</f>
        <v>0</v>
      </c>
      <c r="BG9">
        <f>parameter_summary!BJ13</f>
        <v>0</v>
      </c>
      <c r="BH9">
        <f>parameter_summary!BK13</f>
        <v>0</v>
      </c>
      <c r="BI9">
        <f>parameter_summary!BL13</f>
        <v>0</v>
      </c>
      <c r="BJ9">
        <f>parameter_summary!BM13</f>
        <v>0</v>
      </c>
      <c r="BK9">
        <f>parameter_summary!BN13</f>
        <v>0</v>
      </c>
      <c r="BL9">
        <f>parameter_summary!BO13</f>
        <v>0</v>
      </c>
      <c r="BM9">
        <f>parameter_summary!BP13</f>
        <v>0</v>
      </c>
      <c r="BN9">
        <f>parameter_summary!BQ13</f>
        <v>0</v>
      </c>
      <c r="BO9">
        <f>parameter_summary!BR13</f>
        <v>0</v>
      </c>
      <c r="BP9">
        <f>parameter_summary!BS13</f>
        <v>0</v>
      </c>
      <c r="BQ9">
        <f>parameter_summary!BT13</f>
        <v>0</v>
      </c>
      <c r="BR9">
        <f>parameter_summary!BU13</f>
        <v>0</v>
      </c>
      <c r="BS9">
        <f>parameter_summary!BV13</f>
        <v>0</v>
      </c>
      <c r="BT9">
        <f>parameter_summary!BW13</f>
        <v>0</v>
      </c>
      <c r="BU9">
        <f>parameter_summary!BX13</f>
        <v>0</v>
      </c>
      <c r="BV9">
        <f>parameter_summary!BY13</f>
        <v>0</v>
      </c>
      <c r="BW9">
        <f>parameter_summary!BZ13</f>
        <v>0</v>
      </c>
      <c r="BX9">
        <f>parameter_summary!CA13</f>
        <v>0</v>
      </c>
      <c r="BY9">
        <f>parameter_summary!CB13</f>
        <v>0</v>
      </c>
      <c r="BZ9">
        <f>parameter_summary!CC13</f>
        <v>0</v>
      </c>
      <c r="CA9">
        <f>parameter_summary!CD13</f>
        <v>0</v>
      </c>
      <c r="CB9">
        <f>parameter_summary!CE13</f>
        <v>0</v>
      </c>
      <c r="CC9">
        <f>parameter_summary!CF13</f>
        <v>0</v>
      </c>
      <c r="CD9">
        <f>parameter_summary!CG13</f>
        <v>0</v>
      </c>
      <c r="CE9">
        <f>parameter_summary!CH13</f>
        <v>0</v>
      </c>
      <c r="CF9">
        <f>parameter_summary!CI13</f>
        <v>0</v>
      </c>
      <c r="CG9">
        <f>parameter_summary!CJ13</f>
        <v>0</v>
      </c>
      <c r="CH9">
        <f>parameter_summary!CK13</f>
        <v>0</v>
      </c>
      <c r="CI9">
        <f>parameter_summary!CL13</f>
        <v>0</v>
      </c>
      <c r="CJ9">
        <f>parameter_summary!CM13</f>
        <v>0</v>
      </c>
      <c r="CK9">
        <f>parameter_summary!CN13</f>
        <v>0</v>
      </c>
      <c r="CL9">
        <f>parameter_summary!CO13</f>
        <v>0</v>
      </c>
      <c r="CM9">
        <f>parameter_summary!CP13</f>
        <v>0</v>
      </c>
      <c r="CN9">
        <f>parameter_summary!CQ13</f>
        <v>0</v>
      </c>
      <c r="CO9">
        <f>parameter_summary!CR13</f>
        <v>0</v>
      </c>
      <c r="CP9">
        <f>parameter_summary!CS13</f>
        <v>0</v>
      </c>
      <c r="CQ9">
        <f>parameter_summary!CT13</f>
        <v>0</v>
      </c>
      <c r="CR9">
        <f>parameter_summary!CU13</f>
        <v>0</v>
      </c>
      <c r="CS9">
        <f>parameter_summary!CV13</f>
        <v>0</v>
      </c>
      <c r="CT9">
        <f>parameter_summary!CW13</f>
        <v>0</v>
      </c>
      <c r="CU9">
        <f>parameter_summary!CX13</f>
        <v>0</v>
      </c>
      <c r="CV9">
        <f>parameter_summary!CY13</f>
        <v>0</v>
      </c>
      <c r="CW9">
        <f>parameter_summary!CZ13</f>
        <v>0</v>
      </c>
      <c r="CX9">
        <f>parameter_summary!DA13</f>
        <v>0</v>
      </c>
      <c r="CY9">
        <f>parameter_summary!DB13</f>
        <v>0</v>
      </c>
      <c r="CZ9">
        <f>parameter_summary!DC13</f>
        <v>0</v>
      </c>
      <c r="DA9">
        <f>parameter_summary!DD13</f>
        <v>0</v>
      </c>
      <c r="DB9">
        <f>parameter_summary!DE13</f>
        <v>0</v>
      </c>
      <c r="DC9">
        <f>parameter_summary!DF13</f>
        <v>0</v>
      </c>
      <c r="DD9">
        <f>parameter_summary!DG13</f>
        <v>0</v>
      </c>
      <c r="DE9">
        <f>parameter_summary!DH13</f>
        <v>0</v>
      </c>
      <c r="DF9">
        <f>parameter_summary!DI13</f>
        <v>0</v>
      </c>
      <c r="DG9">
        <f>parameter_summary!DJ13</f>
        <v>0</v>
      </c>
      <c r="DH9">
        <f>parameter_summary!DK13</f>
        <v>0</v>
      </c>
      <c r="DI9">
        <f>parameter_summary!DL13</f>
        <v>0</v>
      </c>
      <c r="DJ9">
        <f>parameter_summary!DM13</f>
        <v>0</v>
      </c>
      <c r="DK9">
        <f>parameter_summary!DN13</f>
        <v>0</v>
      </c>
      <c r="DL9">
        <f>parameter_summary!DO13</f>
        <v>0</v>
      </c>
      <c r="DM9">
        <f>parameter_summary!DP13</f>
        <v>0</v>
      </c>
      <c r="DN9">
        <f>parameter_summary!DQ13</f>
        <v>0</v>
      </c>
      <c r="DO9">
        <f>parameter_summary!DR13</f>
        <v>0</v>
      </c>
      <c r="DP9">
        <f>parameter_summary!DS13</f>
        <v>0</v>
      </c>
      <c r="DQ9">
        <f>parameter_summary!DT13</f>
        <v>0</v>
      </c>
      <c r="DR9">
        <f>parameter_summary!DU13</f>
        <v>0</v>
      </c>
      <c r="DS9">
        <f>parameter_summary!DV13</f>
        <v>0</v>
      </c>
      <c r="DT9">
        <f>parameter_summary!DW13</f>
        <v>0</v>
      </c>
      <c r="DU9">
        <f>parameter_summary!DX13</f>
        <v>0</v>
      </c>
      <c r="DV9">
        <f>parameter_summary!DY13</f>
        <v>0</v>
      </c>
      <c r="DW9">
        <f>parameter_summary!DZ13</f>
        <v>0</v>
      </c>
      <c r="DX9">
        <f>parameter_summary!EA13</f>
        <v>0</v>
      </c>
      <c r="DY9">
        <f>parameter_summary!EB13</f>
        <v>0</v>
      </c>
      <c r="DZ9">
        <f>parameter_summary!EC13</f>
        <v>0</v>
      </c>
      <c r="EA9">
        <f>parameter_summary!ED13</f>
        <v>0</v>
      </c>
      <c r="EB9">
        <f>parameter_summary!EE13</f>
        <v>0</v>
      </c>
      <c r="EC9">
        <f>parameter_summary!EF13</f>
        <v>0</v>
      </c>
      <c r="ED9">
        <f>parameter_summary!EG13</f>
        <v>0</v>
      </c>
      <c r="EE9">
        <f>parameter_summary!EH13</f>
        <v>0</v>
      </c>
      <c r="EF9">
        <f>parameter_summary!EI13</f>
        <v>0</v>
      </c>
      <c r="EG9">
        <f>parameter_summary!EJ13</f>
        <v>0</v>
      </c>
      <c r="EH9">
        <f>parameter_summary!EK13</f>
        <v>0</v>
      </c>
      <c r="EI9">
        <f>parameter_summary!EL13</f>
        <v>0</v>
      </c>
      <c r="EJ9">
        <f>parameter_summary!EM13</f>
        <v>0</v>
      </c>
      <c r="EK9">
        <f>parameter_summary!EN13</f>
        <v>0</v>
      </c>
      <c r="EL9">
        <f>parameter_summary!EO13</f>
        <v>0</v>
      </c>
      <c r="EM9">
        <f>parameter_summary!EP13</f>
        <v>0</v>
      </c>
      <c r="EN9">
        <f>parameter_summary!EQ13</f>
        <v>0</v>
      </c>
      <c r="EO9">
        <f>parameter_summary!ER13</f>
        <v>0</v>
      </c>
      <c r="EP9">
        <f>parameter_summary!ES13</f>
        <v>0</v>
      </c>
      <c r="EQ9">
        <f>parameter_summary!ET13</f>
        <v>0</v>
      </c>
      <c r="ER9">
        <f>parameter_summary!EU13</f>
        <v>0</v>
      </c>
      <c r="ES9">
        <f>parameter_summary!EV13</f>
        <v>0</v>
      </c>
      <c r="ET9">
        <f>parameter_summary!EW13</f>
        <v>0</v>
      </c>
      <c r="EU9">
        <f>parameter_summary!EX13</f>
        <v>0</v>
      </c>
      <c r="EV9">
        <f>parameter_summary!EY13</f>
        <v>0</v>
      </c>
      <c r="EW9">
        <f>parameter_summary!EZ13</f>
        <v>0</v>
      </c>
      <c r="EX9">
        <f>parameter_summary!FA13</f>
        <v>0</v>
      </c>
      <c r="EY9">
        <f>parameter_summary!FB13</f>
        <v>0</v>
      </c>
      <c r="EZ9">
        <f>parameter_summary!FC13</f>
        <v>0</v>
      </c>
      <c r="FA9">
        <f>parameter_summary!FD13</f>
        <v>0</v>
      </c>
      <c r="FB9">
        <f>parameter_summary!FE13</f>
        <v>0</v>
      </c>
      <c r="FC9">
        <f>parameter_summary!FF13</f>
        <v>0</v>
      </c>
      <c r="FD9">
        <f>parameter_summary!FG13</f>
        <v>0</v>
      </c>
      <c r="FE9">
        <f>parameter_summary!FH13</f>
        <v>0</v>
      </c>
      <c r="FF9">
        <f>parameter_summary!FI13</f>
        <v>0</v>
      </c>
      <c r="FG9">
        <f>parameter_summary!FJ13</f>
        <v>0</v>
      </c>
      <c r="FH9">
        <f>parameter_summary!FK13</f>
        <v>0</v>
      </c>
      <c r="FI9">
        <f>parameter_summary!FL13</f>
        <v>0</v>
      </c>
      <c r="FJ9">
        <f>parameter_summary!FM13</f>
        <v>0</v>
      </c>
      <c r="FK9">
        <f>parameter_summary!FN13</f>
        <v>0</v>
      </c>
      <c r="FL9">
        <f>parameter_summary!FO13</f>
        <v>0</v>
      </c>
      <c r="FM9">
        <f>parameter_summary!FP13</f>
        <v>0</v>
      </c>
      <c r="FN9">
        <f>parameter_summary!FQ13</f>
        <v>0</v>
      </c>
      <c r="FO9">
        <f>parameter_summary!FR13</f>
        <v>0</v>
      </c>
      <c r="FP9">
        <f>parameter_summary!FS13</f>
        <v>0</v>
      </c>
      <c r="FQ9">
        <f>parameter_summary!FT13</f>
        <v>0</v>
      </c>
      <c r="FR9">
        <f>parameter_summary!FU13</f>
        <v>0</v>
      </c>
      <c r="FS9">
        <f>parameter_summary!FV13</f>
        <v>0</v>
      </c>
      <c r="FT9">
        <f>parameter_summary!FW13</f>
        <v>0</v>
      </c>
      <c r="FU9">
        <f>parameter_summary!FX13</f>
        <v>0</v>
      </c>
      <c r="FV9">
        <f>parameter_summary!FY13</f>
        <v>0</v>
      </c>
      <c r="FW9">
        <f>parameter_summary!FZ13</f>
        <v>0</v>
      </c>
      <c r="FX9">
        <f>parameter_summary!GA13</f>
        <v>0</v>
      </c>
      <c r="FY9">
        <f>parameter_summary!GB13</f>
        <v>0</v>
      </c>
      <c r="FZ9">
        <f>parameter_summary!GC13</f>
        <v>-6.5548114265455731E-2</v>
      </c>
      <c r="GA9">
        <f>parameter_summary!GD13</f>
        <v>-0.10308553101057348</v>
      </c>
      <c r="GB9">
        <f>parameter_summary!GE13</f>
        <v>-0.12194914940879556</v>
      </c>
      <c r="GC9">
        <f>parameter_summary!GF13</f>
        <v>0.28182008262968705</v>
      </c>
      <c r="GD9">
        <f>parameter_summary!GG13</f>
        <v>0.346872209139237</v>
      </c>
      <c r="GE9">
        <f>parameter_summary!GH13</f>
        <v>0.35738637318705979</v>
      </c>
      <c r="GF9">
        <f>parameter_summary!GI13</f>
        <v>0.33314167582594983</v>
      </c>
      <c r="GG9">
        <f>parameter_summary!GJ13</f>
        <v>0.3007526427372178</v>
      </c>
      <c r="GH9">
        <f>parameter_summary!GK13</f>
        <v>0.28567032306967449</v>
      </c>
      <c r="GI9">
        <f>parameter_summary!GL13</f>
        <v>0.44641839437872399</v>
      </c>
      <c r="GJ9">
        <f>parameter_summary!GM13</f>
        <v>0.5924630310080945</v>
      </c>
      <c r="GK9">
        <f>parameter_summary!GN13</f>
        <v>0.62249451388888544</v>
      </c>
      <c r="GL9">
        <f>parameter_summary!GO13</f>
        <v>0.561857164573622</v>
      </c>
      <c r="GM9">
        <f>parameter_summary!GP13</f>
        <v>0.43564644803274111</v>
      </c>
      <c r="GN9">
        <f>parameter_summary!GQ13</f>
        <v>0.43019291944760379</v>
      </c>
      <c r="GO9">
        <f>parameter_summary!GR13</f>
        <v>0.33713081744252943</v>
      </c>
      <c r="GP9">
        <f>parameter_summary!GS13</f>
        <v>0.29757062187835798</v>
      </c>
      <c r="GQ9">
        <f>parameter_summary!GT13</f>
        <v>0.25481691817007868</v>
      </c>
      <c r="GR9">
        <f>parameter_summary!GU13</f>
        <v>0.49500803602947374</v>
      </c>
      <c r="GS9">
        <f>parameter_summary!GV13</f>
        <v>0.906882151715934</v>
      </c>
      <c r="GT9">
        <f>parameter_summary!GW13</f>
        <v>1.4745994648347014</v>
      </c>
      <c r="GU9">
        <f>parameter_summary!GX13</f>
        <v>2.113340399078361</v>
      </c>
      <c r="GV9">
        <f>parameter_summary!GY13</f>
        <v>3.1125645326285576</v>
      </c>
      <c r="GW9">
        <f>parameter_summary!GZ13</f>
        <v>4.5052927396953297</v>
      </c>
      <c r="GX9">
        <f>parameter_summary!HA13</f>
        <v>3.956581512527475</v>
      </c>
      <c r="GY9">
        <f>parameter_summary!HB13</f>
        <v>3.4940779826357176</v>
      </c>
      <c r="GZ9">
        <f>parameter_summary!HC13</f>
        <v>3.2600591371969068</v>
      </c>
      <c r="HA9">
        <f>parameter_summary!HD13</f>
        <v>3.6153138827037345</v>
      </c>
      <c r="HB9">
        <f>parameter_summary!HE13</f>
        <v>3.8461207101158523</v>
      </c>
      <c r="HC9">
        <f>parameter_summary!HF13</f>
        <v>4.0544507196680026</v>
      </c>
      <c r="HD9">
        <f>parameter_summary!HG13</f>
        <v>3.9798014019933436</v>
      </c>
      <c r="HE9">
        <f>parameter_summary!HH13</f>
        <v>4.8561034954577007</v>
      </c>
      <c r="HF9">
        <f>parameter_summary!HI13</f>
        <v>4.9062745930475762</v>
      </c>
      <c r="HG9">
        <f>parameter_summary!HJ13</f>
        <v>5.26643952852005</v>
      </c>
      <c r="HH9">
        <f>parameter_summary!HK13</f>
        <v>6.6021660858731339</v>
      </c>
      <c r="HI9">
        <f>parameter_summary!HL13</f>
        <v>6.8920645097683151</v>
      </c>
      <c r="HJ9">
        <f>parameter_summary!HM13</f>
        <v>8.1034053706503109</v>
      </c>
      <c r="HK9">
        <f>parameter_summary!HN13</f>
        <v>8.8334286272565166</v>
      </c>
      <c r="HL9">
        <f>parameter_summary!HO13</f>
        <v>10.378565055715054</v>
      </c>
      <c r="HM9">
        <f>parameter_summary!HP13</f>
        <v>11.414402602246575</v>
      </c>
      <c r="HN9">
        <f>parameter_summary!HQ13</f>
        <v>13.034879539637958</v>
      </c>
      <c r="HO9">
        <f>parameter_summary!HR13</f>
        <v>14.367674733517713</v>
      </c>
      <c r="HP9">
        <f>parameter_summary!HS13</f>
        <v>16.468865807689621</v>
      </c>
      <c r="HQ9">
        <f>parameter_summary!HT13</f>
        <v>18.219074822573312</v>
      </c>
      <c r="HR9">
        <f>parameter_summary!HU13</f>
        <v>20.685243352596302</v>
      </c>
      <c r="HS9">
        <f>parameter_summary!HV13</f>
        <v>21.681365296169872</v>
      </c>
      <c r="HT9">
        <f>parameter_summary!HW13</f>
        <v>24.670155027850086</v>
      </c>
      <c r="HU9">
        <f>parameter_summary!HX13</f>
        <v>30.565999999999971</v>
      </c>
      <c r="HV9">
        <f>parameter_summary!HY13</f>
        <v>30.833122266927091</v>
      </c>
      <c r="HW9">
        <f>parameter_summary!HZ13</f>
        <v>31.433238560550386</v>
      </c>
      <c r="HX9">
        <f>parameter_summary!IA13</f>
        <v>32.605335113877871</v>
      </c>
      <c r="HY9">
        <f>parameter_summary!IB13</f>
        <v>36.305599600292688</v>
      </c>
      <c r="HZ9">
        <f>parameter_summary!IC13</f>
        <v>38.445419144980988</v>
      </c>
      <c r="IA9">
        <f>parameter_summary!ID13</f>
        <v>41.110032531268004</v>
      </c>
      <c r="IB9">
        <f>parameter_summary!IE13</f>
        <v>43.019729492657923</v>
      </c>
      <c r="IC9">
        <f>parameter_summary!IF13</f>
        <v>44.187896790523347</v>
      </c>
      <c r="ID9">
        <f>parameter_summary!IG13</f>
        <v>51.3941386551517</v>
      </c>
      <c r="IE9">
        <f>parameter_summary!IH13</f>
        <v>53.79726645509902</v>
      </c>
      <c r="IF9">
        <f>parameter_summary!II13</f>
        <v>61.445117512420211</v>
      </c>
      <c r="IG9">
        <f>parameter_summary!IJ13</f>
        <v>71.649999999999977</v>
      </c>
      <c r="IH9">
        <f>parameter_summary!IK13</f>
        <v>71.107572055767022</v>
      </c>
      <c r="II9">
        <f>parameter_summary!IL13</f>
        <v>70.544726574648948</v>
      </c>
      <c r="IJ9">
        <f>parameter_summary!IM13</f>
        <v>76.552540135423598</v>
      </c>
      <c r="IK9">
        <f>parameter_summary!IN13</f>
        <v>75.464330990927252</v>
      </c>
      <c r="IL9">
        <f>parameter_summary!IO13</f>
        <v>74.100787144859027</v>
      </c>
      <c r="IM9">
        <f>parameter_summary!IP13</f>
        <v>72.596307236078104</v>
      </c>
      <c r="IN9">
        <f>parameter_summary!IQ13</f>
        <v>73.74358143423737</v>
      </c>
      <c r="IO9">
        <f>parameter_summary!IR13</f>
        <v>75.191147987279493</v>
      </c>
      <c r="IP9">
        <f>parameter_summary!IS13</f>
        <v>79.096248971437888</v>
      </c>
      <c r="IQ9">
        <f>parameter_summary!IT13</f>
        <v>85.255322463460544</v>
      </c>
      <c r="IR9">
        <f>parameter_summary!IU13</f>
        <v>94.68505602611242</v>
      </c>
      <c r="IS9">
        <f>parameter_summary!IV13</f>
        <v>136.10999999999996</v>
      </c>
      <c r="IT9">
        <f>parameter_summary!IW13</f>
        <v>138.92748494823377</v>
      </c>
      <c r="IU9">
        <f>parameter_summary!IX13</f>
        <v>160.95951045973908</v>
      </c>
      <c r="IV9">
        <f>parameter_summary!IY13</f>
        <v>162.64224990128307</v>
      </c>
      <c r="IW9">
        <f>parameter_summary!IZ13</f>
        <v>167.05534995793607</v>
      </c>
      <c r="IX9">
        <f>parameter_summary!JA13</f>
        <v>172.56521853022528</v>
      </c>
      <c r="IY9">
        <f>parameter_summary!JB13</f>
        <v>182.3785918441146</v>
      </c>
      <c r="IZ9">
        <f>parameter_summary!JC13</f>
        <v>194.38840343494616</v>
      </c>
      <c r="JA9">
        <f>parameter_summary!JD13</f>
        <v>209.09126278334426</v>
      </c>
      <c r="JB9">
        <f>parameter_summary!JE13</f>
        <v>272.09247952715651</v>
      </c>
      <c r="JC9">
        <f>parameter_summary!JF13</f>
        <v>260.00204995698022</v>
      </c>
      <c r="JD9">
        <f>parameter_summary!JG13</f>
        <v>251.42210839368553</v>
      </c>
      <c r="JE9">
        <f>parameter_summary!JH13</f>
        <v>287.10500000000002</v>
      </c>
      <c r="JF9">
        <f>parameter_summary!JI13</f>
        <v>284.82682142400688</v>
      </c>
      <c r="JG9">
        <f>parameter_summary!JJ13</f>
        <v>283.08013429854856</v>
      </c>
      <c r="JH9">
        <f>parameter_summary!JK13</f>
        <v>282.69163982750217</v>
      </c>
      <c r="JI9">
        <f>parameter_summary!JL13</f>
        <v>278.92437792686957</v>
      </c>
      <c r="JJ9">
        <f>parameter_summary!JM13</f>
        <v>300.20544195088559</v>
      </c>
      <c r="JK9">
        <f>parameter_summary!JN13</f>
        <v>308.57471079400142</v>
      </c>
      <c r="JL9">
        <f>parameter_summary!JO13</f>
        <v>327.26279235830435</v>
      </c>
      <c r="JM9">
        <f>parameter_summary!JP13</f>
        <v>330.35974424574687</v>
      </c>
      <c r="JN9">
        <f>parameter_summary!JQ13</f>
        <v>339.69359185614309</v>
      </c>
      <c r="JO9">
        <f>parameter_summary!JR13</f>
        <v>353.01283677556785</v>
      </c>
      <c r="JP9">
        <f>parameter_summary!JS13</f>
        <v>373.91231018090969</v>
      </c>
      <c r="JQ9">
        <f>parameter_summary!JT13</f>
        <v>537.22500000000014</v>
      </c>
      <c r="JR9">
        <f>parameter_summary!JU13</f>
        <v>533.90665838547773</v>
      </c>
      <c r="JS9">
        <f>parameter_summary!JV13</f>
        <v>533.42096477433358</v>
      </c>
      <c r="JT9">
        <f>parameter_summary!JW13</f>
        <v>540.37585633220738</v>
      </c>
      <c r="JU9">
        <f>parameter_summary!JX13</f>
        <v>552.20569728642442</v>
      </c>
      <c r="JV9">
        <f>parameter_summary!JY13</f>
        <v>572.21267771390762</v>
      </c>
      <c r="JW9">
        <f>parameter_summary!JZ13</f>
        <v>583.06897185285561</v>
      </c>
      <c r="JX9">
        <f>parameter_summary!KA13</f>
        <v>586.30455239499793</v>
      </c>
      <c r="JY9">
        <f>parameter_summary!KB13</f>
        <v>586.43921330477406</v>
      </c>
      <c r="JZ9">
        <f>parameter_summary!KC13</f>
        <v>593.77980159277627</v>
      </c>
      <c r="KA9">
        <f>parameter_summary!KD13</f>
        <v>637.54517876541865</v>
      </c>
      <c r="KB9">
        <f>parameter_summary!KE13</f>
        <v>676.95742590035957</v>
      </c>
      <c r="KC9">
        <f>parameter_summary!KF13</f>
        <v>735.27099999999996</v>
      </c>
      <c r="KD9">
        <f>parameter_summary!KG13</f>
        <v>754.43006697361318</v>
      </c>
      <c r="KE9">
        <f>parameter_summary!KH13</f>
        <v>745.17166267215089</v>
      </c>
      <c r="KF9">
        <f>parameter_summary!KI13</f>
        <v>837.8626494148408</v>
      </c>
      <c r="KG9">
        <f>parameter_summary!KJ13</f>
        <v>820.07452651928804</v>
      </c>
      <c r="KH9">
        <f>parameter_summary!KK13</f>
        <v>804.84220648423604</v>
      </c>
      <c r="KI9">
        <f>parameter_summary!KL13</f>
        <v>809.42170320082971</v>
      </c>
      <c r="KJ9">
        <f>parameter_summary!KM13</f>
        <v>803.88054486844214</v>
      </c>
      <c r="KK9">
        <f>parameter_summary!KN13</f>
        <v>806.26990746097886</v>
      </c>
      <c r="KL9">
        <f>parameter_summary!KO13</f>
        <v>886.11234053542626</v>
      </c>
      <c r="KM9">
        <f>parameter_summary!KP13</f>
        <v>868.67028642043192</v>
      </c>
      <c r="KN9">
        <f>parameter_summary!KQ13</f>
        <v>852.45637097382223</v>
      </c>
      <c r="KO9">
        <f>parameter_summary!KR13</f>
        <v>841.20099999999979</v>
      </c>
      <c r="KP9">
        <f>parameter_summary!KS13</f>
        <v>830.10136956999099</v>
      </c>
      <c r="KQ9">
        <f>parameter_summary!KT13</f>
        <v>824.087761842193</v>
      </c>
      <c r="KR9">
        <f>parameter_summary!KU13</f>
        <v>919.41562002442913</v>
      </c>
      <c r="KS9">
        <f>parameter_summary!KV13</f>
        <v>898.85560112003611</v>
      </c>
      <c r="KT9">
        <f>parameter_summary!KW13</f>
        <v>877.38574416151869</v>
      </c>
      <c r="KU9">
        <f>parameter_summary!KX13</f>
        <v>868.55484176538278</v>
      </c>
      <c r="KV9">
        <f>parameter_summary!KY13</f>
        <v>861.61990516703804</v>
      </c>
      <c r="KW9">
        <f>parameter_summary!KZ13</f>
        <v>857.04315552575213</v>
      </c>
      <c r="KX9">
        <f>parameter_summary!LA13</f>
        <v>949.00944921491293</v>
      </c>
      <c r="KY9">
        <f>parameter_summary!LB13</f>
        <v>931.30702080164815</v>
      </c>
      <c r="KZ9">
        <f>parameter_summary!LC13</f>
        <v>913.00870692356784</v>
      </c>
      <c r="LA9">
        <f>parameter_summary!LD13</f>
        <v>896.61999999999978</v>
      </c>
    </row>
    <row r="10" spans="1:313">
      <c r="A10" t="str">
        <f>parameter_summary!B14</f>
        <v>"Cumulated not yet installed capacity in Switzerland (with positive Decision, since May 2008), monthly data (1991-2016) in [MWp]"</v>
      </c>
      <c r="B10">
        <f>parameter_summary!E14</f>
        <v>0</v>
      </c>
      <c r="C10">
        <f>parameter_summary!F14</f>
        <v>0</v>
      </c>
      <c r="D10">
        <f>parameter_summary!G14</f>
        <v>0</v>
      </c>
      <c r="E10">
        <f>parameter_summary!H14</f>
        <v>0</v>
      </c>
      <c r="F10">
        <f>parameter_summary!I14</f>
        <v>0</v>
      </c>
      <c r="G10">
        <f>parameter_summary!J14</f>
        <v>0</v>
      </c>
      <c r="H10">
        <f>parameter_summary!K14</f>
        <v>0</v>
      </c>
      <c r="I10">
        <f>parameter_summary!L14</f>
        <v>0</v>
      </c>
      <c r="J10">
        <f>parameter_summary!M14</f>
        <v>0</v>
      </c>
      <c r="K10">
        <f>parameter_summary!N14</f>
        <v>0</v>
      </c>
      <c r="L10">
        <f>parameter_summary!O14</f>
        <v>0</v>
      </c>
      <c r="M10">
        <f>parameter_summary!P14</f>
        <v>0</v>
      </c>
      <c r="N10">
        <f>parameter_summary!Q14</f>
        <v>0</v>
      </c>
      <c r="O10">
        <f>parameter_summary!R14</f>
        <v>0</v>
      </c>
      <c r="P10">
        <f>parameter_summary!S14</f>
        <v>0</v>
      </c>
      <c r="Q10">
        <f>parameter_summary!T14</f>
        <v>0</v>
      </c>
      <c r="R10">
        <f>parameter_summary!U14</f>
        <v>0</v>
      </c>
      <c r="S10">
        <f>parameter_summary!V14</f>
        <v>0</v>
      </c>
      <c r="T10">
        <f>parameter_summary!W14</f>
        <v>0</v>
      </c>
      <c r="U10">
        <f>parameter_summary!X14</f>
        <v>0</v>
      </c>
      <c r="V10">
        <f>parameter_summary!Y14</f>
        <v>0</v>
      </c>
      <c r="W10">
        <f>parameter_summary!Z14</f>
        <v>0</v>
      </c>
      <c r="X10">
        <f>parameter_summary!AA14</f>
        <v>0</v>
      </c>
      <c r="Y10">
        <f>parameter_summary!AB14</f>
        <v>0</v>
      </c>
      <c r="Z10">
        <f>parameter_summary!AC14</f>
        <v>0</v>
      </c>
      <c r="AA10">
        <f>parameter_summary!AD14</f>
        <v>0</v>
      </c>
      <c r="AB10">
        <f>parameter_summary!AE14</f>
        <v>0</v>
      </c>
      <c r="AC10">
        <f>parameter_summary!AF14</f>
        <v>0</v>
      </c>
      <c r="AD10">
        <f>parameter_summary!AG14</f>
        <v>0</v>
      </c>
      <c r="AE10">
        <f>parameter_summary!AH14</f>
        <v>0</v>
      </c>
      <c r="AF10">
        <f>parameter_summary!AI14</f>
        <v>0</v>
      </c>
      <c r="AG10">
        <f>parameter_summary!AJ14</f>
        <v>0</v>
      </c>
      <c r="AH10">
        <f>parameter_summary!AK14</f>
        <v>0</v>
      </c>
      <c r="AI10">
        <f>parameter_summary!AL14</f>
        <v>0</v>
      </c>
      <c r="AJ10">
        <f>parameter_summary!AM14</f>
        <v>0</v>
      </c>
      <c r="AK10">
        <f>parameter_summary!AN14</f>
        <v>0</v>
      </c>
      <c r="AL10">
        <f>parameter_summary!AO14</f>
        <v>0</v>
      </c>
      <c r="AM10">
        <f>parameter_summary!AP14</f>
        <v>0</v>
      </c>
      <c r="AN10">
        <f>parameter_summary!AQ14</f>
        <v>0</v>
      </c>
      <c r="AO10">
        <f>parameter_summary!AR14</f>
        <v>0</v>
      </c>
      <c r="AP10">
        <f>parameter_summary!AS14</f>
        <v>0</v>
      </c>
      <c r="AQ10">
        <f>parameter_summary!AT14</f>
        <v>0</v>
      </c>
      <c r="AR10">
        <f>parameter_summary!AU14</f>
        <v>0</v>
      </c>
      <c r="AS10">
        <f>parameter_summary!AV14</f>
        <v>0</v>
      </c>
      <c r="AT10">
        <f>parameter_summary!AW14</f>
        <v>0</v>
      </c>
      <c r="AU10">
        <f>parameter_summary!AX14</f>
        <v>0</v>
      </c>
      <c r="AV10">
        <f>parameter_summary!AY14</f>
        <v>0</v>
      </c>
      <c r="AW10">
        <f>parameter_summary!AZ14</f>
        <v>0</v>
      </c>
      <c r="AX10">
        <f>parameter_summary!BA14</f>
        <v>0</v>
      </c>
      <c r="AY10">
        <f>parameter_summary!BB14</f>
        <v>0</v>
      </c>
      <c r="AZ10">
        <f>parameter_summary!BC14</f>
        <v>0</v>
      </c>
      <c r="BA10">
        <f>parameter_summary!BD14</f>
        <v>0</v>
      </c>
      <c r="BB10">
        <f>parameter_summary!BE14</f>
        <v>0</v>
      </c>
      <c r="BC10">
        <f>parameter_summary!BF14</f>
        <v>0</v>
      </c>
      <c r="BD10">
        <f>parameter_summary!BG14</f>
        <v>0</v>
      </c>
      <c r="BE10">
        <f>parameter_summary!BH14</f>
        <v>0</v>
      </c>
      <c r="BF10">
        <f>parameter_summary!BI14</f>
        <v>0</v>
      </c>
      <c r="BG10">
        <f>parameter_summary!BJ14</f>
        <v>0</v>
      </c>
      <c r="BH10">
        <f>parameter_summary!BK14</f>
        <v>0</v>
      </c>
      <c r="BI10">
        <f>parameter_summary!BL14</f>
        <v>0</v>
      </c>
      <c r="BJ10">
        <f>parameter_summary!BM14</f>
        <v>0</v>
      </c>
      <c r="BK10">
        <f>parameter_summary!BN14</f>
        <v>0</v>
      </c>
      <c r="BL10">
        <f>parameter_summary!BO14</f>
        <v>0</v>
      </c>
      <c r="BM10">
        <f>parameter_summary!BP14</f>
        <v>0</v>
      </c>
      <c r="BN10">
        <f>parameter_summary!BQ14</f>
        <v>0</v>
      </c>
      <c r="BO10">
        <f>parameter_summary!BR14</f>
        <v>0</v>
      </c>
      <c r="BP10">
        <f>parameter_summary!BS14</f>
        <v>0</v>
      </c>
      <c r="BQ10">
        <f>parameter_summary!BT14</f>
        <v>0</v>
      </c>
      <c r="BR10">
        <f>parameter_summary!BU14</f>
        <v>0</v>
      </c>
      <c r="BS10">
        <f>parameter_summary!BV14</f>
        <v>0</v>
      </c>
      <c r="BT10">
        <f>parameter_summary!BW14</f>
        <v>0</v>
      </c>
      <c r="BU10">
        <f>parameter_summary!BX14</f>
        <v>0</v>
      </c>
      <c r="BV10">
        <f>parameter_summary!BY14</f>
        <v>0</v>
      </c>
      <c r="BW10">
        <f>parameter_summary!BZ14</f>
        <v>0</v>
      </c>
      <c r="BX10">
        <f>parameter_summary!CA14</f>
        <v>0</v>
      </c>
      <c r="BY10">
        <f>parameter_summary!CB14</f>
        <v>0</v>
      </c>
      <c r="BZ10">
        <f>parameter_summary!CC14</f>
        <v>0</v>
      </c>
      <c r="CA10">
        <f>parameter_summary!CD14</f>
        <v>0</v>
      </c>
      <c r="CB10">
        <f>parameter_summary!CE14</f>
        <v>0</v>
      </c>
      <c r="CC10">
        <f>parameter_summary!CF14</f>
        <v>0</v>
      </c>
      <c r="CD10">
        <f>parameter_summary!CG14</f>
        <v>0</v>
      </c>
      <c r="CE10">
        <f>parameter_summary!CH14</f>
        <v>0</v>
      </c>
      <c r="CF10">
        <f>parameter_summary!CI14</f>
        <v>0</v>
      </c>
      <c r="CG10">
        <f>parameter_summary!CJ14</f>
        <v>0</v>
      </c>
      <c r="CH10">
        <f>parameter_summary!CK14</f>
        <v>0</v>
      </c>
      <c r="CI10">
        <f>parameter_summary!CL14</f>
        <v>0</v>
      </c>
      <c r="CJ10">
        <f>parameter_summary!CM14</f>
        <v>0</v>
      </c>
      <c r="CK10">
        <f>parameter_summary!CN14</f>
        <v>0</v>
      </c>
      <c r="CL10">
        <f>parameter_summary!CO14</f>
        <v>0</v>
      </c>
      <c r="CM10">
        <f>parameter_summary!CP14</f>
        <v>0</v>
      </c>
      <c r="CN10">
        <f>parameter_summary!CQ14</f>
        <v>0</v>
      </c>
      <c r="CO10">
        <f>parameter_summary!CR14</f>
        <v>0</v>
      </c>
      <c r="CP10">
        <f>parameter_summary!CS14</f>
        <v>0</v>
      </c>
      <c r="CQ10">
        <f>parameter_summary!CT14</f>
        <v>0</v>
      </c>
      <c r="CR10">
        <f>parameter_summary!CU14</f>
        <v>0</v>
      </c>
      <c r="CS10">
        <f>parameter_summary!CV14</f>
        <v>0</v>
      </c>
      <c r="CT10">
        <f>parameter_summary!CW14</f>
        <v>0</v>
      </c>
      <c r="CU10">
        <f>parameter_summary!CX14</f>
        <v>0</v>
      </c>
      <c r="CV10">
        <f>parameter_summary!CY14</f>
        <v>0</v>
      </c>
      <c r="CW10">
        <f>parameter_summary!CZ14</f>
        <v>0</v>
      </c>
      <c r="CX10">
        <f>parameter_summary!DA14</f>
        <v>0</v>
      </c>
      <c r="CY10">
        <f>parameter_summary!DB14</f>
        <v>0</v>
      </c>
      <c r="CZ10">
        <f>parameter_summary!DC14</f>
        <v>0</v>
      </c>
      <c r="DA10">
        <f>parameter_summary!DD14</f>
        <v>0</v>
      </c>
      <c r="DB10">
        <f>parameter_summary!DE14</f>
        <v>0</v>
      </c>
      <c r="DC10">
        <f>parameter_summary!DF14</f>
        <v>0</v>
      </c>
      <c r="DD10">
        <f>parameter_summary!DG14</f>
        <v>0</v>
      </c>
      <c r="DE10">
        <f>parameter_summary!DH14</f>
        <v>0</v>
      </c>
      <c r="DF10">
        <f>parameter_summary!DI14</f>
        <v>0</v>
      </c>
      <c r="DG10">
        <f>parameter_summary!DJ14</f>
        <v>0</v>
      </c>
      <c r="DH10">
        <f>parameter_summary!DK14</f>
        <v>0</v>
      </c>
      <c r="DI10">
        <f>parameter_summary!DL14</f>
        <v>0</v>
      </c>
      <c r="DJ10">
        <f>parameter_summary!DM14</f>
        <v>0</v>
      </c>
      <c r="DK10">
        <f>parameter_summary!DN14</f>
        <v>0</v>
      </c>
      <c r="DL10">
        <f>parameter_summary!DO14</f>
        <v>0</v>
      </c>
      <c r="DM10">
        <f>parameter_summary!DP14</f>
        <v>0</v>
      </c>
      <c r="DN10">
        <f>parameter_summary!DQ14</f>
        <v>0</v>
      </c>
      <c r="DO10">
        <f>parameter_summary!DR14</f>
        <v>0</v>
      </c>
      <c r="DP10">
        <f>parameter_summary!DS14</f>
        <v>0</v>
      </c>
      <c r="DQ10">
        <f>parameter_summary!DT14</f>
        <v>0</v>
      </c>
      <c r="DR10">
        <f>parameter_summary!DU14</f>
        <v>0</v>
      </c>
      <c r="DS10">
        <f>parameter_summary!DV14</f>
        <v>0</v>
      </c>
      <c r="DT10">
        <f>parameter_summary!DW14</f>
        <v>0</v>
      </c>
      <c r="DU10">
        <f>parameter_summary!DX14</f>
        <v>0</v>
      </c>
      <c r="DV10">
        <f>parameter_summary!DY14</f>
        <v>0</v>
      </c>
      <c r="DW10">
        <f>parameter_summary!DZ14</f>
        <v>0</v>
      </c>
      <c r="DX10">
        <f>parameter_summary!EA14</f>
        <v>0</v>
      </c>
      <c r="DY10">
        <f>parameter_summary!EB14</f>
        <v>0</v>
      </c>
      <c r="DZ10">
        <f>parameter_summary!EC14</f>
        <v>0</v>
      </c>
      <c r="EA10">
        <f>parameter_summary!ED14</f>
        <v>0</v>
      </c>
      <c r="EB10">
        <f>parameter_summary!EE14</f>
        <v>0</v>
      </c>
      <c r="EC10">
        <f>parameter_summary!EF14</f>
        <v>0</v>
      </c>
      <c r="ED10">
        <f>parameter_summary!EG14</f>
        <v>0</v>
      </c>
      <c r="EE10">
        <f>parameter_summary!EH14</f>
        <v>0</v>
      </c>
      <c r="EF10">
        <f>parameter_summary!EI14</f>
        <v>0</v>
      </c>
      <c r="EG10">
        <f>parameter_summary!EJ14</f>
        <v>0</v>
      </c>
      <c r="EH10">
        <f>parameter_summary!EK14</f>
        <v>0</v>
      </c>
      <c r="EI10">
        <f>parameter_summary!EL14</f>
        <v>0</v>
      </c>
      <c r="EJ10">
        <f>parameter_summary!EM14</f>
        <v>0</v>
      </c>
      <c r="EK10">
        <f>parameter_summary!EN14</f>
        <v>0</v>
      </c>
      <c r="EL10">
        <f>parameter_summary!EO14</f>
        <v>0</v>
      </c>
      <c r="EM10">
        <f>parameter_summary!EP14</f>
        <v>0</v>
      </c>
      <c r="EN10">
        <f>parameter_summary!EQ14</f>
        <v>0</v>
      </c>
      <c r="EO10">
        <f>parameter_summary!ER14</f>
        <v>0</v>
      </c>
      <c r="EP10">
        <f>parameter_summary!ES14</f>
        <v>0</v>
      </c>
      <c r="EQ10">
        <f>parameter_summary!ET14</f>
        <v>0</v>
      </c>
      <c r="ER10">
        <f>parameter_summary!EU14</f>
        <v>0</v>
      </c>
      <c r="ES10">
        <f>parameter_summary!EV14</f>
        <v>0</v>
      </c>
      <c r="ET10">
        <f>parameter_summary!EW14</f>
        <v>0</v>
      </c>
      <c r="EU10">
        <f>parameter_summary!EX14</f>
        <v>0</v>
      </c>
      <c r="EV10">
        <f>parameter_summary!EY14</f>
        <v>0</v>
      </c>
      <c r="EW10">
        <f>parameter_summary!EZ14</f>
        <v>0</v>
      </c>
      <c r="EX10">
        <f>parameter_summary!FA14</f>
        <v>0</v>
      </c>
      <c r="EY10">
        <f>parameter_summary!FB14</f>
        <v>0</v>
      </c>
      <c r="EZ10">
        <f>parameter_summary!FC14</f>
        <v>0</v>
      </c>
      <c r="FA10">
        <f>parameter_summary!FD14</f>
        <v>0</v>
      </c>
      <c r="FB10">
        <f>parameter_summary!FE14</f>
        <v>0</v>
      </c>
      <c r="FC10">
        <f>parameter_summary!FF14</f>
        <v>0</v>
      </c>
      <c r="FD10">
        <f>parameter_summary!FG14</f>
        <v>0</v>
      </c>
      <c r="FE10">
        <f>parameter_summary!FH14</f>
        <v>0</v>
      </c>
      <c r="FF10">
        <f>parameter_summary!FI14</f>
        <v>0</v>
      </c>
      <c r="FG10">
        <f>parameter_summary!FJ14</f>
        <v>0</v>
      </c>
      <c r="FH10">
        <f>parameter_summary!FK14</f>
        <v>0</v>
      </c>
      <c r="FI10">
        <f>parameter_summary!FL14</f>
        <v>0</v>
      </c>
      <c r="FJ10">
        <f>parameter_summary!FM14</f>
        <v>0</v>
      </c>
      <c r="FK10">
        <f>parameter_summary!FN14</f>
        <v>0</v>
      </c>
      <c r="FL10">
        <f>parameter_summary!FO14</f>
        <v>0</v>
      </c>
      <c r="FM10">
        <f>parameter_summary!FP14</f>
        <v>0</v>
      </c>
      <c r="FN10">
        <f>parameter_summary!FQ14</f>
        <v>0</v>
      </c>
      <c r="FO10">
        <f>parameter_summary!FR14</f>
        <v>0</v>
      </c>
      <c r="FP10">
        <f>parameter_summary!FS14</f>
        <v>0</v>
      </c>
      <c r="FQ10">
        <f>parameter_summary!FT14</f>
        <v>0</v>
      </c>
      <c r="FR10">
        <f>parameter_summary!FU14</f>
        <v>0</v>
      </c>
      <c r="FS10">
        <f>parameter_summary!FV14</f>
        <v>0</v>
      </c>
      <c r="FT10">
        <f>parameter_summary!FW14</f>
        <v>0</v>
      </c>
      <c r="FU10">
        <f>parameter_summary!FX14</f>
        <v>0</v>
      </c>
      <c r="FV10">
        <f>parameter_summary!FY14</f>
        <v>0</v>
      </c>
      <c r="FW10">
        <f>parameter_summary!FZ14</f>
        <v>0</v>
      </c>
      <c r="FX10">
        <f>parameter_summary!GA14</f>
        <v>0</v>
      </c>
      <c r="FY10">
        <f>parameter_summary!GB14</f>
        <v>0</v>
      </c>
      <c r="FZ10">
        <f>parameter_summary!GC14</f>
        <v>0</v>
      </c>
      <c r="GA10">
        <f>parameter_summary!GD14</f>
        <v>0</v>
      </c>
      <c r="GB10">
        <f>parameter_summary!GE14</f>
        <v>0</v>
      </c>
      <c r="GC10">
        <f>parameter_summary!GF14</f>
        <v>0</v>
      </c>
      <c r="GD10">
        <f>parameter_summary!GG14</f>
        <v>0</v>
      </c>
      <c r="GE10">
        <f>parameter_summary!GH14</f>
        <v>0</v>
      </c>
      <c r="GF10">
        <f>parameter_summary!GI14</f>
        <v>0</v>
      </c>
      <c r="GG10">
        <f>parameter_summary!GJ14</f>
        <v>0</v>
      </c>
      <c r="GH10">
        <f>parameter_summary!GK14</f>
        <v>0</v>
      </c>
      <c r="GI10">
        <f>parameter_summary!GL14</f>
        <v>0</v>
      </c>
      <c r="GJ10">
        <f>parameter_summary!GM14</f>
        <v>0</v>
      </c>
      <c r="GK10">
        <f>parameter_summary!GN14</f>
        <v>0</v>
      </c>
      <c r="GL10">
        <f>parameter_summary!GO14</f>
        <v>0</v>
      </c>
      <c r="GM10">
        <f>parameter_summary!GP14</f>
        <v>0</v>
      </c>
      <c r="GN10">
        <f>parameter_summary!GQ14</f>
        <v>0</v>
      </c>
      <c r="GO10">
        <f>parameter_summary!GR14</f>
        <v>0</v>
      </c>
      <c r="GP10">
        <f>parameter_summary!GS14</f>
        <v>0</v>
      </c>
      <c r="GQ10">
        <f>parameter_summary!GT14</f>
        <v>0</v>
      </c>
      <c r="GR10">
        <f>parameter_summary!GU14</f>
        <v>0</v>
      </c>
      <c r="GS10">
        <f>parameter_summary!GV14</f>
        <v>0</v>
      </c>
      <c r="GT10">
        <f>parameter_summary!GW14</f>
        <v>0</v>
      </c>
      <c r="GU10">
        <f>parameter_summary!GX14</f>
        <v>0</v>
      </c>
      <c r="GV10">
        <f>parameter_summary!GY14</f>
        <v>0</v>
      </c>
      <c r="GW10">
        <f>parameter_summary!GZ14</f>
        <v>0</v>
      </c>
      <c r="GX10">
        <f>parameter_summary!HA14</f>
        <v>0</v>
      </c>
      <c r="GY10">
        <f>parameter_summary!HB14</f>
        <v>0</v>
      </c>
      <c r="GZ10">
        <f>parameter_summary!HC14</f>
        <v>0</v>
      </c>
      <c r="HA10">
        <f>parameter_summary!HD14</f>
        <v>0</v>
      </c>
      <c r="HB10">
        <f>parameter_summary!HE14</f>
        <v>2.9236487519676193</v>
      </c>
      <c r="HC10">
        <f>parameter_summary!HF14</f>
        <v>5.8472975039352386</v>
      </c>
      <c r="HD10">
        <f>parameter_summary!HG14</f>
        <v>8.7709462559028584</v>
      </c>
      <c r="HE10">
        <f>parameter_summary!HH14</f>
        <v>11.694595007870477</v>
      </c>
      <c r="HF10">
        <f>parameter_summary!HI14</f>
        <v>14.618243759838096</v>
      </c>
      <c r="HG10">
        <f>parameter_summary!HJ14</f>
        <v>17.541892511805717</v>
      </c>
      <c r="HH10">
        <f>parameter_summary!HK14</f>
        <v>20.465541263773336</v>
      </c>
      <c r="HI10">
        <f>parameter_summary!HL14</f>
        <v>23.389190015740954</v>
      </c>
      <c r="HJ10">
        <f>parameter_summary!HM14</f>
        <v>23.947474702046328</v>
      </c>
      <c r="HK10">
        <f>parameter_summary!HN14</f>
        <v>24.623293006521259</v>
      </c>
      <c r="HL10">
        <f>parameter_summary!HO14</f>
        <v>25.376242747919949</v>
      </c>
      <c r="HM10">
        <f>parameter_summary!HP14</f>
        <v>26.224688554081407</v>
      </c>
      <c r="HN10">
        <f>parameter_summary!HQ14</f>
        <v>26.95927366764111</v>
      </c>
      <c r="HO10">
        <f>parameter_summary!HR14</f>
        <v>27.888523836294134</v>
      </c>
      <c r="HP10">
        <f>parameter_summary!HS14</f>
        <v>28.652492354396227</v>
      </c>
      <c r="HQ10">
        <f>parameter_summary!HT14</f>
        <v>29.265870924218575</v>
      </c>
      <c r="HR10">
        <f>parameter_summary!HU14</f>
        <v>29.930670451990107</v>
      </c>
      <c r="HS10">
        <f>parameter_summary!HV14</f>
        <v>30.6872931189566</v>
      </c>
      <c r="HT10">
        <f>parameter_summary!HW14</f>
        <v>31.454934562626491</v>
      </c>
      <c r="HU10">
        <f>parameter_summary!HX14</f>
        <v>32.667000000000002</v>
      </c>
      <c r="HV10">
        <f>parameter_summary!HY14</f>
        <v>32.751978633873527</v>
      </c>
      <c r="HW10">
        <f>parameter_summary!HZ14</f>
        <v>32.894124712352877</v>
      </c>
      <c r="HX10">
        <f>parameter_summary!IA14</f>
        <v>33.113524094353615</v>
      </c>
      <c r="HY10">
        <f>parameter_summary!IB14</f>
        <v>33.262622970149891</v>
      </c>
      <c r="HZ10">
        <f>parameter_summary!IC14</f>
        <v>33.387773321854532</v>
      </c>
      <c r="IA10">
        <f>parameter_summary!ID14</f>
        <v>33.57163618423543</v>
      </c>
      <c r="IB10">
        <f>parameter_summary!IE14</f>
        <v>33.767087042144546</v>
      </c>
      <c r="IC10">
        <f>parameter_summary!IF14</f>
        <v>33.93627177685638</v>
      </c>
      <c r="ID10">
        <f>parameter_summary!IG14</f>
        <v>34.125542370483778</v>
      </c>
      <c r="IE10">
        <f>parameter_summary!IH14</f>
        <v>34.290091906984337</v>
      </c>
      <c r="IF10">
        <f>parameter_summary!II14</f>
        <v>34.535757412182349</v>
      </c>
      <c r="IG10">
        <f>parameter_summary!IJ14</f>
        <v>34.976873775289476</v>
      </c>
      <c r="IH10">
        <f>parameter_summary!IK14</f>
        <v>35.379839887321715</v>
      </c>
      <c r="II10">
        <f>parameter_summary!IL14</f>
        <v>35.928081335880606</v>
      </c>
      <c r="IJ10">
        <f>parameter_summary!IM14</f>
        <v>36.820486974544288</v>
      </c>
      <c r="IK10">
        <f>parameter_summary!IN14</f>
        <v>37.932535086289924</v>
      </c>
      <c r="IL10">
        <f>parameter_summary!IO14</f>
        <v>39.55304687587882</v>
      </c>
      <c r="IM10">
        <f>parameter_summary!IP14</f>
        <v>41.405307416593551</v>
      </c>
      <c r="IN10">
        <f>parameter_summary!IQ14</f>
        <v>42.903026957451594</v>
      </c>
      <c r="IO10">
        <f>parameter_summary!IR14</f>
        <v>44.407664371477566</v>
      </c>
      <c r="IP10">
        <f>parameter_summary!IS14</f>
        <v>46.010881478146622</v>
      </c>
      <c r="IQ10">
        <f>parameter_summary!IT14</f>
        <v>47.454987501953163</v>
      </c>
      <c r="IR10">
        <f>parameter_summary!IU14</f>
        <v>49.084146633001978</v>
      </c>
      <c r="IS10">
        <f>parameter_summary!IV14</f>
        <v>50.951972388344572</v>
      </c>
      <c r="IT10">
        <f>parameter_summary!IW14</f>
        <v>51.160882200462652</v>
      </c>
      <c r="IU10">
        <f>parameter_summary!IX14</f>
        <v>51.393823779122791</v>
      </c>
      <c r="IV10">
        <f>parameter_summary!IY14</f>
        <v>51.631999999999998</v>
      </c>
      <c r="IW10">
        <f>parameter_summary!IZ14</f>
        <v>49.530916590284143</v>
      </c>
      <c r="IX10">
        <f>parameter_summary!JA14</f>
        <v>47.288549954170485</v>
      </c>
      <c r="IY10">
        <f>parameter_summary!JB14</f>
        <v>45.026000000000003</v>
      </c>
      <c r="IZ10">
        <f>parameter_summary!JC14</f>
        <v>41.900886452069329</v>
      </c>
      <c r="JA10">
        <f>parameter_summary!JD14</f>
        <v>39.259987265652633</v>
      </c>
      <c r="JB10">
        <f>parameter_summary!JE14</f>
        <v>36.628</v>
      </c>
      <c r="JC10">
        <f>parameter_summary!JF14</f>
        <v>35.485333333333337</v>
      </c>
      <c r="JD10">
        <f>parameter_summary!JG14</f>
        <v>34.325211124167645</v>
      </c>
      <c r="JE10">
        <f>parameter_summary!JH14</f>
        <v>33.200000000000003</v>
      </c>
      <c r="JF10">
        <f>parameter_summary!JI14</f>
        <v>32.571080962800878</v>
      </c>
      <c r="JG10">
        <f>parameter_summary!JJ14</f>
        <v>31.985506345733043</v>
      </c>
      <c r="JH10">
        <f>parameter_summary!JK14</f>
        <v>31.257999999999999</v>
      </c>
      <c r="JI10">
        <f>parameter_summary!JL14</f>
        <v>39.202824133993147</v>
      </c>
      <c r="JJ10">
        <f>parameter_summary!JM14</f>
        <v>46.495261134373813</v>
      </c>
      <c r="JK10">
        <f>parameter_summary!JN14</f>
        <v>54.734999999999999</v>
      </c>
      <c r="JL10">
        <f>parameter_summary!JO14</f>
        <v>52.77182906309752</v>
      </c>
      <c r="JM10">
        <f>parameter_summary!JP14</f>
        <v>51.216697896749523</v>
      </c>
      <c r="JN10">
        <f>parameter_summary!JQ14</f>
        <v>49.290999999999997</v>
      </c>
      <c r="JO10">
        <f>parameter_summary!JR14</f>
        <v>46.083814119170988</v>
      </c>
      <c r="JP10">
        <f>parameter_summary!JS14</f>
        <v>42.933304080310883</v>
      </c>
      <c r="JQ10">
        <f>parameter_summary!JT14</f>
        <v>38.996000000000002</v>
      </c>
      <c r="JR10">
        <f>parameter_summary!JU14</f>
        <v>36.017899740708728</v>
      </c>
      <c r="JS10">
        <f>parameter_summary!JV14</f>
        <v>33.354331460674153</v>
      </c>
      <c r="JT10">
        <f>parameter_summary!JW14</f>
        <v>29.783000000000001</v>
      </c>
      <c r="JU10">
        <f>parameter_summary!JX14</f>
        <v>29.362693011103854</v>
      </c>
      <c r="JV10">
        <f>parameter_summary!JY14</f>
        <v>28.9244908556499</v>
      </c>
      <c r="JW10">
        <f>parameter_summary!JZ14</f>
        <v>28.378</v>
      </c>
      <c r="JX10">
        <f>parameter_summary!KA14</f>
        <v>59.149072100313482</v>
      </c>
      <c r="JY10">
        <f>parameter_summary!KB14</f>
        <v>86.476564263322885</v>
      </c>
      <c r="JZ10">
        <f>parameter_summary!KC14</f>
        <v>119.08</v>
      </c>
      <c r="KA10">
        <f>parameter_summary!KD14</f>
        <v>113.63452594955059</v>
      </c>
      <c r="KB10">
        <f>parameter_summary!KE14</f>
        <v>109.20075384169324</v>
      </c>
      <c r="KC10">
        <f>parameter_summary!KF14</f>
        <v>103</v>
      </c>
      <c r="KD10">
        <f>parameter_summary!KG14</f>
        <v>114.3730255164034</v>
      </c>
      <c r="KE10">
        <f>parameter_summary!KH14</f>
        <v>125.76792223572296</v>
      </c>
      <c r="KF10">
        <f>parameter_summary!KI14</f>
        <v>139</v>
      </c>
      <c r="KG10">
        <f>parameter_summary!KJ14</f>
        <v>132.33515881708652</v>
      </c>
      <c r="KH10">
        <f>parameter_summary!KK14</f>
        <v>126.26725082146768</v>
      </c>
      <c r="KI10">
        <f>parameter_summary!KL14</f>
        <v>119</v>
      </c>
      <c r="KJ10">
        <f>parameter_summary!KM14</f>
        <v>111.73377744880337</v>
      </c>
      <c r="KK10">
        <f>parameter_summary!KN14</f>
        <v>105.34887737478412</v>
      </c>
      <c r="KL10">
        <f>parameter_summary!KO14</f>
        <v>100</v>
      </c>
      <c r="KM10">
        <f>parameter_summary!KP14</f>
        <v>97.521984216459984</v>
      </c>
      <c r="KN10">
        <f>parameter_summary!KQ14</f>
        <v>95.207065013152956</v>
      </c>
      <c r="KO10">
        <f>parameter_summary!KR14</f>
        <v>93</v>
      </c>
      <c r="KP10">
        <f>parameter_summary!KS14</f>
        <v>91.751005631536614</v>
      </c>
      <c r="KQ10">
        <f>parameter_summary!KT14</f>
        <v>89.967015285599359</v>
      </c>
      <c r="KR10">
        <f>parameter_summary!KU14</f>
        <v>88</v>
      </c>
      <c r="KS10">
        <f>parameter_summary!KV14</f>
        <v>91.994304556354905</v>
      </c>
      <c r="KT10">
        <f>parameter_summary!KW14</f>
        <v>96.043165467625897</v>
      </c>
      <c r="KU10">
        <f>parameter_summary!KX14</f>
        <v>101</v>
      </c>
      <c r="KV10">
        <f>parameter_summary!KY14</f>
        <v>97.572123176661265</v>
      </c>
      <c r="KW10">
        <f>parameter_summary!KZ14</f>
        <v>94.923176661264179</v>
      </c>
      <c r="KX10">
        <f>parameter_summary!LA14</f>
        <v>92</v>
      </c>
      <c r="KY10">
        <f>parameter_summary!LB14</f>
        <v>82.330090791180297</v>
      </c>
      <c r="KZ10">
        <f>parameter_summary!LC14</f>
        <v>73.326199740596635</v>
      </c>
      <c r="LA10">
        <f>parameter_summary!LD14</f>
        <v>66</v>
      </c>
    </row>
    <row r="11" spans="1:313">
      <c r="A11" t="str">
        <f>parameter_summary!B15</f>
        <v>"Cumulated capacity in Switzerland (on Waiting List), monthly data (1991-2016) in [MWp]"</v>
      </c>
      <c r="B11">
        <f>parameter_summary!E15</f>
        <v>0</v>
      </c>
      <c r="C11">
        <f>parameter_summary!F15</f>
        <v>0</v>
      </c>
      <c r="D11">
        <f>parameter_summary!G15</f>
        <v>0</v>
      </c>
      <c r="E11">
        <f>parameter_summary!H15</f>
        <v>0</v>
      </c>
      <c r="F11">
        <f>parameter_summary!I15</f>
        <v>0</v>
      </c>
      <c r="G11">
        <f>parameter_summary!J15</f>
        <v>0</v>
      </c>
      <c r="H11">
        <f>parameter_summary!K15</f>
        <v>0</v>
      </c>
      <c r="I11">
        <f>parameter_summary!L15</f>
        <v>0</v>
      </c>
      <c r="J11">
        <f>parameter_summary!M15</f>
        <v>0</v>
      </c>
      <c r="K11">
        <f>parameter_summary!N15</f>
        <v>0</v>
      </c>
      <c r="L11">
        <f>parameter_summary!O15</f>
        <v>0</v>
      </c>
      <c r="M11">
        <f>parameter_summary!P15</f>
        <v>0</v>
      </c>
      <c r="N11">
        <f>parameter_summary!Q15</f>
        <v>0</v>
      </c>
      <c r="O11">
        <f>parameter_summary!R15</f>
        <v>0</v>
      </c>
      <c r="P11">
        <f>parameter_summary!S15</f>
        <v>0</v>
      </c>
      <c r="Q11">
        <f>parameter_summary!T15</f>
        <v>0</v>
      </c>
      <c r="R11">
        <f>parameter_summary!U15</f>
        <v>0</v>
      </c>
      <c r="S11">
        <f>parameter_summary!V15</f>
        <v>0</v>
      </c>
      <c r="T11">
        <f>parameter_summary!W15</f>
        <v>0</v>
      </c>
      <c r="U11">
        <f>parameter_summary!X15</f>
        <v>0</v>
      </c>
      <c r="V11">
        <f>parameter_summary!Y15</f>
        <v>0</v>
      </c>
      <c r="W11">
        <f>parameter_summary!Z15</f>
        <v>0</v>
      </c>
      <c r="X11">
        <f>parameter_summary!AA15</f>
        <v>0</v>
      </c>
      <c r="Y11">
        <f>parameter_summary!AB15</f>
        <v>0</v>
      </c>
      <c r="Z11">
        <f>parameter_summary!AC15</f>
        <v>0</v>
      </c>
      <c r="AA11">
        <f>parameter_summary!AD15</f>
        <v>0</v>
      </c>
      <c r="AB11">
        <f>parameter_summary!AE15</f>
        <v>0</v>
      </c>
      <c r="AC11">
        <f>parameter_summary!AF15</f>
        <v>0</v>
      </c>
      <c r="AD11">
        <f>parameter_summary!AG15</f>
        <v>0</v>
      </c>
      <c r="AE11">
        <f>parameter_summary!AH15</f>
        <v>0</v>
      </c>
      <c r="AF11">
        <f>parameter_summary!AI15</f>
        <v>0</v>
      </c>
      <c r="AG11">
        <f>parameter_summary!AJ15</f>
        <v>0</v>
      </c>
      <c r="AH11">
        <f>parameter_summary!AK15</f>
        <v>0</v>
      </c>
      <c r="AI11">
        <f>parameter_summary!AL15</f>
        <v>0</v>
      </c>
      <c r="AJ11">
        <f>parameter_summary!AM15</f>
        <v>0</v>
      </c>
      <c r="AK11">
        <f>parameter_summary!AN15</f>
        <v>0</v>
      </c>
      <c r="AL11">
        <f>parameter_summary!AO15</f>
        <v>0</v>
      </c>
      <c r="AM11">
        <f>parameter_summary!AP15</f>
        <v>0</v>
      </c>
      <c r="AN11">
        <f>parameter_summary!AQ15</f>
        <v>0</v>
      </c>
      <c r="AO11">
        <f>parameter_summary!AR15</f>
        <v>0</v>
      </c>
      <c r="AP11">
        <f>parameter_summary!AS15</f>
        <v>0</v>
      </c>
      <c r="AQ11">
        <f>parameter_summary!AT15</f>
        <v>0</v>
      </c>
      <c r="AR11">
        <f>parameter_summary!AU15</f>
        <v>0</v>
      </c>
      <c r="AS11">
        <f>parameter_summary!AV15</f>
        <v>0</v>
      </c>
      <c r="AT11">
        <f>parameter_summary!AW15</f>
        <v>0</v>
      </c>
      <c r="AU11">
        <f>parameter_summary!AX15</f>
        <v>0</v>
      </c>
      <c r="AV11">
        <f>parameter_summary!AY15</f>
        <v>0</v>
      </c>
      <c r="AW11">
        <f>parameter_summary!AZ15</f>
        <v>0</v>
      </c>
      <c r="AX11">
        <f>parameter_summary!BA15</f>
        <v>0</v>
      </c>
      <c r="AY11">
        <f>parameter_summary!BB15</f>
        <v>0</v>
      </c>
      <c r="AZ11">
        <f>parameter_summary!BC15</f>
        <v>0</v>
      </c>
      <c r="BA11">
        <f>parameter_summary!BD15</f>
        <v>0</v>
      </c>
      <c r="BB11">
        <f>parameter_summary!BE15</f>
        <v>0</v>
      </c>
      <c r="BC11">
        <f>parameter_summary!BF15</f>
        <v>0</v>
      </c>
      <c r="BD11">
        <f>parameter_summary!BG15</f>
        <v>0</v>
      </c>
      <c r="BE11">
        <f>parameter_summary!BH15</f>
        <v>0</v>
      </c>
      <c r="BF11">
        <f>parameter_summary!BI15</f>
        <v>0</v>
      </c>
      <c r="BG11">
        <f>parameter_summary!BJ15</f>
        <v>0</v>
      </c>
      <c r="BH11">
        <f>parameter_summary!BK15</f>
        <v>0</v>
      </c>
      <c r="BI11">
        <f>parameter_summary!BL15</f>
        <v>0</v>
      </c>
      <c r="BJ11">
        <f>parameter_summary!BM15</f>
        <v>0</v>
      </c>
      <c r="BK11">
        <f>parameter_summary!BN15</f>
        <v>0</v>
      </c>
      <c r="BL11">
        <f>parameter_summary!BO15</f>
        <v>0</v>
      </c>
      <c r="BM11">
        <f>parameter_summary!BP15</f>
        <v>0</v>
      </c>
      <c r="BN11">
        <f>parameter_summary!BQ15</f>
        <v>0</v>
      </c>
      <c r="BO11">
        <f>parameter_summary!BR15</f>
        <v>0</v>
      </c>
      <c r="BP11">
        <f>parameter_summary!BS15</f>
        <v>0</v>
      </c>
      <c r="BQ11">
        <f>parameter_summary!BT15</f>
        <v>0</v>
      </c>
      <c r="BR11">
        <f>parameter_summary!BU15</f>
        <v>0</v>
      </c>
      <c r="BS11">
        <f>parameter_summary!BV15</f>
        <v>0</v>
      </c>
      <c r="BT11">
        <f>parameter_summary!BW15</f>
        <v>0</v>
      </c>
      <c r="BU11">
        <f>parameter_summary!BX15</f>
        <v>0</v>
      </c>
      <c r="BV11">
        <f>parameter_summary!BY15</f>
        <v>0</v>
      </c>
      <c r="BW11">
        <f>parameter_summary!BZ15</f>
        <v>0</v>
      </c>
      <c r="BX11">
        <f>parameter_summary!CA15</f>
        <v>0</v>
      </c>
      <c r="BY11">
        <f>parameter_summary!CB15</f>
        <v>0</v>
      </c>
      <c r="BZ11">
        <f>parameter_summary!CC15</f>
        <v>0</v>
      </c>
      <c r="CA11">
        <f>parameter_summary!CD15</f>
        <v>0</v>
      </c>
      <c r="CB11">
        <f>parameter_summary!CE15</f>
        <v>0</v>
      </c>
      <c r="CC11">
        <f>parameter_summary!CF15</f>
        <v>0</v>
      </c>
      <c r="CD11">
        <f>parameter_summary!CG15</f>
        <v>0</v>
      </c>
      <c r="CE11">
        <f>parameter_summary!CH15</f>
        <v>0</v>
      </c>
      <c r="CF11">
        <f>parameter_summary!CI15</f>
        <v>0</v>
      </c>
      <c r="CG11">
        <f>parameter_summary!CJ15</f>
        <v>0</v>
      </c>
      <c r="CH11">
        <f>parameter_summary!CK15</f>
        <v>0</v>
      </c>
      <c r="CI11">
        <f>parameter_summary!CL15</f>
        <v>0</v>
      </c>
      <c r="CJ11">
        <f>parameter_summary!CM15</f>
        <v>0</v>
      </c>
      <c r="CK11">
        <f>parameter_summary!CN15</f>
        <v>0</v>
      </c>
      <c r="CL11">
        <f>parameter_summary!CO15</f>
        <v>0</v>
      </c>
      <c r="CM11">
        <f>parameter_summary!CP15</f>
        <v>0</v>
      </c>
      <c r="CN11">
        <f>parameter_summary!CQ15</f>
        <v>0</v>
      </c>
      <c r="CO11">
        <f>parameter_summary!CR15</f>
        <v>0</v>
      </c>
      <c r="CP11">
        <f>parameter_summary!CS15</f>
        <v>0</v>
      </c>
      <c r="CQ11">
        <f>parameter_summary!CT15</f>
        <v>0</v>
      </c>
      <c r="CR11">
        <f>parameter_summary!CU15</f>
        <v>0</v>
      </c>
      <c r="CS11">
        <f>parameter_summary!CV15</f>
        <v>0</v>
      </c>
      <c r="CT11">
        <f>parameter_summary!CW15</f>
        <v>0</v>
      </c>
      <c r="CU11">
        <f>parameter_summary!CX15</f>
        <v>0</v>
      </c>
      <c r="CV11">
        <f>parameter_summary!CY15</f>
        <v>0</v>
      </c>
      <c r="CW11">
        <f>parameter_summary!CZ15</f>
        <v>0</v>
      </c>
      <c r="CX11">
        <f>parameter_summary!DA15</f>
        <v>0</v>
      </c>
      <c r="CY11">
        <f>parameter_summary!DB15</f>
        <v>0</v>
      </c>
      <c r="CZ11">
        <f>parameter_summary!DC15</f>
        <v>0</v>
      </c>
      <c r="DA11">
        <f>parameter_summary!DD15</f>
        <v>0</v>
      </c>
      <c r="DB11">
        <f>parameter_summary!DE15</f>
        <v>0</v>
      </c>
      <c r="DC11">
        <f>parameter_summary!DF15</f>
        <v>0</v>
      </c>
      <c r="DD11">
        <f>parameter_summary!DG15</f>
        <v>0</v>
      </c>
      <c r="DE11">
        <f>parameter_summary!DH15</f>
        <v>0</v>
      </c>
      <c r="DF11">
        <f>parameter_summary!DI15</f>
        <v>0</v>
      </c>
      <c r="DG11">
        <f>parameter_summary!DJ15</f>
        <v>0</v>
      </c>
      <c r="DH11">
        <f>parameter_summary!DK15</f>
        <v>0</v>
      </c>
      <c r="DI11">
        <f>parameter_summary!DL15</f>
        <v>0</v>
      </c>
      <c r="DJ11">
        <f>parameter_summary!DM15</f>
        <v>0</v>
      </c>
      <c r="DK11">
        <f>parameter_summary!DN15</f>
        <v>0</v>
      </c>
      <c r="DL11">
        <f>parameter_summary!DO15</f>
        <v>0</v>
      </c>
      <c r="DM11">
        <f>parameter_summary!DP15</f>
        <v>0</v>
      </c>
      <c r="DN11">
        <f>parameter_summary!DQ15</f>
        <v>0</v>
      </c>
      <c r="DO11">
        <f>parameter_summary!DR15</f>
        <v>0</v>
      </c>
      <c r="DP11">
        <f>parameter_summary!DS15</f>
        <v>0</v>
      </c>
      <c r="DQ11">
        <f>parameter_summary!DT15</f>
        <v>0</v>
      </c>
      <c r="DR11">
        <f>parameter_summary!DU15</f>
        <v>0</v>
      </c>
      <c r="DS11">
        <f>parameter_summary!DV15</f>
        <v>0</v>
      </c>
      <c r="DT11">
        <f>parameter_summary!DW15</f>
        <v>0</v>
      </c>
      <c r="DU11">
        <f>parameter_summary!DX15</f>
        <v>0</v>
      </c>
      <c r="DV11">
        <f>parameter_summary!DY15</f>
        <v>0</v>
      </c>
      <c r="DW11">
        <f>parameter_summary!DZ15</f>
        <v>0</v>
      </c>
      <c r="DX11">
        <f>parameter_summary!EA15</f>
        <v>0</v>
      </c>
      <c r="DY11">
        <f>parameter_summary!EB15</f>
        <v>0</v>
      </c>
      <c r="DZ11">
        <f>parameter_summary!EC15</f>
        <v>0</v>
      </c>
      <c r="EA11">
        <f>parameter_summary!ED15</f>
        <v>0</v>
      </c>
      <c r="EB11">
        <f>parameter_summary!EE15</f>
        <v>0</v>
      </c>
      <c r="EC11">
        <f>parameter_summary!EF15</f>
        <v>0</v>
      </c>
      <c r="ED11">
        <f>parameter_summary!EG15</f>
        <v>0</v>
      </c>
      <c r="EE11">
        <f>parameter_summary!EH15</f>
        <v>0</v>
      </c>
      <c r="EF11">
        <f>parameter_summary!EI15</f>
        <v>0</v>
      </c>
      <c r="EG11">
        <f>parameter_summary!EJ15</f>
        <v>0</v>
      </c>
      <c r="EH11">
        <f>parameter_summary!EK15</f>
        <v>0</v>
      </c>
      <c r="EI11">
        <f>parameter_summary!EL15</f>
        <v>0</v>
      </c>
      <c r="EJ11">
        <f>parameter_summary!EM15</f>
        <v>0</v>
      </c>
      <c r="EK11">
        <f>parameter_summary!EN15</f>
        <v>0</v>
      </c>
      <c r="EL11">
        <f>parameter_summary!EO15</f>
        <v>0</v>
      </c>
      <c r="EM11">
        <f>parameter_summary!EP15</f>
        <v>0</v>
      </c>
      <c r="EN11">
        <f>parameter_summary!EQ15</f>
        <v>0</v>
      </c>
      <c r="EO11">
        <f>parameter_summary!ER15</f>
        <v>0</v>
      </c>
      <c r="EP11">
        <f>parameter_summary!ES15</f>
        <v>0</v>
      </c>
      <c r="EQ11">
        <f>parameter_summary!ET15</f>
        <v>0</v>
      </c>
      <c r="ER11">
        <f>parameter_summary!EU15</f>
        <v>0</v>
      </c>
      <c r="ES11">
        <f>parameter_summary!EV15</f>
        <v>0</v>
      </c>
      <c r="ET11">
        <f>parameter_summary!EW15</f>
        <v>0</v>
      </c>
      <c r="EU11">
        <f>parameter_summary!EX15</f>
        <v>0</v>
      </c>
      <c r="EV11">
        <f>parameter_summary!EY15</f>
        <v>0</v>
      </c>
      <c r="EW11">
        <f>parameter_summary!EZ15</f>
        <v>0</v>
      </c>
      <c r="EX11">
        <f>parameter_summary!FA15</f>
        <v>0</v>
      </c>
      <c r="EY11">
        <f>parameter_summary!FB15</f>
        <v>0</v>
      </c>
      <c r="EZ11">
        <f>parameter_summary!FC15</f>
        <v>0</v>
      </c>
      <c r="FA11">
        <f>parameter_summary!FD15</f>
        <v>0</v>
      </c>
      <c r="FB11">
        <f>parameter_summary!FE15</f>
        <v>0</v>
      </c>
      <c r="FC11">
        <f>parameter_summary!FF15</f>
        <v>0</v>
      </c>
      <c r="FD11">
        <f>parameter_summary!FG15</f>
        <v>0</v>
      </c>
      <c r="FE11">
        <f>parameter_summary!FH15</f>
        <v>0</v>
      </c>
      <c r="FF11">
        <f>parameter_summary!FI15</f>
        <v>0</v>
      </c>
      <c r="FG11">
        <f>parameter_summary!FJ15</f>
        <v>0</v>
      </c>
      <c r="FH11">
        <f>parameter_summary!FK15</f>
        <v>0</v>
      </c>
      <c r="FI11">
        <f>parameter_summary!FL15</f>
        <v>0</v>
      </c>
      <c r="FJ11">
        <f>parameter_summary!FM15</f>
        <v>0</v>
      </c>
      <c r="FK11">
        <f>parameter_summary!FN15</f>
        <v>0</v>
      </c>
      <c r="FL11">
        <f>parameter_summary!FO15</f>
        <v>0</v>
      </c>
      <c r="FM11">
        <f>parameter_summary!FP15</f>
        <v>0</v>
      </c>
      <c r="FN11">
        <f>parameter_summary!FQ15</f>
        <v>0</v>
      </c>
      <c r="FO11">
        <f>parameter_summary!FR15</f>
        <v>0</v>
      </c>
      <c r="FP11">
        <f>parameter_summary!FS15</f>
        <v>0</v>
      </c>
      <c r="FQ11">
        <f>parameter_summary!FT15</f>
        <v>0</v>
      </c>
      <c r="FR11">
        <f>parameter_summary!FU15</f>
        <v>0</v>
      </c>
      <c r="FS11">
        <f>parameter_summary!FV15</f>
        <v>0</v>
      </c>
      <c r="FT11">
        <f>parameter_summary!FW15</f>
        <v>0</v>
      </c>
      <c r="FU11">
        <f>parameter_summary!FX15</f>
        <v>0</v>
      </c>
      <c r="FV11">
        <f>parameter_summary!FY15</f>
        <v>0</v>
      </c>
      <c r="FW11">
        <f>parameter_summary!FZ15</f>
        <v>0</v>
      </c>
      <c r="FX11">
        <f>parameter_summary!GA15</f>
        <v>0</v>
      </c>
      <c r="FY11">
        <f>parameter_summary!GB15</f>
        <v>0</v>
      </c>
      <c r="FZ11">
        <f>parameter_summary!GC15</f>
        <v>0</v>
      </c>
      <c r="GA11">
        <f>parameter_summary!GD15</f>
        <v>0</v>
      </c>
      <c r="GB11">
        <f>parameter_summary!GE15</f>
        <v>0</v>
      </c>
      <c r="GC11">
        <f>parameter_summary!GF15</f>
        <v>0</v>
      </c>
      <c r="GD11">
        <f>parameter_summary!GG15</f>
        <v>0</v>
      </c>
      <c r="GE11">
        <f>parameter_summary!GH15</f>
        <v>0</v>
      </c>
      <c r="GF11">
        <f>parameter_summary!GI15</f>
        <v>0</v>
      </c>
      <c r="GG11">
        <f>parameter_summary!GJ15</f>
        <v>0</v>
      </c>
      <c r="GH11">
        <f>parameter_summary!GK15</f>
        <v>0</v>
      </c>
      <c r="GI11">
        <f>parameter_summary!GL15</f>
        <v>0</v>
      </c>
      <c r="GJ11">
        <f>parameter_summary!GM15</f>
        <v>0</v>
      </c>
      <c r="GK11">
        <f>parameter_summary!GN15</f>
        <v>0</v>
      </c>
      <c r="GL11">
        <f>parameter_summary!GO15</f>
        <v>0</v>
      </c>
      <c r="GM11">
        <f>parameter_summary!GP15</f>
        <v>0</v>
      </c>
      <c r="GN11">
        <f>parameter_summary!GQ15</f>
        <v>0</v>
      </c>
      <c r="GO11">
        <f>parameter_summary!GR15</f>
        <v>0</v>
      </c>
      <c r="GP11">
        <f>parameter_summary!GS15</f>
        <v>0</v>
      </c>
      <c r="GQ11">
        <f>parameter_summary!GT15</f>
        <v>0</v>
      </c>
      <c r="GR11">
        <f>parameter_summary!GU15</f>
        <v>0</v>
      </c>
      <c r="GS11">
        <f>parameter_summary!GV15</f>
        <v>0</v>
      </c>
      <c r="GT11">
        <f>parameter_summary!GW15</f>
        <v>0</v>
      </c>
      <c r="GU11">
        <f>parameter_summary!GX15</f>
        <v>0</v>
      </c>
      <c r="GV11">
        <f>parameter_summary!GY15</f>
        <v>0</v>
      </c>
      <c r="GW11">
        <f>parameter_summary!GZ15</f>
        <v>0</v>
      </c>
      <c r="GX11">
        <f>parameter_summary!HA15</f>
        <v>0</v>
      </c>
      <c r="GY11">
        <f>parameter_summary!HB15</f>
        <v>0</v>
      </c>
      <c r="GZ11">
        <f>parameter_summary!HC15</f>
        <v>0</v>
      </c>
      <c r="HA11">
        <f>parameter_summary!HD15</f>
        <v>0</v>
      </c>
      <c r="HB11">
        <f>parameter_summary!HE15</f>
        <v>13.365622217225098</v>
      </c>
      <c r="HC11">
        <f>parameter_summary!HF15</f>
        <v>26.731244434450197</v>
      </c>
      <c r="HD11">
        <f>parameter_summary!HG15</f>
        <v>40.096866651675292</v>
      </c>
      <c r="HE11">
        <f>parameter_summary!HH15</f>
        <v>53.462488868900394</v>
      </c>
      <c r="HF11">
        <f>parameter_summary!HI15</f>
        <v>66.828111086125489</v>
      </c>
      <c r="HG11">
        <f>parameter_summary!HJ15</f>
        <v>80.193733303350584</v>
      </c>
      <c r="HH11">
        <f>parameter_summary!HK15</f>
        <v>93.559355520575679</v>
      </c>
      <c r="HI11">
        <f>parameter_summary!HL15</f>
        <v>106.92497773780079</v>
      </c>
      <c r="HJ11">
        <f>parameter_summary!HM15</f>
        <v>109.47720710591412</v>
      </c>
      <c r="HK11">
        <f>parameter_summary!HN15</f>
        <v>112.56674791994605</v>
      </c>
      <c r="HL11">
        <f>parameter_summary!HO15</f>
        <v>116.00889937036206</v>
      </c>
      <c r="HM11">
        <f>parameter_summary!HP15</f>
        <v>119.88761637058694</v>
      </c>
      <c r="HN11">
        <f>parameter_summary!HQ15</f>
        <v>123.24581290757816</v>
      </c>
      <c r="HO11">
        <f>parameter_summary!HR15</f>
        <v>127.49393152687206</v>
      </c>
      <c r="HP11">
        <f>parameter_summary!HS15</f>
        <v>130.98645592534294</v>
      </c>
      <c r="HQ11">
        <f>parameter_summary!HT15</f>
        <v>133.79055003373063</v>
      </c>
      <c r="HR11">
        <f>parameter_summary!HU15</f>
        <v>136.8297178997077</v>
      </c>
      <c r="HS11">
        <f>parameter_summary!HV15</f>
        <v>140.28866033280869</v>
      </c>
      <c r="HT11">
        <f>parameter_summary!HW15</f>
        <v>143.79797571396452</v>
      </c>
      <c r="HU11">
        <f>parameter_summary!HX15</f>
        <v>149.339</v>
      </c>
      <c r="HV11">
        <f>parameter_summary!HY15</f>
        <v>152.23773913043479</v>
      </c>
      <c r="HW11">
        <f>parameter_summary!HZ15</f>
        <v>157.08653913043477</v>
      </c>
      <c r="HX11">
        <f>parameter_summary!IA15</f>
        <v>164.57055652173912</v>
      </c>
      <c r="HY11">
        <f>parameter_summary!IB15</f>
        <v>169.65652608695649</v>
      </c>
      <c r="HZ11">
        <f>parameter_summary!IC15</f>
        <v>173.92557826086954</v>
      </c>
      <c r="IA11">
        <f>parameter_summary!ID15</f>
        <v>180.1973956521739</v>
      </c>
      <c r="IB11">
        <f>parameter_summary!IE15</f>
        <v>186.8644956521739</v>
      </c>
      <c r="IC11">
        <f>parameter_summary!IF15</f>
        <v>192.63562173913044</v>
      </c>
      <c r="ID11">
        <f>parameter_summary!IG15</f>
        <v>199.09190434782607</v>
      </c>
      <c r="IE11">
        <f>parameter_summary!IH15</f>
        <v>204.70491739130432</v>
      </c>
      <c r="IF11">
        <f>parameter_summary!II15</f>
        <v>213.08490869565216</v>
      </c>
      <c r="IG11">
        <f>parameter_summary!IJ15</f>
        <v>228.13200000000001</v>
      </c>
      <c r="IH11">
        <f>parameter_summary!IK15</f>
        <v>232.76208357691891</v>
      </c>
      <c r="II11">
        <f>parameter_summary!IL15</f>
        <v>239.06138183392875</v>
      </c>
      <c r="IJ11">
        <f>parameter_summary!IM15</f>
        <v>249.31512915448738</v>
      </c>
      <c r="IK11">
        <f>parameter_summary!IN15</f>
        <v>262.09257009851683</v>
      </c>
      <c r="IL11">
        <f>parameter_summary!IO15</f>
        <v>280.71226242286457</v>
      </c>
      <c r="IM11">
        <f>parameter_summary!IP15</f>
        <v>301.99474959402403</v>
      </c>
      <c r="IN11">
        <f>parameter_summary!IQ15</f>
        <v>319.20355808162822</v>
      </c>
      <c r="IO11">
        <f>parameter_summary!IR15</f>
        <v>336.49185298257009</v>
      </c>
      <c r="IP11">
        <f>parameter_summary!IS15</f>
        <v>354.91282927357366</v>
      </c>
      <c r="IQ11">
        <f>parameter_summary!IT15</f>
        <v>371.50561805781092</v>
      </c>
      <c r="IR11">
        <f>parameter_summary!IU15</f>
        <v>390.22466839883077</v>
      </c>
      <c r="IS11">
        <f>parameter_summary!IV15</f>
        <v>411.68599999999998</v>
      </c>
      <c r="IT11">
        <f>parameter_summary!IW15</f>
        <v>423.93529811056681</v>
      </c>
      <c r="IU11">
        <f>parameter_summary!IX15</f>
        <v>437.59368404478653</v>
      </c>
      <c r="IV11">
        <f>parameter_summary!IY15</f>
        <v>451.55900000000003</v>
      </c>
      <c r="IW11">
        <f>parameter_summary!IZ15</f>
        <v>464.24087992667279</v>
      </c>
      <c r="IX11">
        <f>parameter_summary!JA15</f>
        <v>477.77552795600366</v>
      </c>
      <c r="IY11">
        <f>parameter_summary!JB15</f>
        <v>491.43200000000002</v>
      </c>
      <c r="IZ11">
        <f>parameter_summary!JC15</f>
        <v>623.28105412097625</v>
      </c>
      <c r="JA11">
        <f>parameter_summary!JD15</f>
        <v>734.70102476123088</v>
      </c>
      <c r="JB11">
        <f>parameter_summary!JE15</f>
        <v>845.745</v>
      </c>
      <c r="JC11">
        <f>parameter_summary!JF15</f>
        <v>889.59766666666667</v>
      </c>
      <c r="JD11">
        <f>parameter_summary!JG15</f>
        <v>934.12023305914613</v>
      </c>
      <c r="JE11">
        <f>parameter_summary!JH15</f>
        <v>977.303</v>
      </c>
      <c r="JF11">
        <f>parameter_summary!JI15</f>
        <v>1017.2199277899343</v>
      </c>
      <c r="JG11">
        <f>parameter_summary!JJ15</f>
        <v>1054.385824070022</v>
      </c>
      <c r="JH11">
        <f>parameter_summary!JK15</f>
        <v>1100.56</v>
      </c>
      <c r="JI11">
        <f>parameter_summary!JL15</f>
        <v>1124.8844883897982</v>
      </c>
      <c r="JJ11">
        <f>parameter_summary!JM15</f>
        <v>1147.2115778454508</v>
      </c>
      <c r="JK11">
        <f>parameter_summary!JN15</f>
        <v>1172.4390000000001</v>
      </c>
      <c r="JL11">
        <f>parameter_summary!JO15</f>
        <v>1262.5706875717019</v>
      </c>
      <c r="JM11">
        <f>parameter_summary!JP15</f>
        <v>1333.9687476099427</v>
      </c>
      <c r="JN11">
        <f>parameter_summary!JQ15</f>
        <v>1422.38</v>
      </c>
      <c r="JO11">
        <f>parameter_summary!JR15</f>
        <v>1479.1115200777203</v>
      </c>
      <c r="JP11">
        <f>parameter_summary!JS15</f>
        <v>1534.8405080958548</v>
      </c>
      <c r="JQ11">
        <f>parameter_summary!JT15</f>
        <v>1604.4870000000001</v>
      </c>
      <c r="JR11">
        <f>parameter_summary!JU15</f>
        <v>1641.716970613656</v>
      </c>
      <c r="JS11">
        <f>parameter_summary!JV15</f>
        <v>1675.0148988764047</v>
      </c>
      <c r="JT11">
        <f>parameter_summary!JW15</f>
        <v>1719.6610000000001</v>
      </c>
      <c r="JU11">
        <f>parameter_summary!JX15</f>
        <v>1723.6573566296538</v>
      </c>
      <c r="JV11">
        <f>parameter_summary!JY15</f>
        <v>1727.8238638145003</v>
      </c>
      <c r="JW11">
        <f>parameter_summary!JZ15</f>
        <v>1733.02</v>
      </c>
      <c r="JX11">
        <f>parameter_summary!KA15</f>
        <v>1754.5138153953326</v>
      </c>
      <c r="JY11">
        <f>parameter_summary!KB15</f>
        <v>1773.602265412748</v>
      </c>
      <c r="JZ11">
        <f>parameter_summary!KC15</f>
        <v>1796.376</v>
      </c>
      <c r="KA11">
        <f>parameter_summary!KD15</f>
        <v>1836.2092363003769</v>
      </c>
      <c r="KB11">
        <f>parameter_summary!KE15</f>
        <v>1868.641948390838</v>
      </c>
      <c r="KC11">
        <f>parameter_summary!KF15</f>
        <v>1914</v>
      </c>
      <c r="KD11">
        <f>parameter_summary!KG15</f>
        <v>1945.9076549210206</v>
      </c>
      <c r="KE11">
        <f>parameter_summary!KH15</f>
        <v>1977.8766707168895</v>
      </c>
      <c r="KF11">
        <f>parameter_summary!KI15</f>
        <v>2015</v>
      </c>
      <c r="KG11">
        <f>parameter_summary!KJ15</f>
        <v>2029.9958926615552</v>
      </c>
      <c r="KH11">
        <f>parameter_summary!KK15</f>
        <v>2043.6486856516976</v>
      </c>
      <c r="KI11">
        <f>parameter_summary!KL15</f>
        <v>2060</v>
      </c>
      <c r="KJ11">
        <f>parameter_summary!KM15</f>
        <v>2058.4702689365904</v>
      </c>
      <c r="KK11">
        <f>parameter_summary!KN15</f>
        <v>2057.1260794473228</v>
      </c>
      <c r="KL11">
        <f>parameter_summary!KO15</f>
        <v>2056</v>
      </c>
      <c r="KM11">
        <f>parameter_summary!KP15</f>
        <v>2069.0980834272832</v>
      </c>
      <c r="KN11">
        <f>parameter_summary!KQ15</f>
        <v>2081.3340849304773</v>
      </c>
      <c r="KO11">
        <f>parameter_summary!KR15</f>
        <v>2093</v>
      </c>
      <c r="KP11">
        <f>parameter_summary!KS15</f>
        <v>2115.7316975060339</v>
      </c>
      <c r="KQ11">
        <f>parameter_summary!KT15</f>
        <v>2148.2003218020918</v>
      </c>
      <c r="KR11">
        <f>parameter_summary!KU15</f>
        <v>2184</v>
      </c>
      <c r="KS11">
        <f>parameter_summary!KV15</f>
        <v>2156.654376498801</v>
      </c>
      <c r="KT11">
        <f>parameter_summary!KW15</f>
        <v>2128.9352517985612</v>
      </c>
      <c r="KU11">
        <f>parameter_summary!KX15</f>
        <v>2095</v>
      </c>
      <c r="KV11">
        <f>parameter_summary!KY15</f>
        <v>2099.9513776337112</v>
      </c>
      <c r="KW11">
        <f>parameter_summary!KZ15</f>
        <v>2103.777633711507</v>
      </c>
      <c r="KX11">
        <f>parameter_summary!LA15</f>
        <v>2108</v>
      </c>
      <c r="KY11">
        <f>parameter_summary!LB15</f>
        <v>2106.8842412451363</v>
      </c>
      <c r="KZ11">
        <f>parameter_summary!LC15</f>
        <v>2105.8453307392997</v>
      </c>
      <c r="LA11">
        <f>parameter_summary!LD15</f>
        <v>2105</v>
      </c>
    </row>
    <row r="12" spans="1:313">
      <c r="A12" t="str">
        <f>parameter_summary!B16</f>
        <v>"Cumulated desired installed capacity in Switzerland, monthly data (1991-2016) in [MWp]"</v>
      </c>
      <c r="B12">
        <f>parameter_summary!E16</f>
        <v>2.5666666666666669</v>
      </c>
      <c r="C12">
        <f>parameter_summary!F16</f>
        <v>2.6833333333333336</v>
      </c>
      <c r="D12">
        <f>parameter_summary!G16</f>
        <v>2.8000000000000003</v>
      </c>
      <c r="E12">
        <f>parameter_summary!H16</f>
        <v>2.916666666666667</v>
      </c>
      <c r="F12">
        <f>parameter_summary!I16</f>
        <v>3.0333333333333337</v>
      </c>
      <c r="G12">
        <f>parameter_summary!J16</f>
        <v>3.1500000000000004</v>
      </c>
      <c r="H12">
        <f>parameter_summary!K16</f>
        <v>3.2666666666666671</v>
      </c>
      <c r="I12">
        <f>parameter_summary!L16</f>
        <v>3.3833333333333337</v>
      </c>
      <c r="J12">
        <f>parameter_summary!M16</f>
        <v>3.5000000000000004</v>
      </c>
      <c r="K12">
        <f>parameter_summary!N16</f>
        <v>3.6166666666666671</v>
      </c>
      <c r="L12">
        <f>parameter_summary!O16</f>
        <v>3.7333333333333338</v>
      </c>
      <c r="M12">
        <f>parameter_summary!P16</f>
        <v>3.8500000000000005</v>
      </c>
      <c r="N12">
        <f>parameter_summary!Q16</f>
        <v>3.9675000000000007</v>
      </c>
      <c r="O12">
        <f>parameter_summary!R16</f>
        <v>4.0850000000000009</v>
      </c>
      <c r="P12">
        <f>parameter_summary!S16</f>
        <v>4.2025000000000006</v>
      </c>
      <c r="Q12">
        <f>parameter_summary!T16</f>
        <v>4.32</v>
      </c>
      <c r="R12">
        <f>parameter_summary!U16</f>
        <v>4.4375</v>
      </c>
      <c r="S12">
        <f>parameter_summary!V16</f>
        <v>4.5549999999999997</v>
      </c>
      <c r="T12">
        <f>parameter_summary!W16</f>
        <v>4.6724999999999994</v>
      </c>
      <c r="U12">
        <f>parameter_summary!X16</f>
        <v>4.7899999999999991</v>
      </c>
      <c r="V12">
        <f>parameter_summary!Y16</f>
        <v>4.9074999999999989</v>
      </c>
      <c r="W12">
        <f>parameter_summary!Z16</f>
        <v>5.0249999999999986</v>
      </c>
      <c r="X12">
        <f>parameter_summary!AA16</f>
        <v>5.1424999999999983</v>
      </c>
      <c r="Y12">
        <f>parameter_summary!AB16</f>
        <v>5.259999999999998</v>
      </c>
      <c r="Z12">
        <f>parameter_summary!AC16</f>
        <v>5.3533333333333317</v>
      </c>
      <c r="AA12">
        <f>parameter_summary!AD16</f>
        <v>5.4466666666666654</v>
      </c>
      <c r="AB12">
        <f>parameter_summary!AE16</f>
        <v>5.5399999999999991</v>
      </c>
      <c r="AC12">
        <f>parameter_summary!AF16</f>
        <v>5.6333333333333329</v>
      </c>
      <c r="AD12">
        <f>parameter_summary!AG16</f>
        <v>5.7266666666666666</v>
      </c>
      <c r="AE12">
        <f>parameter_summary!AH16</f>
        <v>5.82</v>
      </c>
      <c r="AF12">
        <f>parameter_summary!AI16</f>
        <v>5.913333333333334</v>
      </c>
      <c r="AG12">
        <f>parameter_summary!AJ16</f>
        <v>6.0066666666666677</v>
      </c>
      <c r="AH12">
        <f>parameter_summary!AK16</f>
        <v>6.1000000000000014</v>
      </c>
      <c r="AI12">
        <f>parameter_summary!AL16</f>
        <v>6.1933333333333351</v>
      </c>
      <c r="AJ12">
        <f>parameter_summary!AM16</f>
        <v>6.2866666666666688</v>
      </c>
      <c r="AK12">
        <f>parameter_summary!AN16</f>
        <v>6.3800000000000026</v>
      </c>
      <c r="AL12">
        <f>parameter_summary!AO16</f>
        <v>6.4700000000000024</v>
      </c>
      <c r="AM12">
        <f>parameter_summary!AP16</f>
        <v>6.5600000000000014</v>
      </c>
      <c r="AN12">
        <f>parameter_summary!AQ16</f>
        <v>6.6500000000000021</v>
      </c>
      <c r="AO12">
        <f>parameter_summary!AR16</f>
        <v>6.740000000000002</v>
      </c>
      <c r="AP12">
        <f>parameter_summary!AS16</f>
        <v>6.8300000000000018</v>
      </c>
      <c r="AQ12">
        <f>parameter_summary!AT16</f>
        <v>6.9200000000000017</v>
      </c>
      <c r="AR12">
        <f>parameter_summary!AU16</f>
        <v>7.0100000000000016</v>
      </c>
      <c r="AS12">
        <f>parameter_summary!AV16</f>
        <v>7.1000000000000014</v>
      </c>
      <c r="AT12">
        <f>parameter_summary!AW16</f>
        <v>7.1900000000000013</v>
      </c>
      <c r="AU12">
        <f>parameter_summary!AX16</f>
        <v>7.2800000000000011</v>
      </c>
      <c r="AV12">
        <f>parameter_summary!AY16</f>
        <v>7.370000000000001</v>
      </c>
      <c r="AW12">
        <f>parameter_summary!AZ16</f>
        <v>7.4600000000000009</v>
      </c>
      <c r="AX12">
        <f>parameter_summary!BA16</f>
        <v>7.5316666666666672</v>
      </c>
      <c r="AY12">
        <f>parameter_summary!BB16</f>
        <v>7.6033333333333335</v>
      </c>
      <c r="AZ12">
        <f>parameter_summary!BC16</f>
        <v>7.6749999999999998</v>
      </c>
      <c r="BA12">
        <f>parameter_summary!BD16</f>
        <v>7.7466666666666661</v>
      </c>
      <c r="BB12">
        <f>parameter_summary!BE16</f>
        <v>7.8183333333333325</v>
      </c>
      <c r="BC12">
        <f>parameter_summary!BF16</f>
        <v>7.8899999999999988</v>
      </c>
      <c r="BD12">
        <f>parameter_summary!BG16</f>
        <v>7.9616666666666651</v>
      </c>
      <c r="BE12">
        <f>parameter_summary!BH16</f>
        <v>8.0333333333333314</v>
      </c>
      <c r="BF12">
        <f>parameter_summary!BI16</f>
        <v>8.1049999999999986</v>
      </c>
      <c r="BG12">
        <f>parameter_summary!BJ16</f>
        <v>8.1766666666666659</v>
      </c>
      <c r="BH12">
        <f>parameter_summary!BK16</f>
        <v>8.2483333333333331</v>
      </c>
      <c r="BI12">
        <f>parameter_summary!BL16</f>
        <v>8.32</v>
      </c>
      <c r="BJ12">
        <f>parameter_summary!BM16</f>
        <v>8.4083333333333332</v>
      </c>
      <c r="BK12">
        <f>parameter_summary!BN16</f>
        <v>8.4966666666666661</v>
      </c>
      <c r="BL12">
        <f>parameter_summary!BO16</f>
        <v>8.5849999999999973</v>
      </c>
      <c r="BM12">
        <f>parameter_summary!BP16</f>
        <v>8.673333333333332</v>
      </c>
      <c r="BN12">
        <f>parameter_summary!BQ16</f>
        <v>8.7616666666666649</v>
      </c>
      <c r="BO12">
        <f>parameter_summary!BR16</f>
        <v>8.8499999999999979</v>
      </c>
      <c r="BP12">
        <f>parameter_summary!BS16</f>
        <v>8.9383333333333308</v>
      </c>
      <c r="BQ12">
        <f>parameter_summary!BT16</f>
        <v>9.0266666666666637</v>
      </c>
      <c r="BR12">
        <f>parameter_summary!BU16</f>
        <v>9.1149999999999967</v>
      </c>
      <c r="BS12">
        <f>parameter_summary!BV16</f>
        <v>9.2033333333333296</v>
      </c>
      <c r="BT12">
        <f>parameter_summary!BW16</f>
        <v>9.2916666666666625</v>
      </c>
      <c r="BU12">
        <f>parameter_summary!BX16</f>
        <v>9.3799999999999972</v>
      </c>
      <c r="BV12">
        <f>parameter_summary!BY16</f>
        <v>9.462499999999995</v>
      </c>
      <c r="BW12">
        <f>parameter_summary!BZ16</f>
        <v>9.5449999999999946</v>
      </c>
      <c r="BX12">
        <f>parameter_summary!CA16</f>
        <v>9.6274999999999942</v>
      </c>
      <c r="BY12">
        <f>parameter_summary!CB16</f>
        <v>9.7099999999999937</v>
      </c>
      <c r="BZ12">
        <f>parameter_summary!CC16</f>
        <v>9.7924999999999933</v>
      </c>
      <c r="CA12">
        <f>parameter_summary!CD16</f>
        <v>9.8749999999999929</v>
      </c>
      <c r="CB12">
        <f>parameter_summary!CE16</f>
        <v>9.9574999999999925</v>
      </c>
      <c r="CC12">
        <f>parameter_summary!CF16</f>
        <v>10.039999999999992</v>
      </c>
      <c r="CD12">
        <f>parameter_summary!CG16</f>
        <v>10.122499999999992</v>
      </c>
      <c r="CE12">
        <f>parameter_summary!CH16</f>
        <v>10.204999999999991</v>
      </c>
      <c r="CF12">
        <f>parameter_summary!CI16</f>
        <v>10.287499999999991</v>
      </c>
      <c r="CG12">
        <f>parameter_summary!CJ16</f>
        <v>10.36999999999999</v>
      </c>
      <c r="CH12">
        <f>parameter_summary!CK16</f>
        <v>10.508333333333324</v>
      </c>
      <c r="CI12">
        <f>parameter_summary!CL16</f>
        <v>10.646666666666658</v>
      </c>
      <c r="CJ12">
        <f>parameter_summary!CM16</f>
        <v>10.784999999999991</v>
      </c>
      <c r="CK12">
        <f>parameter_summary!CN16</f>
        <v>10.923333333333325</v>
      </c>
      <c r="CL12">
        <f>parameter_summary!CO16</f>
        <v>11.061666666666659</v>
      </c>
      <c r="CM12">
        <f>parameter_summary!CP16</f>
        <v>11.199999999999992</v>
      </c>
      <c r="CN12">
        <f>parameter_summary!CQ16</f>
        <v>11.338333333333326</v>
      </c>
      <c r="CO12">
        <f>parameter_summary!CR16</f>
        <v>11.476666666666659</v>
      </c>
      <c r="CP12">
        <f>parameter_summary!CS16</f>
        <v>11.614999999999993</v>
      </c>
      <c r="CQ12">
        <f>parameter_summary!CT16</f>
        <v>11.753333333333327</v>
      </c>
      <c r="CR12">
        <f>parameter_summary!CU16</f>
        <v>11.89166666666666</v>
      </c>
      <c r="CS12">
        <f>parameter_summary!CV16</f>
        <v>12.029999999999994</v>
      </c>
      <c r="CT12">
        <f>parameter_summary!CW16</f>
        <v>12.174999999999994</v>
      </c>
      <c r="CU12">
        <f>parameter_summary!CX16</f>
        <v>12.319999999999993</v>
      </c>
      <c r="CV12">
        <f>parameter_summary!CY16</f>
        <v>12.464999999999993</v>
      </c>
      <c r="CW12">
        <f>parameter_summary!CZ16</f>
        <v>12.609999999999992</v>
      </c>
      <c r="CX12">
        <f>parameter_summary!DA16</f>
        <v>12.754999999999992</v>
      </c>
      <c r="CY12">
        <f>parameter_summary!DB16</f>
        <v>12.899999999999991</v>
      </c>
      <c r="CZ12">
        <f>parameter_summary!DC16</f>
        <v>13.044999999999991</v>
      </c>
      <c r="DA12">
        <f>parameter_summary!DD16</f>
        <v>13.189999999999991</v>
      </c>
      <c r="DB12">
        <f>parameter_summary!DE16</f>
        <v>13.33499999999999</v>
      </c>
      <c r="DC12">
        <f>parameter_summary!DF16</f>
        <v>13.47999999999999</v>
      </c>
      <c r="DD12">
        <f>parameter_summary!DG16</f>
        <v>13.624999999999989</v>
      </c>
      <c r="DE12">
        <f>parameter_summary!DH16</f>
        <v>13.769999999999989</v>
      </c>
      <c r="DF12">
        <f>parameter_summary!DI16</f>
        <v>13.946666666666655</v>
      </c>
      <c r="DG12">
        <f>parameter_summary!DJ16</f>
        <v>14.123333333333321</v>
      </c>
      <c r="DH12">
        <f>parameter_summary!DK16</f>
        <v>14.299999999999986</v>
      </c>
      <c r="DI12">
        <f>parameter_summary!DL16</f>
        <v>14.476666666666652</v>
      </c>
      <c r="DJ12">
        <f>parameter_summary!DM16</f>
        <v>14.653333333333318</v>
      </c>
      <c r="DK12">
        <f>parameter_summary!DN16</f>
        <v>14.829999999999984</v>
      </c>
      <c r="DL12">
        <f>parameter_summary!DO16</f>
        <v>15.00666666666665</v>
      </c>
      <c r="DM12">
        <f>parameter_summary!DP16</f>
        <v>15.183333333333316</v>
      </c>
      <c r="DN12">
        <f>parameter_summary!DQ16</f>
        <v>15.359999999999982</v>
      </c>
      <c r="DO12">
        <f>parameter_summary!DR16</f>
        <v>15.536666666666648</v>
      </c>
      <c r="DP12">
        <f>parameter_summary!DS16</f>
        <v>15.713333333333313</v>
      </c>
      <c r="DQ12">
        <f>parameter_summary!DT16</f>
        <v>15.889999999999979</v>
      </c>
      <c r="DR12">
        <f>parameter_summary!DU16</f>
        <v>16.091666666666647</v>
      </c>
      <c r="DS12">
        <f>parameter_summary!DV16</f>
        <v>16.293333333333315</v>
      </c>
      <c r="DT12">
        <f>parameter_summary!DW16</f>
        <v>16.494999999999983</v>
      </c>
      <c r="DU12">
        <f>parameter_summary!DX16</f>
        <v>16.696666666666651</v>
      </c>
      <c r="DV12">
        <f>parameter_summary!DY16</f>
        <v>16.898333333333319</v>
      </c>
      <c r="DW12">
        <f>parameter_summary!DZ16</f>
        <v>17.099999999999987</v>
      </c>
      <c r="DX12">
        <f>parameter_summary!EA16</f>
        <v>17.301666666666655</v>
      </c>
      <c r="DY12">
        <f>parameter_summary!EB16</f>
        <v>17.503333333333323</v>
      </c>
      <c r="DZ12">
        <f>parameter_summary!EC16</f>
        <v>17.704999999999991</v>
      </c>
      <c r="EA12">
        <f>parameter_summary!ED16</f>
        <v>17.906666666666659</v>
      </c>
      <c r="EB12">
        <f>parameter_summary!EE16</f>
        <v>18.108333333333327</v>
      </c>
      <c r="EC12">
        <f>parameter_summary!EF16</f>
        <v>18.309999999999995</v>
      </c>
      <c r="ED12">
        <f>parameter_summary!EG16</f>
        <v>18.467499999999994</v>
      </c>
      <c r="EE12">
        <f>parameter_summary!EH16</f>
        <v>18.624999999999993</v>
      </c>
      <c r="EF12">
        <f>parameter_summary!EI16</f>
        <v>18.782499999999992</v>
      </c>
      <c r="EG12">
        <f>parameter_summary!EJ16</f>
        <v>18.939999999999991</v>
      </c>
      <c r="EH12">
        <f>parameter_summary!EK16</f>
        <v>19.097499999999989</v>
      </c>
      <c r="EI12">
        <f>parameter_summary!EL16</f>
        <v>19.254999999999988</v>
      </c>
      <c r="EJ12">
        <f>parameter_summary!EM16</f>
        <v>19.412499999999987</v>
      </c>
      <c r="EK12">
        <f>parameter_summary!EN16</f>
        <v>19.569999999999986</v>
      </c>
      <c r="EL12">
        <f>parameter_summary!EO16</f>
        <v>19.727499999999985</v>
      </c>
      <c r="EM12">
        <f>parameter_summary!EP16</f>
        <v>19.884999999999984</v>
      </c>
      <c r="EN12">
        <f>parameter_summary!EQ16</f>
        <v>20.042499999999983</v>
      </c>
      <c r="EO12">
        <f>parameter_summary!ER16</f>
        <v>20.199999999999982</v>
      </c>
      <c r="EP12">
        <f>parameter_summary!ES16</f>
        <v>20.343333333333316</v>
      </c>
      <c r="EQ12">
        <f>parameter_summary!ET16</f>
        <v>20.48666666666665</v>
      </c>
      <c r="ER12">
        <f>parameter_summary!EU16</f>
        <v>20.629999999999985</v>
      </c>
      <c r="ES12">
        <f>parameter_summary!EV16</f>
        <v>20.773333333333319</v>
      </c>
      <c r="ET12">
        <f>parameter_summary!EW16</f>
        <v>20.916666666666654</v>
      </c>
      <c r="EU12">
        <f>parameter_summary!EX16</f>
        <v>21.059999999999988</v>
      </c>
      <c r="EV12">
        <f>parameter_summary!EY16</f>
        <v>21.203333333333322</v>
      </c>
      <c r="EW12">
        <f>parameter_summary!EZ16</f>
        <v>21.346666666666657</v>
      </c>
      <c r="EX12">
        <f>parameter_summary!FA16</f>
        <v>21.489999999999991</v>
      </c>
      <c r="EY12">
        <f>parameter_summary!FB16</f>
        <v>21.633333333333326</v>
      </c>
      <c r="EZ12">
        <f>parameter_summary!FC16</f>
        <v>21.77666666666666</v>
      </c>
      <c r="FA12">
        <f>parameter_summary!FD16</f>
        <v>21.919999999999995</v>
      </c>
      <c r="FB12">
        <f>parameter_summary!FE16</f>
        <v>22.121666666666663</v>
      </c>
      <c r="FC12">
        <f>parameter_summary!FF16</f>
        <v>22.323333333333331</v>
      </c>
      <c r="FD12">
        <f>parameter_summary!FG16</f>
        <v>22.524999999999999</v>
      </c>
      <c r="FE12">
        <f>parameter_summary!FH16</f>
        <v>22.726666666666667</v>
      </c>
      <c r="FF12">
        <f>parameter_summary!FI16</f>
        <v>22.928333333333335</v>
      </c>
      <c r="FG12">
        <f>parameter_summary!FJ16</f>
        <v>23.130000000000003</v>
      </c>
      <c r="FH12">
        <f>parameter_summary!FK16</f>
        <v>23.331666666666671</v>
      </c>
      <c r="FI12">
        <f>parameter_summary!FL16</f>
        <v>23.533333333333339</v>
      </c>
      <c r="FJ12">
        <f>parameter_summary!FM16</f>
        <v>23.735000000000007</v>
      </c>
      <c r="FK12">
        <f>parameter_summary!FN16</f>
        <v>23.936666666666675</v>
      </c>
      <c r="FL12">
        <f>parameter_summary!FO16</f>
        <v>24.138333333333343</v>
      </c>
      <c r="FM12">
        <f>parameter_summary!FP16</f>
        <v>24.340000000000011</v>
      </c>
      <c r="FN12">
        <f>parameter_summary!FQ16</f>
        <v>24.670000000000009</v>
      </c>
      <c r="FO12">
        <f>parameter_summary!FR16</f>
        <v>25.000000000000007</v>
      </c>
      <c r="FP12">
        <f>parameter_summary!FS16</f>
        <v>25.330000000000005</v>
      </c>
      <c r="FQ12">
        <f>parameter_summary!FT16</f>
        <v>25.660000000000004</v>
      </c>
      <c r="FR12">
        <f>parameter_summary!FU16</f>
        <v>25.990000000000002</v>
      </c>
      <c r="FS12">
        <f>parameter_summary!FV16</f>
        <v>26.32</v>
      </c>
      <c r="FT12">
        <f>parameter_summary!FW16</f>
        <v>26.65</v>
      </c>
      <c r="FU12">
        <f>parameter_summary!FX16</f>
        <v>26.979999999999997</v>
      </c>
      <c r="FV12">
        <f>parameter_summary!FY16</f>
        <v>27.309999999999995</v>
      </c>
      <c r="FW12">
        <f>parameter_summary!FZ16</f>
        <v>27.639999999999993</v>
      </c>
      <c r="FX12">
        <f>parameter_summary!GA16</f>
        <v>27.969999999999992</v>
      </c>
      <c r="FY12">
        <f>parameter_summary!GB16</f>
        <v>28.29999999999999</v>
      </c>
      <c r="FZ12">
        <f>parameter_summary!GC16</f>
        <v>28.398125457175915</v>
      </c>
      <c r="GA12">
        <f>parameter_summary!GD16</f>
        <v>28.49625091435184</v>
      </c>
      <c r="GB12">
        <f>parameter_summary!GE16</f>
        <v>28.594376371527769</v>
      </c>
      <c r="GC12">
        <f>parameter_summary!GF16</f>
        <v>28.692501828703691</v>
      </c>
      <c r="GD12">
        <f>parameter_summary!GG16</f>
        <v>28.790627285879619</v>
      </c>
      <c r="GE12">
        <f>parameter_summary!GH16</f>
        <v>28.888752743055544</v>
      </c>
      <c r="GF12">
        <f>parameter_summary!GI16</f>
        <v>28.98687820023147</v>
      </c>
      <c r="GG12">
        <f>parameter_summary!GJ16</f>
        <v>29.085003657407398</v>
      </c>
      <c r="GH12">
        <f>parameter_summary!GK16</f>
        <v>29.183129114583323</v>
      </c>
      <c r="GI12">
        <f>parameter_summary!GL16</f>
        <v>29.281254571759249</v>
      </c>
      <c r="GJ12">
        <f>parameter_summary!GM16</f>
        <v>29.379380028935174</v>
      </c>
      <c r="GK12">
        <f>parameter_summary!GN16</f>
        <v>29.477505486111099</v>
      </c>
      <c r="GL12">
        <f>parameter_summary!GO16</f>
        <v>29.75977230062723</v>
      </c>
      <c r="GM12">
        <f>parameter_summary!GP16</f>
        <v>30.042039115143357</v>
      </c>
      <c r="GN12">
        <f>parameter_summary!GQ16</f>
        <v>30.324305929659488</v>
      </c>
      <c r="GO12">
        <f>parameter_summary!GR16</f>
        <v>30.606572744175619</v>
      </c>
      <c r="GP12">
        <f>parameter_summary!GS16</f>
        <v>30.888839558691746</v>
      </c>
      <c r="GQ12">
        <f>parameter_summary!GT16</f>
        <v>31.171106373207873</v>
      </c>
      <c r="GR12">
        <f>parameter_summary!GU16</f>
        <v>31.453373187724001</v>
      </c>
      <c r="GS12">
        <f>parameter_summary!GV16</f>
        <v>31.735640002240132</v>
      </c>
      <c r="GT12">
        <f>parameter_summary!GW16</f>
        <v>32.017906816756259</v>
      </c>
      <c r="GU12">
        <f>parameter_summary!GX16</f>
        <v>32.300173631272386</v>
      </c>
      <c r="GV12">
        <f>parameter_summary!GY16</f>
        <v>32.582440445788521</v>
      </c>
      <c r="GW12">
        <f>parameter_summary!GZ16</f>
        <v>32.864707260304648</v>
      </c>
      <c r="GX12">
        <f>parameter_summary!HA16</f>
        <v>33.664142946131896</v>
      </c>
      <c r="GY12">
        <f>parameter_summary!HB16</f>
        <v>34.463578631959152</v>
      </c>
      <c r="GZ12">
        <f>parameter_summary!HC16</f>
        <v>35.2630143177864</v>
      </c>
      <c r="HA12">
        <f>parameter_summary!HD16</f>
        <v>36.062450003613655</v>
      </c>
      <c r="HB12">
        <f>parameter_summary!HE16</f>
        <v>53.151156658633617</v>
      </c>
      <c r="HC12">
        <f>parameter_summary!HF16</f>
        <v>70.239863313653572</v>
      </c>
      <c r="HD12">
        <f>parameter_summary!HG16</f>
        <v>87.328569968673548</v>
      </c>
      <c r="HE12">
        <f>parameter_summary!HH16</f>
        <v>104.41727662369351</v>
      </c>
      <c r="HF12">
        <f>parameter_summary!HI16</f>
        <v>121.50598327871349</v>
      </c>
      <c r="HG12">
        <f>parameter_summary!HJ16</f>
        <v>138.59468993373346</v>
      </c>
      <c r="HH12">
        <f>parameter_summary!HK16</f>
        <v>155.68339658875345</v>
      </c>
      <c r="HI12">
        <f>parameter_summary!HL16</f>
        <v>172.77210324377339</v>
      </c>
      <c r="HJ12">
        <f>parameter_summary!HM16</f>
        <v>176.27110574058514</v>
      </c>
      <c r="HK12">
        <f>parameter_summary!HN16</f>
        <v>180.50674034198883</v>
      </c>
      <c r="HL12">
        <f>parameter_summary!HO16</f>
        <v>185.22578976203096</v>
      </c>
      <c r="HM12">
        <f>parameter_summary!HP16</f>
        <v>190.54335276705407</v>
      </c>
      <c r="HN12">
        <f>parameter_summary!HQ16</f>
        <v>195.1473034207537</v>
      </c>
      <c r="HO12">
        <f>parameter_summary!HR16</f>
        <v>200.97130099768378</v>
      </c>
      <c r="HP12">
        <f>parameter_summary!HS16</f>
        <v>205.75940967753144</v>
      </c>
      <c r="HQ12">
        <f>parameter_summary!HT16</f>
        <v>209.60370847337063</v>
      </c>
      <c r="HR12">
        <f>parameter_summary!HU16</f>
        <v>213.77028381496882</v>
      </c>
      <c r="HS12">
        <f>parameter_summary!HV16</f>
        <v>218.51235298827947</v>
      </c>
      <c r="HT12">
        <f>parameter_summary!HW16</f>
        <v>223.3234814213956</v>
      </c>
      <c r="HU12">
        <f>parameter_summary!HX16</f>
        <v>230.92</v>
      </c>
      <c r="HV12">
        <f>parameter_summary!HY16</f>
        <v>234.07979134290363</v>
      </c>
      <c r="HW12">
        <f>parameter_summary!HZ16</f>
        <v>239.36526049830604</v>
      </c>
      <c r="HX12">
        <f>parameter_summary!IA16</f>
        <v>247.52326723816631</v>
      </c>
      <c r="HY12">
        <f>parameter_summary!IB16</f>
        <v>253.06726477616994</v>
      </c>
      <c r="HZ12">
        <f>parameter_summary!IC16</f>
        <v>257.72077566299163</v>
      </c>
      <c r="IA12">
        <f>parameter_summary!ID16</f>
        <v>264.55741511400129</v>
      </c>
      <c r="IB12">
        <f>parameter_summary!IE16</f>
        <v>271.82493520267968</v>
      </c>
      <c r="IC12">
        <f>parameter_summary!IF16</f>
        <v>278.11579251264232</v>
      </c>
      <c r="ID12">
        <f>parameter_summary!IG16</f>
        <v>285.15350959456401</v>
      </c>
      <c r="IE12">
        <f>parameter_summary!IH16</f>
        <v>291.27201464945921</v>
      </c>
      <c r="IF12">
        <f>parameter_summary!II16</f>
        <v>300.40668416803516</v>
      </c>
      <c r="IG12">
        <f>parameter_summary!IJ16</f>
        <v>316.80887377528944</v>
      </c>
      <c r="IH12">
        <f>parameter_summary!IK16</f>
        <v>322.6768590493873</v>
      </c>
      <c r="II12">
        <f>parameter_summary!IL16</f>
        <v>330.66034116049894</v>
      </c>
      <c r="IJ12">
        <f>parameter_summary!IM16</f>
        <v>343.65553601644098</v>
      </c>
      <c r="IK12">
        <f>parameter_summary!IN16</f>
        <v>359.84916061405869</v>
      </c>
      <c r="IL12">
        <f>parameter_summary!IO16</f>
        <v>383.44702414122469</v>
      </c>
      <c r="IM12">
        <f>parameter_summary!IP16</f>
        <v>410.41960881315089</v>
      </c>
      <c r="IN12">
        <f>parameter_summary!IQ16</f>
        <v>432.22937382331713</v>
      </c>
      <c r="IO12">
        <f>parameter_summary!IR16</f>
        <v>454.13987677810309</v>
      </c>
      <c r="IP12">
        <f>parameter_summary!IS16</f>
        <v>477.48589544371981</v>
      </c>
      <c r="IQ12">
        <f>parameter_summary!IT16</f>
        <v>498.51494138308334</v>
      </c>
      <c r="IR12">
        <f>parameter_summary!IU16</f>
        <v>522.23872734102406</v>
      </c>
      <c r="IS12">
        <f>parameter_summary!IV16</f>
        <v>549.43797238834463</v>
      </c>
      <c r="IT12">
        <f>parameter_summary!IW16</f>
        <v>562.32903615427642</v>
      </c>
      <c r="IU12">
        <f>parameter_summary!IX16</f>
        <v>576.70301272243978</v>
      </c>
      <c r="IV12">
        <f>parameter_summary!IY16</f>
        <v>591.4</v>
      </c>
      <c r="IW12">
        <f>parameter_summary!IZ16</f>
        <v>603.86782768102671</v>
      </c>
      <c r="IX12">
        <f>parameter_summary!JA16</f>
        <v>617.17402994194924</v>
      </c>
      <c r="IY12">
        <f>parameter_summary!JB16</f>
        <v>630.6</v>
      </c>
      <c r="IZ12">
        <f>parameter_summary!JC16</f>
        <v>761.96677891758043</v>
      </c>
      <c r="JA12">
        <f>parameter_summary!JD16</f>
        <v>872.97919950477535</v>
      </c>
      <c r="JB12">
        <f>parameter_summary!JE16</f>
        <v>983.61699999999996</v>
      </c>
      <c r="JC12">
        <f>parameter_summary!JF16</f>
        <v>1042.384</v>
      </c>
      <c r="JD12">
        <f>parameter_summary!JG16</f>
        <v>1102.048733254994</v>
      </c>
      <c r="JE12">
        <f>parameter_summary!JH16</f>
        <v>1159.9179999999999</v>
      </c>
      <c r="JF12">
        <f>parameter_summary!JI16</f>
        <v>1201.7686433260394</v>
      </c>
      <c r="JG12">
        <f>parameter_summary!JJ16</f>
        <v>1240.7349855579869</v>
      </c>
      <c r="JH12">
        <f>parameter_summary!JK16</f>
        <v>1289.146</v>
      </c>
      <c r="JI12">
        <f>parameter_summary!JL16</f>
        <v>1329.7641968024361</v>
      </c>
      <c r="JJ12">
        <f>parameter_summary!JM16</f>
        <v>1367.0470411115341</v>
      </c>
      <c r="JK12">
        <f>parameter_summary!JN16</f>
        <v>1409.173</v>
      </c>
      <c r="JL12">
        <f>parameter_summary!JO16</f>
        <v>1503.1260913957935</v>
      </c>
      <c r="JM12">
        <f>parameter_summary!JP16</f>
        <v>1577.5512868068834</v>
      </c>
      <c r="JN12">
        <f>parameter_summary!JQ16</f>
        <v>1669.711</v>
      </c>
      <c r="JO12">
        <f>parameter_summary!JR16</f>
        <v>1729.5578050518136</v>
      </c>
      <c r="JP12">
        <f>parameter_summary!JS16</f>
        <v>1788.34702623057</v>
      </c>
      <c r="JQ12">
        <f>parameter_summary!JT16</f>
        <v>1861.818</v>
      </c>
      <c r="JR12">
        <f>parameter_summary!JU16</f>
        <v>1899.6123647363872</v>
      </c>
      <c r="JS12">
        <f>parameter_summary!JV16</f>
        <v>1933.4150786516855</v>
      </c>
      <c r="JT12">
        <f>parameter_summary!JW16</f>
        <v>1978.7380000000001</v>
      </c>
      <c r="JU12">
        <f>parameter_summary!JX16</f>
        <v>1983.0000026126713</v>
      </c>
      <c r="JV12">
        <f>parameter_summary!JY16</f>
        <v>1987.4434660352711</v>
      </c>
      <c r="JW12">
        <f>parameter_summary!JZ16</f>
        <v>1992.9849999999999</v>
      </c>
      <c r="JX12">
        <f>parameter_summary!KA16</f>
        <v>2068.3812849181472</v>
      </c>
      <c r="JY12">
        <f>parameter_summary!KB16</f>
        <v>2135.3878431482312</v>
      </c>
      <c r="JZ12">
        <f>parameter_summary!KC16</f>
        <v>2215.2806802721088</v>
      </c>
      <c r="KA12">
        <f>parameter_summary!KD16</f>
        <v>2257.3423148935999</v>
      </c>
      <c r="KB12">
        <f>parameter_summary!KE16</f>
        <v>2292.5422482011941</v>
      </c>
      <c r="KC12">
        <f>parameter_summary!KF16</f>
        <v>2342.319</v>
      </c>
      <c r="KD12">
        <f>parameter_summary!KG16</f>
        <v>2407.3641445929525</v>
      </c>
      <c r="KE12">
        <f>parameter_summary!KH16</f>
        <v>2476.97422600243</v>
      </c>
      <c r="KF12">
        <f>parameter_summary!KI16</f>
        <v>2565.1060000000002</v>
      </c>
      <c r="KG12">
        <f>parameter_summary!KJ16</f>
        <v>2593.4283132530122</v>
      </c>
      <c r="KH12">
        <f>parameter_summary!KK16</f>
        <v>2617.533060240964</v>
      </c>
      <c r="KI12">
        <f>parameter_summary!KL16</f>
        <v>2643.66</v>
      </c>
      <c r="KJ12">
        <f>parameter_summary!KM16</f>
        <v>2648.2139356032567</v>
      </c>
      <c r="KK12">
        <f>parameter_summary!KN16</f>
        <v>2652.9534127806564</v>
      </c>
      <c r="KL12">
        <f>parameter_summary!KO16</f>
        <v>2657.9110000000001</v>
      </c>
      <c r="KM12">
        <f>parameter_summary!KP16</f>
        <v>2685.9731217587373</v>
      </c>
      <c r="KN12">
        <f>parameter_summary!KQ16</f>
        <v>2712.7770698985346</v>
      </c>
      <c r="KO12">
        <f>parameter_summary!KR16</f>
        <v>2738.7489999999998</v>
      </c>
      <c r="KP12">
        <f>parameter_summary!KS16</f>
        <v>2775.3568240815234</v>
      </c>
      <c r="KQ12">
        <f>parameter_summary!KT16</f>
        <v>2822.3435701260391</v>
      </c>
      <c r="KR12">
        <f>parameter_summary!KU16</f>
        <v>2872.8809999999999</v>
      </c>
      <c r="KS12">
        <f>parameter_summary!KV16</f>
        <v>2872.7508824940051</v>
      </c>
      <c r="KT12">
        <f>parameter_summary!KW16</f>
        <v>2872.503258992806</v>
      </c>
      <c r="KU12">
        <f>parameter_summary!KX16</f>
        <v>2870.3</v>
      </c>
      <c r="KV12">
        <f>parameter_summary!KY16</f>
        <v>2885.3464613722313</v>
      </c>
      <c r="KW12">
        <f>parameter_summary!KZ16</f>
        <v>2899.0947055645593</v>
      </c>
      <c r="KX12">
        <f>parameter_summary!LA16</f>
        <v>2913.3</v>
      </c>
      <c r="KY12">
        <f>parameter_summary!LB16</f>
        <v>2921.4018158236058</v>
      </c>
      <c r="KZ12">
        <f>parameter_summary!LC16</f>
        <v>2929.6573281452661</v>
      </c>
      <c r="LA12">
        <f>parameter_summary!LD16</f>
        <v>2938.3</v>
      </c>
    </row>
    <row r="13" spans="1:313">
      <c r="A13" t="str">
        <f>parameter_summary!B17</f>
        <v>"Cumulated installed capacity in RoW, monthly data (1991-2016) in [MWp]"</v>
      </c>
      <c r="B13">
        <f>parameter_summary!E17</f>
        <v>54.516666666666666</v>
      </c>
      <c r="C13">
        <f>parameter_summary!F17</f>
        <v>56.483333333333334</v>
      </c>
      <c r="D13">
        <f>parameter_summary!G17</f>
        <v>58.45</v>
      </c>
      <c r="E13">
        <f>parameter_summary!H17</f>
        <v>60.416666666666664</v>
      </c>
      <c r="F13">
        <f>parameter_summary!I17</f>
        <v>62.383333333333333</v>
      </c>
      <c r="G13">
        <f>parameter_summary!J17</f>
        <v>64.349999999999994</v>
      </c>
      <c r="H13">
        <f>parameter_summary!K17</f>
        <v>66.316666666666663</v>
      </c>
      <c r="I13">
        <f>parameter_summary!L17</f>
        <v>68.283333333333331</v>
      </c>
      <c r="J13">
        <f>parameter_summary!M17</f>
        <v>70.25</v>
      </c>
      <c r="K13">
        <f>parameter_summary!N17</f>
        <v>72.216666666666669</v>
      </c>
      <c r="L13">
        <f>parameter_summary!O17</f>
        <v>74.183333333333337</v>
      </c>
      <c r="M13">
        <f>parameter_summary!P17</f>
        <v>76.150000000000006</v>
      </c>
      <c r="N13">
        <f>parameter_summary!Q17</f>
        <v>78.115833333333342</v>
      </c>
      <c r="O13">
        <f>parameter_summary!R17</f>
        <v>80.081666666666678</v>
      </c>
      <c r="P13">
        <f>parameter_summary!S17</f>
        <v>82.047499999999999</v>
      </c>
      <c r="Q13">
        <f>parameter_summary!T17</f>
        <v>84.013333333333335</v>
      </c>
      <c r="R13">
        <f>parameter_summary!U17</f>
        <v>85.979166666666671</v>
      </c>
      <c r="S13">
        <f>parameter_summary!V17</f>
        <v>87.944999999999993</v>
      </c>
      <c r="T13">
        <f>parameter_summary!W17</f>
        <v>89.910833333333329</v>
      </c>
      <c r="U13">
        <f>parameter_summary!X17</f>
        <v>91.876666666666665</v>
      </c>
      <c r="V13">
        <f>parameter_summary!Y17</f>
        <v>93.842500000000001</v>
      </c>
      <c r="W13">
        <f>parameter_summary!Z17</f>
        <v>95.808333333333337</v>
      </c>
      <c r="X13">
        <f>parameter_summary!AA17</f>
        <v>97.774166666666659</v>
      </c>
      <c r="Y13">
        <f>parameter_summary!AB17</f>
        <v>99.74</v>
      </c>
      <c r="Z13">
        <f>parameter_summary!AC17</f>
        <v>101.72999999999999</v>
      </c>
      <c r="AA13">
        <f>parameter_summary!AD17</f>
        <v>103.72</v>
      </c>
      <c r="AB13">
        <f>parameter_summary!AE17</f>
        <v>105.71</v>
      </c>
      <c r="AC13">
        <f>parameter_summary!AF17</f>
        <v>107.7</v>
      </c>
      <c r="AD13">
        <f>parameter_summary!AG17</f>
        <v>109.69</v>
      </c>
      <c r="AE13">
        <f>parameter_summary!AH17</f>
        <v>111.68</v>
      </c>
      <c r="AF13">
        <f>parameter_summary!AI17</f>
        <v>113.67</v>
      </c>
      <c r="AG13">
        <f>parameter_summary!AJ17</f>
        <v>115.66</v>
      </c>
      <c r="AH13">
        <f>parameter_summary!AK17</f>
        <v>117.65</v>
      </c>
      <c r="AI13">
        <f>parameter_summary!AL17</f>
        <v>119.64</v>
      </c>
      <c r="AJ13">
        <f>parameter_summary!AM17</f>
        <v>121.63000000000001</v>
      </c>
      <c r="AK13">
        <f>parameter_summary!AN17</f>
        <v>123.62</v>
      </c>
      <c r="AL13">
        <f>parameter_summary!AO17</f>
        <v>125.86333333333334</v>
      </c>
      <c r="AM13">
        <f>parameter_summary!AP17</f>
        <v>128.10666666666668</v>
      </c>
      <c r="AN13">
        <f>parameter_summary!AQ17</f>
        <v>130.35</v>
      </c>
      <c r="AO13">
        <f>parameter_summary!AR17</f>
        <v>132.59333333333333</v>
      </c>
      <c r="AP13">
        <f>parameter_summary!AS17</f>
        <v>134.83666666666667</v>
      </c>
      <c r="AQ13">
        <f>parameter_summary!AT17</f>
        <v>137.07999999999998</v>
      </c>
      <c r="AR13">
        <f>parameter_summary!AU17</f>
        <v>139.32333333333332</v>
      </c>
      <c r="AS13">
        <f>parameter_summary!AV17</f>
        <v>141.56666666666666</v>
      </c>
      <c r="AT13">
        <f>parameter_summary!AW17</f>
        <v>143.81</v>
      </c>
      <c r="AU13">
        <f>parameter_summary!AX17</f>
        <v>146.05333333333334</v>
      </c>
      <c r="AV13">
        <f>parameter_summary!AY17</f>
        <v>148.29666666666665</v>
      </c>
      <c r="AW13">
        <f>parameter_summary!AZ17</f>
        <v>150.54</v>
      </c>
      <c r="AX13">
        <f>parameter_summary!BA17</f>
        <v>153.30166666666665</v>
      </c>
      <c r="AY13">
        <f>parameter_summary!BB17</f>
        <v>156.06333333333333</v>
      </c>
      <c r="AZ13">
        <f>parameter_summary!BC17</f>
        <v>158.82499999999999</v>
      </c>
      <c r="BA13">
        <f>parameter_summary!BD17</f>
        <v>161.58666666666667</v>
      </c>
      <c r="BB13">
        <f>parameter_summary!BE17</f>
        <v>164.34833333333333</v>
      </c>
      <c r="BC13">
        <f>parameter_summary!BF17</f>
        <v>167.11</v>
      </c>
      <c r="BD13">
        <f>parameter_summary!BG17</f>
        <v>169.87166666666667</v>
      </c>
      <c r="BE13">
        <f>parameter_summary!BH17</f>
        <v>172.63333333333333</v>
      </c>
      <c r="BF13">
        <f>parameter_summary!BI17</f>
        <v>175.39500000000001</v>
      </c>
      <c r="BG13">
        <f>parameter_summary!BJ17</f>
        <v>178.15666666666667</v>
      </c>
      <c r="BH13">
        <f>parameter_summary!BK17</f>
        <v>180.91833333333335</v>
      </c>
      <c r="BI13">
        <f>parameter_summary!BL17</f>
        <v>183.68</v>
      </c>
      <c r="BJ13">
        <f>parameter_summary!BM17</f>
        <v>193.34166666666667</v>
      </c>
      <c r="BK13">
        <f>parameter_summary!BN17</f>
        <v>203.00333333333333</v>
      </c>
      <c r="BL13">
        <f>parameter_summary!BO17</f>
        <v>212.66500000000002</v>
      </c>
      <c r="BM13">
        <f>parameter_summary!BP17</f>
        <v>222.32666666666668</v>
      </c>
      <c r="BN13">
        <f>parameter_summary!BQ17</f>
        <v>231.98833333333334</v>
      </c>
      <c r="BO13">
        <f>parameter_summary!BR17</f>
        <v>241.65</v>
      </c>
      <c r="BP13">
        <f>parameter_summary!BS17</f>
        <v>251.31166666666667</v>
      </c>
      <c r="BQ13">
        <f>parameter_summary!BT17</f>
        <v>260.97333333333336</v>
      </c>
      <c r="BR13">
        <f>parameter_summary!BU17</f>
        <v>270.63499999999999</v>
      </c>
      <c r="BS13">
        <f>parameter_summary!BV17</f>
        <v>280.29666666666668</v>
      </c>
      <c r="BT13">
        <f>parameter_summary!BW17</f>
        <v>289.95833333333331</v>
      </c>
      <c r="BU13">
        <f>parameter_summary!BX17</f>
        <v>299.62</v>
      </c>
      <c r="BV13">
        <f>parameter_summary!BY17</f>
        <v>308.95416666666665</v>
      </c>
      <c r="BW13">
        <f>parameter_summary!BZ17</f>
        <v>318.28833333333336</v>
      </c>
      <c r="BX13">
        <f>parameter_summary!CA17</f>
        <v>327.6225</v>
      </c>
      <c r="BY13">
        <f>parameter_summary!CB17</f>
        <v>336.95666666666665</v>
      </c>
      <c r="BZ13">
        <f>parameter_summary!CC17</f>
        <v>346.29083333333335</v>
      </c>
      <c r="CA13">
        <f>parameter_summary!CD17</f>
        <v>355.625</v>
      </c>
      <c r="CB13">
        <f>parameter_summary!CE17</f>
        <v>364.95916666666665</v>
      </c>
      <c r="CC13">
        <f>parameter_summary!CF17</f>
        <v>374.29333333333335</v>
      </c>
      <c r="CD13">
        <f>parameter_summary!CG17</f>
        <v>383.6275</v>
      </c>
      <c r="CE13">
        <f>parameter_summary!CH17</f>
        <v>392.96166666666664</v>
      </c>
      <c r="CF13">
        <f>parameter_summary!CI17</f>
        <v>402.29583333333335</v>
      </c>
      <c r="CG13">
        <f>parameter_summary!CJ17</f>
        <v>411.63</v>
      </c>
      <c r="CH13">
        <f>parameter_summary!CK17</f>
        <v>423.49166666666667</v>
      </c>
      <c r="CI13">
        <f>parameter_summary!CL17</f>
        <v>435.35333333333335</v>
      </c>
      <c r="CJ13">
        <f>parameter_summary!CM17</f>
        <v>447.21500000000003</v>
      </c>
      <c r="CK13">
        <f>parameter_summary!CN17</f>
        <v>459.07666666666665</v>
      </c>
      <c r="CL13">
        <f>parameter_summary!CO17</f>
        <v>470.93833333333333</v>
      </c>
      <c r="CM13">
        <f>parameter_summary!CP17</f>
        <v>482.8</v>
      </c>
      <c r="CN13">
        <f>parameter_summary!CQ17</f>
        <v>494.66166666666669</v>
      </c>
      <c r="CO13">
        <f>parameter_summary!CR17</f>
        <v>506.52333333333337</v>
      </c>
      <c r="CP13">
        <f>parameter_summary!CS17</f>
        <v>518.38499999999999</v>
      </c>
      <c r="CQ13">
        <f>parameter_summary!CT17</f>
        <v>530.24666666666667</v>
      </c>
      <c r="CR13">
        <f>parameter_summary!CU17</f>
        <v>542.10833333333335</v>
      </c>
      <c r="CS13">
        <f>parameter_summary!CV17</f>
        <v>553.97</v>
      </c>
      <c r="CT13">
        <f>parameter_summary!CW17</f>
        <v>573.9083333333333</v>
      </c>
      <c r="CU13">
        <f>parameter_summary!CX17</f>
        <v>593.84666666666669</v>
      </c>
      <c r="CV13">
        <f>parameter_summary!CY17</f>
        <v>613.78500000000008</v>
      </c>
      <c r="CW13">
        <f>parameter_summary!CZ17</f>
        <v>633.72333333333336</v>
      </c>
      <c r="CX13">
        <f>parameter_summary!DA17</f>
        <v>653.66166666666663</v>
      </c>
      <c r="CY13">
        <f>parameter_summary!DB17</f>
        <v>673.6</v>
      </c>
      <c r="CZ13">
        <f>parameter_summary!DC17</f>
        <v>693.53833333333341</v>
      </c>
      <c r="DA13">
        <f>parameter_summary!DD17</f>
        <v>713.47666666666669</v>
      </c>
      <c r="DB13">
        <f>parameter_summary!DE17</f>
        <v>733.41500000000008</v>
      </c>
      <c r="DC13">
        <f>parameter_summary!DF17</f>
        <v>753.35333333333335</v>
      </c>
      <c r="DD13">
        <f>parameter_summary!DG17</f>
        <v>773.29166666666663</v>
      </c>
      <c r="DE13">
        <f>parameter_summary!DH17</f>
        <v>793.23</v>
      </c>
      <c r="DF13">
        <f>parameter_summary!DI17</f>
        <v>832.05333333333328</v>
      </c>
      <c r="DG13">
        <f>parameter_summary!DJ17</f>
        <v>870.87666666666667</v>
      </c>
      <c r="DH13">
        <f>parameter_summary!DK17</f>
        <v>909.7</v>
      </c>
      <c r="DI13">
        <f>parameter_summary!DL17</f>
        <v>948.52333333333331</v>
      </c>
      <c r="DJ13">
        <f>parameter_summary!DM17</f>
        <v>987.34666666666669</v>
      </c>
      <c r="DK13">
        <f>parameter_summary!DN17</f>
        <v>1026.17</v>
      </c>
      <c r="DL13">
        <f>parameter_summary!DO17</f>
        <v>1064.9933333333333</v>
      </c>
      <c r="DM13">
        <f>parameter_summary!DP17</f>
        <v>1103.8166666666666</v>
      </c>
      <c r="DN13">
        <f>parameter_summary!DQ17</f>
        <v>1142.6399999999999</v>
      </c>
      <c r="DO13">
        <f>parameter_summary!DR17</f>
        <v>1181.4633333333334</v>
      </c>
      <c r="DP13">
        <f>parameter_summary!DS17</f>
        <v>1220.2866666666666</v>
      </c>
      <c r="DQ13">
        <f>parameter_summary!DT17</f>
        <v>1259.1099999999999</v>
      </c>
      <c r="DR13">
        <f>parameter_summary!DU17</f>
        <v>1285.9083333333333</v>
      </c>
      <c r="DS13">
        <f>parameter_summary!DV17</f>
        <v>1312.7066666666665</v>
      </c>
      <c r="DT13">
        <f>parameter_summary!DW17</f>
        <v>1339.5049999999999</v>
      </c>
      <c r="DU13">
        <f>parameter_summary!DX17</f>
        <v>1366.3033333333333</v>
      </c>
      <c r="DV13">
        <f>parameter_summary!DY17</f>
        <v>1393.1016666666667</v>
      </c>
      <c r="DW13">
        <f>parameter_summary!DZ17</f>
        <v>1419.9</v>
      </c>
      <c r="DX13">
        <f>parameter_summary!EA17</f>
        <v>1446.6983333333333</v>
      </c>
      <c r="DY13">
        <f>parameter_summary!EB17</f>
        <v>1473.4966666666667</v>
      </c>
      <c r="DZ13">
        <f>parameter_summary!EC17</f>
        <v>1500.2950000000001</v>
      </c>
      <c r="EA13">
        <f>parameter_summary!ED17</f>
        <v>1527.0933333333332</v>
      </c>
      <c r="EB13">
        <f>parameter_summary!EE17</f>
        <v>1553.8916666666667</v>
      </c>
      <c r="EC13">
        <f>parameter_summary!EF17</f>
        <v>1580.69</v>
      </c>
      <c r="ED13">
        <f>parameter_summary!EG17</f>
        <v>1618.1158333333333</v>
      </c>
      <c r="EE13">
        <f>parameter_summary!EH17</f>
        <v>1655.5416666666667</v>
      </c>
      <c r="EF13">
        <f>parameter_summary!EI17</f>
        <v>1692.9675</v>
      </c>
      <c r="EG13">
        <f>parameter_summary!EJ17</f>
        <v>1730.3933333333334</v>
      </c>
      <c r="EH13">
        <f>parameter_summary!EK17</f>
        <v>1767.8191666666667</v>
      </c>
      <c r="EI13">
        <f>parameter_summary!EL17</f>
        <v>1805.2449999999999</v>
      </c>
      <c r="EJ13">
        <f>parameter_summary!EM17</f>
        <v>1842.6708333333333</v>
      </c>
      <c r="EK13">
        <f>parameter_summary!EN17</f>
        <v>1880.0966666666666</v>
      </c>
      <c r="EL13">
        <f>parameter_summary!EO17</f>
        <v>1917.5225</v>
      </c>
      <c r="EM13">
        <f>parameter_summary!EP17</f>
        <v>1954.9483333333333</v>
      </c>
      <c r="EN13">
        <f>parameter_summary!EQ17</f>
        <v>1992.3741666666667</v>
      </c>
      <c r="EO13">
        <f>parameter_summary!ER17</f>
        <v>2029.8</v>
      </c>
      <c r="EP13">
        <f>parameter_summary!ES17</f>
        <v>2076.6566666666668</v>
      </c>
      <c r="EQ13">
        <f>parameter_summary!ET17</f>
        <v>2123.5133333333333</v>
      </c>
      <c r="ER13">
        <f>parameter_summary!EU17</f>
        <v>2170.37</v>
      </c>
      <c r="ES13">
        <f>parameter_summary!EV17</f>
        <v>2217.2266666666665</v>
      </c>
      <c r="ET13">
        <f>parameter_summary!EW17</f>
        <v>2264.083333333333</v>
      </c>
      <c r="EU13">
        <f>parameter_summary!EX17</f>
        <v>2310.94</v>
      </c>
      <c r="EV13">
        <f>parameter_summary!EY17</f>
        <v>2357.7966666666666</v>
      </c>
      <c r="EW13">
        <f>parameter_summary!EZ17</f>
        <v>2404.6533333333332</v>
      </c>
      <c r="EX13">
        <f>parameter_summary!FA17</f>
        <v>2451.5099999999998</v>
      </c>
      <c r="EY13">
        <f>parameter_summary!FB17</f>
        <v>2498.3666666666668</v>
      </c>
      <c r="EZ13">
        <f>parameter_summary!FC17</f>
        <v>2545.2233333333334</v>
      </c>
      <c r="FA13">
        <f>parameter_summary!FD17</f>
        <v>2592.08</v>
      </c>
      <c r="FB13">
        <f>parameter_summary!FE17</f>
        <v>2682.3783333333331</v>
      </c>
      <c r="FC13">
        <f>parameter_summary!FF17</f>
        <v>2772.6766666666667</v>
      </c>
      <c r="FD13">
        <f>parameter_summary!FG17</f>
        <v>2862.9749999999999</v>
      </c>
      <c r="FE13">
        <f>parameter_summary!FH17</f>
        <v>2953.2733333333331</v>
      </c>
      <c r="FF13">
        <f>parameter_summary!FI17</f>
        <v>3043.5716666666667</v>
      </c>
      <c r="FG13">
        <f>parameter_summary!FJ17</f>
        <v>3133.87</v>
      </c>
      <c r="FH13">
        <f>parameter_summary!FK17</f>
        <v>3224.1683333333331</v>
      </c>
      <c r="FI13">
        <f>parameter_summary!FL17</f>
        <v>3314.4666666666667</v>
      </c>
      <c r="FJ13">
        <f>parameter_summary!FM17</f>
        <v>3404.7649999999999</v>
      </c>
      <c r="FK13">
        <f>parameter_summary!FN17</f>
        <v>3495.063333333333</v>
      </c>
      <c r="FL13">
        <f>parameter_summary!FO17</f>
        <v>3585.3616666666667</v>
      </c>
      <c r="FM13">
        <f>parameter_summary!FP17</f>
        <v>3675.66</v>
      </c>
      <c r="FN13">
        <f>parameter_summary!FQ17</f>
        <v>3790.7466666666664</v>
      </c>
      <c r="FO13">
        <f>parameter_summary!FR17</f>
        <v>3905.833333333333</v>
      </c>
      <c r="FP13">
        <f>parameter_summary!FS17</f>
        <v>4020.92</v>
      </c>
      <c r="FQ13">
        <f>parameter_summary!FT17</f>
        <v>4136.0066666666662</v>
      </c>
      <c r="FR13">
        <f>parameter_summary!FU17</f>
        <v>4251.0933333333332</v>
      </c>
      <c r="FS13">
        <f>parameter_summary!FV17</f>
        <v>4366.18</v>
      </c>
      <c r="FT13">
        <f>parameter_summary!FW17</f>
        <v>4481.2666666666664</v>
      </c>
      <c r="FU13">
        <f>parameter_summary!FX17</f>
        <v>4596.3533333333335</v>
      </c>
      <c r="FV13">
        <f>parameter_summary!FY17</f>
        <v>4711.4399999999996</v>
      </c>
      <c r="FW13">
        <f>parameter_summary!FZ17</f>
        <v>4826.5266666666666</v>
      </c>
      <c r="FX13">
        <f>parameter_summary!GA17</f>
        <v>4941.6133333333328</v>
      </c>
      <c r="FY13">
        <f>parameter_summary!GB17</f>
        <v>5056.7</v>
      </c>
      <c r="FZ13">
        <f>parameter_summary!GC17</f>
        <v>5185.2166666666662</v>
      </c>
      <c r="GA13">
        <f>parameter_summary!GD17</f>
        <v>5313.7333333333336</v>
      </c>
      <c r="GB13">
        <f>parameter_summary!GE17</f>
        <v>5442.25</v>
      </c>
      <c r="GC13">
        <f>parameter_summary!GF17</f>
        <v>5570.7666666666664</v>
      </c>
      <c r="GD13">
        <f>parameter_summary!GG17</f>
        <v>5699.2833333333328</v>
      </c>
      <c r="GE13">
        <f>parameter_summary!GH17</f>
        <v>5827.7999999999993</v>
      </c>
      <c r="GF13">
        <f>parameter_summary!GI17</f>
        <v>5956.3166666666666</v>
      </c>
      <c r="GG13">
        <f>parameter_summary!GJ17</f>
        <v>6084.833333333333</v>
      </c>
      <c r="GH13">
        <f>parameter_summary!GK17</f>
        <v>6213.3499999999995</v>
      </c>
      <c r="GI13">
        <f>parameter_summary!GL17</f>
        <v>6341.8666666666668</v>
      </c>
      <c r="GJ13">
        <f>parameter_summary!GM17</f>
        <v>6470.3833333333332</v>
      </c>
      <c r="GK13">
        <f>parameter_summary!GN17</f>
        <v>6598.9</v>
      </c>
      <c r="GL13">
        <f>parameter_summary!GO17</f>
        <v>6808.0441666666666</v>
      </c>
      <c r="GM13">
        <f>parameter_summary!GP17</f>
        <v>7017.1883333333326</v>
      </c>
      <c r="GN13">
        <f>parameter_summary!GQ17</f>
        <v>7226.3324999999995</v>
      </c>
      <c r="GO13">
        <f>parameter_summary!GR17</f>
        <v>7435.4766666666665</v>
      </c>
      <c r="GP13">
        <f>parameter_summary!GS17</f>
        <v>7644.6208333333325</v>
      </c>
      <c r="GQ13">
        <f>parameter_summary!GT17</f>
        <v>7853.7649999999994</v>
      </c>
      <c r="GR13">
        <f>parameter_summary!GU17</f>
        <v>8062.9091666666664</v>
      </c>
      <c r="GS13">
        <f>parameter_summary!GV17</f>
        <v>8272.0533333333333</v>
      </c>
      <c r="GT13">
        <f>parameter_summary!GW17</f>
        <v>8481.1974999999984</v>
      </c>
      <c r="GU13">
        <f>parameter_summary!GX17</f>
        <v>8690.3416666666653</v>
      </c>
      <c r="GV13">
        <f>parameter_summary!GY17</f>
        <v>8899.4858333333323</v>
      </c>
      <c r="GW13">
        <f>parameter_summary!GZ17</f>
        <v>9108.6299999999992</v>
      </c>
      <c r="GX13">
        <f>parameter_summary!HA17</f>
        <v>9661.7150000000001</v>
      </c>
      <c r="GY13">
        <f>parameter_summary!HB17</f>
        <v>10214.799999999999</v>
      </c>
      <c r="GZ13">
        <f>parameter_summary!HC17</f>
        <v>10767.884999999998</v>
      </c>
      <c r="HA13">
        <f>parameter_summary!HD17</f>
        <v>11320.97</v>
      </c>
      <c r="HB13">
        <f>parameter_summary!HE17</f>
        <v>11874.055</v>
      </c>
      <c r="HC13">
        <f>parameter_summary!HF17</f>
        <v>12427.14</v>
      </c>
      <c r="HD13">
        <f>parameter_summary!HG17</f>
        <v>12980.224999999999</v>
      </c>
      <c r="HE13">
        <f>parameter_summary!HH17</f>
        <v>13533.31</v>
      </c>
      <c r="HF13">
        <f>parameter_summary!HI17</f>
        <v>14086.395</v>
      </c>
      <c r="HG13">
        <f>parameter_summary!HJ17</f>
        <v>14639.48</v>
      </c>
      <c r="HH13">
        <f>parameter_summary!HK17</f>
        <v>15192.564999999999</v>
      </c>
      <c r="HI13">
        <f>parameter_summary!HL17</f>
        <v>15745.65</v>
      </c>
      <c r="HJ13">
        <f>parameter_summary!HM17</f>
        <v>16352.555833333334</v>
      </c>
      <c r="HK13">
        <f>parameter_summary!HN17</f>
        <v>16959.461666666666</v>
      </c>
      <c r="HL13">
        <f>parameter_summary!HO17</f>
        <v>17566.3675</v>
      </c>
      <c r="HM13">
        <f>parameter_summary!HP17</f>
        <v>18173.273333333334</v>
      </c>
      <c r="HN13">
        <f>parameter_summary!HQ17</f>
        <v>18780.179166666669</v>
      </c>
      <c r="HO13">
        <f>parameter_summary!HR17</f>
        <v>19387.084999999999</v>
      </c>
      <c r="HP13">
        <f>parameter_summary!HS17</f>
        <v>19993.990833333333</v>
      </c>
      <c r="HQ13">
        <f>parameter_summary!HT17</f>
        <v>20600.896666666667</v>
      </c>
      <c r="HR13">
        <f>parameter_summary!HU17</f>
        <v>21207.802499999998</v>
      </c>
      <c r="HS13">
        <f>parameter_summary!HV17</f>
        <v>21814.708333333336</v>
      </c>
      <c r="HT13">
        <f>parameter_summary!HW17</f>
        <v>22421.614166666666</v>
      </c>
      <c r="HU13">
        <f>parameter_summary!HX17</f>
        <v>23028.52</v>
      </c>
      <c r="HV13">
        <f>parameter_summary!HY17</f>
        <v>24447.614166666666</v>
      </c>
      <c r="HW13">
        <f>parameter_summary!HZ17</f>
        <v>25866.708333333336</v>
      </c>
      <c r="HX13">
        <f>parameter_summary!IA17</f>
        <v>27285.802500000002</v>
      </c>
      <c r="HY13">
        <f>parameter_summary!IB17</f>
        <v>28704.896666666667</v>
      </c>
      <c r="HZ13">
        <f>parameter_summary!IC17</f>
        <v>30123.990833333333</v>
      </c>
      <c r="IA13">
        <f>parameter_summary!ID17</f>
        <v>31543.084999999999</v>
      </c>
      <c r="IB13">
        <f>parameter_summary!IE17</f>
        <v>32962.179166666669</v>
      </c>
      <c r="IC13">
        <f>parameter_summary!IF17</f>
        <v>34381.273333333331</v>
      </c>
      <c r="ID13">
        <f>parameter_summary!IG17</f>
        <v>35800.3675</v>
      </c>
      <c r="IE13">
        <f>parameter_summary!IH17</f>
        <v>37219.46166666667</v>
      </c>
      <c r="IF13">
        <f>parameter_summary!II17</f>
        <v>38638.555833333332</v>
      </c>
      <c r="IG13">
        <f>parameter_summary!IJ17</f>
        <v>40057.65</v>
      </c>
      <c r="IH13">
        <f>parameter_summary!IK17</f>
        <v>42548.270000000004</v>
      </c>
      <c r="II13">
        <f>parameter_summary!IL17</f>
        <v>45038.89</v>
      </c>
      <c r="IJ13">
        <f>parameter_summary!IM17</f>
        <v>47529.51</v>
      </c>
      <c r="IK13">
        <f>parameter_summary!IN17</f>
        <v>50020.13</v>
      </c>
      <c r="IL13">
        <f>parameter_summary!IO17</f>
        <v>52510.75</v>
      </c>
      <c r="IM13">
        <f>parameter_summary!IP17</f>
        <v>55001.369999999995</v>
      </c>
      <c r="IN13">
        <f>parameter_summary!IQ17</f>
        <v>57491.99</v>
      </c>
      <c r="IO13">
        <f>parameter_summary!IR17</f>
        <v>59982.61</v>
      </c>
      <c r="IP13">
        <f>parameter_summary!IS17</f>
        <v>62473.229999999996</v>
      </c>
      <c r="IQ13">
        <f>parameter_summary!IT17</f>
        <v>64963.85</v>
      </c>
      <c r="IR13">
        <f>parameter_summary!IU17</f>
        <v>67454.47</v>
      </c>
      <c r="IS13">
        <f>parameter_summary!IV17</f>
        <v>69945.09</v>
      </c>
      <c r="IT13">
        <f>parameter_summary!IW17</f>
        <v>72387.455833333326</v>
      </c>
      <c r="IU13">
        <f>parameter_summary!IX17</f>
        <v>74829.821666666656</v>
      </c>
      <c r="IV13">
        <f>parameter_summary!IY17</f>
        <v>77272.1875</v>
      </c>
      <c r="IW13">
        <f>parameter_summary!IZ17</f>
        <v>79714.55333333333</v>
      </c>
      <c r="IX13">
        <f>parameter_summary!JA17</f>
        <v>82156.919166666659</v>
      </c>
      <c r="IY13">
        <f>parameter_summary!JB17</f>
        <v>84599.285000000003</v>
      </c>
      <c r="IZ13">
        <f>parameter_summary!JC17</f>
        <v>87041.650833333333</v>
      </c>
      <c r="JA13">
        <f>parameter_summary!JD17</f>
        <v>89484.016666666663</v>
      </c>
      <c r="JB13">
        <f>parameter_summary!JE17</f>
        <v>91926.382499999992</v>
      </c>
      <c r="JC13">
        <f>parameter_summary!JF17</f>
        <v>94368.748333333337</v>
      </c>
      <c r="JD13">
        <f>parameter_summary!JG17</f>
        <v>96811.114166666666</v>
      </c>
      <c r="JE13">
        <f>parameter_summary!JH17</f>
        <v>99253.48</v>
      </c>
      <c r="JF13">
        <f>parameter_summary!JI17</f>
        <v>102310.81</v>
      </c>
      <c r="JG13">
        <f>parameter_summary!JJ17</f>
        <v>105368.14</v>
      </c>
      <c r="JH13">
        <f>parameter_summary!JK17</f>
        <v>108425.47</v>
      </c>
      <c r="JI13">
        <f>parameter_summary!JL17</f>
        <v>111482.8</v>
      </c>
      <c r="JJ13">
        <f>parameter_summary!JM17</f>
        <v>114540.13</v>
      </c>
      <c r="JK13">
        <f>parameter_summary!JN17</f>
        <v>117597.45999999999</v>
      </c>
      <c r="JL13">
        <f>parameter_summary!JO17</f>
        <v>120654.79</v>
      </c>
      <c r="JM13">
        <f>parameter_summary!JP17</f>
        <v>123712.12</v>
      </c>
      <c r="JN13">
        <f>parameter_summary!JQ17</f>
        <v>126769.45</v>
      </c>
      <c r="JO13">
        <f>parameter_summary!JR17</f>
        <v>129826.78</v>
      </c>
      <c r="JP13">
        <f>parameter_summary!JS17</f>
        <v>132884.10999999999</v>
      </c>
      <c r="JQ13">
        <f>parameter_summary!JT17</f>
        <v>135941.44</v>
      </c>
      <c r="JR13">
        <f>parameter_summary!JU17</f>
        <v>139390.52083333334</v>
      </c>
      <c r="JS13">
        <f>parameter_summary!JV17</f>
        <v>142839.60166666668</v>
      </c>
      <c r="JT13">
        <f>parameter_summary!JW17</f>
        <v>146288.6825</v>
      </c>
      <c r="JU13">
        <f>parameter_summary!JX17</f>
        <v>149737.76333333334</v>
      </c>
      <c r="JV13">
        <f>parameter_summary!JY17</f>
        <v>153186.84416666668</v>
      </c>
      <c r="JW13">
        <f>parameter_summary!JZ17</f>
        <v>156635.92499999999</v>
      </c>
      <c r="JX13">
        <f>parameter_summary!KA17</f>
        <v>160085.00583333333</v>
      </c>
      <c r="JY13">
        <f>parameter_summary!KB17</f>
        <v>163534.08666666667</v>
      </c>
      <c r="JZ13">
        <f>parameter_summary!KC17</f>
        <v>166983.16750000001</v>
      </c>
      <c r="KA13">
        <f>parameter_summary!KD17</f>
        <v>170432.24833333335</v>
      </c>
      <c r="KB13">
        <f>parameter_summary!KE17</f>
        <v>173881.32916666666</v>
      </c>
      <c r="KC13">
        <f>parameter_summary!KF17</f>
        <v>177330.41</v>
      </c>
      <c r="KD13">
        <f>parameter_summary!KG17</f>
        <v>181361.71333333335</v>
      </c>
      <c r="KE13">
        <f>parameter_summary!KH17</f>
        <v>185393.01666666666</v>
      </c>
      <c r="KF13">
        <f>parameter_summary!KI17</f>
        <v>189424.32</v>
      </c>
      <c r="KG13">
        <f>parameter_summary!KJ17</f>
        <v>193455.62333333332</v>
      </c>
      <c r="KH13">
        <f>parameter_summary!KK17</f>
        <v>197486.92666666667</v>
      </c>
      <c r="KI13">
        <f>parameter_summary!KL17</f>
        <v>201518.22999999998</v>
      </c>
      <c r="KJ13">
        <f>parameter_summary!KM17</f>
        <v>205549.53333333333</v>
      </c>
      <c r="KK13">
        <f>parameter_summary!KN17</f>
        <v>209580.83666666667</v>
      </c>
      <c r="KL13">
        <f>parameter_summary!KO17</f>
        <v>213612.13999999998</v>
      </c>
      <c r="KM13">
        <f>parameter_summary!KP17</f>
        <v>217643.44333333333</v>
      </c>
      <c r="KN13">
        <f>parameter_summary!KQ17</f>
        <v>221674.74666666664</v>
      </c>
      <c r="KO13">
        <f>parameter_summary!KR17</f>
        <v>225706.05</v>
      </c>
      <c r="KP13">
        <f>parameter_summary!KS17</f>
        <v>231766.88583333333</v>
      </c>
      <c r="KQ13">
        <f>parameter_summary!KT17</f>
        <v>237827.72166666665</v>
      </c>
      <c r="KR13">
        <f>parameter_summary!KU17</f>
        <v>243888.5575</v>
      </c>
      <c r="KS13">
        <f>parameter_summary!KV17</f>
        <v>249949.39333333334</v>
      </c>
      <c r="KT13">
        <f>parameter_summary!KW17</f>
        <v>256010.22916666666</v>
      </c>
      <c r="KU13">
        <f>parameter_summary!KX17</f>
        <v>262071.065</v>
      </c>
      <c r="KV13">
        <f>parameter_summary!KY17</f>
        <v>268131.90083333332</v>
      </c>
      <c r="KW13">
        <f>parameter_summary!KZ17</f>
        <v>274192.73666666669</v>
      </c>
      <c r="KX13">
        <f>parameter_summary!LA17</f>
        <v>280253.57250000001</v>
      </c>
      <c r="KY13">
        <f>parameter_summary!LB17</f>
        <v>286314.40833333333</v>
      </c>
      <c r="KZ13">
        <f>parameter_summary!LC17</f>
        <v>292375.2441666667</v>
      </c>
      <c r="LA13">
        <f>parameter_summary!LD17</f>
        <v>298436.08</v>
      </c>
    </row>
    <row r="14" spans="1:313">
      <c r="A14" t="str">
        <f>parameter_summary!B19</f>
        <v>"Solar PV efficiency global, yearly data (1991-2016) in [kWh DC / kWh solar]"</v>
      </c>
      <c r="B14">
        <f>parameter_summary!E19</f>
        <v>8.593915751118622E-2</v>
      </c>
      <c r="C14">
        <f>parameter_summary!F19</f>
        <v>8.8505826479079522E-2</v>
      </c>
      <c r="D14">
        <f>parameter_summary!G19</f>
        <v>9.1149151883707036E-2</v>
      </c>
      <c r="E14">
        <f>parameter_summary!H19</f>
        <v>9.3871423155208064E-2</v>
      </c>
      <c r="F14">
        <f>parameter_summary!I19</f>
        <v>9.6674998100111292E-2</v>
      </c>
      <c r="G14">
        <f>parameter_summary!J19</f>
        <v>9.9562304943471999E-2</v>
      </c>
      <c r="H14">
        <f>parameter_summary!K19</f>
        <v>0.10253584443199999</v>
      </c>
      <c r="I14">
        <f>parameter_summary!L19</f>
        <v>0.10559819199999999</v>
      </c>
      <c r="J14">
        <f>parameter_summary!M19</f>
        <v>0.108752</v>
      </c>
      <c r="K14">
        <f>parameter_summary!N19</f>
        <v>0.11199999999999999</v>
      </c>
      <c r="L14">
        <f>parameter_summary!O19</f>
        <v>0.11800000000000001</v>
      </c>
      <c r="M14">
        <f>parameter_summary!P19</f>
        <v>0.11699999999999999</v>
      </c>
      <c r="N14">
        <f>parameter_summary!Q19</f>
        <v>0.124</v>
      </c>
      <c r="O14">
        <f>parameter_summary!R19</f>
        <v>0.129</v>
      </c>
      <c r="P14">
        <f>parameter_summary!S19</f>
        <v>0.13300000000000001</v>
      </c>
      <c r="Q14">
        <f>parameter_summary!T19</f>
        <v>0.13200000000000001</v>
      </c>
      <c r="R14">
        <f>parameter_summary!U19</f>
        <v>0.13699999999999998</v>
      </c>
      <c r="S14">
        <f>parameter_summary!V19</f>
        <v>0.13900000000000001</v>
      </c>
      <c r="T14">
        <f>parameter_summary!W19</f>
        <v>0.13900000000000001</v>
      </c>
      <c r="U14">
        <f>parameter_summary!X19</f>
        <v>0.14400000000000002</v>
      </c>
      <c r="V14">
        <f>parameter_summary!Y19</f>
        <v>0.14800000000000002</v>
      </c>
      <c r="W14">
        <f>parameter_summary!Z19</f>
        <v>0.151</v>
      </c>
      <c r="X14">
        <f>parameter_summary!AA19</f>
        <v>0.161</v>
      </c>
      <c r="Y14">
        <f>parameter_summary!AB19</f>
        <v>0.16566900000000001</v>
      </c>
      <c r="Z14">
        <f>parameter_summary!AC19</f>
        <v>0.170473401</v>
      </c>
      <c r="AA14">
        <f>parameter_summary!AD19</f>
        <v>0.17541712962899997</v>
      </c>
    </row>
    <row r="15" spans="1:313">
      <c r="A15" t="str">
        <f>parameter_summary!B21</f>
        <v>"PV system price in Switzerland, monthly data (1991-2016) in [CHF/W]"</v>
      </c>
      <c r="B15">
        <f>parameter_summary!E21</f>
        <v>12.888099118649638</v>
      </c>
      <c r="C15">
        <f>parameter_summary!F21</f>
        <v>12.72725732340853</v>
      </c>
      <c r="D15">
        <f>parameter_summary!G21</f>
        <v>12.7502717757216</v>
      </c>
      <c r="E15">
        <f>parameter_summary!H21</f>
        <v>13.378609434539735</v>
      </c>
      <c r="F15">
        <f>parameter_summary!I21</f>
        <v>13.301959431363777</v>
      </c>
      <c r="G15">
        <f>parameter_summary!J21</f>
        <v>12.675908754972715</v>
      </c>
      <c r="H15">
        <f>parameter_summary!K21</f>
        <v>13.270541185752652</v>
      </c>
      <c r="I15">
        <f>parameter_summary!L21</f>
        <v>12.774304067101882</v>
      </c>
      <c r="J15">
        <f>parameter_summary!M21</f>
        <v>12.611842101643479</v>
      </c>
      <c r="K15">
        <f>parameter_summary!N21</f>
        <v>13.235442520668455</v>
      </c>
      <c r="L15">
        <f>parameter_summary!O21</f>
        <v>13.189011764276458</v>
      </c>
      <c r="M15">
        <f>parameter_summary!P21</f>
        <v>13.218895105656152</v>
      </c>
      <c r="N15">
        <f>parameter_summary!Q21</f>
        <v>12.888952650935765</v>
      </c>
      <c r="O15">
        <f>parameter_summary!R21</f>
        <v>12.948275341593479</v>
      </c>
      <c r="P15">
        <f>parameter_summary!S21</f>
        <v>12.736479326259367</v>
      </c>
      <c r="Q15">
        <f>parameter_summary!T21</f>
        <v>12.86102006124727</v>
      </c>
      <c r="R15">
        <f>parameter_summary!U21</f>
        <v>13.22329137369529</v>
      </c>
      <c r="S15">
        <f>parameter_summary!V21</f>
        <v>13.039676769764672</v>
      </c>
      <c r="T15">
        <f>parameter_summary!W21</f>
        <v>12.919038221848719</v>
      </c>
      <c r="U15">
        <f>parameter_summary!X21</f>
        <v>13.185291201133577</v>
      </c>
      <c r="V15">
        <f>parameter_summary!Y21</f>
        <v>13.299633332683328</v>
      </c>
      <c r="W15">
        <f>parameter_summary!Z21</f>
        <v>13.306736128511861</v>
      </c>
      <c r="X15">
        <f>parameter_summary!AA21</f>
        <v>12.649621448637797</v>
      </c>
      <c r="Y15">
        <f>parameter_summary!AB21</f>
        <v>12.878037439350869</v>
      </c>
      <c r="Z15">
        <f>parameter_summary!AC21</f>
        <v>12.641934072888505</v>
      </c>
      <c r="AA15">
        <f>parameter_summary!AD21</f>
        <v>13.343302325155133</v>
      </c>
      <c r="AB15">
        <f>parameter_summary!AE21</f>
        <v>12.988030029607339</v>
      </c>
      <c r="AC15">
        <f>parameter_summary!AF21</f>
        <v>12.888746164249541</v>
      </c>
      <c r="AD15">
        <f>parameter_summary!AG21</f>
        <v>13.132600056738573</v>
      </c>
      <c r="AE15">
        <f>parameter_summary!AH21</f>
        <v>12.792686591862822</v>
      </c>
      <c r="AF15">
        <f>parameter_summary!AI21</f>
        <v>13.026494498179192</v>
      </c>
      <c r="AG15">
        <f>parameter_summary!AJ21</f>
        <v>12.708429149922704</v>
      </c>
      <c r="AH15">
        <f>parameter_summary!AK21</f>
        <v>12.974395873138542</v>
      </c>
      <c r="AI15">
        <f>parameter_summary!AL21</f>
        <v>12.996846378859344</v>
      </c>
      <c r="AJ15">
        <f>parameter_summary!AM21</f>
        <v>12.929365862760474</v>
      </c>
      <c r="AK15">
        <f>parameter_summary!AN21</f>
        <v>13.140416758947561</v>
      </c>
      <c r="AL15">
        <f>parameter_summary!AO21</f>
        <v>12.476756694269264</v>
      </c>
      <c r="AM15">
        <f>parameter_summary!AP21</f>
        <v>12.489904473427844</v>
      </c>
      <c r="AN15">
        <f>parameter_summary!AQ21</f>
        <v>12.418040765123651</v>
      </c>
      <c r="AO15">
        <f>parameter_summary!AR21</f>
        <v>12.251978547376545</v>
      </c>
      <c r="AP15">
        <f>parameter_summary!AS21</f>
        <v>12.785439884748378</v>
      </c>
      <c r="AQ15">
        <f>parameter_summary!AT21</f>
        <v>12.405280519304897</v>
      </c>
      <c r="AR15">
        <f>parameter_summary!AU21</f>
        <v>12.733183631948837</v>
      </c>
      <c r="AS15">
        <f>parameter_summary!AV21</f>
        <v>12.651887868438237</v>
      </c>
      <c r="AT15">
        <f>parameter_summary!AW21</f>
        <v>12.359194622342841</v>
      </c>
      <c r="AU15">
        <f>parameter_summary!AX21</f>
        <v>12.625479056586098</v>
      </c>
      <c r="AV15">
        <f>parameter_summary!AY21</f>
        <v>12.317456754700713</v>
      </c>
      <c r="AW15">
        <f>parameter_summary!AZ21</f>
        <v>12.02840926255292</v>
      </c>
      <c r="AX15">
        <f>parameter_summary!BA21</f>
        <v>12.282732006309477</v>
      </c>
      <c r="AY15">
        <f>parameter_summary!BB21</f>
        <v>12.122145465965227</v>
      </c>
      <c r="AZ15">
        <f>parameter_summary!BC21</f>
        <v>11.647356967884891</v>
      </c>
      <c r="BA15">
        <f>parameter_summary!BD21</f>
        <v>11.770794746364485</v>
      </c>
      <c r="BB15">
        <f>parameter_summary!BE21</f>
        <v>11.949247902876264</v>
      </c>
      <c r="BC15">
        <f>parameter_summary!BF21</f>
        <v>11.799222858355046</v>
      </c>
      <c r="BD15">
        <f>parameter_summary!BG21</f>
        <v>11.561110944029805</v>
      </c>
      <c r="BE15">
        <f>parameter_summary!BH21</f>
        <v>11.751941733540383</v>
      </c>
      <c r="BF15">
        <f>parameter_summary!BI21</f>
        <v>11.981522721602511</v>
      </c>
      <c r="BG15">
        <f>parameter_summary!BJ21</f>
        <v>11.433582430335012</v>
      </c>
      <c r="BH15">
        <f>parameter_summary!BK21</f>
        <v>11.779693445184218</v>
      </c>
      <c r="BI15">
        <f>parameter_summary!BL21</f>
        <v>11.319437783374964</v>
      </c>
      <c r="BJ15">
        <f>parameter_summary!BM21</f>
        <v>11.431276438045471</v>
      </c>
      <c r="BK15">
        <f>parameter_summary!BN21</f>
        <v>11.334719234959664</v>
      </c>
      <c r="BL15">
        <f>parameter_summary!BO21</f>
        <v>11.072582286729793</v>
      </c>
      <c r="BM15">
        <f>parameter_summary!BP21</f>
        <v>11.096990191992194</v>
      </c>
      <c r="BN15">
        <f>parameter_summary!BQ21</f>
        <v>10.701882469930762</v>
      </c>
      <c r="BO15">
        <f>parameter_summary!BR21</f>
        <v>10.981166723708672</v>
      </c>
      <c r="BP15">
        <f>parameter_summary!BS21</f>
        <v>11.319052225481336</v>
      </c>
      <c r="BQ15">
        <f>parameter_summary!BT21</f>
        <v>11.067892168702953</v>
      </c>
      <c r="BR15">
        <f>parameter_summary!BU21</f>
        <v>10.733426056744964</v>
      </c>
      <c r="BS15">
        <f>parameter_summary!BV21</f>
        <v>11.022410619724791</v>
      </c>
      <c r="BT15">
        <f>parameter_summary!BW21</f>
        <v>10.623007839099706</v>
      </c>
      <c r="BU15">
        <f>parameter_summary!BX21</f>
        <v>10.871606105814228</v>
      </c>
      <c r="BV15">
        <f>parameter_summary!BY21</f>
        <v>10.745385812193227</v>
      </c>
      <c r="BW15">
        <f>parameter_summary!BZ21</f>
        <v>10.818241600543049</v>
      </c>
      <c r="BX15">
        <f>parameter_summary!CA21</f>
        <v>10.622434229453326</v>
      </c>
      <c r="BY15">
        <f>parameter_summary!CB21</f>
        <v>10.190152376444317</v>
      </c>
      <c r="BZ15">
        <f>parameter_summary!CC21</f>
        <v>10.5136855643141</v>
      </c>
      <c r="CA15">
        <f>parameter_summary!CD21</f>
        <v>10.602055710751488</v>
      </c>
      <c r="CB15">
        <f>parameter_summary!CE21</f>
        <v>10.337733894597013</v>
      </c>
      <c r="CC15">
        <f>parameter_summary!CF21</f>
        <v>10.505083361918908</v>
      </c>
      <c r="CD15">
        <f>parameter_summary!CG21</f>
        <v>10.353763866722218</v>
      </c>
      <c r="CE15">
        <f>parameter_summary!CH21</f>
        <v>10.079107642048843</v>
      </c>
      <c r="CF15">
        <f>parameter_summary!CI21</f>
        <v>10.295848965913507</v>
      </c>
      <c r="CG15">
        <f>parameter_summary!CJ21</f>
        <v>10.105620984398826</v>
      </c>
      <c r="CH15">
        <f>parameter_summary!CK21</f>
        <v>10.000131587533874</v>
      </c>
      <c r="CI15">
        <f>parameter_summary!CL21</f>
        <v>10.505138832995062</v>
      </c>
      <c r="CJ15">
        <f>parameter_summary!CM21</f>
        <v>10.23371404033364</v>
      </c>
      <c r="CK15">
        <f>parameter_summary!CN21</f>
        <v>10.160780986941818</v>
      </c>
      <c r="CL15">
        <f>parameter_summary!CO21</f>
        <v>10.248745010355908</v>
      </c>
      <c r="CM15">
        <f>parameter_summary!CP21</f>
        <v>10.025812449844713</v>
      </c>
      <c r="CN15">
        <f>parameter_summary!CQ21</f>
        <v>9.9701367566215584</v>
      </c>
      <c r="CO15">
        <f>parameter_summary!CR21</f>
        <v>10.245176824036754</v>
      </c>
      <c r="CP15">
        <f>parameter_summary!CS21</f>
        <v>9.9781445403269107</v>
      </c>
      <c r="CQ15">
        <f>parameter_summary!CT21</f>
        <v>10.062650992591289</v>
      </c>
      <c r="CR15">
        <f>parameter_summary!CU21</f>
        <v>9.9586149640628943</v>
      </c>
      <c r="CS15">
        <f>parameter_summary!CV21</f>
        <v>10.070808220908091</v>
      </c>
      <c r="CT15">
        <f>parameter_summary!CW21</f>
        <v>10.011187138478522</v>
      </c>
      <c r="CU15">
        <f>parameter_summary!CX21</f>
        <v>10.052899537734232</v>
      </c>
      <c r="CV15">
        <f>parameter_summary!CY21</f>
        <v>10.079314798698308</v>
      </c>
      <c r="CW15">
        <f>parameter_summary!CZ21</f>
        <v>10.052628036869818</v>
      </c>
      <c r="CX15">
        <f>parameter_summary!DA21</f>
        <v>9.9724524939795778</v>
      </c>
      <c r="CY15">
        <f>parameter_summary!DB21</f>
        <v>10.035598898222446</v>
      </c>
      <c r="CZ15">
        <f>parameter_summary!DC21</f>
        <v>10.057354352821788</v>
      </c>
      <c r="DA15">
        <f>parameter_summary!DD21</f>
        <v>10.287206112926224</v>
      </c>
      <c r="DB15">
        <f>parameter_summary!DE21</f>
        <v>10.002007253928083</v>
      </c>
      <c r="DC15">
        <f>parameter_summary!DF21</f>
        <v>10.012531664164234</v>
      </c>
      <c r="DD15">
        <f>parameter_summary!DG21</f>
        <v>10.115016857807369</v>
      </c>
      <c r="DE15">
        <f>parameter_summary!DH21</f>
        <v>10.098059115476731</v>
      </c>
      <c r="DF15">
        <f>parameter_summary!DI21</f>
        <v>10.15044094567012</v>
      </c>
      <c r="DG15">
        <f>parameter_summary!DJ21</f>
        <v>9.8639104952820311</v>
      </c>
      <c r="DH15">
        <f>parameter_summary!DK21</f>
        <v>9.962078588738672</v>
      </c>
      <c r="DI15">
        <f>parameter_summary!DL21</f>
        <v>10.19420189006253</v>
      </c>
      <c r="DJ15">
        <f>parameter_summary!DM21</f>
        <v>9.658437980487502</v>
      </c>
      <c r="DK15">
        <f>parameter_summary!DN21</f>
        <v>9.8856545429775302</v>
      </c>
      <c r="DL15">
        <f>parameter_summary!DO21</f>
        <v>9.8076921725357753</v>
      </c>
      <c r="DM15">
        <f>parameter_summary!DP21</f>
        <v>9.7699868246368045</v>
      </c>
      <c r="DN15">
        <f>parameter_summary!DQ21</f>
        <v>9.6389095988518338</v>
      </c>
      <c r="DO15">
        <f>parameter_summary!DR21</f>
        <v>9.8207183136864877</v>
      </c>
      <c r="DP15">
        <f>parameter_summary!DS21</f>
        <v>9.4578626510295329</v>
      </c>
      <c r="DQ15">
        <f>parameter_summary!DT21</f>
        <v>9.7752911940312508</v>
      </c>
      <c r="DR15">
        <f>parameter_summary!DU21</f>
        <v>9.5073044383275178</v>
      </c>
      <c r="DS15">
        <f>parameter_summary!DV21</f>
        <v>9.3408690472347704</v>
      </c>
      <c r="DT15">
        <f>parameter_summary!DW21</f>
        <v>9.4567417753891796</v>
      </c>
      <c r="DU15">
        <f>parameter_summary!DX21</f>
        <v>9.5891591890945822</v>
      </c>
      <c r="DV15">
        <f>parameter_summary!DY21</f>
        <v>9.5851219450158442</v>
      </c>
      <c r="DW15">
        <f>parameter_summary!DZ21</f>
        <v>9.3431451340362077</v>
      </c>
      <c r="DX15">
        <f>parameter_summary!EA21</f>
        <v>9.2380043493549149</v>
      </c>
      <c r="DY15">
        <f>parameter_summary!EB21</f>
        <v>9.4561264800800284</v>
      </c>
      <c r="DZ15">
        <f>parameter_summary!EC21</f>
        <v>9.416257940336429</v>
      </c>
      <c r="EA15">
        <f>parameter_summary!ED21</f>
        <v>9.2947626962807224</v>
      </c>
      <c r="EB15">
        <f>parameter_summary!EE21</f>
        <v>9.2929089056810774</v>
      </c>
      <c r="EC15">
        <f>parameter_summary!EF21</f>
        <v>9.1784174955657836</v>
      </c>
      <c r="ED15">
        <f>parameter_summary!EG21</f>
        <v>9.5493290582226908</v>
      </c>
      <c r="EE15">
        <f>parameter_summary!EH21</f>
        <v>9.0322058351090266</v>
      </c>
      <c r="EF15">
        <f>parameter_summary!EI21</f>
        <v>9.4154635362266639</v>
      </c>
      <c r="EG15">
        <f>parameter_summary!EJ21</f>
        <v>9.4111975236241374</v>
      </c>
      <c r="EH15">
        <f>parameter_summary!EK21</f>
        <v>9.3302775619465557</v>
      </c>
      <c r="EI15">
        <f>parameter_summary!EL21</f>
        <v>9.0180506437896923</v>
      </c>
      <c r="EJ15">
        <f>parameter_summary!EM21</f>
        <v>8.9388096262737591</v>
      </c>
      <c r="EK15">
        <f>parameter_summary!EN21</f>
        <v>9.2970675563380745</v>
      </c>
      <c r="EL15">
        <f>parameter_summary!EO21</f>
        <v>9.3678693511325353</v>
      </c>
      <c r="EM15">
        <f>parameter_summary!EP21</f>
        <v>9.240283853592814</v>
      </c>
      <c r="EN15">
        <f>parameter_summary!EQ21</f>
        <v>9.1658902542496126</v>
      </c>
      <c r="EO15">
        <f>parameter_summary!ER21</f>
        <v>9.0711919652436883</v>
      </c>
      <c r="EP15">
        <f>parameter_summary!ES21</f>
        <v>8.763580202208642</v>
      </c>
      <c r="EQ15">
        <f>parameter_summary!ET21</f>
        <v>8.7906356487710156</v>
      </c>
      <c r="ER15">
        <f>parameter_summary!EU21</f>
        <v>8.330912233182115</v>
      </c>
      <c r="ES15">
        <f>parameter_summary!EV21</f>
        <v>8.2509042387635319</v>
      </c>
      <c r="ET15">
        <f>parameter_summary!EW21</f>
        <v>8.4259928005050657</v>
      </c>
      <c r="EU15">
        <f>parameter_summary!EX21</f>
        <v>8.6435566612788932</v>
      </c>
      <c r="EV15">
        <f>parameter_summary!EY21</f>
        <v>8.4748486270474697</v>
      </c>
      <c r="EW15">
        <f>parameter_summary!EZ21</f>
        <v>8.2308754734964644</v>
      </c>
      <c r="EX15">
        <f>parameter_summary!FA21</f>
        <v>8.3144592344455077</v>
      </c>
      <c r="EY15">
        <f>parameter_summary!FB21</f>
        <v>8.0333704524839664</v>
      </c>
      <c r="EZ15">
        <f>parameter_summary!FC21</f>
        <v>8.0174497821853627</v>
      </c>
      <c r="FA15">
        <f>parameter_summary!FD21</f>
        <v>7.8136695009540027</v>
      </c>
      <c r="FB15">
        <f>parameter_summary!FE21</f>
        <v>8.0669576973855239</v>
      </c>
      <c r="FC15">
        <f>parameter_summary!FF21</f>
        <v>7.9806288739849425</v>
      </c>
      <c r="FD15">
        <f>parameter_summary!FG21</f>
        <v>7.5061504427148709</v>
      </c>
      <c r="FE15">
        <f>parameter_summary!FH21</f>
        <v>7.642760040038719</v>
      </c>
      <c r="FF15">
        <f>parameter_summary!FI21</f>
        <v>7.3673319605178449</v>
      </c>
      <c r="FG15">
        <f>parameter_summary!FJ21</f>
        <v>7.5580183662321776</v>
      </c>
      <c r="FH15">
        <f>parameter_summary!FK21</f>
        <v>7.345540697945955</v>
      </c>
      <c r="FI15">
        <f>parameter_summary!FL21</f>
        <v>7.535004516059808</v>
      </c>
      <c r="FJ15">
        <f>parameter_summary!FM21</f>
        <v>7.7181188209938547</v>
      </c>
      <c r="FK15">
        <f>parameter_summary!FN21</f>
        <v>7.8376753893157884</v>
      </c>
      <c r="FL15">
        <f>parameter_summary!FO21</f>
        <v>7.927195385676991</v>
      </c>
      <c r="FM15">
        <f>parameter_summary!FP21</f>
        <v>7.7316524764569117</v>
      </c>
      <c r="FN15">
        <f>parameter_summary!FQ21</f>
        <v>8.0122134924186845</v>
      </c>
      <c r="FO15">
        <f>parameter_summary!FR21</f>
        <v>7.9596039003244847</v>
      </c>
      <c r="FP15">
        <f>parameter_summary!FS21</f>
        <v>8.1130480523686792</v>
      </c>
      <c r="FQ15">
        <f>parameter_summary!FT21</f>
        <v>8.4169573431734985</v>
      </c>
      <c r="FR15">
        <f>parameter_summary!FU21</f>
        <v>8.7222527821692761</v>
      </c>
      <c r="FS15">
        <f>parameter_summary!FV21</f>
        <v>8.5587432269570112</v>
      </c>
      <c r="FT15">
        <f>parameter_summary!FW21</f>
        <v>8.3023722308379249</v>
      </c>
      <c r="FU15">
        <f>parameter_summary!FX21</f>
        <v>8.7225984261493164</v>
      </c>
      <c r="FV15">
        <f>parameter_summary!FY21</f>
        <v>8.5189749008378826</v>
      </c>
      <c r="FW15">
        <f>parameter_summary!FZ21</f>
        <v>8.4822759739009594</v>
      </c>
      <c r="FX15">
        <f>parameter_summary!GA21</f>
        <v>8.910906329269741</v>
      </c>
      <c r="FY15">
        <f>parameter_summary!GB21</f>
        <v>8.5967047363624669</v>
      </c>
      <c r="FZ15">
        <f>parameter_summary!GC21</f>
        <v>8.6049269618371866</v>
      </c>
      <c r="GA15">
        <f>parameter_summary!GD21</f>
        <v>8.8958708624373042</v>
      </c>
      <c r="GB15">
        <f>parameter_summary!GE21</f>
        <v>8.990011466944944</v>
      </c>
      <c r="GC15">
        <f>parameter_summary!GF21</f>
        <v>9.122908520443163</v>
      </c>
      <c r="GD15">
        <f>parameter_summary!GG21</f>
        <v>9.0404618676226285</v>
      </c>
      <c r="GE15">
        <f>parameter_summary!GH21</f>
        <v>8.8368453126619464</v>
      </c>
      <c r="GF15">
        <f>parameter_summary!GI21</f>
        <v>9.2065715445904175</v>
      </c>
      <c r="GG15">
        <f>parameter_summary!GJ21</f>
        <v>9.1266964972438895</v>
      </c>
      <c r="GH15">
        <f>parameter_summary!GK21</f>
        <v>8.8316018867495991</v>
      </c>
      <c r="GI15">
        <f>parameter_summary!GL21</f>
        <v>9.0568524716074688</v>
      </c>
      <c r="GJ15">
        <f>parameter_summary!GM21</f>
        <v>8.9401385757524583</v>
      </c>
      <c r="GK15">
        <f>parameter_summary!GN21</f>
        <v>9.1133355370261402</v>
      </c>
      <c r="GL15">
        <f>parameter_summary!GO21</f>
        <v>8.9058275037267229</v>
      </c>
      <c r="GM15">
        <f>parameter_summary!GP21</f>
        <v>9.2343080742819996</v>
      </c>
      <c r="GN15">
        <f>parameter_summary!GQ21</f>
        <v>8.8515246339944174</v>
      </c>
      <c r="GO15">
        <f>parameter_summary!GR21</f>
        <v>9.3433726835336035</v>
      </c>
      <c r="GP15">
        <f>parameter_summary!GS21</f>
        <v>8.9283199113815055</v>
      </c>
      <c r="GQ15">
        <f>parameter_summary!GT21</f>
        <v>9.1593780824723687</v>
      </c>
      <c r="GR15">
        <f>parameter_summary!GU21</f>
        <v>8.9698868683388682</v>
      </c>
      <c r="GS15">
        <f>parameter_summary!GV21</f>
        <v>9.2585793475115583</v>
      </c>
      <c r="GT15">
        <f>parameter_summary!GW21</f>
        <v>8.8381080311872058</v>
      </c>
      <c r="GU15">
        <f>parameter_summary!GX21</f>
        <v>8.8068845865707317</v>
      </c>
      <c r="GV15">
        <f>parameter_summary!GY21</f>
        <v>8.8262188451356849</v>
      </c>
      <c r="GW15">
        <f>parameter_summary!GZ21</f>
        <v>8.9376897147568997</v>
      </c>
      <c r="GX15">
        <f>parameter_summary!HA21</f>
        <v>8.6602641285607866</v>
      </c>
      <c r="GY15">
        <f>parameter_summary!HB21</f>
        <v>8.9982111223343804</v>
      </c>
      <c r="GZ15">
        <f>parameter_summary!HC21</f>
        <v>8.6195032337737594</v>
      </c>
      <c r="HA15">
        <f>parameter_summary!HD21</f>
        <v>8.7967369735028687</v>
      </c>
      <c r="HB15">
        <f>parameter_summary!HE21</f>
        <v>8.8045391887637354</v>
      </c>
      <c r="HC15">
        <f>parameter_summary!HF21</f>
        <v>8.923712010861399</v>
      </c>
      <c r="HD15">
        <f>parameter_summary!HG21</f>
        <v>8.9421315981387774</v>
      </c>
      <c r="HE15">
        <f>parameter_summary!HH21</f>
        <v>8.5861590024413825</v>
      </c>
      <c r="HF15">
        <f>parameter_summary!HI21</f>
        <v>8.5116835724452589</v>
      </c>
      <c r="HG15">
        <f>parameter_summary!HJ21</f>
        <v>8.2431564239472248</v>
      </c>
      <c r="HH15">
        <f>parameter_summary!HK21</f>
        <v>8.366060304240106</v>
      </c>
      <c r="HI15">
        <f>parameter_summary!HL21</f>
        <v>8.0354643141503299</v>
      </c>
      <c r="HJ15">
        <f>parameter_summary!HM21</f>
        <v>8.0629146375149183</v>
      </c>
      <c r="HK15">
        <f>parameter_summary!HN21</f>
        <v>7.7273072607528634</v>
      </c>
      <c r="HL15">
        <f>parameter_summary!HO21</f>
        <v>7.5220377142818711</v>
      </c>
      <c r="HM15">
        <f>parameter_summary!HP21</f>
        <v>7.3037040949855436</v>
      </c>
      <c r="HN15">
        <f>parameter_summary!HQ21</f>
        <v>7.3127974236296778</v>
      </c>
      <c r="HO15">
        <f>parameter_summary!HR21</f>
        <v>7.1706710508310803</v>
      </c>
      <c r="HP15">
        <f>parameter_summary!HS21</f>
        <v>7.1802287447670157</v>
      </c>
      <c r="HQ15">
        <f>parameter_summary!HT21</f>
        <v>7.0964505937310127</v>
      </c>
      <c r="HR15">
        <f>parameter_summary!HU21</f>
        <v>7.0870995567293544</v>
      </c>
      <c r="HS15">
        <f>parameter_summary!HV21</f>
        <v>7.0578715398198018</v>
      </c>
      <c r="HT15">
        <f>parameter_summary!HW21</f>
        <v>7.165355681756167</v>
      </c>
      <c r="HU15">
        <f>parameter_summary!HX21</f>
        <v>6.8357204321453429</v>
      </c>
      <c r="HV15">
        <f>parameter_summary!HY21</f>
        <v>6.9721245102217937</v>
      </c>
      <c r="HW15">
        <f>parameter_summary!HZ21</f>
        <v>6.5668041147944161</v>
      </c>
      <c r="HX15">
        <f>parameter_summary!IA21</f>
        <v>6.8089611084460824</v>
      </c>
      <c r="HY15">
        <f>parameter_summary!IB21</f>
        <v>6.7030217093052933</v>
      </c>
      <c r="HZ15">
        <f>parameter_summary!IC21</f>
        <v>6.4601329085593013</v>
      </c>
      <c r="IA15">
        <f>parameter_summary!ID21</f>
        <v>6.6742140626590913</v>
      </c>
      <c r="IB15">
        <f>parameter_summary!IE21</f>
        <v>6.5003995515123592</v>
      </c>
      <c r="IC15">
        <f>parameter_summary!IF21</f>
        <v>6.563251361487854</v>
      </c>
      <c r="ID15">
        <f>parameter_summary!IG21</f>
        <v>6.4616025216978201</v>
      </c>
      <c r="IE15">
        <f>parameter_summary!IH21</f>
        <v>5.9069635638570501</v>
      </c>
      <c r="IF15">
        <f>parameter_summary!II21</f>
        <v>5.8587223801693726</v>
      </c>
      <c r="IG15">
        <f>parameter_summary!IJ21</f>
        <v>5.7643291895087607</v>
      </c>
      <c r="IH15">
        <f>parameter_summary!IK21</f>
        <v>5.3977954842721099</v>
      </c>
      <c r="II15">
        <f>parameter_summary!IL21</f>
        <v>5.0618088495184459</v>
      </c>
      <c r="IJ15">
        <f>parameter_summary!IM21</f>
        <v>4.9517427680209574</v>
      </c>
      <c r="IK15">
        <f>parameter_summary!IN21</f>
        <v>4.7433315687570419</v>
      </c>
      <c r="IL15">
        <f>parameter_summary!IO21</f>
        <v>4.382360843308386</v>
      </c>
      <c r="IM15">
        <f>parameter_summary!IP21</f>
        <v>4.4063339849752534</v>
      </c>
      <c r="IN15">
        <f>parameter_summary!IQ21</f>
        <v>4.5276446505325945</v>
      </c>
      <c r="IO15">
        <f>parameter_summary!IR21</f>
        <v>4.5371340907466822</v>
      </c>
      <c r="IP15">
        <f>parameter_summary!IS21</f>
        <v>4.4223247500648952</v>
      </c>
      <c r="IQ15">
        <f>parameter_summary!IT21</f>
        <v>4.1761376059576349</v>
      </c>
      <c r="IR15">
        <f>parameter_summary!IU21</f>
        <v>4.1434707329000551</v>
      </c>
      <c r="IS15">
        <f>parameter_summary!IV21</f>
        <v>4.0623698729354212</v>
      </c>
      <c r="IT15">
        <f>parameter_summary!IW21</f>
        <v>3.8617635513893362</v>
      </c>
      <c r="IU15">
        <f>parameter_summary!IX21</f>
        <v>3.733244430783361</v>
      </c>
      <c r="IV15">
        <f>parameter_summary!IY21</f>
        <v>3.6793660509294641</v>
      </c>
      <c r="IW15">
        <f>parameter_summary!IZ21</f>
        <v>3.657208895686455</v>
      </c>
      <c r="IX15">
        <f>parameter_summary!JA21</f>
        <v>3.5597647900084399</v>
      </c>
      <c r="IY15">
        <f>parameter_summary!JB21</f>
        <v>3.4284808136637932</v>
      </c>
      <c r="IZ15">
        <f>parameter_summary!JC21</f>
        <v>3.4545384298009063</v>
      </c>
      <c r="JA15">
        <f>parameter_summary!JD21</f>
        <v>3.5948974078504294</v>
      </c>
      <c r="JB15">
        <f>parameter_summary!JE21</f>
        <v>3.4962776672765545</v>
      </c>
      <c r="JC15">
        <f>parameter_summary!JF21</f>
        <v>3.4659304412307619</v>
      </c>
      <c r="JD15">
        <f>parameter_summary!JG21</f>
        <v>3.3418725582641038</v>
      </c>
      <c r="JE15">
        <f>parameter_summary!JH21</f>
        <v>3.31504654430231</v>
      </c>
      <c r="JF15">
        <f>parameter_summary!JI21</f>
        <v>3.3280043642743897</v>
      </c>
      <c r="JG15">
        <f>parameter_summary!JJ21</f>
        <v>3.2963913663044169</v>
      </c>
      <c r="JH15">
        <f>parameter_summary!JK21</f>
        <v>3.2952456564535586</v>
      </c>
      <c r="JI15">
        <f>parameter_summary!JL21</f>
        <v>3.2449637756898873</v>
      </c>
      <c r="JJ15">
        <f>parameter_summary!JM21</f>
        <v>3.1589592276236513</v>
      </c>
      <c r="JK15">
        <f>parameter_summary!JN21</f>
        <v>3.3211451224004409</v>
      </c>
      <c r="JL15">
        <f>parameter_summary!JO21</f>
        <v>3.2880954978611117</v>
      </c>
      <c r="JM15">
        <f>parameter_summary!JP21</f>
        <v>3.3279037271792204</v>
      </c>
      <c r="JN15">
        <f>parameter_summary!JQ21</f>
        <v>3.1361146223329412</v>
      </c>
      <c r="JO15">
        <f>parameter_summary!JR21</f>
        <v>3.2139374405871188</v>
      </c>
      <c r="JP15">
        <f>parameter_summary!JS21</f>
        <v>3.2039230798388232</v>
      </c>
      <c r="JQ15">
        <f>parameter_summary!JT21</f>
        <v>3.1585353035630845</v>
      </c>
      <c r="JR15">
        <f>parameter_summary!JU21</f>
        <v>3.0985883506251581</v>
      </c>
      <c r="JS15">
        <f>parameter_summary!JV21</f>
        <v>3.1747745276342814</v>
      </c>
      <c r="JT15">
        <f>parameter_summary!JW21</f>
        <v>2.9850750558227239</v>
      </c>
      <c r="JU15">
        <f>parameter_summary!JX21</f>
        <v>3.0406178125180254</v>
      </c>
      <c r="JV15">
        <f>parameter_summary!JY21</f>
        <v>2.9872573217414868</v>
      </c>
      <c r="JW15">
        <f>parameter_summary!JZ21</f>
        <v>2.978354853712375</v>
      </c>
      <c r="JX15">
        <f>parameter_summary!KA21</f>
        <v>2.9245324329467901</v>
      </c>
      <c r="JY15">
        <f>parameter_summary!KB21</f>
        <v>3.0241446155353691</v>
      </c>
      <c r="JZ15">
        <f>parameter_summary!KC21</f>
        <v>2.9876284432307711</v>
      </c>
      <c r="KA15">
        <f>parameter_summary!KD21</f>
        <v>2.897426468618808</v>
      </c>
      <c r="KB15">
        <f>parameter_summary!KE21</f>
        <v>2.9875484503825125</v>
      </c>
      <c r="KC15">
        <f>parameter_summary!KF21</f>
        <v>2.9385542313356354</v>
      </c>
      <c r="KD15">
        <f>parameter_summary!KG21</f>
        <v>2.9370489527605743</v>
      </c>
      <c r="KE15">
        <f>parameter_summary!KH21</f>
        <v>2.8688363379635704</v>
      </c>
      <c r="KF15">
        <f>parameter_summary!KI21</f>
        <v>2.8876548011713239</v>
      </c>
      <c r="KG15">
        <f>parameter_summary!KJ21</f>
        <v>2.9086115449750172</v>
      </c>
      <c r="KH15">
        <f>parameter_summary!KK21</f>
        <v>2.9054792373820701</v>
      </c>
      <c r="KI15">
        <f>parameter_summary!KL21</f>
        <v>2.9203908500667417</v>
      </c>
      <c r="KJ15">
        <f>parameter_summary!KM21</f>
        <v>2.8818295769547508</v>
      </c>
      <c r="KK15">
        <f>parameter_summary!KN21</f>
        <v>2.7651690947406564</v>
      </c>
      <c r="KL15">
        <f>parameter_summary!KO21</f>
        <v>2.8931311213113116</v>
      </c>
      <c r="KM15">
        <f>parameter_summary!KP21</f>
        <v>2.7812163712506743</v>
      </c>
      <c r="KN15">
        <f>parameter_summary!KQ21</f>
        <v>2.8057611515365846</v>
      </c>
      <c r="KO15">
        <f>parameter_summary!KR21</f>
        <v>2.7325766598441827</v>
      </c>
      <c r="KP15">
        <f>parameter_summary!KS21</f>
        <v>2.8637254799359853</v>
      </c>
      <c r="KQ15">
        <f>parameter_summary!KT21</f>
        <v>2.8232176560874538</v>
      </c>
      <c r="KR15">
        <f>parameter_summary!KU21</f>
        <v>2.75882547335934</v>
      </c>
      <c r="KS15">
        <f>parameter_summary!KV21</f>
        <v>2.7942068512188114</v>
      </c>
      <c r="KT15">
        <f>parameter_summary!KW21</f>
        <v>2.7463095016632662</v>
      </c>
      <c r="KU15">
        <f>parameter_summary!KX21</f>
        <v>2.8144441797062361</v>
      </c>
      <c r="KV15">
        <f>parameter_summary!KY21</f>
        <v>2.8135193573115655</v>
      </c>
      <c r="KW15">
        <f>parameter_summary!KZ21</f>
        <v>2.6710943365540274</v>
      </c>
      <c r="KX15">
        <f>parameter_summary!LA21</f>
        <v>2.7673062586216495</v>
      </c>
      <c r="KY15">
        <f>parameter_summary!LB21</f>
        <v>2.7616776214631882</v>
      </c>
      <c r="KZ15">
        <f>parameter_summary!LC21</f>
        <v>2.7916328022189898</v>
      </c>
      <c r="LA15">
        <f>parameter_summary!LD21</f>
        <v>2.7009984227202857</v>
      </c>
    </row>
    <row r="16" spans="1:313">
      <c r="A16" t="str">
        <f>parameter_summary!B22</f>
        <v>"PV module price in Switzerland, monthly data (1991-2016) in [CHF/W]"</v>
      </c>
      <c r="B16">
        <f>parameter_summary!E22</f>
        <v>8.3772644271222649</v>
      </c>
      <c r="C16">
        <f>parameter_summary!F22</f>
        <v>8.2727172602155452</v>
      </c>
      <c r="D16">
        <f>parameter_summary!G22</f>
        <v>8.287676654219041</v>
      </c>
      <c r="E16">
        <f>parameter_summary!H22</f>
        <v>8.6960961324508279</v>
      </c>
      <c r="F16">
        <f>parameter_summary!I22</f>
        <v>8.6462736303864549</v>
      </c>
      <c r="G16">
        <f>parameter_summary!J22</f>
        <v>8.2393406907322593</v>
      </c>
      <c r="H16">
        <f>parameter_summary!K22</f>
        <v>8.6258517707392244</v>
      </c>
      <c r="I16">
        <f>parameter_summary!L22</f>
        <v>8.303297643616224</v>
      </c>
      <c r="J16">
        <f>parameter_summary!M22</f>
        <v>8.1976973660682617</v>
      </c>
      <c r="K16">
        <f>parameter_summary!N22</f>
        <v>8.6030376384344969</v>
      </c>
      <c r="L16">
        <f>parameter_summary!O22</f>
        <v>8.5728576467796973</v>
      </c>
      <c r="M16">
        <f>parameter_summary!P22</f>
        <v>8.5922818186764989</v>
      </c>
      <c r="N16">
        <f>parameter_summary!Q22</f>
        <v>8.3317872493549068</v>
      </c>
      <c r="O16">
        <f>parameter_summary!R22</f>
        <v>8.3701351315300716</v>
      </c>
      <c r="P16">
        <f>parameter_summary!S22</f>
        <v>8.2332241359033773</v>
      </c>
      <c r="Q16">
        <f>parameter_summary!T22</f>
        <v>8.3137308253062709</v>
      </c>
      <c r="R16">
        <f>parameter_summary!U22</f>
        <v>8.5479133522815989</v>
      </c>
      <c r="S16">
        <f>parameter_summary!V22</f>
        <v>8.4292196261693064</v>
      </c>
      <c r="T16">
        <f>parameter_summary!W22</f>
        <v>8.3512354219807801</v>
      </c>
      <c r="U16">
        <f>parameter_summary!X22</f>
        <v>8.5233489550184913</v>
      </c>
      <c r="V16">
        <f>parameter_summary!Y22</f>
        <v>8.5972629757702954</v>
      </c>
      <c r="W16">
        <f>parameter_summary!Z22</f>
        <v>8.6018544259308829</v>
      </c>
      <c r="X16">
        <f>parameter_summary!AA22</f>
        <v>8.1770767221551477</v>
      </c>
      <c r="Y16">
        <f>parameter_summary!AB22</f>
        <v>8.3247313447232418</v>
      </c>
      <c r="Z16">
        <f>parameter_summary!AC22</f>
        <v>8.1269576182854681</v>
      </c>
      <c r="AA16">
        <f>parameter_summary!AD22</f>
        <v>8.577837209028301</v>
      </c>
      <c r="AB16">
        <f>parameter_summary!AE22</f>
        <v>8.3494478761761464</v>
      </c>
      <c r="AC16">
        <f>parameter_summary!AF22</f>
        <v>8.2856225341604208</v>
      </c>
      <c r="AD16">
        <f>parameter_summary!AG22</f>
        <v>8.4423857507605113</v>
      </c>
      <c r="AE16">
        <f>parameter_summary!AH22</f>
        <v>8.2238699519118139</v>
      </c>
      <c r="AF16">
        <f>parameter_summary!AI22</f>
        <v>8.3741750345437662</v>
      </c>
      <c r="AG16">
        <f>parameter_summary!AJ22</f>
        <v>8.1697044535217387</v>
      </c>
      <c r="AH16">
        <f>parameter_summary!AK22</f>
        <v>8.3406830613033485</v>
      </c>
      <c r="AI16">
        <f>parameter_summary!AL22</f>
        <v>8.3551155292667207</v>
      </c>
      <c r="AJ16">
        <f>parameter_summary!AM22</f>
        <v>8.3117351974888756</v>
      </c>
      <c r="AK16">
        <f>parameter_summary!AN22</f>
        <v>8.4474107736091462</v>
      </c>
      <c r="AL16">
        <f>parameter_summary!AO22</f>
        <v>7.9762123152649949</v>
      </c>
      <c r="AM16">
        <f>parameter_summary!AP22</f>
        <v>7.9846175026556576</v>
      </c>
      <c r="AN16">
        <f>parameter_summary!AQ22</f>
        <v>7.9386760605611917</v>
      </c>
      <c r="AO16">
        <f>parameter_summary!AR22</f>
        <v>7.832514857072864</v>
      </c>
      <c r="AP16">
        <f>parameter_summary!AS22</f>
        <v>8.1735490691784278</v>
      </c>
      <c r="AQ16">
        <f>parameter_summary!AT22</f>
        <v>7.930518617698489</v>
      </c>
      <c r="AR16">
        <f>parameter_summary!AU22</f>
        <v>8.1401423932815788</v>
      </c>
      <c r="AS16">
        <f>parameter_summary!AV22</f>
        <v>8.0881711730373027</v>
      </c>
      <c r="AT16">
        <f>parameter_summary!AW22</f>
        <v>7.9010565621406021</v>
      </c>
      <c r="AU16">
        <f>parameter_summary!AX22</f>
        <v>8.0712883968889706</v>
      </c>
      <c r="AV16">
        <f>parameter_summary!AY22</f>
        <v>7.8743741396122422</v>
      </c>
      <c r="AW16">
        <f>parameter_summary!AZ22</f>
        <v>7.6895902071320457</v>
      </c>
      <c r="AX16">
        <f>parameter_summary!BA22</f>
        <v>7.8083082040110243</v>
      </c>
      <c r="AY16">
        <f>parameter_summary!BB22</f>
        <v>7.706221046220751</v>
      </c>
      <c r="AZ16">
        <f>parameter_summary!BC22</f>
        <v>7.4043912152982516</v>
      </c>
      <c r="BA16">
        <f>parameter_summary!BD22</f>
        <v>7.482862374474565</v>
      </c>
      <c r="BB16">
        <f>parameter_summary!BE22</f>
        <v>7.5963075953999102</v>
      </c>
      <c r="BC16">
        <f>parameter_summary!BF22</f>
        <v>7.5009345313828506</v>
      </c>
      <c r="BD16">
        <f>parameter_summary!BG22</f>
        <v>7.3495633858475182</v>
      </c>
      <c r="BE16">
        <f>parameter_summary!BH22</f>
        <v>7.4708772448935283</v>
      </c>
      <c r="BF16">
        <f>parameter_summary!BI22</f>
        <v>7.6168251587330245</v>
      </c>
      <c r="BG16">
        <f>parameter_summary!BJ22</f>
        <v>7.2684916878558283</v>
      </c>
      <c r="BH16">
        <f>parameter_summary!BK22</f>
        <v>7.4885194044385379</v>
      </c>
      <c r="BI16">
        <f>parameter_summary!BL22</f>
        <v>7.1959283051455118</v>
      </c>
      <c r="BJ16">
        <f>parameter_summary!BM22</f>
        <v>7.2261997483358869</v>
      </c>
      <c r="BK16">
        <f>parameter_summary!BN22</f>
        <v>7.1651618020995018</v>
      </c>
      <c r="BL16">
        <f>parameter_summary!BO22</f>
        <v>6.9994538026827611</v>
      </c>
      <c r="BM16">
        <f>parameter_summary!BP22</f>
        <v>7.0148830856522082</v>
      </c>
      <c r="BN16">
        <f>parameter_summary!BQ22</f>
        <v>6.7651185613490883</v>
      </c>
      <c r="BO16">
        <f>parameter_summary!BR22</f>
        <v>6.9416661074872668</v>
      </c>
      <c r="BP16">
        <f>parameter_summary!BS22</f>
        <v>7.1552580139649873</v>
      </c>
      <c r="BQ16">
        <f>parameter_summary!BT22</f>
        <v>6.9964889780729376</v>
      </c>
      <c r="BR16">
        <f>parameter_summary!BU22</f>
        <v>6.7850586144423524</v>
      </c>
      <c r="BS16">
        <f>parameter_summary!BV22</f>
        <v>6.9677381417545998</v>
      </c>
      <c r="BT16">
        <f>parameter_summary!BW22</f>
        <v>6.7152585268594569</v>
      </c>
      <c r="BU16">
        <f>parameter_summary!BX22</f>
        <v>6.8724081454611365</v>
      </c>
      <c r="BV16">
        <f>parameter_summary!BY22</f>
        <v>6.7542425105214567</v>
      </c>
      <c r="BW16">
        <f>parameter_summary!BZ22</f>
        <v>6.8000375774842015</v>
      </c>
      <c r="BX16">
        <f>parameter_summary!CA22</f>
        <v>6.6769586585135192</v>
      </c>
      <c r="BY16">
        <f>parameter_summary!CB22</f>
        <v>6.4052386366221423</v>
      </c>
      <c r="BZ16">
        <f>parameter_summary!CC22</f>
        <v>6.6086023547117199</v>
      </c>
      <c r="CA16">
        <f>parameter_summary!CD22</f>
        <v>6.6641493039009347</v>
      </c>
      <c r="CB16">
        <f>parameter_summary!CE22</f>
        <v>6.4980041623181224</v>
      </c>
      <c r="CC16">
        <f>parameter_summary!CF22</f>
        <v>6.6031952560633131</v>
      </c>
      <c r="CD16">
        <f>parameter_summary!CG22</f>
        <v>6.5080801447968231</v>
      </c>
      <c r="CE16">
        <f>parameter_summary!CH22</f>
        <v>6.3354390892878438</v>
      </c>
      <c r="CF16">
        <f>parameter_summary!CI22</f>
        <v>6.4716764928599186</v>
      </c>
      <c r="CG16">
        <f>parameter_summary!CJ22</f>
        <v>6.3521046187649759</v>
      </c>
      <c r="CH16">
        <f>parameter_summary!CK22</f>
        <v>6.2500822422086708</v>
      </c>
      <c r="CI16">
        <f>parameter_summary!CL22</f>
        <v>6.5657117706219132</v>
      </c>
      <c r="CJ16">
        <f>parameter_summary!CM22</f>
        <v>6.3960712752085245</v>
      </c>
      <c r="CK16">
        <f>parameter_summary!CN22</f>
        <v>6.350488116838636</v>
      </c>
      <c r="CL16">
        <f>parameter_summary!CO22</f>
        <v>6.4054656314724419</v>
      </c>
      <c r="CM16">
        <f>parameter_summary!CP22</f>
        <v>6.2661327811529457</v>
      </c>
      <c r="CN16">
        <f>parameter_summary!CQ22</f>
        <v>6.2313354728884738</v>
      </c>
      <c r="CO16">
        <f>parameter_summary!CR22</f>
        <v>6.4032355150229714</v>
      </c>
      <c r="CP16">
        <f>parameter_summary!CS22</f>
        <v>6.2363403377043189</v>
      </c>
      <c r="CQ16">
        <f>parameter_summary!CT22</f>
        <v>6.2891568703695553</v>
      </c>
      <c r="CR16">
        <f>parameter_summary!CU22</f>
        <v>6.2241343525393091</v>
      </c>
      <c r="CS16">
        <f>parameter_summary!CV22</f>
        <v>6.2942551380675571</v>
      </c>
      <c r="CT16">
        <f>parameter_summary!CW22</f>
        <v>6.2212377217687962</v>
      </c>
      <c r="CU16">
        <f>parameter_summary!CX22</f>
        <v>6.2471589984491303</v>
      </c>
      <c r="CV16">
        <f>parameter_summary!CY22</f>
        <v>6.2635741963339484</v>
      </c>
      <c r="CW16">
        <f>parameter_summary!CZ22</f>
        <v>6.2469902800548152</v>
      </c>
      <c r="CX16">
        <f>parameter_summary!DA22</f>
        <v>6.1971669069730231</v>
      </c>
      <c r="CY16">
        <f>parameter_summary!DB22</f>
        <v>6.2364078867525201</v>
      </c>
      <c r="CZ16">
        <f>parameter_summary!DC22</f>
        <v>6.2499273478249684</v>
      </c>
      <c r="DA16">
        <f>parameter_summary!DD22</f>
        <v>6.3927637987470112</v>
      </c>
      <c r="DB16">
        <f>parameter_summary!DE22</f>
        <v>6.2155330792267369</v>
      </c>
      <c r="DC16">
        <f>parameter_summary!DF22</f>
        <v>6.222073248444917</v>
      </c>
      <c r="DD16">
        <f>parameter_summary!DG22</f>
        <v>6.2857604759231505</v>
      </c>
      <c r="DE16">
        <f>parameter_summary!DH22</f>
        <v>6.2752224503319693</v>
      </c>
      <c r="DF16">
        <f>parameter_summary!DI22</f>
        <v>6.2715224414318955</v>
      </c>
      <c r="DG16">
        <f>parameter_summary!DJ22</f>
        <v>6.094487556013541</v>
      </c>
      <c r="DH16">
        <f>parameter_summary!DK22</f>
        <v>6.155141413756394</v>
      </c>
      <c r="DI16">
        <f>parameter_summary!DL22</f>
        <v>6.2985604535029207</v>
      </c>
      <c r="DJ16">
        <f>parameter_summary!DM22</f>
        <v>5.9675348950869207</v>
      </c>
      <c r="DK16">
        <f>parameter_summary!DN22</f>
        <v>6.1079222711968315</v>
      </c>
      <c r="DL16">
        <f>parameter_summary!DO22</f>
        <v>6.0597526637453187</v>
      </c>
      <c r="DM16">
        <f>parameter_summary!DP22</f>
        <v>6.0364561452220258</v>
      </c>
      <c r="DN16">
        <f>parameter_summary!DQ22</f>
        <v>5.9554691450048836</v>
      </c>
      <c r="DO16">
        <f>parameter_summary!DR22</f>
        <v>6.0678009580991512</v>
      </c>
      <c r="DP16">
        <f>parameter_summary!DS22</f>
        <v>5.8436079951003901</v>
      </c>
      <c r="DQ16">
        <f>parameter_summary!DT22</f>
        <v>6.0397334877407376</v>
      </c>
      <c r="DR16">
        <f>parameter_summary!DU22</f>
        <v>5.8402012978297613</v>
      </c>
      <c r="DS16">
        <f>parameter_summary!DV22</f>
        <v>5.7379624147299308</v>
      </c>
      <c r="DT16">
        <f>parameter_summary!DW22</f>
        <v>5.809141376310496</v>
      </c>
      <c r="DU16">
        <f>parameter_summary!DX22</f>
        <v>5.8904835018723869</v>
      </c>
      <c r="DV16">
        <f>parameter_summary!DY22</f>
        <v>5.8880034805097337</v>
      </c>
      <c r="DW16">
        <f>parameter_summary!DZ22</f>
        <v>5.7393605823365279</v>
      </c>
      <c r="DX16">
        <f>parameter_summary!EA22</f>
        <v>5.6747741003180199</v>
      </c>
      <c r="DY16">
        <f>parameter_summary!EB22</f>
        <v>5.8087634091920179</v>
      </c>
      <c r="DZ16">
        <f>parameter_summary!EC22</f>
        <v>5.7842727347780922</v>
      </c>
      <c r="EA16">
        <f>parameter_summary!ED22</f>
        <v>5.7096399420010151</v>
      </c>
      <c r="EB16">
        <f>parameter_summary!EE22</f>
        <v>5.7085011849183767</v>
      </c>
      <c r="EC16">
        <f>parameter_summary!EF22</f>
        <v>5.6381707472761242</v>
      </c>
      <c r="ED16">
        <f>parameter_summary!EG22</f>
        <v>5.831911674843143</v>
      </c>
      <c r="EE16">
        <f>parameter_summary!EH22</f>
        <v>5.5160971350130126</v>
      </c>
      <c r="EF16">
        <f>parameter_summary!EI22</f>
        <v>5.750158088195569</v>
      </c>
      <c r="EG16">
        <f>parameter_summary!EJ22</f>
        <v>5.7475527733561691</v>
      </c>
      <c r="EH16">
        <f>parameter_summary!EK22</f>
        <v>5.6981337967602173</v>
      </c>
      <c r="EI16">
        <f>parameter_summary!EL22</f>
        <v>5.507452357457276</v>
      </c>
      <c r="EJ16">
        <f>parameter_summary!EM22</f>
        <v>5.4590587360457592</v>
      </c>
      <c r="EK16">
        <f>parameter_summary!EN22</f>
        <v>5.677851971906466</v>
      </c>
      <c r="EL16">
        <f>parameter_summary!EO22</f>
        <v>5.7210916394416547</v>
      </c>
      <c r="EM16">
        <f>parameter_summary!EP22</f>
        <v>5.6431733534441824</v>
      </c>
      <c r="EN16">
        <f>parameter_summary!EQ22</f>
        <v>5.5977401195595844</v>
      </c>
      <c r="EO16">
        <f>parameter_summary!ER22</f>
        <v>5.5399065216309662</v>
      </c>
      <c r="EP16">
        <f>parameter_summary!ES22</f>
        <v>5.3207451227695319</v>
      </c>
      <c r="EQ16">
        <f>parameter_summary!ET22</f>
        <v>5.3371716438966876</v>
      </c>
      <c r="ER16">
        <f>parameter_summary!EU22</f>
        <v>5.0580538558605692</v>
      </c>
      <c r="ES16">
        <f>parameter_summary!EV22</f>
        <v>5.0094775735350012</v>
      </c>
      <c r="ET16">
        <f>parameter_summary!EW22</f>
        <v>5.1157813431637891</v>
      </c>
      <c r="EU16">
        <f>parameter_summary!EX22</f>
        <v>5.2478736872050415</v>
      </c>
      <c r="EV16">
        <f>parameter_summary!EY22</f>
        <v>5.1454438092788202</v>
      </c>
      <c r="EW16">
        <f>parameter_summary!EZ22</f>
        <v>4.9973172517657103</v>
      </c>
      <c r="EX16">
        <f>parameter_summary!FA22</f>
        <v>5.0480645351990576</v>
      </c>
      <c r="EY16">
        <f>parameter_summary!FB22</f>
        <v>4.8774034890081222</v>
      </c>
      <c r="EZ16">
        <f>parameter_summary!FC22</f>
        <v>4.8677373677553986</v>
      </c>
      <c r="FA16">
        <f>parameter_summary!FD22</f>
        <v>4.7440136255792158</v>
      </c>
      <c r="FB16">
        <f>parameter_summary!FE22</f>
        <v>4.8689851816362628</v>
      </c>
      <c r="FC16">
        <f>parameter_summary!FF22</f>
        <v>4.8168795703694824</v>
      </c>
      <c r="FD16">
        <f>parameter_summary!FG22</f>
        <v>4.5304979457814758</v>
      </c>
      <c r="FE16">
        <f>parameter_summary!FH22</f>
        <v>4.6129515955947982</v>
      </c>
      <c r="FF16">
        <f>parameter_summary!FI22</f>
        <v>4.4467110761696986</v>
      </c>
      <c r="FG16">
        <f>parameter_summary!FJ22</f>
        <v>4.5618039424758496</v>
      </c>
      <c r="FH16">
        <f>parameter_summary!FK22</f>
        <v>4.4335584926888085</v>
      </c>
      <c r="FI16">
        <f>parameter_summary!FL22</f>
        <v>4.547913440050384</v>
      </c>
      <c r="FJ16">
        <f>parameter_summary!FM22</f>
        <v>4.6584360026712908</v>
      </c>
      <c r="FK16">
        <f>parameter_summary!FN22</f>
        <v>4.7305969314084582</v>
      </c>
      <c r="FL16">
        <f>parameter_summary!FO22</f>
        <v>4.7846286434978982</v>
      </c>
      <c r="FM16">
        <f>parameter_summary!FP22</f>
        <v>4.6666045304329211</v>
      </c>
      <c r="FN16">
        <f>parameter_summary!FQ22</f>
        <v>4.8073280954512105</v>
      </c>
      <c r="FO16">
        <f>parameter_summary!FR22</f>
        <v>4.7757623401946905</v>
      </c>
      <c r="FP16">
        <f>parameter_summary!FS22</f>
        <v>4.8678288314212077</v>
      </c>
      <c r="FQ16">
        <f>parameter_summary!FT22</f>
        <v>5.0501744059040989</v>
      </c>
      <c r="FR16">
        <f>parameter_summary!FU22</f>
        <v>5.2333516693015651</v>
      </c>
      <c r="FS16">
        <f>parameter_summary!FV22</f>
        <v>5.1352459361742069</v>
      </c>
      <c r="FT16">
        <f>parameter_summary!FW22</f>
        <v>4.9814233385027551</v>
      </c>
      <c r="FU16">
        <f>parameter_summary!FX22</f>
        <v>5.2335590556895895</v>
      </c>
      <c r="FV16">
        <f>parameter_summary!FY22</f>
        <v>5.1113849405027292</v>
      </c>
      <c r="FW16">
        <f>parameter_summary!FZ22</f>
        <v>5.0893655843405758</v>
      </c>
      <c r="FX16">
        <f>parameter_summary!GA22</f>
        <v>5.3465437975618446</v>
      </c>
      <c r="FY16">
        <f>parameter_summary!GB22</f>
        <v>5.1580228418174796</v>
      </c>
      <c r="FZ16">
        <f>parameter_summary!GC22</f>
        <v>4.9717355779503754</v>
      </c>
      <c r="GA16">
        <f>parameter_summary!GD22</f>
        <v>5.1398364982971092</v>
      </c>
      <c r="GB16">
        <f>parameter_summary!GE22</f>
        <v>5.1942288475681906</v>
      </c>
      <c r="GC16">
        <f>parameter_summary!GF22</f>
        <v>5.2710138118116054</v>
      </c>
      <c r="GD16">
        <f>parameter_summary!GG22</f>
        <v>5.2233779679597419</v>
      </c>
      <c r="GE16">
        <f>parameter_summary!GH22</f>
        <v>5.1057328473157915</v>
      </c>
      <c r="GF16">
        <f>parameter_summary!GI22</f>
        <v>5.3193524479855752</v>
      </c>
      <c r="GG16">
        <f>parameter_summary!GJ22</f>
        <v>5.2732024206298034</v>
      </c>
      <c r="GH16">
        <f>parameter_summary!GK22</f>
        <v>5.1027033123442136</v>
      </c>
      <c r="GI16">
        <f>parameter_summary!GL22</f>
        <v>5.2328480947065383</v>
      </c>
      <c r="GJ16">
        <f>parameter_summary!GM22</f>
        <v>5.1654133993236435</v>
      </c>
      <c r="GK16">
        <f>parameter_summary!GN22</f>
        <v>5.2654827547262144</v>
      </c>
      <c r="GL16">
        <f>parameter_summary!GO22</f>
        <v>4.8933118152344637</v>
      </c>
      <c r="GM16">
        <f>parameter_summary!GP22</f>
        <v>5.0737956452098905</v>
      </c>
      <c r="GN16">
        <f>parameter_summary!GQ22</f>
        <v>4.8634750736233068</v>
      </c>
      <c r="GO16">
        <f>parameter_summary!GR22</f>
        <v>5.1337212546887931</v>
      </c>
      <c r="GP16">
        <f>parameter_summary!GS22</f>
        <v>4.9056702809788497</v>
      </c>
      <c r="GQ16">
        <f>parameter_summary!GT22</f>
        <v>5.032625320039763</v>
      </c>
      <c r="GR16">
        <f>parameter_summary!GU22</f>
        <v>4.9285092683180602</v>
      </c>
      <c r="GS16">
        <f>parameter_summary!GV22</f>
        <v>5.0871315096217353</v>
      </c>
      <c r="GT16">
        <f>parameter_summary!GW22</f>
        <v>4.8561033138391245</v>
      </c>
      <c r="GU16">
        <f>parameter_summary!GX22</f>
        <v>4.8389475750388637</v>
      </c>
      <c r="GV16">
        <f>parameter_summary!GY22</f>
        <v>4.8495707940305968</v>
      </c>
      <c r="GW16">
        <f>parameter_summary!GZ22</f>
        <v>4.9108185245917033</v>
      </c>
      <c r="GX16">
        <f>parameter_summary!HA22</f>
        <v>4.9771632922763152</v>
      </c>
      <c r="GY16">
        <f>parameter_summary!HB22</f>
        <v>5.1713857024910235</v>
      </c>
      <c r="GZ16">
        <f>parameter_summary!HC22</f>
        <v>4.953737490674575</v>
      </c>
      <c r="HA16">
        <f>parameter_summary!HD22</f>
        <v>5.0555959617832587</v>
      </c>
      <c r="HB16">
        <f>parameter_summary!HE22</f>
        <v>5.0600799935423773</v>
      </c>
      <c r="HC16">
        <f>parameter_summary!HF22</f>
        <v>5.1285701211847128</v>
      </c>
      <c r="HD16">
        <f>parameter_summary!HG22</f>
        <v>5.1391560908843559</v>
      </c>
      <c r="HE16">
        <f>parameter_summary!HH22</f>
        <v>4.9345741393341287</v>
      </c>
      <c r="HF16">
        <f>parameter_summary!HI22</f>
        <v>4.8917721680719888</v>
      </c>
      <c r="HG16">
        <f>parameter_summary!HJ22</f>
        <v>4.7374462206593249</v>
      </c>
      <c r="HH16">
        <f>parameter_summary!HK22</f>
        <v>4.808080634620751</v>
      </c>
      <c r="HI16">
        <f>parameter_summary!HL22</f>
        <v>4.6180829391668565</v>
      </c>
      <c r="HJ16">
        <f>parameter_summary!HM22</f>
        <v>4.2260793962147156</v>
      </c>
      <c r="HK16">
        <f>parameter_summary!HN22</f>
        <v>4.0501748401187418</v>
      </c>
      <c r="HL16">
        <f>parameter_summary!HO22</f>
        <v>3.9425852847270493</v>
      </c>
      <c r="HM16">
        <f>parameter_summary!HP22</f>
        <v>3.8281483532338019</v>
      </c>
      <c r="HN16">
        <f>parameter_summary!HQ22</f>
        <v>3.832914511695555</v>
      </c>
      <c r="HO16">
        <f>parameter_summary!HR22</f>
        <v>3.7584206887114622</v>
      </c>
      <c r="HP16">
        <f>parameter_summary!HS22</f>
        <v>3.7634302386365044</v>
      </c>
      <c r="HQ16">
        <f>parameter_summary!HT22</f>
        <v>3.7195189318865993</v>
      </c>
      <c r="HR16">
        <f>parameter_summary!HU22</f>
        <v>3.7146176986995232</v>
      </c>
      <c r="HS16">
        <f>parameter_summary!HV22</f>
        <v>3.6992981863883094</v>
      </c>
      <c r="HT16">
        <f>parameter_summary!HW22</f>
        <v>3.7556347021618528</v>
      </c>
      <c r="HU16">
        <f>parameter_summary!HX22</f>
        <v>3.5828603644347998</v>
      </c>
      <c r="HV16">
        <f>parameter_summary!HY22</f>
        <v>3.8614843441228399</v>
      </c>
      <c r="HW16">
        <f>parameter_summary!HZ22</f>
        <v>3.6369992020399846</v>
      </c>
      <c r="HX16">
        <f>parameter_summary!IA22</f>
        <v>3.7711169216009073</v>
      </c>
      <c r="HY16">
        <f>parameter_summary!IB22</f>
        <v>3.7124427928460086</v>
      </c>
      <c r="HZ16">
        <f>parameter_summary!IC22</f>
        <v>3.5779197647405363</v>
      </c>
      <c r="IA16">
        <f>parameter_summary!ID22</f>
        <v>3.6964877885496508</v>
      </c>
      <c r="IB16">
        <f>parameter_summary!IE22</f>
        <v>3.6002212900683839</v>
      </c>
      <c r="IC16">
        <f>parameter_summary!IF22</f>
        <v>3.6350315232855808</v>
      </c>
      <c r="ID16">
        <f>parameter_summary!IG22</f>
        <v>3.5787337043249465</v>
      </c>
      <c r="IE16">
        <f>parameter_summary!IH22</f>
        <v>3.271549050751597</v>
      </c>
      <c r="IF16">
        <f>parameter_summary!II22</f>
        <v>3.244830856709191</v>
      </c>
      <c r="IG16">
        <f>parameter_summary!IJ22</f>
        <v>3.1925515511125444</v>
      </c>
      <c r="IH16">
        <f>parameter_summary!IK22</f>
        <v>2.9987752690400611</v>
      </c>
      <c r="II16">
        <f>parameter_summary!IL22</f>
        <v>2.8121160275102479</v>
      </c>
      <c r="IJ16">
        <f>parameter_summary!IM22</f>
        <v>2.7509682044560875</v>
      </c>
      <c r="IK16">
        <f>parameter_summary!IN22</f>
        <v>2.6351842048650234</v>
      </c>
      <c r="IL16">
        <f>parameter_summary!IO22</f>
        <v>2.4346449129491035</v>
      </c>
      <c r="IM16">
        <f>parameter_summary!IP22</f>
        <v>2.4479633249862518</v>
      </c>
      <c r="IN16">
        <f>parameter_summary!IQ22</f>
        <v>2.5153581391847748</v>
      </c>
      <c r="IO16">
        <f>parameter_summary!IR22</f>
        <v>2.5206300504148236</v>
      </c>
      <c r="IP16">
        <f>parameter_summary!IS22</f>
        <v>2.4568470833693863</v>
      </c>
      <c r="IQ16">
        <f>parameter_summary!IT22</f>
        <v>2.3200764477542419</v>
      </c>
      <c r="IR16">
        <f>parameter_summary!IU22</f>
        <v>2.301928184944475</v>
      </c>
      <c r="IS16">
        <f>parameter_summary!IV22</f>
        <v>2.2568721516307897</v>
      </c>
      <c r="IT16">
        <f>parameter_summary!IW22</f>
        <v>1.4343693190874678</v>
      </c>
      <c r="IU16">
        <f>parameter_summary!IX22</f>
        <v>1.3866336457195341</v>
      </c>
      <c r="IV16">
        <f>parameter_summary!IY22</f>
        <v>1.3666216760595153</v>
      </c>
      <c r="IW16">
        <f>parameter_summary!IZ22</f>
        <v>1.3583918755406834</v>
      </c>
      <c r="IX16">
        <f>parameter_summary!JA22</f>
        <v>1.3221983505745634</v>
      </c>
      <c r="IY16">
        <f>parameter_summary!JB22</f>
        <v>1.2734357307894089</v>
      </c>
      <c r="IZ16">
        <f>parameter_summary!JC22</f>
        <v>1.283114273926051</v>
      </c>
      <c r="JA16">
        <f>parameter_summary!JD22</f>
        <v>1.3352476086301595</v>
      </c>
      <c r="JB16">
        <f>parameter_summary!JE22</f>
        <v>1.2986174192741489</v>
      </c>
      <c r="JC16">
        <f>parameter_summary!JF22</f>
        <v>1.2873455924571402</v>
      </c>
      <c r="JD16">
        <f>parameter_summary!JG22</f>
        <v>1.2412669502123814</v>
      </c>
      <c r="JE16">
        <f>parameter_summary!JH22</f>
        <v>1.2313030021694296</v>
      </c>
      <c r="JF16">
        <f>parameter_summary!JI22</f>
        <v>1.0240013428536585</v>
      </c>
      <c r="JG16">
        <f>parameter_summary!JJ22</f>
        <v>1.0142742665552051</v>
      </c>
      <c r="JH16">
        <f>parameter_summary!JK22</f>
        <v>1.0139217404472489</v>
      </c>
      <c r="JI16">
        <f>parameter_summary!JL22</f>
        <v>0.99845039251996537</v>
      </c>
      <c r="JJ16">
        <f>parameter_summary!JM22</f>
        <v>0.97198745465343128</v>
      </c>
      <c r="JK16">
        <f>parameter_summary!JN22</f>
        <v>1.0218908068924435</v>
      </c>
      <c r="JL16">
        <f>parameter_summary!JO22</f>
        <v>1.0117216916495728</v>
      </c>
      <c r="JM16">
        <f>parameter_summary!JP22</f>
        <v>1.0239703775936064</v>
      </c>
      <c r="JN16">
        <f>parameter_summary!JQ22</f>
        <v>0.96495834533321279</v>
      </c>
      <c r="JO16">
        <f>parameter_summary!JR22</f>
        <v>0.98890382787295972</v>
      </c>
      <c r="JP16">
        <f>parameter_summary!JS22</f>
        <v>0.98582248610425338</v>
      </c>
      <c r="JQ16">
        <f>parameter_summary!JT22</f>
        <v>0.97185701648094913</v>
      </c>
      <c r="JR16">
        <f>parameter_summary!JU22</f>
        <v>0.98121964436463338</v>
      </c>
      <c r="JS16">
        <f>parameter_summary!JV22</f>
        <v>1.0053452670841891</v>
      </c>
      <c r="JT16">
        <f>parameter_summary!JW22</f>
        <v>0.94527376767719584</v>
      </c>
      <c r="JU16">
        <f>parameter_summary!JX22</f>
        <v>0.96286230729737465</v>
      </c>
      <c r="JV16">
        <f>parameter_summary!JY22</f>
        <v>0.94596481855147074</v>
      </c>
      <c r="JW16">
        <f>parameter_summary!JZ22</f>
        <v>0.94314570367558537</v>
      </c>
      <c r="JX16">
        <f>parameter_summary!KA22</f>
        <v>0.92610193709981681</v>
      </c>
      <c r="JY16">
        <f>parameter_summary!KB22</f>
        <v>0.9576457949195335</v>
      </c>
      <c r="JZ16">
        <f>parameter_summary!KC22</f>
        <v>0.94608234035641081</v>
      </c>
      <c r="KA16">
        <f>parameter_summary!KD22</f>
        <v>0.91751838172928912</v>
      </c>
      <c r="KB16">
        <f>parameter_summary!KE22</f>
        <v>0.94605700928779557</v>
      </c>
      <c r="KC16">
        <f>parameter_summary!KF22</f>
        <v>0.93054217325628452</v>
      </c>
      <c r="KD16">
        <f>parameter_summary!KG22</f>
        <v>0.92748914297702345</v>
      </c>
      <c r="KE16">
        <f>parameter_summary!KH22</f>
        <v>0.90594831725165381</v>
      </c>
      <c r="KF16">
        <f>parameter_summary!KI22</f>
        <v>0.91189098984357586</v>
      </c>
      <c r="KG16">
        <f>parameter_summary!KJ22</f>
        <v>0.91850890893947901</v>
      </c>
      <c r="KH16">
        <f>parameter_summary!KK22</f>
        <v>0.91751975917328521</v>
      </c>
      <c r="KI16">
        <f>parameter_summary!KL22</f>
        <v>0.92222868949476045</v>
      </c>
      <c r="KJ16">
        <f>parameter_summary!KM22</f>
        <v>0.91005144535413174</v>
      </c>
      <c r="KK16">
        <f>parameter_summary!KN22</f>
        <v>0.87321129307599676</v>
      </c>
      <c r="KL16">
        <f>parameter_summary!KO22</f>
        <v>0.91362035409830888</v>
      </c>
      <c r="KM16">
        <f>parameter_summary!KP22</f>
        <v>0.87827885407916029</v>
      </c>
      <c r="KN16">
        <f>parameter_summary!KQ22</f>
        <v>0.88602983732734242</v>
      </c>
      <c r="KO16">
        <f>parameter_summary!KR22</f>
        <v>0.8629189452139524</v>
      </c>
      <c r="KP16">
        <f>parameter_summary!KS22</f>
        <v>0.83308377598137762</v>
      </c>
      <c r="KQ16">
        <f>parameter_summary!KT22</f>
        <v>0.82129968177089574</v>
      </c>
      <c r="KR16">
        <f>parameter_summary!KU22</f>
        <v>0.80256741043180813</v>
      </c>
      <c r="KS16">
        <f>parameter_summary!KV22</f>
        <v>0.81286017490001794</v>
      </c>
      <c r="KT16">
        <f>parameter_summary!KW22</f>
        <v>0.79892640048385932</v>
      </c>
      <c r="KU16">
        <f>parameter_summary!KX22</f>
        <v>0.81874739773272331</v>
      </c>
      <c r="KV16">
        <f>parameter_summary!KY22</f>
        <v>0.81847835849063733</v>
      </c>
      <c r="KW16">
        <f>parameter_summary!KZ22</f>
        <v>0.77704562517935349</v>
      </c>
      <c r="KX16">
        <f>parameter_summary!LA22</f>
        <v>0.80503454796266183</v>
      </c>
      <c r="KY16">
        <f>parameter_summary!LB22</f>
        <v>0.80339712624383663</v>
      </c>
      <c r="KZ16">
        <f>parameter_summary!LC22</f>
        <v>0.81211136064552447</v>
      </c>
      <c r="LA16">
        <f>parameter_summary!LD22</f>
        <v>0.78574499570044687</v>
      </c>
    </row>
    <row r="17" spans="1:313">
      <c r="A17" t="str">
        <f>parameter_summary!B23</f>
        <v>"PV BOS price in Switzerland, monthly data (1991-2016) in [CHF/W]"</v>
      </c>
      <c r="B17">
        <f>parameter_summary!E23</f>
        <v>4.5108346915273732</v>
      </c>
      <c r="C17">
        <f>parameter_summary!F23</f>
        <v>4.4545400631929848</v>
      </c>
      <c r="D17">
        <f>parameter_summary!G23</f>
        <v>4.4625951215025594</v>
      </c>
      <c r="E17">
        <f>parameter_summary!H23</f>
        <v>4.6825133020889069</v>
      </c>
      <c r="F17">
        <f>parameter_summary!I23</f>
        <v>4.6556858009773219</v>
      </c>
      <c r="G17">
        <f>parameter_summary!J23</f>
        <v>4.4365680642404506</v>
      </c>
      <c r="H17">
        <f>parameter_summary!K23</f>
        <v>4.6446894150134277</v>
      </c>
      <c r="I17">
        <f>parameter_summary!L23</f>
        <v>4.4710064234856581</v>
      </c>
      <c r="J17">
        <f>parameter_summary!M23</f>
        <v>4.414144735575217</v>
      </c>
      <c r="K17">
        <f>parameter_summary!N23</f>
        <v>4.6324048822339581</v>
      </c>
      <c r="L17">
        <f>parameter_summary!O23</f>
        <v>4.6161541174967606</v>
      </c>
      <c r="M17">
        <f>parameter_summary!P23</f>
        <v>4.6266132869796532</v>
      </c>
      <c r="N17">
        <f>parameter_summary!Q23</f>
        <v>4.5571654015808587</v>
      </c>
      <c r="O17">
        <f>parameter_summary!R23</f>
        <v>4.5781402100634079</v>
      </c>
      <c r="P17">
        <f>parameter_summary!S23</f>
        <v>4.5032551903559899</v>
      </c>
      <c r="Q17">
        <f>parameter_summary!T23</f>
        <v>4.5472892359409993</v>
      </c>
      <c r="R17">
        <f>parameter_summary!U23</f>
        <v>4.6753780214136906</v>
      </c>
      <c r="S17">
        <f>parameter_summary!V23</f>
        <v>4.6104571435953652</v>
      </c>
      <c r="T17">
        <f>parameter_summary!W23</f>
        <v>4.5678027998679394</v>
      </c>
      <c r="U17">
        <f>parameter_summary!X23</f>
        <v>4.6619422461150855</v>
      </c>
      <c r="V17">
        <f>parameter_summary!Y23</f>
        <v>4.7023703569130326</v>
      </c>
      <c r="W17">
        <f>parameter_summary!Z23</f>
        <v>4.7048817025809786</v>
      </c>
      <c r="X17">
        <f>parameter_summary!AA23</f>
        <v>4.4725447264826492</v>
      </c>
      <c r="Y17">
        <f>parameter_summary!AB23</f>
        <v>4.5533060946276276</v>
      </c>
      <c r="Z17">
        <f>parameter_summary!AC23</f>
        <v>4.5149764546030369</v>
      </c>
      <c r="AA17">
        <f>parameter_summary!AD23</f>
        <v>4.7654651161268315</v>
      </c>
      <c r="AB17">
        <f>parameter_summary!AE23</f>
        <v>4.6385821534311926</v>
      </c>
      <c r="AC17">
        <f>parameter_summary!AF23</f>
        <v>4.6031236300891205</v>
      </c>
      <c r="AD17">
        <f>parameter_summary!AG23</f>
        <v>4.6902143059780617</v>
      </c>
      <c r="AE17">
        <f>parameter_summary!AH23</f>
        <v>4.5688166399510077</v>
      </c>
      <c r="AF17">
        <f>parameter_summary!AI23</f>
        <v>4.6523194636354255</v>
      </c>
      <c r="AG17">
        <f>parameter_summary!AJ23</f>
        <v>4.5387246964009655</v>
      </c>
      <c r="AH17">
        <f>parameter_summary!AK23</f>
        <v>4.6337128118351938</v>
      </c>
      <c r="AI17">
        <f>parameter_summary!AL23</f>
        <v>4.6417308495926228</v>
      </c>
      <c r="AJ17">
        <f>parameter_summary!AM23</f>
        <v>4.6176306652715979</v>
      </c>
      <c r="AK17">
        <f>parameter_summary!AN23</f>
        <v>4.6930059853384147</v>
      </c>
      <c r="AL17">
        <f>parameter_summary!AO23</f>
        <v>4.5005443790042694</v>
      </c>
      <c r="AM17">
        <f>parameter_summary!AP23</f>
        <v>4.5052869707721861</v>
      </c>
      <c r="AN17">
        <f>parameter_summary!AQ23</f>
        <v>4.4793647045624594</v>
      </c>
      <c r="AO17">
        <f>parameter_summary!AR23</f>
        <v>4.4194636903036812</v>
      </c>
      <c r="AP17">
        <f>parameter_summary!AS23</f>
        <v>4.6118908155699501</v>
      </c>
      <c r="AQ17">
        <f>parameter_summary!AT23</f>
        <v>4.4747619016064082</v>
      </c>
      <c r="AR17">
        <f>parameter_summary!AU23</f>
        <v>4.5930412386672579</v>
      </c>
      <c r="AS17">
        <f>parameter_summary!AV23</f>
        <v>4.5637166954009345</v>
      </c>
      <c r="AT17">
        <f>parameter_summary!AW23</f>
        <v>4.4581380602022387</v>
      </c>
      <c r="AU17">
        <f>parameter_summary!AX23</f>
        <v>4.5541906596971273</v>
      </c>
      <c r="AV17">
        <f>parameter_summary!AY23</f>
        <v>4.4430826150884704</v>
      </c>
      <c r="AW17">
        <f>parameter_summary!AZ23</f>
        <v>4.3388190554208741</v>
      </c>
      <c r="AX17">
        <f>parameter_summary!BA23</f>
        <v>4.4744238022984524</v>
      </c>
      <c r="AY17">
        <f>parameter_summary!BB23</f>
        <v>4.415924419744476</v>
      </c>
      <c r="AZ17">
        <f>parameter_summary!BC23</f>
        <v>4.2429657525866391</v>
      </c>
      <c r="BA17">
        <f>parameter_summary!BD23</f>
        <v>4.2879323718899203</v>
      </c>
      <c r="BB17">
        <f>parameter_summary!BE23</f>
        <v>4.352940307476354</v>
      </c>
      <c r="BC17">
        <f>parameter_summary!BF23</f>
        <v>4.2982883269721954</v>
      </c>
      <c r="BD17">
        <f>parameter_summary!BG23</f>
        <v>4.2115475581822865</v>
      </c>
      <c r="BE17">
        <f>parameter_summary!BH23</f>
        <v>4.2810644886468543</v>
      </c>
      <c r="BF17">
        <f>parameter_summary!BI23</f>
        <v>4.3646975628694866</v>
      </c>
      <c r="BG17">
        <f>parameter_summary!BJ23</f>
        <v>4.1650907424791832</v>
      </c>
      <c r="BH17">
        <f>parameter_summary!BK23</f>
        <v>4.2911740407456804</v>
      </c>
      <c r="BI17">
        <f>parameter_summary!BL23</f>
        <v>4.1235094782294519</v>
      </c>
      <c r="BJ17">
        <f>parameter_summary!BM23</f>
        <v>4.2050766897095837</v>
      </c>
      <c r="BK17">
        <f>parameter_summary!BN23</f>
        <v>4.1695574328601621</v>
      </c>
      <c r="BL17">
        <f>parameter_summary!BO23</f>
        <v>4.0731284840470314</v>
      </c>
      <c r="BM17">
        <f>parameter_summary!BP23</f>
        <v>4.0821071063399863</v>
      </c>
      <c r="BN17">
        <f>parameter_summary!BQ23</f>
        <v>3.9367639085816739</v>
      </c>
      <c r="BO17">
        <f>parameter_summary!BR23</f>
        <v>4.0395006162214049</v>
      </c>
      <c r="BP17">
        <f>parameter_summary!BS23</f>
        <v>4.1637942115163487</v>
      </c>
      <c r="BQ17">
        <f>parameter_summary!BT23</f>
        <v>4.071403190630015</v>
      </c>
      <c r="BR17">
        <f>parameter_summary!BU23</f>
        <v>3.9483674423026116</v>
      </c>
      <c r="BS17">
        <f>parameter_summary!BV23</f>
        <v>4.0546724779701915</v>
      </c>
      <c r="BT17">
        <f>parameter_summary!BW23</f>
        <v>3.9077493122402496</v>
      </c>
      <c r="BU17">
        <f>parameter_summary!BX23</f>
        <v>3.9991979603530918</v>
      </c>
      <c r="BV17">
        <f>parameter_summary!BY23</f>
        <v>3.9911433016717703</v>
      </c>
      <c r="BW17">
        <f>parameter_summary!BZ23</f>
        <v>4.0182040230588472</v>
      </c>
      <c r="BX17">
        <f>parameter_summary!CA23</f>
        <v>3.9454755709398066</v>
      </c>
      <c r="BY17">
        <f>parameter_summary!CB23</f>
        <v>3.7849137398221746</v>
      </c>
      <c r="BZ17">
        <f>parameter_summary!CC23</f>
        <v>3.9050832096023802</v>
      </c>
      <c r="CA17">
        <f>parameter_summary!CD23</f>
        <v>3.9379064068505532</v>
      </c>
      <c r="CB17">
        <f>parameter_summary!CE23</f>
        <v>3.839729732278891</v>
      </c>
      <c r="CC17">
        <f>parameter_summary!CF23</f>
        <v>3.901888105855595</v>
      </c>
      <c r="CD17">
        <f>parameter_summary!CG23</f>
        <v>3.8456837219253952</v>
      </c>
      <c r="CE17">
        <f>parameter_summary!CH23</f>
        <v>3.7436685527609992</v>
      </c>
      <c r="CF17">
        <f>parameter_summary!CI23</f>
        <v>3.8241724730535882</v>
      </c>
      <c r="CG17">
        <f>parameter_summary!CJ23</f>
        <v>3.7535163656338497</v>
      </c>
      <c r="CH17">
        <f>parameter_summary!CK23</f>
        <v>3.7500493453252028</v>
      </c>
      <c r="CI17">
        <f>parameter_summary!CL23</f>
        <v>3.9394270623731487</v>
      </c>
      <c r="CJ17">
        <f>parameter_summary!CM23</f>
        <v>3.837642765125115</v>
      </c>
      <c r="CK17">
        <f>parameter_summary!CN23</f>
        <v>3.810292870103182</v>
      </c>
      <c r="CL17">
        <f>parameter_summary!CO23</f>
        <v>3.8432793788834658</v>
      </c>
      <c r="CM17">
        <f>parameter_summary!CP23</f>
        <v>3.7596796686917671</v>
      </c>
      <c r="CN17">
        <f>parameter_summary!CQ23</f>
        <v>3.7388012837330846</v>
      </c>
      <c r="CO17">
        <f>parameter_summary!CR23</f>
        <v>3.8419413090137828</v>
      </c>
      <c r="CP17">
        <f>parameter_summary!CS23</f>
        <v>3.7418042026225917</v>
      </c>
      <c r="CQ17">
        <f>parameter_summary!CT23</f>
        <v>3.7734941222217335</v>
      </c>
      <c r="CR17">
        <f>parameter_summary!CU23</f>
        <v>3.7344806115235851</v>
      </c>
      <c r="CS17">
        <f>parameter_summary!CV23</f>
        <v>3.7765530828405343</v>
      </c>
      <c r="CT17">
        <f>parameter_summary!CW23</f>
        <v>3.7899494167097263</v>
      </c>
      <c r="CU17">
        <f>parameter_summary!CX23</f>
        <v>3.805740539285102</v>
      </c>
      <c r="CV17">
        <f>parameter_summary!CY23</f>
        <v>3.8157406023643592</v>
      </c>
      <c r="CW17">
        <f>parameter_summary!CZ23</f>
        <v>3.8056377568150026</v>
      </c>
      <c r="CX17">
        <f>parameter_summary!DA23</f>
        <v>3.7752855870065547</v>
      </c>
      <c r="CY17">
        <f>parameter_summary!DB23</f>
        <v>3.7991910114699259</v>
      </c>
      <c r="CZ17">
        <f>parameter_summary!DC23</f>
        <v>3.8074270049968195</v>
      </c>
      <c r="DA17">
        <f>parameter_summary!DD23</f>
        <v>3.894442314179213</v>
      </c>
      <c r="DB17">
        <f>parameter_summary!DE23</f>
        <v>3.786474174701346</v>
      </c>
      <c r="DC17">
        <f>parameter_summary!DF23</f>
        <v>3.7904584157193169</v>
      </c>
      <c r="DD17">
        <f>parameter_summary!DG23</f>
        <v>3.8292563818842185</v>
      </c>
      <c r="DE17">
        <f>parameter_summary!DH23</f>
        <v>3.8228366651447621</v>
      </c>
      <c r="DF17">
        <f>parameter_summary!DI23</f>
        <v>3.8789185042382242</v>
      </c>
      <c r="DG17">
        <f>parameter_summary!DJ23</f>
        <v>3.7694229392684901</v>
      </c>
      <c r="DH17">
        <f>parameter_summary!DK23</f>
        <v>3.806937174982278</v>
      </c>
      <c r="DI17">
        <f>parameter_summary!DL23</f>
        <v>3.8956414365596093</v>
      </c>
      <c r="DJ17">
        <f>parameter_summary!DM23</f>
        <v>3.6909030854005813</v>
      </c>
      <c r="DK17">
        <f>parameter_summary!DN23</f>
        <v>3.7777322717806987</v>
      </c>
      <c r="DL17">
        <f>parameter_summary!DO23</f>
        <v>3.7479395087904566</v>
      </c>
      <c r="DM17">
        <f>parameter_summary!DP23</f>
        <v>3.7335306794147787</v>
      </c>
      <c r="DN17">
        <f>parameter_summary!DQ23</f>
        <v>3.6834404538469503</v>
      </c>
      <c r="DO17">
        <f>parameter_summary!DR23</f>
        <v>3.7529173555873365</v>
      </c>
      <c r="DP17">
        <f>parameter_summary!DS23</f>
        <v>3.6142546559291429</v>
      </c>
      <c r="DQ17">
        <f>parameter_summary!DT23</f>
        <v>3.7355577062905132</v>
      </c>
      <c r="DR17">
        <f>parameter_summary!DU23</f>
        <v>3.6671031404977565</v>
      </c>
      <c r="DS17">
        <f>parameter_summary!DV23</f>
        <v>3.6029066325048396</v>
      </c>
      <c r="DT17">
        <f>parameter_summary!DW23</f>
        <v>3.6476003990786836</v>
      </c>
      <c r="DU17">
        <f>parameter_summary!DX23</f>
        <v>3.6986756872221953</v>
      </c>
      <c r="DV17">
        <f>parameter_summary!DY23</f>
        <v>3.6971184645061106</v>
      </c>
      <c r="DW17">
        <f>parameter_summary!DZ23</f>
        <v>3.6037845516996798</v>
      </c>
      <c r="DX17">
        <f>parameter_summary!EA23</f>
        <v>3.563230249036895</v>
      </c>
      <c r="DY17">
        <f>parameter_summary!EB23</f>
        <v>3.6473630708880105</v>
      </c>
      <c r="DZ17">
        <f>parameter_summary!EC23</f>
        <v>3.6319852055583368</v>
      </c>
      <c r="EA17">
        <f>parameter_summary!ED23</f>
        <v>3.5851227542797073</v>
      </c>
      <c r="EB17">
        <f>parameter_summary!EE23</f>
        <v>3.5844077207627008</v>
      </c>
      <c r="EC17">
        <f>parameter_summary!EF23</f>
        <v>3.5402467482896594</v>
      </c>
      <c r="ED17">
        <f>parameter_summary!EG23</f>
        <v>3.7174173833795479</v>
      </c>
      <c r="EE17">
        <f>parameter_summary!EH23</f>
        <v>3.5161087000960141</v>
      </c>
      <c r="EF17">
        <f>parameter_summary!EI23</f>
        <v>3.6653054480310949</v>
      </c>
      <c r="EG17">
        <f>parameter_summary!EJ23</f>
        <v>3.6636447502679683</v>
      </c>
      <c r="EH17">
        <f>parameter_summary!EK23</f>
        <v>3.6321437651863384</v>
      </c>
      <c r="EI17">
        <f>parameter_summary!EL23</f>
        <v>3.5105982863324163</v>
      </c>
      <c r="EJ17">
        <f>parameter_summary!EM23</f>
        <v>3.4797508902279999</v>
      </c>
      <c r="EK17">
        <f>parameter_summary!EN23</f>
        <v>3.6192155844316085</v>
      </c>
      <c r="EL17">
        <f>parameter_summary!EO23</f>
        <v>3.6467777116908806</v>
      </c>
      <c r="EM17">
        <f>parameter_summary!EP23</f>
        <v>3.5971105001486317</v>
      </c>
      <c r="EN17">
        <f>parameter_summary!EQ23</f>
        <v>3.5681501346900282</v>
      </c>
      <c r="EO17">
        <f>parameter_summary!ER23</f>
        <v>3.5312854436127221</v>
      </c>
      <c r="EP17">
        <f>parameter_summary!ES23</f>
        <v>3.44283507943911</v>
      </c>
      <c r="EQ17">
        <f>parameter_summary!ET23</f>
        <v>3.4534640048743279</v>
      </c>
      <c r="ER17">
        <f>parameter_summary!EU23</f>
        <v>3.2728583773215458</v>
      </c>
      <c r="ES17">
        <f>parameter_summary!EV23</f>
        <v>3.2414266652285306</v>
      </c>
      <c r="ET17">
        <f>parameter_summary!EW23</f>
        <v>3.3102114573412766</v>
      </c>
      <c r="EU17">
        <f>parameter_summary!EX23</f>
        <v>3.3956829740738517</v>
      </c>
      <c r="EV17">
        <f>parameter_summary!EY23</f>
        <v>3.3294048177686495</v>
      </c>
      <c r="EW17">
        <f>parameter_summary!EZ23</f>
        <v>3.2335582217307541</v>
      </c>
      <c r="EX17">
        <f>parameter_summary!FA23</f>
        <v>3.2663946992464501</v>
      </c>
      <c r="EY17">
        <f>parameter_summary!FB23</f>
        <v>3.1559669634758443</v>
      </c>
      <c r="EZ17">
        <f>parameter_summary!FC23</f>
        <v>3.1497124144299642</v>
      </c>
      <c r="FA17">
        <f>parameter_summary!FD23</f>
        <v>3.0696558753747869</v>
      </c>
      <c r="FB17">
        <f>parameter_summary!FE23</f>
        <v>3.1979725157492611</v>
      </c>
      <c r="FC17">
        <f>parameter_summary!FF23</f>
        <v>3.16374930361546</v>
      </c>
      <c r="FD17">
        <f>parameter_summary!FG23</f>
        <v>2.9756524969333951</v>
      </c>
      <c r="FE17">
        <f>parameter_summary!FH23</f>
        <v>3.0298084444439208</v>
      </c>
      <c r="FF17">
        <f>parameter_summary!FI23</f>
        <v>2.9206208843481463</v>
      </c>
      <c r="FG17">
        <f>parameter_summary!FJ23</f>
        <v>2.996214423756328</v>
      </c>
      <c r="FH17">
        <f>parameter_summary!FK23</f>
        <v>2.9119822052571465</v>
      </c>
      <c r="FI17">
        <f>parameter_summary!FL23</f>
        <v>2.987091076009424</v>
      </c>
      <c r="FJ17">
        <f>parameter_summary!FM23</f>
        <v>3.0596828183225639</v>
      </c>
      <c r="FK17">
        <f>parameter_summary!FN23</f>
        <v>3.1070784579073303</v>
      </c>
      <c r="FL17">
        <f>parameter_summary!FO23</f>
        <v>3.1425667421790928</v>
      </c>
      <c r="FM17">
        <f>parameter_summary!FP23</f>
        <v>3.0650479460239906</v>
      </c>
      <c r="FN17">
        <f>parameter_summary!FQ23</f>
        <v>3.204885396967474</v>
      </c>
      <c r="FO17">
        <f>parameter_summary!FR23</f>
        <v>3.1838415601297942</v>
      </c>
      <c r="FP17">
        <f>parameter_summary!FS23</f>
        <v>3.2452192209474715</v>
      </c>
      <c r="FQ17">
        <f>parameter_summary!FT23</f>
        <v>3.3667829372693996</v>
      </c>
      <c r="FR17">
        <f>parameter_summary!FU23</f>
        <v>3.488901112867711</v>
      </c>
      <c r="FS17">
        <f>parameter_summary!FV23</f>
        <v>3.4234972907828043</v>
      </c>
      <c r="FT17">
        <f>parameter_summary!FW23</f>
        <v>3.3209488923351698</v>
      </c>
      <c r="FU17">
        <f>parameter_summary!FX23</f>
        <v>3.4890393704597269</v>
      </c>
      <c r="FV17">
        <f>parameter_summary!FY23</f>
        <v>3.4075899603351534</v>
      </c>
      <c r="FW17">
        <f>parameter_summary!FZ23</f>
        <v>3.3929103895603836</v>
      </c>
      <c r="FX17">
        <f>parameter_summary!GA23</f>
        <v>3.5643625317078964</v>
      </c>
      <c r="FY17">
        <f>parameter_summary!GB23</f>
        <v>3.4386818945449873</v>
      </c>
      <c r="FZ17">
        <f>parameter_summary!GC23</f>
        <v>3.6331913838868113</v>
      </c>
      <c r="GA17">
        <f>parameter_summary!GD23</f>
        <v>3.756034364140195</v>
      </c>
      <c r="GB17">
        <f>parameter_summary!GE23</f>
        <v>3.7957826193767534</v>
      </c>
      <c r="GC17">
        <f>parameter_summary!GF23</f>
        <v>3.8518947086315576</v>
      </c>
      <c r="GD17">
        <f>parameter_summary!GG23</f>
        <v>3.8170838996628866</v>
      </c>
      <c r="GE17">
        <f>parameter_summary!GH23</f>
        <v>3.7311124653461549</v>
      </c>
      <c r="GF17">
        <f>parameter_summary!GI23</f>
        <v>3.8872190966048423</v>
      </c>
      <c r="GG17">
        <f>parameter_summary!GJ23</f>
        <v>3.8534940766140862</v>
      </c>
      <c r="GH17">
        <f>parameter_summary!GK23</f>
        <v>3.7288985744053855</v>
      </c>
      <c r="GI17">
        <f>parameter_summary!GL23</f>
        <v>3.8240043769009304</v>
      </c>
      <c r="GJ17">
        <f>parameter_summary!GM23</f>
        <v>3.7747251764288148</v>
      </c>
      <c r="GK17">
        <f>parameter_summary!GN23</f>
        <v>3.8478527822999258</v>
      </c>
      <c r="GL17">
        <f>parameter_summary!GO23</f>
        <v>4.0125156884922593</v>
      </c>
      <c r="GM17">
        <f>parameter_summary!GP23</f>
        <v>4.1605124290721092</v>
      </c>
      <c r="GN17">
        <f>parameter_summary!GQ23</f>
        <v>3.9880495603711106</v>
      </c>
      <c r="GO17">
        <f>parameter_summary!GR23</f>
        <v>4.2096514288448104</v>
      </c>
      <c r="GP17">
        <f>parameter_summary!GS23</f>
        <v>4.0226496304026558</v>
      </c>
      <c r="GQ17">
        <f>parameter_summary!GT23</f>
        <v>4.1267527624326057</v>
      </c>
      <c r="GR17">
        <f>parameter_summary!GU23</f>
        <v>4.0413776000208079</v>
      </c>
      <c r="GS17">
        <f>parameter_summary!GV23</f>
        <v>4.171447837889823</v>
      </c>
      <c r="GT17">
        <f>parameter_summary!GW23</f>
        <v>3.9820047173480813</v>
      </c>
      <c r="GU17">
        <f>parameter_summary!GX23</f>
        <v>3.967937011531868</v>
      </c>
      <c r="GV17">
        <f>parameter_summary!GY23</f>
        <v>3.9766480511050881</v>
      </c>
      <c r="GW17">
        <f>parameter_summary!GZ23</f>
        <v>4.0268711901651963</v>
      </c>
      <c r="GX17">
        <f>parameter_summary!HA23</f>
        <v>3.6831008362844715</v>
      </c>
      <c r="GY17">
        <f>parameter_summary!HB23</f>
        <v>3.8268254198433569</v>
      </c>
      <c r="GZ17">
        <f>parameter_summary!HC23</f>
        <v>3.6657657430991843</v>
      </c>
      <c r="HA17">
        <f>parameter_summary!HD23</f>
        <v>3.74114101171961</v>
      </c>
      <c r="HB17">
        <f>parameter_summary!HE23</f>
        <v>3.7444591952213582</v>
      </c>
      <c r="HC17">
        <f>parameter_summary!HF23</f>
        <v>3.7951418896766862</v>
      </c>
      <c r="HD17">
        <f>parameter_summary!HG23</f>
        <v>3.8029755072544216</v>
      </c>
      <c r="HE17">
        <f>parameter_summary!HH23</f>
        <v>3.6515848631072538</v>
      </c>
      <c r="HF17">
        <f>parameter_summary!HI23</f>
        <v>3.6199114043732701</v>
      </c>
      <c r="HG17">
        <f>parameter_summary!HJ23</f>
        <v>3.5057102032879</v>
      </c>
      <c r="HH17">
        <f>parameter_summary!HK23</f>
        <v>3.5579796696193551</v>
      </c>
      <c r="HI17">
        <f>parameter_summary!HL23</f>
        <v>3.4173813749834734</v>
      </c>
      <c r="HJ17">
        <f>parameter_summary!HM23</f>
        <v>3.8368352413002027</v>
      </c>
      <c r="HK17">
        <f>parameter_summary!HN23</f>
        <v>3.6771324206341216</v>
      </c>
      <c r="HL17">
        <f>parameter_summary!HO23</f>
        <v>3.5794524295548218</v>
      </c>
      <c r="HM17">
        <f>parameter_summary!HP23</f>
        <v>3.4755557417517418</v>
      </c>
      <c r="HN17">
        <f>parameter_summary!HQ23</f>
        <v>3.4798829119341228</v>
      </c>
      <c r="HO17">
        <f>parameter_summary!HR23</f>
        <v>3.4122503621196181</v>
      </c>
      <c r="HP17">
        <f>parameter_summary!HS23</f>
        <v>3.4167985061305113</v>
      </c>
      <c r="HQ17">
        <f>parameter_summary!HT23</f>
        <v>3.3769316618444134</v>
      </c>
      <c r="HR17">
        <f>parameter_summary!HU23</f>
        <v>3.3724818580298312</v>
      </c>
      <c r="HS17">
        <f>parameter_summary!HV23</f>
        <v>3.3585733534314923</v>
      </c>
      <c r="HT17">
        <f>parameter_summary!HW23</f>
        <v>3.4097209795943142</v>
      </c>
      <c r="HU17">
        <f>parameter_summary!HX23</f>
        <v>3.252860067710543</v>
      </c>
      <c r="HV17">
        <f>parameter_summary!HY23</f>
        <v>3.1106401660989538</v>
      </c>
      <c r="HW17">
        <f>parameter_summary!HZ23</f>
        <v>2.9298049127544314</v>
      </c>
      <c r="HX17">
        <f>parameter_summary!IA23</f>
        <v>3.0378441868451751</v>
      </c>
      <c r="HY17">
        <f>parameter_summary!IB23</f>
        <v>2.9905789164592846</v>
      </c>
      <c r="HZ17">
        <f>parameter_summary!IC23</f>
        <v>2.882213143818765</v>
      </c>
      <c r="IA17">
        <f>parameter_summary!ID23</f>
        <v>2.9777262741094406</v>
      </c>
      <c r="IB17">
        <f>parameter_summary!IE23</f>
        <v>2.9001782614439753</v>
      </c>
      <c r="IC17">
        <f>parameter_summary!IF23</f>
        <v>2.9282198382022733</v>
      </c>
      <c r="ID17">
        <f>parameter_summary!IG23</f>
        <v>2.8828688173728736</v>
      </c>
      <c r="IE17">
        <f>parameter_summary!IH23</f>
        <v>2.6354145131054532</v>
      </c>
      <c r="IF17">
        <f>parameter_summary!II23</f>
        <v>2.6138915234601816</v>
      </c>
      <c r="IG17">
        <f>parameter_summary!IJ23</f>
        <v>2.5717776383962163</v>
      </c>
      <c r="IH17">
        <f>parameter_summary!IK23</f>
        <v>2.3990202152320488</v>
      </c>
      <c r="II17">
        <f>parameter_summary!IL23</f>
        <v>2.249692822008198</v>
      </c>
      <c r="IJ17">
        <f>parameter_summary!IM23</f>
        <v>2.2007745635648699</v>
      </c>
      <c r="IK17">
        <f>parameter_summary!IN23</f>
        <v>2.1081473638920185</v>
      </c>
      <c r="IL17">
        <f>parameter_summary!IO23</f>
        <v>1.9477159303592826</v>
      </c>
      <c r="IM17">
        <f>parameter_summary!IP23</f>
        <v>1.9583706599890016</v>
      </c>
      <c r="IN17">
        <f>parameter_summary!IQ23</f>
        <v>2.0122865113478197</v>
      </c>
      <c r="IO17">
        <f>parameter_summary!IR23</f>
        <v>2.0165040403318586</v>
      </c>
      <c r="IP17">
        <f>parameter_summary!IS23</f>
        <v>1.9654776666955089</v>
      </c>
      <c r="IQ17">
        <f>parameter_summary!IT23</f>
        <v>1.856061158203393</v>
      </c>
      <c r="IR17">
        <f>parameter_summary!IU23</f>
        <v>1.84154254795558</v>
      </c>
      <c r="IS17">
        <f>parameter_summary!IV23</f>
        <v>1.8054977213046315</v>
      </c>
      <c r="IT17">
        <f>parameter_summary!IW23</f>
        <v>2.4273942323018685</v>
      </c>
      <c r="IU17">
        <f>parameter_summary!IX23</f>
        <v>2.3466107850638269</v>
      </c>
      <c r="IV17">
        <f>parameter_summary!IY23</f>
        <v>2.3127443748699488</v>
      </c>
      <c r="IW17">
        <f>parameter_summary!IZ23</f>
        <v>2.2988170201457718</v>
      </c>
      <c r="IX17">
        <f>parameter_summary!JA23</f>
        <v>2.2375664394338766</v>
      </c>
      <c r="IY17">
        <f>parameter_summary!JB23</f>
        <v>2.1550450828743841</v>
      </c>
      <c r="IZ17">
        <f>parameter_summary!JC23</f>
        <v>2.1714241558748553</v>
      </c>
      <c r="JA17">
        <f>parameter_summary!JD23</f>
        <v>2.25964979922027</v>
      </c>
      <c r="JB17">
        <f>parameter_summary!JE23</f>
        <v>2.1976602480024057</v>
      </c>
      <c r="JC17">
        <f>parameter_summary!JF23</f>
        <v>2.1785848487736219</v>
      </c>
      <c r="JD17">
        <f>parameter_summary!JG23</f>
        <v>2.1006056080517226</v>
      </c>
      <c r="JE17">
        <f>parameter_summary!JH23</f>
        <v>2.0837435421328805</v>
      </c>
      <c r="JF17">
        <f>parameter_summary!JI23</f>
        <v>2.3040030214207312</v>
      </c>
      <c r="JG17">
        <f>parameter_summary!JJ23</f>
        <v>2.282117099749212</v>
      </c>
      <c r="JH17">
        <f>parameter_summary!JK23</f>
        <v>2.2813239160063095</v>
      </c>
      <c r="JI17">
        <f>parameter_summary!JL23</f>
        <v>2.2465133831699218</v>
      </c>
      <c r="JJ17">
        <f>parameter_summary!JM23</f>
        <v>2.1869717729702201</v>
      </c>
      <c r="JK17">
        <f>parameter_summary!JN23</f>
        <v>2.2992543155079974</v>
      </c>
      <c r="JL17">
        <f>parameter_summary!JO23</f>
        <v>2.2763738062115388</v>
      </c>
      <c r="JM17">
        <f>parameter_summary!JP23</f>
        <v>2.303933349585614</v>
      </c>
      <c r="JN17">
        <f>parameter_summary!JQ23</f>
        <v>2.1711562769997284</v>
      </c>
      <c r="JO17">
        <f>parameter_summary!JR23</f>
        <v>2.2250336127141592</v>
      </c>
      <c r="JP17">
        <f>parameter_summary!JS23</f>
        <v>2.2181005937345697</v>
      </c>
      <c r="JQ17">
        <f>parameter_summary!JT23</f>
        <v>2.1866782870821355</v>
      </c>
      <c r="JR17">
        <f>parameter_summary!JU23</f>
        <v>2.1173687062605246</v>
      </c>
      <c r="JS17">
        <f>parameter_summary!JV23</f>
        <v>2.1694292605500922</v>
      </c>
      <c r="JT17">
        <f>parameter_summary!JW23</f>
        <v>2.0398012881455281</v>
      </c>
      <c r="JU17">
        <f>parameter_summary!JX23</f>
        <v>2.0777555052206509</v>
      </c>
      <c r="JV17">
        <f>parameter_summary!JY23</f>
        <v>2.0412925031900162</v>
      </c>
      <c r="JW17">
        <f>parameter_summary!JZ23</f>
        <v>2.0352091500367897</v>
      </c>
      <c r="JX17">
        <f>parameter_summary!KA23</f>
        <v>1.9984304958469732</v>
      </c>
      <c r="JY17">
        <f>parameter_summary!KB23</f>
        <v>2.0664988206158355</v>
      </c>
      <c r="JZ17">
        <f>parameter_summary!KC23</f>
        <v>2.0415461028743604</v>
      </c>
      <c r="KA17">
        <f>parameter_summary!KD23</f>
        <v>1.9799080868895189</v>
      </c>
      <c r="KB17">
        <f>parameter_summary!KE23</f>
        <v>2.0414914410947169</v>
      </c>
      <c r="KC17">
        <f>parameter_summary!KF23</f>
        <v>2.008012058079351</v>
      </c>
      <c r="KD17">
        <f>parameter_summary!KG23</f>
        <v>2.0095598097835508</v>
      </c>
      <c r="KE17">
        <f>parameter_summary!KH23</f>
        <v>1.9628880207119166</v>
      </c>
      <c r="KF17">
        <f>parameter_summary!KI23</f>
        <v>1.975763811327748</v>
      </c>
      <c r="KG17">
        <f>parameter_summary!KJ23</f>
        <v>1.9901026360355383</v>
      </c>
      <c r="KH17">
        <f>parameter_summary!KK23</f>
        <v>1.987959478208785</v>
      </c>
      <c r="KI17">
        <f>parameter_summary!KL23</f>
        <v>1.9981621605719813</v>
      </c>
      <c r="KJ17">
        <f>parameter_summary!KM23</f>
        <v>1.9717781316006191</v>
      </c>
      <c r="KK17">
        <f>parameter_summary!KN23</f>
        <v>1.8919578016646597</v>
      </c>
      <c r="KL17">
        <f>parameter_summary!KO23</f>
        <v>1.9795107672130028</v>
      </c>
      <c r="KM17">
        <f>parameter_summary!KP23</f>
        <v>1.9029375171715142</v>
      </c>
      <c r="KN17">
        <f>parameter_summary!KQ23</f>
        <v>1.9197313142092423</v>
      </c>
      <c r="KO17">
        <f>parameter_summary!KR23</f>
        <v>1.8696577146302302</v>
      </c>
      <c r="KP17">
        <f>parameter_summary!KS23</f>
        <v>2.0306417039546076</v>
      </c>
      <c r="KQ17">
        <f>parameter_summary!KT23</f>
        <v>2.0019179743165578</v>
      </c>
      <c r="KR17">
        <f>parameter_summary!KU23</f>
        <v>1.9562580629275319</v>
      </c>
      <c r="KS17">
        <f>parameter_summary!KV23</f>
        <v>1.9813466763187935</v>
      </c>
      <c r="KT17">
        <f>parameter_summary!KW23</f>
        <v>1.9473831011794069</v>
      </c>
      <c r="KU17">
        <f>parameter_summary!KX23</f>
        <v>1.9956967819735127</v>
      </c>
      <c r="KV17">
        <f>parameter_summary!KY23</f>
        <v>1.9950409988209281</v>
      </c>
      <c r="KW17">
        <f>parameter_summary!KZ23</f>
        <v>1.894048711374674</v>
      </c>
      <c r="KX17">
        <f>parameter_summary!LA23</f>
        <v>1.9622717106589875</v>
      </c>
      <c r="KY17">
        <f>parameter_summary!LB23</f>
        <v>1.9582804952193515</v>
      </c>
      <c r="KZ17">
        <f>parameter_summary!LC23</f>
        <v>1.9795214415734654</v>
      </c>
      <c r="LA17">
        <f>parameter_summary!LD23</f>
        <v>1.9152534270198389</v>
      </c>
    </row>
    <row r="18" spans="1:313">
      <c r="A18" t="str">
        <f>parameter_summary!B24</f>
        <v>"Residential electricity price (small) in Switzerland, monthly data (1991-2016) in [CHF/kWh]"</v>
      </c>
      <c r="B18">
        <f>parameter_summary!E24</f>
        <v>0.10510833333333333</v>
      </c>
      <c r="C18">
        <f>parameter_summary!F24</f>
        <v>0.10551666666666668</v>
      </c>
      <c r="D18">
        <f>parameter_summary!G24</f>
        <v>0.10592500000000001</v>
      </c>
      <c r="E18">
        <f>parameter_summary!H24</f>
        <v>0.10633333333333334</v>
      </c>
      <c r="F18">
        <f>parameter_summary!I24</f>
        <v>0.10674166666666667</v>
      </c>
      <c r="G18">
        <f>parameter_summary!J24</f>
        <v>0.10715</v>
      </c>
      <c r="H18">
        <f>parameter_summary!K24</f>
        <v>0.10755833333333334</v>
      </c>
      <c r="I18">
        <f>parameter_summary!L24</f>
        <v>0.10796666666666667</v>
      </c>
      <c r="J18">
        <f>parameter_summary!M24</f>
        <v>0.108375</v>
      </c>
      <c r="K18">
        <f>parameter_summary!N24</f>
        <v>0.10878333333333334</v>
      </c>
      <c r="L18">
        <f>parameter_summary!O24</f>
        <v>0.10919166666666667</v>
      </c>
      <c r="M18">
        <f>parameter_summary!P24</f>
        <v>0.1096</v>
      </c>
      <c r="N18">
        <f>parameter_summary!Q24</f>
        <v>0.11015</v>
      </c>
      <c r="O18">
        <f>parameter_summary!R24</f>
        <v>0.11070000000000001</v>
      </c>
      <c r="P18">
        <f>parameter_summary!S24</f>
        <v>0.11125</v>
      </c>
      <c r="Q18">
        <f>parameter_summary!T24</f>
        <v>0.1118</v>
      </c>
      <c r="R18">
        <f>parameter_summary!U24</f>
        <v>0.11235000000000001</v>
      </c>
      <c r="S18">
        <f>parameter_summary!V24</f>
        <v>0.1129</v>
      </c>
      <c r="T18">
        <f>parameter_summary!W24</f>
        <v>0.11345</v>
      </c>
      <c r="U18">
        <f>parameter_summary!X24</f>
        <v>0.114</v>
      </c>
      <c r="V18">
        <f>parameter_summary!Y24</f>
        <v>0.11455</v>
      </c>
      <c r="W18">
        <f>parameter_summary!Z24</f>
        <v>0.11509999999999999</v>
      </c>
      <c r="X18">
        <f>parameter_summary!AA24</f>
        <v>0.11565</v>
      </c>
      <c r="Y18">
        <f>parameter_summary!AB24</f>
        <v>0.1162</v>
      </c>
      <c r="Z18">
        <f>parameter_summary!AC24</f>
        <v>0.11678333333333334</v>
      </c>
      <c r="AA18">
        <f>parameter_summary!AD24</f>
        <v>0.11736666666666666</v>
      </c>
      <c r="AB18">
        <f>parameter_summary!AE24</f>
        <v>0.11795</v>
      </c>
      <c r="AC18">
        <f>parameter_summary!AF24</f>
        <v>0.11853333333333334</v>
      </c>
      <c r="AD18">
        <f>parameter_summary!AG24</f>
        <v>0.11911666666666666</v>
      </c>
      <c r="AE18">
        <f>parameter_summary!AH24</f>
        <v>0.1197</v>
      </c>
      <c r="AF18">
        <f>parameter_summary!AI24</f>
        <v>0.12028333333333334</v>
      </c>
      <c r="AG18">
        <f>parameter_summary!AJ24</f>
        <v>0.12086666666666666</v>
      </c>
      <c r="AH18">
        <f>parameter_summary!AK24</f>
        <v>0.12145</v>
      </c>
      <c r="AI18">
        <f>parameter_summary!AL24</f>
        <v>0.12203333333333334</v>
      </c>
      <c r="AJ18">
        <f>parameter_summary!AM24</f>
        <v>0.12261666666666667</v>
      </c>
      <c r="AK18">
        <f>parameter_summary!AN24</f>
        <v>0.1232</v>
      </c>
      <c r="AL18">
        <f>parameter_summary!AO24</f>
        <v>0.123625</v>
      </c>
      <c r="AM18">
        <f>parameter_summary!AP24</f>
        <v>0.12405000000000001</v>
      </c>
      <c r="AN18">
        <f>parameter_summary!AQ24</f>
        <v>0.124475</v>
      </c>
      <c r="AO18">
        <f>parameter_summary!AR24</f>
        <v>0.1249</v>
      </c>
      <c r="AP18">
        <f>parameter_summary!AS24</f>
        <v>0.12532499999999999</v>
      </c>
      <c r="AQ18">
        <f>parameter_summary!AT24</f>
        <v>0.12575</v>
      </c>
      <c r="AR18">
        <f>parameter_summary!AU24</f>
        <v>0.12617500000000001</v>
      </c>
      <c r="AS18">
        <f>parameter_summary!AV24</f>
        <v>0.12659999999999999</v>
      </c>
      <c r="AT18">
        <f>parameter_summary!AW24</f>
        <v>0.127025</v>
      </c>
      <c r="AU18">
        <f>parameter_summary!AX24</f>
        <v>0.12745000000000001</v>
      </c>
      <c r="AV18">
        <f>parameter_summary!AY24</f>
        <v>0.12787499999999999</v>
      </c>
      <c r="AW18">
        <f>parameter_summary!AZ24</f>
        <v>0.1283</v>
      </c>
      <c r="AX18">
        <f>parameter_summary!BA24</f>
        <v>0.12926666666666667</v>
      </c>
      <c r="AY18">
        <f>parameter_summary!BB24</f>
        <v>0.13023333333333334</v>
      </c>
      <c r="AZ18">
        <f>parameter_summary!BC24</f>
        <v>0.13119999999999998</v>
      </c>
      <c r="BA18">
        <f>parameter_summary!BD24</f>
        <v>0.13216666666666665</v>
      </c>
      <c r="BB18">
        <f>parameter_summary!BE24</f>
        <v>0.13313333333333333</v>
      </c>
      <c r="BC18">
        <f>parameter_summary!BF24</f>
        <v>0.1341</v>
      </c>
      <c r="BD18">
        <f>parameter_summary!BG24</f>
        <v>0.13506666666666667</v>
      </c>
      <c r="BE18">
        <f>parameter_summary!BH24</f>
        <v>0.13603333333333334</v>
      </c>
      <c r="BF18">
        <f>parameter_summary!BI24</f>
        <v>0.13700000000000001</v>
      </c>
      <c r="BG18">
        <f>parameter_summary!BJ24</f>
        <v>0.13796666666666665</v>
      </c>
      <c r="BH18">
        <f>parameter_summary!BK24</f>
        <v>0.13893333333333333</v>
      </c>
      <c r="BI18">
        <f>parameter_summary!BL24</f>
        <v>0.1399</v>
      </c>
      <c r="BJ18">
        <f>parameter_summary!BM24</f>
        <v>0.13996666666666666</v>
      </c>
      <c r="BK18">
        <f>parameter_summary!BN24</f>
        <v>0.14003333333333334</v>
      </c>
      <c r="BL18">
        <f>parameter_summary!BO24</f>
        <v>0.1401</v>
      </c>
      <c r="BM18">
        <f>parameter_summary!BP24</f>
        <v>0.14016666666666666</v>
      </c>
      <c r="BN18">
        <f>parameter_summary!BQ24</f>
        <v>0.14023333333333332</v>
      </c>
      <c r="BO18">
        <f>parameter_summary!BR24</f>
        <v>0.14029999999999998</v>
      </c>
      <c r="BP18">
        <f>parameter_summary!BS24</f>
        <v>0.14036666666666667</v>
      </c>
      <c r="BQ18">
        <f>parameter_summary!BT24</f>
        <v>0.14043333333333333</v>
      </c>
      <c r="BR18">
        <f>parameter_summary!BU24</f>
        <v>0.14049999999999999</v>
      </c>
      <c r="BS18">
        <f>parameter_summary!BV24</f>
        <v>0.14056666666666667</v>
      </c>
      <c r="BT18">
        <f>parameter_summary!BW24</f>
        <v>0.14063333333333333</v>
      </c>
      <c r="BU18">
        <f>parameter_summary!BX24</f>
        <v>0.14069999999999999</v>
      </c>
      <c r="BV18">
        <f>parameter_summary!BY24</f>
        <v>0.14065833333333333</v>
      </c>
      <c r="BW18">
        <f>parameter_summary!BZ24</f>
        <v>0.14061666666666667</v>
      </c>
      <c r="BX18">
        <f>parameter_summary!CA24</f>
        <v>0.14057500000000001</v>
      </c>
      <c r="BY18">
        <f>parameter_summary!CB24</f>
        <v>0.14053333333333332</v>
      </c>
      <c r="BZ18">
        <f>parameter_summary!CC24</f>
        <v>0.14049166666666665</v>
      </c>
      <c r="CA18">
        <f>parameter_summary!CD24</f>
        <v>0.14044999999999999</v>
      </c>
      <c r="CB18">
        <f>parameter_summary!CE24</f>
        <v>0.14040833333333333</v>
      </c>
      <c r="CC18">
        <f>parameter_summary!CF24</f>
        <v>0.14036666666666667</v>
      </c>
      <c r="CD18">
        <f>parameter_summary!CG24</f>
        <v>0.14032499999999998</v>
      </c>
      <c r="CE18">
        <f>parameter_summary!CH24</f>
        <v>0.14028333333333332</v>
      </c>
      <c r="CF18">
        <f>parameter_summary!CI24</f>
        <v>0.14024166666666665</v>
      </c>
      <c r="CG18">
        <f>parameter_summary!CJ24</f>
        <v>0.14019999999999999</v>
      </c>
      <c r="CH18">
        <f>parameter_summary!CK24</f>
        <v>0.140125</v>
      </c>
      <c r="CI18">
        <f>parameter_summary!CL24</f>
        <v>0.14005000000000001</v>
      </c>
      <c r="CJ18">
        <f>parameter_summary!CM24</f>
        <v>0.13997499999999999</v>
      </c>
      <c r="CK18">
        <f>parameter_summary!CN24</f>
        <v>0.1399</v>
      </c>
      <c r="CL18">
        <f>parameter_summary!CO24</f>
        <v>0.139825</v>
      </c>
      <c r="CM18">
        <f>parameter_summary!CP24</f>
        <v>0.13974999999999999</v>
      </c>
      <c r="CN18">
        <f>parameter_summary!CQ24</f>
        <v>0.13967499999999999</v>
      </c>
      <c r="CO18">
        <f>parameter_summary!CR24</f>
        <v>0.1396</v>
      </c>
      <c r="CP18">
        <f>parameter_summary!CS24</f>
        <v>0.13952500000000001</v>
      </c>
      <c r="CQ18">
        <f>parameter_summary!CT24</f>
        <v>0.13945000000000002</v>
      </c>
      <c r="CR18">
        <f>parameter_summary!CU24</f>
        <v>0.139375</v>
      </c>
      <c r="CS18">
        <f>parameter_summary!CV24</f>
        <v>0.13930000000000001</v>
      </c>
      <c r="CT18">
        <f>parameter_summary!CW24</f>
        <v>0.13934166666666667</v>
      </c>
      <c r="CU18">
        <f>parameter_summary!CX24</f>
        <v>0.13938333333333333</v>
      </c>
      <c r="CV18">
        <f>parameter_summary!CY24</f>
        <v>0.13942500000000002</v>
      </c>
      <c r="CW18">
        <f>parameter_summary!CZ24</f>
        <v>0.13946666666666668</v>
      </c>
      <c r="CX18">
        <f>parameter_summary!DA24</f>
        <v>0.13950833333333335</v>
      </c>
      <c r="CY18">
        <f>parameter_summary!DB24</f>
        <v>0.13955000000000001</v>
      </c>
      <c r="CZ18">
        <f>parameter_summary!DC24</f>
        <v>0.13959166666666667</v>
      </c>
      <c r="DA18">
        <f>parameter_summary!DD24</f>
        <v>0.13963333333333333</v>
      </c>
      <c r="DB18">
        <f>parameter_summary!DE24</f>
        <v>0.13967499999999999</v>
      </c>
      <c r="DC18">
        <f>parameter_summary!DF24</f>
        <v>0.13971666666666668</v>
      </c>
      <c r="DD18">
        <f>parameter_summary!DG24</f>
        <v>0.13975833333333335</v>
      </c>
      <c r="DE18">
        <f>parameter_summary!DH24</f>
        <v>0.13980000000000001</v>
      </c>
      <c r="DF18">
        <f>parameter_summary!DI24</f>
        <v>0.14704</v>
      </c>
      <c r="DG18">
        <f>parameter_summary!DJ24</f>
        <v>0.15428</v>
      </c>
      <c r="DH18">
        <f>parameter_summary!DK24</f>
        <v>0.16152</v>
      </c>
      <c r="DI18">
        <f>parameter_summary!DL24</f>
        <v>0.16875999999999999</v>
      </c>
      <c r="DJ18">
        <f>parameter_summary!DM24</f>
        <v>0.17599999999999999</v>
      </c>
      <c r="DK18">
        <f>parameter_summary!DN24</f>
        <v>0.17599999999999999</v>
      </c>
      <c r="DL18">
        <f>parameter_summary!DO24</f>
        <v>0.17710000000000001</v>
      </c>
      <c r="DM18">
        <f>parameter_summary!DP24</f>
        <v>0.1762</v>
      </c>
      <c r="DN18">
        <f>parameter_summary!DQ24</f>
        <v>0.1762</v>
      </c>
      <c r="DO18">
        <f>parameter_summary!DR24</f>
        <v>0.17799999999999999</v>
      </c>
      <c r="DP18">
        <f>parameter_summary!DS24</f>
        <v>0.17799999999999999</v>
      </c>
      <c r="DQ18">
        <f>parameter_summary!DT24</f>
        <v>0.17799999999999999</v>
      </c>
      <c r="DR18">
        <f>parameter_summary!DU24</f>
        <v>0.17799999999999999</v>
      </c>
      <c r="DS18">
        <f>parameter_summary!DV24</f>
        <v>0.17799999999999999</v>
      </c>
      <c r="DT18">
        <f>parameter_summary!DW24</f>
        <v>0.17799999999999999</v>
      </c>
      <c r="DU18">
        <f>parameter_summary!DX24</f>
        <v>0.17799999999999999</v>
      </c>
      <c r="DV18">
        <f>parameter_summary!DY24</f>
        <v>0.17799999999999999</v>
      </c>
      <c r="DW18">
        <f>parameter_summary!DZ24</f>
        <v>0.17799999999999999</v>
      </c>
      <c r="DX18">
        <f>parameter_summary!EA24</f>
        <v>0.17799999999999999</v>
      </c>
      <c r="DY18">
        <f>parameter_summary!EB24</f>
        <v>0.17799999999999999</v>
      </c>
      <c r="DZ18">
        <f>parameter_summary!EC24</f>
        <v>0.17780000000000001</v>
      </c>
      <c r="EA18">
        <f>parameter_summary!ED24</f>
        <v>0.17710000000000001</v>
      </c>
      <c r="EB18">
        <f>parameter_summary!EE24</f>
        <v>0.17710000000000001</v>
      </c>
      <c r="EC18">
        <f>parameter_summary!EF24</f>
        <v>0.17710000000000001</v>
      </c>
      <c r="ED18">
        <f>parameter_summary!EG24</f>
        <v>0.17710000000000001</v>
      </c>
      <c r="EE18">
        <f>parameter_summary!EH24</f>
        <v>0.17699999999999999</v>
      </c>
      <c r="EF18">
        <f>parameter_summary!EI24</f>
        <v>0.17699999999999999</v>
      </c>
      <c r="EG18">
        <f>parameter_summary!EJ24</f>
        <v>0.1769</v>
      </c>
      <c r="EH18">
        <f>parameter_summary!EK24</f>
        <v>0.1769</v>
      </c>
      <c r="EI18">
        <f>parameter_summary!EL24</f>
        <v>0.1769</v>
      </c>
      <c r="EJ18">
        <f>parameter_summary!EM24</f>
        <v>0.1769</v>
      </c>
      <c r="EK18">
        <f>parameter_summary!EN24</f>
        <v>0.1769</v>
      </c>
      <c r="EL18">
        <f>parameter_summary!EO24</f>
        <v>0.1769</v>
      </c>
      <c r="EM18">
        <f>parameter_summary!EP24</f>
        <v>0.17580000000000001</v>
      </c>
      <c r="EN18">
        <f>parameter_summary!EQ24</f>
        <v>0.17460000000000001</v>
      </c>
      <c r="EO18">
        <f>parameter_summary!ER24</f>
        <v>0.17460000000000001</v>
      </c>
      <c r="EP18">
        <f>parameter_summary!ES24</f>
        <v>0.17460000000000001</v>
      </c>
      <c r="EQ18">
        <f>parameter_summary!ET24</f>
        <v>0.1741</v>
      </c>
      <c r="ER18">
        <f>parameter_summary!EU24</f>
        <v>0.1741</v>
      </c>
      <c r="ES18">
        <f>parameter_summary!EV24</f>
        <v>0.1741</v>
      </c>
      <c r="ET18">
        <f>parameter_summary!EW24</f>
        <v>0.17369999999999999</v>
      </c>
      <c r="EU18">
        <f>parameter_summary!EX24</f>
        <v>0.17369999999999999</v>
      </c>
      <c r="EV18">
        <f>parameter_summary!EY24</f>
        <v>0.17369999999999999</v>
      </c>
      <c r="EW18">
        <f>parameter_summary!EZ24</f>
        <v>0.17369999999999999</v>
      </c>
      <c r="EX18">
        <f>parameter_summary!FA24</f>
        <v>0.17369999999999999</v>
      </c>
      <c r="EY18">
        <f>parameter_summary!FB24</f>
        <v>0.1719</v>
      </c>
      <c r="EZ18">
        <f>parameter_summary!FC24</f>
        <v>0.17169999999999999</v>
      </c>
      <c r="FA18">
        <f>parameter_summary!FD24</f>
        <v>0.17169999999999999</v>
      </c>
      <c r="FB18">
        <f>parameter_summary!FE24</f>
        <v>0.17169999999999999</v>
      </c>
      <c r="FC18">
        <f>parameter_summary!FF24</f>
        <v>0.17169999999999999</v>
      </c>
      <c r="FD18">
        <f>parameter_summary!FG24</f>
        <v>0.17130000000000001</v>
      </c>
      <c r="FE18">
        <f>parameter_summary!FH24</f>
        <v>0.17130000000000001</v>
      </c>
      <c r="FF18">
        <f>parameter_summary!FI24</f>
        <v>0.17130000000000001</v>
      </c>
      <c r="FG18">
        <f>parameter_summary!FJ24</f>
        <v>0.17130000000000001</v>
      </c>
      <c r="FH18">
        <f>parameter_summary!FK24</f>
        <v>0.17130000000000001</v>
      </c>
      <c r="FI18">
        <f>parameter_summary!FL24</f>
        <v>0.17130000000000001</v>
      </c>
      <c r="FJ18">
        <f>parameter_summary!FM24</f>
        <v>0.17130000000000001</v>
      </c>
      <c r="FK18">
        <f>parameter_summary!FN24</f>
        <v>0.17130000000000001</v>
      </c>
      <c r="FL18">
        <f>parameter_summary!FO24</f>
        <v>0.17080000000000001</v>
      </c>
      <c r="FM18">
        <f>parameter_summary!FP24</f>
        <v>0.16819999999999999</v>
      </c>
      <c r="FN18">
        <f>parameter_summary!FQ24</f>
        <v>0.16719999999999999</v>
      </c>
      <c r="FO18">
        <f>parameter_summary!FR24</f>
        <v>0.16719999999999999</v>
      </c>
      <c r="FP18">
        <f>parameter_summary!FS24</f>
        <v>0.16650000000000001</v>
      </c>
      <c r="FQ18">
        <f>parameter_summary!FT24</f>
        <v>0.1663</v>
      </c>
      <c r="FR18">
        <f>parameter_summary!FU24</f>
        <v>0.1663</v>
      </c>
      <c r="FS18">
        <f>parameter_summary!FV24</f>
        <v>0.1663</v>
      </c>
      <c r="FT18">
        <f>parameter_summary!FW24</f>
        <v>0.1663</v>
      </c>
      <c r="FU18">
        <f>parameter_summary!FX24</f>
        <v>0.1663</v>
      </c>
      <c r="FV18">
        <f>parameter_summary!FY24</f>
        <v>0.1663</v>
      </c>
      <c r="FW18">
        <f>parameter_summary!FZ24</f>
        <v>0.1663</v>
      </c>
      <c r="FX18">
        <f>parameter_summary!GA24</f>
        <v>0.1663</v>
      </c>
      <c r="FY18">
        <f>parameter_summary!GB24</f>
        <v>0.1663</v>
      </c>
      <c r="FZ18">
        <f>parameter_summary!GC24</f>
        <v>0.161</v>
      </c>
      <c r="GA18">
        <f>parameter_summary!GD24</f>
        <v>0.161</v>
      </c>
      <c r="GB18">
        <f>parameter_summary!GE24</f>
        <v>0.161</v>
      </c>
      <c r="GC18">
        <f>parameter_summary!GF24</f>
        <v>0.161</v>
      </c>
      <c r="GD18">
        <f>parameter_summary!GG24</f>
        <v>0.161</v>
      </c>
      <c r="GE18">
        <f>parameter_summary!GH24</f>
        <v>0.161</v>
      </c>
      <c r="GF18">
        <f>parameter_summary!GI24</f>
        <v>0.161</v>
      </c>
      <c r="GG18">
        <f>parameter_summary!GJ24</f>
        <v>0.161</v>
      </c>
      <c r="GH18">
        <f>parameter_summary!GK24</f>
        <v>0.161</v>
      </c>
      <c r="GI18">
        <f>parameter_summary!GL24</f>
        <v>0.161</v>
      </c>
      <c r="GJ18">
        <f>parameter_summary!GM24</f>
        <v>0.16059999999999999</v>
      </c>
      <c r="GK18">
        <f>parameter_summary!GN24</f>
        <v>0.16059999999999999</v>
      </c>
      <c r="GL18">
        <f>parameter_summary!GO24</f>
        <v>0.15859999999999999</v>
      </c>
      <c r="GM18">
        <f>parameter_summary!GP24</f>
        <v>0.15859999999999999</v>
      </c>
      <c r="GN18">
        <f>parameter_summary!GQ24</f>
        <v>0.15859999999999999</v>
      </c>
      <c r="GO18">
        <f>parameter_summary!GR24</f>
        <v>0.15859999999999999</v>
      </c>
      <c r="GP18">
        <f>parameter_summary!GS24</f>
        <v>0.15859999999999999</v>
      </c>
      <c r="GQ18">
        <f>parameter_summary!GT24</f>
        <v>0.15859999999999999</v>
      </c>
      <c r="GR18">
        <f>parameter_summary!GU24</f>
        <v>0.15859999999999999</v>
      </c>
      <c r="GS18">
        <f>parameter_summary!GV24</f>
        <v>0.15859999999999999</v>
      </c>
      <c r="GT18">
        <f>parameter_summary!GW24</f>
        <v>0.15859999999999999</v>
      </c>
      <c r="GU18">
        <f>parameter_summary!GX24</f>
        <v>0.1588</v>
      </c>
      <c r="GV18">
        <f>parameter_summary!GY24</f>
        <v>0.15859999999999999</v>
      </c>
      <c r="GW18">
        <f>parameter_summary!GZ24</f>
        <v>0.15920000000000001</v>
      </c>
      <c r="GX18">
        <f>parameter_summary!HA24</f>
        <v>0.161</v>
      </c>
      <c r="GY18">
        <f>parameter_summary!HB24</f>
        <v>0.161</v>
      </c>
      <c r="GZ18">
        <f>parameter_summary!HC24</f>
        <v>0.161</v>
      </c>
      <c r="HA18">
        <f>parameter_summary!HD24</f>
        <v>0.161</v>
      </c>
      <c r="HB18">
        <f>parameter_summary!HE24</f>
        <v>0.161</v>
      </c>
      <c r="HC18">
        <f>parameter_summary!HF24</f>
        <v>0.161</v>
      </c>
      <c r="HD18">
        <f>parameter_summary!HG24</f>
        <v>0.161</v>
      </c>
      <c r="HE18">
        <f>parameter_summary!HH24</f>
        <v>0.161</v>
      </c>
      <c r="HF18">
        <f>parameter_summary!HI24</f>
        <v>0.16120000000000001</v>
      </c>
      <c r="HG18">
        <f>parameter_summary!HJ24</f>
        <v>0.16320000000000001</v>
      </c>
      <c r="HH18">
        <f>parameter_summary!HK24</f>
        <v>0.16370000000000001</v>
      </c>
      <c r="HI18">
        <f>parameter_summary!HL24</f>
        <v>0.16370000000000001</v>
      </c>
      <c r="HJ18">
        <f>parameter_summary!HM24</f>
        <v>0.16370000000000001</v>
      </c>
      <c r="HK18">
        <f>parameter_summary!HN24</f>
        <v>0.16370000000000001</v>
      </c>
      <c r="HL18">
        <f>parameter_summary!HO24</f>
        <v>0.16370000000000001</v>
      </c>
      <c r="HM18">
        <f>parameter_summary!HP24</f>
        <v>0.16370000000000001</v>
      </c>
      <c r="HN18">
        <f>parameter_summary!HQ24</f>
        <v>0.17380000000000001</v>
      </c>
      <c r="HO18">
        <f>parameter_summary!HR24</f>
        <v>0.17380000000000001</v>
      </c>
      <c r="HP18">
        <f>parameter_summary!HS24</f>
        <v>0.17380000000000001</v>
      </c>
      <c r="HQ18">
        <f>parameter_summary!HT24</f>
        <v>0.17380000000000001</v>
      </c>
      <c r="HR18">
        <f>parameter_summary!HU24</f>
        <v>0.17380000000000001</v>
      </c>
      <c r="HS18">
        <f>parameter_summary!HV24</f>
        <v>0.17599999999999999</v>
      </c>
      <c r="HT18">
        <f>parameter_summary!HW24</f>
        <v>0.17599999999999999</v>
      </c>
      <c r="HU18">
        <f>parameter_summary!HX24</f>
        <v>0.17599999999999999</v>
      </c>
      <c r="HV18">
        <f>parameter_summary!HY24</f>
        <v>0.18129999999999999</v>
      </c>
      <c r="HW18">
        <f>parameter_summary!HZ24</f>
        <v>0.18129999999999999</v>
      </c>
      <c r="HX18">
        <f>parameter_summary!IA24</f>
        <v>0.18129999999999999</v>
      </c>
      <c r="HY18">
        <f>parameter_summary!IB24</f>
        <v>0.18129999999999999</v>
      </c>
      <c r="HZ18">
        <f>parameter_summary!IC24</f>
        <v>0.18129999999999999</v>
      </c>
      <c r="IA18">
        <f>parameter_summary!ID24</f>
        <v>0.18129999999999999</v>
      </c>
      <c r="IB18">
        <f>parameter_summary!IE24</f>
        <v>0.18129999999999999</v>
      </c>
      <c r="IC18">
        <f>parameter_summary!IF24</f>
        <v>0.18129999999999999</v>
      </c>
      <c r="ID18">
        <f>parameter_summary!IG24</f>
        <v>0.18129999999999999</v>
      </c>
      <c r="IE18">
        <f>parameter_summary!IH24</f>
        <v>0.1817</v>
      </c>
      <c r="IF18">
        <f>parameter_summary!II24</f>
        <v>0.1817</v>
      </c>
      <c r="IG18">
        <f>parameter_summary!IJ24</f>
        <v>0.1817</v>
      </c>
      <c r="IH18">
        <f>parameter_summary!IK24</f>
        <v>0.19009999999999999</v>
      </c>
      <c r="II18">
        <f>parameter_summary!IL24</f>
        <v>0.19009999999999999</v>
      </c>
      <c r="IJ18">
        <f>parameter_summary!IM24</f>
        <v>0.19009999999999999</v>
      </c>
      <c r="IK18">
        <f>parameter_summary!IN24</f>
        <v>0.19009999999999999</v>
      </c>
      <c r="IL18">
        <f>parameter_summary!IO24</f>
        <v>0.19009999999999999</v>
      </c>
      <c r="IM18">
        <f>parameter_summary!IP24</f>
        <v>0.19009999999999999</v>
      </c>
      <c r="IN18">
        <f>parameter_summary!IQ24</f>
        <v>0.19009999999999999</v>
      </c>
      <c r="IO18">
        <f>parameter_summary!IR24</f>
        <v>0.19009999999999999</v>
      </c>
      <c r="IP18">
        <f>parameter_summary!IS24</f>
        <v>0.19009999999999999</v>
      </c>
      <c r="IQ18">
        <f>parameter_summary!IT24</f>
        <v>0.1888</v>
      </c>
      <c r="IR18">
        <f>parameter_summary!IU24</f>
        <v>0.1888</v>
      </c>
      <c r="IS18">
        <f>parameter_summary!IV24</f>
        <v>0.1888</v>
      </c>
      <c r="IT18">
        <f>parameter_summary!IW24</f>
        <v>0.18479999999999999</v>
      </c>
      <c r="IU18">
        <f>parameter_summary!IX24</f>
        <v>0.18479999999999999</v>
      </c>
      <c r="IV18">
        <f>parameter_summary!IY24</f>
        <v>0.18479999999999999</v>
      </c>
      <c r="IW18">
        <f>parameter_summary!IZ24</f>
        <v>0.18479999999999999</v>
      </c>
      <c r="IX18">
        <f>parameter_summary!JA24</f>
        <v>0.18479999999999999</v>
      </c>
      <c r="IY18">
        <f>parameter_summary!JB24</f>
        <v>0.18479999999999999</v>
      </c>
      <c r="IZ18">
        <f>parameter_summary!JC24</f>
        <v>0.18479999999999999</v>
      </c>
      <c r="JA18">
        <f>parameter_summary!JD24</f>
        <v>0.18479999999999999</v>
      </c>
      <c r="JB18">
        <f>parameter_summary!JE24</f>
        <v>0.18479999999999999</v>
      </c>
      <c r="JC18">
        <f>parameter_summary!JF24</f>
        <v>0.18379999999999999</v>
      </c>
      <c r="JD18">
        <f>parameter_summary!JG24</f>
        <v>0.18379999999999999</v>
      </c>
      <c r="JE18">
        <f>parameter_summary!JH24</f>
        <v>0.18379999999999999</v>
      </c>
      <c r="JF18">
        <f>parameter_summary!JI24</f>
        <v>0.1822</v>
      </c>
      <c r="JG18">
        <f>parameter_summary!JJ24</f>
        <v>0.1822</v>
      </c>
      <c r="JH18">
        <f>parameter_summary!JK24</f>
        <v>0.1822</v>
      </c>
      <c r="JI18">
        <f>parameter_summary!JL24</f>
        <v>0.1822</v>
      </c>
      <c r="JJ18">
        <f>parameter_summary!JM24</f>
        <v>0.1822</v>
      </c>
      <c r="JK18">
        <f>parameter_summary!JN24</f>
        <v>0.1822</v>
      </c>
      <c r="JL18">
        <f>parameter_summary!JO24</f>
        <v>0.1822</v>
      </c>
      <c r="JM18">
        <f>parameter_summary!JP24</f>
        <v>0.1822</v>
      </c>
      <c r="JN18">
        <f>parameter_summary!JQ24</f>
        <v>0.1822</v>
      </c>
      <c r="JO18">
        <f>parameter_summary!JR24</f>
        <v>0.18240000000000001</v>
      </c>
      <c r="JP18">
        <f>parameter_summary!JS24</f>
        <v>0.18240000000000001</v>
      </c>
      <c r="JQ18">
        <f>parameter_summary!JT24</f>
        <v>0.18240000000000001</v>
      </c>
      <c r="JR18">
        <f>parameter_summary!JU24</f>
        <v>0.1852</v>
      </c>
      <c r="JS18">
        <f>parameter_summary!JV24</f>
        <v>0.1852</v>
      </c>
      <c r="JT18">
        <f>parameter_summary!JW24</f>
        <v>0.1852</v>
      </c>
      <c r="JU18">
        <f>parameter_summary!JX24</f>
        <v>0.1852</v>
      </c>
      <c r="JV18">
        <f>parameter_summary!JY24</f>
        <v>0.1852</v>
      </c>
      <c r="JW18">
        <f>parameter_summary!JZ24</f>
        <v>0.1852</v>
      </c>
      <c r="JX18">
        <f>parameter_summary!KA24</f>
        <v>0.1852</v>
      </c>
      <c r="JY18">
        <f>parameter_summary!KB24</f>
        <v>0.1852</v>
      </c>
      <c r="JZ18">
        <f>parameter_summary!KC24</f>
        <v>0.1852</v>
      </c>
      <c r="KA18">
        <f>parameter_summary!KD24</f>
        <v>0.1852</v>
      </c>
      <c r="KB18">
        <f>parameter_summary!KE24</f>
        <v>0.1852</v>
      </c>
      <c r="KC18">
        <f>parameter_summary!KF24</f>
        <v>0.1852</v>
      </c>
      <c r="KD18">
        <f>parameter_summary!KG24</f>
        <v>0.192</v>
      </c>
      <c r="KE18">
        <f>parameter_summary!KH24</f>
        <v>0.192</v>
      </c>
      <c r="KF18">
        <f>parameter_summary!KI24</f>
        <v>0.192</v>
      </c>
      <c r="KG18">
        <f>parameter_summary!KJ24</f>
        <v>0.192</v>
      </c>
      <c r="KH18">
        <f>parameter_summary!KK24</f>
        <v>0.192</v>
      </c>
      <c r="KI18">
        <f>parameter_summary!KL24</f>
        <v>0.192</v>
      </c>
      <c r="KJ18">
        <f>parameter_summary!KM24</f>
        <v>0.192</v>
      </c>
      <c r="KK18">
        <f>parameter_summary!KN24</f>
        <v>0.192</v>
      </c>
      <c r="KL18">
        <f>parameter_summary!KO24</f>
        <v>0.192</v>
      </c>
      <c r="KM18">
        <f>parameter_summary!KP24</f>
        <v>0.19189999999999999</v>
      </c>
      <c r="KN18">
        <f>parameter_summary!KQ24</f>
        <v>0.19189999999999999</v>
      </c>
      <c r="KO18">
        <f>parameter_summary!KR24</f>
        <v>0.19189999999999999</v>
      </c>
      <c r="KP18">
        <f>parameter_summary!KS24</f>
        <v>0.19409999999999999</v>
      </c>
      <c r="KQ18">
        <f>parameter_summary!KT24</f>
        <v>0.19400000000000001</v>
      </c>
      <c r="KR18">
        <f>parameter_summary!KU24</f>
        <v>0.19400000000000001</v>
      </c>
      <c r="KS18">
        <f>parameter_summary!KV24</f>
        <v>0.19400000000000001</v>
      </c>
      <c r="KT18">
        <f>parameter_summary!KW24</f>
        <v>0.19400000000000001</v>
      </c>
      <c r="KU18">
        <f>parameter_summary!KX24</f>
        <v>0.19400000000000001</v>
      </c>
      <c r="KV18">
        <f>parameter_summary!KY24</f>
        <v>0.19400000000000001</v>
      </c>
      <c r="KW18">
        <f>parameter_summary!KZ24</f>
        <v>0.19400000000000001</v>
      </c>
      <c r="KX18">
        <f>parameter_summary!LA24</f>
        <v>0.19400000000000001</v>
      </c>
      <c r="KY18">
        <f>parameter_summary!LB24</f>
        <v>0.19400000000000001</v>
      </c>
      <c r="KZ18">
        <f>parameter_summary!LC24</f>
        <v>0.19400000000000001</v>
      </c>
      <c r="LA18">
        <f>parameter_summary!LD24</f>
        <v>0.19400000000000001</v>
      </c>
    </row>
    <row r="19" spans="1:313">
      <c r="A19" t="str">
        <f>parameter_summary!B25</f>
        <v>"Commercial electricity price (med) in Switzerland, monthly data (1991-2016) in [CHF/kWh]"</v>
      </c>
      <c r="B19">
        <f>parameter_summary!E25</f>
        <v>0.21241101790977102</v>
      </c>
      <c r="C19">
        <f>parameter_summary!F25</f>
        <v>0.21092462026751302</v>
      </c>
      <c r="D19">
        <f>parameter_summary!G25</f>
        <v>0.20943822262525502</v>
      </c>
      <c r="E19">
        <f>parameter_summary!H25</f>
        <v>0.20795182498299705</v>
      </c>
      <c r="F19">
        <f>parameter_summary!I25</f>
        <v>0.20646542734073906</v>
      </c>
      <c r="G19">
        <f>parameter_summary!J25</f>
        <v>0.20497902969848106</v>
      </c>
      <c r="H19">
        <f>parameter_summary!K25</f>
        <v>0.20349263205622309</v>
      </c>
      <c r="I19">
        <f>parameter_summary!L25</f>
        <v>0.20200623441396509</v>
      </c>
      <c r="J19">
        <f>parameter_summary!M25</f>
        <v>0.20051983677170709</v>
      </c>
      <c r="K19">
        <f>parameter_summary!N25</f>
        <v>0.19903343912944912</v>
      </c>
      <c r="L19">
        <f>parameter_summary!O25</f>
        <v>0.19754704148719113</v>
      </c>
      <c r="M19">
        <f>parameter_summary!P25</f>
        <v>0.19606064384493316</v>
      </c>
      <c r="N19">
        <f>parameter_summary!Q25</f>
        <v>0.19821831784175925</v>
      </c>
      <c r="O19">
        <f>parameter_summary!R25</f>
        <v>0.20037599183858537</v>
      </c>
      <c r="P19">
        <f>parameter_summary!S25</f>
        <v>0.20253366583541149</v>
      </c>
      <c r="Q19">
        <f>parameter_summary!T25</f>
        <v>0.20469133983223761</v>
      </c>
      <c r="R19">
        <f>parameter_summary!U25</f>
        <v>0.20684901382906373</v>
      </c>
      <c r="S19">
        <f>parameter_summary!V25</f>
        <v>0.20900668782588985</v>
      </c>
      <c r="T19">
        <f>parameter_summary!W25</f>
        <v>0.20766413511675361</v>
      </c>
      <c r="U19">
        <f>parameter_summary!X25</f>
        <v>0.20632158240761733</v>
      </c>
      <c r="V19">
        <f>parameter_summary!Y25</f>
        <v>0.20497902969848111</v>
      </c>
      <c r="W19">
        <f>parameter_summary!Z25</f>
        <v>0.20363647698934484</v>
      </c>
      <c r="X19">
        <f>parameter_summary!AA25</f>
        <v>0.20229392428020859</v>
      </c>
      <c r="Y19">
        <f>parameter_summary!AB25</f>
        <v>0.20095137157107232</v>
      </c>
      <c r="Z19">
        <f>parameter_summary!AC25</f>
        <v>0.20306109725685786</v>
      </c>
      <c r="AA19">
        <f>parameter_summary!AD25</f>
        <v>0.20517082294264341</v>
      </c>
      <c r="AB19">
        <f>parameter_summary!AE25</f>
        <v>0.20728054862842896</v>
      </c>
      <c r="AC19">
        <f>parameter_summary!AF25</f>
        <v>0.20939027431421445</v>
      </c>
      <c r="AD19">
        <f>parameter_summary!AG25</f>
        <v>0.21149999999999999</v>
      </c>
      <c r="AE19">
        <f>parameter_summary!AH25</f>
        <v>0.21149999999999999</v>
      </c>
      <c r="AF19">
        <f>parameter_summary!AI25</f>
        <v>0.21149999999999999</v>
      </c>
      <c r="AG19">
        <f>parameter_summary!AJ25</f>
        <v>0.21149999999999999</v>
      </c>
      <c r="AH19">
        <f>parameter_summary!AK25</f>
        <v>0.21149999999999999</v>
      </c>
      <c r="AI19">
        <f>parameter_summary!AL25</f>
        <v>0.2102</v>
      </c>
      <c r="AJ19">
        <f>parameter_summary!AM25</f>
        <v>0.20899999999999999</v>
      </c>
      <c r="AK19">
        <f>parameter_summary!AN25</f>
        <v>0.20899999999999999</v>
      </c>
      <c r="AL19">
        <f>parameter_summary!AO25</f>
        <v>0.20979999999999999</v>
      </c>
      <c r="AM19">
        <f>parameter_summary!AP25</f>
        <v>0.20979999999999999</v>
      </c>
      <c r="AN19">
        <f>parameter_summary!AQ25</f>
        <v>0.20979999999999999</v>
      </c>
      <c r="AO19">
        <f>parameter_summary!AR25</f>
        <v>0.2099</v>
      </c>
      <c r="AP19">
        <f>parameter_summary!AS25</f>
        <v>0.2099</v>
      </c>
      <c r="AQ19">
        <f>parameter_summary!AT25</f>
        <v>0.2099</v>
      </c>
      <c r="AR19">
        <f>parameter_summary!AU25</f>
        <v>0.21029999999999999</v>
      </c>
      <c r="AS19">
        <f>parameter_summary!AV25</f>
        <v>0.21029999999999999</v>
      </c>
      <c r="AT19">
        <f>parameter_summary!AW25</f>
        <v>0.21029999999999999</v>
      </c>
      <c r="AU19">
        <f>parameter_summary!AX25</f>
        <v>0.21260000000000001</v>
      </c>
      <c r="AV19">
        <f>parameter_summary!AY25</f>
        <v>0.21260000000000001</v>
      </c>
      <c r="AW19">
        <f>parameter_summary!AZ25</f>
        <v>0.21260000000000001</v>
      </c>
      <c r="AX19">
        <f>parameter_summary!BA25</f>
        <v>0.21490000000000001</v>
      </c>
      <c r="AY19">
        <f>parameter_summary!BB25</f>
        <v>0.21490000000000001</v>
      </c>
      <c r="AZ19">
        <f>parameter_summary!BC25</f>
        <v>0.21490000000000001</v>
      </c>
      <c r="BA19">
        <f>parameter_summary!BD25</f>
        <v>0.2152</v>
      </c>
      <c r="BB19">
        <f>parameter_summary!BE25</f>
        <v>0.2152</v>
      </c>
      <c r="BC19">
        <f>parameter_summary!BF25</f>
        <v>0.2152</v>
      </c>
      <c r="BD19">
        <f>parameter_summary!BG25</f>
        <v>0.2152</v>
      </c>
      <c r="BE19">
        <f>parameter_summary!BH25</f>
        <v>0.2152</v>
      </c>
      <c r="BF19">
        <f>parameter_summary!BI25</f>
        <v>0.2152</v>
      </c>
      <c r="BG19">
        <f>parameter_summary!BJ25</f>
        <v>0.21859999999999999</v>
      </c>
      <c r="BH19">
        <f>parameter_summary!BK25</f>
        <v>0.21859999999999999</v>
      </c>
      <c r="BI19">
        <f>parameter_summary!BL25</f>
        <v>0.21859999999999999</v>
      </c>
      <c r="BJ19">
        <f>parameter_summary!BM25</f>
        <v>0.21859999999999999</v>
      </c>
      <c r="BK19">
        <f>parameter_summary!BN25</f>
        <v>0.21859999999999999</v>
      </c>
      <c r="BL19">
        <f>parameter_summary!BO25</f>
        <v>0.21859999999999999</v>
      </c>
      <c r="BM19">
        <f>parameter_summary!BP25</f>
        <v>0.21790000000000001</v>
      </c>
      <c r="BN19">
        <f>parameter_summary!BQ25</f>
        <v>0.21790000000000001</v>
      </c>
      <c r="BO19">
        <f>parameter_summary!BR25</f>
        <v>0.21790000000000001</v>
      </c>
      <c r="BP19">
        <f>parameter_summary!BS25</f>
        <v>0.2177</v>
      </c>
      <c r="BQ19">
        <f>parameter_summary!BT25</f>
        <v>0.21740000000000001</v>
      </c>
      <c r="BR19">
        <f>parameter_summary!BU25</f>
        <v>0.21740000000000001</v>
      </c>
      <c r="BS19">
        <f>parameter_summary!BV25</f>
        <v>0.217</v>
      </c>
      <c r="BT19">
        <f>parameter_summary!BW25</f>
        <v>0.217</v>
      </c>
      <c r="BU19">
        <f>parameter_summary!BX25</f>
        <v>0.217</v>
      </c>
      <c r="BV19">
        <f>parameter_summary!BY25</f>
        <v>0.2172</v>
      </c>
      <c r="BW19">
        <f>parameter_summary!BZ25</f>
        <v>0.2172</v>
      </c>
      <c r="BX19">
        <f>parameter_summary!CA25</f>
        <v>0.2172</v>
      </c>
      <c r="BY19">
        <f>parameter_summary!CB25</f>
        <v>0.2172</v>
      </c>
      <c r="BZ19">
        <f>parameter_summary!CC25</f>
        <v>0.21690000000000001</v>
      </c>
      <c r="CA19">
        <f>parameter_summary!CD25</f>
        <v>0.21690000000000001</v>
      </c>
      <c r="CB19">
        <f>parameter_summary!CE25</f>
        <v>0.21690000000000001</v>
      </c>
      <c r="CC19">
        <f>parameter_summary!CF25</f>
        <v>0.21690000000000001</v>
      </c>
      <c r="CD19">
        <f>parameter_summary!CG25</f>
        <v>0.21690000000000001</v>
      </c>
      <c r="CE19">
        <f>parameter_summary!CH25</f>
        <v>0.21490000000000001</v>
      </c>
      <c r="CF19">
        <f>parameter_summary!CI25</f>
        <v>0.21479999999999999</v>
      </c>
      <c r="CG19">
        <f>parameter_summary!CJ25</f>
        <v>0.21479999999999999</v>
      </c>
      <c r="CH19">
        <f>parameter_summary!CK25</f>
        <v>0.21479999999999999</v>
      </c>
      <c r="CI19">
        <f>parameter_summary!CL25</f>
        <v>0.21479999999999999</v>
      </c>
      <c r="CJ19">
        <f>parameter_summary!CM25</f>
        <v>0.21479999999999999</v>
      </c>
      <c r="CK19">
        <f>parameter_summary!CN25</f>
        <v>0.21479999999999999</v>
      </c>
      <c r="CL19">
        <f>parameter_summary!CO25</f>
        <v>0.21479999999999999</v>
      </c>
      <c r="CM19">
        <f>parameter_summary!CP25</f>
        <v>0.21479999999999999</v>
      </c>
      <c r="CN19">
        <f>parameter_summary!CQ25</f>
        <v>0.21479999999999999</v>
      </c>
      <c r="CO19">
        <f>parameter_summary!CR25</f>
        <v>0.21479999999999999</v>
      </c>
      <c r="CP19">
        <f>parameter_summary!CS25</f>
        <v>0.21479999999999999</v>
      </c>
      <c r="CQ19">
        <f>parameter_summary!CT25</f>
        <v>0.215</v>
      </c>
      <c r="CR19">
        <f>parameter_summary!CU25</f>
        <v>0.21440000000000001</v>
      </c>
      <c r="CS19">
        <f>parameter_summary!CV25</f>
        <v>0.21440000000000001</v>
      </c>
      <c r="CT19">
        <f>parameter_summary!CW25</f>
        <v>0.2142</v>
      </c>
      <c r="CU19">
        <f>parameter_summary!CX25</f>
        <v>0.2142</v>
      </c>
      <c r="CV19">
        <f>parameter_summary!CY25</f>
        <v>0.2142</v>
      </c>
      <c r="CW19">
        <f>parameter_summary!CZ25</f>
        <v>0.21390000000000001</v>
      </c>
      <c r="CX19">
        <f>parameter_summary!DA25</f>
        <v>0.21390000000000001</v>
      </c>
      <c r="CY19">
        <f>parameter_summary!DB25</f>
        <v>0.21390000000000001</v>
      </c>
      <c r="CZ19">
        <f>parameter_summary!DC25</f>
        <v>0.21390000000000001</v>
      </c>
      <c r="DA19">
        <f>parameter_summary!DD25</f>
        <v>0.21260000000000001</v>
      </c>
      <c r="DB19">
        <f>parameter_summary!DE25</f>
        <v>0.21260000000000001</v>
      </c>
      <c r="DC19">
        <f>parameter_summary!DF25</f>
        <v>0.20960000000000001</v>
      </c>
      <c r="DD19">
        <f>parameter_summary!DG25</f>
        <v>0.20960000000000001</v>
      </c>
      <c r="DE19">
        <f>parameter_summary!DH25</f>
        <v>0.2094</v>
      </c>
      <c r="DF19">
        <f>parameter_summary!DI25</f>
        <v>0.2094</v>
      </c>
      <c r="DG19">
        <f>parameter_summary!DJ25</f>
        <v>0.2094</v>
      </c>
      <c r="DH19">
        <f>parameter_summary!DK25</f>
        <v>0.2094</v>
      </c>
      <c r="DI19">
        <f>parameter_summary!DL25</f>
        <v>0.2094</v>
      </c>
      <c r="DJ19">
        <f>parameter_summary!DM25</f>
        <v>0.2094</v>
      </c>
      <c r="DK19">
        <f>parameter_summary!DN25</f>
        <v>0.2094</v>
      </c>
      <c r="DL19">
        <f>parameter_summary!DO25</f>
        <v>0.2094</v>
      </c>
      <c r="DM19">
        <f>parameter_summary!DP25</f>
        <v>0.2094</v>
      </c>
      <c r="DN19">
        <f>parameter_summary!DQ25</f>
        <v>0.2094</v>
      </c>
      <c r="DO19">
        <f>parameter_summary!DR25</f>
        <v>0.20660000000000001</v>
      </c>
      <c r="DP19">
        <f>parameter_summary!DS25</f>
        <v>0.20549999999999999</v>
      </c>
      <c r="DQ19">
        <f>parameter_summary!DT25</f>
        <v>0.20549999999999999</v>
      </c>
      <c r="DR19">
        <f>parameter_summary!DU25</f>
        <v>0.20549999999999999</v>
      </c>
      <c r="DS19">
        <f>parameter_summary!DV25</f>
        <v>0.20519999999999999</v>
      </c>
      <c r="DT19">
        <f>parameter_summary!DW25</f>
        <v>0.20519999999999999</v>
      </c>
      <c r="DU19">
        <f>parameter_summary!DX25</f>
        <v>0.20519999999999999</v>
      </c>
      <c r="DV19">
        <f>parameter_summary!DY25</f>
        <v>0.20519999999999999</v>
      </c>
      <c r="DW19">
        <f>parameter_summary!DZ25</f>
        <v>0.2051</v>
      </c>
      <c r="DX19">
        <f>parameter_summary!EA25</f>
        <v>0.2051</v>
      </c>
      <c r="DY19">
        <f>parameter_summary!EB25</f>
        <v>0.2051</v>
      </c>
      <c r="DZ19">
        <f>parameter_summary!EC25</f>
        <v>0.2051</v>
      </c>
      <c r="EA19">
        <f>parameter_summary!ED25</f>
        <v>0.20169999999999999</v>
      </c>
      <c r="EB19">
        <f>parameter_summary!EE25</f>
        <v>0.2016</v>
      </c>
      <c r="EC19">
        <f>parameter_summary!EF25</f>
        <v>0.2016</v>
      </c>
      <c r="ED19">
        <f>parameter_summary!EG25</f>
        <v>0.20119999999999999</v>
      </c>
      <c r="EE19">
        <f>parameter_summary!EH25</f>
        <v>0.20119999999999999</v>
      </c>
      <c r="EF19">
        <f>parameter_summary!EI25</f>
        <v>0.20119999999999999</v>
      </c>
      <c r="EG19">
        <f>parameter_summary!EJ25</f>
        <v>0.2009</v>
      </c>
      <c r="EH19">
        <f>parameter_summary!EK25</f>
        <v>0.2009</v>
      </c>
      <c r="EI19">
        <f>parameter_summary!EL25</f>
        <v>0.2009</v>
      </c>
      <c r="EJ19">
        <f>parameter_summary!EM25</f>
        <v>0.2009</v>
      </c>
      <c r="EK19">
        <f>parameter_summary!EN25</f>
        <v>0.2009</v>
      </c>
      <c r="EL19">
        <f>parameter_summary!EO25</f>
        <v>0.2009</v>
      </c>
      <c r="EM19">
        <f>parameter_summary!EP25</f>
        <v>0.20180000000000001</v>
      </c>
      <c r="EN19">
        <f>parameter_summary!EQ25</f>
        <v>0.19989999999999999</v>
      </c>
      <c r="EO19">
        <f>parameter_summary!ER25</f>
        <v>0.19989999999999999</v>
      </c>
      <c r="EP19">
        <f>parameter_summary!ES25</f>
        <v>0.19989999999999999</v>
      </c>
      <c r="EQ19">
        <f>parameter_summary!ET25</f>
        <v>0.19769999999999999</v>
      </c>
      <c r="ER19">
        <f>parameter_summary!EU25</f>
        <v>0.19769999999999999</v>
      </c>
      <c r="ES19">
        <f>parameter_summary!EV25</f>
        <v>0.19769999999999999</v>
      </c>
      <c r="ET19">
        <f>parameter_summary!EW25</f>
        <v>0.19620000000000001</v>
      </c>
      <c r="EU19">
        <f>parameter_summary!EX25</f>
        <v>0.19620000000000001</v>
      </c>
      <c r="EV19">
        <f>parameter_summary!EY25</f>
        <v>0.19620000000000001</v>
      </c>
      <c r="EW19">
        <f>parameter_summary!EZ25</f>
        <v>0.19620000000000001</v>
      </c>
      <c r="EX19">
        <f>parameter_summary!FA25</f>
        <v>0.19620000000000001</v>
      </c>
      <c r="EY19">
        <f>parameter_summary!FB25</f>
        <v>0.19620000000000001</v>
      </c>
      <c r="EZ19">
        <f>parameter_summary!FC25</f>
        <v>0.1951</v>
      </c>
      <c r="FA19">
        <f>parameter_summary!FD25</f>
        <v>0.1951</v>
      </c>
      <c r="FB19">
        <f>parameter_summary!FE25</f>
        <v>0.19489999999999999</v>
      </c>
      <c r="FC19">
        <f>parameter_summary!FF25</f>
        <v>0.19489999999999999</v>
      </c>
      <c r="FD19">
        <f>parameter_summary!FG25</f>
        <v>0.19439999999999999</v>
      </c>
      <c r="FE19">
        <f>parameter_summary!FH25</f>
        <v>0.19439999999999999</v>
      </c>
      <c r="FF19">
        <f>parameter_summary!FI25</f>
        <v>0.19439999999999999</v>
      </c>
      <c r="FG19">
        <f>parameter_summary!FJ25</f>
        <v>0.19439999999999999</v>
      </c>
      <c r="FH19">
        <f>parameter_summary!FK25</f>
        <v>0.19439999999999999</v>
      </c>
      <c r="FI19">
        <f>parameter_summary!FL25</f>
        <v>0.19439999999999999</v>
      </c>
      <c r="FJ19">
        <f>parameter_summary!FM25</f>
        <v>0.19439999999999999</v>
      </c>
      <c r="FK19">
        <f>parameter_summary!FN25</f>
        <v>0.19439999999999999</v>
      </c>
      <c r="FL19">
        <f>parameter_summary!FO25</f>
        <v>0.1938</v>
      </c>
      <c r="FM19">
        <f>parameter_summary!FP25</f>
        <v>0.18590000000000001</v>
      </c>
      <c r="FN19">
        <f>parameter_summary!FQ25</f>
        <v>0.1857</v>
      </c>
      <c r="FO19">
        <f>parameter_summary!FR25</f>
        <v>0.1857</v>
      </c>
      <c r="FP19">
        <f>parameter_summary!FS25</f>
        <v>0.1857</v>
      </c>
      <c r="FQ19">
        <f>parameter_summary!FT25</f>
        <v>0.18559999999999999</v>
      </c>
      <c r="FR19">
        <f>parameter_summary!FU25</f>
        <v>0.18559999999999999</v>
      </c>
      <c r="FS19">
        <f>parameter_summary!FV25</f>
        <v>0.18559999999999999</v>
      </c>
      <c r="FT19">
        <f>parameter_summary!FW25</f>
        <v>0.18559999999999999</v>
      </c>
      <c r="FU19">
        <f>parameter_summary!FX25</f>
        <v>0.18559999999999999</v>
      </c>
      <c r="FV19">
        <f>parameter_summary!FY25</f>
        <v>0.18559999999999999</v>
      </c>
      <c r="FW19">
        <f>parameter_summary!FZ25</f>
        <v>0.18559999999999999</v>
      </c>
      <c r="FX19">
        <f>parameter_summary!GA25</f>
        <v>0.18559999999999999</v>
      </c>
      <c r="FY19">
        <f>parameter_summary!GB25</f>
        <v>0.18559999999999999</v>
      </c>
      <c r="FZ19">
        <f>parameter_summary!GC25</f>
        <v>0.18529999999999999</v>
      </c>
      <c r="GA19">
        <f>parameter_summary!GD25</f>
        <v>0.18529999999999999</v>
      </c>
      <c r="GB19">
        <f>parameter_summary!GE25</f>
        <v>0.18529999999999999</v>
      </c>
      <c r="GC19">
        <f>parameter_summary!GF25</f>
        <v>0.18529999999999999</v>
      </c>
      <c r="GD19">
        <f>parameter_summary!GG25</f>
        <v>0.18529999999999999</v>
      </c>
      <c r="GE19">
        <f>parameter_summary!GH25</f>
        <v>0.18529999999999999</v>
      </c>
      <c r="GF19">
        <f>parameter_summary!GI25</f>
        <v>0.18529999999999999</v>
      </c>
      <c r="GG19">
        <f>parameter_summary!GJ25</f>
        <v>0.18529999999999999</v>
      </c>
      <c r="GH19">
        <f>parameter_summary!GK25</f>
        <v>0.18529999999999999</v>
      </c>
      <c r="GI19">
        <f>parameter_summary!GL25</f>
        <v>0.18529999999999999</v>
      </c>
      <c r="GJ19">
        <f>parameter_summary!GM25</f>
        <v>0.18659999999999999</v>
      </c>
      <c r="GK19">
        <f>parameter_summary!GN25</f>
        <v>0.18659999999999999</v>
      </c>
      <c r="GL19">
        <f>parameter_summary!GO25</f>
        <v>0.18629999999999999</v>
      </c>
      <c r="GM19">
        <f>parameter_summary!GP25</f>
        <v>0.18629999999999999</v>
      </c>
      <c r="GN19">
        <f>parameter_summary!GQ25</f>
        <v>0.18629999999999999</v>
      </c>
      <c r="GO19">
        <f>parameter_summary!GR25</f>
        <v>0.18659999999999999</v>
      </c>
      <c r="GP19">
        <f>parameter_summary!GS25</f>
        <v>0.18659999999999999</v>
      </c>
      <c r="GQ19">
        <f>parameter_summary!GT25</f>
        <v>0.18659999999999999</v>
      </c>
      <c r="GR19">
        <f>parameter_summary!GU25</f>
        <v>0.18659999999999999</v>
      </c>
      <c r="GS19">
        <f>parameter_summary!GV25</f>
        <v>0.18659999999999999</v>
      </c>
      <c r="GT19">
        <f>parameter_summary!GW25</f>
        <v>0.18659999999999999</v>
      </c>
      <c r="GU19">
        <f>parameter_summary!GX25</f>
        <v>0.18240000000000001</v>
      </c>
      <c r="GV19">
        <f>parameter_summary!GY25</f>
        <v>0.18240000000000001</v>
      </c>
      <c r="GW19">
        <f>parameter_summary!GZ25</f>
        <v>0.18090000000000001</v>
      </c>
      <c r="GX19">
        <f>parameter_summary!HA25</f>
        <v>0.18099999999999999</v>
      </c>
      <c r="GY19">
        <f>parameter_summary!HB25</f>
        <v>0.18099999999999999</v>
      </c>
      <c r="GZ19">
        <f>parameter_summary!HC25</f>
        <v>0.18099999999999999</v>
      </c>
      <c r="HA19">
        <f>parameter_summary!HD25</f>
        <v>0.18099999999999999</v>
      </c>
      <c r="HB19">
        <f>parameter_summary!HE25</f>
        <v>0.18099999999999999</v>
      </c>
      <c r="HC19">
        <f>parameter_summary!HF25</f>
        <v>0.18099999999999999</v>
      </c>
      <c r="HD19">
        <f>parameter_summary!HG25</f>
        <v>0.18099999999999999</v>
      </c>
      <c r="HE19">
        <f>parameter_summary!HH25</f>
        <v>0.18099999999999999</v>
      </c>
      <c r="HF19">
        <f>parameter_summary!HI25</f>
        <v>0.18099999999999999</v>
      </c>
      <c r="HG19">
        <f>parameter_summary!HJ25</f>
        <v>0.1832</v>
      </c>
      <c r="HH19">
        <f>parameter_summary!HK25</f>
        <v>0.1832</v>
      </c>
      <c r="HI19">
        <f>parameter_summary!HL25</f>
        <v>0.1832</v>
      </c>
      <c r="HJ19">
        <f>parameter_summary!HM25</f>
        <v>0.1832</v>
      </c>
      <c r="HK19">
        <f>parameter_summary!HN25</f>
        <v>0.1832</v>
      </c>
      <c r="HL19">
        <f>parameter_summary!HO25</f>
        <v>0.1832</v>
      </c>
      <c r="HM19">
        <f>parameter_summary!HP25</f>
        <v>0.1832</v>
      </c>
      <c r="HN19">
        <f>parameter_summary!HQ25</f>
        <v>0.18079999999999999</v>
      </c>
      <c r="HO19">
        <f>parameter_summary!HR25</f>
        <v>0.1804</v>
      </c>
      <c r="HP19">
        <f>parameter_summary!HS25</f>
        <v>0.1804</v>
      </c>
      <c r="HQ19">
        <f>parameter_summary!HT25</f>
        <v>0.17269999999999999</v>
      </c>
      <c r="HR19">
        <f>parameter_summary!HU25</f>
        <v>0.17269999999999999</v>
      </c>
      <c r="HS19">
        <f>parameter_summary!HV25</f>
        <v>0.17269999999999999</v>
      </c>
      <c r="HT19">
        <f>parameter_summary!HW25</f>
        <v>0.17269999999999999</v>
      </c>
      <c r="HU19">
        <f>parameter_summary!HX25</f>
        <v>0.17269999999999999</v>
      </c>
      <c r="HV19">
        <f>parameter_summary!HY25</f>
        <v>0.17380000000000001</v>
      </c>
      <c r="HW19">
        <f>parameter_summary!HZ25</f>
        <v>0.17380000000000001</v>
      </c>
      <c r="HX19">
        <f>parameter_summary!IA25</f>
        <v>0.17380000000000001</v>
      </c>
      <c r="HY19">
        <f>parameter_summary!IB25</f>
        <v>0.17380000000000001</v>
      </c>
      <c r="HZ19">
        <f>parameter_summary!IC25</f>
        <v>0.17380000000000001</v>
      </c>
      <c r="IA19">
        <f>parameter_summary!ID25</f>
        <v>0.17380000000000001</v>
      </c>
      <c r="IB19">
        <f>parameter_summary!IE25</f>
        <v>0.17380000000000001</v>
      </c>
      <c r="IC19">
        <f>parameter_summary!IF25</f>
        <v>0.17380000000000001</v>
      </c>
      <c r="ID19">
        <f>parameter_summary!IG25</f>
        <v>0.17380000000000001</v>
      </c>
      <c r="IE19">
        <f>parameter_summary!IH25</f>
        <v>0.17730000000000001</v>
      </c>
      <c r="IF19">
        <f>parameter_summary!II25</f>
        <v>0.17730000000000001</v>
      </c>
      <c r="IG19">
        <f>parameter_summary!IJ25</f>
        <v>0.17730000000000001</v>
      </c>
      <c r="IH19">
        <f>parameter_summary!IK25</f>
        <v>0.18540000000000001</v>
      </c>
      <c r="II19">
        <f>parameter_summary!IL25</f>
        <v>0.18540000000000001</v>
      </c>
      <c r="IJ19">
        <f>parameter_summary!IM25</f>
        <v>0.18540000000000001</v>
      </c>
      <c r="IK19">
        <f>parameter_summary!IN25</f>
        <v>0.18540000000000001</v>
      </c>
      <c r="IL19">
        <f>parameter_summary!IO25</f>
        <v>0.18540000000000001</v>
      </c>
      <c r="IM19">
        <f>parameter_summary!IP25</f>
        <v>0.18540000000000001</v>
      </c>
      <c r="IN19">
        <f>parameter_summary!IQ25</f>
        <v>0.18540000000000001</v>
      </c>
      <c r="IO19">
        <f>parameter_summary!IR25</f>
        <v>0.18540000000000001</v>
      </c>
      <c r="IP19">
        <f>parameter_summary!IS25</f>
        <v>0.18540000000000001</v>
      </c>
      <c r="IQ19">
        <f>parameter_summary!IT25</f>
        <v>0.1845</v>
      </c>
      <c r="IR19">
        <f>parameter_summary!IU25</f>
        <v>0.1845</v>
      </c>
      <c r="IS19">
        <f>parameter_summary!IV25</f>
        <v>0.1845</v>
      </c>
      <c r="IT19">
        <f>parameter_summary!IW25</f>
        <v>0.18329999999999999</v>
      </c>
      <c r="IU19">
        <f>parameter_summary!IX25</f>
        <v>0.18329999999999999</v>
      </c>
      <c r="IV19">
        <f>parameter_summary!IY25</f>
        <v>0.18329999999999999</v>
      </c>
      <c r="IW19">
        <f>parameter_summary!IZ25</f>
        <v>0.18329999999999999</v>
      </c>
      <c r="IX19">
        <f>parameter_summary!JA25</f>
        <v>0.18329999999999999</v>
      </c>
      <c r="IY19">
        <f>parameter_summary!JB25</f>
        <v>0.18329999999999999</v>
      </c>
      <c r="IZ19">
        <f>parameter_summary!JC25</f>
        <v>0.18329999999999999</v>
      </c>
      <c r="JA19">
        <f>parameter_summary!JD25</f>
        <v>0.18329999999999999</v>
      </c>
      <c r="JB19">
        <f>parameter_summary!JE25</f>
        <v>0.18329999999999999</v>
      </c>
      <c r="JC19">
        <f>parameter_summary!JF25</f>
        <v>0.18290000000000001</v>
      </c>
      <c r="JD19">
        <f>parameter_summary!JG25</f>
        <v>0.18290000000000001</v>
      </c>
      <c r="JE19">
        <f>parameter_summary!JH25</f>
        <v>0.18290000000000001</v>
      </c>
      <c r="JF19">
        <f>parameter_summary!JI25</f>
        <v>0.17910000000000001</v>
      </c>
      <c r="JG19">
        <f>parameter_summary!JJ25</f>
        <v>0.17910000000000001</v>
      </c>
      <c r="JH19">
        <f>parameter_summary!JK25</f>
        <v>0.17910000000000001</v>
      </c>
      <c r="JI19">
        <f>parameter_summary!JL25</f>
        <v>0.17910000000000001</v>
      </c>
      <c r="JJ19">
        <f>parameter_summary!JM25</f>
        <v>0.17910000000000001</v>
      </c>
      <c r="JK19">
        <f>parameter_summary!JN25</f>
        <v>0.17910000000000001</v>
      </c>
      <c r="JL19">
        <f>parameter_summary!JO25</f>
        <v>0.17910000000000001</v>
      </c>
      <c r="JM19">
        <f>parameter_summary!JP25</f>
        <v>0.17910000000000001</v>
      </c>
      <c r="JN19">
        <f>parameter_summary!JQ25</f>
        <v>0.17910000000000001</v>
      </c>
      <c r="JO19">
        <f>parameter_summary!JR25</f>
        <v>0.17910000000000001</v>
      </c>
      <c r="JP19">
        <f>parameter_summary!JS25</f>
        <v>0.17910000000000001</v>
      </c>
      <c r="JQ19">
        <f>parameter_summary!JT25</f>
        <v>0.17910000000000001</v>
      </c>
      <c r="JR19">
        <f>parameter_summary!JU25</f>
        <v>0.1802</v>
      </c>
      <c r="JS19">
        <f>parameter_summary!JV25</f>
        <v>0.1802</v>
      </c>
      <c r="JT19">
        <f>parameter_summary!JW25</f>
        <v>0.1802</v>
      </c>
      <c r="JU19">
        <f>parameter_summary!JX25</f>
        <v>0.1802</v>
      </c>
      <c r="JV19">
        <f>parameter_summary!JY25</f>
        <v>0.1802</v>
      </c>
      <c r="JW19">
        <f>parameter_summary!JZ25</f>
        <v>0.1802</v>
      </c>
      <c r="JX19">
        <f>parameter_summary!KA25</f>
        <v>0.1802</v>
      </c>
      <c r="JY19">
        <f>parameter_summary!KB25</f>
        <v>0.1802</v>
      </c>
      <c r="JZ19">
        <f>parameter_summary!KC25</f>
        <v>0.1802</v>
      </c>
      <c r="KA19">
        <f>parameter_summary!KD25</f>
        <v>0.18010000000000001</v>
      </c>
      <c r="KB19">
        <f>parameter_summary!KE25</f>
        <v>0.18010000000000001</v>
      </c>
      <c r="KC19">
        <f>parameter_summary!KF25</f>
        <v>0.18010000000000001</v>
      </c>
      <c r="KD19">
        <f>parameter_summary!KG25</f>
        <v>0.18940000000000001</v>
      </c>
      <c r="KE19">
        <f>parameter_summary!KH25</f>
        <v>0.18940000000000001</v>
      </c>
      <c r="KF19">
        <f>parameter_summary!KI25</f>
        <v>0.18940000000000001</v>
      </c>
      <c r="KG19">
        <f>parameter_summary!KJ25</f>
        <v>0.18940000000000001</v>
      </c>
      <c r="KH19">
        <f>parameter_summary!KK25</f>
        <v>0.18940000000000001</v>
      </c>
      <c r="KI19">
        <f>parameter_summary!KL25</f>
        <v>0.18940000000000001</v>
      </c>
      <c r="KJ19">
        <f>parameter_summary!KM25</f>
        <v>0.18940000000000001</v>
      </c>
      <c r="KK19">
        <f>parameter_summary!KN25</f>
        <v>0.18940000000000001</v>
      </c>
      <c r="KL19">
        <f>parameter_summary!KO25</f>
        <v>0.18940000000000001</v>
      </c>
      <c r="KM19">
        <f>parameter_summary!KP25</f>
        <v>0.18909999999999999</v>
      </c>
      <c r="KN19">
        <f>parameter_summary!KQ25</f>
        <v>0.18909999999999999</v>
      </c>
      <c r="KO19">
        <f>parameter_summary!KR25</f>
        <v>0.18909999999999999</v>
      </c>
      <c r="KP19">
        <f>parameter_summary!KS25</f>
        <v>0.1903</v>
      </c>
      <c r="KQ19">
        <f>parameter_summary!KT25</f>
        <v>0.1903</v>
      </c>
      <c r="KR19">
        <f>parameter_summary!KU25</f>
        <v>0.1903</v>
      </c>
      <c r="KS19">
        <f>parameter_summary!KV25</f>
        <v>0.1903</v>
      </c>
      <c r="KT19">
        <f>parameter_summary!KW25</f>
        <v>0.1903</v>
      </c>
      <c r="KU19">
        <f>parameter_summary!KX25</f>
        <v>0.1903</v>
      </c>
      <c r="KV19">
        <f>parameter_summary!KY25</f>
        <v>0.1903</v>
      </c>
      <c r="KW19">
        <f>parameter_summary!KZ25</f>
        <v>0.1903</v>
      </c>
      <c r="KX19">
        <f>parameter_summary!LA25</f>
        <v>0.1903</v>
      </c>
      <c r="KY19">
        <f>parameter_summary!LB25</f>
        <v>0.19020000000000001</v>
      </c>
      <c r="KZ19">
        <f>parameter_summary!LC25</f>
        <v>0.19020000000000001</v>
      </c>
      <c r="LA19">
        <f>parameter_summary!LD25</f>
        <v>0.19020000000000001</v>
      </c>
    </row>
    <row r="20" spans="1:313">
      <c r="A20" t="str">
        <f>parameter_summary!B26</f>
        <v>"Utility electricity price (big) in Switzerland, monthly data (1991-2016) in [CHF/kWh]"</v>
      </c>
      <c r="B20">
        <f>parameter_summary!E26</f>
        <v>0.16520856948537746</v>
      </c>
      <c r="C20">
        <f>parameter_summary!F26</f>
        <v>0.16405248243028792</v>
      </c>
      <c r="D20">
        <f>parameter_summary!G26</f>
        <v>0.16289639537519837</v>
      </c>
      <c r="E20">
        <f>parameter_summary!H26</f>
        <v>0.16174030832010883</v>
      </c>
      <c r="F20">
        <f>parameter_summary!I26</f>
        <v>0.16058422126501928</v>
      </c>
      <c r="G20">
        <f>parameter_summary!J26</f>
        <v>0.15942813420992974</v>
      </c>
      <c r="H20">
        <f>parameter_summary!K26</f>
        <v>0.1582720471548402</v>
      </c>
      <c r="I20">
        <f>parameter_summary!L26</f>
        <v>0.15711596009975065</v>
      </c>
      <c r="J20">
        <f>parameter_summary!M26</f>
        <v>0.15595987304466111</v>
      </c>
      <c r="K20">
        <f>parameter_summary!N26</f>
        <v>0.15480378598957154</v>
      </c>
      <c r="L20">
        <f>parameter_summary!O26</f>
        <v>0.15364769893448199</v>
      </c>
      <c r="M20">
        <f>parameter_summary!P26</f>
        <v>0.15249161187939245</v>
      </c>
      <c r="N20">
        <f>parameter_summary!Q26</f>
        <v>0.15416980276581277</v>
      </c>
      <c r="O20">
        <f>parameter_summary!R26</f>
        <v>0.15584799365223309</v>
      </c>
      <c r="P20">
        <f>parameter_summary!S26</f>
        <v>0.15752618453865341</v>
      </c>
      <c r="Q20">
        <f>parameter_summary!T26</f>
        <v>0.15920437542507371</v>
      </c>
      <c r="R20">
        <f>parameter_summary!U26</f>
        <v>0.16088256631149403</v>
      </c>
      <c r="S20">
        <f>parameter_summary!V26</f>
        <v>0.16256075719791435</v>
      </c>
      <c r="T20">
        <f>parameter_summary!W26</f>
        <v>0.1615165495352528</v>
      </c>
      <c r="U20">
        <f>parameter_summary!X26</f>
        <v>0.16047234187259127</v>
      </c>
      <c r="V20">
        <f>parameter_summary!Y26</f>
        <v>0.15942813420992977</v>
      </c>
      <c r="W20">
        <f>parameter_summary!Z26</f>
        <v>0.15838392654726824</v>
      </c>
      <c r="X20">
        <f>parameter_summary!AA26</f>
        <v>0.15733971888460668</v>
      </c>
      <c r="Y20">
        <f>parameter_summary!AB26</f>
        <v>0.15629551122194515</v>
      </c>
      <c r="Z20">
        <f>parameter_summary!AC26</f>
        <v>0.15793640897755612</v>
      </c>
      <c r="AA20">
        <f>parameter_summary!AD26</f>
        <v>0.15957730673316711</v>
      </c>
      <c r="AB20">
        <f>parameter_summary!AE26</f>
        <v>0.16121820448877808</v>
      </c>
      <c r="AC20">
        <f>parameter_summary!AF26</f>
        <v>0.16285910224438904</v>
      </c>
      <c r="AD20">
        <f>parameter_summary!AG26</f>
        <v>0.16450000000000001</v>
      </c>
      <c r="AE20">
        <f>parameter_summary!AH26</f>
        <v>0.16450000000000001</v>
      </c>
      <c r="AF20">
        <f>parameter_summary!AI26</f>
        <v>0.16450000000000001</v>
      </c>
      <c r="AG20">
        <f>parameter_summary!AJ26</f>
        <v>0.16450000000000001</v>
      </c>
      <c r="AH20">
        <f>parameter_summary!AK26</f>
        <v>0.16450000000000001</v>
      </c>
      <c r="AI20">
        <f>parameter_summary!AL26</f>
        <v>0.16969999999999999</v>
      </c>
      <c r="AJ20">
        <f>parameter_summary!AM26</f>
        <v>0.16900000000000001</v>
      </c>
      <c r="AK20">
        <f>parameter_summary!AN26</f>
        <v>0.16900000000000001</v>
      </c>
      <c r="AL20">
        <f>parameter_summary!AO26</f>
        <v>0.16969999999999999</v>
      </c>
      <c r="AM20">
        <f>parameter_summary!AP26</f>
        <v>0.16969999999999999</v>
      </c>
      <c r="AN20">
        <f>parameter_summary!AQ26</f>
        <v>0.16969999999999999</v>
      </c>
      <c r="AO20">
        <f>parameter_summary!AR26</f>
        <v>0.17</v>
      </c>
      <c r="AP20">
        <f>parameter_summary!AS26</f>
        <v>0.17</v>
      </c>
      <c r="AQ20">
        <f>parameter_summary!AT26</f>
        <v>0.17</v>
      </c>
      <c r="AR20">
        <f>parameter_summary!AU26</f>
        <v>0.17</v>
      </c>
      <c r="AS20">
        <f>parameter_summary!AV26</f>
        <v>0.17</v>
      </c>
      <c r="AT20">
        <f>parameter_summary!AW26</f>
        <v>0.17</v>
      </c>
      <c r="AU20">
        <f>parameter_summary!AX26</f>
        <v>0.1709</v>
      </c>
      <c r="AV20">
        <f>parameter_summary!AY26</f>
        <v>0.1709</v>
      </c>
      <c r="AW20">
        <f>parameter_summary!AZ26</f>
        <v>0.1709</v>
      </c>
      <c r="AX20">
        <f>parameter_summary!BA26</f>
        <v>0.1734</v>
      </c>
      <c r="AY20">
        <f>parameter_summary!BB26</f>
        <v>0.1734</v>
      </c>
      <c r="AZ20">
        <f>parameter_summary!BC26</f>
        <v>0.1734</v>
      </c>
      <c r="BA20">
        <f>parameter_summary!BD26</f>
        <v>0.17369999999999999</v>
      </c>
      <c r="BB20">
        <f>parameter_summary!BE26</f>
        <v>0.17369999999999999</v>
      </c>
      <c r="BC20">
        <f>parameter_summary!BF26</f>
        <v>0.17369999999999999</v>
      </c>
      <c r="BD20">
        <f>parameter_summary!BG26</f>
        <v>0.17369999999999999</v>
      </c>
      <c r="BE20">
        <f>parameter_summary!BH26</f>
        <v>0.17369999999999999</v>
      </c>
      <c r="BF20">
        <f>parameter_summary!BI26</f>
        <v>0.17369999999999999</v>
      </c>
      <c r="BG20">
        <f>parameter_summary!BJ26</f>
        <v>0.1757</v>
      </c>
      <c r="BH20">
        <f>parameter_summary!BK26</f>
        <v>0.1757</v>
      </c>
      <c r="BI20">
        <f>parameter_summary!BL26</f>
        <v>0.1757</v>
      </c>
      <c r="BJ20">
        <f>parameter_summary!BM26</f>
        <v>0.1759</v>
      </c>
      <c r="BK20">
        <f>parameter_summary!BN26</f>
        <v>0.1759</v>
      </c>
      <c r="BL20">
        <f>parameter_summary!BO26</f>
        <v>0.1759</v>
      </c>
      <c r="BM20">
        <f>parameter_summary!BP26</f>
        <v>0.17510000000000001</v>
      </c>
      <c r="BN20">
        <f>parameter_summary!BQ26</f>
        <v>0.17510000000000001</v>
      </c>
      <c r="BO20">
        <f>parameter_summary!BR26</f>
        <v>0.17510000000000001</v>
      </c>
      <c r="BP20">
        <f>parameter_summary!BS26</f>
        <v>0.17499999999999999</v>
      </c>
      <c r="BQ20">
        <f>parameter_summary!BT26</f>
        <v>0.17480000000000001</v>
      </c>
      <c r="BR20">
        <f>parameter_summary!BU26</f>
        <v>0.17480000000000001</v>
      </c>
      <c r="BS20">
        <f>parameter_summary!BV26</f>
        <v>0.1741</v>
      </c>
      <c r="BT20">
        <f>parameter_summary!BW26</f>
        <v>0.1741</v>
      </c>
      <c r="BU20">
        <f>parameter_summary!BX26</f>
        <v>0.1741</v>
      </c>
      <c r="BV20">
        <f>parameter_summary!BY26</f>
        <v>0.17419999999999999</v>
      </c>
      <c r="BW20">
        <f>parameter_summary!BZ26</f>
        <v>0.17419999999999999</v>
      </c>
      <c r="BX20">
        <f>parameter_summary!CA26</f>
        <v>0.17419999999999999</v>
      </c>
      <c r="BY20">
        <f>parameter_summary!CB26</f>
        <v>0.17419999999999999</v>
      </c>
      <c r="BZ20">
        <f>parameter_summary!CC26</f>
        <v>0.17399999999999999</v>
      </c>
      <c r="CA20">
        <f>parameter_summary!CD26</f>
        <v>0.17399999999999999</v>
      </c>
      <c r="CB20">
        <f>parameter_summary!CE26</f>
        <v>0.17399999999999999</v>
      </c>
      <c r="CC20">
        <f>parameter_summary!CF26</f>
        <v>0.17399999999999999</v>
      </c>
      <c r="CD20">
        <f>parameter_summary!CG26</f>
        <v>0.17399999999999999</v>
      </c>
      <c r="CE20">
        <f>parameter_summary!CH26</f>
        <v>0.17280000000000001</v>
      </c>
      <c r="CF20">
        <f>parameter_summary!CI26</f>
        <v>0.17380000000000001</v>
      </c>
      <c r="CG20">
        <f>parameter_summary!CJ26</f>
        <v>0.17380000000000001</v>
      </c>
      <c r="CH20">
        <f>parameter_summary!CK26</f>
        <v>0.17380000000000001</v>
      </c>
      <c r="CI20">
        <f>parameter_summary!CL26</f>
        <v>0.17380000000000001</v>
      </c>
      <c r="CJ20">
        <f>parameter_summary!CM26</f>
        <v>0.17380000000000001</v>
      </c>
      <c r="CK20">
        <f>parameter_summary!CN26</f>
        <v>0.17380000000000001</v>
      </c>
      <c r="CL20">
        <f>parameter_summary!CO26</f>
        <v>0.17380000000000001</v>
      </c>
      <c r="CM20">
        <f>parameter_summary!CP26</f>
        <v>0.17380000000000001</v>
      </c>
      <c r="CN20">
        <f>parameter_summary!CQ26</f>
        <v>0.17380000000000001</v>
      </c>
      <c r="CO20">
        <f>parameter_summary!CR26</f>
        <v>0.17380000000000001</v>
      </c>
      <c r="CP20">
        <f>parameter_summary!CS26</f>
        <v>0.17380000000000001</v>
      </c>
      <c r="CQ20">
        <f>parameter_summary!CT26</f>
        <v>0.17460000000000001</v>
      </c>
      <c r="CR20">
        <f>parameter_summary!CU26</f>
        <v>0.17419999999999999</v>
      </c>
      <c r="CS20">
        <f>parameter_summary!CV26</f>
        <v>0.17419999999999999</v>
      </c>
      <c r="CT20">
        <f>parameter_summary!CW26</f>
        <v>0.1739</v>
      </c>
      <c r="CU20">
        <f>parameter_summary!CX26</f>
        <v>0.1739</v>
      </c>
      <c r="CV20">
        <f>parameter_summary!CY26</f>
        <v>0.1739</v>
      </c>
      <c r="CW20">
        <f>parameter_summary!CZ26</f>
        <v>0.1739</v>
      </c>
      <c r="CX20">
        <f>parameter_summary!DA26</f>
        <v>0.1739</v>
      </c>
      <c r="CY20">
        <f>parameter_summary!DB26</f>
        <v>0.1739</v>
      </c>
      <c r="CZ20">
        <f>parameter_summary!DC26</f>
        <v>0.1739</v>
      </c>
      <c r="DA20">
        <f>parameter_summary!DD26</f>
        <v>0.1729</v>
      </c>
      <c r="DB20">
        <f>parameter_summary!DE26</f>
        <v>0.1729</v>
      </c>
      <c r="DC20">
        <f>parameter_summary!DF26</f>
        <v>0.1704</v>
      </c>
      <c r="DD20">
        <f>parameter_summary!DG26</f>
        <v>0.1704</v>
      </c>
      <c r="DE20">
        <f>parameter_summary!DH26</f>
        <v>0.17030000000000001</v>
      </c>
      <c r="DF20">
        <f>parameter_summary!DI26</f>
        <v>0.17030000000000001</v>
      </c>
      <c r="DG20">
        <f>parameter_summary!DJ26</f>
        <v>0.17030000000000001</v>
      </c>
      <c r="DH20">
        <f>parameter_summary!DK26</f>
        <v>0.17030000000000001</v>
      </c>
      <c r="DI20">
        <f>parameter_summary!DL26</f>
        <v>0.17030000000000001</v>
      </c>
      <c r="DJ20">
        <f>parameter_summary!DM26</f>
        <v>0.17030000000000001</v>
      </c>
      <c r="DK20">
        <f>parameter_summary!DN26</f>
        <v>0.17030000000000001</v>
      </c>
      <c r="DL20">
        <f>parameter_summary!DO26</f>
        <v>0.17030000000000001</v>
      </c>
      <c r="DM20">
        <f>parameter_summary!DP26</f>
        <v>0.17030000000000001</v>
      </c>
      <c r="DN20">
        <f>parameter_summary!DQ26</f>
        <v>0.17030000000000001</v>
      </c>
      <c r="DO20">
        <f>parameter_summary!DR26</f>
        <v>0.17199999999999999</v>
      </c>
      <c r="DP20">
        <f>parameter_summary!DS26</f>
        <v>0.1719</v>
      </c>
      <c r="DQ20">
        <f>parameter_summary!DT26</f>
        <v>0.1719</v>
      </c>
      <c r="DR20">
        <f>parameter_summary!DU26</f>
        <v>0.1719</v>
      </c>
      <c r="DS20">
        <f>parameter_summary!DV26</f>
        <v>0.17169999999999999</v>
      </c>
      <c r="DT20">
        <f>parameter_summary!DW26</f>
        <v>0.17169999999999999</v>
      </c>
      <c r="DU20">
        <f>parameter_summary!DX26</f>
        <v>0.17169999999999999</v>
      </c>
      <c r="DV20">
        <f>parameter_summary!DY26</f>
        <v>0.17169999999999999</v>
      </c>
      <c r="DW20">
        <f>parameter_summary!DZ26</f>
        <v>0.1716</v>
      </c>
      <c r="DX20">
        <f>parameter_summary!EA26</f>
        <v>0.1716</v>
      </c>
      <c r="DY20">
        <f>parameter_summary!EB26</f>
        <v>0.1716</v>
      </c>
      <c r="DZ20">
        <f>parameter_summary!EC26</f>
        <v>0.1716</v>
      </c>
      <c r="EA20">
        <f>parameter_summary!ED26</f>
        <v>0.16719999999999999</v>
      </c>
      <c r="EB20">
        <f>parameter_summary!EE26</f>
        <v>0.16700000000000001</v>
      </c>
      <c r="EC20">
        <f>parameter_summary!EF26</f>
        <v>0.16700000000000001</v>
      </c>
      <c r="ED20">
        <f>parameter_summary!EG26</f>
        <v>0.1666</v>
      </c>
      <c r="EE20">
        <f>parameter_summary!EH26</f>
        <v>0.1666</v>
      </c>
      <c r="EF20">
        <f>parameter_summary!EI26</f>
        <v>0.1666</v>
      </c>
      <c r="EG20">
        <f>parameter_summary!EJ26</f>
        <v>0.1661</v>
      </c>
      <c r="EH20">
        <f>parameter_summary!EK26</f>
        <v>0.1661</v>
      </c>
      <c r="EI20">
        <f>parameter_summary!EL26</f>
        <v>0.1661</v>
      </c>
      <c r="EJ20">
        <f>parameter_summary!EM26</f>
        <v>0.1661</v>
      </c>
      <c r="EK20">
        <f>parameter_summary!EN26</f>
        <v>0.1661</v>
      </c>
      <c r="EL20">
        <f>parameter_summary!EO26</f>
        <v>0.1661</v>
      </c>
      <c r="EM20">
        <f>parameter_summary!EP26</f>
        <v>0.16719999999999999</v>
      </c>
      <c r="EN20">
        <f>parameter_summary!EQ26</f>
        <v>0.16739999999999999</v>
      </c>
      <c r="EO20">
        <f>parameter_summary!ER26</f>
        <v>0.16739999999999999</v>
      </c>
      <c r="EP20">
        <f>parameter_summary!ES26</f>
        <v>0.16739999999999999</v>
      </c>
      <c r="EQ20">
        <f>parameter_summary!ET26</f>
        <v>0.16700000000000001</v>
      </c>
      <c r="ER20">
        <f>parameter_summary!EU26</f>
        <v>0.16700000000000001</v>
      </c>
      <c r="ES20">
        <f>parameter_summary!EV26</f>
        <v>0.16700000000000001</v>
      </c>
      <c r="ET20">
        <f>parameter_summary!EW26</f>
        <v>0.1792</v>
      </c>
      <c r="EU20">
        <f>parameter_summary!EX26</f>
        <v>0.1792</v>
      </c>
      <c r="EV20">
        <f>parameter_summary!EY26</f>
        <v>0.1792</v>
      </c>
      <c r="EW20">
        <f>parameter_summary!EZ26</f>
        <v>0.1792</v>
      </c>
      <c r="EX20">
        <f>parameter_summary!FA26</f>
        <v>0.1792</v>
      </c>
      <c r="EY20">
        <f>parameter_summary!FB26</f>
        <v>0.17100000000000001</v>
      </c>
      <c r="EZ20">
        <f>parameter_summary!FC26</f>
        <v>0.1701</v>
      </c>
      <c r="FA20">
        <f>parameter_summary!FD26</f>
        <v>0.1701</v>
      </c>
      <c r="FB20">
        <f>parameter_summary!FE26</f>
        <v>0.1701</v>
      </c>
      <c r="FC20">
        <f>parameter_summary!FF26</f>
        <v>0.1701</v>
      </c>
      <c r="FD20">
        <f>parameter_summary!FG26</f>
        <v>0.1701</v>
      </c>
      <c r="FE20">
        <f>parameter_summary!FH26</f>
        <v>0.1701</v>
      </c>
      <c r="FF20">
        <f>parameter_summary!FI26</f>
        <v>0.1701</v>
      </c>
      <c r="FG20">
        <f>parameter_summary!FJ26</f>
        <v>0.1701</v>
      </c>
      <c r="FH20">
        <f>parameter_summary!FK26</f>
        <v>0.1701</v>
      </c>
      <c r="FI20">
        <f>parameter_summary!FL26</f>
        <v>0.1701</v>
      </c>
      <c r="FJ20">
        <f>parameter_summary!FM26</f>
        <v>0.1701</v>
      </c>
      <c r="FK20">
        <f>parameter_summary!FN26</f>
        <v>0.1701</v>
      </c>
      <c r="FL20">
        <f>parameter_summary!FO26</f>
        <v>0.16969999999999999</v>
      </c>
      <c r="FM20">
        <f>parameter_summary!FP26</f>
        <v>0.16470000000000001</v>
      </c>
      <c r="FN20">
        <f>parameter_summary!FQ26</f>
        <v>0.16450000000000001</v>
      </c>
      <c r="FO20">
        <f>parameter_summary!FR26</f>
        <v>0.16450000000000001</v>
      </c>
      <c r="FP20">
        <f>parameter_summary!FS26</f>
        <v>0.1643</v>
      </c>
      <c r="FQ20">
        <f>parameter_summary!FT26</f>
        <v>0.1643</v>
      </c>
      <c r="FR20">
        <f>parameter_summary!FU26</f>
        <v>0.1643</v>
      </c>
      <c r="FS20">
        <f>parameter_summary!FV26</f>
        <v>0.1643</v>
      </c>
      <c r="FT20">
        <f>parameter_summary!FW26</f>
        <v>0.1643</v>
      </c>
      <c r="FU20">
        <f>parameter_summary!FX26</f>
        <v>0.1643</v>
      </c>
      <c r="FV20">
        <f>parameter_summary!FY26</f>
        <v>0.1643</v>
      </c>
      <c r="FW20">
        <f>parameter_summary!FZ26</f>
        <v>0.1643</v>
      </c>
      <c r="FX20">
        <f>parameter_summary!GA26</f>
        <v>0.1643</v>
      </c>
      <c r="FY20">
        <f>parameter_summary!GB26</f>
        <v>0.1643</v>
      </c>
      <c r="FZ20">
        <f>parameter_summary!GC26</f>
        <v>0.16370000000000001</v>
      </c>
      <c r="GA20">
        <f>parameter_summary!GD26</f>
        <v>0.16370000000000001</v>
      </c>
      <c r="GB20">
        <f>parameter_summary!GE26</f>
        <v>0.16370000000000001</v>
      </c>
      <c r="GC20">
        <f>parameter_summary!GF26</f>
        <v>0.16370000000000001</v>
      </c>
      <c r="GD20">
        <f>parameter_summary!GG26</f>
        <v>0.16370000000000001</v>
      </c>
      <c r="GE20">
        <f>parameter_summary!GH26</f>
        <v>0.16370000000000001</v>
      </c>
      <c r="GF20">
        <f>parameter_summary!GI26</f>
        <v>0.16370000000000001</v>
      </c>
      <c r="GG20">
        <f>parameter_summary!GJ26</f>
        <v>0.16370000000000001</v>
      </c>
      <c r="GH20">
        <f>parameter_summary!GK26</f>
        <v>0.16370000000000001</v>
      </c>
      <c r="GI20">
        <f>parameter_summary!GL26</f>
        <v>0.16370000000000001</v>
      </c>
      <c r="GJ20">
        <f>parameter_summary!GM26</f>
        <v>0.16009999999999999</v>
      </c>
      <c r="GK20">
        <f>parameter_summary!GN26</f>
        <v>0.16009999999999999</v>
      </c>
      <c r="GL20">
        <f>parameter_summary!GO26</f>
        <v>0.1598</v>
      </c>
      <c r="GM20">
        <f>parameter_summary!GP26</f>
        <v>0.1598</v>
      </c>
      <c r="GN20">
        <f>parameter_summary!GQ26</f>
        <v>0.1598</v>
      </c>
      <c r="GO20">
        <f>parameter_summary!GR26</f>
        <v>0.15970000000000001</v>
      </c>
      <c r="GP20">
        <f>parameter_summary!GS26</f>
        <v>0.15970000000000001</v>
      </c>
      <c r="GQ20">
        <f>parameter_summary!GT26</f>
        <v>0.15970000000000001</v>
      </c>
      <c r="GR20">
        <f>parameter_summary!GU26</f>
        <v>0.15970000000000001</v>
      </c>
      <c r="GS20">
        <f>parameter_summary!GV26</f>
        <v>0.15970000000000001</v>
      </c>
      <c r="GT20">
        <f>parameter_summary!GW26</f>
        <v>0.15970000000000001</v>
      </c>
      <c r="GU20">
        <f>parameter_summary!GX26</f>
        <v>0.15240000000000001</v>
      </c>
      <c r="GV20">
        <f>parameter_summary!GY26</f>
        <v>0.15240000000000001</v>
      </c>
      <c r="GW20">
        <f>parameter_summary!GZ26</f>
        <v>0.1522</v>
      </c>
      <c r="GX20">
        <f>parameter_summary!HA26</f>
        <v>0.1522</v>
      </c>
      <c r="GY20">
        <f>parameter_summary!HB26</f>
        <v>0.1522</v>
      </c>
      <c r="GZ20">
        <f>parameter_summary!HC26</f>
        <v>0.1522</v>
      </c>
      <c r="HA20">
        <f>parameter_summary!HD26</f>
        <v>0.1522</v>
      </c>
      <c r="HB20">
        <f>parameter_summary!HE26</f>
        <v>0.1522</v>
      </c>
      <c r="HC20">
        <f>parameter_summary!HF26</f>
        <v>0.1522</v>
      </c>
      <c r="HD20">
        <f>parameter_summary!HG26</f>
        <v>0.1522</v>
      </c>
      <c r="HE20">
        <f>parameter_summary!HH26</f>
        <v>0.1522</v>
      </c>
      <c r="HF20">
        <f>parameter_summary!HI26</f>
        <v>0.1522</v>
      </c>
      <c r="HG20">
        <f>parameter_summary!HJ26</f>
        <v>0.158</v>
      </c>
      <c r="HH20">
        <f>parameter_summary!HK26</f>
        <v>0.158</v>
      </c>
      <c r="HI20">
        <f>parameter_summary!HL26</f>
        <v>0.158</v>
      </c>
      <c r="HJ20">
        <f>parameter_summary!HM26</f>
        <v>0.158</v>
      </c>
      <c r="HK20">
        <f>parameter_summary!HN26</f>
        <v>0.158</v>
      </c>
      <c r="HL20">
        <f>parameter_summary!HO26</f>
        <v>0.158</v>
      </c>
      <c r="HM20">
        <f>parameter_summary!HP26</f>
        <v>0.158</v>
      </c>
      <c r="HN20">
        <f>parameter_summary!HQ26</f>
        <v>0.15409999999999999</v>
      </c>
      <c r="HO20">
        <f>parameter_summary!HR26</f>
        <v>0.1542</v>
      </c>
      <c r="HP20">
        <f>parameter_summary!HS26</f>
        <v>0.15390000000000001</v>
      </c>
      <c r="HQ20">
        <f>parameter_summary!HT26</f>
        <v>0.1444</v>
      </c>
      <c r="HR20">
        <f>parameter_summary!HU26</f>
        <v>0.1444</v>
      </c>
      <c r="HS20">
        <f>parameter_summary!HV26</f>
        <v>0.1444</v>
      </c>
      <c r="HT20">
        <f>parameter_summary!HW26</f>
        <v>0.1444</v>
      </c>
      <c r="HU20">
        <f>parameter_summary!HX26</f>
        <v>0.1444</v>
      </c>
      <c r="HV20">
        <f>parameter_summary!HY26</f>
        <v>0.14610000000000001</v>
      </c>
      <c r="HW20">
        <f>parameter_summary!HZ26</f>
        <v>0.14610000000000001</v>
      </c>
      <c r="HX20">
        <f>parameter_summary!IA26</f>
        <v>0.14610000000000001</v>
      </c>
      <c r="HY20">
        <f>parameter_summary!IB26</f>
        <v>0.14610000000000001</v>
      </c>
      <c r="HZ20">
        <f>parameter_summary!IC26</f>
        <v>0.14610000000000001</v>
      </c>
      <c r="IA20">
        <f>parameter_summary!ID26</f>
        <v>0.14610000000000001</v>
      </c>
      <c r="IB20">
        <f>parameter_summary!IE26</f>
        <v>0.14610000000000001</v>
      </c>
      <c r="IC20">
        <f>parameter_summary!IF26</f>
        <v>0.14610000000000001</v>
      </c>
      <c r="ID20">
        <f>parameter_summary!IG26</f>
        <v>0.14610000000000001</v>
      </c>
      <c r="IE20">
        <f>parameter_summary!IH26</f>
        <v>0.14810000000000001</v>
      </c>
      <c r="IF20">
        <f>parameter_summary!II26</f>
        <v>0.14810000000000001</v>
      </c>
      <c r="IG20">
        <f>parameter_summary!IJ26</f>
        <v>0.14810000000000001</v>
      </c>
      <c r="IH20">
        <f>parameter_summary!IK26</f>
        <v>0.1434</v>
      </c>
      <c r="II20">
        <f>parameter_summary!IL26</f>
        <v>0.1434</v>
      </c>
      <c r="IJ20">
        <f>parameter_summary!IM26</f>
        <v>0.1434</v>
      </c>
      <c r="IK20">
        <f>parameter_summary!IN26</f>
        <v>0.1434</v>
      </c>
      <c r="IL20">
        <f>parameter_summary!IO26</f>
        <v>0.1434</v>
      </c>
      <c r="IM20">
        <f>parameter_summary!IP26</f>
        <v>0.1434</v>
      </c>
      <c r="IN20">
        <f>parameter_summary!IQ26</f>
        <v>0.1434</v>
      </c>
      <c r="IO20">
        <f>parameter_summary!IR26</f>
        <v>0.1434</v>
      </c>
      <c r="IP20">
        <f>parameter_summary!IS26</f>
        <v>0.1434</v>
      </c>
      <c r="IQ20">
        <f>parameter_summary!IT26</f>
        <v>0.1429</v>
      </c>
      <c r="IR20">
        <f>parameter_summary!IU26</f>
        <v>0.1429</v>
      </c>
      <c r="IS20">
        <f>parameter_summary!IV26</f>
        <v>0.1429</v>
      </c>
      <c r="IT20">
        <f>parameter_summary!IW26</f>
        <v>0.14630000000000001</v>
      </c>
      <c r="IU20">
        <f>parameter_summary!IX26</f>
        <v>0.14630000000000001</v>
      </c>
      <c r="IV20">
        <f>parameter_summary!IY26</f>
        <v>0.14630000000000001</v>
      </c>
      <c r="IW20">
        <f>parameter_summary!IZ26</f>
        <v>0.14630000000000001</v>
      </c>
      <c r="IX20">
        <f>parameter_summary!JA26</f>
        <v>0.14630000000000001</v>
      </c>
      <c r="IY20">
        <f>parameter_summary!JB26</f>
        <v>0.14630000000000001</v>
      </c>
      <c r="IZ20">
        <f>parameter_summary!JC26</f>
        <v>0.14630000000000001</v>
      </c>
      <c r="JA20">
        <f>parameter_summary!JD26</f>
        <v>0.14630000000000001</v>
      </c>
      <c r="JB20">
        <f>parameter_summary!JE26</f>
        <v>0.14630000000000001</v>
      </c>
      <c r="JC20">
        <f>parameter_summary!JF26</f>
        <v>0.14599999999999999</v>
      </c>
      <c r="JD20">
        <f>parameter_summary!JG26</f>
        <v>0.14599999999999999</v>
      </c>
      <c r="JE20">
        <f>parameter_summary!JH26</f>
        <v>0.14599999999999999</v>
      </c>
      <c r="JF20">
        <f>parameter_summary!JI26</f>
        <v>0.14319999999999999</v>
      </c>
      <c r="JG20">
        <f>parameter_summary!JJ26</f>
        <v>0.14319999999999999</v>
      </c>
      <c r="JH20">
        <f>parameter_summary!JK26</f>
        <v>0.14319999999999999</v>
      </c>
      <c r="JI20">
        <f>parameter_summary!JL26</f>
        <v>0.14319999999999999</v>
      </c>
      <c r="JJ20">
        <f>parameter_summary!JM26</f>
        <v>0.14319999999999999</v>
      </c>
      <c r="JK20">
        <f>parameter_summary!JN26</f>
        <v>0.14319999999999999</v>
      </c>
      <c r="JL20">
        <f>parameter_summary!JO26</f>
        <v>0.14319999999999999</v>
      </c>
      <c r="JM20">
        <f>parameter_summary!JP26</f>
        <v>0.14319999999999999</v>
      </c>
      <c r="JN20">
        <f>parameter_summary!JQ26</f>
        <v>0.14319999999999999</v>
      </c>
      <c r="JO20">
        <f>parameter_summary!JR26</f>
        <v>0.14319999999999999</v>
      </c>
      <c r="JP20">
        <f>parameter_summary!JS26</f>
        <v>0.14319999999999999</v>
      </c>
      <c r="JQ20">
        <f>parameter_summary!JT26</f>
        <v>0.14319999999999999</v>
      </c>
      <c r="JR20">
        <f>parameter_summary!JU26</f>
        <v>0.14460000000000001</v>
      </c>
      <c r="JS20">
        <f>parameter_summary!JV26</f>
        <v>0.14460000000000001</v>
      </c>
      <c r="JT20">
        <f>parameter_summary!JW26</f>
        <v>0.14460000000000001</v>
      </c>
      <c r="JU20">
        <f>parameter_summary!JX26</f>
        <v>0.14460000000000001</v>
      </c>
      <c r="JV20">
        <f>parameter_summary!JY26</f>
        <v>0.14460000000000001</v>
      </c>
      <c r="JW20">
        <f>parameter_summary!JZ26</f>
        <v>0.14460000000000001</v>
      </c>
      <c r="JX20">
        <f>parameter_summary!KA26</f>
        <v>0.14460000000000001</v>
      </c>
      <c r="JY20">
        <f>parameter_summary!KB26</f>
        <v>0.14460000000000001</v>
      </c>
      <c r="JZ20">
        <f>parameter_summary!KC26</f>
        <v>0.14460000000000001</v>
      </c>
      <c r="KA20">
        <f>parameter_summary!KD26</f>
        <v>0.14449999999999999</v>
      </c>
      <c r="KB20">
        <f>parameter_summary!KE26</f>
        <v>0.14449999999999999</v>
      </c>
      <c r="KC20">
        <f>parameter_summary!KF26</f>
        <v>0.14449999999999999</v>
      </c>
      <c r="KD20">
        <f>parameter_summary!KG26</f>
        <v>0.14940000000000001</v>
      </c>
      <c r="KE20">
        <f>parameter_summary!KH26</f>
        <v>0.14940000000000001</v>
      </c>
      <c r="KF20">
        <f>parameter_summary!KI26</f>
        <v>0.14940000000000001</v>
      </c>
      <c r="KG20">
        <f>parameter_summary!KJ26</f>
        <v>0.14940000000000001</v>
      </c>
      <c r="KH20">
        <f>parameter_summary!KK26</f>
        <v>0.14940000000000001</v>
      </c>
      <c r="KI20">
        <f>parameter_summary!KL26</f>
        <v>0.14940000000000001</v>
      </c>
      <c r="KJ20">
        <f>parameter_summary!KM26</f>
        <v>0.14940000000000001</v>
      </c>
      <c r="KK20">
        <f>parameter_summary!KN26</f>
        <v>0.14940000000000001</v>
      </c>
      <c r="KL20">
        <f>parameter_summary!KO26</f>
        <v>0.14940000000000001</v>
      </c>
      <c r="KM20">
        <f>parameter_summary!KP26</f>
        <v>0.1492</v>
      </c>
      <c r="KN20">
        <f>parameter_summary!KQ26</f>
        <v>0.1492</v>
      </c>
      <c r="KO20">
        <f>parameter_summary!KR26</f>
        <v>0.1492</v>
      </c>
      <c r="KP20">
        <f>parameter_summary!KS26</f>
        <v>0.14580000000000001</v>
      </c>
      <c r="KQ20">
        <f>parameter_summary!KT26</f>
        <v>0.14580000000000001</v>
      </c>
      <c r="KR20">
        <f>parameter_summary!KU26</f>
        <v>0.14580000000000001</v>
      </c>
      <c r="KS20">
        <f>parameter_summary!KV26</f>
        <v>0.14580000000000001</v>
      </c>
      <c r="KT20">
        <f>parameter_summary!KW26</f>
        <v>0.14580000000000001</v>
      </c>
      <c r="KU20">
        <f>parameter_summary!KX26</f>
        <v>0.14580000000000001</v>
      </c>
      <c r="KV20">
        <f>parameter_summary!KY26</f>
        <v>0.14580000000000001</v>
      </c>
      <c r="KW20">
        <f>parameter_summary!KZ26</f>
        <v>0.14580000000000001</v>
      </c>
      <c r="KX20">
        <f>parameter_summary!LA26</f>
        <v>0.14580000000000001</v>
      </c>
      <c r="KY20">
        <f>parameter_summary!LB26</f>
        <v>0.1457</v>
      </c>
      <c r="KZ20">
        <f>parameter_summary!LC26</f>
        <v>0.1457</v>
      </c>
      <c r="LA20">
        <f>parameter_summary!LD26</f>
        <v>0.1457</v>
      </c>
    </row>
    <row r="21" spans="1:313">
      <c r="A21" t="str">
        <f>parameter_summary!B27</f>
        <v>"Utility electricity price (great) in Switzerland, monthly data (1991-2016) in [CHF/kWh]"</v>
      </c>
      <c r="B21">
        <f>parameter_summary!E27</f>
        <v>9.7164551337822341E-2</v>
      </c>
      <c r="C21">
        <f>parameter_summary!F27</f>
        <v>9.6484618811530573E-2</v>
      </c>
      <c r="D21">
        <f>parameter_summary!G27</f>
        <v>9.5804686285238819E-2</v>
      </c>
      <c r="E21">
        <f>parameter_summary!H27</f>
        <v>9.5124753758947064E-2</v>
      </c>
      <c r="F21">
        <f>parameter_summary!I27</f>
        <v>9.444482123265531E-2</v>
      </c>
      <c r="G21">
        <f>parameter_summary!J27</f>
        <v>9.3764888706363556E-2</v>
      </c>
      <c r="H21">
        <f>parameter_summary!K27</f>
        <v>9.3084956180071801E-2</v>
      </c>
      <c r="I21">
        <f>parameter_summary!L27</f>
        <v>9.2405023653780047E-2</v>
      </c>
      <c r="J21">
        <f>parameter_summary!M27</f>
        <v>9.1725091127488279E-2</v>
      </c>
      <c r="K21">
        <f>parameter_summary!N27</f>
        <v>9.104515860119651E-2</v>
      </c>
      <c r="L21">
        <f>parameter_summary!O27</f>
        <v>9.0365226074904756E-2</v>
      </c>
      <c r="M21">
        <f>parameter_summary!P27</f>
        <v>8.9685293548613002E-2</v>
      </c>
      <c r="N21">
        <f>parameter_summary!Q27</f>
        <v>9.0672292377101046E-2</v>
      </c>
      <c r="O21">
        <f>parameter_summary!R27</f>
        <v>9.1659291205589091E-2</v>
      </c>
      <c r="P21">
        <f>parameter_summary!S27</f>
        <v>9.2646290034077122E-2</v>
      </c>
      <c r="Q21">
        <f>parameter_summary!T27</f>
        <v>9.3633288862565153E-2</v>
      </c>
      <c r="R21">
        <f>parameter_summary!U27</f>
        <v>9.4620287691053198E-2</v>
      </c>
      <c r="S21">
        <f>parameter_summary!V27</f>
        <v>9.5607286519541243E-2</v>
      </c>
      <c r="T21">
        <f>parameter_summary!W27</f>
        <v>9.4993153915148662E-2</v>
      </c>
      <c r="U21">
        <f>parameter_summary!X27</f>
        <v>9.4379021310756109E-2</v>
      </c>
      <c r="V21">
        <f>parameter_summary!Y27</f>
        <v>9.3764888706363569E-2</v>
      </c>
      <c r="W21">
        <f>parameter_summary!Z27</f>
        <v>9.3150756101971016E-2</v>
      </c>
      <c r="X21">
        <f>parameter_summary!AA27</f>
        <v>9.2536623497578435E-2</v>
      </c>
      <c r="Y21">
        <f>parameter_summary!AB27</f>
        <v>9.1922490893185882E-2</v>
      </c>
      <c r="Z21">
        <f>parameter_summary!AC27</f>
        <v>9.2887556414374184E-2</v>
      </c>
      <c r="AA21">
        <f>parameter_summary!AD27</f>
        <v>9.38526219355625E-2</v>
      </c>
      <c r="AB21">
        <f>parameter_summary!AE27</f>
        <v>9.4817687456750802E-2</v>
      </c>
      <c r="AC21">
        <f>parameter_summary!AF27</f>
        <v>9.578275297793909E-2</v>
      </c>
      <c r="AD21">
        <f>parameter_summary!AG27</f>
        <v>9.6747818499127392E-2</v>
      </c>
      <c r="AE21">
        <f>parameter_summary!AH27</f>
        <v>9.6747818499127392E-2</v>
      </c>
      <c r="AF21">
        <f>parameter_summary!AI27</f>
        <v>9.6747818499127392E-2</v>
      </c>
      <c r="AG21">
        <f>parameter_summary!AJ27</f>
        <v>9.6747818499127392E-2</v>
      </c>
      <c r="AH21">
        <f>parameter_summary!AK27</f>
        <v>9.6747818499127392E-2</v>
      </c>
      <c r="AI21">
        <f>parameter_summary!AL27</f>
        <v>9.9806108202443261E-2</v>
      </c>
      <c r="AJ21">
        <f>parameter_summary!AM27</f>
        <v>9.9394415357766136E-2</v>
      </c>
      <c r="AK21">
        <f>parameter_summary!AN27</f>
        <v>9.9394415357766136E-2</v>
      </c>
      <c r="AL21">
        <f>parameter_summary!AO27</f>
        <v>9.9806108202443261E-2</v>
      </c>
      <c r="AM21">
        <f>parameter_summary!AP27</f>
        <v>9.9806108202443261E-2</v>
      </c>
      <c r="AN21">
        <f>parameter_summary!AQ27</f>
        <v>9.9806108202443261E-2</v>
      </c>
      <c r="AO21">
        <f>parameter_summary!AR27</f>
        <v>9.99825479930192E-2</v>
      </c>
      <c r="AP21">
        <f>parameter_summary!AS27</f>
        <v>9.99825479930192E-2</v>
      </c>
      <c r="AQ21">
        <f>parameter_summary!AT27</f>
        <v>9.99825479930192E-2</v>
      </c>
      <c r="AR21">
        <f>parameter_summary!AU27</f>
        <v>9.99825479930192E-2</v>
      </c>
      <c r="AS21">
        <f>parameter_summary!AV27</f>
        <v>9.99825479930192E-2</v>
      </c>
      <c r="AT21">
        <f>parameter_summary!AW27</f>
        <v>9.99825479930192E-2</v>
      </c>
      <c r="AU21">
        <f>parameter_summary!AX27</f>
        <v>0.10051186736474693</v>
      </c>
      <c r="AV21">
        <f>parameter_summary!AY27</f>
        <v>0.10051186736474693</v>
      </c>
      <c r="AW21">
        <f>parameter_summary!AZ27</f>
        <v>0.10051186736474693</v>
      </c>
      <c r="AX21">
        <f>parameter_summary!BA27</f>
        <v>0.10198219895287956</v>
      </c>
      <c r="AY21">
        <f>parameter_summary!BB27</f>
        <v>0.10198219895287956</v>
      </c>
      <c r="AZ21">
        <f>parameter_summary!BC27</f>
        <v>0.10198219895287956</v>
      </c>
      <c r="BA21">
        <f>parameter_summary!BD27</f>
        <v>0.10215863874345549</v>
      </c>
      <c r="BB21">
        <f>parameter_summary!BE27</f>
        <v>0.10215863874345549</v>
      </c>
      <c r="BC21">
        <f>parameter_summary!BF27</f>
        <v>0.10215863874345549</v>
      </c>
      <c r="BD21">
        <f>parameter_summary!BG27</f>
        <v>0.10215863874345549</v>
      </c>
      <c r="BE21">
        <f>parameter_summary!BH27</f>
        <v>0.10215863874345549</v>
      </c>
      <c r="BF21">
        <f>parameter_summary!BI27</f>
        <v>0.10215863874345549</v>
      </c>
      <c r="BG21">
        <f>parameter_summary!BJ27</f>
        <v>0.10333490401396159</v>
      </c>
      <c r="BH21">
        <f>parameter_summary!BK27</f>
        <v>0.10333490401396159</v>
      </c>
      <c r="BI21">
        <f>parameter_summary!BL27</f>
        <v>0.10333490401396159</v>
      </c>
      <c r="BJ21">
        <f>parameter_summary!BM27</f>
        <v>0.10345253054101221</v>
      </c>
      <c r="BK21">
        <f>parameter_summary!BN27</f>
        <v>0.10345253054101221</v>
      </c>
      <c r="BL21">
        <f>parameter_summary!BO27</f>
        <v>0.10345253054101221</v>
      </c>
      <c r="BM21">
        <f>parameter_summary!BP27</f>
        <v>0.10298202443280977</v>
      </c>
      <c r="BN21">
        <f>parameter_summary!BQ27</f>
        <v>0.10298202443280977</v>
      </c>
      <c r="BO21">
        <f>parameter_summary!BR27</f>
        <v>0.10298202443280977</v>
      </c>
      <c r="BP21">
        <f>parameter_summary!BS27</f>
        <v>0.10292321116928445</v>
      </c>
      <c r="BQ21">
        <f>parameter_summary!BT27</f>
        <v>0.10280558464223385</v>
      </c>
      <c r="BR21">
        <f>parameter_summary!BU27</f>
        <v>0.10280558464223385</v>
      </c>
      <c r="BS21">
        <f>parameter_summary!BV27</f>
        <v>0.10239389179755672</v>
      </c>
      <c r="BT21">
        <f>parameter_summary!BW27</f>
        <v>0.10239389179755672</v>
      </c>
      <c r="BU21">
        <f>parameter_summary!BX27</f>
        <v>0.10239389179755672</v>
      </c>
      <c r="BV21">
        <f>parameter_summary!BY27</f>
        <v>0.10245270506108201</v>
      </c>
      <c r="BW21">
        <f>parameter_summary!BZ27</f>
        <v>0.10245270506108201</v>
      </c>
      <c r="BX21">
        <f>parameter_summary!CA27</f>
        <v>0.10245270506108201</v>
      </c>
      <c r="BY21">
        <f>parameter_summary!CB27</f>
        <v>0.10245270506108201</v>
      </c>
      <c r="BZ21">
        <f>parameter_summary!CC27</f>
        <v>0.1023350785340314</v>
      </c>
      <c r="CA21">
        <f>parameter_summary!CD27</f>
        <v>0.1023350785340314</v>
      </c>
      <c r="CB21">
        <f>parameter_summary!CE27</f>
        <v>0.1023350785340314</v>
      </c>
      <c r="CC21">
        <f>parameter_summary!CF27</f>
        <v>0.1023350785340314</v>
      </c>
      <c r="CD21">
        <f>parameter_summary!CG27</f>
        <v>0.1023350785340314</v>
      </c>
      <c r="CE21">
        <f>parameter_summary!CH27</f>
        <v>0.10162931937172774</v>
      </c>
      <c r="CF21">
        <f>parameter_summary!CI27</f>
        <v>0.10221745200698079</v>
      </c>
      <c r="CG21">
        <f>parameter_summary!CJ27</f>
        <v>0.10221745200698079</v>
      </c>
      <c r="CH21">
        <f>parameter_summary!CK27</f>
        <v>0.10221745200698079</v>
      </c>
      <c r="CI21">
        <f>parameter_summary!CL27</f>
        <v>0.10221745200698079</v>
      </c>
      <c r="CJ21">
        <f>parameter_summary!CM27</f>
        <v>0.10221745200698079</v>
      </c>
      <c r="CK21">
        <f>parameter_summary!CN27</f>
        <v>0.10221745200698079</v>
      </c>
      <c r="CL21">
        <f>parameter_summary!CO27</f>
        <v>0.10221745200698079</v>
      </c>
      <c r="CM21">
        <f>parameter_summary!CP27</f>
        <v>0.10221745200698079</v>
      </c>
      <c r="CN21">
        <f>parameter_summary!CQ27</f>
        <v>0.10221745200698079</v>
      </c>
      <c r="CO21">
        <f>parameter_summary!CR27</f>
        <v>0.10221745200698079</v>
      </c>
      <c r="CP21">
        <f>parameter_summary!CS27</f>
        <v>0.10221745200698079</v>
      </c>
      <c r="CQ21">
        <f>parameter_summary!CT27</f>
        <v>0.10268795811518323</v>
      </c>
      <c r="CR21">
        <f>parameter_summary!CU27</f>
        <v>0.10245270506108201</v>
      </c>
      <c r="CS21">
        <f>parameter_summary!CV27</f>
        <v>0.10245270506108201</v>
      </c>
      <c r="CT21">
        <f>parameter_summary!CW27</f>
        <v>0.10227626527050609</v>
      </c>
      <c r="CU21">
        <f>parameter_summary!CX27</f>
        <v>0.10227626527050609</v>
      </c>
      <c r="CV21">
        <f>parameter_summary!CY27</f>
        <v>0.10227626527050609</v>
      </c>
      <c r="CW21">
        <f>parameter_summary!CZ27</f>
        <v>0.10227626527050609</v>
      </c>
      <c r="CX21">
        <f>parameter_summary!DA27</f>
        <v>0.10227626527050609</v>
      </c>
      <c r="CY21">
        <f>parameter_summary!DB27</f>
        <v>0.10227626527050609</v>
      </c>
      <c r="CZ21">
        <f>parameter_summary!DC27</f>
        <v>0.10227626527050609</v>
      </c>
      <c r="DA21">
        <f>parameter_summary!DD27</f>
        <v>0.10168813263525305</v>
      </c>
      <c r="DB21">
        <f>parameter_summary!DE27</f>
        <v>0.10168813263525305</v>
      </c>
      <c r="DC21">
        <f>parameter_summary!DF27</f>
        <v>0.1002178010471204</v>
      </c>
      <c r="DD21">
        <f>parameter_summary!DG27</f>
        <v>0.1002178010471204</v>
      </c>
      <c r="DE21">
        <f>parameter_summary!DH27</f>
        <v>0.10015898778359511</v>
      </c>
      <c r="DF21">
        <f>parameter_summary!DI27</f>
        <v>0.10015898778359511</v>
      </c>
      <c r="DG21">
        <f>parameter_summary!DJ27</f>
        <v>0.10015898778359511</v>
      </c>
      <c r="DH21">
        <f>parameter_summary!DK27</f>
        <v>0.10015898778359511</v>
      </c>
      <c r="DI21">
        <f>parameter_summary!DL27</f>
        <v>0.10015898778359511</v>
      </c>
      <c r="DJ21">
        <f>parameter_summary!DM27</f>
        <v>0.10015898778359511</v>
      </c>
      <c r="DK21">
        <f>parameter_summary!DN27</f>
        <v>0.10015898778359511</v>
      </c>
      <c r="DL21">
        <f>parameter_summary!DO27</f>
        <v>0.10015898778359511</v>
      </c>
      <c r="DM21">
        <f>parameter_summary!DP27</f>
        <v>0.10015898778359511</v>
      </c>
      <c r="DN21">
        <f>parameter_summary!DQ27</f>
        <v>0.10015898778359511</v>
      </c>
      <c r="DO21">
        <f>parameter_summary!DR27</f>
        <v>0.10115881326352529</v>
      </c>
      <c r="DP21">
        <f>parameter_summary!DS27</f>
        <v>0.10109999999999998</v>
      </c>
      <c r="DQ21">
        <f>parameter_summary!DT27</f>
        <v>0.10109999999999998</v>
      </c>
      <c r="DR21">
        <f>parameter_summary!DU27</f>
        <v>0.1011</v>
      </c>
      <c r="DS21">
        <f>parameter_summary!DV27</f>
        <v>9.5000000000000001E-2</v>
      </c>
      <c r="DT21">
        <f>parameter_summary!DW27</f>
        <v>9.5000000000000001E-2</v>
      </c>
      <c r="DU21">
        <f>parameter_summary!DX27</f>
        <v>9.5000000000000001E-2</v>
      </c>
      <c r="DV21">
        <f>parameter_summary!DY27</f>
        <v>9.5000000000000001E-2</v>
      </c>
      <c r="DW21">
        <f>parameter_summary!DZ27</f>
        <v>9.5000000000000001E-2</v>
      </c>
      <c r="DX21">
        <f>parameter_summary!EA27</f>
        <v>9.5000000000000001E-2</v>
      </c>
      <c r="DY21">
        <f>parameter_summary!EB27</f>
        <v>9.5000000000000001E-2</v>
      </c>
      <c r="DZ21">
        <f>parameter_summary!EC27</f>
        <v>9.5000000000000001E-2</v>
      </c>
      <c r="EA21">
        <f>parameter_summary!ED27</f>
        <v>9.5000000000000001E-2</v>
      </c>
      <c r="EB21">
        <f>parameter_summary!EE27</f>
        <v>9.5000000000000001E-2</v>
      </c>
      <c r="EC21">
        <f>parameter_summary!EF27</f>
        <v>9.5000000000000001E-2</v>
      </c>
      <c r="ED21">
        <f>parameter_summary!EG27</f>
        <v>9.5000000000000001E-2</v>
      </c>
      <c r="EE21">
        <f>parameter_summary!EH27</f>
        <v>9.0200000000000002E-2</v>
      </c>
      <c r="EF21">
        <f>parameter_summary!EI27</f>
        <v>9.0200000000000002E-2</v>
      </c>
      <c r="EG21">
        <f>parameter_summary!EJ27</f>
        <v>9.0200000000000002E-2</v>
      </c>
      <c r="EH21">
        <f>parameter_summary!EK27</f>
        <v>9.0200000000000002E-2</v>
      </c>
      <c r="EI21">
        <f>parameter_summary!EL27</f>
        <v>9.0200000000000002E-2</v>
      </c>
      <c r="EJ21">
        <f>parameter_summary!EM27</f>
        <v>9.0200000000000002E-2</v>
      </c>
      <c r="EK21">
        <f>parameter_summary!EN27</f>
        <v>9.0200000000000002E-2</v>
      </c>
      <c r="EL21">
        <f>parameter_summary!EO27</f>
        <v>9.0200000000000002E-2</v>
      </c>
      <c r="EM21">
        <f>parameter_summary!EP27</f>
        <v>9.0200000000000002E-2</v>
      </c>
      <c r="EN21">
        <f>parameter_summary!EQ27</f>
        <v>9.0200000000000002E-2</v>
      </c>
      <c r="EO21">
        <f>parameter_summary!ER27</f>
        <v>9.0200000000000002E-2</v>
      </c>
      <c r="EP21">
        <f>parameter_summary!ES27</f>
        <v>9.0200000000000002E-2</v>
      </c>
      <c r="EQ21">
        <f>parameter_summary!ET27</f>
        <v>8.8200000000000001E-2</v>
      </c>
      <c r="ER21">
        <f>parameter_summary!EU27</f>
        <v>8.8200000000000001E-2</v>
      </c>
      <c r="ES21">
        <f>parameter_summary!EV27</f>
        <v>8.8200000000000001E-2</v>
      </c>
      <c r="ET21">
        <f>parameter_summary!EW27</f>
        <v>8.3000000000000004E-2</v>
      </c>
      <c r="EU21">
        <f>parameter_summary!EX27</f>
        <v>8.3000000000000004E-2</v>
      </c>
      <c r="EV21">
        <f>parameter_summary!EY27</f>
        <v>8.3000000000000004E-2</v>
      </c>
      <c r="EW21">
        <f>parameter_summary!EZ27</f>
        <v>8.3000000000000004E-2</v>
      </c>
      <c r="EX21">
        <f>parameter_summary!FA27</f>
        <v>8.3000000000000004E-2</v>
      </c>
      <c r="EY21">
        <f>parameter_summary!FB27</f>
        <v>8.3000000000000004E-2</v>
      </c>
      <c r="EZ21">
        <f>parameter_summary!FC27</f>
        <v>8.3000000000000004E-2</v>
      </c>
      <c r="FA21">
        <f>parameter_summary!FD27</f>
        <v>8.3000000000000004E-2</v>
      </c>
      <c r="FB21">
        <f>parameter_summary!FE27</f>
        <v>8.3000000000000004E-2</v>
      </c>
      <c r="FC21">
        <f>parameter_summary!FF27</f>
        <v>8.7099999999999997E-2</v>
      </c>
      <c r="FD21">
        <f>parameter_summary!FG27</f>
        <v>8.7099999999999997E-2</v>
      </c>
      <c r="FE21">
        <f>parameter_summary!FH27</f>
        <v>8.7099999999999997E-2</v>
      </c>
      <c r="FF21">
        <f>parameter_summary!FI27</f>
        <v>8.7099999999999997E-2</v>
      </c>
      <c r="FG21">
        <f>parameter_summary!FJ27</f>
        <v>8.7099999999999997E-2</v>
      </c>
      <c r="FH21">
        <f>parameter_summary!FK27</f>
        <v>8.7099999999999997E-2</v>
      </c>
      <c r="FI21">
        <f>parameter_summary!FL27</f>
        <v>8.7099999999999997E-2</v>
      </c>
      <c r="FJ21">
        <f>parameter_summary!FM27</f>
        <v>8.7099999999999997E-2</v>
      </c>
      <c r="FK21">
        <f>parameter_summary!FN27</f>
        <v>8.7099999999999997E-2</v>
      </c>
      <c r="FL21">
        <f>parameter_summary!FO27</f>
        <v>8.7099999999999997E-2</v>
      </c>
      <c r="FM21">
        <f>parameter_summary!FP27</f>
        <v>8.7099999999999997E-2</v>
      </c>
      <c r="FN21">
        <f>parameter_summary!FQ27</f>
        <v>8.7099999999999997E-2</v>
      </c>
      <c r="FO21">
        <f>parameter_summary!FR27</f>
        <v>8.72E-2</v>
      </c>
      <c r="FP21">
        <f>parameter_summary!FS27</f>
        <v>8.72E-2</v>
      </c>
      <c r="FQ21">
        <f>parameter_summary!FT27</f>
        <v>8.72E-2</v>
      </c>
      <c r="FR21">
        <f>parameter_summary!FU27</f>
        <v>8.72E-2</v>
      </c>
      <c r="FS21">
        <f>parameter_summary!FV27</f>
        <v>8.72E-2</v>
      </c>
      <c r="FT21">
        <f>parameter_summary!FW27</f>
        <v>8.72E-2</v>
      </c>
      <c r="FU21">
        <f>parameter_summary!FX27</f>
        <v>8.72E-2</v>
      </c>
      <c r="FV21">
        <f>parameter_summary!FY27</f>
        <v>8.72E-2</v>
      </c>
      <c r="FW21">
        <f>parameter_summary!FZ27</f>
        <v>8.72E-2</v>
      </c>
      <c r="FX21">
        <f>parameter_summary!GA27</f>
        <v>8.72E-2</v>
      </c>
      <c r="FY21">
        <f>parameter_summary!GB27</f>
        <v>8.72E-2</v>
      </c>
      <c r="FZ21">
        <f>parameter_summary!GC27</f>
        <v>8.72E-2</v>
      </c>
      <c r="GA21">
        <f>parameter_summary!GD27</f>
        <v>8.8800000000000004E-2</v>
      </c>
      <c r="GB21">
        <f>parameter_summary!GE27</f>
        <v>8.8800000000000004E-2</v>
      </c>
      <c r="GC21">
        <f>parameter_summary!GF27</f>
        <v>8.8800000000000004E-2</v>
      </c>
      <c r="GD21">
        <f>parameter_summary!GG27</f>
        <v>8.8800000000000004E-2</v>
      </c>
      <c r="GE21">
        <f>parameter_summary!GH27</f>
        <v>8.8800000000000004E-2</v>
      </c>
      <c r="GF21">
        <f>parameter_summary!GI27</f>
        <v>8.8800000000000004E-2</v>
      </c>
      <c r="GG21">
        <f>parameter_summary!GJ27</f>
        <v>8.8800000000000004E-2</v>
      </c>
      <c r="GH21">
        <f>parameter_summary!GK27</f>
        <v>8.8800000000000004E-2</v>
      </c>
      <c r="GI21">
        <f>parameter_summary!GL27</f>
        <v>8.8800000000000004E-2</v>
      </c>
      <c r="GJ21">
        <f>parameter_summary!GM27</f>
        <v>8.8800000000000004E-2</v>
      </c>
      <c r="GK21">
        <f>parameter_summary!GN27</f>
        <v>8.8800000000000004E-2</v>
      </c>
      <c r="GL21">
        <f>parameter_summary!GO27</f>
        <v>8.8800000000000004E-2</v>
      </c>
      <c r="GM21">
        <f>parameter_summary!GP27</f>
        <v>8.6300000000000002E-2</v>
      </c>
      <c r="GN21">
        <f>parameter_summary!GQ27</f>
        <v>8.6300000000000002E-2</v>
      </c>
      <c r="GO21">
        <f>parameter_summary!GR27</f>
        <v>8.6300000000000002E-2</v>
      </c>
      <c r="GP21">
        <f>parameter_summary!GS27</f>
        <v>8.6300000000000002E-2</v>
      </c>
      <c r="GQ21">
        <f>parameter_summary!GT27</f>
        <v>8.6300000000000002E-2</v>
      </c>
      <c r="GR21">
        <f>parameter_summary!GU27</f>
        <v>8.6300000000000002E-2</v>
      </c>
      <c r="GS21">
        <f>parameter_summary!GV27</f>
        <v>8.6300000000000002E-2</v>
      </c>
      <c r="GT21">
        <f>parameter_summary!GW27</f>
        <v>8.6300000000000002E-2</v>
      </c>
      <c r="GU21">
        <f>parameter_summary!GX27</f>
        <v>8.6300000000000002E-2</v>
      </c>
      <c r="GV21">
        <f>parameter_summary!GY27</f>
        <v>8.6300000000000002E-2</v>
      </c>
      <c r="GW21">
        <f>parameter_summary!GZ27</f>
        <v>8.6300000000000002E-2</v>
      </c>
      <c r="GX21">
        <f>parameter_summary!HA27</f>
        <v>8.6300000000000002E-2</v>
      </c>
      <c r="GY21">
        <f>parameter_summary!HB27</f>
        <v>8.5400000000000004E-2</v>
      </c>
      <c r="GZ21">
        <f>parameter_summary!HC27</f>
        <v>8.5400000000000004E-2</v>
      </c>
      <c r="HA21">
        <f>parameter_summary!HD27</f>
        <v>8.5400000000000004E-2</v>
      </c>
      <c r="HB21">
        <f>parameter_summary!HE27</f>
        <v>8.5400000000000004E-2</v>
      </c>
      <c r="HC21">
        <f>parameter_summary!HF27</f>
        <v>8.5400000000000004E-2</v>
      </c>
      <c r="HD21">
        <f>parameter_summary!HG27</f>
        <v>8.5400000000000004E-2</v>
      </c>
      <c r="HE21">
        <f>parameter_summary!HH27</f>
        <v>8.5400000000000004E-2</v>
      </c>
      <c r="HF21">
        <f>parameter_summary!HI27</f>
        <v>8.5400000000000004E-2</v>
      </c>
      <c r="HG21">
        <f>parameter_summary!HJ27</f>
        <v>8.5400000000000004E-2</v>
      </c>
      <c r="HH21">
        <f>parameter_summary!HK27</f>
        <v>8.5400000000000004E-2</v>
      </c>
      <c r="HI21">
        <f>parameter_summary!HL27</f>
        <v>8.5400000000000004E-2</v>
      </c>
      <c r="HJ21">
        <f>parameter_summary!HM27</f>
        <v>8.5400000000000004E-2</v>
      </c>
      <c r="HK21">
        <f>parameter_summary!HN27</f>
        <v>8.8700000000000001E-2</v>
      </c>
      <c r="HL21">
        <f>parameter_summary!HO27</f>
        <v>8.8700000000000001E-2</v>
      </c>
      <c r="HM21">
        <f>parameter_summary!HP27</f>
        <v>8.8700000000000001E-2</v>
      </c>
      <c r="HN21">
        <f>parameter_summary!HQ27</f>
        <v>8.8700000000000001E-2</v>
      </c>
      <c r="HO21">
        <f>parameter_summary!HR27</f>
        <v>8.8700000000000001E-2</v>
      </c>
      <c r="HP21">
        <f>parameter_summary!HS27</f>
        <v>8.8700000000000001E-2</v>
      </c>
      <c r="HQ21">
        <f>parameter_summary!HT27</f>
        <v>8.8700000000000001E-2</v>
      </c>
      <c r="HR21">
        <f>parameter_summary!HU27</f>
        <v>8.8700000000000001E-2</v>
      </c>
      <c r="HS21">
        <f>parameter_summary!HV27</f>
        <v>8.8700000000000001E-2</v>
      </c>
      <c r="HT21">
        <f>parameter_summary!HW27</f>
        <v>8.8700000000000001E-2</v>
      </c>
      <c r="HU21">
        <f>parameter_summary!HX27</f>
        <v>8.8700000000000001E-2</v>
      </c>
      <c r="HV21">
        <f>parameter_summary!HY27</f>
        <v>8.8700000000000001E-2</v>
      </c>
      <c r="HW21">
        <f>parameter_summary!HZ27</f>
        <v>0.1007</v>
      </c>
      <c r="HX21">
        <f>parameter_summary!IA27</f>
        <v>0.1007</v>
      </c>
      <c r="HY21">
        <f>parameter_summary!IB27</f>
        <v>0.1007</v>
      </c>
      <c r="HZ21">
        <f>parameter_summary!IC27</f>
        <v>0.1007</v>
      </c>
      <c r="IA21">
        <f>parameter_summary!ID27</f>
        <v>0.1007</v>
      </c>
      <c r="IB21">
        <f>parameter_summary!IE27</f>
        <v>0.1007</v>
      </c>
      <c r="IC21">
        <f>parameter_summary!IF27</f>
        <v>0.1007</v>
      </c>
      <c r="ID21">
        <f>parameter_summary!IG27</f>
        <v>0.1007</v>
      </c>
      <c r="IE21">
        <f>parameter_summary!IH27</f>
        <v>0.1007</v>
      </c>
      <c r="IF21">
        <f>parameter_summary!II27</f>
        <v>0.1007</v>
      </c>
      <c r="IG21">
        <f>parameter_summary!IJ27</f>
        <v>0.1007</v>
      </c>
      <c r="IH21">
        <f>parameter_summary!IK27</f>
        <v>0.10100000000000001</v>
      </c>
      <c r="II21">
        <f>parameter_summary!IL27</f>
        <v>0.1045</v>
      </c>
      <c r="IJ21">
        <f>parameter_summary!IM27</f>
        <v>0.1045</v>
      </c>
      <c r="IK21">
        <f>parameter_summary!IN27</f>
        <v>0.1045</v>
      </c>
      <c r="IL21">
        <f>parameter_summary!IO27</f>
        <v>0.1045</v>
      </c>
      <c r="IM21">
        <f>parameter_summary!IP27</f>
        <v>0.1045</v>
      </c>
      <c r="IN21">
        <f>parameter_summary!IQ27</f>
        <v>0.1045</v>
      </c>
      <c r="IO21">
        <f>parameter_summary!IR27</f>
        <v>0.1045</v>
      </c>
      <c r="IP21">
        <f>parameter_summary!IS27</f>
        <v>0.1045</v>
      </c>
      <c r="IQ21">
        <f>parameter_summary!IT27</f>
        <v>0.1045</v>
      </c>
      <c r="IR21">
        <f>parameter_summary!IU27</f>
        <v>0.1045</v>
      </c>
      <c r="IS21">
        <f>parameter_summary!IV27</f>
        <v>0.1045</v>
      </c>
      <c r="IT21">
        <f>parameter_summary!IW27</f>
        <v>0.1045</v>
      </c>
      <c r="IU21">
        <f>parameter_summary!IX27</f>
        <v>0.1123</v>
      </c>
      <c r="IV21">
        <f>parameter_summary!IY27</f>
        <v>0.1123</v>
      </c>
      <c r="IW21">
        <f>parameter_summary!IZ27</f>
        <v>0.1123</v>
      </c>
      <c r="IX21">
        <f>parameter_summary!JA27</f>
        <v>0.1123</v>
      </c>
      <c r="IY21">
        <f>parameter_summary!JB27</f>
        <v>0.1123</v>
      </c>
      <c r="IZ21">
        <f>parameter_summary!JC27</f>
        <v>0.1123</v>
      </c>
      <c r="JA21">
        <f>parameter_summary!JD27</f>
        <v>0.1123</v>
      </c>
      <c r="JB21">
        <f>parameter_summary!JE27</f>
        <v>0.1123</v>
      </c>
      <c r="JC21">
        <f>parameter_summary!JF27</f>
        <v>0.1123</v>
      </c>
      <c r="JD21">
        <f>parameter_summary!JG27</f>
        <v>0.1123</v>
      </c>
      <c r="JE21">
        <f>parameter_summary!JH27</f>
        <v>0.1123</v>
      </c>
      <c r="JF21">
        <f>parameter_summary!JI27</f>
        <v>0.1123</v>
      </c>
      <c r="JG21">
        <f>parameter_summary!JJ27</f>
        <v>0.112</v>
      </c>
      <c r="JH21">
        <f>parameter_summary!JK27</f>
        <v>0.112</v>
      </c>
      <c r="JI21">
        <f>parameter_summary!JL27</f>
        <v>0.112</v>
      </c>
      <c r="JJ21">
        <f>parameter_summary!JM27</f>
        <v>0.112</v>
      </c>
      <c r="JK21">
        <f>parameter_summary!JN27</f>
        <v>0.112</v>
      </c>
      <c r="JL21">
        <f>parameter_summary!JO27</f>
        <v>0.112</v>
      </c>
      <c r="JM21">
        <f>parameter_summary!JP27</f>
        <v>0.112</v>
      </c>
      <c r="JN21">
        <f>parameter_summary!JQ27</f>
        <v>0.112</v>
      </c>
      <c r="JO21">
        <f>parameter_summary!JR27</f>
        <v>0.112</v>
      </c>
      <c r="JP21">
        <f>parameter_summary!JS27</f>
        <v>0.112</v>
      </c>
      <c r="JQ21">
        <f>parameter_summary!JT27</f>
        <v>0.112</v>
      </c>
      <c r="JR21">
        <f>parameter_summary!JU27</f>
        <v>0.112</v>
      </c>
      <c r="JS21">
        <f>parameter_summary!JV27</f>
        <v>0.1124</v>
      </c>
      <c r="JT21">
        <f>parameter_summary!JW27</f>
        <v>0.1124</v>
      </c>
      <c r="JU21">
        <f>parameter_summary!JX27</f>
        <v>0.1124</v>
      </c>
      <c r="JV21">
        <f>parameter_summary!JY27</f>
        <v>0.1124</v>
      </c>
      <c r="JW21">
        <f>parameter_summary!JZ27</f>
        <v>0.1124</v>
      </c>
      <c r="JX21">
        <f>parameter_summary!KA27</f>
        <v>0.1124</v>
      </c>
      <c r="JY21">
        <f>parameter_summary!KB27</f>
        <v>0.1124</v>
      </c>
      <c r="JZ21">
        <f>parameter_summary!KC27</f>
        <v>0.1124</v>
      </c>
      <c r="KA21">
        <f>parameter_summary!KD27</f>
        <v>0.1124</v>
      </c>
      <c r="KB21">
        <f>parameter_summary!KE27</f>
        <v>0.1124</v>
      </c>
      <c r="KC21">
        <f>parameter_summary!KF27</f>
        <v>0.1124</v>
      </c>
      <c r="KD21">
        <f>parameter_summary!KG27</f>
        <v>0.1124</v>
      </c>
      <c r="KE21">
        <f>parameter_summary!KH27</f>
        <v>0.1048</v>
      </c>
      <c r="KF21">
        <f>parameter_summary!KI27</f>
        <v>0.1048</v>
      </c>
      <c r="KG21">
        <f>parameter_summary!KJ27</f>
        <v>0.1048</v>
      </c>
      <c r="KH21">
        <f>parameter_summary!KK27</f>
        <v>0.1048</v>
      </c>
      <c r="KI21">
        <f>parameter_summary!KL27</f>
        <v>0.1048</v>
      </c>
      <c r="KJ21">
        <f>parameter_summary!KM27</f>
        <v>0.1048</v>
      </c>
      <c r="KK21">
        <f>parameter_summary!KN27</f>
        <v>0.1048</v>
      </c>
      <c r="KL21">
        <f>parameter_summary!KO27</f>
        <v>0.1048</v>
      </c>
      <c r="KM21">
        <f>parameter_summary!KP27</f>
        <v>0.1048</v>
      </c>
      <c r="KN21">
        <f>parameter_summary!KQ27</f>
        <v>0.1048</v>
      </c>
      <c r="KO21">
        <f>parameter_summary!KR27</f>
        <v>0.1048</v>
      </c>
      <c r="KP21">
        <f>parameter_summary!KS27</f>
        <v>0.1191</v>
      </c>
      <c r="KQ21">
        <f>parameter_summary!KT27</f>
        <v>0.1201</v>
      </c>
      <c r="KR21">
        <f>parameter_summary!KU27</f>
        <v>0.1203</v>
      </c>
      <c r="KS21">
        <f>parameter_summary!KV27</f>
        <v>0.1203</v>
      </c>
      <c r="KT21">
        <f>parameter_summary!KW27</f>
        <v>0.1203</v>
      </c>
      <c r="KU21">
        <f>parameter_summary!KX27</f>
        <v>0.1203</v>
      </c>
      <c r="KV21">
        <f>parameter_summary!KY27</f>
        <v>0.1203</v>
      </c>
      <c r="KW21">
        <f>parameter_summary!KZ27</f>
        <v>0.1203</v>
      </c>
      <c r="KX21">
        <f>parameter_summary!LA27</f>
        <v>0.1203</v>
      </c>
      <c r="KY21">
        <f>parameter_summary!LB27</f>
        <v>0.1203</v>
      </c>
      <c r="KZ21">
        <f>parameter_summary!LC27</f>
        <v>0.1203</v>
      </c>
      <c r="LA21">
        <f>parameter_summary!LD27</f>
        <v>0.1203</v>
      </c>
    </row>
    <row r="22" spans="1:313">
      <c r="A22" t="str">
        <f>parameter_summary!B29</f>
        <v>"Wholesale electricity market price in Switzerland, yearly data (1991-2045) in [CHF/kWh]"</v>
      </c>
      <c r="B22">
        <f>parameter_summary!E29</f>
        <v>8.3646458443871738E-2</v>
      </c>
      <c r="C22">
        <f>parameter_summary!F29</f>
        <v>8.5106257451193087E-2</v>
      </c>
      <c r="D22">
        <f>parameter_summary!G29</f>
        <v>8.9193693875704444E-2</v>
      </c>
      <c r="E22">
        <f>parameter_summary!H29</f>
        <v>9.0361532285573087E-2</v>
      </c>
      <c r="F22">
        <f>parameter_summary!I29</f>
        <v>9.2453909270756807E-2</v>
      </c>
      <c r="G22">
        <f>parameter_summary!J29</f>
        <v>8.6760695530168852E-2</v>
      </c>
      <c r="H22">
        <f>parameter_summary!K29</f>
        <v>8.150542069578888E-2</v>
      </c>
      <c r="I22">
        <f>parameter_summary!L29</f>
        <v>8.048356258464659E-2</v>
      </c>
      <c r="J22">
        <f>parameter_summary!M29</f>
        <v>7.7077364900896769E-2</v>
      </c>
      <c r="K22">
        <f>parameter_summary!N29</f>
        <v>4.1171815172784822E-2</v>
      </c>
      <c r="L22">
        <f>parameter_summary!O29</f>
        <v>4.7007190457590338E-2</v>
      </c>
      <c r="M22">
        <f>parameter_summary!P29</f>
        <v>4.5338010672829727E-2</v>
      </c>
      <c r="N22">
        <f>parameter_summary!Q29</f>
        <v>5.8435154605187285E-2</v>
      </c>
      <c r="O22">
        <f>parameter_summary!R29</f>
        <v>5.9348760279370895E-2</v>
      </c>
      <c r="P22">
        <f>parameter_summary!L29</f>
        <v>8.048356258464659E-2</v>
      </c>
      <c r="Q22">
        <f>parameter_summary!T29</f>
        <v>7.1080000000000004E-2</v>
      </c>
      <c r="R22">
        <f>parameter_summary!U29</f>
        <v>6.2570000000000001E-2</v>
      </c>
      <c r="S22">
        <f>parameter_summary!V29</f>
        <v>9.5909999999999995E-2</v>
      </c>
      <c r="T22">
        <f>parameter_summary!W29</f>
        <v>6.0789999999999997E-2</v>
      </c>
      <c r="U22">
        <f>parameter_summary!X29</f>
        <v>6.1670000000000003E-2</v>
      </c>
      <c r="V22">
        <f>parameter_summary!Y29</f>
        <v>6.54E-2</v>
      </c>
      <c r="W22">
        <f>parameter_summary!Z29</f>
        <v>6.1369999999999994E-2</v>
      </c>
      <c r="X22">
        <f>parameter_summary!AA29</f>
        <v>5.5509999999999997E-2</v>
      </c>
      <c r="Y22">
        <f>parameter_summary!U29</f>
        <v>6.2570000000000001E-2</v>
      </c>
      <c r="Z22">
        <f>parameter_summary!AC29</f>
        <v>4.7740000000000005E-2</v>
      </c>
      <c r="AA22">
        <f>parameter_summary!AD29</f>
        <v>4.5219999999999996E-2</v>
      </c>
      <c r="AB22">
        <f>parameter_summary!AE29</f>
        <v>5.3960000000000001E-2</v>
      </c>
      <c r="AC22">
        <f>parameter_summary!AF29</f>
        <v>5.4769400203854825E-2</v>
      </c>
      <c r="AD22">
        <f>parameter_summary!AG29</f>
        <v>5.5590941571705479E-2</v>
      </c>
      <c r="AE22">
        <f>parameter_summary!AH29</f>
        <v>5.6424804354130921E-2</v>
      </c>
      <c r="AF22">
        <f>parameter_summary!AI29</f>
        <v>5.7271177385070988E-2</v>
      </c>
      <c r="AG22">
        <f>parameter_summary!AJ29</f>
        <v>5.8130245206785072E-2</v>
      </c>
      <c r="AH22">
        <f>parameter_summary!AD29</f>
        <v>4.5219999999999996E-2</v>
      </c>
      <c r="AI22">
        <f>parameter_summary!AL29</f>
        <v>5.9887231287495783E-2</v>
      </c>
      <c r="AJ22">
        <f>parameter_summary!AM29</f>
        <v>6.0785540089413448E-2</v>
      </c>
      <c r="AK22">
        <f>parameter_summary!AN29</f>
        <v>6.1697322622106997E-2</v>
      </c>
      <c r="AL22">
        <f>parameter_summary!AO29</f>
        <v>6.2622782740397828E-2</v>
      </c>
      <c r="AM22">
        <f>parameter_summary!AP29</f>
        <v>6.3562124299107375E-2</v>
      </c>
      <c r="AN22">
        <f>parameter_summary!AQ29</f>
        <v>6.4515555444737513E-2</v>
      </c>
      <c r="AO22">
        <f>parameter_summary!AR29</f>
        <v>6.5483288615470564E-2</v>
      </c>
      <c r="AP22">
        <f>parameter_summary!AS29</f>
        <v>6.6465538395329066E-2</v>
      </c>
      <c r="AQ22">
        <f>parameter_summary!AM29</f>
        <v>6.0785540089413448E-2</v>
      </c>
      <c r="AR22">
        <f>parameter_summary!AU29</f>
        <v>6.8474458993554005E-2</v>
      </c>
      <c r="AS22">
        <f>parameter_summary!AV29</f>
        <v>6.9501576146687324E-2</v>
      </c>
      <c r="AT22">
        <f>parameter_summary!AW29</f>
        <v>7.0544100432639714E-2</v>
      </c>
      <c r="AU22">
        <f>parameter_summary!AX29</f>
        <v>7.1602261456315264E-2</v>
      </c>
      <c r="AV22">
        <f>parameter_summary!AY29</f>
        <v>7.2592755339736081E-2</v>
      </c>
      <c r="AW22">
        <f>parameter_summary!AZ29</f>
        <v>7.3583249223156899E-2</v>
      </c>
      <c r="AX22">
        <f>parameter_summary!BA29</f>
        <v>7.4573743106577717E-2</v>
      </c>
      <c r="AY22">
        <f>parameter_summary!BB29</f>
        <v>7.5564236989998548E-2</v>
      </c>
      <c r="AZ22">
        <f>parameter_summary!BC29</f>
        <v>7.6554730873419366E-2</v>
      </c>
      <c r="BA22">
        <f>parameter_summary!BD29</f>
        <v>7.7545224756840198E-2</v>
      </c>
      <c r="BB22">
        <f>parameter_summary!BE29</f>
        <v>7.8535718640261029E-2</v>
      </c>
      <c r="BC22">
        <f>parameter_summary!BF29</f>
        <v>7.9526212523681847E-2</v>
      </c>
      <c r="BD22">
        <f>parameter_summary!BG29</f>
        <v>8.0516706407102664E-2</v>
      </c>
    </row>
    <row r="23" spans="1:313">
      <c r="A23" t="s">
        <v>15298</v>
      </c>
      <c r="B23">
        <f>0.7223*parameter_summary!E31+0.0056*parameter_summary!E32+0.2721*parameter_summary!E33</f>
        <v>0</v>
      </c>
      <c r="C23">
        <f>0.7223*parameter_summary!F31+0.0056*parameter_summary!F32+0.2721*parameter_summary!F33</f>
        <v>0</v>
      </c>
      <c r="D23">
        <f>0.7223*parameter_summary!G31+0.0056*parameter_summary!G32+0.2721*parameter_summary!G33</f>
        <v>0</v>
      </c>
      <c r="E23">
        <f>0.7223*parameter_summary!H31+0.0056*parameter_summary!H32+0.2721*parameter_summary!H33</f>
        <v>0</v>
      </c>
      <c r="F23">
        <f>0.7223*parameter_summary!I31+0.0056*parameter_summary!I32+0.2721*parameter_summary!I33</f>
        <v>0</v>
      </c>
      <c r="G23">
        <f>0.7223*parameter_summary!J31+0.0056*parameter_summary!J32+0.2721*parameter_summary!J33</f>
        <v>0</v>
      </c>
      <c r="H23">
        <f>0.7223*parameter_summary!K31+0.0056*parameter_summary!K32+0.2721*parameter_summary!K33</f>
        <v>0</v>
      </c>
      <c r="I23">
        <f>0.7223*parameter_summary!L31+0.0056*parameter_summary!L32+0.2721*parameter_summary!L33</f>
        <v>0</v>
      </c>
      <c r="J23">
        <f>0.7223*parameter_summary!M31+0.0056*parameter_summary!M32+0.2721*parameter_summary!M33</f>
        <v>0</v>
      </c>
      <c r="K23">
        <f>0.7223*parameter_summary!N31+0.0056*parameter_summary!N32+0.2721*parameter_summary!N33</f>
        <v>0</v>
      </c>
      <c r="L23">
        <f>0.7223*parameter_summary!O31+0.0056*parameter_summary!O32+0.2721*parameter_summary!O33</f>
        <v>0</v>
      </c>
      <c r="M23">
        <f>0.7223*parameter_summary!P31+0.0056*parameter_summary!P32+0.2721*parameter_summary!P33</f>
        <v>0</v>
      </c>
      <c r="N23">
        <f>0.7223*parameter_summary!Q31+0.0056*parameter_summary!Q32+0.2721*parameter_summary!Q33</f>
        <v>0</v>
      </c>
      <c r="O23">
        <f>0.7223*parameter_summary!R31+0.0056*parameter_summary!R32+0.2721*parameter_summary!R33</f>
        <v>0</v>
      </c>
      <c r="P23">
        <f>0.7223*parameter_summary!S31+0.0056*parameter_summary!S32+0.2721*parameter_summary!S33</f>
        <v>0</v>
      </c>
      <c r="Q23">
        <f>0.7223*parameter_summary!T31+0.0056*parameter_summary!T32+0.2721*parameter_summary!T33</f>
        <v>0</v>
      </c>
      <c r="R23">
        <f>0.7223*parameter_summary!U31+0.0056*parameter_summary!U32+0.2721*parameter_summary!U33</f>
        <v>0</v>
      </c>
      <c r="S23">
        <f>0.7223*parameter_summary!V31+0.0056*parameter_summary!V32+0.2721*parameter_summary!V33</f>
        <v>0</v>
      </c>
      <c r="T23">
        <f>0.7223*parameter_summary!W31+0.0056*parameter_summary!W32+0.2721*parameter_summary!W33</f>
        <v>0</v>
      </c>
      <c r="U23">
        <f>0.7223*parameter_summary!X31+0.0056*parameter_summary!X32+0.2721*parameter_summary!X33</f>
        <v>0</v>
      </c>
      <c r="V23">
        <f>0.7223*parameter_summary!Y31+0.0056*parameter_summary!Y32+0.2721*parameter_summary!Y33</f>
        <v>0</v>
      </c>
      <c r="W23">
        <f>0.7223*parameter_summary!Z31+0.0056*parameter_summary!Z32+0.2721*parameter_summary!Z33</f>
        <v>0</v>
      </c>
      <c r="X23">
        <f>0.7223*parameter_summary!AA31+0.0056*parameter_summary!AA32+0.2721*parameter_summary!AA33</f>
        <v>0</v>
      </c>
      <c r="Y23">
        <f>0.7223*parameter_summary!AB31+0.0056*parameter_summary!AB32+0.2721*parameter_summary!AB33</f>
        <v>0</v>
      </c>
      <c r="Z23">
        <f>0.7223*parameter_summary!AC31+0.0056*parameter_summary!AC32+0.2721*parameter_summary!AC33</f>
        <v>0</v>
      </c>
      <c r="AA23">
        <f>0.7223*parameter_summary!AD31+0.0056*parameter_summary!AD32+0.2721*parameter_summary!AD33</f>
        <v>0</v>
      </c>
      <c r="AB23">
        <f>0.7223*parameter_summary!AE31+0.0056*parameter_summary!AE32+0.2721*parameter_summary!AE33</f>
        <v>0</v>
      </c>
      <c r="AC23">
        <f>0.7223*parameter_summary!AF31+0.0056*parameter_summary!AF32+0.2721*parameter_summary!AF33</f>
        <v>0</v>
      </c>
      <c r="AD23">
        <f>0.7223*parameter_summary!AG31+0.0056*parameter_summary!AG32+0.2721*parameter_summary!AG33</f>
        <v>0</v>
      </c>
      <c r="AE23">
        <f>0.7223*parameter_summary!AH31+0.0056*parameter_summary!AH32+0.2721*parameter_summary!AH33</f>
        <v>0</v>
      </c>
      <c r="AF23">
        <f>0.7223*parameter_summary!AI31+0.0056*parameter_summary!AI32+0.2721*parameter_summary!AI33</f>
        <v>0</v>
      </c>
      <c r="AG23">
        <f>0.7223*parameter_summary!AJ31+0.0056*parameter_summary!AJ32+0.2721*parameter_summary!AJ33</f>
        <v>0</v>
      </c>
      <c r="AH23">
        <f>0.7223*parameter_summary!AK31+0.0056*parameter_summary!AK32+0.2721*parameter_summary!AK33</f>
        <v>0</v>
      </c>
      <c r="AI23">
        <f>0.7223*parameter_summary!AL31+0.0056*parameter_summary!AL32+0.2721*parameter_summary!AL33</f>
        <v>0</v>
      </c>
      <c r="AJ23">
        <f>0.7223*parameter_summary!AM31+0.0056*parameter_summary!AM32+0.2721*parameter_summary!AM33</f>
        <v>0</v>
      </c>
      <c r="AK23">
        <f>0.7223*parameter_summary!AN31+0.0056*parameter_summary!AN32+0.2721*parameter_summary!AN33</f>
        <v>0</v>
      </c>
      <c r="AL23">
        <f>0.7223*parameter_summary!AO31+0.0056*parameter_summary!AO32+0.2721*parameter_summary!AO33</f>
        <v>0</v>
      </c>
      <c r="AM23">
        <f>0.7223*parameter_summary!AP31+0.0056*parameter_summary!AP32+0.2721*parameter_summary!AP33</f>
        <v>0</v>
      </c>
      <c r="AN23">
        <f>0.7223*parameter_summary!AQ31+0.0056*parameter_summary!AQ32+0.2721*parameter_summary!AQ33</f>
        <v>0</v>
      </c>
      <c r="AO23">
        <f>0.7223*parameter_summary!AR31+0.0056*parameter_summary!AR32+0.2721*parameter_summary!AR33</f>
        <v>0</v>
      </c>
      <c r="AP23">
        <f>0.7223*parameter_summary!AS31+0.0056*parameter_summary!AS32+0.2721*parameter_summary!AS33</f>
        <v>0</v>
      </c>
      <c r="AQ23">
        <f>0.7223*parameter_summary!AT31+0.0056*parameter_summary!AT32+0.2721*parameter_summary!AT33</f>
        <v>0</v>
      </c>
      <c r="AR23">
        <f>0.7223*parameter_summary!AU31+0.0056*parameter_summary!AU32+0.2721*parameter_summary!AU33</f>
        <v>0</v>
      </c>
      <c r="AS23">
        <f>0.7223*parameter_summary!AV31+0.0056*parameter_summary!AV32+0.2721*parameter_summary!AV33</f>
        <v>0</v>
      </c>
      <c r="AT23">
        <f>0.7223*parameter_summary!AW31+0.0056*parameter_summary!AW32+0.2721*parameter_summary!AW33</f>
        <v>0</v>
      </c>
      <c r="AU23">
        <f>0.7223*parameter_summary!AX31+0.0056*parameter_summary!AX32+0.2721*parameter_summary!AX33</f>
        <v>0</v>
      </c>
      <c r="AV23">
        <f>0.7223*parameter_summary!AY31+0.0056*parameter_summary!AY32+0.2721*parameter_summary!AY33</f>
        <v>0</v>
      </c>
      <c r="AW23">
        <f>0.7223*parameter_summary!AZ31+0.0056*parameter_summary!AZ32+0.2721*parameter_summary!AZ33</f>
        <v>0</v>
      </c>
      <c r="AX23">
        <f>0.7223*parameter_summary!BA31+0.0056*parameter_summary!BA32+0.2721*parameter_summary!BA33</f>
        <v>0</v>
      </c>
      <c r="AY23">
        <f>0.7223*parameter_summary!BB31+0.0056*parameter_summary!BB32+0.2721*parameter_summary!BB33</f>
        <v>0</v>
      </c>
      <c r="AZ23">
        <f>0.7223*parameter_summary!BC31+0.0056*parameter_summary!BC32+0.2721*parameter_summary!BC33</f>
        <v>0</v>
      </c>
      <c r="BA23">
        <f>0.7223*parameter_summary!BD31+0.0056*parameter_summary!BD32+0.2721*parameter_summary!BD33</f>
        <v>0</v>
      </c>
      <c r="BB23">
        <f>0.7223*parameter_summary!BE31+0.0056*parameter_summary!BE32+0.2721*parameter_summary!BE33</f>
        <v>0</v>
      </c>
      <c r="BC23">
        <f>0.7223*parameter_summary!BF31+0.0056*parameter_summary!BF32+0.2721*parameter_summary!BF33</f>
        <v>0</v>
      </c>
      <c r="BD23">
        <f>0.7223*parameter_summary!BG31+0.0056*parameter_summary!BG32+0.2721*parameter_summary!BG33</f>
        <v>0</v>
      </c>
      <c r="BE23">
        <f>0.7223*parameter_summary!BH31+0.0056*parameter_summary!BH32+0.2721*parameter_summary!BH33</f>
        <v>0</v>
      </c>
      <c r="BF23">
        <f>0.7223*parameter_summary!BI31+0.0056*parameter_summary!BI32+0.2721*parameter_summary!BI33</f>
        <v>0</v>
      </c>
      <c r="BG23">
        <f>0.7223*parameter_summary!BJ31+0.0056*parameter_summary!BJ32+0.2721*parameter_summary!BJ33</f>
        <v>0</v>
      </c>
      <c r="BH23">
        <f>0.7223*parameter_summary!BK31+0.0056*parameter_summary!BK32+0.2721*parameter_summary!BK33</f>
        <v>0</v>
      </c>
      <c r="BI23">
        <f>0.7223*parameter_summary!BL31+0.0056*parameter_summary!BL32+0.2721*parameter_summary!BL33</f>
        <v>0</v>
      </c>
      <c r="BJ23">
        <f>0.7223*parameter_summary!BM31+0.0056*parameter_summary!BM32+0.2721*parameter_summary!BM33</f>
        <v>0</v>
      </c>
      <c r="BK23">
        <f>0.7223*parameter_summary!BN31+0.0056*parameter_summary!BN32+0.2721*parameter_summary!BN33</f>
        <v>0</v>
      </c>
      <c r="BL23">
        <f>0.7223*parameter_summary!BO31+0.0056*parameter_summary!BO32+0.2721*parameter_summary!BO33</f>
        <v>0</v>
      </c>
      <c r="BM23">
        <f>0.7223*parameter_summary!BP31+0.0056*parameter_summary!BP32+0.2721*parameter_summary!BP33</f>
        <v>0</v>
      </c>
      <c r="BN23">
        <f>0.7223*parameter_summary!BQ31+0.0056*parameter_summary!BQ32+0.2721*parameter_summary!BQ33</f>
        <v>0</v>
      </c>
      <c r="BO23">
        <f>0.7223*parameter_summary!BR31+0.0056*parameter_summary!BR32+0.2721*parameter_summary!BR33</f>
        <v>0</v>
      </c>
      <c r="BP23">
        <f>0.7223*parameter_summary!BS31+0.0056*parameter_summary!BS32+0.2721*parameter_summary!BS33</f>
        <v>0</v>
      </c>
      <c r="BQ23">
        <f>0.7223*parameter_summary!BT31+0.0056*parameter_summary!BT32+0.2721*parameter_summary!BT33</f>
        <v>0</v>
      </c>
      <c r="BR23">
        <f>0.7223*parameter_summary!BU31+0.0056*parameter_summary!BU32+0.2721*parameter_summary!BU33</f>
        <v>0</v>
      </c>
      <c r="BS23">
        <f>0.7223*parameter_summary!BV31+0.0056*parameter_summary!BV32+0.2721*parameter_summary!BV33</f>
        <v>0</v>
      </c>
      <c r="BT23">
        <f>0.7223*parameter_summary!BW31+0.0056*parameter_summary!BW32+0.2721*parameter_summary!BW33</f>
        <v>0</v>
      </c>
      <c r="BU23">
        <f>0.7223*parameter_summary!BX31+0.0056*parameter_summary!BX32+0.2721*parameter_summary!BX33</f>
        <v>0</v>
      </c>
      <c r="BV23">
        <f>0.7223*parameter_summary!BY31+0.0056*parameter_summary!BY32+0.2721*parameter_summary!BY33</f>
        <v>0</v>
      </c>
      <c r="BW23">
        <f>0.7223*parameter_summary!BZ31+0.0056*parameter_summary!BZ32+0.2721*parameter_summary!BZ33</f>
        <v>0</v>
      </c>
      <c r="BX23">
        <f>0.7223*parameter_summary!CA31+0.0056*parameter_summary!CA32+0.2721*parameter_summary!CA33</f>
        <v>0</v>
      </c>
      <c r="BY23">
        <f>0.7223*parameter_summary!CB31+0.0056*parameter_summary!CB32+0.2721*parameter_summary!CB33</f>
        <v>0</v>
      </c>
      <c r="BZ23">
        <f>0.7223*parameter_summary!CC31+0.0056*parameter_summary!CC32+0.2721*parameter_summary!CC33</f>
        <v>0</v>
      </c>
      <c r="CA23">
        <f>0.7223*parameter_summary!CD31+0.0056*parameter_summary!CD32+0.2721*parameter_summary!CD33</f>
        <v>0</v>
      </c>
      <c r="CB23">
        <f>0.7223*parameter_summary!CE31+0.0056*parameter_summary!CE32+0.2721*parameter_summary!CE33</f>
        <v>0</v>
      </c>
      <c r="CC23">
        <f>0.7223*parameter_summary!CF31+0.0056*parameter_summary!CF32+0.2721*parameter_summary!CF33</f>
        <v>0</v>
      </c>
      <c r="CD23">
        <f>0.7223*parameter_summary!CG31+0.0056*parameter_summary!CG32+0.2721*parameter_summary!CG33</f>
        <v>0</v>
      </c>
      <c r="CE23">
        <f>0.7223*parameter_summary!CH31+0.0056*parameter_summary!CH32+0.2721*parameter_summary!CH33</f>
        <v>0</v>
      </c>
      <c r="CF23">
        <f>0.7223*parameter_summary!CI31+0.0056*parameter_summary!CI32+0.2721*parameter_summary!CI33</f>
        <v>0</v>
      </c>
      <c r="CG23">
        <f>0.7223*parameter_summary!CJ31+0.0056*parameter_summary!CJ32+0.2721*parameter_summary!CJ33</f>
        <v>0</v>
      </c>
      <c r="CH23">
        <f>0.7223*parameter_summary!CK31+0.0056*parameter_summary!CK32+0.2721*parameter_summary!CK33</f>
        <v>0</v>
      </c>
      <c r="CI23">
        <f>0.7223*parameter_summary!CL31+0.0056*parameter_summary!CL32+0.2721*parameter_summary!CL33</f>
        <v>0</v>
      </c>
      <c r="CJ23">
        <f>0.7223*parameter_summary!CM31+0.0056*parameter_summary!CM32+0.2721*parameter_summary!CM33</f>
        <v>0</v>
      </c>
      <c r="CK23">
        <f>0.7223*parameter_summary!CN31+0.0056*parameter_summary!CN32+0.2721*parameter_summary!CN33</f>
        <v>0</v>
      </c>
      <c r="CL23">
        <f>0.7223*parameter_summary!CO31+0.0056*parameter_summary!CO32+0.2721*parameter_summary!CO33</f>
        <v>0</v>
      </c>
      <c r="CM23">
        <f>0.7223*parameter_summary!CP31+0.0056*parameter_summary!CP32+0.2721*parameter_summary!CP33</f>
        <v>0</v>
      </c>
      <c r="CN23">
        <f>0.7223*parameter_summary!CQ31+0.0056*parameter_summary!CQ32+0.2721*parameter_summary!CQ33</f>
        <v>0</v>
      </c>
      <c r="CO23">
        <f>0.7223*parameter_summary!CR31+0.0056*parameter_summary!CR32+0.2721*parameter_summary!CR33</f>
        <v>0</v>
      </c>
      <c r="CP23">
        <f>0.7223*parameter_summary!CS31+0.0056*parameter_summary!CS32+0.2721*parameter_summary!CS33</f>
        <v>0</v>
      </c>
      <c r="CQ23">
        <f>0.7223*parameter_summary!CT31+0.0056*parameter_summary!CT32+0.2721*parameter_summary!CT33</f>
        <v>0</v>
      </c>
      <c r="CR23">
        <f>0.7223*parameter_summary!CU31+0.0056*parameter_summary!CU32+0.2721*parameter_summary!CU33</f>
        <v>0</v>
      </c>
      <c r="CS23">
        <f>0.7223*parameter_summary!CV31+0.0056*parameter_summary!CV32+0.2721*parameter_summary!CV33</f>
        <v>0</v>
      </c>
      <c r="CT23">
        <f>0.7223*parameter_summary!CW31+0.0056*parameter_summary!CW32+0.2721*parameter_summary!CW33</f>
        <v>0</v>
      </c>
      <c r="CU23">
        <f>0.7223*parameter_summary!CX31+0.0056*parameter_summary!CX32+0.2721*parameter_summary!CX33</f>
        <v>0</v>
      </c>
      <c r="CV23">
        <f>0.7223*parameter_summary!CY31+0.0056*parameter_summary!CY32+0.2721*parameter_summary!CY33</f>
        <v>0</v>
      </c>
      <c r="CW23">
        <f>0.7223*parameter_summary!CZ31+0.0056*parameter_summary!CZ32+0.2721*parameter_summary!CZ33</f>
        <v>0</v>
      </c>
      <c r="CX23">
        <f>0.7223*parameter_summary!DA31+0.0056*parameter_summary!DA32+0.2721*parameter_summary!DA33</f>
        <v>0</v>
      </c>
      <c r="CY23">
        <f>0.7223*parameter_summary!DB31+0.0056*parameter_summary!DB32+0.2721*parameter_summary!DB33</f>
        <v>0</v>
      </c>
      <c r="CZ23">
        <f>0.7223*parameter_summary!DC31+0.0056*parameter_summary!DC32+0.2721*parameter_summary!DC33</f>
        <v>0</v>
      </c>
      <c r="DA23">
        <f>0.7223*parameter_summary!DD31+0.0056*parameter_summary!DD32+0.2721*parameter_summary!DD33</f>
        <v>0</v>
      </c>
      <c r="DB23">
        <f>0.7223*parameter_summary!DE31+0.0056*parameter_summary!DE32+0.2721*parameter_summary!DE33</f>
        <v>0</v>
      </c>
      <c r="DC23">
        <f>0.7223*parameter_summary!DF31+0.0056*parameter_summary!DF32+0.2721*parameter_summary!DF33</f>
        <v>0</v>
      </c>
      <c r="DD23">
        <f>0.7223*parameter_summary!DG31+0.0056*parameter_summary!DG32+0.2721*parameter_summary!DG33</f>
        <v>0</v>
      </c>
      <c r="DE23">
        <f>0.7223*parameter_summary!DH31+0.0056*parameter_summary!DH32+0.2721*parameter_summary!DH33</f>
        <v>0</v>
      </c>
      <c r="DF23">
        <f>0.7223*parameter_summary!DI31+0.0056*parameter_summary!DI32+0.2721*parameter_summary!DI33</f>
        <v>0</v>
      </c>
      <c r="DG23">
        <f>0.7223*parameter_summary!DJ31+0.0056*parameter_summary!DJ32+0.2721*parameter_summary!DJ33</f>
        <v>0</v>
      </c>
      <c r="DH23">
        <f>0.7223*parameter_summary!DK31+0.0056*parameter_summary!DK32+0.2721*parameter_summary!DK33</f>
        <v>0</v>
      </c>
      <c r="DI23">
        <f>0.7223*parameter_summary!DL31+0.0056*parameter_summary!DL32+0.2721*parameter_summary!DL33</f>
        <v>0</v>
      </c>
      <c r="DJ23">
        <f>0.7223*parameter_summary!DM31+0.0056*parameter_summary!DM32+0.2721*parameter_summary!DM33</f>
        <v>0</v>
      </c>
      <c r="DK23">
        <f>0.7223*parameter_summary!DN31+0.0056*parameter_summary!DN32+0.2721*parameter_summary!DN33</f>
        <v>0</v>
      </c>
      <c r="DL23">
        <f>0.7223*parameter_summary!DO31+0.0056*parameter_summary!DO32+0.2721*parameter_summary!DO33</f>
        <v>0</v>
      </c>
      <c r="DM23">
        <f>0.7223*parameter_summary!DP31+0.0056*parameter_summary!DP32+0.2721*parameter_summary!DP33</f>
        <v>0</v>
      </c>
      <c r="DN23">
        <f>0.7223*parameter_summary!DQ31+0.0056*parameter_summary!DQ32+0.2721*parameter_summary!DQ33</f>
        <v>0</v>
      </c>
      <c r="DO23">
        <f>0.7223*parameter_summary!DR31+0.0056*parameter_summary!DR32+0.2721*parameter_summary!DR33</f>
        <v>0</v>
      </c>
      <c r="DP23">
        <f>0.7223*parameter_summary!DS31+0.0056*parameter_summary!DS32+0.2721*parameter_summary!DS33</f>
        <v>0</v>
      </c>
      <c r="DQ23">
        <f>0.7223*parameter_summary!DT31+0.0056*parameter_summary!DT32+0.2721*parameter_summary!DT33</f>
        <v>0</v>
      </c>
      <c r="DR23">
        <f>0.7223*parameter_summary!DU31+0.0056*parameter_summary!DU32+0.2721*parameter_summary!DU33</f>
        <v>0</v>
      </c>
      <c r="DS23">
        <f>0.7223*parameter_summary!DV31+0.0056*parameter_summary!DV32+0.2721*parameter_summary!DV33</f>
        <v>0</v>
      </c>
      <c r="DT23">
        <f>0.7223*parameter_summary!DW31+0.0056*parameter_summary!DW32+0.2721*parameter_summary!DW33</f>
        <v>0</v>
      </c>
      <c r="DU23">
        <f>0.7223*parameter_summary!DX31+0.0056*parameter_summary!DX32+0.2721*parameter_summary!DX33</f>
        <v>0</v>
      </c>
      <c r="DV23">
        <f>0.7223*parameter_summary!DY31+0.0056*parameter_summary!DY32+0.2721*parameter_summary!DY33</f>
        <v>0</v>
      </c>
      <c r="DW23">
        <f>0.7223*parameter_summary!DZ31+0.0056*parameter_summary!DZ32+0.2721*parameter_summary!DZ33</f>
        <v>0</v>
      </c>
      <c r="DX23">
        <f>0.7223*parameter_summary!EA31+0.0056*parameter_summary!EA32+0.2721*parameter_summary!EA33</f>
        <v>0</v>
      </c>
      <c r="DY23">
        <f>0.7223*parameter_summary!EB31+0.0056*parameter_summary!EB32+0.2721*parameter_summary!EB33</f>
        <v>0</v>
      </c>
      <c r="DZ23">
        <f>0.7223*parameter_summary!EC31+0.0056*parameter_summary!EC32+0.2721*parameter_summary!EC33</f>
        <v>0</v>
      </c>
      <c r="EA23">
        <f>0.7223*parameter_summary!ED31+0.0056*parameter_summary!ED32+0.2721*parameter_summary!ED33</f>
        <v>0</v>
      </c>
      <c r="EB23">
        <f>0.7223*parameter_summary!EE31+0.0056*parameter_summary!EE32+0.2721*parameter_summary!EE33</f>
        <v>0</v>
      </c>
      <c r="EC23">
        <f>0.7223*parameter_summary!EF31+0.0056*parameter_summary!EF32+0.2721*parameter_summary!EF33</f>
        <v>0</v>
      </c>
      <c r="ED23">
        <f>0.7223*parameter_summary!EG31+0.0056*parameter_summary!EG32+0.2721*parameter_summary!EG33</f>
        <v>0</v>
      </c>
      <c r="EE23">
        <f>0.7223*parameter_summary!EH31+0.0056*parameter_summary!EH32+0.2721*parameter_summary!EH33</f>
        <v>0</v>
      </c>
      <c r="EF23">
        <f>0.7223*parameter_summary!EI31+0.0056*parameter_summary!EI32+0.2721*parameter_summary!EI33</f>
        <v>0</v>
      </c>
      <c r="EG23">
        <f>0.7223*parameter_summary!EJ31+0.0056*parameter_summary!EJ32+0.2721*parameter_summary!EJ33</f>
        <v>0</v>
      </c>
      <c r="EH23">
        <f>0.7223*parameter_summary!EK31+0.0056*parameter_summary!EK32+0.2721*parameter_summary!EK33</f>
        <v>0</v>
      </c>
      <c r="EI23">
        <f>0.7223*parameter_summary!EL31+0.0056*parameter_summary!EL32+0.2721*parameter_summary!EL33</f>
        <v>0</v>
      </c>
      <c r="EJ23">
        <f>0.7223*parameter_summary!EM31+0.0056*parameter_summary!EM32+0.2721*parameter_summary!EM33</f>
        <v>0</v>
      </c>
      <c r="EK23">
        <f>0.7223*parameter_summary!EN31+0.0056*parameter_summary!EN32+0.2721*parameter_summary!EN33</f>
        <v>0</v>
      </c>
      <c r="EL23">
        <f>0.7223*parameter_summary!EO31+0.0056*parameter_summary!EO32+0.2721*parameter_summary!EO33</f>
        <v>0</v>
      </c>
      <c r="EM23">
        <f>0.7223*parameter_summary!EP31+0.0056*parameter_summary!EP32+0.2721*parameter_summary!EP33</f>
        <v>0</v>
      </c>
      <c r="EN23">
        <f>0.7223*parameter_summary!EQ31+0.0056*parameter_summary!EQ32+0.2721*parameter_summary!EQ33</f>
        <v>0</v>
      </c>
      <c r="EO23">
        <f>0.7223*parameter_summary!ER31+0.0056*parameter_summary!ER32+0.2721*parameter_summary!ER33</f>
        <v>0</v>
      </c>
      <c r="EP23">
        <f>0.7223*parameter_summary!ES31+0.0056*parameter_summary!ES32+0.2721*parameter_summary!ES33</f>
        <v>0</v>
      </c>
      <c r="EQ23">
        <f>0.7223*parameter_summary!ET31+0.0056*parameter_summary!ET32+0.2721*parameter_summary!ET33</f>
        <v>0</v>
      </c>
      <c r="ER23">
        <f>0.7223*parameter_summary!EU31+0.0056*parameter_summary!EU32+0.2721*parameter_summary!EU33</f>
        <v>0</v>
      </c>
      <c r="ES23">
        <f>0.7223*parameter_summary!EV31+0.0056*parameter_summary!EV32+0.2721*parameter_summary!EV33</f>
        <v>0</v>
      </c>
      <c r="ET23">
        <f>0.7223*parameter_summary!EW31+0.0056*parameter_summary!EW32+0.2721*parameter_summary!EW33</f>
        <v>0</v>
      </c>
      <c r="EU23">
        <f>0.7223*parameter_summary!EX31+0.0056*parameter_summary!EX32+0.2721*parameter_summary!EX33</f>
        <v>0</v>
      </c>
      <c r="EV23">
        <f>0.7223*parameter_summary!EY31+0.0056*parameter_summary!EY32+0.2721*parameter_summary!EY33</f>
        <v>0</v>
      </c>
      <c r="EW23">
        <f>0.7223*parameter_summary!EZ31+0.0056*parameter_summary!EZ32+0.2721*parameter_summary!EZ33</f>
        <v>0</v>
      </c>
      <c r="EX23">
        <f>0.7223*parameter_summary!FA31+0.0056*parameter_summary!FA32+0.2721*parameter_summary!FA33</f>
        <v>0</v>
      </c>
      <c r="EY23">
        <f>0.7223*parameter_summary!FB31+0.0056*parameter_summary!FB32+0.2721*parameter_summary!FB33</f>
        <v>0</v>
      </c>
      <c r="EZ23">
        <f>0.7223*parameter_summary!FC31+0.0056*parameter_summary!FC32+0.2721*parameter_summary!FC33</f>
        <v>0</v>
      </c>
      <c r="FA23">
        <f>0.7223*parameter_summary!FD31+0.0056*parameter_summary!FD32+0.2721*parameter_summary!FD33</f>
        <v>0</v>
      </c>
      <c r="FB23">
        <f>0.7223*parameter_summary!FE31+0.0056*parameter_summary!FE32+0.2721*parameter_summary!FE33</f>
        <v>0</v>
      </c>
      <c r="FC23">
        <f>0.7223*parameter_summary!FF31+0.0056*parameter_summary!FF32+0.2721*parameter_summary!FF33</f>
        <v>0</v>
      </c>
      <c r="FD23">
        <f>0.7223*parameter_summary!FG31+0.0056*parameter_summary!FG32+0.2721*parameter_summary!FG33</f>
        <v>0</v>
      </c>
      <c r="FE23">
        <f>0.7223*parameter_summary!FH31+0.0056*parameter_summary!FH32+0.2721*parameter_summary!FH33</f>
        <v>0</v>
      </c>
      <c r="FF23">
        <f>0.7223*parameter_summary!FI31+0.0056*parameter_summary!FI32+0.2721*parameter_summary!FI33</f>
        <v>0</v>
      </c>
      <c r="FG23">
        <f>0.7223*parameter_summary!FJ31+0.0056*parameter_summary!FJ32+0.2721*parameter_summary!FJ33</f>
        <v>0</v>
      </c>
      <c r="FH23">
        <f>0.7223*parameter_summary!FK31+0.0056*parameter_summary!FK32+0.2721*parameter_summary!FK33</f>
        <v>0</v>
      </c>
      <c r="FI23">
        <f>0.7223*parameter_summary!FL31+0.0056*parameter_summary!FL32+0.2721*parameter_summary!FL33</f>
        <v>0</v>
      </c>
      <c r="FJ23">
        <f>0.7223*parameter_summary!FM31+0.0056*parameter_summary!FM32+0.2721*parameter_summary!FM33</f>
        <v>0</v>
      </c>
      <c r="FK23">
        <f>0.7223*parameter_summary!FN31+0.0056*parameter_summary!FN32+0.2721*parameter_summary!FN33</f>
        <v>0</v>
      </c>
      <c r="FL23">
        <f>0.7223*parameter_summary!FO31+0.0056*parameter_summary!FO32+0.2721*parameter_summary!FO33</f>
        <v>0</v>
      </c>
      <c r="FM23">
        <f>0.7223*parameter_summary!FP31+0.0056*parameter_summary!FP32+0.2721*parameter_summary!FP33</f>
        <v>0</v>
      </c>
      <c r="FN23">
        <f>0.7223*parameter_summary!FQ31+0.0056*parameter_summary!FQ32+0.2721*parameter_summary!FQ33</f>
        <v>0.15</v>
      </c>
      <c r="FO23">
        <f>0.7223*parameter_summary!FR31+0.0056*parameter_summary!FR32+0.2721*parameter_summary!FR33</f>
        <v>0.15</v>
      </c>
      <c r="FP23">
        <f>0.7223*parameter_summary!FS31+0.0056*parameter_summary!FS32+0.2721*parameter_summary!FS33</f>
        <v>0.15</v>
      </c>
      <c r="FQ23">
        <f>0.7223*parameter_summary!FT31+0.0056*parameter_summary!FT32+0.2721*parameter_summary!FT33</f>
        <v>0.15</v>
      </c>
      <c r="FR23">
        <f>0.7223*parameter_summary!FU31+0.0056*parameter_summary!FU32+0.2721*parameter_summary!FU33</f>
        <v>0.15</v>
      </c>
      <c r="FS23">
        <f>0.7223*parameter_summary!FV31+0.0056*parameter_summary!FV32+0.2721*parameter_summary!FV33</f>
        <v>0.15</v>
      </c>
      <c r="FT23">
        <f>0.7223*parameter_summary!FW31+0.0056*parameter_summary!FW32+0.2721*parameter_summary!FW33</f>
        <v>0.15</v>
      </c>
      <c r="FU23">
        <f>0.7223*parameter_summary!FX31+0.0056*parameter_summary!FX32+0.2721*parameter_summary!FX33</f>
        <v>0.15</v>
      </c>
      <c r="FV23">
        <f>0.7223*parameter_summary!FY31+0.0056*parameter_summary!FY32+0.2721*parameter_summary!FY33</f>
        <v>0.15</v>
      </c>
      <c r="FW23">
        <f>0.7223*parameter_summary!FZ31+0.0056*parameter_summary!FZ32+0.2721*parameter_summary!FZ33</f>
        <v>0.15</v>
      </c>
      <c r="FX23">
        <f>0.7223*parameter_summary!GA31+0.0056*parameter_summary!GA32+0.2721*parameter_summary!GA33</f>
        <v>0.15</v>
      </c>
      <c r="FY23">
        <f>0.7223*parameter_summary!GB31+0.0056*parameter_summary!GB32+0.2721*parameter_summary!GB33</f>
        <v>0.15</v>
      </c>
      <c r="FZ23">
        <f>0.7223*parameter_summary!GC31+0.0056*parameter_summary!GC32+0.2721*parameter_summary!GC33</f>
        <v>0.15</v>
      </c>
      <c r="GA23">
        <f>0.7223*parameter_summary!GD31+0.0056*parameter_summary!GD32+0.2721*parameter_summary!GD33</f>
        <v>0.15</v>
      </c>
      <c r="GB23">
        <f>0.7223*parameter_summary!GE31+0.0056*parameter_summary!GE32+0.2721*parameter_summary!GE33</f>
        <v>0.15</v>
      </c>
      <c r="GC23">
        <f>0.7223*parameter_summary!GF31+0.0056*parameter_summary!GF32+0.2721*parameter_summary!GF33</f>
        <v>0.15</v>
      </c>
      <c r="GD23">
        <f>0.7223*parameter_summary!GG31+0.0056*parameter_summary!GG32+0.2721*parameter_summary!GG33</f>
        <v>0.15</v>
      </c>
      <c r="GE23">
        <f>0.7223*parameter_summary!GH31+0.0056*parameter_summary!GH32+0.2721*parameter_summary!GH33</f>
        <v>0.15</v>
      </c>
      <c r="GF23">
        <f>0.7223*parameter_summary!GI31+0.0056*parameter_summary!GI32+0.2721*parameter_summary!GI33</f>
        <v>0.15</v>
      </c>
      <c r="GG23">
        <f>0.7223*parameter_summary!GJ31+0.0056*parameter_summary!GJ32+0.2721*parameter_summary!GJ33</f>
        <v>0.15</v>
      </c>
      <c r="GH23">
        <f>0.7223*parameter_summary!GK31+0.0056*parameter_summary!GK32+0.2721*parameter_summary!GK33</f>
        <v>0.15</v>
      </c>
      <c r="GI23">
        <f>0.7223*parameter_summary!GL31+0.0056*parameter_summary!GL32+0.2721*parameter_summary!GL33</f>
        <v>0.15</v>
      </c>
      <c r="GJ23">
        <f>0.7223*parameter_summary!GM31+0.0056*parameter_summary!GM32+0.2721*parameter_summary!GM33</f>
        <v>0.15</v>
      </c>
      <c r="GK23">
        <f>0.7223*parameter_summary!GN31+0.0056*parameter_summary!GN32+0.2721*parameter_summary!GN33</f>
        <v>0.15</v>
      </c>
      <c r="GL23">
        <f>0.7223*parameter_summary!GO31+0.0056*parameter_summary!GO32+0.2721*parameter_summary!GO33</f>
        <v>0.15</v>
      </c>
      <c r="GM23">
        <f>0.7223*parameter_summary!GP31+0.0056*parameter_summary!GP32+0.2721*parameter_summary!GP33</f>
        <v>0.15</v>
      </c>
      <c r="GN23">
        <f>0.7223*parameter_summary!GQ31+0.0056*parameter_summary!GQ32+0.2721*parameter_summary!GQ33</f>
        <v>0.15</v>
      </c>
      <c r="GO23">
        <f>0.7223*parameter_summary!GR31+0.0056*parameter_summary!GR32+0.2721*parameter_summary!GR33</f>
        <v>0.15</v>
      </c>
      <c r="GP23">
        <f>0.7223*parameter_summary!GS31+0.0056*parameter_summary!GS32+0.2721*parameter_summary!GS33</f>
        <v>0.15</v>
      </c>
      <c r="GQ23">
        <f>0.7223*parameter_summary!GT31+0.0056*parameter_summary!GT32+0.2721*parameter_summary!GT33</f>
        <v>0.15</v>
      </c>
      <c r="GR23">
        <f>0.7223*parameter_summary!GU31+0.0056*parameter_summary!GU32+0.2721*parameter_summary!GU33</f>
        <v>0.15</v>
      </c>
      <c r="GS23">
        <f>0.7223*parameter_summary!GV31+0.0056*parameter_summary!GV32+0.2721*parameter_summary!GV33</f>
        <v>0.15</v>
      </c>
      <c r="GT23">
        <f>0.7223*parameter_summary!GW31+0.0056*parameter_summary!GW32+0.2721*parameter_summary!GW33</f>
        <v>0.15</v>
      </c>
      <c r="GU23">
        <f>0.7223*parameter_summary!GX31+0.0056*parameter_summary!GX32+0.2721*parameter_summary!GX33</f>
        <v>0.15</v>
      </c>
      <c r="GV23">
        <f>0.7223*parameter_summary!GY31+0.0056*parameter_summary!GY32+0.2721*parameter_summary!GY33</f>
        <v>0.15</v>
      </c>
      <c r="GW23">
        <f>0.7223*parameter_summary!GZ31+0.0056*parameter_summary!GZ32+0.2721*parameter_summary!GZ33</f>
        <v>0.15</v>
      </c>
      <c r="GX23">
        <f>0.7223*parameter_summary!HA31+0.0056*parameter_summary!HA32+0.2721*parameter_summary!HA33</f>
        <v>0.15</v>
      </c>
      <c r="GY23">
        <f>0.7223*parameter_summary!HB31+0.0056*parameter_summary!HB32+0.2721*parameter_summary!HB33</f>
        <v>0.15</v>
      </c>
      <c r="GZ23">
        <f>0.7223*parameter_summary!HC31+0.0056*parameter_summary!HC32+0.2721*parameter_summary!HC33</f>
        <v>0.15</v>
      </c>
      <c r="HA23">
        <f>0.7223*parameter_summary!HD31+0.0056*parameter_summary!HD32+0.2721*parameter_summary!HD33</f>
        <v>0.15</v>
      </c>
      <c r="HB23">
        <f>0.7223*parameter_summary!HE31+0.0056*parameter_summary!HE32+0.2721*parameter_summary!HE33</f>
        <v>0.73206400000000005</v>
      </c>
      <c r="HC23">
        <f>0.7223*parameter_summary!HF31+0.0056*parameter_summary!HF32+0.2721*parameter_summary!HF33</f>
        <v>0.73206400000000005</v>
      </c>
      <c r="HD23">
        <f>0.7223*parameter_summary!HG31+0.0056*parameter_summary!HG32+0.2721*parameter_summary!HG33</f>
        <v>0.73206400000000005</v>
      </c>
      <c r="HE23">
        <f>0.7223*parameter_summary!HH31+0.0056*parameter_summary!HH32+0.2721*parameter_summary!HH33</f>
        <v>0.73206400000000005</v>
      </c>
      <c r="HF23">
        <f>0.7223*parameter_summary!HI31+0.0056*parameter_summary!HI32+0.2721*parameter_summary!HI33</f>
        <v>0.73206400000000005</v>
      </c>
      <c r="HG23">
        <f>0.7223*parameter_summary!HJ31+0.0056*parameter_summary!HJ32+0.2721*parameter_summary!HJ33</f>
        <v>0.73206400000000005</v>
      </c>
      <c r="HH23">
        <f>0.7223*parameter_summary!HK31+0.0056*parameter_summary!HK32+0.2721*parameter_summary!HK33</f>
        <v>0.73206400000000005</v>
      </c>
      <c r="HI23">
        <f>0.7223*parameter_summary!HL31+0.0056*parameter_summary!HL32+0.2721*parameter_summary!HL33</f>
        <v>0.73206400000000005</v>
      </c>
      <c r="HJ23">
        <f>0.7223*parameter_summary!HM31+0.0056*parameter_summary!HM32+0.2721*parameter_summary!HM33</f>
        <v>0.73206400000000005</v>
      </c>
      <c r="HK23">
        <f>0.7223*parameter_summary!HN31+0.0056*parameter_summary!HN32+0.2721*parameter_summary!HN33</f>
        <v>0.73206400000000005</v>
      </c>
      <c r="HL23">
        <f>0.7223*parameter_summary!HO31+0.0056*parameter_summary!HO32+0.2721*parameter_summary!HO33</f>
        <v>0.73206400000000005</v>
      </c>
      <c r="HM23">
        <f>0.7223*parameter_summary!HP31+0.0056*parameter_summary!HP32+0.2721*parameter_summary!HP33</f>
        <v>0.73206400000000005</v>
      </c>
      <c r="HN23">
        <f>0.7223*parameter_summary!HQ31+0.0056*parameter_summary!HQ32+0.2721*parameter_summary!HQ33</f>
        <v>0.73206400000000005</v>
      </c>
      <c r="HO23">
        <f>0.7223*parameter_summary!HR31+0.0056*parameter_summary!HR32+0.2721*parameter_summary!HR33</f>
        <v>0.73206400000000005</v>
      </c>
      <c r="HP23">
        <f>0.7223*parameter_summary!HS31+0.0056*parameter_summary!HS32+0.2721*parameter_summary!HS33</f>
        <v>0.73206400000000005</v>
      </c>
      <c r="HQ23">
        <f>0.7223*parameter_summary!HT31+0.0056*parameter_summary!HT32+0.2721*parameter_summary!HT33</f>
        <v>0.73206400000000005</v>
      </c>
      <c r="HR23">
        <f>0.7223*parameter_summary!HU31+0.0056*parameter_summary!HU32+0.2721*parameter_summary!HU33</f>
        <v>0.73206400000000005</v>
      </c>
      <c r="HS23">
        <f>0.7223*parameter_summary!HV31+0.0056*parameter_summary!HV32+0.2721*parameter_summary!HV33</f>
        <v>0.73206400000000005</v>
      </c>
      <c r="HT23">
        <f>0.7223*parameter_summary!HW31+0.0056*parameter_summary!HW32+0.2721*parameter_summary!HW33</f>
        <v>0.73206400000000005</v>
      </c>
      <c r="HU23">
        <f>0.7223*parameter_summary!HX31+0.0056*parameter_summary!HX32+0.2721*parameter_summary!HX33</f>
        <v>0.73206400000000005</v>
      </c>
      <c r="HV23">
        <f>0.7223*parameter_summary!HY31+0.0056*parameter_summary!HY32+0.2721*parameter_summary!HY33</f>
        <v>0.60032025</v>
      </c>
      <c r="HW23">
        <f>0.7223*parameter_summary!HZ31+0.0056*parameter_summary!HZ32+0.2721*parameter_summary!HZ33</f>
        <v>0.60032025</v>
      </c>
      <c r="HX23">
        <f>0.7223*parameter_summary!IA31+0.0056*parameter_summary!IA32+0.2721*parameter_summary!IA33</f>
        <v>0.60032025</v>
      </c>
      <c r="HY23">
        <f>0.7223*parameter_summary!IB31+0.0056*parameter_summary!IB32+0.2721*parameter_summary!IB33</f>
        <v>0.60032025</v>
      </c>
      <c r="HZ23">
        <f>0.7223*parameter_summary!IC31+0.0056*parameter_summary!IC32+0.2721*parameter_summary!IC33</f>
        <v>0.60032025</v>
      </c>
      <c r="IA23">
        <f>0.7223*parameter_summary!ID31+0.0056*parameter_summary!ID32+0.2721*parameter_summary!ID33</f>
        <v>0.60032025</v>
      </c>
      <c r="IB23">
        <f>0.7223*parameter_summary!IE31+0.0056*parameter_summary!IE32+0.2721*parameter_summary!IE33</f>
        <v>0.60032025</v>
      </c>
      <c r="IC23">
        <f>0.7223*parameter_summary!IF31+0.0056*parameter_summary!IF32+0.2721*parameter_summary!IF33</f>
        <v>0.60032025</v>
      </c>
      <c r="ID23">
        <f>0.7223*parameter_summary!IG31+0.0056*parameter_summary!IG32+0.2721*parameter_summary!IG33</f>
        <v>0.60032025</v>
      </c>
      <c r="IE23">
        <f>0.7223*parameter_summary!IH31+0.0056*parameter_summary!IH32+0.2721*parameter_summary!IH33</f>
        <v>0.60032025</v>
      </c>
      <c r="IF23">
        <f>0.7223*parameter_summary!II31+0.0056*parameter_summary!II32+0.2721*parameter_summary!II33</f>
        <v>0.60032025</v>
      </c>
      <c r="IG23">
        <f>0.7223*parameter_summary!IJ31+0.0056*parameter_summary!IJ32+0.2721*parameter_summary!IJ33</f>
        <v>0.60032025</v>
      </c>
      <c r="IH23">
        <f>0.7223*parameter_summary!IK31+0.0056*parameter_summary!IK32+0.2721*parameter_summary!IK33</f>
        <v>0.49966920000000004</v>
      </c>
      <c r="II23">
        <f>0.7223*parameter_summary!IL31+0.0056*parameter_summary!IL32+0.2721*parameter_summary!IL33</f>
        <v>0.49966920000000004</v>
      </c>
      <c r="IJ23">
        <f>0.7223*parameter_summary!IM31+0.0056*parameter_summary!IM32+0.2721*parameter_summary!IM33</f>
        <v>0.49966920000000004</v>
      </c>
      <c r="IK23">
        <f>0.7223*parameter_summary!IN31+0.0056*parameter_summary!IN32+0.2721*parameter_summary!IN33</f>
        <v>0.49966920000000004</v>
      </c>
      <c r="IL23">
        <f>0.7223*parameter_summary!IO31+0.0056*parameter_summary!IO32+0.2721*parameter_summary!IO33</f>
        <v>0.49966920000000004</v>
      </c>
      <c r="IM23">
        <f>0.7223*parameter_summary!IP31+0.0056*parameter_summary!IP32+0.2721*parameter_summary!IP33</f>
        <v>0.49966920000000004</v>
      </c>
      <c r="IN23">
        <f>0.7223*parameter_summary!IQ31+0.0056*parameter_summary!IQ32+0.2721*parameter_summary!IQ33</f>
        <v>0.49966920000000004</v>
      </c>
      <c r="IO23">
        <f>0.7223*parameter_summary!IR31+0.0056*parameter_summary!IR32+0.2721*parameter_summary!IR33</f>
        <v>0.49966920000000004</v>
      </c>
      <c r="IP23">
        <f>0.7223*parameter_summary!IS31+0.0056*parameter_summary!IS32+0.2721*parameter_summary!IS33</f>
        <v>0.49966920000000004</v>
      </c>
      <c r="IQ23">
        <f>0.7223*parameter_summary!IT31+0.0056*parameter_summary!IT32+0.2721*parameter_summary!IT33</f>
        <v>0.49966920000000004</v>
      </c>
      <c r="IR23">
        <f>0.7223*parameter_summary!IU31+0.0056*parameter_summary!IU32+0.2721*parameter_summary!IU33</f>
        <v>0.49966920000000004</v>
      </c>
      <c r="IS23">
        <f>0.7223*parameter_summary!IV31+0.0056*parameter_summary!IV32+0.2721*parameter_summary!IV33</f>
        <v>0.49966920000000004</v>
      </c>
      <c r="IT23">
        <f>0.7223*parameter_summary!IW31+0.0056*parameter_summary!IW32+0.2721*parameter_summary!IW33</f>
        <v>0.45969566400000006</v>
      </c>
      <c r="IU23">
        <f>0.7223*parameter_summary!IX31+0.0056*parameter_summary!IX32+0.2721*parameter_summary!IX33</f>
        <v>0.45969566400000006</v>
      </c>
      <c r="IV23">
        <f>0.7223*parameter_summary!IY31+0.0056*parameter_summary!IY32+0.2721*parameter_summary!IY33</f>
        <v>0.405086</v>
      </c>
      <c r="IW23">
        <f>0.7223*parameter_summary!IZ31+0.0056*parameter_summary!IZ32+0.2721*parameter_summary!IZ33</f>
        <v>0.405086</v>
      </c>
      <c r="IX23">
        <f>0.7223*parameter_summary!JA31+0.0056*parameter_summary!JA32+0.2721*parameter_summary!JA33</f>
        <v>0.405086</v>
      </c>
      <c r="IY23">
        <f>0.7223*parameter_summary!JB31+0.0056*parameter_summary!JB32+0.2721*parameter_summary!JB33</f>
        <v>0.405086</v>
      </c>
      <c r="IZ23">
        <f>0.7223*parameter_summary!JC31+0.0056*parameter_summary!JC32+0.2721*parameter_summary!JC33</f>
        <v>0.405086</v>
      </c>
      <c r="JA23">
        <f>0.7223*parameter_summary!JD31+0.0056*parameter_summary!JD32+0.2721*parameter_summary!JD33</f>
        <v>0.405086</v>
      </c>
      <c r="JB23">
        <f>0.7223*parameter_summary!JE31+0.0056*parameter_summary!JE32+0.2721*parameter_summary!JE33</f>
        <v>0.405086</v>
      </c>
      <c r="JC23">
        <f>0.7223*parameter_summary!JF31+0.0056*parameter_summary!JF32+0.2721*parameter_summary!JF33</f>
        <v>0.34612370000000003</v>
      </c>
      <c r="JD23">
        <f>0.7223*parameter_summary!JG31+0.0056*parameter_summary!JG32+0.2721*parameter_summary!JG33</f>
        <v>0.34612370000000003</v>
      </c>
      <c r="JE23">
        <f>0.7223*parameter_summary!JH31+0.0056*parameter_summary!JH32+0.2721*parameter_summary!JH33</f>
        <v>0.34612370000000003</v>
      </c>
      <c r="JF23">
        <f>0.7223*parameter_summary!JI31+0.0056*parameter_summary!JI32+0.2721*parameter_summary!JI33</f>
        <v>0.31843380399999999</v>
      </c>
      <c r="JG23">
        <f>0.7223*parameter_summary!JJ31+0.0056*parameter_summary!JJ32+0.2721*parameter_summary!JJ33</f>
        <v>0.31843380399999999</v>
      </c>
      <c r="JH23">
        <f>0.7223*parameter_summary!JK31+0.0056*parameter_summary!JK32+0.2721*parameter_summary!JK33</f>
        <v>0.31843380399999999</v>
      </c>
      <c r="JI23">
        <f>0.7223*parameter_summary!JL31+0.0056*parameter_summary!JL32+0.2721*parameter_summary!JL33</f>
        <v>0.31843380399999999</v>
      </c>
      <c r="JJ23">
        <f>0.7223*parameter_summary!JM31+0.0056*parameter_summary!JM32+0.2721*parameter_summary!JM33</f>
        <v>0.31843380399999999</v>
      </c>
      <c r="JK23">
        <f>0.7223*parameter_summary!JN31+0.0056*parameter_summary!JN32+0.2721*parameter_summary!JN33</f>
        <v>0.31843380399999999</v>
      </c>
      <c r="JL23">
        <f>0.7223*parameter_summary!JO31+0.0056*parameter_summary!JO32+0.2721*parameter_summary!JO33</f>
        <v>0.31843380399999999</v>
      </c>
      <c r="JM23">
        <f>0.7223*parameter_summary!JP31+0.0056*parameter_summary!JP32+0.2721*parameter_summary!JP33</f>
        <v>0.31843380399999999</v>
      </c>
      <c r="JN23">
        <f>0.7223*parameter_summary!JQ31+0.0056*parameter_summary!JQ32+0.2721*parameter_summary!JQ33</f>
        <v>0.31843380399999999</v>
      </c>
      <c r="JO23">
        <f>0.7223*parameter_summary!JR31+0.0056*parameter_summary!JR32+0.2721*parameter_summary!JR33</f>
        <v>0.31843380399999999</v>
      </c>
      <c r="JP23">
        <f>0.7223*parameter_summary!JS31+0.0056*parameter_summary!JS32+0.2721*parameter_summary!JS33</f>
        <v>0.31843380399999999</v>
      </c>
      <c r="JQ23">
        <f>0.7223*parameter_summary!JT31+0.0056*parameter_summary!JT32+0.2721*parameter_summary!JT33</f>
        <v>0.31843380399999999</v>
      </c>
      <c r="JR23">
        <f>0.7223*parameter_summary!JU31+0.0056*parameter_summary!JU32+0.2721*parameter_summary!JU33</f>
        <v>0.27473840000000005</v>
      </c>
      <c r="JS23">
        <f>0.7223*parameter_summary!JV31+0.0056*parameter_summary!JV32+0.2721*parameter_summary!JV33</f>
        <v>0.27473840000000005</v>
      </c>
      <c r="JT23">
        <f>0.7223*parameter_summary!JW31+0.0056*parameter_summary!JW32+0.2721*parameter_summary!JW33</f>
        <v>0.27473840000000005</v>
      </c>
      <c r="JU23">
        <f>0.7223*parameter_summary!JX31+0.0056*parameter_summary!JX32+0.2721*parameter_summary!JX33</f>
        <v>0.27473840000000005</v>
      </c>
      <c r="JV23">
        <f>0.7223*parameter_summary!JY31+0.0056*parameter_summary!JY32+0.2721*parameter_summary!JY33</f>
        <v>0.27473840000000005</v>
      </c>
      <c r="JW23">
        <f>0.7223*parameter_summary!JZ31+0.0056*parameter_summary!JZ32+0.2721*parameter_summary!JZ33</f>
        <v>0.27473840000000005</v>
      </c>
      <c r="JX23">
        <f>0.7223*parameter_summary!KA31+0.0056*parameter_summary!KA32+0.2721*parameter_summary!KA33</f>
        <v>0.27473840000000005</v>
      </c>
      <c r="JY23">
        <f>0.7223*parameter_summary!KB31+0.0056*parameter_summary!KB32+0.2721*parameter_summary!KB33</f>
        <v>0.27473840000000005</v>
      </c>
      <c r="JZ23">
        <f>0.7223*parameter_summary!KC31+0.0056*parameter_summary!KC32+0.2721*parameter_summary!KC33</f>
        <v>0.27473840000000005</v>
      </c>
      <c r="KA23">
        <f>0.7223*parameter_summary!KD31+0.0056*parameter_summary!KD32+0.2721*parameter_summary!KD33</f>
        <v>0.27473840000000005</v>
      </c>
      <c r="KB23">
        <f>0.7223*parameter_summary!KE31+0.0056*parameter_summary!KE32+0.2721*parameter_summary!KE33</f>
        <v>0.27473840000000005</v>
      </c>
      <c r="KC23">
        <f>0.7223*parameter_summary!KF31+0.0056*parameter_summary!KF32+0.2721*parameter_summary!KF33</f>
        <v>0.27473840000000005</v>
      </c>
      <c r="KD23">
        <f>0.7223*parameter_summary!KG31+0.0056*parameter_summary!KG32+0.2721*parameter_summary!KG33</f>
        <v>0.27473840000000005</v>
      </c>
      <c r="KE23">
        <f>0.7223*parameter_summary!KH31+0.0056*parameter_summary!KH32+0.2721*parameter_summary!KH33</f>
        <v>0.27473840000000005</v>
      </c>
      <c r="KF23">
        <f>0.7223*parameter_summary!KI31+0.0056*parameter_summary!KI32+0.2721*parameter_summary!KI33</f>
        <v>0.27473840000000005</v>
      </c>
      <c r="KG23">
        <f>0.7223*parameter_summary!KJ31+0.0056*parameter_summary!KJ32+0.2721*parameter_summary!KJ33</f>
        <v>0.24488399999999999</v>
      </c>
      <c r="KH23">
        <f>0.7223*parameter_summary!KK31+0.0056*parameter_summary!KK32+0.2721*parameter_summary!KK33</f>
        <v>0.24488399999999999</v>
      </c>
      <c r="KI23">
        <f>0.7223*parameter_summary!KL31+0.0056*parameter_summary!KL32+0.2721*parameter_summary!KL33</f>
        <v>0.24488399999999999</v>
      </c>
      <c r="KJ23">
        <f>0.7223*parameter_summary!KM31+0.0056*parameter_summary!KM32+0.2721*parameter_summary!KM33</f>
        <v>0.24488399999999999</v>
      </c>
      <c r="KK23">
        <f>0.7223*parameter_summary!KN31+0.0056*parameter_summary!KN32+0.2721*parameter_summary!KN33</f>
        <v>0.24488399999999999</v>
      </c>
      <c r="KL23">
        <f>0.7223*parameter_summary!KO31+0.0056*parameter_summary!KO32+0.2721*parameter_summary!KO33</f>
        <v>0.24488399999999999</v>
      </c>
      <c r="KM23">
        <f>0.7223*parameter_summary!KP31+0.0056*parameter_summary!KP32+0.2721*parameter_summary!KP33</f>
        <v>0.2137956</v>
      </c>
      <c r="KN23">
        <f>0.7223*parameter_summary!KQ31+0.0056*parameter_summary!KQ32+0.2721*parameter_summary!KQ33</f>
        <v>0.2137956</v>
      </c>
      <c r="KO23">
        <f>0.7223*parameter_summary!KR31+0.0056*parameter_summary!KR32+0.2721*parameter_summary!KR33</f>
        <v>0.2137956</v>
      </c>
      <c r="KP23">
        <f>0.7223*parameter_summary!KS31+0.0056*parameter_summary!KS32+0.2721*parameter_summary!KS33</f>
        <v>0.2137956</v>
      </c>
      <c r="KQ23">
        <f>0.7223*parameter_summary!KT31+0.0056*parameter_summary!KT32+0.2721*parameter_summary!KT33</f>
        <v>0.2137956</v>
      </c>
      <c r="KR23">
        <f>0.7223*parameter_summary!KU31+0.0056*parameter_summary!KU32+0.2721*parameter_summary!KU33</f>
        <v>0.2137956</v>
      </c>
      <c r="KS23">
        <f>0.7223*parameter_summary!KV31+0.0056*parameter_summary!KV32+0.2721*parameter_summary!KV33</f>
        <v>0.20289090000000001</v>
      </c>
      <c r="KT23">
        <f>0.7223*parameter_summary!KW31+0.0056*parameter_summary!KW32+0.2721*parameter_summary!KW33</f>
        <v>0.20289090000000001</v>
      </c>
      <c r="KU23">
        <f>0.7223*parameter_summary!KX31+0.0056*parameter_summary!KX32+0.2721*parameter_summary!KX33</f>
        <v>0.20289090000000001</v>
      </c>
      <c r="KV23">
        <f>0.7223*parameter_summary!KY31+0.0056*parameter_summary!KY32+0.2721*parameter_summary!KY33</f>
        <v>0.20289090000000001</v>
      </c>
      <c r="KW23">
        <f>0.7223*parameter_summary!KZ31+0.0056*parameter_summary!KZ32+0.2721*parameter_summary!KZ33</f>
        <v>0.20289090000000001</v>
      </c>
      <c r="KX23">
        <f>0.7223*parameter_summary!LA31+0.0056*parameter_summary!LA32+0.2721*parameter_summary!LA33</f>
        <v>0.20289090000000001</v>
      </c>
      <c r="KY23">
        <f>0.7223*parameter_summary!LB31+0.0056*parameter_summary!LB32+0.2721*parameter_summary!LB33</f>
        <v>0.19789090000000001</v>
      </c>
      <c r="KZ23">
        <f>0.7223*parameter_summary!LC31+0.0056*parameter_summary!LC32+0.2721*parameter_summary!LC33</f>
        <v>0.19789090000000001</v>
      </c>
      <c r="LA23">
        <f>0.7223*parameter_summary!LD31+0.0056*parameter_summary!LD32+0.2721*parameter_summary!LD33</f>
        <v>0.19789090000000001</v>
      </c>
    </row>
    <row r="24" spans="1:313">
      <c r="A24" t="s">
        <v>15299</v>
      </c>
      <c r="B24">
        <f>0.7771*parameter_summary!E34+0.0049*parameter_summary!E35+0.2181*parameter_summary!E36</f>
        <v>0</v>
      </c>
      <c r="C24">
        <f>0.7771*parameter_summary!F34+0.0049*parameter_summary!F35+0.2181*parameter_summary!F36</f>
        <v>0</v>
      </c>
      <c r="D24">
        <f>0.7771*parameter_summary!G34+0.0049*parameter_summary!G35+0.2181*parameter_summary!G36</f>
        <v>0</v>
      </c>
      <c r="E24">
        <f>0.7771*parameter_summary!H34+0.0049*parameter_summary!H35+0.2181*parameter_summary!H36</f>
        <v>0</v>
      </c>
      <c r="F24">
        <f>0.7771*parameter_summary!I34+0.0049*parameter_summary!I35+0.2181*parameter_summary!I36</f>
        <v>0</v>
      </c>
      <c r="G24">
        <f>0.7771*parameter_summary!J34+0.0049*parameter_summary!J35+0.2181*parameter_summary!J36</f>
        <v>0</v>
      </c>
      <c r="H24">
        <f>0.7771*parameter_summary!K34+0.0049*parameter_summary!K35+0.2181*parameter_summary!K36</f>
        <v>0</v>
      </c>
      <c r="I24">
        <f>0.7771*parameter_summary!L34+0.0049*parameter_summary!L35+0.2181*parameter_summary!L36</f>
        <v>0</v>
      </c>
      <c r="J24">
        <f>0.7771*parameter_summary!M34+0.0049*parameter_summary!M35+0.2181*parameter_summary!M36</f>
        <v>0</v>
      </c>
      <c r="K24">
        <f>0.7771*parameter_summary!N34+0.0049*parameter_summary!N35+0.2181*parameter_summary!N36</f>
        <v>0</v>
      </c>
      <c r="L24">
        <f>0.7771*parameter_summary!O34+0.0049*parameter_summary!O35+0.2181*parameter_summary!O36</f>
        <v>0</v>
      </c>
      <c r="M24">
        <f>0.7771*parameter_summary!P34+0.0049*parameter_summary!P35+0.2181*parameter_summary!P36</f>
        <v>0</v>
      </c>
      <c r="N24">
        <f>0.7771*parameter_summary!Q34+0.0049*parameter_summary!Q35+0.2181*parameter_summary!Q36</f>
        <v>0</v>
      </c>
      <c r="O24">
        <f>0.7771*parameter_summary!R34+0.0049*parameter_summary!R35+0.2181*parameter_summary!R36</f>
        <v>0</v>
      </c>
      <c r="P24">
        <f>0.7771*parameter_summary!S34+0.0049*parameter_summary!S35+0.2181*parameter_summary!S36</f>
        <v>0</v>
      </c>
      <c r="Q24">
        <f>0.7771*parameter_summary!T34+0.0049*parameter_summary!T35+0.2181*parameter_summary!T36</f>
        <v>0</v>
      </c>
      <c r="R24">
        <f>0.7771*parameter_summary!U34+0.0049*parameter_summary!U35+0.2181*parameter_summary!U36</f>
        <v>0</v>
      </c>
      <c r="S24">
        <f>0.7771*parameter_summary!V34+0.0049*parameter_summary!V35+0.2181*parameter_summary!V36</f>
        <v>0</v>
      </c>
      <c r="T24">
        <f>0.7771*parameter_summary!W34+0.0049*parameter_summary!W35+0.2181*parameter_summary!W36</f>
        <v>0</v>
      </c>
      <c r="U24">
        <f>0.7771*parameter_summary!X34+0.0049*parameter_summary!X35+0.2181*parameter_summary!X36</f>
        <v>0</v>
      </c>
      <c r="V24">
        <f>0.7771*parameter_summary!Y34+0.0049*parameter_summary!Y35+0.2181*parameter_summary!Y36</f>
        <v>0</v>
      </c>
      <c r="W24">
        <f>0.7771*parameter_summary!Z34+0.0049*parameter_summary!Z35+0.2181*parameter_summary!Z36</f>
        <v>0</v>
      </c>
      <c r="X24">
        <f>0.7771*parameter_summary!AA34+0.0049*parameter_summary!AA35+0.2181*parameter_summary!AA36</f>
        <v>0</v>
      </c>
      <c r="Y24">
        <f>0.7771*parameter_summary!AB34+0.0049*parameter_summary!AB35+0.2181*parameter_summary!AB36</f>
        <v>0</v>
      </c>
      <c r="Z24">
        <f>0.7771*parameter_summary!AC34+0.0049*parameter_summary!AC35+0.2181*parameter_summary!AC36</f>
        <v>0</v>
      </c>
      <c r="AA24">
        <f>0.7771*parameter_summary!AD34+0.0049*parameter_summary!AD35+0.2181*parameter_summary!AD36</f>
        <v>0</v>
      </c>
      <c r="AB24">
        <f>0.7771*parameter_summary!AE34+0.0049*parameter_summary!AE35+0.2181*parameter_summary!AE36</f>
        <v>0</v>
      </c>
      <c r="AC24">
        <f>0.7771*parameter_summary!AF34+0.0049*parameter_summary!AF35+0.2181*parameter_summary!AF36</f>
        <v>0</v>
      </c>
      <c r="AD24">
        <f>0.7771*parameter_summary!AG34+0.0049*parameter_summary!AG35+0.2181*parameter_summary!AG36</f>
        <v>0</v>
      </c>
      <c r="AE24">
        <f>0.7771*parameter_summary!AH34+0.0049*parameter_summary!AH35+0.2181*parameter_summary!AH36</f>
        <v>0</v>
      </c>
      <c r="AF24">
        <f>0.7771*parameter_summary!AI34+0.0049*parameter_summary!AI35+0.2181*parameter_summary!AI36</f>
        <v>0</v>
      </c>
      <c r="AG24">
        <f>0.7771*parameter_summary!AJ34+0.0049*parameter_summary!AJ35+0.2181*parameter_summary!AJ36</f>
        <v>0</v>
      </c>
      <c r="AH24">
        <f>0.7771*parameter_summary!AK34+0.0049*parameter_summary!AK35+0.2181*parameter_summary!AK36</f>
        <v>0</v>
      </c>
      <c r="AI24">
        <f>0.7771*parameter_summary!AL34+0.0049*parameter_summary!AL35+0.2181*parameter_summary!AL36</f>
        <v>0</v>
      </c>
      <c r="AJ24">
        <f>0.7771*parameter_summary!AM34+0.0049*parameter_summary!AM35+0.2181*parameter_summary!AM36</f>
        <v>0</v>
      </c>
      <c r="AK24">
        <f>0.7771*parameter_summary!AN34+0.0049*parameter_summary!AN35+0.2181*parameter_summary!AN36</f>
        <v>0</v>
      </c>
      <c r="AL24">
        <f>0.7771*parameter_summary!AO34+0.0049*parameter_summary!AO35+0.2181*parameter_summary!AO36</f>
        <v>0</v>
      </c>
      <c r="AM24">
        <f>0.7771*parameter_summary!AP34+0.0049*parameter_summary!AP35+0.2181*parameter_summary!AP36</f>
        <v>0</v>
      </c>
      <c r="AN24">
        <f>0.7771*parameter_summary!AQ34+0.0049*parameter_summary!AQ35+0.2181*parameter_summary!AQ36</f>
        <v>0</v>
      </c>
      <c r="AO24">
        <f>0.7771*parameter_summary!AR34+0.0049*parameter_summary!AR35+0.2181*parameter_summary!AR36</f>
        <v>0</v>
      </c>
      <c r="AP24">
        <f>0.7771*parameter_summary!AS34+0.0049*parameter_summary!AS35+0.2181*parameter_summary!AS36</f>
        <v>0</v>
      </c>
      <c r="AQ24">
        <f>0.7771*parameter_summary!AT34+0.0049*parameter_summary!AT35+0.2181*parameter_summary!AT36</f>
        <v>0</v>
      </c>
      <c r="AR24">
        <f>0.7771*parameter_summary!AU34+0.0049*parameter_summary!AU35+0.2181*parameter_summary!AU36</f>
        <v>0</v>
      </c>
      <c r="AS24">
        <f>0.7771*parameter_summary!AV34+0.0049*parameter_summary!AV35+0.2181*parameter_summary!AV36</f>
        <v>0</v>
      </c>
      <c r="AT24">
        <f>0.7771*parameter_summary!AW34+0.0049*parameter_summary!AW35+0.2181*parameter_summary!AW36</f>
        <v>0</v>
      </c>
      <c r="AU24">
        <f>0.7771*parameter_summary!AX34+0.0049*parameter_summary!AX35+0.2181*parameter_summary!AX36</f>
        <v>0</v>
      </c>
      <c r="AV24">
        <f>0.7771*parameter_summary!AY34+0.0049*parameter_summary!AY35+0.2181*parameter_summary!AY36</f>
        <v>0</v>
      </c>
      <c r="AW24">
        <f>0.7771*parameter_summary!AZ34+0.0049*parameter_summary!AZ35+0.2181*parameter_summary!AZ36</f>
        <v>0</v>
      </c>
      <c r="AX24">
        <f>0.7771*parameter_summary!BA34+0.0049*parameter_summary!BA35+0.2181*parameter_summary!BA36</f>
        <v>0</v>
      </c>
      <c r="AY24">
        <f>0.7771*parameter_summary!BB34+0.0049*parameter_summary!BB35+0.2181*parameter_summary!BB36</f>
        <v>0</v>
      </c>
      <c r="AZ24">
        <f>0.7771*parameter_summary!BC34+0.0049*parameter_summary!BC35+0.2181*parameter_summary!BC36</f>
        <v>0</v>
      </c>
      <c r="BA24">
        <f>0.7771*parameter_summary!BD34+0.0049*parameter_summary!BD35+0.2181*parameter_summary!BD36</f>
        <v>0</v>
      </c>
      <c r="BB24">
        <f>0.7771*parameter_summary!BE34+0.0049*parameter_summary!BE35+0.2181*parameter_summary!BE36</f>
        <v>0</v>
      </c>
      <c r="BC24">
        <f>0.7771*parameter_summary!BF34+0.0049*parameter_summary!BF35+0.2181*parameter_summary!BF36</f>
        <v>0</v>
      </c>
      <c r="BD24">
        <f>0.7771*parameter_summary!BG34+0.0049*parameter_summary!BG35+0.2181*parameter_summary!BG36</f>
        <v>0</v>
      </c>
      <c r="BE24">
        <f>0.7771*parameter_summary!BH34+0.0049*parameter_summary!BH35+0.2181*parameter_summary!BH36</f>
        <v>0</v>
      </c>
      <c r="BF24">
        <f>0.7771*parameter_summary!BI34+0.0049*parameter_summary!BI35+0.2181*parameter_summary!BI36</f>
        <v>0</v>
      </c>
      <c r="BG24">
        <f>0.7771*parameter_summary!BJ34+0.0049*parameter_summary!BJ35+0.2181*parameter_summary!BJ36</f>
        <v>0</v>
      </c>
      <c r="BH24">
        <f>0.7771*parameter_summary!BK34+0.0049*parameter_summary!BK35+0.2181*parameter_summary!BK36</f>
        <v>0</v>
      </c>
      <c r="BI24">
        <f>0.7771*parameter_summary!BL34+0.0049*parameter_summary!BL35+0.2181*parameter_summary!BL36</f>
        <v>0</v>
      </c>
      <c r="BJ24">
        <f>0.7771*parameter_summary!BM34+0.0049*parameter_summary!BM35+0.2181*parameter_summary!BM36</f>
        <v>0</v>
      </c>
      <c r="BK24">
        <f>0.7771*parameter_summary!BN34+0.0049*parameter_summary!BN35+0.2181*parameter_summary!BN36</f>
        <v>0</v>
      </c>
      <c r="BL24">
        <f>0.7771*parameter_summary!BO34+0.0049*parameter_summary!BO35+0.2181*parameter_summary!BO36</f>
        <v>0</v>
      </c>
      <c r="BM24">
        <f>0.7771*parameter_summary!BP34+0.0049*parameter_summary!BP35+0.2181*parameter_summary!BP36</f>
        <v>0</v>
      </c>
      <c r="BN24">
        <f>0.7771*parameter_summary!BQ34+0.0049*parameter_summary!BQ35+0.2181*parameter_summary!BQ36</f>
        <v>0</v>
      </c>
      <c r="BO24">
        <f>0.7771*parameter_summary!BR34+0.0049*parameter_summary!BR35+0.2181*parameter_summary!BR36</f>
        <v>0</v>
      </c>
      <c r="BP24">
        <f>0.7771*parameter_summary!BS34+0.0049*parameter_summary!BS35+0.2181*parameter_summary!BS36</f>
        <v>0</v>
      </c>
      <c r="BQ24">
        <f>0.7771*parameter_summary!BT34+0.0049*parameter_summary!BT35+0.2181*parameter_summary!BT36</f>
        <v>0</v>
      </c>
      <c r="BR24">
        <f>0.7771*parameter_summary!BU34+0.0049*parameter_summary!BU35+0.2181*parameter_summary!BU36</f>
        <v>0</v>
      </c>
      <c r="BS24">
        <f>0.7771*parameter_summary!BV34+0.0049*parameter_summary!BV35+0.2181*parameter_summary!BV36</f>
        <v>0</v>
      </c>
      <c r="BT24">
        <f>0.7771*parameter_summary!BW34+0.0049*parameter_summary!BW35+0.2181*parameter_summary!BW36</f>
        <v>0</v>
      </c>
      <c r="BU24">
        <f>0.7771*parameter_summary!BX34+0.0049*parameter_summary!BX35+0.2181*parameter_summary!BX36</f>
        <v>0</v>
      </c>
      <c r="BV24">
        <f>0.7771*parameter_summary!BY34+0.0049*parameter_summary!BY35+0.2181*parameter_summary!BY36</f>
        <v>0</v>
      </c>
      <c r="BW24">
        <f>0.7771*parameter_summary!BZ34+0.0049*parameter_summary!BZ35+0.2181*parameter_summary!BZ36</f>
        <v>0</v>
      </c>
      <c r="BX24">
        <f>0.7771*parameter_summary!CA34+0.0049*parameter_summary!CA35+0.2181*parameter_summary!CA36</f>
        <v>0</v>
      </c>
      <c r="BY24">
        <f>0.7771*parameter_summary!CB34+0.0049*parameter_summary!CB35+0.2181*parameter_summary!CB36</f>
        <v>0</v>
      </c>
      <c r="BZ24">
        <f>0.7771*parameter_summary!CC34+0.0049*parameter_summary!CC35+0.2181*parameter_summary!CC36</f>
        <v>0</v>
      </c>
      <c r="CA24">
        <f>0.7771*parameter_summary!CD34+0.0049*parameter_summary!CD35+0.2181*parameter_summary!CD36</f>
        <v>0</v>
      </c>
      <c r="CB24">
        <f>0.7771*parameter_summary!CE34+0.0049*parameter_summary!CE35+0.2181*parameter_summary!CE36</f>
        <v>0</v>
      </c>
      <c r="CC24">
        <f>0.7771*parameter_summary!CF34+0.0049*parameter_summary!CF35+0.2181*parameter_summary!CF36</f>
        <v>0</v>
      </c>
      <c r="CD24">
        <f>0.7771*parameter_summary!CG34+0.0049*parameter_summary!CG35+0.2181*parameter_summary!CG36</f>
        <v>0</v>
      </c>
      <c r="CE24">
        <f>0.7771*parameter_summary!CH34+0.0049*parameter_summary!CH35+0.2181*parameter_summary!CH36</f>
        <v>0</v>
      </c>
      <c r="CF24">
        <f>0.7771*parameter_summary!CI34+0.0049*parameter_summary!CI35+0.2181*parameter_summary!CI36</f>
        <v>0</v>
      </c>
      <c r="CG24">
        <f>0.7771*parameter_summary!CJ34+0.0049*parameter_summary!CJ35+0.2181*parameter_summary!CJ36</f>
        <v>0</v>
      </c>
      <c r="CH24">
        <f>0.7771*parameter_summary!CK34+0.0049*parameter_summary!CK35+0.2181*parameter_summary!CK36</f>
        <v>0</v>
      </c>
      <c r="CI24">
        <f>0.7771*parameter_summary!CL34+0.0049*parameter_summary!CL35+0.2181*parameter_summary!CL36</f>
        <v>0</v>
      </c>
      <c r="CJ24">
        <f>0.7771*parameter_summary!CM34+0.0049*parameter_summary!CM35+0.2181*parameter_summary!CM36</f>
        <v>0</v>
      </c>
      <c r="CK24">
        <f>0.7771*parameter_summary!CN34+0.0049*parameter_summary!CN35+0.2181*parameter_summary!CN36</f>
        <v>0</v>
      </c>
      <c r="CL24">
        <f>0.7771*parameter_summary!CO34+0.0049*parameter_summary!CO35+0.2181*parameter_summary!CO36</f>
        <v>0</v>
      </c>
      <c r="CM24">
        <f>0.7771*parameter_summary!CP34+0.0049*parameter_summary!CP35+0.2181*parameter_summary!CP36</f>
        <v>0</v>
      </c>
      <c r="CN24">
        <f>0.7771*parameter_summary!CQ34+0.0049*parameter_summary!CQ35+0.2181*parameter_summary!CQ36</f>
        <v>0</v>
      </c>
      <c r="CO24">
        <f>0.7771*parameter_summary!CR34+0.0049*parameter_summary!CR35+0.2181*parameter_summary!CR36</f>
        <v>0</v>
      </c>
      <c r="CP24">
        <f>0.7771*parameter_summary!CS34+0.0049*parameter_summary!CS35+0.2181*parameter_summary!CS36</f>
        <v>0</v>
      </c>
      <c r="CQ24">
        <f>0.7771*parameter_summary!CT34+0.0049*parameter_summary!CT35+0.2181*parameter_summary!CT36</f>
        <v>0</v>
      </c>
      <c r="CR24">
        <f>0.7771*parameter_summary!CU34+0.0049*parameter_summary!CU35+0.2181*parameter_summary!CU36</f>
        <v>0</v>
      </c>
      <c r="CS24">
        <f>0.7771*parameter_summary!CV34+0.0049*parameter_summary!CV35+0.2181*parameter_summary!CV36</f>
        <v>0</v>
      </c>
      <c r="CT24">
        <f>0.7771*parameter_summary!CW34+0.0049*parameter_summary!CW35+0.2181*parameter_summary!CW36</f>
        <v>0</v>
      </c>
      <c r="CU24">
        <f>0.7771*parameter_summary!CX34+0.0049*parameter_summary!CX35+0.2181*parameter_summary!CX36</f>
        <v>0</v>
      </c>
      <c r="CV24">
        <f>0.7771*parameter_summary!CY34+0.0049*parameter_summary!CY35+0.2181*parameter_summary!CY36</f>
        <v>0</v>
      </c>
      <c r="CW24">
        <f>0.7771*parameter_summary!CZ34+0.0049*parameter_summary!CZ35+0.2181*parameter_summary!CZ36</f>
        <v>0</v>
      </c>
      <c r="CX24">
        <f>0.7771*parameter_summary!DA34+0.0049*parameter_summary!DA35+0.2181*parameter_summary!DA36</f>
        <v>0</v>
      </c>
      <c r="CY24">
        <f>0.7771*parameter_summary!DB34+0.0049*parameter_summary!DB35+0.2181*parameter_summary!DB36</f>
        <v>0</v>
      </c>
      <c r="CZ24">
        <f>0.7771*parameter_summary!DC34+0.0049*parameter_summary!DC35+0.2181*parameter_summary!DC36</f>
        <v>0</v>
      </c>
      <c r="DA24">
        <f>0.7771*parameter_summary!DD34+0.0049*parameter_summary!DD35+0.2181*parameter_summary!DD36</f>
        <v>0</v>
      </c>
      <c r="DB24">
        <f>0.7771*parameter_summary!DE34+0.0049*parameter_summary!DE35+0.2181*parameter_summary!DE36</f>
        <v>0</v>
      </c>
      <c r="DC24">
        <f>0.7771*parameter_summary!DF34+0.0049*parameter_summary!DF35+0.2181*parameter_summary!DF36</f>
        <v>0</v>
      </c>
      <c r="DD24">
        <f>0.7771*parameter_summary!DG34+0.0049*parameter_summary!DG35+0.2181*parameter_summary!DG36</f>
        <v>0</v>
      </c>
      <c r="DE24">
        <f>0.7771*parameter_summary!DH34+0.0049*parameter_summary!DH35+0.2181*parameter_summary!DH36</f>
        <v>0</v>
      </c>
      <c r="DF24">
        <f>0.7771*parameter_summary!DI34+0.0049*parameter_summary!DI35+0.2181*parameter_summary!DI36</f>
        <v>0</v>
      </c>
      <c r="DG24">
        <f>0.7771*parameter_summary!DJ34+0.0049*parameter_summary!DJ35+0.2181*parameter_summary!DJ36</f>
        <v>0</v>
      </c>
      <c r="DH24">
        <f>0.7771*parameter_summary!DK34+0.0049*parameter_summary!DK35+0.2181*parameter_summary!DK36</f>
        <v>0</v>
      </c>
      <c r="DI24">
        <f>0.7771*parameter_summary!DL34+0.0049*parameter_summary!DL35+0.2181*parameter_summary!DL36</f>
        <v>0</v>
      </c>
      <c r="DJ24">
        <f>0.7771*parameter_summary!DM34+0.0049*parameter_summary!DM35+0.2181*parameter_summary!DM36</f>
        <v>0</v>
      </c>
      <c r="DK24">
        <f>0.7771*parameter_summary!DN34+0.0049*parameter_summary!DN35+0.2181*parameter_summary!DN36</f>
        <v>0</v>
      </c>
      <c r="DL24">
        <f>0.7771*parameter_summary!DO34+0.0049*parameter_summary!DO35+0.2181*parameter_summary!DO36</f>
        <v>0</v>
      </c>
      <c r="DM24">
        <f>0.7771*parameter_summary!DP34+0.0049*parameter_summary!DP35+0.2181*parameter_summary!DP36</f>
        <v>0</v>
      </c>
      <c r="DN24">
        <f>0.7771*parameter_summary!DQ34+0.0049*parameter_summary!DQ35+0.2181*parameter_summary!DQ36</f>
        <v>0</v>
      </c>
      <c r="DO24">
        <f>0.7771*parameter_summary!DR34+0.0049*parameter_summary!DR35+0.2181*parameter_summary!DR36</f>
        <v>0</v>
      </c>
      <c r="DP24">
        <f>0.7771*parameter_summary!DS34+0.0049*parameter_summary!DS35+0.2181*parameter_summary!DS36</f>
        <v>0</v>
      </c>
      <c r="DQ24">
        <f>0.7771*parameter_summary!DT34+0.0049*parameter_summary!DT35+0.2181*parameter_summary!DT36</f>
        <v>0</v>
      </c>
      <c r="DR24">
        <f>0.7771*parameter_summary!DU34+0.0049*parameter_summary!DU35+0.2181*parameter_summary!DU36</f>
        <v>0</v>
      </c>
      <c r="DS24">
        <f>0.7771*parameter_summary!DV34+0.0049*parameter_summary!DV35+0.2181*parameter_summary!DV36</f>
        <v>0</v>
      </c>
      <c r="DT24">
        <f>0.7771*parameter_summary!DW34+0.0049*parameter_summary!DW35+0.2181*parameter_summary!DW36</f>
        <v>0</v>
      </c>
      <c r="DU24">
        <f>0.7771*parameter_summary!DX34+0.0049*parameter_summary!DX35+0.2181*parameter_summary!DX36</f>
        <v>0</v>
      </c>
      <c r="DV24">
        <f>0.7771*parameter_summary!DY34+0.0049*parameter_summary!DY35+0.2181*parameter_summary!DY36</f>
        <v>0</v>
      </c>
      <c r="DW24">
        <f>0.7771*parameter_summary!DZ34+0.0049*parameter_summary!DZ35+0.2181*parameter_summary!DZ36</f>
        <v>0</v>
      </c>
      <c r="DX24">
        <f>0.7771*parameter_summary!EA34+0.0049*parameter_summary!EA35+0.2181*parameter_summary!EA36</f>
        <v>0</v>
      </c>
      <c r="DY24">
        <f>0.7771*parameter_summary!EB34+0.0049*parameter_summary!EB35+0.2181*parameter_summary!EB36</f>
        <v>0</v>
      </c>
      <c r="DZ24">
        <f>0.7771*parameter_summary!EC34+0.0049*parameter_summary!EC35+0.2181*parameter_summary!EC36</f>
        <v>0</v>
      </c>
      <c r="EA24">
        <f>0.7771*parameter_summary!ED34+0.0049*parameter_summary!ED35+0.2181*parameter_summary!ED36</f>
        <v>0</v>
      </c>
      <c r="EB24">
        <f>0.7771*parameter_summary!EE34+0.0049*parameter_summary!EE35+0.2181*parameter_summary!EE36</f>
        <v>0</v>
      </c>
      <c r="EC24">
        <f>0.7771*parameter_summary!EF34+0.0049*parameter_summary!EF35+0.2181*parameter_summary!EF36</f>
        <v>0</v>
      </c>
      <c r="ED24">
        <f>0.7771*parameter_summary!EG34+0.0049*parameter_summary!EG35+0.2181*parameter_summary!EG36</f>
        <v>0</v>
      </c>
      <c r="EE24">
        <f>0.7771*parameter_summary!EH34+0.0049*parameter_summary!EH35+0.2181*parameter_summary!EH36</f>
        <v>0</v>
      </c>
      <c r="EF24">
        <f>0.7771*parameter_summary!EI34+0.0049*parameter_summary!EI35+0.2181*parameter_summary!EI36</f>
        <v>0</v>
      </c>
      <c r="EG24">
        <f>0.7771*parameter_summary!EJ34+0.0049*parameter_summary!EJ35+0.2181*parameter_summary!EJ36</f>
        <v>0</v>
      </c>
      <c r="EH24">
        <f>0.7771*parameter_summary!EK34+0.0049*parameter_summary!EK35+0.2181*parameter_summary!EK36</f>
        <v>0</v>
      </c>
      <c r="EI24">
        <f>0.7771*parameter_summary!EL34+0.0049*parameter_summary!EL35+0.2181*parameter_summary!EL36</f>
        <v>0</v>
      </c>
      <c r="EJ24">
        <f>0.7771*parameter_summary!EM34+0.0049*parameter_summary!EM35+0.2181*parameter_summary!EM36</f>
        <v>0</v>
      </c>
      <c r="EK24">
        <f>0.7771*parameter_summary!EN34+0.0049*parameter_summary!EN35+0.2181*parameter_summary!EN36</f>
        <v>0</v>
      </c>
      <c r="EL24">
        <f>0.7771*parameter_summary!EO34+0.0049*parameter_summary!EO35+0.2181*parameter_summary!EO36</f>
        <v>0</v>
      </c>
      <c r="EM24">
        <f>0.7771*parameter_summary!EP34+0.0049*parameter_summary!EP35+0.2181*parameter_summary!EP36</f>
        <v>0</v>
      </c>
      <c r="EN24">
        <f>0.7771*parameter_summary!EQ34+0.0049*parameter_summary!EQ35+0.2181*parameter_summary!EQ36</f>
        <v>0</v>
      </c>
      <c r="EO24">
        <f>0.7771*parameter_summary!ER34+0.0049*parameter_summary!ER35+0.2181*parameter_summary!ER36</f>
        <v>0</v>
      </c>
      <c r="EP24">
        <f>0.7771*parameter_summary!ES34+0.0049*parameter_summary!ES35+0.2181*parameter_summary!ES36</f>
        <v>0</v>
      </c>
      <c r="EQ24">
        <f>0.7771*parameter_summary!ET34+0.0049*parameter_summary!ET35+0.2181*parameter_summary!ET36</f>
        <v>0</v>
      </c>
      <c r="ER24">
        <f>0.7771*parameter_summary!EU34+0.0049*parameter_summary!EU35+0.2181*parameter_summary!EU36</f>
        <v>0</v>
      </c>
      <c r="ES24">
        <f>0.7771*parameter_summary!EV34+0.0049*parameter_summary!EV35+0.2181*parameter_summary!EV36</f>
        <v>0</v>
      </c>
      <c r="ET24">
        <f>0.7771*parameter_summary!EW34+0.0049*parameter_summary!EW35+0.2181*parameter_summary!EW36</f>
        <v>0</v>
      </c>
      <c r="EU24">
        <f>0.7771*parameter_summary!EX34+0.0049*parameter_summary!EX35+0.2181*parameter_summary!EX36</f>
        <v>0</v>
      </c>
      <c r="EV24">
        <f>0.7771*parameter_summary!EY34+0.0049*parameter_summary!EY35+0.2181*parameter_summary!EY36</f>
        <v>0</v>
      </c>
      <c r="EW24">
        <f>0.7771*parameter_summary!EZ34+0.0049*parameter_summary!EZ35+0.2181*parameter_summary!EZ36</f>
        <v>0</v>
      </c>
      <c r="EX24">
        <f>0.7771*parameter_summary!FA34+0.0049*parameter_summary!FA35+0.2181*parameter_summary!FA36</f>
        <v>0</v>
      </c>
      <c r="EY24">
        <f>0.7771*parameter_summary!FB34+0.0049*parameter_summary!FB35+0.2181*parameter_summary!FB36</f>
        <v>0</v>
      </c>
      <c r="EZ24">
        <f>0.7771*parameter_summary!FC34+0.0049*parameter_summary!FC35+0.2181*parameter_summary!FC36</f>
        <v>0</v>
      </c>
      <c r="FA24">
        <f>0.7771*parameter_summary!FD34+0.0049*parameter_summary!FD35+0.2181*parameter_summary!FD36</f>
        <v>0</v>
      </c>
      <c r="FB24">
        <f>0.7771*parameter_summary!FE34+0.0049*parameter_summary!FE35+0.2181*parameter_summary!FE36</f>
        <v>0</v>
      </c>
      <c r="FC24">
        <f>0.7771*parameter_summary!FF34+0.0049*parameter_summary!FF35+0.2181*parameter_summary!FF36</f>
        <v>0</v>
      </c>
      <c r="FD24">
        <f>0.7771*parameter_summary!FG34+0.0049*parameter_summary!FG35+0.2181*parameter_summary!FG36</f>
        <v>0</v>
      </c>
      <c r="FE24">
        <f>0.7771*parameter_summary!FH34+0.0049*parameter_summary!FH35+0.2181*parameter_summary!FH36</f>
        <v>0</v>
      </c>
      <c r="FF24">
        <f>0.7771*parameter_summary!FI34+0.0049*parameter_summary!FI35+0.2181*parameter_summary!FI36</f>
        <v>0</v>
      </c>
      <c r="FG24">
        <f>0.7771*parameter_summary!FJ34+0.0049*parameter_summary!FJ35+0.2181*parameter_summary!FJ36</f>
        <v>0</v>
      </c>
      <c r="FH24">
        <f>0.7771*parameter_summary!FK34+0.0049*parameter_summary!FK35+0.2181*parameter_summary!FK36</f>
        <v>0</v>
      </c>
      <c r="FI24">
        <f>0.7771*parameter_summary!FL34+0.0049*parameter_summary!FL35+0.2181*parameter_summary!FL36</f>
        <v>0</v>
      </c>
      <c r="FJ24">
        <f>0.7771*parameter_summary!FM34+0.0049*parameter_summary!FM35+0.2181*parameter_summary!FM36</f>
        <v>0</v>
      </c>
      <c r="FK24">
        <f>0.7771*parameter_summary!FN34+0.0049*parameter_summary!FN35+0.2181*parameter_summary!FN36</f>
        <v>0</v>
      </c>
      <c r="FL24">
        <f>0.7771*parameter_summary!FO34+0.0049*parameter_summary!FO35+0.2181*parameter_summary!FO36</f>
        <v>0</v>
      </c>
      <c r="FM24">
        <f>0.7771*parameter_summary!FP34+0.0049*parameter_summary!FP35+0.2181*parameter_summary!FP36</f>
        <v>0</v>
      </c>
      <c r="FN24">
        <f>0.7771*parameter_summary!FQ34+0.0049*parameter_summary!FQ35+0.2181*parameter_summary!FQ36</f>
        <v>0.15001500000000001</v>
      </c>
      <c r="FO24">
        <f>0.7771*parameter_summary!FR34+0.0049*parameter_summary!FR35+0.2181*parameter_summary!FR36</f>
        <v>0.15001500000000001</v>
      </c>
      <c r="FP24">
        <f>0.7771*parameter_summary!FS34+0.0049*parameter_summary!FS35+0.2181*parameter_summary!FS36</f>
        <v>0.15001500000000001</v>
      </c>
      <c r="FQ24">
        <f>0.7771*parameter_summary!FT34+0.0049*parameter_summary!FT35+0.2181*parameter_summary!FT36</f>
        <v>0.15001500000000001</v>
      </c>
      <c r="FR24">
        <f>0.7771*parameter_summary!FU34+0.0049*parameter_summary!FU35+0.2181*parameter_summary!FU36</f>
        <v>0.15001500000000001</v>
      </c>
      <c r="FS24">
        <f>0.7771*parameter_summary!FV34+0.0049*parameter_summary!FV35+0.2181*parameter_summary!FV36</f>
        <v>0.15001500000000001</v>
      </c>
      <c r="FT24">
        <f>0.7771*parameter_summary!FW34+0.0049*parameter_summary!FW35+0.2181*parameter_summary!FW36</f>
        <v>0.15001500000000001</v>
      </c>
      <c r="FU24">
        <f>0.7771*parameter_summary!FX34+0.0049*parameter_summary!FX35+0.2181*parameter_summary!FX36</f>
        <v>0.15001500000000001</v>
      </c>
      <c r="FV24">
        <f>0.7771*parameter_summary!FY34+0.0049*parameter_summary!FY35+0.2181*parameter_summary!FY36</f>
        <v>0.15001500000000001</v>
      </c>
      <c r="FW24">
        <f>0.7771*parameter_summary!FZ34+0.0049*parameter_summary!FZ35+0.2181*parameter_summary!FZ36</f>
        <v>0.15001500000000001</v>
      </c>
      <c r="FX24">
        <f>0.7771*parameter_summary!GA34+0.0049*parameter_summary!GA35+0.2181*parameter_summary!GA36</f>
        <v>0.15001500000000001</v>
      </c>
      <c r="FY24">
        <f>0.7771*parameter_summary!GB34+0.0049*parameter_summary!GB35+0.2181*parameter_summary!GB36</f>
        <v>0.15001500000000001</v>
      </c>
      <c r="FZ24">
        <f>0.7771*parameter_summary!GC34+0.0049*parameter_summary!GC35+0.2181*parameter_summary!GC36</f>
        <v>0.15001500000000001</v>
      </c>
      <c r="GA24">
        <f>0.7771*parameter_summary!GD34+0.0049*parameter_summary!GD35+0.2181*parameter_summary!GD36</f>
        <v>0.15001500000000001</v>
      </c>
      <c r="GB24">
        <f>0.7771*parameter_summary!GE34+0.0049*parameter_summary!GE35+0.2181*parameter_summary!GE36</f>
        <v>0.15001500000000001</v>
      </c>
      <c r="GC24">
        <f>0.7771*parameter_summary!GF34+0.0049*parameter_summary!GF35+0.2181*parameter_summary!GF36</f>
        <v>0.15001500000000001</v>
      </c>
      <c r="GD24">
        <f>0.7771*parameter_summary!GG34+0.0049*parameter_summary!GG35+0.2181*parameter_summary!GG36</f>
        <v>0.15001500000000001</v>
      </c>
      <c r="GE24">
        <f>0.7771*parameter_summary!GH34+0.0049*parameter_summary!GH35+0.2181*parameter_summary!GH36</f>
        <v>0.15001500000000001</v>
      </c>
      <c r="GF24">
        <f>0.7771*parameter_summary!GI34+0.0049*parameter_summary!GI35+0.2181*parameter_summary!GI36</f>
        <v>0.15001500000000001</v>
      </c>
      <c r="GG24">
        <f>0.7771*parameter_summary!GJ34+0.0049*parameter_summary!GJ35+0.2181*parameter_summary!GJ36</f>
        <v>0.15001500000000001</v>
      </c>
      <c r="GH24">
        <f>0.7771*parameter_summary!GK34+0.0049*parameter_summary!GK35+0.2181*parameter_summary!GK36</f>
        <v>0.15001500000000001</v>
      </c>
      <c r="GI24">
        <f>0.7771*parameter_summary!GL34+0.0049*parameter_summary!GL35+0.2181*parameter_summary!GL36</f>
        <v>0.15001500000000001</v>
      </c>
      <c r="GJ24">
        <f>0.7771*parameter_summary!GM34+0.0049*parameter_summary!GM35+0.2181*parameter_summary!GM36</f>
        <v>0.15001500000000001</v>
      </c>
      <c r="GK24">
        <f>0.7771*parameter_summary!GN34+0.0049*parameter_summary!GN35+0.2181*parameter_summary!GN36</f>
        <v>0.15001500000000001</v>
      </c>
      <c r="GL24">
        <f>0.7771*parameter_summary!GO34+0.0049*parameter_summary!GO35+0.2181*parameter_summary!GO36</f>
        <v>0.15001500000000001</v>
      </c>
      <c r="GM24">
        <f>0.7771*parameter_summary!GP34+0.0049*parameter_summary!GP35+0.2181*parameter_summary!GP36</f>
        <v>0.15001500000000001</v>
      </c>
      <c r="GN24">
        <f>0.7771*parameter_summary!GQ34+0.0049*parameter_summary!GQ35+0.2181*parameter_summary!GQ36</f>
        <v>0.15001500000000001</v>
      </c>
      <c r="GO24">
        <f>0.7771*parameter_summary!GR34+0.0049*parameter_summary!GR35+0.2181*parameter_summary!GR36</f>
        <v>0.15001500000000001</v>
      </c>
      <c r="GP24">
        <f>0.7771*parameter_summary!GS34+0.0049*parameter_summary!GS35+0.2181*parameter_summary!GS36</f>
        <v>0.15001500000000001</v>
      </c>
      <c r="GQ24">
        <f>0.7771*parameter_summary!GT34+0.0049*parameter_summary!GT35+0.2181*parameter_summary!GT36</f>
        <v>0.15001500000000001</v>
      </c>
      <c r="GR24">
        <f>0.7771*parameter_summary!GU34+0.0049*parameter_summary!GU35+0.2181*parameter_summary!GU36</f>
        <v>0.15001500000000001</v>
      </c>
      <c r="GS24">
        <f>0.7771*parameter_summary!GV34+0.0049*parameter_summary!GV35+0.2181*parameter_summary!GV36</f>
        <v>0.15001500000000001</v>
      </c>
      <c r="GT24">
        <f>0.7771*parameter_summary!GW34+0.0049*parameter_summary!GW35+0.2181*parameter_summary!GW36</f>
        <v>0.15001500000000001</v>
      </c>
      <c r="GU24">
        <f>0.7771*parameter_summary!GX34+0.0049*parameter_summary!GX35+0.2181*parameter_summary!GX36</f>
        <v>0.15001500000000001</v>
      </c>
      <c r="GV24">
        <f>0.7771*parameter_summary!GY34+0.0049*parameter_summary!GY35+0.2181*parameter_summary!GY36</f>
        <v>0.15001500000000001</v>
      </c>
      <c r="GW24">
        <f>0.7771*parameter_summary!GZ34+0.0049*parameter_summary!GZ35+0.2181*parameter_summary!GZ36</f>
        <v>0.15001500000000001</v>
      </c>
      <c r="GX24">
        <f>0.7771*parameter_summary!HA34+0.0049*parameter_summary!HA35+0.2181*parameter_summary!HA36</f>
        <v>0.15001500000000001</v>
      </c>
      <c r="GY24">
        <f>0.7771*parameter_summary!HB34+0.0049*parameter_summary!HB35+0.2181*parameter_summary!HB36</f>
        <v>0.15001500000000001</v>
      </c>
      <c r="GZ24">
        <f>0.7771*parameter_summary!HC34+0.0049*parameter_summary!HC35+0.2181*parameter_summary!HC36</f>
        <v>0.15001500000000001</v>
      </c>
      <c r="HA24">
        <f>0.7771*parameter_summary!HD34+0.0049*parameter_summary!HD35+0.2181*parameter_summary!HD36</f>
        <v>0.15001500000000001</v>
      </c>
      <c r="HB24">
        <f>0.7771*parameter_summary!HE34+0.0049*parameter_summary!HE35+0.2181*parameter_summary!HE36</f>
        <v>0.63042799999999999</v>
      </c>
      <c r="HC24">
        <f>0.7771*parameter_summary!HF34+0.0049*parameter_summary!HF35+0.2181*parameter_summary!HF36</f>
        <v>0.63042799999999999</v>
      </c>
      <c r="HD24">
        <f>0.7771*parameter_summary!HG34+0.0049*parameter_summary!HG35+0.2181*parameter_summary!HG36</f>
        <v>0.63042799999999999</v>
      </c>
      <c r="HE24">
        <f>0.7771*parameter_summary!HH34+0.0049*parameter_summary!HH35+0.2181*parameter_summary!HH36</f>
        <v>0.63042799999999999</v>
      </c>
      <c r="HF24">
        <f>0.7771*parameter_summary!HI34+0.0049*parameter_summary!HI35+0.2181*parameter_summary!HI36</f>
        <v>0.63042799999999999</v>
      </c>
      <c r="HG24">
        <f>0.7771*parameter_summary!HJ34+0.0049*parameter_summary!HJ35+0.2181*parameter_summary!HJ36</f>
        <v>0.63042799999999999</v>
      </c>
      <c r="HH24">
        <f>0.7771*parameter_summary!HK34+0.0049*parameter_summary!HK35+0.2181*parameter_summary!HK36</f>
        <v>0.63042799999999999</v>
      </c>
      <c r="HI24">
        <f>0.7771*parameter_summary!HL34+0.0049*parameter_summary!HL35+0.2181*parameter_summary!HL36</f>
        <v>0.63042799999999999</v>
      </c>
      <c r="HJ24">
        <f>0.7771*parameter_summary!HM34+0.0049*parameter_summary!HM35+0.2181*parameter_summary!HM36</f>
        <v>0.63042799999999999</v>
      </c>
      <c r="HK24">
        <f>0.7771*parameter_summary!HN34+0.0049*parameter_summary!HN35+0.2181*parameter_summary!HN36</f>
        <v>0.63042799999999999</v>
      </c>
      <c r="HL24">
        <f>0.7771*parameter_summary!HO34+0.0049*parameter_summary!HO35+0.2181*parameter_summary!HO36</f>
        <v>0.63042799999999999</v>
      </c>
      <c r="HM24">
        <f>0.7771*parameter_summary!HP34+0.0049*parameter_summary!HP35+0.2181*parameter_summary!HP36</f>
        <v>0.63042799999999999</v>
      </c>
      <c r="HN24">
        <f>0.7771*parameter_summary!HQ34+0.0049*parameter_summary!HQ35+0.2181*parameter_summary!HQ36</f>
        <v>0.63042799999999999</v>
      </c>
      <c r="HO24">
        <f>0.7771*parameter_summary!HR34+0.0049*parameter_summary!HR35+0.2181*parameter_summary!HR36</f>
        <v>0.63042799999999999</v>
      </c>
      <c r="HP24">
        <f>0.7771*parameter_summary!HS34+0.0049*parameter_summary!HS35+0.2181*parameter_summary!HS36</f>
        <v>0.63042799999999999</v>
      </c>
      <c r="HQ24">
        <f>0.7771*parameter_summary!HT34+0.0049*parameter_summary!HT35+0.2181*parameter_summary!HT36</f>
        <v>0.63042799999999999</v>
      </c>
      <c r="HR24">
        <f>0.7771*parameter_summary!HU34+0.0049*parameter_summary!HU35+0.2181*parameter_summary!HU36</f>
        <v>0.63042799999999999</v>
      </c>
      <c r="HS24">
        <f>0.7771*parameter_summary!HV34+0.0049*parameter_summary!HV35+0.2181*parameter_summary!HV36</f>
        <v>0.63042799999999999</v>
      </c>
      <c r="HT24">
        <f>0.7771*parameter_summary!HW34+0.0049*parameter_summary!HW35+0.2181*parameter_summary!HW36</f>
        <v>0.63042799999999999</v>
      </c>
      <c r="HU24">
        <f>0.7771*parameter_summary!HX34+0.0049*parameter_summary!HX35+0.2181*parameter_summary!HX36</f>
        <v>0.63042799999999999</v>
      </c>
      <c r="HV24">
        <f>0.7771*parameter_summary!HY34+0.0049*parameter_summary!HY35+0.2181*parameter_summary!HY36</f>
        <v>0.51655190000000006</v>
      </c>
      <c r="HW24">
        <f>0.7771*parameter_summary!HZ34+0.0049*parameter_summary!HZ35+0.2181*parameter_summary!HZ36</f>
        <v>0.51655190000000006</v>
      </c>
      <c r="HX24">
        <f>0.7771*parameter_summary!IA34+0.0049*parameter_summary!IA35+0.2181*parameter_summary!IA36</f>
        <v>0.51655190000000006</v>
      </c>
      <c r="HY24">
        <f>0.7771*parameter_summary!IB34+0.0049*parameter_summary!IB35+0.2181*parameter_summary!IB36</f>
        <v>0.51655190000000006</v>
      </c>
      <c r="HZ24">
        <f>0.7771*parameter_summary!IC34+0.0049*parameter_summary!IC35+0.2181*parameter_summary!IC36</f>
        <v>0.51655190000000006</v>
      </c>
      <c r="IA24">
        <f>0.7771*parameter_summary!ID34+0.0049*parameter_summary!ID35+0.2181*parameter_summary!ID36</f>
        <v>0.51655190000000006</v>
      </c>
      <c r="IB24">
        <f>0.7771*parameter_summary!IE34+0.0049*parameter_summary!IE35+0.2181*parameter_summary!IE36</f>
        <v>0.51655190000000006</v>
      </c>
      <c r="IC24">
        <f>0.7771*parameter_summary!IF34+0.0049*parameter_summary!IF35+0.2181*parameter_summary!IF36</f>
        <v>0.51655190000000006</v>
      </c>
      <c r="ID24">
        <f>0.7771*parameter_summary!IG34+0.0049*parameter_summary!IG35+0.2181*parameter_summary!IG36</f>
        <v>0.51655190000000006</v>
      </c>
      <c r="IE24">
        <f>0.7771*parameter_summary!IH34+0.0049*parameter_summary!IH35+0.2181*parameter_summary!IH36</f>
        <v>0.51655190000000006</v>
      </c>
      <c r="IF24">
        <f>0.7771*parameter_summary!II34+0.0049*parameter_summary!II35+0.2181*parameter_summary!II36</f>
        <v>0.51655190000000006</v>
      </c>
      <c r="IG24">
        <f>0.7771*parameter_summary!IJ34+0.0049*parameter_summary!IJ35+0.2181*parameter_summary!IJ36</f>
        <v>0.51655190000000006</v>
      </c>
      <c r="IH24">
        <f>0.7771*parameter_summary!IK34+0.0049*parameter_summary!IK35+0.2181*parameter_summary!IK36</f>
        <v>0.42972479999999996</v>
      </c>
      <c r="II24">
        <f>0.7771*parameter_summary!IL34+0.0049*parameter_summary!IL35+0.2181*parameter_summary!IL36</f>
        <v>0.42972479999999996</v>
      </c>
      <c r="IJ24">
        <f>0.7771*parameter_summary!IM34+0.0049*parameter_summary!IM35+0.2181*parameter_summary!IM36</f>
        <v>0.42972479999999996</v>
      </c>
      <c r="IK24">
        <f>0.7771*parameter_summary!IN34+0.0049*parameter_summary!IN35+0.2181*parameter_summary!IN36</f>
        <v>0.42972479999999996</v>
      </c>
      <c r="IL24">
        <f>0.7771*parameter_summary!IO34+0.0049*parameter_summary!IO35+0.2181*parameter_summary!IO36</f>
        <v>0.42972479999999996</v>
      </c>
      <c r="IM24">
        <f>0.7771*parameter_summary!IP34+0.0049*parameter_summary!IP35+0.2181*parameter_summary!IP36</f>
        <v>0.42972479999999996</v>
      </c>
      <c r="IN24">
        <f>0.7771*parameter_summary!IQ34+0.0049*parameter_summary!IQ35+0.2181*parameter_summary!IQ36</f>
        <v>0.42972479999999996</v>
      </c>
      <c r="IO24">
        <f>0.7771*parameter_summary!IR34+0.0049*parameter_summary!IR35+0.2181*parameter_summary!IR36</f>
        <v>0.42972479999999996</v>
      </c>
      <c r="IP24">
        <f>0.7771*parameter_summary!IS34+0.0049*parameter_summary!IS35+0.2181*parameter_summary!IS36</f>
        <v>0.42972479999999996</v>
      </c>
      <c r="IQ24">
        <f>0.7771*parameter_summary!IT34+0.0049*parameter_summary!IT35+0.2181*parameter_summary!IT36</f>
        <v>0.42972479999999996</v>
      </c>
      <c r="IR24">
        <f>0.7771*parameter_summary!IU34+0.0049*parameter_summary!IU35+0.2181*parameter_summary!IU36</f>
        <v>0.42972479999999996</v>
      </c>
      <c r="IS24">
        <f>0.7771*parameter_summary!IV34+0.0049*parameter_summary!IV35+0.2181*parameter_summary!IV36</f>
        <v>0.42972479999999996</v>
      </c>
      <c r="IT24">
        <f>0.7771*parameter_summary!IW34+0.0049*parameter_summary!IW35+0.2181*parameter_summary!IW36</f>
        <v>0.39534681599999999</v>
      </c>
      <c r="IU24">
        <f>0.7771*parameter_summary!IX34+0.0049*parameter_summary!IX35+0.2181*parameter_summary!IX36</f>
        <v>0.39534681599999999</v>
      </c>
      <c r="IV24">
        <f>0.7771*parameter_summary!IY34+0.0049*parameter_summary!IY35+0.2181*parameter_summary!IY36</f>
        <v>0.35805300000000001</v>
      </c>
      <c r="IW24">
        <f>0.7771*parameter_summary!IZ34+0.0049*parameter_summary!IZ35+0.2181*parameter_summary!IZ36</f>
        <v>0.35805300000000001</v>
      </c>
      <c r="IX24">
        <f>0.7771*parameter_summary!JA34+0.0049*parameter_summary!JA35+0.2181*parameter_summary!JA36</f>
        <v>0.35805300000000001</v>
      </c>
      <c r="IY24">
        <f>0.7771*parameter_summary!JB34+0.0049*parameter_summary!JB35+0.2181*parameter_summary!JB36</f>
        <v>0.35805300000000001</v>
      </c>
      <c r="IZ24">
        <f>0.7771*parameter_summary!JC34+0.0049*parameter_summary!JC35+0.2181*parameter_summary!JC36</f>
        <v>0.35805300000000001</v>
      </c>
      <c r="JA24">
        <f>0.7771*parameter_summary!JD34+0.0049*parameter_summary!JD35+0.2181*parameter_summary!JD36</f>
        <v>0.35805300000000001</v>
      </c>
      <c r="JB24">
        <f>0.7771*parameter_summary!JE34+0.0049*parameter_summary!JE35+0.2181*parameter_summary!JE36</f>
        <v>0.35805300000000001</v>
      </c>
      <c r="JC24">
        <f>0.7771*parameter_summary!JF34+0.0049*parameter_summary!JF35+0.2181*parameter_summary!JF36</f>
        <v>0.28266429999999998</v>
      </c>
      <c r="JD24">
        <f>0.7771*parameter_summary!JG34+0.0049*parameter_summary!JG35+0.2181*parameter_summary!JG36</f>
        <v>0.28266429999999998</v>
      </c>
      <c r="JE24">
        <f>0.7771*parameter_summary!JH34+0.0049*parameter_summary!JH35+0.2181*parameter_summary!JH36</f>
        <v>0.28266429999999998</v>
      </c>
      <c r="JF24">
        <f>0.7771*parameter_summary!JI34+0.0049*parameter_summary!JI35+0.2181*parameter_summary!JI36</f>
        <v>0.26005115600000001</v>
      </c>
      <c r="JG24">
        <f>0.7771*parameter_summary!JJ34+0.0049*parameter_summary!JJ35+0.2181*parameter_summary!JJ36</f>
        <v>0.26005115600000001</v>
      </c>
      <c r="JH24">
        <f>0.7771*parameter_summary!JK34+0.0049*parameter_summary!JK35+0.2181*parameter_summary!JK36</f>
        <v>0.26005115600000001</v>
      </c>
      <c r="JI24">
        <f>0.7771*parameter_summary!JL34+0.0049*parameter_summary!JL35+0.2181*parameter_summary!JL36</f>
        <v>0.26005115600000001</v>
      </c>
      <c r="JJ24">
        <f>0.7771*parameter_summary!JM34+0.0049*parameter_summary!JM35+0.2181*parameter_summary!JM36</f>
        <v>0.26005115600000001</v>
      </c>
      <c r="JK24">
        <f>0.7771*parameter_summary!JN34+0.0049*parameter_summary!JN35+0.2181*parameter_summary!JN36</f>
        <v>0.26005115600000001</v>
      </c>
      <c r="JL24">
        <f>0.7771*parameter_summary!JO34+0.0049*parameter_summary!JO35+0.2181*parameter_summary!JO36</f>
        <v>0.26005115600000001</v>
      </c>
      <c r="JM24">
        <f>0.7771*parameter_summary!JP34+0.0049*parameter_summary!JP35+0.2181*parameter_summary!JP36</f>
        <v>0.26005115600000001</v>
      </c>
      <c r="JN24">
        <f>0.7771*parameter_summary!JQ34+0.0049*parameter_summary!JQ35+0.2181*parameter_summary!JQ36</f>
        <v>0.26005115600000001</v>
      </c>
      <c r="JO24">
        <f>0.7771*parameter_summary!JR34+0.0049*parameter_summary!JR35+0.2181*parameter_summary!JR36</f>
        <v>0.26005115600000001</v>
      </c>
      <c r="JP24">
        <f>0.7771*parameter_summary!JS34+0.0049*parameter_summary!JS35+0.2181*parameter_summary!JS36</f>
        <v>0.26005115600000001</v>
      </c>
      <c r="JQ24">
        <f>0.7771*parameter_summary!JT34+0.0049*parameter_summary!JT35+0.2181*parameter_summary!JT36</f>
        <v>0.26005115600000001</v>
      </c>
      <c r="JR24">
        <f>0.7771*parameter_summary!JU34+0.0049*parameter_summary!JU35+0.2181*parameter_summary!JU36</f>
        <v>0.22711150000000002</v>
      </c>
      <c r="JS24">
        <f>0.7771*parameter_summary!JV34+0.0049*parameter_summary!JV35+0.2181*parameter_summary!JV36</f>
        <v>0.22711150000000002</v>
      </c>
      <c r="JT24">
        <f>0.7771*parameter_summary!JW34+0.0049*parameter_summary!JW35+0.2181*parameter_summary!JW36</f>
        <v>0.22711150000000002</v>
      </c>
      <c r="JU24">
        <f>0.7771*parameter_summary!JX34+0.0049*parameter_summary!JX35+0.2181*parameter_summary!JX36</f>
        <v>0.22711150000000002</v>
      </c>
      <c r="JV24">
        <f>0.7771*parameter_summary!JY34+0.0049*parameter_summary!JY35+0.2181*parameter_summary!JY36</f>
        <v>0.22711150000000002</v>
      </c>
      <c r="JW24">
        <f>0.7771*parameter_summary!JZ34+0.0049*parameter_summary!JZ35+0.2181*parameter_summary!JZ36</f>
        <v>0.22711150000000002</v>
      </c>
      <c r="JX24">
        <f>0.7771*parameter_summary!KA34+0.0049*parameter_summary!KA35+0.2181*parameter_summary!KA36</f>
        <v>0.22711150000000002</v>
      </c>
      <c r="JY24">
        <f>0.7771*parameter_summary!KB34+0.0049*parameter_summary!KB35+0.2181*parameter_summary!KB36</f>
        <v>0.22711150000000002</v>
      </c>
      <c r="JZ24">
        <f>0.7771*parameter_summary!KC34+0.0049*parameter_summary!KC35+0.2181*parameter_summary!KC36</f>
        <v>0.22711150000000002</v>
      </c>
      <c r="KA24">
        <f>0.7771*parameter_summary!KD34+0.0049*parameter_summary!KD35+0.2181*parameter_summary!KD36</f>
        <v>0.22711150000000002</v>
      </c>
      <c r="KB24">
        <f>0.7771*parameter_summary!KE34+0.0049*parameter_summary!KE35+0.2181*parameter_summary!KE36</f>
        <v>0.22711150000000002</v>
      </c>
      <c r="KC24">
        <f>0.7771*parameter_summary!KF34+0.0049*parameter_summary!KF35+0.2181*parameter_summary!KF36</f>
        <v>0.22711150000000002</v>
      </c>
      <c r="KD24">
        <f>0.7771*parameter_summary!KG34+0.0049*parameter_summary!KG35+0.2181*parameter_summary!KG36</f>
        <v>0.22711150000000002</v>
      </c>
      <c r="KE24">
        <f>0.7771*parameter_summary!KH34+0.0049*parameter_summary!KH35+0.2181*parameter_summary!KH36</f>
        <v>0.22711150000000002</v>
      </c>
      <c r="KF24">
        <f>0.7771*parameter_summary!KI34+0.0049*parameter_summary!KI35+0.2181*parameter_summary!KI36</f>
        <v>0.22711150000000002</v>
      </c>
      <c r="KG24">
        <f>0.7771*parameter_summary!KJ34+0.0049*parameter_summary!KJ35+0.2181*parameter_summary!KJ36</f>
        <v>0.1906891</v>
      </c>
      <c r="KH24">
        <f>0.7771*parameter_summary!KK34+0.0049*parameter_summary!KK35+0.2181*parameter_summary!KK36</f>
        <v>0.1906891</v>
      </c>
      <c r="KI24">
        <f>0.7771*parameter_summary!KL34+0.0049*parameter_summary!KL35+0.2181*parameter_summary!KL36</f>
        <v>0.1906891</v>
      </c>
      <c r="KJ24">
        <f>0.7771*parameter_summary!KM34+0.0049*parameter_summary!KM35+0.2181*parameter_summary!KM36</f>
        <v>0.1906891</v>
      </c>
      <c r="KK24">
        <f>0.7771*parameter_summary!KN34+0.0049*parameter_summary!KN35+0.2181*parameter_summary!KN36</f>
        <v>0.1906891</v>
      </c>
      <c r="KL24">
        <f>0.7771*parameter_summary!KO34+0.0049*parameter_summary!KO35+0.2181*parameter_summary!KO36</f>
        <v>0.1906891</v>
      </c>
      <c r="KM24">
        <f>0.7771*parameter_summary!KP34+0.0049*parameter_summary!KP35+0.2181*parameter_summary!KP36</f>
        <v>0.18225209999999997</v>
      </c>
      <c r="KN24">
        <f>0.7771*parameter_summary!KQ34+0.0049*parameter_summary!KQ35+0.2181*parameter_summary!KQ36</f>
        <v>0.18225209999999997</v>
      </c>
      <c r="KO24">
        <f>0.7771*parameter_summary!KR34+0.0049*parameter_summary!KR35+0.2181*parameter_summary!KR36</f>
        <v>0.18225209999999997</v>
      </c>
      <c r="KP24">
        <f>0.7771*parameter_summary!KS34+0.0049*parameter_summary!KS35+0.2181*parameter_summary!KS36</f>
        <v>0.18225209999999997</v>
      </c>
      <c r="KQ24">
        <f>0.7771*parameter_summary!KT34+0.0049*parameter_summary!KT35+0.2181*parameter_summary!KT36</f>
        <v>0.18225209999999997</v>
      </c>
      <c r="KR24">
        <f>0.7771*parameter_summary!KU34+0.0049*parameter_summary!KU35+0.2181*parameter_summary!KU36</f>
        <v>0.18225209999999997</v>
      </c>
      <c r="KS24">
        <f>0.7771*parameter_summary!KV34+0.0049*parameter_summary!KV35+0.2181*parameter_summary!KV36</f>
        <v>0.17146910000000001</v>
      </c>
      <c r="KT24">
        <f>0.7771*parameter_summary!KW34+0.0049*parameter_summary!KW35+0.2181*parameter_summary!KW36</f>
        <v>0.17146910000000001</v>
      </c>
      <c r="KU24">
        <f>0.7771*parameter_summary!KX34+0.0049*parameter_summary!KX35+0.2181*parameter_summary!KX36</f>
        <v>0.17146910000000001</v>
      </c>
      <c r="KV24">
        <f>0.7771*parameter_summary!KY34+0.0049*parameter_summary!KY35+0.2181*parameter_summary!KY36</f>
        <v>0.17146910000000001</v>
      </c>
      <c r="KW24">
        <f>0.7771*parameter_summary!KZ34+0.0049*parameter_summary!KZ35+0.2181*parameter_summary!KZ36</f>
        <v>0.17146910000000001</v>
      </c>
      <c r="KX24">
        <f>0.7771*parameter_summary!LA34+0.0049*parameter_summary!LA35+0.2181*parameter_summary!LA36</f>
        <v>0.17146910000000001</v>
      </c>
      <c r="KY24">
        <f>0.7771*parameter_summary!LB34+0.0049*parameter_summary!LB35+0.2181*parameter_summary!LB36</f>
        <v>0.16103190000000001</v>
      </c>
      <c r="KZ24">
        <f>0.7771*parameter_summary!LC34+0.0049*parameter_summary!LC35+0.2181*parameter_summary!LC36</f>
        <v>0.16103190000000001</v>
      </c>
      <c r="LA24">
        <f>0.7771*parameter_summary!LD34+0.0049*parameter_summary!LD35+0.2181*parameter_summary!LD36</f>
        <v>0.16103190000000001</v>
      </c>
    </row>
    <row r="25" spans="1:313">
      <c r="A25" t="str">
        <f>parameter_summary!B38</f>
        <v>"FIT 100-1000 kWp in Switzerland (big), monthly data (1991-2016) in [CHF / kWh]"</v>
      </c>
      <c r="B25">
        <f>0.8302*parameter_summary!E37+0.1698*parameter_summary!E39</f>
        <v>0</v>
      </c>
      <c r="C25">
        <f>0.8302*parameter_summary!F37+0.1698*parameter_summary!F39</f>
        <v>0</v>
      </c>
      <c r="D25">
        <f>0.8302*parameter_summary!G37+0.1698*parameter_summary!G39</f>
        <v>0</v>
      </c>
      <c r="E25">
        <f>0.8302*parameter_summary!H37+0.1698*parameter_summary!H39</f>
        <v>0</v>
      </c>
      <c r="F25">
        <f>0.8302*parameter_summary!I37+0.1698*parameter_summary!I39</f>
        <v>0</v>
      </c>
      <c r="G25">
        <f>0.8302*parameter_summary!J37+0.1698*parameter_summary!J39</f>
        <v>0</v>
      </c>
      <c r="H25">
        <f>0.8302*parameter_summary!K37+0.1698*parameter_summary!K39</f>
        <v>0</v>
      </c>
      <c r="I25">
        <f>0.8302*parameter_summary!L37+0.1698*parameter_summary!L39</f>
        <v>0</v>
      </c>
      <c r="J25">
        <f>0.8302*parameter_summary!M37+0.1698*parameter_summary!M39</f>
        <v>0</v>
      </c>
      <c r="K25">
        <f>0.8302*parameter_summary!N37+0.1698*parameter_summary!N39</f>
        <v>0</v>
      </c>
      <c r="L25">
        <f>0.8302*parameter_summary!O37+0.1698*parameter_summary!O39</f>
        <v>0</v>
      </c>
      <c r="M25">
        <f>0.8302*parameter_summary!P37+0.1698*parameter_summary!P39</f>
        <v>0</v>
      </c>
      <c r="N25">
        <f>0.8302*parameter_summary!Q37+0.1698*parameter_summary!Q39</f>
        <v>0</v>
      </c>
      <c r="O25">
        <f>0.8302*parameter_summary!R37+0.1698*parameter_summary!R39</f>
        <v>0</v>
      </c>
      <c r="P25">
        <f>0.8302*parameter_summary!S37+0.1698*parameter_summary!S39</f>
        <v>0</v>
      </c>
      <c r="Q25">
        <f>0.8302*parameter_summary!T37+0.1698*parameter_summary!T39</f>
        <v>0</v>
      </c>
      <c r="R25">
        <f>0.8302*parameter_summary!U37+0.1698*parameter_summary!U39</f>
        <v>0</v>
      </c>
      <c r="S25">
        <f>0.8302*parameter_summary!V37+0.1698*parameter_summary!V39</f>
        <v>0</v>
      </c>
      <c r="T25">
        <f>0.8302*parameter_summary!W37+0.1698*parameter_summary!W39</f>
        <v>0</v>
      </c>
      <c r="U25">
        <f>0.8302*parameter_summary!X37+0.1698*parameter_summary!X39</f>
        <v>0</v>
      </c>
      <c r="V25">
        <f>0.8302*parameter_summary!Y37+0.1698*parameter_summary!Y39</f>
        <v>0</v>
      </c>
      <c r="W25">
        <f>0.8302*parameter_summary!Z37+0.1698*parameter_summary!Z39</f>
        <v>0</v>
      </c>
      <c r="X25">
        <f>0.8302*parameter_summary!AA37+0.1698*parameter_summary!AA39</f>
        <v>0</v>
      </c>
      <c r="Y25">
        <f>0.8302*parameter_summary!AB37+0.1698*parameter_summary!AB39</f>
        <v>0</v>
      </c>
      <c r="Z25">
        <f>0.8302*parameter_summary!AC37+0.1698*parameter_summary!AC39</f>
        <v>0</v>
      </c>
      <c r="AA25">
        <f>0.8302*parameter_summary!AD37+0.1698*parameter_summary!AD39</f>
        <v>0</v>
      </c>
      <c r="AB25">
        <f>0.8302*parameter_summary!AE37+0.1698*parameter_summary!AE39</f>
        <v>0</v>
      </c>
      <c r="AC25">
        <f>0.8302*parameter_summary!AF37+0.1698*parameter_summary!AF39</f>
        <v>0</v>
      </c>
      <c r="AD25">
        <f>0.8302*parameter_summary!AG37+0.1698*parameter_summary!AG39</f>
        <v>0</v>
      </c>
      <c r="AE25">
        <f>0.8302*parameter_summary!AH37+0.1698*parameter_summary!AH39</f>
        <v>0</v>
      </c>
      <c r="AF25">
        <f>0.8302*parameter_summary!AI37+0.1698*parameter_summary!AI39</f>
        <v>0</v>
      </c>
      <c r="AG25">
        <f>0.8302*parameter_summary!AJ37+0.1698*parameter_summary!AJ39</f>
        <v>0</v>
      </c>
      <c r="AH25">
        <f>0.8302*parameter_summary!AK37+0.1698*parameter_summary!AK39</f>
        <v>0</v>
      </c>
      <c r="AI25">
        <f>0.8302*parameter_summary!AL37+0.1698*parameter_summary!AL39</f>
        <v>0</v>
      </c>
      <c r="AJ25">
        <f>0.8302*parameter_summary!AM37+0.1698*parameter_summary!AM39</f>
        <v>0</v>
      </c>
      <c r="AK25">
        <f>0.8302*parameter_summary!AN37+0.1698*parameter_summary!AN39</f>
        <v>0</v>
      </c>
      <c r="AL25">
        <f>0.8302*parameter_summary!AO37+0.1698*parameter_summary!AO39</f>
        <v>0</v>
      </c>
      <c r="AM25">
        <f>0.8302*parameter_summary!AP37+0.1698*parameter_summary!AP39</f>
        <v>0</v>
      </c>
      <c r="AN25">
        <f>0.8302*parameter_summary!AQ37+0.1698*parameter_summary!AQ39</f>
        <v>0</v>
      </c>
      <c r="AO25">
        <f>0.8302*parameter_summary!AR37+0.1698*parameter_summary!AR39</f>
        <v>0</v>
      </c>
      <c r="AP25">
        <f>0.8302*parameter_summary!AS37+0.1698*parameter_summary!AS39</f>
        <v>0</v>
      </c>
      <c r="AQ25">
        <f>0.8302*parameter_summary!AT37+0.1698*parameter_summary!AT39</f>
        <v>0</v>
      </c>
      <c r="AR25">
        <f>0.8302*parameter_summary!AU37+0.1698*parameter_summary!AU39</f>
        <v>0</v>
      </c>
      <c r="AS25">
        <f>0.8302*parameter_summary!AV37+0.1698*parameter_summary!AV39</f>
        <v>0</v>
      </c>
      <c r="AT25">
        <f>0.8302*parameter_summary!AW37+0.1698*parameter_summary!AW39</f>
        <v>0</v>
      </c>
      <c r="AU25">
        <f>0.8302*parameter_summary!AX37+0.1698*parameter_summary!AX39</f>
        <v>0</v>
      </c>
      <c r="AV25">
        <f>0.8302*parameter_summary!AY37+0.1698*parameter_summary!AY39</f>
        <v>0</v>
      </c>
      <c r="AW25">
        <f>0.8302*parameter_summary!AZ37+0.1698*parameter_summary!AZ39</f>
        <v>0</v>
      </c>
      <c r="AX25">
        <f>0.8302*parameter_summary!BA37+0.1698*parameter_summary!BA39</f>
        <v>0</v>
      </c>
      <c r="AY25">
        <f>0.8302*parameter_summary!BB37+0.1698*parameter_summary!BB39</f>
        <v>0</v>
      </c>
      <c r="AZ25">
        <f>0.8302*parameter_summary!BC37+0.1698*parameter_summary!BC39</f>
        <v>0</v>
      </c>
      <c r="BA25">
        <f>0.8302*parameter_summary!BD37+0.1698*parameter_summary!BD39</f>
        <v>0</v>
      </c>
      <c r="BB25">
        <f>0.8302*parameter_summary!BE37+0.1698*parameter_summary!BE39</f>
        <v>0</v>
      </c>
      <c r="BC25">
        <f>0.8302*parameter_summary!BF37+0.1698*parameter_summary!BF39</f>
        <v>0</v>
      </c>
      <c r="BD25">
        <f>0.8302*parameter_summary!BG37+0.1698*parameter_summary!BG39</f>
        <v>0</v>
      </c>
      <c r="BE25">
        <f>0.8302*parameter_summary!BH37+0.1698*parameter_summary!BH39</f>
        <v>0</v>
      </c>
      <c r="BF25">
        <f>0.8302*parameter_summary!BI37+0.1698*parameter_summary!BI39</f>
        <v>0</v>
      </c>
      <c r="BG25">
        <f>0.8302*parameter_summary!BJ37+0.1698*parameter_summary!BJ39</f>
        <v>0</v>
      </c>
      <c r="BH25">
        <f>0.8302*parameter_summary!BK37+0.1698*parameter_summary!BK39</f>
        <v>0</v>
      </c>
      <c r="BI25">
        <f>0.8302*parameter_summary!BL37+0.1698*parameter_summary!BL39</f>
        <v>0</v>
      </c>
      <c r="BJ25">
        <f>0.8302*parameter_summary!BM37+0.1698*parameter_summary!BM39</f>
        <v>0</v>
      </c>
      <c r="BK25">
        <f>0.8302*parameter_summary!BN37+0.1698*parameter_summary!BN39</f>
        <v>0</v>
      </c>
      <c r="BL25">
        <f>0.8302*parameter_summary!BO37+0.1698*parameter_summary!BO39</f>
        <v>0</v>
      </c>
      <c r="BM25">
        <f>0.8302*parameter_summary!BP37+0.1698*parameter_summary!BP39</f>
        <v>0</v>
      </c>
      <c r="BN25">
        <f>0.8302*parameter_summary!BQ37+0.1698*parameter_summary!BQ39</f>
        <v>0</v>
      </c>
      <c r="BO25">
        <f>0.8302*parameter_summary!BR37+0.1698*parameter_summary!BR39</f>
        <v>0</v>
      </c>
      <c r="BP25">
        <f>0.8302*parameter_summary!BS37+0.1698*parameter_summary!BS39</f>
        <v>0</v>
      </c>
      <c r="BQ25">
        <f>0.8302*parameter_summary!BT37+0.1698*parameter_summary!BT39</f>
        <v>0</v>
      </c>
      <c r="BR25">
        <f>0.8302*parameter_summary!BU37+0.1698*parameter_summary!BU39</f>
        <v>0</v>
      </c>
      <c r="BS25">
        <f>0.8302*parameter_summary!BV37+0.1698*parameter_summary!BV39</f>
        <v>0</v>
      </c>
      <c r="BT25">
        <f>0.8302*parameter_summary!BW37+0.1698*parameter_summary!BW39</f>
        <v>0</v>
      </c>
      <c r="BU25">
        <f>0.8302*parameter_summary!BX37+0.1698*parameter_summary!BX39</f>
        <v>0</v>
      </c>
      <c r="BV25">
        <f>0.8302*parameter_summary!BY37+0.1698*parameter_summary!BY39</f>
        <v>0</v>
      </c>
      <c r="BW25">
        <f>0.8302*parameter_summary!BZ37+0.1698*parameter_summary!BZ39</f>
        <v>0</v>
      </c>
      <c r="BX25">
        <f>0.8302*parameter_summary!CA37+0.1698*parameter_summary!CA39</f>
        <v>0</v>
      </c>
      <c r="BY25">
        <f>0.8302*parameter_summary!CB37+0.1698*parameter_summary!CB39</f>
        <v>0</v>
      </c>
      <c r="BZ25">
        <f>0.8302*parameter_summary!CC37+0.1698*parameter_summary!CC39</f>
        <v>0</v>
      </c>
      <c r="CA25">
        <f>0.8302*parameter_summary!CD37+0.1698*parameter_summary!CD39</f>
        <v>0</v>
      </c>
      <c r="CB25">
        <f>0.8302*parameter_summary!CE37+0.1698*parameter_summary!CE39</f>
        <v>0</v>
      </c>
      <c r="CC25">
        <f>0.8302*parameter_summary!CF37+0.1698*parameter_summary!CF39</f>
        <v>0</v>
      </c>
      <c r="CD25">
        <f>0.8302*parameter_summary!CG37+0.1698*parameter_summary!CG39</f>
        <v>0</v>
      </c>
      <c r="CE25">
        <f>0.8302*parameter_summary!CH37+0.1698*parameter_summary!CH39</f>
        <v>0</v>
      </c>
      <c r="CF25">
        <f>0.8302*parameter_summary!CI37+0.1698*parameter_summary!CI39</f>
        <v>0</v>
      </c>
      <c r="CG25">
        <f>0.8302*parameter_summary!CJ37+0.1698*parameter_summary!CJ39</f>
        <v>0</v>
      </c>
      <c r="CH25">
        <f>0.8302*parameter_summary!CK37+0.1698*parameter_summary!CK39</f>
        <v>0</v>
      </c>
      <c r="CI25">
        <f>0.8302*parameter_summary!CL37+0.1698*parameter_summary!CL39</f>
        <v>0</v>
      </c>
      <c r="CJ25">
        <f>0.8302*parameter_summary!CM37+0.1698*parameter_summary!CM39</f>
        <v>0</v>
      </c>
      <c r="CK25">
        <f>0.8302*parameter_summary!CN37+0.1698*parameter_summary!CN39</f>
        <v>0</v>
      </c>
      <c r="CL25">
        <f>0.8302*parameter_summary!CO37+0.1698*parameter_summary!CO39</f>
        <v>0</v>
      </c>
      <c r="CM25">
        <f>0.8302*parameter_summary!CP37+0.1698*parameter_summary!CP39</f>
        <v>0</v>
      </c>
      <c r="CN25">
        <f>0.8302*parameter_summary!CQ37+0.1698*parameter_summary!CQ39</f>
        <v>0</v>
      </c>
      <c r="CO25">
        <f>0.8302*parameter_summary!CR37+0.1698*parameter_summary!CR39</f>
        <v>0</v>
      </c>
      <c r="CP25">
        <f>0.8302*parameter_summary!CS37+0.1698*parameter_summary!CS39</f>
        <v>0</v>
      </c>
      <c r="CQ25">
        <f>0.8302*parameter_summary!CT37+0.1698*parameter_summary!CT39</f>
        <v>0</v>
      </c>
      <c r="CR25">
        <f>0.8302*parameter_summary!CU37+0.1698*parameter_summary!CU39</f>
        <v>0</v>
      </c>
      <c r="CS25">
        <f>0.8302*parameter_summary!CV37+0.1698*parameter_summary!CV39</f>
        <v>0</v>
      </c>
      <c r="CT25">
        <f>0.8302*parameter_summary!CW37+0.1698*parameter_summary!CW39</f>
        <v>0</v>
      </c>
      <c r="CU25">
        <f>0.8302*parameter_summary!CX37+0.1698*parameter_summary!CX39</f>
        <v>0</v>
      </c>
      <c r="CV25">
        <f>0.8302*parameter_summary!CY37+0.1698*parameter_summary!CY39</f>
        <v>0</v>
      </c>
      <c r="CW25">
        <f>0.8302*parameter_summary!CZ37+0.1698*parameter_summary!CZ39</f>
        <v>0</v>
      </c>
      <c r="CX25">
        <f>0.8302*parameter_summary!DA37+0.1698*parameter_summary!DA39</f>
        <v>0</v>
      </c>
      <c r="CY25">
        <f>0.8302*parameter_summary!DB37+0.1698*parameter_summary!DB39</f>
        <v>0</v>
      </c>
      <c r="CZ25">
        <f>0.8302*parameter_summary!DC37+0.1698*parameter_summary!DC39</f>
        <v>0</v>
      </c>
      <c r="DA25">
        <f>0.8302*parameter_summary!DD37+0.1698*parameter_summary!DD39</f>
        <v>0</v>
      </c>
      <c r="DB25">
        <f>0.8302*parameter_summary!DE37+0.1698*parameter_summary!DE39</f>
        <v>0</v>
      </c>
      <c r="DC25">
        <f>0.8302*parameter_summary!DF37+0.1698*parameter_summary!DF39</f>
        <v>0</v>
      </c>
      <c r="DD25">
        <f>0.8302*parameter_summary!DG37+0.1698*parameter_summary!DG39</f>
        <v>0</v>
      </c>
      <c r="DE25">
        <f>0.8302*parameter_summary!DH37+0.1698*parameter_summary!DH39</f>
        <v>0</v>
      </c>
      <c r="DF25">
        <f>0.8302*parameter_summary!DI37+0.1698*parameter_summary!DI39</f>
        <v>0</v>
      </c>
      <c r="DG25">
        <f>0.8302*parameter_summary!DJ37+0.1698*parameter_summary!DJ39</f>
        <v>0</v>
      </c>
      <c r="DH25">
        <f>0.8302*parameter_summary!DK37+0.1698*parameter_summary!DK39</f>
        <v>0</v>
      </c>
      <c r="DI25">
        <f>0.8302*parameter_summary!DL37+0.1698*parameter_summary!DL39</f>
        <v>0</v>
      </c>
      <c r="DJ25">
        <f>0.8302*parameter_summary!DM37+0.1698*parameter_summary!DM39</f>
        <v>0</v>
      </c>
      <c r="DK25">
        <f>0.8302*parameter_summary!DN37+0.1698*parameter_summary!DN39</f>
        <v>0</v>
      </c>
      <c r="DL25">
        <f>0.8302*parameter_summary!DO37+0.1698*parameter_summary!DO39</f>
        <v>0</v>
      </c>
      <c r="DM25">
        <f>0.8302*parameter_summary!DP37+0.1698*parameter_summary!DP39</f>
        <v>0</v>
      </c>
      <c r="DN25">
        <f>0.8302*parameter_summary!DQ37+0.1698*parameter_summary!DQ39</f>
        <v>0</v>
      </c>
      <c r="DO25">
        <f>0.8302*parameter_summary!DR37+0.1698*parameter_summary!DR39</f>
        <v>0</v>
      </c>
      <c r="DP25">
        <f>0.8302*parameter_summary!DS37+0.1698*parameter_summary!DS39</f>
        <v>0</v>
      </c>
      <c r="DQ25">
        <f>0.8302*parameter_summary!DT37+0.1698*parameter_summary!DT39</f>
        <v>0</v>
      </c>
      <c r="DR25">
        <f>0.8302*parameter_summary!DU37+0.1698*parameter_summary!DU39</f>
        <v>0</v>
      </c>
      <c r="DS25">
        <f>0.8302*parameter_summary!DV37+0.1698*parameter_summary!DV39</f>
        <v>0</v>
      </c>
      <c r="DT25">
        <f>0.8302*parameter_summary!DW37+0.1698*parameter_summary!DW39</f>
        <v>0</v>
      </c>
      <c r="DU25">
        <f>0.8302*parameter_summary!DX37+0.1698*parameter_summary!DX39</f>
        <v>0</v>
      </c>
      <c r="DV25">
        <f>0.8302*parameter_summary!DY37+0.1698*parameter_summary!DY39</f>
        <v>0</v>
      </c>
      <c r="DW25">
        <f>0.8302*parameter_summary!DZ37+0.1698*parameter_summary!DZ39</f>
        <v>0</v>
      </c>
      <c r="DX25">
        <f>0.8302*parameter_summary!EA37+0.1698*parameter_summary!EA39</f>
        <v>0</v>
      </c>
      <c r="DY25">
        <f>0.8302*parameter_summary!EB37+0.1698*parameter_summary!EB39</f>
        <v>0</v>
      </c>
      <c r="DZ25">
        <f>0.8302*parameter_summary!EC37+0.1698*parameter_summary!EC39</f>
        <v>0</v>
      </c>
      <c r="EA25">
        <f>0.8302*parameter_summary!ED37+0.1698*parameter_summary!ED39</f>
        <v>0</v>
      </c>
      <c r="EB25">
        <f>0.8302*parameter_summary!EE37+0.1698*parameter_summary!EE39</f>
        <v>0</v>
      </c>
      <c r="EC25">
        <f>0.8302*parameter_summary!EF37+0.1698*parameter_summary!EF39</f>
        <v>0</v>
      </c>
      <c r="ED25">
        <f>0.8302*parameter_summary!EG37+0.1698*parameter_summary!EG39</f>
        <v>0</v>
      </c>
      <c r="EE25">
        <f>0.8302*parameter_summary!EH37+0.1698*parameter_summary!EH39</f>
        <v>0</v>
      </c>
      <c r="EF25">
        <f>0.8302*parameter_summary!EI37+0.1698*parameter_summary!EI39</f>
        <v>0</v>
      </c>
      <c r="EG25">
        <f>0.8302*parameter_summary!EJ37+0.1698*parameter_summary!EJ39</f>
        <v>0</v>
      </c>
      <c r="EH25">
        <f>0.8302*parameter_summary!EK37+0.1698*parameter_summary!EK39</f>
        <v>0</v>
      </c>
      <c r="EI25">
        <f>0.8302*parameter_summary!EL37+0.1698*parameter_summary!EL39</f>
        <v>0</v>
      </c>
      <c r="EJ25">
        <f>0.8302*parameter_summary!EM37+0.1698*parameter_summary!EM39</f>
        <v>0</v>
      </c>
      <c r="EK25">
        <f>0.8302*parameter_summary!EN37+0.1698*parameter_summary!EN39</f>
        <v>0</v>
      </c>
      <c r="EL25">
        <f>0.8302*parameter_summary!EO37+0.1698*parameter_summary!EO39</f>
        <v>0</v>
      </c>
      <c r="EM25">
        <f>0.8302*parameter_summary!EP37+0.1698*parameter_summary!EP39</f>
        <v>0</v>
      </c>
      <c r="EN25">
        <f>0.8302*parameter_summary!EQ37+0.1698*parameter_summary!EQ39</f>
        <v>0</v>
      </c>
      <c r="EO25">
        <f>0.8302*parameter_summary!ER37+0.1698*parameter_summary!ER39</f>
        <v>0</v>
      </c>
      <c r="EP25">
        <f>0.8302*parameter_summary!ES37+0.1698*parameter_summary!ES39</f>
        <v>0</v>
      </c>
      <c r="EQ25">
        <f>0.8302*parameter_summary!ET37+0.1698*parameter_summary!ET39</f>
        <v>0</v>
      </c>
      <c r="ER25">
        <f>0.8302*parameter_summary!EU37+0.1698*parameter_summary!EU39</f>
        <v>0</v>
      </c>
      <c r="ES25">
        <f>0.8302*parameter_summary!EV37+0.1698*parameter_summary!EV39</f>
        <v>0</v>
      </c>
      <c r="ET25">
        <f>0.8302*parameter_summary!EW37+0.1698*parameter_summary!EW39</f>
        <v>0</v>
      </c>
      <c r="EU25">
        <f>0.8302*parameter_summary!EX37+0.1698*parameter_summary!EX39</f>
        <v>0</v>
      </c>
      <c r="EV25">
        <f>0.8302*parameter_summary!EY37+0.1698*parameter_summary!EY39</f>
        <v>0</v>
      </c>
      <c r="EW25">
        <f>0.8302*parameter_summary!EZ37+0.1698*parameter_summary!EZ39</f>
        <v>0</v>
      </c>
      <c r="EX25">
        <f>0.8302*parameter_summary!FA37+0.1698*parameter_summary!FA39</f>
        <v>0</v>
      </c>
      <c r="EY25">
        <f>0.8302*parameter_summary!FB37+0.1698*parameter_summary!FB39</f>
        <v>0</v>
      </c>
      <c r="EZ25">
        <f>0.8302*parameter_summary!FC37+0.1698*parameter_summary!FC39</f>
        <v>0</v>
      </c>
      <c r="FA25">
        <f>0.8302*parameter_summary!FD37+0.1698*parameter_summary!FD39</f>
        <v>0</v>
      </c>
      <c r="FB25">
        <f>0.8302*parameter_summary!FE37+0.1698*parameter_summary!FE39</f>
        <v>0</v>
      </c>
      <c r="FC25">
        <f>0.8302*parameter_summary!FF37+0.1698*parameter_summary!FF39</f>
        <v>0</v>
      </c>
      <c r="FD25">
        <f>0.8302*parameter_summary!FG37+0.1698*parameter_summary!FG39</f>
        <v>0</v>
      </c>
      <c r="FE25">
        <f>0.8302*parameter_summary!FH37+0.1698*parameter_summary!FH39</f>
        <v>0</v>
      </c>
      <c r="FF25">
        <f>0.8302*parameter_summary!FI37+0.1698*parameter_summary!FI39</f>
        <v>0</v>
      </c>
      <c r="FG25">
        <f>0.8302*parameter_summary!FJ37+0.1698*parameter_summary!FJ39</f>
        <v>0</v>
      </c>
      <c r="FH25">
        <f>0.8302*parameter_summary!FK37+0.1698*parameter_summary!FK39</f>
        <v>0</v>
      </c>
      <c r="FI25">
        <f>0.8302*parameter_summary!FL37+0.1698*parameter_summary!FL39</f>
        <v>0</v>
      </c>
      <c r="FJ25">
        <f>0.8302*parameter_summary!FM37+0.1698*parameter_summary!FM39</f>
        <v>0</v>
      </c>
      <c r="FK25">
        <f>0.8302*parameter_summary!FN37+0.1698*parameter_summary!FN39</f>
        <v>0</v>
      </c>
      <c r="FL25">
        <f>0.8302*parameter_summary!FO37+0.1698*parameter_summary!FO39</f>
        <v>0</v>
      </c>
      <c r="FM25">
        <f>0.8302*parameter_summary!FP37+0.1698*parameter_summary!FP39</f>
        <v>0</v>
      </c>
      <c r="FN25">
        <f>0.8302*parameter_summary!FQ37+0.1698*parameter_summary!FQ39</f>
        <v>0.15</v>
      </c>
      <c r="FO25">
        <f>0.8302*parameter_summary!FR37+0.1698*parameter_summary!FR39</f>
        <v>0.15</v>
      </c>
      <c r="FP25">
        <f>0.8302*parameter_summary!FS37+0.1698*parameter_summary!FS39</f>
        <v>0.15</v>
      </c>
      <c r="FQ25">
        <f>0.8302*parameter_summary!FT37+0.1698*parameter_summary!FT39</f>
        <v>0.15</v>
      </c>
      <c r="FR25">
        <f>0.8302*parameter_summary!FU37+0.1698*parameter_summary!FU39</f>
        <v>0.15</v>
      </c>
      <c r="FS25">
        <f>0.8302*parameter_summary!FV37+0.1698*parameter_summary!FV39</f>
        <v>0.15</v>
      </c>
      <c r="FT25">
        <f>0.8302*parameter_summary!FW37+0.1698*parameter_summary!FW39</f>
        <v>0.15</v>
      </c>
      <c r="FU25">
        <f>0.8302*parameter_summary!FX37+0.1698*parameter_summary!FX39</f>
        <v>0.15</v>
      </c>
      <c r="FV25">
        <f>0.8302*parameter_summary!FY37+0.1698*parameter_summary!FY39</f>
        <v>0.15</v>
      </c>
      <c r="FW25">
        <f>0.8302*parameter_summary!FZ37+0.1698*parameter_summary!FZ39</f>
        <v>0.15</v>
      </c>
      <c r="FX25">
        <f>0.8302*parameter_summary!GA37+0.1698*parameter_summary!GA39</f>
        <v>0.15</v>
      </c>
      <c r="FY25">
        <f>0.8302*parameter_summary!GB37+0.1698*parameter_summary!GB39</f>
        <v>0.15</v>
      </c>
      <c r="FZ25">
        <f>0.8302*parameter_summary!GC37+0.1698*parameter_summary!GC39</f>
        <v>0.15</v>
      </c>
      <c r="GA25">
        <f>0.8302*parameter_summary!GD37+0.1698*parameter_summary!GD39</f>
        <v>0.15</v>
      </c>
      <c r="GB25">
        <f>0.8302*parameter_summary!GE37+0.1698*parameter_summary!GE39</f>
        <v>0.15</v>
      </c>
      <c r="GC25">
        <f>0.8302*parameter_summary!GF37+0.1698*parameter_summary!GF39</f>
        <v>0.15</v>
      </c>
      <c r="GD25">
        <f>0.8302*parameter_summary!GG37+0.1698*parameter_summary!GG39</f>
        <v>0.15</v>
      </c>
      <c r="GE25">
        <f>0.8302*parameter_summary!GH37+0.1698*parameter_summary!GH39</f>
        <v>0.15</v>
      </c>
      <c r="GF25">
        <f>0.8302*parameter_summary!GI37+0.1698*parameter_summary!GI39</f>
        <v>0.15</v>
      </c>
      <c r="GG25">
        <f>0.8302*parameter_summary!GJ37+0.1698*parameter_summary!GJ39</f>
        <v>0.15</v>
      </c>
      <c r="GH25">
        <f>0.8302*parameter_summary!GK37+0.1698*parameter_summary!GK39</f>
        <v>0.15</v>
      </c>
      <c r="GI25">
        <f>0.8302*parameter_summary!GL37+0.1698*parameter_summary!GL39</f>
        <v>0.15</v>
      </c>
      <c r="GJ25">
        <f>0.8302*parameter_summary!GM37+0.1698*parameter_summary!GM39</f>
        <v>0.15</v>
      </c>
      <c r="GK25">
        <f>0.8302*parameter_summary!GN37+0.1698*parameter_summary!GN39</f>
        <v>0.15</v>
      </c>
      <c r="GL25">
        <f>0.8302*parameter_summary!GO37+0.1698*parameter_summary!GO39</f>
        <v>0.15</v>
      </c>
      <c r="GM25">
        <f>0.8302*parameter_summary!GP37+0.1698*parameter_summary!GP39</f>
        <v>0.15</v>
      </c>
      <c r="GN25">
        <f>0.8302*parameter_summary!GQ37+0.1698*parameter_summary!GQ39</f>
        <v>0.15</v>
      </c>
      <c r="GO25">
        <f>0.8302*parameter_summary!GR37+0.1698*parameter_summary!GR39</f>
        <v>0.15</v>
      </c>
      <c r="GP25">
        <f>0.8302*parameter_summary!GS37+0.1698*parameter_summary!GS39</f>
        <v>0.15</v>
      </c>
      <c r="GQ25">
        <f>0.8302*parameter_summary!GT37+0.1698*parameter_summary!GT39</f>
        <v>0.15</v>
      </c>
      <c r="GR25">
        <f>0.8302*parameter_summary!GU37+0.1698*parameter_summary!GU39</f>
        <v>0.15</v>
      </c>
      <c r="GS25">
        <f>0.8302*parameter_summary!GV37+0.1698*parameter_summary!GV39</f>
        <v>0.15</v>
      </c>
      <c r="GT25">
        <f>0.8302*parameter_summary!GW37+0.1698*parameter_summary!GW39</f>
        <v>0.15</v>
      </c>
      <c r="GU25">
        <f>0.8302*parameter_summary!GX37+0.1698*parameter_summary!GX39</f>
        <v>0.15</v>
      </c>
      <c r="GV25">
        <f>0.8302*parameter_summary!GY37+0.1698*parameter_summary!GY39</f>
        <v>0.15</v>
      </c>
      <c r="GW25">
        <f>0.8302*parameter_summary!GZ37+0.1698*parameter_summary!GZ39</f>
        <v>0.15</v>
      </c>
      <c r="GX25">
        <f>0.8302*parameter_summary!HA37+0.1698*parameter_summary!HA39</f>
        <v>0.15</v>
      </c>
      <c r="GY25">
        <f>0.8302*parameter_summary!HB37+0.1698*parameter_summary!HB39</f>
        <v>0.15</v>
      </c>
      <c r="GZ25">
        <f>0.8302*parameter_summary!HC37+0.1698*parameter_summary!HC39</f>
        <v>0.15</v>
      </c>
      <c r="HA25">
        <f>0.8302*parameter_summary!HD37+0.1698*parameter_summary!HD39</f>
        <v>0.15</v>
      </c>
      <c r="HB25">
        <f>0.8302*parameter_summary!HE37+0.1698*parameter_summary!HE39</f>
        <v>0.60339600000000004</v>
      </c>
      <c r="HC25">
        <f>0.8302*parameter_summary!HF37+0.1698*parameter_summary!HF39</f>
        <v>0.60339600000000004</v>
      </c>
      <c r="HD25">
        <f>0.8302*parameter_summary!HG37+0.1698*parameter_summary!HG39</f>
        <v>0.60339600000000004</v>
      </c>
      <c r="HE25">
        <f>0.8302*parameter_summary!HH37+0.1698*parameter_summary!HH39</f>
        <v>0.60339600000000004</v>
      </c>
      <c r="HF25">
        <f>0.8302*parameter_summary!HI37+0.1698*parameter_summary!HI39</f>
        <v>0.60339600000000004</v>
      </c>
      <c r="HG25">
        <f>0.8302*parameter_summary!HJ37+0.1698*parameter_summary!HJ39</f>
        <v>0.60339600000000004</v>
      </c>
      <c r="HH25">
        <f>0.8302*parameter_summary!HK37+0.1698*parameter_summary!HK39</f>
        <v>0.60339600000000004</v>
      </c>
      <c r="HI25">
        <f>0.8302*parameter_summary!HL37+0.1698*parameter_summary!HL39</f>
        <v>0.60339600000000004</v>
      </c>
      <c r="HJ25">
        <f>0.8302*parameter_summary!HM37+0.1698*parameter_summary!HM39</f>
        <v>0.60339600000000004</v>
      </c>
      <c r="HK25">
        <f>0.8302*parameter_summary!HN37+0.1698*parameter_summary!HN39</f>
        <v>0.60339600000000004</v>
      </c>
      <c r="HL25">
        <f>0.8302*parameter_summary!HO37+0.1698*parameter_summary!HO39</f>
        <v>0.60339600000000004</v>
      </c>
      <c r="HM25">
        <f>0.8302*parameter_summary!HP37+0.1698*parameter_summary!HP39</f>
        <v>0.60339600000000004</v>
      </c>
      <c r="HN25">
        <f>0.8302*parameter_summary!HQ37+0.1698*parameter_summary!HQ39</f>
        <v>0.60339600000000004</v>
      </c>
      <c r="HO25">
        <f>0.8302*parameter_summary!HR37+0.1698*parameter_summary!HR39</f>
        <v>0.60339600000000004</v>
      </c>
      <c r="HP25">
        <f>0.8302*parameter_summary!HS37+0.1698*parameter_summary!HS39</f>
        <v>0.60339600000000004</v>
      </c>
      <c r="HQ25">
        <f>0.8302*parameter_summary!HT37+0.1698*parameter_summary!HT39</f>
        <v>0.60339600000000004</v>
      </c>
      <c r="HR25">
        <f>0.8302*parameter_summary!HU37+0.1698*parameter_summary!HU39</f>
        <v>0.60339600000000004</v>
      </c>
      <c r="HS25">
        <f>0.8302*parameter_summary!HV37+0.1698*parameter_summary!HV39</f>
        <v>0.60339600000000004</v>
      </c>
      <c r="HT25">
        <f>0.8302*parameter_summary!HW37+0.1698*parameter_summary!HW39</f>
        <v>0.60339600000000004</v>
      </c>
      <c r="HU25">
        <f>0.8302*parameter_summary!HX37+0.1698*parameter_summary!HX39</f>
        <v>0.60339600000000004</v>
      </c>
      <c r="HV25">
        <f>0.8302*parameter_summary!HY37+0.1698*parameter_summary!HY39</f>
        <v>0.49471680000000007</v>
      </c>
      <c r="HW25">
        <f>0.8302*parameter_summary!HZ37+0.1698*parameter_summary!HZ39</f>
        <v>0.49471680000000007</v>
      </c>
      <c r="HX25">
        <f>0.8302*parameter_summary!IA37+0.1698*parameter_summary!IA39</f>
        <v>0.49471680000000007</v>
      </c>
      <c r="HY25">
        <f>0.8302*parameter_summary!IB37+0.1698*parameter_summary!IB39</f>
        <v>0.49471680000000007</v>
      </c>
      <c r="HZ25">
        <f>0.8302*parameter_summary!IC37+0.1698*parameter_summary!IC39</f>
        <v>0.49471680000000007</v>
      </c>
      <c r="IA25">
        <f>0.8302*parameter_summary!ID37+0.1698*parameter_summary!ID39</f>
        <v>0.49471680000000007</v>
      </c>
      <c r="IB25">
        <f>0.8302*parameter_summary!IE37+0.1698*parameter_summary!IE39</f>
        <v>0.49471680000000007</v>
      </c>
      <c r="IC25">
        <f>0.8302*parameter_summary!IF37+0.1698*parameter_summary!IF39</f>
        <v>0.49471680000000007</v>
      </c>
      <c r="ID25">
        <f>0.8302*parameter_summary!IG37+0.1698*parameter_summary!IG39</f>
        <v>0.49471680000000007</v>
      </c>
      <c r="IE25">
        <f>0.8302*parameter_summary!IH37+0.1698*parameter_summary!IH39</f>
        <v>0.49471680000000007</v>
      </c>
      <c r="IF25">
        <f>0.8302*parameter_summary!II37+0.1698*parameter_summary!II39</f>
        <v>0.49471680000000007</v>
      </c>
      <c r="IG25">
        <f>0.8302*parameter_summary!IJ37+0.1698*parameter_summary!IJ39</f>
        <v>0.49471680000000007</v>
      </c>
      <c r="IH25">
        <f>0.8302*parameter_summary!IK37+0.1698*parameter_summary!IK39</f>
        <v>0.38428259999999997</v>
      </c>
      <c r="II25">
        <f>0.8302*parameter_summary!IL37+0.1698*parameter_summary!IL39</f>
        <v>0.38428259999999997</v>
      </c>
      <c r="IJ25">
        <f>0.8302*parameter_summary!IM37+0.1698*parameter_summary!IM39</f>
        <v>0.38428259999999997</v>
      </c>
      <c r="IK25">
        <f>0.8302*parameter_summary!IN37+0.1698*parameter_summary!IN39</f>
        <v>0.38428259999999997</v>
      </c>
      <c r="IL25">
        <f>0.8302*parameter_summary!IO37+0.1698*parameter_summary!IO39</f>
        <v>0.38428259999999997</v>
      </c>
      <c r="IM25">
        <f>0.8302*parameter_summary!IP37+0.1698*parameter_summary!IP39</f>
        <v>0.38428259999999997</v>
      </c>
      <c r="IN25">
        <f>0.8302*parameter_summary!IQ37+0.1698*parameter_summary!IQ39</f>
        <v>0.38428259999999997</v>
      </c>
      <c r="IO25">
        <f>0.8302*parameter_summary!IR37+0.1698*parameter_summary!IR39</f>
        <v>0.38428259999999997</v>
      </c>
      <c r="IP25">
        <f>0.8302*parameter_summary!IS37+0.1698*parameter_summary!IS39</f>
        <v>0.38428259999999997</v>
      </c>
      <c r="IQ25">
        <f>0.8302*parameter_summary!IT37+0.1698*parameter_summary!IT39</f>
        <v>0.38428259999999997</v>
      </c>
      <c r="IR25">
        <f>0.8302*parameter_summary!IU37+0.1698*parameter_summary!IU39</f>
        <v>0.38428259999999997</v>
      </c>
      <c r="IS25">
        <f>0.8302*parameter_summary!IV37+0.1698*parameter_summary!IV39</f>
        <v>0.38428259999999997</v>
      </c>
      <c r="IT25">
        <f>0.8302*parameter_summary!IW37+0.1698*parameter_summary!IW39</f>
        <v>0.35353999199999997</v>
      </c>
      <c r="IU25">
        <f>0.8302*parameter_summary!IX37+0.1698*parameter_summary!IX39</f>
        <v>0.35353999199999997</v>
      </c>
      <c r="IV25">
        <f>0.8302*parameter_summary!IY37+0.1698*parameter_summary!IY39</f>
        <v>0.32243359999999999</v>
      </c>
      <c r="IW25">
        <f>0.8302*parameter_summary!IZ37+0.1698*parameter_summary!IZ39</f>
        <v>0.32243359999999999</v>
      </c>
      <c r="IX25">
        <f>0.8302*parameter_summary!JA37+0.1698*parameter_summary!JA39</f>
        <v>0.32243359999999999</v>
      </c>
      <c r="IY25">
        <f>0.8302*parameter_summary!JB37+0.1698*parameter_summary!JB39</f>
        <v>0.32243359999999999</v>
      </c>
      <c r="IZ25">
        <f>0.8302*parameter_summary!JC37+0.1698*parameter_summary!JC39</f>
        <v>0.32243359999999999</v>
      </c>
      <c r="JA25">
        <f>0.8302*parameter_summary!JD37+0.1698*parameter_summary!JD39</f>
        <v>0.32243359999999999</v>
      </c>
      <c r="JB25">
        <f>0.8302*parameter_summary!JE37+0.1698*parameter_summary!JE39</f>
        <v>0.32243359999999999</v>
      </c>
      <c r="JC25">
        <f>0.8302*parameter_summary!JF37+0.1698*parameter_summary!JF39</f>
        <v>0.26186720000000002</v>
      </c>
      <c r="JD25">
        <f>0.8302*parameter_summary!JG37+0.1698*parameter_summary!JG39</f>
        <v>0.26186720000000002</v>
      </c>
      <c r="JE25">
        <f>0.8302*parameter_summary!JH37+0.1698*parameter_summary!JH39</f>
        <v>0.26186720000000002</v>
      </c>
      <c r="JF25">
        <f>0.8302*parameter_summary!JI37+0.1698*parameter_summary!JI39</f>
        <v>0.24091782400000003</v>
      </c>
      <c r="JG25">
        <f>0.8302*parameter_summary!JJ37+0.1698*parameter_summary!JJ39</f>
        <v>0.24091782400000003</v>
      </c>
      <c r="JH25">
        <f>0.8302*parameter_summary!JK37+0.1698*parameter_summary!JK39</f>
        <v>0.24091782400000003</v>
      </c>
      <c r="JI25">
        <f>0.8302*parameter_summary!JL37+0.1698*parameter_summary!JL39</f>
        <v>0.24091782400000003</v>
      </c>
      <c r="JJ25">
        <f>0.8302*parameter_summary!JM37+0.1698*parameter_summary!JM39</f>
        <v>0.24091782400000003</v>
      </c>
      <c r="JK25">
        <f>0.8302*parameter_summary!JN37+0.1698*parameter_summary!JN39</f>
        <v>0.24091782400000003</v>
      </c>
      <c r="JL25">
        <f>0.8302*parameter_summary!JO37+0.1698*parameter_summary!JO39</f>
        <v>0.24091782400000003</v>
      </c>
      <c r="JM25">
        <f>0.8302*parameter_summary!JP37+0.1698*parameter_summary!JP39</f>
        <v>0.24091782400000003</v>
      </c>
      <c r="JN25">
        <f>0.8302*parameter_summary!JQ37+0.1698*parameter_summary!JQ39</f>
        <v>0.24091782400000003</v>
      </c>
      <c r="JO25">
        <f>0.8302*parameter_summary!JR37+0.1698*parameter_summary!JR39</f>
        <v>0.24091782400000003</v>
      </c>
      <c r="JP25">
        <f>0.8302*parameter_summary!JS37+0.1698*parameter_summary!JS39</f>
        <v>0.24091782400000003</v>
      </c>
      <c r="JQ25">
        <f>0.8302*parameter_summary!JT37+0.1698*parameter_summary!JT39</f>
        <v>0.24091782400000003</v>
      </c>
      <c r="JR25">
        <f>0.8302*parameter_summary!JU37+0.1698*parameter_summary!JU39</f>
        <v>0.217592271686747</v>
      </c>
      <c r="JS25">
        <f>0.8302*parameter_summary!JV37+0.1698*parameter_summary!JV39</f>
        <v>0.217592271686747</v>
      </c>
      <c r="JT25">
        <f>0.8302*parameter_summary!JW37+0.1698*parameter_summary!JW39</f>
        <v>0.217592271686747</v>
      </c>
      <c r="JU25">
        <f>0.8302*parameter_summary!JX37+0.1698*parameter_summary!JX39</f>
        <v>0.217592271686747</v>
      </c>
      <c r="JV25">
        <f>0.8302*parameter_summary!JY37+0.1698*parameter_summary!JY39</f>
        <v>0.217592271686747</v>
      </c>
      <c r="JW25">
        <f>0.8302*parameter_summary!JZ37+0.1698*parameter_summary!JZ39</f>
        <v>0.217592271686747</v>
      </c>
      <c r="JX25">
        <f>0.8302*parameter_summary!KA37+0.1698*parameter_summary!KA39</f>
        <v>0.217592271686747</v>
      </c>
      <c r="JY25">
        <f>0.8302*parameter_summary!KB37+0.1698*parameter_summary!KB39</f>
        <v>0.217592271686747</v>
      </c>
      <c r="JZ25">
        <f>0.8302*parameter_summary!KC37+0.1698*parameter_summary!KC39</f>
        <v>0.217592271686747</v>
      </c>
      <c r="KA25">
        <f>0.8302*parameter_summary!KD37+0.1698*parameter_summary!KD39</f>
        <v>0.217592271686747</v>
      </c>
      <c r="KB25">
        <f>0.8302*parameter_summary!KE37+0.1698*parameter_summary!KE39</f>
        <v>0.217592271686747</v>
      </c>
      <c r="KC25">
        <f>0.8302*parameter_summary!KF37+0.1698*parameter_summary!KF39</f>
        <v>0.217592271686747</v>
      </c>
      <c r="KD25">
        <f>0.8302*parameter_summary!KG37+0.1698*parameter_summary!KG39</f>
        <v>0.217592271686747</v>
      </c>
      <c r="KE25">
        <f>0.8302*parameter_summary!KH37+0.1698*parameter_summary!KH39</f>
        <v>0.217592271686747</v>
      </c>
      <c r="KF25">
        <f>0.8302*parameter_summary!KI37+0.1698*parameter_summary!KI39</f>
        <v>0.217592271686747</v>
      </c>
      <c r="KG25">
        <f>0.8302*parameter_summary!KJ37+0.1698*parameter_summary!KJ39</f>
        <v>0.19007084397590363</v>
      </c>
      <c r="KH25">
        <f>0.8302*parameter_summary!KK37+0.1698*parameter_summary!KK39</f>
        <v>0.19007084397590363</v>
      </c>
      <c r="KI25">
        <f>0.8302*parameter_summary!KL37+0.1698*parameter_summary!KL39</f>
        <v>0.19007084397590363</v>
      </c>
      <c r="KJ25">
        <f>0.8302*parameter_summary!KM37+0.1698*parameter_summary!KM39</f>
        <v>0.19007084397590363</v>
      </c>
      <c r="KK25">
        <f>0.8302*parameter_summary!KN37+0.1698*parameter_summary!KN39</f>
        <v>0.19007084397590363</v>
      </c>
      <c r="KL25">
        <f>0.8302*parameter_summary!KO37+0.1698*parameter_summary!KO39</f>
        <v>0.19007084397590363</v>
      </c>
      <c r="KM25">
        <f>0.8302*parameter_summary!KP37+0.1698*parameter_summary!KP39</f>
        <v>0.17849738975903617</v>
      </c>
      <c r="KN25">
        <f>0.8302*parameter_summary!KQ37+0.1698*parameter_summary!KQ39</f>
        <v>0.17849738975903617</v>
      </c>
      <c r="KO25">
        <f>0.8302*parameter_summary!KR37+0.1698*parameter_summary!KR39</f>
        <v>0.17849738975903617</v>
      </c>
      <c r="KP25">
        <f>0.8302*parameter_summary!KS37+0.1698*parameter_summary!KS39</f>
        <v>0.17849738975903617</v>
      </c>
      <c r="KQ25">
        <f>0.8302*parameter_summary!KT37+0.1698*parameter_summary!KT39</f>
        <v>0.17849738975903617</v>
      </c>
      <c r="KR25">
        <f>0.8302*parameter_summary!KU37+0.1698*parameter_summary!KU39</f>
        <v>0.17849738975903617</v>
      </c>
      <c r="KS25">
        <f>0.8302*parameter_summary!KV37+0.1698*parameter_summary!KV39</f>
        <v>0.16692393554216867</v>
      </c>
      <c r="KT25">
        <f>0.8302*parameter_summary!KW37+0.1698*parameter_summary!KW39</f>
        <v>0.16692393554216867</v>
      </c>
      <c r="KU25">
        <f>0.8302*parameter_summary!KX37+0.1698*parameter_summary!KX39</f>
        <v>0.16692393554216867</v>
      </c>
      <c r="KV25">
        <f>0.8302*parameter_summary!KY37+0.1698*parameter_summary!KY39</f>
        <v>0.16692393554216867</v>
      </c>
      <c r="KW25">
        <f>0.8302*parameter_summary!KZ37+0.1698*parameter_summary!KZ39</f>
        <v>0.16692393554216867</v>
      </c>
      <c r="KX25">
        <f>0.8302*parameter_summary!LA37+0.1698*parameter_summary!LA39</f>
        <v>0.16692393554216867</v>
      </c>
      <c r="KY25">
        <f>0.8302*parameter_summary!LB37+0.1698*parameter_summary!LB39</f>
        <v>0.15502827048192772</v>
      </c>
      <c r="KZ25">
        <f>0.8302*parameter_summary!LC37+0.1698*parameter_summary!LC39</f>
        <v>0.15502827048192772</v>
      </c>
      <c r="LA25">
        <f>0.8302*parameter_summary!LD37+0.1698*parameter_summary!LD39</f>
        <v>0.15502827048192772</v>
      </c>
    </row>
    <row r="26" spans="1:313">
      <c r="A26" t="str">
        <f>parameter_summary!B41</f>
        <v>"FIT &gt;1000 kWp in Switzerland (great), monthly data (1991-2016) in [CHF / kWh]"</v>
      </c>
      <c r="B26">
        <f>0.9764*parameter_summary!E40+0.0236*parameter_summary!E42</f>
        <v>0</v>
      </c>
      <c r="C26">
        <f>0.9764*parameter_summary!F40+0.0236*parameter_summary!F42</f>
        <v>0</v>
      </c>
      <c r="D26">
        <f>0.9764*parameter_summary!G40+0.0236*parameter_summary!G42</f>
        <v>0</v>
      </c>
      <c r="E26">
        <f>0.9764*parameter_summary!H40+0.0236*parameter_summary!H42</f>
        <v>0</v>
      </c>
      <c r="F26">
        <f>0.9764*parameter_summary!I40+0.0236*parameter_summary!I42</f>
        <v>0</v>
      </c>
      <c r="G26">
        <f>0.9764*parameter_summary!J40+0.0236*parameter_summary!J42</f>
        <v>0</v>
      </c>
      <c r="H26">
        <f>0.9764*parameter_summary!K40+0.0236*parameter_summary!K42</f>
        <v>0</v>
      </c>
      <c r="I26">
        <f>0.9764*parameter_summary!L40+0.0236*parameter_summary!L42</f>
        <v>0</v>
      </c>
      <c r="J26">
        <f>0.9764*parameter_summary!M40+0.0236*parameter_summary!M42</f>
        <v>0</v>
      </c>
      <c r="K26">
        <f>0.9764*parameter_summary!N40+0.0236*parameter_summary!N42</f>
        <v>0</v>
      </c>
      <c r="L26">
        <f>0.9764*parameter_summary!O40+0.0236*parameter_summary!O42</f>
        <v>0</v>
      </c>
      <c r="M26">
        <f>0.9764*parameter_summary!P40+0.0236*parameter_summary!P42</f>
        <v>0</v>
      </c>
      <c r="N26">
        <f>0.9764*parameter_summary!Q40+0.0236*parameter_summary!Q42</f>
        <v>0</v>
      </c>
      <c r="O26">
        <f>0.9764*parameter_summary!R40+0.0236*parameter_summary!R42</f>
        <v>0</v>
      </c>
      <c r="P26">
        <f>0.9764*parameter_summary!S40+0.0236*parameter_summary!S42</f>
        <v>0</v>
      </c>
      <c r="Q26">
        <f>0.9764*parameter_summary!T40+0.0236*parameter_summary!T42</f>
        <v>0</v>
      </c>
      <c r="R26">
        <f>0.9764*parameter_summary!U40+0.0236*parameter_summary!U42</f>
        <v>0</v>
      </c>
      <c r="S26">
        <f>0.9764*parameter_summary!V40+0.0236*parameter_summary!V42</f>
        <v>0</v>
      </c>
      <c r="T26">
        <f>0.9764*parameter_summary!W40+0.0236*parameter_summary!W42</f>
        <v>0</v>
      </c>
      <c r="U26">
        <f>0.9764*parameter_summary!X40+0.0236*parameter_summary!X42</f>
        <v>0</v>
      </c>
      <c r="V26">
        <f>0.9764*parameter_summary!Y40+0.0236*parameter_summary!Y42</f>
        <v>0</v>
      </c>
      <c r="W26">
        <f>0.9764*parameter_summary!Z40+0.0236*parameter_summary!Z42</f>
        <v>0</v>
      </c>
      <c r="X26">
        <f>0.9764*parameter_summary!AA40+0.0236*parameter_summary!AA42</f>
        <v>0</v>
      </c>
      <c r="Y26">
        <f>0.9764*parameter_summary!AB40+0.0236*parameter_summary!AB42</f>
        <v>0</v>
      </c>
      <c r="Z26">
        <f>0.9764*parameter_summary!AC40+0.0236*parameter_summary!AC42</f>
        <v>0</v>
      </c>
      <c r="AA26">
        <f>0.9764*parameter_summary!AD40+0.0236*parameter_summary!AD42</f>
        <v>0</v>
      </c>
      <c r="AB26">
        <f>0.9764*parameter_summary!AE40+0.0236*parameter_summary!AE42</f>
        <v>0</v>
      </c>
      <c r="AC26">
        <f>0.9764*parameter_summary!AF40+0.0236*parameter_summary!AF42</f>
        <v>0</v>
      </c>
      <c r="AD26">
        <f>0.9764*parameter_summary!AG40+0.0236*parameter_summary!AG42</f>
        <v>0</v>
      </c>
      <c r="AE26">
        <f>0.9764*parameter_summary!AH40+0.0236*parameter_summary!AH42</f>
        <v>0</v>
      </c>
      <c r="AF26">
        <f>0.9764*parameter_summary!AI40+0.0236*parameter_summary!AI42</f>
        <v>0</v>
      </c>
      <c r="AG26">
        <f>0.9764*parameter_summary!AJ40+0.0236*parameter_summary!AJ42</f>
        <v>0</v>
      </c>
      <c r="AH26">
        <f>0.9764*parameter_summary!AK40+0.0236*parameter_summary!AK42</f>
        <v>0</v>
      </c>
      <c r="AI26">
        <f>0.9764*parameter_summary!AL40+0.0236*parameter_summary!AL42</f>
        <v>0</v>
      </c>
      <c r="AJ26">
        <f>0.9764*parameter_summary!AM40+0.0236*parameter_summary!AM42</f>
        <v>0</v>
      </c>
      <c r="AK26">
        <f>0.9764*parameter_summary!AN40+0.0236*parameter_summary!AN42</f>
        <v>0</v>
      </c>
      <c r="AL26">
        <f>0.9764*parameter_summary!AO40+0.0236*parameter_summary!AO42</f>
        <v>0</v>
      </c>
      <c r="AM26">
        <f>0.9764*parameter_summary!AP40+0.0236*parameter_summary!AP42</f>
        <v>0</v>
      </c>
      <c r="AN26">
        <f>0.9764*parameter_summary!AQ40+0.0236*parameter_summary!AQ42</f>
        <v>0</v>
      </c>
      <c r="AO26">
        <f>0.9764*parameter_summary!AR40+0.0236*parameter_summary!AR42</f>
        <v>0</v>
      </c>
      <c r="AP26">
        <f>0.9764*parameter_summary!AS40+0.0236*parameter_summary!AS42</f>
        <v>0</v>
      </c>
      <c r="AQ26">
        <f>0.9764*parameter_summary!AT40+0.0236*parameter_summary!AT42</f>
        <v>0</v>
      </c>
      <c r="AR26">
        <f>0.9764*parameter_summary!AU40+0.0236*parameter_summary!AU42</f>
        <v>0</v>
      </c>
      <c r="AS26">
        <f>0.9764*parameter_summary!AV40+0.0236*parameter_summary!AV42</f>
        <v>0</v>
      </c>
      <c r="AT26">
        <f>0.9764*parameter_summary!AW40+0.0236*parameter_summary!AW42</f>
        <v>0</v>
      </c>
      <c r="AU26">
        <f>0.9764*parameter_summary!AX40+0.0236*parameter_summary!AX42</f>
        <v>0</v>
      </c>
      <c r="AV26">
        <f>0.9764*parameter_summary!AY40+0.0236*parameter_summary!AY42</f>
        <v>0</v>
      </c>
      <c r="AW26">
        <f>0.9764*parameter_summary!AZ40+0.0236*parameter_summary!AZ42</f>
        <v>0</v>
      </c>
      <c r="AX26">
        <f>0.9764*parameter_summary!BA40+0.0236*parameter_summary!BA42</f>
        <v>0</v>
      </c>
      <c r="AY26">
        <f>0.9764*parameter_summary!BB40+0.0236*parameter_summary!BB42</f>
        <v>0</v>
      </c>
      <c r="AZ26">
        <f>0.9764*parameter_summary!BC40+0.0236*parameter_summary!BC42</f>
        <v>0</v>
      </c>
      <c r="BA26">
        <f>0.9764*parameter_summary!BD40+0.0236*parameter_summary!BD42</f>
        <v>0</v>
      </c>
      <c r="BB26">
        <f>0.9764*parameter_summary!BE40+0.0236*parameter_summary!BE42</f>
        <v>0</v>
      </c>
      <c r="BC26">
        <f>0.9764*parameter_summary!BF40+0.0236*parameter_summary!BF42</f>
        <v>0</v>
      </c>
      <c r="BD26">
        <f>0.9764*parameter_summary!BG40+0.0236*parameter_summary!BG42</f>
        <v>0</v>
      </c>
      <c r="BE26">
        <f>0.9764*parameter_summary!BH40+0.0236*parameter_summary!BH42</f>
        <v>0</v>
      </c>
      <c r="BF26">
        <f>0.9764*parameter_summary!BI40+0.0236*parameter_summary!BI42</f>
        <v>0</v>
      </c>
      <c r="BG26">
        <f>0.9764*parameter_summary!BJ40+0.0236*parameter_summary!BJ42</f>
        <v>0</v>
      </c>
      <c r="BH26">
        <f>0.9764*parameter_summary!BK40+0.0236*parameter_summary!BK42</f>
        <v>0</v>
      </c>
      <c r="BI26">
        <f>0.9764*parameter_summary!BL40+0.0236*parameter_summary!BL42</f>
        <v>0</v>
      </c>
      <c r="BJ26">
        <f>0.9764*parameter_summary!BM40+0.0236*parameter_summary!BM42</f>
        <v>0</v>
      </c>
      <c r="BK26">
        <f>0.9764*parameter_summary!BN40+0.0236*parameter_summary!BN42</f>
        <v>0</v>
      </c>
      <c r="BL26">
        <f>0.9764*parameter_summary!BO40+0.0236*parameter_summary!BO42</f>
        <v>0</v>
      </c>
      <c r="BM26">
        <f>0.9764*parameter_summary!BP40+0.0236*parameter_summary!BP42</f>
        <v>0</v>
      </c>
      <c r="BN26">
        <f>0.9764*parameter_summary!BQ40+0.0236*parameter_summary!BQ42</f>
        <v>0</v>
      </c>
      <c r="BO26">
        <f>0.9764*parameter_summary!BR40+0.0236*parameter_summary!BR42</f>
        <v>0</v>
      </c>
      <c r="BP26">
        <f>0.9764*parameter_summary!BS40+0.0236*parameter_summary!BS42</f>
        <v>0</v>
      </c>
      <c r="BQ26">
        <f>0.9764*parameter_summary!BT40+0.0236*parameter_summary!BT42</f>
        <v>0</v>
      </c>
      <c r="BR26">
        <f>0.9764*parameter_summary!BU40+0.0236*parameter_summary!BU42</f>
        <v>0</v>
      </c>
      <c r="BS26">
        <f>0.9764*parameter_summary!BV40+0.0236*parameter_summary!BV42</f>
        <v>0</v>
      </c>
      <c r="BT26">
        <f>0.9764*parameter_summary!BW40+0.0236*parameter_summary!BW42</f>
        <v>0</v>
      </c>
      <c r="BU26">
        <f>0.9764*parameter_summary!BX40+0.0236*parameter_summary!BX42</f>
        <v>0</v>
      </c>
      <c r="BV26">
        <f>0.9764*parameter_summary!BY40+0.0236*parameter_summary!BY42</f>
        <v>0</v>
      </c>
      <c r="BW26">
        <f>0.9764*parameter_summary!BZ40+0.0236*parameter_summary!BZ42</f>
        <v>0</v>
      </c>
      <c r="BX26">
        <f>0.9764*parameter_summary!CA40+0.0236*parameter_summary!CA42</f>
        <v>0</v>
      </c>
      <c r="BY26">
        <f>0.9764*parameter_summary!CB40+0.0236*parameter_summary!CB42</f>
        <v>0</v>
      </c>
      <c r="BZ26">
        <f>0.9764*parameter_summary!CC40+0.0236*parameter_summary!CC42</f>
        <v>0</v>
      </c>
      <c r="CA26">
        <f>0.9764*parameter_summary!CD40+0.0236*parameter_summary!CD42</f>
        <v>0</v>
      </c>
      <c r="CB26">
        <f>0.9764*parameter_summary!CE40+0.0236*parameter_summary!CE42</f>
        <v>0</v>
      </c>
      <c r="CC26">
        <f>0.9764*parameter_summary!CF40+0.0236*parameter_summary!CF42</f>
        <v>0</v>
      </c>
      <c r="CD26">
        <f>0.9764*parameter_summary!CG40+0.0236*parameter_summary!CG42</f>
        <v>0</v>
      </c>
      <c r="CE26">
        <f>0.9764*parameter_summary!CH40+0.0236*parameter_summary!CH42</f>
        <v>0</v>
      </c>
      <c r="CF26">
        <f>0.9764*parameter_summary!CI40+0.0236*parameter_summary!CI42</f>
        <v>0</v>
      </c>
      <c r="CG26">
        <f>0.9764*parameter_summary!CJ40+0.0236*parameter_summary!CJ42</f>
        <v>0</v>
      </c>
      <c r="CH26">
        <f>0.9764*parameter_summary!CK40+0.0236*parameter_summary!CK42</f>
        <v>0</v>
      </c>
      <c r="CI26">
        <f>0.9764*parameter_summary!CL40+0.0236*parameter_summary!CL42</f>
        <v>0</v>
      </c>
      <c r="CJ26">
        <f>0.9764*parameter_summary!CM40+0.0236*parameter_summary!CM42</f>
        <v>0</v>
      </c>
      <c r="CK26">
        <f>0.9764*parameter_summary!CN40+0.0236*parameter_summary!CN42</f>
        <v>0</v>
      </c>
      <c r="CL26">
        <f>0.9764*parameter_summary!CO40+0.0236*parameter_summary!CO42</f>
        <v>0</v>
      </c>
      <c r="CM26">
        <f>0.9764*parameter_summary!CP40+0.0236*parameter_summary!CP42</f>
        <v>0</v>
      </c>
      <c r="CN26">
        <f>0.9764*parameter_summary!CQ40+0.0236*parameter_summary!CQ42</f>
        <v>0</v>
      </c>
      <c r="CO26">
        <f>0.9764*parameter_summary!CR40+0.0236*parameter_summary!CR42</f>
        <v>0</v>
      </c>
      <c r="CP26">
        <f>0.9764*parameter_summary!CS40+0.0236*parameter_summary!CS42</f>
        <v>0</v>
      </c>
      <c r="CQ26">
        <f>0.9764*parameter_summary!CT40+0.0236*parameter_summary!CT42</f>
        <v>0</v>
      </c>
      <c r="CR26">
        <f>0.9764*parameter_summary!CU40+0.0236*parameter_summary!CU42</f>
        <v>0</v>
      </c>
      <c r="CS26">
        <f>0.9764*parameter_summary!CV40+0.0236*parameter_summary!CV42</f>
        <v>0</v>
      </c>
      <c r="CT26">
        <f>0.9764*parameter_summary!CW40+0.0236*parameter_summary!CW42</f>
        <v>0</v>
      </c>
      <c r="CU26">
        <f>0.9764*parameter_summary!CX40+0.0236*parameter_summary!CX42</f>
        <v>0</v>
      </c>
      <c r="CV26">
        <f>0.9764*parameter_summary!CY40+0.0236*parameter_summary!CY42</f>
        <v>0</v>
      </c>
      <c r="CW26">
        <f>0.9764*parameter_summary!CZ40+0.0236*parameter_summary!CZ42</f>
        <v>0</v>
      </c>
      <c r="CX26">
        <f>0.9764*parameter_summary!DA40+0.0236*parameter_summary!DA42</f>
        <v>0</v>
      </c>
      <c r="CY26">
        <f>0.9764*parameter_summary!DB40+0.0236*parameter_summary!DB42</f>
        <v>0</v>
      </c>
      <c r="CZ26">
        <f>0.9764*parameter_summary!DC40+0.0236*parameter_summary!DC42</f>
        <v>0</v>
      </c>
      <c r="DA26">
        <f>0.9764*parameter_summary!DD40+0.0236*parameter_summary!DD42</f>
        <v>0</v>
      </c>
      <c r="DB26">
        <f>0.9764*parameter_summary!DE40+0.0236*parameter_summary!DE42</f>
        <v>0</v>
      </c>
      <c r="DC26">
        <f>0.9764*parameter_summary!DF40+0.0236*parameter_summary!DF42</f>
        <v>0</v>
      </c>
      <c r="DD26">
        <f>0.9764*parameter_summary!DG40+0.0236*parameter_summary!DG42</f>
        <v>0</v>
      </c>
      <c r="DE26">
        <f>0.9764*parameter_summary!DH40+0.0236*parameter_summary!DH42</f>
        <v>0</v>
      </c>
      <c r="DF26">
        <f>0.9764*parameter_summary!DI40+0.0236*parameter_summary!DI42</f>
        <v>0</v>
      </c>
      <c r="DG26">
        <f>0.9764*parameter_summary!DJ40+0.0236*parameter_summary!DJ42</f>
        <v>0</v>
      </c>
      <c r="DH26">
        <f>0.9764*parameter_summary!DK40+0.0236*parameter_summary!DK42</f>
        <v>0</v>
      </c>
      <c r="DI26">
        <f>0.9764*parameter_summary!DL40+0.0236*parameter_summary!DL42</f>
        <v>0</v>
      </c>
      <c r="DJ26">
        <f>0.9764*parameter_summary!DM40+0.0236*parameter_summary!DM42</f>
        <v>0</v>
      </c>
      <c r="DK26">
        <f>0.9764*parameter_summary!DN40+0.0236*parameter_summary!DN42</f>
        <v>0</v>
      </c>
      <c r="DL26">
        <f>0.9764*parameter_summary!DO40+0.0236*parameter_summary!DO42</f>
        <v>0</v>
      </c>
      <c r="DM26">
        <f>0.9764*parameter_summary!DP40+0.0236*parameter_summary!DP42</f>
        <v>0</v>
      </c>
      <c r="DN26">
        <f>0.9764*parameter_summary!DQ40+0.0236*parameter_summary!DQ42</f>
        <v>0</v>
      </c>
      <c r="DO26">
        <f>0.9764*parameter_summary!DR40+0.0236*parameter_summary!DR42</f>
        <v>0</v>
      </c>
      <c r="DP26">
        <f>0.9764*parameter_summary!DS40+0.0236*parameter_summary!DS42</f>
        <v>0</v>
      </c>
      <c r="DQ26">
        <f>0.9764*parameter_summary!DT40+0.0236*parameter_summary!DT42</f>
        <v>0</v>
      </c>
      <c r="DR26">
        <f>0.9764*parameter_summary!DU40+0.0236*parameter_summary!DU42</f>
        <v>0</v>
      </c>
      <c r="DS26">
        <f>0.9764*parameter_summary!DV40+0.0236*parameter_summary!DV42</f>
        <v>0</v>
      </c>
      <c r="DT26">
        <f>0.9764*parameter_summary!DW40+0.0236*parameter_summary!DW42</f>
        <v>0</v>
      </c>
      <c r="DU26">
        <f>0.9764*parameter_summary!DX40+0.0236*parameter_summary!DX42</f>
        <v>0</v>
      </c>
      <c r="DV26">
        <f>0.9764*parameter_summary!DY40+0.0236*parameter_summary!DY42</f>
        <v>0</v>
      </c>
      <c r="DW26">
        <f>0.9764*parameter_summary!DZ40+0.0236*parameter_summary!DZ42</f>
        <v>0</v>
      </c>
      <c r="DX26">
        <f>0.9764*parameter_summary!EA40+0.0236*parameter_summary!EA42</f>
        <v>0</v>
      </c>
      <c r="DY26">
        <f>0.9764*parameter_summary!EB40+0.0236*parameter_summary!EB42</f>
        <v>0</v>
      </c>
      <c r="DZ26">
        <f>0.9764*parameter_summary!EC40+0.0236*parameter_summary!EC42</f>
        <v>0</v>
      </c>
      <c r="EA26">
        <f>0.9764*parameter_summary!ED40+0.0236*parameter_summary!ED42</f>
        <v>0</v>
      </c>
      <c r="EB26">
        <f>0.9764*parameter_summary!EE40+0.0236*parameter_summary!EE42</f>
        <v>0</v>
      </c>
      <c r="EC26">
        <f>0.9764*parameter_summary!EF40+0.0236*parameter_summary!EF42</f>
        <v>0</v>
      </c>
      <c r="ED26">
        <f>0.9764*parameter_summary!EG40+0.0236*parameter_summary!EG42</f>
        <v>0</v>
      </c>
      <c r="EE26">
        <f>0.9764*parameter_summary!EH40+0.0236*parameter_summary!EH42</f>
        <v>0</v>
      </c>
      <c r="EF26">
        <f>0.9764*parameter_summary!EI40+0.0236*parameter_summary!EI42</f>
        <v>0</v>
      </c>
      <c r="EG26">
        <f>0.9764*parameter_summary!EJ40+0.0236*parameter_summary!EJ42</f>
        <v>0</v>
      </c>
      <c r="EH26">
        <f>0.9764*parameter_summary!EK40+0.0236*parameter_summary!EK42</f>
        <v>0</v>
      </c>
      <c r="EI26">
        <f>0.9764*parameter_summary!EL40+0.0236*parameter_summary!EL42</f>
        <v>0</v>
      </c>
      <c r="EJ26">
        <f>0.9764*parameter_summary!EM40+0.0236*parameter_summary!EM42</f>
        <v>0</v>
      </c>
      <c r="EK26">
        <f>0.9764*parameter_summary!EN40+0.0236*parameter_summary!EN42</f>
        <v>0</v>
      </c>
      <c r="EL26">
        <f>0.9764*parameter_summary!EO40+0.0236*parameter_summary!EO42</f>
        <v>0</v>
      </c>
      <c r="EM26">
        <f>0.9764*parameter_summary!EP40+0.0236*parameter_summary!EP42</f>
        <v>0</v>
      </c>
      <c r="EN26">
        <f>0.9764*parameter_summary!EQ40+0.0236*parameter_summary!EQ42</f>
        <v>0</v>
      </c>
      <c r="EO26">
        <f>0.9764*parameter_summary!ER40+0.0236*parameter_summary!ER42</f>
        <v>0</v>
      </c>
      <c r="EP26">
        <f>0.9764*parameter_summary!ES40+0.0236*parameter_summary!ES42</f>
        <v>0</v>
      </c>
      <c r="EQ26">
        <f>0.9764*parameter_summary!ET40+0.0236*parameter_summary!ET42</f>
        <v>0</v>
      </c>
      <c r="ER26">
        <f>0.9764*parameter_summary!EU40+0.0236*parameter_summary!EU42</f>
        <v>0</v>
      </c>
      <c r="ES26">
        <f>0.9764*parameter_summary!EV40+0.0236*parameter_summary!EV42</f>
        <v>0</v>
      </c>
      <c r="ET26">
        <f>0.9764*parameter_summary!EW40+0.0236*parameter_summary!EW42</f>
        <v>0</v>
      </c>
      <c r="EU26">
        <f>0.9764*parameter_summary!EX40+0.0236*parameter_summary!EX42</f>
        <v>0</v>
      </c>
      <c r="EV26">
        <f>0.9764*parameter_summary!EY40+0.0236*parameter_summary!EY42</f>
        <v>0</v>
      </c>
      <c r="EW26">
        <f>0.9764*parameter_summary!EZ40+0.0236*parameter_summary!EZ42</f>
        <v>0</v>
      </c>
      <c r="EX26">
        <f>0.9764*parameter_summary!FA40+0.0236*parameter_summary!FA42</f>
        <v>0</v>
      </c>
      <c r="EY26">
        <f>0.9764*parameter_summary!FB40+0.0236*parameter_summary!FB42</f>
        <v>0</v>
      </c>
      <c r="EZ26">
        <f>0.9764*parameter_summary!FC40+0.0236*parameter_summary!FC42</f>
        <v>0</v>
      </c>
      <c r="FA26">
        <f>0.9764*parameter_summary!FD40+0.0236*parameter_summary!FD42</f>
        <v>0</v>
      </c>
      <c r="FB26">
        <f>0.9764*parameter_summary!FE40+0.0236*parameter_summary!FE42</f>
        <v>0</v>
      </c>
      <c r="FC26">
        <f>0.9764*parameter_summary!FF40+0.0236*parameter_summary!FF42</f>
        <v>0</v>
      </c>
      <c r="FD26">
        <f>0.9764*parameter_summary!FG40+0.0236*parameter_summary!FG42</f>
        <v>0</v>
      </c>
      <c r="FE26">
        <f>0.9764*parameter_summary!FH40+0.0236*parameter_summary!FH42</f>
        <v>0</v>
      </c>
      <c r="FF26">
        <f>0.9764*parameter_summary!FI40+0.0236*parameter_summary!FI42</f>
        <v>0</v>
      </c>
      <c r="FG26">
        <f>0.9764*parameter_summary!FJ40+0.0236*parameter_summary!FJ42</f>
        <v>0</v>
      </c>
      <c r="FH26">
        <f>0.9764*parameter_summary!FK40+0.0236*parameter_summary!FK42</f>
        <v>0</v>
      </c>
      <c r="FI26">
        <f>0.9764*parameter_summary!FL40+0.0236*parameter_summary!FL42</f>
        <v>0</v>
      </c>
      <c r="FJ26">
        <f>0.9764*parameter_summary!FM40+0.0236*parameter_summary!FM42</f>
        <v>0</v>
      </c>
      <c r="FK26">
        <f>0.9764*parameter_summary!FN40+0.0236*parameter_summary!FN42</f>
        <v>0</v>
      </c>
      <c r="FL26">
        <f>0.9764*parameter_summary!FO40+0.0236*parameter_summary!FO42</f>
        <v>0</v>
      </c>
      <c r="FM26">
        <f>0.9764*parameter_summary!FP40+0.0236*parameter_summary!FP42</f>
        <v>0</v>
      </c>
      <c r="FN26">
        <f>0.9764*parameter_summary!FQ40+0.0236*parameter_summary!FQ42</f>
        <v>0.15</v>
      </c>
      <c r="FO26">
        <f>0.9764*parameter_summary!FR40+0.0236*parameter_summary!FR42</f>
        <v>0.15</v>
      </c>
      <c r="FP26">
        <f>0.9764*parameter_summary!FS40+0.0236*parameter_summary!FS42</f>
        <v>0.15</v>
      </c>
      <c r="FQ26">
        <f>0.9764*parameter_summary!FT40+0.0236*parameter_summary!FT42</f>
        <v>0.15</v>
      </c>
      <c r="FR26">
        <f>0.9764*parameter_summary!FU40+0.0236*parameter_summary!FU42</f>
        <v>0.15</v>
      </c>
      <c r="FS26">
        <f>0.9764*parameter_summary!FV40+0.0236*parameter_summary!FV42</f>
        <v>0.15</v>
      </c>
      <c r="FT26">
        <f>0.9764*parameter_summary!FW40+0.0236*parameter_summary!FW42</f>
        <v>0.15</v>
      </c>
      <c r="FU26">
        <f>0.9764*parameter_summary!FX40+0.0236*parameter_summary!FX42</f>
        <v>0.15</v>
      </c>
      <c r="FV26">
        <f>0.9764*parameter_summary!FY40+0.0236*parameter_summary!FY42</f>
        <v>0.15</v>
      </c>
      <c r="FW26">
        <f>0.9764*parameter_summary!FZ40+0.0236*parameter_summary!FZ42</f>
        <v>0.15</v>
      </c>
      <c r="FX26">
        <f>0.9764*parameter_summary!GA40+0.0236*parameter_summary!GA42</f>
        <v>0.15</v>
      </c>
      <c r="FY26">
        <f>0.9764*parameter_summary!GB40+0.0236*parameter_summary!GB42</f>
        <v>0.15</v>
      </c>
      <c r="FZ26">
        <f>0.9764*parameter_summary!GC40+0.0236*parameter_summary!GC42</f>
        <v>0.15</v>
      </c>
      <c r="GA26">
        <f>0.9764*parameter_summary!GD40+0.0236*parameter_summary!GD42</f>
        <v>0.15</v>
      </c>
      <c r="GB26">
        <f>0.9764*parameter_summary!GE40+0.0236*parameter_summary!GE42</f>
        <v>0.15</v>
      </c>
      <c r="GC26">
        <f>0.9764*parameter_summary!GF40+0.0236*parameter_summary!GF42</f>
        <v>0.15</v>
      </c>
      <c r="GD26">
        <f>0.9764*parameter_summary!GG40+0.0236*parameter_summary!GG42</f>
        <v>0.15</v>
      </c>
      <c r="GE26">
        <f>0.9764*parameter_summary!GH40+0.0236*parameter_summary!GH42</f>
        <v>0.15</v>
      </c>
      <c r="GF26">
        <f>0.9764*parameter_summary!GI40+0.0236*parameter_summary!GI42</f>
        <v>0.15</v>
      </c>
      <c r="GG26">
        <f>0.9764*parameter_summary!GJ40+0.0236*parameter_summary!GJ42</f>
        <v>0.15</v>
      </c>
      <c r="GH26">
        <f>0.9764*parameter_summary!GK40+0.0236*parameter_summary!GK42</f>
        <v>0.15</v>
      </c>
      <c r="GI26">
        <f>0.9764*parameter_summary!GL40+0.0236*parameter_summary!GL42</f>
        <v>0.15</v>
      </c>
      <c r="GJ26">
        <f>0.9764*parameter_summary!GM40+0.0236*parameter_summary!GM42</f>
        <v>0.15</v>
      </c>
      <c r="GK26">
        <f>0.9764*parameter_summary!GN40+0.0236*parameter_summary!GN42</f>
        <v>0.15</v>
      </c>
      <c r="GL26">
        <f>0.9764*parameter_summary!GO40+0.0236*parameter_summary!GO42</f>
        <v>0.15</v>
      </c>
      <c r="GM26">
        <f>0.9764*parameter_summary!GP40+0.0236*parameter_summary!GP42</f>
        <v>0.15</v>
      </c>
      <c r="GN26">
        <f>0.9764*parameter_summary!GQ40+0.0236*parameter_summary!GQ42</f>
        <v>0.15</v>
      </c>
      <c r="GO26">
        <f>0.9764*parameter_summary!GR40+0.0236*parameter_summary!GR42</f>
        <v>0.15</v>
      </c>
      <c r="GP26">
        <f>0.9764*parameter_summary!GS40+0.0236*parameter_summary!GS42</f>
        <v>0.15</v>
      </c>
      <c r="GQ26">
        <f>0.9764*parameter_summary!GT40+0.0236*parameter_summary!GT42</f>
        <v>0.15</v>
      </c>
      <c r="GR26">
        <f>0.9764*parameter_summary!GU40+0.0236*parameter_summary!GU42</f>
        <v>0.15</v>
      </c>
      <c r="GS26">
        <f>0.9764*parameter_summary!GV40+0.0236*parameter_summary!GV42</f>
        <v>0.15</v>
      </c>
      <c r="GT26">
        <f>0.9764*parameter_summary!GW40+0.0236*parameter_summary!GW42</f>
        <v>0.15</v>
      </c>
      <c r="GU26">
        <f>0.9764*parameter_summary!GX40+0.0236*parameter_summary!GX42</f>
        <v>0.15</v>
      </c>
      <c r="GV26">
        <f>0.9764*parameter_summary!GY40+0.0236*parameter_summary!GY42</f>
        <v>0.15</v>
      </c>
      <c r="GW26">
        <f>0.9764*parameter_summary!GZ40+0.0236*parameter_summary!GZ42</f>
        <v>0.15</v>
      </c>
      <c r="GX26">
        <f>0.9764*parameter_summary!HA40+0.0236*parameter_summary!HA42</f>
        <v>0.15</v>
      </c>
      <c r="GY26">
        <f>0.9764*parameter_summary!HB40+0.0236*parameter_summary!HB42</f>
        <v>0.15</v>
      </c>
      <c r="GZ26">
        <f>0.9764*parameter_summary!HC40+0.0236*parameter_summary!HC42</f>
        <v>0.15</v>
      </c>
      <c r="HA26">
        <f>0.9764*parameter_summary!HD40+0.0236*parameter_summary!HD42</f>
        <v>0.15</v>
      </c>
      <c r="HB26">
        <f>0.9764*parameter_summary!HE40+0.0236*parameter_summary!HE42</f>
        <v>0.60047200000000001</v>
      </c>
      <c r="HC26">
        <f>0.9764*parameter_summary!HF40+0.0236*parameter_summary!HF42</f>
        <v>0.60047200000000001</v>
      </c>
      <c r="HD26">
        <f>0.9764*parameter_summary!HG40+0.0236*parameter_summary!HG42</f>
        <v>0.60047200000000001</v>
      </c>
      <c r="HE26">
        <f>0.9764*parameter_summary!HH40+0.0236*parameter_summary!HH42</f>
        <v>0.60047200000000001</v>
      </c>
      <c r="HF26">
        <f>0.9764*parameter_summary!HI40+0.0236*parameter_summary!HI42</f>
        <v>0.60047200000000001</v>
      </c>
      <c r="HG26">
        <f>0.9764*parameter_summary!HJ40+0.0236*parameter_summary!HJ42</f>
        <v>0.60047200000000001</v>
      </c>
      <c r="HH26">
        <f>0.9764*parameter_summary!HK40+0.0236*parameter_summary!HK42</f>
        <v>0.60047200000000001</v>
      </c>
      <c r="HI26">
        <f>0.9764*parameter_summary!HL40+0.0236*parameter_summary!HL42</f>
        <v>0.60047200000000001</v>
      </c>
      <c r="HJ26">
        <f>0.9764*parameter_summary!HM40+0.0236*parameter_summary!HM42</f>
        <v>0.60047200000000001</v>
      </c>
      <c r="HK26">
        <f>0.9764*parameter_summary!HN40+0.0236*parameter_summary!HN42</f>
        <v>0.60047200000000001</v>
      </c>
      <c r="HL26">
        <f>0.9764*parameter_summary!HO40+0.0236*parameter_summary!HO42</f>
        <v>0.60047200000000001</v>
      </c>
      <c r="HM26">
        <f>0.9764*parameter_summary!HP40+0.0236*parameter_summary!HP42</f>
        <v>0.60047200000000001</v>
      </c>
      <c r="HN26">
        <f>0.9764*parameter_summary!HQ40+0.0236*parameter_summary!HQ42</f>
        <v>0.60047200000000001</v>
      </c>
      <c r="HO26">
        <f>0.9764*parameter_summary!HR40+0.0236*parameter_summary!HR42</f>
        <v>0.60047200000000001</v>
      </c>
      <c r="HP26">
        <f>0.9764*parameter_summary!HS40+0.0236*parameter_summary!HS42</f>
        <v>0.60047200000000001</v>
      </c>
      <c r="HQ26">
        <f>0.9764*parameter_summary!HT40+0.0236*parameter_summary!HT42</f>
        <v>0.60047200000000001</v>
      </c>
      <c r="HR26">
        <f>0.9764*parameter_summary!HU40+0.0236*parameter_summary!HU42</f>
        <v>0.60047200000000001</v>
      </c>
      <c r="HS26">
        <f>0.9764*parameter_summary!HV40+0.0236*parameter_summary!HV42</f>
        <v>0.60047200000000001</v>
      </c>
      <c r="HT26">
        <f>0.9764*parameter_summary!HW40+0.0236*parameter_summary!HW42</f>
        <v>0.60047200000000001</v>
      </c>
      <c r="HU26">
        <f>0.9764*parameter_summary!HX40+0.0236*parameter_summary!HX42</f>
        <v>0.60047200000000001</v>
      </c>
      <c r="HV26">
        <f>0.9764*parameter_summary!HY40+0.0236*parameter_summary!HY42</f>
        <v>0.49237760000000008</v>
      </c>
      <c r="HW26">
        <f>0.9764*parameter_summary!HZ40+0.0236*parameter_summary!HZ42</f>
        <v>0.49237760000000008</v>
      </c>
      <c r="HX26">
        <f>0.9764*parameter_summary!IA40+0.0236*parameter_summary!IA42</f>
        <v>0.49237760000000008</v>
      </c>
      <c r="HY26">
        <f>0.9764*parameter_summary!IB40+0.0236*parameter_summary!IB42</f>
        <v>0.49237760000000008</v>
      </c>
      <c r="HZ26">
        <f>0.9764*parameter_summary!IC40+0.0236*parameter_summary!IC42</f>
        <v>0.49237760000000008</v>
      </c>
      <c r="IA26">
        <f>0.9764*parameter_summary!ID40+0.0236*parameter_summary!ID42</f>
        <v>0.49237760000000008</v>
      </c>
      <c r="IB26">
        <f>0.9764*parameter_summary!IE40+0.0236*parameter_summary!IE42</f>
        <v>0.49237760000000008</v>
      </c>
      <c r="IC26">
        <f>0.9764*parameter_summary!IF40+0.0236*parameter_summary!IF42</f>
        <v>0.49237760000000008</v>
      </c>
      <c r="ID26">
        <f>0.9764*parameter_summary!IG40+0.0236*parameter_summary!IG42</f>
        <v>0.49237760000000008</v>
      </c>
      <c r="IE26">
        <f>0.9764*parameter_summary!IH40+0.0236*parameter_summary!IH42</f>
        <v>0.49237760000000008</v>
      </c>
      <c r="IF26">
        <f>0.9764*parameter_summary!II40+0.0236*parameter_summary!II42</f>
        <v>0.49237760000000008</v>
      </c>
      <c r="IG26">
        <f>0.9764*parameter_summary!IJ40+0.0236*parameter_summary!IJ42</f>
        <v>0.49237760000000008</v>
      </c>
      <c r="IH26">
        <f>0.9764*parameter_summary!IK40+0.0236*parameter_summary!IK42</f>
        <v>0.36170800000000003</v>
      </c>
      <c r="II26">
        <f>0.9764*parameter_summary!IL40+0.0236*parameter_summary!IL42</f>
        <v>0.36170800000000003</v>
      </c>
      <c r="IJ26">
        <f>0.9764*parameter_summary!IM40+0.0236*parameter_summary!IM42</f>
        <v>0.36170800000000003</v>
      </c>
      <c r="IK26">
        <f>0.9764*parameter_summary!IN40+0.0236*parameter_summary!IN42</f>
        <v>0.36170800000000003</v>
      </c>
      <c r="IL26">
        <f>0.9764*parameter_summary!IO40+0.0236*parameter_summary!IO42</f>
        <v>0.36170800000000003</v>
      </c>
      <c r="IM26">
        <f>0.9764*parameter_summary!IP40+0.0236*parameter_summary!IP42</f>
        <v>0.36170800000000003</v>
      </c>
      <c r="IN26">
        <f>0.9764*parameter_summary!IQ40+0.0236*parameter_summary!IQ42</f>
        <v>0.36170800000000003</v>
      </c>
      <c r="IO26">
        <f>0.9764*parameter_summary!IR40+0.0236*parameter_summary!IR42</f>
        <v>0.36170800000000003</v>
      </c>
      <c r="IP26">
        <f>0.9764*parameter_summary!IS40+0.0236*parameter_summary!IS42</f>
        <v>0.36170800000000003</v>
      </c>
      <c r="IQ26">
        <f>0.9764*parameter_summary!IT40+0.0236*parameter_summary!IT42</f>
        <v>0.36170800000000003</v>
      </c>
      <c r="IR26">
        <f>0.9764*parameter_summary!IU40+0.0236*parameter_summary!IU42</f>
        <v>0.36170800000000003</v>
      </c>
      <c r="IS26">
        <f>0.9764*parameter_summary!IV40+0.0236*parameter_summary!IV42</f>
        <v>0.36170800000000003</v>
      </c>
      <c r="IT26">
        <f>0.9764*parameter_summary!IW40+0.0236*parameter_summary!IW42</f>
        <v>0.33277136000000002</v>
      </c>
      <c r="IU26">
        <f>0.9764*parameter_summary!IX40+0.0236*parameter_summary!IX42</f>
        <v>0.33277136000000002</v>
      </c>
      <c r="IV26">
        <f>0.9764*parameter_summary!IY40+0.0236*parameter_summary!IY42</f>
        <v>0.3076372</v>
      </c>
      <c r="IW26">
        <f>0.9764*parameter_summary!IZ40+0.0236*parameter_summary!IZ42</f>
        <v>0.3076372</v>
      </c>
      <c r="IX26">
        <f>0.9764*parameter_summary!JA40+0.0236*parameter_summary!JA42</f>
        <v>0.3076372</v>
      </c>
      <c r="IY26">
        <f>0.9764*parameter_summary!JB40+0.0236*parameter_summary!JB42</f>
        <v>0.3076372</v>
      </c>
      <c r="IZ26">
        <f>0.9764*parameter_summary!JC40+0.0236*parameter_summary!JC42</f>
        <v>0.3076372</v>
      </c>
      <c r="JA26">
        <f>0.9764*parameter_summary!JD40+0.0236*parameter_summary!JD42</f>
        <v>0.3076372</v>
      </c>
      <c r="JB26">
        <f>0.9764*parameter_summary!JE40+0.0236*parameter_summary!JE42</f>
        <v>0.3076372</v>
      </c>
      <c r="JC26">
        <f>0.9764*parameter_summary!JF40+0.0236*parameter_summary!JF42</f>
        <v>0.2362744</v>
      </c>
      <c r="JD26">
        <f>0.9764*parameter_summary!JG40+0.0236*parameter_summary!JG42</f>
        <v>0.2362744</v>
      </c>
      <c r="JE26">
        <f>0.9764*parameter_summary!JH40+0.0236*parameter_summary!JH42</f>
        <v>0.2362744</v>
      </c>
      <c r="JF26">
        <f>0.9764*parameter_summary!JI40+0.0236*parameter_summary!JI42</f>
        <v>0.217372448</v>
      </c>
      <c r="JG26">
        <f>0.9764*parameter_summary!JJ40+0.0236*parameter_summary!JJ42</f>
        <v>0.217372448</v>
      </c>
      <c r="JH26">
        <f>0.9764*parameter_summary!JK40+0.0236*parameter_summary!JK42</f>
        <v>0.217372448</v>
      </c>
      <c r="JI26">
        <f>0.9764*parameter_summary!JL40+0.0236*parameter_summary!JL42</f>
        <v>0.217372448</v>
      </c>
      <c r="JJ26">
        <f>0.9764*parameter_summary!JM40+0.0236*parameter_summary!JM42</f>
        <v>0.217372448</v>
      </c>
      <c r="JK26">
        <f>0.9764*parameter_summary!JN40+0.0236*parameter_summary!JN42</f>
        <v>0.217372448</v>
      </c>
      <c r="JL26">
        <f>0.9764*parameter_summary!JO40+0.0236*parameter_summary!JO42</f>
        <v>0.217372448</v>
      </c>
      <c r="JM26">
        <f>0.9764*parameter_summary!JP40+0.0236*parameter_summary!JP42</f>
        <v>0.217372448</v>
      </c>
      <c r="JN26">
        <f>0.9764*parameter_summary!JQ40+0.0236*parameter_summary!JQ42</f>
        <v>0.217372448</v>
      </c>
      <c r="JO26">
        <f>0.9764*parameter_summary!JR40+0.0236*parameter_summary!JR42</f>
        <v>0.217372448</v>
      </c>
      <c r="JP26">
        <f>0.9764*parameter_summary!JS40+0.0236*parameter_summary!JS42</f>
        <v>0.217372448</v>
      </c>
      <c r="JQ26">
        <f>0.9764*parameter_summary!JT40+0.0236*parameter_summary!JT42</f>
        <v>0.217372448</v>
      </c>
      <c r="JR26">
        <f>0.9764*parameter_summary!JU40+0.0236*parameter_summary!JU42</f>
        <v>0.1916898734939759</v>
      </c>
      <c r="JS26">
        <f>0.9764*parameter_summary!JV40+0.0236*parameter_summary!JV42</f>
        <v>0.1916898734939759</v>
      </c>
      <c r="JT26">
        <f>0.9764*parameter_summary!JW40+0.0236*parameter_summary!JW42</f>
        <v>0.1916898734939759</v>
      </c>
      <c r="JU26">
        <f>0.9764*parameter_summary!JX40+0.0236*parameter_summary!JX42</f>
        <v>0.1916898734939759</v>
      </c>
      <c r="JV26">
        <f>0.9764*parameter_summary!JY40+0.0236*parameter_summary!JY42</f>
        <v>0.1916898734939759</v>
      </c>
      <c r="JW26">
        <f>0.9764*parameter_summary!JZ40+0.0236*parameter_summary!JZ42</f>
        <v>0.1916898734939759</v>
      </c>
      <c r="JX26">
        <f>0.9764*parameter_summary!KA40+0.0236*parameter_summary!KA42</f>
        <v>0.1916898734939759</v>
      </c>
      <c r="JY26">
        <f>0.9764*parameter_summary!KB40+0.0236*parameter_summary!KB42</f>
        <v>0.1916898734939759</v>
      </c>
      <c r="JZ26">
        <f>0.9764*parameter_summary!KC40+0.0236*parameter_summary!KC42</f>
        <v>0.1916898734939759</v>
      </c>
      <c r="KA26">
        <f>0.9764*parameter_summary!KD40+0.0236*parameter_summary!KD42</f>
        <v>0.1916898734939759</v>
      </c>
      <c r="KB26">
        <f>0.9764*parameter_summary!KE40+0.0236*parameter_summary!KE42</f>
        <v>0.1916898734939759</v>
      </c>
      <c r="KC26">
        <f>0.9764*parameter_summary!KF40+0.0236*parameter_summary!KF42</f>
        <v>0.1916898734939759</v>
      </c>
      <c r="KD26">
        <f>0.9764*parameter_summary!KG40+0.0236*parameter_summary!KG42</f>
        <v>0.1916898734939759</v>
      </c>
      <c r="KE26">
        <f>0.9764*parameter_summary!KH40+0.0236*parameter_summary!KH42</f>
        <v>0.1916898734939759</v>
      </c>
      <c r="KF26">
        <f>0.9764*parameter_summary!KI40+0.0236*parameter_summary!KI42</f>
        <v>0.1916898734939759</v>
      </c>
      <c r="KG26">
        <f>0.9764*parameter_summary!KJ40+0.0236*parameter_summary!KJ42</f>
        <v>0.18496865180722893</v>
      </c>
      <c r="KH26">
        <f>0.9764*parameter_summary!KK40+0.0236*parameter_summary!KK42</f>
        <v>0.18496865180722893</v>
      </c>
      <c r="KI26">
        <f>0.9764*parameter_summary!KL40+0.0236*parameter_summary!KL42</f>
        <v>0.18496865180722893</v>
      </c>
      <c r="KJ26">
        <f>0.9764*parameter_summary!KM40+0.0236*parameter_summary!KM42</f>
        <v>0.18496865180722893</v>
      </c>
      <c r="KK26">
        <f>0.9764*parameter_summary!KN40+0.0236*parameter_summary!KN42</f>
        <v>0.18496865180722893</v>
      </c>
      <c r="KL26">
        <f>0.9764*parameter_summary!KO40+0.0236*parameter_summary!KO42</f>
        <v>0.18496865180722893</v>
      </c>
      <c r="KM26">
        <f>0.9764*parameter_summary!KP40+0.0236*parameter_summary!KP42</f>
        <v>0.1759756180722892</v>
      </c>
      <c r="KN26">
        <f>0.9764*parameter_summary!KQ40+0.0236*parameter_summary!KQ42</f>
        <v>0.1759756180722892</v>
      </c>
      <c r="KO26">
        <f>0.9764*parameter_summary!KR40+0.0236*parameter_summary!KR42</f>
        <v>0.1759756180722892</v>
      </c>
      <c r="KP26">
        <f>0.9764*parameter_summary!KS40+0.0236*parameter_summary!KS42</f>
        <v>0.1759756180722892</v>
      </c>
      <c r="KQ26">
        <f>0.9764*parameter_summary!KT40+0.0236*parameter_summary!KT42</f>
        <v>0.1759756180722892</v>
      </c>
      <c r="KR26">
        <f>0.9764*parameter_summary!KU40+0.0236*parameter_summary!KU42</f>
        <v>0.1759756180722892</v>
      </c>
      <c r="KS26">
        <f>0.9764*parameter_summary!KV40+0.0236*parameter_summary!KV42</f>
        <v>0.16502978433734941</v>
      </c>
      <c r="KT26">
        <f>0.9764*parameter_summary!KW40+0.0236*parameter_summary!KW42</f>
        <v>0.16502978433734941</v>
      </c>
      <c r="KU26">
        <f>0.9764*parameter_summary!KX40+0.0236*parameter_summary!KX42</f>
        <v>0.16502978433734941</v>
      </c>
      <c r="KV26">
        <f>0.9764*parameter_summary!KY40+0.0236*parameter_summary!KY42</f>
        <v>0.16502978433734941</v>
      </c>
      <c r="KW26">
        <f>0.9764*parameter_summary!KZ40+0.0236*parameter_summary!KZ42</f>
        <v>0.16502978433734941</v>
      </c>
      <c r="KX26">
        <f>0.9764*parameter_summary!LA40+0.0236*parameter_summary!LA42</f>
        <v>0.16502978433734941</v>
      </c>
      <c r="KY26">
        <f>0.9764*parameter_summary!LB40+0.0236*parameter_summary!LB42</f>
        <v>0.15306646385542169</v>
      </c>
      <c r="KZ26">
        <f>0.9764*parameter_summary!LC40+0.0236*parameter_summary!LC42</f>
        <v>0.15306646385542169</v>
      </c>
      <c r="LA26">
        <f>0.9764*parameter_summary!LD40+0.0236*parameter_summary!LD42</f>
        <v>0.15306646385542169</v>
      </c>
    </row>
    <row r="27" spans="1:313">
      <c r="A27" t="str">
        <f>parameter_summary!B43</f>
        <v>"EIV Base Remuneration"</v>
      </c>
      <c r="B27">
        <f>(0.7223+0.0056)*parameter_summary!E45+0.2721*parameter_summary!E43</f>
        <v>0</v>
      </c>
      <c r="C27">
        <f>(0.7223+0.0056)*parameter_summary!F45+0.2721*parameter_summary!F43</f>
        <v>0</v>
      </c>
      <c r="D27">
        <f>(0.7223+0.0056)*parameter_summary!G45+0.2721*parameter_summary!G43</f>
        <v>0</v>
      </c>
      <c r="E27">
        <f>(0.7223+0.0056)*parameter_summary!H45+0.2721*parameter_summary!H43</f>
        <v>0</v>
      </c>
      <c r="F27">
        <f>(0.7223+0.0056)*parameter_summary!I45+0.2721*parameter_summary!I43</f>
        <v>0</v>
      </c>
      <c r="G27">
        <f>(0.7223+0.0056)*parameter_summary!J45+0.2721*parameter_summary!J43</f>
        <v>0</v>
      </c>
      <c r="H27">
        <f>(0.7223+0.0056)*parameter_summary!K45+0.2721*parameter_summary!K43</f>
        <v>0</v>
      </c>
      <c r="I27">
        <f>(0.7223+0.0056)*parameter_summary!L45+0.2721*parameter_summary!L43</f>
        <v>0</v>
      </c>
      <c r="J27">
        <f>(0.7223+0.0056)*parameter_summary!M45+0.2721*parameter_summary!M43</f>
        <v>0</v>
      </c>
      <c r="K27">
        <f>(0.7223+0.0056)*parameter_summary!N45+0.2721*parameter_summary!N43</f>
        <v>0</v>
      </c>
      <c r="L27">
        <f>(0.7223+0.0056)*parameter_summary!O45+0.2721*parameter_summary!O43</f>
        <v>0</v>
      </c>
      <c r="M27">
        <f>(0.7223+0.0056)*parameter_summary!P45+0.2721*parameter_summary!P43</f>
        <v>0</v>
      </c>
      <c r="N27">
        <f>(0.7223+0.0056)*parameter_summary!Q45+0.2721*parameter_summary!Q43</f>
        <v>0</v>
      </c>
      <c r="O27">
        <f>(0.7223+0.0056)*parameter_summary!R45+0.2721*parameter_summary!R43</f>
        <v>0</v>
      </c>
      <c r="P27">
        <f>(0.7223+0.0056)*parameter_summary!S45+0.2721*parameter_summary!S43</f>
        <v>0</v>
      </c>
      <c r="Q27">
        <f>(0.7223+0.0056)*parameter_summary!T45+0.2721*parameter_summary!T43</f>
        <v>0</v>
      </c>
      <c r="R27">
        <f>(0.7223+0.0056)*parameter_summary!U45+0.2721*parameter_summary!U43</f>
        <v>0</v>
      </c>
      <c r="S27">
        <f>(0.7223+0.0056)*parameter_summary!V45+0.2721*parameter_summary!V43</f>
        <v>0</v>
      </c>
      <c r="T27">
        <f>(0.7223+0.0056)*parameter_summary!W45+0.2721*parameter_summary!W43</f>
        <v>0</v>
      </c>
      <c r="U27">
        <f>(0.7223+0.0056)*parameter_summary!X45+0.2721*parameter_summary!X43</f>
        <v>0</v>
      </c>
      <c r="V27">
        <f>(0.7223+0.0056)*parameter_summary!Y45+0.2721*parameter_summary!Y43</f>
        <v>0</v>
      </c>
      <c r="W27">
        <f>(0.7223+0.0056)*parameter_summary!Z45+0.2721*parameter_summary!Z43</f>
        <v>0</v>
      </c>
      <c r="X27">
        <f>(0.7223+0.0056)*parameter_summary!AA45+0.2721*parameter_summary!AA43</f>
        <v>0</v>
      </c>
      <c r="Y27">
        <f>(0.7223+0.0056)*parameter_summary!AB45+0.2721*parameter_summary!AB43</f>
        <v>0</v>
      </c>
      <c r="Z27">
        <f>(0.7223+0.0056)*parameter_summary!AC45+0.2721*parameter_summary!AC43</f>
        <v>0</v>
      </c>
      <c r="AA27">
        <f>(0.7223+0.0056)*parameter_summary!AD45+0.2721*parameter_summary!AD43</f>
        <v>0</v>
      </c>
      <c r="AB27">
        <f>(0.7223+0.0056)*parameter_summary!AE45+0.2721*parameter_summary!AE43</f>
        <v>0</v>
      </c>
      <c r="AC27">
        <f>(0.7223+0.0056)*parameter_summary!AF45+0.2721*parameter_summary!AF43</f>
        <v>0</v>
      </c>
      <c r="AD27">
        <f>(0.7223+0.0056)*parameter_summary!AG45+0.2721*parameter_summary!AG43</f>
        <v>0</v>
      </c>
      <c r="AE27">
        <f>(0.7223+0.0056)*parameter_summary!AH45+0.2721*parameter_summary!AH43</f>
        <v>0</v>
      </c>
      <c r="AF27">
        <f>(0.7223+0.0056)*parameter_summary!AI45+0.2721*parameter_summary!AI43</f>
        <v>0</v>
      </c>
      <c r="AG27">
        <f>(0.7223+0.0056)*parameter_summary!AJ45+0.2721*parameter_summary!AJ43</f>
        <v>0</v>
      </c>
      <c r="AH27">
        <f>(0.7223+0.0056)*parameter_summary!AK45+0.2721*parameter_summary!AK43</f>
        <v>0</v>
      </c>
      <c r="AI27">
        <f>(0.7223+0.0056)*parameter_summary!AL45+0.2721*parameter_summary!AL43</f>
        <v>0</v>
      </c>
      <c r="AJ27">
        <f>(0.7223+0.0056)*parameter_summary!AM45+0.2721*parameter_summary!AM43</f>
        <v>0</v>
      </c>
      <c r="AK27">
        <f>(0.7223+0.0056)*parameter_summary!AN45+0.2721*parameter_summary!AN43</f>
        <v>0</v>
      </c>
      <c r="AL27">
        <f>(0.7223+0.0056)*parameter_summary!AO45+0.2721*parameter_summary!AO43</f>
        <v>0</v>
      </c>
      <c r="AM27">
        <f>(0.7223+0.0056)*parameter_summary!AP45+0.2721*parameter_summary!AP43</f>
        <v>0</v>
      </c>
      <c r="AN27">
        <f>(0.7223+0.0056)*parameter_summary!AQ45+0.2721*parameter_summary!AQ43</f>
        <v>0</v>
      </c>
      <c r="AO27">
        <f>(0.7223+0.0056)*parameter_summary!AR45+0.2721*parameter_summary!AR43</f>
        <v>0</v>
      </c>
      <c r="AP27">
        <f>(0.7223+0.0056)*parameter_summary!AS45+0.2721*parameter_summary!AS43</f>
        <v>0</v>
      </c>
      <c r="AQ27">
        <f>(0.7223+0.0056)*parameter_summary!AT45+0.2721*parameter_summary!AT43</f>
        <v>0</v>
      </c>
      <c r="AR27">
        <f>(0.7223+0.0056)*parameter_summary!AU45+0.2721*parameter_summary!AU43</f>
        <v>0</v>
      </c>
      <c r="AS27">
        <f>(0.7223+0.0056)*parameter_summary!AV45+0.2721*parameter_summary!AV43</f>
        <v>0</v>
      </c>
      <c r="AT27">
        <f>(0.7223+0.0056)*parameter_summary!AW45+0.2721*parameter_summary!AW43</f>
        <v>0</v>
      </c>
      <c r="AU27">
        <f>(0.7223+0.0056)*parameter_summary!AX45+0.2721*parameter_summary!AX43</f>
        <v>0</v>
      </c>
      <c r="AV27">
        <f>(0.7223+0.0056)*parameter_summary!AY45+0.2721*parameter_summary!AY43</f>
        <v>0</v>
      </c>
      <c r="AW27">
        <f>(0.7223+0.0056)*parameter_summary!AZ45+0.2721*parameter_summary!AZ43</f>
        <v>0</v>
      </c>
      <c r="AX27">
        <f>(0.7223+0.0056)*parameter_summary!BA45+0.2721*parameter_summary!BA43</f>
        <v>0</v>
      </c>
      <c r="AY27">
        <f>(0.7223+0.0056)*parameter_summary!BB45+0.2721*parameter_summary!BB43</f>
        <v>0</v>
      </c>
      <c r="AZ27">
        <f>(0.7223+0.0056)*parameter_summary!BC45+0.2721*parameter_summary!BC43</f>
        <v>0</v>
      </c>
      <c r="BA27">
        <f>(0.7223+0.0056)*parameter_summary!BD45+0.2721*parameter_summary!BD43</f>
        <v>0</v>
      </c>
      <c r="BB27">
        <f>(0.7223+0.0056)*parameter_summary!BE45+0.2721*parameter_summary!BE43</f>
        <v>0</v>
      </c>
      <c r="BC27">
        <f>(0.7223+0.0056)*parameter_summary!BF45+0.2721*parameter_summary!BF43</f>
        <v>0</v>
      </c>
      <c r="BD27">
        <f>(0.7223+0.0056)*parameter_summary!BG45+0.2721*parameter_summary!BG43</f>
        <v>0</v>
      </c>
      <c r="BE27">
        <f>(0.7223+0.0056)*parameter_summary!BH45+0.2721*parameter_summary!BH43</f>
        <v>0</v>
      </c>
      <c r="BF27">
        <f>(0.7223+0.0056)*parameter_summary!BI45+0.2721*parameter_summary!BI43</f>
        <v>0</v>
      </c>
      <c r="BG27">
        <f>(0.7223+0.0056)*parameter_summary!BJ45+0.2721*parameter_summary!BJ43</f>
        <v>0</v>
      </c>
      <c r="BH27">
        <f>(0.7223+0.0056)*parameter_summary!BK45+0.2721*parameter_summary!BK43</f>
        <v>0</v>
      </c>
      <c r="BI27">
        <f>(0.7223+0.0056)*parameter_summary!BL45+0.2721*parameter_summary!BL43</f>
        <v>0</v>
      </c>
      <c r="BJ27">
        <f>(0.7223+0.0056)*parameter_summary!BM45+0.2721*parameter_summary!BM43</f>
        <v>0</v>
      </c>
      <c r="BK27">
        <f>(0.7223+0.0056)*parameter_summary!BN45+0.2721*parameter_summary!BN43</f>
        <v>0</v>
      </c>
      <c r="BL27">
        <f>(0.7223+0.0056)*parameter_summary!BO45+0.2721*parameter_summary!BO43</f>
        <v>0</v>
      </c>
      <c r="BM27">
        <f>(0.7223+0.0056)*parameter_summary!BP45+0.2721*parameter_summary!BP43</f>
        <v>0</v>
      </c>
      <c r="BN27">
        <f>(0.7223+0.0056)*parameter_summary!BQ45+0.2721*parameter_summary!BQ43</f>
        <v>0</v>
      </c>
      <c r="BO27">
        <f>(0.7223+0.0056)*parameter_summary!BR45+0.2721*parameter_summary!BR43</f>
        <v>0</v>
      </c>
      <c r="BP27">
        <f>(0.7223+0.0056)*parameter_summary!BS45+0.2721*parameter_summary!BS43</f>
        <v>0</v>
      </c>
      <c r="BQ27">
        <f>(0.7223+0.0056)*parameter_summary!BT45+0.2721*parameter_summary!BT43</f>
        <v>0</v>
      </c>
      <c r="BR27">
        <f>(0.7223+0.0056)*parameter_summary!BU45+0.2721*parameter_summary!BU43</f>
        <v>0</v>
      </c>
      <c r="BS27">
        <f>(0.7223+0.0056)*parameter_summary!BV45+0.2721*parameter_summary!BV43</f>
        <v>0</v>
      </c>
      <c r="BT27">
        <f>(0.7223+0.0056)*parameter_summary!BW45+0.2721*parameter_summary!BW43</f>
        <v>0</v>
      </c>
      <c r="BU27">
        <f>(0.7223+0.0056)*parameter_summary!BX45+0.2721*parameter_summary!BX43</f>
        <v>0</v>
      </c>
      <c r="BV27">
        <f>(0.7223+0.0056)*parameter_summary!BY45+0.2721*parameter_summary!BY43</f>
        <v>0</v>
      </c>
      <c r="BW27">
        <f>(0.7223+0.0056)*parameter_summary!BZ45+0.2721*parameter_summary!BZ43</f>
        <v>0</v>
      </c>
      <c r="BX27">
        <f>(0.7223+0.0056)*parameter_summary!CA45+0.2721*parameter_summary!CA43</f>
        <v>0</v>
      </c>
      <c r="BY27">
        <f>(0.7223+0.0056)*parameter_summary!CB45+0.2721*parameter_summary!CB43</f>
        <v>0</v>
      </c>
      <c r="BZ27">
        <f>(0.7223+0.0056)*parameter_summary!CC45+0.2721*parameter_summary!CC43</f>
        <v>0</v>
      </c>
      <c r="CA27">
        <f>(0.7223+0.0056)*parameter_summary!CD45+0.2721*parameter_summary!CD43</f>
        <v>0</v>
      </c>
      <c r="CB27">
        <f>(0.7223+0.0056)*parameter_summary!CE45+0.2721*parameter_summary!CE43</f>
        <v>0</v>
      </c>
      <c r="CC27">
        <f>(0.7223+0.0056)*parameter_summary!CF45+0.2721*parameter_summary!CF43</f>
        <v>0</v>
      </c>
      <c r="CD27">
        <f>(0.7223+0.0056)*parameter_summary!CG45+0.2721*parameter_summary!CG43</f>
        <v>0</v>
      </c>
      <c r="CE27">
        <f>(0.7223+0.0056)*parameter_summary!CH45+0.2721*parameter_summary!CH43</f>
        <v>0</v>
      </c>
      <c r="CF27">
        <f>(0.7223+0.0056)*parameter_summary!CI45+0.2721*parameter_summary!CI43</f>
        <v>0</v>
      </c>
      <c r="CG27">
        <f>(0.7223+0.0056)*parameter_summary!CJ45+0.2721*parameter_summary!CJ43</f>
        <v>0</v>
      </c>
      <c r="CH27">
        <f>(0.7223+0.0056)*parameter_summary!CK45+0.2721*parameter_summary!CK43</f>
        <v>0</v>
      </c>
      <c r="CI27">
        <f>(0.7223+0.0056)*parameter_summary!CL45+0.2721*parameter_summary!CL43</f>
        <v>0</v>
      </c>
      <c r="CJ27">
        <f>(0.7223+0.0056)*parameter_summary!CM45+0.2721*parameter_summary!CM43</f>
        <v>0</v>
      </c>
      <c r="CK27">
        <f>(0.7223+0.0056)*parameter_summary!CN45+0.2721*parameter_summary!CN43</f>
        <v>0</v>
      </c>
      <c r="CL27">
        <f>(0.7223+0.0056)*parameter_summary!CO45+0.2721*parameter_summary!CO43</f>
        <v>0</v>
      </c>
      <c r="CM27">
        <f>(0.7223+0.0056)*parameter_summary!CP45+0.2721*parameter_summary!CP43</f>
        <v>0</v>
      </c>
      <c r="CN27">
        <f>(0.7223+0.0056)*parameter_summary!CQ45+0.2721*parameter_summary!CQ43</f>
        <v>0</v>
      </c>
      <c r="CO27">
        <f>(0.7223+0.0056)*parameter_summary!CR45+0.2721*parameter_summary!CR43</f>
        <v>0</v>
      </c>
      <c r="CP27">
        <f>(0.7223+0.0056)*parameter_summary!CS45+0.2721*parameter_summary!CS43</f>
        <v>0</v>
      </c>
      <c r="CQ27">
        <f>(0.7223+0.0056)*parameter_summary!CT45+0.2721*parameter_summary!CT43</f>
        <v>0</v>
      </c>
      <c r="CR27">
        <f>(0.7223+0.0056)*parameter_summary!CU45+0.2721*parameter_summary!CU43</f>
        <v>0</v>
      </c>
      <c r="CS27">
        <f>(0.7223+0.0056)*parameter_summary!CV45+0.2721*parameter_summary!CV43</f>
        <v>0</v>
      </c>
      <c r="CT27">
        <f>(0.7223+0.0056)*parameter_summary!CW45+0.2721*parameter_summary!CW43</f>
        <v>0</v>
      </c>
      <c r="CU27">
        <f>(0.7223+0.0056)*parameter_summary!CX45+0.2721*parameter_summary!CX43</f>
        <v>0</v>
      </c>
      <c r="CV27">
        <f>(0.7223+0.0056)*parameter_summary!CY45+0.2721*parameter_summary!CY43</f>
        <v>0</v>
      </c>
      <c r="CW27">
        <f>(0.7223+0.0056)*parameter_summary!CZ45+0.2721*parameter_summary!CZ43</f>
        <v>0</v>
      </c>
      <c r="CX27">
        <f>(0.7223+0.0056)*parameter_summary!DA45+0.2721*parameter_summary!DA43</f>
        <v>0</v>
      </c>
      <c r="CY27">
        <f>(0.7223+0.0056)*parameter_summary!DB45+0.2721*parameter_summary!DB43</f>
        <v>0</v>
      </c>
      <c r="CZ27">
        <f>(0.7223+0.0056)*parameter_summary!DC45+0.2721*parameter_summary!DC43</f>
        <v>0</v>
      </c>
      <c r="DA27">
        <f>(0.7223+0.0056)*parameter_summary!DD45+0.2721*parameter_summary!DD43</f>
        <v>0</v>
      </c>
      <c r="DB27">
        <f>(0.7223+0.0056)*parameter_summary!DE45+0.2721*parameter_summary!DE43</f>
        <v>0</v>
      </c>
      <c r="DC27">
        <f>(0.7223+0.0056)*parameter_summary!DF45+0.2721*parameter_summary!DF43</f>
        <v>0</v>
      </c>
      <c r="DD27">
        <f>(0.7223+0.0056)*parameter_summary!DG45+0.2721*parameter_summary!DG43</f>
        <v>0</v>
      </c>
      <c r="DE27">
        <f>(0.7223+0.0056)*parameter_summary!DH45+0.2721*parameter_summary!DH43</f>
        <v>0</v>
      </c>
      <c r="DF27">
        <f>(0.7223+0.0056)*parameter_summary!DI45+0.2721*parameter_summary!DI43</f>
        <v>0</v>
      </c>
      <c r="DG27">
        <f>(0.7223+0.0056)*parameter_summary!DJ45+0.2721*parameter_summary!DJ43</f>
        <v>0</v>
      </c>
      <c r="DH27">
        <f>(0.7223+0.0056)*parameter_summary!DK45+0.2721*parameter_summary!DK43</f>
        <v>0</v>
      </c>
      <c r="DI27">
        <f>(0.7223+0.0056)*parameter_summary!DL45+0.2721*parameter_summary!DL43</f>
        <v>0</v>
      </c>
      <c r="DJ27">
        <f>(0.7223+0.0056)*parameter_summary!DM45+0.2721*parameter_summary!DM43</f>
        <v>0</v>
      </c>
      <c r="DK27">
        <f>(0.7223+0.0056)*parameter_summary!DN45+0.2721*parameter_summary!DN43</f>
        <v>0</v>
      </c>
      <c r="DL27">
        <f>(0.7223+0.0056)*parameter_summary!DO45+0.2721*parameter_summary!DO43</f>
        <v>0</v>
      </c>
      <c r="DM27">
        <f>(0.7223+0.0056)*parameter_summary!DP45+0.2721*parameter_summary!DP43</f>
        <v>0</v>
      </c>
      <c r="DN27">
        <f>(0.7223+0.0056)*parameter_summary!DQ45+0.2721*parameter_summary!DQ43</f>
        <v>0</v>
      </c>
      <c r="DO27">
        <f>(0.7223+0.0056)*parameter_summary!DR45+0.2721*parameter_summary!DR43</f>
        <v>0</v>
      </c>
      <c r="DP27">
        <f>(0.7223+0.0056)*parameter_summary!DS45+0.2721*parameter_summary!DS43</f>
        <v>0</v>
      </c>
      <c r="DQ27">
        <f>(0.7223+0.0056)*parameter_summary!DT45+0.2721*parameter_summary!DT43</f>
        <v>0</v>
      </c>
      <c r="DR27">
        <f>(0.7223+0.0056)*parameter_summary!DU45+0.2721*parameter_summary!DU43</f>
        <v>0</v>
      </c>
      <c r="DS27">
        <f>(0.7223+0.0056)*parameter_summary!DV45+0.2721*parameter_summary!DV43</f>
        <v>0</v>
      </c>
      <c r="DT27">
        <f>(0.7223+0.0056)*parameter_summary!DW45+0.2721*parameter_summary!DW43</f>
        <v>0</v>
      </c>
      <c r="DU27">
        <f>(0.7223+0.0056)*parameter_summary!DX45+0.2721*parameter_summary!DX43</f>
        <v>0</v>
      </c>
      <c r="DV27">
        <f>(0.7223+0.0056)*parameter_summary!DY45+0.2721*parameter_summary!DY43</f>
        <v>0</v>
      </c>
      <c r="DW27">
        <f>(0.7223+0.0056)*parameter_summary!DZ45+0.2721*parameter_summary!DZ43</f>
        <v>0</v>
      </c>
      <c r="DX27">
        <f>(0.7223+0.0056)*parameter_summary!EA45+0.2721*parameter_summary!EA43</f>
        <v>0</v>
      </c>
      <c r="DY27">
        <f>(0.7223+0.0056)*parameter_summary!EB45+0.2721*parameter_summary!EB43</f>
        <v>0</v>
      </c>
      <c r="DZ27">
        <f>(0.7223+0.0056)*parameter_summary!EC45+0.2721*parameter_summary!EC43</f>
        <v>0</v>
      </c>
      <c r="EA27">
        <f>(0.7223+0.0056)*parameter_summary!ED45+0.2721*parameter_summary!ED43</f>
        <v>0</v>
      </c>
      <c r="EB27">
        <f>(0.7223+0.0056)*parameter_summary!EE45+0.2721*parameter_summary!EE43</f>
        <v>0</v>
      </c>
      <c r="EC27">
        <f>(0.7223+0.0056)*parameter_summary!EF45+0.2721*parameter_summary!EF43</f>
        <v>0</v>
      </c>
      <c r="ED27">
        <f>(0.7223+0.0056)*parameter_summary!EG45+0.2721*parameter_summary!EG43</f>
        <v>0</v>
      </c>
      <c r="EE27">
        <f>(0.7223+0.0056)*parameter_summary!EH45+0.2721*parameter_summary!EH43</f>
        <v>0</v>
      </c>
      <c r="EF27">
        <f>(0.7223+0.0056)*parameter_summary!EI45+0.2721*parameter_summary!EI43</f>
        <v>0</v>
      </c>
      <c r="EG27">
        <f>(0.7223+0.0056)*parameter_summary!EJ45+0.2721*parameter_summary!EJ43</f>
        <v>0</v>
      </c>
      <c r="EH27">
        <f>(0.7223+0.0056)*parameter_summary!EK45+0.2721*parameter_summary!EK43</f>
        <v>0</v>
      </c>
      <c r="EI27">
        <f>(0.7223+0.0056)*parameter_summary!EL45+0.2721*parameter_summary!EL43</f>
        <v>0</v>
      </c>
      <c r="EJ27">
        <f>(0.7223+0.0056)*parameter_summary!EM45+0.2721*parameter_summary!EM43</f>
        <v>0</v>
      </c>
      <c r="EK27">
        <f>(0.7223+0.0056)*parameter_summary!EN45+0.2721*parameter_summary!EN43</f>
        <v>0</v>
      </c>
      <c r="EL27">
        <f>(0.7223+0.0056)*parameter_summary!EO45+0.2721*parameter_summary!EO43</f>
        <v>0</v>
      </c>
      <c r="EM27">
        <f>(0.7223+0.0056)*parameter_summary!EP45+0.2721*parameter_summary!EP43</f>
        <v>0</v>
      </c>
      <c r="EN27">
        <f>(0.7223+0.0056)*parameter_summary!EQ45+0.2721*parameter_summary!EQ43</f>
        <v>0</v>
      </c>
      <c r="EO27">
        <f>(0.7223+0.0056)*parameter_summary!ER45+0.2721*parameter_summary!ER43</f>
        <v>0</v>
      </c>
      <c r="EP27">
        <f>(0.7223+0.0056)*parameter_summary!ES45+0.2721*parameter_summary!ES43</f>
        <v>0</v>
      </c>
      <c r="EQ27">
        <f>(0.7223+0.0056)*parameter_summary!ET45+0.2721*parameter_summary!ET43</f>
        <v>0</v>
      </c>
      <c r="ER27">
        <f>(0.7223+0.0056)*parameter_summary!EU45+0.2721*parameter_summary!EU43</f>
        <v>0</v>
      </c>
      <c r="ES27">
        <f>(0.7223+0.0056)*parameter_summary!EV45+0.2721*parameter_summary!EV43</f>
        <v>0</v>
      </c>
      <c r="ET27">
        <f>(0.7223+0.0056)*parameter_summary!EW45+0.2721*parameter_summary!EW43</f>
        <v>0</v>
      </c>
      <c r="EU27">
        <f>(0.7223+0.0056)*parameter_summary!EX45+0.2721*parameter_summary!EX43</f>
        <v>0</v>
      </c>
      <c r="EV27">
        <f>(0.7223+0.0056)*parameter_summary!EY45+0.2721*parameter_summary!EY43</f>
        <v>0</v>
      </c>
      <c r="EW27">
        <f>(0.7223+0.0056)*parameter_summary!EZ45+0.2721*parameter_summary!EZ43</f>
        <v>0</v>
      </c>
      <c r="EX27">
        <f>(0.7223+0.0056)*parameter_summary!FA45+0.2721*parameter_summary!FA43</f>
        <v>0</v>
      </c>
      <c r="EY27">
        <f>(0.7223+0.0056)*parameter_summary!FB45+0.2721*parameter_summary!FB43</f>
        <v>0</v>
      </c>
      <c r="EZ27">
        <f>(0.7223+0.0056)*parameter_summary!FC45+0.2721*parameter_summary!FC43</f>
        <v>0</v>
      </c>
      <c r="FA27">
        <f>(0.7223+0.0056)*parameter_summary!FD45+0.2721*parameter_summary!FD43</f>
        <v>0</v>
      </c>
      <c r="FB27">
        <f>(0.7223+0.0056)*parameter_summary!FE45+0.2721*parameter_summary!FE43</f>
        <v>0</v>
      </c>
      <c r="FC27">
        <f>(0.7223+0.0056)*parameter_summary!FF45+0.2721*parameter_summary!FF43</f>
        <v>0</v>
      </c>
      <c r="FD27">
        <f>(0.7223+0.0056)*parameter_summary!FG45+0.2721*parameter_summary!FG43</f>
        <v>0</v>
      </c>
      <c r="FE27">
        <f>(0.7223+0.0056)*parameter_summary!FH45+0.2721*parameter_summary!FH43</f>
        <v>0</v>
      </c>
      <c r="FF27">
        <f>(0.7223+0.0056)*parameter_summary!FI45+0.2721*parameter_summary!FI43</f>
        <v>0</v>
      </c>
      <c r="FG27">
        <f>(0.7223+0.0056)*parameter_summary!FJ45+0.2721*parameter_summary!FJ43</f>
        <v>0</v>
      </c>
      <c r="FH27">
        <f>(0.7223+0.0056)*parameter_summary!FK45+0.2721*parameter_summary!FK43</f>
        <v>0</v>
      </c>
      <c r="FI27">
        <f>(0.7223+0.0056)*parameter_summary!FL45+0.2721*parameter_summary!FL43</f>
        <v>0</v>
      </c>
      <c r="FJ27">
        <f>(0.7223+0.0056)*parameter_summary!FM45+0.2721*parameter_summary!FM43</f>
        <v>0</v>
      </c>
      <c r="FK27">
        <f>(0.7223+0.0056)*parameter_summary!FN45+0.2721*parameter_summary!FN43</f>
        <v>0</v>
      </c>
      <c r="FL27">
        <f>(0.7223+0.0056)*parameter_summary!FO45+0.2721*parameter_summary!FO43</f>
        <v>0</v>
      </c>
      <c r="FM27">
        <f>(0.7223+0.0056)*parameter_summary!FP45+0.2721*parameter_summary!FP43</f>
        <v>0</v>
      </c>
      <c r="FN27">
        <f>(0.7223+0.0056)*parameter_summary!FQ45+0.2721*parameter_summary!FQ43</f>
        <v>0</v>
      </c>
      <c r="FO27">
        <f>(0.7223+0.0056)*parameter_summary!FR45+0.2721*parameter_summary!FR43</f>
        <v>0</v>
      </c>
      <c r="FP27">
        <f>(0.7223+0.0056)*parameter_summary!FS45+0.2721*parameter_summary!FS43</f>
        <v>0</v>
      </c>
      <c r="FQ27">
        <f>(0.7223+0.0056)*parameter_summary!FT45+0.2721*parameter_summary!FT43</f>
        <v>0</v>
      </c>
      <c r="FR27">
        <f>(0.7223+0.0056)*parameter_summary!FU45+0.2721*parameter_summary!FU43</f>
        <v>0</v>
      </c>
      <c r="FS27">
        <f>(0.7223+0.0056)*parameter_summary!FV45+0.2721*parameter_summary!FV43</f>
        <v>0</v>
      </c>
      <c r="FT27">
        <f>(0.7223+0.0056)*parameter_summary!FW45+0.2721*parameter_summary!FW43</f>
        <v>0</v>
      </c>
      <c r="FU27">
        <f>(0.7223+0.0056)*parameter_summary!FX45+0.2721*parameter_summary!FX43</f>
        <v>0</v>
      </c>
      <c r="FV27">
        <f>(0.7223+0.0056)*parameter_summary!FY45+0.2721*parameter_summary!FY43</f>
        <v>0</v>
      </c>
      <c r="FW27">
        <f>(0.7223+0.0056)*parameter_summary!FZ45+0.2721*parameter_summary!FZ43</f>
        <v>0</v>
      </c>
      <c r="FX27">
        <f>(0.7223+0.0056)*parameter_summary!GA45+0.2721*parameter_summary!GA43</f>
        <v>0</v>
      </c>
      <c r="FY27">
        <f>(0.7223+0.0056)*parameter_summary!GB45+0.2721*parameter_summary!GB43</f>
        <v>0</v>
      </c>
      <c r="FZ27">
        <f>(0.7223+0.0056)*parameter_summary!GC45+0.2721*parameter_summary!GC43</f>
        <v>0</v>
      </c>
      <c r="GA27">
        <f>(0.7223+0.0056)*parameter_summary!GD45+0.2721*parameter_summary!GD43</f>
        <v>0</v>
      </c>
      <c r="GB27">
        <f>(0.7223+0.0056)*parameter_summary!GE45+0.2721*parameter_summary!GE43</f>
        <v>0</v>
      </c>
      <c r="GC27">
        <f>(0.7223+0.0056)*parameter_summary!GF45+0.2721*parameter_summary!GF43</f>
        <v>0</v>
      </c>
      <c r="GD27">
        <f>(0.7223+0.0056)*parameter_summary!GG45+0.2721*parameter_summary!GG43</f>
        <v>0</v>
      </c>
      <c r="GE27">
        <f>(0.7223+0.0056)*parameter_summary!GH45+0.2721*parameter_summary!GH43</f>
        <v>0</v>
      </c>
      <c r="GF27">
        <f>(0.7223+0.0056)*parameter_summary!GI45+0.2721*parameter_summary!GI43</f>
        <v>0</v>
      </c>
      <c r="GG27">
        <f>(0.7223+0.0056)*parameter_summary!GJ45+0.2721*parameter_summary!GJ43</f>
        <v>0</v>
      </c>
      <c r="GH27">
        <f>(0.7223+0.0056)*parameter_summary!GK45+0.2721*parameter_summary!GK43</f>
        <v>0</v>
      </c>
      <c r="GI27">
        <f>(0.7223+0.0056)*parameter_summary!GL45+0.2721*parameter_summary!GL43</f>
        <v>0</v>
      </c>
      <c r="GJ27">
        <f>(0.7223+0.0056)*parameter_summary!GM45+0.2721*parameter_summary!GM43</f>
        <v>0</v>
      </c>
      <c r="GK27">
        <f>(0.7223+0.0056)*parameter_summary!GN45+0.2721*parameter_summary!GN43</f>
        <v>0</v>
      </c>
      <c r="GL27">
        <f>(0.7223+0.0056)*parameter_summary!GO45+0.2721*parameter_summary!GO43</f>
        <v>0</v>
      </c>
      <c r="GM27">
        <f>(0.7223+0.0056)*parameter_summary!GP45+0.2721*parameter_summary!GP43</f>
        <v>0</v>
      </c>
      <c r="GN27">
        <f>(0.7223+0.0056)*parameter_summary!GQ45+0.2721*parameter_summary!GQ43</f>
        <v>0</v>
      </c>
      <c r="GO27">
        <f>(0.7223+0.0056)*parameter_summary!GR45+0.2721*parameter_summary!GR43</f>
        <v>0</v>
      </c>
      <c r="GP27">
        <f>(0.7223+0.0056)*parameter_summary!GS45+0.2721*parameter_summary!GS43</f>
        <v>0</v>
      </c>
      <c r="GQ27">
        <f>(0.7223+0.0056)*parameter_summary!GT45+0.2721*parameter_summary!GT43</f>
        <v>0</v>
      </c>
      <c r="GR27">
        <f>(0.7223+0.0056)*parameter_summary!GU45+0.2721*parameter_summary!GU43</f>
        <v>0</v>
      </c>
      <c r="GS27">
        <f>(0.7223+0.0056)*parameter_summary!GV45+0.2721*parameter_summary!GV43</f>
        <v>0</v>
      </c>
      <c r="GT27">
        <f>(0.7223+0.0056)*parameter_summary!GW45+0.2721*parameter_summary!GW43</f>
        <v>0</v>
      </c>
      <c r="GU27">
        <f>(0.7223+0.0056)*parameter_summary!GX45+0.2721*parameter_summary!GX43</f>
        <v>0</v>
      </c>
      <c r="GV27">
        <f>(0.7223+0.0056)*parameter_summary!GY45+0.2721*parameter_summary!GY43</f>
        <v>0</v>
      </c>
      <c r="GW27">
        <f>(0.7223+0.0056)*parameter_summary!GZ45+0.2721*parameter_summary!GZ43</f>
        <v>0</v>
      </c>
      <c r="GX27">
        <f>(0.7223+0.0056)*parameter_summary!HA45+0.2721*parameter_summary!HA43</f>
        <v>0</v>
      </c>
      <c r="GY27">
        <f>(0.7223+0.0056)*parameter_summary!HB45+0.2721*parameter_summary!HB43</f>
        <v>0</v>
      </c>
      <c r="GZ27">
        <f>(0.7223+0.0056)*parameter_summary!HC45+0.2721*parameter_summary!HC43</f>
        <v>0</v>
      </c>
      <c r="HA27">
        <f>(0.7223+0.0056)*parameter_summary!HD45+0.2721*parameter_summary!HD43</f>
        <v>0</v>
      </c>
      <c r="HB27">
        <f>(0.7223+0.0056)*parameter_summary!HE45+0.2721*parameter_summary!HE43</f>
        <v>0</v>
      </c>
      <c r="HC27">
        <f>(0.7223+0.0056)*parameter_summary!HF45+0.2721*parameter_summary!HF43</f>
        <v>0</v>
      </c>
      <c r="HD27">
        <f>(0.7223+0.0056)*parameter_summary!HG45+0.2721*parameter_summary!HG43</f>
        <v>0</v>
      </c>
      <c r="HE27">
        <f>(0.7223+0.0056)*parameter_summary!HH45+0.2721*parameter_summary!HH43</f>
        <v>0</v>
      </c>
      <c r="HF27">
        <f>(0.7223+0.0056)*parameter_summary!HI45+0.2721*parameter_summary!HI43</f>
        <v>0</v>
      </c>
      <c r="HG27">
        <f>(0.7223+0.0056)*parameter_summary!HJ45+0.2721*parameter_summary!HJ43</f>
        <v>0</v>
      </c>
      <c r="HH27">
        <f>(0.7223+0.0056)*parameter_summary!HK45+0.2721*parameter_summary!HK43</f>
        <v>0</v>
      </c>
      <c r="HI27">
        <f>(0.7223+0.0056)*parameter_summary!HL45+0.2721*parameter_summary!HL43</f>
        <v>0</v>
      </c>
      <c r="HJ27">
        <f>(0.7223+0.0056)*parameter_summary!HM45+0.2721*parameter_summary!HM43</f>
        <v>2681.2850000000003</v>
      </c>
      <c r="HK27">
        <f>(0.7223+0.0056)*parameter_summary!HN45+0.2721*parameter_summary!HN43</f>
        <v>2681.2850000000003</v>
      </c>
      <c r="HL27">
        <f>(0.7223+0.0056)*parameter_summary!HO45+0.2721*parameter_summary!HO43</f>
        <v>2681.2850000000003</v>
      </c>
      <c r="HM27">
        <f>(0.7223+0.0056)*parameter_summary!HP45+0.2721*parameter_summary!HP43</f>
        <v>2681.2850000000003</v>
      </c>
      <c r="HN27">
        <f>(0.7223+0.0056)*parameter_summary!HQ45+0.2721*parameter_summary!HQ43</f>
        <v>2681.2850000000003</v>
      </c>
      <c r="HO27">
        <f>(0.7223+0.0056)*parameter_summary!HR45+0.2721*parameter_summary!HR43</f>
        <v>2681.2850000000003</v>
      </c>
      <c r="HP27">
        <f>(0.7223+0.0056)*parameter_summary!HS45+0.2721*parameter_summary!HS43</f>
        <v>2681.2850000000003</v>
      </c>
      <c r="HQ27">
        <f>(0.7223+0.0056)*parameter_summary!HT45+0.2721*parameter_summary!HT43</f>
        <v>2681.2850000000003</v>
      </c>
      <c r="HR27">
        <f>(0.7223+0.0056)*parameter_summary!HU45+0.2721*parameter_summary!HU43</f>
        <v>2681.2850000000003</v>
      </c>
      <c r="HS27">
        <f>(0.7223+0.0056)*parameter_summary!HV45+0.2721*parameter_summary!HV43</f>
        <v>2681.2850000000003</v>
      </c>
      <c r="HT27">
        <f>(0.7223+0.0056)*parameter_summary!HW45+0.2721*parameter_summary!HW43</f>
        <v>2681.2850000000003</v>
      </c>
      <c r="HU27">
        <f>(0.7223+0.0056)*parameter_summary!HX45+0.2721*parameter_summary!HX43</f>
        <v>2681.2850000000003</v>
      </c>
      <c r="HV27">
        <f>(0.7223+0.0056)*parameter_summary!HY45+0.2721*parameter_summary!HY43</f>
        <v>2681.2850000000003</v>
      </c>
      <c r="HW27">
        <f>(0.7223+0.0056)*parameter_summary!HZ45+0.2721*parameter_summary!HZ43</f>
        <v>2681.2850000000003</v>
      </c>
      <c r="HX27">
        <f>(0.7223+0.0056)*parameter_summary!IA45+0.2721*parameter_summary!IA43</f>
        <v>2681.2850000000003</v>
      </c>
      <c r="HY27">
        <f>(0.7223+0.0056)*parameter_summary!IB45+0.2721*parameter_summary!IB43</f>
        <v>2681.2850000000003</v>
      </c>
      <c r="HZ27">
        <f>(0.7223+0.0056)*parameter_summary!IC45+0.2721*parameter_summary!IC43</f>
        <v>2681.2850000000003</v>
      </c>
      <c r="IA27">
        <f>(0.7223+0.0056)*parameter_summary!ID45+0.2721*parameter_summary!ID43</f>
        <v>2681.2850000000003</v>
      </c>
      <c r="IB27">
        <f>(0.7223+0.0056)*parameter_summary!IE45+0.2721*parameter_summary!IE43</f>
        <v>2681.2850000000003</v>
      </c>
      <c r="IC27">
        <f>(0.7223+0.0056)*parameter_summary!IF45+0.2721*parameter_summary!IF43</f>
        <v>2681.2850000000003</v>
      </c>
      <c r="ID27">
        <f>(0.7223+0.0056)*parameter_summary!IG45+0.2721*parameter_summary!IG43</f>
        <v>2681.2850000000003</v>
      </c>
      <c r="IE27">
        <f>(0.7223+0.0056)*parameter_summary!IH45+0.2721*parameter_summary!IH43</f>
        <v>2681.2850000000003</v>
      </c>
      <c r="IF27">
        <f>(0.7223+0.0056)*parameter_summary!II45+0.2721*parameter_summary!II43</f>
        <v>2681.2850000000003</v>
      </c>
      <c r="IG27">
        <f>(0.7223+0.0056)*parameter_summary!IJ45+0.2721*parameter_summary!IJ43</f>
        <v>2681.2850000000003</v>
      </c>
      <c r="IH27">
        <f>(0.7223+0.0056)*parameter_summary!IK45+0.2721*parameter_summary!IK43</f>
        <v>2104.0750000000003</v>
      </c>
      <c r="II27">
        <f>(0.7223+0.0056)*parameter_summary!IL45+0.2721*parameter_summary!IL43</f>
        <v>2104.0750000000003</v>
      </c>
      <c r="IJ27">
        <f>(0.7223+0.0056)*parameter_summary!IM45+0.2721*parameter_summary!IM43</f>
        <v>2104.0750000000003</v>
      </c>
      <c r="IK27">
        <f>(0.7223+0.0056)*parameter_summary!IN45+0.2721*parameter_summary!IN43</f>
        <v>2104.0750000000003</v>
      </c>
      <c r="IL27">
        <f>(0.7223+0.0056)*parameter_summary!IO45+0.2721*parameter_summary!IO43</f>
        <v>2104.0750000000003</v>
      </c>
      <c r="IM27">
        <f>(0.7223+0.0056)*parameter_summary!IP45+0.2721*parameter_summary!IP43</f>
        <v>2104.0750000000003</v>
      </c>
      <c r="IN27">
        <f>(0.7223+0.0056)*parameter_summary!IQ45+0.2721*parameter_summary!IQ43</f>
        <v>2104.0750000000003</v>
      </c>
      <c r="IO27">
        <f>(0.7223+0.0056)*parameter_summary!IR45+0.2721*parameter_summary!IR43</f>
        <v>2104.0750000000003</v>
      </c>
      <c r="IP27">
        <f>(0.7223+0.0056)*parameter_summary!IS45+0.2721*parameter_summary!IS43</f>
        <v>2104.0750000000003</v>
      </c>
      <c r="IQ27">
        <f>(0.7223+0.0056)*parameter_summary!IT45+0.2721*parameter_summary!IT43</f>
        <v>2104.0750000000003</v>
      </c>
      <c r="IR27">
        <f>(0.7223+0.0056)*parameter_summary!IU45+0.2721*parameter_summary!IU43</f>
        <v>2104.0750000000003</v>
      </c>
      <c r="IS27">
        <f>(0.7223+0.0056)*parameter_summary!IV45+0.2721*parameter_summary!IV43</f>
        <v>2104.0750000000003</v>
      </c>
      <c r="IT27">
        <f>(0.7223+0.0056)*parameter_summary!IW45+0.2721*parameter_summary!IW43</f>
        <v>1763.2600000000002</v>
      </c>
      <c r="IU27">
        <f>(0.7223+0.0056)*parameter_summary!IX45+0.2721*parameter_summary!IX43</f>
        <v>1763.2600000000002</v>
      </c>
      <c r="IV27">
        <f>(0.7223+0.0056)*parameter_summary!IY45+0.2721*parameter_summary!IY43</f>
        <v>1763.2600000000002</v>
      </c>
      <c r="IW27">
        <f>(0.7223+0.0056)*parameter_summary!IZ45+0.2721*parameter_summary!IZ43</f>
        <v>1763.2600000000002</v>
      </c>
      <c r="IX27">
        <f>(0.7223+0.0056)*parameter_summary!JA45+0.2721*parameter_summary!JA43</f>
        <v>1763.2600000000002</v>
      </c>
      <c r="IY27">
        <f>(0.7223+0.0056)*parameter_summary!JB45+0.2721*parameter_summary!JB43</f>
        <v>1763.2600000000002</v>
      </c>
      <c r="IZ27">
        <f>(0.7223+0.0056)*parameter_summary!JC45+0.2721*parameter_summary!JC43</f>
        <v>1763.2600000000002</v>
      </c>
      <c r="JA27">
        <f>(0.7223+0.0056)*parameter_summary!JD45+0.2721*parameter_summary!JD43</f>
        <v>1763.2600000000002</v>
      </c>
      <c r="JB27">
        <f>(0.7223+0.0056)*parameter_summary!JE45+0.2721*parameter_summary!JE43</f>
        <v>1763.2600000000002</v>
      </c>
      <c r="JC27">
        <f>(0.7223+0.0056)*parameter_summary!JF45+0.2721*parameter_summary!JF43</f>
        <v>1763.2600000000002</v>
      </c>
      <c r="JD27">
        <f>(0.7223+0.0056)*parameter_summary!JG45+0.2721*parameter_summary!JG43</f>
        <v>1763.2600000000002</v>
      </c>
      <c r="JE27">
        <f>(0.7223+0.0056)*parameter_summary!JH45+0.2721*parameter_summary!JH43</f>
        <v>1763.2600000000002</v>
      </c>
      <c r="JF27">
        <f>(0.7223+0.0056)*parameter_summary!JI45+0.2721*parameter_summary!JI43</f>
        <v>1636.0500000000002</v>
      </c>
      <c r="JG27">
        <f>(0.7223+0.0056)*parameter_summary!JJ45+0.2721*parameter_summary!JJ43</f>
        <v>1636.0500000000002</v>
      </c>
      <c r="JH27">
        <f>(0.7223+0.0056)*parameter_summary!JK45+0.2721*parameter_summary!JK43</f>
        <v>1636.0500000000002</v>
      </c>
      <c r="JI27">
        <f>(0.7223+0.0056)*parameter_summary!JL45+0.2721*parameter_summary!JL43</f>
        <v>1636.0500000000002</v>
      </c>
      <c r="JJ27">
        <f>(0.7223+0.0056)*parameter_summary!JM45+0.2721*parameter_summary!JM43</f>
        <v>1636.0500000000002</v>
      </c>
      <c r="JK27">
        <f>(0.7223+0.0056)*parameter_summary!JN45+0.2721*parameter_summary!JN43</f>
        <v>1636.0500000000002</v>
      </c>
      <c r="JL27">
        <f>(0.7223+0.0056)*parameter_summary!JO45+0.2721*parameter_summary!JO43</f>
        <v>1636.0500000000002</v>
      </c>
      <c r="JM27">
        <f>(0.7223+0.0056)*parameter_summary!JP45+0.2721*parameter_summary!JP43</f>
        <v>1636.0500000000002</v>
      </c>
      <c r="JN27">
        <f>(0.7223+0.0056)*parameter_summary!JQ45+0.2721*parameter_summary!JQ43</f>
        <v>1636.0500000000002</v>
      </c>
      <c r="JO27">
        <f>(0.7223+0.0056)*parameter_summary!JR45+0.2721*parameter_summary!JR43</f>
        <v>1636.0500000000002</v>
      </c>
      <c r="JP27">
        <f>(0.7223+0.0056)*parameter_summary!JS45+0.2721*parameter_summary!JS43</f>
        <v>1636.0500000000002</v>
      </c>
      <c r="JQ27">
        <f>(0.7223+0.0056)*parameter_summary!JT45+0.2721*parameter_summary!JT43</f>
        <v>1636.0500000000002</v>
      </c>
      <c r="JR27">
        <f>(0.7223+0.0056)*parameter_summary!JU45+0.2721*parameter_summary!JU43</f>
        <v>1508.8400000000001</v>
      </c>
      <c r="JS27">
        <f>(0.7223+0.0056)*parameter_summary!JV45+0.2721*parameter_summary!JV43</f>
        <v>1508.8400000000001</v>
      </c>
      <c r="JT27">
        <f>(0.7223+0.0056)*parameter_summary!JW45+0.2721*parameter_summary!JW43</f>
        <v>1508.8400000000001</v>
      </c>
      <c r="JU27">
        <f>(0.7223+0.0056)*parameter_summary!JX45+0.2721*parameter_summary!JX43</f>
        <v>1508.8400000000001</v>
      </c>
      <c r="JV27">
        <f>(0.7223+0.0056)*parameter_summary!JY45+0.2721*parameter_summary!JY43</f>
        <v>1508.8400000000001</v>
      </c>
      <c r="JW27">
        <f>(0.7223+0.0056)*parameter_summary!JZ45+0.2721*parameter_summary!JZ43</f>
        <v>1508.8400000000001</v>
      </c>
      <c r="JX27">
        <f>(0.7223+0.0056)*parameter_summary!KA45+0.2721*parameter_summary!KA43</f>
        <v>1508.8400000000001</v>
      </c>
      <c r="JY27">
        <f>(0.7223+0.0056)*parameter_summary!KB45+0.2721*parameter_summary!KB43</f>
        <v>1508.8400000000001</v>
      </c>
      <c r="JZ27">
        <f>(0.7223+0.0056)*parameter_summary!KC45+0.2721*parameter_summary!KC43</f>
        <v>1508.8400000000001</v>
      </c>
      <c r="KA27">
        <f>(0.7223+0.0056)*parameter_summary!KD45+0.2721*parameter_summary!KD43</f>
        <v>1508.8400000000001</v>
      </c>
      <c r="KB27">
        <f>(0.7223+0.0056)*parameter_summary!KE45+0.2721*parameter_summary!KE43</f>
        <v>1508.8400000000001</v>
      </c>
      <c r="KC27">
        <f>(0.7223+0.0056)*parameter_summary!KF45+0.2721*parameter_summary!KF43</f>
        <v>1508.8400000000001</v>
      </c>
      <c r="KD27">
        <f>(0.7223+0.0056)*parameter_summary!KG45+0.2721*parameter_summary!KG43</f>
        <v>1508.8400000000001</v>
      </c>
      <c r="KE27">
        <f>(0.7223+0.0056)*parameter_summary!KH45+0.2721*parameter_summary!KH43</f>
        <v>1508.8400000000001</v>
      </c>
      <c r="KF27">
        <f>(0.7223+0.0056)*parameter_summary!KI45+0.2721*parameter_summary!KI43</f>
        <v>1508.8400000000001</v>
      </c>
      <c r="KG27">
        <f>(0.7223+0.0056)*parameter_summary!KJ45+0.2721*parameter_summary!KJ43</f>
        <v>1508.8400000000001</v>
      </c>
      <c r="KH27">
        <f>(0.7223+0.0056)*parameter_summary!KK45+0.2721*parameter_summary!KK43</f>
        <v>1508.8400000000001</v>
      </c>
      <c r="KI27">
        <f>(0.7223+0.0056)*parameter_summary!KL45+0.2721*parameter_summary!KL43</f>
        <v>1508.8400000000001</v>
      </c>
      <c r="KJ27">
        <f>(0.7223+0.0056)*parameter_summary!KM45+0.2721*parameter_summary!KM43</f>
        <v>1508.8400000000001</v>
      </c>
      <c r="KK27">
        <f>(0.7223+0.0056)*parameter_summary!KN45+0.2721*parameter_summary!KN43</f>
        <v>1508.8400000000001</v>
      </c>
      <c r="KL27">
        <f>(0.7223+0.0056)*parameter_summary!KO45+0.2721*parameter_summary!KO43</f>
        <v>1508.8400000000001</v>
      </c>
      <c r="KM27">
        <f>(0.7223+0.0056)*parameter_summary!KP45+0.2721*parameter_summary!KP43</f>
        <v>1508.8400000000001</v>
      </c>
      <c r="KN27">
        <f>(0.7223+0.0056)*parameter_summary!KQ45+0.2721*parameter_summary!KQ43</f>
        <v>1508.8400000000001</v>
      </c>
      <c r="KO27">
        <f>(0.7223+0.0056)*parameter_summary!KR45+0.2721*parameter_summary!KR43</f>
        <v>1508.8400000000001</v>
      </c>
      <c r="KP27">
        <f>(0.7223+0.0056)*parameter_summary!KS45+0.2721*parameter_summary!KS43</f>
        <v>1508.8400000000001</v>
      </c>
      <c r="KQ27">
        <f>(0.7223+0.0056)*parameter_summary!KT45+0.2721*parameter_summary!KT43</f>
        <v>1508.8400000000001</v>
      </c>
      <c r="KR27">
        <f>(0.7223+0.0056)*parameter_summary!KU45+0.2721*parameter_summary!KU43</f>
        <v>1508.8400000000001</v>
      </c>
      <c r="KS27">
        <f>(0.7223+0.0056)*parameter_summary!KV45+0.2721*parameter_summary!KV43</f>
        <v>1508.8400000000001</v>
      </c>
      <c r="KT27">
        <f>(0.7223+0.0056)*parameter_summary!KW45+0.2721*parameter_summary!KW43</f>
        <v>1508.8400000000001</v>
      </c>
      <c r="KU27">
        <f>(0.7223+0.0056)*parameter_summary!KX45+0.2721*parameter_summary!KX43</f>
        <v>1508.8400000000001</v>
      </c>
      <c r="KV27">
        <f>(0.7223+0.0056)*parameter_summary!KY45+0.2721*parameter_summary!KY43</f>
        <v>1508.8400000000001</v>
      </c>
      <c r="KW27">
        <f>(0.7223+0.0056)*parameter_summary!KZ45+0.2721*parameter_summary!KZ43</f>
        <v>1508.8400000000001</v>
      </c>
      <c r="KX27">
        <f>(0.7223+0.0056)*parameter_summary!LA45+0.2721*parameter_summary!LA43</f>
        <v>1508.8400000000001</v>
      </c>
      <c r="KY27">
        <f>(0.7223+0.0056)*parameter_summary!LB45+0.2721*parameter_summary!LB43</f>
        <v>1508.8400000000001</v>
      </c>
      <c r="KZ27">
        <f>(0.7223+0.0056)*parameter_summary!LC45+0.2721*parameter_summary!LC43</f>
        <v>1508.8400000000001</v>
      </c>
      <c r="LA27">
        <f>(0.7223+0.0056)*parameter_summary!LD45+0.2721*parameter_summary!LD43</f>
        <v>1508.8400000000001</v>
      </c>
    </row>
    <row r="28" spans="1:313">
      <c r="A28" t="str">
        <f>parameter_summary!B44</f>
        <v>"EIV Variable Remuneration"</v>
      </c>
      <c r="B28">
        <f>(0.7223+0.0056)*parameter_summary!E46+0.2721*parameter_summary!E44</f>
        <v>0</v>
      </c>
      <c r="C28">
        <f>(0.7223+0.0056)*parameter_summary!F46+0.2721*parameter_summary!F44</f>
        <v>0</v>
      </c>
      <c r="D28">
        <f>(0.7223+0.0056)*parameter_summary!G46+0.2721*parameter_summary!G44</f>
        <v>0</v>
      </c>
      <c r="E28">
        <f>(0.7223+0.0056)*parameter_summary!H46+0.2721*parameter_summary!H44</f>
        <v>0</v>
      </c>
      <c r="F28">
        <f>(0.7223+0.0056)*parameter_summary!I46+0.2721*parameter_summary!I44</f>
        <v>0</v>
      </c>
      <c r="G28">
        <f>(0.7223+0.0056)*parameter_summary!J46+0.2721*parameter_summary!J44</f>
        <v>0</v>
      </c>
      <c r="H28">
        <f>(0.7223+0.0056)*parameter_summary!K46+0.2721*parameter_summary!K44</f>
        <v>0</v>
      </c>
      <c r="I28">
        <f>(0.7223+0.0056)*parameter_summary!L46+0.2721*parameter_summary!L44</f>
        <v>0</v>
      </c>
      <c r="J28">
        <f>(0.7223+0.0056)*parameter_summary!M46+0.2721*parameter_summary!M44</f>
        <v>0</v>
      </c>
      <c r="K28">
        <f>(0.7223+0.0056)*parameter_summary!N46+0.2721*parameter_summary!N44</f>
        <v>0</v>
      </c>
      <c r="L28">
        <f>(0.7223+0.0056)*parameter_summary!O46+0.2721*parameter_summary!O44</f>
        <v>0</v>
      </c>
      <c r="M28">
        <f>(0.7223+0.0056)*parameter_summary!P46+0.2721*parameter_summary!P44</f>
        <v>0</v>
      </c>
      <c r="N28">
        <f>(0.7223+0.0056)*parameter_summary!Q46+0.2721*parameter_summary!Q44</f>
        <v>0</v>
      </c>
      <c r="O28">
        <f>(0.7223+0.0056)*parameter_summary!R46+0.2721*parameter_summary!R44</f>
        <v>0</v>
      </c>
      <c r="P28">
        <f>(0.7223+0.0056)*parameter_summary!S46+0.2721*parameter_summary!S44</f>
        <v>0</v>
      </c>
      <c r="Q28">
        <f>(0.7223+0.0056)*parameter_summary!T46+0.2721*parameter_summary!T44</f>
        <v>0</v>
      </c>
      <c r="R28">
        <f>(0.7223+0.0056)*parameter_summary!U46+0.2721*parameter_summary!U44</f>
        <v>0</v>
      </c>
      <c r="S28">
        <f>(0.7223+0.0056)*parameter_summary!V46+0.2721*parameter_summary!V44</f>
        <v>0</v>
      </c>
      <c r="T28">
        <f>(0.7223+0.0056)*parameter_summary!W46+0.2721*parameter_summary!W44</f>
        <v>0</v>
      </c>
      <c r="U28">
        <f>(0.7223+0.0056)*parameter_summary!X46+0.2721*parameter_summary!X44</f>
        <v>0</v>
      </c>
      <c r="V28">
        <f>(0.7223+0.0056)*parameter_summary!Y46+0.2721*parameter_summary!Y44</f>
        <v>0</v>
      </c>
      <c r="W28">
        <f>(0.7223+0.0056)*parameter_summary!Z46+0.2721*parameter_summary!Z44</f>
        <v>0</v>
      </c>
      <c r="X28">
        <f>(0.7223+0.0056)*parameter_summary!AA46+0.2721*parameter_summary!AA44</f>
        <v>0</v>
      </c>
      <c r="Y28">
        <f>(0.7223+0.0056)*parameter_summary!AB46+0.2721*parameter_summary!AB44</f>
        <v>0</v>
      </c>
      <c r="Z28">
        <f>(0.7223+0.0056)*parameter_summary!AC46+0.2721*parameter_summary!AC44</f>
        <v>0</v>
      </c>
      <c r="AA28">
        <f>(0.7223+0.0056)*parameter_summary!AD46+0.2721*parameter_summary!AD44</f>
        <v>0</v>
      </c>
      <c r="AB28">
        <f>(0.7223+0.0056)*parameter_summary!AE46+0.2721*parameter_summary!AE44</f>
        <v>0</v>
      </c>
      <c r="AC28">
        <f>(0.7223+0.0056)*parameter_summary!AF46+0.2721*parameter_summary!AF44</f>
        <v>0</v>
      </c>
      <c r="AD28">
        <f>(0.7223+0.0056)*parameter_summary!AG46+0.2721*parameter_summary!AG44</f>
        <v>0</v>
      </c>
      <c r="AE28">
        <f>(0.7223+0.0056)*parameter_summary!AH46+0.2721*parameter_summary!AH44</f>
        <v>0</v>
      </c>
      <c r="AF28">
        <f>(0.7223+0.0056)*parameter_summary!AI46+0.2721*parameter_summary!AI44</f>
        <v>0</v>
      </c>
      <c r="AG28">
        <f>(0.7223+0.0056)*parameter_summary!AJ46+0.2721*parameter_summary!AJ44</f>
        <v>0</v>
      </c>
      <c r="AH28">
        <f>(0.7223+0.0056)*parameter_summary!AK46+0.2721*parameter_summary!AK44</f>
        <v>0</v>
      </c>
      <c r="AI28">
        <f>(0.7223+0.0056)*parameter_summary!AL46+0.2721*parameter_summary!AL44</f>
        <v>0</v>
      </c>
      <c r="AJ28">
        <f>(0.7223+0.0056)*parameter_summary!AM46+0.2721*parameter_summary!AM44</f>
        <v>0</v>
      </c>
      <c r="AK28">
        <f>(0.7223+0.0056)*parameter_summary!AN46+0.2721*parameter_summary!AN44</f>
        <v>0</v>
      </c>
      <c r="AL28">
        <f>(0.7223+0.0056)*parameter_summary!AO46+0.2721*parameter_summary!AO44</f>
        <v>0</v>
      </c>
      <c r="AM28">
        <f>(0.7223+0.0056)*parameter_summary!AP46+0.2721*parameter_summary!AP44</f>
        <v>0</v>
      </c>
      <c r="AN28">
        <f>(0.7223+0.0056)*parameter_summary!AQ46+0.2721*parameter_summary!AQ44</f>
        <v>0</v>
      </c>
      <c r="AO28">
        <f>(0.7223+0.0056)*parameter_summary!AR46+0.2721*parameter_summary!AR44</f>
        <v>0</v>
      </c>
      <c r="AP28">
        <f>(0.7223+0.0056)*parameter_summary!AS46+0.2721*parameter_summary!AS44</f>
        <v>0</v>
      </c>
      <c r="AQ28">
        <f>(0.7223+0.0056)*parameter_summary!AT46+0.2721*parameter_summary!AT44</f>
        <v>0</v>
      </c>
      <c r="AR28">
        <f>(0.7223+0.0056)*parameter_summary!AU46+0.2721*parameter_summary!AU44</f>
        <v>0</v>
      </c>
      <c r="AS28">
        <f>(0.7223+0.0056)*parameter_summary!AV46+0.2721*parameter_summary!AV44</f>
        <v>0</v>
      </c>
      <c r="AT28">
        <f>(0.7223+0.0056)*parameter_summary!AW46+0.2721*parameter_summary!AW44</f>
        <v>0</v>
      </c>
      <c r="AU28">
        <f>(0.7223+0.0056)*parameter_summary!AX46+0.2721*parameter_summary!AX44</f>
        <v>0</v>
      </c>
      <c r="AV28">
        <f>(0.7223+0.0056)*parameter_summary!AY46+0.2721*parameter_summary!AY44</f>
        <v>0</v>
      </c>
      <c r="AW28">
        <f>(0.7223+0.0056)*parameter_summary!AZ46+0.2721*parameter_summary!AZ44</f>
        <v>0</v>
      </c>
      <c r="AX28">
        <f>(0.7223+0.0056)*parameter_summary!BA46+0.2721*parameter_summary!BA44</f>
        <v>0</v>
      </c>
      <c r="AY28">
        <f>(0.7223+0.0056)*parameter_summary!BB46+0.2721*parameter_summary!BB44</f>
        <v>0</v>
      </c>
      <c r="AZ28">
        <f>(0.7223+0.0056)*parameter_summary!BC46+0.2721*parameter_summary!BC44</f>
        <v>0</v>
      </c>
      <c r="BA28">
        <f>(0.7223+0.0056)*parameter_summary!BD46+0.2721*parameter_summary!BD44</f>
        <v>0</v>
      </c>
      <c r="BB28">
        <f>(0.7223+0.0056)*parameter_summary!BE46+0.2721*parameter_summary!BE44</f>
        <v>0</v>
      </c>
      <c r="BC28">
        <f>(0.7223+0.0056)*parameter_summary!BF46+0.2721*parameter_summary!BF44</f>
        <v>0</v>
      </c>
      <c r="BD28">
        <f>(0.7223+0.0056)*parameter_summary!BG46+0.2721*parameter_summary!BG44</f>
        <v>0</v>
      </c>
      <c r="BE28">
        <f>(0.7223+0.0056)*parameter_summary!BH46+0.2721*parameter_summary!BH44</f>
        <v>0</v>
      </c>
      <c r="BF28">
        <f>(0.7223+0.0056)*parameter_summary!BI46+0.2721*parameter_summary!BI44</f>
        <v>0</v>
      </c>
      <c r="BG28">
        <f>(0.7223+0.0056)*parameter_summary!BJ46+0.2721*parameter_summary!BJ44</f>
        <v>0</v>
      </c>
      <c r="BH28">
        <f>(0.7223+0.0056)*parameter_summary!BK46+0.2721*parameter_summary!BK44</f>
        <v>0</v>
      </c>
      <c r="BI28">
        <f>(0.7223+0.0056)*parameter_summary!BL46+0.2721*parameter_summary!BL44</f>
        <v>0</v>
      </c>
      <c r="BJ28">
        <f>(0.7223+0.0056)*parameter_summary!BM46+0.2721*parameter_summary!BM44</f>
        <v>0</v>
      </c>
      <c r="BK28">
        <f>(0.7223+0.0056)*parameter_summary!BN46+0.2721*parameter_summary!BN44</f>
        <v>0</v>
      </c>
      <c r="BL28">
        <f>(0.7223+0.0056)*parameter_summary!BO46+0.2721*parameter_summary!BO44</f>
        <v>0</v>
      </c>
      <c r="BM28">
        <f>(0.7223+0.0056)*parameter_summary!BP46+0.2721*parameter_summary!BP44</f>
        <v>0</v>
      </c>
      <c r="BN28">
        <f>(0.7223+0.0056)*parameter_summary!BQ46+0.2721*parameter_summary!BQ44</f>
        <v>0</v>
      </c>
      <c r="BO28">
        <f>(0.7223+0.0056)*parameter_summary!BR46+0.2721*parameter_summary!BR44</f>
        <v>0</v>
      </c>
      <c r="BP28">
        <f>(0.7223+0.0056)*parameter_summary!BS46+0.2721*parameter_summary!BS44</f>
        <v>0</v>
      </c>
      <c r="BQ28">
        <f>(0.7223+0.0056)*parameter_summary!BT46+0.2721*parameter_summary!BT44</f>
        <v>0</v>
      </c>
      <c r="BR28">
        <f>(0.7223+0.0056)*parameter_summary!BU46+0.2721*parameter_summary!BU44</f>
        <v>0</v>
      </c>
      <c r="BS28">
        <f>(0.7223+0.0056)*parameter_summary!BV46+0.2721*parameter_summary!BV44</f>
        <v>0</v>
      </c>
      <c r="BT28">
        <f>(0.7223+0.0056)*parameter_summary!BW46+0.2721*parameter_summary!BW44</f>
        <v>0</v>
      </c>
      <c r="BU28">
        <f>(0.7223+0.0056)*parameter_summary!BX46+0.2721*parameter_summary!BX44</f>
        <v>0</v>
      </c>
      <c r="BV28">
        <f>(0.7223+0.0056)*parameter_summary!BY46+0.2721*parameter_summary!BY44</f>
        <v>0</v>
      </c>
      <c r="BW28">
        <f>(0.7223+0.0056)*parameter_summary!BZ46+0.2721*parameter_summary!BZ44</f>
        <v>0</v>
      </c>
      <c r="BX28">
        <f>(0.7223+0.0056)*parameter_summary!CA46+0.2721*parameter_summary!CA44</f>
        <v>0</v>
      </c>
      <c r="BY28">
        <f>(0.7223+0.0056)*parameter_summary!CB46+0.2721*parameter_summary!CB44</f>
        <v>0</v>
      </c>
      <c r="BZ28">
        <f>(0.7223+0.0056)*parameter_summary!CC46+0.2721*parameter_summary!CC44</f>
        <v>0</v>
      </c>
      <c r="CA28">
        <f>(0.7223+0.0056)*parameter_summary!CD46+0.2721*parameter_summary!CD44</f>
        <v>0</v>
      </c>
      <c r="CB28">
        <f>(0.7223+0.0056)*parameter_summary!CE46+0.2721*parameter_summary!CE44</f>
        <v>0</v>
      </c>
      <c r="CC28">
        <f>(0.7223+0.0056)*parameter_summary!CF46+0.2721*parameter_summary!CF44</f>
        <v>0</v>
      </c>
      <c r="CD28">
        <f>(0.7223+0.0056)*parameter_summary!CG46+0.2721*parameter_summary!CG44</f>
        <v>0</v>
      </c>
      <c r="CE28">
        <f>(0.7223+0.0056)*parameter_summary!CH46+0.2721*parameter_summary!CH44</f>
        <v>0</v>
      </c>
      <c r="CF28">
        <f>(0.7223+0.0056)*parameter_summary!CI46+0.2721*parameter_summary!CI44</f>
        <v>0</v>
      </c>
      <c r="CG28">
        <f>(0.7223+0.0056)*parameter_summary!CJ46+0.2721*parameter_summary!CJ44</f>
        <v>0</v>
      </c>
      <c r="CH28">
        <f>(0.7223+0.0056)*parameter_summary!CK46+0.2721*parameter_summary!CK44</f>
        <v>0</v>
      </c>
      <c r="CI28">
        <f>(0.7223+0.0056)*parameter_summary!CL46+0.2721*parameter_summary!CL44</f>
        <v>0</v>
      </c>
      <c r="CJ28">
        <f>(0.7223+0.0056)*parameter_summary!CM46+0.2721*parameter_summary!CM44</f>
        <v>0</v>
      </c>
      <c r="CK28">
        <f>(0.7223+0.0056)*parameter_summary!CN46+0.2721*parameter_summary!CN44</f>
        <v>0</v>
      </c>
      <c r="CL28">
        <f>(0.7223+0.0056)*parameter_summary!CO46+0.2721*parameter_summary!CO44</f>
        <v>0</v>
      </c>
      <c r="CM28">
        <f>(0.7223+0.0056)*parameter_summary!CP46+0.2721*parameter_summary!CP44</f>
        <v>0</v>
      </c>
      <c r="CN28">
        <f>(0.7223+0.0056)*parameter_summary!CQ46+0.2721*parameter_summary!CQ44</f>
        <v>0</v>
      </c>
      <c r="CO28">
        <f>(0.7223+0.0056)*parameter_summary!CR46+0.2721*parameter_summary!CR44</f>
        <v>0</v>
      </c>
      <c r="CP28">
        <f>(0.7223+0.0056)*parameter_summary!CS46+0.2721*parameter_summary!CS44</f>
        <v>0</v>
      </c>
      <c r="CQ28">
        <f>(0.7223+0.0056)*parameter_summary!CT46+0.2721*parameter_summary!CT44</f>
        <v>0</v>
      </c>
      <c r="CR28">
        <f>(0.7223+0.0056)*parameter_summary!CU46+0.2721*parameter_summary!CU44</f>
        <v>0</v>
      </c>
      <c r="CS28">
        <f>(0.7223+0.0056)*parameter_summary!CV46+0.2721*parameter_summary!CV44</f>
        <v>0</v>
      </c>
      <c r="CT28">
        <f>(0.7223+0.0056)*parameter_summary!CW46+0.2721*parameter_summary!CW44</f>
        <v>0</v>
      </c>
      <c r="CU28">
        <f>(0.7223+0.0056)*parameter_summary!CX46+0.2721*parameter_summary!CX44</f>
        <v>0</v>
      </c>
      <c r="CV28">
        <f>(0.7223+0.0056)*parameter_summary!CY46+0.2721*parameter_summary!CY44</f>
        <v>0</v>
      </c>
      <c r="CW28">
        <f>(0.7223+0.0056)*parameter_summary!CZ46+0.2721*parameter_summary!CZ44</f>
        <v>0</v>
      </c>
      <c r="CX28">
        <f>(0.7223+0.0056)*parameter_summary!DA46+0.2721*parameter_summary!DA44</f>
        <v>0</v>
      </c>
      <c r="CY28">
        <f>(0.7223+0.0056)*parameter_summary!DB46+0.2721*parameter_summary!DB44</f>
        <v>0</v>
      </c>
      <c r="CZ28">
        <f>(0.7223+0.0056)*parameter_summary!DC46+0.2721*parameter_summary!DC44</f>
        <v>0</v>
      </c>
      <c r="DA28">
        <f>(0.7223+0.0056)*parameter_summary!DD46+0.2721*parameter_summary!DD44</f>
        <v>0</v>
      </c>
      <c r="DB28">
        <f>(0.7223+0.0056)*parameter_summary!DE46+0.2721*parameter_summary!DE44</f>
        <v>0</v>
      </c>
      <c r="DC28">
        <f>(0.7223+0.0056)*parameter_summary!DF46+0.2721*parameter_summary!DF44</f>
        <v>0</v>
      </c>
      <c r="DD28">
        <f>(0.7223+0.0056)*parameter_summary!DG46+0.2721*parameter_summary!DG44</f>
        <v>0</v>
      </c>
      <c r="DE28">
        <f>(0.7223+0.0056)*parameter_summary!DH46+0.2721*parameter_summary!DH44</f>
        <v>0</v>
      </c>
      <c r="DF28">
        <f>(0.7223+0.0056)*parameter_summary!DI46+0.2721*parameter_summary!DI44</f>
        <v>0</v>
      </c>
      <c r="DG28">
        <f>(0.7223+0.0056)*parameter_summary!DJ46+0.2721*parameter_summary!DJ44</f>
        <v>0</v>
      </c>
      <c r="DH28">
        <f>(0.7223+0.0056)*parameter_summary!DK46+0.2721*parameter_summary!DK44</f>
        <v>0</v>
      </c>
      <c r="DI28">
        <f>(0.7223+0.0056)*parameter_summary!DL46+0.2721*parameter_summary!DL44</f>
        <v>0</v>
      </c>
      <c r="DJ28">
        <f>(0.7223+0.0056)*parameter_summary!DM46+0.2721*parameter_summary!DM44</f>
        <v>0</v>
      </c>
      <c r="DK28">
        <f>(0.7223+0.0056)*parameter_summary!DN46+0.2721*parameter_summary!DN44</f>
        <v>0</v>
      </c>
      <c r="DL28">
        <f>(0.7223+0.0056)*parameter_summary!DO46+0.2721*parameter_summary!DO44</f>
        <v>0</v>
      </c>
      <c r="DM28">
        <f>(0.7223+0.0056)*parameter_summary!DP46+0.2721*parameter_summary!DP44</f>
        <v>0</v>
      </c>
      <c r="DN28">
        <f>(0.7223+0.0056)*parameter_summary!DQ46+0.2721*parameter_summary!DQ44</f>
        <v>0</v>
      </c>
      <c r="DO28">
        <f>(0.7223+0.0056)*parameter_summary!DR46+0.2721*parameter_summary!DR44</f>
        <v>0</v>
      </c>
      <c r="DP28">
        <f>(0.7223+0.0056)*parameter_summary!DS46+0.2721*parameter_summary!DS44</f>
        <v>0</v>
      </c>
      <c r="DQ28">
        <f>(0.7223+0.0056)*parameter_summary!DT46+0.2721*parameter_summary!DT44</f>
        <v>0</v>
      </c>
      <c r="DR28">
        <f>(0.7223+0.0056)*parameter_summary!DU46+0.2721*parameter_summary!DU44</f>
        <v>0</v>
      </c>
      <c r="DS28">
        <f>(0.7223+0.0056)*parameter_summary!DV46+0.2721*parameter_summary!DV44</f>
        <v>0</v>
      </c>
      <c r="DT28">
        <f>(0.7223+0.0056)*parameter_summary!DW46+0.2721*parameter_summary!DW44</f>
        <v>0</v>
      </c>
      <c r="DU28">
        <f>(0.7223+0.0056)*parameter_summary!DX46+0.2721*parameter_summary!DX44</f>
        <v>0</v>
      </c>
      <c r="DV28">
        <f>(0.7223+0.0056)*parameter_summary!DY46+0.2721*parameter_summary!DY44</f>
        <v>0</v>
      </c>
      <c r="DW28">
        <f>(0.7223+0.0056)*parameter_summary!DZ46+0.2721*parameter_summary!DZ44</f>
        <v>0</v>
      </c>
      <c r="DX28">
        <f>(0.7223+0.0056)*parameter_summary!EA46+0.2721*parameter_summary!EA44</f>
        <v>0</v>
      </c>
      <c r="DY28">
        <f>(0.7223+0.0056)*parameter_summary!EB46+0.2721*parameter_summary!EB44</f>
        <v>0</v>
      </c>
      <c r="DZ28">
        <f>(0.7223+0.0056)*parameter_summary!EC46+0.2721*parameter_summary!EC44</f>
        <v>0</v>
      </c>
      <c r="EA28">
        <f>(0.7223+0.0056)*parameter_summary!ED46+0.2721*parameter_summary!ED44</f>
        <v>0</v>
      </c>
      <c r="EB28">
        <f>(0.7223+0.0056)*parameter_summary!EE46+0.2721*parameter_summary!EE44</f>
        <v>0</v>
      </c>
      <c r="EC28">
        <f>(0.7223+0.0056)*parameter_summary!EF46+0.2721*parameter_summary!EF44</f>
        <v>0</v>
      </c>
      <c r="ED28">
        <f>(0.7223+0.0056)*parameter_summary!EG46+0.2721*parameter_summary!EG44</f>
        <v>0</v>
      </c>
      <c r="EE28">
        <f>(0.7223+0.0056)*parameter_summary!EH46+0.2721*parameter_summary!EH44</f>
        <v>0</v>
      </c>
      <c r="EF28">
        <f>(0.7223+0.0056)*parameter_summary!EI46+0.2721*parameter_summary!EI44</f>
        <v>0</v>
      </c>
      <c r="EG28">
        <f>(0.7223+0.0056)*parameter_summary!EJ46+0.2721*parameter_summary!EJ44</f>
        <v>0</v>
      </c>
      <c r="EH28">
        <f>(0.7223+0.0056)*parameter_summary!EK46+0.2721*parameter_summary!EK44</f>
        <v>0</v>
      </c>
      <c r="EI28">
        <f>(0.7223+0.0056)*parameter_summary!EL46+0.2721*parameter_summary!EL44</f>
        <v>0</v>
      </c>
      <c r="EJ28">
        <f>(0.7223+0.0056)*parameter_summary!EM46+0.2721*parameter_summary!EM44</f>
        <v>0</v>
      </c>
      <c r="EK28">
        <f>(0.7223+0.0056)*parameter_summary!EN46+0.2721*parameter_summary!EN44</f>
        <v>0</v>
      </c>
      <c r="EL28">
        <f>(0.7223+0.0056)*parameter_summary!EO46+0.2721*parameter_summary!EO44</f>
        <v>0</v>
      </c>
      <c r="EM28">
        <f>(0.7223+0.0056)*parameter_summary!EP46+0.2721*parameter_summary!EP44</f>
        <v>0</v>
      </c>
      <c r="EN28">
        <f>(0.7223+0.0056)*parameter_summary!EQ46+0.2721*parameter_summary!EQ44</f>
        <v>0</v>
      </c>
      <c r="EO28">
        <f>(0.7223+0.0056)*parameter_summary!ER46+0.2721*parameter_summary!ER44</f>
        <v>0</v>
      </c>
      <c r="EP28">
        <f>(0.7223+0.0056)*parameter_summary!ES46+0.2721*parameter_summary!ES44</f>
        <v>0</v>
      </c>
      <c r="EQ28">
        <f>(0.7223+0.0056)*parameter_summary!ET46+0.2721*parameter_summary!ET44</f>
        <v>0</v>
      </c>
      <c r="ER28">
        <f>(0.7223+0.0056)*parameter_summary!EU46+0.2721*parameter_summary!EU44</f>
        <v>0</v>
      </c>
      <c r="ES28">
        <f>(0.7223+0.0056)*parameter_summary!EV46+0.2721*parameter_summary!EV44</f>
        <v>0</v>
      </c>
      <c r="ET28">
        <f>(0.7223+0.0056)*parameter_summary!EW46+0.2721*parameter_summary!EW44</f>
        <v>0</v>
      </c>
      <c r="EU28">
        <f>(0.7223+0.0056)*parameter_summary!EX46+0.2721*parameter_summary!EX44</f>
        <v>0</v>
      </c>
      <c r="EV28">
        <f>(0.7223+0.0056)*parameter_summary!EY46+0.2721*parameter_summary!EY44</f>
        <v>0</v>
      </c>
      <c r="EW28">
        <f>(0.7223+0.0056)*parameter_summary!EZ46+0.2721*parameter_summary!EZ44</f>
        <v>0</v>
      </c>
      <c r="EX28">
        <f>(0.7223+0.0056)*parameter_summary!FA46+0.2721*parameter_summary!FA44</f>
        <v>0</v>
      </c>
      <c r="EY28">
        <f>(0.7223+0.0056)*parameter_summary!FB46+0.2721*parameter_summary!FB44</f>
        <v>0</v>
      </c>
      <c r="EZ28">
        <f>(0.7223+0.0056)*parameter_summary!FC46+0.2721*parameter_summary!FC44</f>
        <v>0</v>
      </c>
      <c r="FA28">
        <f>(0.7223+0.0056)*parameter_summary!FD46+0.2721*parameter_summary!FD44</f>
        <v>0</v>
      </c>
      <c r="FB28">
        <f>(0.7223+0.0056)*parameter_summary!FE46+0.2721*parameter_summary!FE44</f>
        <v>0</v>
      </c>
      <c r="FC28">
        <f>(0.7223+0.0056)*parameter_summary!FF46+0.2721*parameter_summary!FF44</f>
        <v>0</v>
      </c>
      <c r="FD28">
        <f>(0.7223+0.0056)*parameter_summary!FG46+0.2721*parameter_summary!FG44</f>
        <v>0</v>
      </c>
      <c r="FE28">
        <f>(0.7223+0.0056)*parameter_summary!FH46+0.2721*parameter_summary!FH44</f>
        <v>0</v>
      </c>
      <c r="FF28">
        <f>(0.7223+0.0056)*parameter_summary!FI46+0.2721*parameter_summary!FI44</f>
        <v>0</v>
      </c>
      <c r="FG28">
        <f>(0.7223+0.0056)*parameter_summary!FJ46+0.2721*parameter_summary!FJ44</f>
        <v>0</v>
      </c>
      <c r="FH28">
        <f>(0.7223+0.0056)*parameter_summary!FK46+0.2721*parameter_summary!FK44</f>
        <v>0</v>
      </c>
      <c r="FI28">
        <f>(0.7223+0.0056)*parameter_summary!FL46+0.2721*parameter_summary!FL44</f>
        <v>0</v>
      </c>
      <c r="FJ28">
        <f>(0.7223+0.0056)*parameter_summary!FM46+0.2721*parameter_summary!FM44</f>
        <v>0</v>
      </c>
      <c r="FK28">
        <f>(0.7223+0.0056)*parameter_summary!FN46+0.2721*parameter_summary!FN44</f>
        <v>0</v>
      </c>
      <c r="FL28">
        <f>(0.7223+0.0056)*parameter_summary!FO46+0.2721*parameter_summary!FO44</f>
        <v>0</v>
      </c>
      <c r="FM28">
        <f>(0.7223+0.0056)*parameter_summary!FP46+0.2721*parameter_summary!FP44</f>
        <v>0</v>
      </c>
      <c r="FN28">
        <f>(0.7223+0.0056)*parameter_summary!FQ46+0.2721*parameter_summary!FQ44</f>
        <v>0</v>
      </c>
      <c r="FO28">
        <f>(0.7223+0.0056)*parameter_summary!FR46+0.2721*parameter_summary!FR44</f>
        <v>0</v>
      </c>
      <c r="FP28">
        <f>(0.7223+0.0056)*parameter_summary!FS46+0.2721*parameter_summary!FS44</f>
        <v>0</v>
      </c>
      <c r="FQ28">
        <f>(0.7223+0.0056)*parameter_summary!FT46+0.2721*parameter_summary!FT44</f>
        <v>0</v>
      </c>
      <c r="FR28">
        <f>(0.7223+0.0056)*parameter_summary!FU46+0.2721*parameter_summary!FU44</f>
        <v>0</v>
      </c>
      <c r="FS28">
        <f>(0.7223+0.0056)*parameter_summary!FV46+0.2721*parameter_summary!FV44</f>
        <v>0</v>
      </c>
      <c r="FT28">
        <f>(0.7223+0.0056)*parameter_summary!FW46+0.2721*parameter_summary!FW44</f>
        <v>0</v>
      </c>
      <c r="FU28">
        <f>(0.7223+0.0056)*parameter_summary!FX46+0.2721*parameter_summary!FX44</f>
        <v>0</v>
      </c>
      <c r="FV28">
        <f>(0.7223+0.0056)*parameter_summary!FY46+0.2721*parameter_summary!FY44</f>
        <v>0</v>
      </c>
      <c r="FW28">
        <f>(0.7223+0.0056)*parameter_summary!FZ46+0.2721*parameter_summary!FZ44</f>
        <v>0</v>
      </c>
      <c r="FX28">
        <f>(0.7223+0.0056)*parameter_summary!GA46+0.2721*parameter_summary!GA44</f>
        <v>0</v>
      </c>
      <c r="FY28">
        <f>(0.7223+0.0056)*parameter_summary!GB46+0.2721*parameter_summary!GB44</f>
        <v>0</v>
      </c>
      <c r="FZ28">
        <f>(0.7223+0.0056)*parameter_summary!GC46+0.2721*parameter_summary!GC44</f>
        <v>0</v>
      </c>
      <c r="GA28">
        <f>(0.7223+0.0056)*parameter_summary!GD46+0.2721*parameter_summary!GD44</f>
        <v>0</v>
      </c>
      <c r="GB28">
        <f>(0.7223+0.0056)*parameter_summary!GE46+0.2721*parameter_summary!GE44</f>
        <v>0</v>
      </c>
      <c r="GC28">
        <f>(0.7223+0.0056)*parameter_summary!GF46+0.2721*parameter_summary!GF44</f>
        <v>0</v>
      </c>
      <c r="GD28">
        <f>(0.7223+0.0056)*parameter_summary!GG46+0.2721*parameter_summary!GG44</f>
        <v>0</v>
      </c>
      <c r="GE28">
        <f>(0.7223+0.0056)*parameter_summary!GH46+0.2721*parameter_summary!GH44</f>
        <v>0</v>
      </c>
      <c r="GF28">
        <f>(0.7223+0.0056)*parameter_summary!GI46+0.2721*parameter_summary!GI44</f>
        <v>0</v>
      </c>
      <c r="GG28">
        <f>(0.7223+0.0056)*parameter_summary!GJ46+0.2721*parameter_summary!GJ44</f>
        <v>0</v>
      </c>
      <c r="GH28">
        <f>(0.7223+0.0056)*parameter_summary!GK46+0.2721*parameter_summary!GK44</f>
        <v>0</v>
      </c>
      <c r="GI28">
        <f>(0.7223+0.0056)*parameter_summary!GL46+0.2721*parameter_summary!GL44</f>
        <v>0</v>
      </c>
      <c r="GJ28">
        <f>(0.7223+0.0056)*parameter_summary!GM46+0.2721*parameter_summary!GM44</f>
        <v>0</v>
      </c>
      <c r="GK28">
        <f>(0.7223+0.0056)*parameter_summary!GN46+0.2721*parameter_summary!GN44</f>
        <v>0</v>
      </c>
      <c r="GL28">
        <f>(0.7223+0.0056)*parameter_summary!GO46+0.2721*parameter_summary!GO44</f>
        <v>0</v>
      </c>
      <c r="GM28">
        <f>(0.7223+0.0056)*parameter_summary!GP46+0.2721*parameter_summary!GP44</f>
        <v>0</v>
      </c>
      <c r="GN28">
        <f>(0.7223+0.0056)*parameter_summary!GQ46+0.2721*parameter_summary!GQ44</f>
        <v>0</v>
      </c>
      <c r="GO28">
        <f>(0.7223+0.0056)*parameter_summary!GR46+0.2721*parameter_summary!GR44</f>
        <v>0</v>
      </c>
      <c r="GP28">
        <f>(0.7223+0.0056)*parameter_summary!GS46+0.2721*parameter_summary!GS44</f>
        <v>0</v>
      </c>
      <c r="GQ28">
        <f>(0.7223+0.0056)*parameter_summary!GT46+0.2721*parameter_summary!GT44</f>
        <v>0</v>
      </c>
      <c r="GR28">
        <f>(0.7223+0.0056)*parameter_summary!GU46+0.2721*parameter_summary!GU44</f>
        <v>0</v>
      </c>
      <c r="GS28">
        <f>(0.7223+0.0056)*parameter_summary!GV46+0.2721*parameter_summary!GV44</f>
        <v>0</v>
      </c>
      <c r="GT28">
        <f>(0.7223+0.0056)*parameter_summary!GW46+0.2721*parameter_summary!GW44</f>
        <v>0</v>
      </c>
      <c r="GU28">
        <f>(0.7223+0.0056)*parameter_summary!GX46+0.2721*parameter_summary!GX44</f>
        <v>0</v>
      </c>
      <c r="GV28">
        <f>(0.7223+0.0056)*parameter_summary!GY46+0.2721*parameter_summary!GY44</f>
        <v>0</v>
      </c>
      <c r="GW28">
        <f>(0.7223+0.0056)*parameter_summary!GZ46+0.2721*parameter_summary!GZ44</f>
        <v>0</v>
      </c>
      <c r="GX28">
        <f>(0.7223+0.0056)*parameter_summary!HA46+0.2721*parameter_summary!HA44</f>
        <v>0</v>
      </c>
      <c r="GY28">
        <f>(0.7223+0.0056)*parameter_summary!HB46+0.2721*parameter_summary!HB44</f>
        <v>0</v>
      </c>
      <c r="GZ28">
        <f>(0.7223+0.0056)*parameter_summary!HC46+0.2721*parameter_summary!HC44</f>
        <v>0</v>
      </c>
      <c r="HA28">
        <f>(0.7223+0.0056)*parameter_summary!HD46+0.2721*parameter_summary!HD44</f>
        <v>0</v>
      </c>
      <c r="HB28">
        <f>(0.7223+0.0056)*parameter_summary!HE46+0.2721*parameter_summary!HE44</f>
        <v>0</v>
      </c>
      <c r="HC28">
        <f>(0.7223+0.0056)*parameter_summary!HF46+0.2721*parameter_summary!HF44</f>
        <v>0</v>
      </c>
      <c r="HD28">
        <f>(0.7223+0.0056)*parameter_summary!HG46+0.2721*parameter_summary!HG44</f>
        <v>0</v>
      </c>
      <c r="HE28">
        <f>(0.7223+0.0056)*parameter_summary!HH46+0.2721*parameter_summary!HH44</f>
        <v>0</v>
      </c>
      <c r="HF28">
        <f>(0.7223+0.0056)*parameter_summary!HI46+0.2721*parameter_summary!HI44</f>
        <v>0</v>
      </c>
      <c r="HG28">
        <f>(0.7223+0.0056)*parameter_summary!HJ46+0.2721*parameter_summary!HJ44</f>
        <v>0</v>
      </c>
      <c r="HH28">
        <f>(0.7223+0.0056)*parameter_summary!HK46+0.2721*parameter_summary!HK44</f>
        <v>0</v>
      </c>
      <c r="HI28">
        <f>(0.7223+0.0056)*parameter_summary!HL46+0.2721*parameter_summary!HL44</f>
        <v>0</v>
      </c>
      <c r="HJ28">
        <f>(0.7223+0.0056)*parameter_summary!HM46+0.2721*parameter_summary!HM44</f>
        <v>1918.0250000000001</v>
      </c>
      <c r="HK28">
        <f>(0.7223+0.0056)*parameter_summary!HN46+0.2721*parameter_summary!HN44</f>
        <v>1918.0250000000001</v>
      </c>
      <c r="HL28">
        <f>(0.7223+0.0056)*parameter_summary!HO46+0.2721*parameter_summary!HO44</f>
        <v>1918.0250000000001</v>
      </c>
      <c r="HM28">
        <f>(0.7223+0.0056)*parameter_summary!HP46+0.2721*parameter_summary!HP44</f>
        <v>1918.0250000000001</v>
      </c>
      <c r="HN28">
        <f>(0.7223+0.0056)*parameter_summary!HQ46+0.2721*parameter_summary!HQ44</f>
        <v>1918.0250000000001</v>
      </c>
      <c r="HO28">
        <f>(0.7223+0.0056)*parameter_summary!HR46+0.2721*parameter_summary!HR44</f>
        <v>1918.0250000000001</v>
      </c>
      <c r="HP28">
        <f>(0.7223+0.0056)*parameter_summary!HS46+0.2721*parameter_summary!HS44</f>
        <v>1918.0250000000001</v>
      </c>
      <c r="HQ28">
        <f>(0.7223+0.0056)*parameter_summary!HT46+0.2721*parameter_summary!HT44</f>
        <v>1918.0250000000001</v>
      </c>
      <c r="HR28">
        <f>(0.7223+0.0056)*parameter_summary!HU46+0.2721*parameter_summary!HU44</f>
        <v>1918.0250000000001</v>
      </c>
      <c r="HS28">
        <f>(0.7223+0.0056)*parameter_summary!HV46+0.2721*parameter_summary!HV44</f>
        <v>1918.0250000000001</v>
      </c>
      <c r="HT28">
        <f>(0.7223+0.0056)*parameter_summary!HW46+0.2721*parameter_summary!HW44</f>
        <v>1918.0250000000001</v>
      </c>
      <c r="HU28">
        <f>(0.7223+0.0056)*parameter_summary!HX46+0.2721*parameter_summary!HX44</f>
        <v>1918.0250000000001</v>
      </c>
      <c r="HV28">
        <f>(0.7223+0.0056)*parameter_summary!HY46+0.2721*parameter_summary!HY44</f>
        <v>1918.0250000000001</v>
      </c>
      <c r="HW28">
        <f>(0.7223+0.0056)*parameter_summary!HZ46+0.2721*parameter_summary!HZ44</f>
        <v>1918.0250000000001</v>
      </c>
      <c r="HX28">
        <f>(0.7223+0.0056)*parameter_summary!IA46+0.2721*parameter_summary!IA44</f>
        <v>1918.0250000000001</v>
      </c>
      <c r="HY28">
        <f>(0.7223+0.0056)*parameter_summary!IB46+0.2721*parameter_summary!IB44</f>
        <v>1918.0250000000001</v>
      </c>
      <c r="HZ28">
        <f>(0.7223+0.0056)*parameter_summary!IC46+0.2721*parameter_summary!IC44</f>
        <v>1918.0250000000001</v>
      </c>
      <c r="IA28">
        <f>(0.7223+0.0056)*parameter_summary!ID46+0.2721*parameter_summary!ID44</f>
        <v>1918.0250000000001</v>
      </c>
      <c r="IB28">
        <f>(0.7223+0.0056)*parameter_summary!IE46+0.2721*parameter_summary!IE44</f>
        <v>1918.0250000000001</v>
      </c>
      <c r="IC28">
        <f>(0.7223+0.0056)*parameter_summary!IF46+0.2721*parameter_summary!IF44</f>
        <v>1918.0250000000001</v>
      </c>
      <c r="ID28">
        <f>(0.7223+0.0056)*parameter_summary!IG46+0.2721*parameter_summary!IG44</f>
        <v>1918.0250000000001</v>
      </c>
      <c r="IE28">
        <f>(0.7223+0.0056)*parameter_summary!IH46+0.2721*parameter_summary!IH44</f>
        <v>1918.0250000000001</v>
      </c>
      <c r="IF28">
        <f>(0.7223+0.0056)*parameter_summary!II46+0.2721*parameter_summary!II44</f>
        <v>1918.0250000000001</v>
      </c>
      <c r="IG28">
        <f>(0.7223+0.0056)*parameter_summary!IJ46+0.2721*parameter_summary!IJ44</f>
        <v>1918.0250000000001</v>
      </c>
      <c r="IH28">
        <f>(0.7223+0.0056)*parameter_summary!IK46+0.2721*parameter_summary!IK44</f>
        <v>1518.0250000000001</v>
      </c>
      <c r="II28">
        <f>(0.7223+0.0056)*parameter_summary!IL46+0.2721*parameter_summary!IL44</f>
        <v>1518.0250000000001</v>
      </c>
      <c r="IJ28">
        <f>(0.7223+0.0056)*parameter_summary!IM46+0.2721*parameter_summary!IM44</f>
        <v>1518.0250000000001</v>
      </c>
      <c r="IK28">
        <f>(0.7223+0.0056)*parameter_summary!IN46+0.2721*parameter_summary!IN44</f>
        <v>1518.0250000000001</v>
      </c>
      <c r="IL28">
        <f>(0.7223+0.0056)*parameter_summary!IO46+0.2721*parameter_summary!IO44</f>
        <v>1518.0250000000001</v>
      </c>
      <c r="IM28">
        <f>(0.7223+0.0056)*parameter_summary!IP46+0.2721*parameter_summary!IP44</f>
        <v>1518.0250000000001</v>
      </c>
      <c r="IN28">
        <f>(0.7223+0.0056)*parameter_summary!IQ46+0.2721*parameter_summary!IQ44</f>
        <v>1518.0250000000001</v>
      </c>
      <c r="IO28">
        <f>(0.7223+0.0056)*parameter_summary!IR46+0.2721*parameter_summary!IR44</f>
        <v>1518.0250000000001</v>
      </c>
      <c r="IP28">
        <f>(0.7223+0.0056)*parameter_summary!IS46+0.2721*parameter_summary!IS44</f>
        <v>1518.0250000000001</v>
      </c>
      <c r="IQ28">
        <f>(0.7223+0.0056)*parameter_summary!IT46+0.2721*parameter_summary!IT44</f>
        <v>1518.0250000000001</v>
      </c>
      <c r="IR28">
        <f>(0.7223+0.0056)*parameter_summary!IU46+0.2721*parameter_summary!IU44</f>
        <v>1518.0250000000001</v>
      </c>
      <c r="IS28">
        <f>(0.7223+0.0056)*parameter_summary!IV46+0.2721*parameter_summary!IV44</f>
        <v>1518.0250000000001</v>
      </c>
      <c r="IT28">
        <f>(0.7223+0.0056)*parameter_summary!IW46+0.2721*parameter_summary!IW44</f>
        <v>1254.42</v>
      </c>
      <c r="IU28">
        <f>(0.7223+0.0056)*parameter_summary!IX46+0.2721*parameter_summary!IX44</f>
        <v>1254.42</v>
      </c>
      <c r="IV28">
        <f>(0.7223+0.0056)*parameter_summary!IY46+0.2721*parameter_summary!IY44</f>
        <v>1254.42</v>
      </c>
      <c r="IW28">
        <f>(0.7223+0.0056)*parameter_summary!IZ46+0.2721*parameter_summary!IZ44</f>
        <v>1254.42</v>
      </c>
      <c r="IX28">
        <f>(0.7223+0.0056)*parameter_summary!JA46+0.2721*parameter_summary!JA44</f>
        <v>1254.42</v>
      </c>
      <c r="IY28">
        <f>(0.7223+0.0056)*parameter_summary!JB46+0.2721*parameter_summary!JB44</f>
        <v>1254.42</v>
      </c>
      <c r="IZ28">
        <f>(0.7223+0.0056)*parameter_summary!JC46+0.2721*parameter_summary!JC44</f>
        <v>1254.42</v>
      </c>
      <c r="JA28">
        <f>(0.7223+0.0056)*parameter_summary!JD46+0.2721*parameter_summary!JD44</f>
        <v>1254.42</v>
      </c>
      <c r="JB28">
        <f>(0.7223+0.0056)*parameter_summary!JE46+0.2721*parameter_summary!JE44</f>
        <v>1254.42</v>
      </c>
      <c r="JC28">
        <f>(0.7223+0.0056)*parameter_summary!JF46+0.2721*parameter_summary!JF44</f>
        <v>1254.42</v>
      </c>
      <c r="JD28">
        <f>(0.7223+0.0056)*parameter_summary!JG46+0.2721*parameter_summary!JG44</f>
        <v>1254.42</v>
      </c>
      <c r="JE28">
        <f>(0.7223+0.0056)*parameter_summary!JH46+0.2721*parameter_summary!JH44</f>
        <v>1254.42</v>
      </c>
      <c r="JF28">
        <f>(0.7223+0.0056)*parameter_summary!JI46+0.2721*parameter_summary!JI44</f>
        <v>1054.42</v>
      </c>
      <c r="JG28">
        <f>(0.7223+0.0056)*parameter_summary!JJ46+0.2721*parameter_summary!JJ44</f>
        <v>1054.42</v>
      </c>
      <c r="JH28">
        <f>(0.7223+0.0056)*parameter_summary!JK46+0.2721*parameter_summary!JK44</f>
        <v>1054.42</v>
      </c>
      <c r="JI28">
        <f>(0.7223+0.0056)*parameter_summary!JL46+0.2721*parameter_summary!JL44</f>
        <v>1054.42</v>
      </c>
      <c r="JJ28">
        <f>(0.7223+0.0056)*parameter_summary!JM46+0.2721*parameter_summary!JM44</f>
        <v>1054.42</v>
      </c>
      <c r="JK28">
        <f>(0.7223+0.0056)*parameter_summary!JN46+0.2721*parameter_summary!JN44</f>
        <v>1054.42</v>
      </c>
      <c r="JL28">
        <f>(0.7223+0.0056)*parameter_summary!JO46+0.2721*parameter_summary!JO44</f>
        <v>1054.42</v>
      </c>
      <c r="JM28">
        <f>(0.7223+0.0056)*parameter_summary!JP46+0.2721*parameter_summary!JP44</f>
        <v>1054.42</v>
      </c>
      <c r="JN28">
        <f>(0.7223+0.0056)*parameter_summary!JQ46+0.2721*parameter_summary!JQ44</f>
        <v>1054.42</v>
      </c>
      <c r="JO28">
        <f>(0.7223+0.0056)*parameter_summary!JR46+0.2721*parameter_summary!JR44</f>
        <v>1054.42</v>
      </c>
      <c r="JP28">
        <f>(0.7223+0.0056)*parameter_summary!JS46+0.2721*parameter_summary!JS44</f>
        <v>1054.42</v>
      </c>
      <c r="JQ28">
        <f>(0.7223+0.0056)*parameter_summary!JT46+0.2721*parameter_summary!JT44</f>
        <v>1054.42</v>
      </c>
      <c r="JR28">
        <f>(0.7223+0.0056)*parameter_summary!JU46+0.2721*parameter_summary!JU44</f>
        <v>904.42000000000007</v>
      </c>
      <c r="JS28">
        <f>(0.7223+0.0056)*parameter_summary!JV46+0.2721*parameter_summary!JV44</f>
        <v>904.42000000000007</v>
      </c>
      <c r="JT28">
        <f>(0.7223+0.0056)*parameter_summary!JW46+0.2721*parameter_summary!JW44</f>
        <v>904.42000000000007</v>
      </c>
      <c r="JU28">
        <f>(0.7223+0.0056)*parameter_summary!JX46+0.2721*parameter_summary!JX44</f>
        <v>904.42000000000007</v>
      </c>
      <c r="JV28">
        <f>(0.7223+0.0056)*parameter_summary!JY46+0.2721*parameter_summary!JY44</f>
        <v>904.42000000000007</v>
      </c>
      <c r="JW28">
        <f>(0.7223+0.0056)*parameter_summary!JZ46+0.2721*parameter_summary!JZ44</f>
        <v>904.42000000000007</v>
      </c>
      <c r="JX28">
        <f>(0.7223+0.0056)*parameter_summary!KA46+0.2721*parameter_summary!KA44</f>
        <v>904.42000000000007</v>
      </c>
      <c r="JY28">
        <f>(0.7223+0.0056)*parameter_summary!KB46+0.2721*parameter_summary!KB44</f>
        <v>904.42000000000007</v>
      </c>
      <c r="JZ28">
        <f>(0.7223+0.0056)*parameter_summary!KC46+0.2721*parameter_summary!KC44</f>
        <v>904.42000000000007</v>
      </c>
      <c r="KA28">
        <f>(0.7223+0.0056)*parameter_summary!KD46+0.2721*parameter_summary!KD44</f>
        <v>904.42000000000007</v>
      </c>
      <c r="KB28">
        <f>(0.7223+0.0056)*parameter_summary!KE46+0.2721*parameter_summary!KE44</f>
        <v>904.42000000000007</v>
      </c>
      <c r="KC28">
        <f>(0.7223+0.0056)*parameter_summary!KF46+0.2721*parameter_summary!KF44</f>
        <v>904.42000000000007</v>
      </c>
      <c r="KD28">
        <f>(0.7223+0.0056)*parameter_summary!KG46+0.2721*parameter_summary!KG44</f>
        <v>904.42000000000007</v>
      </c>
      <c r="KE28">
        <f>(0.7223+0.0056)*parameter_summary!KH46+0.2721*parameter_summary!KH44</f>
        <v>904.42000000000007</v>
      </c>
      <c r="KF28">
        <f>(0.7223+0.0056)*parameter_summary!KI46+0.2721*parameter_summary!KI44</f>
        <v>904.42000000000007</v>
      </c>
      <c r="KG28">
        <f>(0.7223+0.0056)*parameter_summary!KJ46+0.2721*parameter_summary!KJ44</f>
        <v>720.81500000000005</v>
      </c>
      <c r="KH28">
        <f>(0.7223+0.0056)*parameter_summary!KK46+0.2721*parameter_summary!KK44</f>
        <v>720.81500000000005</v>
      </c>
      <c r="KI28">
        <f>(0.7223+0.0056)*parameter_summary!KL46+0.2721*parameter_summary!KL44</f>
        <v>720.81500000000005</v>
      </c>
      <c r="KJ28">
        <f>(0.7223+0.0056)*parameter_summary!KM46+0.2721*parameter_summary!KM44</f>
        <v>720.81500000000005</v>
      </c>
      <c r="KK28">
        <f>(0.7223+0.0056)*parameter_summary!KN46+0.2721*parameter_summary!KN44</f>
        <v>720.81500000000005</v>
      </c>
      <c r="KL28">
        <f>(0.7223+0.0056)*parameter_summary!KO46+0.2721*parameter_summary!KO44</f>
        <v>720.81500000000005</v>
      </c>
      <c r="KM28">
        <f>(0.7223+0.0056)*parameter_summary!KP46+0.2721*parameter_summary!KP44</f>
        <v>529.93100000000004</v>
      </c>
      <c r="KN28">
        <f>(0.7223+0.0056)*parameter_summary!KQ46+0.2721*parameter_summary!KQ44</f>
        <v>529.93100000000004</v>
      </c>
      <c r="KO28">
        <f>(0.7223+0.0056)*parameter_summary!KR46+0.2721*parameter_summary!KR44</f>
        <v>529.93100000000004</v>
      </c>
      <c r="KP28">
        <f>(0.7223+0.0056)*parameter_summary!KS46+0.2721*parameter_summary!KS44</f>
        <v>529.93100000000004</v>
      </c>
      <c r="KQ28">
        <f>(0.7223+0.0056)*parameter_summary!KT46+0.2721*parameter_summary!KT44</f>
        <v>529.93100000000004</v>
      </c>
      <c r="KR28">
        <f>(0.7223+0.0056)*parameter_summary!KU46+0.2721*parameter_summary!KU44</f>
        <v>529.93100000000004</v>
      </c>
      <c r="KS28">
        <f>(0.7223+0.0056)*parameter_summary!KV46+0.2721*parameter_summary!KV44</f>
        <v>529.93100000000004</v>
      </c>
      <c r="KT28">
        <f>(0.7223+0.0056)*parameter_summary!KW46+0.2721*parameter_summary!KW44</f>
        <v>529.93100000000004</v>
      </c>
      <c r="KU28">
        <f>(0.7223+0.0056)*parameter_summary!KX46+0.2721*parameter_summary!KX44</f>
        <v>529.93100000000004</v>
      </c>
      <c r="KV28">
        <f>(0.7223+0.0056)*parameter_summary!KY46+0.2721*parameter_summary!KY44</f>
        <v>529.93100000000004</v>
      </c>
      <c r="KW28">
        <f>(0.7223+0.0056)*parameter_summary!KZ46+0.2721*parameter_summary!KZ44</f>
        <v>529.93100000000004</v>
      </c>
      <c r="KX28">
        <f>(0.7223+0.0056)*parameter_summary!LA46+0.2721*parameter_summary!LA44</f>
        <v>529.93100000000004</v>
      </c>
      <c r="KY28">
        <f>(0.7223+0.0056)*parameter_summary!LB46+0.2721*parameter_summary!LB44</f>
        <v>529.93100000000004</v>
      </c>
      <c r="KZ28">
        <f>(0.7223+0.0056)*parameter_summary!LC46+0.2721*parameter_summary!LC44</f>
        <v>529.93100000000004</v>
      </c>
      <c r="LA28">
        <f>(0.7223+0.0056)*parameter_summary!LD46+0.2721*parameter_summary!LD44</f>
        <v>529.93100000000004</v>
      </c>
    </row>
    <row r="29" spans="1:313">
      <c r="A29" t="str">
        <f>parameter_summary!B47</f>
        <v>"Bank loan interest rates for households (small) in Switzerland, monthly data (1991-2016) in [% pa]"</v>
      </c>
      <c r="B29">
        <f>parameter_summary!E47</f>
        <v>8.9316566318991679</v>
      </c>
      <c r="C29">
        <f>parameter_summary!F47</f>
        <v>8.9540698229453426</v>
      </c>
      <c r="D29">
        <f>parameter_summary!G47</f>
        <v>8.8307972721914005</v>
      </c>
      <c r="E29">
        <f>parameter_summary!H47</f>
        <v>8.7635576990528872</v>
      </c>
      <c r="F29">
        <f>parameter_summary!I47</f>
        <v>8.7411445080067161</v>
      </c>
      <c r="G29">
        <f>parameter_summary!J47</f>
        <v>8.7299379124836314</v>
      </c>
      <c r="H29">
        <f>parameter_summary!K47</f>
        <v>8.7299379124836314</v>
      </c>
      <c r="I29">
        <f>parameter_summary!L47</f>
        <v>8.7299379124836332</v>
      </c>
      <c r="J29">
        <f>parameter_summary!M47</f>
        <v>8.6963181259143756</v>
      </c>
      <c r="K29">
        <f>parameter_summary!N47</f>
        <v>8.6963181259143756</v>
      </c>
      <c r="L29">
        <f>parameter_summary!O47</f>
        <v>8.6963181259143756</v>
      </c>
      <c r="M29">
        <f>parameter_summary!P47</f>
        <v>8.7411445080067178</v>
      </c>
      <c r="N29">
        <f>parameter_summary!Q47</f>
        <v>8.7747642945759754</v>
      </c>
      <c r="O29">
        <f>parameter_summary!R47</f>
        <v>8.7747642945759754</v>
      </c>
      <c r="P29">
        <f>parameter_summary!S47</f>
        <v>8.7635576990528889</v>
      </c>
      <c r="Q29">
        <f>parameter_summary!T47</f>
        <v>8.7411445080067178</v>
      </c>
      <c r="R29">
        <f>parameter_summary!U47</f>
        <v>8.7523511035298043</v>
      </c>
      <c r="S29">
        <f>parameter_summary!V47</f>
        <v>8.7523511035298043</v>
      </c>
      <c r="T29">
        <f>parameter_summary!W47</f>
        <v>8.7747642945759736</v>
      </c>
      <c r="U29">
        <f>parameter_summary!X47</f>
        <v>8.8195906766683176</v>
      </c>
      <c r="V29">
        <f>parameter_summary!Y47</f>
        <v>8.842003867714487</v>
      </c>
      <c r="W29">
        <f>parameter_summary!Z47</f>
        <v>8.842003867714487</v>
      </c>
      <c r="X29">
        <f>parameter_summary!AA47</f>
        <v>8.6066653617296911</v>
      </c>
      <c r="Y29">
        <f>parameter_summary!AB47</f>
        <v>8.4609796199295797</v>
      </c>
      <c r="Z29">
        <f>parameter_summary!AC47</f>
        <v>8.4049466423141546</v>
      </c>
      <c r="AA29">
        <f>parameter_summary!AD47</f>
        <v>7.9006498437753025</v>
      </c>
      <c r="AB29">
        <f>parameter_summary!AE47</f>
        <v>7.8670300572060476</v>
      </c>
      <c r="AC29">
        <f>parameter_summary!AF47</f>
        <v>7.5420387870365682</v>
      </c>
      <c r="AD29">
        <f>parameter_summary!AG47</f>
        <v>7.3291134720979425</v>
      </c>
      <c r="AE29">
        <f>parameter_summary!AH47</f>
        <v>7.2394607079132562</v>
      </c>
      <c r="AF29">
        <f>parameter_summary!AI47</f>
        <v>6.8920562466976056</v>
      </c>
      <c r="AG29">
        <f>parameter_summary!AJ47</f>
        <v>6.7351639093744069</v>
      </c>
      <c r="AH29">
        <f>parameter_summary!AK47</f>
        <v>6.7351639093744069</v>
      </c>
      <c r="AI29">
        <f>parameter_summary!AL47</f>
        <v>6.6903375272820638</v>
      </c>
      <c r="AJ29">
        <f>parameter_summary!AM47</f>
        <v>6.5110319989126966</v>
      </c>
      <c r="AK29">
        <f>parameter_summary!AN47</f>
        <v>6.2532803018817296</v>
      </c>
      <c r="AL29">
        <f>parameter_summary!AO47</f>
        <v>6.2084539197893855</v>
      </c>
      <c r="AM29">
        <f>parameter_summary!AP47</f>
        <v>6.1636275376970442</v>
      </c>
      <c r="AN29">
        <f>parameter_summary!AQ47</f>
        <v>6.1636275376970442</v>
      </c>
      <c r="AO29">
        <f>parameter_summary!AR47</f>
        <v>6.1636275376970442</v>
      </c>
      <c r="AP29">
        <f>parameter_summary!AS47</f>
        <v>6.1636275376970442</v>
      </c>
      <c r="AQ29">
        <f>parameter_summary!AT47</f>
        <v>6.1636275376970442</v>
      </c>
      <c r="AR29">
        <f>parameter_summary!AU47</f>
        <v>6.1860407287432144</v>
      </c>
      <c r="AS29">
        <f>parameter_summary!AV47</f>
        <v>6.1636275376970442</v>
      </c>
      <c r="AT29">
        <f>parameter_summary!AW47</f>
        <v>6.1636275376970442</v>
      </c>
      <c r="AU29">
        <f>parameter_summary!AX47</f>
        <v>6.1636275376970442</v>
      </c>
      <c r="AV29">
        <f>parameter_summary!AY47</f>
        <v>6.1636275376970442</v>
      </c>
      <c r="AW29">
        <f>parameter_summary!AZ47</f>
        <v>6.1636275376970424</v>
      </c>
      <c r="AX29">
        <f>parameter_summary!BA47</f>
        <v>6.1860407287432135</v>
      </c>
      <c r="AY29">
        <f>parameter_summary!BB47</f>
        <v>6.1860407287432144</v>
      </c>
      <c r="AZ29">
        <f>parameter_summary!BC47</f>
        <v>6.2532803018817269</v>
      </c>
      <c r="BA29">
        <f>parameter_summary!BD47</f>
        <v>6.2756934929278971</v>
      </c>
      <c r="BB29">
        <f>parameter_summary!BE47</f>
        <v>6.253280301881726</v>
      </c>
      <c r="BC29">
        <f>parameter_summary!BF47</f>
        <v>6.2532803018817269</v>
      </c>
      <c r="BD29">
        <f>parameter_summary!BG47</f>
        <v>6.230867110835554</v>
      </c>
      <c r="BE29">
        <f>parameter_summary!BH47</f>
        <v>6.1860407287432118</v>
      </c>
      <c r="BF29">
        <f>parameter_summary!BI47</f>
        <v>6.1972473242662991</v>
      </c>
      <c r="BG29">
        <f>parameter_summary!BJ47</f>
        <v>5.973115413804587</v>
      </c>
      <c r="BH29">
        <f>parameter_summary!BK47</f>
        <v>5.9282890317122465</v>
      </c>
      <c r="BI29">
        <f>parameter_summary!BL47</f>
        <v>5.7153637167736209</v>
      </c>
      <c r="BJ29">
        <f>parameter_summary!BM47</f>
        <v>5.6369175481120219</v>
      </c>
      <c r="BK29">
        <f>parameter_summary!BN47</f>
        <v>5.6145043570658508</v>
      </c>
      <c r="BL29">
        <f>parameter_summary!BO47</f>
        <v>5.6257109525889364</v>
      </c>
      <c r="BM29">
        <f>parameter_summary!BP47</f>
        <v>5.6032977615427662</v>
      </c>
      <c r="BN29">
        <f>parameter_summary!BQ47</f>
        <v>5.6032977615427662</v>
      </c>
      <c r="BO29">
        <f>parameter_summary!BR47</f>
        <v>5.6032977615427662</v>
      </c>
      <c r="BP29">
        <f>parameter_summary!BS47</f>
        <v>5.6032977615427662</v>
      </c>
      <c r="BQ29">
        <f>parameter_summary!BT47</f>
        <v>5.6032977615427662</v>
      </c>
      <c r="BR29">
        <f>parameter_summary!BU47</f>
        <v>5.6032977615427662</v>
      </c>
      <c r="BS29">
        <f>parameter_summary!BV47</f>
        <v>5.6032977615427662</v>
      </c>
      <c r="BT29">
        <f>parameter_summary!BW47</f>
        <v>5.4015790421272269</v>
      </c>
      <c r="BU29">
        <f>parameter_summary!BX47</f>
        <v>5.3791658510810549</v>
      </c>
      <c r="BV29">
        <f>parameter_summary!BY47</f>
        <v>5.3679592555579694</v>
      </c>
      <c r="BW29">
        <f>parameter_summary!BZ47</f>
        <v>5.3567526600348847</v>
      </c>
      <c r="BX29">
        <f>parameter_summary!CA47</f>
        <v>5.1214141540500888</v>
      </c>
      <c r="BY29">
        <f>parameter_summary!CB47</f>
        <v>5.0990009630039168</v>
      </c>
      <c r="BZ29">
        <f>parameter_summary!CC47</f>
        <v>5.0877943674808304</v>
      </c>
      <c r="CA29">
        <f>parameter_summary!CD47</f>
        <v>5.0765877719577448</v>
      </c>
      <c r="CB29">
        <f>parameter_summary!CE47</f>
        <v>4.8412492659729498</v>
      </c>
      <c r="CC29">
        <f>parameter_summary!CF47</f>
        <v>4.8300426704498634</v>
      </c>
      <c r="CD29">
        <f>parameter_summary!CG47</f>
        <v>4.8188360749267787</v>
      </c>
      <c r="CE29">
        <f>parameter_summary!CH47</f>
        <v>4.8188360749267787</v>
      </c>
      <c r="CF29">
        <f>parameter_summary!CI47</f>
        <v>4.8188360749267787</v>
      </c>
      <c r="CG29">
        <f>parameter_summary!CJ47</f>
        <v>4.8188360749267787</v>
      </c>
      <c r="CH29">
        <f>parameter_summary!CK47</f>
        <v>4.8188360749267787</v>
      </c>
      <c r="CI29">
        <f>parameter_summary!CL47</f>
        <v>4.5386711868496405</v>
      </c>
      <c r="CJ29">
        <f>parameter_summary!CM47</f>
        <v>4.5386711868496405</v>
      </c>
      <c r="CK29">
        <f>parameter_summary!CN47</f>
        <v>4.5386711868496405</v>
      </c>
      <c r="CL29">
        <f>parameter_summary!CO47</f>
        <v>4.5386711868496405</v>
      </c>
      <c r="CM29">
        <f>parameter_summary!CP47</f>
        <v>4.5386711868496405</v>
      </c>
      <c r="CN29">
        <f>parameter_summary!CQ47</f>
        <v>4.5386711868496405</v>
      </c>
      <c r="CO29">
        <f>parameter_summary!CR47</f>
        <v>4.5386711868496405</v>
      </c>
      <c r="CP29">
        <f>parameter_summary!CS47</f>
        <v>4.5386711868496405</v>
      </c>
      <c r="CQ29">
        <f>parameter_summary!CT47</f>
        <v>4.5386711868496397</v>
      </c>
      <c r="CR29">
        <f>parameter_summary!CU47</f>
        <v>4.5162579958034685</v>
      </c>
      <c r="CS29">
        <f>parameter_summary!CV47</f>
        <v>4.505051400280383</v>
      </c>
      <c r="CT29">
        <f>parameter_summary!CW47</f>
        <v>4.505051400280383</v>
      </c>
      <c r="CU29">
        <f>parameter_summary!CX47</f>
        <v>4.505051400280383</v>
      </c>
      <c r="CV29">
        <f>parameter_summary!CY47</f>
        <v>4.4602250181880416</v>
      </c>
      <c r="CW29">
        <f>parameter_summary!CZ47</f>
        <v>4.4266052316187849</v>
      </c>
      <c r="CX29">
        <f>parameter_summary!DA47</f>
        <v>4.2809194898186735</v>
      </c>
      <c r="CY29">
        <f>parameter_summary!DB47</f>
        <v>4.2585062987725024</v>
      </c>
      <c r="CZ29">
        <f>parameter_summary!DC47</f>
        <v>4.2585062987725024</v>
      </c>
      <c r="DA29">
        <f>parameter_summary!DD47</f>
        <v>4.2585062987725024</v>
      </c>
      <c r="DB29">
        <f>parameter_summary!DE47</f>
        <v>4.2585062987725015</v>
      </c>
      <c r="DC29">
        <f>parameter_summary!DF47</f>
        <v>4.2585062987725015</v>
      </c>
      <c r="DD29">
        <f>parameter_summary!DG47</f>
        <v>4.4041920405726147</v>
      </c>
      <c r="DE29">
        <f>parameter_summary!DH47</f>
        <v>4.5722909734188981</v>
      </c>
      <c r="DF29">
        <f>parameter_summary!DI47</f>
        <v>4.5722909734188972</v>
      </c>
      <c r="DG29">
        <f>parameter_summary!DJ47</f>
        <v>4.5722909734188981</v>
      </c>
      <c r="DH29">
        <f>parameter_summary!DK47</f>
        <v>4.6059107599881548</v>
      </c>
      <c r="DI29">
        <f>parameter_summary!DL47</f>
        <v>4.650737142080497</v>
      </c>
      <c r="DJ29">
        <f>parameter_summary!DM47</f>
        <v>4.6843569286497528</v>
      </c>
      <c r="DK29">
        <f>parameter_summary!DN47</f>
        <v>4.807629479403694</v>
      </c>
      <c r="DL29">
        <f>parameter_summary!DO47</f>
        <v>4.8860756480652929</v>
      </c>
      <c r="DM29">
        <f>parameter_summary!DP47</f>
        <v>4.9533152212038072</v>
      </c>
      <c r="DN29">
        <f>parameter_summary!DQ47</f>
        <v>4.9533152212038063</v>
      </c>
      <c r="DO29">
        <f>parameter_summary!DR47</f>
        <v>4.9645218167268919</v>
      </c>
      <c r="DP29">
        <f>parameter_summary!DS47</f>
        <v>4.9757284122499774</v>
      </c>
      <c r="DQ29">
        <f>parameter_summary!DT47</f>
        <v>4.9981416032961485</v>
      </c>
      <c r="DR29">
        <f>parameter_summary!DU47</f>
        <v>4.9981416032961494</v>
      </c>
      <c r="DS29">
        <f>parameter_summary!DV47</f>
        <v>5.0093481988192332</v>
      </c>
      <c r="DT29">
        <f>parameter_summary!DW47</f>
        <v>5.0205547943423197</v>
      </c>
      <c r="DU29">
        <f>parameter_summary!DX47</f>
        <v>4.9309020301576352</v>
      </c>
      <c r="DV29">
        <f>parameter_summary!DY47</f>
        <v>4.830042670449866</v>
      </c>
      <c r="DW29">
        <f>parameter_summary!DZ47</f>
        <v>4.7964228838806102</v>
      </c>
      <c r="DX29">
        <f>parameter_summary!EA47</f>
        <v>4.7964228838806102</v>
      </c>
      <c r="DY29">
        <f>parameter_summary!EB47</f>
        <v>4.7964228838806102</v>
      </c>
      <c r="DZ29">
        <f>parameter_summary!EC47</f>
        <v>4.7964228838806102</v>
      </c>
      <c r="EA29">
        <f>parameter_summary!ED47</f>
        <v>4.7852162883575229</v>
      </c>
      <c r="EB29">
        <f>parameter_summary!EE47</f>
        <v>4.572290973418899</v>
      </c>
      <c r="EC29">
        <f>parameter_summary!EF47</f>
        <v>4.5162579958034712</v>
      </c>
      <c r="ED29">
        <f>parameter_summary!EG47</f>
        <v>4.5162579958034712</v>
      </c>
      <c r="EE29">
        <f>parameter_summary!EH47</f>
        <v>4.5162579958034712</v>
      </c>
      <c r="EF29">
        <f>parameter_summary!EI47</f>
        <v>4.5162579958034712</v>
      </c>
      <c r="EG29">
        <f>parameter_summary!EJ47</f>
        <v>4.5162579958034721</v>
      </c>
      <c r="EH29">
        <f>parameter_summary!EK47</f>
        <v>4.5162579958034712</v>
      </c>
      <c r="EI29">
        <f>parameter_summary!EL47</f>
        <v>4.5162579958034703</v>
      </c>
      <c r="EJ29">
        <f>parameter_summary!EM47</f>
        <v>4.5162579958034712</v>
      </c>
      <c r="EK29">
        <f>parameter_summary!EN47</f>
        <v>4.5050514002803856</v>
      </c>
      <c r="EL29">
        <f>parameter_summary!EO47</f>
        <v>4.2585062987725033</v>
      </c>
      <c r="EM29">
        <f>parameter_summary!EP47</f>
        <v>4.2585062987725042</v>
      </c>
      <c r="EN29">
        <f>parameter_summary!EQ47</f>
        <v>4.2360931077263322</v>
      </c>
      <c r="EO29">
        <f>parameter_summary!ER47</f>
        <v>4.0007546017415372</v>
      </c>
      <c r="EP29">
        <f>parameter_summary!ES47</f>
        <v>3.9447216241261094</v>
      </c>
      <c r="EQ29">
        <f>parameter_summary!ET47</f>
        <v>3.9335150286030238</v>
      </c>
      <c r="ER29">
        <f>parameter_summary!EU47</f>
        <v>3.6869699270951424</v>
      </c>
      <c r="ES29">
        <f>parameter_summary!EV47</f>
        <v>3.6645567360489713</v>
      </c>
      <c r="ET29">
        <f>parameter_summary!EW47</f>
        <v>3.6645567360489713</v>
      </c>
      <c r="EU29">
        <f>parameter_summary!EX47</f>
        <v>3.6757633315720555</v>
      </c>
      <c r="EV29">
        <f>parameter_summary!EY47</f>
        <v>3.5749039718642868</v>
      </c>
      <c r="EW29">
        <f>parameter_summary!EZ47</f>
        <v>3.5524907808181179</v>
      </c>
      <c r="EX29">
        <f>parameter_summary!FA47</f>
        <v>3.5412841852950296</v>
      </c>
      <c r="EY29">
        <f>parameter_summary!FB47</f>
        <v>3.5749039718642823</v>
      </c>
      <c r="EZ29">
        <f>parameter_summary!FC47</f>
        <v>3.574903971864289</v>
      </c>
      <c r="FA29">
        <f>parameter_summary!FD47</f>
        <v>3.5749039718642939</v>
      </c>
      <c r="FB29">
        <f>parameter_summary!FE47</f>
        <v>3.5749039718642783</v>
      </c>
      <c r="FC29">
        <f>parameter_summary!FF47</f>
        <v>3.5749039718642703</v>
      </c>
      <c r="FD29">
        <f>parameter_summary!FG47</f>
        <v>3.5749039718643121</v>
      </c>
      <c r="FE29">
        <f>parameter_summary!FH47</f>
        <v>3.5749039718643152</v>
      </c>
      <c r="FF29">
        <f>parameter_summary!FI47</f>
        <v>3.5749039718642139</v>
      </c>
      <c r="FG29">
        <f>parameter_summary!FJ47</f>
        <v>3.5749039718642415</v>
      </c>
      <c r="FH29">
        <f>parameter_summary!FK47</f>
        <v>3.5749039718644786</v>
      </c>
      <c r="FI29">
        <f>parameter_summary!FL47</f>
        <v>3.5749039718643276</v>
      </c>
      <c r="FJ29">
        <f>parameter_summary!FM47</f>
        <v>3.5749039718638085</v>
      </c>
      <c r="FK29">
        <f>parameter_summary!FN47</f>
        <v>3.5973171629105227</v>
      </c>
      <c r="FL29">
        <f>parameter_summary!FO47</f>
        <v>3.597317162911601</v>
      </c>
      <c r="FM29">
        <f>parameter_summary!FP47</f>
        <v>3.5973171629098939</v>
      </c>
      <c r="FN29">
        <f>parameter_summary!FQ47</f>
        <v>3.5973171629078888</v>
      </c>
      <c r="FO29">
        <f>parameter_summary!FR47</f>
        <v>3.5973171629127081</v>
      </c>
      <c r="FP29">
        <f>parameter_summary!FS47</f>
        <v>3.5973171629159162</v>
      </c>
      <c r="FQ29">
        <f>parameter_summary!FT47</f>
        <v>3.5973171629030638</v>
      </c>
      <c r="FR29">
        <f>parameter_summary!FU47</f>
        <v>3.5973171628998704</v>
      </c>
      <c r="FS29">
        <f>parameter_summary!FV47</f>
        <v>3.5861105674088893</v>
      </c>
      <c r="FT29">
        <f>parameter_summary!FW47</f>
        <v>3.3955984435128932</v>
      </c>
      <c r="FU29">
        <f>parameter_summary!FX47</f>
        <v>3.3955984434372861</v>
      </c>
      <c r="FV29">
        <f>parameter_summary!FY47</f>
        <v>3.3955984434725206</v>
      </c>
      <c r="FW29">
        <f>parameter_summary!FZ47</f>
        <v>3.3955984436384656</v>
      </c>
      <c r="FX29">
        <f>parameter_summary!GA47</f>
        <v>3.3955984435032995</v>
      </c>
      <c r="FY29">
        <f>parameter_summary!GB47</f>
        <v>3.3955984431348609</v>
      </c>
      <c r="FZ29">
        <f>parameter_summary!GC47</f>
        <v>3.3955984436134545</v>
      </c>
      <c r="GA29">
        <f>parameter_summary!GD47</f>
        <v>3.3955984443022484</v>
      </c>
      <c r="GB29">
        <f>parameter_summary!GE47</f>
        <v>3.3955984429626347</v>
      </c>
      <c r="GC29">
        <f>parameter_summary!GF47</f>
        <v>3.3955984416611056</v>
      </c>
      <c r="GD29">
        <f>parameter_summary!GG47</f>
        <v>3.3955984455278276</v>
      </c>
      <c r="GE29">
        <f>parameter_summary!GH47</f>
        <v>3.3955984470574263</v>
      </c>
      <c r="GF29">
        <f>parameter_summary!GI47</f>
        <v>3.3955984376041801</v>
      </c>
      <c r="GG29">
        <f>parameter_summary!GJ47</f>
        <v>3.3955984364549892</v>
      </c>
      <c r="GH29">
        <f>parameter_summary!GK47</f>
        <v>3.395598460994715</v>
      </c>
      <c r="GI29">
        <f>parameter_summary!GL47</f>
        <v>3.3955984531758201</v>
      </c>
      <c r="GJ29">
        <f>parameter_summary!GM47</f>
        <v>3.4180115907984852</v>
      </c>
      <c r="GK29">
        <f>parameter_summary!GN47</f>
        <v>3.3955984318506398</v>
      </c>
      <c r="GL29">
        <f>parameter_summary!GO47</f>
        <v>3.3955985593155948</v>
      </c>
      <c r="GM29">
        <f>parameter_summary!GP47</f>
        <v>3.4068050174036668</v>
      </c>
      <c r="GN29">
        <f>parameter_summary!GQ47</f>
        <v>3.4068047823460397</v>
      </c>
      <c r="GO29">
        <f>parameter_summary!GR47</f>
        <v>3.4292183457605376</v>
      </c>
      <c r="GP29">
        <f>parameter_summary!GS47</f>
        <v>3.4404254549001276</v>
      </c>
      <c r="GQ29">
        <f>parameter_summary!GT47</f>
        <v>3.5188704183877495</v>
      </c>
      <c r="GR29">
        <f>parameter_summary!GU47</f>
        <v>3.6085225347351515</v>
      </c>
      <c r="GS29">
        <f>parameter_summary!GV47</f>
        <v>3.6197320028686066</v>
      </c>
      <c r="GT29">
        <f>parameter_summary!GW47</f>
        <v>3.6197331325490909</v>
      </c>
      <c r="GU29">
        <f>parameter_summary!GX47</f>
        <v>3.6197247825178009</v>
      </c>
      <c r="GV29">
        <f>parameter_summary!GY47</f>
        <v>3.566165170149759</v>
      </c>
      <c r="GW29">
        <f>parameter_summary!GZ47</f>
        <v>3.5126205453309511</v>
      </c>
      <c r="GX29">
        <f>parameter_summary!HA47</f>
        <v>3.4590531700483718</v>
      </c>
      <c r="GY29">
        <f>parameter_summary!HB47</f>
        <v>3.4054467098537167</v>
      </c>
      <c r="GZ29">
        <f>parameter_summary!HC47</f>
        <v>3.3519264591760689</v>
      </c>
      <c r="HA29">
        <f>parameter_summary!HD47</f>
        <v>3.2984394912266892</v>
      </c>
      <c r="HB29">
        <f>parameter_summary!HE47</f>
        <v>3.2447845577536358</v>
      </c>
      <c r="HC29">
        <f>parameter_summary!HF47</f>
        <v>3.191027933141855</v>
      </c>
      <c r="HD29">
        <f>parameter_summary!HG47</f>
        <v>3.1378389705999461</v>
      </c>
      <c r="HE29">
        <f>parameter_summary!HH47</f>
        <v>3.0844795182026781</v>
      </c>
      <c r="HF29">
        <f>parameter_summary!HI47</f>
        <v>3.0301800489477757</v>
      </c>
      <c r="HG29">
        <f>parameter_summary!HJ47</f>
        <v>2.9760342385933902</v>
      </c>
      <c r="HH29">
        <f>parameter_summary!HK47</f>
        <v>2.9250201420478823</v>
      </c>
      <c r="HI29">
        <f>parameter_summary!HL47</f>
        <v>2.8710061515030132</v>
      </c>
      <c r="HJ29">
        <f>parameter_summary!HM47</f>
        <v>2.8131114947222917</v>
      </c>
      <c r="HK29">
        <f>parameter_summary!HN47</f>
        <v>2.7595573274800391</v>
      </c>
      <c r="HL29">
        <f>parameter_summary!HO47</f>
        <v>2.720500207802639</v>
      </c>
      <c r="HM29">
        <f>parameter_summary!HP47</f>
        <v>2.6550292196927132</v>
      </c>
      <c r="HN29">
        <f>parameter_summary!HQ47</f>
        <v>2.5823529411764699</v>
      </c>
      <c r="HO29">
        <f>parameter_summary!HR47</f>
        <v>2.6497613181818198</v>
      </c>
      <c r="HP29">
        <f>parameter_summary!HS47</f>
        <v>2.74079446575342</v>
      </c>
      <c r="HQ29">
        <f>parameter_summary!HT47</f>
        <v>2.6371833333333301</v>
      </c>
      <c r="HR29">
        <f>parameter_summary!HU47</f>
        <v>2.6541176470588299</v>
      </c>
      <c r="HS29">
        <f>parameter_summary!HV47</f>
        <v>2.5104028358209001</v>
      </c>
      <c r="HT29">
        <f>parameter_summary!HW47</f>
        <v>2.5387</v>
      </c>
      <c r="HU29">
        <f>parameter_summary!HX47</f>
        <v>2.5567000000000002</v>
      </c>
      <c r="HV29">
        <f>parameter_summary!HY47</f>
        <v>2.4018999999999999</v>
      </c>
      <c r="HW29">
        <f>parameter_summary!HZ47</f>
        <v>2.4542999999999999</v>
      </c>
      <c r="HX29">
        <f>parameter_summary!IA47</f>
        <v>2.5581</v>
      </c>
      <c r="HY29">
        <f>parameter_summary!IB47</f>
        <v>2.6760000000000002</v>
      </c>
      <c r="HZ29">
        <f>parameter_summary!IC47</f>
        <v>2.4830000000000001</v>
      </c>
      <c r="IA29">
        <f>parameter_summary!ID47</f>
        <v>2.4811999999999999</v>
      </c>
      <c r="IB29">
        <f>parameter_summary!IE47</f>
        <v>2.5413999999999999</v>
      </c>
      <c r="IC29">
        <f>parameter_summary!IF47</f>
        <v>2.5430000000000001</v>
      </c>
      <c r="ID29">
        <f>parameter_summary!IG47</f>
        <v>2.5375000000000001</v>
      </c>
      <c r="IE29">
        <f>parameter_summary!IH47</f>
        <v>2.3574000000000002</v>
      </c>
      <c r="IF29">
        <f>parameter_summary!II47</f>
        <v>2.4988000000000001</v>
      </c>
      <c r="IG29">
        <f>parameter_summary!IJ47</f>
        <v>2.4287000000000001</v>
      </c>
      <c r="IH29">
        <f>parameter_summary!IK47</f>
        <v>2.5234000000000001</v>
      </c>
      <c r="II29">
        <f>parameter_summary!IL47</f>
        <v>2.4792999999999998</v>
      </c>
      <c r="IJ29">
        <f>parameter_summary!IM47</f>
        <v>2.4121000000000001</v>
      </c>
      <c r="IK29">
        <f>parameter_summary!IN47</f>
        <v>2.7725</v>
      </c>
      <c r="IL29">
        <f>parameter_summary!IO47</f>
        <v>2.5661999999999998</v>
      </c>
      <c r="IM29">
        <f>parameter_summary!IP47</f>
        <v>2.6949999999999998</v>
      </c>
      <c r="IN29">
        <f>parameter_summary!IQ47</f>
        <v>2.5627</v>
      </c>
      <c r="IO29">
        <f>parameter_summary!IR47</f>
        <v>2.4020999999999999</v>
      </c>
      <c r="IP29">
        <f>parameter_summary!IS47</f>
        <v>2.3839999999999999</v>
      </c>
      <c r="IQ29">
        <f>parameter_summary!IT47</f>
        <v>2.1922999999999999</v>
      </c>
      <c r="IR29">
        <f>parameter_summary!IU47</f>
        <v>2.2012999999999998</v>
      </c>
      <c r="IS29">
        <f>parameter_summary!IV47</f>
        <v>2.3954</v>
      </c>
      <c r="IT29">
        <f>parameter_summary!IW47</f>
        <v>2.3786</v>
      </c>
      <c r="IU29">
        <f>parameter_summary!IX47</f>
        <v>2.3220999999999998</v>
      </c>
      <c r="IV29">
        <f>parameter_summary!IY47</f>
        <v>2.3452999999999999</v>
      </c>
      <c r="IW29">
        <f>parameter_summary!IZ47</f>
        <v>2.4605999999999999</v>
      </c>
      <c r="IX29">
        <f>parameter_summary!JA47</f>
        <v>2.4533999999999998</v>
      </c>
      <c r="IY29">
        <f>parameter_summary!JB47</f>
        <v>2.3721000000000001</v>
      </c>
      <c r="IZ29">
        <f>parameter_summary!JC47</f>
        <v>2.4331</v>
      </c>
      <c r="JA29">
        <f>parameter_summary!JD47</f>
        <v>2.3805999999999998</v>
      </c>
      <c r="JB29">
        <f>parameter_summary!JE47</f>
        <v>2.5129000000000001</v>
      </c>
      <c r="JC29">
        <f>parameter_summary!JF47</f>
        <v>2.3237000000000001</v>
      </c>
      <c r="JD29">
        <f>parameter_summary!JG47</f>
        <v>2.4527999999999999</v>
      </c>
      <c r="JE29">
        <f>parameter_summary!JH47</f>
        <v>2.3475999999999999</v>
      </c>
      <c r="JF29">
        <f>parameter_summary!JI47</f>
        <v>2.5116000000000001</v>
      </c>
      <c r="JG29">
        <f>parameter_summary!JJ47</f>
        <v>2.3925000000000001</v>
      </c>
      <c r="JH29">
        <f>parameter_summary!JK47</f>
        <v>2.4739</v>
      </c>
      <c r="JI29">
        <f>parameter_summary!JL47</f>
        <v>2.4903</v>
      </c>
      <c r="JJ29">
        <f>parameter_summary!JM47</f>
        <v>2.3715999999999999</v>
      </c>
      <c r="JK29">
        <f>parameter_summary!JN47</f>
        <v>2.5844</v>
      </c>
      <c r="JL29">
        <f>parameter_summary!JO47</f>
        <v>2.4523999999999999</v>
      </c>
      <c r="JM29">
        <f>parameter_summary!JP47</f>
        <v>2.294</v>
      </c>
      <c r="JN29">
        <f>parameter_summary!JQ47</f>
        <v>2.4348999999999998</v>
      </c>
      <c r="JO29">
        <f>parameter_summary!JR47</f>
        <v>2.4621</v>
      </c>
      <c r="JP29">
        <f>parameter_summary!JS47</f>
        <v>2.4297</v>
      </c>
      <c r="JQ29">
        <f>parameter_summary!JT47</f>
        <v>2.3098000000000001</v>
      </c>
      <c r="JR29">
        <f>parameter_summary!JU47</f>
        <v>2.2679</v>
      </c>
      <c r="JS29">
        <f>parameter_summary!JV47</f>
        <v>2.2877999999999998</v>
      </c>
      <c r="JT29">
        <f>parameter_summary!JW47</f>
        <v>2.2858999999999998</v>
      </c>
      <c r="JU29">
        <f>parameter_summary!JX47</f>
        <v>2.2589000000000001</v>
      </c>
      <c r="JV29">
        <f>parameter_summary!JY47</f>
        <v>2.2681</v>
      </c>
      <c r="JW29">
        <f>parameter_summary!JZ47</f>
        <v>2.5059</v>
      </c>
      <c r="JX29">
        <f>parameter_summary!KA47</f>
        <v>2.2555999999999998</v>
      </c>
      <c r="JY29">
        <f>parameter_summary!KB47</f>
        <v>2.3199999999999998</v>
      </c>
      <c r="JZ29">
        <f>parameter_summary!KC47</f>
        <v>2.3702000000000001</v>
      </c>
      <c r="KA29">
        <f>parameter_summary!KD47</f>
        <v>2.1526999999999998</v>
      </c>
      <c r="KB29">
        <f>parameter_summary!KE47</f>
        <v>2.3502000000000001</v>
      </c>
      <c r="KC29">
        <f>parameter_summary!KF47</f>
        <v>2.3146</v>
      </c>
      <c r="KD29">
        <f>parameter_summary!KG47</f>
        <v>2.2504</v>
      </c>
      <c r="KE29">
        <f>parameter_summary!KH47</f>
        <v>2.4586000000000001</v>
      </c>
      <c r="KF29">
        <f>parameter_summary!KI47</f>
        <v>2.2946</v>
      </c>
      <c r="KG29">
        <f>parameter_summary!KJ47</f>
        <v>2.2437999999999998</v>
      </c>
      <c r="KH29">
        <f>parameter_summary!KK47</f>
        <v>2.048</v>
      </c>
      <c r="KI29">
        <f>parameter_summary!KL47</f>
        <v>2.3858999999999999</v>
      </c>
      <c r="KJ29">
        <f>parameter_summary!KM47</f>
        <v>2.3412999999999999</v>
      </c>
      <c r="KK29">
        <f>parameter_summary!KN47</f>
        <v>2.2199</v>
      </c>
      <c r="KL29">
        <f>parameter_summary!KO47</f>
        <v>2.2427000000000001</v>
      </c>
      <c r="KM29">
        <f>parameter_summary!KP47</f>
        <v>2.3584999999999998</v>
      </c>
      <c r="KN29">
        <f>parameter_summary!KQ47</f>
        <v>2.1635</v>
      </c>
      <c r="KO29">
        <f>parameter_summary!KR47</f>
        <v>2.323</v>
      </c>
      <c r="KP29">
        <f>parameter_summary!KS47</f>
        <v>2.2122999999999999</v>
      </c>
      <c r="KQ29">
        <f>parameter_summary!KT47</f>
        <v>2.2357</v>
      </c>
      <c r="KR29">
        <f>parameter_summary!KU47</f>
        <v>2.2321</v>
      </c>
      <c r="KS29">
        <f>parameter_summary!KV47</f>
        <v>2.1680000000000001</v>
      </c>
      <c r="KT29">
        <f>parameter_summary!KW47</f>
        <v>2.1825999999999999</v>
      </c>
      <c r="KU29">
        <f>parameter_summary!KX47</f>
        <v>2.2972999999999999</v>
      </c>
      <c r="KV29">
        <f>parameter_summary!KY47</f>
        <v>2.2526999999999999</v>
      </c>
      <c r="KW29">
        <f>parameter_summary!KZ47</f>
        <v>2.2079</v>
      </c>
      <c r="KX29">
        <f>parameter_summary!LA47</f>
        <v>2.2570000000000001</v>
      </c>
      <c r="KY29">
        <f>parameter_summary!LB47</f>
        <v>2.2823000000000002</v>
      </c>
      <c r="KZ29">
        <f>parameter_summary!LC47</f>
        <v>2.2235</v>
      </c>
      <c r="LA29">
        <f>parameter_summary!LD47</f>
        <v>2.2277999999999998</v>
      </c>
    </row>
    <row r="30" spans="1:313">
      <c r="A30" t="str">
        <f>parameter_summary!B48</f>
        <v>"Bank loan interest rates for c&amp;i (med) in Switzerland, monthly data (1991-2016) in [% pa]"</v>
      </c>
      <c r="B30">
        <f>parameter_summary!E48</f>
        <v>7.7025386756702083</v>
      </c>
      <c r="C30">
        <f>parameter_summary!F48</f>
        <v>7.7218675054711392</v>
      </c>
      <c r="D30">
        <f>parameter_summary!G48</f>
        <v>7.6155589415660288</v>
      </c>
      <c r="E30">
        <f>parameter_summary!H48</f>
        <v>7.5575724521632415</v>
      </c>
      <c r="F30">
        <f>parameter_summary!I48</f>
        <v>7.5382436223623124</v>
      </c>
      <c r="G30">
        <f>parameter_summary!J48</f>
        <v>7.5285792074618474</v>
      </c>
      <c r="H30">
        <f>parameter_summary!K48</f>
        <v>7.5285792074618492</v>
      </c>
      <c r="I30">
        <f>parameter_summary!L48</f>
        <v>7.5285792074618474</v>
      </c>
      <c r="J30">
        <f>parameter_summary!M48</f>
        <v>7.4995859627604542</v>
      </c>
      <c r="K30">
        <f>parameter_summary!N48</f>
        <v>7.4995859627604542</v>
      </c>
      <c r="L30">
        <f>parameter_summary!O48</f>
        <v>7.4995859627604542</v>
      </c>
      <c r="M30">
        <f>parameter_summary!P48</f>
        <v>7.5382436223623124</v>
      </c>
      <c r="N30">
        <f>parameter_summary!Q48</f>
        <v>7.5672368670637056</v>
      </c>
      <c r="O30">
        <f>parameter_summary!R48</f>
        <v>7.5672368670637056</v>
      </c>
      <c r="P30">
        <f>parameter_summary!S48</f>
        <v>7.5575724521632415</v>
      </c>
      <c r="Q30">
        <f>parameter_summary!T48</f>
        <v>7.5382436223623133</v>
      </c>
      <c r="R30">
        <f>parameter_summary!U48</f>
        <v>7.5479080372627765</v>
      </c>
      <c r="S30">
        <f>parameter_summary!V48</f>
        <v>7.5479080372627765</v>
      </c>
      <c r="T30">
        <f>parameter_summary!W48</f>
        <v>7.5672368670637065</v>
      </c>
      <c r="U30">
        <f>parameter_summary!X48</f>
        <v>7.6058945266655646</v>
      </c>
      <c r="V30">
        <f>parameter_summary!Y48</f>
        <v>7.6252233564664937</v>
      </c>
      <c r="W30">
        <f>parameter_summary!Z48</f>
        <v>7.6252233564664937</v>
      </c>
      <c r="X30">
        <f>parameter_summary!AA48</f>
        <v>7.4222706435567387</v>
      </c>
      <c r="Y30">
        <f>parameter_summary!AB48</f>
        <v>7.2966332498507009</v>
      </c>
      <c r="Z30">
        <f>parameter_summary!AC48</f>
        <v>7.2483111753483787</v>
      </c>
      <c r="AA30">
        <f>parameter_summary!AD48</f>
        <v>6.8134125048274763</v>
      </c>
      <c r="AB30">
        <f>parameter_summary!AE48</f>
        <v>6.7844192601260831</v>
      </c>
      <c r="AC30">
        <f>parameter_summary!AF48</f>
        <v>6.5041512280126135</v>
      </c>
      <c r="AD30">
        <f>parameter_summary!AG48</f>
        <v>6.3205273449037866</v>
      </c>
      <c r="AE30">
        <f>parameter_summary!AH48</f>
        <v>6.2432120257000694</v>
      </c>
      <c r="AF30">
        <f>parameter_summary!AI48</f>
        <v>5.9436151637856716</v>
      </c>
      <c r="AG30">
        <f>parameter_summary!AJ48</f>
        <v>5.808313355179167</v>
      </c>
      <c r="AH30">
        <f>parameter_summary!AK48</f>
        <v>5.808313355179167</v>
      </c>
      <c r="AI30">
        <f>parameter_summary!AL48</f>
        <v>5.7696556955773097</v>
      </c>
      <c r="AJ30">
        <f>parameter_summary!AM48</f>
        <v>5.6150250571698779</v>
      </c>
      <c r="AK30">
        <f>parameter_summary!AN48</f>
        <v>5.3927435144591955</v>
      </c>
      <c r="AL30">
        <f>parameter_summary!AO48</f>
        <v>5.3540858548573365</v>
      </c>
      <c r="AM30">
        <f>parameter_summary!AP48</f>
        <v>5.3154281952554783</v>
      </c>
      <c r="AN30">
        <f>parameter_summary!AQ48</f>
        <v>5.3154281952554783</v>
      </c>
      <c r="AO30">
        <f>parameter_summary!AR48</f>
        <v>5.3154281952554783</v>
      </c>
      <c r="AP30">
        <f>parameter_summary!AS48</f>
        <v>5.3154281952554783</v>
      </c>
      <c r="AQ30">
        <f>parameter_summary!AT48</f>
        <v>5.3154281952554783</v>
      </c>
      <c r="AR30">
        <f>parameter_summary!AU48</f>
        <v>5.3347570250564074</v>
      </c>
      <c r="AS30">
        <f>parameter_summary!AV48</f>
        <v>5.3154281952554783</v>
      </c>
      <c r="AT30">
        <f>parameter_summary!AW48</f>
        <v>5.3154281952554783</v>
      </c>
      <c r="AU30">
        <f>parameter_summary!AX48</f>
        <v>5.3154281952554774</v>
      </c>
      <c r="AV30">
        <f>parameter_summary!AY48</f>
        <v>5.3154281952554783</v>
      </c>
      <c r="AW30">
        <f>parameter_summary!AZ48</f>
        <v>5.3154281952554765</v>
      </c>
      <c r="AX30">
        <f>parameter_summary!BA48</f>
        <v>5.3347570250564047</v>
      </c>
      <c r="AY30">
        <f>parameter_summary!BB48</f>
        <v>5.3347570250564065</v>
      </c>
      <c r="AZ30">
        <f>parameter_summary!BC48</f>
        <v>5.3927435144591938</v>
      </c>
      <c r="BA30">
        <f>parameter_summary!BD48</f>
        <v>5.4120723442601211</v>
      </c>
      <c r="BB30">
        <f>parameter_summary!BE48</f>
        <v>5.392743514459192</v>
      </c>
      <c r="BC30">
        <f>parameter_summary!BF48</f>
        <v>5.3927435144591938</v>
      </c>
      <c r="BD30">
        <f>parameter_summary!BG48</f>
        <v>5.3734146846582629</v>
      </c>
      <c r="BE30">
        <f>parameter_summary!BH48</f>
        <v>5.3347570250564056</v>
      </c>
      <c r="BF30">
        <f>parameter_summary!BI48</f>
        <v>5.3444214399568706</v>
      </c>
      <c r="BG30">
        <f>parameter_summary!BJ48</f>
        <v>5.1511331419475805</v>
      </c>
      <c r="BH30">
        <f>parameter_summary!BK48</f>
        <v>5.1124754823457224</v>
      </c>
      <c r="BI30">
        <f>parameter_summary!BL48</f>
        <v>4.9288515992368964</v>
      </c>
      <c r="BJ30">
        <f>parameter_summary!BM48</f>
        <v>4.861200694933645</v>
      </c>
      <c r="BK30">
        <f>parameter_summary!BN48</f>
        <v>4.8418718651327159</v>
      </c>
      <c r="BL30">
        <f>parameter_summary!BO48</f>
        <v>4.8515362800331809</v>
      </c>
      <c r="BM30">
        <f>parameter_summary!BP48</f>
        <v>4.8322074502322518</v>
      </c>
      <c r="BN30">
        <f>parameter_summary!BQ48</f>
        <v>4.8322074502322518</v>
      </c>
      <c r="BO30">
        <f>parameter_summary!BR48</f>
        <v>4.8322074502322518</v>
      </c>
      <c r="BP30">
        <f>parameter_summary!BS48</f>
        <v>4.8322074502322518</v>
      </c>
      <c r="BQ30">
        <f>parameter_summary!BT48</f>
        <v>4.8322074502322518</v>
      </c>
      <c r="BR30">
        <f>parameter_summary!BU48</f>
        <v>4.8322074502322518</v>
      </c>
      <c r="BS30">
        <f>parameter_summary!BV48</f>
        <v>4.832207450232251</v>
      </c>
      <c r="BT30">
        <f>parameter_summary!BW48</f>
        <v>4.65824798202389</v>
      </c>
      <c r="BU30">
        <f>parameter_summary!BX48</f>
        <v>4.6389191522229609</v>
      </c>
      <c r="BV30">
        <f>parameter_summary!BY48</f>
        <v>4.6292547373224959</v>
      </c>
      <c r="BW30">
        <f>parameter_summary!BZ48</f>
        <v>4.6195903224220318</v>
      </c>
      <c r="BX30">
        <f>parameter_summary!CA48</f>
        <v>4.4166376095122786</v>
      </c>
      <c r="BY30">
        <f>parameter_summary!CB48</f>
        <v>4.3973087797113486</v>
      </c>
      <c r="BZ30">
        <f>parameter_summary!CC48</f>
        <v>4.3876443648108836</v>
      </c>
      <c r="CA30">
        <f>parameter_summary!CD48</f>
        <v>4.3779799499104204</v>
      </c>
      <c r="CB30">
        <f>parameter_summary!CE48</f>
        <v>4.1750272370006654</v>
      </c>
      <c r="CC30">
        <f>parameter_summary!CF48</f>
        <v>4.1653628221001995</v>
      </c>
      <c r="CD30">
        <f>parameter_summary!CG48</f>
        <v>4.1556984071997354</v>
      </c>
      <c r="CE30">
        <f>parameter_summary!CH48</f>
        <v>4.1556984071997354</v>
      </c>
      <c r="CF30">
        <f>parameter_summary!CI48</f>
        <v>4.1556984071997354</v>
      </c>
      <c r="CG30">
        <f>parameter_summary!CJ48</f>
        <v>4.1556984071997354</v>
      </c>
      <c r="CH30">
        <f>parameter_summary!CK48</f>
        <v>4.1556984071997354</v>
      </c>
      <c r="CI30">
        <f>parameter_summary!CL48</f>
        <v>3.9140880346881226</v>
      </c>
      <c r="CJ30">
        <f>parameter_summary!CM48</f>
        <v>3.9140880346881226</v>
      </c>
      <c r="CK30">
        <f>parameter_summary!CN48</f>
        <v>3.9140880346881231</v>
      </c>
      <c r="CL30">
        <f>parameter_summary!CO48</f>
        <v>3.9140880346881231</v>
      </c>
      <c r="CM30">
        <f>parameter_summary!CP48</f>
        <v>3.9140880346881226</v>
      </c>
      <c r="CN30">
        <f>parameter_summary!CQ48</f>
        <v>3.9140880346881226</v>
      </c>
      <c r="CO30">
        <f>parameter_summary!CR48</f>
        <v>3.9140880346881231</v>
      </c>
      <c r="CP30">
        <f>parameter_summary!CS48</f>
        <v>3.9140880346881231</v>
      </c>
      <c r="CQ30">
        <f>parameter_summary!CT48</f>
        <v>3.9140880346881226</v>
      </c>
      <c r="CR30">
        <f>parameter_summary!CU48</f>
        <v>3.894759204887194</v>
      </c>
      <c r="CS30">
        <f>parameter_summary!CV48</f>
        <v>3.885094789986729</v>
      </c>
      <c r="CT30">
        <f>parameter_summary!CW48</f>
        <v>3.8850947899867294</v>
      </c>
      <c r="CU30">
        <f>parameter_summary!CX48</f>
        <v>3.8850947899867285</v>
      </c>
      <c r="CV30">
        <f>parameter_summary!CY48</f>
        <v>3.8464371303848708</v>
      </c>
      <c r="CW30">
        <f>parameter_summary!CZ48</f>
        <v>3.8174438856834785</v>
      </c>
      <c r="CX30">
        <f>parameter_summary!DA48</f>
        <v>3.6918064919774394</v>
      </c>
      <c r="CY30">
        <f>parameter_summary!DB48</f>
        <v>3.6724776621765103</v>
      </c>
      <c r="CZ30">
        <f>parameter_summary!DC48</f>
        <v>3.6724776621765103</v>
      </c>
      <c r="DA30">
        <f>parameter_summary!DD48</f>
        <v>3.6724776621765112</v>
      </c>
      <c r="DB30">
        <f>parameter_summary!DE48</f>
        <v>3.6724776621765107</v>
      </c>
      <c r="DC30">
        <f>parameter_summary!DF48</f>
        <v>3.6724776621765103</v>
      </c>
      <c r="DD30">
        <f>parameter_summary!DG48</f>
        <v>3.7981150558825485</v>
      </c>
      <c r="DE30">
        <f>parameter_summary!DH48</f>
        <v>3.9430812793895167</v>
      </c>
      <c r="DF30">
        <f>parameter_summary!DI48</f>
        <v>3.9430812793895162</v>
      </c>
      <c r="DG30">
        <f>parameter_summary!DJ48</f>
        <v>3.9430812793895162</v>
      </c>
      <c r="DH30">
        <f>parameter_summary!DK48</f>
        <v>3.9720745240909112</v>
      </c>
      <c r="DI30">
        <f>parameter_summary!DL48</f>
        <v>4.0107321836927685</v>
      </c>
      <c r="DJ30">
        <f>parameter_summary!DM48</f>
        <v>4.0397254283941608</v>
      </c>
      <c r="DK30">
        <f>parameter_summary!DN48</f>
        <v>4.1460339922992713</v>
      </c>
      <c r="DL30">
        <f>parameter_summary!DO48</f>
        <v>4.2136848966025235</v>
      </c>
      <c r="DM30">
        <f>parameter_summary!DP48</f>
        <v>4.2716713860053099</v>
      </c>
      <c r="DN30">
        <f>parameter_summary!DQ48</f>
        <v>4.2716713860053099</v>
      </c>
      <c r="DO30">
        <f>parameter_summary!DR48</f>
        <v>4.2813358009057749</v>
      </c>
      <c r="DP30">
        <f>parameter_summary!DS48</f>
        <v>4.2910002158062399</v>
      </c>
      <c r="DQ30">
        <f>parameter_summary!DT48</f>
        <v>4.3103290456071681</v>
      </c>
      <c r="DR30">
        <f>parameter_summary!DU48</f>
        <v>4.310329045607169</v>
      </c>
      <c r="DS30">
        <f>parameter_summary!DV48</f>
        <v>4.3199934605076331</v>
      </c>
      <c r="DT30">
        <f>parameter_summary!DW48</f>
        <v>4.3296578754080981</v>
      </c>
      <c r="DU30">
        <f>parameter_summary!DX48</f>
        <v>4.2523425562043817</v>
      </c>
      <c r="DV30">
        <f>parameter_summary!DY48</f>
        <v>4.1653628221002013</v>
      </c>
      <c r="DW30">
        <f>parameter_summary!DZ48</f>
        <v>4.1363695773988089</v>
      </c>
      <c r="DX30">
        <f>parameter_summary!EA48</f>
        <v>4.1363695773988081</v>
      </c>
      <c r="DY30">
        <f>parameter_summary!EB48</f>
        <v>4.1363695773988089</v>
      </c>
      <c r="DZ30">
        <f>parameter_summary!EC48</f>
        <v>4.1363695773988081</v>
      </c>
      <c r="EA30">
        <f>parameter_summary!ED48</f>
        <v>4.1267051624983431</v>
      </c>
      <c r="EB30">
        <f>parameter_summary!EE48</f>
        <v>3.943081279389518</v>
      </c>
      <c r="EC30">
        <f>parameter_summary!EF48</f>
        <v>3.8947592048871957</v>
      </c>
      <c r="ED30">
        <f>parameter_summary!EG48</f>
        <v>3.8947592048871957</v>
      </c>
      <c r="EE30">
        <f>parameter_summary!EH48</f>
        <v>3.8947592048871957</v>
      </c>
      <c r="EF30">
        <f>parameter_summary!EI48</f>
        <v>3.8947592048871957</v>
      </c>
      <c r="EG30">
        <f>parameter_summary!EJ48</f>
        <v>3.8947592048871962</v>
      </c>
      <c r="EH30">
        <f>parameter_summary!EK48</f>
        <v>3.8947592048871957</v>
      </c>
      <c r="EI30">
        <f>parameter_summary!EL48</f>
        <v>3.8947592048871953</v>
      </c>
      <c r="EJ30">
        <f>parameter_summary!EM48</f>
        <v>3.8947592048871962</v>
      </c>
      <c r="EK30">
        <f>parameter_summary!EN48</f>
        <v>3.8850947899867316</v>
      </c>
      <c r="EL30">
        <f>parameter_summary!EO48</f>
        <v>3.6724776621765121</v>
      </c>
      <c r="EM30">
        <f>parameter_summary!EP48</f>
        <v>3.6724776621765121</v>
      </c>
      <c r="EN30">
        <f>parameter_summary!EQ48</f>
        <v>3.6531488323755834</v>
      </c>
      <c r="EO30">
        <f>parameter_summary!ER48</f>
        <v>3.4501961194658288</v>
      </c>
      <c r="EP30">
        <f>parameter_summary!ES48</f>
        <v>3.4018740449635065</v>
      </c>
      <c r="EQ30">
        <f>parameter_summary!ET48</f>
        <v>3.392209630063042</v>
      </c>
      <c r="ER30">
        <f>parameter_summary!EU48</f>
        <v>3.1795925022528224</v>
      </c>
      <c r="ES30">
        <f>parameter_summary!EV48</f>
        <v>3.1602636724518938</v>
      </c>
      <c r="ET30">
        <f>parameter_summary!EW48</f>
        <v>3.1602636724518933</v>
      </c>
      <c r="EU30">
        <f>parameter_summary!EX48</f>
        <v>3.1699280873523579</v>
      </c>
      <c r="EV30">
        <f>parameter_summary!EY48</f>
        <v>3.0829483532481783</v>
      </c>
      <c r="EW30">
        <f>parameter_summary!EZ48</f>
        <v>3.0636195234472492</v>
      </c>
      <c r="EX30">
        <f>parameter_summary!FA48</f>
        <v>3.053955108546782</v>
      </c>
      <c r="EY30">
        <f>parameter_summary!FB48</f>
        <v>3.0829483532481774</v>
      </c>
      <c r="EZ30">
        <f>parameter_summary!FC48</f>
        <v>3.0829483532481818</v>
      </c>
      <c r="FA30">
        <f>parameter_summary!FD48</f>
        <v>3.0829483532481752</v>
      </c>
      <c r="FB30">
        <f>parameter_summary!FE48</f>
        <v>3.0829483532481667</v>
      </c>
      <c r="FC30">
        <f>parameter_summary!FF48</f>
        <v>3.0829483532481872</v>
      </c>
      <c r="FD30">
        <f>parameter_summary!FG48</f>
        <v>3.0829483532481996</v>
      </c>
      <c r="FE30">
        <f>parameter_summary!FH48</f>
        <v>3.0829483532481472</v>
      </c>
      <c r="FF30">
        <f>parameter_summary!FI48</f>
        <v>3.0829483532481325</v>
      </c>
      <c r="FG30">
        <f>parameter_summary!FJ48</f>
        <v>3.0829483532482698</v>
      </c>
      <c r="FH30">
        <f>parameter_summary!FK48</f>
        <v>3.0829483532482485</v>
      </c>
      <c r="FI30">
        <f>parameter_summary!FL48</f>
        <v>3.0829483532479367</v>
      </c>
      <c r="FJ30">
        <f>parameter_summary!FM48</f>
        <v>3.0829483532480766</v>
      </c>
      <c r="FK30">
        <f>parameter_summary!FN48</f>
        <v>3.1022771830497464</v>
      </c>
      <c r="FL30">
        <f>parameter_summary!FO48</f>
        <v>3.1022771830490923</v>
      </c>
      <c r="FM30">
        <f>parameter_summary!FP48</f>
        <v>3.1022771830476144</v>
      </c>
      <c r="FN30">
        <f>parameter_summary!FQ48</f>
        <v>3.1022771830495675</v>
      </c>
      <c r="FO30">
        <f>parameter_summary!FR48</f>
        <v>3.1022771830527112</v>
      </c>
      <c r="FP30">
        <f>parameter_summary!FS48</f>
        <v>3.1022771830464766</v>
      </c>
      <c r="FQ30">
        <f>parameter_summary!FT48</f>
        <v>3.1022771830417013</v>
      </c>
      <c r="FR30">
        <f>parameter_summary!FU48</f>
        <v>3.102277183057379</v>
      </c>
      <c r="FS30">
        <f>parameter_summary!FV48</f>
        <v>3.0926127681648103</v>
      </c>
      <c r="FT30">
        <f>parameter_summary!FW48</f>
        <v>2.9283177148133461</v>
      </c>
      <c r="FU30">
        <f>parameter_summary!FX48</f>
        <v>2.9283177148149351</v>
      </c>
      <c r="FV30">
        <f>parameter_summary!FY48</f>
        <v>2.9283177149094577</v>
      </c>
      <c r="FW30">
        <f>parameter_summary!FZ48</f>
        <v>2.9283177148864796</v>
      </c>
      <c r="FX30">
        <f>parameter_summary!GA48</f>
        <v>2.9283177146425121</v>
      </c>
      <c r="FY30">
        <f>parameter_summary!GB48</f>
        <v>2.9283177148212909</v>
      </c>
      <c r="FZ30">
        <f>parameter_summary!GC48</f>
        <v>2.9283177152875486</v>
      </c>
      <c r="GA30">
        <f>parameter_summary!GD48</f>
        <v>2.9283177147945674</v>
      </c>
      <c r="GB30">
        <f>parameter_summary!GE48</f>
        <v>2.9283177136666398</v>
      </c>
      <c r="GC30">
        <f>parameter_summary!GF48</f>
        <v>2.9283177155364073</v>
      </c>
      <c r="GD30">
        <f>parameter_summary!GG48</f>
        <v>2.9283177171525812</v>
      </c>
      <c r="GE30">
        <f>parameter_summary!GH48</f>
        <v>2.9283177128226416</v>
      </c>
      <c r="GF30">
        <f>parameter_summary!GI48</f>
        <v>2.9283177091549297</v>
      </c>
      <c r="GG30">
        <f>parameter_summary!GJ48</f>
        <v>2.9283177230154771</v>
      </c>
      <c r="GH30">
        <f>parameter_summary!GK48</f>
        <v>2.9283177236172757</v>
      </c>
      <c r="GI30">
        <f>parameter_summary!GL48</f>
        <v>2.9283176955028845</v>
      </c>
      <c r="GJ30">
        <f>parameter_summary!GM48</f>
        <v>2.9476465242474812</v>
      </c>
      <c r="GK30">
        <f>parameter_summary!GN48</f>
        <v>2.9283177785491543</v>
      </c>
      <c r="GL30">
        <f>parameter_summary!GO48</f>
        <v>2.9283177260284439</v>
      </c>
      <c r="GM30">
        <f>parameter_summary!GP48</f>
        <v>2.9379819976963866</v>
      </c>
      <c r="GN30">
        <f>parameter_summary!GQ48</f>
        <v>2.9379821057143509</v>
      </c>
      <c r="GO30">
        <f>parameter_summary!GR48</f>
        <v>2.9573113603110532</v>
      </c>
      <c r="GP30">
        <f>parameter_summary!GS48</f>
        <v>2.9669751748284749</v>
      </c>
      <c r="GQ30">
        <f>parameter_summary!GT48</f>
        <v>3.0346255669232667</v>
      </c>
      <c r="GR30">
        <f>parameter_summary!GU48</f>
        <v>3.1119420099017594</v>
      </c>
      <c r="GS30">
        <f>parameter_summary!GV48</f>
        <v>3.1216081704177192</v>
      </c>
      <c r="GT30">
        <f>parameter_summary!GW48</f>
        <v>3.1216033215849586</v>
      </c>
      <c r="GU30">
        <f>parameter_summary!GX48</f>
        <v>3.1216032079616047</v>
      </c>
      <c r="GV30">
        <f>parameter_summary!GY48</f>
        <v>3.0754203475514692</v>
      </c>
      <c r="GW30">
        <f>parameter_summary!GZ48</f>
        <v>3.0292337567079239</v>
      </c>
      <c r="GX30">
        <f>parameter_summary!HA48</f>
        <v>2.9830123088803639</v>
      </c>
      <c r="GY30">
        <f>parameter_summary!HB48</f>
        <v>2.9368403267888104</v>
      </c>
      <c r="GZ30">
        <f>parameter_summary!HC48</f>
        <v>2.890687742096536</v>
      </c>
      <c r="HA30">
        <f>parameter_summary!HD48</f>
        <v>2.8444867628560675</v>
      </c>
      <c r="HB30">
        <f>parameter_summary!HE48</f>
        <v>2.7981312649805541</v>
      </c>
      <c r="HC30">
        <f>parameter_summary!HF48</f>
        <v>2.752149515200319</v>
      </c>
      <c r="HD30">
        <f>parameter_summary!HG48</f>
        <v>2.7060713283898177</v>
      </c>
      <c r="HE30">
        <f>parameter_summary!HH48</f>
        <v>2.6596844323509701</v>
      </c>
      <c r="HF30">
        <f>parameter_summary!HI48</f>
        <v>2.6127364184713193</v>
      </c>
      <c r="HG30">
        <f>parameter_summary!HJ48</f>
        <v>2.5681878427611382</v>
      </c>
      <c r="HH30">
        <f>parameter_summary!HK48</f>
        <v>2.5217391862492864</v>
      </c>
      <c r="HI30">
        <f>parameter_summary!HL48</f>
        <v>2.4741703927644934</v>
      </c>
      <c r="HJ30">
        <f>parameter_summary!HM48</f>
        <v>2.425078264125446</v>
      </c>
      <c r="HK30">
        <f>parameter_summary!HN48</f>
        <v>2.3897005574536299</v>
      </c>
      <c r="HL30">
        <f>parameter_summary!HO48</f>
        <v>2.3359889639110505</v>
      </c>
      <c r="HM30">
        <f>parameter_summary!HP48</f>
        <v>2.284150335231157</v>
      </c>
      <c r="HN30">
        <f>parameter_summary!HQ48</f>
        <v>2.2292642823529398</v>
      </c>
      <c r="HO30">
        <f>parameter_summary!HR48</f>
        <v>2.3365233711048199</v>
      </c>
      <c r="HP30">
        <f>parameter_summary!HS48</f>
        <v>2.2758638315018298</v>
      </c>
      <c r="HQ30">
        <f>parameter_summary!HT48</f>
        <v>2.28632539468303</v>
      </c>
      <c r="HR30">
        <f>parameter_summary!HU48</f>
        <v>2.32376587985866</v>
      </c>
      <c r="HS30">
        <f>parameter_summary!HV48</f>
        <v>2.3273146247544201</v>
      </c>
      <c r="HT30">
        <f>parameter_summary!HW48</f>
        <v>2.2389000000000001</v>
      </c>
      <c r="HU30">
        <f>parameter_summary!HX48</f>
        <v>2.3010000000000002</v>
      </c>
      <c r="HV30">
        <f>parameter_summary!HY48</f>
        <v>2.3050999999999999</v>
      </c>
      <c r="HW30">
        <f>parameter_summary!HZ48</f>
        <v>2.2191000000000001</v>
      </c>
      <c r="HX30">
        <f>parameter_summary!IA48</f>
        <v>2.2566999999999999</v>
      </c>
      <c r="HY30">
        <f>parameter_summary!IB48</f>
        <v>2.2383000000000002</v>
      </c>
      <c r="HZ30">
        <f>parameter_summary!IC48</f>
        <v>2.0415999999999999</v>
      </c>
      <c r="IA30">
        <f>parameter_summary!ID48</f>
        <v>2.2132999999999998</v>
      </c>
      <c r="IB30">
        <f>parameter_summary!IE48</f>
        <v>2.0687000000000002</v>
      </c>
      <c r="IC30">
        <f>parameter_summary!IF48</f>
        <v>2.1465000000000001</v>
      </c>
      <c r="ID30">
        <f>parameter_summary!IG48</f>
        <v>2.2662</v>
      </c>
      <c r="IE30">
        <f>parameter_summary!IH48</f>
        <v>2.1419999999999999</v>
      </c>
      <c r="IF30">
        <f>parameter_summary!II48</f>
        <v>2.0758000000000001</v>
      </c>
      <c r="IG30">
        <f>parameter_summary!IJ48</f>
        <v>2.1978</v>
      </c>
      <c r="IH30">
        <f>parameter_summary!IK48</f>
        <v>2.2435999999999998</v>
      </c>
      <c r="II30">
        <f>parameter_summary!IL48</f>
        <v>2.1823999999999999</v>
      </c>
      <c r="IJ30">
        <f>parameter_summary!IM48</f>
        <v>2.2061999999999999</v>
      </c>
      <c r="IK30">
        <f>parameter_summary!IN48</f>
        <v>2.3559999999999999</v>
      </c>
      <c r="IL30">
        <f>parameter_summary!IO48</f>
        <v>2.1613000000000002</v>
      </c>
      <c r="IM30">
        <f>parameter_summary!IP48</f>
        <v>2.3088000000000002</v>
      </c>
      <c r="IN30">
        <f>parameter_summary!IQ48</f>
        <v>2.1882999999999999</v>
      </c>
      <c r="IO30">
        <f>parameter_summary!IR48</f>
        <v>2.0865999999999998</v>
      </c>
      <c r="IP30">
        <f>parameter_summary!IS48</f>
        <v>2.0674000000000001</v>
      </c>
      <c r="IQ30">
        <f>parameter_summary!IT48</f>
        <v>2.0863999999999998</v>
      </c>
      <c r="IR30">
        <f>parameter_summary!IU48</f>
        <v>2.1328</v>
      </c>
      <c r="IS30">
        <f>parameter_summary!IV48</f>
        <v>2.1560000000000001</v>
      </c>
      <c r="IT30">
        <f>parameter_summary!IW48</f>
        <v>2.0316000000000001</v>
      </c>
      <c r="IU30">
        <f>parameter_summary!IX48</f>
        <v>2.0371999999999999</v>
      </c>
      <c r="IV30">
        <f>parameter_summary!IY48</f>
        <v>2.1659999999999999</v>
      </c>
      <c r="IW30">
        <f>parameter_summary!IZ48</f>
        <v>2.0510000000000002</v>
      </c>
      <c r="IX30">
        <f>parameter_summary!JA48</f>
        <v>2.1107</v>
      </c>
      <c r="IY30">
        <f>parameter_summary!JB48</f>
        <v>2.2317</v>
      </c>
      <c r="IZ30">
        <f>parameter_summary!JC48</f>
        <v>2.0547</v>
      </c>
      <c r="JA30">
        <f>parameter_summary!JD48</f>
        <v>2.1040000000000001</v>
      </c>
      <c r="JB30">
        <f>parameter_summary!JE48</f>
        <v>2.1953</v>
      </c>
      <c r="JC30">
        <f>parameter_summary!JF48</f>
        <v>2.1278000000000001</v>
      </c>
      <c r="JD30">
        <f>parameter_summary!JG48</f>
        <v>2.1623000000000001</v>
      </c>
      <c r="JE30">
        <f>parameter_summary!JH48</f>
        <v>2.1398000000000001</v>
      </c>
      <c r="JF30">
        <f>parameter_summary!JI48</f>
        <v>2.1236999999999999</v>
      </c>
      <c r="JG30">
        <f>parameter_summary!JJ48</f>
        <v>2.1547000000000001</v>
      </c>
      <c r="JH30">
        <f>parameter_summary!JK48</f>
        <v>2.1924999999999999</v>
      </c>
      <c r="JI30">
        <f>parameter_summary!JL48</f>
        <v>2.1301000000000001</v>
      </c>
      <c r="JJ30">
        <f>parameter_summary!JM48</f>
        <v>2.2292999999999998</v>
      </c>
      <c r="JK30">
        <f>parameter_summary!JN48</f>
        <v>2.1421999999999999</v>
      </c>
      <c r="JL30">
        <f>parameter_summary!JO48</f>
        <v>2.1705999999999999</v>
      </c>
      <c r="JM30">
        <f>parameter_summary!JP48</f>
        <v>2.2349999999999999</v>
      </c>
      <c r="JN30">
        <f>parameter_summary!JQ48</f>
        <v>2.2443</v>
      </c>
      <c r="JO30">
        <f>parameter_summary!JR48</f>
        <v>2.1720000000000002</v>
      </c>
      <c r="JP30">
        <f>parameter_summary!JS48</f>
        <v>2.2233999999999998</v>
      </c>
      <c r="JQ30">
        <f>parameter_summary!JT48</f>
        <v>2.1661999999999999</v>
      </c>
      <c r="JR30">
        <f>parameter_summary!JU48</f>
        <v>2.1934</v>
      </c>
      <c r="JS30">
        <f>parameter_summary!JV48</f>
        <v>2.1806999999999999</v>
      </c>
      <c r="JT30">
        <f>parameter_summary!JW48</f>
        <v>2.1574</v>
      </c>
      <c r="JU30">
        <f>parameter_summary!JX48</f>
        <v>2.1955</v>
      </c>
      <c r="JV30">
        <f>parameter_summary!JY48</f>
        <v>2.1356000000000002</v>
      </c>
      <c r="JW30">
        <f>parameter_summary!JZ48</f>
        <v>2.1959</v>
      </c>
      <c r="JX30">
        <f>parameter_summary!KA48</f>
        <v>2.1989000000000001</v>
      </c>
      <c r="JY30">
        <f>parameter_summary!KB48</f>
        <v>2.1774</v>
      </c>
      <c r="JZ30">
        <f>parameter_summary!KC48</f>
        <v>2.1493000000000002</v>
      </c>
      <c r="KA30">
        <f>parameter_summary!KD48</f>
        <v>2.1749000000000001</v>
      </c>
      <c r="KB30">
        <f>parameter_summary!KE48</f>
        <v>2.1238999999999999</v>
      </c>
      <c r="KC30">
        <f>parameter_summary!KF48</f>
        <v>2.1623999999999999</v>
      </c>
      <c r="KD30">
        <f>parameter_summary!KG48</f>
        <v>2.2006000000000001</v>
      </c>
      <c r="KE30">
        <f>parameter_summary!KH48</f>
        <v>2.1633</v>
      </c>
      <c r="KF30">
        <f>parameter_summary!KI48</f>
        <v>2.2635999999999998</v>
      </c>
      <c r="KG30">
        <f>parameter_summary!KJ48</f>
        <v>2.1673</v>
      </c>
      <c r="KH30">
        <f>parameter_summary!KK48</f>
        <v>2.2488999999999999</v>
      </c>
      <c r="KI30">
        <f>parameter_summary!KL48</f>
        <v>2.2225999999999999</v>
      </c>
      <c r="KJ30">
        <f>parameter_summary!KM48</f>
        <v>2.1381999999999999</v>
      </c>
      <c r="KK30">
        <f>parameter_summary!KN48</f>
        <v>2.2526999999999999</v>
      </c>
      <c r="KL30">
        <f>parameter_summary!KO48</f>
        <v>2.2084000000000001</v>
      </c>
      <c r="KM30">
        <f>parameter_summary!KP48</f>
        <v>2.1795</v>
      </c>
      <c r="KN30">
        <f>parameter_summary!KQ48</f>
        <v>2.2366999999999999</v>
      </c>
      <c r="KO30">
        <f>parameter_summary!KR48</f>
        <v>2.1886000000000001</v>
      </c>
      <c r="KP30">
        <f>parameter_summary!KS48</f>
        <v>2.1255000000000002</v>
      </c>
      <c r="KQ30">
        <f>parameter_summary!KT48</f>
        <v>2.1888999999999998</v>
      </c>
      <c r="KR30">
        <f>parameter_summary!KU48</f>
        <v>2.1996000000000002</v>
      </c>
      <c r="KS30">
        <f>parameter_summary!KV48</f>
        <v>2.0983000000000001</v>
      </c>
      <c r="KT30">
        <f>parameter_summary!KW48</f>
        <v>2.1610999999999998</v>
      </c>
      <c r="KU30">
        <f>parameter_summary!KX48</f>
        <v>2.1429999999999998</v>
      </c>
      <c r="KV30">
        <f>parameter_summary!KY48</f>
        <v>2.0949</v>
      </c>
      <c r="KW30">
        <f>parameter_summary!KZ48</f>
        <v>2.1627000000000001</v>
      </c>
      <c r="KX30">
        <f>parameter_summary!LA48</f>
        <v>2.1829999999999998</v>
      </c>
      <c r="KY30">
        <f>parameter_summary!LB48</f>
        <v>2.0992999999999999</v>
      </c>
      <c r="KZ30">
        <f>parameter_summary!LC48</f>
        <v>2.1214</v>
      </c>
      <c r="LA30">
        <f>parameter_summary!LD48</f>
        <v>2.1507000000000001</v>
      </c>
    </row>
    <row r="31" spans="1:313">
      <c r="A31" t="str">
        <f>parameter_summary!B49</f>
        <v>"Bank loan interest rates for utilities (big) in Switzerland, monthly data (1991-2016) in [% pa]"</v>
      </c>
      <c r="B31">
        <f>parameter_summary!E49</f>
        <v>5.091346707835898</v>
      </c>
      <c r="C31">
        <f>parameter_summary!F49</f>
        <v>5.1041229856472814</v>
      </c>
      <c r="D31">
        <f>parameter_summary!G49</f>
        <v>5.0338534576846783</v>
      </c>
      <c r="E31">
        <f>parameter_summary!H49</f>
        <v>4.9955246242505318</v>
      </c>
      <c r="F31">
        <f>parameter_summary!I49</f>
        <v>4.9827483464391467</v>
      </c>
      <c r="G31">
        <f>parameter_summary!J49</f>
        <v>4.9763602075334568</v>
      </c>
      <c r="H31">
        <f>parameter_summary!K49</f>
        <v>4.9763602075334568</v>
      </c>
      <c r="I31">
        <f>parameter_summary!L49</f>
        <v>4.9763602075334568</v>
      </c>
      <c r="J31">
        <f>parameter_summary!M49</f>
        <v>4.9571957908163835</v>
      </c>
      <c r="K31">
        <f>parameter_summary!N49</f>
        <v>4.9571957908163835</v>
      </c>
      <c r="L31">
        <f>parameter_summary!O49</f>
        <v>4.9571957908163826</v>
      </c>
      <c r="M31">
        <f>parameter_summary!P49</f>
        <v>4.9827483464391475</v>
      </c>
      <c r="N31">
        <f>parameter_summary!Q49</f>
        <v>5.0019127631562226</v>
      </c>
      <c r="O31">
        <f>parameter_summary!R49</f>
        <v>5.0019127631562217</v>
      </c>
      <c r="P31">
        <f>parameter_summary!S49</f>
        <v>4.9955246242505309</v>
      </c>
      <c r="Q31">
        <f>parameter_summary!T49</f>
        <v>4.9827483464391475</v>
      </c>
      <c r="R31">
        <f>parameter_summary!U49</f>
        <v>4.9891364853448392</v>
      </c>
      <c r="S31">
        <f>parameter_summary!V49</f>
        <v>4.9891364853448392</v>
      </c>
      <c r="T31">
        <f>parameter_summary!W49</f>
        <v>5.0019127631562226</v>
      </c>
      <c r="U31">
        <f>parameter_summary!X49</f>
        <v>5.0274653187789866</v>
      </c>
      <c r="V31">
        <f>parameter_summary!Y49</f>
        <v>5.0402415965903682</v>
      </c>
      <c r="W31">
        <f>parameter_summary!Z49</f>
        <v>5.0402415965903691</v>
      </c>
      <c r="X31">
        <f>parameter_summary!AA49</f>
        <v>4.9060906795708537</v>
      </c>
      <c r="Y31">
        <f>parameter_summary!AB49</f>
        <v>4.8230448737968681</v>
      </c>
      <c r="Z31">
        <f>parameter_summary!AC49</f>
        <v>4.7911041792684133</v>
      </c>
      <c r="AA31">
        <f>parameter_summary!AD49</f>
        <v>4.5036379285123074</v>
      </c>
      <c r="AB31">
        <f>parameter_summary!AE49</f>
        <v>4.4844735117952332</v>
      </c>
      <c r="AC31">
        <f>parameter_summary!AF49</f>
        <v>4.2992174835301897</v>
      </c>
      <c r="AD31">
        <f>parameter_summary!AG49</f>
        <v>4.1778428443220568</v>
      </c>
      <c r="AE31">
        <f>parameter_summary!AH49</f>
        <v>4.126737733076526</v>
      </c>
      <c r="AF31">
        <f>parameter_summary!AI49</f>
        <v>3.9287054270000992</v>
      </c>
      <c r="AG31">
        <f>parameter_summary!AJ49</f>
        <v>3.8392714823204215</v>
      </c>
      <c r="AH31">
        <f>parameter_summary!AK49</f>
        <v>3.8392714823204215</v>
      </c>
      <c r="AI31">
        <f>parameter_summary!AL49</f>
        <v>3.8137189266976566</v>
      </c>
      <c r="AJ31">
        <f>parameter_summary!AM49</f>
        <v>3.7115087042065973</v>
      </c>
      <c r="AK31">
        <f>parameter_summary!AN49</f>
        <v>3.5645815093756994</v>
      </c>
      <c r="AL31">
        <f>parameter_summary!AO49</f>
        <v>3.5390289537529345</v>
      </c>
      <c r="AM31">
        <f>parameter_summary!AP49</f>
        <v>3.5134763981301695</v>
      </c>
      <c r="AN31">
        <f>parameter_summary!AQ49</f>
        <v>3.5134763981301695</v>
      </c>
      <c r="AO31">
        <f>parameter_summary!AR49</f>
        <v>3.5134763981301695</v>
      </c>
      <c r="AP31">
        <f>parameter_summary!AS49</f>
        <v>3.5134763981301695</v>
      </c>
      <c r="AQ31">
        <f>parameter_summary!AT49</f>
        <v>3.5134763981301695</v>
      </c>
      <c r="AR31">
        <f>parameter_summary!AU49</f>
        <v>3.5262526759415525</v>
      </c>
      <c r="AS31">
        <f>parameter_summary!AV49</f>
        <v>3.5134763981301704</v>
      </c>
      <c r="AT31">
        <f>parameter_summary!AW49</f>
        <v>3.5134763981301695</v>
      </c>
      <c r="AU31">
        <f>parameter_summary!AX49</f>
        <v>3.5134763981301704</v>
      </c>
      <c r="AV31">
        <f>parameter_summary!AY49</f>
        <v>3.5134763981301704</v>
      </c>
      <c r="AW31">
        <f>parameter_summary!AZ49</f>
        <v>3.5134763981301695</v>
      </c>
      <c r="AX31">
        <f>parameter_summary!BA49</f>
        <v>3.5262526759415516</v>
      </c>
      <c r="AY31">
        <f>parameter_summary!BB49</f>
        <v>3.5262526759415525</v>
      </c>
      <c r="AZ31">
        <f>parameter_summary!BC49</f>
        <v>3.5645815093756994</v>
      </c>
      <c r="BA31">
        <f>parameter_summary!BD49</f>
        <v>3.5773577871870814</v>
      </c>
      <c r="BB31">
        <f>parameter_summary!BE49</f>
        <v>3.564581509375699</v>
      </c>
      <c r="BC31">
        <f>parameter_summary!BF49</f>
        <v>3.564581509375699</v>
      </c>
      <c r="BD31">
        <f>parameter_summary!BG49</f>
        <v>3.551805231564316</v>
      </c>
      <c r="BE31">
        <f>parameter_summary!BH49</f>
        <v>3.5262526759415516</v>
      </c>
      <c r="BF31">
        <f>parameter_summary!BI49</f>
        <v>3.5326408148472432</v>
      </c>
      <c r="BG31">
        <f>parameter_summary!BJ49</f>
        <v>3.404878036733419</v>
      </c>
      <c r="BH31">
        <f>parameter_summary!BK49</f>
        <v>3.3793254811106541</v>
      </c>
      <c r="BI31">
        <f>parameter_summary!BL49</f>
        <v>3.2579508419025207</v>
      </c>
      <c r="BJ31">
        <f>parameter_summary!BM49</f>
        <v>3.2132338695626825</v>
      </c>
      <c r="BK31">
        <f>parameter_summary!BN49</f>
        <v>3.2004575917512996</v>
      </c>
      <c r="BL31">
        <f>parameter_summary!BO49</f>
        <v>3.2068457306569909</v>
      </c>
      <c r="BM31">
        <f>parameter_summary!BP49</f>
        <v>3.1940694528456088</v>
      </c>
      <c r="BN31">
        <f>parameter_summary!BQ49</f>
        <v>3.1940694528456088</v>
      </c>
      <c r="BO31">
        <f>parameter_summary!BR49</f>
        <v>3.1940694528456088</v>
      </c>
      <c r="BP31">
        <f>parameter_summary!BS49</f>
        <v>3.1940694528456088</v>
      </c>
      <c r="BQ31">
        <f>parameter_summary!BT49</f>
        <v>3.1940694528456088</v>
      </c>
      <c r="BR31">
        <f>parameter_summary!BU49</f>
        <v>3.1940694528456093</v>
      </c>
      <c r="BS31">
        <f>parameter_summary!BV49</f>
        <v>3.1940694528456093</v>
      </c>
      <c r="BT31">
        <f>parameter_summary!BW49</f>
        <v>3.0790829525431671</v>
      </c>
      <c r="BU31">
        <f>parameter_summary!BX49</f>
        <v>3.0663066747317846</v>
      </c>
      <c r="BV31">
        <f>parameter_summary!BY49</f>
        <v>3.0599185358260939</v>
      </c>
      <c r="BW31">
        <f>parameter_summary!BZ49</f>
        <v>3.0535303969204031</v>
      </c>
      <c r="BX31">
        <f>parameter_summary!CA49</f>
        <v>2.9193794799008872</v>
      </c>
      <c r="BY31">
        <f>parameter_summary!CB49</f>
        <v>2.9066032020895047</v>
      </c>
      <c r="BZ31">
        <f>parameter_summary!CC49</f>
        <v>2.9002150631838139</v>
      </c>
      <c r="CA31">
        <f>parameter_summary!CD49</f>
        <v>2.8938269242781227</v>
      </c>
      <c r="CB31">
        <f>parameter_summary!CE49</f>
        <v>2.7596760072586073</v>
      </c>
      <c r="CC31">
        <f>parameter_summary!CF49</f>
        <v>2.7532878683529156</v>
      </c>
      <c r="CD31">
        <f>parameter_summary!CG49</f>
        <v>2.7468997294472244</v>
      </c>
      <c r="CE31">
        <f>parameter_summary!CH49</f>
        <v>2.7468997294472244</v>
      </c>
      <c r="CF31">
        <f>parameter_summary!CI49</f>
        <v>2.7468997294472244</v>
      </c>
      <c r="CG31">
        <f>parameter_summary!CJ49</f>
        <v>2.7468997294472248</v>
      </c>
      <c r="CH31">
        <f>parameter_summary!CK49</f>
        <v>2.7468997294472244</v>
      </c>
      <c r="CI31">
        <f>parameter_summary!CL49</f>
        <v>2.587196256804944</v>
      </c>
      <c r="CJ31">
        <f>parameter_summary!CM49</f>
        <v>2.587196256804944</v>
      </c>
      <c r="CK31">
        <f>parameter_summary!CN49</f>
        <v>2.587196256804944</v>
      </c>
      <c r="CL31">
        <f>parameter_summary!CO49</f>
        <v>2.587196256804944</v>
      </c>
      <c r="CM31">
        <f>parameter_summary!CP49</f>
        <v>2.587196256804944</v>
      </c>
      <c r="CN31">
        <f>parameter_summary!CQ49</f>
        <v>2.587196256804944</v>
      </c>
      <c r="CO31">
        <f>parameter_summary!CR49</f>
        <v>2.587196256804944</v>
      </c>
      <c r="CP31">
        <f>parameter_summary!CS49</f>
        <v>2.5871962568049445</v>
      </c>
      <c r="CQ31">
        <f>parameter_summary!CT49</f>
        <v>2.5871962568049436</v>
      </c>
      <c r="CR31">
        <f>parameter_summary!CU49</f>
        <v>2.5744199789935611</v>
      </c>
      <c r="CS31">
        <f>parameter_summary!CV49</f>
        <v>2.5680318400878703</v>
      </c>
      <c r="CT31">
        <f>parameter_summary!CW49</f>
        <v>2.5680318400878699</v>
      </c>
      <c r="CU31">
        <f>parameter_summary!CX49</f>
        <v>2.5680318400878699</v>
      </c>
      <c r="CV31">
        <f>parameter_summary!CY49</f>
        <v>2.5424792844651054</v>
      </c>
      <c r="CW31">
        <f>parameter_summary!CZ49</f>
        <v>2.5233148677480322</v>
      </c>
      <c r="CX31">
        <f>parameter_summary!DA49</f>
        <v>2.4402690619740461</v>
      </c>
      <c r="CY31">
        <f>parameter_summary!DB49</f>
        <v>2.4274927841626637</v>
      </c>
      <c r="CZ31">
        <f>parameter_summary!DC49</f>
        <v>2.4274927841626637</v>
      </c>
      <c r="DA31">
        <f>parameter_summary!DD49</f>
        <v>2.4274927841626637</v>
      </c>
      <c r="DB31">
        <f>parameter_summary!DE49</f>
        <v>2.4274927841626637</v>
      </c>
      <c r="DC31">
        <f>parameter_summary!DF49</f>
        <v>2.4274927841626637</v>
      </c>
      <c r="DD31">
        <f>parameter_summary!DG49</f>
        <v>2.5105385899366497</v>
      </c>
      <c r="DE31">
        <f>parameter_summary!DH49</f>
        <v>2.6063606735220182</v>
      </c>
      <c r="DF31">
        <f>parameter_summary!DI49</f>
        <v>2.6063606735220182</v>
      </c>
      <c r="DG31">
        <f>parameter_summary!DJ49</f>
        <v>2.6063606735220186</v>
      </c>
      <c r="DH31">
        <f>parameter_summary!DK49</f>
        <v>2.6255250902390923</v>
      </c>
      <c r="DI31">
        <f>parameter_summary!DL49</f>
        <v>2.6510776458618572</v>
      </c>
      <c r="DJ31">
        <f>parameter_summary!DM49</f>
        <v>2.67024206257893</v>
      </c>
      <c r="DK31">
        <f>parameter_summary!DN49</f>
        <v>2.740511590541534</v>
      </c>
      <c r="DL31">
        <f>parameter_summary!DO49</f>
        <v>2.7852285628813731</v>
      </c>
      <c r="DM31">
        <f>parameter_summary!DP49</f>
        <v>2.8235573963155205</v>
      </c>
      <c r="DN31">
        <f>parameter_summary!DQ49</f>
        <v>2.8235573963155201</v>
      </c>
      <c r="DO31">
        <f>parameter_summary!DR49</f>
        <v>2.8299455352212117</v>
      </c>
      <c r="DP31">
        <f>parameter_summary!DS49</f>
        <v>2.836333674126903</v>
      </c>
      <c r="DQ31">
        <f>parameter_summary!DT49</f>
        <v>2.849109951938285</v>
      </c>
      <c r="DR31">
        <f>parameter_summary!DU49</f>
        <v>2.8491099519382854</v>
      </c>
      <c r="DS31">
        <f>parameter_summary!DV49</f>
        <v>2.8554980908439767</v>
      </c>
      <c r="DT31">
        <f>parameter_summary!DW49</f>
        <v>2.8618862297496679</v>
      </c>
      <c r="DU31">
        <f>parameter_summary!DX49</f>
        <v>2.8107811185041385</v>
      </c>
      <c r="DV31">
        <f>parameter_summary!DY49</f>
        <v>2.7532878683529169</v>
      </c>
      <c r="DW31">
        <f>parameter_summary!DZ49</f>
        <v>2.7341234516358437</v>
      </c>
      <c r="DX31">
        <f>parameter_summary!EA49</f>
        <v>2.7341234516358437</v>
      </c>
      <c r="DY31">
        <f>parameter_summary!EB49</f>
        <v>2.7341234516358441</v>
      </c>
      <c r="DZ31">
        <f>parameter_summary!EC49</f>
        <v>2.7341234516358437</v>
      </c>
      <c r="EA31">
        <f>parameter_summary!ED49</f>
        <v>2.7277353127301525</v>
      </c>
      <c r="EB31">
        <f>parameter_summary!EE49</f>
        <v>2.6063606735220195</v>
      </c>
      <c r="EC31">
        <f>parameter_summary!EF49</f>
        <v>2.5744199789935633</v>
      </c>
      <c r="ED31">
        <f>parameter_summary!EG49</f>
        <v>2.5744199789935633</v>
      </c>
      <c r="EE31">
        <f>parameter_summary!EH49</f>
        <v>2.5744199789935633</v>
      </c>
      <c r="EF31">
        <f>parameter_summary!EI49</f>
        <v>2.5744199789935633</v>
      </c>
      <c r="EG31">
        <f>parameter_summary!EJ49</f>
        <v>2.5744199789935638</v>
      </c>
      <c r="EH31">
        <f>parameter_summary!EK49</f>
        <v>2.5744199789935633</v>
      </c>
      <c r="EI31">
        <f>parameter_summary!EL49</f>
        <v>2.5744199789935633</v>
      </c>
      <c r="EJ31">
        <f>parameter_summary!EM49</f>
        <v>2.5744199789935638</v>
      </c>
      <c r="EK31">
        <f>parameter_summary!EN49</f>
        <v>2.5680318400878721</v>
      </c>
      <c r="EL31">
        <f>parameter_summary!EO49</f>
        <v>2.4274927841626655</v>
      </c>
      <c r="EM31">
        <f>parameter_summary!EP49</f>
        <v>2.4274927841626659</v>
      </c>
      <c r="EN31">
        <f>parameter_summary!EQ49</f>
        <v>2.414716506351283</v>
      </c>
      <c r="EO31">
        <f>parameter_summary!ER49</f>
        <v>2.2805655893317676</v>
      </c>
      <c r="EP31">
        <f>parameter_summary!ES49</f>
        <v>2.2486248948033118</v>
      </c>
      <c r="EQ31">
        <f>parameter_summary!ET49</f>
        <v>2.2422367558976202</v>
      </c>
      <c r="ER31">
        <f>parameter_summary!EU49</f>
        <v>2.1016976999724135</v>
      </c>
      <c r="ES31">
        <f>parameter_summary!EV49</f>
        <v>2.0889214221610315</v>
      </c>
      <c r="ET31">
        <f>parameter_summary!EW49</f>
        <v>2.0889214221610302</v>
      </c>
      <c r="EU31">
        <f>parameter_summary!EX49</f>
        <v>2.0953095610667223</v>
      </c>
      <c r="EV31">
        <f>parameter_summary!EY49</f>
        <v>2.037816310915503</v>
      </c>
      <c r="EW31">
        <f>parameter_summary!EZ49</f>
        <v>2.0250400331041192</v>
      </c>
      <c r="EX31">
        <f>parameter_summary!FA49</f>
        <v>2.0186518941984239</v>
      </c>
      <c r="EY31">
        <f>parameter_summary!FB49</f>
        <v>2.0378163109155034</v>
      </c>
      <c r="EZ31">
        <f>parameter_summary!FC49</f>
        <v>2.0378163109155096</v>
      </c>
      <c r="FA31">
        <f>parameter_summary!FD49</f>
        <v>2.0378163109154936</v>
      </c>
      <c r="FB31">
        <f>parameter_summary!FE49</f>
        <v>2.0378163109154839</v>
      </c>
      <c r="FC31">
        <f>parameter_summary!FF49</f>
        <v>2.0378163109155256</v>
      </c>
      <c r="FD31">
        <f>parameter_summary!FG49</f>
        <v>2.0378163109155345</v>
      </c>
      <c r="FE31">
        <f>parameter_summary!FH49</f>
        <v>2.037816310915431</v>
      </c>
      <c r="FF31">
        <f>parameter_summary!FI49</f>
        <v>2.0378163109154444</v>
      </c>
      <c r="FG31">
        <f>parameter_summary!FJ49</f>
        <v>2.0378163109156926</v>
      </c>
      <c r="FH31">
        <f>parameter_summary!FK49</f>
        <v>2.0378163109155696</v>
      </c>
      <c r="FI31">
        <f>parameter_summary!FL49</f>
        <v>2.0378163109150171</v>
      </c>
      <c r="FJ31">
        <f>parameter_summary!FM49</f>
        <v>2.0378163109154972</v>
      </c>
      <c r="FK31">
        <f>parameter_summary!FN49</f>
        <v>2.0505925887280698</v>
      </c>
      <c r="FL31">
        <f>parameter_summary!FO49</f>
        <v>2.0505925887264609</v>
      </c>
      <c r="FM31">
        <f>parameter_summary!FP49</f>
        <v>2.0505925887241783</v>
      </c>
      <c r="FN31">
        <f>parameter_summary!FQ49</f>
        <v>2.0505925887288092</v>
      </c>
      <c r="FO31">
        <f>parameter_summary!FR49</f>
        <v>2.0505925887328318</v>
      </c>
      <c r="FP31">
        <f>parameter_summary!FS49</f>
        <v>2.0505925887200243</v>
      </c>
      <c r="FQ31">
        <f>parameter_summary!FT49</f>
        <v>2.0505925887150478</v>
      </c>
      <c r="FR31">
        <f>parameter_summary!FU49</f>
        <v>2.0505925887473335</v>
      </c>
      <c r="FS31">
        <f>parameter_summary!FV49</f>
        <v>2.0442044498432108</v>
      </c>
      <c r="FT31">
        <f>parameter_summary!FW49</f>
        <v>1.9356060883667783</v>
      </c>
      <c r="FU31">
        <f>parameter_summary!FX49</f>
        <v>1.9356060883936577</v>
      </c>
      <c r="FV31">
        <f>parameter_summary!FY49</f>
        <v>1.9356060885691651</v>
      </c>
      <c r="FW31">
        <f>parameter_summary!FZ49</f>
        <v>1.9356060884515589</v>
      </c>
      <c r="FX31">
        <f>parameter_summary!GA49</f>
        <v>1.9356060880527302</v>
      </c>
      <c r="FY31">
        <f>parameter_summary!GB49</f>
        <v>1.9356060885011757</v>
      </c>
      <c r="FZ31">
        <f>parameter_summary!GC49</f>
        <v>1.9356060892711959</v>
      </c>
      <c r="GA31">
        <f>parameter_summary!GD49</f>
        <v>1.9356060879811348</v>
      </c>
      <c r="GB31">
        <f>parameter_summary!GE49</f>
        <v>1.9356060864574147</v>
      </c>
      <c r="GC31">
        <f>parameter_summary!GF49</f>
        <v>1.9356060902949579</v>
      </c>
      <c r="GD31">
        <f>parameter_summary!GG49</f>
        <v>1.9356060923512757</v>
      </c>
      <c r="GE31">
        <f>parameter_summary!GH49</f>
        <v>1.9356060828208903</v>
      </c>
      <c r="GF31">
        <f>parameter_summary!GI49</f>
        <v>1.9356060803625359</v>
      </c>
      <c r="GG31">
        <f>parameter_summary!GJ49</f>
        <v>1.935606105645131</v>
      </c>
      <c r="GH31">
        <f>parameter_summary!GK49</f>
        <v>1.9356061005765455</v>
      </c>
      <c r="GI31">
        <f>parameter_summary!GL49</f>
        <v>1.9356060446993493</v>
      </c>
      <c r="GJ31">
        <f>parameter_summary!GM49</f>
        <v>1.9483823482872873</v>
      </c>
      <c r="GK31">
        <f>parameter_summary!GN49</f>
        <v>1.9356062069423916</v>
      </c>
      <c r="GL31">
        <f>parameter_summary!GO49</f>
        <v>1.9356060802687483</v>
      </c>
      <c r="GM31">
        <f>parameter_summary!GP49</f>
        <v>1.9419939595831222</v>
      </c>
      <c r="GN31">
        <f>parameter_summary!GQ49</f>
        <v>1.9419943132738262</v>
      </c>
      <c r="GO31">
        <f>parameter_summary!GR49</f>
        <v>1.9547711711280695</v>
      </c>
      <c r="GP31">
        <f>parameter_summary!GS49</f>
        <v>1.9611581269989498</v>
      </c>
      <c r="GQ31">
        <f>parameter_summary!GT49</f>
        <v>2.0058742973058097</v>
      </c>
      <c r="GR31">
        <f>parameter_summary!GU49</f>
        <v>2.0569822508797002</v>
      </c>
      <c r="GS31">
        <f>parameter_summary!GV49</f>
        <v>2.0633719347767681</v>
      </c>
      <c r="GT31">
        <f>parameter_summary!GW49</f>
        <v>2.0633634349942498</v>
      </c>
      <c r="GU31">
        <f>parameter_summary!GX49</f>
        <v>2.0633642832403654</v>
      </c>
      <c r="GV31">
        <f>parameter_summary!GY49</f>
        <v>2.032850070373506</v>
      </c>
      <c r="GW31">
        <f>parameter_summary!GZ49</f>
        <v>2.0023143180878646</v>
      </c>
      <c r="GX31">
        <f>parameter_summary!HA49</f>
        <v>1.9717345580848125</v>
      </c>
      <c r="GY31">
        <f>parameter_summary!HB49</f>
        <v>1.9412405439155473</v>
      </c>
      <c r="GZ31">
        <f>parameter_summary!HC49</f>
        <v>1.9107905828074876</v>
      </c>
      <c r="HA31">
        <f>parameter_summary!HD49</f>
        <v>1.8801718768584403</v>
      </c>
      <c r="HB31">
        <f>parameter_summary!HE49</f>
        <v>1.8494229179277084</v>
      </c>
      <c r="HC31">
        <f>parameter_summary!HF49</f>
        <v>1.8192586337651386</v>
      </c>
      <c r="HD31">
        <f>parameter_summary!HG49</f>
        <v>1.7889776584555459</v>
      </c>
      <c r="HE31">
        <f>parameter_summary!HH49</f>
        <v>1.7577109504750335</v>
      </c>
      <c r="HF31">
        <f>parameter_summary!HI49</f>
        <v>1.7264629390885435</v>
      </c>
      <c r="HG31">
        <f>parameter_summary!HJ49</f>
        <v>1.698540426403482</v>
      </c>
      <c r="HH31">
        <f>parameter_summary!HK49</f>
        <v>1.6678105211574361</v>
      </c>
      <c r="HI31">
        <f>parameter_summary!HL49</f>
        <v>1.6327705716368366</v>
      </c>
      <c r="HJ31">
        <f>parameter_summary!HM49</f>
        <v>1.6015985120412748</v>
      </c>
      <c r="HK31">
        <f>parameter_summary!HN49</f>
        <v>1.5863842695806099</v>
      </c>
      <c r="HL31">
        <f>parameter_summary!HO49</f>
        <v>1.5449220689719045</v>
      </c>
      <c r="HM31">
        <f>parameter_summary!HP49</f>
        <v>1.4934475050756721</v>
      </c>
      <c r="HN31">
        <f>parameter_summary!HQ49</f>
        <v>1.4770432242990601</v>
      </c>
      <c r="HO31">
        <f>parameter_summary!HR49</f>
        <v>1.5825939053254401</v>
      </c>
      <c r="HP31">
        <f>parameter_summary!HS49</f>
        <v>1.4823259973226199</v>
      </c>
      <c r="HQ31">
        <f>parameter_summary!HT49</f>
        <v>1.42618795620438</v>
      </c>
      <c r="HR31">
        <f>parameter_summary!HU49</f>
        <v>1.49395264397906</v>
      </c>
      <c r="HS31">
        <f>parameter_summary!HV49</f>
        <v>1.4079768142857101</v>
      </c>
      <c r="HT31">
        <f>parameter_summary!HW49</f>
        <v>1.3399000000000001</v>
      </c>
      <c r="HU31">
        <f>parameter_summary!HX49</f>
        <v>1.5553999999999999</v>
      </c>
      <c r="HV31">
        <f>parameter_summary!HY49</f>
        <v>1.5154000000000001</v>
      </c>
      <c r="HW31">
        <f>parameter_summary!HZ49</f>
        <v>1.3589</v>
      </c>
      <c r="HX31">
        <f>parameter_summary!IA49</f>
        <v>1.4231</v>
      </c>
      <c r="HY31">
        <f>parameter_summary!IB49</f>
        <v>1.3463000000000001</v>
      </c>
      <c r="HZ31">
        <f>parameter_summary!IC49</f>
        <v>1.3281000000000001</v>
      </c>
      <c r="IA31">
        <f>parameter_summary!ID49</f>
        <v>1.3696999999999999</v>
      </c>
      <c r="IB31">
        <f>parameter_summary!IE49</f>
        <v>1.3366</v>
      </c>
      <c r="IC31">
        <f>parameter_summary!IF49</f>
        <v>1.2735000000000001</v>
      </c>
      <c r="ID31">
        <f>parameter_summary!IG49</f>
        <v>1.4903999999999999</v>
      </c>
      <c r="IE31">
        <f>parameter_summary!IH49</f>
        <v>1.3272999999999999</v>
      </c>
      <c r="IF31">
        <f>parameter_summary!II49</f>
        <v>1.2609999999999999</v>
      </c>
      <c r="IG31">
        <f>parameter_summary!IJ49</f>
        <v>1.3903000000000001</v>
      </c>
      <c r="IH31">
        <f>parameter_summary!IK49</f>
        <v>1.4098999999999999</v>
      </c>
      <c r="II31">
        <f>parameter_summary!IL49</f>
        <v>1.3189</v>
      </c>
      <c r="IJ31">
        <f>parameter_summary!IM49</f>
        <v>1.4263999999999999</v>
      </c>
      <c r="IK31">
        <f>parameter_summary!IN49</f>
        <v>1.4476</v>
      </c>
      <c r="IL31">
        <f>parameter_summary!IO49</f>
        <v>1.2764</v>
      </c>
      <c r="IM31">
        <f>parameter_summary!IP49</f>
        <v>1.3996999999999999</v>
      </c>
      <c r="IN31">
        <f>parameter_summary!IQ49</f>
        <v>1.321</v>
      </c>
      <c r="IO31">
        <f>parameter_summary!IR49</f>
        <v>1.2273000000000001</v>
      </c>
      <c r="IP31">
        <f>parameter_summary!IS49</f>
        <v>1.2357</v>
      </c>
      <c r="IQ31">
        <f>parameter_summary!IT49</f>
        <v>1.2102999999999999</v>
      </c>
      <c r="IR31">
        <f>parameter_summary!IU49</f>
        <v>1.2104999999999999</v>
      </c>
      <c r="IS31">
        <f>parameter_summary!IV49</f>
        <v>1.2771999999999999</v>
      </c>
      <c r="IT31">
        <f>parameter_summary!IW49</f>
        <v>1.3472999999999999</v>
      </c>
      <c r="IU31">
        <f>parameter_summary!IX49</f>
        <v>1.2476</v>
      </c>
      <c r="IV31">
        <f>parameter_summary!IY49</f>
        <v>1.2927</v>
      </c>
      <c r="IW31">
        <f>parameter_summary!IZ49</f>
        <v>1.2977000000000001</v>
      </c>
      <c r="IX31">
        <f>parameter_summary!JA49</f>
        <v>1.268</v>
      </c>
      <c r="IY31">
        <f>parameter_summary!JB49</f>
        <v>1.2771999999999999</v>
      </c>
      <c r="IZ31">
        <f>parameter_summary!JC49</f>
        <v>1.2922</v>
      </c>
      <c r="JA31">
        <f>parameter_summary!JD49</f>
        <v>1.3646</v>
      </c>
      <c r="JB31">
        <f>parameter_summary!JE49</f>
        <v>1.2554000000000001</v>
      </c>
      <c r="JC31">
        <f>parameter_summary!JF49</f>
        <v>1.2847999999999999</v>
      </c>
      <c r="JD31">
        <f>parameter_summary!JG49</f>
        <v>1.202</v>
      </c>
      <c r="JE31">
        <f>parameter_summary!JH49</f>
        <v>1.2626999999999999</v>
      </c>
      <c r="JF31">
        <f>parameter_summary!JI49</f>
        <v>1.3134999999999999</v>
      </c>
      <c r="JG31">
        <f>parameter_summary!JJ49</f>
        <v>1.2382</v>
      </c>
      <c r="JH31">
        <f>parameter_summary!JK49</f>
        <v>1.2092000000000001</v>
      </c>
      <c r="JI31">
        <f>parameter_summary!JL49</f>
        <v>1.288</v>
      </c>
      <c r="JJ31">
        <f>parameter_summary!JM49</f>
        <v>1.2770999999999999</v>
      </c>
      <c r="JK31">
        <f>parameter_summary!JN49</f>
        <v>1.2222999999999999</v>
      </c>
      <c r="JL31">
        <f>parameter_summary!JO49</f>
        <v>1.2977000000000001</v>
      </c>
      <c r="JM31">
        <f>parameter_summary!JP49</f>
        <v>1.2210000000000001</v>
      </c>
      <c r="JN31">
        <f>parameter_summary!JQ49</f>
        <v>1.2029000000000001</v>
      </c>
      <c r="JO31">
        <f>parameter_summary!JR49</f>
        <v>1.3399000000000001</v>
      </c>
      <c r="JP31">
        <f>parameter_summary!JS49</f>
        <v>1.2154</v>
      </c>
      <c r="JQ31">
        <f>parameter_summary!JT49</f>
        <v>1.2377</v>
      </c>
      <c r="JR31">
        <f>parameter_summary!JU49</f>
        <v>1.353</v>
      </c>
      <c r="JS31">
        <f>parameter_summary!JV49</f>
        <v>1.1597999999999999</v>
      </c>
      <c r="JT31">
        <f>parameter_summary!JW49</f>
        <v>1.2239</v>
      </c>
      <c r="JU31">
        <f>parameter_summary!JX49</f>
        <v>1.3496999999999999</v>
      </c>
      <c r="JV31">
        <f>parameter_summary!JY49</f>
        <v>1.2130000000000001</v>
      </c>
      <c r="JW31">
        <f>parameter_summary!JZ49</f>
        <v>1.2815000000000001</v>
      </c>
      <c r="JX31">
        <f>parameter_summary!KA49</f>
        <v>1.3849</v>
      </c>
      <c r="JY31">
        <f>parameter_summary!KB49</f>
        <v>1.2020999999999999</v>
      </c>
      <c r="JZ31">
        <f>parameter_summary!KC49</f>
        <v>1.2478</v>
      </c>
      <c r="KA31">
        <f>parameter_summary!KD49</f>
        <v>1.3284</v>
      </c>
      <c r="KB31">
        <f>parameter_summary!KE49</f>
        <v>1.2030000000000001</v>
      </c>
      <c r="KC31">
        <f>parameter_summary!KF49</f>
        <v>1.2644</v>
      </c>
      <c r="KD31">
        <f>parameter_summary!KG49</f>
        <v>1.393</v>
      </c>
      <c r="KE31">
        <f>parameter_summary!KH49</f>
        <v>1.2770999999999999</v>
      </c>
      <c r="KF31">
        <f>parameter_summary!KI49</f>
        <v>1.2876000000000001</v>
      </c>
      <c r="KG31">
        <f>parameter_summary!KJ49</f>
        <v>1.3978999999999999</v>
      </c>
      <c r="KH31">
        <f>parameter_summary!KK49</f>
        <v>1.296</v>
      </c>
      <c r="KI31">
        <f>parameter_summary!KL49</f>
        <v>1.2991999999999999</v>
      </c>
      <c r="KJ31">
        <f>parameter_summary!KM49</f>
        <v>1.4080999999999999</v>
      </c>
      <c r="KK31">
        <f>parameter_summary!KN49</f>
        <v>1.3172999999999999</v>
      </c>
      <c r="KL31">
        <f>parameter_summary!KO49</f>
        <v>1.3071999999999999</v>
      </c>
      <c r="KM31">
        <f>parameter_summary!KP49</f>
        <v>1.3435999999999999</v>
      </c>
      <c r="KN31">
        <f>parameter_summary!KQ49</f>
        <v>1.3782000000000001</v>
      </c>
      <c r="KO31">
        <f>parameter_summary!KR49</f>
        <v>1.3648</v>
      </c>
      <c r="KP31">
        <f>parameter_summary!KS49</f>
        <v>1.4268000000000001</v>
      </c>
      <c r="KQ31">
        <f>parameter_summary!KT49</f>
        <v>1.3677999999999999</v>
      </c>
      <c r="KR31">
        <f>parameter_summary!KU49</f>
        <v>1.3855999999999999</v>
      </c>
      <c r="KS31">
        <f>parameter_summary!KV49</f>
        <v>1.4263999999999999</v>
      </c>
      <c r="KT31">
        <f>parameter_summary!KW49</f>
        <v>1.3714999999999999</v>
      </c>
      <c r="KU31">
        <f>parameter_summary!KX49</f>
        <v>1.3766</v>
      </c>
      <c r="KV31">
        <f>parameter_summary!KY49</f>
        <v>1.3885000000000001</v>
      </c>
      <c r="KW31">
        <f>parameter_summary!KZ49</f>
        <v>1.4098999999999999</v>
      </c>
      <c r="KX31">
        <f>parameter_summary!LA49</f>
        <v>1.3667</v>
      </c>
      <c r="KY31">
        <f>parameter_summary!LB49</f>
        <v>1.4119999999999999</v>
      </c>
      <c r="KZ31">
        <f>parameter_summary!LC49</f>
        <v>1.4266000000000001</v>
      </c>
      <c r="LA31">
        <f>parameter_summary!LD49</f>
        <v>1.381</v>
      </c>
    </row>
    <row r="32" spans="1:313">
      <c r="A32" t="str">
        <f>parameter_summary!B50</f>
        <v>"Bank loan interest rates for utilities (great) in Switzerland, monthly data (1991-2016) in [% pa]"</v>
      </c>
      <c r="B32">
        <f>parameter_summary!E50</f>
        <v>4.2675003111058425</v>
      </c>
      <c r="C32">
        <f>parameter_summary!F50</f>
        <v>4.2782092202930597</v>
      </c>
      <c r="D32">
        <f>parameter_summary!G50</f>
        <v>4.2193102197633685</v>
      </c>
      <c r="E32">
        <f>parameter_summary!H50</f>
        <v>4.1871834922017195</v>
      </c>
      <c r="F32">
        <f>parameter_summary!I50</f>
        <v>4.1764745830145005</v>
      </c>
      <c r="G32">
        <f>parameter_summary!J50</f>
        <v>4.1711201284208936</v>
      </c>
      <c r="H32">
        <f>parameter_summary!K50</f>
        <v>4.1711201284208936</v>
      </c>
      <c r="I32">
        <f>parameter_summary!L50</f>
        <v>4.1711201284208927</v>
      </c>
      <c r="J32">
        <f>parameter_summary!M50</f>
        <v>4.1550567646400678</v>
      </c>
      <c r="K32">
        <f>parameter_summary!N50</f>
        <v>4.1550567646400678</v>
      </c>
      <c r="L32">
        <f>parameter_summary!O50</f>
        <v>4.1550567646400678</v>
      </c>
      <c r="M32">
        <f>parameter_summary!P50</f>
        <v>4.1764745830145014</v>
      </c>
      <c r="N32">
        <f>parameter_summary!Q50</f>
        <v>4.1925379467953263</v>
      </c>
      <c r="O32">
        <f>parameter_summary!R50</f>
        <v>4.1925379467953263</v>
      </c>
      <c r="P32">
        <f>parameter_summary!S50</f>
        <v>4.1871834922017186</v>
      </c>
      <c r="Q32">
        <f>parameter_summary!T50</f>
        <v>4.1764745830145014</v>
      </c>
      <c r="R32">
        <f>parameter_summary!U50</f>
        <v>4.18182903760811</v>
      </c>
      <c r="S32">
        <f>parameter_summary!V50</f>
        <v>4.18182903760811</v>
      </c>
      <c r="T32">
        <f>parameter_summary!W50</f>
        <v>4.1925379467953263</v>
      </c>
      <c r="U32">
        <f>parameter_summary!X50</f>
        <v>4.2139557651697599</v>
      </c>
      <c r="V32">
        <f>parameter_summary!Y50</f>
        <v>4.2246646743569771</v>
      </c>
      <c r="W32">
        <f>parameter_summary!Z50</f>
        <v>4.2246646743569771</v>
      </c>
      <c r="X32">
        <f>parameter_summary!AA50</f>
        <v>4.1122211278912015</v>
      </c>
      <c r="Y32">
        <f>parameter_summary!AB50</f>
        <v>4.0426132181742931</v>
      </c>
      <c r="Z32">
        <f>parameter_summary!AC50</f>
        <v>4.0158409452062527</v>
      </c>
      <c r="AA32">
        <f>parameter_summary!AD50</f>
        <v>3.7748904884938765</v>
      </c>
      <c r="AB32">
        <f>parameter_summary!AE50</f>
        <v>3.7588271247130511</v>
      </c>
      <c r="AC32">
        <f>parameter_summary!AF50</f>
        <v>3.6035479414984106</v>
      </c>
      <c r="AD32">
        <f>parameter_summary!AG50</f>
        <v>3.5018133042198523</v>
      </c>
      <c r="AE32">
        <f>parameter_summary!AH50</f>
        <v>3.4589776674709838</v>
      </c>
      <c r="AF32">
        <f>parameter_summary!AI50</f>
        <v>3.2929895750691265</v>
      </c>
      <c r="AG32">
        <f>parameter_summary!AJ50</f>
        <v>3.2180272107586094</v>
      </c>
      <c r="AH32">
        <f>parameter_summary!AK50</f>
        <v>3.2180272107586094</v>
      </c>
      <c r="AI32">
        <f>parameter_summary!AL50</f>
        <v>3.1966093923841763</v>
      </c>
      <c r="AJ32">
        <f>parameter_summary!AM50</f>
        <v>3.110938118886442</v>
      </c>
      <c r="AK32">
        <f>parameter_summary!AN50</f>
        <v>2.9877856632334514</v>
      </c>
      <c r="AL32">
        <f>parameter_summary!AO50</f>
        <v>2.9663678448590174</v>
      </c>
      <c r="AM32">
        <f>parameter_summary!AP50</f>
        <v>2.9449500264845838</v>
      </c>
      <c r="AN32">
        <f>parameter_summary!AQ50</f>
        <v>2.9449500264845838</v>
      </c>
      <c r="AO32">
        <f>parameter_summary!AR50</f>
        <v>2.9449500264845838</v>
      </c>
      <c r="AP32">
        <f>parameter_summary!AS50</f>
        <v>2.9449500264845838</v>
      </c>
      <c r="AQ32">
        <f>parameter_summary!AT50</f>
        <v>2.9449500264845838</v>
      </c>
      <c r="AR32">
        <f>parameter_summary!AU50</f>
        <v>2.9556589356718002</v>
      </c>
      <c r="AS32">
        <f>parameter_summary!AV50</f>
        <v>2.9449500264845838</v>
      </c>
      <c r="AT32">
        <f>parameter_summary!AW50</f>
        <v>2.9449500264845838</v>
      </c>
      <c r="AU32">
        <f>parameter_summary!AX50</f>
        <v>2.9449500264845834</v>
      </c>
      <c r="AV32">
        <f>parameter_summary!AY50</f>
        <v>2.9449500264845834</v>
      </c>
      <c r="AW32">
        <f>parameter_summary!AZ50</f>
        <v>2.9449500264845838</v>
      </c>
      <c r="AX32">
        <f>parameter_summary!BA50</f>
        <v>2.9556589356717997</v>
      </c>
      <c r="AY32">
        <f>parameter_summary!BB50</f>
        <v>2.9556589356718002</v>
      </c>
      <c r="AZ32">
        <f>parameter_summary!BC50</f>
        <v>2.9877856632334501</v>
      </c>
      <c r="BA32">
        <f>parameter_summary!BD50</f>
        <v>2.9984945724206664</v>
      </c>
      <c r="BB32">
        <f>parameter_summary!BE50</f>
        <v>2.9877856632334501</v>
      </c>
      <c r="BC32">
        <f>parameter_summary!BF50</f>
        <v>2.9877856632334501</v>
      </c>
      <c r="BD32">
        <f>parameter_summary!BG50</f>
        <v>2.9770767540462324</v>
      </c>
      <c r="BE32">
        <f>parameter_summary!BH50</f>
        <v>2.9556589356717993</v>
      </c>
      <c r="BF32">
        <f>parameter_summary!BI50</f>
        <v>2.9610133902654083</v>
      </c>
      <c r="BG32">
        <f>parameter_summary!BJ50</f>
        <v>2.8539242983932409</v>
      </c>
      <c r="BH32">
        <f>parameter_summary!BK50</f>
        <v>2.8325064800188082</v>
      </c>
      <c r="BI32">
        <f>parameter_summary!BL50</f>
        <v>2.7307718427402499</v>
      </c>
      <c r="BJ32">
        <f>parameter_summary!BM50</f>
        <v>2.6932906605849913</v>
      </c>
      <c r="BK32">
        <f>parameter_summary!BN50</f>
        <v>2.6825817513977741</v>
      </c>
      <c r="BL32">
        <f>parameter_summary!BO50</f>
        <v>2.6879362059913832</v>
      </c>
      <c r="BM32">
        <f>parameter_summary!BP50</f>
        <v>2.6772272968041664</v>
      </c>
      <c r="BN32">
        <f>parameter_summary!BQ50</f>
        <v>2.6772272968041664</v>
      </c>
      <c r="BO32">
        <f>parameter_summary!BR50</f>
        <v>2.6772272968041664</v>
      </c>
      <c r="BP32">
        <f>parameter_summary!BS50</f>
        <v>2.6772272968041664</v>
      </c>
      <c r="BQ32">
        <f>parameter_summary!BT50</f>
        <v>2.6772272968041664</v>
      </c>
      <c r="BR32">
        <f>parameter_summary!BU50</f>
        <v>2.6772272968041664</v>
      </c>
      <c r="BS32">
        <f>parameter_summary!BV50</f>
        <v>2.6772272968041673</v>
      </c>
      <c r="BT32">
        <f>parameter_summary!BW50</f>
        <v>2.5808471141192166</v>
      </c>
      <c r="BU32">
        <f>parameter_summary!BX50</f>
        <v>2.5701382049319998</v>
      </c>
      <c r="BV32">
        <f>parameter_summary!BY50</f>
        <v>2.5647837503383921</v>
      </c>
      <c r="BW32">
        <f>parameter_summary!BZ50</f>
        <v>2.5594292957447839</v>
      </c>
      <c r="BX32">
        <f>parameter_summary!CA50</f>
        <v>2.4469857492790088</v>
      </c>
      <c r="BY32">
        <f>parameter_summary!CB50</f>
        <v>2.436276840091792</v>
      </c>
      <c r="BZ32">
        <f>parameter_summary!CC50</f>
        <v>2.4309223854981838</v>
      </c>
      <c r="CA32">
        <f>parameter_summary!CD50</f>
        <v>2.4255679309045757</v>
      </c>
      <c r="CB32">
        <f>parameter_summary!CE50</f>
        <v>2.3131243844388001</v>
      </c>
      <c r="CC32">
        <f>parameter_summary!CF50</f>
        <v>2.3077699298451919</v>
      </c>
      <c r="CD32">
        <f>parameter_summary!CG50</f>
        <v>2.3024154752515837</v>
      </c>
      <c r="CE32">
        <f>parameter_summary!CH50</f>
        <v>2.3024154752515842</v>
      </c>
      <c r="CF32">
        <f>parameter_summary!CI50</f>
        <v>2.3024154752515837</v>
      </c>
      <c r="CG32">
        <f>parameter_summary!CJ50</f>
        <v>2.3024154752515837</v>
      </c>
      <c r="CH32">
        <f>parameter_summary!CK50</f>
        <v>2.3024154752515837</v>
      </c>
      <c r="CI32">
        <f>parameter_summary!CL50</f>
        <v>2.1685541104113755</v>
      </c>
      <c r="CJ32">
        <f>parameter_summary!CM50</f>
        <v>2.1685541104113755</v>
      </c>
      <c r="CK32">
        <f>parameter_summary!CN50</f>
        <v>2.1685541104113755</v>
      </c>
      <c r="CL32">
        <f>parameter_summary!CO50</f>
        <v>2.1685541104113755</v>
      </c>
      <c r="CM32">
        <f>parameter_summary!CP50</f>
        <v>2.1685541104113755</v>
      </c>
      <c r="CN32">
        <f>parameter_summary!CQ50</f>
        <v>2.1685541104113755</v>
      </c>
      <c r="CO32">
        <f>parameter_summary!CR50</f>
        <v>2.1685541104113755</v>
      </c>
      <c r="CP32">
        <f>parameter_summary!CS50</f>
        <v>2.1685541104113755</v>
      </c>
      <c r="CQ32">
        <f>parameter_summary!CT50</f>
        <v>2.168554110411375</v>
      </c>
      <c r="CR32">
        <f>parameter_summary!CU50</f>
        <v>2.1578452012241587</v>
      </c>
      <c r="CS32">
        <f>parameter_summary!CV50</f>
        <v>2.1524907466305501</v>
      </c>
      <c r="CT32">
        <f>parameter_summary!CW50</f>
        <v>2.1524907466305501</v>
      </c>
      <c r="CU32">
        <f>parameter_summary!CX50</f>
        <v>2.1524907466305501</v>
      </c>
      <c r="CV32">
        <f>parameter_summary!CY50</f>
        <v>2.1310729282561169</v>
      </c>
      <c r="CW32">
        <f>parameter_summary!CZ50</f>
        <v>2.1150095644752924</v>
      </c>
      <c r="CX32">
        <f>parameter_summary!DA50</f>
        <v>2.045401654758384</v>
      </c>
      <c r="CY32">
        <f>parameter_summary!DB50</f>
        <v>2.0346927455711672</v>
      </c>
      <c r="CZ32">
        <f>parameter_summary!DC50</f>
        <v>2.0346927455711672</v>
      </c>
      <c r="DA32">
        <f>parameter_summary!DD50</f>
        <v>2.0346927455711672</v>
      </c>
      <c r="DB32">
        <f>parameter_summary!DE50</f>
        <v>2.0346927455711667</v>
      </c>
      <c r="DC32">
        <f>parameter_summary!DF50</f>
        <v>2.0346927455711667</v>
      </c>
      <c r="DD32">
        <f>parameter_summary!DG50</f>
        <v>2.1043006552880761</v>
      </c>
      <c r="DE32">
        <f>parameter_summary!DH50</f>
        <v>2.1846174741922004</v>
      </c>
      <c r="DF32">
        <f>parameter_summary!DI50</f>
        <v>2.1846174741922</v>
      </c>
      <c r="DG32">
        <f>parameter_summary!DJ50</f>
        <v>2.1846174741922009</v>
      </c>
      <c r="DH32">
        <f>parameter_summary!DK50</f>
        <v>2.2006808379730258</v>
      </c>
      <c r="DI32">
        <f>parameter_summary!DL50</f>
        <v>2.222098656347459</v>
      </c>
      <c r="DJ32">
        <f>parameter_summary!DM50</f>
        <v>2.2381620201282835</v>
      </c>
      <c r="DK32">
        <f>parameter_summary!DN50</f>
        <v>2.2970610206579756</v>
      </c>
      <c r="DL32">
        <f>parameter_summary!DO50</f>
        <v>2.3345422028132345</v>
      </c>
      <c r="DM32">
        <f>parameter_summary!DP50</f>
        <v>2.366668930374884</v>
      </c>
      <c r="DN32">
        <f>parameter_summary!DQ50</f>
        <v>2.366668930374884</v>
      </c>
      <c r="DO32">
        <f>parameter_summary!DR50</f>
        <v>2.3720233849684931</v>
      </c>
      <c r="DP32">
        <f>parameter_summary!DS50</f>
        <v>2.3773778395621017</v>
      </c>
      <c r="DQ32">
        <f>parameter_summary!DT50</f>
        <v>2.3880867487493176</v>
      </c>
      <c r="DR32">
        <f>parameter_summary!DU50</f>
        <v>2.388086748749318</v>
      </c>
      <c r="DS32">
        <f>parameter_summary!DV50</f>
        <v>2.3934412033429262</v>
      </c>
      <c r="DT32">
        <f>parameter_summary!DW50</f>
        <v>2.3987956579365348</v>
      </c>
      <c r="DU32">
        <f>parameter_summary!DX50</f>
        <v>2.3559600211876681</v>
      </c>
      <c r="DV32">
        <f>parameter_summary!DY50</f>
        <v>2.3077699298451932</v>
      </c>
      <c r="DW32">
        <f>parameter_summary!DZ50</f>
        <v>2.2917065660643687</v>
      </c>
      <c r="DX32">
        <f>parameter_summary!EA50</f>
        <v>2.2917065660643687</v>
      </c>
      <c r="DY32">
        <f>parameter_summary!EB50</f>
        <v>2.2917065660643683</v>
      </c>
      <c r="DZ32">
        <f>parameter_summary!EC50</f>
        <v>2.2917065660643687</v>
      </c>
      <c r="EA32">
        <f>parameter_summary!ED50</f>
        <v>2.2863521114707601</v>
      </c>
      <c r="EB32">
        <f>parameter_summary!EE50</f>
        <v>2.1846174741922018</v>
      </c>
      <c r="EC32">
        <f>parameter_summary!EF50</f>
        <v>2.15784520122416</v>
      </c>
      <c r="ED32">
        <f>parameter_summary!EG50</f>
        <v>2.15784520122416</v>
      </c>
      <c r="EE32">
        <f>parameter_summary!EH50</f>
        <v>2.15784520122416</v>
      </c>
      <c r="EF32">
        <f>parameter_summary!EI50</f>
        <v>2.15784520122416</v>
      </c>
      <c r="EG32">
        <f>parameter_summary!EJ50</f>
        <v>2.15784520122416</v>
      </c>
      <c r="EH32">
        <f>parameter_summary!EK50</f>
        <v>2.15784520122416</v>
      </c>
      <c r="EI32">
        <f>parameter_summary!EL50</f>
        <v>2.15784520122416</v>
      </c>
      <c r="EJ32">
        <f>parameter_summary!EM50</f>
        <v>2.1578452012241605</v>
      </c>
      <c r="EK32">
        <f>parameter_summary!EN50</f>
        <v>2.1524907466305518</v>
      </c>
      <c r="EL32">
        <f>parameter_summary!EO50</f>
        <v>2.0346927455711685</v>
      </c>
      <c r="EM32">
        <f>parameter_summary!EP50</f>
        <v>2.034692745571169</v>
      </c>
      <c r="EN32">
        <f>parameter_summary!EQ50</f>
        <v>2.0239838363839522</v>
      </c>
      <c r="EO32">
        <f>parameter_summary!ER50</f>
        <v>1.9115402899181773</v>
      </c>
      <c r="EP32">
        <f>parameter_summary!ES50</f>
        <v>1.8847680169501357</v>
      </c>
      <c r="EQ32">
        <f>parameter_summary!ET50</f>
        <v>1.8794135623565271</v>
      </c>
      <c r="ER32">
        <f>parameter_summary!EU50</f>
        <v>1.7616155612971438</v>
      </c>
      <c r="ES32">
        <f>parameter_summary!EV50</f>
        <v>1.7509066521099275</v>
      </c>
      <c r="ET32">
        <f>parameter_summary!EW50</f>
        <v>1.7509066521099268</v>
      </c>
      <c r="EU32">
        <f>parameter_summary!EX50</f>
        <v>1.7562611067035347</v>
      </c>
      <c r="EV32">
        <f>parameter_summary!EY50</f>
        <v>1.7080710153610614</v>
      </c>
      <c r="EW32">
        <f>parameter_summary!EZ50</f>
        <v>1.6973621061738449</v>
      </c>
      <c r="EX32">
        <f>parameter_summary!FA50</f>
        <v>1.6920076515802327</v>
      </c>
      <c r="EY32">
        <f>parameter_summary!FB50</f>
        <v>1.7080710153610585</v>
      </c>
      <c r="EZ32">
        <f>parameter_summary!FC50</f>
        <v>1.7080710153610672</v>
      </c>
      <c r="FA32">
        <f>parameter_summary!FD50</f>
        <v>1.7080710153610621</v>
      </c>
      <c r="FB32">
        <f>parameter_summary!FE50</f>
        <v>1.708071015361043</v>
      </c>
      <c r="FC32">
        <f>parameter_summary!FF50</f>
        <v>1.7080710153610625</v>
      </c>
      <c r="FD32">
        <f>parameter_summary!FG50</f>
        <v>1.7080710153611012</v>
      </c>
      <c r="FE32">
        <f>parameter_summary!FH50</f>
        <v>1.7080710153610417</v>
      </c>
      <c r="FF32">
        <f>parameter_summary!FI50</f>
        <v>1.7080710153609666</v>
      </c>
      <c r="FG32">
        <f>parameter_summary!FJ50</f>
        <v>1.70807101536114</v>
      </c>
      <c r="FH32">
        <f>parameter_summary!FK50</f>
        <v>1.7080710153612562</v>
      </c>
      <c r="FI32">
        <f>parameter_summary!FL50</f>
        <v>1.7080710153608047</v>
      </c>
      <c r="FJ32">
        <f>parameter_summary!FM50</f>
        <v>1.7080710153606657</v>
      </c>
      <c r="FK32">
        <f>parameter_summary!FN50</f>
        <v>1.7187799245490516</v>
      </c>
      <c r="FL32">
        <f>parameter_summary!FO50</f>
        <v>1.7187799245489392</v>
      </c>
      <c r="FM32">
        <f>parameter_summary!FP50</f>
        <v>1.7187799245462083</v>
      </c>
      <c r="FN32">
        <f>parameter_summary!FQ50</f>
        <v>1.718779924547321</v>
      </c>
      <c r="FO32">
        <f>parameter_summary!FR50</f>
        <v>1.7187799245537378</v>
      </c>
      <c r="FP32">
        <f>parameter_summary!FS50</f>
        <v>1.7187799245484894</v>
      </c>
      <c r="FQ32">
        <f>parameter_summary!FT50</f>
        <v>1.7187799245352842</v>
      </c>
      <c r="FR32">
        <f>parameter_summary!FU50</f>
        <v>1.7187799245517721</v>
      </c>
      <c r="FS32">
        <f>parameter_summary!FV50</f>
        <v>1.71342546998578</v>
      </c>
      <c r="FT32">
        <f>parameter_summary!FW50</f>
        <v>1.6223997418425509</v>
      </c>
      <c r="FU32">
        <f>parameter_summary!FX50</f>
        <v>1.6223997417990217</v>
      </c>
      <c r="FV32">
        <f>parameter_summary!FY50</f>
        <v>1.6223997419306773</v>
      </c>
      <c r="FW32">
        <f>parameter_summary!FZ50</f>
        <v>1.6223997419988905</v>
      </c>
      <c r="FX32">
        <f>parameter_summary!GA50</f>
        <v>1.6223997416416154</v>
      </c>
      <c r="FY32">
        <f>parameter_summary!GB50</f>
        <v>1.6223997416249045</v>
      </c>
      <c r="FZ32">
        <f>parameter_summary!GC50</f>
        <v>1.6223997424572998</v>
      </c>
      <c r="GA32">
        <f>parameter_summary!GD50</f>
        <v>1.6223997422717416</v>
      </c>
      <c r="GB32">
        <f>parameter_summary!GE50</f>
        <v>1.6223997402125159</v>
      </c>
      <c r="GC32">
        <f>parameter_summary!GF50</f>
        <v>1.6223997415580611</v>
      </c>
      <c r="GD32">
        <f>parameter_summary!GG50</f>
        <v>1.6223997457868811</v>
      </c>
      <c r="GE32">
        <f>parameter_summary!GH50</f>
        <v>1.6223997415295084</v>
      </c>
      <c r="GF32">
        <f>parameter_summary!GI50</f>
        <v>1.6223997319756127</v>
      </c>
      <c r="GG32">
        <f>parameter_summary!GJ50</f>
        <v>1.6223997469402427</v>
      </c>
      <c r="GH32">
        <f>parameter_summary!GK50</f>
        <v>1.6223997627021607</v>
      </c>
      <c r="GI32">
        <f>parameter_summary!GL50</f>
        <v>1.6223997245000192</v>
      </c>
      <c r="GJ32">
        <f>parameter_summary!GM50</f>
        <v>1.6331086028819808</v>
      </c>
      <c r="GK32">
        <f>parameter_summary!GN50</f>
        <v>1.6223998068975376</v>
      </c>
      <c r="GL32">
        <f>parameter_summary!GO50</f>
        <v>1.6223998258538712</v>
      </c>
      <c r="GM32">
        <f>parameter_summary!GP50</f>
        <v>1.627754025975598</v>
      </c>
      <c r="GN32">
        <f>parameter_summary!GQ50</f>
        <v>1.6277540261868462</v>
      </c>
      <c r="GO32">
        <f>parameter_summary!GR50</f>
        <v>1.6384636236150498</v>
      </c>
      <c r="GP32">
        <f>parameter_summary!GS50</f>
        <v>1.6438177214752343</v>
      </c>
      <c r="GQ32">
        <f>parameter_summary!GT50</f>
        <v>1.681297543117479</v>
      </c>
      <c r="GR32">
        <f>parameter_summary!GU50</f>
        <v>1.7241341996454302</v>
      </c>
      <c r="GS32">
        <f>parameter_summary!GV50</f>
        <v>1.7294921942476515</v>
      </c>
      <c r="GT32">
        <f>parameter_summary!GW50</f>
        <v>1.7294875253062163</v>
      </c>
      <c r="GU32">
        <f>parameter_summary!GX50</f>
        <v>1.7294820303697005</v>
      </c>
      <c r="GV32">
        <f>parameter_summary!GY50</f>
        <v>1.7039014846107119</v>
      </c>
      <c r="GW32">
        <f>parameter_summary!GZ50</f>
        <v>1.6783234389575632</v>
      </c>
      <c r="GX32">
        <f>parameter_summary!HA50</f>
        <v>1.6526949663142299</v>
      </c>
      <c r="GY32">
        <f>parameter_summary!HB50</f>
        <v>1.6270954097319628</v>
      </c>
      <c r="GZ32">
        <f>parameter_summary!HC50</f>
        <v>1.6015776890362476</v>
      </c>
      <c r="HA32">
        <f>parameter_summary!HD50</f>
        <v>1.5760092134047308</v>
      </c>
      <c r="HB32">
        <f>parameter_summary!HE50</f>
        <v>1.5501867778766234</v>
      </c>
      <c r="HC32">
        <f>parameter_summary!HF50</f>
        <v>1.5246985169890428</v>
      </c>
      <c r="HD32">
        <f>parameter_summary!HG50</f>
        <v>1.4994951056451162</v>
      </c>
      <c r="HE32">
        <f>parameter_summary!HH50</f>
        <v>1.473731472255126</v>
      </c>
      <c r="HF32">
        <f>parameter_summary!HI50</f>
        <v>1.4469349911958309</v>
      </c>
      <c r="HG32">
        <f>parameter_summary!HJ50</f>
        <v>1.4227286154112635</v>
      </c>
      <c r="HH32">
        <f>parameter_summary!HK50</f>
        <v>1.3986154017140202</v>
      </c>
      <c r="HI32">
        <f>parameter_summary!HL50</f>
        <v>1.3707058787035424</v>
      </c>
      <c r="HJ32">
        <f>parameter_summary!HM50</f>
        <v>1.3399615734293437</v>
      </c>
      <c r="HK32">
        <f>parameter_summary!HN50</f>
        <v>1.3256572591785478</v>
      </c>
      <c r="HL32">
        <f>parameter_summary!HO50</f>
        <v>1.3018906164498447</v>
      </c>
      <c r="HM32">
        <f>parameter_summary!HP50</f>
        <v>1.2594942249734704</v>
      </c>
      <c r="HN32">
        <f>parameter_summary!HQ50</f>
        <v>1.21796613861386</v>
      </c>
      <c r="HO32">
        <f>parameter_summary!HR50</f>
        <v>1.31643004115226</v>
      </c>
      <c r="HP32">
        <f>parameter_summary!HS50</f>
        <v>1.29209071111111</v>
      </c>
      <c r="HQ32">
        <f>parameter_summary!HT50</f>
        <v>1.2067344292237401</v>
      </c>
      <c r="HR32">
        <f>parameter_summary!HU50</f>
        <v>1.2632416591928299</v>
      </c>
      <c r="HS32">
        <f>parameter_summary!HV50</f>
        <v>1.1331500000000001</v>
      </c>
      <c r="HT32">
        <f>parameter_summary!HW50</f>
        <v>1.1624000000000001</v>
      </c>
      <c r="HU32">
        <f>parameter_summary!HX50</f>
        <v>1.3192999999999999</v>
      </c>
      <c r="HV32">
        <f>parameter_summary!HY50</f>
        <v>1.1914</v>
      </c>
      <c r="HW32">
        <f>parameter_summary!HZ50</f>
        <v>1.2199</v>
      </c>
      <c r="HX32">
        <f>parameter_summary!IA50</f>
        <v>1.0926</v>
      </c>
      <c r="HY32">
        <f>parameter_summary!IB50</f>
        <v>1.0430999999999999</v>
      </c>
      <c r="HZ32">
        <f>parameter_summary!IC50</f>
        <v>1.0282</v>
      </c>
      <c r="IA32">
        <f>parameter_summary!ID50</f>
        <v>0.97489999999999999</v>
      </c>
      <c r="IB32">
        <f>parameter_summary!IE50</f>
        <v>1.0215000000000001</v>
      </c>
      <c r="IC32">
        <f>parameter_summary!IF50</f>
        <v>1.0228999999999999</v>
      </c>
      <c r="ID32">
        <f>parameter_summary!IG50</f>
        <v>1.196</v>
      </c>
      <c r="IE32">
        <f>parameter_summary!IH50</f>
        <v>1.0198</v>
      </c>
      <c r="IF32">
        <f>parameter_summary!II50</f>
        <v>1.0839000000000001</v>
      </c>
      <c r="IG32">
        <f>parameter_summary!IJ50</f>
        <v>1.0891</v>
      </c>
      <c r="IH32">
        <f>parameter_summary!IK50</f>
        <v>1.1496</v>
      </c>
      <c r="II32">
        <f>parameter_summary!IL50</f>
        <v>1.0053000000000001</v>
      </c>
      <c r="IJ32">
        <f>parameter_summary!IM50</f>
        <v>1.107</v>
      </c>
      <c r="IK32">
        <f>parameter_summary!IN50</f>
        <v>1.1934</v>
      </c>
      <c r="IL32">
        <f>parameter_summary!IO50</f>
        <v>1.0185</v>
      </c>
      <c r="IM32">
        <f>parameter_summary!IP50</f>
        <v>1.032</v>
      </c>
      <c r="IN32">
        <f>parameter_summary!IQ50</f>
        <v>1.0170999999999999</v>
      </c>
      <c r="IO32">
        <f>parameter_summary!IR50</f>
        <v>0.90029999999999999</v>
      </c>
      <c r="IP32">
        <f>parameter_summary!IS50</f>
        <v>0.94064000000000003</v>
      </c>
      <c r="IQ32">
        <f>parameter_summary!IT50</f>
        <v>0.92806</v>
      </c>
      <c r="IR32">
        <f>parameter_summary!IU50</f>
        <v>0.89398999999999995</v>
      </c>
      <c r="IS32">
        <f>parameter_summary!IV50</f>
        <v>0.99873000000000001</v>
      </c>
      <c r="IT32">
        <f>parameter_summary!IW50</f>
        <v>0.95482</v>
      </c>
      <c r="IU32">
        <f>parameter_summary!IX50</f>
        <v>0.97460999999999998</v>
      </c>
      <c r="IV32">
        <f>parameter_summary!IY50</f>
        <v>0.97972000000000004</v>
      </c>
      <c r="IW32">
        <f>parameter_summary!IZ50</f>
        <v>1.0431999999999999</v>
      </c>
      <c r="IX32">
        <f>parameter_summary!JA50</f>
        <v>1.0376000000000001</v>
      </c>
      <c r="IY32">
        <f>parameter_summary!JB50</f>
        <v>1.012</v>
      </c>
      <c r="IZ32">
        <f>parameter_summary!JC50</f>
        <v>0.93903999999999999</v>
      </c>
      <c r="JA32">
        <f>parameter_summary!JD50</f>
        <v>0.99680999999999997</v>
      </c>
      <c r="JB32">
        <f>parameter_summary!JE50</f>
        <v>0.94787999999999994</v>
      </c>
      <c r="JC32">
        <f>parameter_summary!JF50</f>
        <v>0.99068000000000001</v>
      </c>
      <c r="JD32">
        <f>parameter_summary!JG50</f>
        <v>0.90844999999999998</v>
      </c>
      <c r="JE32">
        <f>parameter_summary!JH50</f>
        <v>0.96587000000000001</v>
      </c>
      <c r="JF32">
        <f>parameter_summary!JI50</f>
        <v>1.0595000000000001</v>
      </c>
      <c r="JG32">
        <f>parameter_summary!JJ50</f>
        <v>0.97838000000000003</v>
      </c>
      <c r="JH32">
        <f>parameter_summary!JK50</f>
        <v>0.95867000000000002</v>
      </c>
      <c r="JI32">
        <f>parameter_summary!JL50</f>
        <v>1.0780000000000001</v>
      </c>
      <c r="JJ32">
        <f>parameter_summary!JM50</f>
        <v>1.0032000000000001</v>
      </c>
      <c r="JK32">
        <f>parameter_summary!JN50</f>
        <v>0.95809999999999995</v>
      </c>
      <c r="JL32">
        <f>parameter_summary!JO50</f>
        <v>1.0281</v>
      </c>
      <c r="JM32">
        <f>parameter_summary!JP50</f>
        <v>1.0403</v>
      </c>
      <c r="JN32">
        <f>parameter_summary!JQ50</f>
        <v>0.99024000000000001</v>
      </c>
      <c r="JO32">
        <f>parameter_summary!JR50</f>
        <v>1.0729</v>
      </c>
      <c r="JP32">
        <f>parameter_summary!JS50</f>
        <v>0.95218000000000003</v>
      </c>
      <c r="JQ32">
        <f>parameter_summary!JT50</f>
        <v>1.0793999999999999</v>
      </c>
      <c r="JR32">
        <f>parameter_summary!JU50</f>
        <v>1.1011</v>
      </c>
      <c r="JS32">
        <f>parameter_summary!JV50</f>
        <v>0.99890999999999996</v>
      </c>
      <c r="JT32">
        <f>parameter_summary!JW50</f>
        <v>0.96669000000000005</v>
      </c>
      <c r="JU32">
        <f>parameter_summary!JX50</f>
        <v>0.99844999999999995</v>
      </c>
      <c r="JV32">
        <f>parameter_summary!JY50</f>
        <v>0.99582999999999999</v>
      </c>
      <c r="JW32">
        <f>parameter_summary!JZ50</f>
        <v>1.0335000000000001</v>
      </c>
      <c r="JX32">
        <f>parameter_summary!KA50</f>
        <v>1.0951</v>
      </c>
      <c r="JY32">
        <f>parameter_summary!KB50</f>
        <v>1.0815999999999999</v>
      </c>
      <c r="JZ32">
        <f>parameter_summary!KC50</f>
        <v>0.95477000000000001</v>
      </c>
      <c r="KA32">
        <f>parameter_summary!KD50</f>
        <v>1.0237000000000001</v>
      </c>
      <c r="KB32">
        <f>parameter_summary!KE50</f>
        <v>0.98102</v>
      </c>
      <c r="KC32">
        <f>parameter_summary!KF50</f>
        <v>1.0709</v>
      </c>
      <c r="KD32">
        <f>parameter_summary!KG50</f>
        <v>1.0532999999999999</v>
      </c>
      <c r="KE32">
        <f>parameter_summary!KH50</f>
        <v>1.0154000000000001</v>
      </c>
      <c r="KF32">
        <f>parameter_summary!KI50</f>
        <v>1.0468999999999999</v>
      </c>
      <c r="KG32">
        <f>parameter_summary!KJ50</f>
        <v>1.0598000000000001</v>
      </c>
      <c r="KH32">
        <f>parameter_summary!KK50</f>
        <v>1.0179</v>
      </c>
      <c r="KI32">
        <f>parameter_summary!KL50</f>
        <v>1.103</v>
      </c>
      <c r="KJ32">
        <f>parameter_summary!KM50</f>
        <v>1.0858000000000001</v>
      </c>
      <c r="KK32">
        <f>parameter_summary!KN50</f>
        <v>1.0648</v>
      </c>
      <c r="KL32">
        <f>parameter_summary!KO50</f>
        <v>1.0640000000000001</v>
      </c>
      <c r="KM32">
        <f>parameter_summary!KP50</f>
        <v>1.0508</v>
      </c>
      <c r="KN32">
        <f>parameter_summary!KQ50</f>
        <v>1.1612</v>
      </c>
      <c r="KO32">
        <f>parameter_summary!KR50</f>
        <v>1.2298</v>
      </c>
      <c r="KP32">
        <f>parameter_summary!KS50</f>
        <v>1.0847</v>
      </c>
      <c r="KQ32">
        <f>parameter_summary!KT50</f>
        <v>1.0556000000000001</v>
      </c>
      <c r="KR32">
        <f>parameter_summary!KU50</f>
        <v>1.1483000000000001</v>
      </c>
      <c r="KS32">
        <f>parameter_summary!KV50</f>
        <v>1.1660999999999999</v>
      </c>
      <c r="KT32">
        <f>parameter_summary!KW50</f>
        <v>1.0919000000000001</v>
      </c>
      <c r="KU32">
        <f>parameter_summary!KX50</f>
        <v>1.2014</v>
      </c>
      <c r="KV32">
        <f>parameter_summary!KY50</f>
        <v>1.1702999999999999</v>
      </c>
      <c r="KW32">
        <f>parameter_summary!KZ50</f>
        <v>1.1376999999999999</v>
      </c>
      <c r="KX32">
        <f>parameter_summary!LA50</f>
        <v>1.1181000000000001</v>
      </c>
      <c r="KY32">
        <f>parameter_summary!LB50</f>
        <v>1.0781000000000001</v>
      </c>
      <c r="KZ32">
        <f>parameter_summary!LC50</f>
        <v>1.0770999999999999</v>
      </c>
      <c r="LA32">
        <f>parameter_summary!LD50</f>
        <v>1.1186</v>
      </c>
    </row>
    <row r="33" spans="1:1001">
      <c r="A33" t="str">
        <f>parameter_summary!B51</f>
        <v>"Government debt cost in Switzerland, monthly data (1991-2016) in [% pa]"</v>
      </c>
      <c r="B33">
        <f>parameter_summary!E51</f>
        <v>6.4295119999999999</v>
      </c>
      <c r="C33">
        <f>parameter_summary!F51</f>
        <v>6.2591960000000002</v>
      </c>
      <c r="D33">
        <f>parameter_summary!G51</f>
        <v>6.1494530000000003</v>
      </c>
      <c r="E33">
        <f>parameter_summary!H51</f>
        <v>6.0629650000000002</v>
      </c>
      <c r="F33">
        <f>parameter_summary!I51</f>
        <v>5.7934770000000002</v>
      </c>
      <c r="G33">
        <f>parameter_summary!J51</f>
        <v>5.9756210000000003</v>
      </c>
      <c r="H33">
        <f>parameter_summary!K51</f>
        <v>6.0251970000000004</v>
      </c>
      <c r="I33">
        <f>parameter_summary!L51</f>
        <v>6.1708449999999999</v>
      </c>
      <c r="J33">
        <f>parameter_summary!M51</f>
        <v>6.2430269999999997</v>
      </c>
      <c r="K33">
        <f>parameter_summary!N51</f>
        <v>6.7633089999999996</v>
      </c>
      <c r="L33">
        <f>parameter_summary!O51</f>
        <v>6.6488759999999996</v>
      </c>
      <c r="M33">
        <f>parameter_summary!P51</f>
        <v>6.3544080000000003</v>
      </c>
      <c r="N33">
        <f>parameter_summary!Q51</f>
        <v>6.1963809999999997</v>
      </c>
      <c r="O33">
        <f>parameter_summary!R51</f>
        <v>6.1578650000000001</v>
      </c>
      <c r="P33">
        <f>parameter_summary!S51</f>
        <v>6.5690220000000004</v>
      </c>
      <c r="Q33">
        <f>parameter_summary!T51</f>
        <v>6.5757469999999998</v>
      </c>
      <c r="R33">
        <f>parameter_summary!U51</f>
        <v>6.884722</v>
      </c>
      <c r="S33">
        <f>parameter_summary!V51</f>
        <v>6.9777250000000004</v>
      </c>
      <c r="T33">
        <f>parameter_summary!W51</f>
        <v>6.9587190000000003</v>
      </c>
      <c r="U33">
        <f>parameter_summary!X51</f>
        <v>6.8758739999999996</v>
      </c>
      <c r="V33">
        <f>parameter_summary!Y51</f>
        <v>6.3034619999999997</v>
      </c>
      <c r="W33">
        <f>parameter_summary!Z51</f>
        <v>5.87507</v>
      </c>
      <c r="X33">
        <f>parameter_summary!AA51</f>
        <v>5.9308740000000002</v>
      </c>
      <c r="Y33">
        <f>parameter_summary!AB51</f>
        <v>5.4755000000000003</v>
      </c>
      <c r="Z33">
        <f>parameter_summary!AC51</f>
        <v>5.3699810000000001</v>
      </c>
      <c r="AA33">
        <f>parameter_summary!AD51</f>
        <v>4.9326559999999997</v>
      </c>
      <c r="AB33">
        <f>parameter_summary!AE51</f>
        <v>4.6716340000000001</v>
      </c>
      <c r="AC33">
        <f>parameter_summary!AF51</f>
        <v>4.7954540000000003</v>
      </c>
      <c r="AD33">
        <f>parameter_summary!AG51</f>
        <v>4.7012890000000001</v>
      </c>
      <c r="AE33">
        <f>parameter_summary!AH51</f>
        <v>4.5442340000000003</v>
      </c>
      <c r="AF33">
        <f>parameter_summary!AI51</f>
        <v>4.4879449999999999</v>
      </c>
      <c r="AG33">
        <f>parameter_summary!AJ51</f>
        <v>4.4450620000000001</v>
      </c>
      <c r="AH33">
        <f>parameter_summary!AK51</f>
        <v>4.3493729999999999</v>
      </c>
      <c r="AI33">
        <f>parameter_summary!AL51</f>
        <v>4.135904</v>
      </c>
      <c r="AJ33">
        <f>parameter_summary!AM51</f>
        <v>4.1410390000000001</v>
      </c>
      <c r="AK33">
        <f>parameter_summary!AN51</f>
        <v>4.053852</v>
      </c>
      <c r="AL33">
        <f>parameter_summary!AO51</f>
        <v>4.0812629999999999</v>
      </c>
      <c r="AM33">
        <f>parameter_summary!AP51</f>
        <v>4.3381780000000001</v>
      </c>
      <c r="AN33">
        <f>parameter_summary!AQ51</f>
        <v>4.5018330000000004</v>
      </c>
      <c r="AO33">
        <f>parameter_summary!AR51</f>
        <v>4.7592359999999996</v>
      </c>
      <c r="AP33">
        <f>parameter_summary!AS51</f>
        <v>4.823728</v>
      </c>
      <c r="AQ33">
        <f>parameter_summary!AT51</f>
        <v>5.1424159999999999</v>
      </c>
      <c r="AR33">
        <f>parameter_summary!AU51</f>
        <v>5.0752629999999996</v>
      </c>
      <c r="AS33">
        <f>parameter_summary!AV51</f>
        <v>5.3498000000000001</v>
      </c>
      <c r="AT33">
        <f>parameter_summary!AW51</f>
        <v>5.473846</v>
      </c>
      <c r="AU33">
        <f>parameter_summary!AX51</f>
        <v>5.4612670000000003</v>
      </c>
      <c r="AV33">
        <f>parameter_summary!AY51</f>
        <v>5.2711160000000001</v>
      </c>
      <c r="AW33">
        <f>parameter_summary!AZ51</f>
        <v>5.22539</v>
      </c>
      <c r="AX33">
        <f>parameter_summary!BA51</f>
        <v>5.2792779999999997</v>
      </c>
      <c r="AY33">
        <f>parameter_summary!BB51</f>
        <v>5.226172</v>
      </c>
      <c r="AZ33">
        <f>parameter_summary!BC51</f>
        <v>5.0440019999999999</v>
      </c>
      <c r="BA33">
        <f>parameter_summary!BD51</f>
        <v>4.8063209999999996</v>
      </c>
      <c r="BB33">
        <f>parameter_summary!BE51</f>
        <v>4.6600520000000003</v>
      </c>
      <c r="BC33">
        <f>parameter_summary!BF51</f>
        <v>4.6934610000000001</v>
      </c>
      <c r="BD33">
        <f>parameter_summary!BG51</f>
        <v>4.5725769999999999</v>
      </c>
      <c r="BE33">
        <f>parameter_summary!BH51</f>
        <v>4.4587349999999999</v>
      </c>
      <c r="BF33">
        <f>parameter_summary!BI51</f>
        <v>4.1880540000000002</v>
      </c>
      <c r="BG33">
        <f>parameter_summary!BJ51</f>
        <v>3.9572970000000001</v>
      </c>
      <c r="BH33">
        <f>parameter_summary!BK51</f>
        <v>3.642102</v>
      </c>
      <c r="BI33">
        <f>parameter_summary!BL51</f>
        <v>3.7293940000000001</v>
      </c>
      <c r="BJ33">
        <f>parameter_summary!BM51</f>
        <v>4.1232709999999999</v>
      </c>
      <c r="BK33">
        <f>parameter_summary!BN51</f>
        <v>4.0741620000000003</v>
      </c>
      <c r="BL33">
        <f>parameter_summary!BO51</f>
        <v>4.0430520000000003</v>
      </c>
      <c r="BM33">
        <f>parameter_summary!BP51</f>
        <v>3.940035</v>
      </c>
      <c r="BN33">
        <f>parameter_summary!BQ51</f>
        <v>4.3339879999999997</v>
      </c>
      <c r="BO33">
        <f>parameter_summary!BR51</f>
        <v>4.3059890000000003</v>
      </c>
      <c r="BP33">
        <f>parameter_summary!BS51</f>
        <v>4.2004710000000003</v>
      </c>
      <c r="BQ33">
        <f>parameter_summary!BT51</f>
        <v>4.0519860000000003</v>
      </c>
      <c r="BR33">
        <f>parameter_summary!BU51</f>
        <v>3.815232</v>
      </c>
      <c r="BS33">
        <f>parameter_summary!BV51</f>
        <v>3.710277</v>
      </c>
      <c r="BT33">
        <f>parameter_summary!BW51</f>
        <v>3.74688</v>
      </c>
      <c r="BU33">
        <f>parameter_summary!BX51</f>
        <v>3.630954</v>
      </c>
      <c r="BV33">
        <f>parameter_summary!BY51</f>
        <v>3.691208</v>
      </c>
      <c r="BW33">
        <f>parameter_summary!BZ51</f>
        <v>3.2519200000000001</v>
      </c>
      <c r="BX33">
        <f>parameter_summary!CA51</f>
        <v>3.5644770000000001</v>
      </c>
      <c r="BY33">
        <f>parameter_summary!CB51</f>
        <v>3.4324629999999998</v>
      </c>
      <c r="BZ33">
        <f>parameter_summary!CC51</f>
        <v>3.2588819999999998</v>
      </c>
      <c r="CA33">
        <f>parameter_summary!CD51</f>
        <v>3.1777850000000001</v>
      </c>
      <c r="CB33">
        <f>parameter_summary!CE51</f>
        <v>3.2414360000000002</v>
      </c>
      <c r="CC33">
        <f>parameter_summary!CF51</f>
        <v>3.3548770000000001</v>
      </c>
      <c r="CD33">
        <f>parameter_summary!CG51</f>
        <v>3.3872369999999998</v>
      </c>
      <c r="CE33">
        <f>parameter_summary!CH51</f>
        <v>3.4435539999999998</v>
      </c>
      <c r="CF33">
        <f>parameter_summary!CI51</f>
        <v>3.3890940000000001</v>
      </c>
      <c r="CG33">
        <f>parameter_summary!CJ51</f>
        <v>3.0843579999999999</v>
      </c>
      <c r="CH33">
        <f>parameter_summary!CK51</f>
        <v>3.0840000000000001</v>
      </c>
      <c r="CI33">
        <f>parameter_summary!CL51</f>
        <v>2.964</v>
      </c>
      <c r="CJ33">
        <f>parameter_summary!CM51</f>
        <v>3.109</v>
      </c>
      <c r="CK33">
        <f>parameter_summary!CN51</f>
        <v>3.3439999999999999</v>
      </c>
      <c r="CL33">
        <f>parameter_summary!CO51</f>
        <v>3.1789999999999998</v>
      </c>
      <c r="CM33">
        <f>parameter_summary!CP51</f>
        <v>3.3079999999999998</v>
      </c>
      <c r="CN33">
        <f>parameter_summary!CQ51</f>
        <v>3.19</v>
      </c>
      <c r="CO33">
        <f>parameter_summary!CR51</f>
        <v>2.988</v>
      </c>
      <c r="CP33">
        <f>parameter_summary!CS51</f>
        <v>3.0859999999999999</v>
      </c>
      <c r="CQ33">
        <f>parameter_summary!CT51</f>
        <v>2.9140000000000001</v>
      </c>
      <c r="CR33">
        <f>parameter_summary!CU51</f>
        <v>2.6589999999999998</v>
      </c>
      <c r="CS33">
        <f>parameter_summary!CV51</f>
        <v>2.71</v>
      </c>
      <c r="CT33">
        <f>parameter_summary!CW51</f>
        <v>2.5550000000000002</v>
      </c>
      <c r="CU33">
        <f>parameter_summary!CX51</f>
        <v>2.5499999999999998</v>
      </c>
      <c r="CV33">
        <f>parameter_summary!CY51</f>
        <v>2.6040000000000001</v>
      </c>
      <c r="CW33">
        <f>parameter_summary!CZ51</f>
        <v>2.5339999999999998</v>
      </c>
      <c r="CX33">
        <f>parameter_summary!DA51</f>
        <v>2.72</v>
      </c>
      <c r="CY33">
        <f>parameter_summary!DB51</f>
        <v>2.9369999999999998</v>
      </c>
      <c r="CZ33">
        <f>parameter_summary!DC51</f>
        <v>3.044</v>
      </c>
      <c r="DA33">
        <f>parameter_summary!DD51</f>
        <v>3.169</v>
      </c>
      <c r="DB33">
        <f>parameter_summary!DE51</f>
        <v>3.427</v>
      </c>
      <c r="DC33">
        <f>parameter_summary!DF51</f>
        <v>3.625</v>
      </c>
      <c r="DD33">
        <f>parameter_summary!DG51</f>
        <v>3.69</v>
      </c>
      <c r="DE33">
        <f>parameter_summary!DH51</f>
        <v>3.617</v>
      </c>
      <c r="DF33">
        <f>parameter_summary!DI51</f>
        <v>3.7839999999999998</v>
      </c>
      <c r="DG33">
        <f>parameter_summary!DJ51</f>
        <v>3.8679999999999999</v>
      </c>
      <c r="DH33">
        <f>parameter_summary!DK51</f>
        <v>4.1550000000000002</v>
      </c>
      <c r="DI33">
        <f>parameter_summary!DL51</f>
        <v>4.0759999999999996</v>
      </c>
      <c r="DJ33">
        <f>parameter_summary!DM51</f>
        <v>4.1900000000000004</v>
      </c>
      <c r="DK33">
        <f>parameter_summary!DN51</f>
        <v>4.008</v>
      </c>
      <c r="DL33">
        <f>parameter_summary!DO51</f>
        <v>3.976</v>
      </c>
      <c r="DM33">
        <f>parameter_summary!DP51</f>
        <v>3.84</v>
      </c>
      <c r="DN33">
        <f>parameter_summary!DQ51</f>
        <v>3.9540000000000002</v>
      </c>
      <c r="DO33">
        <f>parameter_summary!DR51</f>
        <v>3.927</v>
      </c>
      <c r="DP33">
        <f>parameter_summary!DS51</f>
        <v>3.7709999999999999</v>
      </c>
      <c r="DQ33">
        <f>parameter_summary!DT51</f>
        <v>3.552</v>
      </c>
      <c r="DR33">
        <f>parameter_summary!DU51</f>
        <v>3.4969999999999999</v>
      </c>
      <c r="DS33">
        <f>parameter_summary!DV51</f>
        <v>3.492</v>
      </c>
      <c r="DT33">
        <f>parameter_summary!DW51</f>
        <v>3.327</v>
      </c>
      <c r="DU33">
        <f>parameter_summary!DX51</f>
        <v>3.5289999999999999</v>
      </c>
      <c r="DV33">
        <f>parameter_summary!DY51</f>
        <v>3.556</v>
      </c>
      <c r="DW33">
        <f>parameter_summary!DZ51</f>
        <v>3.383</v>
      </c>
      <c r="DX33">
        <f>parameter_summary!EA51</f>
        <v>3.3570000000000002</v>
      </c>
      <c r="DY33">
        <f>parameter_summary!EB51</f>
        <v>3.3170000000000002</v>
      </c>
      <c r="DZ33">
        <f>parameter_summary!EC51</f>
        <v>3.302</v>
      </c>
      <c r="EA33">
        <f>parameter_summary!ED51</f>
        <v>3.0049999999999999</v>
      </c>
      <c r="EB33">
        <f>parameter_summary!EE51</f>
        <v>3.2610000000000001</v>
      </c>
      <c r="EC33">
        <f>parameter_summary!EF51</f>
        <v>3.5550000000000002</v>
      </c>
      <c r="ED33">
        <f>parameter_summary!EG51</f>
        <v>3.59</v>
      </c>
      <c r="EE33">
        <f>parameter_summary!EH51</f>
        <v>3.61</v>
      </c>
      <c r="EF33">
        <f>parameter_summary!EI51</f>
        <v>3.6360000000000001</v>
      </c>
      <c r="EG33">
        <f>parameter_summary!EJ51</f>
        <v>3.528</v>
      </c>
      <c r="EH33">
        <f>parameter_summary!EK51</f>
        <v>3.4649999999999999</v>
      </c>
      <c r="EI33">
        <f>parameter_summary!EL51</f>
        <v>3.2989999999999999</v>
      </c>
      <c r="EJ33">
        <f>parameter_summary!EM51</f>
        <v>3.2480000000000002</v>
      </c>
      <c r="EK33">
        <f>parameter_summary!EN51</f>
        <v>3.1920000000000002</v>
      </c>
      <c r="EL33">
        <f>parameter_summary!EO51</f>
        <v>2.7610000000000001</v>
      </c>
      <c r="EM33">
        <f>parameter_summary!EP51</f>
        <v>2.863</v>
      </c>
      <c r="EN33">
        <f>parameter_summary!EQ51</f>
        <v>2.7989999999999999</v>
      </c>
      <c r="EO33">
        <f>parameter_summary!ER51</f>
        <v>2.3959999999999999</v>
      </c>
      <c r="EP33">
        <f>parameter_summary!ES51</f>
        <v>2.3959999999999999</v>
      </c>
      <c r="EQ33">
        <f>parameter_summary!ET51</f>
        <v>2.375</v>
      </c>
      <c r="ER33">
        <f>parameter_summary!EU51</f>
        <v>2.5369999999999999</v>
      </c>
      <c r="ES33">
        <f>parameter_summary!EV51</f>
        <v>2.6589999999999998</v>
      </c>
      <c r="ET33">
        <f>parameter_summary!EW51</f>
        <v>2.3580000000000001</v>
      </c>
      <c r="EU33">
        <f>parameter_summary!EX51</f>
        <v>2.6070000000000002</v>
      </c>
      <c r="EV33">
        <f>parameter_summary!EY51</f>
        <v>2.6659999999999999</v>
      </c>
      <c r="EW33">
        <f>parameter_summary!EZ51</f>
        <v>2.875</v>
      </c>
      <c r="EX33">
        <f>parameter_summary!FA51</f>
        <v>2.7770000000000001</v>
      </c>
      <c r="EY33">
        <f>parameter_summary!FB51</f>
        <v>2.8820000000000001</v>
      </c>
      <c r="EZ33">
        <f>parameter_summary!FC51</f>
        <v>2.9929999999999999</v>
      </c>
      <c r="FA33">
        <f>parameter_summary!FD51</f>
        <v>2.78</v>
      </c>
      <c r="FB33">
        <f>parameter_summary!FE51</f>
        <v>2.8519999999999999</v>
      </c>
      <c r="FC33">
        <f>parameter_summary!FF51</f>
        <v>2.681</v>
      </c>
      <c r="FD33">
        <f>parameter_summary!FG51</f>
        <v>2.6320000000000001</v>
      </c>
      <c r="FE33">
        <f>parameter_summary!FH51</f>
        <v>2.8090000000000002</v>
      </c>
      <c r="FF33">
        <f>parameter_summary!FI51</f>
        <v>2.8879999999999999</v>
      </c>
      <c r="FG33">
        <f>parameter_summary!FJ51</f>
        <v>3.04</v>
      </c>
      <c r="FH33">
        <f>parameter_summary!FK51</f>
        <v>2.9569999999999999</v>
      </c>
      <c r="FI33">
        <f>parameter_summary!FL51</f>
        <v>2.8250000000000002</v>
      </c>
      <c r="FJ33">
        <f>parameter_summary!FM51</f>
        <v>2.75</v>
      </c>
      <c r="FK33">
        <f>parameter_summary!FN51</f>
        <v>2.6230000000000002</v>
      </c>
      <c r="FL33">
        <f>parameter_summary!FO51</f>
        <v>2.4430000000000001</v>
      </c>
      <c r="FM33">
        <f>parameter_summary!FP51</f>
        <v>2.3820000000000001</v>
      </c>
      <c r="FN33">
        <f>parameter_summary!FQ51</f>
        <v>2.2490000000000001</v>
      </c>
      <c r="FO33">
        <f>parameter_summary!FR51</f>
        <v>2.3809999999999998</v>
      </c>
      <c r="FP33">
        <f>parameter_summary!FS51</f>
        <v>2.355</v>
      </c>
      <c r="FQ33">
        <f>parameter_summary!FT51</f>
        <v>2.0739999999999998</v>
      </c>
      <c r="FR33">
        <f>parameter_summary!FU51</f>
        <v>2.0139999999999998</v>
      </c>
      <c r="FS33">
        <f>parameter_summary!FV51</f>
        <v>1.9990000000000001</v>
      </c>
      <c r="FT33">
        <f>parameter_summary!FW51</f>
        <v>1.9550000000000001</v>
      </c>
      <c r="FU33">
        <f>parameter_summary!FX51</f>
        <v>1.9279999999999999</v>
      </c>
      <c r="FV33">
        <f>parameter_summary!FY51</f>
        <v>1.95</v>
      </c>
      <c r="FW33">
        <f>parameter_summary!FZ51</f>
        <v>2.097</v>
      </c>
      <c r="FX33">
        <f>parameter_summary!GA51</f>
        <v>2.1840000000000002</v>
      </c>
      <c r="FY33">
        <f>parameter_summary!GB51</f>
        <v>1.96</v>
      </c>
      <c r="FZ33">
        <f>parameter_summary!GC51</f>
        <v>2.153</v>
      </c>
      <c r="GA33">
        <f>parameter_summary!GD51</f>
        <v>2.2519999999999998</v>
      </c>
      <c r="GB33">
        <f>parameter_summary!GE51</f>
        <v>2.5169999999999999</v>
      </c>
      <c r="GC33">
        <f>parameter_summary!GF51</f>
        <v>2.7519999999999998</v>
      </c>
      <c r="GD33">
        <f>parameter_summary!GG51</f>
        <v>2.7</v>
      </c>
      <c r="GE33">
        <f>parameter_summary!GH51</f>
        <v>2.8479999999999999</v>
      </c>
      <c r="GF33">
        <f>parameter_summary!GI51</f>
        <v>2.742</v>
      </c>
      <c r="GG33">
        <f>parameter_summary!GJ51</f>
        <v>2.5470000000000002</v>
      </c>
      <c r="GH33">
        <f>parameter_summary!GK51</f>
        <v>2.3690000000000002</v>
      </c>
      <c r="GI33">
        <f>parameter_summary!GL51</f>
        <v>2.4950000000000001</v>
      </c>
      <c r="GJ33">
        <f>parameter_summary!GM51</f>
        <v>2.3410000000000002</v>
      </c>
      <c r="GK33">
        <f>parameter_summary!GN51</f>
        <v>2.4889999999999999</v>
      </c>
      <c r="GL33">
        <f>parameter_summary!GO51</f>
        <v>2.6190000000000002</v>
      </c>
      <c r="GM33">
        <f>parameter_summary!GP51</f>
        <v>2.556</v>
      </c>
      <c r="GN33">
        <f>parameter_summary!GQ51</f>
        <v>2.702</v>
      </c>
      <c r="GO33">
        <f>parameter_summary!GR51</f>
        <v>2.8010000000000002</v>
      </c>
      <c r="GP33">
        <f>parameter_summary!GS51</f>
        <v>3.032</v>
      </c>
      <c r="GQ33">
        <f>parameter_summary!GT51</f>
        <v>3.194</v>
      </c>
      <c r="GR33">
        <f>parameter_summary!GU51</f>
        <v>3.1080000000000001</v>
      </c>
      <c r="GS33">
        <f>parameter_summary!GV51</f>
        <v>3.0489999999999999</v>
      </c>
      <c r="GT33">
        <f>parameter_summary!GW51</f>
        <v>3.056</v>
      </c>
      <c r="GU33">
        <f>parameter_summary!GX51</f>
        <v>2.9870000000000001</v>
      </c>
      <c r="GV33">
        <f>parameter_summary!GY51</f>
        <v>2.9060000000000001</v>
      </c>
      <c r="GW33">
        <f>parameter_summary!GZ51</f>
        <v>3.1110000000000002</v>
      </c>
      <c r="GX33">
        <f>parameter_summary!HA51</f>
        <v>2.9390000000000001</v>
      </c>
      <c r="GY33">
        <f>parameter_summary!HB51</f>
        <v>3.0590000000000002</v>
      </c>
      <c r="GZ33">
        <f>parameter_summary!HC51</f>
        <v>3.0329999999999999</v>
      </c>
      <c r="HA33">
        <f>parameter_summary!HD51</f>
        <v>3.242</v>
      </c>
      <c r="HB33">
        <f>parameter_summary!HE51</f>
        <v>3.2839999999999998</v>
      </c>
      <c r="HC33">
        <f>parameter_summary!HF51</f>
        <v>3.29</v>
      </c>
      <c r="HD33">
        <f>parameter_summary!HG51</f>
        <v>3.1659999999999999</v>
      </c>
      <c r="HE33">
        <f>parameter_summary!HH51</f>
        <v>2.9420000000000002</v>
      </c>
      <c r="HF33">
        <f>parameter_summary!HI51</f>
        <v>2.669</v>
      </c>
      <c r="HG33">
        <f>parameter_summary!HJ51</f>
        <v>2.7639999999999998</v>
      </c>
      <c r="HH33">
        <f>parameter_summary!HK51</f>
        <v>2.226</v>
      </c>
      <c r="HI33">
        <f>parameter_summary!HL51</f>
        <v>2.1480000000000001</v>
      </c>
      <c r="HJ33">
        <f>parameter_summary!HM51</f>
        <v>2.2210000000000001</v>
      </c>
      <c r="HK33">
        <f>parameter_summary!HN51</f>
        <v>2.1739999999999999</v>
      </c>
      <c r="HL33">
        <f>parameter_summary!HO51</f>
        <v>2.1749999999999998</v>
      </c>
      <c r="HM33">
        <f>parameter_summary!HP51</f>
        <v>2.1960000000000002</v>
      </c>
      <c r="HN33">
        <f>parameter_summary!HQ51</f>
        <v>2.536</v>
      </c>
      <c r="HO33">
        <f>parameter_summary!HR51</f>
        <v>2.4780000000000002</v>
      </c>
      <c r="HP33">
        <f>parameter_summary!HS51</f>
        <v>2.1920000000000002</v>
      </c>
      <c r="HQ33">
        <f>parameter_summary!HT51</f>
        <v>2.1240000000000001</v>
      </c>
      <c r="HR33">
        <f>parameter_summary!HU51</f>
        <v>2.1549999999999998</v>
      </c>
      <c r="HS33">
        <f>parameter_summary!HV51</f>
        <v>2.2069999999999999</v>
      </c>
      <c r="HT33">
        <f>parameter_summary!HW51</f>
        <v>2.0019999999999998</v>
      </c>
      <c r="HU33">
        <f>parameter_summary!HX51</f>
        <v>1.972</v>
      </c>
      <c r="HV33">
        <f>parameter_summary!HY51</f>
        <v>2.0099999999999998</v>
      </c>
      <c r="HW33">
        <f>parameter_summary!HZ51</f>
        <v>1.93</v>
      </c>
      <c r="HX33">
        <f>parameter_summary!IA51</f>
        <v>1.94</v>
      </c>
      <c r="HY33">
        <f>parameter_summary!IB51</f>
        <v>1.87</v>
      </c>
      <c r="HZ33">
        <f>parameter_summary!IC51</f>
        <v>1.57</v>
      </c>
      <c r="IA33">
        <f>parameter_summary!ID51</f>
        <v>1.51</v>
      </c>
      <c r="IB33">
        <f>parameter_summary!IE51</f>
        <v>1.5</v>
      </c>
      <c r="IC33">
        <f>parameter_summary!IF51</f>
        <v>1.19</v>
      </c>
      <c r="ID33">
        <f>parameter_summary!IG51</f>
        <v>1.37</v>
      </c>
      <c r="IE33">
        <f>parameter_summary!IH51</f>
        <v>1.46</v>
      </c>
      <c r="IF33">
        <f>parameter_summary!II51</f>
        <v>1.56</v>
      </c>
      <c r="IG33">
        <f>parameter_summary!IJ51</f>
        <v>1.67</v>
      </c>
      <c r="IH33">
        <f>parameter_summary!IK51</f>
        <v>1.82</v>
      </c>
      <c r="II33">
        <f>parameter_summary!IL51</f>
        <v>1.9</v>
      </c>
      <c r="IJ33">
        <f>parameter_summary!IM51</f>
        <v>1.93</v>
      </c>
      <c r="IK33">
        <f>parameter_summary!IN51</f>
        <v>2.08</v>
      </c>
      <c r="IL33">
        <f>parameter_summary!IO51</f>
        <v>1.85</v>
      </c>
      <c r="IM33">
        <f>parameter_summary!IP51</f>
        <v>1.74</v>
      </c>
      <c r="IN33">
        <f>parameter_summary!IQ51</f>
        <v>1.44</v>
      </c>
      <c r="IO33">
        <f>parameter_summary!IR51</f>
        <v>1.1299999999999999</v>
      </c>
      <c r="IP33">
        <f>parameter_summary!IS51</f>
        <v>1</v>
      </c>
      <c r="IQ33">
        <f>parameter_summary!IT51</f>
        <v>1.08</v>
      </c>
      <c r="IR33">
        <f>parameter_summary!IU51</f>
        <v>0.95</v>
      </c>
      <c r="IS33">
        <f>parameter_summary!IV51</f>
        <v>0.74</v>
      </c>
      <c r="IT33">
        <f>parameter_summary!IW51</f>
        <v>0.74</v>
      </c>
      <c r="IU33">
        <f>parameter_summary!IX51</f>
        <v>0.72</v>
      </c>
      <c r="IV33">
        <f>parameter_summary!IY51</f>
        <v>0.85</v>
      </c>
      <c r="IW33">
        <f>parameter_summary!IZ51</f>
        <v>0.74</v>
      </c>
      <c r="IX33">
        <f>parameter_summary!JA51</f>
        <v>0.61</v>
      </c>
      <c r="IY33">
        <f>parameter_summary!JB51</f>
        <v>0.68</v>
      </c>
      <c r="IZ33">
        <f>parameter_summary!JC51</f>
        <v>0.56000000000000005</v>
      </c>
      <c r="JA33">
        <f>parameter_summary!JD51</f>
        <v>0.56999999999999995</v>
      </c>
      <c r="JB33">
        <f>parameter_summary!JE51</f>
        <v>0.6</v>
      </c>
      <c r="JC33">
        <f>parameter_summary!JF51</f>
        <v>0.6</v>
      </c>
      <c r="JD33">
        <f>parameter_summary!JG51</f>
        <v>0.53</v>
      </c>
      <c r="JE33">
        <f>parameter_summary!JH51</f>
        <v>0.56000000000000005</v>
      </c>
      <c r="JF33">
        <f>parameter_summary!JI51</f>
        <v>0.79</v>
      </c>
      <c r="JG33">
        <f>parameter_summary!JJ51</f>
        <v>0.72</v>
      </c>
      <c r="JH33">
        <f>parameter_summary!JK51</f>
        <v>0.75</v>
      </c>
      <c r="JI33">
        <f>parameter_summary!JL51</f>
        <v>0.61</v>
      </c>
      <c r="JJ33">
        <f>parameter_summary!JM51</f>
        <v>0.76</v>
      </c>
      <c r="JK33">
        <f>parameter_summary!JN51</f>
        <v>1.06</v>
      </c>
      <c r="JL33">
        <f>parameter_summary!JO51</f>
        <v>1.1000000000000001</v>
      </c>
      <c r="JM33">
        <f>parameter_summary!JP51</f>
        <v>1.1399999999999999</v>
      </c>
      <c r="JN33">
        <f>parameter_summary!JQ51</f>
        <v>1.1100000000000001</v>
      </c>
      <c r="JO33">
        <f>parameter_summary!JR51</f>
        <v>1.07</v>
      </c>
      <c r="JP33">
        <f>parameter_summary!JS51</f>
        <v>1.03</v>
      </c>
      <c r="JQ33">
        <f>parameter_summary!JT51</f>
        <v>1.25</v>
      </c>
      <c r="JR33">
        <f>parameter_summary!JU51</f>
        <v>0.98</v>
      </c>
      <c r="JS33">
        <f>parameter_summary!JV51</f>
        <v>0.95</v>
      </c>
      <c r="JT33">
        <f>parameter_summary!JW51</f>
        <v>0.95</v>
      </c>
      <c r="JU33">
        <f>parameter_summary!JX51</f>
        <v>0.86</v>
      </c>
      <c r="JV33">
        <f>parameter_summary!JY51</f>
        <v>0.77</v>
      </c>
      <c r="JW33">
        <f>parameter_summary!JZ51</f>
        <v>0.71</v>
      </c>
      <c r="JX33">
        <f>parameter_summary!KA51</f>
        <v>0.62</v>
      </c>
      <c r="JY33">
        <f>parameter_summary!KB51</f>
        <v>0.53</v>
      </c>
      <c r="JZ33">
        <f>parameter_summary!KC51</f>
        <v>0.59</v>
      </c>
      <c r="KA33">
        <f>parameter_summary!KD51</f>
        <v>0.56000000000000005</v>
      </c>
      <c r="KB33">
        <f>parameter_summary!KE51</f>
        <v>0.41</v>
      </c>
      <c r="KC33">
        <f>parameter_summary!KF51</f>
        <v>0.38</v>
      </c>
      <c r="KD33">
        <f>parameter_summary!KG51</f>
        <v>-7.0000000000000007E-2</v>
      </c>
      <c r="KE33">
        <f>parameter_summary!KH51</f>
        <v>0.01</v>
      </c>
      <c r="KF33">
        <f>parameter_summary!KI51</f>
        <v>0</v>
      </c>
      <c r="KG33">
        <f>parameter_summary!KJ51</f>
        <v>0.04</v>
      </c>
      <c r="KH33">
        <f>parameter_summary!KK51</f>
        <v>-0.03</v>
      </c>
      <c r="KI33">
        <f>parameter_summary!KL51</f>
        <v>0.1</v>
      </c>
      <c r="KJ33">
        <f>parameter_summary!KM51</f>
        <v>-0.04</v>
      </c>
      <c r="KK33">
        <f>parameter_summary!KN51</f>
        <v>-0.12</v>
      </c>
      <c r="KL33">
        <f>parameter_summary!KO51</f>
        <v>-0.1</v>
      </c>
      <c r="KM33">
        <f>parameter_summary!KP51</f>
        <v>-0.27</v>
      </c>
      <c r="KN33">
        <f>parameter_summary!KQ51</f>
        <v>-0.31</v>
      </c>
      <c r="KO33">
        <f>parameter_summary!KR51</f>
        <v>-0.04</v>
      </c>
      <c r="KP33">
        <f>parameter_summary!KS51</f>
        <v>-0.29899999999999999</v>
      </c>
      <c r="KQ33">
        <f>parameter_summary!KT51</f>
        <v>-0.45300000000000001</v>
      </c>
      <c r="KR33">
        <f>parameter_summary!KU51</f>
        <v>-0.38700000000000001</v>
      </c>
      <c r="KS33">
        <f>parameter_summary!KV51</f>
        <v>-0.245</v>
      </c>
      <c r="KT33">
        <f>parameter_summary!KW51</f>
        <v>-0.29799999999999999</v>
      </c>
      <c r="KU33">
        <f>parameter_summary!KX51</f>
        <v>-0.50800000000000001</v>
      </c>
      <c r="KV33">
        <f>parameter_summary!KY51</f>
        <v>-0.54300000000000004</v>
      </c>
      <c r="KW33">
        <f>parameter_summary!KZ51</f>
        <v>-0.46200000000000002</v>
      </c>
      <c r="KX33">
        <f>parameter_summary!LA51</f>
        <v>-0.52200000000000002</v>
      </c>
      <c r="KY33">
        <f>parameter_summary!LB51</f>
        <v>-0.36199999999999999</v>
      </c>
      <c r="KZ33">
        <f>parameter_summary!LC51</f>
        <v>-0.13</v>
      </c>
      <c r="LA33">
        <f>parameter_summary!LD51</f>
        <v>-0.13500000000000001</v>
      </c>
    </row>
    <row r="34" spans="1:1001">
      <c r="A34" t="str">
        <f>parameter_summary!B52</f>
        <v>"Probability list small size (0-30 kWp) in Switzerland (2006 - 2016)"</v>
      </c>
      <c r="B34">
        <f>parameter_summary!E52</f>
        <v>9.3085106382978728E-4</v>
      </c>
      <c r="C34">
        <f>parameter_summary!F52</f>
        <v>1.1436170212765957E-2</v>
      </c>
      <c r="D34">
        <f>parameter_summary!G52</f>
        <v>1.5292553191489361E-2</v>
      </c>
      <c r="E34">
        <f>parameter_summary!H52</f>
        <v>3.1781914893617022E-2</v>
      </c>
      <c r="F34">
        <f>parameter_summary!I52</f>
        <v>4.5212765957446811E-2</v>
      </c>
      <c r="G34">
        <f>parameter_summary!J52</f>
        <v>8.8430851063829793E-2</v>
      </c>
      <c r="H34">
        <f>parameter_summary!K52</f>
        <v>0.05</v>
      </c>
      <c r="I34">
        <f>parameter_summary!L52</f>
        <v>5.9308510638297875E-2</v>
      </c>
      <c r="J34">
        <f>parameter_summary!M52</f>
        <v>5.2792553191489365E-2</v>
      </c>
      <c r="K34">
        <f>parameter_summary!N52</f>
        <v>5.0132978723404255E-2</v>
      </c>
      <c r="L34">
        <f>parameter_summary!O52</f>
        <v>4.7473404255319152E-2</v>
      </c>
      <c r="M34">
        <f>parameter_summary!P52</f>
        <v>4.88031914893617E-2</v>
      </c>
      <c r="N34">
        <f>parameter_summary!Q52</f>
        <v>4.1090425531914894E-2</v>
      </c>
      <c r="O34">
        <f>parameter_summary!R52</f>
        <v>3.2579787234042555E-2</v>
      </c>
      <c r="P34">
        <f>parameter_summary!S52</f>
        <v>3.125E-2</v>
      </c>
      <c r="Q34">
        <f>parameter_summary!T52</f>
        <v>3.2446808510638296E-2</v>
      </c>
      <c r="R34">
        <f>parameter_summary!U52</f>
        <v>2.6462765957446809E-2</v>
      </c>
      <c r="S34">
        <f>parameter_summary!V52</f>
        <v>3.1382978723404252E-2</v>
      </c>
      <c r="T34">
        <f>parameter_summary!W52</f>
        <v>5.1994680851063832E-2</v>
      </c>
      <c r="U34">
        <f>parameter_summary!X52</f>
        <v>2.8324468085106382E-2</v>
      </c>
      <c r="V34">
        <f>parameter_summary!Y52</f>
        <v>2.0079787234042554E-2</v>
      </c>
      <c r="W34">
        <f>parameter_summary!Z52</f>
        <v>1.449468085106383E-2</v>
      </c>
      <c r="X34">
        <f>parameter_summary!AA52</f>
        <v>9.0425531914893609E-3</v>
      </c>
      <c r="Y34">
        <f>parameter_summary!AB52</f>
        <v>9.9734042553191495E-3</v>
      </c>
      <c r="Z34">
        <f>parameter_summary!AC52</f>
        <v>9.1755319148936164E-3</v>
      </c>
      <c r="AA34">
        <f>parameter_summary!AD52</f>
        <v>9.0425531914893609E-3</v>
      </c>
      <c r="AB34">
        <f>parameter_summary!AE52</f>
        <v>6.382978723404255E-3</v>
      </c>
      <c r="AC34">
        <f>parameter_summary!AF52</f>
        <v>8.5106382978723406E-3</v>
      </c>
      <c r="AD34">
        <f>parameter_summary!AG52</f>
        <v>5.8510638297872338E-3</v>
      </c>
      <c r="AE34">
        <f>parameter_summary!AH52</f>
        <v>8.2446808510638295E-3</v>
      </c>
      <c r="AF34">
        <f>parameter_summary!AI52</f>
        <v>4.7872340425531915E-3</v>
      </c>
      <c r="AG34">
        <f>parameter_summary!AJ52</f>
        <v>5.0531914893617025E-3</v>
      </c>
      <c r="AH34">
        <f>parameter_summary!AK52</f>
        <v>5.0531914893617025E-3</v>
      </c>
      <c r="AI34">
        <f>parameter_summary!AL52</f>
        <v>4.7872340425531915E-3</v>
      </c>
      <c r="AJ34">
        <f>parameter_summary!AM52</f>
        <v>4.5212765957446804E-3</v>
      </c>
      <c r="AK34">
        <f>parameter_summary!AN52</f>
        <v>4.3882978723404258E-3</v>
      </c>
      <c r="AL34">
        <f>parameter_summary!AO52</f>
        <v>3.4574468085106381E-3</v>
      </c>
      <c r="AM34">
        <f>parameter_summary!AP52</f>
        <v>3.0585106382978724E-3</v>
      </c>
      <c r="AN34">
        <f>parameter_summary!AQ52</f>
        <v>4.1223404255319148E-3</v>
      </c>
      <c r="AO34">
        <f>parameter_summary!AR52</f>
        <v>4.5212765957446804E-3</v>
      </c>
      <c r="AP34">
        <f>parameter_summary!AS52</f>
        <v>5.0531914893617025E-3</v>
      </c>
      <c r="AQ34">
        <f>parameter_summary!AT52</f>
        <v>4.920212765957447E-3</v>
      </c>
      <c r="AR34">
        <f>parameter_summary!AU52</f>
        <v>4.6542553191489359E-3</v>
      </c>
      <c r="AS34">
        <f>parameter_summary!AV52</f>
        <v>2.5265957446808512E-3</v>
      </c>
      <c r="AT34">
        <f>parameter_summary!AW52</f>
        <v>2.9255319148936169E-3</v>
      </c>
      <c r="AU34">
        <f>parameter_summary!AX52</f>
        <v>3.4574468085106381E-3</v>
      </c>
      <c r="AV34">
        <f>parameter_summary!AY52</f>
        <v>2.6595744680851063E-3</v>
      </c>
      <c r="AW34">
        <f>parameter_summary!AZ52</f>
        <v>2.9255319148936169E-3</v>
      </c>
      <c r="AX34">
        <f>parameter_summary!BA52</f>
        <v>3.5904255319148936E-3</v>
      </c>
      <c r="AY34">
        <f>parameter_summary!BB52</f>
        <v>3.1914893617021275E-3</v>
      </c>
      <c r="AZ34">
        <f>parameter_summary!BC52</f>
        <v>3.5904255319148936E-3</v>
      </c>
      <c r="BA34">
        <f>parameter_summary!BD52</f>
        <v>2.9255319148936169E-3</v>
      </c>
      <c r="BB34">
        <f>parameter_summary!BE52</f>
        <v>3.1914893617021275E-3</v>
      </c>
      <c r="BC34">
        <f>parameter_summary!BF52</f>
        <v>2.6595744680851063E-3</v>
      </c>
      <c r="BD34">
        <f>parameter_summary!BG52</f>
        <v>2.7925531914893618E-3</v>
      </c>
      <c r="BE34">
        <f>parameter_summary!BH52</f>
        <v>4.6542553191489359E-3</v>
      </c>
      <c r="BF34">
        <f>parameter_summary!BI52</f>
        <v>3.9893617021276593E-3</v>
      </c>
      <c r="BG34">
        <f>parameter_summary!BJ52</f>
        <v>6.1170212765957448E-3</v>
      </c>
      <c r="BH34">
        <f>parameter_summary!BK52</f>
        <v>1.2500000000000001E-2</v>
      </c>
    </row>
    <row r="35" spans="1:1001">
      <c r="A35" t="str">
        <f>parameter_summary!B53</f>
        <v>"Categories small size (0-30 kWp) in Switzerland (2006-2016) in [kWp]"</v>
      </c>
      <c r="B35">
        <f>parameter_summary!E53</f>
        <v>0.5</v>
      </c>
      <c r="C35">
        <f>parameter_summary!F53</f>
        <v>1</v>
      </c>
      <c r="D35">
        <f>parameter_summary!G53</f>
        <v>1.5</v>
      </c>
      <c r="E35">
        <f>parameter_summary!H53</f>
        <v>2</v>
      </c>
      <c r="F35">
        <f>parameter_summary!I53</f>
        <v>2.5</v>
      </c>
      <c r="G35">
        <f>parameter_summary!J53</f>
        <v>3</v>
      </c>
      <c r="H35">
        <f>parameter_summary!K53</f>
        <v>3.5</v>
      </c>
      <c r="I35">
        <f>parameter_summary!L53</f>
        <v>4</v>
      </c>
      <c r="J35">
        <f>parameter_summary!M53</f>
        <v>4.5</v>
      </c>
      <c r="K35">
        <f>parameter_summary!N53</f>
        <v>5</v>
      </c>
      <c r="L35">
        <f>parameter_summary!O53</f>
        <v>5.5</v>
      </c>
      <c r="M35">
        <f>parameter_summary!P53</f>
        <v>6</v>
      </c>
      <c r="N35">
        <f>parameter_summary!Q53</f>
        <v>6.5</v>
      </c>
      <c r="O35">
        <f>parameter_summary!R53</f>
        <v>7</v>
      </c>
      <c r="P35">
        <f>parameter_summary!S53</f>
        <v>7.5</v>
      </c>
      <c r="Q35">
        <f>parameter_summary!T53</f>
        <v>8</v>
      </c>
      <c r="R35">
        <f>parameter_summary!U53</f>
        <v>8.5</v>
      </c>
      <c r="S35">
        <f>parameter_summary!V53</f>
        <v>9</v>
      </c>
      <c r="T35">
        <f>parameter_summary!W53</f>
        <v>9.5</v>
      </c>
      <c r="U35">
        <f>parameter_summary!X53</f>
        <v>10</v>
      </c>
      <c r="V35">
        <f>parameter_summary!Y53</f>
        <v>10.5</v>
      </c>
      <c r="W35">
        <f>parameter_summary!Z53</f>
        <v>11</v>
      </c>
      <c r="X35">
        <f>parameter_summary!AA53</f>
        <v>11.5</v>
      </c>
      <c r="Y35">
        <f>parameter_summary!AB53</f>
        <v>12</v>
      </c>
      <c r="Z35">
        <f>parameter_summary!AC53</f>
        <v>12.5</v>
      </c>
      <c r="AA35">
        <f>parameter_summary!AD53</f>
        <v>13</v>
      </c>
      <c r="AB35">
        <f>parameter_summary!AE53</f>
        <v>13.5</v>
      </c>
      <c r="AC35">
        <f>parameter_summary!AF53</f>
        <v>14</v>
      </c>
      <c r="AD35">
        <f>parameter_summary!AG53</f>
        <v>14.5</v>
      </c>
      <c r="AE35">
        <f>parameter_summary!AH53</f>
        <v>15</v>
      </c>
      <c r="AF35">
        <f>parameter_summary!AI53</f>
        <v>15.5</v>
      </c>
      <c r="AG35">
        <f>parameter_summary!AJ53</f>
        <v>16</v>
      </c>
      <c r="AH35">
        <f>parameter_summary!AK53</f>
        <v>16.5</v>
      </c>
      <c r="AI35">
        <f>parameter_summary!AL53</f>
        <v>17</v>
      </c>
      <c r="AJ35">
        <f>parameter_summary!AM53</f>
        <v>17.5</v>
      </c>
      <c r="AK35">
        <f>parameter_summary!AN53</f>
        <v>18</v>
      </c>
      <c r="AL35">
        <f>parameter_summary!AO53</f>
        <v>18.5</v>
      </c>
      <c r="AM35">
        <f>parameter_summary!AP53</f>
        <v>19</v>
      </c>
      <c r="AN35">
        <f>parameter_summary!AQ53</f>
        <v>19.5</v>
      </c>
      <c r="AO35">
        <f>parameter_summary!AR53</f>
        <v>20</v>
      </c>
      <c r="AP35">
        <f>parameter_summary!AS53</f>
        <v>20.5</v>
      </c>
      <c r="AQ35">
        <f>parameter_summary!AT53</f>
        <v>21</v>
      </c>
      <c r="AR35">
        <f>parameter_summary!AU53</f>
        <v>21.5</v>
      </c>
      <c r="AS35">
        <f>parameter_summary!AV53</f>
        <v>22</v>
      </c>
      <c r="AT35">
        <f>parameter_summary!AW53</f>
        <v>22.5</v>
      </c>
      <c r="AU35">
        <f>parameter_summary!AX53</f>
        <v>23</v>
      </c>
      <c r="AV35">
        <f>parameter_summary!AY53</f>
        <v>23.5</v>
      </c>
      <c r="AW35">
        <f>parameter_summary!AZ53</f>
        <v>24</v>
      </c>
      <c r="AX35">
        <f>parameter_summary!BA53</f>
        <v>24.5</v>
      </c>
      <c r="AY35">
        <f>parameter_summary!BB53</f>
        <v>25</v>
      </c>
      <c r="AZ35">
        <f>parameter_summary!BC53</f>
        <v>25.5</v>
      </c>
      <c r="BA35">
        <f>parameter_summary!BD53</f>
        <v>26</v>
      </c>
      <c r="BB35">
        <f>parameter_summary!BE53</f>
        <v>26.5</v>
      </c>
      <c r="BC35">
        <f>parameter_summary!BF53</f>
        <v>27</v>
      </c>
      <c r="BD35">
        <f>parameter_summary!BG53</f>
        <v>27.5</v>
      </c>
      <c r="BE35">
        <f>parameter_summary!BH53</f>
        <v>28</v>
      </c>
      <c r="BF35">
        <f>parameter_summary!BI53</f>
        <v>28.5</v>
      </c>
      <c r="BG35">
        <f>parameter_summary!BJ53</f>
        <v>29</v>
      </c>
      <c r="BH35">
        <f>parameter_summary!BK53</f>
        <v>29.5</v>
      </c>
    </row>
    <row r="36" spans="1:1001">
      <c r="A36" t="str">
        <f>parameter_summary!B54</f>
        <v>"Probability list med size (0-100 kWp) in Switzerland (2006 - 2016)"</v>
      </c>
      <c r="B36">
        <f>parameter_summary!E54</f>
        <v>5.2327679538072901E-2</v>
      </c>
      <c r="C36">
        <f>parameter_summary!F54</f>
        <v>9.2746300974377485E-2</v>
      </c>
      <c r="D36">
        <f>parameter_summary!G54</f>
        <v>6.5680259833994947E-2</v>
      </c>
      <c r="E36">
        <f>parameter_summary!H54</f>
        <v>5.3771201732226631E-2</v>
      </c>
      <c r="F36">
        <f>parameter_summary!I54</f>
        <v>4.8357993504150126E-2</v>
      </c>
      <c r="G36">
        <f>parameter_summary!J54</f>
        <v>5.44929628293035E-2</v>
      </c>
      <c r="H36">
        <f>parameter_summary!K54</f>
        <v>0.11945146156622158</v>
      </c>
      <c r="I36">
        <f>parameter_summary!L54</f>
        <v>4.7636232407073258E-2</v>
      </c>
      <c r="J36">
        <f>parameter_summary!M54</f>
        <v>5.0884157343919163E-2</v>
      </c>
      <c r="K36">
        <f>parameter_summary!N54</f>
        <v>4.9079754601226995E-2</v>
      </c>
      <c r="L36">
        <f>parameter_summary!O54</f>
        <v>5.0523276795380732E-2</v>
      </c>
      <c r="M36">
        <f>parameter_summary!P54</f>
        <v>4.6914471309996389E-2</v>
      </c>
      <c r="N36">
        <f>parameter_summary!Q54</f>
        <v>4.6914471309996389E-2</v>
      </c>
      <c r="O36">
        <f>parameter_summary!R54</f>
        <v>3.6809815950920248E-2</v>
      </c>
      <c r="P36">
        <f>parameter_summary!S54</f>
        <v>3.7170696499458679E-2</v>
      </c>
      <c r="Q36">
        <f>parameter_summary!T54</f>
        <v>3.0313966077228437E-2</v>
      </c>
      <c r="R36">
        <f>parameter_summary!U54</f>
        <v>3.2118368819920605E-2</v>
      </c>
      <c r="S36">
        <f>parameter_summary!V54</f>
        <v>2.4178996752075063E-2</v>
      </c>
      <c r="T36">
        <f>parameter_summary!W54</f>
        <v>3.0313966077228437E-2</v>
      </c>
      <c r="U36">
        <f>parameter_summary!X54</f>
        <v>3.0313966077228437E-2</v>
      </c>
    </row>
    <row r="37" spans="1:1001">
      <c r="A37" t="str">
        <f>parameter_summary!B55</f>
        <v>"Categories med size (0-100 kWp) in Switzerland (2006-2016) in [kWp]"</v>
      </c>
      <c r="B37">
        <f>parameter_summary!E55</f>
        <v>2.5</v>
      </c>
      <c r="C37">
        <f>parameter_summary!F55</f>
        <v>5</v>
      </c>
      <c r="D37">
        <f>parameter_summary!G55</f>
        <v>10</v>
      </c>
      <c r="E37">
        <f>parameter_summary!H55</f>
        <v>15</v>
      </c>
      <c r="F37">
        <f>parameter_summary!I55</f>
        <v>20</v>
      </c>
      <c r="G37">
        <f>parameter_summary!J55</f>
        <v>25</v>
      </c>
      <c r="H37">
        <f>parameter_summary!K55</f>
        <v>30</v>
      </c>
      <c r="I37">
        <f>parameter_summary!L55</f>
        <v>35</v>
      </c>
      <c r="J37">
        <f>parameter_summary!M55</f>
        <v>40</v>
      </c>
      <c r="K37">
        <f>parameter_summary!N55</f>
        <v>45</v>
      </c>
      <c r="L37">
        <f>parameter_summary!O55</f>
        <v>50</v>
      </c>
      <c r="M37">
        <f>parameter_summary!P55</f>
        <v>55</v>
      </c>
      <c r="N37">
        <f>parameter_summary!Q55</f>
        <v>60</v>
      </c>
      <c r="O37">
        <f>parameter_summary!R55</f>
        <v>65</v>
      </c>
      <c r="P37">
        <f>parameter_summary!S55</f>
        <v>70</v>
      </c>
      <c r="Q37">
        <f>parameter_summary!T55</f>
        <v>75</v>
      </c>
      <c r="R37">
        <f>parameter_summary!U55</f>
        <v>80</v>
      </c>
      <c r="S37">
        <f>parameter_summary!V55</f>
        <v>85</v>
      </c>
      <c r="T37">
        <f>parameter_summary!W55</f>
        <v>90</v>
      </c>
      <c r="U37">
        <f>parameter_summary!X55</f>
        <v>95</v>
      </c>
    </row>
    <row r="38" spans="1:1001">
      <c r="A38" t="str">
        <f>parameter_summary!B56</f>
        <v>"Probability list big size (100-1000 kWp) in Switzerland (2006 - 2016)"</v>
      </c>
      <c r="B38">
        <f>parameter_summary!E56</f>
        <v>9.6296296296296297E-2</v>
      </c>
      <c r="C38">
        <f>parameter_summary!F56</f>
        <v>8.2304526748971193E-2</v>
      </c>
      <c r="D38">
        <f>parameter_summary!G56</f>
        <v>7.407407407407407E-2</v>
      </c>
      <c r="E38">
        <f>parameter_summary!H56</f>
        <v>5.7613168724279837E-2</v>
      </c>
      <c r="F38">
        <f>parameter_summary!I56</f>
        <v>5.3497942386831275E-2</v>
      </c>
      <c r="G38">
        <f>parameter_summary!J56</f>
        <v>4.2798353909465021E-2</v>
      </c>
      <c r="H38">
        <f>parameter_summary!K56</f>
        <v>6.1728395061728392E-2</v>
      </c>
      <c r="I38">
        <f>parameter_summary!L56</f>
        <v>3.4567901234567898E-2</v>
      </c>
      <c r="J38">
        <f>parameter_summary!M56</f>
        <v>2.8806584362139918E-2</v>
      </c>
      <c r="K38">
        <f>parameter_summary!N56</f>
        <v>3.2098765432098768E-2</v>
      </c>
      <c r="L38">
        <f>parameter_summary!O56</f>
        <v>3.539094650205761E-2</v>
      </c>
      <c r="M38">
        <f>parameter_summary!P56</f>
        <v>3.1275720164609055E-2</v>
      </c>
      <c r="N38">
        <f>parameter_summary!Q56</f>
        <v>1.7283950617283949E-2</v>
      </c>
      <c r="O38">
        <f>parameter_summary!R56</f>
        <v>2.2222222222222223E-2</v>
      </c>
      <c r="P38">
        <f>parameter_summary!S56</f>
        <v>2.7160493827160494E-2</v>
      </c>
      <c r="Q38">
        <f>parameter_summary!T56</f>
        <v>1.8930041152263374E-2</v>
      </c>
      <c r="R38">
        <f>parameter_summary!U56</f>
        <v>1.2345679012345678E-2</v>
      </c>
      <c r="S38">
        <f>parameter_summary!V56</f>
        <v>1.8930041152263374E-2</v>
      </c>
      <c r="T38">
        <f>parameter_summary!W56</f>
        <v>1.3991769547325103E-2</v>
      </c>
      <c r="U38">
        <f>parameter_summary!X56</f>
        <v>1.5637860082304528E-2</v>
      </c>
      <c r="V38">
        <f>parameter_summary!Y56</f>
        <v>1.0699588477366255E-2</v>
      </c>
      <c r="W38">
        <f>parameter_summary!Z56</f>
        <v>1.3991769547325103E-2</v>
      </c>
      <c r="X38">
        <f>parameter_summary!AA56</f>
        <v>7.4074074074074077E-3</v>
      </c>
      <c r="Y38">
        <f>parameter_summary!AB56</f>
        <v>9.0534979423868307E-3</v>
      </c>
      <c r="Z38">
        <f>parameter_summary!AC56</f>
        <v>9.876543209876543E-3</v>
      </c>
      <c r="AA38">
        <f>parameter_summary!AD56</f>
        <v>8.23045267489712E-3</v>
      </c>
      <c r="AB38">
        <f>parameter_summary!AE56</f>
        <v>8.23045267489712E-3</v>
      </c>
      <c r="AC38">
        <f>parameter_summary!AF56</f>
        <v>1.2345679012345678E-2</v>
      </c>
      <c r="AD38">
        <f>parameter_summary!AG56</f>
        <v>8.23045267489712E-3</v>
      </c>
      <c r="AE38">
        <f>parameter_summary!AH56</f>
        <v>7.4074074074074077E-3</v>
      </c>
      <c r="AF38">
        <f>parameter_summary!AI56</f>
        <v>5.7613168724279839E-3</v>
      </c>
      <c r="AG38">
        <f>parameter_summary!AJ56</f>
        <v>5.7613168724279839E-3</v>
      </c>
      <c r="AH38">
        <f>parameter_summary!AK56</f>
        <v>3.2921810699588477E-3</v>
      </c>
      <c r="AI38">
        <f>parameter_summary!AL56</f>
        <v>4.11522633744856E-3</v>
      </c>
      <c r="AJ38">
        <f>parameter_summary!AM56</f>
        <v>3.2921810699588477E-3</v>
      </c>
      <c r="AK38">
        <f>parameter_summary!AN56</f>
        <v>4.9382716049382715E-3</v>
      </c>
      <c r="AL38">
        <f>parameter_summary!AO56</f>
        <v>1.6460905349794238E-3</v>
      </c>
      <c r="AM38">
        <f>parameter_summary!AP56</f>
        <v>4.9382716049382715E-3</v>
      </c>
      <c r="AN38">
        <f>parameter_summary!AQ56</f>
        <v>2.4691358024691358E-3</v>
      </c>
      <c r="AO38">
        <f>parameter_summary!AR56</f>
        <v>2.4691358024691358E-3</v>
      </c>
      <c r="AP38">
        <f>parameter_summary!AS56</f>
        <v>8.2304526748971192E-4</v>
      </c>
      <c r="AQ38">
        <f>parameter_summary!AT56</f>
        <v>1.6460905349794238E-3</v>
      </c>
      <c r="AR38">
        <f>parameter_summary!AU56</f>
        <v>6.5843621399176953E-3</v>
      </c>
      <c r="AS38">
        <f>parameter_summary!AV56</f>
        <v>4.9382716049382715E-3</v>
      </c>
      <c r="AT38">
        <f>parameter_summary!AW56</f>
        <v>2.4691358024691358E-3</v>
      </c>
      <c r="AU38">
        <f>parameter_summary!AX56</f>
        <v>3.2921810699588477E-3</v>
      </c>
      <c r="AV38">
        <f>parameter_summary!AY56</f>
        <v>3.2921810699588477E-3</v>
      </c>
      <c r="AW38">
        <f>parameter_summary!AZ56</f>
        <v>4.9382716049382715E-3</v>
      </c>
      <c r="AX38">
        <f>parameter_summary!BA56</f>
        <v>3.2921810699588477E-3</v>
      </c>
      <c r="AY38">
        <f>parameter_summary!BB56</f>
        <v>5.7613168724279839E-3</v>
      </c>
      <c r="AZ38">
        <f>parameter_summary!BC56</f>
        <v>1.6460905349794238E-3</v>
      </c>
      <c r="BA38">
        <f>parameter_summary!BD56</f>
        <v>2.4691358024691358E-3</v>
      </c>
      <c r="BB38">
        <f>parameter_summary!BE56</f>
        <v>2.4691358024691358E-3</v>
      </c>
      <c r="BC38">
        <f>parameter_summary!BF56</f>
        <v>2.4691358024691358E-3</v>
      </c>
      <c r="BD38">
        <f>parameter_summary!BG56</f>
        <v>3.2921810699588477E-3</v>
      </c>
      <c r="BE38">
        <f>parameter_summary!BH56</f>
        <v>8.2304526748971192E-4</v>
      </c>
      <c r="BF38">
        <f>parameter_summary!BI56</f>
        <v>8.2304526748971192E-4</v>
      </c>
      <c r="BG38">
        <f>parameter_summary!BJ56</f>
        <v>8.2304526748971192E-4</v>
      </c>
      <c r="BH38">
        <f>parameter_summary!BK56</f>
        <v>1.6460905349794238E-3</v>
      </c>
      <c r="BI38">
        <f>parameter_summary!BL56</f>
        <v>8.2304526748971192E-4</v>
      </c>
      <c r="BJ38">
        <f>parameter_summary!BM56</f>
        <v>8.2304526748971192E-4</v>
      </c>
      <c r="BK38">
        <f>parameter_summary!BN56</f>
        <v>2.4691358024691358E-3</v>
      </c>
      <c r="BL38">
        <f>parameter_summary!BO56</f>
        <v>1.6460905349794238E-3</v>
      </c>
      <c r="BM38">
        <f>parameter_summary!BP56</f>
        <v>2.4691358024691358E-3</v>
      </c>
      <c r="BN38">
        <f>parameter_summary!BQ56</f>
        <v>8.2304526748971192E-4</v>
      </c>
      <c r="BO38">
        <f>parameter_summary!BR56</f>
        <v>2.4691358024691358E-3</v>
      </c>
      <c r="BP38">
        <f>parameter_summary!BS56</f>
        <v>1.6460905349794238E-3</v>
      </c>
      <c r="BQ38">
        <f>parameter_summary!BT56</f>
        <v>1.6460905349794238E-3</v>
      </c>
      <c r="BR38">
        <f>parameter_summary!BU56</f>
        <v>1.6460905349794238E-3</v>
      </c>
      <c r="BS38">
        <f>parameter_summary!BV56</f>
        <v>1.6460905349794238E-3</v>
      </c>
      <c r="BT38">
        <f>parameter_summary!BW56</f>
        <v>8.2304526748971192E-4</v>
      </c>
      <c r="BU38">
        <f>parameter_summary!BX56</f>
        <v>8.2304526748971192E-4</v>
      </c>
      <c r="BV38">
        <f>parameter_summary!BY56</f>
        <v>8.2304526748971192E-4</v>
      </c>
      <c r="BW38">
        <f>parameter_summary!BZ56</f>
        <v>3.2921810699588477E-3</v>
      </c>
      <c r="BX38">
        <f>parameter_summary!CA56</f>
        <v>1.6460905349794238E-3</v>
      </c>
      <c r="BY38">
        <f>parameter_summary!CB56</f>
        <v>2.4691358024691358E-3</v>
      </c>
      <c r="BZ38">
        <f>parameter_summary!CC56</f>
        <v>1.6460905349794238E-3</v>
      </c>
      <c r="CA38">
        <f>parameter_summary!CD56</f>
        <v>2.4691358024691358E-3</v>
      </c>
      <c r="CB38">
        <f>parameter_summary!CE56</f>
        <v>8.2304526748971192E-4</v>
      </c>
      <c r="CC38">
        <f>parameter_summary!CF56</f>
        <v>1.6460905349794238E-3</v>
      </c>
      <c r="CD38">
        <f>parameter_summary!CG56</f>
        <v>8.2304526748971192E-4</v>
      </c>
    </row>
    <row r="39" spans="1:1001">
      <c r="A39" t="str">
        <f>parameter_summary!B57</f>
        <v>"Categories big size (100-1000 kWp) in Switzerland (2006-2016) in [kWp]"</v>
      </c>
      <c r="B39">
        <f>parameter_summary!E57</f>
        <v>105</v>
      </c>
      <c r="C39">
        <f>parameter_summary!F57</f>
        <v>115</v>
      </c>
      <c r="D39">
        <f>parameter_summary!G57</f>
        <v>125</v>
      </c>
      <c r="E39">
        <f>parameter_summary!H57</f>
        <v>135</v>
      </c>
      <c r="F39">
        <f>parameter_summary!I57</f>
        <v>145</v>
      </c>
      <c r="G39">
        <f>parameter_summary!J57</f>
        <v>155</v>
      </c>
      <c r="H39">
        <f>parameter_summary!K57</f>
        <v>165</v>
      </c>
      <c r="I39">
        <f>parameter_summary!L57</f>
        <v>175</v>
      </c>
      <c r="J39">
        <f>parameter_summary!M57</f>
        <v>185</v>
      </c>
      <c r="K39">
        <f>parameter_summary!N57</f>
        <v>195</v>
      </c>
      <c r="L39">
        <f>parameter_summary!O57</f>
        <v>205</v>
      </c>
      <c r="M39">
        <f>parameter_summary!P57</f>
        <v>215</v>
      </c>
      <c r="N39">
        <f>parameter_summary!Q57</f>
        <v>225</v>
      </c>
      <c r="O39">
        <f>parameter_summary!R57</f>
        <v>235</v>
      </c>
      <c r="P39">
        <f>parameter_summary!S57</f>
        <v>245</v>
      </c>
      <c r="Q39">
        <f>parameter_summary!T57</f>
        <v>255</v>
      </c>
      <c r="R39">
        <f>parameter_summary!U57</f>
        <v>265</v>
      </c>
      <c r="S39">
        <f>parameter_summary!V57</f>
        <v>275</v>
      </c>
      <c r="T39">
        <f>parameter_summary!W57</f>
        <v>285</v>
      </c>
      <c r="U39">
        <f>parameter_summary!X57</f>
        <v>295</v>
      </c>
      <c r="V39">
        <f>parameter_summary!Y57</f>
        <v>305</v>
      </c>
      <c r="W39">
        <f>parameter_summary!Z57</f>
        <v>315</v>
      </c>
      <c r="X39">
        <f>parameter_summary!AA57</f>
        <v>325</v>
      </c>
      <c r="Y39">
        <f>parameter_summary!AB57</f>
        <v>335</v>
      </c>
      <c r="Z39">
        <f>parameter_summary!AC57</f>
        <v>345</v>
      </c>
      <c r="AA39">
        <f>parameter_summary!AD57</f>
        <v>355</v>
      </c>
      <c r="AB39">
        <f>parameter_summary!AE57</f>
        <v>365</v>
      </c>
      <c r="AC39">
        <f>parameter_summary!AF57</f>
        <v>375</v>
      </c>
      <c r="AD39">
        <f>parameter_summary!AG57</f>
        <v>385</v>
      </c>
      <c r="AE39">
        <f>parameter_summary!AH57</f>
        <v>395</v>
      </c>
      <c r="AF39">
        <f>parameter_summary!AI57</f>
        <v>405</v>
      </c>
      <c r="AG39">
        <f>parameter_summary!AJ57</f>
        <v>415</v>
      </c>
      <c r="AH39">
        <f>parameter_summary!AK57</f>
        <v>425</v>
      </c>
      <c r="AI39">
        <f>parameter_summary!AL57</f>
        <v>435</v>
      </c>
      <c r="AJ39">
        <f>parameter_summary!AM57</f>
        <v>445</v>
      </c>
      <c r="AK39">
        <f>parameter_summary!AN57</f>
        <v>455</v>
      </c>
      <c r="AL39">
        <f>parameter_summary!AO57</f>
        <v>465</v>
      </c>
      <c r="AM39">
        <f>parameter_summary!AP57</f>
        <v>475</v>
      </c>
      <c r="AN39">
        <f>parameter_summary!AQ57</f>
        <v>485</v>
      </c>
      <c r="AO39">
        <f>parameter_summary!AR57</f>
        <v>495</v>
      </c>
      <c r="AP39">
        <f>parameter_summary!AS57</f>
        <v>505</v>
      </c>
      <c r="AQ39">
        <f>parameter_summary!AT57</f>
        <v>515</v>
      </c>
      <c r="AR39">
        <f>parameter_summary!AU57</f>
        <v>525</v>
      </c>
      <c r="AS39">
        <f>parameter_summary!AV57</f>
        <v>535</v>
      </c>
      <c r="AT39">
        <f>parameter_summary!AW57</f>
        <v>545</v>
      </c>
      <c r="AU39">
        <f>parameter_summary!AX57</f>
        <v>555</v>
      </c>
      <c r="AV39">
        <f>parameter_summary!AY57</f>
        <v>565</v>
      </c>
      <c r="AW39">
        <f>parameter_summary!AZ57</f>
        <v>575</v>
      </c>
      <c r="AX39">
        <f>parameter_summary!BA57</f>
        <v>585</v>
      </c>
      <c r="AY39">
        <f>parameter_summary!BB57</f>
        <v>595</v>
      </c>
      <c r="AZ39">
        <f>parameter_summary!BC57</f>
        <v>605</v>
      </c>
      <c r="BA39">
        <f>parameter_summary!BD57</f>
        <v>615</v>
      </c>
      <c r="BB39">
        <f>parameter_summary!BE57</f>
        <v>625</v>
      </c>
      <c r="BC39">
        <f>parameter_summary!BF57</f>
        <v>635</v>
      </c>
      <c r="BD39">
        <f>parameter_summary!BG57</f>
        <v>645</v>
      </c>
      <c r="BE39">
        <f>parameter_summary!BH57</f>
        <v>655</v>
      </c>
      <c r="BF39">
        <f>parameter_summary!BI57</f>
        <v>665</v>
      </c>
      <c r="BG39">
        <f>parameter_summary!BJ57</f>
        <v>675</v>
      </c>
      <c r="BH39">
        <f>parameter_summary!BK57</f>
        <v>685</v>
      </c>
      <c r="BI39">
        <f>parameter_summary!BL57</f>
        <v>695</v>
      </c>
      <c r="BJ39">
        <f>parameter_summary!BM57</f>
        <v>705</v>
      </c>
      <c r="BK39">
        <f>parameter_summary!BN57</f>
        <v>715</v>
      </c>
      <c r="BL39">
        <f>parameter_summary!BO57</f>
        <v>725</v>
      </c>
      <c r="BM39">
        <f>parameter_summary!BP57</f>
        <v>735</v>
      </c>
      <c r="BN39">
        <f>parameter_summary!BQ57</f>
        <v>745</v>
      </c>
      <c r="BO39">
        <f>parameter_summary!BR57</f>
        <v>765</v>
      </c>
      <c r="BP39">
        <f>parameter_summary!BS57</f>
        <v>775</v>
      </c>
      <c r="BQ39">
        <f>parameter_summary!BT57</f>
        <v>795</v>
      </c>
      <c r="BR39">
        <f>parameter_summary!BU57</f>
        <v>805</v>
      </c>
      <c r="BS39">
        <f>parameter_summary!BV57</f>
        <v>815</v>
      </c>
      <c r="BT39">
        <f>parameter_summary!BW57</f>
        <v>825</v>
      </c>
      <c r="BU39">
        <f>parameter_summary!BX57</f>
        <v>835</v>
      </c>
      <c r="BV39">
        <f>parameter_summary!BY57</f>
        <v>845</v>
      </c>
      <c r="BW39">
        <f>parameter_summary!BZ57</f>
        <v>855</v>
      </c>
      <c r="BX39">
        <f>parameter_summary!CA57</f>
        <v>865</v>
      </c>
      <c r="BY39">
        <f>parameter_summary!CB57</f>
        <v>875</v>
      </c>
      <c r="BZ39">
        <f>parameter_summary!CC57</f>
        <v>895</v>
      </c>
      <c r="CA39">
        <f>parameter_summary!CD57</f>
        <v>915</v>
      </c>
      <c r="CB39">
        <f>parameter_summary!CE57</f>
        <v>945</v>
      </c>
      <c r="CC39">
        <f>parameter_summary!CF57</f>
        <v>975</v>
      </c>
      <c r="CD39">
        <f>parameter_summary!CG57</f>
        <v>985</v>
      </c>
    </row>
    <row r="40" spans="1:1001">
      <c r="A40" t="str">
        <f>parameter_summary!B58</f>
        <v>"Probability list great size (&gt;1000 kWp) in Switzerland (2006 - 2016)"</v>
      </c>
      <c r="B40">
        <f>parameter_summary!E58</f>
        <v>7.6923076923076927E-2</v>
      </c>
      <c r="C40">
        <f>parameter_summary!F58</f>
        <v>2.564102564102564E-2</v>
      </c>
      <c r="D40">
        <f>parameter_summary!G58</f>
        <v>2.564102564102564E-2</v>
      </c>
      <c r="E40">
        <f>parameter_summary!H58</f>
        <v>2.564102564102564E-2</v>
      </c>
      <c r="F40">
        <f>parameter_summary!I58</f>
        <v>5.128205128205128E-2</v>
      </c>
      <c r="G40">
        <f>parameter_summary!J58</f>
        <v>7.6923076923076927E-2</v>
      </c>
      <c r="H40">
        <f>parameter_summary!K58</f>
        <v>2.564102564102564E-2</v>
      </c>
      <c r="I40">
        <f>parameter_summary!L58</f>
        <v>2.564102564102564E-2</v>
      </c>
      <c r="J40">
        <f>parameter_summary!M58</f>
        <v>2.564102564102564E-2</v>
      </c>
      <c r="K40">
        <f>parameter_summary!N58</f>
        <v>5.128205128205128E-2</v>
      </c>
      <c r="L40">
        <f>parameter_summary!O58</f>
        <v>2.564102564102564E-2</v>
      </c>
      <c r="M40">
        <f>parameter_summary!P58</f>
        <v>2.564102564102564E-2</v>
      </c>
      <c r="N40">
        <f>parameter_summary!Q58</f>
        <v>2.564102564102564E-2</v>
      </c>
      <c r="O40">
        <f>parameter_summary!R58</f>
        <v>2.564102564102564E-2</v>
      </c>
      <c r="P40">
        <f>parameter_summary!S58</f>
        <v>2.564102564102564E-2</v>
      </c>
      <c r="Q40">
        <f>parameter_summary!T58</f>
        <v>2.564102564102564E-2</v>
      </c>
      <c r="R40">
        <f>parameter_summary!U58</f>
        <v>5.128205128205128E-2</v>
      </c>
      <c r="S40">
        <f>parameter_summary!V58</f>
        <v>2.564102564102564E-2</v>
      </c>
      <c r="T40">
        <f>parameter_summary!W58</f>
        <v>2.564102564102564E-2</v>
      </c>
      <c r="U40">
        <f>parameter_summary!X58</f>
        <v>2.564102564102564E-2</v>
      </c>
      <c r="V40">
        <f>parameter_summary!Y58</f>
        <v>2.564102564102564E-2</v>
      </c>
      <c r="W40">
        <f>parameter_summary!Z58</f>
        <v>2.564102564102564E-2</v>
      </c>
      <c r="X40">
        <f>parameter_summary!AA58</f>
        <v>2.564102564102564E-2</v>
      </c>
      <c r="Y40">
        <f>parameter_summary!AB58</f>
        <v>5.128205128205128E-2</v>
      </c>
      <c r="Z40">
        <f>parameter_summary!AC58</f>
        <v>2.564102564102564E-2</v>
      </c>
      <c r="AA40">
        <f>parameter_summary!AD58</f>
        <v>2.564102564102564E-2</v>
      </c>
      <c r="AB40">
        <f>parameter_summary!AE58</f>
        <v>5.128205128205128E-2</v>
      </c>
      <c r="AC40">
        <f>parameter_summary!AF58</f>
        <v>2.564102564102564E-2</v>
      </c>
      <c r="AD40">
        <f>parameter_summary!AG58</f>
        <v>2.564102564102564E-2</v>
      </c>
      <c r="AE40">
        <f>parameter_summary!AH58</f>
        <v>2.564102564102564E-2</v>
      </c>
    </row>
    <row r="41" spans="1:1001">
      <c r="A41" t="str">
        <f>parameter_summary!B59</f>
        <v>"Categories great size (&gt;1000 kWp) in Switzerland (2006-2016) in [kWp]"</v>
      </c>
      <c r="B41">
        <f>parameter_summary!E59</f>
        <v>1005</v>
      </c>
      <c r="C41">
        <f>parameter_summary!F59</f>
        <v>1015</v>
      </c>
      <c r="D41">
        <f>parameter_summary!G59</f>
        <v>1025</v>
      </c>
      <c r="E41">
        <f>parameter_summary!H59</f>
        <v>1075</v>
      </c>
      <c r="F41">
        <f>parameter_summary!I59</f>
        <v>1085</v>
      </c>
      <c r="G41">
        <f>parameter_summary!J59</f>
        <v>1095</v>
      </c>
      <c r="H41">
        <f>parameter_summary!K59</f>
        <v>1135</v>
      </c>
      <c r="I41">
        <f>parameter_summary!L59</f>
        <v>1175</v>
      </c>
      <c r="J41">
        <f>parameter_summary!M59</f>
        <v>1195</v>
      </c>
      <c r="K41">
        <f>parameter_summary!N59</f>
        <v>1215</v>
      </c>
      <c r="L41">
        <f>parameter_summary!O59</f>
        <v>1225</v>
      </c>
      <c r="M41">
        <f>parameter_summary!P59</f>
        <v>1235</v>
      </c>
      <c r="N41">
        <f>parameter_summary!Q59</f>
        <v>1265</v>
      </c>
      <c r="O41">
        <f>parameter_summary!R59</f>
        <v>1305</v>
      </c>
      <c r="P41">
        <f>parameter_summary!S59</f>
        <v>1475</v>
      </c>
      <c r="Q41">
        <f>parameter_summary!T59</f>
        <v>1505</v>
      </c>
      <c r="R41">
        <f>parameter_summary!U59</f>
        <v>1565</v>
      </c>
      <c r="S41">
        <f>parameter_summary!V59</f>
        <v>1685</v>
      </c>
      <c r="T41">
        <f>parameter_summary!W59</f>
        <v>1705</v>
      </c>
      <c r="U41">
        <f>parameter_summary!X59</f>
        <v>2025</v>
      </c>
      <c r="V41">
        <f>parameter_summary!Y59</f>
        <v>2065</v>
      </c>
      <c r="W41">
        <f>parameter_summary!Z59</f>
        <v>2105</v>
      </c>
      <c r="X41">
        <f>parameter_summary!AA59</f>
        <v>2125</v>
      </c>
      <c r="Y41">
        <f>parameter_summary!AB59</f>
        <v>2225</v>
      </c>
      <c r="Z41">
        <f>parameter_summary!AC59</f>
        <v>2345</v>
      </c>
      <c r="AA41">
        <f>parameter_summary!AD59</f>
        <v>2405</v>
      </c>
      <c r="AB41">
        <f>parameter_summary!AE59</f>
        <v>2535</v>
      </c>
      <c r="AC41">
        <f>parameter_summary!AF59</f>
        <v>3625</v>
      </c>
      <c r="AD41">
        <f>parameter_summary!AG59</f>
        <v>5765</v>
      </c>
      <c r="AE41">
        <f>parameter_summary!AH59</f>
        <v>8305</v>
      </c>
    </row>
    <row r="42" spans="1:1001">
      <c r="A42" t="str">
        <f>parameter_summary!B60</f>
        <v>"IRR sum values"</v>
      </c>
      <c r="B42">
        <f>parameter_summary!E60</f>
        <v>19.792000000000002</v>
      </c>
      <c r="C42">
        <f>parameter_summary!F60</f>
        <v>19.585999999999999</v>
      </c>
      <c r="D42">
        <f>parameter_summary!G60</f>
        <v>19.384</v>
      </c>
      <c r="E42">
        <f>parameter_summary!H60</f>
        <v>19.184000000000001</v>
      </c>
      <c r="F42">
        <f>parameter_summary!I60</f>
        <v>18.986999999999998</v>
      </c>
      <c r="G42">
        <f>parameter_summary!J60</f>
        <v>18.794</v>
      </c>
      <c r="H42">
        <f>parameter_summary!K60</f>
        <v>18.603000000000002</v>
      </c>
      <c r="I42">
        <f>parameter_summary!L60</f>
        <v>18.414000000000001</v>
      </c>
      <c r="J42">
        <f>parameter_summary!M60</f>
        <v>18.228999999999999</v>
      </c>
      <c r="K42">
        <f>parameter_summary!N60</f>
        <v>18.045999999999999</v>
      </c>
      <c r="L42">
        <f>parameter_summary!O60</f>
        <v>17.864999999999998</v>
      </c>
      <c r="M42">
        <f>parameter_summary!P60</f>
        <v>17.687000000000001</v>
      </c>
      <c r="N42">
        <f>parameter_summary!Q60</f>
        <v>17.512</v>
      </c>
      <c r="O42">
        <f>parameter_summary!R60</f>
        <v>17.338999999999999</v>
      </c>
      <c r="P42">
        <f>parameter_summary!S60</f>
        <v>17.169</v>
      </c>
      <c r="Q42">
        <f>parameter_summary!T60</f>
        <v>17.001000000000001</v>
      </c>
      <c r="R42">
        <f>parameter_summary!U60</f>
        <v>16.835000000000001</v>
      </c>
      <c r="S42">
        <f>parameter_summary!V60</f>
        <v>16.670999999999999</v>
      </c>
      <c r="T42">
        <f>parameter_summary!W60</f>
        <v>16.510000000000002</v>
      </c>
      <c r="U42">
        <f>parameter_summary!X60</f>
        <v>16.350999999999999</v>
      </c>
      <c r="V42">
        <f>parameter_summary!Y60</f>
        <v>16.195</v>
      </c>
      <c r="W42">
        <f>parameter_summary!Z60</f>
        <v>16.04</v>
      </c>
      <c r="X42">
        <f>parameter_summary!AA60</f>
        <v>15.888</v>
      </c>
      <c r="Y42">
        <f>parameter_summary!AB60</f>
        <v>15.737</v>
      </c>
      <c r="Z42">
        <f>parameter_summary!AC60</f>
        <v>15.589</v>
      </c>
      <c r="AA42">
        <f>parameter_summary!AD60</f>
        <v>15.443</v>
      </c>
      <c r="AB42">
        <f>parameter_summary!AE60</f>
        <v>15.298999999999999</v>
      </c>
      <c r="AC42">
        <f>parameter_summary!AF60</f>
        <v>15.156000000000001</v>
      </c>
      <c r="AD42">
        <f>parameter_summary!AG60</f>
        <v>15.016</v>
      </c>
      <c r="AE42">
        <f>parameter_summary!AH60</f>
        <v>14.877000000000001</v>
      </c>
      <c r="AF42">
        <f>parameter_summary!AI60</f>
        <v>14.741</v>
      </c>
      <c r="AG42">
        <f>parameter_summary!AJ60</f>
        <v>14.606</v>
      </c>
      <c r="AH42">
        <f>parameter_summary!AK60</f>
        <v>14.473000000000001</v>
      </c>
      <c r="AI42">
        <f>parameter_summary!AL60</f>
        <v>14.342000000000001</v>
      </c>
      <c r="AJ42">
        <f>parameter_summary!AM60</f>
        <v>14.212</v>
      </c>
      <c r="AK42">
        <f>parameter_summary!AN60</f>
        <v>14.085000000000001</v>
      </c>
      <c r="AL42">
        <f>parameter_summary!AO60</f>
        <v>13.959</v>
      </c>
      <c r="AM42">
        <f>parameter_summary!AP60</f>
        <v>13.834</v>
      </c>
      <c r="AN42">
        <f>parameter_summary!AQ60</f>
        <v>13.711</v>
      </c>
      <c r="AO42">
        <f>parameter_summary!AR60</f>
        <v>13.59</v>
      </c>
      <c r="AP42">
        <f>parameter_summary!AS60</f>
        <v>13.471</v>
      </c>
      <c r="AQ42">
        <f>parameter_summary!AT60</f>
        <v>13.353</v>
      </c>
      <c r="AR42">
        <f>parameter_summary!AU60</f>
        <v>13.236000000000001</v>
      </c>
      <c r="AS42">
        <f>parameter_summary!AV60</f>
        <v>13.121</v>
      </c>
      <c r="AT42">
        <f>parameter_summary!AW60</f>
        <v>13.007999999999999</v>
      </c>
      <c r="AU42">
        <f>parameter_summary!AX60</f>
        <v>12.896000000000001</v>
      </c>
      <c r="AV42">
        <f>parameter_summary!AY60</f>
        <v>12.785</v>
      </c>
      <c r="AW42">
        <f>parameter_summary!AZ60</f>
        <v>12.676</v>
      </c>
      <c r="AX42">
        <f>parameter_summary!BA60</f>
        <v>12.569000000000001</v>
      </c>
      <c r="AY42">
        <f>parameter_summary!BB60</f>
        <v>12.462</v>
      </c>
      <c r="AZ42">
        <f>parameter_summary!BC60</f>
        <v>12.356999999999999</v>
      </c>
      <c r="BA42">
        <f>parameter_summary!BD60</f>
        <v>12.254</v>
      </c>
      <c r="BB42">
        <f>parameter_summary!BE60</f>
        <v>12.151</v>
      </c>
      <c r="BC42">
        <f>parameter_summary!BF60</f>
        <v>12.05</v>
      </c>
      <c r="BD42">
        <f>parameter_summary!BG60</f>
        <v>11.95</v>
      </c>
      <c r="BE42">
        <f>parameter_summary!BH60</f>
        <v>11.852</v>
      </c>
      <c r="BF42">
        <f>parameter_summary!BI60</f>
        <v>11.755000000000001</v>
      </c>
      <c r="BG42">
        <f>parameter_summary!BJ60</f>
        <v>11.657999999999999</v>
      </c>
      <c r="BH42">
        <f>parameter_summary!BK60</f>
        <v>11.564</v>
      </c>
      <c r="BI42">
        <f>parameter_summary!BL60</f>
        <v>11.47</v>
      </c>
      <c r="BJ42">
        <f>parameter_summary!BM60</f>
        <v>11.377000000000001</v>
      </c>
      <c r="BK42">
        <f>parameter_summary!BN60</f>
        <v>11.286</v>
      </c>
      <c r="BL42">
        <f>parameter_summary!BO60</f>
        <v>11.196</v>
      </c>
      <c r="BM42">
        <f>parameter_summary!BP60</f>
        <v>11.106999999999999</v>
      </c>
      <c r="BN42">
        <f>parameter_summary!BQ60</f>
        <v>11.019</v>
      </c>
      <c r="BO42">
        <f>parameter_summary!BR60</f>
        <v>10.932</v>
      </c>
      <c r="BP42">
        <f>parameter_summary!BS60</f>
        <v>10.846</v>
      </c>
      <c r="BQ42">
        <f>parameter_summary!BT60</f>
        <v>10.760999999999999</v>
      </c>
      <c r="BR42">
        <f>parameter_summary!BU60</f>
        <v>10.677</v>
      </c>
      <c r="BS42">
        <f>parameter_summary!BV60</f>
        <v>10.593999999999999</v>
      </c>
      <c r="BT42">
        <f>parameter_summary!BW60</f>
        <v>10.512</v>
      </c>
      <c r="BU42">
        <f>parameter_summary!BX60</f>
        <v>10.430999999999999</v>
      </c>
      <c r="BV42">
        <f>parameter_summary!BY60</f>
        <v>10.351000000000001</v>
      </c>
      <c r="BW42">
        <f>parameter_summary!BZ60</f>
        <v>10.272</v>
      </c>
      <c r="BX42">
        <f>parameter_summary!CA60</f>
        <v>10.194000000000001</v>
      </c>
      <c r="BY42">
        <f>parameter_summary!CB60</f>
        <v>10.117000000000001</v>
      </c>
      <c r="BZ42">
        <f>parameter_summary!CC60</f>
        <v>10.041</v>
      </c>
      <c r="CA42">
        <f>parameter_summary!CD60</f>
        <v>9.9659999999999993</v>
      </c>
      <c r="CB42">
        <f>parameter_summary!CE60</f>
        <v>9.8919999999999995</v>
      </c>
      <c r="CC42">
        <f>parameter_summary!CF60</f>
        <v>9.8179999999999996</v>
      </c>
      <c r="CD42">
        <f>parameter_summary!CG60</f>
        <v>9.7460000000000004</v>
      </c>
      <c r="CE42">
        <f>parameter_summary!CH60</f>
        <v>9.6739999999999995</v>
      </c>
      <c r="CF42">
        <f>parameter_summary!CI60</f>
        <v>9.6029999999999998</v>
      </c>
      <c r="CG42">
        <f>parameter_summary!CJ60</f>
        <v>9.5329999999999995</v>
      </c>
      <c r="CH42">
        <f>parameter_summary!CK60</f>
        <v>9.4629999999999992</v>
      </c>
      <c r="CI42">
        <f>parameter_summary!CL60</f>
        <v>9.3949999999999996</v>
      </c>
      <c r="CJ42">
        <f>parameter_summary!CM60</f>
        <v>9.327</v>
      </c>
      <c r="CK42">
        <f>parameter_summary!CN60</f>
        <v>9.26</v>
      </c>
      <c r="CL42">
        <f>parameter_summary!CO60</f>
        <v>9.1940000000000008</v>
      </c>
      <c r="CM42">
        <f>parameter_summary!CP60</f>
        <v>9.1289999999999996</v>
      </c>
      <c r="CN42">
        <f>parameter_summary!CQ60</f>
        <v>9.0640000000000001</v>
      </c>
      <c r="CO42">
        <f>parameter_summary!CR60</f>
        <v>9</v>
      </c>
      <c r="CP42">
        <f>parameter_summary!CS60</f>
        <v>8.9369999999999994</v>
      </c>
      <c r="CQ42">
        <f>parameter_summary!CT60</f>
        <v>8.8740000000000006</v>
      </c>
      <c r="CR42">
        <f>parameter_summary!CU60</f>
        <v>8.8119999999999994</v>
      </c>
      <c r="CS42">
        <f>parameter_summary!CV60</f>
        <v>8.7509999999999994</v>
      </c>
      <c r="CT42">
        <f>parameter_summary!CW60</f>
        <v>8.6910000000000007</v>
      </c>
      <c r="CU42">
        <f>parameter_summary!CX60</f>
        <v>8.6310000000000002</v>
      </c>
      <c r="CV42">
        <f>parameter_summary!CY60</f>
        <v>8.5719999999999992</v>
      </c>
      <c r="CW42">
        <f>parameter_summary!CZ60</f>
        <v>8.5139999999999993</v>
      </c>
      <c r="CX42">
        <f>parameter_summary!DA60</f>
        <v>8.4559999999999995</v>
      </c>
      <c r="CY42">
        <f>parameter_summary!DB60</f>
        <v>8.3989999999999991</v>
      </c>
      <c r="CZ42">
        <f>parameter_summary!DC60</f>
        <v>8.3420000000000005</v>
      </c>
      <c r="DA42">
        <f>parameter_summary!DD60</f>
        <v>8.2859999999999996</v>
      </c>
      <c r="DB42">
        <f>parameter_summary!DE60</f>
        <v>8.2309999999999999</v>
      </c>
      <c r="DC42">
        <f>parameter_summary!DF60</f>
        <v>8.1760000000000002</v>
      </c>
      <c r="DD42">
        <f>parameter_summary!DG60</f>
        <v>8.1219999999999999</v>
      </c>
      <c r="DE42">
        <f>parameter_summary!DH60</f>
        <v>8.0690000000000008</v>
      </c>
      <c r="DF42">
        <f>parameter_summary!DI60</f>
        <v>8.016</v>
      </c>
      <c r="DG42">
        <f>parameter_summary!DJ60</f>
        <v>7.9630000000000001</v>
      </c>
      <c r="DH42">
        <f>parameter_summary!DK60</f>
        <v>7.9119999999999999</v>
      </c>
      <c r="DI42">
        <f>parameter_summary!DL60</f>
        <v>7.86</v>
      </c>
      <c r="DJ42">
        <f>parameter_summary!DM60</f>
        <v>7.81</v>
      </c>
      <c r="DK42">
        <f>parameter_summary!DN60</f>
        <v>7.7590000000000003</v>
      </c>
      <c r="DL42">
        <f>parameter_summary!DO60</f>
        <v>7.71</v>
      </c>
      <c r="DM42">
        <f>parameter_summary!DP60</f>
        <v>7.6609999999999996</v>
      </c>
      <c r="DN42">
        <f>parameter_summary!DQ60</f>
        <v>7.6120000000000001</v>
      </c>
      <c r="DO42">
        <f>parameter_summary!DR60</f>
        <v>7.5640000000000001</v>
      </c>
      <c r="DP42">
        <f>parameter_summary!DS60</f>
        <v>7.5170000000000003</v>
      </c>
      <c r="DQ42">
        <f>parameter_summary!DT60</f>
        <v>7.4690000000000003</v>
      </c>
      <c r="DR42">
        <f>parameter_summary!DU60</f>
        <v>7.423</v>
      </c>
      <c r="DS42">
        <f>parameter_summary!DV60</f>
        <v>7.3769999999999998</v>
      </c>
      <c r="DT42">
        <f>parameter_summary!DW60</f>
        <v>7.3310000000000004</v>
      </c>
      <c r="DU42">
        <f>parameter_summary!DX60</f>
        <v>7.2859999999999996</v>
      </c>
      <c r="DV42">
        <f>parameter_summary!DY60</f>
        <v>7.2409999999999997</v>
      </c>
      <c r="DW42">
        <f>parameter_summary!DZ60</f>
        <v>7.1970000000000001</v>
      </c>
      <c r="DX42">
        <f>parameter_summary!EA60</f>
        <v>7.1529999999999996</v>
      </c>
      <c r="DY42">
        <f>parameter_summary!EB60</f>
        <v>7.11</v>
      </c>
      <c r="DZ42">
        <f>parameter_summary!EC60</f>
        <v>7.0670000000000002</v>
      </c>
      <c r="EA42">
        <f>parameter_summary!ED60</f>
        <v>7.0250000000000004</v>
      </c>
      <c r="EB42">
        <f>parameter_summary!EE60</f>
        <v>6.9829999999999997</v>
      </c>
      <c r="EC42">
        <f>parameter_summary!EF60</f>
        <v>6.9409999999999998</v>
      </c>
      <c r="ED42">
        <f>parameter_summary!EG60</f>
        <v>6.9</v>
      </c>
      <c r="EE42">
        <f>parameter_summary!EH60</f>
        <v>6.859</v>
      </c>
      <c r="EF42">
        <f>parameter_summary!EI60</f>
        <v>6.819</v>
      </c>
      <c r="EG42">
        <f>parameter_summary!EJ60</f>
        <v>6.7789999999999999</v>
      </c>
      <c r="EH42">
        <f>parameter_summary!EK60</f>
        <v>6.7389999999999999</v>
      </c>
      <c r="EI42">
        <f>parameter_summary!EL60</f>
        <v>6.7</v>
      </c>
      <c r="EJ42">
        <f>parameter_summary!EM60</f>
        <v>6.6619999999999999</v>
      </c>
      <c r="EK42">
        <f>parameter_summary!EN60</f>
        <v>6.6230000000000002</v>
      </c>
      <c r="EL42">
        <f>parameter_summary!EO60</f>
        <v>6.585</v>
      </c>
      <c r="EM42">
        <f>parameter_summary!EP60</f>
        <v>6.5469999999999997</v>
      </c>
      <c r="EN42">
        <f>parameter_summary!EQ60</f>
        <v>6.51</v>
      </c>
      <c r="EO42">
        <f>parameter_summary!ER60</f>
        <v>6.4729999999999999</v>
      </c>
      <c r="EP42">
        <f>parameter_summary!ES60</f>
        <v>6.4370000000000003</v>
      </c>
      <c r="EQ42">
        <f>parameter_summary!ET60</f>
        <v>6.4009999999999998</v>
      </c>
      <c r="ER42">
        <f>parameter_summary!EU60</f>
        <v>6.3650000000000002</v>
      </c>
      <c r="ES42">
        <f>parameter_summary!EV60</f>
        <v>6.3289999999999997</v>
      </c>
      <c r="ET42">
        <f>parameter_summary!EW60</f>
        <v>6.2939999999999996</v>
      </c>
      <c r="EU42">
        <f>parameter_summary!EX60</f>
        <v>6.2590000000000003</v>
      </c>
      <c r="EV42">
        <f>parameter_summary!EY60</f>
        <v>6.2249999999999996</v>
      </c>
      <c r="EW42">
        <f>parameter_summary!EZ60</f>
        <v>6.1909999999999998</v>
      </c>
      <c r="EX42">
        <f>parameter_summary!FA60</f>
        <v>6.157</v>
      </c>
      <c r="EY42">
        <f>parameter_summary!FB60</f>
        <v>6.1230000000000002</v>
      </c>
      <c r="EZ42">
        <f>parameter_summary!FC60</f>
        <v>6.09</v>
      </c>
      <c r="FA42">
        <f>parameter_summary!FD60</f>
        <v>6.0570000000000004</v>
      </c>
      <c r="FB42">
        <f>parameter_summary!FE60</f>
        <v>6.0250000000000004</v>
      </c>
      <c r="FC42">
        <f>parameter_summary!FF60</f>
        <v>5.992</v>
      </c>
      <c r="FD42">
        <f>parameter_summary!FG60</f>
        <v>5.9610000000000003</v>
      </c>
      <c r="FE42">
        <f>parameter_summary!FH60</f>
        <v>5.9290000000000003</v>
      </c>
      <c r="FF42">
        <f>parameter_summary!FI60</f>
        <v>5.8970000000000002</v>
      </c>
      <c r="FG42">
        <f>parameter_summary!FJ60</f>
        <v>5.8659999999999997</v>
      </c>
      <c r="FH42">
        <f>parameter_summary!FK60</f>
        <v>5.8360000000000003</v>
      </c>
      <c r="FI42">
        <f>parameter_summary!FL60</f>
        <v>5.8049999999999997</v>
      </c>
      <c r="FJ42">
        <f>parameter_summary!FM60</f>
        <v>5.7750000000000004</v>
      </c>
      <c r="FK42">
        <f>parameter_summary!FN60</f>
        <v>5.7450000000000001</v>
      </c>
      <c r="FL42">
        <f>parameter_summary!FO60</f>
        <v>5.7149999999999999</v>
      </c>
      <c r="FM42">
        <f>parameter_summary!FP60</f>
        <v>5.6859999999999999</v>
      </c>
      <c r="FN42">
        <f>parameter_summary!FQ60</f>
        <v>5.657</v>
      </c>
      <c r="FO42">
        <f>parameter_summary!FR60</f>
        <v>5.6280000000000001</v>
      </c>
      <c r="FP42">
        <f>parameter_summary!FS60</f>
        <v>5.5990000000000002</v>
      </c>
      <c r="FQ42">
        <f>parameter_summary!FT60</f>
        <v>5.5709999999999997</v>
      </c>
      <c r="FR42">
        <f>parameter_summary!FU60</f>
        <v>5.5430000000000001</v>
      </c>
      <c r="FS42">
        <f>parameter_summary!FV60</f>
        <v>5.5149999999999997</v>
      </c>
      <c r="FT42">
        <f>parameter_summary!FW60</f>
        <v>5.4870000000000001</v>
      </c>
      <c r="FU42">
        <f>parameter_summary!FX60</f>
        <v>5.46</v>
      </c>
      <c r="FV42">
        <f>parameter_summary!FY60</f>
        <v>5.4329999999999998</v>
      </c>
      <c r="FW42">
        <f>parameter_summary!FZ60</f>
        <v>5.4059999999999997</v>
      </c>
      <c r="FX42">
        <f>parameter_summary!GA60</f>
        <v>5.3789999999999996</v>
      </c>
      <c r="FY42">
        <f>parameter_summary!GB60</f>
        <v>5.3529999999999998</v>
      </c>
      <c r="FZ42">
        <f>parameter_summary!GC60</f>
        <v>5.327</v>
      </c>
      <c r="GA42">
        <f>parameter_summary!GD60</f>
        <v>5.3010000000000002</v>
      </c>
      <c r="GB42">
        <f>parameter_summary!GE60</f>
        <v>5.2750000000000004</v>
      </c>
      <c r="GC42">
        <f>parameter_summary!GF60</f>
        <v>5.2489999999999997</v>
      </c>
      <c r="GD42">
        <f>parameter_summary!GG60</f>
        <v>5.2240000000000002</v>
      </c>
      <c r="GE42">
        <f>parameter_summary!GH60</f>
        <v>5.1989999999999998</v>
      </c>
      <c r="GF42">
        <f>parameter_summary!GI60</f>
        <v>5.1740000000000004</v>
      </c>
      <c r="GG42">
        <f>parameter_summary!GJ60</f>
        <v>5.15</v>
      </c>
      <c r="GH42">
        <f>parameter_summary!GK60</f>
        <v>5.125</v>
      </c>
      <c r="GI42">
        <f>parameter_summary!GL60</f>
        <v>5.101</v>
      </c>
      <c r="GJ42">
        <f>parameter_summary!GM60</f>
        <v>5.077</v>
      </c>
      <c r="GK42">
        <f>parameter_summary!GN60</f>
        <v>5.0529999999999999</v>
      </c>
      <c r="GL42">
        <f>parameter_summary!GO60</f>
        <v>5.0289999999999999</v>
      </c>
      <c r="GM42">
        <f>parameter_summary!GP60</f>
        <v>5.0060000000000002</v>
      </c>
      <c r="GN42">
        <f>parameter_summary!GQ60</f>
        <v>4.9829999999999997</v>
      </c>
      <c r="GO42">
        <f>parameter_summary!GR60</f>
        <v>4.96</v>
      </c>
      <c r="GP42">
        <f>parameter_summary!GS60</f>
        <v>4.9370000000000003</v>
      </c>
      <c r="GQ42">
        <f>parameter_summary!GT60</f>
        <v>4.9139999999999997</v>
      </c>
      <c r="GR42">
        <f>parameter_summary!GU60</f>
        <v>4.8920000000000003</v>
      </c>
      <c r="GS42">
        <f>parameter_summary!GV60</f>
        <v>4.87</v>
      </c>
      <c r="GT42">
        <f>parameter_summary!GW60</f>
        <v>4.8470000000000004</v>
      </c>
      <c r="GU42">
        <f>parameter_summary!GX60</f>
        <v>4.8259999999999996</v>
      </c>
      <c r="GV42">
        <f>parameter_summary!GY60</f>
        <v>4.8040000000000003</v>
      </c>
      <c r="GW42">
        <f>parameter_summary!GZ60</f>
        <v>4.782</v>
      </c>
      <c r="GX42">
        <f>parameter_summary!HA60</f>
        <v>4.7610000000000001</v>
      </c>
      <c r="GY42">
        <f>parameter_summary!HB60</f>
        <v>4.74</v>
      </c>
      <c r="GZ42">
        <f>parameter_summary!HC60</f>
        <v>4.7190000000000003</v>
      </c>
      <c r="HA42">
        <f>parameter_summary!HD60</f>
        <v>4.6980000000000004</v>
      </c>
      <c r="HB42">
        <f>parameter_summary!HE60</f>
        <v>4.6769999999999996</v>
      </c>
      <c r="HC42">
        <f>parameter_summary!HF60</f>
        <v>4.657</v>
      </c>
      <c r="HD42">
        <f>parameter_summary!HG60</f>
        <v>4.6360000000000001</v>
      </c>
      <c r="HE42">
        <f>parameter_summary!HH60</f>
        <v>4.6159999999999997</v>
      </c>
      <c r="HF42">
        <f>parameter_summary!HI60</f>
        <v>4.5960000000000001</v>
      </c>
      <c r="HG42">
        <f>parameter_summary!HJ60</f>
        <v>4.5759999999999996</v>
      </c>
      <c r="HH42">
        <f>parameter_summary!HK60</f>
        <v>4.5570000000000004</v>
      </c>
      <c r="HI42">
        <f>parameter_summary!HL60</f>
        <v>4.5369999999999999</v>
      </c>
      <c r="HJ42">
        <f>parameter_summary!HM60</f>
        <v>4.5179999999999998</v>
      </c>
      <c r="HK42">
        <f>parameter_summary!HN60</f>
        <v>4.4980000000000002</v>
      </c>
      <c r="HL42">
        <f>parameter_summary!HO60</f>
        <v>4.4790000000000001</v>
      </c>
      <c r="HM42">
        <f>parameter_summary!HP60</f>
        <v>4.46</v>
      </c>
      <c r="HN42">
        <f>parameter_summary!HQ60</f>
        <v>4.4409999999999998</v>
      </c>
      <c r="HO42">
        <f>parameter_summary!HR60</f>
        <v>4.423</v>
      </c>
      <c r="HP42">
        <f>parameter_summary!HS60</f>
        <v>4.4039999999999999</v>
      </c>
      <c r="HQ42">
        <f>parameter_summary!HT60</f>
        <v>4.3860000000000001</v>
      </c>
      <c r="HR42">
        <f>parameter_summary!HU60</f>
        <v>4.3680000000000003</v>
      </c>
      <c r="HS42">
        <f>parameter_summary!HV60</f>
        <v>4.3499999999999996</v>
      </c>
      <c r="HT42">
        <f>parameter_summary!HW60</f>
        <v>4.3319999999999999</v>
      </c>
      <c r="HU42">
        <f>parameter_summary!HX60</f>
        <v>4.3140000000000001</v>
      </c>
      <c r="HV42">
        <f>parameter_summary!HY60</f>
        <v>4.2960000000000003</v>
      </c>
      <c r="HW42">
        <f>parameter_summary!HZ60</f>
        <v>4.2789999999999999</v>
      </c>
      <c r="HX42">
        <f>parameter_summary!IA60</f>
        <v>4.2610000000000001</v>
      </c>
      <c r="HY42">
        <f>parameter_summary!IB60</f>
        <v>4.2439999999999998</v>
      </c>
      <c r="HZ42">
        <f>parameter_summary!IC60</f>
        <v>4.2270000000000003</v>
      </c>
      <c r="IA42">
        <f>parameter_summary!ID60</f>
        <v>4.21</v>
      </c>
      <c r="IB42">
        <f>parameter_summary!IE60</f>
        <v>4.1929999999999996</v>
      </c>
      <c r="IC42">
        <f>parameter_summary!IF60</f>
        <v>4.1760000000000002</v>
      </c>
      <c r="ID42">
        <f>parameter_summary!IG60</f>
        <v>4.1589999999999998</v>
      </c>
      <c r="IE42">
        <f>parameter_summary!IH60</f>
        <v>4.1429999999999998</v>
      </c>
      <c r="IF42">
        <f>parameter_summary!II60</f>
        <v>4.1269999999999998</v>
      </c>
      <c r="IG42">
        <f>parameter_summary!IJ60</f>
        <v>4.1100000000000003</v>
      </c>
      <c r="IH42">
        <f>parameter_summary!IK60</f>
        <v>4.0940000000000003</v>
      </c>
      <c r="II42">
        <f>parameter_summary!IL60</f>
        <v>4.0780000000000003</v>
      </c>
      <c r="IJ42">
        <f>parameter_summary!IM60</f>
        <v>4.0620000000000003</v>
      </c>
      <c r="IK42">
        <f>parameter_summary!IN60</f>
        <v>4.0460000000000003</v>
      </c>
      <c r="IL42">
        <f>parameter_summary!IO60</f>
        <v>4.0309999999999997</v>
      </c>
      <c r="IM42">
        <f>parameter_summary!IP60</f>
        <v>4.0149999999999997</v>
      </c>
      <c r="IN42">
        <f>parameter_summary!IQ60</f>
        <v>4</v>
      </c>
      <c r="IO42">
        <f>parameter_summary!IR60</f>
        <v>3.984</v>
      </c>
      <c r="IP42">
        <f>parameter_summary!IS60</f>
        <v>3.9689999999999999</v>
      </c>
      <c r="IQ42">
        <f>parameter_summary!IT60</f>
        <v>3.9540000000000002</v>
      </c>
      <c r="IR42">
        <f>parameter_summary!IU60</f>
        <v>3.9390000000000001</v>
      </c>
      <c r="IS42">
        <f>parameter_summary!IV60</f>
        <v>3.9239999999999999</v>
      </c>
      <c r="IT42">
        <f>parameter_summary!IW60</f>
        <v>3.9089999999999998</v>
      </c>
      <c r="IU42">
        <f>parameter_summary!IX60</f>
        <v>3.8940000000000001</v>
      </c>
      <c r="IV42">
        <f>parameter_summary!IY60</f>
        <v>3.88</v>
      </c>
      <c r="IW42">
        <f>parameter_summary!IZ60</f>
        <v>3.8650000000000002</v>
      </c>
      <c r="IX42">
        <f>parameter_summary!JA60</f>
        <v>3.851</v>
      </c>
      <c r="IY42">
        <f>parameter_summary!JB60</f>
        <v>3.8370000000000002</v>
      </c>
      <c r="IZ42">
        <f>parameter_summary!JC60</f>
        <v>3.8220000000000001</v>
      </c>
      <c r="JA42">
        <f>parameter_summary!JD60</f>
        <v>3.8079999999999998</v>
      </c>
      <c r="JB42">
        <f>parameter_summary!JE60</f>
        <v>3.794</v>
      </c>
      <c r="JC42">
        <f>parameter_summary!JF60</f>
        <v>3.78</v>
      </c>
      <c r="JD42">
        <f>parameter_summary!JG60</f>
        <v>3.7669999999999999</v>
      </c>
      <c r="JE42">
        <f>parameter_summary!JH60</f>
        <v>3.7530000000000001</v>
      </c>
      <c r="JF42">
        <f>parameter_summary!JI60</f>
        <v>3.7389999999999999</v>
      </c>
      <c r="JG42">
        <f>parameter_summary!JJ60</f>
        <v>3.726</v>
      </c>
      <c r="JH42">
        <f>parameter_summary!JK60</f>
        <v>3.7120000000000002</v>
      </c>
      <c r="JI42">
        <f>parameter_summary!JL60</f>
        <v>3.6989999999999998</v>
      </c>
      <c r="JJ42">
        <f>parameter_summary!JM60</f>
        <v>3.6859999999999999</v>
      </c>
      <c r="JK42">
        <f>parameter_summary!JN60</f>
        <v>3.673</v>
      </c>
      <c r="JL42">
        <f>parameter_summary!JO60</f>
        <v>3.66</v>
      </c>
      <c r="JM42">
        <f>parameter_summary!JP60</f>
        <v>3.6469999999999998</v>
      </c>
      <c r="JN42">
        <f>parameter_summary!JQ60</f>
        <v>3.6339999999999999</v>
      </c>
      <c r="JO42">
        <f>parameter_summary!JR60</f>
        <v>3.621</v>
      </c>
      <c r="JP42">
        <f>parameter_summary!JS60</f>
        <v>3.6080000000000001</v>
      </c>
      <c r="JQ42">
        <f>parameter_summary!JT60</f>
        <v>3.5960000000000001</v>
      </c>
      <c r="JR42">
        <f>parameter_summary!JU60</f>
        <v>3.5830000000000002</v>
      </c>
      <c r="JS42">
        <f>parameter_summary!JV60</f>
        <v>3.57</v>
      </c>
      <c r="JT42">
        <f>parameter_summary!JW60</f>
        <v>3.5579999999999998</v>
      </c>
      <c r="JU42">
        <f>parameter_summary!JX60</f>
        <v>3.5459999999999998</v>
      </c>
      <c r="JV42">
        <f>parameter_summary!JY60</f>
        <v>3.5339999999999998</v>
      </c>
      <c r="JW42">
        <f>parameter_summary!JZ60</f>
        <v>3.5209999999999999</v>
      </c>
      <c r="JX42">
        <f>parameter_summary!KA60</f>
        <v>3.5089999999999999</v>
      </c>
      <c r="JY42">
        <f>parameter_summary!KB60</f>
        <v>3.4969999999999999</v>
      </c>
      <c r="JZ42">
        <f>parameter_summary!KC60</f>
        <v>3.4849999999999999</v>
      </c>
      <c r="KA42">
        <f>parameter_summary!KD60</f>
        <v>3.4740000000000002</v>
      </c>
      <c r="KB42">
        <f>parameter_summary!KE60</f>
        <v>3.4620000000000002</v>
      </c>
      <c r="KC42">
        <f>parameter_summary!KF60</f>
        <v>3.45</v>
      </c>
      <c r="KD42">
        <f>parameter_summary!KG60</f>
        <v>3.4390000000000001</v>
      </c>
      <c r="KE42">
        <f>parameter_summary!KH60</f>
        <v>3.427</v>
      </c>
      <c r="KF42">
        <f>parameter_summary!KI60</f>
        <v>3.4159999999999999</v>
      </c>
      <c r="KG42">
        <f>parameter_summary!KJ60</f>
        <v>3.4039999999999999</v>
      </c>
      <c r="KH42">
        <f>parameter_summary!KK60</f>
        <v>3.3929999999999998</v>
      </c>
      <c r="KI42">
        <f>parameter_summary!KL60</f>
        <v>3.3820000000000001</v>
      </c>
      <c r="KJ42">
        <f>parameter_summary!KM60</f>
        <v>3.371</v>
      </c>
      <c r="KK42">
        <f>parameter_summary!KN60</f>
        <v>3.359</v>
      </c>
      <c r="KL42">
        <f>parameter_summary!KO60</f>
        <v>3.3479999999999999</v>
      </c>
      <c r="KM42">
        <f>parameter_summary!KP60</f>
        <v>3.3370000000000002</v>
      </c>
      <c r="KN42">
        <f>parameter_summary!KQ60</f>
        <v>3.327</v>
      </c>
      <c r="KO42">
        <f>parameter_summary!KR60</f>
        <v>3.3159999999999998</v>
      </c>
      <c r="KP42">
        <f>parameter_summary!KS60</f>
        <v>3.3050000000000002</v>
      </c>
      <c r="KQ42">
        <f>parameter_summary!KT60</f>
        <v>3.294</v>
      </c>
      <c r="KR42">
        <f>parameter_summary!KU60</f>
        <v>3.2839999999999998</v>
      </c>
      <c r="KS42">
        <f>parameter_summary!KV60</f>
        <v>3.2730000000000001</v>
      </c>
      <c r="KT42">
        <f>parameter_summary!KW60</f>
        <v>3.2629999999999999</v>
      </c>
      <c r="KU42">
        <f>parameter_summary!KX60</f>
        <v>3.2519999999999998</v>
      </c>
      <c r="KV42">
        <f>parameter_summary!KY60</f>
        <v>3.242</v>
      </c>
      <c r="KW42">
        <f>parameter_summary!KZ60</f>
        <v>3.2320000000000002</v>
      </c>
      <c r="KX42">
        <f>parameter_summary!LA60</f>
        <v>3.2210000000000001</v>
      </c>
      <c r="KY42">
        <f>parameter_summary!LB60</f>
        <v>3.2109999999999999</v>
      </c>
      <c r="KZ42">
        <f>parameter_summary!LC60</f>
        <v>3.2010000000000001</v>
      </c>
      <c r="LA42">
        <f>parameter_summary!LD60</f>
        <v>3.1909999999999998</v>
      </c>
      <c r="LB42">
        <f>parameter_summary!LE60</f>
        <v>3.181</v>
      </c>
      <c r="LC42">
        <f>parameter_summary!LF60</f>
        <v>3.1709999999999998</v>
      </c>
      <c r="LD42">
        <f>parameter_summary!LG60</f>
        <v>3.161</v>
      </c>
      <c r="LE42">
        <f>parameter_summary!LH60</f>
        <v>3.1520000000000001</v>
      </c>
      <c r="LF42">
        <f>parameter_summary!LI60</f>
        <v>3.1419999999999999</v>
      </c>
      <c r="LG42">
        <f>parameter_summary!LJ60</f>
        <v>3.1320000000000001</v>
      </c>
      <c r="LH42">
        <f>parameter_summary!LK60</f>
        <v>3.1219999999999999</v>
      </c>
      <c r="LI42">
        <f>parameter_summary!LL60</f>
        <v>3.113</v>
      </c>
      <c r="LJ42">
        <f>parameter_summary!LM60</f>
        <v>3.1030000000000002</v>
      </c>
      <c r="LK42">
        <f>parameter_summary!LN60</f>
        <v>3.0939999999999999</v>
      </c>
      <c r="LL42">
        <f>parameter_summary!LO60</f>
        <v>3.085</v>
      </c>
      <c r="LM42">
        <f>parameter_summary!LP60</f>
        <v>3.0750000000000002</v>
      </c>
      <c r="LN42">
        <f>parameter_summary!LQ60</f>
        <v>3.0659999999999998</v>
      </c>
      <c r="LO42">
        <f>parameter_summary!LR60</f>
        <v>3.0569999999999999</v>
      </c>
      <c r="LP42">
        <f>parameter_summary!LS60</f>
        <v>3.0470000000000002</v>
      </c>
      <c r="LQ42">
        <f>parameter_summary!LT60</f>
        <v>3.0379999999999998</v>
      </c>
      <c r="LR42">
        <f>parameter_summary!LU60</f>
        <v>3.0289999999999999</v>
      </c>
      <c r="LS42">
        <f>parameter_summary!LV60</f>
        <v>3.02</v>
      </c>
      <c r="LT42">
        <f>parameter_summary!LW60</f>
        <v>3.0110000000000001</v>
      </c>
      <c r="LU42">
        <f>parameter_summary!LX60</f>
        <v>3.0019999999999998</v>
      </c>
      <c r="LV42">
        <f>parameter_summary!LY60</f>
        <v>2.9929999999999999</v>
      </c>
      <c r="LW42">
        <f>parameter_summary!LZ60</f>
        <v>2.9849999999999999</v>
      </c>
      <c r="LX42">
        <f>parameter_summary!MA60</f>
        <v>2.976</v>
      </c>
      <c r="LY42">
        <f>parameter_summary!MB60</f>
        <v>2.9670000000000001</v>
      </c>
      <c r="LZ42">
        <f>parameter_summary!MC60</f>
        <v>2.9580000000000002</v>
      </c>
      <c r="MA42">
        <f>parameter_summary!MD60</f>
        <v>2.95</v>
      </c>
      <c r="MB42">
        <f>parameter_summary!ME60</f>
        <v>2.9409999999999998</v>
      </c>
      <c r="MC42">
        <f>parameter_summary!MF60</f>
        <v>2.9329999999999998</v>
      </c>
      <c r="MD42">
        <f>parameter_summary!MG60</f>
        <v>2.9239999999999999</v>
      </c>
      <c r="ME42">
        <f>parameter_summary!MH60</f>
        <v>2.9159999999999999</v>
      </c>
      <c r="MF42">
        <f>parameter_summary!MI60</f>
        <v>2.907</v>
      </c>
      <c r="MG42">
        <f>parameter_summary!MJ60</f>
        <v>2.899</v>
      </c>
      <c r="MH42">
        <f>parameter_summary!MK60</f>
        <v>2.891</v>
      </c>
      <c r="MI42">
        <f>parameter_summary!ML60</f>
        <v>2.883</v>
      </c>
      <c r="MJ42">
        <f>parameter_summary!MM60</f>
        <v>2.8740000000000001</v>
      </c>
      <c r="MK42">
        <f>parameter_summary!MN60</f>
        <v>2.8660000000000001</v>
      </c>
      <c r="ML42">
        <f>parameter_summary!MO60</f>
        <v>2.8580000000000001</v>
      </c>
      <c r="MM42">
        <f>parameter_summary!MP60</f>
        <v>2.85</v>
      </c>
      <c r="MN42">
        <f>parameter_summary!MQ60</f>
        <v>2.8420000000000001</v>
      </c>
      <c r="MO42">
        <f>parameter_summary!MR60</f>
        <v>2.8340000000000001</v>
      </c>
      <c r="MP42">
        <f>parameter_summary!MS60</f>
        <v>2.8260000000000001</v>
      </c>
      <c r="MQ42">
        <f>parameter_summary!MT60</f>
        <v>2.8180000000000001</v>
      </c>
      <c r="MR42">
        <f>parameter_summary!MU60</f>
        <v>2.81</v>
      </c>
      <c r="MS42">
        <f>parameter_summary!MV60</f>
        <v>2.8029999999999999</v>
      </c>
      <c r="MT42">
        <f>parameter_summary!MW60</f>
        <v>2.7949999999999999</v>
      </c>
      <c r="MU42">
        <f>parameter_summary!MX60</f>
        <v>2.7869999999999999</v>
      </c>
      <c r="MV42">
        <f>parameter_summary!MY60</f>
        <v>2.7789999999999999</v>
      </c>
      <c r="MW42">
        <f>parameter_summary!MZ60</f>
        <v>2.7719999999999998</v>
      </c>
      <c r="MX42">
        <f>parameter_summary!NA60</f>
        <v>2.7639999999999998</v>
      </c>
      <c r="MY42">
        <f>parameter_summary!NB60</f>
        <v>2.7570000000000001</v>
      </c>
      <c r="MZ42">
        <f>parameter_summary!NC60</f>
        <v>2.7490000000000001</v>
      </c>
      <c r="NA42">
        <f>parameter_summary!ND60</f>
        <v>2.742</v>
      </c>
      <c r="NB42">
        <f>parameter_summary!NE60</f>
        <v>2.734</v>
      </c>
      <c r="NC42">
        <f>parameter_summary!NF60</f>
        <v>2.7269999999999999</v>
      </c>
      <c r="ND42">
        <f>parameter_summary!NG60</f>
        <v>2.72</v>
      </c>
      <c r="NE42">
        <f>parameter_summary!NH60</f>
        <v>2.7120000000000002</v>
      </c>
      <c r="NF42">
        <f>parameter_summary!NI60</f>
        <v>2.7050000000000001</v>
      </c>
      <c r="NG42">
        <f>parameter_summary!NJ60</f>
        <v>2.698</v>
      </c>
      <c r="NH42">
        <f>parameter_summary!NK60</f>
        <v>2.6909999999999998</v>
      </c>
      <c r="NI42">
        <f>parameter_summary!NL60</f>
        <v>2.6829999999999998</v>
      </c>
      <c r="NJ42">
        <f>parameter_summary!NM60</f>
        <v>2.6760000000000002</v>
      </c>
      <c r="NK42">
        <f>parameter_summary!NN60</f>
        <v>2.669</v>
      </c>
      <c r="NL42">
        <f>parameter_summary!NO60</f>
        <v>2.6619999999999999</v>
      </c>
      <c r="NM42">
        <f>parameter_summary!NP60</f>
        <v>2.6549999999999998</v>
      </c>
      <c r="NN42">
        <f>parameter_summary!NQ60</f>
        <v>2.6480000000000001</v>
      </c>
      <c r="NO42">
        <f>parameter_summary!NR60</f>
        <v>2.641</v>
      </c>
      <c r="NP42">
        <f>parameter_summary!NS60</f>
        <v>2.6339999999999999</v>
      </c>
      <c r="NQ42">
        <f>parameter_summary!NT60</f>
        <v>2.6269999999999998</v>
      </c>
      <c r="NR42">
        <f>parameter_summary!NU60</f>
        <v>2.621</v>
      </c>
      <c r="NS42">
        <f>parameter_summary!NV60</f>
        <v>2.6139999999999999</v>
      </c>
      <c r="NT42">
        <f>parameter_summary!NW60</f>
        <v>2.6070000000000002</v>
      </c>
      <c r="NU42">
        <f>parameter_summary!NX60</f>
        <v>2.6</v>
      </c>
      <c r="NV42">
        <f>parameter_summary!NY60</f>
        <v>2.5939999999999999</v>
      </c>
      <c r="NW42">
        <f>parameter_summary!NZ60</f>
        <v>2.5870000000000002</v>
      </c>
      <c r="NX42">
        <f>parameter_summary!OA60</f>
        <v>2.58</v>
      </c>
      <c r="NY42">
        <f>parameter_summary!OB60</f>
        <v>2.5739999999999998</v>
      </c>
      <c r="NZ42">
        <f>parameter_summary!OC60</f>
        <v>2.5670000000000002</v>
      </c>
      <c r="OA42">
        <f>parameter_summary!OD60</f>
        <v>2.5609999999999999</v>
      </c>
      <c r="OB42">
        <f>parameter_summary!OE60</f>
        <v>2.5539999999999998</v>
      </c>
      <c r="OC42">
        <f>parameter_summary!OF60</f>
        <v>2.548</v>
      </c>
      <c r="OD42">
        <f>parameter_summary!OG60</f>
        <v>2.5409999999999999</v>
      </c>
      <c r="OE42">
        <f>parameter_summary!OH60</f>
        <v>2.5350000000000001</v>
      </c>
      <c r="OF42">
        <f>parameter_summary!OI60</f>
        <v>2.528</v>
      </c>
      <c r="OG42">
        <f>parameter_summary!OJ60</f>
        <v>2.5219999999999998</v>
      </c>
      <c r="OH42">
        <f>parameter_summary!OK60</f>
        <v>2.516</v>
      </c>
      <c r="OI42">
        <f>parameter_summary!OL60</f>
        <v>2.5089999999999999</v>
      </c>
      <c r="OJ42">
        <f>parameter_summary!OM60</f>
        <v>2.5030000000000001</v>
      </c>
      <c r="OK42">
        <f>parameter_summary!ON60</f>
        <v>2.4969999999999999</v>
      </c>
      <c r="OL42">
        <f>parameter_summary!OO60</f>
        <v>2.4910000000000001</v>
      </c>
      <c r="OM42">
        <f>parameter_summary!OP60</f>
        <v>2.4849999999999999</v>
      </c>
      <c r="ON42">
        <f>parameter_summary!OQ60</f>
        <v>2.4790000000000001</v>
      </c>
      <c r="OO42">
        <f>parameter_summary!OR60</f>
        <v>2.472</v>
      </c>
      <c r="OP42">
        <f>parameter_summary!OS60</f>
        <v>2.4660000000000002</v>
      </c>
      <c r="OQ42">
        <f>parameter_summary!OT60</f>
        <v>2.46</v>
      </c>
      <c r="OR42">
        <f>parameter_summary!OU60</f>
        <v>2.4540000000000002</v>
      </c>
      <c r="OS42">
        <f>parameter_summary!OV60</f>
        <v>2.448</v>
      </c>
      <c r="OT42">
        <f>parameter_summary!OW60</f>
        <v>2.4420000000000002</v>
      </c>
      <c r="OU42">
        <f>parameter_summary!OX60</f>
        <v>2.4359999999999999</v>
      </c>
      <c r="OV42">
        <f>parameter_summary!OY60</f>
        <v>2.431</v>
      </c>
      <c r="OW42">
        <f>parameter_summary!OZ60</f>
        <v>2.4249999999999998</v>
      </c>
      <c r="OX42">
        <f>parameter_summary!PA60</f>
        <v>2.419</v>
      </c>
      <c r="OY42">
        <f>parameter_summary!PB60</f>
        <v>2.4129999999999998</v>
      </c>
      <c r="OZ42">
        <f>parameter_summary!PC60</f>
        <v>2.407</v>
      </c>
      <c r="PA42">
        <f>parameter_summary!PD60</f>
        <v>2.4020000000000001</v>
      </c>
      <c r="PB42">
        <f>parameter_summary!PE60</f>
        <v>2.3959999999999999</v>
      </c>
      <c r="PC42">
        <f>parameter_summary!PF60</f>
        <v>2.39</v>
      </c>
      <c r="PD42">
        <f>parameter_summary!PG60</f>
        <v>2.3839999999999999</v>
      </c>
      <c r="PE42">
        <f>parameter_summary!PH60</f>
        <v>2.379</v>
      </c>
      <c r="PF42">
        <f>parameter_summary!PI60</f>
        <v>2.3730000000000002</v>
      </c>
      <c r="PG42">
        <f>parameter_summary!PJ60</f>
        <v>2.3679999999999999</v>
      </c>
      <c r="PH42">
        <f>parameter_summary!PK60</f>
        <v>2.3620000000000001</v>
      </c>
      <c r="PI42">
        <f>parameter_summary!PL60</f>
        <v>2.3559999999999999</v>
      </c>
      <c r="PJ42">
        <f>parameter_summary!PM60</f>
        <v>2.351</v>
      </c>
      <c r="PK42">
        <f>parameter_summary!PN60</f>
        <v>2.3450000000000002</v>
      </c>
      <c r="PL42">
        <f>parameter_summary!PO60</f>
        <v>2.34</v>
      </c>
      <c r="PM42">
        <f>parameter_summary!PP60</f>
        <v>2.335</v>
      </c>
      <c r="PN42">
        <f>parameter_summary!PQ60</f>
        <v>2.3290000000000002</v>
      </c>
      <c r="PO42">
        <f>parameter_summary!PR60</f>
        <v>2.3239999999999998</v>
      </c>
      <c r="PP42">
        <f>parameter_summary!PS60</f>
        <v>2.3180000000000001</v>
      </c>
      <c r="PQ42">
        <f>parameter_summary!PT60</f>
        <v>2.3130000000000002</v>
      </c>
      <c r="PR42">
        <f>parameter_summary!PU60</f>
        <v>2.3079999999999998</v>
      </c>
      <c r="PS42">
        <f>parameter_summary!PV60</f>
        <v>2.302</v>
      </c>
      <c r="PT42">
        <f>parameter_summary!PW60</f>
        <v>2.2970000000000002</v>
      </c>
      <c r="PU42">
        <f>parameter_summary!PX60</f>
        <v>2.2919999999999998</v>
      </c>
      <c r="PV42">
        <f>parameter_summary!PY60</f>
        <v>2.2869999999999999</v>
      </c>
      <c r="PW42">
        <f>parameter_summary!PZ60</f>
        <v>2.282</v>
      </c>
      <c r="PX42">
        <f>parameter_summary!QA60</f>
        <v>2.2759999999999998</v>
      </c>
      <c r="PY42">
        <f>parameter_summary!QB60</f>
        <v>2.2709999999999999</v>
      </c>
      <c r="PZ42">
        <f>parameter_summary!QC60</f>
        <v>2.266</v>
      </c>
      <c r="QA42">
        <f>parameter_summary!QD60</f>
        <v>2.2610000000000001</v>
      </c>
      <c r="QB42">
        <f>parameter_summary!QE60</f>
        <v>2.2559999999999998</v>
      </c>
      <c r="QC42">
        <f>parameter_summary!QF60</f>
        <v>2.2509999999999999</v>
      </c>
      <c r="QD42">
        <f>parameter_summary!QG60</f>
        <v>2.246</v>
      </c>
      <c r="QE42">
        <f>parameter_summary!QH60</f>
        <v>2.2410000000000001</v>
      </c>
      <c r="QF42">
        <f>parameter_summary!QI60</f>
        <v>2.2360000000000002</v>
      </c>
      <c r="QG42">
        <f>parameter_summary!QJ60</f>
        <v>2.2309999999999999</v>
      </c>
      <c r="QH42">
        <f>parameter_summary!QK60</f>
        <v>2.226</v>
      </c>
      <c r="QI42">
        <f>parameter_summary!QL60</f>
        <v>2.2210000000000001</v>
      </c>
      <c r="QJ42">
        <f>parameter_summary!QM60</f>
        <v>2.2160000000000002</v>
      </c>
      <c r="QK42">
        <f>parameter_summary!QN60</f>
        <v>2.2109999999999999</v>
      </c>
      <c r="QL42">
        <f>parameter_summary!QO60</f>
        <v>2.206</v>
      </c>
      <c r="QM42">
        <f>parameter_summary!QP60</f>
        <v>2.2010000000000001</v>
      </c>
      <c r="QN42">
        <f>parameter_summary!QQ60</f>
        <v>2.1970000000000001</v>
      </c>
      <c r="QO42">
        <f>parameter_summary!QR60</f>
        <v>2.1920000000000002</v>
      </c>
      <c r="QP42">
        <f>parameter_summary!QS60</f>
        <v>2.1869999999999998</v>
      </c>
      <c r="QQ42">
        <f>parameter_summary!QT60</f>
        <v>2.1819999999999999</v>
      </c>
      <c r="QR42">
        <f>parameter_summary!QU60</f>
        <v>2.1779999999999999</v>
      </c>
      <c r="QS42">
        <f>parameter_summary!QV60</f>
        <v>2.173</v>
      </c>
      <c r="QT42">
        <f>parameter_summary!QW60</f>
        <v>2.1680000000000001</v>
      </c>
      <c r="QU42">
        <f>parameter_summary!QX60</f>
        <v>2.1629999999999998</v>
      </c>
      <c r="QV42">
        <f>parameter_summary!QY60</f>
        <v>2.1589999999999998</v>
      </c>
      <c r="QW42">
        <f>parameter_summary!QZ60</f>
        <v>2.1539999999999999</v>
      </c>
      <c r="QX42">
        <f>parameter_summary!RA60</f>
        <v>2.15</v>
      </c>
      <c r="QY42">
        <f>parameter_summary!RB60</f>
        <v>2.145</v>
      </c>
      <c r="QZ42">
        <f>parameter_summary!RC60</f>
        <v>2.14</v>
      </c>
      <c r="RA42">
        <f>parameter_summary!RD60</f>
        <v>2.1360000000000001</v>
      </c>
      <c r="RB42">
        <f>parameter_summary!RE60</f>
        <v>2.1309999999999998</v>
      </c>
      <c r="RC42">
        <f>parameter_summary!RF60</f>
        <v>2.1269999999999998</v>
      </c>
      <c r="RD42">
        <f>parameter_summary!RG60</f>
        <v>2.1219999999999999</v>
      </c>
      <c r="RE42">
        <f>parameter_summary!RH60</f>
        <v>2.1179999999999999</v>
      </c>
      <c r="RF42">
        <f>parameter_summary!RI60</f>
        <v>2.113</v>
      </c>
      <c r="RG42">
        <f>parameter_summary!RJ60</f>
        <v>2.109</v>
      </c>
      <c r="RH42">
        <f>parameter_summary!RK60</f>
        <v>2.1040000000000001</v>
      </c>
      <c r="RI42">
        <f>parameter_summary!RL60</f>
        <v>2.1</v>
      </c>
      <c r="RJ42">
        <f>parameter_summary!RM60</f>
        <v>2.0960000000000001</v>
      </c>
      <c r="RK42">
        <f>parameter_summary!RN60</f>
        <v>2.0910000000000002</v>
      </c>
      <c r="RL42">
        <f>parameter_summary!RO60</f>
        <v>2.0870000000000002</v>
      </c>
      <c r="RM42">
        <f>parameter_summary!RP60</f>
        <v>2.0830000000000002</v>
      </c>
      <c r="RN42">
        <f>parameter_summary!RQ60</f>
        <v>2.0779999999999998</v>
      </c>
      <c r="RO42">
        <f>parameter_summary!RR60</f>
        <v>2.0739999999999998</v>
      </c>
      <c r="RP42">
        <f>parameter_summary!RS60</f>
        <v>2.0699999999999998</v>
      </c>
      <c r="RQ42">
        <f>parameter_summary!RT60</f>
        <v>2.0649999999999999</v>
      </c>
      <c r="RR42">
        <f>parameter_summary!RU60</f>
        <v>2.0609999999999999</v>
      </c>
      <c r="RS42">
        <f>parameter_summary!RV60</f>
        <v>2.0569999999999999</v>
      </c>
      <c r="RT42">
        <f>parameter_summary!RW60</f>
        <v>2.0529999999999999</v>
      </c>
      <c r="RU42">
        <f>parameter_summary!RX60</f>
        <v>2.048</v>
      </c>
      <c r="RV42">
        <f>parameter_summary!RY60</f>
        <v>2.044</v>
      </c>
      <c r="RW42">
        <f>parameter_summary!RZ60</f>
        <v>2.04</v>
      </c>
      <c r="RX42">
        <f>parameter_summary!SA60</f>
        <v>2.036</v>
      </c>
      <c r="RY42">
        <f>parameter_summary!SB60</f>
        <v>2.032</v>
      </c>
      <c r="RZ42">
        <f>parameter_summary!SC60</f>
        <v>2.028</v>
      </c>
      <c r="SA42">
        <f>parameter_summary!SD60</f>
        <v>2.024</v>
      </c>
      <c r="SB42">
        <f>parameter_summary!SE60</f>
        <v>2.02</v>
      </c>
      <c r="SC42">
        <f>parameter_summary!SF60</f>
        <v>2.0150000000000001</v>
      </c>
      <c r="SD42">
        <f>parameter_summary!SG60</f>
        <v>2.0110000000000001</v>
      </c>
      <c r="SE42">
        <f>parameter_summary!SH60</f>
        <v>2.0070000000000001</v>
      </c>
      <c r="SF42">
        <f>parameter_summary!SI60</f>
        <v>2.0030000000000001</v>
      </c>
      <c r="SG42">
        <f>parameter_summary!SJ60</f>
        <v>1.9990000000000001</v>
      </c>
      <c r="SH42">
        <f>parameter_summary!SK60</f>
        <v>1.9950000000000001</v>
      </c>
      <c r="SI42">
        <f>parameter_summary!SL60</f>
        <v>1.9910000000000001</v>
      </c>
      <c r="SJ42">
        <f>parameter_summary!SM60</f>
        <v>1.9870000000000001</v>
      </c>
      <c r="SK42">
        <f>parameter_summary!SN60</f>
        <v>1.984</v>
      </c>
      <c r="SL42">
        <f>parameter_summary!SO60</f>
        <v>1.98</v>
      </c>
      <c r="SM42">
        <f>parameter_summary!SP60</f>
        <v>1.976</v>
      </c>
      <c r="SN42">
        <f>parameter_summary!SQ60</f>
        <v>1.972</v>
      </c>
      <c r="SO42">
        <f>parameter_summary!SR60</f>
        <v>1.968</v>
      </c>
      <c r="SP42">
        <f>parameter_summary!SS60</f>
        <v>1.964</v>
      </c>
      <c r="SQ42">
        <f>parameter_summary!ST60</f>
        <v>1.96</v>
      </c>
      <c r="SR42">
        <f>parameter_summary!SU60</f>
        <v>1.956</v>
      </c>
      <c r="SS42">
        <f>parameter_summary!SV60</f>
        <v>1.9530000000000001</v>
      </c>
      <c r="ST42">
        <f>parameter_summary!SW60</f>
        <v>1.9490000000000001</v>
      </c>
      <c r="SU42">
        <f>parameter_summary!SX60</f>
        <v>1.9450000000000001</v>
      </c>
      <c r="SV42">
        <f>parameter_summary!SY60</f>
        <v>1.9410000000000001</v>
      </c>
      <c r="SW42">
        <f>parameter_summary!SZ60</f>
        <v>1.9379999999999999</v>
      </c>
      <c r="SX42">
        <f>parameter_summary!TA60</f>
        <v>1.9339999999999999</v>
      </c>
      <c r="SY42">
        <f>parameter_summary!TB60</f>
        <v>1.93</v>
      </c>
      <c r="SZ42">
        <f>parameter_summary!TC60</f>
        <v>1.9259999999999999</v>
      </c>
      <c r="TA42">
        <f>parameter_summary!TD60</f>
        <v>1.923</v>
      </c>
      <c r="TB42">
        <f>parameter_summary!TE60</f>
        <v>1.919</v>
      </c>
      <c r="TC42">
        <f>parameter_summary!TF60</f>
        <v>1.915</v>
      </c>
      <c r="TD42">
        <f>parameter_summary!TG60</f>
        <v>1.9119999999999999</v>
      </c>
      <c r="TE42">
        <f>parameter_summary!TH60</f>
        <v>1.9079999999999999</v>
      </c>
      <c r="TF42">
        <f>parameter_summary!TI60</f>
        <v>1.9039999999999999</v>
      </c>
      <c r="TG42">
        <f>parameter_summary!TJ60</f>
        <v>1.901</v>
      </c>
      <c r="TH42">
        <f>parameter_summary!TK60</f>
        <v>1.897</v>
      </c>
      <c r="TI42">
        <f>parameter_summary!TL60</f>
        <v>1.8939999999999999</v>
      </c>
      <c r="TJ42">
        <f>parameter_summary!TM60</f>
        <v>1.89</v>
      </c>
      <c r="TK42">
        <f>parameter_summary!TN60</f>
        <v>1.8859999999999999</v>
      </c>
      <c r="TL42">
        <f>parameter_summary!TO60</f>
        <v>1.883</v>
      </c>
      <c r="TM42">
        <f>parameter_summary!TP60</f>
        <v>1.879</v>
      </c>
      <c r="TN42">
        <f>parameter_summary!TQ60</f>
        <v>1.8759999999999999</v>
      </c>
      <c r="TO42">
        <f>parameter_summary!TR60</f>
        <v>1.8720000000000001</v>
      </c>
      <c r="TP42">
        <f>parameter_summary!TS60</f>
        <v>1.869</v>
      </c>
      <c r="TQ42">
        <f>parameter_summary!TT60</f>
        <v>1.865</v>
      </c>
      <c r="TR42">
        <f>parameter_summary!TU60</f>
        <v>1.8620000000000001</v>
      </c>
      <c r="TS42">
        <f>parameter_summary!TV60</f>
        <v>1.8580000000000001</v>
      </c>
      <c r="TT42">
        <f>parameter_summary!TW60</f>
        <v>1.855</v>
      </c>
      <c r="TU42">
        <f>parameter_summary!TX60</f>
        <v>1.8520000000000001</v>
      </c>
      <c r="TV42">
        <f>parameter_summary!TY60</f>
        <v>1.8480000000000001</v>
      </c>
      <c r="TW42">
        <f>parameter_summary!TZ60</f>
        <v>1.845</v>
      </c>
      <c r="TX42">
        <f>parameter_summary!UA60</f>
        <v>1.841</v>
      </c>
      <c r="TY42">
        <f>parameter_summary!UB60</f>
        <v>1.8380000000000001</v>
      </c>
      <c r="TZ42">
        <f>parameter_summary!UC60</f>
        <v>1.835</v>
      </c>
      <c r="UA42">
        <f>parameter_summary!UD60</f>
        <v>1.831</v>
      </c>
      <c r="UB42">
        <f>parameter_summary!UE60</f>
        <v>1.8280000000000001</v>
      </c>
      <c r="UC42">
        <f>parameter_summary!UF60</f>
        <v>1.825</v>
      </c>
      <c r="UD42">
        <f>parameter_summary!UG60</f>
        <v>1.821</v>
      </c>
      <c r="UE42">
        <f>parameter_summary!UH60</f>
        <v>1.8180000000000001</v>
      </c>
      <c r="UF42">
        <f>parameter_summary!UI60</f>
        <v>1.8149999999999999</v>
      </c>
      <c r="UG42">
        <f>parameter_summary!UJ60</f>
        <v>1.8109999999999999</v>
      </c>
      <c r="UH42">
        <f>parameter_summary!UK60</f>
        <v>1.8080000000000001</v>
      </c>
      <c r="UI42">
        <f>parameter_summary!UL60</f>
        <v>1.8049999999999999</v>
      </c>
      <c r="UJ42">
        <f>parameter_summary!UM60</f>
        <v>1.802</v>
      </c>
      <c r="UK42">
        <f>parameter_summary!UN60</f>
        <v>1.798</v>
      </c>
      <c r="UL42">
        <f>parameter_summary!UO60</f>
        <v>1.7949999999999999</v>
      </c>
      <c r="UM42">
        <f>parameter_summary!UP60</f>
        <v>1.792</v>
      </c>
      <c r="UN42">
        <f>parameter_summary!UQ60</f>
        <v>1.7889999999999999</v>
      </c>
      <c r="UO42">
        <f>parameter_summary!UR60</f>
        <v>1.7849999999999999</v>
      </c>
      <c r="UP42">
        <f>parameter_summary!US60</f>
        <v>1.782</v>
      </c>
      <c r="UQ42">
        <f>parameter_summary!UT60</f>
        <v>1.7789999999999999</v>
      </c>
      <c r="UR42">
        <f>parameter_summary!UU60</f>
        <v>1.776</v>
      </c>
      <c r="US42">
        <f>parameter_summary!UV60</f>
        <v>1.7729999999999999</v>
      </c>
      <c r="UT42">
        <f>parameter_summary!UW60</f>
        <v>1.77</v>
      </c>
      <c r="UU42">
        <f>parameter_summary!UX60</f>
        <v>1.7669999999999999</v>
      </c>
      <c r="UV42">
        <f>parameter_summary!UY60</f>
        <v>1.7629999999999999</v>
      </c>
      <c r="UW42">
        <f>parameter_summary!UZ60</f>
        <v>1.76</v>
      </c>
      <c r="UX42">
        <f>parameter_summary!VA60</f>
        <v>1.7569999999999999</v>
      </c>
      <c r="UY42">
        <f>parameter_summary!VB60</f>
        <v>1.754</v>
      </c>
      <c r="UZ42">
        <f>parameter_summary!VC60</f>
        <v>1.7509999999999999</v>
      </c>
      <c r="VA42">
        <f>parameter_summary!VD60</f>
        <v>1.748</v>
      </c>
      <c r="VB42">
        <f>parameter_summary!VE60</f>
        <v>1.7450000000000001</v>
      </c>
      <c r="VC42">
        <f>parameter_summary!VF60</f>
        <v>1.742</v>
      </c>
      <c r="VD42">
        <f>parameter_summary!VG60</f>
        <v>1.7390000000000001</v>
      </c>
      <c r="VE42">
        <f>parameter_summary!VH60</f>
        <v>1.736</v>
      </c>
      <c r="VF42">
        <f>parameter_summary!VI60</f>
        <v>1.7330000000000001</v>
      </c>
      <c r="VG42">
        <f>parameter_summary!VJ60</f>
        <v>1.73</v>
      </c>
      <c r="VH42">
        <f>parameter_summary!VK60</f>
        <v>1.7270000000000001</v>
      </c>
      <c r="VI42">
        <f>parameter_summary!VL60</f>
        <v>1.724</v>
      </c>
      <c r="VJ42">
        <f>parameter_summary!VM60</f>
        <v>1.7210000000000001</v>
      </c>
      <c r="VK42">
        <f>parameter_summary!VN60</f>
        <v>1.718</v>
      </c>
      <c r="VL42">
        <f>parameter_summary!VO60</f>
        <v>1.7150000000000001</v>
      </c>
      <c r="VM42">
        <f>parameter_summary!VP60</f>
        <v>1.712</v>
      </c>
      <c r="VN42">
        <f>parameter_summary!VQ60</f>
        <v>1.7090000000000001</v>
      </c>
      <c r="VO42">
        <f>parameter_summary!VR60</f>
        <v>1.706</v>
      </c>
      <c r="VP42">
        <f>parameter_summary!VS60</f>
        <v>1.7030000000000001</v>
      </c>
      <c r="VQ42">
        <f>parameter_summary!VT60</f>
        <v>1.7010000000000001</v>
      </c>
      <c r="VR42">
        <f>parameter_summary!VU60</f>
        <v>1.698</v>
      </c>
      <c r="VS42">
        <f>parameter_summary!VV60</f>
        <v>1.6950000000000001</v>
      </c>
      <c r="VT42">
        <f>parameter_summary!VW60</f>
        <v>1.6919999999999999</v>
      </c>
      <c r="VU42">
        <f>parameter_summary!VX60</f>
        <v>1.6890000000000001</v>
      </c>
      <c r="VV42">
        <f>parameter_summary!VY60</f>
        <v>1.6859999999999999</v>
      </c>
      <c r="VW42">
        <f>parameter_summary!VZ60</f>
        <v>1.6830000000000001</v>
      </c>
      <c r="VX42">
        <f>parameter_summary!WA60</f>
        <v>1.681</v>
      </c>
      <c r="VY42">
        <f>parameter_summary!WB60</f>
        <v>1.6779999999999999</v>
      </c>
      <c r="VZ42">
        <f>parameter_summary!WC60</f>
        <v>1.675</v>
      </c>
      <c r="WA42">
        <f>parameter_summary!WD60</f>
        <v>1.6719999999999999</v>
      </c>
      <c r="WB42">
        <f>parameter_summary!WE60</f>
        <v>1.669</v>
      </c>
      <c r="WC42">
        <f>parameter_summary!WF60</f>
        <v>1.667</v>
      </c>
      <c r="WD42">
        <f>parameter_summary!WG60</f>
        <v>1.6639999999999999</v>
      </c>
      <c r="WE42">
        <f>parameter_summary!WH60</f>
        <v>1.661</v>
      </c>
      <c r="WF42">
        <f>parameter_summary!WI60</f>
        <v>1.6579999999999999</v>
      </c>
      <c r="WG42">
        <f>parameter_summary!WJ60</f>
        <v>1.655</v>
      </c>
      <c r="WH42">
        <f>parameter_summary!WK60</f>
        <v>1.653</v>
      </c>
      <c r="WI42">
        <f>parameter_summary!WL60</f>
        <v>1.65</v>
      </c>
      <c r="WJ42">
        <f>parameter_summary!WM60</f>
        <v>1.647</v>
      </c>
      <c r="WK42">
        <f>parameter_summary!WN60</f>
        <v>1.645</v>
      </c>
      <c r="WL42">
        <f>parameter_summary!WO60</f>
        <v>1.6419999999999999</v>
      </c>
      <c r="WM42">
        <f>parameter_summary!WP60</f>
        <v>1.639</v>
      </c>
      <c r="WN42">
        <f>parameter_summary!WQ60</f>
        <v>1.637</v>
      </c>
      <c r="WO42">
        <f>parameter_summary!WR60</f>
        <v>1.6339999999999999</v>
      </c>
      <c r="WP42">
        <f>parameter_summary!WS60</f>
        <v>1.631</v>
      </c>
      <c r="WQ42">
        <f>parameter_summary!WT60</f>
        <v>1.629</v>
      </c>
      <c r="WR42">
        <f>parameter_summary!WU60</f>
        <v>1.6259999999999999</v>
      </c>
      <c r="WS42">
        <f>parameter_summary!WV60</f>
        <v>1.623</v>
      </c>
      <c r="WT42">
        <f>parameter_summary!WW60</f>
        <v>1.621</v>
      </c>
      <c r="WU42">
        <f>parameter_summary!WX60</f>
        <v>1.6180000000000001</v>
      </c>
      <c r="WV42">
        <f>parameter_summary!WY60</f>
        <v>1.615</v>
      </c>
      <c r="WW42">
        <f>parameter_summary!WZ60</f>
        <v>1.613</v>
      </c>
      <c r="WX42">
        <f>parameter_summary!XA60</f>
        <v>1.61</v>
      </c>
      <c r="WY42">
        <f>parameter_summary!XB60</f>
        <v>1.6080000000000001</v>
      </c>
      <c r="WZ42">
        <f>parameter_summary!XC60</f>
        <v>1.605</v>
      </c>
      <c r="XA42">
        <f>parameter_summary!XD60</f>
        <v>1.6020000000000001</v>
      </c>
      <c r="XB42">
        <f>parameter_summary!XE60</f>
        <v>1.6</v>
      </c>
      <c r="XC42">
        <f>parameter_summary!XF60</f>
        <v>1.597</v>
      </c>
      <c r="XD42">
        <f>parameter_summary!XG60</f>
        <v>1.595</v>
      </c>
      <c r="XE42">
        <f>parameter_summary!XH60</f>
        <v>1.5920000000000001</v>
      </c>
      <c r="XF42">
        <f>parameter_summary!XI60</f>
        <v>1.59</v>
      </c>
      <c r="XG42">
        <f>parameter_summary!XJ60</f>
        <v>1.587</v>
      </c>
      <c r="XH42">
        <f>parameter_summary!XK60</f>
        <v>1.585</v>
      </c>
      <c r="XI42">
        <f>parameter_summary!XL60</f>
        <v>1.5820000000000001</v>
      </c>
      <c r="XJ42">
        <f>parameter_summary!XM60</f>
        <v>1.58</v>
      </c>
      <c r="XK42">
        <f>parameter_summary!XN60</f>
        <v>1.577</v>
      </c>
      <c r="XL42">
        <f>parameter_summary!XO60</f>
        <v>1.575</v>
      </c>
      <c r="XM42">
        <f>parameter_summary!XP60</f>
        <v>1.5720000000000001</v>
      </c>
      <c r="XN42">
        <f>parameter_summary!XQ60</f>
        <v>1.57</v>
      </c>
      <c r="XO42">
        <f>parameter_summary!XR60</f>
        <v>1.5669999999999999</v>
      </c>
      <c r="XP42">
        <f>parameter_summary!XS60</f>
        <v>1.5649999999999999</v>
      </c>
      <c r="XQ42">
        <f>parameter_summary!XT60</f>
        <v>1.5620000000000001</v>
      </c>
      <c r="XR42">
        <f>parameter_summary!XU60</f>
        <v>1.56</v>
      </c>
      <c r="XS42">
        <f>parameter_summary!XV60</f>
        <v>1.5580000000000001</v>
      </c>
      <c r="XT42">
        <f>parameter_summary!XW60</f>
        <v>1.5549999999999999</v>
      </c>
      <c r="XU42">
        <f>parameter_summary!XX60</f>
        <v>1.5529999999999999</v>
      </c>
      <c r="XV42">
        <f>parameter_summary!XY60</f>
        <v>1.55</v>
      </c>
      <c r="XW42">
        <f>parameter_summary!XZ60</f>
        <v>1.548</v>
      </c>
      <c r="XX42">
        <f>parameter_summary!YA60</f>
        <v>1.546</v>
      </c>
      <c r="XY42">
        <f>parameter_summary!YB60</f>
        <v>1.5429999999999999</v>
      </c>
      <c r="XZ42">
        <f>parameter_summary!YC60</f>
        <v>1.5409999999999999</v>
      </c>
      <c r="YA42">
        <f>parameter_summary!YD60</f>
        <v>1.538</v>
      </c>
      <c r="YB42">
        <f>parameter_summary!YE60</f>
        <v>1.536</v>
      </c>
      <c r="YC42">
        <f>parameter_summary!YF60</f>
        <v>1.534</v>
      </c>
      <c r="YD42">
        <f>parameter_summary!YG60</f>
        <v>1.5309999999999999</v>
      </c>
      <c r="YE42">
        <f>parameter_summary!YH60</f>
        <v>1.5289999999999999</v>
      </c>
      <c r="YF42">
        <f>parameter_summary!YI60</f>
        <v>1.5269999999999999</v>
      </c>
      <c r="YG42">
        <f>parameter_summary!YJ60</f>
        <v>1.524</v>
      </c>
      <c r="YH42">
        <f>parameter_summary!YK60</f>
        <v>1.522</v>
      </c>
      <c r="YI42">
        <f>parameter_summary!YL60</f>
        <v>1.52</v>
      </c>
      <c r="YJ42">
        <f>parameter_summary!YM60</f>
        <v>1.5169999999999999</v>
      </c>
      <c r="YK42">
        <f>parameter_summary!YN60</f>
        <v>1.5149999999999999</v>
      </c>
      <c r="YL42">
        <f>parameter_summary!YO60</f>
        <v>1.5129999999999999</v>
      </c>
      <c r="YM42">
        <f>parameter_summary!YP60</f>
        <v>1.5109999999999999</v>
      </c>
      <c r="YN42">
        <f>parameter_summary!YQ60</f>
        <v>1.508</v>
      </c>
      <c r="YO42">
        <f>parameter_summary!YR60</f>
        <v>1.506</v>
      </c>
      <c r="YP42">
        <f>parameter_summary!YS60</f>
        <v>1.504</v>
      </c>
      <c r="YQ42">
        <f>parameter_summary!YT60</f>
        <v>1.5009999999999999</v>
      </c>
      <c r="YR42">
        <f>parameter_summary!YU60</f>
        <v>1.4990000000000001</v>
      </c>
      <c r="YS42">
        <f>parameter_summary!YV60</f>
        <v>1.4970000000000001</v>
      </c>
      <c r="YT42">
        <f>parameter_summary!YW60</f>
        <v>1.4950000000000001</v>
      </c>
      <c r="YU42">
        <f>parameter_summary!YX60</f>
        <v>1.492</v>
      </c>
      <c r="YV42">
        <f>parameter_summary!YY60</f>
        <v>1.49</v>
      </c>
      <c r="YW42">
        <f>parameter_summary!YZ60</f>
        <v>1.488</v>
      </c>
      <c r="YX42">
        <f>parameter_summary!ZA60</f>
        <v>1.486</v>
      </c>
      <c r="YY42">
        <f>parameter_summary!ZB60</f>
        <v>1.484</v>
      </c>
      <c r="YZ42">
        <f>parameter_summary!ZC60</f>
        <v>1.4810000000000001</v>
      </c>
      <c r="ZA42">
        <f>parameter_summary!ZD60</f>
        <v>1.4790000000000001</v>
      </c>
      <c r="ZB42">
        <f>parameter_summary!ZE60</f>
        <v>1.4770000000000001</v>
      </c>
      <c r="ZC42">
        <f>parameter_summary!ZF60</f>
        <v>1.4750000000000001</v>
      </c>
      <c r="ZD42">
        <f>parameter_summary!ZG60</f>
        <v>1.4730000000000001</v>
      </c>
      <c r="ZE42">
        <f>parameter_summary!ZH60</f>
        <v>1.4710000000000001</v>
      </c>
      <c r="ZF42">
        <f>parameter_summary!ZI60</f>
        <v>1.468</v>
      </c>
      <c r="ZG42">
        <f>parameter_summary!ZJ60</f>
        <v>1.466</v>
      </c>
      <c r="ZH42">
        <f>parameter_summary!ZK60</f>
        <v>1.464</v>
      </c>
      <c r="ZI42">
        <f>parameter_summary!ZL60</f>
        <v>1.462</v>
      </c>
      <c r="ZJ42">
        <f>parameter_summary!ZM60</f>
        <v>1.46</v>
      </c>
      <c r="ZK42">
        <f>parameter_summary!ZN60</f>
        <v>1.458</v>
      </c>
      <c r="ZL42">
        <f>parameter_summary!ZO60</f>
        <v>1.456</v>
      </c>
      <c r="ZM42">
        <f>parameter_summary!ZP60</f>
        <v>1.4530000000000001</v>
      </c>
      <c r="ZN42">
        <f>parameter_summary!ZQ60</f>
        <v>1.4510000000000001</v>
      </c>
      <c r="ZO42">
        <f>parameter_summary!ZR60</f>
        <v>1.4490000000000001</v>
      </c>
      <c r="ZP42">
        <f>parameter_summary!ZS60</f>
        <v>1.4470000000000001</v>
      </c>
      <c r="ZQ42">
        <f>parameter_summary!ZT60</f>
        <v>1.4450000000000001</v>
      </c>
      <c r="ZR42">
        <f>parameter_summary!ZU60</f>
        <v>1.4430000000000001</v>
      </c>
      <c r="ZS42">
        <f>parameter_summary!ZV60</f>
        <v>1.4410000000000001</v>
      </c>
      <c r="ZT42">
        <f>parameter_summary!ZW60</f>
        <v>1.4390000000000001</v>
      </c>
      <c r="ZU42">
        <f>parameter_summary!ZX60</f>
        <v>1.4370000000000001</v>
      </c>
      <c r="ZV42">
        <f>parameter_summary!ZY60</f>
        <v>1.4350000000000001</v>
      </c>
      <c r="ZW42">
        <f>parameter_summary!ZZ60</f>
        <v>1.4330000000000001</v>
      </c>
      <c r="ZX42">
        <f>parameter_summary!AAA60</f>
        <v>1.431</v>
      </c>
      <c r="ZY42">
        <f>parameter_summary!AAB60</f>
        <v>1.429</v>
      </c>
      <c r="ZZ42">
        <f>parameter_summary!AAC60</f>
        <v>1.4259999999999999</v>
      </c>
      <c r="AAA42">
        <f>parameter_summary!AAD60</f>
        <v>1.4239999999999999</v>
      </c>
      <c r="AAB42">
        <f>parameter_summary!AAE60</f>
        <v>1.4219999999999999</v>
      </c>
      <c r="AAC42">
        <f>parameter_summary!AAF60</f>
        <v>1.42</v>
      </c>
      <c r="AAD42">
        <f>parameter_summary!AAG60</f>
        <v>1.4179999999999999</v>
      </c>
      <c r="AAE42">
        <f>parameter_summary!AAH60</f>
        <v>1.4159999999999999</v>
      </c>
      <c r="AAF42">
        <f>parameter_summary!AAI60</f>
        <v>1.4139999999999999</v>
      </c>
      <c r="AAG42">
        <f>parameter_summary!AAJ60</f>
        <v>1.4119999999999999</v>
      </c>
      <c r="AAH42">
        <f>parameter_summary!AAK60</f>
        <v>1.41</v>
      </c>
      <c r="AAI42">
        <f>parameter_summary!AAL60</f>
        <v>1.4079999999999999</v>
      </c>
      <c r="AAJ42">
        <f>parameter_summary!AAM60</f>
        <v>1.4059999999999999</v>
      </c>
      <c r="AAK42">
        <f>parameter_summary!AAN60</f>
        <v>1.4039999999999999</v>
      </c>
      <c r="AAL42">
        <f>parameter_summary!AAO60</f>
        <v>1.4019999999999999</v>
      </c>
      <c r="AAM42">
        <f>parameter_summary!AAP60</f>
        <v>1.401</v>
      </c>
      <c r="AAN42">
        <f>parameter_summary!AAQ60</f>
        <v>1.399</v>
      </c>
      <c r="AAO42">
        <f>parameter_summary!AAR60</f>
        <v>1.397</v>
      </c>
      <c r="AAP42">
        <f>parameter_summary!AAS60</f>
        <v>1.395</v>
      </c>
      <c r="AAQ42">
        <f>parameter_summary!AAT60</f>
        <v>1.393</v>
      </c>
      <c r="AAR42">
        <f>parameter_summary!AAU60</f>
        <v>1.391</v>
      </c>
      <c r="AAS42">
        <f>parameter_summary!AAV60</f>
        <v>1.389</v>
      </c>
      <c r="AAT42">
        <f>parameter_summary!AAW60</f>
        <v>1.387</v>
      </c>
      <c r="AAU42">
        <f>parameter_summary!AAX60</f>
        <v>1.385</v>
      </c>
      <c r="AAV42">
        <f>parameter_summary!AAY60</f>
        <v>1.383</v>
      </c>
      <c r="AAW42">
        <f>parameter_summary!AAZ60</f>
        <v>1.381</v>
      </c>
      <c r="AAX42">
        <f>parameter_summary!ABA60</f>
        <v>1.379</v>
      </c>
      <c r="AAY42">
        <f>parameter_summary!ABB60</f>
        <v>1.377</v>
      </c>
      <c r="AAZ42">
        <f>parameter_summary!ABC60</f>
        <v>1.375</v>
      </c>
      <c r="ABA42">
        <f>parameter_summary!ABD60</f>
        <v>1.3740000000000001</v>
      </c>
      <c r="ABB42">
        <f>parameter_summary!ABE60</f>
        <v>1.3720000000000001</v>
      </c>
      <c r="ABC42">
        <f>parameter_summary!ABF60</f>
        <v>1.37</v>
      </c>
      <c r="ABD42">
        <f>parameter_summary!ABG60</f>
        <v>1.3680000000000001</v>
      </c>
      <c r="ABE42">
        <f>parameter_summary!ABH60</f>
        <v>1.3660000000000001</v>
      </c>
      <c r="ABF42">
        <f>parameter_summary!ABI60</f>
        <v>1.3640000000000001</v>
      </c>
      <c r="ABG42">
        <f>parameter_summary!ABJ60</f>
        <v>1.3620000000000001</v>
      </c>
      <c r="ABH42">
        <f>parameter_summary!ABK60</f>
        <v>1.361</v>
      </c>
      <c r="ABI42">
        <f>parameter_summary!ABL60</f>
        <v>1.359</v>
      </c>
      <c r="ABJ42">
        <f>parameter_summary!ABM60</f>
        <v>1.357</v>
      </c>
      <c r="ABK42">
        <f>parameter_summary!ABN60</f>
        <v>1.355</v>
      </c>
      <c r="ABL42">
        <f>parameter_summary!ABO60</f>
        <v>1.353</v>
      </c>
      <c r="ABM42">
        <f>parameter_summary!ABP60</f>
        <v>1.351</v>
      </c>
      <c r="ABN42">
        <f>parameter_summary!ABQ60</f>
        <v>1.35</v>
      </c>
      <c r="ABO42">
        <f>parameter_summary!ABR60</f>
        <v>1.3480000000000001</v>
      </c>
      <c r="ABP42">
        <f>parameter_summary!ABS60</f>
        <v>1.3460000000000001</v>
      </c>
      <c r="ABQ42">
        <f>parameter_summary!ABT60</f>
        <v>1.3440000000000001</v>
      </c>
      <c r="ABR42">
        <f>parameter_summary!ABU60</f>
        <v>1.3420000000000001</v>
      </c>
      <c r="ABS42">
        <f>parameter_summary!ABV60</f>
        <v>1.34</v>
      </c>
      <c r="ABT42">
        <f>parameter_summary!ABW60</f>
        <v>1.339</v>
      </c>
      <c r="ABU42">
        <f>parameter_summary!ABX60</f>
        <v>1.337</v>
      </c>
      <c r="ABV42">
        <f>parameter_summary!ABY60</f>
        <v>1.335</v>
      </c>
      <c r="ABW42">
        <f>parameter_summary!ABZ60</f>
        <v>1.333</v>
      </c>
      <c r="ABX42">
        <f>parameter_summary!ACA60</f>
        <v>1.3320000000000001</v>
      </c>
      <c r="ABY42">
        <f>parameter_summary!ACB60</f>
        <v>1.33</v>
      </c>
      <c r="ABZ42">
        <f>parameter_summary!ACC60</f>
        <v>1.3280000000000001</v>
      </c>
      <c r="ACA42">
        <f>parameter_summary!ACD60</f>
        <v>1.3260000000000001</v>
      </c>
      <c r="ACB42">
        <f>parameter_summary!ACE60</f>
        <v>1.3240000000000001</v>
      </c>
      <c r="ACC42">
        <f>parameter_summary!ACF60</f>
        <v>1.323</v>
      </c>
      <c r="ACD42">
        <f>parameter_summary!ACG60</f>
        <v>1.321</v>
      </c>
      <c r="ACE42">
        <f>parameter_summary!ACH60</f>
        <v>1.319</v>
      </c>
      <c r="ACF42">
        <f>parameter_summary!ACI60</f>
        <v>1.3180000000000001</v>
      </c>
      <c r="ACG42">
        <f>parameter_summary!ACJ60</f>
        <v>1.3160000000000001</v>
      </c>
      <c r="ACH42">
        <f>parameter_summary!ACK60</f>
        <v>1.3140000000000001</v>
      </c>
      <c r="ACI42">
        <f>parameter_summary!ACL60</f>
        <v>1.3120000000000001</v>
      </c>
      <c r="ACJ42">
        <f>parameter_summary!ACM60</f>
        <v>1.3109999999999999</v>
      </c>
      <c r="ACK42">
        <f>parameter_summary!ACN60</f>
        <v>1.3089999999999999</v>
      </c>
      <c r="ACL42">
        <f>parameter_summary!ACO60</f>
        <v>1.3069999999999999</v>
      </c>
      <c r="ACM42">
        <f>parameter_summary!ACP60</f>
        <v>1.3049999999999999</v>
      </c>
      <c r="ACN42">
        <f>parameter_summary!ACQ60</f>
        <v>1.304</v>
      </c>
      <c r="ACO42">
        <f>parameter_summary!ACR60</f>
        <v>1.302</v>
      </c>
      <c r="ACP42">
        <f>parameter_summary!ACS60</f>
        <v>1.3</v>
      </c>
      <c r="ACQ42">
        <f>parameter_summary!ACT60</f>
        <v>1.2989999999999999</v>
      </c>
      <c r="ACR42">
        <f>parameter_summary!ACU60</f>
        <v>1.2969999999999999</v>
      </c>
      <c r="ACS42">
        <f>parameter_summary!ACV60</f>
        <v>1.2949999999999999</v>
      </c>
      <c r="ACT42">
        <f>parameter_summary!ACW60</f>
        <v>1.294</v>
      </c>
      <c r="ACU42">
        <f>parameter_summary!ACX60</f>
        <v>1.292</v>
      </c>
      <c r="ACV42">
        <f>parameter_summary!ACY60</f>
        <v>1.29</v>
      </c>
      <c r="ACW42">
        <f>parameter_summary!ACZ60</f>
        <v>1.2889999999999999</v>
      </c>
      <c r="ACX42">
        <f>parameter_summary!ADA60</f>
        <v>1.2869999999999999</v>
      </c>
      <c r="ACY42">
        <f>parameter_summary!ADB60</f>
        <v>1.2849999999999999</v>
      </c>
      <c r="ACZ42">
        <f>parameter_summary!ADC60</f>
        <v>1.284</v>
      </c>
      <c r="ADA42">
        <f>parameter_summary!ADD60</f>
        <v>1.282</v>
      </c>
      <c r="ADB42">
        <f>parameter_summary!ADE60</f>
        <v>1.28</v>
      </c>
      <c r="ADC42">
        <f>parameter_summary!ADF60</f>
        <v>1.2789999999999999</v>
      </c>
      <c r="ADD42">
        <f>parameter_summary!ADG60</f>
        <v>1.2769999999999999</v>
      </c>
      <c r="ADE42">
        <f>parameter_summary!ADH60</f>
        <v>1.2749999999999999</v>
      </c>
      <c r="ADF42">
        <f>parameter_summary!ADI60</f>
        <v>1.274</v>
      </c>
      <c r="ADG42">
        <f>parameter_summary!ADJ60</f>
        <v>1.272</v>
      </c>
      <c r="ADH42">
        <f>parameter_summary!ADK60</f>
        <v>1.2709999999999999</v>
      </c>
      <c r="ADI42">
        <f>parameter_summary!ADL60</f>
        <v>1.2689999999999999</v>
      </c>
      <c r="ADJ42">
        <f>parameter_summary!ADM60</f>
        <v>1.2669999999999999</v>
      </c>
      <c r="ADK42">
        <f>parameter_summary!ADN60</f>
        <v>1.266</v>
      </c>
      <c r="ADL42">
        <f>parameter_summary!ADO60</f>
        <v>1.264</v>
      </c>
      <c r="ADM42">
        <f>parameter_summary!ADP60</f>
        <v>1.2629999999999999</v>
      </c>
      <c r="ADN42">
        <f>parameter_summary!ADQ60</f>
        <v>1.2609999999999999</v>
      </c>
      <c r="ADO42">
        <f>parameter_summary!ADR60</f>
        <v>1.2589999999999999</v>
      </c>
      <c r="ADP42">
        <f>parameter_summary!ADS60</f>
        <v>1.258</v>
      </c>
      <c r="ADQ42">
        <f>parameter_summary!ADT60</f>
        <v>1.256</v>
      </c>
      <c r="ADR42">
        <f>parameter_summary!ADU60</f>
        <v>1.2549999999999999</v>
      </c>
      <c r="ADS42">
        <f>parameter_summary!ADV60</f>
        <v>1.2529999999999999</v>
      </c>
      <c r="ADT42">
        <f>parameter_summary!ADW60</f>
        <v>1.252</v>
      </c>
      <c r="ADU42">
        <f>parameter_summary!ADX60</f>
        <v>1.25</v>
      </c>
      <c r="ADV42">
        <f>parameter_summary!ADY60</f>
        <v>1.248</v>
      </c>
      <c r="ADW42">
        <f>parameter_summary!ADZ60</f>
        <v>1.2470000000000001</v>
      </c>
      <c r="ADX42">
        <f>parameter_summary!AEA60</f>
        <v>1.2450000000000001</v>
      </c>
      <c r="ADY42">
        <f>parameter_summary!AEB60</f>
        <v>1.244</v>
      </c>
      <c r="ADZ42">
        <f>parameter_summary!AEC60</f>
        <v>1.242</v>
      </c>
      <c r="AEA42">
        <f>parameter_summary!AED60</f>
        <v>1.2410000000000001</v>
      </c>
      <c r="AEB42">
        <f>parameter_summary!AEE60</f>
        <v>1.2390000000000001</v>
      </c>
      <c r="AEC42">
        <f>parameter_summary!AEF60</f>
        <v>1.238</v>
      </c>
      <c r="AED42">
        <f>parameter_summary!AEG60</f>
        <v>1.236</v>
      </c>
      <c r="AEE42">
        <f>parameter_summary!AEH60</f>
        <v>1.2350000000000001</v>
      </c>
      <c r="AEF42">
        <f>parameter_summary!AEI60</f>
        <v>1.2330000000000001</v>
      </c>
      <c r="AEG42">
        <f>parameter_summary!AEJ60</f>
        <v>1.232</v>
      </c>
      <c r="AEH42">
        <f>parameter_summary!AEK60</f>
        <v>1.23</v>
      </c>
      <c r="AEI42">
        <f>parameter_summary!AEL60</f>
        <v>1.228</v>
      </c>
      <c r="AEJ42">
        <f>parameter_summary!AEM60</f>
        <v>1.2270000000000001</v>
      </c>
      <c r="AEK42">
        <f>parameter_summary!AEN60</f>
        <v>1.2250000000000001</v>
      </c>
      <c r="AEL42">
        <f>parameter_summary!AEO60</f>
        <v>1.224</v>
      </c>
      <c r="AEM42">
        <f>parameter_summary!AEP60</f>
        <v>1.222</v>
      </c>
      <c r="AEN42">
        <f>parameter_summary!AEQ60</f>
        <v>1.2210000000000001</v>
      </c>
      <c r="AEO42">
        <f>parameter_summary!AER60</f>
        <v>1.22</v>
      </c>
      <c r="AEP42">
        <f>parameter_summary!AES60</f>
        <v>1.218</v>
      </c>
      <c r="AEQ42">
        <f>parameter_summary!AET60</f>
        <v>1.2170000000000001</v>
      </c>
      <c r="AER42">
        <f>parameter_summary!AEU60</f>
        <v>1.2150000000000001</v>
      </c>
      <c r="AES42">
        <f>parameter_summary!AEV60</f>
        <v>1.214</v>
      </c>
      <c r="AET42">
        <f>parameter_summary!AEW60</f>
        <v>1.212</v>
      </c>
      <c r="AEU42">
        <f>parameter_summary!AEX60</f>
        <v>1.2110000000000001</v>
      </c>
      <c r="AEV42">
        <f>parameter_summary!AEY60</f>
        <v>1.2090000000000001</v>
      </c>
      <c r="AEW42">
        <f>parameter_summary!AEZ60</f>
        <v>1.208</v>
      </c>
      <c r="AEX42">
        <f>parameter_summary!AFA60</f>
        <v>1.206</v>
      </c>
      <c r="AEY42">
        <f>parameter_summary!AFB60</f>
        <v>1.2050000000000001</v>
      </c>
      <c r="AEZ42">
        <f>parameter_summary!AFC60</f>
        <v>1.2030000000000001</v>
      </c>
      <c r="AFA42">
        <f>parameter_summary!AFD60</f>
        <v>1.202</v>
      </c>
      <c r="AFB42">
        <f>parameter_summary!AFE60</f>
        <v>1.2</v>
      </c>
      <c r="AFC42">
        <f>parameter_summary!AFF60</f>
        <v>1.1990000000000001</v>
      </c>
      <c r="AFD42">
        <f>parameter_summary!AFG60</f>
        <v>1.198</v>
      </c>
      <c r="AFE42">
        <f>parameter_summary!AFH60</f>
        <v>1.196</v>
      </c>
      <c r="AFF42">
        <f>parameter_summary!AFI60</f>
        <v>1.1950000000000001</v>
      </c>
      <c r="AFG42">
        <f>parameter_summary!AFJ60</f>
        <v>1.1930000000000001</v>
      </c>
      <c r="AFH42">
        <f>parameter_summary!AFK60</f>
        <v>1.1919999999999999</v>
      </c>
      <c r="AFI42">
        <f>parameter_summary!AFL60</f>
        <v>1.19</v>
      </c>
      <c r="AFJ42">
        <f>parameter_summary!AFM60</f>
        <v>1.1890000000000001</v>
      </c>
      <c r="AFK42">
        <f>parameter_summary!AFN60</f>
        <v>1.1879999999999999</v>
      </c>
      <c r="AFL42">
        <f>parameter_summary!AFO60</f>
        <v>1.1859999999999999</v>
      </c>
      <c r="AFM42">
        <f>parameter_summary!AFP60</f>
        <v>1.1850000000000001</v>
      </c>
      <c r="AFN42">
        <f>parameter_summary!AFQ60</f>
        <v>1.1830000000000001</v>
      </c>
      <c r="AFO42">
        <f>parameter_summary!AFR60</f>
        <v>1.1819999999999999</v>
      </c>
      <c r="AFP42">
        <f>parameter_summary!AFS60</f>
        <v>1.181</v>
      </c>
      <c r="AFQ42">
        <f>parameter_summary!AFT60</f>
        <v>1.179</v>
      </c>
      <c r="AFR42">
        <f>parameter_summary!AFU60</f>
        <v>1.1779999999999999</v>
      </c>
      <c r="AFS42">
        <f>parameter_summary!AFV60</f>
        <v>1.1759999999999999</v>
      </c>
      <c r="AFT42">
        <f>parameter_summary!AFW60</f>
        <v>1.175</v>
      </c>
      <c r="AFU42">
        <f>parameter_summary!AFX60</f>
        <v>1.1739999999999999</v>
      </c>
      <c r="AFV42">
        <f>parameter_summary!AFY60</f>
        <v>1.1719999999999999</v>
      </c>
      <c r="AFW42">
        <f>parameter_summary!AFZ60</f>
        <v>1.171</v>
      </c>
      <c r="AFX42">
        <f>parameter_summary!AGA60</f>
        <v>1.17</v>
      </c>
      <c r="AFY42">
        <f>parameter_summary!AGB60</f>
        <v>1.1679999999999999</v>
      </c>
      <c r="AFZ42">
        <f>parameter_summary!AGC60</f>
        <v>1.167</v>
      </c>
      <c r="AGA42">
        <f>parameter_summary!AGD60</f>
        <v>1.165</v>
      </c>
      <c r="AGB42">
        <f>parameter_summary!AGE60</f>
        <v>1.1639999999999999</v>
      </c>
      <c r="AGC42">
        <f>parameter_summary!AGF60</f>
        <v>1.163</v>
      </c>
      <c r="AGD42">
        <f>parameter_summary!AGG60</f>
        <v>1.161</v>
      </c>
      <c r="AGE42">
        <f>parameter_summary!AGH60</f>
        <v>1.1599999999999999</v>
      </c>
      <c r="AGF42">
        <f>parameter_summary!AGI60</f>
        <v>1.159</v>
      </c>
      <c r="AGG42">
        <f>parameter_summary!AGJ60</f>
        <v>1.157</v>
      </c>
      <c r="AGH42">
        <f>parameter_summary!AGK60</f>
        <v>1.1559999999999999</v>
      </c>
      <c r="AGI42">
        <f>parameter_summary!AGL60</f>
        <v>1.155</v>
      </c>
      <c r="AGJ42">
        <f>parameter_summary!AGM60</f>
        <v>1.153</v>
      </c>
      <c r="AGK42">
        <f>parameter_summary!AGN60</f>
        <v>1.1519999999999999</v>
      </c>
      <c r="AGL42">
        <f>parameter_summary!AGO60</f>
        <v>1.151</v>
      </c>
      <c r="AGM42">
        <f>parameter_summary!AGP60</f>
        <v>1.149</v>
      </c>
      <c r="AGN42">
        <f>parameter_summary!AGQ60</f>
        <v>1.1479999999999999</v>
      </c>
      <c r="AGO42">
        <f>parameter_summary!AGR60</f>
        <v>1.147</v>
      </c>
      <c r="AGP42">
        <f>parameter_summary!AGS60</f>
        <v>1.145</v>
      </c>
      <c r="AGQ42">
        <f>parameter_summary!AGT60</f>
        <v>1.1439999999999999</v>
      </c>
      <c r="AGR42">
        <f>parameter_summary!AGU60</f>
        <v>1.143</v>
      </c>
      <c r="AGS42">
        <f>parameter_summary!AGV60</f>
        <v>1.1419999999999999</v>
      </c>
      <c r="AGT42">
        <f>parameter_summary!AGW60</f>
        <v>1.1399999999999999</v>
      </c>
      <c r="AGU42">
        <f>parameter_summary!AGX60</f>
        <v>1.139</v>
      </c>
      <c r="AGV42">
        <f>parameter_summary!AGY60</f>
        <v>1.1379999999999999</v>
      </c>
      <c r="AGW42">
        <f>parameter_summary!AGZ60</f>
        <v>1.1359999999999999</v>
      </c>
      <c r="AGX42">
        <f>parameter_summary!AHA60</f>
        <v>1.135</v>
      </c>
      <c r="AGY42">
        <f>parameter_summary!AHB60</f>
        <v>1.1339999999999999</v>
      </c>
      <c r="AGZ42">
        <f>parameter_summary!AHC60</f>
        <v>1.1319999999999999</v>
      </c>
      <c r="AHA42">
        <f>parameter_summary!AHD60</f>
        <v>1.131</v>
      </c>
      <c r="AHB42">
        <f>parameter_summary!AHE60</f>
        <v>1.1299999999999999</v>
      </c>
      <c r="AHC42">
        <f>parameter_summary!AHF60</f>
        <v>1.129</v>
      </c>
      <c r="AHD42">
        <f>parameter_summary!AHG60</f>
        <v>1.127</v>
      </c>
      <c r="AHE42">
        <f>parameter_summary!AHH60</f>
        <v>1.1259999999999999</v>
      </c>
      <c r="AHF42">
        <f>parameter_summary!AHI60</f>
        <v>1.125</v>
      </c>
      <c r="AHG42">
        <f>parameter_summary!AHJ60</f>
        <v>1.1240000000000001</v>
      </c>
      <c r="AHH42">
        <f>parameter_summary!AHK60</f>
        <v>1.1220000000000001</v>
      </c>
      <c r="AHI42">
        <f>parameter_summary!AHL60</f>
        <v>1.121</v>
      </c>
      <c r="AHJ42">
        <f>parameter_summary!AHM60</f>
        <v>1.1200000000000001</v>
      </c>
      <c r="AHK42">
        <f>parameter_summary!AHN60</f>
        <v>1.119</v>
      </c>
      <c r="AHL42">
        <f>parameter_summary!AHO60</f>
        <v>1.117</v>
      </c>
      <c r="AHM42">
        <f>parameter_summary!AHP60</f>
        <v>1.1160000000000001</v>
      </c>
      <c r="AHN42">
        <f>parameter_summary!AHQ60</f>
        <v>1.115</v>
      </c>
      <c r="AHO42">
        <f>parameter_summary!AHR60</f>
        <v>1.1140000000000001</v>
      </c>
      <c r="AHP42">
        <f>parameter_summary!AHS60</f>
        <v>1.1120000000000001</v>
      </c>
      <c r="AHQ42">
        <f>parameter_summary!AHT60</f>
        <v>1.111</v>
      </c>
      <c r="AHR42">
        <f>parameter_summary!AHU60</f>
        <v>1.1100000000000001</v>
      </c>
      <c r="AHS42">
        <f>parameter_summary!AHV60</f>
        <v>1.109</v>
      </c>
      <c r="AHT42">
        <f>parameter_summary!AHW60</f>
        <v>1.107</v>
      </c>
      <c r="AHU42">
        <f>parameter_summary!AHX60</f>
        <v>1.1060000000000001</v>
      </c>
      <c r="AHV42">
        <f>parameter_summary!AHY60</f>
        <v>1.105</v>
      </c>
      <c r="AHW42">
        <f>parameter_summary!AHZ60</f>
        <v>1.1040000000000001</v>
      </c>
      <c r="AHX42">
        <f>parameter_summary!AIA60</f>
        <v>1.103</v>
      </c>
      <c r="AHY42">
        <f>parameter_summary!AIB60</f>
        <v>1.101</v>
      </c>
      <c r="AHZ42">
        <f>parameter_summary!AIC60</f>
        <v>1.1000000000000001</v>
      </c>
      <c r="AIA42">
        <f>parameter_summary!AID60</f>
        <v>1.099</v>
      </c>
      <c r="AIB42">
        <f>parameter_summary!AIE60</f>
        <v>1.0980000000000001</v>
      </c>
      <c r="AIC42">
        <f>parameter_summary!AIF60</f>
        <v>1.0960000000000001</v>
      </c>
      <c r="AID42">
        <f>parameter_summary!AIG60</f>
        <v>1.095</v>
      </c>
      <c r="AIE42">
        <f>parameter_summary!AIH60</f>
        <v>1.0940000000000001</v>
      </c>
      <c r="AIF42">
        <f>parameter_summary!AII60</f>
        <v>1.093</v>
      </c>
      <c r="AIG42">
        <f>parameter_summary!AIJ60</f>
        <v>1.0920000000000001</v>
      </c>
      <c r="AIH42">
        <f>parameter_summary!AIK60</f>
        <v>1.091</v>
      </c>
      <c r="AII42">
        <f>parameter_summary!AIL60</f>
        <v>1.089</v>
      </c>
      <c r="AIJ42">
        <f>parameter_summary!AIM60</f>
        <v>1.0880000000000001</v>
      </c>
      <c r="AIK42">
        <f>parameter_summary!AIN60</f>
        <v>1.087</v>
      </c>
      <c r="AIL42">
        <f>parameter_summary!AIO60</f>
        <v>1.0860000000000001</v>
      </c>
      <c r="AIM42">
        <f>parameter_summary!AIP60</f>
        <v>1.085</v>
      </c>
      <c r="AIN42">
        <f>parameter_summary!AIQ60</f>
        <v>1.083</v>
      </c>
      <c r="AIO42">
        <f>parameter_summary!AIR60</f>
        <v>1.0820000000000001</v>
      </c>
      <c r="AIP42">
        <f>parameter_summary!AIS60</f>
        <v>1.081</v>
      </c>
      <c r="AIQ42">
        <f>parameter_summary!AIT60</f>
        <v>1.08</v>
      </c>
      <c r="AIR42">
        <f>parameter_summary!AIU60</f>
        <v>1.079</v>
      </c>
      <c r="AIS42">
        <f>parameter_summary!AIV60</f>
        <v>1.0780000000000001</v>
      </c>
      <c r="AIT42">
        <f>parameter_summary!AIW60</f>
        <v>1.0760000000000001</v>
      </c>
      <c r="AIU42">
        <f>parameter_summary!AIX60</f>
        <v>1.075</v>
      </c>
      <c r="AIV42">
        <f>parameter_summary!AIY60</f>
        <v>1.0740000000000001</v>
      </c>
      <c r="AIW42">
        <f>parameter_summary!AIZ60</f>
        <v>1.073</v>
      </c>
      <c r="AIX42">
        <f>parameter_summary!AJA60</f>
        <v>1.0720000000000001</v>
      </c>
      <c r="AIY42">
        <f>parameter_summary!AJB60</f>
        <v>1.071</v>
      </c>
      <c r="AIZ42">
        <f>parameter_summary!AJC60</f>
        <v>1.07</v>
      </c>
      <c r="AJA42">
        <f>parameter_summary!AJD60</f>
        <v>1.0680000000000001</v>
      </c>
      <c r="AJB42">
        <f>parameter_summary!AJE60</f>
        <v>1.0669999999999999</v>
      </c>
      <c r="AJC42">
        <f>parameter_summary!AJF60</f>
        <v>1.0660000000000001</v>
      </c>
      <c r="AJD42">
        <f>parameter_summary!AJG60</f>
        <v>1.0649999999999999</v>
      </c>
      <c r="AJE42">
        <f>parameter_summary!AJH60</f>
        <v>1.0640000000000001</v>
      </c>
      <c r="AJF42">
        <f>parameter_summary!AJI60</f>
        <v>1.0629999999999999</v>
      </c>
      <c r="AJG42">
        <f>parameter_summary!AJJ60</f>
        <v>1.0620000000000001</v>
      </c>
      <c r="AJH42">
        <f>parameter_summary!AJK60</f>
        <v>1.06</v>
      </c>
      <c r="AJI42">
        <f>parameter_summary!AJL60</f>
        <v>1.0589999999999999</v>
      </c>
      <c r="AJJ42">
        <f>parameter_summary!AJM60</f>
        <v>1.0580000000000001</v>
      </c>
      <c r="AJK42">
        <f>parameter_summary!AJN60</f>
        <v>1.0569999999999999</v>
      </c>
      <c r="AJL42">
        <f>parameter_summary!AJO60</f>
        <v>1.056</v>
      </c>
      <c r="AJM42">
        <f>parameter_summary!AJP60</f>
        <v>1.0549999999999999</v>
      </c>
      <c r="AJN42">
        <f>parameter_summary!AJQ60</f>
        <v>1.054</v>
      </c>
      <c r="AJO42">
        <f>parameter_summary!AJR60</f>
        <v>1.0529999999999999</v>
      </c>
      <c r="AJP42">
        <f>parameter_summary!AJS60</f>
        <v>1.052</v>
      </c>
      <c r="AJQ42">
        <f>parameter_summary!AJT60</f>
        <v>1.05</v>
      </c>
      <c r="AJR42">
        <f>parameter_summary!AJU60</f>
        <v>1.0489999999999999</v>
      </c>
      <c r="AJS42">
        <f>parameter_summary!AJV60</f>
        <v>1.048</v>
      </c>
      <c r="AJT42">
        <f>parameter_summary!AJW60</f>
        <v>1.0469999999999999</v>
      </c>
      <c r="AJU42">
        <f>parameter_summary!AJX60</f>
        <v>1.046</v>
      </c>
      <c r="AJV42">
        <f>parameter_summary!AJY60</f>
        <v>1.0449999999999999</v>
      </c>
      <c r="AJW42">
        <f>parameter_summary!AJZ60</f>
        <v>1.044</v>
      </c>
      <c r="AJX42">
        <f>parameter_summary!AKA60</f>
        <v>1.0429999999999999</v>
      </c>
      <c r="AJY42">
        <f>parameter_summary!AKB60</f>
        <v>1.042</v>
      </c>
      <c r="AJZ42">
        <f>parameter_summary!AKC60</f>
        <v>1.0409999999999999</v>
      </c>
      <c r="AKA42">
        <f>parameter_summary!AKD60</f>
        <v>1.0389999999999999</v>
      </c>
      <c r="AKB42">
        <f>parameter_summary!AKE60</f>
        <v>1.038</v>
      </c>
      <c r="AKC42">
        <f>parameter_summary!AKF60</f>
        <v>1.0369999999999999</v>
      </c>
      <c r="AKD42">
        <f>parameter_summary!AKG60</f>
        <v>1.036</v>
      </c>
      <c r="AKE42">
        <f>parameter_summary!AKH60</f>
        <v>1.0349999999999999</v>
      </c>
      <c r="AKF42">
        <f>parameter_summary!AKI60</f>
        <v>1.034</v>
      </c>
      <c r="AKG42">
        <f>parameter_summary!AKJ60</f>
        <v>1.0329999999999999</v>
      </c>
      <c r="AKH42">
        <f>parameter_summary!AKK60</f>
        <v>1.032</v>
      </c>
      <c r="AKI42">
        <f>parameter_summary!AKL60</f>
        <v>1.0309999999999999</v>
      </c>
      <c r="AKJ42">
        <f>parameter_summary!AKM60</f>
        <v>1.03</v>
      </c>
      <c r="AKK42">
        <f>parameter_summary!AKN60</f>
        <v>1.0289999999999999</v>
      </c>
      <c r="AKL42">
        <f>parameter_summary!AKO60</f>
        <v>1.028</v>
      </c>
      <c r="AKM42">
        <f>parameter_summary!AKP60</f>
        <v>1.0269999999999999</v>
      </c>
      <c r="AKN42">
        <f>parameter_summary!AKQ60</f>
        <v>1.026</v>
      </c>
      <c r="AKO42">
        <f>parameter_summary!AKR60</f>
        <v>1.0249999999999999</v>
      </c>
      <c r="AKP42">
        <f>parameter_summary!AKS60</f>
        <v>1.024</v>
      </c>
      <c r="AKQ42">
        <f>parameter_summary!AKT60</f>
        <v>1.022</v>
      </c>
      <c r="AKR42">
        <f>parameter_summary!AKU60</f>
        <v>1.0209999999999999</v>
      </c>
      <c r="AKS42">
        <f>parameter_summary!AKV60</f>
        <v>1.02</v>
      </c>
      <c r="AKT42">
        <f>parameter_summary!AKW60</f>
        <v>1.0189999999999999</v>
      </c>
      <c r="AKU42">
        <f>parameter_summary!AKX60</f>
        <v>1.018</v>
      </c>
      <c r="AKV42">
        <f>parameter_summary!AKY60</f>
        <v>1.0169999999999999</v>
      </c>
      <c r="AKW42">
        <f>parameter_summary!AKZ60</f>
        <v>1.016</v>
      </c>
      <c r="AKX42">
        <f>parameter_summary!ALA60</f>
        <v>1.0149999999999999</v>
      </c>
      <c r="AKY42">
        <f>parameter_summary!ALB60</f>
        <v>1.014</v>
      </c>
      <c r="AKZ42">
        <f>parameter_summary!ALC60</f>
        <v>1.0129999999999999</v>
      </c>
      <c r="ALA42">
        <f>parameter_summary!ALD60</f>
        <v>1.012</v>
      </c>
      <c r="ALB42">
        <f>parameter_summary!ALE60</f>
        <v>1.0109999999999999</v>
      </c>
      <c r="ALC42">
        <f>parameter_summary!ALF60</f>
        <v>1.01</v>
      </c>
      <c r="ALD42">
        <f>parameter_summary!ALG60</f>
        <v>1.0089999999999999</v>
      </c>
      <c r="ALE42">
        <f>parameter_summary!ALH60</f>
        <v>1.008</v>
      </c>
      <c r="ALF42">
        <f>parameter_summary!ALI60</f>
        <v>1.0069999999999999</v>
      </c>
      <c r="ALG42">
        <f>parameter_summary!ALJ60</f>
        <v>1.006</v>
      </c>
      <c r="ALH42">
        <f>parameter_summary!ALK60</f>
        <v>1.0049999999999999</v>
      </c>
      <c r="ALI42">
        <f>parameter_summary!ALL60</f>
        <v>1.004</v>
      </c>
      <c r="ALJ42">
        <f>parameter_summary!ALM60</f>
        <v>1.0029999999999999</v>
      </c>
      <c r="ALK42">
        <f>parameter_summary!ALN60</f>
        <v>1.002</v>
      </c>
      <c r="ALL42">
        <f>parameter_summary!ALO60</f>
        <v>1.0009999999999999</v>
      </c>
      <c r="ALM42">
        <f>parameter_summary!ALP60</f>
        <v>1</v>
      </c>
    </row>
    <row r="43" spans="1:1001">
      <c r="A43" t="str">
        <f>parameter_summary!B61</f>
        <v>"IRR values"</v>
      </c>
      <c r="B43">
        <f>parameter_summary!E61</f>
        <v>1E-3</v>
      </c>
      <c r="C43">
        <f>parameter_summary!F61</f>
        <v>2E-3</v>
      </c>
      <c r="D43">
        <f>parameter_summary!G61</f>
        <v>3.0000000000000001E-3</v>
      </c>
      <c r="E43">
        <f>parameter_summary!H61</f>
        <v>4.0000000000000001E-3</v>
      </c>
      <c r="F43">
        <f>parameter_summary!I61</f>
        <v>5.0000000000000001E-3</v>
      </c>
      <c r="G43">
        <f>parameter_summary!J61</f>
        <v>6.0000000000000001E-3</v>
      </c>
      <c r="H43">
        <f>parameter_summary!K61</f>
        <v>7.0000000000000001E-3</v>
      </c>
      <c r="I43">
        <f>parameter_summary!L61</f>
        <v>8.0000000000000002E-3</v>
      </c>
      <c r="J43">
        <f>parameter_summary!M61</f>
        <v>8.9999999999999993E-3</v>
      </c>
      <c r="K43">
        <f>parameter_summary!N61</f>
        <v>0.01</v>
      </c>
      <c r="L43">
        <f>parameter_summary!O61</f>
        <v>1.0999999999999999E-2</v>
      </c>
      <c r="M43">
        <f>parameter_summary!P61</f>
        <v>1.2E-2</v>
      </c>
      <c r="N43">
        <f>parameter_summary!Q61</f>
        <v>1.2999999999999999E-2</v>
      </c>
      <c r="O43">
        <f>parameter_summary!R61</f>
        <v>1.4E-2</v>
      </c>
      <c r="P43">
        <f>parameter_summary!S61</f>
        <v>1.4999999999999999E-2</v>
      </c>
      <c r="Q43">
        <f>parameter_summary!T61</f>
        <v>1.6E-2</v>
      </c>
      <c r="R43">
        <f>parameter_summary!U61</f>
        <v>1.7000000000000001E-2</v>
      </c>
      <c r="S43">
        <f>parameter_summary!V61</f>
        <v>1.7999999999999999E-2</v>
      </c>
      <c r="T43">
        <f>parameter_summary!W61</f>
        <v>1.9E-2</v>
      </c>
      <c r="U43">
        <f>parameter_summary!X61</f>
        <v>0.02</v>
      </c>
      <c r="V43">
        <f>parameter_summary!Y61</f>
        <v>2.1000000000000001E-2</v>
      </c>
      <c r="W43">
        <f>parameter_summary!Z61</f>
        <v>2.1999999999999999E-2</v>
      </c>
      <c r="X43">
        <f>parameter_summary!AA61</f>
        <v>2.3E-2</v>
      </c>
      <c r="Y43">
        <f>parameter_summary!AB61</f>
        <v>2.4E-2</v>
      </c>
      <c r="Z43">
        <f>parameter_summary!AC61</f>
        <v>2.5000000000000001E-2</v>
      </c>
      <c r="AA43">
        <f>parameter_summary!AD61</f>
        <v>2.5999999999999999E-2</v>
      </c>
      <c r="AB43">
        <f>parameter_summary!AE61</f>
        <v>2.7E-2</v>
      </c>
      <c r="AC43">
        <f>parameter_summary!AF61</f>
        <v>2.8000000000000001E-2</v>
      </c>
      <c r="AD43">
        <f>parameter_summary!AG61</f>
        <v>2.9000000000000001E-2</v>
      </c>
      <c r="AE43">
        <f>parameter_summary!AH61</f>
        <v>0.03</v>
      </c>
      <c r="AF43">
        <f>parameter_summary!AI61</f>
        <v>3.1E-2</v>
      </c>
      <c r="AG43">
        <f>parameter_summary!AJ61</f>
        <v>3.2000000000000001E-2</v>
      </c>
      <c r="AH43">
        <f>parameter_summary!AK61</f>
        <v>3.3000000000000002E-2</v>
      </c>
      <c r="AI43">
        <f>parameter_summary!AL61</f>
        <v>3.4000000000000002E-2</v>
      </c>
      <c r="AJ43">
        <f>parameter_summary!AM61</f>
        <v>3.5000000000000003E-2</v>
      </c>
      <c r="AK43">
        <f>parameter_summary!AN61</f>
        <v>3.5999999999999997E-2</v>
      </c>
      <c r="AL43">
        <f>parameter_summary!AO61</f>
        <v>3.6999999999999998E-2</v>
      </c>
      <c r="AM43">
        <f>parameter_summary!AP61</f>
        <v>3.7999999999999999E-2</v>
      </c>
      <c r="AN43">
        <f>parameter_summary!AQ61</f>
        <v>3.9E-2</v>
      </c>
      <c r="AO43">
        <f>parameter_summary!AR61</f>
        <v>0.04</v>
      </c>
      <c r="AP43">
        <f>parameter_summary!AS61</f>
        <v>4.1000000000000002E-2</v>
      </c>
      <c r="AQ43">
        <f>parameter_summary!AT61</f>
        <v>4.2000000000000003E-2</v>
      </c>
      <c r="AR43">
        <f>parameter_summary!AU61</f>
        <v>4.2999999999999997E-2</v>
      </c>
      <c r="AS43">
        <f>parameter_summary!AV61</f>
        <v>4.3999999999999997E-2</v>
      </c>
      <c r="AT43">
        <f>parameter_summary!AW61</f>
        <v>4.4999999999999998E-2</v>
      </c>
      <c r="AU43">
        <f>parameter_summary!AX61</f>
        <v>4.5999999999999999E-2</v>
      </c>
      <c r="AV43">
        <f>parameter_summary!AY61</f>
        <v>4.7E-2</v>
      </c>
      <c r="AW43">
        <f>parameter_summary!AZ61</f>
        <v>4.8000000000000001E-2</v>
      </c>
      <c r="AX43">
        <f>parameter_summary!BA61</f>
        <v>4.9000000000000002E-2</v>
      </c>
      <c r="AY43">
        <f>parameter_summary!BB61</f>
        <v>0.05</v>
      </c>
      <c r="AZ43">
        <f>parameter_summary!BC61</f>
        <v>5.0999999999999997E-2</v>
      </c>
      <c r="BA43">
        <f>parameter_summary!BD61</f>
        <v>5.1999999999999998E-2</v>
      </c>
      <c r="BB43">
        <f>parameter_summary!BE61</f>
        <v>5.2999999999999999E-2</v>
      </c>
      <c r="BC43">
        <f>parameter_summary!BF61</f>
        <v>5.3999999999999999E-2</v>
      </c>
      <c r="BD43">
        <f>parameter_summary!BG61</f>
        <v>5.5E-2</v>
      </c>
      <c r="BE43">
        <f>parameter_summary!BH61</f>
        <v>5.6000000000000001E-2</v>
      </c>
      <c r="BF43">
        <f>parameter_summary!BI61</f>
        <v>5.7000000000000002E-2</v>
      </c>
      <c r="BG43">
        <f>parameter_summary!BJ61</f>
        <v>5.8000000000000003E-2</v>
      </c>
      <c r="BH43">
        <f>parameter_summary!BK61</f>
        <v>5.8999999999999997E-2</v>
      </c>
      <c r="BI43">
        <f>parameter_summary!BL61</f>
        <v>0.06</v>
      </c>
      <c r="BJ43">
        <f>parameter_summary!BM61</f>
        <v>6.0999999999999999E-2</v>
      </c>
      <c r="BK43">
        <f>parameter_summary!BN61</f>
        <v>6.2E-2</v>
      </c>
      <c r="BL43">
        <f>parameter_summary!BO61</f>
        <v>6.3E-2</v>
      </c>
      <c r="BM43">
        <f>parameter_summary!BP61</f>
        <v>6.4000000000000001E-2</v>
      </c>
      <c r="BN43">
        <f>parameter_summary!BQ61</f>
        <v>6.5000000000000002E-2</v>
      </c>
      <c r="BO43">
        <f>parameter_summary!BR61</f>
        <v>6.6000000000000003E-2</v>
      </c>
      <c r="BP43">
        <f>parameter_summary!BS61</f>
        <v>6.7000000000000004E-2</v>
      </c>
      <c r="BQ43">
        <f>parameter_summary!BT61</f>
        <v>6.8000000000000005E-2</v>
      </c>
      <c r="BR43">
        <f>parameter_summary!BU61</f>
        <v>6.9000000000000006E-2</v>
      </c>
      <c r="BS43">
        <f>parameter_summary!BV61</f>
        <v>7.0000000000000007E-2</v>
      </c>
      <c r="BT43">
        <f>parameter_summary!BW61</f>
        <v>7.0999999999999994E-2</v>
      </c>
      <c r="BU43">
        <f>parameter_summary!BX61</f>
        <v>7.1999999999999995E-2</v>
      </c>
      <c r="BV43">
        <f>parameter_summary!BY61</f>
        <v>7.2999999999999995E-2</v>
      </c>
      <c r="BW43">
        <f>parameter_summary!BZ61</f>
        <v>7.3999999999999996E-2</v>
      </c>
      <c r="BX43">
        <f>parameter_summary!CA61</f>
        <v>7.4999999999999997E-2</v>
      </c>
      <c r="BY43">
        <f>parameter_summary!CB61</f>
        <v>7.5999999999999998E-2</v>
      </c>
      <c r="BZ43">
        <f>parameter_summary!CC61</f>
        <v>7.6999999999999999E-2</v>
      </c>
      <c r="CA43">
        <f>parameter_summary!CD61</f>
        <v>7.8E-2</v>
      </c>
      <c r="CB43">
        <f>parameter_summary!CE61</f>
        <v>7.9000000000000001E-2</v>
      </c>
      <c r="CC43">
        <f>parameter_summary!CF61</f>
        <v>0.08</v>
      </c>
      <c r="CD43">
        <f>parameter_summary!CG61</f>
        <v>8.1000000000000003E-2</v>
      </c>
      <c r="CE43">
        <f>parameter_summary!CH61</f>
        <v>8.2000000000000003E-2</v>
      </c>
      <c r="CF43">
        <f>parameter_summary!CI61</f>
        <v>8.3000000000000004E-2</v>
      </c>
      <c r="CG43">
        <f>parameter_summary!CJ61</f>
        <v>8.4000000000000005E-2</v>
      </c>
      <c r="CH43">
        <f>parameter_summary!CK61</f>
        <v>8.5000000000000006E-2</v>
      </c>
      <c r="CI43">
        <f>parameter_summary!CL61</f>
        <v>8.5999999999999993E-2</v>
      </c>
      <c r="CJ43">
        <f>parameter_summary!CM61</f>
        <v>8.6999999999999994E-2</v>
      </c>
      <c r="CK43">
        <f>parameter_summary!CN61</f>
        <v>8.7999999999999995E-2</v>
      </c>
      <c r="CL43">
        <f>parameter_summary!CO61</f>
        <v>8.8999999999999996E-2</v>
      </c>
      <c r="CM43">
        <f>parameter_summary!CP61</f>
        <v>0.09</v>
      </c>
      <c r="CN43">
        <f>parameter_summary!CQ61</f>
        <v>9.0999999999999998E-2</v>
      </c>
      <c r="CO43">
        <f>parameter_summary!CR61</f>
        <v>9.1999999999999998E-2</v>
      </c>
      <c r="CP43">
        <f>parameter_summary!CS61</f>
        <v>9.2999999999999999E-2</v>
      </c>
      <c r="CQ43">
        <f>parameter_summary!CT61</f>
        <v>9.4E-2</v>
      </c>
      <c r="CR43">
        <f>parameter_summary!CU61</f>
        <v>9.5000000000000001E-2</v>
      </c>
      <c r="CS43">
        <f>parameter_summary!CV61</f>
        <v>9.6000000000000002E-2</v>
      </c>
      <c r="CT43">
        <f>parameter_summary!CW61</f>
        <v>9.7000000000000003E-2</v>
      </c>
      <c r="CU43">
        <f>parameter_summary!CX61</f>
        <v>9.8000000000000004E-2</v>
      </c>
      <c r="CV43">
        <f>parameter_summary!CY61</f>
        <v>9.9000000000000005E-2</v>
      </c>
      <c r="CW43">
        <f>parameter_summary!CZ61</f>
        <v>0.1</v>
      </c>
      <c r="CX43">
        <f>parameter_summary!DA61</f>
        <v>0.10100000000000001</v>
      </c>
      <c r="CY43">
        <f>parameter_summary!DB61</f>
        <v>0.10199999999999999</v>
      </c>
      <c r="CZ43">
        <f>parameter_summary!DC61</f>
        <v>0.10299999999999999</v>
      </c>
      <c r="DA43">
        <f>parameter_summary!DD61</f>
        <v>0.104</v>
      </c>
      <c r="DB43">
        <f>parameter_summary!DE61</f>
        <v>0.105</v>
      </c>
      <c r="DC43">
        <f>parameter_summary!DF61</f>
        <v>0.106</v>
      </c>
      <c r="DD43">
        <f>parameter_summary!DG61</f>
        <v>0.107</v>
      </c>
      <c r="DE43">
        <f>parameter_summary!DH61</f>
        <v>0.108</v>
      </c>
      <c r="DF43">
        <f>parameter_summary!DI61</f>
        <v>0.109</v>
      </c>
      <c r="DG43">
        <f>parameter_summary!DJ61</f>
        <v>0.11</v>
      </c>
      <c r="DH43">
        <f>parameter_summary!DK61</f>
        <v>0.111</v>
      </c>
      <c r="DI43">
        <f>parameter_summary!DL61</f>
        <v>0.112</v>
      </c>
      <c r="DJ43">
        <f>parameter_summary!DM61</f>
        <v>0.113</v>
      </c>
      <c r="DK43">
        <f>parameter_summary!DN61</f>
        <v>0.114</v>
      </c>
      <c r="DL43">
        <f>parameter_summary!DO61</f>
        <v>0.115</v>
      </c>
      <c r="DM43">
        <f>parameter_summary!DP61</f>
        <v>0.11600000000000001</v>
      </c>
      <c r="DN43">
        <f>parameter_summary!DQ61</f>
        <v>0.11700000000000001</v>
      </c>
      <c r="DO43">
        <f>parameter_summary!DR61</f>
        <v>0.11799999999999999</v>
      </c>
      <c r="DP43">
        <f>parameter_summary!DS61</f>
        <v>0.11899999999999999</v>
      </c>
      <c r="DQ43">
        <f>parameter_summary!DT61</f>
        <v>0.12</v>
      </c>
      <c r="DR43">
        <f>parameter_summary!DU61</f>
        <v>0.121</v>
      </c>
      <c r="DS43">
        <f>parameter_summary!DV61</f>
        <v>0.122</v>
      </c>
      <c r="DT43">
        <f>parameter_summary!DW61</f>
        <v>0.123</v>
      </c>
      <c r="DU43">
        <f>parameter_summary!DX61</f>
        <v>0.124</v>
      </c>
      <c r="DV43">
        <f>parameter_summary!DY61</f>
        <v>0.125</v>
      </c>
      <c r="DW43">
        <f>parameter_summary!DZ61</f>
        <v>0.126</v>
      </c>
      <c r="DX43">
        <f>parameter_summary!EA61</f>
        <v>0.127</v>
      </c>
      <c r="DY43">
        <f>parameter_summary!EB61</f>
        <v>0.128</v>
      </c>
      <c r="DZ43">
        <f>parameter_summary!EC61</f>
        <v>0.129</v>
      </c>
      <c r="EA43">
        <f>parameter_summary!ED61</f>
        <v>0.13</v>
      </c>
      <c r="EB43">
        <f>parameter_summary!EE61</f>
        <v>0.13100000000000001</v>
      </c>
      <c r="EC43">
        <f>parameter_summary!EF61</f>
        <v>0.13200000000000001</v>
      </c>
      <c r="ED43">
        <f>parameter_summary!EG61</f>
        <v>0.13300000000000001</v>
      </c>
      <c r="EE43">
        <f>parameter_summary!EH61</f>
        <v>0.13400000000000001</v>
      </c>
      <c r="EF43">
        <f>parameter_summary!EI61</f>
        <v>0.13500000000000001</v>
      </c>
      <c r="EG43">
        <f>parameter_summary!EJ61</f>
        <v>0.13600000000000001</v>
      </c>
      <c r="EH43">
        <f>parameter_summary!EK61</f>
        <v>0.13700000000000001</v>
      </c>
      <c r="EI43">
        <f>parameter_summary!EL61</f>
        <v>0.13800000000000001</v>
      </c>
      <c r="EJ43">
        <f>parameter_summary!EM61</f>
        <v>0.13900000000000001</v>
      </c>
      <c r="EK43">
        <f>parameter_summary!EN61</f>
        <v>0.14000000000000001</v>
      </c>
      <c r="EL43">
        <f>parameter_summary!EO61</f>
        <v>0.14099999999999999</v>
      </c>
      <c r="EM43">
        <f>parameter_summary!EP61</f>
        <v>0.14199999999999999</v>
      </c>
      <c r="EN43">
        <f>parameter_summary!EQ61</f>
        <v>0.14299999999999999</v>
      </c>
      <c r="EO43">
        <f>parameter_summary!ER61</f>
        <v>0.14399999999999999</v>
      </c>
      <c r="EP43">
        <f>parameter_summary!ES61</f>
        <v>0.14499999999999999</v>
      </c>
      <c r="EQ43">
        <f>parameter_summary!ET61</f>
        <v>0.14599999999999999</v>
      </c>
      <c r="ER43">
        <f>parameter_summary!EU61</f>
        <v>0.14699999999999999</v>
      </c>
      <c r="ES43">
        <f>parameter_summary!EV61</f>
        <v>0.14799999999999999</v>
      </c>
      <c r="ET43">
        <f>parameter_summary!EW61</f>
        <v>0.14899999999999999</v>
      </c>
      <c r="EU43">
        <f>parameter_summary!EX61</f>
        <v>0.15</v>
      </c>
      <c r="EV43">
        <f>parameter_summary!EY61</f>
        <v>0.151</v>
      </c>
      <c r="EW43">
        <f>parameter_summary!EZ61</f>
        <v>0.152</v>
      </c>
      <c r="EX43">
        <f>parameter_summary!FA61</f>
        <v>0.153</v>
      </c>
      <c r="EY43">
        <f>parameter_summary!FB61</f>
        <v>0.154</v>
      </c>
      <c r="EZ43">
        <f>parameter_summary!FC61</f>
        <v>0.155</v>
      </c>
      <c r="FA43">
        <f>parameter_summary!FD61</f>
        <v>0.156</v>
      </c>
      <c r="FB43">
        <f>parameter_summary!FE61</f>
        <v>0.157</v>
      </c>
      <c r="FC43">
        <f>parameter_summary!FF61</f>
        <v>0.158</v>
      </c>
      <c r="FD43">
        <f>parameter_summary!FG61</f>
        <v>0.159</v>
      </c>
      <c r="FE43">
        <f>parameter_summary!FH61</f>
        <v>0.16</v>
      </c>
      <c r="FF43">
        <f>parameter_summary!FI61</f>
        <v>0.161</v>
      </c>
      <c r="FG43">
        <f>parameter_summary!FJ61</f>
        <v>0.16200000000000001</v>
      </c>
      <c r="FH43">
        <f>parameter_summary!FK61</f>
        <v>0.16300000000000001</v>
      </c>
      <c r="FI43">
        <f>parameter_summary!FL61</f>
        <v>0.16400000000000001</v>
      </c>
      <c r="FJ43">
        <f>parameter_summary!FM61</f>
        <v>0.16500000000000001</v>
      </c>
      <c r="FK43">
        <f>parameter_summary!FN61</f>
        <v>0.16600000000000001</v>
      </c>
      <c r="FL43">
        <f>parameter_summary!FO61</f>
        <v>0.16700000000000001</v>
      </c>
      <c r="FM43">
        <f>parameter_summary!FP61</f>
        <v>0.16800000000000001</v>
      </c>
      <c r="FN43">
        <f>parameter_summary!FQ61</f>
        <v>0.16900000000000001</v>
      </c>
      <c r="FO43">
        <f>parameter_summary!FR61</f>
        <v>0.17</v>
      </c>
      <c r="FP43">
        <f>parameter_summary!FS61</f>
        <v>0.17100000000000001</v>
      </c>
      <c r="FQ43">
        <f>parameter_summary!FT61</f>
        <v>0.17199999999999999</v>
      </c>
      <c r="FR43">
        <f>parameter_summary!FU61</f>
        <v>0.17299999999999999</v>
      </c>
      <c r="FS43">
        <f>parameter_summary!FV61</f>
        <v>0.17399999999999999</v>
      </c>
      <c r="FT43">
        <f>parameter_summary!FW61</f>
        <v>0.17499999999999999</v>
      </c>
      <c r="FU43">
        <f>parameter_summary!FX61</f>
        <v>0.17599999999999999</v>
      </c>
      <c r="FV43">
        <f>parameter_summary!FY61</f>
        <v>0.17699999999999999</v>
      </c>
      <c r="FW43">
        <f>parameter_summary!FZ61</f>
        <v>0.17799999999999999</v>
      </c>
      <c r="FX43">
        <f>parameter_summary!GA61</f>
        <v>0.17899999999999999</v>
      </c>
      <c r="FY43">
        <f>parameter_summary!GB61</f>
        <v>0.18</v>
      </c>
      <c r="FZ43">
        <f>parameter_summary!GC61</f>
        <v>0.18099999999999999</v>
      </c>
      <c r="GA43">
        <f>parameter_summary!GD61</f>
        <v>0.182</v>
      </c>
      <c r="GB43">
        <f>parameter_summary!GE61</f>
        <v>0.183</v>
      </c>
      <c r="GC43">
        <f>parameter_summary!GF61</f>
        <v>0.184</v>
      </c>
      <c r="GD43">
        <f>parameter_summary!GG61</f>
        <v>0.185</v>
      </c>
      <c r="GE43">
        <f>parameter_summary!GH61</f>
        <v>0.186</v>
      </c>
      <c r="GF43">
        <f>parameter_summary!GI61</f>
        <v>0.187</v>
      </c>
      <c r="GG43">
        <f>parameter_summary!GJ61</f>
        <v>0.188</v>
      </c>
      <c r="GH43">
        <f>parameter_summary!GK61</f>
        <v>0.189</v>
      </c>
      <c r="GI43">
        <f>parameter_summary!GL61</f>
        <v>0.19</v>
      </c>
      <c r="GJ43">
        <f>parameter_summary!GM61</f>
        <v>0.191</v>
      </c>
      <c r="GK43">
        <f>parameter_summary!GN61</f>
        <v>0.192</v>
      </c>
      <c r="GL43">
        <f>parameter_summary!GO61</f>
        <v>0.193</v>
      </c>
      <c r="GM43">
        <f>parameter_summary!GP61</f>
        <v>0.19400000000000001</v>
      </c>
      <c r="GN43">
        <f>parameter_summary!GQ61</f>
        <v>0.19500000000000001</v>
      </c>
      <c r="GO43">
        <f>parameter_summary!GR61</f>
        <v>0.19600000000000001</v>
      </c>
      <c r="GP43">
        <f>parameter_summary!GS61</f>
        <v>0.19700000000000001</v>
      </c>
      <c r="GQ43">
        <f>parameter_summary!GT61</f>
        <v>0.19800000000000001</v>
      </c>
      <c r="GR43">
        <f>parameter_summary!GU61</f>
        <v>0.19900000000000001</v>
      </c>
      <c r="GS43">
        <f>parameter_summary!GV61</f>
        <v>0.2</v>
      </c>
      <c r="GT43">
        <f>parameter_summary!GW61</f>
        <v>0.20100000000000001</v>
      </c>
      <c r="GU43">
        <f>parameter_summary!GX61</f>
        <v>0.20200000000000001</v>
      </c>
      <c r="GV43">
        <f>parameter_summary!GY61</f>
        <v>0.20300000000000001</v>
      </c>
      <c r="GW43">
        <f>parameter_summary!GZ61</f>
        <v>0.20399999999999999</v>
      </c>
      <c r="GX43">
        <f>parameter_summary!HA61</f>
        <v>0.20499999999999999</v>
      </c>
      <c r="GY43">
        <f>parameter_summary!HB61</f>
        <v>0.20599999999999999</v>
      </c>
      <c r="GZ43">
        <f>parameter_summary!HC61</f>
        <v>0.20699999999999999</v>
      </c>
      <c r="HA43">
        <f>parameter_summary!HD61</f>
        <v>0.20799999999999999</v>
      </c>
      <c r="HB43">
        <f>parameter_summary!HE61</f>
        <v>0.20899999999999999</v>
      </c>
      <c r="HC43">
        <f>parameter_summary!HF61</f>
        <v>0.21</v>
      </c>
      <c r="HD43">
        <f>parameter_summary!HG61</f>
        <v>0.21099999999999999</v>
      </c>
      <c r="HE43">
        <f>parameter_summary!HH61</f>
        <v>0.21199999999999999</v>
      </c>
      <c r="HF43">
        <f>parameter_summary!HI61</f>
        <v>0.21299999999999999</v>
      </c>
      <c r="HG43">
        <f>parameter_summary!HJ61</f>
        <v>0.214</v>
      </c>
      <c r="HH43">
        <f>parameter_summary!HK61</f>
        <v>0.215</v>
      </c>
      <c r="HI43">
        <f>parameter_summary!HL61</f>
        <v>0.216</v>
      </c>
      <c r="HJ43">
        <f>parameter_summary!HM61</f>
        <v>0.217</v>
      </c>
      <c r="HK43">
        <f>parameter_summary!HN61</f>
        <v>0.218</v>
      </c>
      <c r="HL43">
        <f>parameter_summary!HO61</f>
        <v>0.219</v>
      </c>
      <c r="HM43">
        <f>parameter_summary!HP61</f>
        <v>0.22</v>
      </c>
      <c r="HN43">
        <f>parameter_summary!HQ61</f>
        <v>0.221</v>
      </c>
      <c r="HO43">
        <f>parameter_summary!HR61</f>
        <v>0.222</v>
      </c>
      <c r="HP43">
        <f>parameter_summary!HS61</f>
        <v>0.223</v>
      </c>
      <c r="HQ43">
        <f>parameter_summary!HT61</f>
        <v>0.224</v>
      </c>
      <c r="HR43">
        <f>parameter_summary!HU61</f>
        <v>0.22500000000000001</v>
      </c>
      <c r="HS43">
        <f>parameter_summary!HV61</f>
        <v>0.22600000000000001</v>
      </c>
      <c r="HT43">
        <f>parameter_summary!HW61</f>
        <v>0.22700000000000001</v>
      </c>
      <c r="HU43">
        <f>parameter_summary!HX61</f>
        <v>0.22800000000000001</v>
      </c>
      <c r="HV43">
        <f>parameter_summary!HY61</f>
        <v>0.22900000000000001</v>
      </c>
      <c r="HW43">
        <f>parameter_summary!HZ61</f>
        <v>0.23</v>
      </c>
      <c r="HX43">
        <f>parameter_summary!IA61</f>
        <v>0.23100000000000001</v>
      </c>
      <c r="HY43">
        <f>parameter_summary!IB61</f>
        <v>0.23200000000000001</v>
      </c>
      <c r="HZ43">
        <f>parameter_summary!IC61</f>
        <v>0.23300000000000001</v>
      </c>
      <c r="IA43">
        <f>parameter_summary!ID61</f>
        <v>0.23400000000000001</v>
      </c>
      <c r="IB43">
        <f>parameter_summary!IE61</f>
        <v>0.23499999999999999</v>
      </c>
      <c r="IC43">
        <f>parameter_summary!IF61</f>
        <v>0.23599999999999999</v>
      </c>
      <c r="ID43">
        <f>parameter_summary!IG61</f>
        <v>0.23699999999999999</v>
      </c>
      <c r="IE43">
        <f>parameter_summary!IH61</f>
        <v>0.23799999999999999</v>
      </c>
      <c r="IF43">
        <f>parameter_summary!II61</f>
        <v>0.23899999999999999</v>
      </c>
      <c r="IG43">
        <f>parameter_summary!IJ61</f>
        <v>0.24</v>
      </c>
      <c r="IH43">
        <f>parameter_summary!IK61</f>
        <v>0.24099999999999999</v>
      </c>
      <c r="II43">
        <f>parameter_summary!IL61</f>
        <v>0.24199999999999999</v>
      </c>
      <c r="IJ43">
        <f>parameter_summary!IM61</f>
        <v>0.24299999999999999</v>
      </c>
      <c r="IK43">
        <f>parameter_summary!IN61</f>
        <v>0.24399999999999999</v>
      </c>
      <c r="IL43">
        <f>parameter_summary!IO61</f>
        <v>0.245</v>
      </c>
      <c r="IM43">
        <f>parameter_summary!IP61</f>
        <v>0.246</v>
      </c>
      <c r="IN43">
        <f>parameter_summary!IQ61</f>
        <v>0.247</v>
      </c>
      <c r="IO43">
        <f>parameter_summary!IR61</f>
        <v>0.248</v>
      </c>
      <c r="IP43">
        <f>parameter_summary!IS61</f>
        <v>0.249</v>
      </c>
      <c r="IQ43">
        <f>parameter_summary!IT61</f>
        <v>0.25</v>
      </c>
      <c r="IR43">
        <f>parameter_summary!IU61</f>
        <v>0.251</v>
      </c>
      <c r="IS43">
        <f>parameter_summary!IV61</f>
        <v>0.252</v>
      </c>
      <c r="IT43">
        <f>parameter_summary!IW61</f>
        <v>0.253</v>
      </c>
      <c r="IU43">
        <f>parameter_summary!IX61</f>
        <v>0.254</v>
      </c>
      <c r="IV43">
        <f>parameter_summary!IY61</f>
        <v>0.255</v>
      </c>
      <c r="IW43">
        <f>parameter_summary!IZ61</f>
        <v>0.25600000000000001</v>
      </c>
      <c r="IX43">
        <f>parameter_summary!JA61</f>
        <v>0.25700000000000001</v>
      </c>
      <c r="IY43">
        <f>parameter_summary!JB61</f>
        <v>0.25800000000000001</v>
      </c>
      <c r="IZ43">
        <f>parameter_summary!JC61</f>
        <v>0.25900000000000001</v>
      </c>
      <c r="JA43">
        <f>parameter_summary!JD61</f>
        <v>0.26</v>
      </c>
      <c r="JB43">
        <f>parameter_summary!JE61</f>
        <v>0.26100000000000001</v>
      </c>
      <c r="JC43">
        <f>parameter_summary!JF61</f>
        <v>0.26200000000000001</v>
      </c>
      <c r="JD43">
        <f>parameter_summary!JG61</f>
        <v>0.26300000000000001</v>
      </c>
      <c r="JE43">
        <f>parameter_summary!JH61</f>
        <v>0.26400000000000001</v>
      </c>
      <c r="JF43">
        <f>parameter_summary!JI61</f>
        <v>0.26500000000000001</v>
      </c>
      <c r="JG43">
        <f>parameter_summary!JJ61</f>
        <v>0.26600000000000001</v>
      </c>
      <c r="JH43">
        <f>parameter_summary!JK61</f>
        <v>0.26700000000000002</v>
      </c>
      <c r="JI43">
        <f>parameter_summary!JL61</f>
        <v>0.26800000000000002</v>
      </c>
      <c r="JJ43">
        <f>parameter_summary!JM61</f>
        <v>0.26900000000000002</v>
      </c>
      <c r="JK43">
        <f>parameter_summary!JN61</f>
        <v>0.27</v>
      </c>
      <c r="JL43">
        <f>parameter_summary!JO61</f>
        <v>0.27100000000000002</v>
      </c>
      <c r="JM43">
        <f>parameter_summary!JP61</f>
        <v>0.27200000000000002</v>
      </c>
      <c r="JN43">
        <f>parameter_summary!JQ61</f>
        <v>0.27300000000000002</v>
      </c>
      <c r="JO43">
        <f>parameter_summary!JR61</f>
        <v>0.27400000000000002</v>
      </c>
      <c r="JP43">
        <f>parameter_summary!JS61</f>
        <v>0.27500000000000002</v>
      </c>
      <c r="JQ43">
        <f>parameter_summary!JT61</f>
        <v>0.27600000000000002</v>
      </c>
      <c r="JR43">
        <f>parameter_summary!JU61</f>
        <v>0.27700000000000002</v>
      </c>
      <c r="JS43">
        <f>parameter_summary!JV61</f>
        <v>0.27800000000000002</v>
      </c>
      <c r="JT43">
        <f>parameter_summary!JW61</f>
        <v>0.27900000000000003</v>
      </c>
      <c r="JU43">
        <f>parameter_summary!JX61</f>
        <v>0.28000000000000003</v>
      </c>
      <c r="JV43">
        <f>parameter_summary!JY61</f>
        <v>0.28100000000000003</v>
      </c>
      <c r="JW43">
        <f>parameter_summary!JZ61</f>
        <v>0.28199999999999997</v>
      </c>
      <c r="JX43">
        <f>parameter_summary!KA61</f>
        <v>0.28299999999999997</v>
      </c>
      <c r="JY43">
        <f>parameter_summary!KB61</f>
        <v>0.28399999999999997</v>
      </c>
      <c r="JZ43">
        <f>parameter_summary!KC61</f>
        <v>0.28499999999999998</v>
      </c>
      <c r="KA43">
        <f>parameter_summary!KD61</f>
        <v>0.28599999999999998</v>
      </c>
      <c r="KB43">
        <f>parameter_summary!KE61</f>
        <v>0.28699999999999998</v>
      </c>
      <c r="KC43">
        <f>parameter_summary!KF61</f>
        <v>0.28799999999999998</v>
      </c>
      <c r="KD43">
        <f>parameter_summary!KG61</f>
        <v>0.28899999999999998</v>
      </c>
      <c r="KE43">
        <f>parameter_summary!KH61</f>
        <v>0.28999999999999998</v>
      </c>
      <c r="KF43">
        <f>parameter_summary!KI61</f>
        <v>0.29099999999999998</v>
      </c>
      <c r="KG43">
        <f>parameter_summary!KJ61</f>
        <v>0.29199999999999998</v>
      </c>
      <c r="KH43">
        <f>parameter_summary!KK61</f>
        <v>0.29299999999999998</v>
      </c>
      <c r="KI43">
        <f>parameter_summary!KL61</f>
        <v>0.29399999999999998</v>
      </c>
      <c r="KJ43">
        <f>parameter_summary!KM61</f>
        <v>0.29499999999999998</v>
      </c>
      <c r="KK43">
        <f>parameter_summary!KN61</f>
        <v>0.29599999999999999</v>
      </c>
      <c r="KL43">
        <f>parameter_summary!KO61</f>
        <v>0.29699999999999999</v>
      </c>
      <c r="KM43">
        <f>parameter_summary!KP61</f>
        <v>0.29799999999999999</v>
      </c>
      <c r="KN43">
        <f>parameter_summary!KQ61</f>
        <v>0.29899999999999999</v>
      </c>
      <c r="KO43">
        <f>parameter_summary!KR61</f>
        <v>0.3</v>
      </c>
      <c r="KP43">
        <f>parameter_summary!KS61</f>
        <v>0.30099999999999999</v>
      </c>
      <c r="KQ43">
        <f>parameter_summary!KT61</f>
        <v>0.30199999999999999</v>
      </c>
      <c r="KR43">
        <f>parameter_summary!KU61</f>
        <v>0.30299999999999999</v>
      </c>
      <c r="KS43">
        <f>parameter_summary!KV61</f>
        <v>0.30399999999999999</v>
      </c>
      <c r="KT43">
        <f>parameter_summary!KW61</f>
        <v>0.30499999999999999</v>
      </c>
      <c r="KU43">
        <f>parameter_summary!KX61</f>
        <v>0.30599999999999999</v>
      </c>
      <c r="KV43">
        <f>parameter_summary!KY61</f>
        <v>0.307</v>
      </c>
      <c r="KW43">
        <f>parameter_summary!KZ61</f>
        <v>0.308</v>
      </c>
      <c r="KX43">
        <f>parameter_summary!LA61</f>
        <v>0.309</v>
      </c>
      <c r="KY43">
        <f>parameter_summary!LB61</f>
        <v>0.31</v>
      </c>
      <c r="KZ43">
        <f>parameter_summary!LC61</f>
        <v>0.311</v>
      </c>
      <c r="LA43">
        <f>parameter_summary!LD61</f>
        <v>0.312</v>
      </c>
      <c r="LB43">
        <f>parameter_summary!LE61</f>
        <v>0.313</v>
      </c>
      <c r="LC43">
        <f>parameter_summary!LF61</f>
        <v>0.314</v>
      </c>
      <c r="LD43">
        <f>parameter_summary!LG61</f>
        <v>0.315</v>
      </c>
      <c r="LE43">
        <f>parameter_summary!LH61</f>
        <v>0.316</v>
      </c>
      <c r="LF43">
        <f>parameter_summary!LI61</f>
        <v>0.317</v>
      </c>
      <c r="LG43">
        <f>parameter_summary!LJ61</f>
        <v>0.318</v>
      </c>
      <c r="LH43">
        <f>parameter_summary!LK61</f>
        <v>0.31900000000000001</v>
      </c>
      <c r="LI43">
        <f>parameter_summary!LL61</f>
        <v>0.32</v>
      </c>
      <c r="LJ43">
        <f>parameter_summary!LM61</f>
        <v>0.32100000000000001</v>
      </c>
      <c r="LK43">
        <f>parameter_summary!LN61</f>
        <v>0.32200000000000001</v>
      </c>
      <c r="LL43">
        <f>parameter_summary!LO61</f>
        <v>0.32300000000000001</v>
      </c>
      <c r="LM43">
        <f>parameter_summary!LP61</f>
        <v>0.32400000000000001</v>
      </c>
      <c r="LN43">
        <f>parameter_summary!LQ61</f>
        <v>0.32500000000000001</v>
      </c>
      <c r="LO43">
        <f>parameter_summary!LR61</f>
        <v>0.32600000000000001</v>
      </c>
      <c r="LP43">
        <f>parameter_summary!LS61</f>
        <v>0.32700000000000001</v>
      </c>
      <c r="LQ43">
        <f>parameter_summary!LT61</f>
        <v>0.32800000000000001</v>
      </c>
      <c r="LR43">
        <f>parameter_summary!LU61</f>
        <v>0.32900000000000001</v>
      </c>
      <c r="LS43">
        <f>parameter_summary!LV61</f>
        <v>0.33</v>
      </c>
      <c r="LT43">
        <f>parameter_summary!LW61</f>
        <v>0.33100000000000002</v>
      </c>
      <c r="LU43">
        <f>parameter_summary!LX61</f>
        <v>0.33200000000000002</v>
      </c>
      <c r="LV43">
        <f>parameter_summary!LY61</f>
        <v>0.33300000000000002</v>
      </c>
      <c r="LW43">
        <f>parameter_summary!LZ61</f>
        <v>0.33400000000000002</v>
      </c>
      <c r="LX43">
        <f>parameter_summary!MA61</f>
        <v>0.33500000000000002</v>
      </c>
      <c r="LY43">
        <f>parameter_summary!MB61</f>
        <v>0.33600000000000002</v>
      </c>
      <c r="LZ43">
        <f>parameter_summary!MC61</f>
        <v>0.33700000000000002</v>
      </c>
      <c r="MA43">
        <f>parameter_summary!MD61</f>
        <v>0.33800000000000002</v>
      </c>
      <c r="MB43">
        <f>parameter_summary!ME61</f>
        <v>0.33900000000000002</v>
      </c>
      <c r="MC43">
        <f>parameter_summary!MF61</f>
        <v>0.34</v>
      </c>
      <c r="MD43">
        <f>parameter_summary!MG61</f>
        <v>0.34100000000000003</v>
      </c>
      <c r="ME43">
        <f>parameter_summary!MH61</f>
        <v>0.34200000000000003</v>
      </c>
      <c r="MF43">
        <f>parameter_summary!MI61</f>
        <v>0.34300000000000003</v>
      </c>
      <c r="MG43">
        <f>parameter_summary!MJ61</f>
        <v>0.34399999999999997</v>
      </c>
      <c r="MH43">
        <f>parameter_summary!MK61</f>
        <v>0.34499999999999997</v>
      </c>
      <c r="MI43">
        <f>parameter_summary!ML61</f>
        <v>0.34599999999999997</v>
      </c>
      <c r="MJ43">
        <f>parameter_summary!MM61</f>
        <v>0.34699999999999998</v>
      </c>
      <c r="MK43">
        <f>parameter_summary!MN61</f>
        <v>0.34799999999999998</v>
      </c>
      <c r="ML43">
        <f>parameter_summary!MO61</f>
        <v>0.34899999999999998</v>
      </c>
      <c r="MM43">
        <f>parameter_summary!MP61</f>
        <v>0.35</v>
      </c>
      <c r="MN43">
        <f>parameter_summary!MQ61</f>
        <v>0.35099999999999998</v>
      </c>
      <c r="MO43">
        <f>parameter_summary!MR61</f>
        <v>0.35199999999999998</v>
      </c>
      <c r="MP43">
        <f>parameter_summary!MS61</f>
        <v>0.35299999999999998</v>
      </c>
      <c r="MQ43">
        <f>parameter_summary!MT61</f>
        <v>0.35399999999999998</v>
      </c>
      <c r="MR43">
        <f>parameter_summary!MU61</f>
        <v>0.35499999999999998</v>
      </c>
      <c r="MS43">
        <f>parameter_summary!MV61</f>
        <v>0.35599999999999998</v>
      </c>
      <c r="MT43">
        <f>parameter_summary!MW61</f>
        <v>0.35699999999999998</v>
      </c>
      <c r="MU43">
        <f>parameter_summary!MX61</f>
        <v>0.35799999999999998</v>
      </c>
      <c r="MV43">
        <f>parameter_summary!MY61</f>
        <v>0.35899999999999999</v>
      </c>
      <c r="MW43">
        <f>parameter_summary!MZ61</f>
        <v>0.36</v>
      </c>
      <c r="MX43">
        <f>parameter_summary!NA61</f>
        <v>0.36099999999999999</v>
      </c>
      <c r="MY43">
        <f>parameter_summary!NB61</f>
        <v>0.36199999999999999</v>
      </c>
      <c r="MZ43">
        <f>parameter_summary!NC61</f>
        <v>0.36299999999999999</v>
      </c>
      <c r="NA43">
        <f>parameter_summary!ND61</f>
        <v>0.36399999999999999</v>
      </c>
      <c r="NB43">
        <f>parameter_summary!NE61</f>
        <v>0.36499999999999999</v>
      </c>
      <c r="NC43">
        <f>parameter_summary!NF61</f>
        <v>0.36599999999999999</v>
      </c>
      <c r="ND43">
        <f>parameter_summary!NG61</f>
        <v>0.36699999999999999</v>
      </c>
      <c r="NE43">
        <f>parameter_summary!NH61</f>
        <v>0.36799999999999999</v>
      </c>
      <c r="NF43">
        <f>parameter_summary!NI61</f>
        <v>0.36899999999999999</v>
      </c>
      <c r="NG43">
        <f>parameter_summary!NJ61</f>
        <v>0.37</v>
      </c>
      <c r="NH43">
        <f>parameter_summary!NK61</f>
        <v>0.371</v>
      </c>
      <c r="NI43">
        <f>parameter_summary!NL61</f>
        <v>0.372</v>
      </c>
      <c r="NJ43">
        <f>parameter_summary!NM61</f>
        <v>0.373</v>
      </c>
      <c r="NK43">
        <f>parameter_summary!NN61</f>
        <v>0.374</v>
      </c>
      <c r="NL43">
        <f>parameter_summary!NO61</f>
        <v>0.375</v>
      </c>
      <c r="NM43">
        <f>parameter_summary!NP61</f>
        <v>0.376</v>
      </c>
      <c r="NN43">
        <f>parameter_summary!NQ61</f>
        <v>0.377</v>
      </c>
      <c r="NO43">
        <f>parameter_summary!NR61</f>
        <v>0.378</v>
      </c>
      <c r="NP43">
        <f>parameter_summary!NS61</f>
        <v>0.379</v>
      </c>
      <c r="NQ43">
        <f>parameter_summary!NT61</f>
        <v>0.38</v>
      </c>
      <c r="NR43">
        <f>parameter_summary!NU61</f>
        <v>0.38100000000000001</v>
      </c>
      <c r="NS43">
        <f>parameter_summary!NV61</f>
        <v>0.38200000000000001</v>
      </c>
      <c r="NT43">
        <f>parameter_summary!NW61</f>
        <v>0.38300000000000001</v>
      </c>
      <c r="NU43">
        <f>parameter_summary!NX61</f>
        <v>0.38400000000000001</v>
      </c>
      <c r="NV43">
        <f>parameter_summary!NY61</f>
        <v>0.38500000000000001</v>
      </c>
      <c r="NW43">
        <f>parameter_summary!NZ61</f>
        <v>0.38600000000000001</v>
      </c>
      <c r="NX43">
        <f>parameter_summary!OA61</f>
        <v>0.38700000000000001</v>
      </c>
      <c r="NY43">
        <f>parameter_summary!OB61</f>
        <v>0.38800000000000001</v>
      </c>
      <c r="NZ43">
        <f>parameter_summary!OC61</f>
        <v>0.38900000000000001</v>
      </c>
      <c r="OA43">
        <f>parameter_summary!OD61</f>
        <v>0.39</v>
      </c>
      <c r="OB43">
        <f>parameter_summary!OE61</f>
        <v>0.39100000000000001</v>
      </c>
      <c r="OC43">
        <f>parameter_summary!OF61</f>
        <v>0.39200000000000002</v>
      </c>
      <c r="OD43">
        <f>parameter_summary!OG61</f>
        <v>0.39300000000000002</v>
      </c>
      <c r="OE43">
        <f>parameter_summary!OH61</f>
        <v>0.39400000000000002</v>
      </c>
      <c r="OF43">
        <f>parameter_summary!OI61</f>
        <v>0.39500000000000002</v>
      </c>
      <c r="OG43">
        <f>parameter_summary!OJ61</f>
        <v>0.39600000000000002</v>
      </c>
      <c r="OH43">
        <f>parameter_summary!OK61</f>
        <v>0.39700000000000002</v>
      </c>
      <c r="OI43">
        <f>parameter_summary!OL61</f>
        <v>0.39800000000000002</v>
      </c>
      <c r="OJ43">
        <f>parameter_summary!OM61</f>
        <v>0.39900000000000002</v>
      </c>
      <c r="OK43">
        <f>parameter_summary!ON61</f>
        <v>0.4</v>
      </c>
      <c r="OL43">
        <f>parameter_summary!OO61</f>
        <v>0.40100000000000002</v>
      </c>
      <c r="OM43">
        <f>parameter_summary!OP61</f>
        <v>0.40200000000000002</v>
      </c>
      <c r="ON43">
        <f>parameter_summary!OQ61</f>
        <v>0.40300000000000002</v>
      </c>
      <c r="OO43">
        <f>parameter_summary!OR61</f>
        <v>0.40400000000000003</v>
      </c>
      <c r="OP43">
        <f>parameter_summary!OS61</f>
        <v>0.40500000000000003</v>
      </c>
      <c r="OQ43">
        <f>parameter_summary!OT61</f>
        <v>0.40600000000000003</v>
      </c>
      <c r="OR43">
        <f>parameter_summary!OU61</f>
        <v>0.40699999999999997</v>
      </c>
      <c r="OS43">
        <f>parameter_summary!OV61</f>
        <v>0.40799999999999997</v>
      </c>
      <c r="OT43">
        <f>parameter_summary!OW61</f>
        <v>0.40899999999999997</v>
      </c>
      <c r="OU43">
        <f>parameter_summary!OX61</f>
        <v>0.41</v>
      </c>
      <c r="OV43">
        <f>parameter_summary!OY61</f>
        <v>0.41099999999999998</v>
      </c>
      <c r="OW43">
        <f>parameter_summary!OZ61</f>
        <v>0.41199999999999998</v>
      </c>
      <c r="OX43">
        <f>parameter_summary!PA61</f>
        <v>0.41299999999999998</v>
      </c>
      <c r="OY43">
        <f>parameter_summary!PB61</f>
        <v>0.41399999999999998</v>
      </c>
      <c r="OZ43">
        <f>parameter_summary!PC61</f>
        <v>0.41499999999999998</v>
      </c>
      <c r="PA43">
        <f>parameter_summary!PD61</f>
        <v>0.41599999999999998</v>
      </c>
      <c r="PB43">
        <f>parameter_summary!PE61</f>
        <v>0.41699999999999998</v>
      </c>
      <c r="PC43">
        <f>parameter_summary!PF61</f>
        <v>0.41799999999999998</v>
      </c>
      <c r="PD43">
        <f>parameter_summary!PG61</f>
        <v>0.41899999999999998</v>
      </c>
      <c r="PE43">
        <f>parameter_summary!PH61</f>
        <v>0.42</v>
      </c>
      <c r="PF43">
        <f>parameter_summary!PI61</f>
        <v>0.42099999999999999</v>
      </c>
      <c r="PG43">
        <f>parameter_summary!PJ61</f>
        <v>0.42199999999999999</v>
      </c>
      <c r="PH43">
        <f>parameter_summary!PK61</f>
        <v>0.42299999999999999</v>
      </c>
      <c r="PI43">
        <f>parameter_summary!PL61</f>
        <v>0.42399999999999999</v>
      </c>
      <c r="PJ43">
        <f>parameter_summary!PM61</f>
        <v>0.42499999999999999</v>
      </c>
      <c r="PK43">
        <f>parameter_summary!PN61</f>
        <v>0.42599999999999999</v>
      </c>
      <c r="PL43">
        <f>parameter_summary!PO61</f>
        <v>0.42699999999999999</v>
      </c>
      <c r="PM43">
        <f>parameter_summary!PP61</f>
        <v>0.42799999999999999</v>
      </c>
      <c r="PN43">
        <f>parameter_summary!PQ61</f>
        <v>0.42899999999999999</v>
      </c>
      <c r="PO43">
        <f>parameter_summary!PR61</f>
        <v>0.43</v>
      </c>
      <c r="PP43">
        <f>parameter_summary!PS61</f>
        <v>0.43099999999999999</v>
      </c>
      <c r="PQ43">
        <f>parameter_summary!PT61</f>
        <v>0.432</v>
      </c>
      <c r="PR43">
        <f>parameter_summary!PU61</f>
        <v>0.433</v>
      </c>
      <c r="PS43">
        <f>parameter_summary!PV61</f>
        <v>0.434</v>
      </c>
      <c r="PT43">
        <f>parameter_summary!PW61</f>
        <v>0.435</v>
      </c>
      <c r="PU43">
        <f>parameter_summary!PX61</f>
        <v>0.436</v>
      </c>
      <c r="PV43">
        <f>parameter_summary!PY61</f>
        <v>0.437</v>
      </c>
      <c r="PW43">
        <f>parameter_summary!PZ61</f>
        <v>0.438</v>
      </c>
      <c r="PX43">
        <f>parameter_summary!QA61</f>
        <v>0.439</v>
      </c>
      <c r="PY43">
        <f>parameter_summary!QB61</f>
        <v>0.44</v>
      </c>
      <c r="PZ43">
        <f>parameter_summary!QC61</f>
        <v>0.441</v>
      </c>
      <c r="QA43">
        <f>parameter_summary!QD61</f>
        <v>0.442</v>
      </c>
      <c r="QB43">
        <f>parameter_summary!QE61</f>
        <v>0.443</v>
      </c>
      <c r="QC43">
        <f>parameter_summary!QF61</f>
        <v>0.44400000000000001</v>
      </c>
      <c r="QD43">
        <f>parameter_summary!QG61</f>
        <v>0.44500000000000001</v>
      </c>
      <c r="QE43">
        <f>parameter_summary!QH61</f>
        <v>0.44600000000000001</v>
      </c>
      <c r="QF43">
        <f>parameter_summary!QI61</f>
        <v>0.44700000000000001</v>
      </c>
      <c r="QG43">
        <f>parameter_summary!QJ61</f>
        <v>0.44800000000000001</v>
      </c>
      <c r="QH43">
        <f>parameter_summary!QK61</f>
        <v>0.44900000000000001</v>
      </c>
      <c r="QI43">
        <f>parameter_summary!QL61</f>
        <v>0.45</v>
      </c>
      <c r="QJ43">
        <f>parameter_summary!QM61</f>
        <v>0.45100000000000001</v>
      </c>
      <c r="QK43">
        <f>parameter_summary!QN61</f>
        <v>0.45200000000000001</v>
      </c>
      <c r="QL43">
        <f>parameter_summary!QO61</f>
        <v>0.45300000000000001</v>
      </c>
      <c r="QM43">
        <f>parameter_summary!QP61</f>
        <v>0.45400000000000001</v>
      </c>
      <c r="QN43">
        <f>parameter_summary!QQ61</f>
        <v>0.45500000000000002</v>
      </c>
      <c r="QO43">
        <f>parameter_summary!QR61</f>
        <v>0.45600000000000002</v>
      </c>
      <c r="QP43">
        <f>parameter_summary!QS61</f>
        <v>0.45700000000000002</v>
      </c>
      <c r="QQ43">
        <f>parameter_summary!QT61</f>
        <v>0.45800000000000002</v>
      </c>
      <c r="QR43">
        <f>parameter_summary!QU61</f>
        <v>0.45900000000000002</v>
      </c>
      <c r="QS43">
        <f>parameter_summary!QV61</f>
        <v>0.46</v>
      </c>
      <c r="QT43">
        <f>parameter_summary!QW61</f>
        <v>0.46100000000000002</v>
      </c>
      <c r="QU43">
        <f>parameter_summary!QX61</f>
        <v>0.46200000000000002</v>
      </c>
      <c r="QV43">
        <f>parameter_summary!QY61</f>
        <v>0.46300000000000002</v>
      </c>
      <c r="QW43">
        <f>parameter_summary!QZ61</f>
        <v>0.46400000000000002</v>
      </c>
      <c r="QX43">
        <f>parameter_summary!RA61</f>
        <v>0.46500000000000002</v>
      </c>
      <c r="QY43">
        <f>parameter_summary!RB61</f>
        <v>0.46600000000000003</v>
      </c>
      <c r="QZ43">
        <f>parameter_summary!RC61</f>
        <v>0.46700000000000003</v>
      </c>
      <c r="RA43">
        <f>parameter_summary!RD61</f>
        <v>0.46800000000000003</v>
      </c>
      <c r="RB43">
        <f>parameter_summary!RE61</f>
        <v>0.46899999999999997</v>
      </c>
      <c r="RC43">
        <f>parameter_summary!RF61</f>
        <v>0.47</v>
      </c>
      <c r="RD43">
        <f>parameter_summary!RG61</f>
        <v>0.47099999999999997</v>
      </c>
      <c r="RE43">
        <f>parameter_summary!RH61</f>
        <v>0.47199999999999998</v>
      </c>
      <c r="RF43">
        <f>parameter_summary!RI61</f>
        <v>0.47299999999999998</v>
      </c>
      <c r="RG43">
        <f>parameter_summary!RJ61</f>
        <v>0.47399999999999998</v>
      </c>
      <c r="RH43">
        <f>parameter_summary!RK61</f>
        <v>0.47499999999999998</v>
      </c>
      <c r="RI43">
        <f>parameter_summary!RL61</f>
        <v>0.47599999999999998</v>
      </c>
      <c r="RJ43">
        <f>parameter_summary!RM61</f>
        <v>0.47699999999999998</v>
      </c>
      <c r="RK43">
        <f>parameter_summary!RN61</f>
        <v>0.47799999999999998</v>
      </c>
      <c r="RL43">
        <f>parameter_summary!RO61</f>
        <v>0.47899999999999998</v>
      </c>
      <c r="RM43">
        <f>parameter_summary!RP61</f>
        <v>0.48</v>
      </c>
      <c r="RN43">
        <f>parameter_summary!RQ61</f>
        <v>0.48099999999999998</v>
      </c>
      <c r="RO43">
        <f>parameter_summary!RR61</f>
        <v>0.48199999999999998</v>
      </c>
      <c r="RP43">
        <f>parameter_summary!RS61</f>
        <v>0.48299999999999998</v>
      </c>
      <c r="RQ43">
        <f>parameter_summary!RT61</f>
        <v>0.48399999999999999</v>
      </c>
      <c r="RR43">
        <f>parameter_summary!RU61</f>
        <v>0.48499999999999999</v>
      </c>
      <c r="RS43">
        <f>parameter_summary!RV61</f>
        <v>0.48599999999999999</v>
      </c>
      <c r="RT43">
        <f>parameter_summary!RW61</f>
        <v>0.48699999999999999</v>
      </c>
      <c r="RU43">
        <f>parameter_summary!RX61</f>
        <v>0.48799999999999999</v>
      </c>
      <c r="RV43">
        <f>parameter_summary!RY61</f>
        <v>0.48899999999999999</v>
      </c>
      <c r="RW43">
        <f>parameter_summary!RZ61</f>
        <v>0.49</v>
      </c>
      <c r="RX43">
        <f>parameter_summary!SA61</f>
        <v>0.49099999999999999</v>
      </c>
      <c r="RY43">
        <f>parameter_summary!SB61</f>
        <v>0.49199999999999999</v>
      </c>
      <c r="RZ43">
        <f>parameter_summary!SC61</f>
        <v>0.49299999999999999</v>
      </c>
      <c r="SA43">
        <f>parameter_summary!SD61</f>
        <v>0.49399999999999999</v>
      </c>
      <c r="SB43">
        <f>parameter_summary!SE61</f>
        <v>0.495</v>
      </c>
      <c r="SC43">
        <f>parameter_summary!SF61</f>
        <v>0.496</v>
      </c>
      <c r="SD43">
        <f>parameter_summary!SG61</f>
        <v>0.497</v>
      </c>
      <c r="SE43">
        <f>parameter_summary!SH61</f>
        <v>0.498</v>
      </c>
      <c r="SF43">
        <f>parameter_summary!SI61</f>
        <v>0.499</v>
      </c>
      <c r="SG43">
        <f>parameter_summary!SJ61</f>
        <v>0.5</v>
      </c>
      <c r="SH43">
        <f>parameter_summary!SK61</f>
        <v>0.501</v>
      </c>
      <c r="SI43">
        <f>parameter_summary!SL61</f>
        <v>0.502</v>
      </c>
      <c r="SJ43">
        <f>parameter_summary!SM61</f>
        <v>0.503</v>
      </c>
      <c r="SK43">
        <f>parameter_summary!SN61</f>
        <v>0.504</v>
      </c>
      <c r="SL43">
        <f>parameter_summary!SO61</f>
        <v>0.505</v>
      </c>
      <c r="SM43">
        <f>parameter_summary!SP61</f>
        <v>0.50600000000000001</v>
      </c>
      <c r="SN43">
        <f>parameter_summary!SQ61</f>
        <v>0.50700000000000001</v>
      </c>
      <c r="SO43">
        <f>parameter_summary!SR61</f>
        <v>0.50800000000000001</v>
      </c>
      <c r="SP43">
        <f>parameter_summary!SS61</f>
        <v>0.50900000000000001</v>
      </c>
      <c r="SQ43">
        <f>parameter_summary!ST61</f>
        <v>0.51</v>
      </c>
      <c r="SR43">
        <f>parameter_summary!SU61</f>
        <v>0.51100000000000001</v>
      </c>
      <c r="SS43">
        <f>parameter_summary!SV61</f>
        <v>0.51200000000000001</v>
      </c>
      <c r="ST43">
        <f>parameter_summary!SW61</f>
        <v>0.51300000000000001</v>
      </c>
      <c r="SU43">
        <f>parameter_summary!SX61</f>
        <v>0.51400000000000001</v>
      </c>
      <c r="SV43">
        <f>parameter_summary!SY61</f>
        <v>0.51500000000000001</v>
      </c>
      <c r="SW43">
        <f>parameter_summary!SZ61</f>
        <v>0.51600000000000001</v>
      </c>
      <c r="SX43">
        <f>parameter_summary!TA61</f>
        <v>0.51700000000000002</v>
      </c>
      <c r="SY43">
        <f>parameter_summary!TB61</f>
        <v>0.51800000000000002</v>
      </c>
      <c r="SZ43">
        <f>parameter_summary!TC61</f>
        <v>0.51900000000000002</v>
      </c>
      <c r="TA43">
        <f>parameter_summary!TD61</f>
        <v>0.52</v>
      </c>
      <c r="TB43">
        <f>parameter_summary!TE61</f>
        <v>0.52100000000000002</v>
      </c>
      <c r="TC43">
        <f>parameter_summary!TF61</f>
        <v>0.52200000000000002</v>
      </c>
      <c r="TD43">
        <f>parameter_summary!TG61</f>
        <v>0.52300000000000002</v>
      </c>
      <c r="TE43">
        <f>parameter_summary!TH61</f>
        <v>0.52400000000000002</v>
      </c>
      <c r="TF43">
        <f>parameter_summary!TI61</f>
        <v>0.52500000000000002</v>
      </c>
      <c r="TG43">
        <f>parameter_summary!TJ61</f>
        <v>0.52600000000000002</v>
      </c>
      <c r="TH43">
        <f>parameter_summary!TK61</f>
        <v>0.52700000000000002</v>
      </c>
      <c r="TI43">
        <f>parameter_summary!TL61</f>
        <v>0.52800000000000002</v>
      </c>
      <c r="TJ43">
        <f>parameter_summary!TM61</f>
        <v>0.52900000000000003</v>
      </c>
      <c r="TK43">
        <f>parameter_summary!TN61</f>
        <v>0.53</v>
      </c>
      <c r="TL43">
        <f>parameter_summary!TO61</f>
        <v>0.53100000000000003</v>
      </c>
      <c r="TM43">
        <f>parameter_summary!TP61</f>
        <v>0.53200000000000003</v>
      </c>
      <c r="TN43">
        <f>parameter_summary!TQ61</f>
        <v>0.53300000000000003</v>
      </c>
      <c r="TO43">
        <f>parameter_summary!TR61</f>
        <v>0.53400000000000003</v>
      </c>
      <c r="TP43">
        <f>parameter_summary!TS61</f>
        <v>0.53500000000000003</v>
      </c>
      <c r="TQ43">
        <f>parameter_summary!TT61</f>
        <v>0.53600000000000003</v>
      </c>
      <c r="TR43">
        <f>parameter_summary!TU61</f>
        <v>0.53700000000000003</v>
      </c>
      <c r="TS43">
        <f>parameter_summary!TV61</f>
        <v>0.53800000000000003</v>
      </c>
      <c r="TT43">
        <f>parameter_summary!TW61</f>
        <v>0.53900000000000003</v>
      </c>
      <c r="TU43">
        <f>parameter_summary!TX61</f>
        <v>0.54</v>
      </c>
      <c r="TV43">
        <f>parameter_summary!TY61</f>
        <v>0.54100000000000004</v>
      </c>
      <c r="TW43">
        <f>parameter_summary!TZ61</f>
        <v>0.54200000000000004</v>
      </c>
      <c r="TX43">
        <f>parameter_summary!UA61</f>
        <v>0.54300000000000004</v>
      </c>
      <c r="TY43">
        <f>parameter_summary!UB61</f>
        <v>0.54400000000000004</v>
      </c>
      <c r="TZ43">
        <f>parameter_summary!UC61</f>
        <v>0.54500000000000004</v>
      </c>
      <c r="UA43">
        <f>parameter_summary!UD61</f>
        <v>0.54600000000000004</v>
      </c>
      <c r="UB43">
        <f>parameter_summary!UE61</f>
        <v>0.54700000000000004</v>
      </c>
      <c r="UC43">
        <f>parameter_summary!UF61</f>
        <v>0.54800000000000004</v>
      </c>
      <c r="UD43">
        <f>parameter_summary!UG61</f>
        <v>0.54900000000000004</v>
      </c>
      <c r="UE43">
        <f>parameter_summary!UH61</f>
        <v>0.55000000000000004</v>
      </c>
      <c r="UF43">
        <f>parameter_summary!UI61</f>
        <v>0.55100000000000005</v>
      </c>
      <c r="UG43">
        <f>parameter_summary!UJ61</f>
        <v>0.55200000000000005</v>
      </c>
      <c r="UH43">
        <f>parameter_summary!UK61</f>
        <v>0.55300000000000005</v>
      </c>
      <c r="UI43">
        <f>parameter_summary!UL61</f>
        <v>0.55400000000000005</v>
      </c>
      <c r="UJ43">
        <f>parameter_summary!UM61</f>
        <v>0.55500000000000005</v>
      </c>
      <c r="UK43">
        <f>parameter_summary!UN61</f>
        <v>0.55600000000000005</v>
      </c>
      <c r="UL43">
        <f>parameter_summary!UO61</f>
        <v>0.55700000000000005</v>
      </c>
      <c r="UM43">
        <f>parameter_summary!UP61</f>
        <v>0.55800000000000005</v>
      </c>
      <c r="UN43">
        <f>parameter_summary!UQ61</f>
        <v>0.55900000000000005</v>
      </c>
      <c r="UO43">
        <f>parameter_summary!UR61</f>
        <v>0.56000000000000005</v>
      </c>
      <c r="UP43">
        <f>parameter_summary!US61</f>
        <v>0.56100000000000005</v>
      </c>
      <c r="UQ43">
        <f>parameter_summary!UT61</f>
        <v>0.56200000000000006</v>
      </c>
      <c r="UR43">
        <f>parameter_summary!UU61</f>
        <v>0.56299999999999994</v>
      </c>
      <c r="US43">
        <f>parameter_summary!UV61</f>
        <v>0.56399999999999995</v>
      </c>
      <c r="UT43">
        <f>parameter_summary!UW61</f>
        <v>0.56499999999999995</v>
      </c>
      <c r="UU43">
        <f>parameter_summary!UX61</f>
        <v>0.56599999999999995</v>
      </c>
      <c r="UV43">
        <f>parameter_summary!UY61</f>
        <v>0.56699999999999995</v>
      </c>
      <c r="UW43">
        <f>parameter_summary!UZ61</f>
        <v>0.56799999999999995</v>
      </c>
      <c r="UX43">
        <f>parameter_summary!VA61</f>
        <v>0.56899999999999995</v>
      </c>
      <c r="UY43">
        <f>parameter_summary!VB61</f>
        <v>0.56999999999999995</v>
      </c>
      <c r="UZ43">
        <f>parameter_summary!VC61</f>
        <v>0.57099999999999995</v>
      </c>
      <c r="VA43">
        <f>parameter_summary!VD61</f>
        <v>0.57199999999999995</v>
      </c>
      <c r="VB43">
        <f>parameter_summary!VE61</f>
        <v>0.57299999999999995</v>
      </c>
      <c r="VC43">
        <f>parameter_summary!VF61</f>
        <v>0.57399999999999995</v>
      </c>
      <c r="VD43">
        <f>parameter_summary!VG61</f>
        <v>0.57499999999999996</v>
      </c>
      <c r="VE43">
        <f>parameter_summary!VH61</f>
        <v>0.57599999999999996</v>
      </c>
      <c r="VF43">
        <f>parameter_summary!VI61</f>
        <v>0.57699999999999996</v>
      </c>
      <c r="VG43">
        <f>parameter_summary!VJ61</f>
        <v>0.57799999999999996</v>
      </c>
      <c r="VH43">
        <f>parameter_summary!VK61</f>
        <v>0.57899999999999996</v>
      </c>
      <c r="VI43">
        <f>parameter_summary!VL61</f>
        <v>0.57999999999999996</v>
      </c>
      <c r="VJ43">
        <f>parameter_summary!VM61</f>
        <v>0.58099999999999996</v>
      </c>
      <c r="VK43">
        <f>parameter_summary!VN61</f>
        <v>0.58199999999999996</v>
      </c>
      <c r="VL43">
        <f>parameter_summary!VO61</f>
        <v>0.58299999999999996</v>
      </c>
      <c r="VM43">
        <f>parameter_summary!VP61</f>
        <v>0.58399999999999996</v>
      </c>
      <c r="VN43">
        <f>parameter_summary!VQ61</f>
        <v>0.58499999999999996</v>
      </c>
      <c r="VO43">
        <f>parameter_summary!VR61</f>
        <v>0.58599999999999997</v>
      </c>
      <c r="VP43">
        <f>parameter_summary!VS61</f>
        <v>0.58699999999999997</v>
      </c>
      <c r="VQ43">
        <f>parameter_summary!VT61</f>
        <v>0.58799999999999997</v>
      </c>
      <c r="VR43">
        <f>parameter_summary!VU61</f>
        <v>0.58899999999999997</v>
      </c>
      <c r="VS43">
        <f>parameter_summary!VV61</f>
        <v>0.59</v>
      </c>
      <c r="VT43">
        <f>parameter_summary!VW61</f>
        <v>0.59099999999999997</v>
      </c>
      <c r="VU43">
        <f>parameter_summary!VX61</f>
        <v>0.59199999999999997</v>
      </c>
      <c r="VV43">
        <f>parameter_summary!VY61</f>
        <v>0.59299999999999997</v>
      </c>
      <c r="VW43">
        <f>parameter_summary!VZ61</f>
        <v>0.59399999999999997</v>
      </c>
      <c r="VX43">
        <f>parameter_summary!WA61</f>
        <v>0.59499999999999997</v>
      </c>
      <c r="VY43">
        <f>parameter_summary!WB61</f>
        <v>0.59599999999999997</v>
      </c>
      <c r="VZ43">
        <f>parameter_summary!WC61</f>
        <v>0.59699999999999998</v>
      </c>
      <c r="WA43">
        <f>parameter_summary!WD61</f>
        <v>0.59799999999999998</v>
      </c>
      <c r="WB43">
        <f>parameter_summary!WE61</f>
        <v>0.59899999999999998</v>
      </c>
      <c r="WC43">
        <f>parameter_summary!WF61</f>
        <v>0.6</v>
      </c>
      <c r="WD43">
        <f>parameter_summary!WG61</f>
        <v>0.60099999999999998</v>
      </c>
      <c r="WE43">
        <f>parameter_summary!WH61</f>
        <v>0.60199999999999998</v>
      </c>
      <c r="WF43">
        <f>parameter_summary!WI61</f>
        <v>0.60299999999999998</v>
      </c>
      <c r="WG43">
        <f>parameter_summary!WJ61</f>
        <v>0.60399999999999998</v>
      </c>
      <c r="WH43">
        <f>parameter_summary!WK61</f>
        <v>0.60499999999999998</v>
      </c>
      <c r="WI43">
        <f>parameter_summary!WL61</f>
        <v>0.60599999999999998</v>
      </c>
      <c r="WJ43">
        <f>parameter_summary!WM61</f>
        <v>0.60699999999999998</v>
      </c>
      <c r="WK43">
        <f>parameter_summary!WN61</f>
        <v>0.60799999999999998</v>
      </c>
      <c r="WL43">
        <f>parameter_summary!WO61</f>
        <v>0.60899999999999999</v>
      </c>
      <c r="WM43">
        <f>parameter_summary!WP61</f>
        <v>0.61</v>
      </c>
      <c r="WN43">
        <f>parameter_summary!WQ61</f>
        <v>0.61099999999999999</v>
      </c>
      <c r="WO43">
        <f>parameter_summary!WR61</f>
        <v>0.61199999999999999</v>
      </c>
      <c r="WP43">
        <f>parameter_summary!WS61</f>
        <v>0.61299999999999999</v>
      </c>
      <c r="WQ43">
        <f>parameter_summary!WT61</f>
        <v>0.61399999999999999</v>
      </c>
      <c r="WR43">
        <f>parameter_summary!WU61</f>
        <v>0.61499999999999999</v>
      </c>
      <c r="WS43">
        <f>parameter_summary!WV61</f>
        <v>0.61599999999999999</v>
      </c>
      <c r="WT43">
        <f>parameter_summary!WW61</f>
        <v>0.61699999999999999</v>
      </c>
      <c r="WU43">
        <f>parameter_summary!WX61</f>
        <v>0.61799999999999999</v>
      </c>
      <c r="WV43">
        <f>parameter_summary!WY61</f>
        <v>0.61899999999999999</v>
      </c>
      <c r="WW43">
        <f>parameter_summary!WZ61</f>
        <v>0.62</v>
      </c>
      <c r="WX43">
        <f>parameter_summary!XA61</f>
        <v>0.621</v>
      </c>
      <c r="WY43">
        <f>parameter_summary!XB61</f>
        <v>0.622</v>
      </c>
      <c r="WZ43">
        <f>parameter_summary!XC61</f>
        <v>0.623</v>
      </c>
      <c r="XA43">
        <f>parameter_summary!XD61</f>
        <v>0.624</v>
      </c>
      <c r="XB43">
        <f>parameter_summary!XE61</f>
        <v>0.625</v>
      </c>
      <c r="XC43">
        <f>parameter_summary!XF61</f>
        <v>0.626</v>
      </c>
      <c r="XD43">
        <f>parameter_summary!XG61</f>
        <v>0.627</v>
      </c>
      <c r="XE43">
        <f>parameter_summary!XH61</f>
        <v>0.628</v>
      </c>
      <c r="XF43">
        <f>parameter_summary!XI61</f>
        <v>0.629</v>
      </c>
      <c r="XG43">
        <f>parameter_summary!XJ61</f>
        <v>0.63</v>
      </c>
      <c r="XH43">
        <f>parameter_summary!XK61</f>
        <v>0.63100000000000001</v>
      </c>
      <c r="XI43">
        <f>parameter_summary!XL61</f>
        <v>0.63200000000000001</v>
      </c>
      <c r="XJ43">
        <f>parameter_summary!XM61</f>
        <v>0.63300000000000001</v>
      </c>
      <c r="XK43">
        <f>parameter_summary!XN61</f>
        <v>0.63400000000000001</v>
      </c>
      <c r="XL43">
        <f>parameter_summary!XO61</f>
        <v>0.63500000000000001</v>
      </c>
      <c r="XM43">
        <f>parameter_summary!XP61</f>
        <v>0.63600000000000001</v>
      </c>
      <c r="XN43">
        <f>parameter_summary!XQ61</f>
        <v>0.63700000000000001</v>
      </c>
      <c r="XO43">
        <f>parameter_summary!XR61</f>
        <v>0.63800000000000001</v>
      </c>
      <c r="XP43">
        <f>parameter_summary!XS61</f>
        <v>0.63900000000000001</v>
      </c>
      <c r="XQ43">
        <f>parameter_summary!XT61</f>
        <v>0.64</v>
      </c>
      <c r="XR43">
        <f>parameter_summary!XU61</f>
        <v>0.64100000000000001</v>
      </c>
      <c r="XS43">
        <f>parameter_summary!XV61</f>
        <v>0.64200000000000002</v>
      </c>
      <c r="XT43">
        <f>parameter_summary!XW61</f>
        <v>0.64300000000000002</v>
      </c>
      <c r="XU43">
        <f>parameter_summary!XX61</f>
        <v>0.64400000000000002</v>
      </c>
      <c r="XV43">
        <f>parameter_summary!XY61</f>
        <v>0.64500000000000002</v>
      </c>
      <c r="XW43">
        <f>parameter_summary!XZ61</f>
        <v>0.64600000000000002</v>
      </c>
      <c r="XX43">
        <f>parameter_summary!YA61</f>
        <v>0.64700000000000002</v>
      </c>
      <c r="XY43">
        <f>parameter_summary!YB61</f>
        <v>0.64800000000000002</v>
      </c>
      <c r="XZ43">
        <f>parameter_summary!YC61</f>
        <v>0.64900000000000002</v>
      </c>
      <c r="YA43">
        <f>parameter_summary!YD61</f>
        <v>0.65</v>
      </c>
      <c r="YB43">
        <f>parameter_summary!YE61</f>
        <v>0.65100000000000002</v>
      </c>
      <c r="YC43">
        <f>parameter_summary!YF61</f>
        <v>0.65200000000000002</v>
      </c>
      <c r="YD43">
        <f>parameter_summary!YG61</f>
        <v>0.65300000000000002</v>
      </c>
      <c r="YE43">
        <f>parameter_summary!YH61</f>
        <v>0.65400000000000003</v>
      </c>
      <c r="YF43">
        <f>parameter_summary!YI61</f>
        <v>0.65500000000000003</v>
      </c>
      <c r="YG43">
        <f>parameter_summary!YJ61</f>
        <v>0.65600000000000003</v>
      </c>
      <c r="YH43">
        <f>parameter_summary!YK61</f>
        <v>0.65700000000000003</v>
      </c>
      <c r="YI43">
        <f>parameter_summary!YL61</f>
        <v>0.65800000000000003</v>
      </c>
      <c r="YJ43">
        <f>parameter_summary!YM61</f>
        <v>0.65900000000000003</v>
      </c>
      <c r="YK43">
        <f>parameter_summary!YN61</f>
        <v>0.66</v>
      </c>
      <c r="YL43">
        <f>parameter_summary!YO61</f>
        <v>0.66100000000000003</v>
      </c>
      <c r="YM43">
        <f>parameter_summary!YP61</f>
        <v>0.66200000000000003</v>
      </c>
      <c r="YN43">
        <f>parameter_summary!YQ61</f>
        <v>0.66300000000000003</v>
      </c>
      <c r="YO43">
        <f>parameter_summary!YR61</f>
        <v>0.66400000000000003</v>
      </c>
      <c r="YP43">
        <f>parameter_summary!YS61</f>
        <v>0.66500000000000004</v>
      </c>
      <c r="YQ43">
        <f>parameter_summary!YT61</f>
        <v>0.66600000000000004</v>
      </c>
      <c r="YR43">
        <f>parameter_summary!YU61</f>
        <v>0.66700000000000004</v>
      </c>
      <c r="YS43">
        <f>parameter_summary!YV61</f>
        <v>0.66800000000000004</v>
      </c>
      <c r="YT43">
        <f>parameter_summary!YW61</f>
        <v>0.66900000000000004</v>
      </c>
      <c r="YU43">
        <f>parameter_summary!YX61</f>
        <v>0.67</v>
      </c>
      <c r="YV43">
        <f>parameter_summary!YY61</f>
        <v>0.67100000000000004</v>
      </c>
      <c r="YW43">
        <f>parameter_summary!YZ61</f>
        <v>0.67200000000000004</v>
      </c>
      <c r="YX43">
        <f>parameter_summary!ZA61</f>
        <v>0.67300000000000004</v>
      </c>
      <c r="YY43">
        <f>parameter_summary!ZB61</f>
        <v>0.67400000000000004</v>
      </c>
      <c r="YZ43">
        <f>parameter_summary!ZC61</f>
        <v>0.67500000000000004</v>
      </c>
      <c r="ZA43">
        <f>parameter_summary!ZD61</f>
        <v>0.67600000000000005</v>
      </c>
      <c r="ZB43">
        <f>parameter_summary!ZE61</f>
        <v>0.67700000000000005</v>
      </c>
      <c r="ZC43">
        <f>parameter_summary!ZF61</f>
        <v>0.67800000000000005</v>
      </c>
      <c r="ZD43">
        <f>parameter_summary!ZG61</f>
        <v>0.67900000000000005</v>
      </c>
      <c r="ZE43">
        <f>parameter_summary!ZH61</f>
        <v>0.68</v>
      </c>
      <c r="ZF43">
        <f>parameter_summary!ZI61</f>
        <v>0.68100000000000005</v>
      </c>
      <c r="ZG43">
        <f>parameter_summary!ZJ61</f>
        <v>0.68200000000000005</v>
      </c>
      <c r="ZH43">
        <f>parameter_summary!ZK61</f>
        <v>0.68300000000000005</v>
      </c>
      <c r="ZI43">
        <f>parameter_summary!ZL61</f>
        <v>0.68400000000000005</v>
      </c>
      <c r="ZJ43">
        <f>parameter_summary!ZM61</f>
        <v>0.68500000000000005</v>
      </c>
      <c r="ZK43">
        <f>parameter_summary!ZN61</f>
        <v>0.68600000000000005</v>
      </c>
      <c r="ZL43">
        <f>parameter_summary!ZO61</f>
        <v>0.68700000000000006</v>
      </c>
      <c r="ZM43">
        <f>parameter_summary!ZP61</f>
        <v>0.68799999999999994</v>
      </c>
      <c r="ZN43">
        <f>parameter_summary!ZQ61</f>
        <v>0.68899999999999995</v>
      </c>
      <c r="ZO43">
        <f>parameter_summary!ZR61</f>
        <v>0.69</v>
      </c>
      <c r="ZP43">
        <f>parameter_summary!ZS61</f>
        <v>0.69099999999999995</v>
      </c>
      <c r="ZQ43">
        <f>parameter_summary!ZT61</f>
        <v>0.69199999999999995</v>
      </c>
      <c r="ZR43">
        <f>parameter_summary!ZU61</f>
        <v>0.69299999999999995</v>
      </c>
      <c r="ZS43">
        <f>parameter_summary!ZV61</f>
        <v>0.69399999999999995</v>
      </c>
      <c r="ZT43">
        <f>parameter_summary!ZW61</f>
        <v>0.69499999999999995</v>
      </c>
      <c r="ZU43">
        <f>parameter_summary!ZX61</f>
        <v>0.69599999999999995</v>
      </c>
      <c r="ZV43">
        <f>parameter_summary!ZY61</f>
        <v>0.69699999999999995</v>
      </c>
      <c r="ZW43">
        <f>parameter_summary!ZZ61</f>
        <v>0.69799999999999995</v>
      </c>
      <c r="ZX43">
        <f>parameter_summary!AAA61</f>
        <v>0.69899999999999995</v>
      </c>
      <c r="ZY43">
        <f>parameter_summary!AAB61</f>
        <v>0.7</v>
      </c>
      <c r="ZZ43">
        <f>parameter_summary!AAC61</f>
        <v>0.70099999999999996</v>
      </c>
      <c r="AAA43">
        <f>parameter_summary!AAD61</f>
        <v>0.70199999999999996</v>
      </c>
      <c r="AAB43">
        <f>parameter_summary!AAE61</f>
        <v>0.70299999999999996</v>
      </c>
      <c r="AAC43">
        <f>parameter_summary!AAF61</f>
        <v>0.70399999999999996</v>
      </c>
      <c r="AAD43">
        <f>parameter_summary!AAG61</f>
        <v>0.70499999999999996</v>
      </c>
      <c r="AAE43">
        <f>parameter_summary!AAH61</f>
        <v>0.70599999999999996</v>
      </c>
      <c r="AAF43">
        <f>parameter_summary!AAI61</f>
        <v>0.70699999999999996</v>
      </c>
      <c r="AAG43">
        <f>parameter_summary!AAJ61</f>
        <v>0.70799999999999996</v>
      </c>
      <c r="AAH43">
        <f>parameter_summary!AAK61</f>
        <v>0.70899999999999996</v>
      </c>
      <c r="AAI43">
        <f>parameter_summary!AAL61</f>
        <v>0.71</v>
      </c>
      <c r="AAJ43">
        <f>parameter_summary!AAM61</f>
        <v>0.71099999999999997</v>
      </c>
      <c r="AAK43">
        <f>parameter_summary!AAN61</f>
        <v>0.71199999999999997</v>
      </c>
      <c r="AAL43">
        <f>parameter_summary!AAO61</f>
        <v>0.71299999999999997</v>
      </c>
      <c r="AAM43">
        <f>parameter_summary!AAP61</f>
        <v>0.71399999999999997</v>
      </c>
      <c r="AAN43">
        <f>parameter_summary!AAQ61</f>
        <v>0.71499999999999997</v>
      </c>
      <c r="AAO43">
        <f>parameter_summary!AAR61</f>
        <v>0.71599999999999997</v>
      </c>
      <c r="AAP43">
        <f>parameter_summary!AAS61</f>
        <v>0.71699999999999997</v>
      </c>
      <c r="AAQ43">
        <f>parameter_summary!AAT61</f>
        <v>0.71799999999999997</v>
      </c>
      <c r="AAR43">
        <f>parameter_summary!AAU61</f>
        <v>0.71899999999999997</v>
      </c>
      <c r="AAS43">
        <f>parameter_summary!AAV61</f>
        <v>0.72</v>
      </c>
      <c r="AAT43">
        <f>parameter_summary!AAW61</f>
        <v>0.72099999999999997</v>
      </c>
      <c r="AAU43">
        <f>parameter_summary!AAX61</f>
        <v>0.72199999999999998</v>
      </c>
      <c r="AAV43">
        <f>parameter_summary!AAY61</f>
        <v>0.72299999999999998</v>
      </c>
      <c r="AAW43">
        <f>parameter_summary!AAZ61</f>
        <v>0.72399999999999998</v>
      </c>
      <c r="AAX43">
        <f>parameter_summary!ABA61</f>
        <v>0.72499999999999998</v>
      </c>
      <c r="AAY43">
        <f>parameter_summary!ABB61</f>
        <v>0.72599999999999998</v>
      </c>
      <c r="AAZ43">
        <f>parameter_summary!ABC61</f>
        <v>0.72699999999999998</v>
      </c>
      <c r="ABA43">
        <f>parameter_summary!ABD61</f>
        <v>0.72799999999999998</v>
      </c>
      <c r="ABB43">
        <f>parameter_summary!ABE61</f>
        <v>0.72899999999999998</v>
      </c>
      <c r="ABC43">
        <f>parameter_summary!ABF61</f>
        <v>0.73</v>
      </c>
      <c r="ABD43">
        <f>parameter_summary!ABG61</f>
        <v>0.73099999999999998</v>
      </c>
      <c r="ABE43">
        <f>parameter_summary!ABH61</f>
        <v>0.73199999999999998</v>
      </c>
      <c r="ABF43">
        <f>parameter_summary!ABI61</f>
        <v>0.73299999999999998</v>
      </c>
      <c r="ABG43">
        <f>parameter_summary!ABJ61</f>
        <v>0.73399999999999999</v>
      </c>
      <c r="ABH43">
        <f>parameter_summary!ABK61</f>
        <v>0.73499999999999999</v>
      </c>
      <c r="ABI43">
        <f>parameter_summary!ABL61</f>
        <v>0.73599999999999999</v>
      </c>
      <c r="ABJ43">
        <f>parameter_summary!ABM61</f>
        <v>0.73699999999999999</v>
      </c>
      <c r="ABK43">
        <f>parameter_summary!ABN61</f>
        <v>0.73799999999999999</v>
      </c>
      <c r="ABL43">
        <f>parameter_summary!ABO61</f>
        <v>0.73899999999999999</v>
      </c>
      <c r="ABM43">
        <f>parameter_summary!ABP61</f>
        <v>0.74</v>
      </c>
      <c r="ABN43">
        <f>parameter_summary!ABQ61</f>
        <v>0.74099999999999999</v>
      </c>
      <c r="ABO43">
        <f>parameter_summary!ABR61</f>
        <v>0.74199999999999999</v>
      </c>
      <c r="ABP43">
        <f>parameter_summary!ABS61</f>
        <v>0.74299999999999999</v>
      </c>
      <c r="ABQ43">
        <f>parameter_summary!ABT61</f>
        <v>0.74399999999999999</v>
      </c>
      <c r="ABR43">
        <f>parameter_summary!ABU61</f>
        <v>0.745</v>
      </c>
      <c r="ABS43">
        <f>parameter_summary!ABV61</f>
        <v>0.746</v>
      </c>
      <c r="ABT43">
        <f>parameter_summary!ABW61</f>
        <v>0.747</v>
      </c>
      <c r="ABU43">
        <f>parameter_summary!ABX61</f>
        <v>0.748</v>
      </c>
      <c r="ABV43">
        <f>parameter_summary!ABY61</f>
        <v>0.749</v>
      </c>
      <c r="ABW43">
        <f>parameter_summary!ABZ61</f>
        <v>0.75</v>
      </c>
      <c r="ABX43">
        <f>parameter_summary!ACA61</f>
        <v>0.751</v>
      </c>
      <c r="ABY43">
        <f>parameter_summary!ACB61</f>
        <v>0.752</v>
      </c>
      <c r="ABZ43">
        <f>parameter_summary!ACC61</f>
        <v>0.753</v>
      </c>
      <c r="ACA43">
        <f>parameter_summary!ACD61</f>
        <v>0.754</v>
      </c>
      <c r="ACB43">
        <f>parameter_summary!ACE61</f>
        <v>0.755</v>
      </c>
      <c r="ACC43">
        <f>parameter_summary!ACF61</f>
        <v>0.75600000000000001</v>
      </c>
      <c r="ACD43">
        <f>parameter_summary!ACG61</f>
        <v>0.75700000000000001</v>
      </c>
      <c r="ACE43">
        <f>parameter_summary!ACH61</f>
        <v>0.75800000000000001</v>
      </c>
      <c r="ACF43">
        <f>parameter_summary!ACI61</f>
        <v>0.75900000000000001</v>
      </c>
      <c r="ACG43">
        <f>parameter_summary!ACJ61</f>
        <v>0.76</v>
      </c>
      <c r="ACH43">
        <f>parameter_summary!ACK61</f>
        <v>0.76100000000000001</v>
      </c>
      <c r="ACI43">
        <f>parameter_summary!ACL61</f>
        <v>0.76200000000000001</v>
      </c>
      <c r="ACJ43">
        <f>parameter_summary!ACM61</f>
        <v>0.76300000000000001</v>
      </c>
      <c r="ACK43">
        <f>parameter_summary!ACN61</f>
        <v>0.76400000000000001</v>
      </c>
      <c r="ACL43">
        <f>parameter_summary!ACO61</f>
        <v>0.76500000000000001</v>
      </c>
      <c r="ACM43">
        <f>parameter_summary!ACP61</f>
        <v>0.76600000000000001</v>
      </c>
      <c r="ACN43">
        <f>parameter_summary!ACQ61</f>
        <v>0.76700000000000002</v>
      </c>
      <c r="ACO43">
        <f>parameter_summary!ACR61</f>
        <v>0.76800000000000002</v>
      </c>
      <c r="ACP43">
        <f>parameter_summary!ACS61</f>
        <v>0.76900000000000002</v>
      </c>
      <c r="ACQ43">
        <f>parameter_summary!ACT61</f>
        <v>0.77</v>
      </c>
      <c r="ACR43">
        <f>parameter_summary!ACU61</f>
        <v>0.77100000000000002</v>
      </c>
      <c r="ACS43">
        <f>parameter_summary!ACV61</f>
        <v>0.77200000000000002</v>
      </c>
      <c r="ACT43">
        <f>parameter_summary!ACW61</f>
        <v>0.77300000000000002</v>
      </c>
      <c r="ACU43">
        <f>parameter_summary!ACX61</f>
        <v>0.77400000000000002</v>
      </c>
      <c r="ACV43">
        <f>parameter_summary!ACY61</f>
        <v>0.77500000000000002</v>
      </c>
      <c r="ACW43">
        <f>parameter_summary!ACZ61</f>
        <v>0.77600000000000002</v>
      </c>
      <c r="ACX43">
        <f>parameter_summary!ADA61</f>
        <v>0.77700000000000002</v>
      </c>
      <c r="ACY43">
        <f>parameter_summary!ADB61</f>
        <v>0.77800000000000002</v>
      </c>
      <c r="ACZ43">
        <f>parameter_summary!ADC61</f>
        <v>0.77900000000000003</v>
      </c>
      <c r="ADA43">
        <f>parameter_summary!ADD61</f>
        <v>0.78</v>
      </c>
      <c r="ADB43">
        <f>parameter_summary!ADE61</f>
        <v>0.78100000000000003</v>
      </c>
      <c r="ADC43">
        <f>parameter_summary!ADF61</f>
        <v>0.78200000000000003</v>
      </c>
      <c r="ADD43">
        <f>parameter_summary!ADG61</f>
        <v>0.78300000000000003</v>
      </c>
      <c r="ADE43">
        <f>parameter_summary!ADH61</f>
        <v>0.78400000000000003</v>
      </c>
      <c r="ADF43">
        <f>parameter_summary!ADI61</f>
        <v>0.78500000000000003</v>
      </c>
      <c r="ADG43">
        <f>parameter_summary!ADJ61</f>
        <v>0.78600000000000003</v>
      </c>
      <c r="ADH43">
        <f>parameter_summary!ADK61</f>
        <v>0.78700000000000003</v>
      </c>
      <c r="ADI43">
        <f>parameter_summary!ADL61</f>
        <v>0.78800000000000003</v>
      </c>
      <c r="ADJ43">
        <f>parameter_summary!ADM61</f>
        <v>0.78900000000000003</v>
      </c>
      <c r="ADK43">
        <f>parameter_summary!ADN61</f>
        <v>0.79</v>
      </c>
      <c r="ADL43">
        <f>parameter_summary!ADO61</f>
        <v>0.79100000000000004</v>
      </c>
      <c r="ADM43">
        <f>parameter_summary!ADP61</f>
        <v>0.79200000000000004</v>
      </c>
      <c r="ADN43">
        <f>parameter_summary!ADQ61</f>
        <v>0.79300000000000004</v>
      </c>
      <c r="ADO43">
        <f>parameter_summary!ADR61</f>
        <v>0.79400000000000004</v>
      </c>
      <c r="ADP43">
        <f>parameter_summary!ADS61</f>
        <v>0.79500000000000004</v>
      </c>
      <c r="ADQ43">
        <f>parameter_summary!ADT61</f>
        <v>0.79600000000000004</v>
      </c>
      <c r="ADR43">
        <f>parameter_summary!ADU61</f>
        <v>0.79700000000000004</v>
      </c>
      <c r="ADS43">
        <f>parameter_summary!ADV61</f>
        <v>0.79800000000000004</v>
      </c>
      <c r="ADT43">
        <f>parameter_summary!ADW61</f>
        <v>0.79900000000000004</v>
      </c>
      <c r="ADU43">
        <f>parameter_summary!ADX61</f>
        <v>0.8</v>
      </c>
      <c r="ADV43">
        <f>parameter_summary!ADY61</f>
        <v>0.80100000000000005</v>
      </c>
      <c r="ADW43">
        <f>parameter_summary!ADZ61</f>
        <v>0.80200000000000005</v>
      </c>
      <c r="ADX43">
        <f>parameter_summary!AEA61</f>
        <v>0.80300000000000005</v>
      </c>
      <c r="ADY43">
        <f>parameter_summary!AEB61</f>
        <v>0.80400000000000005</v>
      </c>
      <c r="ADZ43">
        <f>parameter_summary!AEC61</f>
        <v>0.80500000000000005</v>
      </c>
      <c r="AEA43">
        <f>parameter_summary!AED61</f>
        <v>0.80600000000000005</v>
      </c>
      <c r="AEB43">
        <f>parameter_summary!AEE61</f>
        <v>0.80700000000000005</v>
      </c>
      <c r="AEC43">
        <f>parameter_summary!AEF61</f>
        <v>0.80800000000000005</v>
      </c>
      <c r="AED43">
        <f>parameter_summary!AEG61</f>
        <v>0.80900000000000005</v>
      </c>
      <c r="AEE43">
        <f>parameter_summary!AEH61</f>
        <v>0.81</v>
      </c>
      <c r="AEF43">
        <f>parameter_summary!AEI61</f>
        <v>0.81100000000000005</v>
      </c>
      <c r="AEG43">
        <f>parameter_summary!AEJ61</f>
        <v>0.81200000000000006</v>
      </c>
      <c r="AEH43">
        <f>parameter_summary!AEK61</f>
        <v>0.81299999999999994</v>
      </c>
      <c r="AEI43">
        <f>parameter_summary!AEL61</f>
        <v>0.81399999999999995</v>
      </c>
      <c r="AEJ43">
        <f>parameter_summary!AEM61</f>
        <v>0.81499999999999995</v>
      </c>
      <c r="AEK43">
        <f>parameter_summary!AEN61</f>
        <v>0.81599999999999995</v>
      </c>
      <c r="AEL43">
        <f>parameter_summary!AEO61</f>
        <v>0.81699999999999995</v>
      </c>
      <c r="AEM43">
        <f>parameter_summary!AEP61</f>
        <v>0.81799999999999995</v>
      </c>
      <c r="AEN43">
        <f>parameter_summary!AEQ61</f>
        <v>0.81899999999999995</v>
      </c>
      <c r="AEO43">
        <f>parameter_summary!AER61</f>
        <v>0.82</v>
      </c>
      <c r="AEP43">
        <f>parameter_summary!AES61</f>
        <v>0.82099999999999995</v>
      </c>
      <c r="AEQ43">
        <f>parameter_summary!AET61</f>
        <v>0.82199999999999995</v>
      </c>
      <c r="AER43">
        <f>parameter_summary!AEU61</f>
        <v>0.82299999999999995</v>
      </c>
      <c r="AES43">
        <f>parameter_summary!AEV61</f>
        <v>0.82399999999999995</v>
      </c>
      <c r="AET43">
        <f>parameter_summary!AEW61</f>
        <v>0.82499999999999996</v>
      </c>
      <c r="AEU43">
        <f>parameter_summary!AEX61</f>
        <v>0.82599999999999996</v>
      </c>
      <c r="AEV43">
        <f>parameter_summary!AEY61</f>
        <v>0.82699999999999996</v>
      </c>
      <c r="AEW43">
        <f>parameter_summary!AEZ61</f>
        <v>0.82799999999999996</v>
      </c>
      <c r="AEX43">
        <f>parameter_summary!AFA61</f>
        <v>0.82899999999999996</v>
      </c>
      <c r="AEY43">
        <f>parameter_summary!AFB61</f>
        <v>0.83</v>
      </c>
      <c r="AEZ43">
        <f>parameter_summary!AFC61</f>
        <v>0.83099999999999996</v>
      </c>
      <c r="AFA43">
        <f>parameter_summary!AFD61</f>
        <v>0.83199999999999996</v>
      </c>
      <c r="AFB43">
        <f>parameter_summary!AFE61</f>
        <v>0.83299999999999996</v>
      </c>
      <c r="AFC43">
        <f>parameter_summary!AFF61</f>
        <v>0.83399999999999996</v>
      </c>
      <c r="AFD43">
        <f>parameter_summary!AFG61</f>
        <v>0.83499999999999996</v>
      </c>
      <c r="AFE43">
        <f>parameter_summary!AFH61</f>
        <v>0.83599999999999997</v>
      </c>
      <c r="AFF43">
        <f>parameter_summary!AFI61</f>
        <v>0.83699999999999997</v>
      </c>
      <c r="AFG43">
        <f>parameter_summary!AFJ61</f>
        <v>0.83799999999999997</v>
      </c>
      <c r="AFH43">
        <f>parameter_summary!AFK61</f>
        <v>0.83899999999999997</v>
      </c>
      <c r="AFI43">
        <f>parameter_summary!AFL61</f>
        <v>0.84</v>
      </c>
      <c r="AFJ43">
        <f>parameter_summary!AFM61</f>
        <v>0.84099999999999997</v>
      </c>
      <c r="AFK43">
        <f>parameter_summary!AFN61</f>
        <v>0.84199999999999997</v>
      </c>
      <c r="AFL43">
        <f>parameter_summary!AFO61</f>
        <v>0.84299999999999997</v>
      </c>
      <c r="AFM43">
        <f>parameter_summary!AFP61</f>
        <v>0.84399999999999997</v>
      </c>
      <c r="AFN43">
        <f>parameter_summary!AFQ61</f>
        <v>0.84499999999999997</v>
      </c>
      <c r="AFO43">
        <f>parameter_summary!AFR61</f>
        <v>0.84599999999999997</v>
      </c>
      <c r="AFP43">
        <f>parameter_summary!AFS61</f>
        <v>0.84699999999999998</v>
      </c>
      <c r="AFQ43">
        <f>parameter_summary!AFT61</f>
        <v>0.84799999999999998</v>
      </c>
      <c r="AFR43">
        <f>parameter_summary!AFU61</f>
        <v>0.84899999999999998</v>
      </c>
      <c r="AFS43">
        <f>parameter_summary!AFV61</f>
        <v>0.85</v>
      </c>
      <c r="AFT43">
        <f>parameter_summary!AFW61</f>
        <v>0.85099999999999998</v>
      </c>
      <c r="AFU43">
        <f>parameter_summary!AFX61</f>
        <v>0.85199999999999998</v>
      </c>
      <c r="AFV43">
        <f>parameter_summary!AFY61</f>
        <v>0.85299999999999998</v>
      </c>
      <c r="AFW43">
        <f>parameter_summary!AFZ61</f>
        <v>0.85399999999999998</v>
      </c>
      <c r="AFX43">
        <f>parameter_summary!AGA61</f>
        <v>0.85499999999999998</v>
      </c>
      <c r="AFY43">
        <f>parameter_summary!AGB61</f>
        <v>0.85599999999999998</v>
      </c>
      <c r="AFZ43">
        <f>parameter_summary!AGC61</f>
        <v>0.85699999999999998</v>
      </c>
      <c r="AGA43">
        <f>parameter_summary!AGD61</f>
        <v>0.85799999999999998</v>
      </c>
      <c r="AGB43">
        <f>parameter_summary!AGE61</f>
        <v>0.85899999999999999</v>
      </c>
      <c r="AGC43">
        <f>parameter_summary!AGF61</f>
        <v>0.86</v>
      </c>
      <c r="AGD43">
        <f>parameter_summary!AGG61</f>
        <v>0.86099999999999999</v>
      </c>
      <c r="AGE43">
        <f>parameter_summary!AGH61</f>
        <v>0.86199999999999999</v>
      </c>
      <c r="AGF43">
        <f>parameter_summary!AGI61</f>
        <v>0.86299999999999999</v>
      </c>
      <c r="AGG43">
        <f>parameter_summary!AGJ61</f>
        <v>0.86399999999999999</v>
      </c>
      <c r="AGH43">
        <f>parameter_summary!AGK61</f>
        <v>0.86499999999999999</v>
      </c>
      <c r="AGI43">
        <f>parameter_summary!AGL61</f>
        <v>0.86599999999999999</v>
      </c>
      <c r="AGJ43">
        <f>parameter_summary!AGM61</f>
        <v>0.86699999999999999</v>
      </c>
      <c r="AGK43">
        <f>parameter_summary!AGN61</f>
        <v>0.86799999999999999</v>
      </c>
      <c r="AGL43">
        <f>parameter_summary!AGO61</f>
        <v>0.86899999999999999</v>
      </c>
      <c r="AGM43">
        <f>parameter_summary!AGP61</f>
        <v>0.87</v>
      </c>
      <c r="AGN43">
        <f>parameter_summary!AGQ61</f>
        <v>0.871</v>
      </c>
      <c r="AGO43">
        <f>parameter_summary!AGR61</f>
        <v>0.872</v>
      </c>
      <c r="AGP43">
        <f>parameter_summary!AGS61</f>
        <v>0.873</v>
      </c>
      <c r="AGQ43">
        <f>parameter_summary!AGT61</f>
        <v>0.874</v>
      </c>
      <c r="AGR43">
        <f>parameter_summary!AGU61</f>
        <v>0.875</v>
      </c>
      <c r="AGS43">
        <f>parameter_summary!AGV61</f>
        <v>0.876</v>
      </c>
      <c r="AGT43">
        <f>parameter_summary!AGW61</f>
        <v>0.877</v>
      </c>
      <c r="AGU43">
        <f>parameter_summary!AGX61</f>
        <v>0.878</v>
      </c>
      <c r="AGV43">
        <f>parameter_summary!AGY61</f>
        <v>0.879</v>
      </c>
      <c r="AGW43">
        <f>parameter_summary!AGZ61</f>
        <v>0.88</v>
      </c>
      <c r="AGX43">
        <f>parameter_summary!AHA61</f>
        <v>0.88100000000000001</v>
      </c>
      <c r="AGY43">
        <f>parameter_summary!AHB61</f>
        <v>0.88200000000000001</v>
      </c>
      <c r="AGZ43">
        <f>parameter_summary!AHC61</f>
        <v>0.88300000000000001</v>
      </c>
      <c r="AHA43">
        <f>parameter_summary!AHD61</f>
        <v>0.88400000000000001</v>
      </c>
      <c r="AHB43">
        <f>parameter_summary!AHE61</f>
        <v>0.88500000000000001</v>
      </c>
      <c r="AHC43">
        <f>parameter_summary!AHF61</f>
        <v>0.88600000000000001</v>
      </c>
      <c r="AHD43">
        <f>parameter_summary!AHG61</f>
        <v>0.88700000000000001</v>
      </c>
      <c r="AHE43">
        <f>parameter_summary!AHH61</f>
        <v>0.88800000000000001</v>
      </c>
      <c r="AHF43">
        <f>parameter_summary!AHI61</f>
        <v>0.88900000000000001</v>
      </c>
      <c r="AHG43">
        <f>parameter_summary!AHJ61</f>
        <v>0.89</v>
      </c>
      <c r="AHH43">
        <f>parameter_summary!AHK61</f>
        <v>0.89100000000000001</v>
      </c>
      <c r="AHI43">
        <f>parameter_summary!AHL61</f>
        <v>0.89200000000000002</v>
      </c>
      <c r="AHJ43">
        <f>parameter_summary!AHM61</f>
        <v>0.89300000000000002</v>
      </c>
      <c r="AHK43">
        <f>parameter_summary!AHN61</f>
        <v>0.89400000000000002</v>
      </c>
      <c r="AHL43">
        <f>parameter_summary!AHO61</f>
        <v>0.89500000000000002</v>
      </c>
      <c r="AHM43">
        <f>parameter_summary!AHP61</f>
        <v>0.89600000000000002</v>
      </c>
      <c r="AHN43">
        <f>parameter_summary!AHQ61</f>
        <v>0.89700000000000002</v>
      </c>
      <c r="AHO43">
        <f>parameter_summary!AHR61</f>
        <v>0.89800000000000002</v>
      </c>
      <c r="AHP43">
        <f>parameter_summary!AHS61</f>
        <v>0.89900000000000002</v>
      </c>
      <c r="AHQ43">
        <f>parameter_summary!AHT61</f>
        <v>0.9</v>
      </c>
      <c r="AHR43">
        <f>parameter_summary!AHU61</f>
        <v>0.90100000000000002</v>
      </c>
      <c r="AHS43">
        <f>parameter_summary!AHV61</f>
        <v>0.90200000000000002</v>
      </c>
      <c r="AHT43">
        <f>parameter_summary!AHW61</f>
        <v>0.90300000000000002</v>
      </c>
      <c r="AHU43">
        <f>parameter_summary!AHX61</f>
        <v>0.90400000000000003</v>
      </c>
      <c r="AHV43">
        <f>parameter_summary!AHY61</f>
        <v>0.90500000000000003</v>
      </c>
      <c r="AHW43">
        <f>parameter_summary!AHZ61</f>
        <v>0.90600000000000003</v>
      </c>
      <c r="AHX43">
        <f>parameter_summary!AIA61</f>
        <v>0.90700000000000003</v>
      </c>
      <c r="AHY43">
        <f>parameter_summary!AIB61</f>
        <v>0.90800000000000003</v>
      </c>
      <c r="AHZ43">
        <f>parameter_summary!AIC61</f>
        <v>0.90900000000000003</v>
      </c>
      <c r="AIA43">
        <f>parameter_summary!AID61</f>
        <v>0.91</v>
      </c>
      <c r="AIB43">
        <f>parameter_summary!AIE61</f>
        <v>0.91100000000000003</v>
      </c>
      <c r="AIC43">
        <f>parameter_summary!AIF61</f>
        <v>0.91200000000000003</v>
      </c>
      <c r="AID43">
        <f>parameter_summary!AIG61</f>
        <v>0.91300000000000003</v>
      </c>
      <c r="AIE43">
        <f>parameter_summary!AIH61</f>
        <v>0.91400000000000003</v>
      </c>
      <c r="AIF43">
        <f>parameter_summary!AII61</f>
        <v>0.91500000000000004</v>
      </c>
      <c r="AIG43">
        <f>parameter_summary!AIJ61</f>
        <v>0.91600000000000004</v>
      </c>
      <c r="AIH43">
        <f>parameter_summary!AIK61</f>
        <v>0.91700000000000004</v>
      </c>
      <c r="AII43">
        <f>parameter_summary!AIL61</f>
        <v>0.91800000000000004</v>
      </c>
      <c r="AIJ43">
        <f>parameter_summary!AIM61</f>
        <v>0.91900000000000004</v>
      </c>
      <c r="AIK43">
        <f>parameter_summary!AIN61</f>
        <v>0.92</v>
      </c>
      <c r="AIL43">
        <f>parameter_summary!AIO61</f>
        <v>0.92100000000000004</v>
      </c>
      <c r="AIM43">
        <f>parameter_summary!AIP61</f>
        <v>0.92200000000000004</v>
      </c>
      <c r="AIN43">
        <f>parameter_summary!AIQ61</f>
        <v>0.92300000000000004</v>
      </c>
      <c r="AIO43">
        <f>parameter_summary!AIR61</f>
        <v>0.92400000000000004</v>
      </c>
      <c r="AIP43">
        <f>parameter_summary!AIS61</f>
        <v>0.92500000000000004</v>
      </c>
      <c r="AIQ43">
        <f>parameter_summary!AIT61</f>
        <v>0.92600000000000005</v>
      </c>
      <c r="AIR43">
        <f>parameter_summary!AIU61</f>
        <v>0.92700000000000005</v>
      </c>
      <c r="AIS43">
        <f>parameter_summary!AIV61</f>
        <v>0.92800000000000005</v>
      </c>
      <c r="AIT43">
        <f>parameter_summary!AIW61</f>
        <v>0.92900000000000005</v>
      </c>
      <c r="AIU43">
        <f>parameter_summary!AIX61</f>
        <v>0.93</v>
      </c>
      <c r="AIV43">
        <f>parameter_summary!AIY61</f>
        <v>0.93100000000000005</v>
      </c>
      <c r="AIW43">
        <f>parameter_summary!AIZ61</f>
        <v>0.93200000000000005</v>
      </c>
      <c r="AIX43">
        <f>parameter_summary!AJA61</f>
        <v>0.93300000000000005</v>
      </c>
      <c r="AIY43">
        <f>parameter_summary!AJB61</f>
        <v>0.93400000000000005</v>
      </c>
      <c r="AIZ43">
        <f>parameter_summary!AJC61</f>
        <v>0.93500000000000005</v>
      </c>
      <c r="AJA43">
        <f>parameter_summary!AJD61</f>
        <v>0.93600000000000005</v>
      </c>
      <c r="AJB43">
        <f>parameter_summary!AJE61</f>
        <v>0.93700000000000006</v>
      </c>
      <c r="AJC43">
        <f>parameter_summary!AJF61</f>
        <v>0.93799999999999994</v>
      </c>
      <c r="AJD43">
        <f>parameter_summary!AJG61</f>
        <v>0.93899999999999995</v>
      </c>
      <c r="AJE43">
        <f>parameter_summary!AJH61</f>
        <v>0.94</v>
      </c>
      <c r="AJF43">
        <f>parameter_summary!AJI61</f>
        <v>0.94099999999999995</v>
      </c>
      <c r="AJG43">
        <f>parameter_summary!AJJ61</f>
        <v>0.94199999999999995</v>
      </c>
      <c r="AJH43">
        <f>parameter_summary!AJK61</f>
        <v>0.94299999999999995</v>
      </c>
      <c r="AJI43">
        <f>parameter_summary!AJL61</f>
        <v>0.94399999999999995</v>
      </c>
      <c r="AJJ43">
        <f>parameter_summary!AJM61</f>
        <v>0.94499999999999995</v>
      </c>
      <c r="AJK43">
        <f>parameter_summary!AJN61</f>
        <v>0.94599999999999995</v>
      </c>
      <c r="AJL43">
        <f>parameter_summary!AJO61</f>
        <v>0.94699999999999995</v>
      </c>
      <c r="AJM43">
        <f>parameter_summary!AJP61</f>
        <v>0.94799999999999995</v>
      </c>
      <c r="AJN43">
        <f>parameter_summary!AJQ61</f>
        <v>0.94899999999999995</v>
      </c>
      <c r="AJO43">
        <f>parameter_summary!AJR61</f>
        <v>0.95</v>
      </c>
      <c r="AJP43">
        <f>parameter_summary!AJS61</f>
        <v>0.95099999999999996</v>
      </c>
      <c r="AJQ43">
        <f>parameter_summary!AJT61</f>
        <v>0.95199999999999996</v>
      </c>
      <c r="AJR43">
        <f>parameter_summary!AJU61</f>
        <v>0.95299999999999996</v>
      </c>
      <c r="AJS43">
        <f>parameter_summary!AJV61</f>
        <v>0.95399999999999996</v>
      </c>
      <c r="AJT43">
        <f>parameter_summary!AJW61</f>
        <v>0.95499999999999996</v>
      </c>
      <c r="AJU43">
        <f>parameter_summary!AJX61</f>
        <v>0.95599999999999996</v>
      </c>
      <c r="AJV43">
        <f>parameter_summary!AJY61</f>
        <v>0.95699999999999996</v>
      </c>
      <c r="AJW43">
        <f>parameter_summary!AJZ61</f>
        <v>0.95799999999999996</v>
      </c>
      <c r="AJX43">
        <f>parameter_summary!AKA61</f>
        <v>0.95899999999999996</v>
      </c>
      <c r="AJY43">
        <f>parameter_summary!AKB61</f>
        <v>0.96</v>
      </c>
      <c r="AJZ43">
        <f>parameter_summary!AKC61</f>
        <v>0.96099999999999997</v>
      </c>
      <c r="AKA43">
        <f>parameter_summary!AKD61</f>
        <v>0.96199999999999997</v>
      </c>
      <c r="AKB43">
        <f>parameter_summary!AKE61</f>
        <v>0.96299999999999997</v>
      </c>
      <c r="AKC43">
        <f>parameter_summary!AKF61</f>
        <v>0.96399999999999997</v>
      </c>
      <c r="AKD43">
        <f>parameter_summary!AKG61</f>
        <v>0.96499999999999997</v>
      </c>
      <c r="AKE43">
        <f>parameter_summary!AKH61</f>
        <v>0.96599999999999997</v>
      </c>
      <c r="AKF43">
        <f>parameter_summary!AKI61</f>
        <v>0.96699999999999997</v>
      </c>
      <c r="AKG43">
        <f>parameter_summary!AKJ61</f>
        <v>0.96799999999999997</v>
      </c>
      <c r="AKH43">
        <f>parameter_summary!AKK61</f>
        <v>0.96899999999999997</v>
      </c>
      <c r="AKI43">
        <f>parameter_summary!AKL61</f>
        <v>0.97</v>
      </c>
      <c r="AKJ43">
        <f>parameter_summary!AKM61</f>
        <v>0.97099999999999997</v>
      </c>
      <c r="AKK43">
        <f>parameter_summary!AKN61</f>
        <v>0.97199999999999998</v>
      </c>
      <c r="AKL43">
        <f>parameter_summary!AKO61</f>
        <v>0.97299999999999998</v>
      </c>
      <c r="AKM43">
        <f>parameter_summary!AKP61</f>
        <v>0.97399999999999998</v>
      </c>
      <c r="AKN43">
        <f>parameter_summary!AKQ61</f>
        <v>0.97499999999999998</v>
      </c>
      <c r="AKO43">
        <f>parameter_summary!AKR61</f>
        <v>0.97599999999999998</v>
      </c>
      <c r="AKP43">
        <f>parameter_summary!AKS61</f>
        <v>0.97699999999999998</v>
      </c>
      <c r="AKQ43">
        <f>parameter_summary!AKT61</f>
        <v>0.97799999999999998</v>
      </c>
      <c r="AKR43">
        <f>parameter_summary!AKU61</f>
        <v>0.97899999999999998</v>
      </c>
      <c r="AKS43">
        <f>parameter_summary!AKV61</f>
        <v>0.98</v>
      </c>
      <c r="AKT43">
        <f>parameter_summary!AKW61</f>
        <v>0.98099999999999998</v>
      </c>
      <c r="AKU43">
        <f>parameter_summary!AKX61</f>
        <v>0.98199999999999998</v>
      </c>
      <c r="AKV43">
        <f>parameter_summary!AKY61</f>
        <v>0.98299999999999998</v>
      </c>
      <c r="AKW43">
        <f>parameter_summary!AKZ61</f>
        <v>0.98399999999999999</v>
      </c>
      <c r="AKX43">
        <f>parameter_summary!ALA61</f>
        <v>0.98499999999999999</v>
      </c>
      <c r="AKY43">
        <f>parameter_summary!ALB61</f>
        <v>0.98599999999999999</v>
      </c>
      <c r="AKZ43">
        <f>parameter_summary!ALC61</f>
        <v>0.98699999999999999</v>
      </c>
      <c r="ALA43">
        <f>parameter_summary!ALD61</f>
        <v>0.98799999999999999</v>
      </c>
      <c r="ALB43">
        <f>parameter_summary!ALE61</f>
        <v>0.98899999999999999</v>
      </c>
      <c r="ALC43">
        <f>parameter_summary!ALF61</f>
        <v>0.99</v>
      </c>
      <c r="ALD43">
        <f>parameter_summary!ALG61</f>
        <v>0.99099999999999999</v>
      </c>
      <c r="ALE43">
        <f>parameter_summary!ALH61</f>
        <v>0.99199999999999999</v>
      </c>
      <c r="ALF43">
        <f>parameter_summary!ALI61</f>
        <v>0.99299999999999999</v>
      </c>
      <c r="ALG43">
        <f>parameter_summary!ALJ61</f>
        <v>0.99399999999999999</v>
      </c>
      <c r="ALH43">
        <f>parameter_summary!ALK61</f>
        <v>0.995</v>
      </c>
      <c r="ALI43">
        <f>parameter_summary!ALL61</f>
        <v>0.996</v>
      </c>
      <c r="ALJ43">
        <f>parameter_summary!ALM61</f>
        <v>0.997</v>
      </c>
      <c r="ALK43">
        <f>parameter_summary!ALN61</f>
        <v>0.998</v>
      </c>
      <c r="ALL43">
        <f>parameter_summary!ALO61</f>
        <v>0.999</v>
      </c>
      <c r="ALM43">
        <f>parameter_summary!ALP61</f>
        <v>1</v>
      </c>
    </row>
  </sheetData>
  <pageMargins left="0.7" right="0.7" top="0.78740157499999996" bottom="0.78740157499999996"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H9"/>
  <sheetViews>
    <sheetView zoomScale="80" zoomScaleNormal="80" zoomScalePageLayoutView="80" workbookViewId="0">
      <selection activeCell="B32" sqref="B32"/>
    </sheetView>
  </sheetViews>
  <sheetFormatPr defaultColWidth="10.75" defaultRowHeight="15"/>
  <cols>
    <col min="1" max="1" width="56.75" style="17" bestFit="1" customWidth="1"/>
    <col min="2" max="2" width="16.25" style="17" customWidth="1"/>
    <col min="3" max="3" width="4.5" style="20" bestFit="1" customWidth="1"/>
    <col min="4" max="30" width="4.75" style="17" customWidth="1"/>
    <col min="31" max="16384" width="10.75" style="17"/>
  </cols>
  <sheetData>
    <row r="1" spans="1:34">
      <c r="A1" s="13" t="s">
        <v>27</v>
      </c>
      <c r="B1" s="13" t="s">
        <v>26</v>
      </c>
      <c r="C1" s="16"/>
    </row>
    <row r="2" spans="1:34">
      <c r="A2" s="18" t="s">
        <v>25</v>
      </c>
      <c r="B2" s="18" t="s">
        <v>24</v>
      </c>
      <c r="C2" s="36" t="s">
        <v>23</v>
      </c>
      <c r="D2" s="37">
        <v>1990</v>
      </c>
      <c r="E2" s="37">
        <v>1991</v>
      </c>
      <c r="F2" s="37">
        <v>1992</v>
      </c>
      <c r="G2" s="37">
        <v>1993</v>
      </c>
      <c r="H2" s="37">
        <v>1994</v>
      </c>
      <c r="I2" s="37">
        <v>1995</v>
      </c>
      <c r="J2" s="37">
        <v>1996</v>
      </c>
      <c r="K2" s="37">
        <v>1997</v>
      </c>
      <c r="L2" s="37">
        <v>1998</v>
      </c>
      <c r="M2" s="37">
        <v>1999</v>
      </c>
      <c r="N2" s="37">
        <v>2000</v>
      </c>
      <c r="O2" s="37">
        <v>2001</v>
      </c>
      <c r="P2" s="37">
        <v>2002</v>
      </c>
      <c r="Q2" s="37">
        <v>2003</v>
      </c>
      <c r="R2" s="37">
        <v>2004</v>
      </c>
      <c r="S2" s="37">
        <v>2005</v>
      </c>
      <c r="T2" s="37">
        <v>2006</v>
      </c>
      <c r="U2" s="37">
        <v>2007</v>
      </c>
      <c r="V2" s="37">
        <v>2008</v>
      </c>
      <c r="W2" s="37">
        <v>2009</v>
      </c>
      <c r="X2" s="37">
        <v>2010</v>
      </c>
      <c r="Y2" s="37">
        <v>2011</v>
      </c>
      <c r="Z2" s="37">
        <v>2012</v>
      </c>
      <c r="AA2" s="37">
        <v>2013</v>
      </c>
      <c r="AB2" s="37">
        <v>2014</v>
      </c>
      <c r="AC2" s="37">
        <v>2015</v>
      </c>
      <c r="AD2" s="37">
        <v>2016</v>
      </c>
    </row>
    <row r="4" spans="1:34">
      <c r="A4" s="17" t="str">
        <f>CONCATENATE("Articles containing: ",AE4," AND ",AF4)</f>
        <v>Articles containing: Informationskampagne AND solarenergie</v>
      </c>
      <c r="B4" s="68" t="s">
        <v>122</v>
      </c>
      <c r="C4" s="20" t="s">
        <v>123</v>
      </c>
      <c r="D4" s="37"/>
      <c r="E4" s="37"/>
      <c r="F4" s="37"/>
      <c r="G4" s="37"/>
      <c r="H4" s="37"/>
      <c r="I4" s="37"/>
      <c r="J4" s="37"/>
      <c r="K4" s="37"/>
      <c r="L4" s="37"/>
      <c r="M4" s="37"/>
      <c r="N4" s="37">
        <v>2</v>
      </c>
      <c r="O4" s="37">
        <v>1</v>
      </c>
      <c r="P4" s="37">
        <v>2</v>
      </c>
      <c r="Q4" s="37">
        <v>0</v>
      </c>
      <c r="R4" s="37">
        <v>1</v>
      </c>
      <c r="S4" s="37">
        <v>2</v>
      </c>
      <c r="T4" s="37">
        <v>5</v>
      </c>
      <c r="U4" s="37">
        <v>5</v>
      </c>
      <c r="V4" s="37">
        <v>6</v>
      </c>
      <c r="W4" s="37">
        <v>1</v>
      </c>
      <c r="X4" s="37">
        <v>1</v>
      </c>
      <c r="Y4" s="37">
        <v>1</v>
      </c>
      <c r="Z4" s="37">
        <v>4</v>
      </c>
      <c r="AA4" s="37">
        <v>1</v>
      </c>
      <c r="AB4" s="37">
        <v>0</v>
      </c>
      <c r="AC4" s="37">
        <v>3</v>
      </c>
      <c r="AD4" s="37">
        <v>0</v>
      </c>
      <c r="AE4" s="17" t="s">
        <v>124</v>
      </c>
      <c r="AF4" s="17" t="s">
        <v>125</v>
      </c>
      <c r="AG4" s="17" t="s">
        <v>126</v>
      </c>
      <c r="AH4" s="17" t="s">
        <v>127</v>
      </c>
    </row>
    <row r="5" spans="1:34">
      <c r="A5" s="17" t="str">
        <f>CONCATENATE("Articles containing: ",AE5," AND ",AF5)</f>
        <v>Articles containing: Informationskampagne AND sonnenenergie</v>
      </c>
      <c r="B5" s="68" t="s">
        <v>122</v>
      </c>
      <c r="C5" s="20" t="s">
        <v>123</v>
      </c>
      <c r="I5" s="37">
        <v>1</v>
      </c>
      <c r="J5" s="37">
        <v>0</v>
      </c>
      <c r="K5" s="37">
        <v>0</v>
      </c>
      <c r="L5" s="37">
        <v>1</v>
      </c>
      <c r="M5" s="37">
        <v>0</v>
      </c>
      <c r="N5" s="37">
        <v>2</v>
      </c>
      <c r="O5" s="37">
        <v>0</v>
      </c>
      <c r="P5" s="37">
        <v>0</v>
      </c>
      <c r="Q5" s="37">
        <v>1</v>
      </c>
      <c r="R5" s="37">
        <v>0</v>
      </c>
      <c r="S5" s="37">
        <v>2</v>
      </c>
      <c r="T5" s="37">
        <v>3</v>
      </c>
      <c r="U5" s="37">
        <v>4</v>
      </c>
      <c r="V5" s="37">
        <v>3</v>
      </c>
      <c r="W5" s="37">
        <v>1</v>
      </c>
      <c r="X5" s="37">
        <v>7</v>
      </c>
      <c r="Y5" s="37">
        <v>2</v>
      </c>
      <c r="Z5" s="37">
        <v>4</v>
      </c>
      <c r="AA5" s="37">
        <v>0</v>
      </c>
      <c r="AB5" s="37">
        <v>0</v>
      </c>
      <c r="AC5" s="37">
        <v>3</v>
      </c>
      <c r="AD5" s="37">
        <v>1</v>
      </c>
      <c r="AE5" s="17" t="s">
        <v>124</v>
      </c>
      <c r="AF5" s="17" t="s">
        <v>128</v>
      </c>
      <c r="AG5" s="17" t="s">
        <v>126</v>
      </c>
      <c r="AH5" s="17" t="s">
        <v>127</v>
      </c>
    </row>
    <row r="6" spans="1:34">
      <c r="A6" s="17" t="str">
        <f>CONCATENATE("Articles containing: ",AE6," AND ",AF6)</f>
        <v>Articles containing: Informationskampagne AND photovoltaik</v>
      </c>
      <c r="B6" s="309" t="s">
        <v>122</v>
      </c>
      <c r="C6" s="20" t="s">
        <v>123</v>
      </c>
      <c r="N6" s="37">
        <v>1</v>
      </c>
      <c r="O6" s="37">
        <v>0</v>
      </c>
      <c r="P6" s="37">
        <v>0</v>
      </c>
      <c r="Q6" s="37">
        <v>0</v>
      </c>
      <c r="R6" s="37">
        <v>0</v>
      </c>
      <c r="S6" s="37">
        <v>0</v>
      </c>
      <c r="T6" s="37">
        <v>2</v>
      </c>
      <c r="U6" s="37">
        <v>1</v>
      </c>
      <c r="V6" s="37">
        <v>3</v>
      </c>
      <c r="W6" s="37">
        <v>0</v>
      </c>
      <c r="X6" s="37">
        <v>5</v>
      </c>
      <c r="Y6" s="37">
        <v>0</v>
      </c>
      <c r="Z6" s="37">
        <v>3</v>
      </c>
      <c r="AA6" s="37">
        <v>6</v>
      </c>
      <c r="AB6" s="37">
        <v>3</v>
      </c>
      <c r="AC6" s="37">
        <v>4</v>
      </c>
      <c r="AD6" s="37">
        <v>0</v>
      </c>
      <c r="AE6" s="17" t="s">
        <v>124</v>
      </c>
      <c r="AF6" s="17" t="s">
        <v>129</v>
      </c>
      <c r="AG6" s="17" t="s">
        <v>126</v>
      </c>
      <c r="AH6" s="17" t="s">
        <v>127</v>
      </c>
    </row>
    <row r="7" spans="1:34">
      <c r="A7" s="17" t="s">
        <v>130</v>
      </c>
      <c r="D7" s="17">
        <v>0</v>
      </c>
      <c r="E7" s="17">
        <v>0</v>
      </c>
      <c r="F7" s="17">
        <v>0</v>
      </c>
      <c r="G7" s="17">
        <v>0</v>
      </c>
      <c r="H7" s="17">
        <v>0</v>
      </c>
      <c r="I7" s="17">
        <f>SUM(I4:I6)</f>
        <v>1</v>
      </c>
      <c r="J7" s="17">
        <f t="shared" ref="J7:AD7" si="0">SUM(J4:J6)</f>
        <v>0</v>
      </c>
      <c r="K7" s="17">
        <f t="shared" si="0"/>
        <v>0</v>
      </c>
      <c r="L7" s="17">
        <f t="shared" si="0"/>
        <v>1</v>
      </c>
      <c r="M7" s="17">
        <f t="shared" si="0"/>
        <v>0</v>
      </c>
      <c r="N7" s="17">
        <f t="shared" si="0"/>
        <v>5</v>
      </c>
      <c r="O7" s="17">
        <f t="shared" si="0"/>
        <v>1</v>
      </c>
      <c r="P7" s="17">
        <f t="shared" si="0"/>
        <v>2</v>
      </c>
      <c r="Q7" s="17">
        <f t="shared" si="0"/>
        <v>1</v>
      </c>
      <c r="R7" s="17">
        <f t="shared" si="0"/>
        <v>1</v>
      </c>
      <c r="S7" s="17">
        <f t="shared" si="0"/>
        <v>4</v>
      </c>
      <c r="T7" s="17">
        <f t="shared" si="0"/>
        <v>10</v>
      </c>
      <c r="U7" s="17">
        <f t="shared" si="0"/>
        <v>10</v>
      </c>
      <c r="V7" s="17">
        <f t="shared" si="0"/>
        <v>12</v>
      </c>
      <c r="W7" s="17">
        <f t="shared" si="0"/>
        <v>2</v>
      </c>
      <c r="X7" s="17">
        <f t="shared" si="0"/>
        <v>13</v>
      </c>
      <c r="Y7" s="17">
        <f t="shared" si="0"/>
        <v>3</v>
      </c>
      <c r="Z7" s="17">
        <f t="shared" si="0"/>
        <v>11</v>
      </c>
      <c r="AA7" s="17">
        <f t="shared" si="0"/>
        <v>7</v>
      </c>
      <c r="AB7" s="17">
        <f t="shared" si="0"/>
        <v>3</v>
      </c>
      <c r="AC7" s="17">
        <f t="shared" si="0"/>
        <v>10</v>
      </c>
      <c r="AD7" s="17">
        <f t="shared" si="0"/>
        <v>1</v>
      </c>
    </row>
    <row r="8" spans="1:34">
      <c r="B8" s="17" t="s">
        <v>131</v>
      </c>
      <c r="D8" s="17">
        <v>0</v>
      </c>
      <c r="E8" s="17">
        <v>0</v>
      </c>
      <c r="F8" s="17">
        <v>0</v>
      </c>
      <c r="G8" s="17">
        <v>0</v>
      </c>
      <c r="H8" s="17">
        <v>0</v>
      </c>
      <c r="I8" s="17">
        <v>0</v>
      </c>
      <c r="J8" s="17">
        <v>1</v>
      </c>
      <c r="K8" s="17">
        <v>1</v>
      </c>
      <c r="L8" s="17">
        <v>1</v>
      </c>
      <c r="M8" s="17">
        <v>1</v>
      </c>
      <c r="N8" s="17">
        <v>1</v>
      </c>
      <c r="O8" s="17">
        <v>2</v>
      </c>
      <c r="P8" s="17">
        <v>2</v>
      </c>
      <c r="Q8" s="17">
        <v>2</v>
      </c>
      <c r="R8" s="17">
        <v>2</v>
      </c>
      <c r="S8" s="17">
        <v>3</v>
      </c>
      <c r="T8" s="17">
        <v>4</v>
      </c>
      <c r="U8" s="17">
        <v>6</v>
      </c>
      <c r="V8" s="17">
        <v>8</v>
      </c>
      <c r="W8" s="17">
        <v>9</v>
      </c>
      <c r="X8" s="17">
        <v>10</v>
      </c>
      <c r="Y8" s="17">
        <v>10</v>
      </c>
      <c r="Z8" s="17">
        <v>10</v>
      </c>
      <c r="AA8" s="17">
        <v>10</v>
      </c>
      <c r="AB8" s="17">
        <v>10</v>
      </c>
      <c r="AC8" s="17">
        <v>10</v>
      </c>
      <c r="AD8" s="17">
        <v>10</v>
      </c>
    </row>
    <row r="9" spans="1:34">
      <c r="B9" s="17" t="s">
        <v>132</v>
      </c>
      <c r="D9" s="69">
        <f>D8/10</f>
        <v>0</v>
      </c>
      <c r="E9" s="69">
        <f t="shared" ref="E9:AD9" si="1">E8/10</f>
        <v>0</v>
      </c>
      <c r="F9" s="69">
        <f t="shared" si="1"/>
        <v>0</v>
      </c>
      <c r="G9" s="69">
        <f t="shared" si="1"/>
        <v>0</v>
      </c>
      <c r="H9" s="69">
        <f t="shared" si="1"/>
        <v>0</v>
      </c>
      <c r="I9" s="69">
        <f t="shared" si="1"/>
        <v>0</v>
      </c>
      <c r="J9" s="69">
        <f t="shared" si="1"/>
        <v>0.1</v>
      </c>
      <c r="K9" s="69">
        <f t="shared" si="1"/>
        <v>0.1</v>
      </c>
      <c r="L9" s="69">
        <f t="shared" si="1"/>
        <v>0.1</v>
      </c>
      <c r="M9" s="69">
        <f t="shared" si="1"/>
        <v>0.1</v>
      </c>
      <c r="N9" s="69">
        <f t="shared" si="1"/>
        <v>0.1</v>
      </c>
      <c r="O9" s="69">
        <f t="shared" si="1"/>
        <v>0.2</v>
      </c>
      <c r="P9" s="69">
        <f t="shared" si="1"/>
        <v>0.2</v>
      </c>
      <c r="Q9" s="69">
        <f t="shared" si="1"/>
        <v>0.2</v>
      </c>
      <c r="R9" s="69">
        <f t="shared" si="1"/>
        <v>0.2</v>
      </c>
      <c r="S9" s="69">
        <f t="shared" si="1"/>
        <v>0.3</v>
      </c>
      <c r="T9" s="69">
        <f t="shared" si="1"/>
        <v>0.4</v>
      </c>
      <c r="U9" s="69">
        <f t="shared" si="1"/>
        <v>0.6</v>
      </c>
      <c r="V9" s="69">
        <f t="shared" si="1"/>
        <v>0.8</v>
      </c>
      <c r="W9" s="69">
        <f t="shared" si="1"/>
        <v>0.9</v>
      </c>
      <c r="X9" s="69">
        <f t="shared" si="1"/>
        <v>1</v>
      </c>
      <c r="Y9" s="69">
        <f t="shared" si="1"/>
        <v>1</v>
      </c>
      <c r="Z9" s="69">
        <f t="shared" si="1"/>
        <v>1</v>
      </c>
      <c r="AA9" s="69">
        <f t="shared" si="1"/>
        <v>1</v>
      </c>
      <c r="AB9" s="69">
        <f t="shared" si="1"/>
        <v>1</v>
      </c>
      <c r="AC9" s="69">
        <f t="shared" si="1"/>
        <v>1</v>
      </c>
      <c r="AD9" s="17">
        <f t="shared" si="1"/>
        <v>1</v>
      </c>
    </row>
  </sheetData>
  <hyperlinks>
    <hyperlink ref="A1" location="Index!A1" display="Go to Index" xr:uid="{00000000-0004-0000-0E00-000000000000}"/>
    <hyperlink ref="B1" location="Sources!A1" display="Go to Sources" xr:uid="{00000000-0004-0000-0E00-000001000000}"/>
  </hyperlinks>
  <pageMargins left="0.7" right="0.7" top="0.75" bottom="0.75" header="0.3" footer="0.3"/>
  <pageSetup orientation="portrait" horizontalDpi="1200" verticalDpi="12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AE14"/>
  <sheetViews>
    <sheetView workbookViewId="0">
      <selection activeCell="D10" sqref="D10"/>
    </sheetView>
  </sheetViews>
  <sheetFormatPr defaultColWidth="11.25" defaultRowHeight="15.75"/>
  <cols>
    <col min="1" max="1" width="17.25" customWidth="1"/>
    <col min="3" max="3" width="13.25" customWidth="1"/>
    <col min="4" max="29" width="6.75" customWidth="1"/>
  </cols>
  <sheetData>
    <row r="1" spans="1:31">
      <c r="A1" s="76" t="s">
        <v>25</v>
      </c>
      <c r="B1" s="76" t="s">
        <v>24</v>
      </c>
      <c r="C1" s="77" t="s">
        <v>23</v>
      </c>
      <c r="D1" s="78" t="s">
        <v>186</v>
      </c>
      <c r="E1" s="78" t="s">
        <v>187</v>
      </c>
      <c r="F1" s="78" t="s">
        <v>188</v>
      </c>
      <c r="G1" s="78" t="s">
        <v>189</v>
      </c>
      <c r="H1" s="78" t="s">
        <v>190</v>
      </c>
      <c r="I1" s="78" t="s">
        <v>191</v>
      </c>
      <c r="J1" s="78" t="s">
        <v>192</v>
      </c>
      <c r="K1" s="78" t="s">
        <v>193</v>
      </c>
      <c r="L1" s="78" t="s">
        <v>194</v>
      </c>
      <c r="M1" s="78" t="s">
        <v>195</v>
      </c>
      <c r="N1" s="78" t="s">
        <v>196</v>
      </c>
      <c r="O1" s="78" t="s">
        <v>197</v>
      </c>
      <c r="P1" s="78" t="s">
        <v>198</v>
      </c>
      <c r="Q1" s="78" t="s">
        <v>199</v>
      </c>
      <c r="R1" s="78" t="s">
        <v>200</v>
      </c>
      <c r="S1" s="78" t="s">
        <v>201</v>
      </c>
      <c r="T1" s="78" t="s">
        <v>202</v>
      </c>
      <c r="U1" s="78" t="s">
        <v>203</v>
      </c>
      <c r="V1" s="78" t="s">
        <v>204</v>
      </c>
      <c r="W1" s="78" t="s">
        <v>205</v>
      </c>
      <c r="X1" s="78" t="s">
        <v>206</v>
      </c>
      <c r="Y1" s="78" t="s">
        <v>207</v>
      </c>
      <c r="Z1" s="78" t="s">
        <v>208</v>
      </c>
      <c r="AA1" s="78" t="s">
        <v>209</v>
      </c>
      <c r="AB1" s="78">
        <v>2014</v>
      </c>
      <c r="AC1" s="78">
        <v>2015</v>
      </c>
    </row>
    <row r="2" spans="1:31">
      <c r="A2" t="s">
        <v>210</v>
      </c>
      <c r="C2" t="s">
        <v>211</v>
      </c>
    </row>
    <row r="4" spans="1:31">
      <c r="A4" t="s">
        <v>212</v>
      </c>
    </row>
    <row r="6" spans="1:31">
      <c r="A6" t="s">
        <v>226</v>
      </c>
      <c r="AE6" t="s">
        <v>227</v>
      </c>
    </row>
    <row r="7" spans="1:31">
      <c r="A7" t="s">
        <v>225</v>
      </c>
      <c r="D7">
        <v>0.5</v>
      </c>
      <c r="E7">
        <v>0.5</v>
      </c>
      <c r="F7">
        <v>0.5</v>
      </c>
      <c r="G7">
        <v>0.5</v>
      </c>
      <c r="H7">
        <v>0.5</v>
      </c>
      <c r="I7">
        <v>0.5</v>
      </c>
      <c r="J7">
        <v>0.5</v>
      </c>
      <c r="K7">
        <v>0.5</v>
      </c>
      <c r="L7">
        <v>0.5</v>
      </c>
      <c r="M7">
        <v>0.5</v>
      </c>
      <c r="N7">
        <v>0.5</v>
      </c>
      <c r="O7">
        <v>0.5</v>
      </c>
      <c r="P7">
        <v>0.5</v>
      </c>
      <c r="Q7">
        <v>0.5</v>
      </c>
      <c r="R7">
        <v>0.5</v>
      </c>
      <c r="S7">
        <v>0.5</v>
      </c>
      <c r="T7">
        <v>0.5</v>
      </c>
      <c r="U7">
        <v>1</v>
      </c>
      <c r="V7">
        <v>1</v>
      </c>
      <c r="W7">
        <v>1</v>
      </c>
      <c r="X7">
        <v>1</v>
      </c>
      <c r="Y7">
        <v>1</v>
      </c>
      <c r="Z7">
        <v>1</v>
      </c>
      <c r="AA7">
        <v>1</v>
      </c>
      <c r="AB7">
        <v>0.5</v>
      </c>
      <c r="AC7">
        <v>0.5</v>
      </c>
      <c r="AE7" t="s">
        <v>229</v>
      </c>
    </row>
    <row r="8" spans="1:31">
      <c r="A8" t="s">
        <v>224</v>
      </c>
      <c r="D8">
        <v>0</v>
      </c>
      <c r="E8">
        <v>0</v>
      </c>
      <c r="F8">
        <v>0</v>
      </c>
      <c r="G8">
        <v>0</v>
      </c>
      <c r="H8">
        <v>0</v>
      </c>
      <c r="I8">
        <v>0</v>
      </c>
      <c r="J8">
        <v>0</v>
      </c>
      <c r="K8">
        <v>0</v>
      </c>
      <c r="L8">
        <v>0</v>
      </c>
      <c r="M8">
        <v>0</v>
      </c>
      <c r="N8">
        <v>0</v>
      </c>
      <c r="O8">
        <v>0</v>
      </c>
      <c r="P8">
        <v>0</v>
      </c>
      <c r="Q8">
        <v>0</v>
      </c>
      <c r="R8">
        <v>0</v>
      </c>
      <c r="S8">
        <v>0</v>
      </c>
      <c r="T8">
        <v>0</v>
      </c>
      <c r="U8">
        <v>0</v>
      </c>
      <c r="V8">
        <v>0</v>
      </c>
      <c r="W8">
        <v>1</v>
      </c>
      <c r="X8">
        <v>0.8</v>
      </c>
      <c r="Y8">
        <v>0.6</v>
      </c>
      <c r="Z8">
        <v>0.4</v>
      </c>
      <c r="AA8">
        <v>0.2</v>
      </c>
      <c r="AB8">
        <v>0</v>
      </c>
      <c r="AC8">
        <v>0</v>
      </c>
      <c r="AE8" t="s">
        <v>228</v>
      </c>
    </row>
    <row r="9" spans="1:31">
      <c r="A9" t="s">
        <v>230</v>
      </c>
    </row>
    <row r="10" spans="1:31">
      <c r="A10" t="s">
        <v>231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row>
    <row r="11" spans="1:31">
      <c r="A11" t="s">
        <v>232</v>
      </c>
      <c r="D11">
        <v>0</v>
      </c>
      <c r="E11">
        <v>0</v>
      </c>
      <c r="F11">
        <v>0</v>
      </c>
      <c r="G11">
        <v>0</v>
      </c>
      <c r="H11">
        <v>0</v>
      </c>
      <c r="I11">
        <v>0</v>
      </c>
      <c r="J11">
        <v>0</v>
      </c>
      <c r="K11">
        <v>0</v>
      </c>
      <c r="L11">
        <v>0</v>
      </c>
      <c r="M11">
        <v>0</v>
      </c>
      <c r="N11">
        <v>0</v>
      </c>
      <c r="O11">
        <v>0</v>
      </c>
      <c r="P11">
        <v>0</v>
      </c>
      <c r="Q11">
        <v>0</v>
      </c>
      <c r="R11">
        <v>0</v>
      </c>
      <c r="S11">
        <v>0</v>
      </c>
      <c r="T11">
        <v>0</v>
      </c>
      <c r="U11">
        <v>1</v>
      </c>
      <c r="V11">
        <v>1</v>
      </c>
      <c r="W11">
        <v>1</v>
      </c>
      <c r="X11">
        <v>1</v>
      </c>
      <c r="Y11">
        <v>0</v>
      </c>
      <c r="Z11">
        <v>0</v>
      </c>
      <c r="AA11">
        <v>0</v>
      </c>
      <c r="AB11">
        <v>0</v>
      </c>
      <c r="AC11">
        <v>0</v>
      </c>
    </row>
    <row r="14" spans="1:31">
      <c r="C14" t="s">
        <v>132</v>
      </c>
      <c r="D14">
        <f>AVERAGE(D10:D11,D7:D8)</f>
        <v>0.375</v>
      </c>
      <c r="E14">
        <f t="shared" ref="E14:AC14" si="0">AVERAGE(E10:E11,E7:E8)</f>
        <v>0.375</v>
      </c>
      <c r="F14">
        <f t="shared" si="0"/>
        <v>0.375</v>
      </c>
      <c r="G14">
        <f t="shared" si="0"/>
        <v>0.375</v>
      </c>
      <c r="H14">
        <f t="shared" si="0"/>
        <v>0.375</v>
      </c>
      <c r="I14">
        <f t="shared" si="0"/>
        <v>0.375</v>
      </c>
      <c r="J14">
        <f t="shared" si="0"/>
        <v>0.375</v>
      </c>
      <c r="K14">
        <f t="shared" si="0"/>
        <v>0.375</v>
      </c>
      <c r="L14">
        <f t="shared" si="0"/>
        <v>0.375</v>
      </c>
      <c r="M14">
        <f t="shared" si="0"/>
        <v>0.375</v>
      </c>
      <c r="N14">
        <f t="shared" si="0"/>
        <v>0.375</v>
      </c>
      <c r="O14">
        <f t="shared" si="0"/>
        <v>0.375</v>
      </c>
      <c r="P14">
        <f t="shared" si="0"/>
        <v>0.375</v>
      </c>
      <c r="Q14">
        <f t="shared" si="0"/>
        <v>0.375</v>
      </c>
      <c r="R14">
        <f t="shared" si="0"/>
        <v>0.375</v>
      </c>
      <c r="S14">
        <f t="shared" si="0"/>
        <v>0.375</v>
      </c>
      <c r="T14">
        <f t="shared" si="0"/>
        <v>0.375</v>
      </c>
      <c r="U14">
        <f t="shared" si="0"/>
        <v>0.75</v>
      </c>
      <c r="V14">
        <f t="shared" si="0"/>
        <v>0.75</v>
      </c>
      <c r="W14">
        <f t="shared" si="0"/>
        <v>1</v>
      </c>
      <c r="X14">
        <f t="shared" si="0"/>
        <v>0.95</v>
      </c>
      <c r="Y14">
        <f t="shared" si="0"/>
        <v>0.65</v>
      </c>
      <c r="Z14">
        <f t="shared" si="0"/>
        <v>0.6</v>
      </c>
      <c r="AA14">
        <f t="shared" si="0"/>
        <v>0.55000000000000004</v>
      </c>
      <c r="AB14">
        <f t="shared" si="0"/>
        <v>0.375</v>
      </c>
      <c r="AC14">
        <f t="shared" si="0"/>
        <v>0.375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Z3"/>
  <sheetViews>
    <sheetView workbookViewId="0">
      <selection activeCell="F10" sqref="F10"/>
    </sheetView>
  </sheetViews>
  <sheetFormatPr defaultColWidth="11.25" defaultRowHeight="15.75"/>
  <cols>
    <col min="1" max="1" width="15" customWidth="1"/>
    <col min="2" max="26" width="8.5" customWidth="1"/>
  </cols>
  <sheetData>
    <row r="1" spans="1:26">
      <c r="A1" t="s">
        <v>159</v>
      </c>
      <c r="B1" t="s">
        <v>160</v>
      </c>
      <c r="C1" t="s">
        <v>161</v>
      </c>
      <c r="D1" t="s">
        <v>162</v>
      </c>
      <c r="E1" t="s">
        <v>163</v>
      </c>
      <c r="F1" t="s">
        <v>164</v>
      </c>
      <c r="G1" t="s">
        <v>165</v>
      </c>
      <c r="H1" t="s">
        <v>166</v>
      </c>
      <c r="I1" t="s">
        <v>167</v>
      </c>
      <c r="J1" t="s">
        <v>168</v>
      </c>
      <c r="K1" t="s">
        <v>169</v>
      </c>
      <c r="L1" t="s">
        <v>170</v>
      </c>
      <c r="M1" t="s">
        <v>171</v>
      </c>
      <c r="N1" t="s">
        <v>172</v>
      </c>
      <c r="O1" t="s">
        <v>173</v>
      </c>
      <c r="P1" t="s">
        <v>174</v>
      </c>
      <c r="Q1" t="s">
        <v>175</v>
      </c>
      <c r="R1" t="s">
        <v>176</v>
      </c>
      <c r="S1" t="s">
        <v>177</v>
      </c>
      <c r="T1" t="s">
        <v>178</v>
      </c>
      <c r="U1" t="s">
        <v>179</v>
      </c>
      <c r="V1" t="s">
        <v>180</v>
      </c>
      <c r="W1" t="s">
        <v>181</v>
      </c>
      <c r="X1" t="s">
        <v>182</v>
      </c>
      <c r="Y1" t="s">
        <v>183</v>
      </c>
      <c r="Z1" t="s">
        <v>184</v>
      </c>
    </row>
    <row r="2" spans="1:26">
      <c r="A2" t="s">
        <v>19</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row>
    <row r="3" spans="1:26">
      <c r="A3" t="s">
        <v>185</v>
      </c>
      <c r="B3" s="15">
        <v>0.65935544956415293</v>
      </c>
      <c r="C3" s="15">
        <v>0.66790360963752649</v>
      </c>
      <c r="D3" s="15">
        <v>0.64186196515695304</v>
      </c>
      <c r="E3" s="15">
        <v>0.64316543577172069</v>
      </c>
      <c r="F3" s="15">
        <v>0.64135399751425815</v>
      </c>
      <c r="G3" s="15">
        <v>0.63600736531785507</v>
      </c>
      <c r="H3" s="15">
        <v>0.63162390958529091</v>
      </c>
      <c r="I3" s="15">
        <v>0.61741940039874044</v>
      </c>
      <c r="J3" s="15">
        <v>0.63226693878006202</v>
      </c>
      <c r="K3" s="15">
        <v>0.6120589026907427</v>
      </c>
      <c r="L3" s="15">
        <v>0.62064782553637976</v>
      </c>
      <c r="M3" s="15">
        <v>0.61634699475551691</v>
      </c>
      <c r="N3" s="15">
        <v>0.62601159033740994</v>
      </c>
      <c r="O3" s="15">
        <v>0.63935353485528856</v>
      </c>
      <c r="P3" s="15">
        <v>0.62810591976214303</v>
      </c>
      <c r="Q3" s="15">
        <v>0.63514017890762187</v>
      </c>
      <c r="R3" s="15">
        <v>0.62775280592151583</v>
      </c>
      <c r="S3" s="15">
        <v>0.66176166431168915</v>
      </c>
      <c r="T3" s="15">
        <v>0.64051048870695537</v>
      </c>
      <c r="U3" s="15">
        <v>0.6376650571228305</v>
      </c>
      <c r="V3" s="15">
        <v>0.63864052496134149</v>
      </c>
      <c r="W3" s="15">
        <v>0.68321988254654842</v>
      </c>
      <c r="X3" s="15">
        <v>0.70066524304314415</v>
      </c>
      <c r="Y3" s="15">
        <v>0.70066524304314415</v>
      </c>
      <c r="Z3" s="15">
        <v>0.70066524304314415</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KV174"/>
  <sheetViews>
    <sheetView workbookViewId="0">
      <selection activeCell="B5" sqref="B5"/>
    </sheetView>
  </sheetViews>
  <sheetFormatPr defaultColWidth="11.25" defaultRowHeight="15.75"/>
  <cols>
    <col min="1" max="1" width="13.25" customWidth="1"/>
    <col min="2" max="2" width="79.75" customWidth="1"/>
  </cols>
  <sheetData>
    <row r="1" spans="1:308">
      <c r="A1" t="s">
        <v>134</v>
      </c>
      <c r="B1" t="s">
        <v>135</v>
      </c>
      <c r="C1" t="s">
        <v>136</v>
      </c>
      <c r="D1" s="63">
        <v>33239</v>
      </c>
      <c r="E1" s="63">
        <v>33270</v>
      </c>
      <c r="F1" s="63">
        <v>33298</v>
      </c>
      <c r="G1" s="63">
        <v>33329</v>
      </c>
      <c r="H1" s="63">
        <v>33359</v>
      </c>
      <c r="I1" s="63">
        <v>33390</v>
      </c>
      <c r="J1" s="63">
        <v>33420</v>
      </c>
      <c r="K1" s="63">
        <v>33451</v>
      </c>
      <c r="L1" s="63">
        <v>33482</v>
      </c>
      <c r="M1" s="63">
        <v>33512</v>
      </c>
      <c r="N1" s="63">
        <v>33543</v>
      </c>
      <c r="O1" s="63">
        <v>33573</v>
      </c>
      <c r="P1" s="63">
        <v>33604</v>
      </c>
      <c r="Q1" s="63">
        <v>33635</v>
      </c>
      <c r="R1" s="63">
        <v>33664</v>
      </c>
      <c r="S1" s="63">
        <v>33695</v>
      </c>
      <c r="T1" s="63">
        <v>33725</v>
      </c>
      <c r="U1" s="63">
        <v>33756</v>
      </c>
      <c r="V1" s="63">
        <v>33786</v>
      </c>
      <c r="W1" s="63">
        <v>33817</v>
      </c>
      <c r="X1" s="63">
        <v>33848</v>
      </c>
      <c r="Y1" s="63">
        <v>33878</v>
      </c>
      <c r="Z1" s="63">
        <v>33909</v>
      </c>
      <c r="AA1" s="63">
        <v>33939</v>
      </c>
      <c r="AB1" s="63">
        <v>33970</v>
      </c>
      <c r="AC1" s="63">
        <v>34001</v>
      </c>
      <c r="AD1" s="63">
        <v>34029</v>
      </c>
      <c r="AE1" s="63">
        <v>34060</v>
      </c>
      <c r="AF1" s="63">
        <v>34090</v>
      </c>
      <c r="AG1" s="63">
        <v>34121</v>
      </c>
      <c r="AH1" s="63">
        <v>34151</v>
      </c>
      <c r="AI1" s="63">
        <v>34182</v>
      </c>
      <c r="AJ1" s="63">
        <v>34213</v>
      </c>
      <c r="AK1" s="63">
        <v>34243</v>
      </c>
      <c r="AL1" s="63">
        <v>34274</v>
      </c>
      <c r="AM1" s="63">
        <v>34304</v>
      </c>
      <c r="AN1" s="63">
        <v>34335</v>
      </c>
      <c r="AO1" s="63">
        <v>34366</v>
      </c>
      <c r="AP1" s="63">
        <v>34394</v>
      </c>
      <c r="AQ1" s="63">
        <v>34425</v>
      </c>
      <c r="AR1" s="63">
        <v>34455</v>
      </c>
      <c r="AS1" s="63">
        <v>34486</v>
      </c>
      <c r="AT1" s="63">
        <v>34516</v>
      </c>
      <c r="AU1" s="63">
        <v>34547</v>
      </c>
      <c r="AV1" s="63">
        <v>34578</v>
      </c>
      <c r="AW1" s="63">
        <v>34608</v>
      </c>
      <c r="AX1" s="63">
        <v>34639</v>
      </c>
      <c r="AY1" s="63">
        <v>34669</v>
      </c>
      <c r="AZ1" s="63">
        <v>34700</v>
      </c>
      <c r="BA1" s="63">
        <v>34731</v>
      </c>
      <c r="BB1" s="63">
        <v>34759</v>
      </c>
      <c r="BC1" s="63">
        <v>34790</v>
      </c>
      <c r="BD1" s="63">
        <v>34820</v>
      </c>
      <c r="BE1" s="63">
        <v>34851</v>
      </c>
      <c r="BF1" s="63">
        <v>34881</v>
      </c>
      <c r="BG1" s="63">
        <v>34912</v>
      </c>
      <c r="BH1" s="63">
        <v>34943</v>
      </c>
      <c r="BI1" s="63">
        <v>34973</v>
      </c>
      <c r="BJ1" s="63">
        <v>35004</v>
      </c>
      <c r="BK1" s="63">
        <v>35034</v>
      </c>
      <c r="BL1" s="63">
        <v>35065</v>
      </c>
      <c r="BM1" s="63">
        <v>35096</v>
      </c>
      <c r="BN1" s="63">
        <v>35125</v>
      </c>
      <c r="BO1" s="63">
        <v>35156</v>
      </c>
      <c r="BP1" s="63">
        <v>35186</v>
      </c>
      <c r="BQ1" s="63">
        <v>35217</v>
      </c>
      <c r="BR1" s="63">
        <v>35247</v>
      </c>
      <c r="BS1" s="63">
        <v>35278</v>
      </c>
      <c r="BT1" s="63">
        <v>35309</v>
      </c>
      <c r="BU1" s="63">
        <v>35339</v>
      </c>
      <c r="BV1" s="63">
        <v>35370</v>
      </c>
      <c r="BW1" s="63">
        <v>35400</v>
      </c>
      <c r="BX1" s="63">
        <v>35431</v>
      </c>
      <c r="BY1" s="63">
        <v>35462</v>
      </c>
      <c r="BZ1" s="63">
        <v>35490</v>
      </c>
      <c r="CA1" s="63">
        <v>35521</v>
      </c>
      <c r="CB1" s="63">
        <v>35551</v>
      </c>
      <c r="CC1" s="63">
        <v>35582</v>
      </c>
      <c r="CD1" s="63">
        <v>35612</v>
      </c>
      <c r="CE1" s="63">
        <v>35643</v>
      </c>
      <c r="CF1" s="63">
        <v>35674</v>
      </c>
      <c r="CG1" s="63">
        <v>35704</v>
      </c>
      <c r="CH1" s="63">
        <v>35735</v>
      </c>
      <c r="CI1" s="63">
        <v>35765</v>
      </c>
      <c r="CJ1" s="63">
        <v>35796</v>
      </c>
      <c r="CK1" s="63">
        <v>35827</v>
      </c>
      <c r="CL1" s="63">
        <v>35855</v>
      </c>
      <c r="CM1" s="63">
        <v>35886</v>
      </c>
      <c r="CN1" s="63">
        <v>35916</v>
      </c>
      <c r="CO1" s="63">
        <v>35947</v>
      </c>
      <c r="CP1" s="63">
        <v>35977</v>
      </c>
      <c r="CQ1" s="63">
        <v>36008</v>
      </c>
      <c r="CR1" s="63">
        <v>36039</v>
      </c>
      <c r="CS1" s="63">
        <v>36069</v>
      </c>
      <c r="CT1" s="63">
        <v>36100</v>
      </c>
      <c r="CU1" s="63">
        <v>36130</v>
      </c>
      <c r="CV1" s="63">
        <v>36161</v>
      </c>
      <c r="CW1" s="63">
        <v>36192</v>
      </c>
      <c r="CX1" s="63">
        <v>36220</v>
      </c>
      <c r="CY1" s="63">
        <v>36251</v>
      </c>
      <c r="CZ1" s="63">
        <v>36281</v>
      </c>
      <c r="DA1" s="63">
        <v>36312</v>
      </c>
      <c r="DB1" s="63">
        <v>36342</v>
      </c>
      <c r="DC1" s="63">
        <v>36373</v>
      </c>
      <c r="DD1" s="63">
        <v>36404</v>
      </c>
      <c r="DE1" s="63">
        <v>36434</v>
      </c>
      <c r="DF1" s="63">
        <v>36465</v>
      </c>
      <c r="DG1" s="63">
        <v>36495</v>
      </c>
      <c r="DH1" s="63">
        <v>36526</v>
      </c>
      <c r="DI1" s="63">
        <v>36557</v>
      </c>
      <c r="DJ1" s="63">
        <v>36586</v>
      </c>
      <c r="DK1" s="63">
        <v>36617</v>
      </c>
      <c r="DL1" s="63">
        <v>36647</v>
      </c>
      <c r="DM1" s="63">
        <v>36678</v>
      </c>
      <c r="DN1" s="63">
        <v>36708</v>
      </c>
      <c r="DO1" s="63">
        <v>36739</v>
      </c>
      <c r="DP1" s="63">
        <v>36770</v>
      </c>
      <c r="DQ1" s="63">
        <v>36800</v>
      </c>
      <c r="DR1" s="63">
        <v>36831</v>
      </c>
      <c r="DS1" s="63">
        <v>36861</v>
      </c>
      <c r="DT1" s="63">
        <v>36892</v>
      </c>
      <c r="DU1" s="63">
        <v>36923</v>
      </c>
      <c r="DV1" s="63">
        <v>36951</v>
      </c>
      <c r="DW1" s="63">
        <v>36982</v>
      </c>
      <c r="DX1" s="63">
        <v>37012</v>
      </c>
      <c r="DY1" s="63">
        <v>37043</v>
      </c>
      <c r="DZ1" s="63">
        <v>37073</v>
      </c>
      <c r="EA1" s="63">
        <v>37104</v>
      </c>
      <c r="EB1" s="63">
        <v>37135</v>
      </c>
      <c r="EC1" s="63">
        <v>37165</v>
      </c>
      <c r="ED1" s="63">
        <v>37196</v>
      </c>
      <c r="EE1" s="63">
        <v>37226</v>
      </c>
      <c r="EF1" s="63">
        <v>37257</v>
      </c>
      <c r="EG1" s="63">
        <v>37288</v>
      </c>
      <c r="EH1" s="63">
        <v>37316</v>
      </c>
      <c r="EI1" s="63">
        <v>37347</v>
      </c>
      <c r="EJ1" s="63">
        <v>37377</v>
      </c>
      <c r="EK1" s="63">
        <v>37408</v>
      </c>
      <c r="EL1" s="63">
        <v>37438</v>
      </c>
      <c r="EM1" s="63">
        <v>37469</v>
      </c>
      <c r="EN1" s="63">
        <v>37500</v>
      </c>
      <c r="EO1" s="63">
        <v>37530</v>
      </c>
      <c r="EP1" s="63">
        <v>37561</v>
      </c>
      <c r="EQ1" s="63">
        <v>37591</v>
      </c>
      <c r="ER1" s="63">
        <v>37622</v>
      </c>
      <c r="ES1" s="63">
        <v>37653</v>
      </c>
      <c r="ET1" s="63">
        <v>37681</v>
      </c>
      <c r="EU1" s="63">
        <v>37712</v>
      </c>
      <c r="EV1" s="63">
        <v>37742</v>
      </c>
      <c r="EW1" s="63">
        <v>37773</v>
      </c>
      <c r="EX1" s="63">
        <v>37803</v>
      </c>
      <c r="EY1" s="63">
        <v>37834</v>
      </c>
      <c r="EZ1" s="63">
        <v>37865</v>
      </c>
      <c r="FA1" s="63">
        <v>37895</v>
      </c>
      <c r="FB1" s="63">
        <v>37926</v>
      </c>
      <c r="FC1" s="63">
        <v>37956</v>
      </c>
      <c r="FD1" s="63">
        <v>37987</v>
      </c>
      <c r="FE1" s="63">
        <v>38018</v>
      </c>
      <c r="FF1" s="63">
        <v>38047</v>
      </c>
      <c r="FG1" s="63">
        <v>38078</v>
      </c>
      <c r="FH1" s="63">
        <v>38108</v>
      </c>
      <c r="FI1" s="63">
        <v>38139</v>
      </c>
      <c r="FJ1" s="63">
        <v>38169</v>
      </c>
      <c r="FK1" s="63">
        <v>38200</v>
      </c>
      <c r="FL1" s="63">
        <v>38231</v>
      </c>
      <c r="FM1" s="63">
        <v>38261</v>
      </c>
      <c r="FN1" s="63">
        <v>38292</v>
      </c>
      <c r="FO1" s="63">
        <v>38322</v>
      </c>
      <c r="FP1" s="63">
        <v>38353</v>
      </c>
      <c r="FQ1" s="63">
        <v>38384</v>
      </c>
      <c r="FR1" s="63">
        <v>38412</v>
      </c>
      <c r="FS1" s="63">
        <v>38443</v>
      </c>
      <c r="FT1" s="63">
        <v>38473</v>
      </c>
      <c r="FU1" s="63">
        <v>38504</v>
      </c>
      <c r="FV1" s="63">
        <v>38534</v>
      </c>
      <c r="FW1" s="63">
        <v>38565</v>
      </c>
      <c r="FX1" s="63">
        <v>38596</v>
      </c>
      <c r="FY1" s="63">
        <v>38626</v>
      </c>
      <c r="FZ1" s="63">
        <v>38657</v>
      </c>
      <c r="GA1" s="63">
        <v>38687</v>
      </c>
      <c r="GB1" s="63">
        <v>38718</v>
      </c>
      <c r="GC1" s="63">
        <v>38749</v>
      </c>
      <c r="GD1" s="63">
        <v>38777</v>
      </c>
      <c r="GE1" s="63">
        <v>38808</v>
      </c>
      <c r="GF1" s="63">
        <v>38838</v>
      </c>
      <c r="GG1" s="63">
        <v>38869</v>
      </c>
      <c r="GH1" s="63">
        <v>38899</v>
      </c>
      <c r="GI1" s="63">
        <v>38930</v>
      </c>
      <c r="GJ1" s="63">
        <v>38961</v>
      </c>
      <c r="GK1" s="63">
        <v>38991</v>
      </c>
      <c r="GL1" s="63">
        <v>39022</v>
      </c>
      <c r="GM1" s="63">
        <v>39052</v>
      </c>
      <c r="GN1" s="63">
        <v>39083</v>
      </c>
      <c r="GO1" s="63">
        <v>39114</v>
      </c>
      <c r="GP1" s="63">
        <v>39142</v>
      </c>
      <c r="GQ1" s="63">
        <v>39173</v>
      </c>
      <c r="GR1" s="63">
        <v>39203</v>
      </c>
      <c r="GS1" s="63">
        <v>39234</v>
      </c>
      <c r="GT1" s="63">
        <v>39264</v>
      </c>
      <c r="GU1" s="63">
        <v>39295</v>
      </c>
      <c r="GV1" s="63">
        <v>39326</v>
      </c>
      <c r="GW1" s="63">
        <v>39356</v>
      </c>
      <c r="GX1" s="63">
        <v>39387</v>
      </c>
      <c r="GY1" s="63">
        <v>39417</v>
      </c>
      <c r="GZ1" s="63">
        <v>39448</v>
      </c>
      <c r="HA1" s="63">
        <v>39479</v>
      </c>
      <c r="HB1" s="63">
        <v>39508</v>
      </c>
      <c r="HC1" s="63">
        <v>39539</v>
      </c>
      <c r="HD1" s="63">
        <v>39569</v>
      </c>
      <c r="HE1" s="63">
        <v>39600</v>
      </c>
      <c r="HF1" s="63">
        <v>39630</v>
      </c>
      <c r="HG1" s="63">
        <v>39661</v>
      </c>
      <c r="HH1" s="63">
        <v>39692</v>
      </c>
      <c r="HI1" s="63">
        <v>39722</v>
      </c>
      <c r="HJ1" s="63">
        <v>39753</v>
      </c>
      <c r="HK1" s="63">
        <v>39783</v>
      </c>
      <c r="HL1" s="63">
        <v>39814</v>
      </c>
      <c r="HM1" s="63">
        <v>39845</v>
      </c>
      <c r="HN1" s="63">
        <v>39873</v>
      </c>
      <c r="HO1" s="63">
        <v>39904</v>
      </c>
      <c r="HP1" s="63">
        <v>39934</v>
      </c>
      <c r="HQ1" s="63">
        <v>39965</v>
      </c>
      <c r="HR1" s="63">
        <v>39995</v>
      </c>
      <c r="HS1" s="63">
        <v>40026</v>
      </c>
      <c r="HT1" s="63">
        <v>40057</v>
      </c>
      <c r="HU1" s="63">
        <v>40087</v>
      </c>
      <c r="HV1" s="63">
        <v>40118</v>
      </c>
      <c r="HW1" s="63">
        <v>40148</v>
      </c>
      <c r="HX1" s="63">
        <v>40179</v>
      </c>
      <c r="HY1" s="63">
        <v>40210</v>
      </c>
      <c r="HZ1" s="63">
        <v>40238</v>
      </c>
      <c r="IA1" s="63">
        <v>40269</v>
      </c>
      <c r="IB1" s="63">
        <v>40299</v>
      </c>
      <c r="IC1" s="63">
        <v>40330</v>
      </c>
      <c r="ID1" s="63">
        <v>40360</v>
      </c>
      <c r="IE1" s="63">
        <v>40391</v>
      </c>
      <c r="IF1" s="63">
        <v>40422</v>
      </c>
      <c r="IG1" s="63">
        <v>40452</v>
      </c>
      <c r="IH1" s="63">
        <v>40483</v>
      </c>
      <c r="II1" s="63">
        <v>40513</v>
      </c>
      <c r="IJ1" s="63">
        <v>40544</v>
      </c>
      <c r="IK1" s="63">
        <v>40575</v>
      </c>
      <c r="IL1" s="63">
        <v>40603</v>
      </c>
      <c r="IM1" s="63">
        <v>40634</v>
      </c>
      <c r="IN1" s="63">
        <v>40664</v>
      </c>
      <c r="IO1" s="63">
        <v>40695</v>
      </c>
      <c r="IP1" s="63">
        <v>40725</v>
      </c>
      <c r="IQ1" s="63">
        <v>40756</v>
      </c>
      <c r="IR1" s="63">
        <v>40787</v>
      </c>
      <c r="IS1" s="63">
        <v>40817</v>
      </c>
      <c r="IT1" s="63">
        <v>40848</v>
      </c>
      <c r="IU1" s="63">
        <v>40878</v>
      </c>
      <c r="IV1" s="63">
        <v>40909</v>
      </c>
      <c r="IW1" s="63">
        <v>40940</v>
      </c>
      <c r="IX1" s="63">
        <v>40969</v>
      </c>
      <c r="IY1" s="63">
        <v>41000</v>
      </c>
      <c r="IZ1" s="63">
        <v>41030</v>
      </c>
      <c r="JA1" s="63">
        <v>41061</v>
      </c>
      <c r="JB1" s="63">
        <v>41091</v>
      </c>
      <c r="JC1" s="63">
        <v>41122</v>
      </c>
      <c r="JD1" s="63">
        <v>41153</v>
      </c>
      <c r="JE1" s="63">
        <v>41183</v>
      </c>
      <c r="JF1" s="63">
        <v>41214</v>
      </c>
      <c r="JG1" s="63">
        <v>41244</v>
      </c>
      <c r="JH1" s="63">
        <v>41275</v>
      </c>
      <c r="JI1" s="63">
        <v>41306</v>
      </c>
      <c r="JJ1" s="63">
        <v>41334</v>
      </c>
      <c r="JK1" s="63">
        <v>41365</v>
      </c>
      <c r="JL1" s="63">
        <v>41395</v>
      </c>
      <c r="JM1" s="63">
        <v>41426</v>
      </c>
      <c r="JN1" s="63">
        <v>41456</v>
      </c>
      <c r="JO1" s="63">
        <v>41487</v>
      </c>
      <c r="JP1" s="63">
        <v>41518</v>
      </c>
      <c r="JQ1" s="63">
        <v>41548</v>
      </c>
      <c r="JR1" s="63">
        <v>41579</v>
      </c>
      <c r="JS1" s="63">
        <v>41609</v>
      </c>
      <c r="JT1" s="63">
        <v>41640</v>
      </c>
      <c r="JU1" s="63">
        <v>41671</v>
      </c>
      <c r="JV1" s="63">
        <v>41699</v>
      </c>
      <c r="JW1" s="63">
        <v>41730</v>
      </c>
      <c r="JX1" s="63">
        <v>41760</v>
      </c>
      <c r="JY1" s="63">
        <v>41791</v>
      </c>
      <c r="JZ1" s="63">
        <v>41821</v>
      </c>
      <c r="KA1" s="63">
        <v>41852</v>
      </c>
      <c r="KB1" s="63">
        <v>41883</v>
      </c>
      <c r="KC1" s="63">
        <v>41913</v>
      </c>
      <c r="KD1" s="63">
        <v>41944</v>
      </c>
      <c r="KE1" s="63">
        <v>41974</v>
      </c>
      <c r="KF1" s="63">
        <v>42005</v>
      </c>
      <c r="KG1" s="63">
        <v>42036</v>
      </c>
      <c r="KH1" s="63">
        <v>42064</v>
      </c>
      <c r="KI1" s="63">
        <v>42095</v>
      </c>
      <c r="KJ1" s="63">
        <v>42125</v>
      </c>
      <c r="KK1" s="63">
        <v>42156</v>
      </c>
      <c r="KL1" s="63">
        <v>42186</v>
      </c>
      <c r="KM1" s="63">
        <v>42217</v>
      </c>
      <c r="KN1" s="63">
        <v>42248</v>
      </c>
      <c r="KO1" s="63">
        <v>42278</v>
      </c>
      <c r="KP1" s="63">
        <v>42309</v>
      </c>
      <c r="KQ1" s="63">
        <v>42339</v>
      </c>
    </row>
    <row r="2" spans="1:308" ht="31.9" customHeight="1">
      <c r="A2" t="s">
        <v>138</v>
      </c>
      <c r="B2" s="2" t="s">
        <v>137</v>
      </c>
      <c r="C2" t="s">
        <v>139</v>
      </c>
      <c r="D2" t="s">
        <v>143</v>
      </c>
      <c r="ER2" s="72">
        <v>6.41</v>
      </c>
      <c r="ES2" s="72">
        <v>6.43</v>
      </c>
      <c r="ET2" s="72">
        <v>6.42</v>
      </c>
      <c r="EU2" s="72">
        <v>6.42</v>
      </c>
      <c r="EV2" s="72">
        <v>6.41</v>
      </c>
      <c r="EW2" s="72">
        <v>6.4</v>
      </c>
      <c r="EX2" s="72">
        <v>6.36</v>
      </c>
      <c r="EY2" s="72">
        <v>6.34</v>
      </c>
      <c r="EZ2" s="72">
        <v>6.34</v>
      </c>
      <c r="FA2" s="72">
        <v>6.32</v>
      </c>
      <c r="FB2" s="72">
        <v>6.3</v>
      </c>
      <c r="FC2" s="72">
        <v>6.28</v>
      </c>
      <c r="FD2" s="72">
        <v>6.27</v>
      </c>
      <c r="FE2" s="72">
        <v>6.26</v>
      </c>
      <c r="FF2" s="72">
        <v>6.25</v>
      </c>
      <c r="FG2" s="72">
        <v>6.22</v>
      </c>
      <c r="FH2" s="72">
        <v>6.21</v>
      </c>
      <c r="FI2" s="72">
        <v>6.21</v>
      </c>
      <c r="FJ2" s="72">
        <v>6.21</v>
      </c>
      <c r="FK2" s="72">
        <v>6.2</v>
      </c>
      <c r="FL2" s="72">
        <v>6.2</v>
      </c>
      <c r="FM2" s="72">
        <v>6.18</v>
      </c>
      <c r="FN2" s="72">
        <v>6.17</v>
      </c>
      <c r="FO2" s="72">
        <v>6.23</v>
      </c>
      <c r="FP2" s="72">
        <v>6.21</v>
      </c>
      <c r="FQ2" s="72">
        <v>6.2</v>
      </c>
      <c r="FR2" s="72">
        <v>6.2</v>
      </c>
      <c r="FS2" s="72">
        <v>6.19</v>
      </c>
      <c r="FT2" s="72">
        <v>6.19</v>
      </c>
      <c r="FU2" s="72">
        <v>6.18</v>
      </c>
      <c r="FV2" s="72">
        <v>6.16</v>
      </c>
      <c r="FW2" s="72">
        <v>6.15</v>
      </c>
      <c r="FX2" s="72">
        <v>6.14</v>
      </c>
      <c r="FY2" s="72">
        <v>6.12</v>
      </c>
      <c r="FZ2" s="72">
        <v>6.1</v>
      </c>
      <c r="GA2" s="72">
        <v>6.07</v>
      </c>
      <c r="GB2" s="72">
        <v>6.04</v>
      </c>
      <c r="GC2" s="72">
        <v>6.03</v>
      </c>
      <c r="GD2" s="72">
        <v>6.04</v>
      </c>
      <c r="GE2" s="72">
        <v>6.04</v>
      </c>
      <c r="GF2" s="72">
        <v>6.04</v>
      </c>
      <c r="GG2" s="72">
        <v>6.04</v>
      </c>
      <c r="GH2" s="72">
        <v>6.05</v>
      </c>
      <c r="GI2" s="72">
        <v>6.06</v>
      </c>
      <c r="GJ2" s="72">
        <v>6.07</v>
      </c>
      <c r="GK2" s="72">
        <v>6.07</v>
      </c>
      <c r="GL2" s="72">
        <v>6.06</v>
      </c>
      <c r="GM2" s="72">
        <v>6.06</v>
      </c>
      <c r="GN2" s="72">
        <v>6.06</v>
      </c>
      <c r="GO2" s="72">
        <v>6.06</v>
      </c>
      <c r="GP2" s="72">
        <v>6.07</v>
      </c>
      <c r="GQ2" s="72">
        <v>6.07</v>
      </c>
      <c r="GR2" s="72">
        <v>6.07</v>
      </c>
      <c r="GS2" s="72">
        <v>6.08</v>
      </c>
      <c r="GT2" s="72">
        <v>6.1</v>
      </c>
      <c r="GU2" s="72">
        <v>6.1</v>
      </c>
      <c r="GV2" s="72">
        <v>6.12</v>
      </c>
      <c r="GW2" s="72">
        <v>6.14</v>
      </c>
      <c r="GX2" s="72">
        <v>6.16</v>
      </c>
      <c r="GY2" s="72">
        <v>6.17</v>
      </c>
      <c r="GZ2" s="72">
        <v>6.17</v>
      </c>
      <c r="HA2" s="72">
        <v>6.16</v>
      </c>
      <c r="HB2" s="72">
        <v>6.16</v>
      </c>
      <c r="HC2" s="72">
        <v>6.16</v>
      </c>
      <c r="HD2" s="72">
        <v>6.16</v>
      </c>
      <c r="HE2" s="72">
        <v>6.18</v>
      </c>
      <c r="HF2" s="72">
        <v>6.2</v>
      </c>
      <c r="HG2" s="72">
        <v>6.21</v>
      </c>
      <c r="HH2" s="72">
        <v>6.23</v>
      </c>
      <c r="HI2" s="72">
        <v>6.24</v>
      </c>
      <c r="HJ2" s="72">
        <v>6.24</v>
      </c>
      <c r="HK2" s="72">
        <v>6.22</v>
      </c>
      <c r="HL2" s="72">
        <v>6.16</v>
      </c>
      <c r="HM2" s="72">
        <v>6.14</v>
      </c>
      <c r="HN2" s="72">
        <v>6.1</v>
      </c>
      <c r="HO2" s="72">
        <v>6.01</v>
      </c>
      <c r="HP2" s="72">
        <v>5.99</v>
      </c>
      <c r="HQ2" s="72">
        <v>5.98</v>
      </c>
      <c r="HR2" s="72">
        <v>5.95</v>
      </c>
      <c r="HS2" s="72">
        <v>5.94</v>
      </c>
      <c r="HT2" s="72">
        <v>5.94</v>
      </c>
      <c r="HU2" s="72">
        <v>5.9</v>
      </c>
      <c r="HV2" s="72">
        <v>5.89</v>
      </c>
      <c r="HW2" s="72">
        <v>5.88</v>
      </c>
      <c r="HX2" s="72">
        <v>5.86</v>
      </c>
      <c r="HY2" s="72">
        <v>5.85</v>
      </c>
      <c r="HZ2" s="72">
        <v>5.83</v>
      </c>
      <c r="IA2" s="72">
        <v>5.82</v>
      </c>
      <c r="IB2" s="72">
        <v>5.79</v>
      </c>
      <c r="IC2" s="72">
        <v>5.79</v>
      </c>
      <c r="ID2" s="72">
        <v>5.78</v>
      </c>
      <c r="IE2" s="72">
        <v>5.77</v>
      </c>
      <c r="IF2" s="72">
        <v>5.75</v>
      </c>
      <c r="IG2" s="72">
        <v>5.74</v>
      </c>
      <c r="IH2" s="72">
        <v>5.73</v>
      </c>
      <c r="II2" s="72">
        <v>5.7</v>
      </c>
      <c r="IJ2" s="72">
        <v>5.7</v>
      </c>
      <c r="IK2" s="72">
        <v>5.69</v>
      </c>
      <c r="IL2" s="72">
        <v>5.68</v>
      </c>
      <c r="IM2" s="72">
        <v>5.68</v>
      </c>
      <c r="IN2" s="72">
        <v>5.68</v>
      </c>
      <c r="IO2" s="72">
        <v>5.68</v>
      </c>
      <c r="IP2" s="72">
        <v>5.69</v>
      </c>
      <c r="IQ2" s="72">
        <v>5.68</v>
      </c>
      <c r="IR2" s="72">
        <v>5.68</v>
      </c>
      <c r="IS2" s="72">
        <v>5.68</v>
      </c>
      <c r="IT2" s="72">
        <v>5.66</v>
      </c>
      <c r="IU2" s="72">
        <v>5.65</v>
      </c>
      <c r="IV2" s="72">
        <v>5.62</v>
      </c>
      <c r="IW2" s="72">
        <v>5.61</v>
      </c>
      <c r="IX2" s="72">
        <v>5.59</v>
      </c>
      <c r="IY2" s="72">
        <v>5.5</v>
      </c>
      <c r="IZ2" s="72">
        <v>5.48</v>
      </c>
      <c r="JA2" s="72">
        <v>5.41</v>
      </c>
      <c r="JB2" s="72">
        <v>5.39</v>
      </c>
      <c r="JC2" s="72">
        <v>5.36</v>
      </c>
      <c r="JD2" s="72">
        <v>5.34</v>
      </c>
      <c r="JE2" s="72">
        <v>5.29</v>
      </c>
      <c r="JF2" s="72">
        <v>5.27</v>
      </c>
      <c r="JG2" s="72">
        <v>5.25</v>
      </c>
      <c r="JH2" s="72">
        <v>5.22</v>
      </c>
      <c r="JI2" s="72">
        <v>5.21</v>
      </c>
      <c r="JJ2" s="72">
        <v>5.19</v>
      </c>
      <c r="JK2" s="72">
        <v>5.17</v>
      </c>
      <c r="JL2" s="72">
        <v>5.15</v>
      </c>
      <c r="JM2" s="72">
        <v>5.14</v>
      </c>
      <c r="JN2" s="72">
        <v>5.12</v>
      </c>
      <c r="JO2" s="72">
        <v>5.0999999999999996</v>
      </c>
      <c r="JP2" s="72">
        <v>5.08</v>
      </c>
      <c r="JQ2" s="72">
        <v>5.0599999999999996</v>
      </c>
      <c r="JR2" s="72">
        <v>5.05</v>
      </c>
      <c r="JS2" s="72">
        <v>5.01</v>
      </c>
      <c r="JT2" s="72">
        <v>5</v>
      </c>
      <c r="JU2" s="72">
        <v>4.9800000000000004</v>
      </c>
      <c r="JV2" s="72">
        <v>4.97</v>
      </c>
      <c r="JW2" s="72">
        <v>4.99</v>
      </c>
      <c r="JX2" s="72">
        <v>4.9800000000000004</v>
      </c>
      <c r="JY2" s="72">
        <v>4.96</v>
      </c>
      <c r="JZ2" s="72">
        <v>4.9400000000000004</v>
      </c>
      <c r="KA2" s="72">
        <v>4.91</v>
      </c>
      <c r="KB2" s="72">
        <v>4.8899999999999997</v>
      </c>
      <c r="KC2" s="72">
        <v>4.87</v>
      </c>
      <c r="KD2" s="72">
        <v>4.84</v>
      </c>
      <c r="KE2" s="72">
        <v>4.84</v>
      </c>
      <c r="KF2" s="72">
        <v>4.79</v>
      </c>
      <c r="KG2" s="72">
        <v>4.7699999999999996</v>
      </c>
      <c r="KH2" s="72">
        <v>4.75</v>
      </c>
      <c r="KI2" s="72">
        <v>4.71</v>
      </c>
      <c r="KJ2" s="72">
        <v>4.68</v>
      </c>
    </row>
    <row r="3" spans="1:308" ht="16.5">
      <c r="A3" t="s">
        <v>140</v>
      </c>
      <c r="B3" t="s">
        <v>142</v>
      </c>
      <c r="C3" t="s">
        <v>141</v>
      </c>
      <c r="D3" t="s">
        <v>143</v>
      </c>
      <c r="ER3" s="72">
        <v>5.76</v>
      </c>
      <c r="ES3" s="72">
        <v>5.51</v>
      </c>
      <c r="ET3" s="72">
        <v>5.39</v>
      </c>
      <c r="EU3" s="72">
        <v>5.47</v>
      </c>
      <c r="EV3" s="72">
        <v>5.39</v>
      </c>
      <c r="EW3" s="72">
        <v>4.93</v>
      </c>
      <c r="EX3" s="72">
        <v>5.0599999999999996</v>
      </c>
      <c r="EY3" s="72">
        <v>5.03</v>
      </c>
      <c r="EZ3" s="72">
        <v>5.24</v>
      </c>
      <c r="FA3" s="72">
        <v>5.26</v>
      </c>
      <c r="FB3" s="72">
        <v>5.21</v>
      </c>
      <c r="FC3" s="72">
        <v>5.13</v>
      </c>
      <c r="FD3" s="72">
        <v>5.27</v>
      </c>
      <c r="FE3" s="72">
        <v>5.07</v>
      </c>
      <c r="FF3" s="72">
        <v>5</v>
      </c>
      <c r="FG3" s="72">
        <v>5</v>
      </c>
      <c r="FH3" s="72">
        <v>5.0999999999999996</v>
      </c>
      <c r="FI3" s="72">
        <v>5.07</v>
      </c>
      <c r="FJ3" s="72">
        <v>5.15</v>
      </c>
      <c r="FK3" s="72">
        <v>5.17</v>
      </c>
      <c r="FL3" s="72">
        <v>5.07</v>
      </c>
      <c r="FM3" s="72">
        <v>4.9000000000000004</v>
      </c>
      <c r="FN3" s="72">
        <v>4.75</v>
      </c>
      <c r="FO3" s="72">
        <v>4.68</v>
      </c>
      <c r="FP3" s="72">
        <v>4.67</v>
      </c>
      <c r="FQ3" s="72">
        <v>4.38</v>
      </c>
      <c r="FR3" s="72">
        <v>4.58</v>
      </c>
      <c r="FS3" s="72">
        <v>4.6100000000000003</v>
      </c>
      <c r="FT3" s="72">
        <v>4.58</v>
      </c>
      <c r="FU3" s="72">
        <v>4.5999999999999996</v>
      </c>
      <c r="FV3" s="72">
        <v>4.4400000000000004</v>
      </c>
      <c r="FW3" s="72">
        <v>4.5</v>
      </c>
      <c r="FX3" s="72">
        <v>4.3</v>
      </c>
      <c r="FY3" s="72">
        <v>4.32</v>
      </c>
      <c r="FZ3" s="72">
        <v>4.4400000000000004</v>
      </c>
      <c r="GA3" s="72">
        <v>4.4400000000000004</v>
      </c>
      <c r="GB3" s="72">
        <v>4.3899999999999997</v>
      </c>
      <c r="GC3" s="72">
        <v>4.45</v>
      </c>
      <c r="GD3" s="72">
        <v>4.62</v>
      </c>
      <c r="GE3" s="72">
        <v>4.74</v>
      </c>
      <c r="GF3" s="72">
        <v>4.84</v>
      </c>
      <c r="GG3" s="72">
        <v>4.8099999999999996</v>
      </c>
      <c r="GH3" s="72">
        <v>4.9400000000000004</v>
      </c>
      <c r="GI3" s="72">
        <v>4.9800000000000004</v>
      </c>
      <c r="GJ3" s="72">
        <v>5.08</v>
      </c>
      <c r="GK3" s="72">
        <v>4.76</v>
      </c>
      <c r="GL3" s="72">
        <v>4.9000000000000004</v>
      </c>
      <c r="GM3" s="72">
        <v>4.82</v>
      </c>
      <c r="GN3" s="72">
        <v>4.95</v>
      </c>
      <c r="GO3" s="72">
        <v>5.09</v>
      </c>
      <c r="GP3" s="72">
        <v>5.17</v>
      </c>
      <c r="GQ3" s="72">
        <v>5.16</v>
      </c>
      <c r="GR3" s="72">
        <v>5.21</v>
      </c>
      <c r="GS3" s="72">
        <v>5.3</v>
      </c>
      <c r="GT3" s="72">
        <v>5.44</v>
      </c>
      <c r="GU3" s="72">
        <v>5.43</v>
      </c>
      <c r="GV3" s="72">
        <v>5.48</v>
      </c>
      <c r="GW3" s="72">
        <v>5.48</v>
      </c>
      <c r="GX3" s="72">
        <v>5.39</v>
      </c>
      <c r="GY3" s="72">
        <v>5.33</v>
      </c>
      <c r="GZ3" s="72">
        <v>5.42</v>
      </c>
      <c r="HA3" s="72">
        <v>5.33</v>
      </c>
      <c r="HB3" s="72">
        <v>5.3</v>
      </c>
      <c r="HC3" s="72">
        <v>5.25</v>
      </c>
      <c r="HD3" s="72">
        <v>5.39</v>
      </c>
      <c r="HE3" s="72">
        <v>5.54</v>
      </c>
      <c r="HF3" s="72">
        <v>5.68</v>
      </c>
      <c r="HG3" s="72">
        <v>5.74</v>
      </c>
      <c r="HH3" s="72">
        <v>5.64</v>
      </c>
      <c r="HI3" s="72">
        <v>5.61</v>
      </c>
      <c r="HJ3" s="72">
        <v>5.52</v>
      </c>
      <c r="HK3" s="72">
        <v>5.15</v>
      </c>
      <c r="HL3" s="72">
        <v>5.19</v>
      </c>
      <c r="HM3" s="72">
        <v>4.99</v>
      </c>
      <c r="HN3" s="72">
        <v>4.9000000000000004</v>
      </c>
      <c r="HO3" s="72">
        <v>4.79</v>
      </c>
      <c r="HP3" s="72">
        <v>4.75</v>
      </c>
      <c r="HQ3" s="72">
        <v>4.83</v>
      </c>
      <c r="HR3" s="72">
        <v>4.84</v>
      </c>
      <c r="HS3" s="72">
        <v>4.82</v>
      </c>
      <c r="HT3" s="72">
        <v>4.5999999999999996</v>
      </c>
      <c r="HU3" s="72">
        <v>4.5199999999999996</v>
      </c>
      <c r="HV3" s="72">
        <v>4.3899999999999997</v>
      </c>
      <c r="HW3" s="72">
        <v>4.25</v>
      </c>
      <c r="HX3" s="72">
        <v>4.37</v>
      </c>
      <c r="HY3" s="72">
        <v>4.57</v>
      </c>
      <c r="HZ3" s="72">
        <v>4.41</v>
      </c>
      <c r="IA3" s="72">
        <v>4.42</v>
      </c>
      <c r="IB3" s="72">
        <v>4.32</v>
      </c>
      <c r="IC3" s="72">
        <v>4.09</v>
      </c>
      <c r="ID3" s="72">
        <v>4.0199999999999996</v>
      </c>
      <c r="IE3" s="72">
        <v>3.92</v>
      </c>
      <c r="IF3" s="72">
        <v>3.87</v>
      </c>
      <c r="IG3" s="72">
        <v>3.95</v>
      </c>
      <c r="IH3" s="72">
        <v>3.89</v>
      </c>
      <c r="II3" s="72">
        <v>3.94</v>
      </c>
      <c r="IJ3" s="72">
        <v>4.1399999999999997</v>
      </c>
      <c r="IK3" s="72">
        <v>4.22</v>
      </c>
      <c r="IL3" s="72">
        <v>4.46</v>
      </c>
      <c r="IM3" s="72">
        <v>4.57</v>
      </c>
      <c r="IN3" s="72">
        <v>4.5999999999999996</v>
      </c>
      <c r="IO3" s="72">
        <v>4.58</v>
      </c>
      <c r="IP3" s="72">
        <v>4.47</v>
      </c>
      <c r="IQ3" s="72">
        <v>4.37</v>
      </c>
      <c r="IR3" s="72">
        <v>4.07</v>
      </c>
      <c r="IS3" s="72">
        <v>3.97</v>
      </c>
      <c r="IT3" s="72">
        <v>3.8</v>
      </c>
      <c r="IU3" s="72">
        <v>3.73</v>
      </c>
      <c r="IV3" s="72">
        <v>3.73</v>
      </c>
      <c r="IW3" s="72">
        <v>3.66</v>
      </c>
      <c r="IX3" s="72">
        <v>3.58</v>
      </c>
      <c r="IY3" s="72">
        <v>3.66</v>
      </c>
      <c r="IZ3" s="72">
        <v>3.52</v>
      </c>
      <c r="JA3" s="72">
        <v>3.29</v>
      </c>
      <c r="JB3" s="72">
        <v>3.25</v>
      </c>
      <c r="JC3" s="72">
        <v>3.15</v>
      </c>
      <c r="JD3" s="72">
        <v>3.04</v>
      </c>
      <c r="JE3" s="72">
        <v>3.03</v>
      </c>
      <c r="JF3" s="72">
        <v>2.94</v>
      </c>
      <c r="JG3" s="72">
        <v>2.77</v>
      </c>
      <c r="JH3" s="72">
        <v>2.96</v>
      </c>
      <c r="JI3" s="72">
        <v>2.93</v>
      </c>
      <c r="JJ3" s="72">
        <v>2.88</v>
      </c>
      <c r="JK3" s="72">
        <v>2.93</v>
      </c>
      <c r="JL3" s="72">
        <v>2.88</v>
      </c>
      <c r="JM3" s="72">
        <v>2.77</v>
      </c>
      <c r="JN3" s="72">
        <v>2.99</v>
      </c>
      <c r="JO3" s="72">
        <v>2.99</v>
      </c>
      <c r="JP3" s="72">
        <v>3.05</v>
      </c>
      <c r="JQ3" s="72">
        <v>3.07</v>
      </c>
      <c r="JR3" s="72">
        <v>2.98</v>
      </c>
      <c r="JS3" s="72">
        <v>2.92</v>
      </c>
      <c r="JT3" s="72">
        <v>2.91</v>
      </c>
      <c r="JU3" s="72">
        <v>2.96</v>
      </c>
      <c r="JV3" s="72">
        <v>2.88</v>
      </c>
      <c r="JW3" s="72">
        <v>2.9</v>
      </c>
      <c r="JX3" s="72">
        <v>2.84</v>
      </c>
      <c r="JY3" s="72">
        <v>2.75</v>
      </c>
      <c r="JZ3" s="72">
        <v>2.69</v>
      </c>
      <c r="KA3" s="72">
        <v>2.58</v>
      </c>
      <c r="KB3" s="72">
        <v>2.5499999999999998</v>
      </c>
      <c r="KC3" s="72">
        <v>2.5099999999999998</v>
      </c>
      <c r="KD3" s="72">
        <v>2.38</v>
      </c>
      <c r="KE3" s="72">
        <v>2.33</v>
      </c>
      <c r="KF3" s="72">
        <v>2.39</v>
      </c>
      <c r="KG3" s="72">
        <v>2.23</v>
      </c>
      <c r="KH3" s="72">
        <v>2.17</v>
      </c>
      <c r="KI3" s="72">
        <v>2.15</v>
      </c>
      <c r="KJ3" s="72">
        <v>2.0299999999999998</v>
      </c>
      <c r="KK3" s="72">
        <v>2.0499999999999998</v>
      </c>
      <c r="KL3" s="72">
        <v>2.27</v>
      </c>
      <c r="KM3" s="72">
        <v>2.21</v>
      </c>
      <c r="KN3" s="72">
        <v>2.2999999999999998</v>
      </c>
      <c r="KO3" s="72">
        <v>2.29</v>
      </c>
      <c r="KP3" s="72">
        <v>2.17</v>
      </c>
      <c r="KQ3" s="72">
        <v>2.11</v>
      </c>
      <c r="KR3" s="72"/>
      <c r="KS3" s="72"/>
      <c r="KT3" s="72"/>
      <c r="KU3" s="72"/>
      <c r="KV3" s="72"/>
    </row>
    <row r="4" spans="1:308" ht="16.5">
      <c r="A4" t="s">
        <v>144</v>
      </c>
      <c r="B4" t="s">
        <v>145</v>
      </c>
      <c r="C4" t="s">
        <v>146</v>
      </c>
      <c r="D4" s="72">
        <v>9.9499999999999993</v>
      </c>
      <c r="E4" s="72">
        <v>9.98</v>
      </c>
      <c r="F4" s="72">
        <v>9.8699999999999992</v>
      </c>
      <c r="G4" s="72">
        <v>9.85</v>
      </c>
      <c r="H4" s="72">
        <v>9.84</v>
      </c>
      <c r="I4" s="72">
        <v>9.84</v>
      </c>
      <c r="J4" s="72">
        <v>9.9600000000000009</v>
      </c>
      <c r="K4" s="72">
        <v>10.09</v>
      </c>
      <c r="L4" s="72">
        <v>10.199999999999999</v>
      </c>
      <c r="M4" s="72">
        <v>10.210000000000001</v>
      </c>
      <c r="N4" s="72">
        <v>10.210000000000001</v>
      </c>
      <c r="O4" s="72">
        <v>10.210000000000001</v>
      </c>
      <c r="P4" s="72">
        <v>10.210000000000001</v>
      </c>
      <c r="Q4" s="72">
        <v>10.08</v>
      </c>
      <c r="R4" s="72">
        <v>10.06</v>
      </c>
      <c r="S4" s="72">
        <v>10.119999999999999</v>
      </c>
      <c r="T4" s="72">
        <v>10.18</v>
      </c>
      <c r="U4" s="72">
        <v>10.16</v>
      </c>
      <c r="V4" s="72">
        <v>10.23</v>
      </c>
      <c r="W4" s="72">
        <v>10.42</v>
      </c>
      <c r="X4" s="72">
        <v>10.37</v>
      </c>
      <c r="Y4" s="72">
        <v>9.9700000000000006</v>
      </c>
      <c r="Z4" s="72">
        <v>9.76</v>
      </c>
      <c r="AA4" s="72">
        <v>9.7100000000000009</v>
      </c>
      <c r="AB4" s="72">
        <v>9.51</v>
      </c>
      <c r="AC4" s="72">
        <v>9.27</v>
      </c>
      <c r="AD4" s="72">
        <v>9.0399999999999991</v>
      </c>
      <c r="AE4" s="72">
        <v>8.89</v>
      </c>
      <c r="AF4" s="72">
        <v>8.82</v>
      </c>
      <c r="AG4" s="72">
        <v>8.86</v>
      </c>
      <c r="AH4" s="72">
        <v>8.77</v>
      </c>
      <c r="AI4" s="72">
        <v>8.51</v>
      </c>
      <c r="AJ4" s="72">
        <v>8.23</v>
      </c>
      <c r="AK4" s="72">
        <v>8.1</v>
      </c>
      <c r="AL4" s="72">
        <v>7.89</v>
      </c>
      <c r="AM4" s="72">
        <v>7.75</v>
      </c>
      <c r="AN4" s="72">
        <v>7.65</v>
      </c>
      <c r="AO4" s="72">
        <v>7.63</v>
      </c>
      <c r="AP4" s="72">
        <v>7.64</v>
      </c>
      <c r="AQ4" s="72">
        <v>7.64</v>
      </c>
      <c r="AR4" s="72">
        <v>7.64</v>
      </c>
      <c r="AS4" s="72">
        <v>7.68</v>
      </c>
      <c r="AT4" s="72">
        <v>7.68</v>
      </c>
      <c r="AU4" s="72">
        <v>7.69</v>
      </c>
      <c r="AV4" s="72">
        <v>7.86</v>
      </c>
      <c r="AW4" s="72">
        <v>7.98</v>
      </c>
      <c r="AX4" s="72">
        <v>8.01</v>
      </c>
      <c r="AY4" s="72">
        <v>8.0500000000000007</v>
      </c>
      <c r="AZ4" s="72">
        <v>8.09</v>
      </c>
      <c r="BA4" s="72">
        <v>8.09</v>
      </c>
      <c r="BB4" s="72">
        <v>8.01</v>
      </c>
      <c r="BC4" s="72">
        <v>7.75</v>
      </c>
      <c r="BD4" s="72">
        <v>7.63</v>
      </c>
      <c r="BE4" s="72">
        <v>7.49</v>
      </c>
      <c r="BF4" s="72">
        <v>7.46</v>
      </c>
      <c r="BG4" s="72">
        <v>7.44</v>
      </c>
      <c r="BH4" s="72">
        <v>7.21</v>
      </c>
      <c r="BI4" s="72">
        <v>7.16</v>
      </c>
      <c r="BJ4" s="72">
        <v>7.06</v>
      </c>
      <c r="BK4" s="72">
        <v>6.88</v>
      </c>
      <c r="BL4" s="72">
        <v>6.74</v>
      </c>
      <c r="BM4" s="72">
        <v>6.61</v>
      </c>
      <c r="BN4" s="72">
        <v>6.64</v>
      </c>
      <c r="BO4" s="72">
        <v>6.67</v>
      </c>
      <c r="BP4" s="72">
        <v>6.61</v>
      </c>
      <c r="BQ4" s="72">
        <v>6.61</v>
      </c>
      <c r="BR4" s="72">
        <v>6.63</v>
      </c>
      <c r="BS4" s="72">
        <v>6.58</v>
      </c>
      <c r="BT4" s="72">
        <v>6.55</v>
      </c>
      <c r="BU4" s="72">
        <v>6.45</v>
      </c>
      <c r="BV4" s="72">
        <v>6.4</v>
      </c>
      <c r="BW4" s="72">
        <v>6.36</v>
      </c>
      <c r="BX4" s="72">
        <v>6.34</v>
      </c>
      <c r="BY4" s="72">
        <v>6.27</v>
      </c>
      <c r="BZ4" s="72">
        <v>6.22</v>
      </c>
      <c r="CA4" s="72">
        <v>6.23</v>
      </c>
      <c r="CB4" s="72">
        <v>6.2</v>
      </c>
      <c r="CC4" s="72">
        <v>6.19</v>
      </c>
      <c r="CD4" s="72">
        <v>6.16</v>
      </c>
      <c r="CE4" s="72">
        <v>6.18</v>
      </c>
      <c r="CF4" s="72">
        <v>6.17</v>
      </c>
      <c r="CG4" s="72">
        <v>6.22</v>
      </c>
      <c r="CH4" s="72">
        <v>6.33</v>
      </c>
      <c r="CI4" s="72">
        <v>6.31</v>
      </c>
      <c r="CJ4" s="72">
        <v>6.24</v>
      </c>
      <c r="CK4" s="72">
        <v>6.19</v>
      </c>
      <c r="CL4" s="72">
        <v>6.17</v>
      </c>
      <c r="CM4" s="72">
        <v>6.15</v>
      </c>
      <c r="CN4" s="72">
        <v>6.14</v>
      </c>
      <c r="CO4" s="72">
        <v>6.14</v>
      </c>
      <c r="CP4" s="72">
        <v>6.11</v>
      </c>
      <c r="CQ4" s="72">
        <v>6.08</v>
      </c>
      <c r="CR4" s="72">
        <v>5.98</v>
      </c>
      <c r="CS4" s="72">
        <v>5.88</v>
      </c>
      <c r="CT4" s="72">
        <v>5.86</v>
      </c>
      <c r="CU4" s="72">
        <v>5.78</v>
      </c>
      <c r="CV4" s="72">
        <v>5.67</v>
      </c>
      <c r="CW4" s="72">
        <v>5.61</v>
      </c>
      <c r="CX4" s="72">
        <v>5.63</v>
      </c>
      <c r="CY4" s="72">
        <v>5.58</v>
      </c>
      <c r="CZ4" s="72">
        <v>5.5</v>
      </c>
      <c r="DA4" s="72">
        <v>5.53</v>
      </c>
      <c r="DB4" s="72">
        <v>5.64</v>
      </c>
      <c r="DC4" s="72">
        <v>5.72</v>
      </c>
      <c r="DD4" s="72">
        <v>5.77</v>
      </c>
      <c r="DE4" s="72">
        <v>5.92</v>
      </c>
      <c r="DF4" s="72">
        <v>5.94</v>
      </c>
      <c r="DG4" s="72">
        <v>5.97</v>
      </c>
      <c r="DH4" s="72">
        <v>6.11</v>
      </c>
      <c r="DI4" s="72">
        <v>6.2</v>
      </c>
      <c r="DJ4" s="72">
        <v>6.22</v>
      </c>
      <c r="DK4" s="72">
        <v>6.26</v>
      </c>
      <c r="DL4" s="72">
        <v>6.49</v>
      </c>
      <c r="DM4" s="72">
        <v>6.56</v>
      </c>
      <c r="DN4" s="72">
        <v>6.67</v>
      </c>
      <c r="DO4" s="72">
        <v>6.7</v>
      </c>
      <c r="DP4" s="72">
        <v>6.79</v>
      </c>
      <c r="DQ4" s="72">
        <v>6.84</v>
      </c>
      <c r="DR4" s="72">
        <v>6.86</v>
      </c>
      <c r="DS4" s="72">
        <v>6.81</v>
      </c>
      <c r="DT4" s="72">
        <v>6.72</v>
      </c>
      <c r="DU4" s="72">
        <v>6.71</v>
      </c>
      <c r="DV4" s="72">
        <v>6.67</v>
      </c>
      <c r="DW4" s="72">
        <v>6.64</v>
      </c>
      <c r="DX4" s="72">
        <v>6.66</v>
      </c>
      <c r="DY4" s="72">
        <v>6.64</v>
      </c>
      <c r="DZ4" s="72">
        <v>6.64</v>
      </c>
      <c r="EA4" s="72">
        <v>6.57</v>
      </c>
      <c r="EB4" s="72">
        <v>6.45</v>
      </c>
      <c r="EC4" s="72">
        <v>6.3</v>
      </c>
      <c r="ED4" s="72">
        <v>6.12</v>
      </c>
      <c r="EE4" s="72">
        <v>6.15</v>
      </c>
      <c r="EF4" s="72">
        <v>6.13</v>
      </c>
      <c r="EG4" s="72">
        <v>6.14</v>
      </c>
      <c r="EH4" s="72">
        <v>6.16</v>
      </c>
      <c r="EI4" s="72">
        <v>6.26</v>
      </c>
      <c r="EJ4" s="72">
        <v>6.22</v>
      </c>
      <c r="EK4" s="72">
        <v>6.21</v>
      </c>
      <c r="EL4" s="72">
        <v>6.13</v>
      </c>
      <c r="EM4" s="72">
        <v>6.04</v>
      </c>
      <c r="EN4" s="72">
        <v>6.02</v>
      </c>
      <c r="EO4" s="72">
        <v>5.93</v>
      </c>
      <c r="EP4" s="72">
        <v>5.9</v>
      </c>
      <c r="EQ4" s="72">
        <v>5.83</v>
      </c>
      <c r="ER4" s="72">
        <v>5.74</v>
      </c>
      <c r="ES4" s="72">
        <v>5.64</v>
      </c>
      <c r="ET4" s="72">
        <v>5.59</v>
      </c>
      <c r="EU4" s="72">
        <v>5.58</v>
      </c>
      <c r="EV4" s="72">
        <v>5.51</v>
      </c>
      <c r="EW4" s="72">
        <v>5.39</v>
      </c>
    </row>
    <row r="5" spans="1:308" ht="16.5">
      <c r="A5" t="s">
        <v>147</v>
      </c>
      <c r="B5" t="s">
        <v>148</v>
      </c>
      <c r="C5" t="s">
        <v>149</v>
      </c>
      <c r="D5" t="s">
        <v>143</v>
      </c>
      <c r="ER5" s="71">
        <v>5.86</v>
      </c>
      <c r="ES5" s="71">
        <v>5.85</v>
      </c>
      <c r="ET5" s="71">
        <v>5.83</v>
      </c>
      <c r="EU5" s="71">
        <v>5.77</v>
      </c>
      <c r="EV5" s="71">
        <v>5.7</v>
      </c>
      <c r="EW5" s="71">
        <v>5.72</v>
      </c>
      <c r="EX5" s="71">
        <v>5.53</v>
      </c>
      <c r="EY5" s="71">
        <v>5.54</v>
      </c>
      <c r="EZ5" s="71">
        <v>5.48</v>
      </c>
      <c r="FA5" s="71">
        <v>5.5</v>
      </c>
      <c r="FB5" s="71">
        <v>5.44</v>
      </c>
      <c r="FC5" s="71">
        <v>5.55</v>
      </c>
      <c r="FD5" s="71">
        <v>5.43</v>
      </c>
      <c r="FE5" s="71">
        <v>5.38</v>
      </c>
      <c r="FF5" s="71">
        <v>5.32</v>
      </c>
      <c r="FG5" s="71">
        <v>5.29</v>
      </c>
      <c r="FH5" s="71">
        <v>5.27</v>
      </c>
      <c r="FI5" s="71">
        <v>5.23</v>
      </c>
      <c r="FJ5" s="71">
        <v>5.24</v>
      </c>
      <c r="FK5" s="71">
        <v>5.24</v>
      </c>
      <c r="FL5" s="71">
        <v>5.27</v>
      </c>
      <c r="FM5" s="71">
        <v>5.14</v>
      </c>
      <c r="FN5" s="71">
        <v>5.12</v>
      </c>
      <c r="FO5" s="71">
        <v>5.25</v>
      </c>
      <c r="FP5" s="71">
        <v>5.2</v>
      </c>
      <c r="FQ5" s="71">
        <v>5.14</v>
      </c>
      <c r="FR5" s="71">
        <v>5.14</v>
      </c>
      <c r="FS5" s="71">
        <v>5.07</v>
      </c>
      <c r="FT5" s="71">
        <v>4.99</v>
      </c>
      <c r="FU5" s="71">
        <v>4.99</v>
      </c>
      <c r="FV5" s="71">
        <v>4.93</v>
      </c>
      <c r="FW5" s="71">
        <v>4.95</v>
      </c>
      <c r="FX5" s="71">
        <v>4.95</v>
      </c>
      <c r="FY5" s="71">
        <v>4.88</v>
      </c>
      <c r="FZ5" s="71">
        <v>4.8899999999999997</v>
      </c>
      <c r="GA5" s="71">
        <v>5</v>
      </c>
      <c r="GB5" s="71">
        <v>5.07</v>
      </c>
      <c r="GC5" s="71">
        <v>5.09</v>
      </c>
      <c r="GD5" s="71">
        <v>5.17</v>
      </c>
      <c r="GE5" s="71">
        <v>5.17</v>
      </c>
      <c r="GF5" s="71">
        <v>5.21</v>
      </c>
      <c r="GG5" s="71">
        <v>5.29</v>
      </c>
      <c r="GH5" s="71">
        <v>5.29</v>
      </c>
      <c r="GI5" s="71">
        <v>5.34</v>
      </c>
      <c r="GJ5" s="71">
        <v>5.39</v>
      </c>
      <c r="GK5" s="71">
        <v>5.51</v>
      </c>
      <c r="GL5" s="71">
        <v>5.57</v>
      </c>
      <c r="GM5" s="71">
        <v>5.53</v>
      </c>
      <c r="GN5" s="71">
        <v>5.58</v>
      </c>
      <c r="GO5" s="71">
        <v>5.6</v>
      </c>
      <c r="GP5" s="71">
        <v>5.64</v>
      </c>
      <c r="GQ5" s="71">
        <v>5.65</v>
      </c>
      <c r="GR5" s="71">
        <v>5.67</v>
      </c>
      <c r="GS5" s="71">
        <v>5.7</v>
      </c>
      <c r="GT5" s="71">
        <v>5.85</v>
      </c>
      <c r="GU5" s="71">
        <v>5.89</v>
      </c>
      <c r="GV5" s="71">
        <v>5.94</v>
      </c>
      <c r="GW5" s="71">
        <v>6.01</v>
      </c>
      <c r="GX5" s="71">
        <v>6</v>
      </c>
      <c r="GY5" s="71">
        <v>5.98</v>
      </c>
      <c r="GZ5" s="71">
        <v>6.19</v>
      </c>
      <c r="HA5" s="71">
        <v>6.16</v>
      </c>
      <c r="HB5" s="71">
        <v>6.18</v>
      </c>
      <c r="HC5" s="71">
        <v>6.12</v>
      </c>
      <c r="HD5" s="71">
        <v>6.18</v>
      </c>
      <c r="HE5" s="71">
        <v>6.22</v>
      </c>
      <c r="HF5" s="71">
        <v>6.21</v>
      </c>
      <c r="HG5" s="71">
        <v>6.31</v>
      </c>
      <c r="HH5" s="71">
        <v>6.28</v>
      </c>
      <c r="HI5" s="71">
        <v>6.31</v>
      </c>
      <c r="HJ5" s="71">
        <v>6.31</v>
      </c>
      <c r="HK5" s="71">
        <v>6.13</v>
      </c>
      <c r="HL5" s="71">
        <v>5.81</v>
      </c>
      <c r="HM5" s="71">
        <v>5.54</v>
      </c>
      <c r="HN5" s="71">
        <v>5.34</v>
      </c>
      <c r="HO5" s="71">
        <v>5.0599999999999996</v>
      </c>
      <c r="HP5" s="71">
        <v>4.97</v>
      </c>
      <c r="HQ5" s="71">
        <v>4.8600000000000003</v>
      </c>
      <c r="HR5" s="71">
        <v>4.6399999999999997</v>
      </c>
      <c r="HS5" s="71">
        <v>4.5599999999999996</v>
      </c>
      <c r="HT5" s="71">
        <v>4.51</v>
      </c>
      <c r="HU5" s="71">
        <v>4.37</v>
      </c>
      <c r="HV5" s="71">
        <v>4.38</v>
      </c>
      <c r="HW5" s="71">
        <v>4.46</v>
      </c>
      <c r="HX5" s="71">
        <v>4.37</v>
      </c>
      <c r="HY5" s="71">
        <v>4.3600000000000003</v>
      </c>
      <c r="HZ5" s="71">
        <v>4.34</v>
      </c>
      <c r="IA5" s="71">
        <v>4.1900000000000004</v>
      </c>
      <c r="IB5" s="71">
        <v>4.16</v>
      </c>
      <c r="IC5" s="71">
        <v>4.01</v>
      </c>
      <c r="ID5" s="71">
        <v>3.9</v>
      </c>
      <c r="IE5" s="71">
        <v>3.98</v>
      </c>
      <c r="IF5" s="71">
        <v>4.07</v>
      </c>
      <c r="IG5" s="71">
        <v>4.01</v>
      </c>
      <c r="IH5" s="71">
        <v>3.94</v>
      </c>
      <c r="II5" s="71">
        <v>3.88</v>
      </c>
      <c r="IJ5" s="71">
        <v>3.84</v>
      </c>
      <c r="IK5" s="71">
        <v>3.76</v>
      </c>
      <c r="IL5" s="71">
        <v>3.81</v>
      </c>
      <c r="IM5" s="71">
        <v>3.87</v>
      </c>
      <c r="IN5" s="71">
        <v>3.96</v>
      </c>
      <c r="IO5" s="71">
        <v>4.05</v>
      </c>
      <c r="IP5" s="71">
        <v>4.08</v>
      </c>
      <c r="IQ5" s="71">
        <v>4.09</v>
      </c>
      <c r="IR5" s="71">
        <v>4.12</v>
      </c>
      <c r="IS5" s="71">
        <v>4.0999999999999996</v>
      </c>
      <c r="IT5" s="71">
        <v>4.0999999999999996</v>
      </c>
      <c r="IU5" s="71">
        <v>4.03</v>
      </c>
      <c r="IV5" s="71">
        <v>3.98</v>
      </c>
      <c r="IW5" s="71">
        <v>3.94</v>
      </c>
      <c r="IX5" s="71">
        <v>3.9</v>
      </c>
      <c r="IY5" s="71">
        <v>3.78</v>
      </c>
      <c r="IZ5" s="71">
        <v>3.7</v>
      </c>
      <c r="JA5" s="71">
        <v>3.65</v>
      </c>
      <c r="JB5" s="71">
        <v>3.57</v>
      </c>
      <c r="JC5" s="71">
        <v>3.5</v>
      </c>
      <c r="JD5" s="71">
        <v>3.45</v>
      </c>
      <c r="JE5" s="71">
        <v>3.33</v>
      </c>
      <c r="JF5" s="71">
        <v>3.36</v>
      </c>
      <c r="JG5" s="71">
        <v>3.34</v>
      </c>
      <c r="JH5" s="71">
        <v>3.24</v>
      </c>
      <c r="JI5" s="71">
        <v>3.2</v>
      </c>
      <c r="JJ5" s="71">
        <v>3.19</v>
      </c>
      <c r="JK5" s="71">
        <v>3.2</v>
      </c>
      <c r="JL5" s="71">
        <v>3.18</v>
      </c>
      <c r="JM5" s="71">
        <v>3.18</v>
      </c>
      <c r="JN5" s="71">
        <v>3.14</v>
      </c>
      <c r="JO5" s="71">
        <v>3.11</v>
      </c>
      <c r="JP5" s="71">
        <v>3.13</v>
      </c>
      <c r="JQ5" s="71">
        <v>3.1</v>
      </c>
      <c r="JR5" s="71">
        <v>3.05</v>
      </c>
      <c r="JS5" s="71">
        <v>3.21</v>
      </c>
      <c r="JT5" s="71">
        <v>3.1</v>
      </c>
      <c r="JU5" s="71">
        <v>3.16</v>
      </c>
      <c r="JV5" s="71">
        <v>3.18</v>
      </c>
      <c r="JW5" s="71">
        <v>3.15</v>
      </c>
      <c r="JX5" s="71">
        <v>3.14</v>
      </c>
      <c r="JY5" s="71">
        <v>3.14</v>
      </c>
      <c r="JZ5" s="71">
        <v>3.06</v>
      </c>
      <c r="KA5" s="71">
        <v>3.06</v>
      </c>
      <c r="KB5" s="71">
        <v>3.05</v>
      </c>
      <c r="KC5" s="71">
        <v>3</v>
      </c>
      <c r="KD5" s="71">
        <v>2.87</v>
      </c>
      <c r="KE5" s="71">
        <v>2.87</v>
      </c>
      <c r="KF5" s="71">
        <v>2.85</v>
      </c>
      <c r="KG5" s="71">
        <v>2.79</v>
      </c>
      <c r="KH5" s="71">
        <v>2.79</v>
      </c>
      <c r="KI5" s="71">
        <v>2.72</v>
      </c>
      <c r="KJ5" s="71">
        <v>2.69</v>
      </c>
      <c r="KK5" s="71">
        <v>2.68</v>
      </c>
      <c r="KL5" s="71">
        <v>2.64</v>
      </c>
      <c r="KM5" s="71">
        <v>2.63</v>
      </c>
      <c r="KN5" s="71">
        <v>2.64</v>
      </c>
      <c r="KO5" s="71">
        <v>2.62</v>
      </c>
      <c r="KP5" s="71">
        <v>2.61</v>
      </c>
      <c r="KQ5" s="71">
        <v>2.62</v>
      </c>
      <c r="KR5" s="71"/>
      <c r="KS5" s="71"/>
      <c r="KT5" s="71"/>
      <c r="KU5" s="71"/>
      <c r="KV5" s="71"/>
    </row>
    <row r="7" spans="1:308">
      <c r="C7" t="s">
        <v>150</v>
      </c>
      <c r="D7" s="14">
        <f>D4</f>
        <v>9.9499999999999993</v>
      </c>
      <c r="E7" s="14">
        <f t="shared" ref="E7:BP7" si="0">E4</f>
        <v>9.98</v>
      </c>
      <c r="F7" s="14">
        <f t="shared" si="0"/>
        <v>9.8699999999999992</v>
      </c>
      <c r="G7" s="14">
        <f t="shared" si="0"/>
        <v>9.85</v>
      </c>
      <c r="H7" s="14">
        <f t="shared" si="0"/>
        <v>9.84</v>
      </c>
      <c r="I7" s="14">
        <f t="shared" si="0"/>
        <v>9.84</v>
      </c>
      <c r="J7" s="14">
        <f t="shared" si="0"/>
        <v>9.9600000000000009</v>
      </c>
      <c r="K7" s="14">
        <f t="shared" si="0"/>
        <v>10.09</v>
      </c>
      <c r="L7" s="14">
        <f t="shared" si="0"/>
        <v>10.199999999999999</v>
      </c>
      <c r="M7" s="14">
        <f t="shared" si="0"/>
        <v>10.210000000000001</v>
      </c>
      <c r="N7" s="14">
        <f t="shared" si="0"/>
        <v>10.210000000000001</v>
      </c>
      <c r="O7" s="14">
        <f t="shared" si="0"/>
        <v>10.210000000000001</v>
      </c>
      <c r="P7" s="14">
        <f t="shared" si="0"/>
        <v>10.210000000000001</v>
      </c>
      <c r="Q7" s="14">
        <f t="shared" si="0"/>
        <v>10.08</v>
      </c>
      <c r="R7" s="14">
        <f t="shared" si="0"/>
        <v>10.06</v>
      </c>
      <c r="S7" s="14">
        <f t="shared" si="0"/>
        <v>10.119999999999999</v>
      </c>
      <c r="T7" s="14">
        <f t="shared" si="0"/>
        <v>10.18</v>
      </c>
      <c r="U7" s="14">
        <f t="shared" si="0"/>
        <v>10.16</v>
      </c>
      <c r="V7" s="14">
        <f t="shared" si="0"/>
        <v>10.23</v>
      </c>
      <c r="W7" s="14">
        <f t="shared" si="0"/>
        <v>10.42</v>
      </c>
      <c r="X7" s="14">
        <f t="shared" si="0"/>
        <v>10.37</v>
      </c>
      <c r="Y7" s="14">
        <f t="shared" si="0"/>
        <v>9.9700000000000006</v>
      </c>
      <c r="Z7" s="14">
        <f t="shared" si="0"/>
        <v>9.76</v>
      </c>
      <c r="AA7" s="14">
        <f t="shared" si="0"/>
        <v>9.7100000000000009</v>
      </c>
      <c r="AB7" s="14">
        <f t="shared" si="0"/>
        <v>9.51</v>
      </c>
      <c r="AC7" s="14">
        <f t="shared" si="0"/>
        <v>9.27</v>
      </c>
      <c r="AD7" s="14">
        <f t="shared" si="0"/>
        <v>9.0399999999999991</v>
      </c>
      <c r="AE7" s="14">
        <f t="shared" si="0"/>
        <v>8.89</v>
      </c>
      <c r="AF7" s="14">
        <f t="shared" si="0"/>
        <v>8.82</v>
      </c>
      <c r="AG7" s="14">
        <f t="shared" si="0"/>
        <v>8.86</v>
      </c>
      <c r="AH7" s="14">
        <f t="shared" si="0"/>
        <v>8.77</v>
      </c>
      <c r="AI7" s="14">
        <f t="shared" si="0"/>
        <v>8.51</v>
      </c>
      <c r="AJ7" s="14">
        <f t="shared" si="0"/>
        <v>8.23</v>
      </c>
      <c r="AK7" s="14">
        <f t="shared" si="0"/>
        <v>8.1</v>
      </c>
      <c r="AL7" s="14">
        <f t="shared" si="0"/>
        <v>7.89</v>
      </c>
      <c r="AM7" s="14">
        <f t="shared" si="0"/>
        <v>7.75</v>
      </c>
      <c r="AN7" s="14">
        <f t="shared" si="0"/>
        <v>7.65</v>
      </c>
      <c r="AO7" s="14">
        <f t="shared" si="0"/>
        <v>7.63</v>
      </c>
      <c r="AP7" s="14">
        <f t="shared" si="0"/>
        <v>7.64</v>
      </c>
      <c r="AQ7" s="14">
        <f t="shared" si="0"/>
        <v>7.64</v>
      </c>
      <c r="AR7" s="14">
        <f t="shared" si="0"/>
        <v>7.64</v>
      </c>
      <c r="AS7" s="14">
        <f t="shared" si="0"/>
        <v>7.68</v>
      </c>
      <c r="AT7" s="14">
        <f t="shared" si="0"/>
        <v>7.68</v>
      </c>
      <c r="AU7" s="14">
        <f t="shared" si="0"/>
        <v>7.69</v>
      </c>
      <c r="AV7" s="14">
        <f t="shared" si="0"/>
        <v>7.86</v>
      </c>
      <c r="AW7" s="14">
        <f t="shared" si="0"/>
        <v>7.98</v>
      </c>
      <c r="AX7" s="14">
        <f t="shared" si="0"/>
        <v>8.01</v>
      </c>
      <c r="AY7" s="14">
        <f t="shared" si="0"/>
        <v>8.0500000000000007</v>
      </c>
      <c r="AZ7" s="14">
        <f t="shared" si="0"/>
        <v>8.09</v>
      </c>
      <c r="BA7" s="14">
        <f t="shared" si="0"/>
        <v>8.09</v>
      </c>
      <c r="BB7" s="14">
        <f t="shared" si="0"/>
        <v>8.01</v>
      </c>
      <c r="BC7" s="14">
        <f t="shared" si="0"/>
        <v>7.75</v>
      </c>
      <c r="BD7" s="14">
        <f t="shared" si="0"/>
        <v>7.63</v>
      </c>
      <c r="BE7" s="14">
        <f t="shared" si="0"/>
        <v>7.49</v>
      </c>
      <c r="BF7" s="14">
        <f t="shared" si="0"/>
        <v>7.46</v>
      </c>
      <c r="BG7" s="14">
        <f t="shared" si="0"/>
        <v>7.44</v>
      </c>
      <c r="BH7" s="14">
        <f t="shared" si="0"/>
        <v>7.21</v>
      </c>
      <c r="BI7" s="14">
        <f t="shared" si="0"/>
        <v>7.16</v>
      </c>
      <c r="BJ7" s="14">
        <f t="shared" si="0"/>
        <v>7.06</v>
      </c>
      <c r="BK7" s="14">
        <f t="shared" si="0"/>
        <v>6.88</v>
      </c>
      <c r="BL7" s="14">
        <f t="shared" si="0"/>
        <v>6.74</v>
      </c>
      <c r="BM7" s="14">
        <f t="shared" si="0"/>
        <v>6.61</v>
      </c>
      <c r="BN7" s="14">
        <f t="shared" si="0"/>
        <v>6.64</v>
      </c>
      <c r="BO7" s="14">
        <f t="shared" si="0"/>
        <v>6.67</v>
      </c>
      <c r="BP7" s="14">
        <f t="shared" si="0"/>
        <v>6.61</v>
      </c>
      <c r="BQ7" s="14">
        <f t="shared" ref="BQ7:EB7" si="1">BQ4</f>
        <v>6.61</v>
      </c>
      <c r="BR7" s="14">
        <f t="shared" si="1"/>
        <v>6.63</v>
      </c>
      <c r="BS7" s="14">
        <f t="shared" si="1"/>
        <v>6.58</v>
      </c>
      <c r="BT7" s="14">
        <f t="shared" si="1"/>
        <v>6.55</v>
      </c>
      <c r="BU7" s="14">
        <f t="shared" si="1"/>
        <v>6.45</v>
      </c>
      <c r="BV7" s="14">
        <f t="shared" si="1"/>
        <v>6.4</v>
      </c>
      <c r="BW7" s="14">
        <f t="shared" si="1"/>
        <v>6.36</v>
      </c>
      <c r="BX7" s="14">
        <f t="shared" si="1"/>
        <v>6.34</v>
      </c>
      <c r="BY7" s="14">
        <f t="shared" si="1"/>
        <v>6.27</v>
      </c>
      <c r="BZ7" s="14">
        <f t="shared" si="1"/>
        <v>6.22</v>
      </c>
      <c r="CA7" s="14">
        <f t="shared" si="1"/>
        <v>6.23</v>
      </c>
      <c r="CB7" s="14">
        <f t="shared" si="1"/>
        <v>6.2</v>
      </c>
      <c r="CC7" s="14">
        <f t="shared" si="1"/>
        <v>6.19</v>
      </c>
      <c r="CD7" s="14">
        <f t="shared" si="1"/>
        <v>6.16</v>
      </c>
      <c r="CE7" s="14">
        <f t="shared" si="1"/>
        <v>6.18</v>
      </c>
      <c r="CF7" s="14">
        <f t="shared" si="1"/>
        <v>6.17</v>
      </c>
      <c r="CG7" s="14">
        <f t="shared" si="1"/>
        <v>6.22</v>
      </c>
      <c r="CH7" s="14">
        <f t="shared" si="1"/>
        <v>6.33</v>
      </c>
      <c r="CI7" s="14">
        <f t="shared" si="1"/>
        <v>6.31</v>
      </c>
      <c r="CJ7" s="14">
        <f t="shared" si="1"/>
        <v>6.24</v>
      </c>
      <c r="CK7" s="14">
        <f t="shared" si="1"/>
        <v>6.19</v>
      </c>
      <c r="CL7" s="14">
        <f t="shared" si="1"/>
        <v>6.17</v>
      </c>
      <c r="CM7" s="14">
        <f t="shared" si="1"/>
        <v>6.15</v>
      </c>
      <c r="CN7" s="14">
        <f t="shared" si="1"/>
        <v>6.14</v>
      </c>
      <c r="CO7" s="14">
        <f t="shared" si="1"/>
        <v>6.14</v>
      </c>
      <c r="CP7" s="14">
        <f t="shared" si="1"/>
        <v>6.11</v>
      </c>
      <c r="CQ7" s="14">
        <f t="shared" si="1"/>
        <v>6.08</v>
      </c>
      <c r="CR7" s="14">
        <f t="shared" si="1"/>
        <v>5.98</v>
      </c>
      <c r="CS7" s="14">
        <f t="shared" si="1"/>
        <v>5.88</v>
      </c>
      <c r="CT7" s="14">
        <f t="shared" si="1"/>
        <v>5.86</v>
      </c>
      <c r="CU7" s="14">
        <f t="shared" si="1"/>
        <v>5.78</v>
      </c>
      <c r="CV7" s="14">
        <f t="shared" si="1"/>
        <v>5.67</v>
      </c>
      <c r="CW7" s="14">
        <f t="shared" si="1"/>
        <v>5.61</v>
      </c>
      <c r="CX7" s="14">
        <f t="shared" si="1"/>
        <v>5.63</v>
      </c>
      <c r="CY7" s="14">
        <f t="shared" si="1"/>
        <v>5.58</v>
      </c>
      <c r="CZ7" s="14">
        <f t="shared" si="1"/>
        <v>5.5</v>
      </c>
      <c r="DA7" s="14">
        <f t="shared" si="1"/>
        <v>5.53</v>
      </c>
      <c r="DB7" s="14">
        <f t="shared" si="1"/>
        <v>5.64</v>
      </c>
      <c r="DC7" s="14">
        <f t="shared" si="1"/>
        <v>5.72</v>
      </c>
      <c r="DD7" s="14">
        <f t="shared" si="1"/>
        <v>5.77</v>
      </c>
      <c r="DE7" s="14">
        <f t="shared" si="1"/>
        <v>5.92</v>
      </c>
      <c r="DF7" s="14">
        <f t="shared" si="1"/>
        <v>5.94</v>
      </c>
      <c r="DG7" s="14">
        <f t="shared" si="1"/>
        <v>5.97</v>
      </c>
      <c r="DH7" s="14">
        <f t="shared" si="1"/>
        <v>6.11</v>
      </c>
      <c r="DI7" s="14">
        <f t="shared" si="1"/>
        <v>6.2</v>
      </c>
      <c r="DJ7" s="14">
        <f t="shared" si="1"/>
        <v>6.22</v>
      </c>
      <c r="DK7" s="14">
        <f t="shared" si="1"/>
        <v>6.26</v>
      </c>
      <c r="DL7" s="14">
        <f t="shared" si="1"/>
        <v>6.49</v>
      </c>
      <c r="DM7" s="14">
        <f t="shared" si="1"/>
        <v>6.56</v>
      </c>
      <c r="DN7" s="14">
        <f t="shared" si="1"/>
        <v>6.67</v>
      </c>
      <c r="DO7" s="14">
        <f t="shared" si="1"/>
        <v>6.7</v>
      </c>
      <c r="DP7" s="14">
        <f t="shared" si="1"/>
        <v>6.79</v>
      </c>
      <c r="DQ7" s="14">
        <f t="shared" si="1"/>
        <v>6.84</v>
      </c>
      <c r="DR7" s="14">
        <f t="shared" si="1"/>
        <v>6.86</v>
      </c>
      <c r="DS7" s="14">
        <f t="shared" si="1"/>
        <v>6.81</v>
      </c>
      <c r="DT7" s="14">
        <f t="shared" si="1"/>
        <v>6.72</v>
      </c>
      <c r="DU7" s="14">
        <f t="shared" si="1"/>
        <v>6.71</v>
      </c>
      <c r="DV7" s="14">
        <f t="shared" si="1"/>
        <v>6.67</v>
      </c>
      <c r="DW7" s="14">
        <f t="shared" si="1"/>
        <v>6.64</v>
      </c>
      <c r="DX7" s="14">
        <f t="shared" si="1"/>
        <v>6.66</v>
      </c>
      <c r="DY7" s="14">
        <f t="shared" si="1"/>
        <v>6.64</v>
      </c>
      <c r="DZ7" s="14">
        <f t="shared" si="1"/>
        <v>6.64</v>
      </c>
      <c r="EA7" s="14">
        <f t="shared" si="1"/>
        <v>6.57</v>
      </c>
      <c r="EB7" s="14">
        <f t="shared" si="1"/>
        <v>6.45</v>
      </c>
      <c r="EC7" s="14">
        <f t="shared" ref="EC7:EQ7" si="2">EC4</f>
        <v>6.3</v>
      </c>
      <c r="ED7" s="14">
        <f t="shared" si="2"/>
        <v>6.12</v>
      </c>
      <c r="EE7" s="14">
        <f t="shared" si="2"/>
        <v>6.15</v>
      </c>
      <c r="EF7" s="14">
        <f t="shared" si="2"/>
        <v>6.13</v>
      </c>
      <c r="EG7" s="14">
        <f t="shared" si="2"/>
        <v>6.14</v>
      </c>
      <c r="EH7" s="14">
        <f t="shared" si="2"/>
        <v>6.16</v>
      </c>
      <c r="EI7" s="14">
        <f t="shared" si="2"/>
        <v>6.26</v>
      </c>
      <c r="EJ7" s="14">
        <f t="shared" si="2"/>
        <v>6.22</v>
      </c>
      <c r="EK7" s="14">
        <f t="shared" si="2"/>
        <v>6.21</v>
      </c>
      <c r="EL7" s="14">
        <f t="shared" si="2"/>
        <v>6.13</v>
      </c>
      <c r="EM7" s="14">
        <f t="shared" si="2"/>
        <v>6.04</v>
      </c>
      <c r="EN7" s="14">
        <f t="shared" si="2"/>
        <v>6.02</v>
      </c>
      <c r="EO7" s="14">
        <f t="shared" si="2"/>
        <v>5.93</v>
      </c>
      <c r="EP7" s="14">
        <f t="shared" si="2"/>
        <v>5.9</v>
      </c>
      <c r="EQ7" s="14">
        <f t="shared" si="2"/>
        <v>5.83</v>
      </c>
      <c r="ER7" s="14">
        <f>ER5</f>
        <v>5.86</v>
      </c>
      <c r="ES7" s="14">
        <f t="shared" ref="ES7:HD7" si="3">ES5</f>
        <v>5.85</v>
      </c>
      <c r="ET7" s="14">
        <f t="shared" si="3"/>
        <v>5.83</v>
      </c>
      <c r="EU7" s="14">
        <f t="shared" si="3"/>
        <v>5.77</v>
      </c>
      <c r="EV7" s="14">
        <f t="shared" si="3"/>
        <v>5.7</v>
      </c>
      <c r="EW7" s="14">
        <f t="shared" si="3"/>
        <v>5.72</v>
      </c>
      <c r="EX7" s="14">
        <f t="shared" si="3"/>
        <v>5.53</v>
      </c>
      <c r="EY7" s="14">
        <f t="shared" si="3"/>
        <v>5.54</v>
      </c>
      <c r="EZ7" s="14">
        <f t="shared" si="3"/>
        <v>5.48</v>
      </c>
      <c r="FA7" s="14">
        <f t="shared" si="3"/>
        <v>5.5</v>
      </c>
      <c r="FB7" s="14">
        <f t="shared" si="3"/>
        <v>5.44</v>
      </c>
      <c r="FC7" s="14">
        <f t="shared" si="3"/>
        <v>5.55</v>
      </c>
      <c r="FD7" s="14">
        <f t="shared" si="3"/>
        <v>5.43</v>
      </c>
      <c r="FE7" s="14">
        <f t="shared" si="3"/>
        <v>5.38</v>
      </c>
      <c r="FF7" s="14">
        <f t="shared" si="3"/>
        <v>5.32</v>
      </c>
      <c r="FG7" s="14">
        <f t="shared" si="3"/>
        <v>5.29</v>
      </c>
      <c r="FH7" s="14">
        <f t="shared" si="3"/>
        <v>5.27</v>
      </c>
      <c r="FI7" s="14">
        <f t="shared" si="3"/>
        <v>5.23</v>
      </c>
      <c r="FJ7" s="14">
        <f t="shared" si="3"/>
        <v>5.24</v>
      </c>
      <c r="FK7" s="14">
        <f t="shared" si="3"/>
        <v>5.24</v>
      </c>
      <c r="FL7" s="14">
        <f t="shared" si="3"/>
        <v>5.27</v>
      </c>
      <c r="FM7" s="14">
        <f t="shared" si="3"/>
        <v>5.14</v>
      </c>
      <c r="FN7" s="14">
        <f t="shared" si="3"/>
        <v>5.12</v>
      </c>
      <c r="FO7" s="14">
        <f t="shared" si="3"/>
        <v>5.25</v>
      </c>
      <c r="FP7" s="14">
        <f t="shared" si="3"/>
        <v>5.2</v>
      </c>
      <c r="FQ7" s="14">
        <f t="shared" si="3"/>
        <v>5.14</v>
      </c>
      <c r="FR7" s="14">
        <f t="shared" si="3"/>
        <v>5.14</v>
      </c>
      <c r="FS7" s="14">
        <f t="shared" si="3"/>
        <v>5.07</v>
      </c>
      <c r="FT7" s="14">
        <f t="shared" si="3"/>
        <v>4.99</v>
      </c>
      <c r="FU7" s="14">
        <f t="shared" si="3"/>
        <v>4.99</v>
      </c>
      <c r="FV7" s="14">
        <f t="shared" si="3"/>
        <v>4.93</v>
      </c>
      <c r="FW7" s="14">
        <f t="shared" si="3"/>
        <v>4.95</v>
      </c>
      <c r="FX7" s="14">
        <f t="shared" si="3"/>
        <v>4.95</v>
      </c>
      <c r="FY7" s="14">
        <f t="shared" si="3"/>
        <v>4.88</v>
      </c>
      <c r="FZ7" s="14">
        <f t="shared" si="3"/>
        <v>4.8899999999999997</v>
      </c>
      <c r="GA7" s="14">
        <f t="shared" si="3"/>
        <v>5</v>
      </c>
      <c r="GB7" s="14">
        <f t="shared" si="3"/>
        <v>5.07</v>
      </c>
      <c r="GC7" s="14">
        <f t="shared" si="3"/>
        <v>5.09</v>
      </c>
      <c r="GD7" s="14">
        <f t="shared" si="3"/>
        <v>5.17</v>
      </c>
      <c r="GE7" s="14">
        <f t="shared" si="3"/>
        <v>5.17</v>
      </c>
      <c r="GF7" s="14">
        <f t="shared" si="3"/>
        <v>5.21</v>
      </c>
      <c r="GG7" s="14">
        <f t="shared" si="3"/>
        <v>5.29</v>
      </c>
      <c r="GH7" s="14">
        <f t="shared" si="3"/>
        <v>5.29</v>
      </c>
      <c r="GI7" s="14">
        <f t="shared" si="3"/>
        <v>5.34</v>
      </c>
      <c r="GJ7" s="14">
        <f t="shared" si="3"/>
        <v>5.39</v>
      </c>
      <c r="GK7" s="14">
        <f t="shared" si="3"/>
        <v>5.51</v>
      </c>
      <c r="GL7" s="14">
        <f t="shared" si="3"/>
        <v>5.57</v>
      </c>
      <c r="GM7" s="14">
        <f t="shared" si="3"/>
        <v>5.53</v>
      </c>
      <c r="GN7" s="14">
        <f t="shared" si="3"/>
        <v>5.58</v>
      </c>
      <c r="GO7" s="14">
        <f t="shared" si="3"/>
        <v>5.6</v>
      </c>
      <c r="GP7" s="14">
        <f t="shared" si="3"/>
        <v>5.64</v>
      </c>
      <c r="GQ7" s="14">
        <f t="shared" si="3"/>
        <v>5.65</v>
      </c>
      <c r="GR7" s="14">
        <f t="shared" si="3"/>
        <v>5.67</v>
      </c>
      <c r="GS7" s="14">
        <f t="shared" si="3"/>
        <v>5.7</v>
      </c>
      <c r="GT7" s="14">
        <f t="shared" si="3"/>
        <v>5.85</v>
      </c>
      <c r="GU7" s="14">
        <f t="shared" si="3"/>
        <v>5.89</v>
      </c>
      <c r="GV7" s="14">
        <f t="shared" si="3"/>
        <v>5.94</v>
      </c>
      <c r="GW7" s="14">
        <f t="shared" si="3"/>
        <v>6.01</v>
      </c>
      <c r="GX7" s="14">
        <f t="shared" si="3"/>
        <v>6</v>
      </c>
      <c r="GY7" s="14">
        <f t="shared" si="3"/>
        <v>5.98</v>
      </c>
      <c r="GZ7" s="14">
        <f t="shared" si="3"/>
        <v>6.19</v>
      </c>
      <c r="HA7" s="14">
        <f t="shared" si="3"/>
        <v>6.16</v>
      </c>
      <c r="HB7" s="14">
        <f t="shared" si="3"/>
        <v>6.18</v>
      </c>
      <c r="HC7" s="14">
        <f t="shared" si="3"/>
        <v>6.12</v>
      </c>
      <c r="HD7" s="14">
        <f t="shared" si="3"/>
        <v>6.18</v>
      </c>
      <c r="HE7" s="14">
        <f t="shared" ref="HE7:JP7" si="4">HE5</f>
        <v>6.22</v>
      </c>
      <c r="HF7" s="14">
        <f t="shared" si="4"/>
        <v>6.21</v>
      </c>
      <c r="HG7" s="14">
        <f t="shared" si="4"/>
        <v>6.31</v>
      </c>
      <c r="HH7" s="14">
        <f t="shared" si="4"/>
        <v>6.28</v>
      </c>
      <c r="HI7" s="14">
        <f t="shared" si="4"/>
        <v>6.31</v>
      </c>
      <c r="HJ7" s="14">
        <f t="shared" si="4"/>
        <v>6.31</v>
      </c>
      <c r="HK7" s="14">
        <f t="shared" si="4"/>
        <v>6.13</v>
      </c>
      <c r="HL7" s="14">
        <f t="shared" si="4"/>
        <v>5.81</v>
      </c>
      <c r="HM7" s="14">
        <f t="shared" si="4"/>
        <v>5.54</v>
      </c>
      <c r="HN7" s="14">
        <f t="shared" si="4"/>
        <v>5.34</v>
      </c>
      <c r="HO7" s="14">
        <f t="shared" si="4"/>
        <v>5.0599999999999996</v>
      </c>
      <c r="HP7" s="14">
        <f t="shared" si="4"/>
        <v>4.97</v>
      </c>
      <c r="HQ7" s="14">
        <f t="shared" si="4"/>
        <v>4.8600000000000003</v>
      </c>
      <c r="HR7" s="14">
        <f t="shared" si="4"/>
        <v>4.6399999999999997</v>
      </c>
      <c r="HS7" s="14">
        <f t="shared" si="4"/>
        <v>4.5599999999999996</v>
      </c>
      <c r="HT7" s="14">
        <f t="shared" si="4"/>
        <v>4.51</v>
      </c>
      <c r="HU7" s="14">
        <f t="shared" si="4"/>
        <v>4.37</v>
      </c>
      <c r="HV7" s="14">
        <f t="shared" si="4"/>
        <v>4.38</v>
      </c>
      <c r="HW7" s="14">
        <f t="shared" si="4"/>
        <v>4.46</v>
      </c>
      <c r="HX7" s="14">
        <f t="shared" si="4"/>
        <v>4.37</v>
      </c>
      <c r="HY7" s="14">
        <f t="shared" si="4"/>
        <v>4.3600000000000003</v>
      </c>
      <c r="HZ7" s="14">
        <f t="shared" si="4"/>
        <v>4.34</v>
      </c>
      <c r="IA7" s="14">
        <f t="shared" si="4"/>
        <v>4.1900000000000004</v>
      </c>
      <c r="IB7" s="14">
        <f t="shared" si="4"/>
        <v>4.16</v>
      </c>
      <c r="IC7" s="14">
        <f t="shared" si="4"/>
        <v>4.01</v>
      </c>
      <c r="ID7" s="14">
        <f t="shared" si="4"/>
        <v>3.9</v>
      </c>
      <c r="IE7" s="14">
        <f t="shared" si="4"/>
        <v>3.98</v>
      </c>
      <c r="IF7" s="14">
        <f t="shared" si="4"/>
        <v>4.07</v>
      </c>
      <c r="IG7" s="14">
        <f t="shared" si="4"/>
        <v>4.01</v>
      </c>
      <c r="IH7" s="14">
        <f t="shared" si="4"/>
        <v>3.94</v>
      </c>
      <c r="II7" s="14">
        <f t="shared" si="4"/>
        <v>3.88</v>
      </c>
      <c r="IJ7" s="14">
        <f t="shared" si="4"/>
        <v>3.84</v>
      </c>
      <c r="IK7" s="14">
        <f t="shared" si="4"/>
        <v>3.76</v>
      </c>
      <c r="IL7" s="14">
        <f t="shared" si="4"/>
        <v>3.81</v>
      </c>
      <c r="IM7" s="14">
        <f t="shared" si="4"/>
        <v>3.87</v>
      </c>
      <c r="IN7" s="14">
        <f t="shared" si="4"/>
        <v>3.96</v>
      </c>
      <c r="IO7" s="14">
        <f t="shared" si="4"/>
        <v>4.05</v>
      </c>
      <c r="IP7" s="14">
        <f t="shared" si="4"/>
        <v>4.08</v>
      </c>
      <c r="IQ7" s="14">
        <f t="shared" si="4"/>
        <v>4.09</v>
      </c>
      <c r="IR7" s="14">
        <f t="shared" si="4"/>
        <v>4.12</v>
      </c>
      <c r="IS7" s="14">
        <f t="shared" si="4"/>
        <v>4.0999999999999996</v>
      </c>
      <c r="IT7" s="14">
        <f t="shared" si="4"/>
        <v>4.0999999999999996</v>
      </c>
      <c r="IU7" s="14">
        <f t="shared" si="4"/>
        <v>4.03</v>
      </c>
      <c r="IV7" s="14">
        <f t="shared" si="4"/>
        <v>3.98</v>
      </c>
      <c r="IW7" s="14">
        <f t="shared" si="4"/>
        <v>3.94</v>
      </c>
      <c r="IX7" s="14">
        <f t="shared" si="4"/>
        <v>3.9</v>
      </c>
      <c r="IY7" s="14">
        <f t="shared" si="4"/>
        <v>3.78</v>
      </c>
      <c r="IZ7" s="14">
        <f t="shared" si="4"/>
        <v>3.7</v>
      </c>
      <c r="JA7" s="14">
        <f t="shared" si="4"/>
        <v>3.65</v>
      </c>
      <c r="JB7" s="14">
        <f t="shared" si="4"/>
        <v>3.57</v>
      </c>
      <c r="JC7" s="14">
        <f t="shared" si="4"/>
        <v>3.5</v>
      </c>
      <c r="JD7" s="14">
        <f t="shared" si="4"/>
        <v>3.45</v>
      </c>
      <c r="JE7" s="14">
        <f t="shared" si="4"/>
        <v>3.33</v>
      </c>
      <c r="JF7" s="14">
        <f t="shared" si="4"/>
        <v>3.36</v>
      </c>
      <c r="JG7" s="14">
        <f t="shared" si="4"/>
        <v>3.34</v>
      </c>
      <c r="JH7" s="14">
        <f t="shared" si="4"/>
        <v>3.24</v>
      </c>
      <c r="JI7" s="14">
        <f t="shared" si="4"/>
        <v>3.2</v>
      </c>
      <c r="JJ7" s="14">
        <f t="shared" si="4"/>
        <v>3.19</v>
      </c>
      <c r="JK7" s="14">
        <f t="shared" si="4"/>
        <v>3.2</v>
      </c>
      <c r="JL7" s="14">
        <f t="shared" si="4"/>
        <v>3.18</v>
      </c>
      <c r="JM7" s="14">
        <f t="shared" si="4"/>
        <v>3.18</v>
      </c>
      <c r="JN7" s="14">
        <f t="shared" si="4"/>
        <v>3.14</v>
      </c>
      <c r="JO7" s="14">
        <f t="shared" si="4"/>
        <v>3.11</v>
      </c>
      <c r="JP7" s="14">
        <f t="shared" si="4"/>
        <v>3.13</v>
      </c>
      <c r="JQ7" s="14">
        <f t="shared" ref="JQ7:KQ7" si="5">JQ5</f>
        <v>3.1</v>
      </c>
      <c r="JR7" s="14">
        <f t="shared" si="5"/>
        <v>3.05</v>
      </c>
      <c r="JS7" s="14">
        <f t="shared" si="5"/>
        <v>3.21</v>
      </c>
      <c r="JT7" s="14">
        <f t="shared" si="5"/>
        <v>3.1</v>
      </c>
      <c r="JU7" s="14">
        <f t="shared" si="5"/>
        <v>3.16</v>
      </c>
      <c r="JV7" s="14">
        <f t="shared" si="5"/>
        <v>3.18</v>
      </c>
      <c r="JW7" s="14">
        <f t="shared" si="5"/>
        <v>3.15</v>
      </c>
      <c r="JX7" s="14">
        <f t="shared" si="5"/>
        <v>3.14</v>
      </c>
      <c r="JY7" s="14">
        <f t="shared" si="5"/>
        <v>3.14</v>
      </c>
      <c r="JZ7" s="14">
        <f t="shared" si="5"/>
        <v>3.06</v>
      </c>
      <c r="KA7" s="14">
        <f t="shared" si="5"/>
        <v>3.06</v>
      </c>
      <c r="KB7" s="14">
        <f t="shared" si="5"/>
        <v>3.05</v>
      </c>
      <c r="KC7" s="14">
        <f t="shared" si="5"/>
        <v>3</v>
      </c>
      <c r="KD7" s="14">
        <f t="shared" si="5"/>
        <v>2.87</v>
      </c>
      <c r="KE7" s="14">
        <f t="shared" si="5"/>
        <v>2.87</v>
      </c>
      <c r="KF7" s="14">
        <f t="shared" si="5"/>
        <v>2.85</v>
      </c>
      <c r="KG7" s="14">
        <f t="shared" si="5"/>
        <v>2.79</v>
      </c>
      <c r="KH7" s="14">
        <f t="shared" si="5"/>
        <v>2.79</v>
      </c>
      <c r="KI7" s="14">
        <f t="shared" si="5"/>
        <v>2.72</v>
      </c>
      <c r="KJ7" s="14">
        <f t="shared" si="5"/>
        <v>2.69</v>
      </c>
      <c r="KK7" s="14">
        <f t="shared" si="5"/>
        <v>2.68</v>
      </c>
      <c r="KL7" s="14">
        <f t="shared" si="5"/>
        <v>2.64</v>
      </c>
      <c r="KM7" s="14">
        <f t="shared" si="5"/>
        <v>2.63</v>
      </c>
      <c r="KN7" s="14">
        <f t="shared" si="5"/>
        <v>2.64</v>
      </c>
      <c r="KO7" s="14">
        <f t="shared" si="5"/>
        <v>2.62</v>
      </c>
      <c r="KP7" s="14">
        <f t="shared" si="5"/>
        <v>2.61</v>
      </c>
      <c r="KQ7" s="14">
        <f t="shared" si="5"/>
        <v>2.62</v>
      </c>
    </row>
    <row r="10" spans="1:308" ht="16.5">
      <c r="D10" s="71"/>
      <c r="E10" s="71"/>
      <c r="F10" s="71"/>
      <c r="G10" s="71"/>
      <c r="H10" s="71"/>
    </row>
    <row r="11" spans="1:308" ht="16.5">
      <c r="D11" s="71"/>
      <c r="E11" s="71"/>
      <c r="F11" s="71"/>
      <c r="G11" s="71"/>
      <c r="H11" s="71"/>
    </row>
    <row r="12" spans="1:308" ht="16.5">
      <c r="D12" s="71"/>
      <c r="E12" s="71"/>
      <c r="F12" s="71"/>
      <c r="G12" s="71"/>
      <c r="H12" s="71"/>
    </row>
    <row r="13" spans="1:308" ht="16.5">
      <c r="D13" s="71"/>
      <c r="E13" s="71"/>
      <c r="F13" s="71"/>
      <c r="G13" s="71"/>
      <c r="H13" s="71"/>
    </row>
    <row r="14" spans="1:308" ht="16.5">
      <c r="D14" s="71"/>
      <c r="E14" s="71"/>
      <c r="F14" s="71"/>
      <c r="G14" s="71"/>
      <c r="H14" s="71"/>
    </row>
    <row r="15" spans="1:308" ht="16.5">
      <c r="D15" s="71"/>
      <c r="E15" s="71"/>
      <c r="F15" s="71"/>
      <c r="G15" s="71"/>
      <c r="H15" s="71"/>
    </row>
    <row r="16" spans="1:308" ht="16.5">
      <c r="D16" s="71"/>
      <c r="E16" s="71"/>
      <c r="F16" s="71"/>
      <c r="G16" s="71"/>
      <c r="H16" s="71"/>
    </row>
    <row r="17" spans="4:8" ht="16.5">
      <c r="D17" s="71"/>
      <c r="E17" s="71"/>
      <c r="F17" s="71"/>
      <c r="G17" s="71"/>
      <c r="H17" s="71"/>
    </row>
    <row r="18" spans="4:8" ht="16.5">
      <c r="D18" s="71"/>
      <c r="E18" s="71"/>
      <c r="F18" s="71"/>
      <c r="G18" s="71"/>
      <c r="H18" s="71"/>
    </row>
    <row r="19" spans="4:8" ht="16.5">
      <c r="D19" s="71"/>
      <c r="E19" s="71"/>
      <c r="F19" s="71"/>
      <c r="G19" s="71"/>
      <c r="H19" s="71"/>
    </row>
    <row r="20" spans="4:8" ht="16.5">
      <c r="D20" s="71"/>
      <c r="E20" s="71"/>
      <c r="F20" s="71"/>
      <c r="G20" s="71"/>
      <c r="H20" s="71"/>
    </row>
    <row r="21" spans="4:8" ht="16.5">
      <c r="D21" s="71"/>
      <c r="E21" s="71"/>
      <c r="F21" s="71"/>
      <c r="G21" s="71"/>
      <c r="H21" s="71"/>
    </row>
    <row r="22" spans="4:8" ht="16.5">
      <c r="D22" s="71"/>
      <c r="E22" s="71"/>
      <c r="F22" s="71"/>
      <c r="G22" s="71"/>
      <c r="H22" s="71"/>
    </row>
    <row r="23" spans="4:8" ht="16.5">
      <c r="D23" s="71"/>
      <c r="E23" s="71"/>
      <c r="F23" s="71"/>
      <c r="G23" s="71"/>
      <c r="H23" s="71"/>
    </row>
    <row r="24" spans="4:8" ht="16.5">
      <c r="D24" s="71"/>
      <c r="E24" s="71"/>
      <c r="F24" s="71"/>
      <c r="G24" s="71"/>
      <c r="H24" s="71"/>
    </row>
    <row r="25" spans="4:8" ht="16.5">
      <c r="D25" s="71"/>
      <c r="E25" s="71"/>
      <c r="F25" s="71"/>
      <c r="G25" s="71"/>
      <c r="H25" s="71"/>
    </row>
    <row r="26" spans="4:8" ht="16.5">
      <c r="D26" s="71"/>
      <c r="E26" s="71"/>
      <c r="F26" s="71"/>
      <c r="G26" s="71"/>
      <c r="H26" s="71"/>
    </row>
    <row r="27" spans="4:8" ht="16.5">
      <c r="D27" s="71"/>
      <c r="E27" s="71"/>
      <c r="F27" s="71"/>
      <c r="G27" s="71"/>
      <c r="H27" s="71"/>
    </row>
    <row r="28" spans="4:8" ht="16.5">
      <c r="D28" s="71"/>
      <c r="E28" s="71"/>
      <c r="F28" s="71"/>
      <c r="G28" s="71"/>
      <c r="H28" s="71"/>
    </row>
    <row r="29" spans="4:8" ht="16.5">
      <c r="D29" s="71"/>
      <c r="E29" s="71"/>
      <c r="F29" s="71"/>
      <c r="G29" s="71"/>
      <c r="H29" s="71"/>
    </row>
    <row r="30" spans="4:8" ht="16.5">
      <c r="D30" s="71"/>
      <c r="E30" s="71"/>
      <c r="F30" s="71"/>
      <c r="G30" s="71"/>
      <c r="H30" s="71"/>
    </row>
    <row r="31" spans="4:8" ht="16.5">
      <c r="D31" s="71"/>
      <c r="E31" s="71"/>
      <c r="F31" s="71"/>
      <c r="G31" s="71"/>
      <c r="H31" s="71"/>
    </row>
    <row r="32" spans="4:8" ht="16.5">
      <c r="D32" s="71"/>
      <c r="E32" s="71"/>
      <c r="F32" s="71"/>
      <c r="G32" s="71"/>
      <c r="H32" s="71"/>
    </row>
    <row r="33" spans="4:8" ht="16.5">
      <c r="D33" s="71"/>
      <c r="E33" s="71"/>
      <c r="F33" s="71"/>
      <c r="G33" s="71"/>
      <c r="H33" s="71"/>
    </row>
    <row r="34" spans="4:8" ht="16.5">
      <c r="D34" s="71"/>
      <c r="E34" s="71"/>
      <c r="F34" s="71"/>
      <c r="G34" s="71"/>
      <c r="H34" s="71"/>
    </row>
    <row r="35" spans="4:8" ht="16.5">
      <c r="D35" s="71"/>
      <c r="E35" s="71"/>
      <c r="F35" s="71"/>
      <c r="G35" s="71"/>
      <c r="H35" s="71"/>
    </row>
    <row r="36" spans="4:8" ht="16.5">
      <c r="D36" s="71"/>
      <c r="E36" s="71"/>
      <c r="F36" s="71"/>
      <c r="G36" s="71"/>
      <c r="H36" s="71"/>
    </row>
    <row r="37" spans="4:8" ht="16.5">
      <c r="D37" s="71"/>
      <c r="E37" s="71"/>
      <c r="F37" s="71"/>
      <c r="G37" s="71"/>
      <c r="H37" s="71"/>
    </row>
    <row r="38" spans="4:8" ht="16.5">
      <c r="D38" s="71"/>
      <c r="E38" s="71"/>
      <c r="F38" s="71"/>
      <c r="G38" s="71"/>
      <c r="H38" s="71"/>
    </row>
    <row r="39" spans="4:8" ht="16.5">
      <c r="D39" s="71"/>
      <c r="E39" s="71"/>
      <c r="F39" s="71"/>
      <c r="G39" s="71"/>
      <c r="H39" s="71"/>
    </row>
    <row r="40" spans="4:8" ht="16.5">
      <c r="D40" s="71"/>
      <c r="E40" s="71"/>
      <c r="F40" s="71"/>
      <c r="G40" s="71"/>
      <c r="H40" s="71"/>
    </row>
    <row r="41" spans="4:8" ht="16.5">
      <c r="D41" s="71"/>
      <c r="E41" s="71"/>
      <c r="F41" s="71"/>
      <c r="G41" s="71"/>
      <c r="H41" s="71"/>
    </row>
    <row r="42" spans="4:8" ht="16.5">
      <c r="D42" s="71"/>
      <c r="E42" s="71"/>
      <c r="F42" s="71"/>
      <c r="G42" s="71"/>
      <c r="H42" s="71"/>
    </row>
    <row r="43" spans="4:8" ht="16.5">
      <c r="D43" s="71"/>
      <c r="E43" s="71"/>
      <c r="F43" s="71"/>
      <c r="G43" s="71"/>
      <c r="H43" s="71"/>
    </row>
    <row r="44" spans="4:8" ht="16.5">
      <c r="D44" s="71"/>
      <c r="E44" s="71"/>
      <c r="F44" s="71"/>
      <c r="G44" s="71"/>
      <c r="H44" s="71"/>
    </row>
    <row r="45" spans="4:8" ht="16.5">
      <c r="D45" s="71"/>
      <c r="E45" s="71"/>
      <c r="F45" s="71"/>
      <c r="G45" s="71"/>
      <c r="H45" s="71"/>
    </row>
    <row r="46" spans="4:8" ht="16.5">
      <c r="D46" s="71"/>
      <c r="E46" s="71"/>
      <c r="F46" s="71"/>
      <c r="G46" s="71"/>
      <c r="H46" s="71"/>
    </row>
    <row r="47" spans="4:8" ht="16.5">
      <c r="D47" s="71"/>
      <c r="E47" s="71"/>
      <c r="F47" s="71"/>
      <c r="G47" s="71"/>
      <c r="H47" s="71"/>
    </row>
    <row r="48" spans="4:8" ht="16.5">
      <c r="D48" s="71"/>
      <c r="E48" s="71"/>
      <c r="F48" s="71"/>
      <c r="G48" s="71"/>
      <c r="H48" s="71"/>
    </row>
    <row r="49" spans="4:8" ht="16.5">
      <c r="D49" s="71"/>
      <c r="E49" s="71"/>
      <c r="F49" s="71"/>
      <c r="G49" s="71"/>
      <c r="H49" s="71"/>
    </row>
    <row r="50" spans="4:8" ht="16.5">
      <c r="D50" s="71"/>
      <c r="E50" s="71"/>
      <c r="F50" s="71"/>
      <c r="G50" s="71"/>
      <c r="H50" s="71"/>
    </row>
    <row r="51" spans="4:8" ht="16.5">
      <c r="D51" s="71"/>
      <c r="E51" s="71"/>
      <c r="F51" s="71"/>
      <c r="G51" s="71"/>
      <c r="H51" s="71"/>
    </row>
    <row r="52" spans="4:8" ht="16.5">
      <c r="D52" s="71"/>
      <c r="E52" s="71"/>
      <c r="F52" s="71"/>
      <c r="G52" s="71"/>
      <c r="H52" s="71"/>
    </row>
    <row r="53" spans="4:8" ht="16.5">
      <c r="D53" s="71"/>
      <c r="E53" s="71"/>
      <c r="F53" s="71"/>
      <c r="G53" s="71"/>
      <c r="H53" s="71"/>
    </row>
    <row r="54" spans="4:8" ht="16.5">
      <c r="D54" s="71"/>
      <c r="E54" s="71"/>
      <c r="F54" s="71"/>
      <c r="G54" s="71"/>
      <c r="H54" s="71"/>
    </row>
    <row r="55" spans="4:8" ht="16.5">
      <c r="D55" s="71"/>
      <c r="E55" s="71"/>
      <c r="F55" s="71"/>
      <c r="G55" s="71"/>
      <c r="H55" s="71"/>
    </row>
    <row r="56" spans="4:8" ht="16.5">
      <c r="D56" s="71"/>
      <c r="E56" s="71"/>
      <c r="F56" s="71"/>
      <c r="G56" s="71"/>
      <c r="H56" s="71"/>
    </row>
    <row r="57" spans="4:8" ht="16.5">
      <c r="D57" s="71"/>
      <c r="E57" s="71"/>
      <c r="F57" s="71"/>
      <c r="G57" s="71"/>
      <c r="H57" s="71"/>
    </row>
    <row r="58" spans="4:8" ht="16.5">
      <c r="D58" s="71"/>
      <c r="E58" s="71"/>
      <c r="F58" s="71"/>
      <c r="G58" s="71"/>
      <c r="H58" s="71"/>
    </row>
    <row r="59" spans="4:8" ht="16.5">
      <c r="D59" s="71"/>
      <c r="E59" s="71"/>
      <c r="F59" s="71"/>
      <c r="G59" s="71"/>
      <c r="H59" s="71"/>
    </row>
    <row r="60" spans="4:8" ht="16.5">
      <c r="D60" s="71"/>
      <c r="E60" s="71"/>
      <c r="F60" s="71"/>
      <c r="G60" s="71"/>
      <c r="H60" s="71"/>
    </row>
    <row r="61" spans="4:8" ht="16.5">
      <c r="D61" s="71"/>
      <c r="E61" s="71"/>
      <c r="F61" s="71"/>
      <c r="G61" s="71"/>
      <c r="H61" s="71"/>
    </row>
    <row r="62" spans="4:8" ht="16.5">
      <c r="D62" s="71"/>
      <c r="E62" s="71"/>
      <c r="F62" s="71"/>
      <c r="G62" s="71"/>
      <c r="H62" s="71"/>
    </row>
    <row r="63" spans="4:8" ht="16.5">
      <c r="D63" s="71"/>
      <c r="E63" s="71"/>
      <c r="F63" s="71"/>
      <c r="G63" s="71"/>
      <c r="H63" s="71"/>
    </row>
    <row r="64" spans="4:8" ht="16.5">
      <c r="D64" s="71"/>
      <c r="E64" s="71"/>
      <c r="F64" s="71"/>
      <c r="G64" s="71"/>
      <c r="H64" s="71"/>
    </row>
    <row r="65" spans="4:8" ht="16.5">
      <c r="D65" s="71"/>
      <c r="E65" s="71"/>
      <c r="F65" s="71"/>
      <c r="G65" s="71"/>
      <c r="H65" s="71"/>
    </row>
    <row r="66" spans="4:8" ht="16.5">
      <c r="D66" s="71"/>
      <c r="E66" s="71"/>
      <c r="F66" s="71"/>
      <c r="G66" s="71"/>
      <c r="H66" s="71"/>
    </row>
    <row r="67" spans="4:8" ht="16.5">
      <c r="D67" s="71"/>
      <c r="E67" s="71"/>
      <c r="F67" s="71"/>
      <c r="G67" s="71"/>
      <c r="H67" s="71"/>
    </row>
    <row r="68" spans="4:8" ht="16.5">
      <c r="D68" s="71"/>
      <c r="E68" s="71"/>
      <c r="F68" s="71"/>
      <c r="G68" s="71"/>
      <c r="H68" s="71"/>
    </row>
    <row r="69" spans="4:8" ht="16.5">
      <c r="D69" s="71"/>
      <c r="E69" s="71"/>
      <c r="F69" s="71"/>
      <c r="G69" s="71"/>
      <c r="H69" s="71"/>
    </row>
    <row r="70" spans="4:8" ht="16.5">
      <c r="D70" s="71"/>
      <c r="E70" s="71"/>
      <c r="F70" s="71"/>
      <c r="G70" s="71"/>
      <c r="H70" s="71"/>
    </row>
    <row r="71" spans="4:8" ht="16.5">
      <c r="D71" s="71"/>
      <c r="E71" s="71"/>
      <c r="F71" s="71"/>
      <c r="G71" s="71"/>
      <c r="H71" s="71"/>
    </row>
    <row r="72" spans="4:8" ht="16.5">
      <c r="D72" s="71"/>
      <c r="E72" s="71"/>
      <c r="F72" s="71"/>
      <c r="G72" s="71"/>
      <c r="H72" s="71"/>
    </row>
    <row r="73" spans="4:8" ht="16.5">
      <c r="D73" s="71"/>
      <c r="E73" s="71"/>
      <c r="F73" s="71"/>
      <c r="G73" s="71"/>
      <c r="H73" s="71"/>
    </row>
    <row r="74" spans="4:8" ht="16.5">
      <c r="D74" s="71"/>
      <c r="E74" s="71"/>
      <c r="F74" s="71"/>
      <c r="G74" s="71"/>
      <c r="H74" s="71"/>
    </row>
    <row r="75" spans="4:8" ht="16.5">
      <c r="D75" s="71"/>
      <c r="E75" s="71"/>
      <c r="F75" s="71"/>
      <c r="G75" s="71"/>
      <c r="H75" s="71"/>
    </row>
    <row r="76" spans="4:8" ht="16.5">
      <c r="D76" s="71"/>
      <c r="E76" s="71"/>
      <c r="F76" s="71"/>
      <c r="G76" s="71"/>
      <c r="H76" s="71"/>
    </row>
    <row r="77" spans="4:8" ht="16.5">
      <c r="D77" s="71"/>
      <c r="E77" s="71"/>
      <c r="F77" s="71"/>
      <c r="G77" s="71"/>
      <c r="H77" s="71"/>
    </row>
    <row r="78" spans="4:8" ht="16.5">
      <c r="D78" s="71"/>
      <c r="E78" s="71"/>
      <c r="F78" s="71"/>
      <c r="G78" s="71"/>
      <c r="H78" s="71"/>
    </row>
    <row r="79" spans="4:8" ht="16.5">
      <c r="D79" s="71"/>
      <c r="E79" s="71"/>
      <c r="F79" s="71"/>
      <c r="G79" s="71"/>
      <c r="H79" s="71"/>
    </row>
    <row r="80" spans="4:8" ht="16.5">
      <c r="D80" s="71"/>
      <c r="E80" s="71"/>
      <c r="F80" s="71"/>
      <c r="G80" s="71"/>
      <c r="H80" s="71"/>
    </row>
    <row r="81" spans="4:8" ht="16.5">
      <c r="D81" s="71"/>
      <c r="E81" s="71"/>
      <c r="F81" s="71"/>
      <c r="G81" s="71"/>
      <c r="H81" s="71"/>
    </row>
    <row r="82" spans="4:8" ht="16.5">
      <c r="D82" s="71"/>
      <c r="E82" s="71"/>
      <c r="F82" s="71"/>
      <c r="G82" s="71"/>
      <c r="H82" s="71"/>
    </row>
    <row r="83" spans="4:8" ht="16.5">
      <c r="D83" s="71"/>
      <c r="E83" s="71"/>
      <c r="F83" s="71"/>
      <c r="G83" s="71"/>
      <c r="H83" s="71"/>
    </row>
    <row r="84" spans="4:8" ht="16.5">
      <c r="D84" s="71"/>
      <c r="E84" s="71"/>
      <c r="F84" s="71"/>
      <c r="G84" s="71"/>
      <c r="H84" s="71"/>
    </row>
    <row r="85" spans="4:8" ht="16.5">
      <c r="D85" s="71"/>
      <c r="E85" s="71"/>
      <c r="F85" s="71"/>
      <c r="G85" s="71"/>
      <c r="H85" s="71"/>
    </row>
    <row r="86" spans="4:8" ht="16.5">
      <c r="D86" s="71"/>
      <c r="E86" s="71"/>
      <c r="F86" s="71"/>
      <c r="G86" s="71"/>
      <c r="H86" s="71"/>
    </row>
    <row r="87" spans="4:8" ht="16.5">
      <c r="D87" s="71"/>
      <c r="E87" s="71"/>
      <c r="F87" s="71"/>
      <c r="G87" s="71"/>
      <c r="H87" s="71"/>
    </row>
    <row r="88" spans="4:8" ht="16.5">
      <c r="D88" s="71"/>
      <c r="E88" s="71"/>
      <c r="F88" s="71"/>
      <c r="G88" s="71"/>
      <c r="H88" s="71"/>
    </row>
    <row r="89" spans="4:8" ht="16.5">
      <c r="D89" s="71"/>
      <c r="E89" s="71"/>
      <c r="F89" s="71"/>
      <c r="G89" s="71"/>
      <c r="H89" s="71"/>
    </row>
    <row r="90" spans="4:8" ht="16.5">
      <c r="D90" s="71"/>
      <c r="E90" s="71"/>
      <c r="F90" s="71"/>
      <c r="G90" s="71"/>
      <c r="H90" s="71"/>
    </row>
    <row r="91" spans="4:8" ht="16.5">
      <c r="D91" s="71"/>
      <c r="E91" s="71"/>
      <c r="F91" s="71"/>
      <c r="G91" s="71"/>
      <c r="H91" s="71"/>
    </row>
    <row r="92" spans="4:8" ht="16.5">
      <c r="D92" s="71"/>
      <c r="E92" s="71"/>
      <c r="F92" s="71"/>
      <c r="G92" s="71"/>
      <c r="H92" s="71"/>
    </row>
    <row r="93" spans="4:8" ht="16.5">
      <c r="D93" s="71"/>
      <c r="E93" s="71"/>
      <c r="F93" s="71"/>
      <c r="G93" s="71"/>
      <c r="H93" s="71"/>
    </row>
    <row r="94" spans="4:8" ht="16.5">
      <c r="D94" s="71"/>
      <c r="E94" s="71"/>
      <c r="F94" s="71"/>
      <c r="G94" s="71"/>
      <c r="H94" s="71"/>
    </row>
    <row r="95" spans="4:8" ht="16.5">
      <c r="D95" s="71"/>
      <c r="E95" s="71"/>
      <c r="F95" s="71"/>
      <c r="G95" s="71"/>
      <c r="H95" s="71"/>
    </row>
    <row r="96" spans="4:8" ht="16.5">
      <c r="D96" s="71"/>
      <c r="E96" s="71"/>
      <c r="F96" s="71"/>
      <c r="G96" s="71"/>
      <c r="H96" s="71"/>
    </row>
    <row r="97" spans="4:8" ht="16.5">
      <c r="D97" s="71"/>
      <c r="E97" s="71"/>
      <c r="F97" s="71"/>
      <c r="G97" s="71"/>
      <c r="H97" s="71"/>
    </row>
    <row r="98" spans="4:8" ht="16.5">
      <c r="D98" s="71"/>
      <c r="E98" s="71"/>
      <c r="F98" s="71"/>
      <c r="G98" s="71"/>
      <c r="H98" s="71"/>
    </row>
    <row r="99" spans="4:8" ht="16.5">
      <c r="D99" s="71"/>
      <c r="E99" s="71"/>
      <c r="F99" s="71"/>
      <c r="G99" s="71"/>
      <c r="H99" s="71"/>
    </row>
    <row r="100" spans="4:8" ht="16.5">
      <c r="D100" s="71"/>
      <c r="E100" s="71"/>
      <c r="F100" s="71"/>
      <c r="G100" s="71"/>
      <c r="H100" s="71"/>
    </row>
    <row r="101" spans="4:8" ht="16.5">
      <c r="D101" s="71"/>
      <c r="E101" s="71"/>
      <c r="F101" s="71"/>
      <c r="G101" s="71"/>
      <c r="H101" s="71"/>
    </row>
    <row r="102" spans="4:8" ht="16.5">
      <c r="D102" s="71"/>
      <c r="E102" s="71"/>
      <c r="F102" s="71"/>
      <c r="G102" s="71"/>
      <c r="H102" s="71"/>
    </row>
    <row r="103" spans="4:8" ht="16.5">
      <c r="D103" s="71"/>
      <c r="E103" s="71"/>
      <c r="F103" s="71"/>
      <c r="G103" s="71"/>
      <c r="H103" s="71"/>
    </row>
    <row r="104" spans="4:8" ht="16.5">
      <c r="D104" s="71"/>
      <c r="E104" s="71"/>
      <c r="F104" s="71"/>
      <c r="G104" s="71"/>
      <c r="H104" s="71"/>
    </row>
    <row r="105" spans="4:8" ht="16.5">
      <c r="D105" s="71"/>
      <c r="E105" s="71"/>
      <c r="F105" s="71"/>
      <c r="G105" s="71"/>
      <c r="H105" s="71"/>
    </row>
    <row r="106" spans="4:8" ht="16.5">
      <c r="D106" s="71"/>
      <c r="E106" s="71"/>
      <c r="F106" s="71"/>
      <c r="G106" s="71"/>
      <c r="H106" s="71"/>
    </row>
    <row r="107" spans="4:8" ht="16.5">
      <c r="D107" s="71"/>
      <c r="E107" s="71"/>
      <c r="F107" s="71"/>
      <c r="G107" s="71"/>
      <c r="H107" s="71"/>
    </row>
    <row r="108" spans="4:8" ht="16.5">
      <c r="D108" s="71"/>
      <c r="E108" s="71"/>
      <c r="F108" s="71"/>
      <c r="G108" s="71"/>
      <c r="H108" s="71"/>
    </row>
    <row r="109" spans="4:8" ht="16.5">
      <c r="D109" s="71"/>
      <c r="E109" s="71"/>
      <c r="F109" s="71"/>
      <c r="G109" s="71"/>
      <c r="H109" s="71"/>
    </row>
    <row r="110" spans="4:8" ht="16.5">
      <c r="D110" s="71"/>
      <c r="E110" s="71"/>
      <c r="F110" s="71"/>
      <c r="G110" s="71"/>
      <c r="H110" s="71"/>
    </row>
    <row r="111" spans="4:8" ht="16.5">
      <c r="D111" s="71"/>
      <c r="E111" s="71"/>
      <c r="F111" s="71"/>
      <c r="G111" s="71"/>
      <c r="H111" s="71"/>
    </row>
    <row r="112" spans="4:8" ht="16.5">
      <c r="D112" s="71"/>
      <c r="E112" s="71"/>
      <c r="F112" s="71"/>
      <c r="G112" s="71"/>
      <c r="H112" s="71"/>
    </row>
    <row r="113" spans="4:8" ht="16.5">
      <c r="D113" s="71"/>
      <c r="E113" s="71"/>
      <c r="F113" s="71"/>
      <c r="G113" s="71"/>
      <c r="H113" s="71"/>
    </row>
    <row r="114" spans="4:8" ht="16.5">
      <c r="D114" s="71"/>
      <c r="E114" s="71"/>
      <c r="F114" s="71"/>
      <c r="G114" s="71"/>
      <c r="H114" s="71"/>
    </row>
    <row r="115" spans="4:8" ht="16.5">
      <c r="D115" s="71"/>
      <c r="E115" s="71"/>
      <c r="F115" s="71"/>
      <c r="G115" s="71"/>
      <c r="H115" s="71"/>
    </row>
    <row r="116" spans="4:8" ht="16.5">
      <c r="D116" s="71"/>
      <c r="E116" s="71"/>
      <c r="F116" s="71"/>
      <c r="G116" s="71"/>
      <c r="H116" s="71"/>
    </row>
    <row r="117" spans="4:8" ht="16.5">
      <c r="D117" s="71"/>
      <c r="E117" s="71"/>
      <c r="F117" s="71"/>
      <c r="G117" s="71"/>
      <c r="H117" s="71"/>
    </row>
    <row r="118" spans="4:8" ht="16.5">
      <c r="D118" s="71"/>
      <c r="E118" s="71"/>
      <c r="F118" s="71"/>
      <c r="G118" s="71"/>
      <c r="H118" s="71"/>
    </row>
    <row r="119" spans="4:8" ht="16.5">
      <c r="D119" s="71"/>
      <c r="E119" s="71"/>
      <c r="F119" s="71"/>
      <c r="G119" s="71"/>
      <c r="H119" s="71"/>
    </row>
    <row r="120" spans="4:8" ht="16.5">
      <c r="D120" s="71"/>
      <c r="E120" s="71"/>
      <c r="F120" s="71"/>
      <c r="G120" s="71"/>
      <c r="H120" s="71"/>
    </row>
    <row r="121" spans="4:8" ht="16.5">
      <c r="D121" s="71"/>
      <c r="E121" s="71"/>
      <c r="F121" s="71"/>
      <c r="G121" s="71"/>
      <c r="H121" s="71"/>
    </row>
    <row r="122" spans="4:8" ht="16.5">
      <c r="D122" s="71"/>
      <c r="E122" s="71"/>
      <c r="F122" s="71"/>
      <c r="G122" s="71"/>
      <c r="H122" s="71"/>
    </row>
    <row r="123" spans="4:8" ht="16.5">
      <c r="D123" s="71"/>
      <c r="E123" s="71"/>
      <c r="F123" s="71"/>
      <c r="G123" s="71"/>
      <c r="H123" s="71"/>
    </row>
    <row r="124" spans="4:8" ht="16.5">
      <c r="D124" s="71"/>
      <c r="E124" s="71"/>
      <c r="F124" s="71"/>
      <c r="G124" s="71"/>
      <c r="H124" s="71"/>
    </row>
    <row r="125" spans="4:8" ht="16.5">
      <c r="D125" s="71"/>
      <c r="E125" s="71"/>
      <c r="F125" s="71"/>
      <c r="G125" s="71"/>
      <c r="H125" s="71"/>
    </row>
    <row r="126" spans="4:8" ht="16.5">
      <c r="D126" s="71"/>
      <c r="E126" s="71"/>
      <c r="F126" s="71"/>
      <c r="G126" s="71"/>
      <c r="H126" s="71"/>
    </row>
    <row r="127" spans="4:8" ht="16.5">
      <c r="D127" s="71"/>
      <c r="E127" s="71"/>
      <c r="F127" s="71"/>
      <c r="G127" s="71"/>
      <c r="H127" s="71"/>
    </row>
    <row r="128" spans="4:8" ht="16.5">
      <c r="D128" s="71"/>
      <c r="E128" s="71"/>
      <c r="F128" s="71"/>
      <c r="G128" s="71"/>
      <c r="H128" s="71"/>
    </row>
    <row r="129" spans="4:8" ht="16.5">
      <c r="D129" s="71"/>
      <c r="E129" s="71"/>
      <c r="F129" s="71"/>
      <c r="G129" s="71"/>
      <c r="H129" s="71"/>
    </row>
    <row r="130" spans="4:8" ht="16.5">
      <c r="D130" s="71"/>
      <c r="E130" s="71"/>
      <c r="F130" s="71"/>
      <c r="G130" s="71"/>
      <c r="H130" s="71"/>
    </row>
    <row r="131" spans="4:8" ht="16.5">
      <c r="D131" s="71"/>
      <c r="E131" s="71"/>
      <c r="F131" s="71"/>
      <c r="G131" s="71"/>
      <c r="H131" s="71"/>
    </row>
    <row r="132" spans="4:8" ht="16.5">
      <c r="D132" s="71"/>
      <c r="E132" s="71"/>
      <c r="F132" s="71"/>
      <c r="G132" s="71"/>
      <c r="H132" s="71"/>
    </row>
    <row r="133" spans="4:8" ht="16.5">
      <c r="D133" s="71"/>
      <c r="E133" s="71"/>
      <c r="F133" s="71"/>
      <c r="G133" s="71"/>
      <c r="H133" s="71"/>
    </row>
    <row r="134" spans="4:8" ht="16.5">
      <c r="D134" s="71"/>
      <c r="E134" s="71"/>
      <c r="F134" s="71"/>
      <c r="G134" s="71"/>
      <c r="H134" s="71"/>
    </row>
    <row r="135" spans="4:8" ht="16.5">
      <c r="D135" s="71"/>
      <c r="E135" s="71"/>
      <c r="F135" s="71"/>
      <c r="G135" s="71"/>
      <c r="H135" s="71"/>
    </row>
    <row r="136" spans="4:8" ht="16.5">
      <c r="D136" s="71"/>
      <c r="E136" s="71"/>
      <c r="F136" s="71"/>
      <c r="G136" s="71"/>
      <c r="H136" s="71"/>
    </row>
    <row r="137" spans="4:8" ht="16.5">
      <c r="D137" s="71"/>
      <c r="E137" s="71"/>
      <c r="F137" s="71"/>
      <c r="G137" s="71"/>
      <c r="H137" s="71"/>
    </row>
    <row r="138" spans="4:8" ht="16.5">
      <c r="D138" s="71"/>
      <c r="E138" s="71"/>
      <c r="F138" s="71"/>
      <c r="G138" s="71"/>
      <c r="H138" s="71"/>
    </row>
    <row r="139" spans="4:8" ht="16.5">
      <c r="D139" s="71"/>
      <c r="E139" s="71"/>
      <c r="F139" s="71"/>
      <c r="G139" s="71"/>
      <c r="H139" s="71"/>
    </row>
    <row r="140" spans="4:8" ht="16.5">
      <c r="D140" s="71"/>
      <c r="E140" s="71"/>
      <c r="F140" s="71"/>
      <c r="G140" s="71"/>
      <c r="H140" s="71"/>
    </row>
    <row r="141" spans="4:8" ht="16.5">
      <c r="D141" s="71"/>
      <c r="E141" s="71"/>
      <c r="F141" s="71"/>
      <c r="G141" s="71"/>
      <c r="H141" s="71"/>
    </row>
    <row r="142" spans="4:8" ht="16.5">
      <c r="D142" s="71"/>
      <c r="E142" s="71"/>
      <c r="F142" s="71"/>
      <c r="G142" s="71"/>
      <c r="H142" s="71"/>
    </row>
    <row r="143" spans="4:8" ht="16.5">
      <c r="D143" s="71"/>
      <c r="E143" s="71"/>
      <c r="F143" s="71"/>
      <c r="G143" s="71"/>
      <c r="H143" s="71"/>
    </row>
    <row r="144" spans="4:8" ht="16.5">
      <c r="D144" s="71"/>
      <c r="E144" s="71"/>
      <c r="F144" s="71"/>
      <c r="G144" s="71"/>
      <c r="H144" s="71"/>
    </row>
    <row r="145" spans="4:8" ht="16.5">
      <c r="D145" s="71"/>
      <c r="E145" s="71"/>
      <c r="F145" s="71"/>
      <c r="G145" s="71"/>
      <c r="H145" s="71"/>
    </row>
    <row r="146" spans="4:8" ht="16.5">
      <c r="D146" s="71"/>
      <c r="E146" s="71"/>
      <c r="F146" s="71"/>
      <c r="G146" s="71"/>
      <c r="H146" s="71"/>
    </row>
    <row r="147" spans="4:8" ht="16.5">
      <c r="D147" s="71"/>
      <c r="E147" s="71"/>
      <c r="F147" s="71"/>
      <c r="G147" s="71"/>
      <c r="H147" s="71"/>
    </row>
    <row r="148" spans="4:8" ht="16.5">
      <c r="D148" s="71"/>
      <c r="E148" s="71"/>
      <c r="F148" s="71"/>
      <c r="G148" s="71"/>
      <c r="H148" s="71"/>
    </row>
    <row r="149" spans="4:8" ht="16.5">
      <c r="D149" s="71"/>
      <c r="E149" s="71"/>
      <c r="F149" s="71"/>
      <c r="G149" s="71"/>
      <c r="H149" s="71"/>
    </row>
    <row r="150" spans="4:8" ht="16.5">
      <c r="D150" s="71"/>
      <c r="E150" s="71"/>
      <c r="F150" s="71"/>
      <c r="G150" s="71"/>
      <c r="H150" s="71"/>
    </row>
    <row r="151" spans="4:8" ht="16.5">
      <c r="D151" s="71"/>
      <c r="E151" s="71"/>
      <c r="F151" s="71"/>
      <c r="G151" s="71"/>
      <c r="H151" s="71"/>
    </row>
    <row r="152" spans="4:8" ht="16.5">
      <c r="D152" s="71"/>
      <c r="E152" s="71"/>
      <c r="F152" s="71"/>
      <c r="G152" s="71"/>
      <c r="H152" s="71"/>
    </row>
    <row r="153" spans="4:8" ht="16.5">
      <c r="D153" s="71"/>
      <c r="E153" s="71"/>
      <c r="F153" s="71"/>
      <c r="G153" s="71"/>
      <c r="H153" s="71"/>
    </row>
    <row r="154" spans="4:8" ht="16.5">
      <c r="D154" s="71"/>
      <c r="E154" s="71"/>
      <c r="F154" s="71"/>
      <c r="G154" s="71"/>
      <c r="H154" s="71"/>
    </row>
    <row r="155" spans="4:8" ht="16.5">
      <c r="D155" s="71"/>
      <c r="E155" s="71"/>
      <c r="F155" s="71"/>
      <c r="G155" s="71"/>
      <c r="H155" s="71"/>
    </row>
    <row r="156" spans="4:8" ht="16.5">
      <c r="D156" s="71"/>
      <c r="E156" s="71"/>
      <c r="F156" s="71"/>
      <c r="G156" s="71"/>
      <c r="H156" s="71"/>
    </row>
    <row r="157" spans="4:8" ht="16.5">
      <c r="D157" s="71"/>
      <c r="E157" s="71"/>
      <c r="F157" s="71"/>
      <c r="G157" s="71"/>
      <c r="H157" s="71"/>
    </row>
    <row r="158" spans="4:8" ht="16.5">
      <c r="D158" s="71"/>
      <c r="E158" s="71"/>
      <c r="F158" s="71"/>
      <c r="G158" s="71"/>
      <c r="H158" s="71"/>
    </row>
    <row r="159" spans="4:8" ht="16.5">
      <c r="D159" s="71"/>
      <c r="E159" s="71"/>
      <c r="F159" s="71"/>
      <c r="G159" s="71"/>
      <c r="H159" s="71"/>
    </row>
    <row r="160" spans="4:8" ht="16.5">
      <c r="D160" s="71"/>
      <c r="E160" s="71"/>
      <c r="F160" s="71"/>
      <c r="G160" s="71"/>
      <c r="H160" s="71"/>
    </row>
    <row r="161" spans="4:8" ht="16.5">
      <c r="D161" s="71"/>
      <c r="E161" s="71"/>
      <c r="F161" s="71"/>
      <c r="G161" s="71"/>
      <c r="H161" s="71"/>
    </row>
    <row r="162" spans="4:8" ht="16.5">
      <c r="D162" s="71"/>
      <c r="E162" s="71"/>
      <c r="F162" s="71"/>
      <c r="G162" s="71"/>
      <c r="H162" s="71"/>
    </row>
    <row r="163" spans="4:8" ht="16.5">
      <c r="D163" s="71"/>
      <c r="E163" s="71"/>
      <c r="F163" s="71"/>
      <c r="G163" s="71"/>
      <c r="H163" s="71"/>
    </row>
    <row r="164" spans="4:8" ht="16.5">
      <c r="D164" s="71"/>
      <c r="E164" s="71"/>
      <c r="F164" s="71"/>
      <c r="G164" s="71"/>
      <c r="H164" s="71"/>
    </row>
    <row r="165" spans="4:8" ht="16.5">
      <c r="D165" s="71"/>
      <c r="E165" s="71"/>
      <c r="F165" s="71"/>
      <c r="G165" s="71"/>
      <c r="H165" s="71"/>
    </row>
    <row r="166" spans="4:8" ht="16.5">
      <c r="D166" s="71"/>
      <c r="E166" s="71"/>
      <c r="F166" s="71"/>
      <c r="G166" s="71"/>
      <c r="H166" s="71"/>
    </row>
    <row r="167" spans="4:8" ht="16.5">
      <c r="D167" s="71"/>
      <c r="E167" s="71"/>
      <c r="F167" s="71"/>
      <c r="G167" s="71"/>
      <c r="H167" s="71"/>
    </row>
    <row r="168" spans="4:8" ht="16.5">
      <c r="D168" s="71"/>
      <c r="E168" s="71"/>
      <c r="F168" s="71"/>
      <c r="G168" s="71"/>
      <c r="H168" s="71"/>
    </row>
    <row r="169" spans="4:8" ht="16.5">
      <c r="D169" s="71"/>
      <c r="E169" s="71"/>
      <c r="F169" s="71"/>
      <c r="G169" s="71"/>
      <c r="H169" s="71"/>
    </row>
    <row r="170" spans="4:8" ht="16.5">
      <c r="D170" s="71"/>
      <c r="E170" s="71"/>
      <c r="F170" s="71"/>
      <c r="G170" s="71"/>
    </row>
    <row r="171" spans="4:8" ht="16.5">
      <c r="D171" s="71"/>
      <c r="E171" s="72"/>
      <c r="F171" s="71"/>
      <c r="G171" s="71"/>
      <c r="H171" s="71"/>
    </row>
    <row r="172" spans="4:8" ht="16.5">
      <c r="D172" s="71"/>
      <c r="E172" s="72"/>
      <c r="F172" s="71"/>
      <c r="G172" s="71"/>
      <c r="H172" s="71"/>
    </row>
    <row r="173" spans="4:8" ht="16.5">
      <c r="D173" s="71"/>
      <c r="E173" s="72"/>
      <c r="F173" s="71"/>
      <c r="G173" s="71"/>
      <c r="H173" s="71"/>
    </row>
    <row r="174" spans="4:8" ht="16.5">
      <c r="D174" s="71"/>
      <c r="E174" s="72"/>
      <c r="F174" s="71"/>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ET31"/>
  <sheetViews>
    <sheetView zoomScale="110" zoomScaleNormal="110" zoomScalePageLayoutView="110" workbookViewId="0">
      <selection activeCell="C32" sqref="C32"/>
    </sheetView>
  </sheetViews>
  <sheetFormatPr defaultColWidth="10.75" defaultRowHeight="15" outlineLevelRow="1"/>
  <cols>
    <col min="1" max="1" width="33.75" style="17" bestFit="1" customWidth="1"/>
    <col min="2" max="2" width="12.25" style="17" bestFit="1" customWidth="1"/>
    <col min="3" max="3" width="13.25" style="17" bestFit="1" customWidth="1"/>
    <col min="4" max="4" width="5.75" style="16" customWidth="1"/>
    <col min="5" max="6" width="6.25" style="16" bestFit="1" customWidth="1"/>
    <col min="7" max="7" width="5.75" style="16" customWidth="1"/>
    <col min="8" max="9" width="6.25" style="16" bestFit="1" customWidth="1"/>
    <col min="10" max="10" width="5.5" style="16" bestFit="1" customWidth="1"/>
    <col min="11" max="12" width="6.25" style="16" bestFit="1" customWidth="1"/>
    <col min="13" max="13" width="5.75" style="16" bestFit="1" customWidth="1"/>
    <col min="14" max="15" width="6.25" style="16" bestFit="1" customWidth="1"/>
    <col min="16" max="16" width="5.75" style="16" customWidth="1"/>
    <col min="17" max="18" width="6.25" style="16" bestFit="1" customWidth="1"/>
    <col min="19" max="19" width="5.75" style="16" customWidth="1"/>
    <col min="20" max="21" width="6.25" style="16" bestFit="1" customWidth="1"/>
    <col min="22" max="22" width="5.5" style="16" bestFit="1" customWidth="1"/>
    <col min="23" max="24" width="6.25" style="16" bestFit="1" customWidth="1"/>
    <col min="25" max="25" width="5.75" style="16" bestFit="1" customWidth="1"/>
    <col min="26" max="27" width="6.25" style="16" bestFit="1" customWidth="1"/>
    <col min="28" max="28" width="5.75" style="16" customWidth="1"/>
    <col min="29" max="30" width="6.25" style="16" bestFit="1" customWidth="1"/>
    <col min="31" max="31" width="5.75" style="16" customWidth="1"/>
    <col min="32" max="33" width="6.25" style="16" bestFit="1" customWidth="1"/>
    <col min="34" max="34" width="5.5" style="16" bestFit="1" customWidth="1"/>
    <col min="35" max="36" width="6.25" style="16" bestFit="1" customWidth="1"/>
    <col min="37" max="37" width="5.75" style="16" bestFit="1" customWidth="1"/>
    <col min="38" max="39" width="6.25" style="16" bestFit="1" customWidth="1"/>
    <col min="40" max="40" width="5.75" style="16" customWidth="1"/>
    <col min="41" max="42" width="6.25" style="16" bestFit="1" customWidth="1"/>
    <col min="43" max="43" width="5.75" style="16" customWidth="1"/>
    <col min="44" max="45" width="6.25" style="16" bestFit="1" customWidth="1"/>
    <col min="46" max="46" width="5.5" style="16" bestFit="1" customWidth="1"/>
    <col min="47" max="48" width="6.25" style="16" bestFit="1" customWidth="1"/>
    <col min="49" max="49" width="5.75" style="16" bestFit="1" customWidth="1"/>
    <col min="50" max="51" width="6.25" style="16" bestFit="1" customWidth="1"/>
    <col min="52" max="52" width="5.75" style="16" customWidth="1"/>
    <col min="53" max="54" width="6.25" style="16" bestFit="1" customWidth="1"/>
    <col min="55" max="55" width="5.75" style="16" customWidth="1"/>
    <col min="56" max="57" width="6.25" style="16" bestFit="1" customWidth="1"/>
    <col min="58" max="58" width="5.5" style="16" bestFit="1" customWidth="1"/>
    <col min="59" max="60" width="6.25" style="16" bestFit="1" customWidth="1"/>
    <col min="61" max="61" width="5.75" style="16" bestFit="1" customWidth="1"/>
    <col min="62" max="63" width="6.25" style="16" bestFit="1" customWidth="1"/>
    <col min="64" max="64" width="5.75" style="16" customWidth="1"/>
    <col min="65" max="66" width="6.25" style="16" bestFit="1" customWidth="1"/>
    <col min="67" max="67" width="5.75" style="16" customWidth="1"/>
    <col min="68" max="69" width="6.25" style="16" bestFit="1" customWidth="1"/>
    <col min="70" max="70" width="5.5" style="16" bestFit="1" customWidth="1"/>
    <col min="71" max="72" width="6.25" style="16" bestFit="1" customWidth="1"/>
    <col min="73" max="73" width="5.75" style="16" bestFit="1" customWidth="1"/>
    <col min="74" max="75" width="6.25" style="16" bestFit="1" customWidth="1"/>
    <col min="76" max="79" width="5.75" style="16" bestFit="1" customWidth="1"/>
    <col min="80" max="80" width="6.25" style="16" bestFit="1" customWidth="1"/>
    <col min="81" max="81" width="5.75" style="16" bestFit="1" customWidth="1"/>
    <col min="82" max="82" width="5.5" style="16" bestFit="1" customWidth="1"/>
    <col min="83" max="83" width="6.25" style="16" bestFit="1" customWidth="1"/>
    <col min="84" max="84" width="5.75" style="16" customWidth="1"/>
    <col min="85" max="85" width="5.5" style="16" bestFit="1" customWidth="1"/>
    <col min="86" max="87" width="5.75" style="16" bestFit="1" customWidth="1"/>
    <col min="88" max="89" width="5.5" style="16" bestFit="1" customWidth="1"/>
    <col min="90" max="90" width="5.75" style="16" bestFit="1" customWidth="1"/>
    <col min="91" max="91" width="5.5" style="16" bestFit="1" customWidth="1"/>
    <col min="92" max="92" width="5.75" style="16" customWidth="1"/>
    <col min="93" max="94" width="5.5" style="16" bestFit="1" customWidth="1"/>
    <col min="95" max="96" width="5.75" style="16" bestFit="1" customWidth="1"/>
    <col min="97" max="97" width="5.5" style="16" bestFit="1" customWidth="1"/>
    <col min="98" max="98" width="5.75" style="16" bestFit="1" customWidth="1"/>
    <col min="99" max="99" width="5.5" style="16" bestFit="1" customWidth="1"/>
    <col min="100" max="103" width="5.75" style="16" bestFit="1" customWidth="1"/>
    <col min="104" max="104" width="6.25" style="16" bestFit="1" customWidth="1"/>
    <col min="105" max="105" width="5.75" style="16" bestFit="1" customWidth="1"/>
    <col min="106" max="106" width="5.25" style="16" bestFit="1" customWidth="1"/>
    <col min="107" max="107" width="6.25" style="16" bestFit="1" customWidth="1"/>
    <col min="108" max="108" width="5.75" style="16" customWidth="1"/>
    <col min="109" max="109" width="5.5" style="16" bestFit="1" customWidth="1"/>
    <col min="110" max="115" width="5.75" style="16" bestFit="1" customWidth="1"/>
    <col min="116" max="116" width="6.25" style="16" bestFit="1" customWidth="1"/>
    <col min="117" max="117" width="5.75" style="16" bestFit="1" customWidth="1"/>
    <col min="118" max="118" width="5.25" style="16" bestFit="1" customWidth="1"/>
    <col min="119" max="119" width="6.25" style="16" bestFit="1" customWidth="1"/>
    <col min="120" max="120" width="5.75" style="16" customWidth="1"/>
    <col min="121" max="121" width="5.5" style="16" bestFit="1" customWidth="1"/>
    <col min="122" max="127" width="5.75" style="16" bestFit="1" customWidth="1"/>
    <col min="128" max="128" width="6.25" style="16" bestFit="1" customWidth="1"/>
    <col min="129" max="129" width="5.75" style="16" bestFit="1" customWidth="1"/>
    <col min="130" max="130" width="5.25" style="16" bestFit="1" customWidth="1"/>
    <col min="131" max="131" width="6.25" style="16" bestFit="1" customWidth="1"/>
    <col min="132" max="132" width="5.75" style="16" customWidth="1"/>
    <col min="133" max="133" width="5.5" style="16" bestFit="1" customWidth="1"/>
    <col min="134" max="139" width="5.75" style="16" bestFit="1" customWidth="1"/>
    <col min="140" max="140" width="6.25" style="16" bestFit="1" customWidth="1"/>
    <col min="141" max="141" width="5.75" style="16" bestFit="1" customWidth="1"/>
    <col min="142" max="142" width="5.25" style="16" bestFit="1" customWidth="1"/>
    <col min="143" max="143" width="6.25" style="16" bestFit="1" customWidth="1"/>
    <col min="144" max="144" width="5.75" style="16" customWidth="1"/>
    <col min="145" max="145" width="5.5" style="16" bestFit="1" customWidth="1"/>
    <col min="146" max="150" width="5.75" style="16" bestFit="1" customWidth="1"/>
    <col min="151" max="16384" width="10.75" style="17"/>
  </cols>
  <sheetData>
    <row r="1" spans="1:150">
      <c r="A1" s="13" t="s">
        <v>27</v>
      </c>
      <c r="B1" s="13" t="s">
        <v>26</v>
      </c>
      <c r="C1" s="16"/>
    </row>
    <row r="2" spans="1:150">
      <c r="A2" s="18" t="s">
        <v>25</v>
      </c>
      <c r="B2" s="18" t="s">
        <v>24</v>
      </c>
      <c r="C2" s="36" t="s">
        <v>23</v>
      </c>
      <c r="D2" s="30">
        <v>37987</v>
      </c>
      <c r="E2" s="30">
        <v>38018</v>
      </c>
      <c r="F2" s="30">
        <v>38047</v>
      </c>
      <c r="G2" s="30">
        <v>38078</v>
      </c>
      <c r="H2" s="30">
        <v>38108</v>
      </c>
      <c r="I2" s="30">
        <v>38139</v>
      </c>
      <c r="J2" s="30">
        <v>38169</v>
      </c>
      <c r="K2" s="30">
        <v>38200</v>
      </c>
      <c r="L2" s="30">
        <v>38231</v>
      </c>
      <c r="M2" s="30">
        <v>38261</v>
      </c>
      <c r="N2" s="30">
        <v>38292</v>
      </c>
      <c r="O2" s="30">
        <v>38322</v>
      </c>
      <c r="P2" s="30">
        <v>38353</v>
      </c>
      <c r="Q2" s="30">
        <v>38384</v>
      </c>
      <c r="R2" s="30">
        <v>38412</v>
      </c>
      <c r="S2" s="30">
        <v>38443</v>
      </c>
      <c r="T2" s="30">
        <v>38473</v>
      </c>
      <c r="U2" s="30">
        <v>38504</v>
      </c>
      <c r="V2" s="30">
        <v>38534</v>
      </c>
      <c r="W2" s="30">
        <v>38565</v>
      </c>
      <c r="X2" s="30">
        <v>38596</v>
      </c>
      <c r="Y2" s="30">
        <v>38626</v>
      </c>
      <c r="Z2" s="30">
        <v>38657</v>
      </c>
      <c r="AA2" s="30">
        <v>38687</v>
      </c>
      <c r="AB2" s="30">
        <v>38718</v>
      </c>
      <c r="AC2" s="30">
        <v>38749</v>
      </c>
      <c r="AD2" s="30">
        <v>38777</v>
      </c>
      <c r="AE2" s="30">
        <v>38808</v>
      </c>
      <c r="AF2" s="30">
        <v>38838</v>
      </c>
      <c r="AG2" s="30">
        <v>38869</v>
      </c>
      <c r="AH2" s="30">
        <v>38899</v>
      </c>
      <c r="AI2" s="30">
        <v>38930</v>
      </c>
      <c r="AJ2" s="30">
        <v>38961</v>
      </c>
      <c r="AK2" s="30">
        <v>38991</v>
      </c>
      <c r="AL2" s="30">
        <v>39022</v>
      </c>
      <c r="AM2" s="30">
        <v>39052</v>
      </c>
      <c r="AN2" s="30">
        <v>39083</v>
      </c>
      <c r="AO2" s="30">
        <v>39114</v>
      </c>
      <c r="AP2" s="30">
        <v>39142</v>
      </c>
      <c r="AQ2" s="30">
        <v>39173</v>
      </c>
      <c r="AR2" s="30">
        <v>39203</v>
      </c>
      <c r="AS2" s="30">
        <v>39234</v>
      </c>
      <c r="AT2" s="30">
        <v>39264</v>
      </c>
      <c r="AU2" s="30">
        <v>39295</v>
      </c>
      <c r="AV2" s="30">
        <v>39326</v>
      </c>
      <c r="AW2" s="30">
        <v>39356</v>
      </c>
      <c r="AX2" s="30">
        <v>39387</v>
      </c>
      <c r="AY2" s="30">
        <v>39417</v>
      </c>
      <c r="AZ2" s="30">
        <v>39448</v>
      </c>
      <c r="BA2" s="30">
        <v>39479</v>
      </c>
      <c r="BB2" s="30">
        <v>39508</v>
      </c>
      <c r="BC2" s="30">
        <v>39539</v>
      </c>
      <c r="BD2" s="30">
        <v>39569</v>
      </c>
      <c r="BE2" s="30">
        <v>39600</v>
      </c>
      <c r="BF2" s="30">
        <v>39630</v>
      </c>
      <c r="BG2" s="30">
        <v>39661</v>
      </c>
      <c r="BH2" s="30">
        <v>39692</v>
      </c>
      <c r="BI2" s="30">
        <v>39722</v>
      </c>
      <c r="BJ2" s="30">
        <v>39753</v>
      </c>
      <c r="BK2" s="30">
        <v>39783</v>
      </c>
      <c r="BL2" s="30">
        <v>39814</v>
      </c>
      <c r="BM2" s="30">
        <v>39845</v>
      </c>
      <c r="BN2" s="30">
        <v>39873</v>
      </c>
      <c r="BO2" s="30">
        <v>39904</v>
      </c>
      <c r="BP2" s="30">
        <v>39934</v>
      </c>
      <c r="BQ2" s="30">
        <v>39965</v>
      </c>
      <c r="BR2" s="30">
        <v>39995</v>
      </c>
      <c r="BS2" s="30">
        <v>40026</v>
      </c>
      <c r="BT2" s="30">
        <v>40057</v>
      </c>
      <c r="BU2" s="30">
        <v>40087</v>
      </c>
      <c r="BV2" s="30">
        <v>40118</v>
      </c>
      <c r="BW2" s="30">
        <v>40148</v>
      </c>
      <c r="BX2" s="30">
        <v>40179</v>
      </c>
      <c r="BY2" s="30">
        <v>40210</v>
      </c>
      <c r="BZ2" s="30">
        <v>40238</v>
      </c>
      <c r="CA2" s="30">
        <v>40269</v>
      </c>
      <c r="CB2" s="30">
        <v>40299</v>
      </c>
      <c r="CC2" s="30">
        <v>40330</v>
      </c>
      <c r="CD2" s="30">
        <v>40360</v>
      </c>
      <c r="CE2" s="30">
        <v>40391</v>
      </c>
      <c r="CF2" s="30">
        <v>40422</v>
      </c>
      <c r="CG2" s="30">
        <v>40452</v>
      </c>
      <c r="CH2" s="30">
        <v>40483</v>
      </c>
      <c r="CI2" s="30">
        <v>40513</v>
      </c>
      <c r="CJ2" s="30">
        <v>40544</v>
      </c>
      <c r="CK2" s="30">
        <v>40575</v>
      </c>
      <c r="CL2" s="30">
        <v>40603</v>
      </c>
      <c r="CM2" s="30">
        <v>40634</v>
      </c>
      <c r="CN2" s="30">
        <v>40664</v>
      </c>
      <c r="CO2" s="30">
        <v>40695</v>
      </c>
      <c r="CP2" s="30">
        <v>40725</v>
      </c>
      <c r="CQ2" s="30">
        <v>40756</v>
      </c>
      <c r="CR2" s="30">
        <v>40787</v>
      </c>
      <c r="CS2" s="30">
        <v>40817</v>
      </c>
      <c r="CT2" s="30">
        <v>40848</v>
      </c>
      <c r="CU2" s="30">
        <v>40878</v>
      </c>
      <c r="CV2" s="30">
        <v>40909</v>
      </c>
      <c r="CW2" s="30">
        <v>40940</v>
      </c>
      <c r="CX2" s="30">
        <v>40969</v>
      </c>
      <c r="CY2" s="30">
        <v>41000</v>
      </c>
      <c r="CZ2" s="30">
        <v>41030</v>
      </c>
      <c r="DA2" s="30">
        <v>41061</v>
      </c>
      <c r="DB2" s="30">
        <v>41091</v>
      </c>
      <c r="DC2" s="30">
        <v>41122</v>
      </c>
      <c r="DD2" s="30">
        <v>41153</v>
      </c>
      <c r="DE2" s="30">
        <v>41183</v>
      </c>
      <c r="DF2" s="30">
        <v>41214</v>
      </c>
      <c r="DG2" s="30">
        <v>41244</v>
      </c>
      <c r="DH2" s="30">
        <v>41275</v>
      </c>
      <c r="DI2" s="30">
        <v>41306</v>
      </c>
      <c r="DJ2" s="30">
        <v>41334</v>
      </c>
      <c r="DK2" s="30">
        <v>41365</v>
      </c>
      <c r="DL2" s="30">
        <v>41395</v>
      </c>
      <c r="DM2" s="30">
        <v>41426</v>
      </c>
      <c r="DN2" s="30">
        <v>41456</v>
      </c>
      <c r="DO2" s="30">
        <v>41487</v>
      </c>
      <c r="DP2" s="30">
        <v>41518</v>
      </c>
      <c r="DQ2" s="30">
        <v>41548</v>
      </c>
      <c r="DR2" s="30">
        <v>41579</v>
      </c>
      <c r="DS2" s="30">
        <v>41609</v>
      </c>
      <c r="DT2" s="30">
        <v>41640</v>
      </c>
      <c r="DU2" s="30">
        <v>41671</v>
      </c>
      <c r="DV2" s="30">
        <v>41699</v>
      </c>
      <c r="DW2" s="30">
        <v>41730</v>
      </c>
      <c r="DX2" s="30">
        <v>41760</v>
      </c>
      <c r="DY2" s="30">
        <v>41791</v>
      </c>
      <c r="DZ2" s="30">
        <v>41821</v>
      </c>
      <c r="EA2" s="30">
        <v>41852</v>
      </c>
      <c r="EB2" s="30">
        <v>41883</v>
      </c>
      <c r="EC2" s="30">
        <v>41913</v>
      </c>
      <c r="ED2" s="30">
        <v>41944</v>
      </c>
      <c r="EE2" s="30">
        <v>41974</v>
      </c>
      <c r="EF2" s="30">
        <v>42005</v>
      </c>
      <c r="EG2" s="30">
        <v>42036</v>
      </c>
      <c r="EH2" s="30">
        <v>42064</v>
      </c>
      <c r="EI2" s="30">
        <v>42095</v>
      </c>
      <c r="EJ2" s="30">
        <v>42125</v>
      </c>
      <c r="EK2" s="30">
        <v>42156</v>
      </c>
      <c r="EL2" s="30">
        <v>42186</v>
      </c>
      <c r="EM2" s="30">
        <v>42217</v>
      </c>
      <c r="EN2" s="30">
        <v>42248</v>
      </c>
      <c r="EO2" s="30">
        <v>42278</v>
      </c>
      <c r="EP2" s="30">
        <v>42309</v>
      </c>
      <c r="EQ2" s="30">
        <v>42339</v>
      </c>
      <c r="ER2" s="30">
        <v>42370</v>
      </c>
      <c r="ES2" s="30">
        <v>42401</v>
      </c>
      <c r="ET2" s="30">
        <v>42430</v>
      </c>
    </row>
    <row r="3" spans="1:150">
      <c r="A3" s="17" t="s">
        <v>89</v>
      </c>
      <c r="B3" s="38" t="s">
        <v>90</v>
      </c>
      <c r="C3" s="42" t="s">
        <v>91</v>
      </c>
      <c r="D3" s="51">
        <f>D7/100</f>
        <v>0.57399999999999995</v>
      </c>
      <c r="E3" s="51">
        <f t="shared" ref="E3:BP4" si="0">E7/100</f>
        <v>0.57399999999999995</v>
      </c>
      <c r="F3" s="51">
        <f t="shared" si="0"/>
        <v>0.57399999999999995</v>
      </c>
      <c r="G3" s="51">
        <f t="shared" si="0"/>
        <v>0.57399999999999995</v>
      </c>
      <c r="H3" s="51">
        <f t="shared" si="0"/>
        <v>0.57399999999999995</v>
      </c>
      <c r="I3" s="51">
        <f t="shared" si="0"/>
        <v>0.57399999999999995</v>
      </c>
      <c r="J3" s="51">
        <f t="shared" si="0"/>
        <v>0.57399999999999995</v>
      </c>
      <c r="K3" s="51">
        <f t="shared" si="0"/>
        <v>0.57399999999999995</v>
      </c>
      <c r="L3" s="51">
        <f t="shared" si="0"/>
        <v>0.57399999999999995</v>
      </c>
      <c r="M3" s="51">
        <f t="shared" si="0"/>
        <v>0.57399999999999995</v>
      </c>
      <c r="N3" s="51">
        <f t="shared" si="0"/>
        <v>0.57399999999999995</v>
      </c>
      <c r="O3" s="51">
        <f t="shared" si="0"/>
        <v>0.57399999999999995</v>
      </c>
      <c r="P3" s="51">
        <f t="shared" si="0"/>
        <v>0.54530000000000001</v>
      </c>
      <c r="Q3" s="51">
        <f t="shared" si="0"/>
        <v>0.54530000000000001</v>
      </c>
      <c r="R3" s="51">
        <f t="shared" si="0"/>
        <v>0.54530000000000001</v>
      </c>
      <c r="S3" s="51">
        <f t="shared" si="0"/>
        <v>0.54530000000000001</v>
      </c>
      <c r="T3" s="51">
        <f t="shared" si="0"/>
        <v>0.54530000000000001</v>
      </c>
      <c r="U3" s="51">
        <f t="shared" si="0"/>
        <v>0.54530000000000001</v>
      </c>
      <c r="V3" s="51">
        <f t="shared" si="0"/>
        <v>0.54530000000000001</v>
      </c>
      <c r="W3" s="51">
        <f t="shared" si="0"/>
        <v>0.54530000000000001</v>
      </c>
      <c r="X3" s="51">
        <f t="shared" si="0"/>
        <v>0.54530000000000001</v>
      </c>
      <c r="Y3" s="51">
        <f t="shared" si="0"/>
        <v>0.54530000000000001</v>
      </c>
      <c r="Z3" s="51">
        <f t="shared" si="0"/>
        <v>0.54530000000000001</v>
      </c>
      <c r="AA3" s="51">
        <f t="shared" si="0"/>
        <v>0.54530000000000001</v>
      </c>
      <c r="AB3" s="51">
        <f t="shared" si="0"/>
        <v>0.51800000000000002</v>
      </c>
      <c r="AC3" s="51">
        <f t="shared" si="0"/>
        <v>0.51800000000000002</v>
      </c>
      <c r="AD3" s="51">
        <f t="shared" si="0"/>
        <v>0.51800000000000002</v>
      </c>
      <c r="AE3" s="51">
        <f t="shared" si="0"/>
        <v>0.51800000000000002</v>
      </c>
      <c r="AF3" s="51">
        <f t="shared" si="0"/>
        <v>0.51800000000000002</v>
      </c>
      <c r="AG3" s="51">
        <f t="shared" si="0"/>
        <v>0.51800000000000002</v>
      </c>
      <c r="AH3" s="51">
        <f t="shared" si="0"/>
        <v>0.51800000000000002</v>
      </c>
      <c r="AI3" s="51">
        <f t="shared" si="0"/>
        <v>0.51800000000000002</v>
      </c>
      <c r="AJ3" s="51">
        <f t="shared" si="0"/>
        <v>0.51800000000000002</v>
      </c>
      <c r="AK3" s="51">
        <f t="shared" si="0"/>
        <v>0.51800000000000002</v>
      </c>
      <c r="AL3" s="51">
        <f t="shared" si="0"/>
        <v>0.51800000000000002</v>
      </c>
      <c r="AM3" s="51">
        <f t="shared" si="0"/>
        <v>0.51800000000000002</v>
      </c>
      <c r="AN3" s="51">
        <f t="shared" si="0"/>
        <v>0.49209999999999998</v>
      </c>
      <c r="AO3" s="51">
        <f t="shared" si="0"/>
        <v>0.49209999999999998</v>
      </c>
      <c r="AP3" s="51">
        <f t="shared" si="0"/>
        <v>0.49209999999999998</v>
      </c>
      <c r="AQ3" s="51">
        <f t="shared" si="0"/>
        <v>0.49209999999999998</v>
      </c>
      <c r="AR3" s="51">
        <f t="shared" si="0"/>
        <v>0.49209999999999998</v>
      </c>
      <c r="AS3" s="51">
        <f t="shared" si="0"/>
        <v>0.49209999999999998</v>
      </c>
      <c r="AT3" s="51">
        <f t="shared" si="0"/>
        <v>0.49209999999999998</v>
      </c>
      <c r="AU3" s="51">
        <f t="shared" si="0"/>
        <v>0.49209999999999998</v>
      </c>
      <c r="AV3" s="51">
        <f t="shared" si="0"/>
        <v>0.49209999999999998</v>
      </c>
      <c r="AW3" s="51">
        <f t="shared" si="0"/>
        <v>0.49209999999999998</v>
      </c>
      <c r="AX3" s="51">
        <f t="shared" si="0"/>
        <v>0.49209999999999998</v>
      </c>
      <c r="AY3" s="51">
        <f t="shared" si="0"/>
        <v>0.49209999999999998</v>
      </c>
      <c r="AZ3" s="51">
        <f t="shared" si="0"/>
        <v>0.46750000000000003</v>
      </c>
      <c r="BA3" s="51">
        <f t="shared" si="0"/>
        <v>0.46750000000000003</v>
      </c>
      <c r="BB3" s="51">
        <f t="shared" si="0"/>
        <v>0.46750000000000003</v>
      </c>
      <c r="BC3" s="51">
        <f t="shared" si="0"/>
        <v>0.46750000000000003</v>
      </c>
      <c r="BD3" s="51">
        <f t="shared" si="0"/>
        <v>0.46750000000000003</v>
      </c>
      <c r="BE3" s="51">
        <f t="shared" si="0"/>
        <v>0.46750000000000003</v>
      </c>
      <c r="BF3" s="51">
        <f t="shared" si="0"/>
        <v>0.46750000000000003</v>
      </c>
      <c r="BG3" s="51">
        <f t="shared" si="0"/>
        <v>0.46750000000000003</v>
      </c>
      <c r="BH3" s="51">
        <f t="shared" si="0"/>
        <v>0.46750000000000003</v>
      </c>
      <c r="BI3" s="51">
        <f t="shared" si="0"/>
        <v>0.46750000000000003</v>
      </c>
      <c r="BJ3" s="51">
        <f t="shared" si="0"/>
        <v>0.46750000000000003</v>
      </c>
      <c r="BK3" s="51">
        <f t="shared" si="0"/>
        <v>0.46750000000000003</v>
      </c>
      <c r="BL3" s="51">
        <f t="shared" si="0"/>
        <v>0.43009999999999998</v>
      </c>
      <c r="BM3" s="51">
        <f t="shared" si="0"/>
        <v>0.43009999999999998</v>
      </c>
      <c r="BN3" s="51">
        <f t="shared" si="0"/>
        <v>0.43009999999999998</v>
      </c>
      <c r="BO3" s="51">
        <f t="shared" si="0"/>
        <v>0.43009999999999998</v>
      </c>
      <c r="BP3" s="51">
        <f t="shared" si="0"/>
        <v>0.43009999999999998</v>
      </c>
      <c r="BQ3" s="51">
        <f t="shared" ref="BQ3:CX4" si="1">BQ7/100</f>
        <v>0.43009999999999998</v>
      </c>
      <c r="BR3" s="51">
        <f t="shared" si="1"/>
        <v>0.43009999999999998</v>
      </c>
      <c r="BS3" s="51">
        <f t="shared" si="1"/>
        <v>0.43009999999999998</v>
      </c>
      <c r="BT3" s="51">
        <f t="shared" si="1"/>
        <v>0.43009999999999998</v>
      </c>
      <c r="BU3" s="51">
        <f t="shared" si="1"/>
        <v>0.43009999999999998</v>
      </c>
      <c r="BV3" s="51">
        <f t="shared" si="1"/>
        <v>0.43009999999999998</v>
      </c>
      <c r="BW3" s="51">
        <f t="shared" si="1"/>
        <v>0.43009999999999998</v>
      </c>
      <c r="BX3" s="51">
        <f t="shared" si="1"/>
        <v>0.39140000000000003</v>
      </c>
      <c r="BY3" s="51">
        <f t="shared" si="1"/>
        <v>0.39140000000000003</v>
      </c>
      <c r="BZ3" s="51">
        <f t="shared" si="1"/>
        <v>0.39140000000000003</v>
      </c>
      <c r="CA3" s="51">
        <f t="shared" si="1"/>
        <v>0.39140000000000003</v>
      </c>
      <c r="CB3" s="51">
        <f t="shared" si="1"/>
        <v>0.39140000000000003</v>
      </c>
      <c r="CC3" s="51">
        <f t="shared" si="1"/>
        <v>0.39140000000000003</v>
      </c>
      <c r="CD3" s="51">
        <f t="shared" si="1"/>
        <v>0.34049999999999997</v>
      </c>
      <c r="CE3" s="51">
        <f t="shared" si="1"/>
        <v>0.34049999999999997</v>
      </c>
      <c r="CF3" s="51">
        <f t="shared" si="1"/>
        <v>0.34049999999999997</v>
      </c>
      <c r="CG3" s="51">
        <f t="shared" si="1"/>
        <v>0.33030000000000004</v>
      </c>
      <c r="CH3" s="51">
        <f t="shared" si="1"/>
        <v>0.33030000000000004</v>
      </c>
      <c r="CI3" s="51">
        <f t="shared" si="1"/>
        <v>0.33030000000000004</v>
      </c>
      <c r="CJ3" s="51">
        <f t="shared" si="1"/>
        <v>0.28739999999999999</v>
      </c>
      <c r="CK3" s="51">
        <f t="shared" si="1"/>
        <v>0.28739999999999999</v>
      </c>
      <c r="CL3" s="51">
        <f t="shared" si="1"/>
        <v>0.28739999999999999</v>
      </c>
      <c r="CM3" s="51">
        <f t="shared" si="1"/>
        <v>0.28739999999999999</v>
      </c>
      <c r="CN3" s="51">
        <f t="shared" si="1"/>
        <v>0.28739999999999999</v>
      </c>
      <c r="CO3" s="51">
        <f t="shared" si="1"/>
        <v>0.28739999999999999</v>
      </c>
      <c r="CP3" s="51">
        <f t="shared" si="1"/>
        <v>0.28739999999999999</v>
      </c>
      <c r="CQ3" s="51">
        <f t="shared" si="1"/>
        <v>0.28739999999999999</v>
      </c>
      <c r="CR3" s="51">
        <f t="shared" si="1"/>
        <v>0.28739999999999999</v>
      </c>
      <c r="CS3" s="51">
        <f t="shared" si="1"/>
        <v>0.28739999999999999</v>
      </c>
      <c r="CT3" s="51">
        <f t="shared" si="1"/>
        <v>0.28739999999999999</v>
      </c>
      <c r="CU3" s="51">
        <f t="shared" si="1"/>
        <v>0.28739999999999999</v>
      </c>
      <c r="CV3" s="51">
        <f t="shared" si="1"/>
        <v>0.24429999999999999</v>
      </c>
      <c r="CW3" s="51">
        <f t="shared" si="1"/>
        <v>0.24429999999999999</v>
      </c>
      <c r="CX3" s="51">
        <f t="shared" si="1"/>
        <v>0.24429999999999999</v>
      </c>
      <c r="CY3" s="51">
        <f>CY19/100</f>
        <v>0.19500000000000001</v>
      </c>
      <c r="CZ3" s="51">
        <f t="shared" ref="CZ3:ER4" si="2">CZ19/100</f>
        <v>0.19309999999999999</v>
      </c>
      <c r="DA3" s="51">
        <f t="shared" si="2"/>
        <v>0.19109999999999999</v>
      </c>
      <c r="DB3" s="51">
        <f t="shared" si="2"/>
        <v>0.18920000000000001</v>
      </c>
      <c r="DC3" s="51">
        <f t="shared" si="2"/>
        <v>0.18729999999999999</v>
      </c>
      <c r="DD3" s="51">
        <f t="shared" si="2"/>
        <v>0.18539999999999998</v>
      </c>
      <c r="DE3" s="51">
        <f t="shared" si="2"/>
        <v>0.18359999999999999</v>
      </c>
      <c r="DF3" s="51">
        <f t="shared" si="2"/>
        <v>0.17899999999999999</v>
      </c>
      <c r="DG3" s="51">
        <f t="shared" si="2"/>
        <v>0.17449999999999999</v>
      </c>
      <c r="DH3" s="51">
        <f t="shared" si="2"/>
        <v>0.17019999999999999</v>
      </c>
      <c r="DI3" s="51">
        <f t="shared" si="2"/>
        <v>0.16639999999999999</v>
      </c>
      <c r="DJ3" s="51">
        <f t="shared" si="2"/>
        <v>0.1628</v>
      </c>
      <c r="DK3" s="51">
        <f t="shared" si="2"/>
        <v>0.15920000000000001</v>
      </c>
      <c r="DL3" s="51">
        <f t="shared" si="2"/>
        <v>0.15629999999999999</v>
      </c>
      <c r="DM3" s="51">
        <f t="shared" si="2"/>
        <v>0.1535</v>
      </c>
      <c r="DN3" s="51">
        <f t="shared" si="2"/>
        <v>0.1507</v>
      </c>
      <c r="DO3" s="51">
        <f t="shared" si="2"/>
        <v>0.14800000000000002</v>
      </c>
      <c r="DP3" s="51">
        <f t="shared" si="2"/>
        <v>0.1454</v>
      </c>
      <c r="DQ3" s="51">
        <f t="shared" si="2"/>
        <v>0.14269999999999999</v>
      </c>
      <c r="DR3" s="51">
        <f t="shared" si="2"/>
        <v>0.14069999999999999</v>
      </c>
      <c r="DS3" s="51">
        <f t="shared" si="2"/>
        <v>0.13880000000000001</v>
      </c>
      <c r="DT3" s="51">
        <f t="shared" si="2"/>
        <v>0.1368</v>
      </c>
      <c r="DU3" s="51">
        <f t="shared" si="2"/>
        <v>0.13550000000000001</v>
      </c>
      <c r="DV3" s="51">
        <f t="shared" si="2"/>
        <v>0.1341</v>
      </c>
      <c r="DW3" s="51">
        <f t="shared" si="2"/>
        <v>0.1328</v>
      </c>
      <c r="DX3" s="51">
        <f t="shared" si="2"/>
        <v>0.13140000000000002</v>
      </c>
      <c r="DY3" s="51">
        <f t="shared" si="2"/>
        <v>0.13009999999999999</v>
      </c>
      <c r="DZ3" s="51">
        <f t="shared" si="2"/>
        <v>0.1288</v>
      </c>
      <c r="EA3" s="51">
        <f t="shared" si="2"/>
        <v>0.1275</v>
      </c>
      <c r="EB3" s="51">
        <f t="shared" si="2"/>
        <v>0.12689999999999999</v>
      </c>
      <c r="EC3" s="51">
        <f t="shared" si="2"/>
        <v>0.1265</v>
      </c>
      <c r="ED3" s="51">
        <f t="shared" si="2"/>
        <v>0.12619999999999998</v>
      </c>
      <c r="EE3" s="51">
        <f t="shared" si="2"/>
        <v>0.12590000000000001</v>
      </c>
      <c r="EF3" s="51">
        <f t="shared" si="2"/>
        <v>0.12560000000000002</v>
      </c>
      <c r="EG3" s="51">
        <f t="shared" si="2"/>
        <v>0.12529999999999999</v>
      </c>
      <c r="EH3" s="51">
        <f t="shared" si="2"/>
        <v>0.125</v>
      </c>
      <c r="EI3" s="51">
        <f t="shared" si="2"/>
        <v>0.12470000000000001</v>
      </c>
      <c r="EJ3" s="51">
        <f t="shared" si="2"/>
        <v>0.12429999999999999</v>
      </c>
      <c r="EK3" s="51">
        <f t="shared" si="2"/>
        <v>0.124</v>
      </c>
      <c r="EL3" s="51">
        <f t="shared" si="2"/>
        <v>0.12369999999999999</v>
      </c>
      <c r="EM3" s="51">
        <f t="shared" si="2"/>
        <v>0.1234</v>
      </c>
      <c r="EN3" s="51">
        <f t="shared" si="2"/>
        <v>0.1231</v>
      </c>
      <c r="EO3" s="51">
        <f t="shared" si="2"/>
        <v>0.1231</v>
      </c>
      <c r="EP3" s="51">
        <f t="shared" si="2"/>
        <v>0.1231</v>
      </c>
      <c r="EQ3" s="51">
        <f t="shared" si="2"/>
        <v>0.1231</v>
      </c>
      <c r="ER3" s="51">
        <f t="shared" si="2"/>
        <v>0.1231</v>
      </c>
      <c r="ES3" s="30"/>
      <c r="ET3" s="30"/>
    </row>
    <row r="4" spans="1:150">
      <c r="A4" s="17" t="s">
        <v>92</v>
      </c>
      <c r="B4" s="38" t="s">
        <v>90</v>
      </c>
      <c r="C4" s="42" t="s">
        <v>91</v>
      </c>
      <c r="D4" s="52">
        <f>D8/100</f>
        <v>0.54600000000000004</v>
      </c>
      <c r="E4" s="52">
        <f t="shared" si="0"/>
        <v>0.54600000000000004</v>
      </c>
      <c r="F4" s="52">
        <f t="shared" si="0"/>
        <v>0.54600000000000004</v>
      </c>
      <c r="G4" s="52">
        <f t="shared" si="0"/>
        <v>0.54600000000000004</v>
      </c>
      <c r="H4" s="52">
        <f t="shared" si="0"/>
        <v>0.54600000000000004</v>
      </c>
      <c r="I4" s="52">
        <f t="shared" si="0"/>
        <v>0.54600000000000004</v>
      </c>
      <c r="J4" s="52">
        <f t="shared" si="0"/>
        <v>0.54600000000000004</v>
      </c>
      <c r="K4" s="52">
        <f t="shared" si="0"/>
        <v>0.54600000000000004</v>
      </c>
      <c r="L4" s="52">
        <f t="shared" si="0"/>
        <v>0.54600000000000004</v>
      </c>
      <c r="M4" s="52">
        <f t="shared" si="0"/>
        <v>0.54600000000000004</v>
      </c>
      <c r="N4" s="52">
        <f t="shared" si="0"/>
        <v>0.54600000000000004</v>
      </c>
      <c r="O4" s="52">
        <f t="shared" si="0"/>
        <v>0.54600000000000004</v>
      </c>
      <c r="P4" s="52">
        <f t="shared" si="0"/>
        <v>0.51869999999999994</v>
      </c>
      <c r="Q4" s="52">
        <f t="shared" si="0"/>
        <v>0.51869999999999994</v>
      </c>
      <c r="R4" s="52">
        <f t="shared" si="0"/>
        <v>0.51869999999999994</v>
      </c>
      <c r="S4" s="52">
        <f t="shared" si="0"/>
        <v>0.51869999999999994</v>
      </c>
      <c r="T4" s="52">
        <f t="shared" si="0"/>
        <v>0.51869999999999994</v>
      </c>
      <c r="U4" s="52">
        <f t="shared" si="0"/>
        <v>0.51869999999999994</v>
      </c>
      <c r="V4" s="52">
        <f t="shared" si="0"/>
        <v>0.51869999999999994</v>
      </c>
      <c r="W4" s="52">
        <f t="shared" si="0"/>
        <v>0.51869999999999994</v>
      </c>
      <c r="X4" s="52">
        <f t="shared" si="0"/>
        <v>0.51869999999999994</v>
      </c>
      <c r="Y4" s="52">
        <f t="shared" si="0"/>
        <v>0.51869999999999994</v>
      </c>
      <c r="Z4" s="52">
        <f t="shared" si="0"/>
        <v>0.51869999999999994</v>
      </c>
      <c r="AA4" s="52">
        <f t="shared" si="0"/>
        <v>0.51869999999999994</v>
      </c>
      <c r="AB4" s="52">
        <f t="shared" si="0"/>
        <v>0.49280000000000002</v>
      </c>
      <c r="AC4" s="52">
        <f t="shared" si="0"/>
        <v>0.49280000000000002</v>
      </c>
      <c r="AD4" s="52">
        <f t="shared" si="0"/>
        <v>0.49280000000000002</v>
      </c>
      <c r="AE4" s="52">
        <f t="shared" si="0"/>
        <v>0.49280000000000002</v>
      </c>
      <c r="AF4" s="52">
        <f t="shared" si="0"/>
        <v>0.49280000000000002</v>
      </c>
      <c r="AG4" s="52">
        <f t="shared" si="0"/>
        <v>0.49280000000000002</v>
      </c>
      <c r="AH4" s="52">
        <f t="shared" si="0"/>
        <v>0.49280000000000002</v>
      </c>
      <c r="AI4" s="52">
        <f t="shared" si="0"/>
        <v>0.49280000000000002</v>
      </c>
      <c r="AJ4" s="52">
        <f t="shared" si="0"/>
        <v>0.49280000000000002</v>
      </c>
      <c r="AK4" s="52">
        <f t="shared" si="0"/>
        <v>0.49280000000000002</v>
      </c>
      <c r="AL4" s="52">
        <f t="shared" si="0"/>
        <v>0.49280000000000002</v>
      </c>
      <c r="AM4" s="52">
        <f t="shared" si="0"/>
        <v>0.49280000000000002</v>
      </c>
      <c r="AN4" s="52">
        <f t="shared" si="0"/>
        <v>0.46820000000000001</v>
      </c>
      <c r="AO4" s="52">
        <f t="shared" si="0"/>
        <v>0.46820000000000001</v>
      </c>
      <c r="AP4" s="52">
        <f t="shared" si="0"/>
        <v>0.46820000000000001</v>
      </c>
      <c r="AQ4" s="52">
        <f t="shared" si="0"/>
        <v>0.46820000000000001</v>
      </c>
      <c r="AR4" s="52">
        <f t="shared" si="0"/>
        <v>0.46820000000000001</v>
      </c>
      <c r="AS4" s="52">
        <f t="shared" si="0"/>
        <v>0.46820000000000001</v>
      </c>
      <c r="AT4" s="52">
        <f t="shared" si="0"/>
        <v>0.46820000000000001</v>
      </c>
      <c r="AU4" s="52">
        <f t="shared" si="0"/>
        <v>0.46820000000000001</v>
      </c>
      <c r="AV4" s="52">
        <f t="shared" si="0"/>
        <v>0.46820000000000001</v>
      </c>
      <c r="AW4" s="52">
        <f t="shared" si="0"/>
        <v>0.46820000000000001</v>
      </c>
      <c r="AX4" s="52">
        <f t="shared" si="0"/>
        <v>0.46820000000000001</v>
      </c>
      <c r="AY4" s="52">
        <f t="shared" si="0"/>
        <v>0.46820000000000001</v>
      </c>
      <c r="AZ4" s="52">
        <f t="shared" si="0"/>
        <v>0.44479999999999997</v>
      </c>
      <c r="BA4" s="52">
        <f t="shared" si="0"/>
        <v>0.44479999999999997</v>
      </c>
      <c r="BB4" s="52">
        <f t="shared" si="0"/>
        <v>0.44479999999999997</v>
      </c>
      <c r="BC4" s="52">
        <f t="shared" si="0"/>
        <v>0.44479999999999997</v>
      </c>
      <c r="BD4" s="52">
        <f t="shared" si="0"/>
        <v>0.44479999999999997</v>
      </c>
      <c r="BE4" s="52">
        <f t="shared" si="0"/>
        <v>0.44479999999999997</v>
      </c>
      <c r="BF4" s="52">
        <f t="shared" si="0"/>
        <v>0.44479999999999997</v>
      </c>
      <c r="BG4" s="52">
        <f t="shared" si="0"/>
        <v>0.44479999999999997</v>
      </c>
      <c r="BH4" s="52">
        <f t="shared" si="0"/>
        <v>0.44479999999999997</v>
      </c>
      <c r="BI4" s="52">
        <f t="shared" si="0"/>
        <v>0.44479999999999997</v>
      </c>
      <c r="BJ4" s="52">
        <f t="shared" si="0"/>
        <v>0.44479999999999997</v>
      </c>
      <c r="BK4" s="52">
        <f t="shared" si="0"/>
        <v>0.44479999999999997</v>
      </c>
      <c r="BL4" s="52">
        <f t="shared" si="0"/>
        <v>0.40909999999999996</v>
      </c>
      <c r="BM4" s="52">
        <f t="shared" si="0"/>
        <v>0.40909999999999996</v>
      </c>
      <c r="BN4" s="52">
        <f t="shared" si="0"/>
        <v>0.40909999999999996</v>
      </c>
      <c r="BO4" s="52">
        <f t="shared" si="0"/>
        <v>0.40909999999999996</v>
      </c>
      <c r="BP4" s="52">
        <f t="shared" si="0"/>
        <v>0.40909999999999996</v>
      </c>
      <c r="BQ4" s="52">
        <f t="shared" si="1"/>
        <v>0.40909999999999996</v>
      </c>
      <c r="BR4" s="52">
        <f t="shared" si="1"/>
        <v>0.40909999999999996</v>
      </c>
      <c r="BS4" s="52">
        <f t="shared" si="1"/>
        <v>0.40909999999999996</v>
      </c>
      <c r="BT4" s="52">
        <f t="shared" si="1"/>
        <v>0.40909999999999996</v>
      </c>
      <c r="BU4" s="52">
        <f t="shared" si="1"/>
        <v>0.40909999999999996</v>
      </c>
      <c r="BV4" s="52">
        <f t="shared" si="1"/>
        <v>0.40909999999999996</v>
      </c>
      <c r="BW4" s="52">
        <f t="shared" si="1"/>
        <v>0.40909999999999996</v>
      </c>
      <c r="BX4" s="52">
        <f t="shared" si="1"/>
        <v>0.37229999999999996</v>
      </c>
      <c r="BY4" s="52">
        <f t="shared" si="1"/>
        <v>0.37229999999999996</v>
      </c>
      <c r="BZ4" s="52">
        <f t="shared" si="1"/>
        <v>0.37229999999999996</v>
      </c>
      <c r="CA4" s="52">
        <f t="shared" si="1"/>
        <v>0.37229999999999996</v>
      </c>
      <c r="CB4" s="52">
        <f t="shared" si="1"/>
        <v>0.37229999999999996</v>
      </c>
      <c r="CC4" s="52">
        <f t="shared" si="1"/>
        <v>0.37229999999999996</v>
      </c>
      <c r="CD4" s="52">
        <f t="shared" si="1"/>
        <v>0.32390000000000002</v>
      </c>
      <c r="CE4" s="52">
        <f t="shared" si="1"/>
        <v>0.32390000000000002</v>
      </c>
      <c r="CF4" s="52">
        <f t="shared" si="1"/>
        <v>0.32390000000000002</v>
      </c>
      <c r="CG4" s="52">
        <f t="shared" si="1"/>
        <v>0.31420000000000003</v>
      </c>
      <c r="CH4" s="52">
        <f t="shared" si="1"/>
        <v>0.31420000000000003</v>
      </c>
      <c r="CI4" s="52">
        <f t="shared" si="1"/>
        <v>0.31420000000000003</v>
      </c>
      <c r="CJ4" s="52">
        <f t="shared" si="1"/>
        <v>0.27329999999999999</v>
      </c>
      <c r="CK4" s="52">
        <f t="shared" si="1"/>
        <v>0.27329999999999999</v>
      </c>
      <c r="CL4" s="52">
        <f t="shared" si="1"/>
        <v>0.27329999999999999</v>
      </c>
      <c r="CM4" s="52">
        <f t="shared" si="1"/>
        <v>0.27329999999999999</v>
      </c>
      <c r="CN4" s="52">
        <f t="shared" si="1"/>
        <v>0.27329999999999999</v>
      </c>
      <c r="CO4" s="52">
        <f t="shared" si="1"/>
        <v>0.27329999999999999</v>
      </c>
      <c r="CP4" s="52">
        <f t="shared" si="1"/>
        <v>0.27329999999999999</v>
      </c>
      <c r="CQ4" s="52">
        <f t="shared" si="1"/>
        <v>0.27329999999999999</v>
      </c>
      <c r="CR4" s="52">
        <f t="shared" si="1"/>
        <v>0.27329999999999999</v>
      </c>
      <c r="CS4" s="52">
        <f t="shared" si="1"/>
        <v>0.27329999999999999</v>
      </c>
      <c r="CT4" s="52">
        <f t="shared" si="1"/>
        <v>0.27329999999999999</v>
      </c>
      <c r="CU4" s="52">
        <f t="shared" si="1"/>
        <v>0.27329999999999999</v>
      </c>
      <c r="CV4" s="52">
        <f t="shared" si="1"/>
        <v>0.23230000000000001</v>
      </c>
      <c r="CW4" s="52">
        <f t="shared" si="1"/>
        <v>0.23230000000000001</v>
      </c>
      <c r="CX4" s="52">
        <f t="shared" si="1"/>
        <v>0.23230000000000001</v>
      </c>
      <c r="CY4" s="52">
        <f>CY20/100</f>
        <v>0.185</v>
      </c>
      <c r="CZ4" s="52">
        <f t="shared" si="2"/>
        <v>0.1832</v>
      </c>
      <c r="DA4" s="52">
        <f t="shared" si="2"/>
        <v>0.18129999999999999</v>
      </c>
      <c r="DB4" s="52">
        <f t="shared" si="2"/>
        <v>0.17949999999999999</v>
      </c>
      <c r="DC4" s="52">
        <f t="shared" si="2"/>
        <v>0.1777</v>
      </c>
      <c r="DD4" s="52">
        <f t="shared" si="2"/>
        <v>0.1759</v>
      </c>
      <c r="DE4" s="52">
        <f t="shared" si="2"/>
        <v>0.17420000000000002</v>
      </c>
      <c r="DF4" s="52">
        <f t="shared" si="2"/>
        <v>0.16980000000000001</v>
      </c>
      <c r="DG4" s="52">
        <f t="shared" si="2"/>
        <v>0.1656</v>
      </c>
      <c r="DH4" s="52">
        <f t="shared" si="2"/>
        <v>0.16140000000000002</v>
      </c>
      <c r="DI4" s="52">
        <f t="shared" si="2"/>
        <v>0.15789999999999998</v>
      </c>
      <c r="DJ4" s="52">
        <f t="shared" si="2"/>
        <v>0.15439999999999998</v>
      </c>
      <c r="DK4" s="52">
        <f t="shared" si="2"/>
        <v>0.151</v>
      </c>
      <c r="DL4" s="52">
        <f t="shared" si="2"/>
        <v>0.14829999999999999</v>
      </c>
      <c r="DM4" s="52">
        <f t="shared" si="2"/>
        <v>0.14560000000000001</v>
      </c>
      <c r="DN4" s="52">
        <f t="shared" si="2"/>
        <v>0.14300000000000002</v>
      </c>
      <c r="DO4" s="52">
        <f t="shared" si="2"/>
        <v>0.1404</v>
      </c>
      <c r="DP4" s="52">
        <f t="shared" si="2"/>
        <v>0.13789999999999999</v>
      </c>
      <c r="DQ4" s="52">
        <f t="shared" si="2"/>
        <v>0.13539999999999999</v>
      </c>
      <c r="DR4" s="52">
        <f t="shared" si="2"/>
        <v>0.13350000000000001</v>
      </c>
      <c r="DS4" s="52">
        <f t="shared" si="2"/>
        <v>0.13170000000000001</v>
      </c>
      <c r="DT4" s="52">
        <f t="shared" si="2"/>
        <v>0.1298</v>
      </c>
      <c r="DU4" s="52">
        <f t="shared" si="2"/>
        <v>0.1285</v>
      </c>
      <c r="DV4" s="52">
        <f t="shared" si="2"/>
        <v>0.12720000000000001</v>
      </c>
      <c r="DW4" s="52">
        <f t="shared" si="2"/>
        <v>0.126</v>
      </c>
      <c r="DX4" s="52">
        <f t="shared" si="2"/>
        <v>0.12470000000000001</v>
      </c>
      <c r="DY4" s="52">
        <f t="shared" si="2"/>
        <v>0.1234</v>
      </c>
      <c r="DZ4" s="52">
        <f t="shared" si="2"/>
        <v>0.1222</v>
      </c>
      <c r="EA4" s="52">
        <f t="shared" si="2"/>
        <v>0.124</v>
      </c>
      <c r="EB4" s="52">
        <f t="shared" si="2"/>
        <v>0.1234</v>
      </c>
      <c r="EC4" s="52">
        <f t="shared" si="2"/>
        <v>0.1231</v>
      </c>
      <c r="ED4" s="52">
        <f t="shared" si="2"/>
        <v>0.12279999999999999</v>
      </c>
      <c r="EE4" s="52">
        <f t="shared" si="2"/>
        <v>0.1225</v>
      </c>
      <c r="EF4" s="52">
        <f t="shared" si="2"/>
        <v>0.1222</v>
      </c>
      <c r="EG4" s="52">
        <f t="shared" si="2"/>
        <v>0.12179999999999999</v>
      </c>
      <c r="EH4" s="52">
        <f t="shared" si="2"/>
        <v>0.1215</v>
      </c>
      <c r="EI4" s="52">
        <f t="shared" si="2"/>
        <v>0.12119999999999999</v>
      </c>
      <c r="EJ4" s="52">
        <f t="shared" si="2"/>
        <v>0.12089999999999999</v>
      </c>
      <c r="EK4" s="52">
        <f t="shared" si="2"/>
        <v>0.1206</v>
      </c>
      <c r="EL4" s="52">
        <f t="shared" si="2"/>
        <v>0.12029999999999999</v>
      </c>
      <c r="EM4" s="52">
        <f t="shared" si="2"/>
        <v>0.12</v>
      </c>
      <c r="EN4" s="52">
        <f t="shared" si="2"/>
        <v>0.1197</v>
      </c>
      <c r="EO4" s="52">
        <f t="shared" si="2"/>
        <v>0.1197</v>
      </c>
      <c r="EP4" s="52">
        <f t="shared" si="2"/>
        <v>0.1197</v>
      </c>
      <c r="EQ4" s="52">
        <f t="shared" si="2"/>
        <v>0.1197</v>
      </c>
      <c r="ER4" s="52">
        <f t="shared" si="2"/>
        <v>0.1197</v>
      </c>
      <c r="ES4" s="30"/>
      <c r="ET4" s="30"/>
    </row>
    <row r="5" spans="1:150">
      <c r="A5" s="17" t="s">
        <v>93</v>
      </c>
      <c r="B5" s="38" t="s">
        <v>90</v>
      </c>
      <c r="C5" s="42" t="s">
        <v>91</v>
      </c>
      <c r="D5" s="53">
        <f>D11/100</f>
        <v>0.45700000000000002</v>
      </c>
      <c r="E5" s="53">
        <f t="shared" ref="E5:BP5" si="3">E11/100</f>
        <v>0.45700000000000002</v>
      </c>
      <c r="F5" s="53">
        <f t="shared" si="3"/>
        <v>0.45700000000000002</v>
      </c>
      <c r="G5" s="53">
        <f t="shared" si="3"/>
        <v>0.45700000000000002</v>
      </c>
      <c r="H5" s="53">
        <f t="shared" si="3"/>
        <v>0.45700000000000002</v>
      </c>
      <c r="I5" s="53">
        <f t="shared" si="3"/>
        <v>0.45700000000000002</v>
      </c>
      <c r="J5" s="53">
        <f t="shared" si="3"/>
        <v>0.45700000000000002</v>
      </c>
      <c r="K5" s="53">
        <f t="shared" si="3"/>
        <v>0.45700000000000002</v>
      </c>
      <c r="L5" s="53">
        <f t="shared" si="3"/>
        <v>0.45700000000000002</v>
      </c>
      <c r="M5" s="53">
        <f t="shared" si="3"/>
        <v>0.45700000000000002</v>
      </c>
      <c r="N5" s="53">
        <f t="shared" si="3"/>
        <v>0.45700000000000002</v>
      </c>
      <c r="O5" s="53">
        <f t="shared" si="3"/>
        <v>0.45700000000000002</v>
      </c>
      <c r="P5" s="53">
        <f t="shared" si="3"/>
        <v>0.434</v>
      </c>
      <c r="Q5" s="53">
        <f t="shared" si="3"/>
        <v>0.434</v>
      </c>
      <c r="R5" s="53">
        <f t="shared" si="3"/>
        <v>0.434</v>
      </c>
      <c r="S5" s="53">
        <f t="shared" si="3"/>
        <v>0.434</v>
      </c>
      <c r="T5" s="53">
        <f t="shared" si="3"/>
        <v>0.434</v>
      </c>
      <c r="U5" s="53">
        <f t="shared" si="3"/>
        <v>0.434</v>
      </c>
      <c r="V5" s="53">
        <f t="shared" si="3"/>
        <v>0.434</v>
      </c>
      <c r="W5" s="53">
        <f t="shared" si="3"/>
        <v>0.434</v>
      </c>
      <c r="X5" s="53">
        <f t="shared" si="3"/>
        <v>0.434</v>
      </c>
      <c r="Y5" s="53">
        <f t="shared" si="3"/>
        <v>0.434</v>
      </c>
      <c r="Z5" s="53">
        <f t="shared" si="3"/>
        <v>0.434</v>
      </c>
      <c r="AA5" s="53">
        <f t="shared" si="3"/>
        <v>0.434</v>
      </c>
      <c r="AB5" s="53">
        <f t="shared" si="3"/>
        <v>0.40600000000000003</v>
      </c>
      <c r="AC5" s="53">
        <f t="shared" si="3"/>
        <v>0.40600000000000003</v>
      </c>
      <c r="AD5" s="53">
        <f t="shared" si="3"/>
        <v>0.40600000000000003</v>
      </c>
      <c r="AE5" s="53">
        <f t="shared" si="3"/>
        <v>0.40600000000000003</v>
      </c>
      <c r="AF5" s="53">
        <f t="shared" si="3"/>
        <v>0.40600000000000003</v>
      </c>
      <c r="AG5" s="53">
        <f t="shared" si="3"/>
        <v>0.40600000000000003</v>
      </c>
      <c r="AH5" s="53">
        <f t="shared" si="3"/>
        <v>0.40600000000000003</v>
      </c>
      <c r="AI5" s="53">
        <f t="shared" si="3"/>
        <v>0.40600000000000003</v>
      </c>
      <c r="AJ5" s="53">
        <f t="shared" si="3"/>
        <v>0.40600000000000003</v>
      </c>
      <c r="AK5" s="53">
        <f t="shared" si="3"/>
        <v>0.40600000000000003</v>
      </c>
      <c r="AL5" s="53">
        <f t="shared" si="3"/>
        <v>0.40600000000000003</v>
      </c>
      <c r="AM5" s="53">
        <f t="shared" si="3"/>
        <v>0.40600000000000003</v>
      </c>
      <c r="AN5" s="53">
        <f t="shared" si="3"/>
        <v>0.37959999999999999</v>
      </c>
      <c r="AO5" s="53">
        <f t="shared" si="3"/>
        <v>0.37959999999999999</v>
      </c>
      <c r="AP5" s="53">
        <f t="shared" si="3"/>
        <v>0.37959999999999999</v>
      </c>
      <c r="AQ5" s="53">
        <f t="shared" si="3"/>
        <v>0.37959999999999999</v>
      </c>
      <c r="AR5" s="53">
        <f t="shared" si="3"/>
        <v>0.37959999999999999</v>
      </c>
      <c r="AS5" s="53">
        <f t="shared" si="3"/>
        <v>0.37959999999999999</v>
      </c>
      <c r="AT5" s="53">
        <f t="shared" si="3"/>
        <v>0.37959999999999999</v>
      </c>
      <c r="AU5" s="53">
        <f t="shared" si="3"/>
        <v>0.37959999999999999</v>
      </c>
      <c r="AV5" s="53">
        <f t="shared" si="3"/>
        <v>0.37959999999999999</v>
      </c>
      <c r="AW5" s="53">
        <f t="shared" si="3"/>
        <v>0.37959999999999999</v>
      </c>
      <c r="AX5" s="53">
        <f t="shared" si="3"/>
        <v>0.37959999999999999</v>
      </c>
      <c r="AY5" s="53">
        <f t="shared" si="3"/>
        <v>0.37959999999999999</v>
      </c>
      <c r="AZ5" s="53">
        <f t="shared" si="3"/>
        <v>0.35489999999999999</v>
      </c>
      <c r="BA5" s="53">
        <f t="shared" si="3"/>
        <v>0.35489999999999999</v>
      </c>
      <c r="BB5" s="53">
        <f t="shared" si="3"/>
        <v>0.35489999999999999</v>
      </c>
      <c r="BC5" s="53">
        <f t="shared" si="3"/>
        <v>0.35489999999999999</v>
      </c>
      <c r="BD5" s="53">
        <f t="shared" si="3"/>
        <v>0.35489999999999999</v>
      </c>
      <c r="BE5" s="53">
        <f t="shared" si="3"/>
        <v>0.35489999999999999</v>
      </c>
      <c r="BF5" s="53">
        <f t="shared" si="3"/>
        <v>0.35489999999999999</v>
      </c>
      <c r="BG5" s="53">
        <f t="shared" si="3"/>
        <v>0.35489999999999999</v>
      </c>
      <c r="BH5" s="53">
        <f t="shared" si="3"/>
        <v>0.35489999999999999</v>
      </c>
      <c r="BI5" s="53">
        <f t="shared" si="3"/>
        <v>0.35489999999999999</v>
      </c>
      <c r="BJ5" s="53">
        <f t="shared" si="3"/>
        <v>0.35489999999999999</v>
      </c>
      <c r="BK5" s="53">
        <f t="shared" si="3"/>
        <v>0.35489999999999999</v>
      </c>
      <c r="BL5" s="53">
        <f t="shared" si="3"/>
        <v>0.31940000000000002</v>
      </c>
      <c r="BM5" s="53">
        <f t="shared" si="3"/>
        <v>0.31940000000000002</v>
      </c>
      <c r="BN5" s="53">
        <f t="shared" si="3"/>
        <v>0.31940000000000002</v>
      </c>
      <c r="BO5" s="53">
        <f t="shared" si="3"/>
        <v>0.31940000000000002</v>
      </c>
      <c r="BP5" s="53">
        <f t="shared" si="3"/>
        <v>0.31940000000000002</v>
      </c>
      <c r="BQ5" s="53">
        <f t="shared" ref="BQ5:CX5" si="4">BQ11/100</f>
        <v>0.31940000000000002</v>
      </c>
      <c r="BR5" s="53">
        <f t="shared" si="4"/>
        <v>0.31940000000000002</v>
      </c>
      <c r="BS5" s="53">
        <f t="shared" si="4"/>
        <v>0.31940000000000002</v>
      </c>
      <c r="BT5" s="53">
        <f t="shared" si="4"/>
        <v>0.31940000000000002</v>
      </c>
      <c r="BU5" s="53">
        <f t="shared" si="4"/>
        <v>0.31940000000000002</v>
      </c>
      <c r="BV5" s="53">
        <f t="shared" si="4"/>
        <v>0.31940000000000002</v>
      </c>
      <c r="BW5" s="53">
        <f t="shared" si="4"/>
        <v>0.31940000000000002</v>
      </c>
      <c r="BX5" s="53">
        <f t="shared" si="4"/>
        <v>0.2843</v>
      </c>
      <c r="BY5" s="53">
        <f t="shared" si="4"/>
        <v>0.2843</v>
      </c>
      <c r="BZ5" s="53">
        <f t="shared" si="4"/>
        <v>0.2843</v>
      </c>
      <c r="CA5" s="53">
        <f t="shared" si="4"/>
        <v>0.2843</v>
      </c>
      <c r="CB5" s="53">
        <f t="shared" si="4"/>
        <v>0.2843</v>
      </c>
      <c r="CC5" s="53">
        <f t="shared" si="4"/>
        <v>0.2843</v>
      </c>
      <c r="CD5" s="53">
        <f t="shared" si="4"/>
        <v>0.2616</v>
      </c>
      <c r="CE5" s="53">
        <f t="shared" si="4"/>
        <v>0.2616</v>
      </c>
      <c r="CF5" s="53">
        <f t="shared" si="4"/>
        <v>0.2616</v>
      </c>
      <c r="CG5" s="53">
        <f t="shared" si="4"/>
        <v>0.25370000000000004</v>
      </c>
      <c r="CH5" s="53">
        <f t="shared" si="4"/>
        <v>0.25370000000000004</v>
      </c>
      <c r="CI5" s="53">
        <f t="shared" si="4"/>
        <v>0.25370000000000004</v>
      </c>
      <c r="CJ5" s="53">
        <f t="shared" si="4"/>
        <v>0.22070000000000001</v>
      </c>
      <c r="CK5" s="53">
        <f t="shared" si="4"/>
        <v>0.22070000000000001</v>
      </c>
      <c r="CL5" s="53">
        <f t="shared" si="4"/>
        <v>0.22070000000000001</v>
      </c>
      <c r="CM5" s="53">
        <f t="shared" si="4"/>
        <v>0.22070000000000001</v>
      </c>
      <c r="CN5" s="53">
        <f t="shared" si="4"/>
        <v>0.22070000000000001</v>
      </c>
      <c r="CO5" s="53">
        <f t="shared" si="4"/>
        <v>0.22070000000000001</v>
      </c>
      <c r="CP5" s="53">
        <f t="shared" si="4"/>
        <v>0.22070000000000001</v>
      </c>
      <c r="CQ5" s="53">
        <f t="shared" si="4"/>
        <v>0.22070000000000001</v>
      </c>
      <c r="CR5" s="53">
        <f t="shared" si="4"/>
        <v>0.22070000000000001</v>
      </c>
      <c r="CS5" s="53">
        <f t="shared" si="4"/>
        <v>0.22070000000000001</v>
      </c>
      <c r="CT5" s="53">
        <f t="shared" si="4"/>
        <v>0.22070000000000001</v>
      </c>
      <c r="CU5" s="53">
        <f t="shared" si="4"/>
        <v>0.22070000000000001</v>
      </c>
      <c r="CV5" s="53">
        <f t="shared" si="4"/>
        <v>0.18760000000000002</v>
      </c>
      <c r="CW5" s="53">
        <f t="shared" si="4"/>
        <v>0.18760000000000002</v>
      </c>
      <c r="CX5" s="53">
        <f t="shared" si="4"/>
        <v>0.18760000000000002</v>
      </c>
      <c r="CY5" s="53">
        <f>CY23/100</f>
        <v>0.13500000000000001</v>
      </c>
      <c r="CZ5" s="53">
        <f t="shared" ref="CZ5:DZ5" si="5">CZ23/100</f>
        <v>0.13369999999999999</v>
      </c>
      <c r="DA5" s="53">
        <f t="shared" si="5"/>
        <v>0.1323</v>
      </c>
      <c r="DB5" s="53">
        <f t="shared" si="5"/>
        <v>0.13100000000000001</v>
      </c>
      <c r="DC5" s="53">
        <f t="shared" si="5"/>
        <v>0.12970000000000001</v>
      </c>
      <c r="DD5" s="53">
        <f t="shared" si="5"/>
        <v>0.12839999999999999</v>
      </c>
      <c r="DE5" s="53">
        <f t="shared" si="5"/>
        <v>0.12710000000000002</v>
      </c>
      <c r="DF5" s="53">
        <f t="shared" si="5"/>
        <v>0.12390000000000001</v>
      </c>
      <c r="DG5" s="53">
        <f t="shared" si="5"/>
        <v>0.1208</v>
      </c>
      <c r="DH5" s="53">
        <f t="shared" si="5"/>
        <v>0.11779999999999999</v>
      </c>
      <c r="DI5" s="53">
        <f t="shared" si="5"/>
        <v>0.1152</v>
      </c>
      <c r="DJ5" s="53">
        <f t="shared" si="5"/>
        <v>0.11269999999999999</v>
      </c>
      <c r="DK5" s="53">
        <f t="shared" si="5"/>
        <v>0.11019999999999999</v>
      </c>
      <c r="DL5" s="53">
        <f t="shared" si="5"/>
        <v>0.1082</v>
      </c>
      <c r="DM5" s="53">
        <f t="shared" si="5"/>
        <v>0.10630000000000001</v>
      </c>
      <c r="DN5" s="53">
        <f t="shared" si="5"/>
        <v>0.10439999999999999</v>
      </c>
      <c r="DO5" s="53">
        <f t="shared" si="5"/>
        <v>0.10249999999999999</v>
      </c>
      <c r="DP5" s="53">
        <f t="shared" si="5"/>
        <v>0.10060000000000001</v>
      </c>
      <c r="DQ5" s="53">
        <f t="shared" si="5"/>
        <v>9.8800000000000013E-2</v>
      </c>
      <c r="DR5" s="53">
        <f t="shared" si="5"/>
        <v>9.74E-2</v>
      </c>
      <c r="DS5" s="53">
        <f t="shared" si="5"/>
        <v>9.6099999999999991E-2</v>
      </c>
      <c r="DT5" s="53">
        <f t="shared" si="5"/>
        <v>9.4700000000000006E-2</v>
      </c>
      <c r="DU5" s="53">
        <f t="shared" si="5"/>
        <v>9.3800000000000008E-2</v>
      </c>
      <c r="DV5" s="53">
        <f t="shared" si="5"/>
        <v>9.2799999999999994E-2</v>
      </c>
      <c r="DW5" s="53">
        <f t="shared" si="5"/>
        <v>9.1899999999999996E-2</v>
      </c>
      <c r="DX5" s="53">
        <f t="shared" si="5"/>
        <v>9.0999999999999998E-2</v>
      </c>
      <c r="DY5" s="53">
        <f t="shared" si="5"/>
        <v>9.01E-2</v>
      </c>
      <c r="DZ5" s="53">
        <f t="shared" si="5"/>
        <v>8.9200000000000002E-2</v>
      </c>
      <c r="EA5" s="53">
        <f>EA25/100</f>
        <v>8.8300000000000003E-2</v>
      </c>
      <c r="EB5" s="53">
        <f t="shared" ref="EB5:ER5" si="6">EB25/100</f>
        <v>8.7899999999999992E-2</v>
      </c>
      <c r="EC5" s="53">
        <f t="shared" si="6"/>
        <v>8.7599999999999997E-2</v>
      </c>
      <c r="ED5" s="53">
        <f t="shared" si="6"/>
        <v>8.7400000000000005E-2</v>
      </c>
      <c r="EE5" s="53">
        <f t="shared" si="6"/>
        <v>8.72E-2</v>
      </c>
      <c r="EF5" s="53">
        <f t="shared" si="6"/>
        <v>8.6999999999999994E-2</v>
      </c>
      <c r="EG5" s="53">
        <f t="shared" si="6"/>
        <v>8.6800000000000002E-2</v>
      </c>
      <c r="EH5" s="53">
        <f t="shared" si="6"/>
        <v>8.6500000000000007E-2</v>
      </c>
      <c r="EI5" s="53">
        <f t="shared" si="6"/>
        <v>8.6300000000000002E-2</v>
      </c>
      <c r="EJ5" s="53">
        <f t="shared" si="6"/>
        <v>8.6099999999999996E-2</v>
      </c>
      <c r="EK5" s="53">
        <f t="shared" si="6"/>
        <v>8.5900000000000004E-2</v>
      </c>
      <c r="EL5" s="53">
        <f t="shared" si="6"/>
        <v>8.5699999999999998E-2</v>
      </c>
      <c r="EM5" s="53">
        <f t="shared" si="6"/>
        <v>8.5500000000000007E-2</v>
      </c>
      <c r="EN5" s="53">
        <f t="shared" si="6"/>
        <v>8.5299999999999987E-2</v>
      </c>
      <c r="EO5" s="53">
        <f t="shared" si="6"/>
        <v>8.5299999999999987E-2</v>
      </c>
      <c r="EP5" s="53">
        <f t="shared" si="6"/>
        <v>8.5299999999999987E-2</v>
      </c>
      <c r="EQ5" s="53">
        <f t="shared" si="6"/>
        <v>8.5299999999999987E-2</v>
      </c>
      <c r="ER5" s="53">
        <f t="shared" si="6"/>
        <v>8.5299999999999987E-2</v>
      </c>
      <c r="ES5" s="30"/>
      <c r="ET5" s="30"/>
    </row>
    <row r="6" spans="1:150">
      <c r="A6" s="46"/>
      <c r="B6" s="46"/>
      <c r="C6" s="47"/>
      <c r="D6" s="30"/>
      <c r="E6" s="30"/>
      <c r="F6" s="30"/>
      <c r="G6" s="30"/>
      <c r="H6" s="30"/>
      <c r="I6" s="30"/>
      <c r="J6" s="30"/>
      <c r="K6" s="30"/>
      <c r="L6" s="30"/>
      <c r="M6" s="30"/>
      <c r="N6" s="30"/>
      <c r="O6" s="30"/>
      <c r="P6" s="30"/>
      <c r="Q6" s="30"/>
      <c r="R6" s="30"/>
      <c r="S6" s="30"/>
      <c r="T6" s="30"/>
      <c r="U6" s="30"/>
      <c r="V6" s="30"/>
      <c r="W6" s="30"/>
      <c r="X6" s="30"/>
      <c r="Y6" s="30"/>
      <c r="Z6" s="30"/>
      <c r="AA6" s="30"/>
      <c r="AB6" s="30"/>
      <c r="AC6" s="30"/>
      <c r="AD6" s="30"/>
      <c r="AE6" s="30"/>
      <c r="AF6" s="30"/>
      <c r="AG6" s="30"/>
      <c r="AH6" s="30"/>
      <c r="AI6" s="30"/>
      <c r="AJ6" s="30"/>
      <c r="AK6" s="30"/>
      <c r="AL6" s="30"/>
      <c r="AM6" s="30"/>
      <c r="AN6" s="30"/>
      <c r="AO6" s="30"/>
      <c r="AP6" s="30"/>
      <c r="AQ6" s="30"/>
      <c r="AR6" s="30"/>
      <c r="AS6" s="30"/>
      <c r="AT6" s="30"/>
      <c r="AU6" s="30"/>
      <c r="AV6" s="30"/>
      <c r="AW6" s="30"/>
      <c r="AX6" s="30"/>
      <c r="AY6" s="30"/>
      <c r="AZ6" s="30"/>
      <c r="BA6" s="30"/>
      <c r="BB6" s="30"/>
      <c r="BC6" s="30"/>
      <c r="BD6" s="30"/>
      <c r="BE6" s="30"/>
      <c r="BF6" s="30"/>
      <c r="BG6" s="30"/>
      <c r="BH6" s="30"/>
      <c r="BI6" s="30"/>
      <c r="BJ6" s="30"/>
      <c r="BK6" s="30"/>
      <c r="BL6" s="30"/>
      <c r="BM6" s="30"/>
      <c r="BN6" s="30"/>
      <c r="BO6" s="30"/>
      <c r="BP6" s="30"/>
      <c r="BQ6" s="30"/>
      <c r="BR6" s="30"/>
      <c r="BS6" s="30"/>
      <c r="BT6" s="30"/>
      <c r="BU6" s="30"/>
      <c r="BV6" s="30"/>
      <c r="BW6" s="30"/>
      <c r="BX6" s="30"/>
      <c r="BY6" s="30"/>
      <c r="BZ6" s="30"/>
      <c r="CA6" s="30"/>
      <c r="CB6" s="30"/>
      <c r="CC6" s="30"/>
      <c r="CD6" s="30"/>
      <c r="CE6" s="30"/>
      <c r="CF6" s="30"/>
      <c r="CG6" s="30"/>
      <c r="CH6" s="30"/>
      <c r="CI6" s="30"/>
      <c r="CJ6" s="30"/>
      <c r="CK6" s="30"/>
      <c r="CL6" s="30"/>
      <c r="CM6" s="30"/>
      <c r="CN6" s="30"/>
      <c r="CO6" s="30"/>
      <c r="CP6" s="30"/>
      <c r="CQ6" s="30"/>
      <c r="CR6" s="30"/>
      <c r="CS6" s="30"/>
      <c r="CT6" s="30"/>
      <c r="CU6" s="30"/>
      <c r="CV6" s="30"/>
      <c r="CW6" s="30"/>
      <c r="CX6" s="30"/>
      <c r="CY6" s="30"/>
      <c r="CZ6" s="30"/>
      <c r="DA6" s="30"/>
      <c r="DB6" s="30"/>
      <c r="DC6" s="30"/>
      <c r="DD6" s="30"/>
      <c r="DE6" s="30"/>
      <c r="DF6" s="30"/>
      <c r="DG6" s="30"/>
      <c r="DH6" s="30"/>
      <c r="DI6" s="30"/>
      <c r="DJ6" s="30"/>
      <c r="DK6" s="30"/>
      <c r="DL6" s="30"/>
      <c r="DM6" s="30"/>
      <c r="DN6" s="30"/>
      <c r="DO6" s="30"/>
      <c r="DP6" s="30"/>
      <c r="DQ6" s="30"/>
      <c r="DR6" s="30"/>
      <c r="DS6" s="30"/>
      <c r="DT6" s="30"/>
      <c r="DU6" s="30"/>
      <c r="DV6" s="30"/>
      <c r="DW6" s="30"/>
      <c r="DX6" s="30"/>
      <c r="DY6" s="30"/>
      <c r="DZ6" s="30"/>
      <c r="EA6" s="30"/>
      <c r="EB6" s="30"/>
      <c r="EC6" s="30"/>
      <c r="ED6" s="30"/>
      <c r="EE6" s="30"/>
      <c r="EF6" s="30"/>
      <c r="EG6" s="30"/>
      <c r="EH6" s="30"/>
      <c r="EI6" s="30"/>
      <c r="EJ6" s="30"/>
      <c r="EK6" s="30"/>
      <c r="EL6" s="30"/>
      <c r="EM6" s="30"/>
      <c r="EN6" s="30"/>
      <c r="EO6" s="30"/>
      <c r="EP6" s="30"/>
      <c r="EQ6" s="30"/>
      <c r="ER6" s="30"/>
      <c r="ES6" s="30"/>
      <c r="ET6" s="30"/>
    </row>
    <row r="7" spans="1:150" s="56" customFormat="1" hidden="1" outlineLevel="1">
      <c r="A7" s="17" t="s">
        <v>94</v>
      </c>
      <c r="B7" s="38" t="s">
        <v>90</v>
      </c>
      <c r="C7" s="54" t="s">
        <v>95</v>
      </c>
      <c r="D7" s="55">
        <v>57.4</v>
      </c>
      <c r="E7" s="55">
        <v>57.4</v>
      </c>
      <c r="F7" s="55">
        <v>57.4</v>
      </c>
      <c r="G7" s="55">
        <v>57.4</v>
      </c>
      <c r="H7" s="55">
        <v>57.4</v>
      </c>
      <c r="I7" s="55">
        <v>57.4</v>
      </c>
      <c r="J7" s="55">
        <v>57.4</v>
      </c>
      <c r="K7" s="55">
        <v>57.4</v>
      </c>
      <c r="L7" s="55">
        <v>57.4</v>
      </c>
      <c r="M7" s="55">
        <v>57.4</v>
      </c>
      <c r="N7" s="55">
        <v>57.4</v>
      </c>
      <c r="O7" s="55">
        <v>57.4</v>
      </c>
      <c r="P7" s="55">
        <v>54.53</v>
      </c>
      <c r="Q7" s="55">
        <v>54.53</v>
      </c>
      <c r="R7" s="55">
        <v>54.53</v>
      </c>
      <c r="S7" s="55">
        <v>54.53</v>
      </c>
      <c r="T7" s="55">
        <v>54.53</v>
      </c>
      <c r="U7" s="55">
        <v>54.53</v>
      </c>
      <c r="V7" s="55">
        <v>54.53</v>
      </c>
      <c r="W7" s="55">
        <v>54.53</v>
      </c>
      <c r="X7" s="55">
        <v>54.53</v>
      </c>
      <c r="Y7" s="55">
        <v>54.53</v>
      </c>
      <c r="Z7" s="55">
        <v>54.53</v>
      </c>
      <c r="AA7" s="55">
        <v>54.53</v>
      </c>
      <c r="AB7" s="55">
        <v>51.8</v>
      </c>
      <c r="AC7" s="55">
        <v>51.8</v>
      </c>
      <c r="AD7" s="55">
        <v>51.8</v>
      </c>
      <c r="AE7" s="55">
        <v>51.8</v>
      </c>
      <c r="AF7" s="55">
        <v>51.8</v>
      </c>
      <c r="AG7" s="55">
        <v>51.8</v>
      </c>
      <c r="AH7" s="55">
        <v>51.8</v>
      </c>
      <c r="AI7" s="55">
        <v>51.8</v>
      </c>
      <c r="AJ7" s="55">
        <v>51.8</v>
      </c>
      <c r="AK7" s="55">
        <v>51.8</v>
      </c>
      <c r="AL7" s="55">
        <v>51.8</v>
      </c>
      <c r="AM7" s="55">
        <v>51.8</v>
      </c>
      <c r="AN7" s="55">
        <v>49.21</v>
      </c>
      <c r="AO7" s="55">
        <v>49.21</v>
      </c>
      <c r="AP7" s="55">
        <v>49.21</v>
      </c>
      <c r="AQ7" s="55">
        <v>49.21</v>
      </c>
      <c r="AR7" s="55">
        <v>49.21</v>
      </c>
      <c r="AS7" s="55">
        <v>49.21</v>
      </c>
      <c r="AT7" s="55">
        <v>49.21</v>
      </c>
      <c r="AU7" s="55">
        <v>49.21</v>
      </c>
      <c r="AV7" s="55">
        <v>49.21</v>
      </c>
      <c r="AW7" s="55">
        <v>49.21</v>
      </c>
      <c r="AX7" s="55">
        <v>49.21</v>
      </c>
      <c r="AY7" s="55">
        <v>49.21</v>
      </c>
      <c r="AZ7" s="55">
        <v>46.75</v>
      </c>
      <c r="BA7" s="55">
        <v>46.75</v>
      </c>
      <c r="BB7" s="55">
        <v>46.75</v>
      </c>
      <c r="BC7" s="55">
        <v>46.75</v>
      </c>
      <c r="BD7" s="55">
        <v>46.75</v>
      </c>
      <c r="BE7" s="55">
        <v>46.75</v>
      </c>
      <c r="BF7" s="55">
        <v>46.75</v>
      </c>
      <c r="BG7" s="55">
        <v>46.75</v>
      </c>
      <c r="BH7" s="55">
        <v>46.75</v>
      </c>
      <c r="BI7" s="55">
        <v>46.75</v>
      </c>
      <c r="BJ7" s="55">
        <v>46.75</v>
      </c>
      <c r="BK7" s="55">
        <v>46.75</v>
      </c>
      <c r="BL7" s="55">
        <v>43.01</v>
      </c>
      <c r="BM7" s="55">
        <v>43.01</v>
      </c>
      <c r="BN7" s="55">
        <v>43.01</v>
      </c>
      <c r="BO7" s="55">
        <v>43.01</v>
      </c>
      <c r="BP7" s="55">
        <v>43.01</v>
      </c>
      <c r="BQ7" s="55">
        <v>43.01</v>
      </c>
      <c r="BR7" s="55">
        <v>43.01</v>
      </c>
      <c r="BS7" s="55">
        <v>43.01</v>
      </c>
      <c r="BT7" s="55">
        <v>43.01</v>
      </c>
      <c r="BU7" s="55">
        <v>43.01</v>
      </c>
      <c r="BV7" s="55">
        <v>43.01</v>
      </c>
      <c r="BW7" s="55">
        <v>43.01</v>
      </c>
      <c r="BX7" s="55">
        <v>39.14</v>
      </c>
      <c r="BY7" s="55">
        <v>39.14</v>
      </c>
      <c r="BZ7" s="55">
        <v>39.14</v>
      </c>
      <c r="CA7" s="55">
        <v>39.14</v>
      </c>
      <c r="CB7" s="55">
        <v>39.14</v>
      </c>
      <c r="CC7" s="55">
        <v>39.14</v>
      </c>
      <c r="CD7" s="55">
        <v>34.049999999999997</v>
      </c>
      <c r="CE7" s="55">
        <v>34.049999999999997</v>
      </c>
      <c r="CF7" s="55">
        <v>34.049999999999997</v>
      </c>
      <c r="CG7" s="55">
        <v>33.03</v>
      </c>
      <c r="CH7" s="55">
        <v>33.03</v>
      </c>
      <c r="CI7" s="55">
        <v>33.03</v>
      </c>
      <c r="CJ7" s="55">
        <v>28.74</v>
      </c>
      <c r="CK7" s="55">
        <v>28.74</v>
      </c>
      <c r="CL7" s="55">
        <v>28.74</v>
      </c>
      <c r="CM7" s="55">
        <v>28.74</v>
      </c>
      <c r="CN7" s="55">
        <v>28.74</v>
      </c>
      <c r="CO7" s="55">
        <v>28.74</v>
      </c>
      <c r="CP7" s="55">
        <v>28.74</v>
      </c>
      <c r="CQ7" s="55">
        <v>28.74</v>
      </c>
      <c r="CR7" s="55">
        <v>28.74</v>
      </c>
      <c r="CS7" s="55">
        <v>28.74</v>
      </c>
      <c r="CT7" s="55">
        <v>28.74</v>
      </c>
      <c r="CU7" s="55">
        <v>28.74</v>
      </c>
      <c r="CV7" s="55">
        <v>24.43</v>
      </c>
      <c r="CW7" s="55">
        <v>24.43</v>
      </c>
      <c r="CX7" s="55">
        <v>24.43</v>
      </c>
    </row>
    <row r="8" spans="1:150" s="56" customFormat="1" hidden="1" outlineLevel="1">
      <c r="A8" s="17" t="s">
        <v>96</v>
      </c>
      <c r="B8" s="38" t="s">
        <v>90</v>
      </c>
      <c r="C8" s="54" t="s">
        <v>95</v>
      </c>
      <c r="D8" s="57">
        <v>54.6</v>
      </c>
      <c r="E8" s="57">
        <v>54.6</v>
      </c>
      <c r="F8" s="57">
        <v>54.6</v>
      </c>
      <c r="G8" s="57">
        <v>54.6</v>
      </c>
      <c r="H8" s="57">
        <v>54.6</v>
      </c>
      <c r="I8" s="57">
        <v>54.6</v>
      </c>
      <c r="J8" s="57">
        <v>54.6</v>
      </c>
      <c r="K8" s="57">
        <v>54.6</v>
      </c>
      <c r="L8" s="57">
        <v>54.6</v>
      </c>
      <c r="M8" s="57">
        <v>54.6</v>
      </c>
      <c r="N8" s="57">
        <v>54.6</v>
      </c>
      <c r="O8" s="57">
        <v>54.6</v>
      </c>
      <c r="P8" s="57">
        <v>51.87</v>
      </c>
      <c r="Q8" s="57">
        <v>51.87</v>
      </c>
      <c r="R8" s="57">
        <v>51.87</v>
      </c>
      <c r="S8" s="57">
        <v>51.87</v>
      </c>
      <c r="T8" s="57">
        <v>51.87</v>
      </c>
      <c r="U8" s="57">
        <v>51.87</v>
      </c>
      <c r="V8" s="57">
        <v>51.87</v>
      </c>
      <c r="W8" s="57">
        <v>51.87</v>
      </c>
      <c r="X8" s="57">
        <v>51.87</v>
      </c>
      <c r="Y8" s="57">
        <v>51.87</v>
      </c>
      <c r="Z8" s="57">
        <v>51.87</v>
      </c>
      <c r="AA8" s="57">
        <v>51.87</v>
      </c>
      <c r="AB8" s="57">
        <v>49.28</v>
      </c>
      <c r="AC8" s="57">
        <v>49.28</v>
      </c>
      <c r="AD8" s="57">
        <v>49.28</v>
      </c>
      <c r="AE8" s="57">
        <v>49.28</v>
      </c>
      <c r="AF8" s="57">
        <v>49.28</v>
      </c>
      <c r="AG8" s="57">
        <v>49.28</v>
      </c>
      <c r="AH8" s="57">
        <v>49.28</v>
      </c>
      <c r="AI8" s="57">
        <v>49.28</v>
      </c>
      <c r="AJ8" s="57">
        <v>49.28</v>
      </c>
      <c r="AK8" s="57">
        <v>49.28</v>
      </c>
      <c r="AL8" s="57">
        <v>49.28</v>
      </c>
      <c r="AM8" s="57">
        <v>49.28</v>
      </c>
      <c r="AN8" s="57">
        <v>46.82</v>
      </c>
      <c r="AO8" s="57">
        <v>46.82</v>
      </c>
      <c r="AP8" s="57">
        <v>46.82</v>
      </c>
      <c r="AQ8" s="57">
        <v>46.82</v>
      </c>
      <c r="AR8" s="57">
        <v>46.82</v>
      </c>
      <c r="AS8" s="57">
        <v>46.82</v>
      </c>
      <c r="AT8" s="57">
        <v>46.82</v>
      </c>
      <c r="AU8" s="57">
        <v>46.82</v>
      </c>
      <c r="AV8" s="57">
        <v>46.82</v>
      </c>
      <c r="AW8" s="57">
        <v>46.82</v>
      </c>
      <c r="AX8" s="57">
        <v>46.82</v>
      </c>
      <c r="AY8" s="57">
        <v>46.82</v>
      </c>
      <c r="AZ8" s="57">
        <v>44.48</v>
      </c>
      <c r="BA8" s="57">
        <v>44.48</v>
      </c>
      <c r="BB8" s="57">
        <v>44.48</v>
      </c>
      <c r="BC8" s="57">
        <v>44.48</v>
      </c>
      <c r="BD8" s="57">
        <v>44.48</v>
      </c>
      <c r="BE8" s="57">
        <v>44.48</v>
      </c>
      <c r="BF8" s="57">
        <v>44.48</v>
      </c>
      <c r="BG8" s="57">
        <v>44.48</v>
      </c>
      <c r="BH8" s="57">
        <v>44.48</v>
      </c>
      <c r="BI8" s="57">
        <v>44.48</v>
      </c>
      <c r="BJ8" s="57">
        <v>44.48</v>
      </c>
      <c r="BK8" s="57">
        <v>44.48</v>
      </c>
      <c r="BL8" s="57">
        <v>40.909999999999997</v>
      </c>
      <c r="BM8" s="57">
        <v>40.909999999999997</v>
      </c>
      <c r="BN8" s="57">
        <v>40.909999999999997</v>
      </c>
      <c r="BO8" s="57">
        <v>40.909999999999997</v>
      </c>
      <c r="BP8" s="57">
        <v>40.909999999999997</v>
      </c>
      <c r="BQ8" s="57">
        <v>40.909999999999997</v>
      </c>
      <c r="BR8" s="57">
        <v>40.909999999999997</v>
      </c>
      <c r="BS8" s="57">
        <v>40.909999999999997</v>
      </c>
      <c r="BT8" s="57">
        <v>40.909999999999997</v>
      </c>
      <c r="BU8" s="57">
        <v>40.909999999999997</v>
      </c>
      <c r="BV8" s="57">
        <v>40.909999999999997</v>
      </c>
      <c r="BW8" s="57">
        <v>40.909999999999997</v>
      </c>
      <c r="BX8" s="57">
        <v>37.229999999999997</v>
      </c>
      <c r="BY8" s="57">
        <v>37.229999999999997</v>
      </c>
      <c r="BZ8" s="57">
        <v>37.229999999999997</v>
      </c>
      <c r="CA8" s="57">
        <v>37.229999999999997</v>
      </c>
      <c r="CB8" s="57">
        <v>37.229999999999997</v>
      </c>
      <c r="CC8" s="57">
        <v>37.229999999999997</v>
      </c>
      <c r="CD8" s="57">
        <v>32.39</v>
      </c>
      <c r="CE8" s="57">
        <v>32.39</v>
      </c>
      <c r="CF8" s="57">
        <v>32.39</v>
      </c>
      <c r="CG8" s="57">
        <v>31.42</v>
      </c>
      <c r="CH8" s="57">
        <v>31.42</v>
      </c>
      <c r="CI8" s="57">
        <v>31.42</v>
      </c>
      <c r="CJ8" s="57">
        <v>27.33</v>
      </c>
      <c r="CK8" s="57">
        <v>27.33</v>
      </c>
      <c r="CL8" s="57">
        <v>27.33</v>
      </c>
      <c r="CM8" s="57">
        <v>27.33</v>
      </c>
      <c r="CN8" s="57">
        <v>27.33</v>
      </c>
      <c r="CO8" s="57">
        <v>27.33</v>
      </c>
      <c r="CP8" s="57">
        <v>27.33</v>
      </c>
      <c r="CQ8" s="57">
        <v>27.33</v>
      </c>
      <c r="CR8" s="57">
        <v>27.33</v>
      </c>
      <c r="CS8" s="57">
        <v>27.33</v>
      </c>
      <c r="CT8" s="57">
        <v>27.33</v>
      </c>
      <c r="CU8" s="57">
        <v>27.33</v>
      </c>
      <c r="CV8" s="57">
        <v>23.23</v>
      </c>
      <c r="CW8" s="57">
        <v>23.23</v>
      </c>
      <c r="CX8" s="57">
        <v>23.23</v>
      </c>
    </row>
    <row r="9" spans="1:150" s="56" customFormat="1" hidden="1" outlineLevel="1">
      <c r="A9" s="17" t="s">
        <v>97</v>
      </c>
      <c r="B9" s="38" t="s">
        <v>90</v>
      </c>
      <c r="C9" s="54" t="s">
        <v>95</v>
      </c>
      <c r="D9" s="58">
        <v>54</v>
      </c>
      <c r="E9" s="58">
        <v>54</v>
      </c>
      <c r="F9" s="58">
        <v>54</v>
      </c>
      <c r="G9" s="58">
        <v>54</v>
      </c>
      <c r="H9" s="58">
        <v>54</v>
      </c>
      <c r="I9" s="58">
        <v>54</v>
      </c>
      <c r="J9" s="58">
        <v>54</v>
      </c>
      <c r="K9" s="58">
        <v>54</v>
      </c>
      <c r="L9" s="58">
        <v>54</v>
      </c>
      <c r="M9" s="58">
        <v>54</v>
      </c>
      <c r="N9" s="58">
        <v>54</v>
      </c>
      <c r="O9" s="58">
        <v>54</v>
      </c>
      <c r="P9" s="58">
        <v>51.3</v>
      </c>
      <c r="Q9" s="58">
        <v>51.3</v>
      </c>
      <c r="R9" s="58">
        <v>51.3</v>
      </c>
      <c r="S9" s="58">
        <v>51.3</v>
      </c>
      <c r="T9" s="58">
        <v>51.3</v>
      </c>
      <c r="U9" s="58">
        <v>51.3</v>
      </c>
      <c r="V9" s="58">
        <v>51.3</v>
      </c>
      <c r="W9" s="58">
        <v>51.3</v>
      </c>
      <c r="X9" s="58">
        <v>51.3</v>
      </c>
      <c r="Y9" s="58">
        <v>51.3</v>
      </c>
      <c r="Z9" s="58">
        <v>51.3</v>
      </c>
      <c r="AA9" s="58">
        <v>51.3</v>
      </c>
      <c r="AB9" s="58">
        <v>48.74</v>
      </c>
      <c r="AC9" s="58">
        <v>48.74</v>
      </c>
      <c r="AD9" s="58">
        <v>48.74</v>
      </c>
      <c r="AE9" s="58">
        <v>48.74</v>
      </c>
      <c r="AF9" s="58">
        <v>48.74</v>
      </c>
      <c r="AG9" s="58">
        <v>48.74</v>
      </c>
      <c r="AH9" s="58">
        <v>48.74</v>
      </c>
      <c r="AI9" s="58">
        <v>48.74</v>
      </c>
      <c r="AJ9" s="58">
        <v>48.74</v>
      </c>
      <c r="AK9" s="58">
        <v>48.74</v>
      </c>
      <c r="AL9" s="58">
        <v>48.74</v>
      </c>
      <c r="AM9" s="58">
        <v>48.74</v>
      </c>
      <c r="AN9" s="58">
        <v>46.3</v>
      </c>
      <c r="AO9" s="58">
        <v>46.3</v>
      </c>
      <c r="AP9" s="58">
        <v>46.3</v>
      </c>
      <c r="AQ9" s="58">
        <v>46.3</v>
      </c>
      <c r="AR9" s="58">
        <v>46.3</v>
      </c>
      <c r="AS9" s="58">
        <v>46.3</v>
      </c>
      <c r="AT9" s="58">
        <v>46.3</v>
      </c>
      <c r="AU9" s="58">
        <v>46.3</v>
      </c>
      <c r="AV9" s="58">
        <v>46.3</v>
      </c>
      <c r="AW9" s="58">
        <v>46.3</v>
      </c>
      <c r="AX9" s="58">
        <v>46.3</v>
      </c>
      <c r="AY9" s="58">
        <v>46.3</v>
      </c>
      <c r="AZ9" s="58">
        <v>43.99</v>
      </c>
      <c r="BA9" s="58">
        <v>43.99</v>
      </c>
      <c r="BB9" s="58">
        <v>43.99</v>
      </c>
      <c r="BC9" s="58">
        <v>43.99</v>
      </c>
      <c r="BD9" s="58">
        <v>43.99</v>
      </c>
      <c r="BE9" s="58">
        <v>43.99</v>
      </c>
      <c r="BF9" s="58">
        <v>43.99</v>
      </c>
      <c r="BG9" s="58">
        <v>43.99</v>
      </c>
      <c r="BH9" s="58">
        <v>43.99</v>
      </c>
      <c r="BI9" s="58">
        <v>43.99</v>
      </c>
      <c r="BJ9" s="58">
        <v>43.99</v>
      </c>
      <c r="BK9" s="58">
        <v>43.99</v>
      </c>
      <c r="BL9" s="58">
        <v>39.58</v>
      </c>
      <c r="BM9" s="58">
        <v>39.58</v>
      </c>
      <c r="BN9" s="58">
        <v>39.58</v>
      </c>
      <c r="BO9" s="58">
        <v>39.58</v>
      </c>
      <c r="BP9" s="58">
        <v>39.58</v>
      </c>
      <c r="BQ9" s="58">
        <v>39.58</v>
      </c>
      <c r="BR9" s="58">
        <v>39.58</v>
      </c>
      <c r="BS9" s="58">
        <v>39.58</v>
      </c>
      <c r="BT9" s="58">
        <v>39.58</v>
      </c>
      <c r="BU9" s="58">
        <v>39.58</v>
      </c>
      <c r="BV9" s="58">
        <v>39.58</v>
      </c>
      <c r="BW9" s="58">
        <v>39.58</v>
      </c>
      <c r="BX9" s="58">
        <v>35.229999999999997</v>
      </c>
      <c r="BY9" s="58">
        <v>35.229999999999997</v>
      </c>
      <c r="BZ9" s="58">
        <v>35.229999999999997</v>
      </c>
      <c r="CA9" s="58">
        <v>35.229999999999997</v>
      </c>
      <c r="CB9" s="58">
        <v>35.229999999999997</v>
      </c>
      <c r="CC9" s="58">
        <v>35.229999999999997</v>
      </c>
      <c r="CD9" s="58">
        <v>30.65</v>
      </c>
      <c r="CE9" s="58">
        <v>30.65</v>
      </c>
      <c r="CF9" s="58">
        <v>30.65</v>
      </c>
      <c r="CG9" s="58">
        <v>29.73</v>
      </c>
      <c r="CH9" s="58">
        <v>29.73</v>
      </c>
      <c r="CI9" s="58">
        <v>29.73</v>
      </c>
      <c r="CJ9" s="58">
        <v>25.86</v>
      </c>
      <c r="CK9" s="58">
        <v>25.86</v>
      </c>
      <c r="CL9" s="58">
        <v>25.86</v>
      </c>
      <c r="CM9" s="58">
        <v>25.86</v>
      </c>
      <c r="CN9" s="58">
        <v>25.86</v>
      </c>
      <c r="CO9" s="58">
        <v>25.86</v>
      </c>
      <c r="CP9" s="58">
        <v>25.86</v>
      </c>
      <c r="CQ9" s="58">
        <v>25.86</v>
      </c>
      <c r="CR9" s="58">
        <v>25.86</v>
      </c>
      <c r="CS9" s="58">
        <v>25.86</v>
      </c>
      <c r="CT9" s="58">
        <v>25.86</v>
      </c>
      <c r="CU9" s="58">
        <v>25.86</v>
      </c>
      <c r="CV9" s="58">
        <v>21.98</v>
      </c>
      <c r="CW9" s="58">
        <v>21.98</v>
      </c>
      <c r="CX9" s="58">
        <v>21.98</v>
      </c>
    </row>
    <row r="10" spans="1:150" s="56" customFormat="1" hidden="1" outlineLevel="1">
      <c r="A10" s="17" t="s">
        <v>98</v>
      </c>
      <c r="B10" s="38" t="s">
        <v>90</v>
      </c>
      <c r="C10" s="54" t="s">
        <v>95</v>
      </c>
      <c r="D10" s="56">
        <v>54</v>
      </c>
      <c r="E10" s="56">
        <v>54</v>
      </c>
      <c r="F10" s="56">
        <v>54</v>
      </c>
      <c r="G10" s="56">
        <v>54</v>
      </c>
      <c r="H10" s="56">
        <v>54</v>
      </c>
      <c r="I10" s="56">
        <v>54</v>
      </c>
      <c r="J10" s="56">
        <v>54</v>
      </c>
      <c r="K10" s="56">
        <v>54</v>
      </c>
      <c r="L10" s="56">
        <v>54</v>
      </c>
      <c r="M10" s="56">
        <v>54</v>
      </c>
      <c r="N10" s="56">
        <v>54</v>
      </c>
      <c r="O10" s="56">
        <v>54</v>
      </c>
      <c r="P10" s="56">
        <v>51.3</v>
      </c>
      <c r="Q10" s="56">
        <v>51.3</v>
      </c>
      <c r="R10" s="56">
        <v>51.3</v>
      </c>
      <c r="S10" s="56">
        <v>51.3</v>
      </c>
      <c r="T10" s="56">
        <v>51.3</v>
      </c>
      <c r="U10" s="56">
        <v>51.3</v>
      </c>
      <c r="V10" s="56">
        <v>51.3</v>
      </c>
      <c r="W10" s="56">
        <v>51.3</v>
      </c>
      <c r="X10" s="56">
        <v>51.3</v>
      </c>
      <c r="Y10" s="56">
        <v>51.3</v>
      </c>
      <c r="Z10" s="56">
        <v>51.3</v>
      </c>
      <c r="AA10" s="56">
        <v>51.3</v>
      </c>
      <c r="AB10" s="56">
        <v>48.74</v>
      </c>
      <c r="AC10" s="56">
        <v>48.74</v>
      </c>
      <c r="AD10" s="56">
        <v>48.74</v>
      </c>
      <c r="AE10" s="56">
        <v>48.74</v>
      </c>
      <c r="AF10" s="56">
        <v>48.74</v>
      </c>
      <c r="AG10" s="56">
        <v>48.74</v>
      </c>
      <c r="AH10" s="56">
        <v>48.74</v>
      </c>
      <c r="AI10" s="56">
        <v>48.74</v>
      </c>
      <c r="AJ10" s="56">
        <v>48.74</v>
      </c>
      <c r="AK10" s="56">
        <v>48.74</v>
      </c>
      <c r="AL10" s="56">
        <v>48.74</v>
      </c>
      <c r="AM10" s="56">
        <v>48.74</v>
      </c>
      <c r="AN10" s="56">
        <v>46.3</v>
      </c>
      <c r="AO10" s="56">
        <v>46.3</v>
      </c>
      <c r="AP10" s="56">
        <v>46.3</v>
      </c>
      <c r="AQ10" s="56">
        <v>46.3</v>
      </c>
      <c r="AR10" s="56">
        <v>46.3</v>
      </c>
      <c r="AS10" s="56">
        <v>46.3</v>
      </c>
      <c r="AT10" s="56">
        <v>46.3</v>
      </c>
      <c r="AU10" s="56">
        <v>46.3</v>
      </c>
      <c r="AV10" s="56">
        <v>46.3</v>
      </c>
      <c r="AW10" s="56">
        <v>46.3</v>
      </c>
      <c r="AX10" s="56">
        <v>46.3</v>
      </c>
      <c r="AY10" s="56">
        <v>46.3</v>
      </c>
      <c r="AZ10" s="56">
        <v>43.99</v>
      </c>
      <c r="BA10" s="56">
        <v>43.99</v>
      </c>
      <c r="BB10" s="56">
        <v>43.99</v>
      </c>
      <c r="BC10" s="56">
        <v>43.99</v>
      </c>
      <c r="BD10" s="56">
        <v>43.99</v>
      </c>
      <c r="BE10" s="56">
        <v>43.99</v>
      </c>
      <c r="BF10" s="56">
        <v>43.99</v>
      </c>
      <c r="BG10" s="56">
        <v>43.99</v>
      </c>
      <c r="BH10" s="56">
        <v>43.99</v>
      </c>
      <c r="BI10" s="56">
        <v>43.99</v>
      </c>
      <c r="BJ10" s="56">
        <v>43.99</v>
      </c>
      <c r="BK10" s="56">
        <v>43.99</v>
      </c>
      <c r="BL10" s="56">
        <v>33</v>
      </c>
      <c r="BM10" s="56">
        <v>33</v>
      </c>
      <c r="BN10" s="56">
        <v>33</v>
      </c>
      <c r="BO10" s="56">
        <v>33</v>
      </c>
      <c r="BP10" s="56">
        <v>33</v>
      </c>
      <c r="BQ10" s="56">
        <v>33</v>
      </c>
      <c r="BR10" s="56">
        <v>33</v>
      </c>
      <c r="BS10" s="56">
        <v>33</v>
      </c>
      <c r="BT10" s="56">
        <v>33</v>
      </c>
      <c r="BU10" s="56">
        <v>33</v>
      </c>
      <c r="BV10" s="56">
        <v>33</v>
      </c>
      <c r="BW10" s="56">
        <v>33</v>
      </c>
      <c r="BX10" s="56">
        <v>29.37</v>
      </c>
      <c r="BY10" s="56">
        <v>29.37</v>
      </c>
      <c r="BZ10" s="56">
        <v>29.37</v>
      </c>
      <c r="CA10" s="56">
        <v>29.37</v>
      </c>
      <c r="CB10" s="56">
        <v>29.37</v>
      </c>
      <c r="CC10" s="56">
        <v>29.37</v>
      </c>
      <c r="CD10" s="56">
        <v>25.55</v>
      </c>
      <c r="CE10" s="56">
        <v>25.55</v>
      </c>
      <c r="CF10" s="56">
        <v>25.55</v>
      </c>
      <c r="CG10" s="56">
        <v>24.79</v>
      </c>
      <c r="CH10" s="56">
        <v>24.79</v>
      </c>
      <c r="CI10" s="56">
        <v>24.79</v>
      </c>
      <c r="CJ10" s="56">
        <v>21.56</v>
      </c>
      <c r="CK10" s="56">
        <v>21.56</v>
      </c>
      <c r="CL10" s="56">
        <v>21.56</v>
      </c>
      <c r="CM10" s="56">
        <v>21.56</v>
      </c>
      <c r="CN10" s="56">
        <v>21.56</v>
      </c>
      <c r="CO10" s="56">
        <v>21.56</v>
      </c>
      <c r="CP10" s="56">
        <v>21.56</v>
      </c>
      <c r="CQ10" s="56">
        <v>21.56</v>
      </c>
      <c r="CR10" s="56">
        <v>21.56</v>
      </c>
      <c r="CS10" s="56">
        <v>21.56</v>
      </c>
      <c r="CT10" s="56">
        <v>21.56</v>
      </c>
      <c r="CU10" s="56">
        <v>21.56</v>
      </c>
      <c r="CV10" s="56">
        <v>18.329999999999998</v>
      </c>
      <c r="CW10" s="56">
        <v>18.329999999999998</v>
      </c>
      <c r="CX10" s="56">
        <v>18.329999999999998</v>
      </c>
    </row>
    <row r="11" spans="1:150" s="56" customFormat="1" hidden="1" outlineLevel="1">
      <c r="A11" s="17" t="s">
        <v>99</v>
      </c>
      <c r="B11" s="38" t="s">
        <v>90</v>
      </c>
      <c r="C11" s="54" t="s">
        <v>95</v>
      </c>
      <c r="D11" s="56">
        <v>45.7</v>
      </c>
      <c r="E11" s="56">
        <v>45.7</v>
      </c>
      <c r="F11" s="56">
        <v>45.7</v>
      </c>
      <c r="G11" s="56">
        <v>45.7</v>
      </c>
      <c r="H11" s="56">
        <v>45.7</v>
      </c>
      <c r="I11" s="56">
        <v>45.7</v>
      </c>
      <c r="J11" s="56">
        <v>45.7</v>
      </c>
      <c r="K11" s="56">
        <v>45.7</v>
      </c>
      <c r="L11" s="56">
        <v>45.7</v>
      </c>
      <c r="M11" s="56">
        <v>45.7</v>
      </c>
      <c r="N11" s="56">
        <v>45.7</v>
      </c>
      <c r="O11" s="56">
        <v>45.7</v>
      </c>
      <c r="P11" s="56">
        <v>43.4</v>
      </c>
      <c r="Q11" s="56">
        <v>43.4</v>
      </c>
      <c r="R11" s="56">
        <v>43.4</v>
      </c>
      <c r="S11" s="56">
        <v>43.4</v>
      </c>
      <c r="T11" s="56">
        <v>43.4</v>
      </c>
      <c r="U11" s="56">
        <v>43.4</v>
      </c>
      <c r="V11" s="56">
        <v>43.4</v>
      </c>
      <c r="W11" s="56">
        <v>43.4</v>
      </c>
      <c r="X11" s="56">
        <v>43.4</v>
      </c>
      <c r="Y11" s="56">
        <v>43.4</v>
      </c>
      <c r="Z11" s="56">
        <v>43.4</v>
      </c>
      <c r="AA11" s="56">
        <v>43.4</v>
      </c>
      <c r="AB11" s="56">
        <v>40.6</v>
      </c>
      <c r="AC11" s="56">
        <v>40.6</v>
      </c>
      <c r="AD11" s="56">
        <v>40.6</v>
      </c>
      <c r="AE11" s="56">
        <v>40.6</v>
      </c>
      <c r="AF11" s="56">
        <v>40.6</v>
      </c>
      <c r="AG11" s="56">
        <v>40.6</v>
      </c>
      <c r="AH11" s="56">
        <v>40.6</v>
      </c>
      <c r="AI11" s="56">
        <v>40.6</v>
      </c>
      <c r="AJ11" s="56">
        <v>40.6</v>
      </c>
      <c r="AK11" s="56">
        <v>40.6</v>
      </c>
      <c r="AL11" s="56">
        <v>40.6</v>
      </c>
      <c r="AM11" s="56">
        <v>40.6</v>
      </c>
      <c r="AN11" s="56">
        <v>37.96</v>
      </c>
      <c r="AO11" s="56">
        <v>37.96</v>
      </c>
      <c r="AP11" s="56">
        <v>37.96</v>
      </c>
      <c r="AQ11" s="56">
        <v>37.96</v>
      </c>
      <c r="AR11" s="56">
        <v>37.96</v>
      </c>
      <c r="AS11" s="56">
        <v>37.96</v>
      </c>
      <c r="AT11" s="56">
        <v>37.96</v>
      </c>
      <c r="AU11" s="56">
        <v>37.96</v>
      </c>
      <c r="AV11" s="56">
        <v>37.96</v>
      </c>
      <c r="AW11" s="56">
        <v>37.96</v>
      </c>
      <c r="AX11" s="56">
        <v>37.96</v>
      </c>
      <c r="AY11" s="56">
        <v>37.96</v>
      </c>
      <c r="AZ11" s="56">
        <v>35.49</v>
      </c>
      <c r="BA11" s="56">
        <v>35.49</v>
      </c>
      <c r="BB11" s="56">
        <v>35.49</v>
      </c>
      <c r="BC11" s="56">
        <v>35.49</v>
      </c>
      <c r="BD11" s="56">
        <v>35.49</v>
      </c>
      <c r="BE11" s="56">
        <v>35.49</v>
      </c>
      <c r="BF11" s="56">
        <v>35.49</v>
      </c>
      <c r="BG11" s="56">
        <v>35.49</v>
      </c>
      <c r="BH11" s="56">
        <v>35.49</v>
      </c>
      <c r="BI11" s="56">
        <v>35.49</v>
      </c>
      <c r="BJ11" s="56">
        <v>35.49</v>
      </c>
      <c r="BK11" s="56">
        <v>35.49</v>
      </c>
      <c r="BL11" s="56">
        <v>31.94</v>
      </c>
      <c r="BM11" s="56">
        <v>31.94</v>
      </c>
      <c r="BN11" s="56">
        <v>31.94</v>
      </c>
      <c r="BO11" s="56">
        <v>31.94</v>
      </c>
      <c r="BP11" s="56">
        <v>31.94</v>
      </c>
      <c r="BQ11" s="56">
        <v>31.94</v>
      </c>
      <c r="BR11" s="56">
        <v>31.94</v>
      </c>
      <c r="BS11" s="56">
        <v>31.94</v>
      </c>
      <c r="BT11" s="56">
        <v>31.94</v>
      </c>
      <c r="BU11" s="56">
        <v>31.94</v>
      </c>
      <c r="BV11" s="56">
        <v>31.94</v>
      </c>
      <c r="BW11" s="56">
        <v>31.94</v>
      </c>
      <c r="BX11" s="56">
        <v>28.43</v>
      </c>
      <c r="BY11" s="56">
        <v>28.43</v>
      </c>
      <c r="BZ11" s="56">
        <v>28.43</v>
      </c>
      <c r="CA11" s="56">
        <v>28.43</v>
      </c>
      <c r="CB11" s="56">
        <v>28.43</v>
      </c>
      <c r="CC11" s="56">
        <v>28.43</v>
      </c>
      <c r="CD11" s="56">
        <v>26.16</v>
      </c>
      <c r="CE11" s="56">
        <v>26.16</v>
      </c>
      <c r="CF11" s="56">
        <v>26.16</v>
      </c>
      <c r="CG11" s="56">
        <v>25.37</v>
      </c>
      <c r="CH11" s="56">
        <v>25.37</v>
      </c>
      <c r="CI11" s="56">
        <v>25.37</v>
      </c>
      <c r="CJ11" s="56">
        <v>22.07</v>
      </c>
      <c r="CK11" s="56">
        <v>22.07</v>
      </c>
      <c r="CL11" s="56">
        <v>22.07</v>
      </c>
      <c r="CM11" s="56">
        <v>22.07</v>
      </c>
      <c r="CN11" s="56">
        <v>22.07</v>
      </c>
      <c r="CO11" s="56">
        <v>22.07</v>
      </c>
      <c r="CP11" s="56">
        <v>22.07</v>
      </c>
      <c r="CQ11" s="56">
        <v>22.07</v>
      </c>
      <c r="CR11" s="56">
        <v>22.07</v>
      </c>
      <c r="CS11" s="56">
        <v>22.07</v>
      </c>
      <c r="CT11" s="56">
        <v>22.07</v>
      </c>
      <c r="CU11" s="56">
        <v>22.07</v>
      </c>
      <c r="CV11" s="56">
        <v>18.760000000000002</v>
      </c>
      <c r="CW11" s="56">
        <v>18.760000000000002</v>
      </c>
      <c r="CX11" s="56">
        <v>18.760000000000002</v>
      </c>
    </row>
    <row r="12" spans="1:150" s="56" customFormat="1" hidden="1" outlineLevel="1">
      <c r="A12" s="17" t="s">
        <v>100</v>
      </c>
      <c r="B12" s="38" t="s">
        <v>90</v>
      </c>
      <c r="C12" s="54" t="s">
        <v>95</v>
      </c>
      <c r="D12" s="56">
        <v>45.7</v>
      </c>
      <c r="E12" s="56">
        <v>45.7</v>
      </c>
      <c r="F12" s="56">
        <v>45.7</v>
      </c>
      <c r="G12" s="56">
        <v>45.7</v>
      </c>
      <c r="H12" s="56">
        <v>45.7</v>
      </c>
      <c r="I12" s="56">
        <v>45.7</v>
      </c>
      <c r="J12" s="56">
        <v>45.7</v>
      </c>
      <c r="K12" s="56">
        <v>45.7</v>
      </c>
      <c r="L12" s="56">
        <v>45.7</v>
      </c>
      <c r="M12" s="56">
        <v>45.7</v>
      </c>
      <c r="N12" s="56">
        <v>45.7</v>
      </c>
      <c r="O12" s="56">
        <v>45.7</v>
      </c>
      <c r="P12" s="56">
        <v>43.4</v>
      </c>
      <c r="Q12" s="56">
        <v>43.4</v>
      </c>
      <c r="R12" s="56">
        <v>43.4</v>
      </c>
      <c r="S12" s="56">
        <v>43.4</v>
      </c>
      <c r="T12" s="56">
        <v>43.4</v>
      </c>
      <c r="U12" s="56">
        <v>43.4</v>
      </c>
      <c r="V12" s="56">
        <v>43.4</v>
      </c>
      <c r="W12" s="56">
        <v>43.4</v>
      </c>
      <c r="X12" s="56">
        <v>43.4</v>
      </c>
      <c r="Y12" s="56">
        <v>43.4</v>
      </c>
      <c r="Z12" s="56">
        <v>43.4</v>
      </c>
      <c r="AA12" s="56">
        <v>43.4</v>
      </c>
      <c r="AB12" s="56">
        <v>40.6</v>
      </c>
      <c r="AC12" s="56">
        <v>40.6</v>
      </c>
      <c r="AD12" s="56">
        <v>40.6</v>
      </c>
      <c r="AE12" s="56">
        <v>40.6</v>
      </c>
      <c r="AF12" s="56">
        <v>40.6</v>
      </c>
      <c r="AG12" s="56">
        <v>40.6</v>
      </c>
      <c r="AH12" s="56">
        <v>40.6</v>
      </c>
      <c r="AI12" s="56">
        <v>40.6</v>
      </c>
      <c r="AJ12" s="56">
        <v>40.6</v>
      </c>
      <c r="AK12" s="56">
        <v>40.6</v>
      </c>
      <c r="AL12" s="56">
        <v>40.6</v>
      </c>
      <c r="AM12" s="56">
        <v>40.6</v>
      </c>
      <c r="AN12" s="56">
        <v>37.96</v>
      </c>
      <c r="AO12" s="56">
        <v>37.96</v>
      </c>
      <c r="AP12" s="56">
        <v>37.96</v>
      </c>
      <c r="AQ12" s="56">
        <v>37.96</v>
      </c>
      <c r="AR12" s="56">
        <v>37.96</v>
      </c>
      <c r="AS12" s="56">
        <v>37.96</v>
      </c>
      <c r="AT12" s="56">
        <v>37.96</v>
      </c>
      <c r="AU12" s="56">
        <v>37.96</v>
      </c>
      <c r="AV12" s="56">
        <v>37.96</v>
      </c>
      <c r="AW12" s="56">
        <v>37.96</v>
      </c>
      <c r="AX12" s="56">
        <v>37.96</v>
      </c>
      <c r="AY12" s="56">
        <v>37.96</v>
      </c>
      <c r="AZ12" s="56">
        <v>35.49</v>
      </c>
      <c r="BA12" s="56">
        <v>35.49</v>
      </c>
      <c r="BB12" s="56">
        <v>35.49</v>
      </c>
      <c r="BC12" s="56">
        <v>35.49</v>
      </c>
      <c r="BD12" s="56">
        <v>35.49</v>
      </c>
      <c r="BE12" s="56">
        <v>35.49</v>
      </c>
      <c r="BF12" s="56">
        <v>35.49</v>
      </c>
      <c r="BG12" s="56">
        <v>35.49</v>
      </c>
      <c r="BH12" s="56">
        <v>35.49</v>
      </c>
      <c r="BI12" s="56">
        <v>35.49</v>
      </c>
      <c r="BJ12" s="56">
        <v>35.49</v>
      </c>
      <c r="BK12" s="56">
        <v>35.49</v>
      </c>
      <c r="BL12" s="56">
        <v>31.94</v>
      </c>
      <c r="BM12" s="56">
        <v>31.94</v>
      </c>
      <c r="BN12" s="56">
        <v>31.94</v>
      </c>
      <c r="BO12" s="56">
        <v>31.94</v>
      </c>
      <c r="BP12" s="56">
        <v>31.94</v>
      </c>
      <c r="BQ12" s="56">
        <v>31.94</v>
      </c>
      <c r="BR12" s="56">
        <v>31.94</v>
      </c>
      <c r="BS12" s="56">
        <v>31.94</v>
      </c>
      <c r="BT12" s="56">
        <v>31.94</v>
      </c>
      <c r="BU12" s="56">
        <v>31.94</v>
      </c>
      <c r="BV12" s="56">
        <v>31.94</v>
      </c>
      <c r="BW12" s="56">
        <v>31.94</v>
      </c>
      <c r="BX12" s="56">
        <v>28.43</v>
      </c>
      <c r="BY12" s="56">
        <v>28.43</v>
      </c>
      <c r="BZ12" s="56">
        <v>28.43</v>
      </c>
      <c r="CA12" s="56">
        <v>28.43</v>
      </c>
      <c r="CB12" s="56">
        <v>28.43</v>
      </c>
      <c r="CC12" s="56">
        <v>28.43</v>
      </c>
      <c r="CD12" s="56">
        <v>25.02</v>
      </c>
      <c r="CE12" s="56">
        <v>25.02</v>
      </c>
      <c r="CF12" s="56">
        <v>25.02</v>
      </c>
      <c r="CG12" s="56">
        <v>24.26</v>
      </c>
      <c r="CH12" s="56">
        <v>24.26</v>
      </c>
      <c r="CI12" s="56">
        <v>24.26</v>
      </c>
      <c r="CJ12" s="56">
        <v>21.11</v>
      </c>
      <c r="CK12" s="56">
        <v>21.11</v>
      </c>
      <c r="CL12" s="56">
        <v>21.11</v>
      </c>
      <c r="CM12" s="56">
        <v>21.11</v>
      </c>
      <c r="CN12" s="56">
        <v>21.11</v>
      </c>
      <c r="CO12" s="56">
        <v>21.11</v>
      </c>
      <c r="CP12" s="56">
        <v>21.11</v>
      </c>
      <c r="CQ12" s="56">
        <v>21.11</v>
      </c>
      <c r="CR12" s="56">
        <v>21.11</v>
      </c>
      <c r="CS12" s="56">
        <v>21.11</v>
      </c>
      <c r="CT12" s="56">
        <v>21.11</v>
      </c>
      <c r="CU12" s="56">
        <v>21.11</v>
      </c>
      <c r="CV12" s="56">
        <v>17.940000000000001</v>
      </c>
      <c r="CW12" s="56">
        <v>17.940000000000001</v>
      </c>
      <c r="CX12" s="56">
        <v>17.940000000000001</v>
      </c>
    </row>
    <row r="13" spans="1:150" s="56" customFormat="1" hidden="1" outlineLevel="1">
      <c r="A13" s="17" t="s">
        <v>101</v>
      </c>
      <c r="B13" s="38" t="s">
        <v>90</v>
      </c>
      <c r="C13" s="54" t="s">
        <v>95</v>
      </c>
      <c r="BL13" s="56">
        <v>25.01</v>
      </c>
      <c r="BM13" s="56">
        <v>25.01</v>
      </c>
      <c r="BN13" s="56">
        <v>25.01</v>
      </c>
      <c r="BO13" s="56">
        <v>25.01</v>
      </c>
      <c r="BP13" s="56">
        <v>25.01</v>
      </c>
      <c r="BQ13" s="56">
        <v>25.01</v>
      </c>
      <c r="BR13" s="56">
        <v>25.01</v>
      </c>
      <c r="BS13" s="56">
        <v>25.01</v>
      </c>
      <c r="BT13" s="56">
        <v>25.01</v>
      </c>
      <c r="BU13" s="56">
        <v>25.01</v>
      </c>
      <c r="BV13" s="56">
        <v>25.01</v>
      </c>
      <c r="BW13" s="56">
        <v>25.01</v>
      </c>
      <c r="BX13" s="56">
        <v>22.76</v>
      </c>
      <c r="BY13" s="56">
        <v>22.76</v>
      </c>
      <c r="BZ13" s="56">
        <v>22.76</v>
      </c>
      <c r="CA13" s="56">
        <v>22.76</v>
      </c>
      <c r="CB13" s="56">
        <v>22.76</v>
      </c>
      <c r="CC13" s="56">
        <v>22.76</v>
      </c>
      <c r="CD13" s="56">
        <v>17.670000000000002</v>
      </c>
      <c r="CE13" s="56">
        <v>17.670000000000002</v>
      </c>
      <c r="CF13" s="56">
        <v>17.670000000000002</v>
      </c>
      <c r="CG13" s="56">
        <v>16.649999999999999</v>
      </c>
      <c r="CH13" s="56">
        <v>16.649999999999999</v>
      </c>
      <c r="CI13" s="56">
        <v>16.649999999999999</v>
      </c>
      <c r="CJ13" s="56">
        <v>12.36</v>
      </c>
      <c r="CK13" s="56">
        <v>12.36</v>
      </c>
      <c r="CL13" s="56">
        <v>12.36</v>
      </c>
      <c r="CM13" s="56">
        <v>12.36</v>
      </c>
      <c r="CN13" s="56">
        <v>12.36</v>
      </c>
      <c r="CO13" s="56">
        <v>12.36</v>
      </c>
      <c r="CP13" s="56">
        <v>12.36</v>
      </c>
      <c r="CQ13" s="56">
        <v>12.36</v>
      </c>
      <c r="CR13" s="56">
        <v>12.36</v>
      </c>
      <c r="CS13" s="56">
        <v>12.36</v>
      </c>
      <c r="CT13" s="56">
        <v>12.36</v>
      </c>
      <c r="CU13" s="56">
        <v>12.36</v>
      </c>
      <c r="CV13" s="56">
        <v>8.0500000000000007</v>
      </c>
      <c r="CW13" s="56">
        <v>8.0500000000000007</v>
      </c>
      <c r="CX13" s="56">
        <v>8.0500000000000007</v>
      </c>
    </row>
    <row r="14" spans="1:150" s="56" customFormat="1" hidden="1" outlineLevel="1">
      <c r="A14" s="17" t="s">
        <v>102</v>
      </c>
      <c r="B14" s="38" t="s">
        <v>90</v>
      </c>
      <c r="C14" s="54" t="s">
        <v>95</v>
      </c>
      <c r="BL14" s="56">
        <v>25.01</v>
      </c>
      <c r="BM14" s="56">
        <v>25.01</v>
      </c>
      <c r="BN14" s="56">
        <v>25.01</v>
      </c>
      <c r="BO14" s="56">
        <v>25.01</v>
      </c>
      <c r="BP14" s="56">
        <v>25.01</v>
      </c>
      <c r="BQ14" s="56">
        <v>25.01</v>
      </c>
      <c r="BR14" s="56">
        <v>25.01</v>
      </c>
      <c r="BS14" s="56">
        <v>25.01</v>
      </c>
      <c r="BT14" s="56">
        <v>25.01</v>
      </c>
      <c r="BU14" s="56">
        <v>25.01</v>
      </c>
      <c r="BV14" s="56">
        <v>25.01</v>
      </c>
      <c r="BW14" s="56">
        <v>25.01</v>
      </c>
      <c r="BX14" s="56">
        <v>22.76</v>
      </c>
      <c r="BY14" s="56">
        <v>22.76</v>
      </c>
      <c r="BZ14" s="56">
        <v>22.76</v>
      </c>
      <c r="CA14" s="56">
        <v>22.76</v>
      </c>
      <c r="CB14" s="56">
        <v>22.76</v>
      </c>
      <c r="CC14" s="56">
        <v>22.76</v>
      </c>
      <c r="CD14" s="56">
        <v>22.05</v>
      </c>
      <c r="CE14" s="56">
        <v>22.05</v>
      </c>
      <c r="CF14" s="56">
        <v>22.05</v>
      </c>
      <c r="CG14" s="56">
        <v>21.03</v>
      </c>
      <c r="CH14" s="56">
        <v>21.03</v>
      </c>
      <c r="CI14" s="56">
        <v>21.03</v>
      </c>
      <c r="CJ14" s="56">
        <v>16.739999999999998</v>
      </c>
      <c r="CK14" s="56">
        <v>16.739999999999998</v>
      </c>
      <c r="CL14" s="56">
        <v>16.739999999999998</v>
      </c>
      <c r="CM14" s="56">
        <v>16.739999999999998</v>
      </c>
      <c r="CN14" s="56">
        <v>16.739999999999998</v>
      </c>
      <c r="CO14" s="56">
        <v>16.739999999999998</v>
      </c>
      <c r="CP14" s="56">
        <v>16.739999999999998</v>
      </c>
      <c r="CQ14" s="56">
        <v>16.739999999999998</v>
      </c>
      <c r="CR14" s="56">
        <v>16.739999999999998</v>
      </c>
      <c r="CS14" s="56">
        <v>16.739999999999998</v>
      </c>
      <c r="CT14" s="56">
        <v>16.739999999999998</v>
      </c>
      <c r="CU14" s="56">
        <v>16.739999999999998</v>
      </c>
      <c r="CV14" s="56">
        <v>12.43</v>
      </c>
      <c r="CW14" s="56">
        <v>12.43</v>
      </c>
      <c r="CX14" s="56">
        <v>12.43</v>
      </c>
    </row>
    <row r="15" spans="1:150" s="56" customFormat="1" hidden="1" outlineLevel="1">
      <c r="A15" s="17" t="s">
        <v>103</v>
      </c>
      <c r="B15" s="38" t="s">
        <v>90</v>
      </c>
      <c r="C15" s="54" t="s">
        <v>95</v>
      </c>
      <c r="CD15" s="56">
        <v>16.010000000000002</v>
      </c>
      <c r="CE15" s="56">
        <v>16.010000000000002</v>
      </c>
      <c r="CF15" s="56">
        <v>16.010000000000002</v>
      </c>
      <c r="CG15" s="56">
        <v>15.04</v>
      </c>
      <c r="CH15" s="56">
        <v>15.04</v>
      </c>
      <c r="CI15" s="56">
        <v>15.04</v>
      </c>
      <c r="CJ15" s="56">
        <v>10.95</v>
      </c>
      <c r="CK15" s="56">
        <v>10.95</v>
      </c>
      <c r="CL15" s="56">
        <v>10.95</v>
      </c>
      <c r="CM15" s="56">
        <v>10.95</v>
      </c>
      <c r="CN15" s="56">
        <v>10.95</v>
      </c>
      <c r="CO15" s="56">
        <v>10.95</v>
      </c>
      <c r="CP15" s="56">
        <v>10.95</v>
      </c>
      <c r="CQ15" s="56">
        <v>10.95</v>
      </c>
      <c r="CR15" s="56">
        <v>10.95</v>
      </c>
      <c r="CS15" s="56">
        <v>10.95</v>
      </c>
      <c r="CT15" s="56">
        <v>10.95</v>
      </c>
      <c r="CU15" s="56">
        <v>10.95</v>
      </c>
      <c r="CV15" s="56">
        <v>6.85</v>
      </c>
      <c r="CW15" s="56">
        <v>6.85</v>
      </c>
      <c r="CX15" s="56">
        <v>6.85</v>
      </c>
    </row>
    <row r="16" spans="1:150" s="56" customFormat="1" hidden="1" outlineLevel="1">
      <c r="A16" s="17" t="s">
        <v>104</v>
      </c>
      <c r="B16" s="38" t="s">
        <v>90</v>
      </c>
      <c r="C16" s="54" t="s">
        <v>95</v>
      </c>
      <c r="CD16" s="56">
        <v>20.39</v>
      </c>
      <c r="CE16" s="56">
        <v>20.39</v>
      </c>
      <c r="CF16" s="56">
        <v>20.39</v>
      </c>
      <c r="CG16" s="56">
        <v>19.420000000000002</v>
      </c>
      <c r="CH16" s="56">
        <v>19.420000000000002</v>
      </c>
      <c r="CI16" s="56">
        <v>19.420000000000002</v>
      </c>
      <c r="CJ16" s="56">
        <v>15.33</v>
      </c>
      <c r="CK16" s="56">
        <v>15.33</v>
      </c>
      <c r="CL16" s="56">
        <v>15.33</v>
      </c>
      <c r="CM16" s="56">
        <v>15.33</v>
      </c>
      <c r="CN16" s="56">
        <v>15.33</v>
      </c>
      <c r="CO16" s="56">
        <v>15.33</v>
      </c>
      <c r="CP16" s="56">
        <v>15.33</v>
      </c>
      <c r="CQ16" s="56">
        <v>15.33</v>
      </c>
      <c r="CR16" s="56">
        <v>15.33</v>
      </c>
      <c r="CS16" s="56">
        <v>15.33</v>
      </c>
      <c r="CT16" s="56">
        <v>15.33</v>
      </c>
      <c r="CU16" s="56">
        <v>15.33</v>
      </c>
      <c r="CV16" s="56">
        <v>11.23</v>
      </c>
      <c r="CW16" s="56">
        <v>11.23</v>
      </c>
      <c r="CX16" s="56">
        <v>11.23</v>
      </c>
    </row>
    <row r="17" spans="1:150" s="56" customFormat="1" hidden="1" outlineLevel="1">
      <c r="A17" s="17" t="s">
        <v>105</v>
      </c>
      <c r="B17" s="38" t="s">
        <v>90</v>
      </c>
      <c r="C17" s="54" t="s">
        <v>95</v>
      </c>
      <c r="CD17" s="56">
        <v>14.27</v>
      </c>
      <c r="CE17" s="56">
        <v>14.27</v>
      </c>
      <c r="CF17" s="56">
        <v>14.27</v>
      </c>
      <c r="CG17" s="56">
        <v>13.35</v>
      </c>
      <c r="CH17" s="56">
        <v>13.35</v>
      </c>
      <c r="CI17" s="56">
        <v>13.35</v>
      </c>
      <c r="CJ17" s="56">
        <v>9.48</v>
      </c>
      <c r="CK17" s="56">
        <v>9.48</v>
      </c>
      <c r="CL17" s="56">
        <v>9.48</v>
      </c>
      <c r="CM17" s="56">
        <v>9.48</v>
      </c>
      <c r="CN17" s="56">
        <v>9.48</v>
      </c>
      <c r="CO17" s="56">
        <v>9.48</v>
      </c>
      <c r="CP17" s="56">
        <v>9.48</v>
      </c>
      <c r="CQ17" s="56">
        <v>9.48</v>
      </c>
      <c r="CR17" s="56">
        <v>9.48</v>
      </c>
      <c r="CS17" s="56">
        <v>9.48</v>
      </c>
      <c r="CT17" s="56">
        <v>9.48</v>
      </c>
      <c r="CU17" s="56">
        <v>9.48</v>
      </c>
      <c r="CV17" s="56">
        <v>5.6</v>
      </c>
      <c r="CW17" s="56">
        <v>5.6</v>
      </c>
      <c r="CX17" s="56">
        <v>5.6</v>
      </c>
    </row>
    <row r="18" spans="1:150" s="56" customFormat="1" hidden="1" outlineLevel="1">
      <c r="A18" s="17" t="s">
        <v>106</v>
      </c>
      <c r="B18" s="38" t="s">
        <v>90</v>
      </c>
      <c r="C18" s="54" t="s">
        <v>95</v>
      </c>
      <c r="CD18" s="56">
        <v>18.649999999999999</v>
      </c>
      <c r="CE18" s="56">
        <v>18.649999999999999</v>
      </c>
      <c r="CF18" s="56">
        <v>18.649999999999999</v>
      </c>
      <c r="CG18" s="56">
        <v>17.73</v>
      </c>
      <c r="CH18" s="56">
        <v>17.73</v>
      </c>
      <c r="CI18" s="56">
        <v>17.73</v>
      </c>
      <c r="CJ18" s="56">
        <v>13.86</v>
      </c>
      <c r="CK18" s="56">
        <v>13.86</v>
      </c>
      <c r="CL18" s="56">
        <v>13.86</v>
      </c>
      <c r="CM18" s="56">
        <v>13.86</v>
      </c>
      <c r="CN18" s="56">
        <v>13.86</v>
      </c>
      <c r="CO18" s="56">
        <v>13.86</v>
      </c>
      <c r="CP18" s="56">
        <v>13.86</v>
      </c>
      <c r="CQ18" s="56">
        <v>13.86</v>
      </c>
      <c r="CR18" s="56">
        <v>13.86</v>
      </c>
      <c r="CS18" s="56">
        <v>13.86</v>
      </c>
      <c r="CT18" s="56">
        <v>13.86</v>
      </c>
      <c r="CU18" s="56">
        <v>13.86</v>
      </c>
      <c r="CV18" s="56">
        <v>9.98</v>
      </c>
      <c r="CW18" s="56">
        <v>9.98</v>
      </c>
      <c r="CX18" s="56">
        <v>9.98</v>
      </c>
    </row>
    <row r="19" spans="1:150" s="59" customFormat="1" hidden="1" outlineLevel="1">
      <c r="A19" s="59" t="s">
        <v>107</v>
      </c>
      <c r="B19" s="60" t="s">
        <v>90</v>
      </c>
      <c r="C19" s="54" t="s">
        <v>95</v>
      </c>
      <c r="D19" s="56"/>
      <c r="E19" s="56"/>
      <c r="F19" s="56"/>
      <c r="G19" s="56"/>
      <c r="H19" s="56"/>
      <c r="I19" s="56"/>
      <c r="J19" s="56"/>
      <c r="K19" s="56"/>
      <c r="L19" s="56"/>
      <c r="M19" s="56"/>
      <c r="N19" s="56"/>
      <c r="O19" s="56"/>
      <c r="P19" s="56"/>
      <c r="Q19" s="56"/>
      <c r="R19" s="56"/>
      <c r="S19" s="56"/>
      <c r="T19" s="56"/>
      <c r="U19" s="56"/>
      <c r="V19" s="56"/>
      <c r="W19" s="56"/>
      <c r="X19" s="56"/>
      <c r="Y19" s="56"/>
      <c r="Z19" s="56"/>
      <c r="AA19" s="56"/>
      <c r="AB19" s="56"/>
      <c r="AC19" s="56"/>
      <c r="AD19" s="56"/>
      <c r="AE19" s="56"/>
      <c r="AF19" s="56"/>
      <c r="AG19" s="56"/>
      <c r="AH19" s="56"/>
      <c r="AI19" s="56"/>
      <c r="AJ19" s="56"/>
      <c r="AK19" s="56"/>
      <c r="AL19" s="56"/>
      <c r="AM19" s="56"/>
      <c r="AN19" s="56"/>
      <c r="AO19" s="56"/>
      <c r="AP19" s="56"/>
      <c r="AQ19" s="56"/>
      <c r="AR19" s="56"/>
      <c r="AS19" s="56"/>
      <c r="AT19" s="56"/>
      <c r="AU19" s="56"/>
      <c r="AV19" s="56"/>
      <c r="AW19" s="56"/>
      <c r="AX19" s="56"/>
      <c r="AY19" s="56"/>
      <c r="AZ19" s="56"/>
      <c r="BA19" s="56"/>
      <c r="BB19" s="56"/>
      <c r="BC19" s="56"/>
      <c r="BD19" s="56"/>
      <c r="BE19" s="56"/>
      <c r="BF19" s="56"/>
      <c r="BG19" s="56"/>
      <c r="BH19" s="56"/>
      <c r="BI19" s="56"/>
      <c r="BJ19" s="56"/>
      <c r="BK19" s="56"/>
      <c r="BL19" s="56"/>
      <c r="BM19" s="56"/>
      <c r="BN19" s="56"/>
      <c r="BO19" s="56"/>
      <c r="BP19" s="56"/>
      <c r="BQ19" s="56"/>
      <c r="BR19" s="56"/>
      <c r="BS19" s="56"/>
      <c r="BT19" s="56"/>
      <c r="BU19" s="56"/>
      <c r="BV19" s="56"/>
      <c r="BW19" s="56"/>
      <c r="BX19" s="56"/>
      <c r="BY19" s="56"/>
      <c r="BZ19" s="56"/>
      <c r="CA19" s="56"/>
      <c r="CB19" s="56"/>
      <c r="CC19" s="56"/>
      <c r="CD19" s="56"/>
      <c r="CE19" s="56"/>
      <c r="CF19" s="56"/>
      <c r="CG19" s="56"/>
      <c r="CH19" s="56"/>
      <c r="CI19" s="56"/>
      <c r="CJ19" s="56"/>
      <c r="CK19" s="56"/>
      <c r="CL19" s="56"/>
      <c r="CM19" s="56"/>
      <c r="CN19" s="56"/>
      <c r="CO19" s="56"/>
      <c r="CP19" s="56"/>
      <c r="CQ19" s="56"/>
      <c r="CR19" s="56"/>
      <c r="CS19" s="56"/>
      <c r="CT19" s="56"/>
      <c r="CU19" s="56"/>
      <c r="CV19" s="56"/>
      <c r="CW19" s="56"/>
      <c r="CX19" s="56"/>
      <c r="CY19" s="55">
        <v>19.5</v>
      </c>
      <c r="CZ19" s="55">
        <v>19.309999999999999</v>
      </c>
      <c r="DA19" s="55">
        <v>19.11</v>
      </c>
      <c r="DB19" s="55">
        <v>18.920000000000002</v>
      </c>
      <c r="DC19" s="55">
        <v>18.73</v>
      </c>
      <c r="DD19" s="55">
        <v>18.54</v>
      </c>
      <c r="DE19" s="55">
        <v>18.36</v>
      </c>
      <c r="DF19" s="55">
        <v>17.899999999999999</v>
      </c>
      <c r="DG19" s="55">
        <v>17.45</v>
      </c>
      <c r="DH19" s="55">
        <v>17.02</v>
      </c>
      <c r="DI19" s="55">
        <v>16.64</v>
      </c>
      <c r="DJ19" s="55">
        <v>16.28</v>
      </c>
      <c r="DK19" s="55">
        <v>15.92</v>
      </c>
      <c r="DL19" s="55">
        <v>15.63</v>
      </c>
      <c r="DM19" s="55">
        <v>15.35</v>
      </c>
      <c r="DN19" s="55">
        <v>15.07</v>
      </c>
      <c r="DO19" s="55">
        <v>14.8</v>
      </c>
      <c r="DP19" s="55">
        <v>14.54</v>
      </c>
      <c r="DQ19" s="55">
        <v>14.27</v>
      </c>
      <c r="DR19" s="55">
        <v>14.07</v>
      </c>
      <c r="DS19" s="55">
        <v>13.88</v>
      </c>
      <c r="DT19" s="55">
        <v>13.68</v>
      </c>
      <c r="DU19" s="55">
        <v>13.55</v>
      </c>
      <c r="DV19" s="55">
        <v>13.41</v>
      </c>
      <c r="DW19" s="55">
        <v>13.28</v>
      </c>
      <c r="DX19" s="55">
        <v>13.14</v>
      </c>
      <c r="DY19" s="55">
        <v>13.01</v>
      </c>
      <c r="DZ19" s="55">
        <v>12.88</v>
      </c>
      <c r="EA19" s="55">
        <v>12.75</v>
      </c>
      <c r="EB19" s="55">
        <v>12.69</v>
      </c>
      <c r="EC19" s="55">
        <v>12.65</v>
      </c>
      <c r="ED19" s="55">
        <v>12.62</v>
      </c>
      <c r="EE19" s="55">
        <v>12.59</v>
      </c>
      <c r="EF19" s="55">
        <v>12.56</v>
      </c>
      <c r="EG19" s="55">
        <v>12.53</v>
      </c>
      <c r="EH19" s="55">
        <v>12.5</v>
      </c>
      <c r="EI19" s="55">
        <v>12.47</v>
      </c>
      <c r="EJ19" s="55">
        <v>12.43</v>
      </c>
      <c r="EK19" s="55">
        <v>12.4</v>
      </c>
      <c r="EL19" s="55">
        <v>12.37</v>
      </c>
      <c r="EM19" s="55">
        <v>12.34</v>
      </c>
      <c r="EN19" s="55">
        <v>12.31</v>
      </c>
      <c r="EO19" s="55">
        <v>12.31</v>
      </c>
      <c r="EP19" s="55">
        <v>12.31</v>
      </c>
      <c r="EQ19" s="55">
        <v>12.31</v>
      </c>
      <c r="ER19" s="55">
        <v>12.31</v>
      </c>
      <c r="ES19" s="56"/>
      <c r="ET19" s="56"/>
    </row>
    <row r="20" spans="1:150" s="59" customFormat="1" hidden="1" outlineLevel="1">
      <c r="A20" s="59" t="s">
        <v>108</v>
      </c>
      <c r="B20" s="60" t="s">
        <v>90</v>
      </c>
      <c r="C20" s="54" t="s">
        <v>95</v>
      </c>
      <c r="D20" s="56"/>
      <c r="E20" s="56"/>
      <c r="F20" s="56"/>
      <c r="G20" s="56"/>
      <c r="H20" s="56"/>
      <c r="I20" s="56"/>
      <c r="J20" s="56"/>
      <c r="K20" s="56"/>
      <c r="L20" s="56"/>
      <c r="M20" s="56"/>
      <c r="N20" s="56"/>
      <c r="O20" s="56"/>
      <c r="P20" s="56"/>
      <c r="Q20" s="56"/>
      <c r="R20" s="56"/>
      <c r="S20" s="56"/>
      <c r="T20" s="56"/>
      <c r="U20" s="56"/>
      <c r="V20" s="56"/>
      <c r="W20" s="56"/>
      <c r="X20" s="56"/>
      <c r="Y20" s="56"/>
      <c r="Z20" s="56"/>
      <c r="AA20" s="56"/>
      <c r="AB20" s="56"/>
      <c r="AC20" s="56"/>
      <c r="AD20" s="56"/>
      <c r="AE20" s="56"/>
      <c r="AF20" s="56"/>
      <c r="AG20" s="56"/>
      <c r="AH20" s="56"/>
      <c r="AI20" s="56"/>
      <c r="AJ20" s="56"/>
      <c r="AK20" s="56"/>
      <c r="AL20" s="56"/>
      <c r="AM20" s="56"/>
      <c r="AN20" s="56"/>
      <c r="AO20" s="56"/>
      <c r="AP20" s="56"/>
      <c r="AQ20" s="56"/>
      <c r="AR20" s="56"/>
      <c r="AS20" s="56"/>
      <c r="AT20" s="56"/>
      <c r="AU20" s="56"/>
      <c r="AV20" s="56"/>
      <c r="AW20" s="56"/>
      <c r="AX20" s="56"/>
      <c r="AY20" s="56"/>
      <c r="AZ20" s="56"/>
      <c r="BA20" s="56"/>
      <c r="BB20" s="56"/>
      <c r="BC20" s="56"/>
      <c r="BD20" s="56"/>
      <c r="BE20" s="56"/>
      <c r="BF20" s="56"/>
      <c r="BG20" s="56"/>
      <c r="BH20" s="56"/>
      <c r="BI20" s="56"/>
      <c r="BJ20" s="56"/>
      <c r="BK20" s="56"/>
      <c r="BL20" s="56"/>
      <c r="BM20" s="56"/>
      <c r="BN20" s="56"/>
      <c r="BO20" s="56"/>
      <c r="BP20" s="56"/>
      <c r="BQ20" s="56"/>
      <c r="BR20" s="56"/>
      <c r="BS20" s="56"/>
      <c r="BT20" s="56"/>
      <c r="BU20" s="56"/>
      <c r="BV20" s="56"/>
      <c r="BW20" s="56"/>
      <c r="BX20" s="56"/>
      <c r="BY20" s="56"/>
      <c r="BZ20" s="56"/>
      <c r="CA20" s="56"/>
      <c r="CB20" s="56"/>
      <c r="CC20" s="56"/>
      <c r="CD20" s="56"/>
      <c r="CE20" s="56"/>
      <c r="CF20" s="56"/>
      <c r="CG20" s="56"/>
      <c r="CH20" s="56"/>
      <c r="CI20" s="56"/>
      <c r="CJ20" s="56"/>
      <c r="CK20" s="56"/>
      <c r="CL20" s="56"/>
      <c r="CM20" s="56"/>
      <c r="CN20" s="56"/>
      <c r="CO20" s="56"/>
      <c r="CP20" s="56"/>
      <c r="CQ20" s="56"/>
      <c r="CR20" s="56"/>
      <c r="CS20" s="56"/>
      <c r="CT20" s="56"/>
      <c r="CU20" s="56"/>
      <c r="CV20" s="56"/>
      <c r="CW20" s="56"/>
      <c r="CX20" s="56"/>
      <c r="CY20" s="57">
        <v>18.5</v>
      </c>
      <c r="CZ20" s="57">
        <v>18.32</v>
      </c>
      <c r="DA20" s="57">
        <v>18.13</v>
      </c>
      <c r="DB20" s="57">
        <v>17.95</v>
      </c>
      <c r="DC20" s="57">
        <v>17.77</v>
      </c>
      <c r="DD20" s="57">
        <v>17.59</v>
      </c>
      <c r="DE20" s="57">
        <v>17.420000000000002</v>
      </c>
      <c r="DF20" s="57">
        <v>16.98</v>
      </c>
      <c r="DG20" s="57">
        <v>16.559999999999999</v>
      </c>
      <c r="DH20" s="57">
        <v>16.14</v>
      </c>
      <c r="DI20" s="57">
        <v>15.79</v>
      </c>
      <c r="DJ20" s="57">
        <v>15.44</v>
      </c>
      <c r="DK20" s="57">
        <v>15.1</v>
      </c>
      <c r="DL20" s="57">
        <v>14.83</v>
      </c>
      <c r="DM20" s="57">
        <v>14.56</v>
      </c>
      <c r="DN20" s="57">
        <v>14.3</v>
      </c>
      <c r="DO20" s="57">
        <v>14.04</v>
      </c>
      <c r="DP20" s="57">
        <v>13.79</v>
      </c>
      <c r="DQ20" s="57">
        <v>13.54</v>
      </c>
      <c r="DR20" s="57">
        <v>13.35</v>
      </c>
      <c r="DS20" s="57">
        <v>13.17</v>
      </c>
      <c r="DT20" s="57">
        <v>12.98</v>
      </c>
      <c r="DU20" s="57">
        <v>12.85</v>
      </c>
      <c r="DV20" s="57">
        <v>12.72</v>
      </c>
      <c r="DW20" s="57">
        <v>12.6</v>
      </c>
      <c r="DX20" s="57">
        <v>12.47</v>
      </c>
      <c r="DY20" s="57">
        <v>12.34</v>
      </c>
      <c r="DZ20" s="57">
        <v>12.22</v>
      </c>
      <c r="EA20" s="57">
        <v>12.4</v>
      </c>
      <c r="EB20" s="57">
        <v>12.34</v>
      </c>
      <c r="EC20" s="57">
        <v>12.31</v>
      </c>
      <c r="ED20" s="57">
        <v>12.28</v>
      </c>
      <c r="EE20" s="57">
        <v>12.25</v>
      </c>
      <c r="EF20" s="57">
        <v>12.22</v>
      </c>
      <c r="EG20" s="57">
        <v>12.18</v>
      </c>
      <c r="EH20" s="57">
        <v>12.15</v>
      </c>
      <c r="EI20" s="57">
        <v>12.12</v>
      </c>
      <c r="EJ20" s="57">
        <v>12.09</v>
      </c>
      <c r="EK20" s="57">
        <v>12.06</v>
      </c>
      <c r="EL20" s="57">
        <v>12.03</v>
      </c>
      <c r="EM20" s="57">
        <v>12</v>
      </c>
      <c r="EN20" s="57">
        <v>11.97</v>
      </c>
      <c r="EO20" s="57">
        <v>11.97</v>
      </c>
      <c r="EP20" s="57">
        <v>11.97</v>
      </c>
      <c r="EQ20" s="57">
        <v>11.97</v>
      </c>
      <c r="ER20" s="57">
        <v>11.97</v>
      </c>
      <c r="ES20" s="56"/>
      <c r="ET20" s="56"/>
    </row>
    <row r="21" spans="1:150" s="59" customFormat="1" hidden="1" outlineLevel="1">
      <c r="A21" s="59" t="s">
        <v>109</v>
      </c>
      <c r="B21" s="60" t="s">
        <v>90</v>
      </c>
      <c r="C21" s="54" t="s">
        <v>95</v>
      </c>
      <c r="D21" s="56"/>
      <c r="E21" s="56"/>
      <c r="F21" s="56"/>
      <c r="G21" s="56"/>
      <c r="H21" s="56"/>
      <c r="I21" s="56"/>
      <c r="J21" s="56"/>
      <c r="K21" s="56"/>
      <c r="L21" s="56"/>
      <c r="M21" s="56"/>
      <c r="N21" s="56"/>
      <c r="O21" s="56"/>
      <c r="P21" s="56"/>
      <c r="Q21" s="56"/>
      <c r="R21" s="56"/>
      <c r="S21" s="56"/>
      <c r="T21" s="56"/>
      <c r="U21" s="56"/>
      <c r="V21" s="56"/>
      <c r="W21" s="56"/>
      <c r="X21" s="56"/>
      <c r="Y21" s="56"/>
      <c r="Z21" s="56"/>
      <c r="AA21" s="56"/>
      <c r="AB21" s="56"/>
      <c r="AC21" s="56"/>
      <c r="AD21" s="56"/>
      <c r="AE21" s="56"/>
      <c r="AF21" s="56"/>
      <c r="AG21" s="56"/>
      <c r="AH21" s="56"/>
      <c r="AI21" s="56"/>
      <c r="AJ21" s="56"/>
      <c r="AK21" s="56"/>
      <c r="AL21" s="56"/>
      <c r="AM21" s="56"/>
      <c r="AN21" s="56"/>
      <c r="AO21" s="56"/>
      <c r="AP21" s="56"/>
      <c r="AQ21" s="56"/>
      <c r="AR21" s="56"/>
      <c r="AS21" s="56"/>
      <c r="AT21" s="56"/>
      <c r="AU21" s="56"/>
      <c r="AV21" s="56"/>
      <c r="AW21" s="56"/>
      <c r="AX21" s="56"/>
      <c r="AY21" s="56"/>
      <c r="AZ21" s="56"/>
      <c r="BA21" s="56"/>
      <c r="BB21" s="56"/>
      <c r="BC21" s="56"/>
      <c r="BD21" s="56"/>
      <c r="BE21" s="56"/>
      <c r="BF21" s="56"/>
      <c r="BG21" s="56"/>
      <c r="BH21" s="56"/>
      <c r="BI21" s="56"/>
      <c r="BJ21" s="56"/>
      <c r="BK21" s="56"/>
      <c r="BL21" s="56"/>
      <c r="BM21" s="56"/>
      <c r="BN21" s="56"/>
      <c r="BO21" s="56"/>
      <c r="BP21" s="56"/>
      <c r="BQ21" s="56"/>
      <c r="BR21" s="56"/>
      <c r="BS21" s="56"/>
      <c r="BT21" s="56"/>
      <c r="BU21" s="56"/>
      <c r="BV21" s="56"/>
      <c r="BW21" s="56"/>
      <c r="BX21" s="56"/>
      <c r="BY21" s="56"/>
      <c r="BZ21" s="56"/>
      <c r="CA21" s="56"/>
      <c r="CB21" s="56"/>
      <c r="CC21" s="56"/>
      <c r="CD21" s="56"/>
      <c r="CE21" s="56"/>
      <c r="CF21" s="56"/>
      <c r="CG21" s="56"/>
      <c r="CH21" s="56"/>
      <c r="CI21" s="56"/>
      <c r="CJ21" s="56"/>
      <c r="CK21" s="56"/>
      <c r="CL21" s="56"/>
      <c r="CM21" s="56"/>
      <c r="CN21" s="56"/>
      <c r="CO21" s="56"/>
      <c r="CP21" s="56"/>
      <c r="CQ21" s="56"/>
      <c r="CR21" s="56"/>
      <c r="CS21" s="56"/>
      <c r="CT21" s="56"/>
      <c r="CU21" s="56"/>
      <c r="CV21" s="56"/>
      <c r="CW21" s="56"/>
      <c r="CX21" s="56"/>
      <c r="CY21" s="56">
        <v>16.5</v>
      </c>
      <c r="CZ21" s="56">
        <v>16.34</v>
      </c>
      <c r="DA21" s="56">
        <v>16.170000000000002</v>
      </c>
      <c r="DB21" s="56">
        <v>16.010000000000002</v>
      </c>
      <c r="DC21" s="56">
        <v>15.85</v>
      </c>
      <c r="DD21" s="56">
        <v>15.69</v>
      </c>
      <c r="DE21" s="56">
        <v>15.53</v>
      </c>
      <c r="DF21" s="56">
        <v>15.15</v>
      </c>
      <c r="DG21" s="56">
        <v>14.77</v>
      </c>
      <c r="DH21" s="56">
        <v>14.4</v>
      </c>
      <c r="DI21" s="56">
        <v>14.08</v>
      </c>
      <c r="DJ21" s="56">
        <v>13.77</v>
      </c>
      <c r="DK21" s="56">
        <v>13.47</v>
      </c>
      <c r="DL21" s="56">
        <v>13.23</v>
      </c>
      <c r="DM21" s="56">
        <v>12.99</v>
      </c>
      <c r="DN21" s="56">
        <v>12.75</v>
      </c>
      <c r="DO21" s="56">
        <v>12.52</v>
      </c>
      <c r="DP21" s="56">
        <v>12.3</v>
      </c>
      <c r="DQ21" s="56">
        <v>12.08</v>
      </c>
      <c r="DR21" s="56">
        <v>11.91</v>
      </c>
      <c r="DS21" s="56">
        <v>11.74</v>
      </c>
      <c r="DT21" s="56">
        <v>11.58</v>
      </c>
      <c r="DU21" s="56">
        <v>11.46</v>
      </c>
      <c r="DV21" s="56">
        <v>11.35</v>
      </c>
      <c r="DW21" s="56">
        <v>11.23</v>
      </c>
      <c r="DX21" s="56">
        <v>11.12</v>
      </c>
      <c r="DY21" s="56">
        <v>11.01</v>
      </c>
      <c r="DZ21" s="56">
        <v>10.9</v>
      </c>
      <c r="EA21" s="56"/>
      <c r="EB21" s="56"/>
      <c r="EC21" s="56"/>
      <c r="ED21" s="56"/>
      <c r="EE21" s="56"/>
      <c r="EF21" s="56"/>
      <c r="EG21" s="56"/>
      <c r="EH21" s="56"/>
      <c r="EI21" s="56"/>
      <c r="EJ21" s="56"/>
      <c r="EK21" s="56"/>
      <c r="EL21" s="56"/>
      <c r="EM21" s="56"/>
      <c r="EN21" s="56"/>
      <c r="EO21" s="56"/>
      <c r="EP21" s="56"/>
      <c r="EQ21" s="56"/>
      <c r="ER21" s="56"/>
      <c r="ES21" s="56"/>
      <c r="ET21" s="56"/>
    </row>
    <row r="22" spans="1:150" s="59" customFormat="1" hidden="1" outlineLevel="1">
      <c r="A22" s="59" t="s">
        <v>110</v>
      </c>
      <c r="B22" s="60" t="s">
        <v>90</v>
      </c>
      <c r="C22" s="54" t="s">
        <v>95</v>
      </c>
      <c r="D22" s="56"/>
      <c r="E22" s="56"/>
      <c r="F22" s="56"/>
      <c r="G22" s="56"/>
      <c r="H22" s="56"/>
      <c r="I22" s="56"/>
      <c r="J22" s="56"/>
      <c r="K22" s="56"/>
      <c r="L22" s="56"/>
      <c r="M22" s="56"/>
      <c r="N22" s="56"/>
      <c r="O22" s="56"/>
      <c r="P22" s="56"/>
      <c r="Q22" s="56"/>
      <c r="R22" s="56"/>
      <c r="S22" s="56"/>
      <c r="T22" s="56"/>
      <c r="U22" s="56"/>
      <c r="V22" s="56"/>
      <c r="W22" s="56"/>
      <c r="X22" s="56"/>
      <c r="Y22" s="56"/>
      <c r="Z22" s="56"/>
      <c r="AA22" s="56"/>
      <c r="AB22" s="56"/>
      <c r="AC22" s="56"/>
      <c r="AD22" s="56"/>
      <c r="AE22" s="56"/>
      <c r="AF22" s="56"/>
      <c r="AG22" s="56"/>
      <c r="AH22" s="56"/>
      <c r="AI22" s="56"/>
      <c r="AJ22" s="56"/>
      <c r="AK22" s="56"/>
      <c r="AL22" s="56"/>
      <c r="AM22" s="56"/>
      <c r="AN22" s="56"/>
      <c r="AO22" s="56"/>
      <c r="AP22" s="56"/>
      <c r="AQ22" s="56"/>
      <c r="AR22" s="56"/>
      <c r="AS22" s="56"/>
      <c r="AT22" s="56"/>
      <c r="AU22" s="56"/>
      <c r="AV22" s="56"/>
      <c r="AW22" s="56"/>
      <c r="AX22" s="56"/>
      <c r="AY22" s="56"/>
      <c r="AZ22" s="56"/>
      <c r="BA22" s="56"/>
      <c r="BB22" s="56"/>
      <c r="BC22" s="56"/>
      <c r="BD22" s="56"/>
      <c r="BE22" s="56"/>
      <c r="BF22" s="56"/>
      <c r="BG22" s="56"/>
      <c r="BH22" s="56"/>
      <c r="BI22" s="56"/>
      <c r="BJ22" s="56"/>
      <c r="BK22" s="56"/>
      <c r="BL22" s="56"/>
      <c r="BM22" s="56"/>
      <c r="BN22" s="56"/>
      <c r="BO22" s="56"/>
      <c r="BP22" s="56"/>
      <c r="BQ22" s="56"/>
      <c r="BR22" s="56"/>
      <c r="BS22" s="56"/>
      <c r="BT22" s="56"/>
      <c r="BU22" s="56"/>
      <c r="BV22" s="56"/>
      <c r="BW22" s="56"/>
      <c r="BX22" s="56"/>
      <c r="BY22" s="56"/>
      <c r="BZ22" s="56"/>
      <c r="CA22" s="56"/>
      <c r="CB22" s="56"/>
      <c r="CC22" s="56"/>
      <c r="CD22" s="56"/>
      <c r="CE22" s="56"/>
      <c r="CF22" s="56"/>
      <c r="CG22" s="56"/>
      <c r="CH22" s="56"/>
      <c r="CI22" s="56"/>
      <c r="CJ22" s="56"/>
      <c r="CK22" s="56"/>
      <c r="CL22" s="56"/>
      <c r="CM22" s="56"/>
      <c r="CN22" s="56"/>
      <c r="CO22" s="56"/>
      <c r="CP22" s="56"/>
      <c r="CQ22" s="56"/>
      <c r="CR22" s="56"/>
      <c r="CS22" s="56"/>
      <c r="CT22" s="56"/>
      <c r="CU22" s="56"/>
      <c r="CV22" s="56"/>
      <c r="CW22" s="56"/>
      <c r="CX22" s="56"/>
      <c r="CY22" s="56">
        <v>13.5</v>
      </c>
      <c r="CZ22" s="56">
        <v>13.37</v>
      </c>
      <c r="DA22" s="56">
        <v>13.23</v>
      </c>
      <c r="DB22" s="56">
        <v>13.1</v>
      </c>
      <c r="DC22" s="56">
        <v>12.97</v>
      </c>
      <c r="DD22" s="56">
        <v>12.84</v>
      </c>
      <c r="DE22" s="56">
        <v>12.71</v>
      </c>
      <c r="DF22" s="56">
        <v>12.39</v>
      </c>
      <c r="DG22" s="56">
        <v>12.08</v>
      </c>
      <c r="DH22" s="56">
        <v>11.78</v>
      </c>
      <c r="DI22" s="56">
        <v>11.52</v>
      </c>
      <c r="DJ22" s="56">
        <v>11.27</v>
      </c>
      <c r="DK22" s="56">
        <v>11.02</v>
      </c>
      <c r="DL22" s="56">
        <v>10.82</v>
      </c>
      <c r="DM22" s="56">
        <v>10.63</v>
      </c>
      <c r="DN22" s="56">
        <v>10.44</v>
      </c>
      <c r="DO22" s="56">
        <v>10.25</v>
      </c>
      <c r="DP22" s="56">
        <v>10.06</v>
      </c>
      <c r="DQ22" s="56">
        <v>9.8800000000000008</v>
      </c>
      <c r="DR22" s="56">
        <v>9.74</v>
      </c>
      <c r="DS22" s="56">
        <v>9.61</v>
      </c>
      <c r="DT22" s="56">
        <v>9.4700000000000006</v>
      </c>
      <c r="DU22" s="56">
        <v>9.3800000000000008</v>
      </c>
      <c r="DV22" s="56">
        <v>9.2799999999999994</v>
      </c>
      <c r="DW22" s="56">
        <v>9.19</v>
      </c>
      <c r="DX22" s="56">
        <v>9.1</v>
      </c>
      <c r="DY22" s="56">
        <v>9.01</v>
      </c>
      <c r="DZ22" s="56">
        <v>8.92</v>
      </c>
      <c r="EA22" s="56"/>
      <c r="EB22" s="56"/>
      <c r="EC22" s="56"/>
      <c r="ED22" s="56"/>
      <c r="EE22" s="56"/>
      <c r="EF22" s="56"/>
      <c r="EG22" s="56"/>
      <c r="EH22" s="56"/>
      <c r="EI22" s="56"/>
      <c r="EJ22" s="56"/>
      <c r="EK22" s="56"/>
      <c r="EL22" s="56"/>
      <c r="EM22" s="56"/>
      <c r="EN22" s="56"/>
      <c r="EO22" s="56"/>
      <c r="EP22" s="56"/>
      <c r="EQ22" s="56"/>
      <c r="ER22" s="56"/>
      <c r="ES22" s="56"/>
      <c r="ET22" s="56"/>
    </row>
    <row r="23" spans="1:150" s="59" customFormat="1" hidden="1" outlineLevel="1">
      <c r="A23" s="59" t="s">
        <v>111</v>
      </c>
      <c r="B23" s="60" t="s">
        <v>90</v>
      </c>
      <c r="C23" s="54" t="s">
        <v>95</v>
      </c>
      <c r="D23" s="56"/>
      <c r="E23" s="56"/>
      <c r="F23" s="56"/>
      <c r="G23" s="56"/>
      <c r="H23" s="56"/>
      <c r="I23" s="56"/>
      <c r="J23" s="56"/>
      <c r="K23" s="56"/>
      <c r="L23" s="56"/>
      <c r="M23" s="56"/>
      <c r="N23" s="56"/>
      <c r="O23" s="56"/>
      <c r="P23" s="56"/>
      <c r="Q23" s="56"/>
      <c r="R23" s="56"/>
      <c r="S23" s="56"/>
      <c r="T23" s="56"/>
      <c r="U23" s="56"/>
      <c r="V23" s="56"/>
      <c r="W23" s="56"/>
      <c r="X23" s="56"/>
      <c r="Y23" s="56"/>
      <c r="Z23" s="56"/>
      <c r="AA23" s="56"/>
      <c r="AB23" s="56"/>
      <c r="AC23" s="56"/>
      <c r="AD23" s="56"/>
      <c r="AE23" s="56"/>
      <c r="AF23" s="56"/>
      <c r="AG23" s="56"/>
      <c r="AH23" s="56"/>
      <c r="AI23" s="56"/>
      <c r="AJ23" s="56"/>
      <c r="AK23" s="56"/>
      <c r="AL23" s="56"/>
      <c r="AM23" s="56"/>
      <c r="AN23" s="56"/>
      <c r="AO23" s="56"/>
      <c r="AP23" s="56"/>
      <c r="AQ23" s="56"/>
      <c r="AR23" s="56"/>
      <c r="AS23" s="56"/>
      <c r="AT23" s="56"/>
      <c r="AU23" s="56"/>
      <c r="AV23" s="56"/>
      <c r="AW23" s="56"/>
      <c r="AX23" s="56"/>
      <c r="AY23" s="56"/>
      <c r="AZ23" s="56"/>
      <c r="BA23" s="56"/>
      <c r="BB23" s="56"/>
      <c r="BC23" s="56"/>
      <c r="BD23" s="56"/>
      <c r="BE23" s="56"/>
      <c r="BF23" s="56"/>
      <c r="BG23" s="56"/>
      <c r="BH23" s="56"/>
      <c r="BI23" s="56"/>
      <c r="BJ23" s="56"/>
      <c r="BK23" s="56"/>
      <c r="BL23" s="56"/>
      <c r="BM23" s="56"/>
      <c r="BN23" s="56"/>
      <c r="BO23" s="56"/>
      <c r="BP23" s="56"/>
      <c r="BQ23" s="56"/>
      <c r="BR23" s="56"/>
      <c r="BS23" s="56"/>
      <c r="BT23" s="56"/>
      <c r="BU23" s="56"/>
      <c r="BV23" s="56"/>
      <c r="BW23" s="56"/>
      <c r="BX23" s="56"/>
      <c r="BY23" s="56"/>
      <c r="BZ23" s="56"/>
      <c r="CA23" s="56"/>
      <c r="CB23" s="56"/>
      <c r="CC23" s="56"/>
      <c r="CD23" s="56"/>
      <c r="CE23" s="56"/>
      <c r="CF23" s="56"/>
      <c r="CG23" s="56"/>
      <c r="CH23" s="56"/>
      <c r="CI23" s="56"/>
      <c r="CJ23" s="56"/>
      <c r="CK23" s="56"/>
      <c r="CL23" s="56"/>
      <c r="CM23" s="56"/>
      <c r="CN23" s="56"/>
      <c r="CO23" s="56"/>
      <c r="CP23" s="56"/>
      <c r="CQ23" s="56"/>
      <c r="CR23" s="56"/>
      <c r="CS23" s="56"/>
      <c r="CT23" s="56"/>
      <c r="CU23" s="56"/>
      <c r="CV23" s="56"/>
      <c r="CW23" s="56"/>
      <c r="CX23" s="56"/>
      <c r="CY23" s="58">
        <v>13.5</v>
      </c>
      <c r="CZ23" s="58">
        <v>13.37</v>
      </c>
      <c r="DA23" s="58">
        <v>13.23</v>
      </c>
      <c r="DB23" s="58">
        <v>13.1</v>
      </c>
      <c r="DC23" s="58">
        <v>12.97</v>
      </c>
      <c r="DD23" s="58">
        <v>12.84</v>
      </c>
      <c r="DE23" s="58">
        <v>12.71</v>
      </c>
      <c r="DF23" s="58">
        <v>12.39</v>
      </c>
      <c r="DG23" s="58">
        <v>12.08</v>
      </c>
      <c r="DH23" s="58">
        <v>11.78</v>
      </c>
      <c r="DI23" s="58">
        <v>11.52</v>
      </c>
      <c r="DJ23" s="58">
        <v>11.27</v>
      </c>
      <c r="DK23" s="58">
        <v>11.02</v>
      </c>
      <c r="DL23" s="58">
        <v>10.82</v>
      </c>
      <c r="DM23" s="58">
        <v>10.63</v>
      </c>
      <c r="DN23" s="58">
        <v>10.44</v>
      </c>
      <c r="DO23" s="58">
        <v>10.25</v>
      </c>
      <c r="DP23" s="58">
        <v>10.06</v>
      </c>
      <c r="DQ23" s="58">
        <v>9.8800000000000008</v>
      </c>
      <c r="DR23" s="58">
        <v>9.74</v>
      </c>
      <c r="DS23" s="58">
        <v>9.61</v>
      </c>
      <c r="DT23" s="58">
        <v>9.4700000000000006</v>
      </c>
      <c r="DU23" s="58">
        <v>9.3800000000000008</v>
      </c>
      <c r="DV23" s="58">
        <v>9.2799999999999994</v>
      </c>
      <c r="DW23" s="58">
        <v>9.19</v>
      </c>
      <c r="DX23" s="58">
        <v>9.1</v>
      </c>
      <c r="DY23" s="58">
        <v>9.01</v>
      </c>
      <c r="DZ23" s="58">
        <v>8.92</v>
      </c>
      <c r="EA23" s="56"/>
      <c r="EB23" s="56"/>
      <c r="EC23" s="56"/>
      <c r="ED23" s="56"/>
      <c r="EE23" s="56"/>
      <c r="EF23" s="56"/>
      <c r="EG23" s="56"/>
      <c r="EH23" s="56"/>
      <c r="EI23" s="56"/>
      <c r="EJ23" s="56"/>
      <c r="EK23" s="56"/>
      <c r="EL23" s="56"/>
      <c r="EM23" s="56"/>
      <c r="EN23" s="56"/>
      <c r="EO23" s="56"/>
      <c r="EP23" s="56"/>
      <c r="EQ23" s="56"/>
      <c r="ER23" s="56"/>
      <c r="ES23" s="56"/>
      <c r="ET23" s="56"/>
    </row>
    <row r="24" spans="1:150" s="59" customFormat="1" hidden="1" outlineLevel="1">
      <c r="A24" s="59" t="s">
        <v>112</v>
      </c>
      <c r="B24" s="60" t="s">
        <v>90</v>
      </c>
      <c r="C24" s="54" t="s">
        <v>95</v>
      </c>
      <c r="D24" s="56"/>
      <c r="E24" s="56"/>
      <c r="F24" s="56"/>
      <c r="G24" s="56"/>
      <c r="H24" s="56"/>
      <c r="I24" s="56"/>
      <c r="J24" s="56"/>
      <c r="K24" s="56"/>
      <c r="L24" s="56"/>
      <c r="M24" s="56"/>
      <c r="N24" s="56"/>
      <c r="O24" s="56"/>
      <c r="P24" s="56"/>
      <c r="Q24" s="56"/>
      <c r="R24" s="56"/>
      <c r="S24" s="56"/>
      <c r="T24" s="56"/>
      <c r="U24" s="56"/>
      <c r="V24" s="56"/>
      <c r="W24" s="56"/>
      <c r="X24" s="56"/>
      <c r="Y24" s="56"/>
      <c r="Z24" s="56"/>
      <c r="AA24" s="56"/>
      <c r="AB24" s="56"/>
      <c r="AC24" s="56"/>
      <c r="AD24" s="56"/>
      <c r="AE24" s="56"/>
      <c r="AF24" s="56"/>
      <c r="AG24" s="56"/>
      <c r="AH24" s="56"/>
      <c r="AI24" s="56"/>
      <c r="AJ24" s="56"/>
      <c r="AK24" s="56"/>
      <c r="AL24" s="56"/>
      <c r="AM24" s="56"/>
      <c r="AN24" s="56"/>
      <c r="AO24" s="56"/>
      <c r="AP24" s="56"/>
      <c r="AQ24" s="56"/>
      <c r="AR24" s="56"/>
      <c r="AS24" s="56"/>
      <c r="AT24" s="56"/>
      <c r="AU24" s="56"/>
      <c r="AV24" s="56"/>
      <c r="AW24" s="56"/>
      <c r="AX24" s="56"/>
      <c r="AY24" s="56"/>
      <c r="AZ24" s="56"/>
      <c r="BA24" s="56"/>
      <c r="BB24" s="56"/>
      <c r="BC24" s="56"/>
      <c r="BD24" s="56"/>
      <c r="BE24" s="56"/>
      <c r="BF24" s="56"/>
      <c r="BG24" s="56"/>
      <c r="BH24" s="56"/>
      <c r="BI24" s="56"/>
      <c r="BJ24" s="56"/>
      <c r="BK24" s="56"/>
      <c r="BL24" s="56"/>
      <c r="BM24" s="56"/>
      <c r="BN24" s="56"/>
      <c r="BO24" s="56"/>
      <c r="BP24" s="56"/>
      <c r="BQ24" s="56"/>
      <c r="BR24" s="56"/>
      <c r="BS24" s="56"/>
      <c r="BT24" s="56"/>
      <c r="BU24" s="56"/>
      <c r="BV24" s="56"/>
      <c r="BW24" s="56"/>
      <c r="BX24" s="56"/>
      <c r="BY24" s="56"/>
      <c r="BZ24" s="56"/>
      <c r="CA24" s="56"/>
      <c r="CB24" s="56"/>
      <c r="CC24" s="56"/>
      <c r="CD24" s="56"/>
      <c r="CE24" s="56"/>
      <c r="CF24" s="56"/>
      <c r="CG24" s="56"/>
      <c r="CH24" s="56"/>
      <c r="CI24" s="56"/>
      <c r="CJ24" s="56"/>
      <c r="CK24" s="56"/>
      <c r="CL24" s="56"/>
      <c r="CM24" s="56"/>
      <c r="CN24" s="56"/>
      <c r="CO24" s="56"/>
      <c r="CP24" s="56"/>
      <c r="CQ24" s="56"/>
      <c r="CR24" s="56"/>
      <c r="CS24" s="56"/>
      <c r="CT24" s="56"/>
      <c r="CU24" s="56"/>
      <c r="CV24" s="56"/>
      <c r="CW24" s="56"/>
      <c r="CX24" s="56"/>
      <c r="CY24" s="56"/>
      <c r="CZ24" s="56"/>
      <c r="DA24" s="56"/>
      <c r="DB24" s="56"/>
      <c r="DC24" s="56"/>
      <c r="DD24" s="56"/>
      <c r="DE24" s="56"/>
      <c r="DF24" s="56"/>
      <c r="DG24" s="56"/>
      <c r="DH24" s="56"/>
      <c r="DI24" s="56"/>
      <c r="DJ24" s="56"/>
      <c r="DK24" s="56"/>
      <c r="DL24" s="56"/>
      <c r="DM24" s="56"/>
      <c r="DN24" s="56"/>
      <c r="DO24" s="56"/>
      <c r="DP24" s="56"/>
      <c r="DQ24" s="56"/>
      <c r="DR24" s="56"/>
      <c r="DS24" s="56"/>
      <c r="DT24" s="56"/>
      <c r="DU24" s="56"/>
      <c r="DV24" s="56"/>
      <c r="DW24" s="56"/>
      <c r="DX24" s="56"/>
      <c r="DY24" s="56"/>
      <c r="DZ24" s="56"/>
      <c r="EA24" s="56">
        <v>11.09</v>
      </c>
      <c r="EB24" s="56">
        <v>11.03</v>
      </c>
      <c r="EC24" s="56">
        <v>11.01</v>
      </c>
      <c r="ED24" s="56">
        <v>10.98</v>
      </c>
      <c r="EE24" s="56">
        <v>10.95</v>
      </c>
      <c r="EF24" s="56">
        <v>10.92</v>
      </c>
      <c r="EG24" s="56">
        <v>10.9</v>
      </c>
      <c r="EH24" s="56">
        <v>10.87</v>
      </c>
      <c r="EI24" s="56">
        <v>10.84</v>
      </c>
      <c r="EJ24" s="56">
        <v>10.82</v>
      </c>
      <c r="EK24" s="56">
        <v>10.79</v>
      </c>
      <c r="EL24" s="56">
        <v>10.76</v>
      </c>
      <c r="EM24" s="56">
        <v>10.73</v>
      </c>
      <c r="EN24" s="56">
        <v>10.71</v>
      </c>
      <c r="EO24" s="56">
        <v>10.71</v>
      </c>
      <c r="EP24" s="56">
        <v>10.71</v>
      </c>
      <c r="EQ24" s="56">
        <v>10.71</v>
      </c>
      <c r="ER24" s="56">
        <v>10.71</v>
      </c>
      <c r="ES24" s="56"/>
      <c r="ET24" s="56"/>
    </row>
    <row r="25" spans="1:150" s="59" customFormat="1" hidden="1" outlineLevel="1">
      <c r="A25" s="59" t="s">
        <v>113</v>
      </c>
      <c r="B25" s="60" t="s">
        <v>90</v>
      </c>
      <c r="C25" s="59" t="s">
        <v>95</v>
      </c>
      <c r="D25" s="56"/>
      <c r="E25" s="56"/>
      <c r="F25" s="56"/>
      <c r="G25" s="56"/>
      <c r="H25" s="56"/>
      <c r="I25" s="56"/>
      <c r="J25" s="56"/>
      <c r="K25" s="56"/>
      <c r="L25" s="56"/>
      <c r="M25" s="56"/>
      <c r="N25" s="56"/>
      <c r="O25" s="56"/>
      <c r="P25" s="56"/>
      <c r="Q25" s="56"/>
      <c r="R25" s="56"/>
      <c r="S25" s="56"/>
      <c r="T25" s="56"/>
      <c r="U25" s="56"/>
      <c r="V25" s="56"/>
      <c r="W25" s="56"/>
      <c r="X25" s="56"/>
      <c r="Y25" s="56"/>
      <c r="Z25" s="56"/>
      <c r="AA25" s="56"/>
      <c r="AB25" s="56"/>
      <c r="AC25" s="56"/>
      <c r="AD25" s="56"/>
      <c r="AE25" s="56"/>
      <c r="AF25" s="56"/>
      <c r="AG25" s="56"/>
      <c r="AH25" s="56"/>
      <c r="AI25" s="56"/>
      <c r="AJ25" s="56"/>
      <c r="AK25" s="56"/>
      <c r="AL25" s="56"/>
      <c r="AM25" s="56"/>
      <c r="AN25" s="56"/>
      <c r="AO25" s="56"/>
      <c r="AP25" s="56"/>
      <c r="AQ25" s="56"/>
      <c r="AR25" s="56"/>
      <c r="AS25" s="56"/>
      <c r="AT25" s="56"/>
      <c r="AU25" s="56"/>
      <c r="AV25" s="56"/>
      <c r="AW25" s="56"/>
      <c r="AX25" s="56"/>
      <c r="AY25" s="56"/>
      <c r="AZ25" s="56"/>
      <c r="BA25" s="56"/>
      <c r="BB25" s="56"/>
      <c r="BC25" s="56"/>
      <c r="BD25" s="56"/>
      <c r="BE25" s="56"/>
      <c r="BF25" s="56"/>
      <c r="BG25" s="56"/>
      <c r="BH25" s="56"/>
      <c r="BI25" s="56"/>
      <c r="BJ25" s="56"/>
      <c r="BK25" s="56"/>
      <c r="BL25" s="56"/>
      <c r="BM25" s="56"/>
      <c r="BN25" s="56"/>
      <c r="BO25" s="56"/>
      <c r="BP25" s="56"/>
      <c r="BQ25" s="56"/>
      <c r="BR25" s="56"/>
      <c r="BS25" s="56"/>
      <c r="BT25" s="56"/>
      <c r="BU25" s="56"/>
      <c r="BV25" s="56"/>
      <c r="BW25" s="56"/>
      <c r="BX25" s="56"/>
      <c r="BY25" s="56"/>
      <c r="BZ25" s="56"/>
      <c r="CA25" s="56"/>
      <c r="CB25" s="56"/>
      <c r="CC25" s="56"/>
      <c r="CD25" s="56"/>
      <c r="CE25" s="56"/>
      <c r="CF25" s="56"/>
      <c r="CG25" s="56"/>
      <c r="CH25" s="56"/>
      <c r="CI25" s="56"/>
      <c r="CJ25" s="56"/>
      <c r="CK25" s="56"/>
      <c r="CL25" s="56"/>
      <c r="CM25" s="56"/>
      <c r="CN25" s="56"/>
      <c r="CO25" s="56"/>
      <c r="CP25" s="56"/>
      <c r="CQ25" s="56"/>
      <c r="CR25" s="56"/>
      <c r="CS25" s="56"/>
      <c r="CT25" s="56"/>
      <c r="CU25" s="56"/>
      <c r="CV25" s="56"/>
      <c r="CW25" s="56"/>
      <c r="CX25" s="56"/>
      <c r="CY25" s="56"/>
      <c r="CZ25" s="56"/>
      <c r="DA25" s="56"/>
      <c r="DB25" s="56"/>
      <c r="DC25" s="56"/>
      <c r="DD25" s="56"/>
      <c r="DE25" s="56"/>
      <c r="DF25" s="56"/>
      <c r="DG25" s="56"/>
      <c r="DH25" s="56"/>
      <c r="DI25" s="56"/>
      <c r="DJ25" s="56"/>
      <c r="DK25" s="56"/>
      <c r="DL25" s="56"/>
      <c r="DM25" s="56"/>
      <c r="DN25" s="56"/>
      <c r="DO25" s="56"/>
      <c r="DP25" s="56"/>
      <c r="DQ25" s="56"/>
      <c r="DR25" s="56"/>
      <c r="DS25" s="56"/>
      <c r="DT25" s="56"/>
      <c r="DU25" s="56"/>
      <c r="DV25" s="56"/>
      <c r="DW25" s="56"/>
      <c r="DX25" s="56"/>
      <c r="DY25" s="56"/>
      <c r="DZ25" s="56"/>
      <c r="EA25" s="58">
        <v>8.83</v>
      </c>
      <c r="EB25" s="58">
        <v>8.7899999999999991</v>
      </c>
      <c r="EC25" s="58">
        <v>8.76</v>
      </c>
      <c r="ED25" s="58">
        <v>8.74</v>
      </c>
      <c r="EE25" s="58">
        <v>8.7200000000000006</v>
      </c>
      <c r="EF25" s="58">
        <v>8.6999999999999993</v>
      </c>
      <c r="EG25" s="58">
        <v>8.68</v>
      </c>
      <c r="EH25" s="58">
        <v>8.65</v>
      </c>
      <c r="EI25" s="58">
        <v>8.6300000000000008</v>
      </c>
      <c r="EJ25" s="58">
        <v>8.61</v>
      </c>
      <c r="EK25" s="58">
        <v>8.59</v>
      </c>
      <c r="EL25" s="58">
        <v>8.57</v>
      </c>
      <c r="EM25" s="58">
        <v>8.5500000000000007</v>
      </c>
      <c r="EN25" s="58">
        <v>8.5299999999999994</v>
      </c>
      <c r="EO25" s="58">
        <v>8.5299999999999994</v>
      </c>
      <c r="EP25" s="58">
        <v>8.5299999999999994</v>
      </c>
      <c r="EQ25" s="58">
        <v>8.5299999999999994</v>
      </c>
      <c r="ER25" s="58">
        <v>8.5299999999999994</v>
      </c>
      <c r="ES25" s="56"/>
      <c r="ET25" s="56"/>
    </row>
    <row r="26" spans="1:150" s="59" customFormat="1" collapsed="1">
      <c r="A26" s="59" t="s">
        <v>117</v>
      </c>
      <c r="B26" s="59" t="s">
        <v>114</v>
      </c>
      <c r="C26" s="59" t="s">
        <v>115</v>
      </c>
      <c r="D26" s="16"/>
      <c r="E26" s="16"/>
      <c r="F26" s="16"/>
      <c r="G26" s="16"/>
      <c r="H26" s="16"/>
      <c r="I26" s="16"/>
      <c r="J26" s="16"/>
      <c r="K26" s="16"/>
      <c r="L26" s="16"/>
      <c r="M26" s="16"/>
      <c r="N26" s="16"/>
      <c r="O26" s="16"/>
      <c r="P26" s="16"/>
      <c r="Q26" s="16"/>
      <c r="R26" s="16"/>
      <c r="S26" s="16"/>
      <c r="T26" s="16"/>
      <c r="U26" s="16"/>
      <c r="V26" s="16"/>
      <c r="W26" s="16"/>
      <c r="X26" s="16"/>
      <c r="Y26" s="16"/>
      <c r="Z26" s="16"/>
      <c r="AA26" s="16"/>
      <c r="AB26" s="16"/>
      <c r="AC26" s="16"/>
      <c r="AD26" s="16"/>
      <c r="AE26" s="16"/>
      <c r="AF26" s="16"/>
      <c r="AG26" s="16"/>
      <c r="AH26" s="16"/>
      <c r="AI26" s="16"/>
      <c r="AJ26" s="16"/>
      <c r="AK26" s="16"/>
      <c r="AL26" s="16"/>
      <c r="AM26" s="16"/>
      <c r="AN26" s="16"/>
      <c r="AO26" s="16"/>
      <c r="AP26" s="16"/>
      <c r="AQ26" s="16"/>
      <c r="AR26" s="16"/>
      <c r="AS26" s="16"/>
      <c r="AT26" s="16"/>
      <c r="AU26" s="16"/>
      <c r="AV26" s="16"/>
      <c r="AW26" s="16"/>
      <c r="AX26" s="16"/>
      <c r="AY26" s="16"/>
      <c r="AZ26" s="16"/>
      <c r="BA26" s="16"/>
      <c r="BB26" s="16"/>
      <c r="BC26" s="16"/>
      <c r="BD26" s="16"/>
      <c r="BE26" s="16"/>
      <c r="BF26" s="16"/>
      <c r="BG26" s="16"/>
      <c r="BH26" s="16"/>
      <c r="BI26" s="16"/>
      <c r="BJ26" s="16"/>
      <c r="BK26" s="16"/>
      <c r="BL26" s="16"/>
      <c r="BM26" s="16"/>
      <c r="BN26" s="16"/>
      <c r="BO26" s="16"/>
      <c r="BP26" s="16"/>
      <c r="BQ26" s="16"/>
      <c r="BR26" s="16"/>
      <c r="BS26" s="16"/>
      <c r="BT26" s="16"/>
      <c r="BU26" s="16"/>
      <c r="BV26" s="16"/>
      <c r="BW26" s="16"/>
      <c r="BX26" s="16"/>
      <c r="BY26" s="16"/>
      <c r="BZ26" s="16"/>
      <c r="CA26" s="16"/>
      <c r="CB26" s="16"/>
      <c r="CC26" s="16"/>
      <c r="CD26" s="16"/>
      <c r="CE26" s="16"/>
      <c r="CF26" s="16"/>
      <c r="CG26" s="16"/>
      <c r="CH26" s="16"/>
      <c r="CI26" s="16"/>
      <c r="CJ26" s="16"/>
      <c r="CK26" s="16"/>
      <c r="CL26" s="16"/>
      <c r="CM26" s="16"/>
      <c r="CN26" s="16"/>
      <c r="CO26" s="16"/>
      <c r="CP26" s="16"/>
      <c r="CQ26" s="16"/>
      <c r="CR26" s="16"/>
      <c r="CS26" s="16"/>
      <c r="CT26" s="16"/>
      <c r="CU26" s="16"/>
      <c r="CV26" s="16"/>
      <c r="CW26" s="16"/>
      <c r="CX26" s="16"/>
      <c r="CY26" s="16"/>
      <c r="CZ26" s="16"/>
      <c r="DA26" s="16"/>
      <c r="DB26" s="16"/>
      <c r="DC26" s="16"/>
      <c r="DD26" s="16"/>
      <c r="DE26" s="16"/>
      <c r="DF26" s="16"/>
      <c r="DG26" s="16"/>
      <c r="DH26" s="16"/>
      <c r="DI26" s="16"/>
      <c r="DJ26" s="16"/>
      <c r="DK26" s="16"/>
      <c r="DL26" s="16"/>
      <c r="DM26" s="16"/>
      <c r="DN26" s="16"/>
      <c r="DO26" s="16"/>
      <c r="DP26" s="16"/>
      <c r="DQ26" s="16"/>
      <c r="DR26" s="16"/>
      <c r="DS26" s="16"/>
      <c r="DT26" s="16"/>
      <c r="DU26" s="16"/>
      <c r="DV26" s="16"/>
      <c r="DW26" s="16"/>
      <c r="DX26" s="16"/>
      <c r="DY26" s="16"/>
      <c r="DZ26" s="16"/>
      <c r="EA26" s="16"/>
      <c r="EB26" s="16"/>
      <c r="EC26" s="16"/>
      <c r="ED26" s="16"/>
      <c r="EE26" s="16"/>
      <c r="EF26" s="16"/>
      <c r="EG26" s="16"/>
      <c r="EH26" s="16"/>
      <c r="EI26" s="16"/>
      <c r="EJ26" s="16"/>
      <c r="EK26" s="16"/>
      <c r="EL26" s="16"/>
      <c r="EM26" s="16"/>
      <c r="EN26" s="16"/>
      <c r="EO26" s="16"/>
      <c r="EP26" s="16"/>
      <c r="EQ26" s="16"/>
      <c r="ER26" s="16"/>
      <c r="ES26" s="16"/>
      <c r="ET26" s="16"/>
    </row>
    <row r="27" spans="1:150" ht="15.75">
      <c r="A27" s="17" t="s">
        <v>117</v>
      </c>
      <c r="B27" s="17" t="s">
        <v>116</v>
      </c>
      <c r="C27" s="64" t="s">
        <v>118</v>
      </c>
      <c r="D27" s="64" t="s">
        <v>119</v>
      </c>
      <c r="E27" s="64" t="s">
        <v>120</v>
      </c>
      <c r="F27" s="64"/>
      <c r="H27"/>
    </row>
    <row r="28" spans="1:150">
      <c r="B28" s="17" t="s">
        <v>121</v>
      </c>
      <c r="C28" s="65">
        <v>50.62</v>
      </c>
      <c r="D28" s="66">
        <v>48.09</v>
      </c>
      <c r="E28" s="65">
        <v>45.69</v>
      </c>
      <c r="G28" s="67"/>
    </row>
    <row r="29" spans="1:150">
      <c r="D29" s="66"/>
    </row>
    <row r="30" spans="1:150">
      <c r="A30" s="17" t="s">
        <v>151</v>
      </c>
      <c r="B30" s="17" t="s">
        <v>121</v>
      </c>
      <c r="C30" s="64" t="s">
        <v>153</v>
      </c>
      <c r="D30" s="64" t="s">
        <v>154</v>
      </c>
      <c r="E30" s="64" t="s">
        <v>155</v>
      </c>
      <c r="F30" s="64" t="s">
        <v>156</v>
      </c>
      <c r="G30" s="64" t="s">
        <v>157</v>
      </c>
      <c r="H30" s="64" t="s">
        <v>158</v>
      </c>
    </row>
    <row r="31" spans="1:150">
      <c r="A31" s="17" t="s">
        <v>117</v>
      </c>
      <c r="B31" s="17" t="s">
        <v>152</v>
      </c>
      <c r="C31" s="17">
        <v>25.01</v>
      </c>
      <c r="D31" s="74">
        <v>22.76</v>
      </c>
      <c r="E31" s="74">
        <v>17.670000000000002</v>
      </c>
      <c r="F31" s="75">
        <v>16.649999999999999</v>
      </c>
      <c r="G31" s="74">
        <v>12.36</v>
      </c>
      <c r="H31" s="75">
        <v>8.0500000000000007</v>
      </c>
    </row>
  </sheetData>
  <hyperlinks>
    <hyperlink ref="A1" location="Index!A1" display="Go to Index" xr:uid="{00000000-0004-0000-1200-000000000000}"/>
    <hyperlink ref="B1" location="Sources!A1" display="Go to Sources" xr:uid="{00000000-0004-0000-1200-000001000000}"/>
  </hyperlinks>
  <pageMargins left="0.7" right="0.7" top="0.75" bottom="0.75" header="0.3" footer="0.3"/>
  <pageSetup orientation="portrait" horizontalDpi="1200" verticalDpi="12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AI5"/>
  <sheetViews>
    <sheetView zoomScale="80" zoomScaleNormal="80" zoomScalePageLayoutView="80" workbookViewId="0">
      <selection activeCell="J3" sqref="J3:AH3"/>
    </sheetView>
  </sheetViews>
  <sheetFormatPr defaultColWidth="10.75" defaultRowHeight="15"/>
  <cols>
    <col min="1" max="1" width="22.25" style="17" bestFit="1" customWidth="1"/>
    <col min="2" max="2" width="13.5" style="17" customWidth="1"/>
    <col min="3" max="3" width="10.75" style="17"/>
    <col min="4" max="35" width="4.75" style="17" customWidth="1"/>
    <col min="36" max="16384" width="10.75" style="17"/>
  </cols>
  <sheetData>
    <row r="1" spans="1:35">
      <c r="A1" s="13" t="s">
        <v>27</v>
      </c>
      <c r="B1" s="13" t="s">
        <v>26</v>
      </c>
      <c r="C1" s="16"/>
      <c r="D1" s="16"/>
      <c r="E1" s="16"/>
      <c r="F1" s="16"/>
      <c r="G1" s="16"/>
      <c r="H1" s="16"/>
    </row>
    <row r="2" spans="1:35">
      <c r="A2" s="18" t="s">
        <v>25</v>
      </c>
      <c r="B2" s="18" t="s">
        <v>24</v>
      </c>
      <c r="C2" s="36" t="s">
        <v>23</v>
      </c>
      <c r="D2" s="37">
        <v>1985</v>
      </c>
      <c r="E2" s="37">
        <v>1986</v>
      </c>
      <c r="F2" s="37">
        <v>1987</v>
      </c>
      <c r="G2" s="37">
        <v>1988</v>
      </c>
      <c r="H2" s="37">
        <v>1989</v>
      </c>
      <c r="I2" s="37">
        <v>1990</v>
      </c>
      <c r="J2" s="37">
        <v>1991</v>
      </c>
      <c r="K2" s="37">
        <v>1992</v>
      </c>
      <c r="L2" s="37">
        <v>1993</v>
      </c>
      <c r="M2" s="37">
        <v>1994</v>
      </c>
      <c r="N2" s="37">
        <v>1995</v>
      </c>
      <c r="O2" s="37">
        <v>1996</v>
      </c>
      <c r="P2" s="37">
        <v>1997</v>
      </c>
      <c r="Q2" s="37">
        <v>1998</v>
      </c>
      <c r="R2" s="37">
        <v>1999</v>
      </c>
      <c r="S2" s="37">
        <v>2000</v>
      </c>
      <c r="T2" s="37">
        <v>2001</v>
      </c>
      <c r="U2" s="37">
        <v>2002</v>
      </c>
      <c r="V2" s="37">
        <v>2003</v>
      </c>
      <c r="W2" s="37">
        <v>2004</v>
      </c>
      <c r="X2" s="37">
        <v>2005</v>
      </c>
      <c r="Y2" s="37">
        <v>2006</v>
      </c>
      <c r="Z2" s="37">
        <v>2007</v>
      </c>
      <c r="AA2" s="37">
        <v>2008</v>
      </c>
      <c r="AB2" s="37">
        <v>2009</v>
      </c>
      <c r="AC2" s="37">
        <v>2010</v>
      </c>
      <c r="AD2" s="37">
        <v>2011</v>
      </c>
      <c r="AE2" s="37">
        <v>2012</v>
      </c>
      <c r="AF2" s="37">
        <v>2013</v>
      </c>
      <c r="AG2" s="37">
        <v>2014</v>
      </c>
      <c r="AH2" s="37">
        <v>2015</v>
      </c>
      <c r="AI2" s="37">
        <v>2016</v>
      </c>
    </row>
    <row r="3" spans="1:35">
      <c r="A3" s="17" t="s">
        <v>56</v>
      </c>
      <c r="B3" s="38" t="s">
        <v>57</v>
      </c>
      <c r="C3" s="17" t="s">
        <v>58</v>
      </c>
      <c r="D3" s="37">
        <v>5</v>
      </c>
      <c r="E3" s="37">
        <v>5</v>
      </c>
      <c r="F3" s="37">
        <v>10</v>
      </c>
      <c r="G3" s="37">
        <v>10</v>
      </c>
      <c r="H3" s="37">
        <v>10</v>
      </c>
      <c r="I3" s="37">
        <v>10</v>
      </c>
      <c r="J3" s="37">
        <v>10</v>
      </c>
      <c r="K3" s="37">
        <v>10</v>
      </c>
      <c r="L3" s="37">
        <v>10</v>
      </c>
      <c r="M3" s="37">
        <v>20</v>
      </c>
      <c r="N3" s="37">
        <v>20</v>
      </c>
      <c r="O3" s="37">
        <v>20</v>
      </c>
      <c r="P3" s="37">
        <v>20</v>
      </c>
      <c r="Q3" s="37">
        <v>20</v>
      </c>
      <c r="R3" s="37">
        <v>25</v>
      </c>
      <c r="S3" s="37">
        <v>25</v>
      </c>
      <c r="T3" s="37">
        <v>25</v>
      </c>
      <c r="U3" s="37">
        <v>25</v>
      </c>
      <c r="V3" s="37">
        <v>25</v>
      </c>
      <c r="W3" s="37">
        <v>25</v>
      </c>
      <c r="X3" s="37">
        <v>25</v>
      </c>
      <c r="Y3" s="37">
        <v>25</v>
      </c>
      <c r="Z3" s="37">
        <v>25</v>
      </c>
      <c r="AA3" s="37">
        <v>25</v>
      </c>
      <c r="AB3" s="37">
        <v>25</v>
      </c>
      <c r="AC3" s="37">
        <v>25</v>
      </c>
      <c r="AD3" s="37">
        <v>25</v>
      </c>
      <c r="AE3" s="37">
        <v>25</v>
      </c>
      <c r="AF3" s="37">
        <v>25</v>
      </c>
      <c r="AG3" s="37">
        <v>25</v>
      </c>
      <c r="AH3" s="37">
        <v>25</v>
      </c>
      <c r="AI3" s="37">
        <v>25</v>
      </c>
    </row>
    <row r="5" spans="1:35">
      <c r="A5" s="17" t="s">
        <v>59</v>
      </c>
    </row>
  </sheetData>
  <hyperlinks>
    <hyperlink ref="A1" location="Index!A1" display="Go to Index" xr:uid="{00000000-0004-0000-1300-000000000000}"/>
    <hyperlink ref="B1" location="Sources!A1" display="Go to Sources" xr:uid="{00000000-0004-0000-1300-000001000000}"/>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LC319"/>
  <sheetViews>
    <sheetView workbookViewId="0">
      <selection activeCell="D7" sqref="D7:LC7"/>
    </sheetView>
  </sheetViews>
  <sheetFormatPr defaultColWidth="10.75" defaultRowHeight="15"/>
  <cols>
    <col min="1" max="1" width="16.25" style="17" bestFit="1" customWidth="1"/>
    <col min="2" max="2" width="12.25" style="17" bestFit="1" customWidth="1"/>
    <col min="3" max="3" width="18.5" style="17" bestFit="1" customWidth="1"/>
    <col min="4" max="19" width="3.75" style="17" bestFit="1" customWidth="1"/>
    <col min="20" max="30" width="5" style="17" bestFit="1" customWidth="1"/>
    <col min="31" max="16384" width="10.75" style="17"/>
  </cols>
  <sheetData>
    <row r="1" spans="1:315">
      <c r="A1" s="13" t="s">
        <v>27</v>
      </c>
      <c r="B1" s="13" t="s">
        <v>26</v>
      </c>
      <c r="C1" s="16"/>
    </row>
    <row r="2" spans="1:315">
      <c r="A2" s="18" t="s">
        <v>25</v>
      </c>
      <c r="B2" s="18" t="s">
        <v>24</v>
      </c>
      <c r="C2" s="18" t="s">
        <v>23</v>
      </c>
      <c r="D2" s="16">
        <v>1990</v>
      </c>
      <c r="E2" s="16">
        <v>1991</v>
      </c>
      <c r="F2" s="16">
        <v>1992</v>
      </c>
      <c r="G2" s="16">
        <v>1993</v>
      </c>
      <c r="H2" s="16">
        <v>1994</v>
      </c>
      <c r="I2" s="16">
        <v>1995</v>
      </c>
      <c r="J2" s="16">
        <v>1996</v>
      </c>
      <c r="K2" s="16">
        <v>1997</v>
      </c>
      <c r="L2" s="16">
        <v>1998</v>
      </c>
      <c r="M2" s="16">
        <v>1999</v>
      </c>
      <c r="N2" s="16">
        <v>2000</v>
      </c>
      <c r="O2" s="16">
        <v>2001</v>
      </c>
      <c r="P2" s="16">
        <v>2002</v>
      </c>
      <c r="Q2" s="16">
        <v>2003</v>
      </c>
      <c r="R2" s="16">
        <v>2004</v>
      </c>
      <c r="S2" s="16">
        <v>2005</v>
      </c>
      <c r="T2" s="16">
        <v>2006</v>
      </c>
      <c r="U2" s="16">
        <v>2007</v>
      </c>
      <c r="V2" s="16">
        <v>2008</v>
      </c>
      <c r="W2" s="16">
        <v>2009</v>
      </c>
      <c r="X2" s="16">
        <v>2010</v>
      </c>
      <c r="Y2" s="16">
        <v>2011</v>
      </c>
      <c r="Z2" s="16">
        <v>2012</v>
      </c>
      <c r="AA2" s="16">
        <v>2013</v>
      </c>
      <c r="AB2" s="16">
        <v>2014</v>
      </c>
      <c r="AC2" s="16">
        <v>2015</v>
      </c>
      <c r="AD2" s="16">
        <v>2016</v>
      </c>
    </row>
    <row r="3" spans="1:315">
      <c r="A3" s="17" t="s">
        <v>45</v>
      </c>
      <c r="B3" s="19" t="s">
        <v>46</v>
      </c>
      <c r="C3" s="17" t="s">
        <v>47</v>
      </c>
      <c r="D3" s="16"/>
      <c r="E3" s="16"/>
      <c r="F3" s="16"/>
      <c r="G3" s="16"/>
      <c r="H3" s="16"/>
      <c r="I3" s="16"/>
      <c r="J3" s="16"/>
      <c r="K3" s="16"/>
      <c r="L3" s="16"/>
      <c r="M3" s="16"/>
      <c r="N3" s="16">
        <v>19</v>
      </c>
      <c r="O3" s="16">
        <v>37</v>
      </c>
      <c r="P3" s="16">
        <v>78</v>
      </c>
      <c r="Q3" s="16">
        <v>144</v>
      </c>
      <c r="R3" s="16">
        <v>266</v>
      </c>
      <c r="S3" s="16">
        <v>631</v>
      </c>
      <c r="T3" s="16">
        <v>1079</v>
      </c>
      <c r="U3" s="16">
        <v>1447</v>
      </c>
      <c r="V3" s="16">
        <v>1976</v>
      </c>
      <c r="W3" s="16">
        <v>2704</v>
      </c>
      <c r="X3" s="16">
        <v>4472</v>
      </c>
      <c r="Y3" s="16">
        <v>6618</v>
      </c>
      <c r="Z3" s="16">
        <v>8113</v>
      </c>
      <c r="AA3" s="16">
        <v>8625</v>
      </c>
      <c r="AB3" s="16">
        <v>9609</v>
      </c>
      <c r="AC3" s="16">
        <v>9529</v>
      </c>
      <c r="AD3" s="16">
        <v>9614</v>
      </c>
    </row>
    <row r="7" spans="1:315">
      <c r="A7" s="112" t="s">
        <v>301</v>
      </c>
      <c r="B7" s="112" t="s">
        <v>302</v>
      </c>
      <c r="C7" s="112" t="s">
        <v>303</v>
      </c>
      <c r="D7" s="17">
        <v>0</v>
      </c>
      <c r="E7" s="17">
        <v>0</v>
      </c>
      <c r="F7" s="17">
        <v>0</v>
      </c>
      <c r="G7" s="17">
        <v>0</v>
      </c>
      <c r="H7" s="17">
        <v>0</v>
      </c>
      <c r="I7" s="17">
        <v>0</v>
      </c>
      <c r="J7" s="17">
        <v>0</v>
      </c>
      <c r="K7" s="17">
        <v>0</v>
      </c>
      <c r="L7" s="17">
        <v>0</v>
      </c>
      <c r="M7" s="17">
        <v>0</v>
      </c>
      <c r="N7" s="17">
        <v>0</v>
      </c>
      <c r="O7" s="17">
        <v>0</v>
      </c>
      <c r="P7" s="17">
        <v>0</v>
      </c>
      <c r="Q7" s="17">
        <v>0</v>
      </c>
      <c r="R7" s="17">
        <v>0</v>
      </c>
      <c r="S7" s="17">
        <v>0</v>
      </c>
      <c r="T7" s="17">
        <v>0</v>
      </c>
      <c r="U7" s="17">
        <v>0</v>
      </c>
      <c r="V7" s="17">
        <v>0</v>
      </c>
      <c r="W7" s="17">
        <v>0</v>
      </c>
      <c r="X7" s="17">
        <v>0</v>
      </c>
      <c r="Y7" s="17">
        <v>0</v>
      </c>
      <c r="Z7" s="17">
        <v>0</v>
      </c>
      <c r="AA7" s="17">
        <v>0</v>
      </c>
      <c r="AB7" s="17">
        <v>0</v>
      </c>
      <c r="AC7" s="17">
        <v>0</v>
      </c>
      <c r="AD7" s="17">
        <v>0</v>
      </c>
      <c r="AE7" s="17">
        <v>0</v>
      </c>
      <c r="AF7" s="17">
        <v>0</v>
      </c>
      <c r="AG7" s="17">
        <v>0</v>
      </c>
      <c r="AH7" s="17">
        <v>0</v>
      </c>
      <c r="AI7" s="17">
        <v>0</v>
      </c>
      <c r="AJ7" s="17">
        <v>0</v>
      </c>
      <c r="AK7" s="17">
        <v>0</v>
      </c>
      <c r="AL7" s="17">
        <v>0</v>
      </c>
      <c r="AM7" s="17">
        <v>0</v>
      </c>
      <c r="AN7" s="17">
        <v>0</v>
      </c>
      <c r="AO7" s="17">
        <v>0</v>
      </c>
      <c r="AP7" s="17">
        <v>0</v>
      </c>
      <c r="AQ7" s="17">
        <v>0</v>
      </c>
      <c r="AR7" s="17">
        <v>0</v>
      </c>
      <c r="AS7" s="17">
        <v>0</v>
      </c>
      <c r="AT7" s="17">
        <v>0</v>
      </c>
      <c r="AU7" s="17">
        <v>0</v>
      </c>
      <c r="AV7" s="17">
        <v>0</v>
      </c>
      <c r="AW7" s="17">
        <v>0</v>
      </c>
      <c r="AX7" s="17">
        <v>0</v>
      </c>
      <c r="AY7" s="17">
        <v>0</v>
      </c>
      <c r="AZ7" s="17">
        <v>0</v>
      </c>
      <c r="BA7" s="17">
        <v>0</v>
      </c>
      <c r="BB7" s="17">
        <v>0</v>
      </c>
      <c r="BC7" s="17">
        <v>0</v>
      </c>
      <c r="BD7" s="17">
        <v>0</v>
      </c>
      <c r="BE7" s="17">
        <v>0</v>
      </c>
      <c r="BF7" s="17">
        <v>0</v>
      </c>
      <c r="BG7" s="17">
        <v>0</v>
      </c>
      <c r="BH7" s="17">
        <v>0</v>
      </c>
      <c r="BI7" s="17">
        <v>0</v>
      </c>
      <c r="BJ7" s="17">
        <v>0</v>
      </c>
      <c r="BK7" s="17">
        <v>0</v>
      </c>
      <c r="BL7" s="17">
        <v>0</v>
      </c>
      <c r="BM7" s="17">
        <v>0</v>
      </c>
      <c r="BN7" s="17">
        <v>0</v>
      </c>
      <c r="BO7" s="17">
        <v>0</v>
      </c>
      <c r="BP7" s="17">
        <v>0</v>
      </c>
      <c r="BQ7" s="17">
        <v>0</v>
      </c>
      <c r="BR7" s="17">
        <v>0</v>
      </c>
      <c r="BS7" s="17">
        <v>0</v>
      </c>
      <c r="BT7" s="17">
        <v>0</v>
      </c>
      <c r="BU7" s="17">
        <v>0</v>
      </c>
      <c r="BV7" s="17">
        <v>0</v>
      </c>
      <c r="BW7" s="17">
        <v>0</v>
      </c>
      <c r="BX7" s="17">
        <v>0</v>
      </c>
      <c r="BY7" s="17">
        <v>0</v>
      </c>
      <c r="BZ7" s="17">
        <v>0</v>
      </c>
      <c r="CA7" s="17">
        <v>0</v>
      </c>
      <c r="CB7" s="17">
        <v>0</v>
      </c>
      <c r="CC7" s="17">
        <v>0</v>
      </c>
      <c r="CD7" s="17">
        <v>0</v>
      </c>
      <c r="CE7" s="17">
        <v>0</v>
      </c>
      <c r="CF7" s="17">
        <v>0</v>
      </c>
      <c r="CG7" s="17">
        <v>0</v>
      </c>
      <c r="CH7" s="17">
        <v>0</v>
      </c>
      <c r="CI7" s="17">
        <v>0</v>
      </c>
      <c r="CJ7" s="17">
        <v>0</v>
      </c>
      <c r="CK7" s="17">
        <v>0</v>
      </c>
      <c r="CL7" s="17">
        <v>0</v>
      </c>
      <c r="CM7" s="17">
        <v>0</v>
      </c>
      <c r="CN7" s="17">
        <v>0</v>
      </c>
      <c r="CO7" s="17">
        <v>0</v>
      </c>
      <c r="CP7" s="17">
        <v>0</v>
      </c>
      <c r="CQ7" s="17">
        <v>0</v>
      </c>
      <c r="CR7" s="17">
        <v>0</v>
      </c>
      <c r="CS7" s="17">
        <v>0</v>
      </c>
      <c r="CT7" s="17">
        <v>0</v>
      </c>
      <c r="CU7" s="17">
        <v>0</v>
      </c>
      <c r="CV7" s="17">
        <v>0</v>
      </c>
      <c r="CW7" s="17">
        <v>0</v>
      </c>
      <c r="CX7" s="17">
        <v>0</v>
      </c>
      <c r="CY7" s="17">
        <v>0</v>
      </c>
      <c r="CZ7" s="17">
        <v>0</v>
      </c>
      <c r="DA7" s="17">
        <v>0</v>
      </c>
      <c r="DB7" s="17">
        <v>0</v>
      </c>
      <c r="DC7" s="17">
        <v>0</v>
      </c>
      <c r="DD7" s="17">
        <v>0</v>
      </c>
      <c r="DE7" s="17">
        <v>0</v>
      </c>
      <c r="DF7" s="17">
        <v>0</v>
      </c>
      <c r="DG7" s="17">
        <v>0</v>
      </c>
      <c r="DH7" s="17">
        <v>0</v>
      </c>
      <c r="DI7" s="17">
        <v>0</v>
      </c>
      <c r="DJ7" s="17">
        <v>0</v>
      </c>
      <c r="DK7" s="17">
        <v>0</v>
      </c>
      <c r="DL7" s="17">
        <v>0</v>
      </c>
      <c r="DM7" s="17">
        <v>0</v>
      </c>
      <c r="DN7" s="17">
        <v>0</v>
      </c>
      <c r="DO7" s="17">
        <v>0</v>
      </c>
      <c r="DP7" s="17">
        <v>0</v>
      </c>
      <c r="DQ7" s="17">
        <v>0</v>
      </c>
      <c r="DR7" s="17">
        <v>0</v>
      </c>
      <c r="DS7" s="17">
        <v>0</v>
      </c>
      <c r="DT7" s="17">
        <v>19</v>
      </c>
      <c r="DU7" s="17">
        <v>19</v>
      </c>
      <c r="DV7" s="17">
        <v>19</v>
      </c>
      <c r="DW7" s="17">
        <v>19</v>
      </c>
      <c r="DX7" s="17">
        <v>19</v>
      </c>
      <c r="DY7" s="17">
        <v>19</v>
      </c>
      <c r="DZ7" s="17">
        <v>19</v>
      </c>
      <c r="EA7" s="17">
        <v>19</v>
      </c>
      <c r="EB7" s="17">
        <v>19</v>
      </c>
      <c r="EC7" s="17">
        <v>19</v>
      </c>
      <c r="ED7" s="17">
        <v>19</v>
      </c>
      <c r="EE7" s="17">
        <v>19</v>
      </c>
      <c r="EF7" s="17">
        <v>37</v>
      </c>
      <c r="EG7" s="17">
        <v>37</v>
      </c>
      <c r="EH7" s="17">
        <v>37</v>
      </c>
      <c r="EI7" s="17">
        <v>37</v>
      </c>
      <c r="EJ7" s="17">
        <v>37</v>
      </c>
      <c r="EK7" s="17">
        <v>37</v>
      </c>
      <c r="EL7" s="17">
        <v>37</v>
      </c>
      <c r="EM7" s="17">
        <v>37</v>
      </c>
      <c r="EN7" s="17">
        <v>37</v>
      </c>
      <c r="EO7" s="17">
        <v>37</v>
      </c>
      <c r="EP7" s="17">
        <v>37</v>
      </c>
      <c r="EQ7" s="17">
        <v>37</v>
      </c>
      <c r="ER7" s="17">
        <v>78</v>
      </c>
      <c r="ES7" s="17">
        <v>78</v>
      </c>
      <c r="ET7" s="17">
        <v>78</v>
      </c>
      <c r="EU7" s="17">
        <v>78</v>
      </c>
      <c r="EV7" s="17">
        <v>78</v>
      </c>
      <c r="EW7" s="17">
        <v>78</v>
      </c>
      <c r="EX7" s="17">
        <v>78</v>
      </c>
      <c r="EY7" s="17">
        <v>78</v>
      </c>
      <c r="EZ7" s="17">
        <v>78</v>
      </c>
      <c r="FA7" s="17">
        <v>78</v>
      </c>
      <c r="FB7" s="17">
        <v>78</v>
      </c>
      <c r="FC7" s="17">
        <v>78</v>
      </c>
      <c r="FD7" s="17">
        <v>144</v>
      </c>
      <c r="FE7" s="17">
        <v>144</v>
      </c>
      <c r="FF7" s="17">
        <v>144</v>
      </c>
      <c r="FG7" s="17">
        <v>144</v>
      </c>
      <c r="FH7" s="17">
        <v>144</v>
      </c>
      <c r="FI7" s="17">
        <v>144</v>
      </c>
      <c r="FJ7" s="17">
        <v>144</v>
      </c>
      <c r="FK7" s="17">
        <v>144</v>
      </c>
      <c r="FL7" s="17">
        <v>144</v>
      </c>
      <c r="FM7" s="17">
        <v>144</v>
      </c>
      <c r="FN7" s="17">
        <v>144</v>
      </c>
      <c r="FO7" s="17">
        <v>144</v>
      </c>
      <c r="FP7" s="17">
        <v>266</v>
      </c>
      <c r="FQ7" s="17">
        <v>266</v>
      </c>
      <c r="FR7" s="17">
        <v>266</v>
      </c>
      <c r="FS7" s="17">
        <v>266</v>
      </c>
      <c r="FT7" s="17">
        <v>266</v>
      </c>
      <c r="FU7" s="17">
        <v>266</v>
      </c>
      <c r="FV7" s="17">
        <v>266</v>
      </c>
      <c r="FW7" s="17">
        <v>266</v>
      </c>
      <c r="FX7" s="17">
        <v>266</v>
      </c>
      <c r="FY7" s="17">
        <v>266</v>
      </c>
      <c r="FZ7" s="17">
        <v>266</v>
      </c>
      <c r="GA7" s="17">
        <v>266</v>
      </c>
      <c r="GB7" s="17">
        <v>631</v>
      </c>
      <c r="GC7" s="17">
        <v>631</v>
      </c>
      <c r="GD7" s="17">
        <v>631</v>
      </c>
      <c r="GE7" s="17">
        <v>631</v>
      </c>
      <c r="GF7" s="17">
        <v>631</v>
      </c>
      <c r="GG7" s="17">
        <v>631</v>
      </c>
      <c r="GH7" s="17">
        <v>631</v>
      </c>
      <c r="GI7" s="17">
        <v>631</v>
      </c>
      <c r="GJ7" s="17">
        <v>631</v>
      </c>
      <c r="GK7" s="17">
        <v>631</v>
      </c>
      <c r="GL7" s="17">
        <v>631</v>
      </c>
      <c r="GM7" s="17">
        <v>631</v>
      </c>
      <c r="GN7" s="17">
        <v>1079</v>
      </c>
      <c r="GO7" s="17">
        <v>1079</v>
      </c>
      <c r="GP7" s="17">
        <v>1079</v>
      </c>
      <c r="GQ7" s="17">
        <v>1079</v>
      </c>
      <c r="GR7" s="17">
        <v>1079</v>
      </c>
      <c r="GS7" s="17">
        <v>1079</v>
      </c>
      <c r="GT7" s="17">
        <v>1079</v>
      </c>
      <c r="GU7" s="17">
        <v>1079</v>
      </c>
      <c r="GV7" s="17">
        <v>1079</v>
      </c>
      <c r="GW7" s="17">
        <v>1079</v>
      </c>
      <c r="GX7" s="17">
        <v>1079</v>
      </c>
      <c r="GY7" s="17">
        <v>1079</v>
      </c>
      <c r="GZ7" s="17">
        <v>1447</v>
      </c>
      <c r="HA7" s="17">
        <v>1447</v>
      </c>
      <c r="HB7" s="17">
        <v>1447</v>
      </c>
      <c r="HC7" s="17">
        <v>1447</v>
      </c>
      <c r="HD7" s="17">
        <v>1447</v>
      </c>
      <c r="HE7" s="17">
        <v>1447</v>
      </c>
      <c r="HF7" s="17">
        <v>1447</v>
      </c>
      <c r="HG7" s="17">
        <v>1447</v>
      </c>
      <c r="HH7" s="17">
        <v>1447</v>
      </c>
      <c r="HI7" s="17">
        <v>1447</v>
      </c>
      <c r="HJ7" s="17">
        <v>1447</v>
      </c>
      <c r="HK7" s="17">
        <v>1447</v>
      </c>
      <c r="HL7" s="17">
        <v>1976</v>
      </c>
      <c r="HM7" s="17">
        <v>1976</v>
      </c>
      <c r="HN7" s="17">
        <v>1976</v>
      </c>
      <c r="HO7" s="17">
        <v>1976</v>
      </c>
      <c r="HP7" s="17">
        <v>1976</v>
      </c>
      <c r="HQ7" s="17">
        <v>1976</v>
      </c>
      <c r="HR7" s="17">
        <v>1976</v>
      </c>
      <c r="HS7" s="17">
        <v>1976</v>
      </c>
      <c r="HT7" s="17">
        <v>1976</v>
      </c>
      <c r="HU7" s="17">
        <v>1976</v>
      </c>
      <c r="HV7" s="17">
        <v>1976</v>
      </c>
      <c r="HW7" s="17">
        <v>1976</v>
      </c>
      <c r="HX7" s="17">
        <v>2704</v>
      </c>
      <c r="HY7" s="17">
        <v>2704</v>
      </c>
      <c r="HZ7" s="17">
        <v>2704</v>
      </c>
      <c r="IA7" s="17">
        <v>2704</v>
      </c>
      <c r="IB7" s="17">
        <v>2704</v>
      </c>
      <c r="IC7" s="17">
        <v>2704</v>
      </c>
      <c r="ID7" s="17">
        <v>2704</v>
      </c>
      <c r="IE7" s="17">
        <v>2704</v>
      </c>
      <c r="IF7" s="17">
        <v>2704</v>
      </c>
      <c r="IG7" s="17">
        <v>2704</v>
      </c>
      <c r="IH7" s="17">
        <v>2704</v>
      </c>
      <c r="II7" s="17">
        <v>2704</v>
      </c>
      <c r="IJ7" s="17">
        <v>4472</v>
      </c>
      <c r="IK7" s="17">
        <v>4472</v>
      </c>
      <c r="IL7" s="17">
        <v>4472</v>
      </c>
      <c r="IM7" s="17">
        <v>4472</v>
      </c>
      <c r="IN7" s="17">
        <v>4472</v>
      </c>
      <c r="IO7" s="17">
        <v>4472</v>
      </c>
      <c r="IP7" s="17">
        <v>4472</v>
      </c>
      <c r="IQ7" s="17">
        <v>4472</v>
      </c>
      <c r="IR7" s="17">
        <v>4472</v>
      </c>
      <c r="IS7" s="17">
        <v>4472</v>
      </c>
      <c r="IT7" s="17">
        <v>4472</v>
      </c>
      <c r="IU7" s="17">
        <v>4472</v>
      </c>
      <c r="IV7" s="17">
        <v>6618</v>
      </c>
      <c r="IW7" s="17">
        <v>6618</v>
      </c>
      <c r="IX7" s="17">
        <v>6618</v>
      </c>
      <c r="IY7" s="17">
        <v>6618</v>
      </c>
      <c r="IZ7" s="17">
        <v>6618</v>
      </c>
      <c r="JA7" s="17">
        <v>6618</v>
      </c>
      <c r="JB7" s="17">
        <v>6618</v>
      </c>
      <c r="JC7" s="17">
        <v>6618</v>
      </c>
      <c r="JD7" s="17">
        <v>6618</v>
      </c>
      <c r="JE7" s="17">
        <v>6618</v>
      </c>
      <c r="JF7" s="17">
        <v>6618</v>
      </c>
      <c r="JG7" s="17">
        <v>6618</v>
      </c>
      <c r="JH7" s="17">
        <v>8113</v>
      </c>
      <c r="JI7" s="17">
        <v>8113</v>
      </c>
      <c r="JJ7" s="17">
        <v>8113</v>
      </c>
      <c r="JK7" s="17">
        <v>8113</v>
      </c>
      <c r="JL7" s="17">
        <v>8113</v>
      </c>
      <c r="JM7" s="17">
        <v>8113</v>
      </c>
      <c r="JN7" s="17">
        <v>8113</v>
      </c>
      <c r="JO7" s="17">
        <v>8113</v>
      </c>
      <c r="JP7" s="17">
        <v>8113</v>
      </c>
      <c r="JQ7" s="17">
        <v>8113</v>
      </c>
      <c r="JR7" s="17">
        <v>8113</v>
      </c>
      <c r="JS7" s="17">
        <v>8113</v>
      </c>
      <c r="JT7" s="17">
        <v>8625</v>
      </c>
      <c r="JU7" s="17">
        <v>8625</v>
      </c>
      <c r="JV7" s="17">
        <v>8625</v>
      </c>
      <c r="JW7" s="17">
        <v>8625</v>
      </c>
      <c r="JX7" s="17">
        <v>8625</v>
      </c>
      <c r="JY7" s="17">
        <v>8625</v>
      </c>
      <c r="JZ7" s="17">
        <v>8625</v>
      </c>
      <c r="KA7" s="17">
        <v>8625</v>
      </c>
      <c r="KB7" s="17">
        <v>8625</v>
      </c>
      <c r="KC7" s="17">
        <v>8625</v>
      </c>
      <c r="KD7" s="17">
        <v>8625</v>
      </c>
      <c r="KE7" s="17">
        <v>8625</v>
      </c>
      <c r="KF7" s="17">
        <v>9609</v>
      </c>
      <c r="KG7" s="17">
        <v>9609</v>
      </c>
      <c r="KH7" s="17">
        <v>9609</v>
      </c>
      <c r="KI7" s="17">
        <v>9609</v>
      </c>
      <c r="KJ7" s="17">
        <v>9609</v>
      </c>
      <c r="KK7" s="17">
        <v>9609</v>
      </c>
      <c r="KL7" s="17">
        <v>9609</v>
      </c>
      <c r="KM7" s="17">
        <v>9609</v>
      </c>
      <c r="KN7" s="17">
        <v>9609</v>
      </c>
      <c r="KO7" s="17">
        <v>9609</v>
      </c>
      <c r="KP7" s="17">
        <v>9609</v>
      </c>
      <c r="KQ7" s="17">
        <v>9609</v>
      </c>
      <c r="KR7" s="17">
        <v>9529</v>
      </c>
      <c r="KS7" s="17">
        <v>9529</v>
      </c>
      <c r="KT7" s="17">
        <v>9529</v>
      </c>
      <c r="KU7" s="17">
        <v>9529</v>
      </c>
      <c r="KV7" s="17">
        <v>9529</v>
      </c>
      <c r="KW7" s="17">
        <v>9529</v>
      </c>
      <c r="KX7" s="17">
        <v>9529</v>
      </c>
      <c r="KY7" s="17">
        <v>9529</v>
      </c>
      <c r="KZ7" s="17">
        <v>9529</v>
      </c>
      <c r="LA7" s="17">
        <v>9529</v>
      </c>
      <c r="LB7" s="17">
        <v>9529</v>
      </c>
      <c r="LC7" s="17">
        <v>9529</v>
      </c>
    </row>
    <row r="8" spans="1:315">
      <c r="A8" s="17">
        <f>1990</f>
        <v>1990</v>
      </c>
      <c r="B8" s="17">
        <v>1</v>
      </c>
      <c r="C8" s="17">
        <f>HLOOKUP(A8,$D$2:$AD$3,2,FALSE)</f>
        <v>0</v>
      </c>
    </row>
    <row r="9" spans="1:315">
      <c r="A9" s="17">
        <f>IF(B9=1,A8+1,A8)</f>
        <v>1990</v>
      </c>
      <c r="B9" s="17">
        <v>2</v>
      </c>
      <c r="C9" s="17">
        <f t="shared" ref="C9:C72" si="0">HLOOKUP(A9,$D$2:$AD$3,2,FALSE)</f>
        <v>0</v>
      </c>
    </row>
    <row r="10" spans="1:315">
      <c r="A10" s="17">
        <f t="shared" ref="A10:A73" si="1">IF(B10=1,A9+1,A9)</f>
        <v>1990</v>
      </c>
      <c r="B10" s="17">
        <v>3</v>
      </c>
      <c r="C10" s="17">
        <f t="shared" si="0"/>
        <v>0</v>
      </c>
    </row>
    <row r="11" spans="1:315">
      <c r="A11" s="17">
        <f t="shared" si="1"/>
        <v>1990</v>
      </c>
      <c r="B11" s="17">
        <v>4</v>
      </c>
      <c r="C11" s="17">
        <f t="shared" si="0"/>
        <v>0</v>
      </c>
    </row>
    <row r="12" spans="1:315">
      <c r="A12" s="17">
        <f t="shared" si="1"/>
        <v>1990</v>
      </c>
      <c r="B12" s="17">
        <v>5</v>
      </c>
      <c r="C12" s="17">
        <f t="shared" si="0"/>
        <v>0</v>
      </c>
    </row>
    <row r="13" spans="1:315">
      <c r="A13" s="17">
        <f t="shared" si="1"/>
        <v>1990</v>
      </c>
      <c r="B13" s="17">
        <v>6</v>
      </c>
      <c r="C13" s="17">
        <f t="shared" si="0"/>
        <v>0</v>
      </c>
    </row>
    <row r="14" spans="1:315">
      <c r="A14" s="17">
        <f t="shared" si="1"/>
        <v>1990</v>
      </c>
      <c r="B14" s="17">
        <v>7</v>
      </c>
      <c r="C14" s="17">
        <f t="shared" si="0"/>
        <v>0</v>
      </c>
    </row>
    <row r="15" spans="1:315">
      <c r="A15" s="17">
        <f t="shared" si="1"/>
        <v>1990</v>
      </c>
      <c r="B15" s="17">
        <v>8</v>
      </c>
      <c r="C15" s="17">
        <f t="shared" si="0"/>
        <v>0</v>
      </c>
    </row>
    <row r="16" spans="1:315">
      <c r="A16" s="17">
        <f t="shared" si="1"/>
        <v>1990</v>
      </c>
      <c r="B16" s="17">
        <v>9</v>
      </c>
      <c r="C16" s="17">
        <f t="shared" si="0"/>
        <v>0</v>
      </c>
    </row>
    <row r="17" spans="1:3">
      <c r="A17" s="17">
        <f t="shared" si="1"/>
        <v>1990</v>
      </c>
      <c r="B17" s="17">
        <v>10</v>
      </c>
      <c r="C17" s="17">
        <f t="shared" si="0"/>
        <v>0</v>
      </c>
    </row>
    <row r="18" spans="1:3">
      <c r="A18" s="17">
        <f t="shared" si="1"/>
        <v>1990</v>
      </c>
      <c r="B18" s="17">
        <v>11</v>
      </c>
      <c r="C18" s="17">
        <f t="shared" si="0"/>
        <v>0</v>
      </c>
    </row>
    <row r="19" spans="1:3">
      <c r="A19" s="17">
        <f t="shared" si="1"/>
        <v>1990</v>
      </c>
      <c r="B19" s="17">
        <v>12</v>
      </c>
      <c r="C19" s="17">
        <f t="shared" si="0"/>
        <v>0</v>
      </c>
    </row>
    <row r="20" spans="1:3">
      <c r="A20" s="17">
        <f t="shared" si="1"/>
        <v>1991</v>
      </c>
      <c r="B20" s="17">
        <v>1</v>
      </c>
      <c r="C20" s="17">
        <f t="shared" si="0"/>
        <v>0</v>
      </c>
    </row>
    <row r="21" spans="1:3">
      <c r="A21" s="17">
        <f t="shared" si="1"/>
        <v>1991</v>
      </c>
      <c r="B21" s="17">
        <v>2</v>
      </c>
      <c r="C21" s="17">
        <f t="shared" si="0"/>
        <v>0</v>
      </c>
    </row>
    <row r="22" spans="1:3">
      <c r="A22" s="17">
        <f t="shared" si="1"/>
        <v>1991</v>
      </c>
      <c r="B22" s="17">
        <v>3</v>
      </c>
      <c r="C22" s="17">
        <f t="shared" si="0"/>
        <v>0</v>
      </c>
    </row>
    <row r="23" spans="1:3">
      <c r="A23" s="17">
        <f t="shared" si="1"/>
        <v>1991</v>
      </c>
      <c r="B23" s="17">
        <v>4</v>
      </c>
      <c r="C23" s="17">
        <f t="shared" si="0"/>
        <v>0</v>
      </c>
    </row>
    <row r="24" spans="1:3">
      <c r="A24" s="17">
        <f t="shared" si="1"/>
        <v>1991</v>
      </c>
      <c r="B24" s="17">
        <v>5</v>
      </c>
      <c r="C24" s="17">
        <f t="shared" si="0"/>
        <v>0</v>
      </c>
    </row>
    <row r="25" spans="1:3">
      <c r="A25" s="17">
        <f t="shared" si="1"/>
        <v>1991</v>
      </c>
      <c r="B25" s="17">
        <v>6</v>
      </c>
      <c r="C25" s="17">
        <f t="shared" si="0"/>
        <v>0</v>
      </c>
    </row>
    <row r="26" spans="1:3">
      <c r="A26" s="17">
        <f t="shared" si="1"/>
        <v>1991</v>
      </c>
      <c r="B26" s="17">
        <v>7</v>
      </c>
      <c r="C26" s="17">
        <f t="shared" si="0"/>
        <v>0</v>
      </c>
    </row>
    <row r="27" spans="1:3">
      <c r="A27" s="17">
        <f t="shared" si="1"/>
        <v>1991</v>
      </c>
      <c r="B27" s="17">
        <v>8</v>
      </c>
      <c r="C27" s="17">
        <f t="shared" si="0"/>
        <v>0</v>
      </c>
    </row>
    <row r="28" spans="1:3">
      <c r="A28" s="17">
        <f t="shared" si="1"/>
        <v>1991</v>
      </c>
      <c r="B28" s="17">
        <v>9</v>
      </c>
      <c r="C28" s="17">
        <f t="shared" si="0"/>
        <v>0</v>
      </c>
    </row>
    <row r="29" spans="1:3">
      <c r="A29" s="17">
        <f t="shared" si="1"/>
        <v>1991</v>
      </c>
      <c r="B29" s="17">
        <v>10</v>
      </c>
      <c r="C29" s="17">
        <f t="shared" si="0"/>
        <v>0</v>
      </c>
    </row>
    <row r="30" spans="1:3">
      <c r="A30" s="17">
        <f t="shared" si="1"/>
        <v>1991</v>
      </c>
      <c r="B30" s="17">
        <v>11</v>
      </c>
      <c r="C30" s="17">
        <f t="shared" si="0"/>
        <v>0</v>
      </c>
    </row>
    <row r="31" spans="1:3">
      <c r="A31" s="17">
        <f t="shared" si="1"/>
        <v>1991</v>
      </c>
      <c r="B31" s="17">
        <v>12</v>
      </c>
      <c r="C31" s="17">
        <f t="shared" si="0"/>
        <v>0</v>
      </c>
    </row>
    <row r="32" spans="1:3">
      <c r="A32" s="17">
        <f t="shared" si="1"/>
        <v>1992</v>
      </c>
      <c r="B32" s="17">
        <v>1</v>
      </c>
      <c r="C32" s="17">
        <f t="shared" si="0"/>
        <v>0</v>
      </c>
    </row>
    <row r="33" spans="1:3">
      <c r="A33" s="17">
        <f t="shared" si="1"/>
        <v>1992</v>
      </c>
      <c r="B33" s="17">
        <v>2</v>
      </c>
      <c r="C33" s="17">
        <f t="shared" si="0"/>
        <v>0</v>
      </c>
    </row>
    <row r="34" spans="1:3">
      <c r="A34" s="17">
        <f t="shared" si="1"/>
        <v>1992</v>
      </c>
      <c r="B34" s="17">
        <v>3</v>
      </c>
      <c r="C34" s="17">
        <f t="shared" si="0"/>
        <v>0</v>
      </c>
    </row>
    <row r="35" spans="1:3">
      <c r="A35" s="17">
        <f t="shared" si="1"/>
        <v>1992</v>
      </c>
      <c r="B35" s="17">
        <v>4</v>
      </c>
      <c r="C35" s="17">
        <f t="shared" si="0"/>
        <v>0</v>
      </c>
    </row>
    <row r="36" spans="1:3">
      <c r="A36" s="17">
        <f t="shared" si="1"/>
        <v>1992</v>
      </c>
      <c r="B36" s="17">
        <v>5</v>
      </c>
      <c r="C36" s="17">
        <f t="shared" si="0"/>
        <v>0</v>
      </c>
    </row>
    <row r="37" spans="1:3">
      <c r="A37" s="17">
        <f t="shared" si="1"/>
        <v>1992</v>
      </c>
      <c r="B37" s="17">
        <v>6</v>
      </c>
      <c r="C37" s="17">
        <f t="shared" si="0"/>
        <v>0</v>
      </c>
    </row>
    <row r="38" spans="1:3">
      <c r="A38" s="17">
        <f t="shared" si="1"/>
        <v>1992</v>
      </c>
      <c r="B38" s="17">
        <v>7</v>
      </c>
      <c r="C38" s="17">
        <f t="shared" si="0"/>
        <v>0</v>
      </c>
    </row>
    <row r="39" spans="1:3">
      <c r="A39" s="17">
        <f t="shared" si="1"/>
        <v>1992</v>
      </c>
      <c r="B39" s="17">
        <v>8</v>
      </c>
      <c r="C39" s="17">
        <f t="shared" si="0"/>
        <v>0</v>
      </c>
    </row>
    <row r="40" spans="1:3">
      <c r="A40" s="17">
        <f t="shared" si="1"/>
        <v>1992</v>
      </c>
      <c r="B40" s="17">
        <v>9</v>
      </c>
      <c r="C40" s="17">
        <f t="shared" si="0"/>
        <v>0</v>
      </c>
    </row>
    <row r="41" spans="1:3">
      <c r="A41" s="17">
        <f t="shared" si="1"/>
        <v>1992</v>
      </c>
      <c r="B41" s="17">
        <v>10</v>
      </c>
      <c r="C41" s="17">
        <f t="shared" si="0"/>
        <v>0</v>
      </c>
    </row>
    <row r="42" spans="1:3">
      <c r="A42" s="17">
        <f t="shared" si="1"/>
        <v>1992</v>
      </c>
      <c r="B42" s="17">
        <v>11</v>
      </c>
      <c r="C42" s="17">
        <f t="shared" si="0"/>
        <v>0</v>
      </c>
    </row>
    <row r="43" spans="1:3">
      <c r="A43" s="17">
        <f t="shared" si="1"/>
        <v>1992</v>
      </c>
      <c r="B43" s="17">
        <v>12</v>
      </c>
      <c r="C43" s="17">
        <f t="shared" si="0"/>
        <v>0</v>
      </c>
    </row>
    <row r="44" spans="1:3">
      <c r="A44" s="17">
        <f t="shared" si="1"/>
        <v>1993</v>
      </c>
      <c r="B44" s="17">
        <v>1</v>
      </c>
      <c r="C44" s="17">
        <f t="shared" si="0"/>
        <v>0</v>
      </c>
    </row>
    <row r="45" spans="1:3">
      <c r="A45" s="17">
        <f t="shared" si="1"/>
        <v>1993</v>
      </c>
      <c r="B45" s="17">
        <v>2</v>
      </c>
      <c r="C45" s="17">
        <f t="shared" si="0"/>
        <v>0</v>
      </c>
    </row>
    <row r="46" spans="1:3">
      <c r="A46" s="17">
        <f t="shared" si="1"/>
        <v>1993</v>
      </c>
      <c r="B46" s="17">
        <v>3</v>
      </c>
      <c r="C46" s="17">
        <f t="shared" si="0"/>
        <v>0</v>
      </c>
    </row>
    <row r="47" spans="1:3">
      <c r="A47" s="17">
        <f t="shared" si="1"/>
        <v>1993</v>
      </c>
      <c r="B47" s="17">
        <v>4</v>
      </c>
      <c r="C47" s="17">
        <f t="shared" si="0"/>
        <v>0</v>
      </c>
    </row>
    <row r="48" spans="1:3">
      <c r="A48" s="17">
        <f t="shared" si="1"/>
        <v>1993</v>
      </c>
      <c r="B48" s="17">
        <v>5</v>
      </c>
      <c r="C48" s="17">
        <f t="shared" si="0"/>
        <v>0</v>
      </c>
    </row>
    <row r="49" spans="1:3">
      <c r="A49" s="17">
        <f t="shared" si="1"/>
        <v>1993</v>
      </c>
      <c r="B49" s="17">
        <v>6</v>
      </c>
      <c r="C49" s="17">
        <f t="shared" si="0"/>
        <v>0</v>
      </c>
    </row>
    <row r="50" spans="1:3">
      <c r="A50" s="17">
        <f t="shared" si="1"/>
        <v>1993</v>
      </c>
      <c r="B50" s="17">
        <v>7</v>
      </c>
      <c r="C50" s="17">
        <f t="shared" si="0"/>
        <v>0</v>
      </c>
    </row>
    <row r="51" spans="1:3">
      <c r="A51" s="17">
        <f t="shared" si="1"/>
        <v>1993</v>
      </c>
      <c r="B51" s="17">
        <v>8</v>
      </c>
      <c r="C51" s="17">
        <f t="shared" si="0"/>
        <v>0</v>
      </c>
    </row>
    <row r="52" spans="1:3">
      <c r="A52" s="17">
        <f t="shared" si="1"/>
        <v>1993</v>
      </c>
      <c r="B52" s="17">
        <v>9</v>
      </c>
      <c r="C52" s="17">
        <f t="shared" si="0"/>
        <v>0</v>
      </c>
    </row>
    <row r="53" spans="1:3">
      <c r="A53" s="17">
        <f t="shared" si="1"/>
        <v>1993</v>
      </c>
      <c r="B53" s="17">
        <v>10</v>
      </c>
      <c r="C53" s="17">
        <f t="shared" si="0"/>
        <v>0</v>
      </c>
    </row>
    <row r="54" spans="1:3">
      <c r="A54" s="17">
        <f t="shared" si="1"/>
        <v>1993</v>
      </c>
      <c r="B54" s="17">
        <v>11</v>
      </c>
      <c r="C54" s="17">
        <f t="shared" si="0"/>
        <v>0</v>
      </c>
    </row>
    <row r="55" spans="1:3">
      <c r="A55" s="17">
        <f t="shared" si="1"/>
        <v>1993</v>
      </c>
      <c r="B55" s="17">
        <v>12</v>
      </c>
      <c r="C55" s="17">
        <f t="shared" si="0"/>
        <v>0</v>
      </c>
    </row>
    <row r="56" spans="1:3">
      <c r="A56" s="17">
        <f t="shared" si="1"/>
        <v>1994</v>
      </c>
      <c r="B56" s="17">
        <v>1</v>
      </c>
      <c r="C56" s="17">
        <f t="shared" si="0"/>
        <v>0</v>
      </c>
    </row>
    <row r="57" spans="1:3">
      <c r="A57" s="17">
        <f t="shared" si="1"/>
        <v>1994</v>
      </c>
      <c r="B57" s="17">
        <v>2</v>
      </c>
      <c r="C57" s="17">
        <f t="shared" si="0"/>
        <v>0</v>
      </c>
    </row>
    <row r="58" spans="1:3">
      <c r="A58" s="17">
        <f t="shared" si="1"/>
        <v>1994</v>
      </c>
      <c r="B58" s="17">
        <v>3</v>
      </c>
      <c r="C58" s="17">
        <f t="shared" si="0"/>
        <v>0</v>
      </c>
    </row>
    <row r="59" spans="1:3">
      <c r="A59" s="17">
        <f t="shared" si="1"/>
        <v>1994</v>
      </c>
      <c r="B59" s="17">
        <v>4</v>
      </c>
      <c r="C59" s="17">
        <f t="shared" si="0"/>
        <v>0</v>
      </c>
    </row>
    <row r="60" spans="1:3">
      <c r="A60" s="17">
        <f t="shared" si="1"/>
        <v>1994</v>
      </c>
      <c r="B60" s="17">
        <v>5</v>
      </c>
      <c r="C60" s="17">
        <f t="shared" si="0"/>
        <v>0</v>
      </c>
    </row>
    <row r="61" spans="1:3">
      <c r="A61" s="17">
        <f t="shared" si="1"/>
        <v>1994</v>
      </c>
      <c r="B61" s="17">
        <v>6</v>
      </c>
      <c r="C61" s="17">
        <f t="shared" si="0"/>
        <v>0</v>
      </c>
    </row>
    <row r="62" spans="1:3">
      <c r="A62" s="17">
        <f t="shared" si="1"/>
        <v>1994</v>
      </c>
      <c r="B62" s="17">
        <v>7</v>
      </c>
      <c r="C62" s="17">
        <f t="shared" si="0"/>
        <v>0</v>
      </c>
    </row>
    <row r="63" spans="1:3">
      <c r="A63" s="17">
        <f t="shared" si="1"/>
        <v>1994</v>
      </c>
      <c r="B63" s="17">
        <v>8</v>
      </c>
      <c r="C63" s="17">
        <f t="shared" si="0"/>
        <v>0</v>
      </c>
    </row>
    <row r="64" spans="1:3">
      <c r="A64" s="17">
        <f t="shared" si="1"/>
        <v>1994</v>
      </c>
      <c r="B64" s="17">
        <v>9</v>
      </c>
      <c r="C64" s="17">
        <f t="shared" si="0"/>
        <v>0</v>
      </c>
    </row>
    <row r="65" spans="1:3">
      <c r="A65" s="17">
        <f t="shared" si="1"/>
        <v>1994</v>
      </c>
      <c r="B65" s="17">
        <v>10</v>
      </c>
      <c r="C65" s="17">
        <f t="shared" si="0"/>
        <v>0</v>
      </c>
    </row>
    <row r="66" spans="1:3">
      <c r="A66" s="17">
        <f t="shared" si="1"/>
        <v>1994</v>
      </c>
      <c r="B66" s="17">
        <v>11</v>
      </c>
      <c r="C66" s="17">
        <f t="shared" si="0"/>
        <v>0</v>
      </c>
    </row>
    <row r="67" spans="1:3">
      <c r="A67" s="17">
        <f t="shared" si="1"/>
        <v>1994</v>
      </c>
      <c r="B67" s="17">
        <v>12</v>
      </c>
      <c r="C67" s="17">
        <f t="shared" si="0"/>
        <v>0</v>
      </c>
    </row>
    <row r="68" spans="1:3">
      <c r="A68" s="17">
        <f t="shared" si="1"/>
        <v>1995</v>
      </c>
      <c r="B68" s="17">
        <v>1</v>
      </c>
      <c r="C68" s="17">
        <f t="shared" si="0"/>
        <v>0</v>
      </c>
    </row>
    <row r="69" spans="1:3">
      <c r="A69" s="17">
        <f t="shared" si="1"/>
        <v>1995</v>
      </c>
      <c r="B69" s="17">
        <v>2</v>
      </c>
      <c r="C69" s="17">
        <f t="shared" si="0"/>
        <v>0</v>
      </c>
    </row>
    <row r="70" spans="1:3">
      <c r="A70" s="17">
        <f t="shared" si="1"/>
        <v>1995</v>
      </c>
      <c r="B70" s="17">
        <v>3</v>
      </c>
      <c r="C70" s="17">
        <f t="shared" si="0"/>
        <v>0</v>
      </c>
    </row>
    <row r="71" spans="1:3">
      <c r="A71" s="17">
        <f t="shared" si="1"/>
        <v>1995</v>
      </c>
      <c r="B71" s="17">
        <v>4</v>
      </c>
      <c r="C71" s="17">
        <f t="shared" si="0"/>
        <v>0</v>
      </c>
    </row>
    <row r="72" spans="1:3">
      <c r="A72" s="17">
        <f t="shared" si="1"/>
        <v>1995</v>
      </c>
      <c r="B72" s="17">
        <v>5</v>
      </c>
      <c r="C72" s="17">
        <f t="shared" si="0"/>
        <v>0</v>
      </c>
    </row>
    <row r="73" spans="1:3">
      <c r="A73" s="17">
        <f t="shared" si="1"/>
        <v>1995</v>
      </c>
      <c r="B73" s="17">
        <v>6</v>
      </c>
      <c r="C73" s="17">
        <f t="shared" ref="C73:C136" si="2">HLOOKUP(A73,$D$2:$AD$3,2,FALSE)</f>
        <v>0</v>
      </c>
    </row>
    <row r="74" spans="1:3">
      <c r="A74" s="17">
        <f t="shared" ref="A74:A137" si="3">IF(B74=1,A73+1,A73)</f>
        <v>1995</v>
      </c>
      <c r="B74" s="17">
        <v>7</v>
      </c>
      <c r="C74" s="17">
        <f t="shared" si="2"/>
        <v>0</v>
      </c>
    </row>
    <row r="75" spans="1:3">
      <c r="A75" s="17">
        <f t="shared" si="3"/>
        <v>1995</v>
      </c>
      <c r="B75" s="17">
        <v>8</v>
      </c>
      <c r="C75" s="17">
        <f t="shared" si="2"/>
        <v>0</v>
      </c>
    </row>
    <row r="76" spans="1:3">
      <c r="A76" s="17">
        <f t="shared" si="3"/>
        <v>1995</v>
      </c>
      <c r="B76" s="17">
        <v>9</v>
      </c>
      <c r="C76" s="17">
        <f t="shared" si="2"/>
        <v>0</v>
      </c>
    </row>
    <row r="77" spans="1:3">
      <c r="A77" s="17">
        <f t="shared" si="3"/>
        <v>1995</v>
      </c>
      <c r="B77" s="17">
        <v>10</v>
      </c>
      <c r="C77" s="17">
        <f t="shared" si="2"/>
        <v>0</v>
      </c>
    </row>
    <row r="78" spans="1:3">
      <c r="A78" s="17">
        <f t="shared" si="3"/>
        <v>1995</v>
      </c>
      <c r="B78" s="17">
        <v>11</v>
      </c>
      <c r="C78" s="17">
        <f t="shared" si="2"/>
        <v>0</v>
      </c>
    </row>
    <row r="79" spans="1:3">
      <c r="A79" s="17">
        <f t="shared" si="3"/>
        <v>1995</v>
      </c>
      <c r="B79" s="17">
        <v>12</v>
      </c>
      <c r="C79" s="17">
        <f t="shared" si="2"/>
        <v>0</v>
      </c>
    </row>
    <row r="80" spans="1:3">
      <c r="A80" s="17">
        <f t="shared" si="3"/>
        <v>1996</v>
      </c>
      <c r="B80" s="17">
        <v>1</v>
      </c>
      <c r="C80" s="17">
        <f t="shared" si="2"/>
        <v>0</v>
      </c>
    </row>
    <row r="81" spans="1:3">
      <c r="A81" s="17">
        <f t="shared" si="3"/>
        <v>1996</v>
      </c>
      <c r="B81" s="17">
        <v>2</v>
      </c>
      <c r="C81" s="17">
        <f t="shared" si="2"/>
        <v>0</v>
      </c>
    </row>
    <row r="82" spans="1:3">
      <c r="A82" s="17">
        <f t="shared" si="3"/>
        <v>1996</v>
      </c>
      <c r="B82" s="17">
        <v>3</v>
      </c>
      <c r="C82" s="17">
        <f t="shared" si="2"/>
        <v>0</v>
      </c>
    </row>
    <row r="83" spans="1:3">
      <c r="A83" s="17">
        <f t="shared" si="3"/>
        <v>1996</v>
      </c>
      <c r="B83" s="17">
        <v>4</v>
      </c>
      <c r="C83" s="17">
        <f t="shared" si="2"/>
        <v>0</v>
      </c>
    </row>
    <row r="84" spans="1:3">
      <c r="A84" s="17">
        <f t="shared" si="3"/>
        <v>1996</v>
      </c>
      <c r="B84" s="17">
        <v>5</v>
      </c>
      <c r="C84" s="17">
        <f t="shared" si="2"/>
        <v>0</v>
      </c>
    </row>
    <row r="85" spans="1:3">
      <c r="A85" s="17">
        <f t="shared" si="3"/>
        <v>1996</v>
      </c>
      <c r="B85" s="17">
        <v>6</v>
      </c>
      <c r="C85" s="17">
        <f t="shared" si="2"/>
        <v>0</v>
      </c>
    </row>
    <row r="86" spans="1:3">
      <c r="A86" s="17">
        <f t="shared" si="3"/>
        <v>1996</v>
      </c>
      <c r="B86" s="17">
        <v>7</v>
      </c>
      <c r="C86" s="17">
        <f t="shared" si="2"/>
        <v>0</v>
      </c>
    </row>
    <row r="87" spans="1:3">
      <c r="A87" s="17">
        <f t="shared" si="3"/>
        <v>1996</v>
      </c>
      <c r="B87" s="17">
        <v>8</v>
      </c>
      <c r="C87" s="17">
        <f t="shared" si="2"/>
        <v>0</v>
      </c>
    </row>
    <row r="88" spans="1:3">
      <c r="A88" s="17">
        <f t="shared" si="3"/>
        <v>1996</v>
      </c>
      <c r="B88" s="17">
        <v>9</v>
      </c>
      <c r="C88" s="17">
        <f t="shared" si="2"/>
        <v>0</v>
      </c>
    </row>
    <row r="89" spans="1:3">
      <c r="A89" s="17">
        <f t="shared" si="3"/>
        <v>1996</v>
      </c>
      <c r="B89" s="17">
        <v>10</v>
      </c>
      <c r="C89" s="17">
        <f t="shared" si="2"/>
        <v>0</v>
      </c>
    </row>
    <row r="90" spans="1:3">
      <c r="A90" s="17">
        <f t="shared" si="3"/>
        <v>1996</v>
      </c>
      <c r="B90" s="17">
        <v>11</v>
      </c>
      <c r="C90" s="17">
        <f t="shared" si="2"/>
        <v>0</v>
      </c>
    </row>
    <row r="91" spans="1:3">
      <c r="A91" s="17">
        <f t="shared" si="3"/>
        <v>1996</v>
      </c>
      <c r="B91" s="17">
        <v>12</v>
      </c>
      <c r="C91" s="17">
        <f t="shared" si="2"/>
        <v>0</v>
      </c>
    </row>
    <row r="92" spans="1:3">
      <c r="A92" s="17">
        <f t="shared" si="3"/>
        <v>1997</v>
      </c>
      <c r="B92" s="17">
        <v>1</v>
      </c>
      <c r="C92" s="17">
        <f t="shared" si="2"/>
        <v>0</v>
      </c>
    </row>
    <row r="93" spans="1:3">
      <c r="A93" s="17">
        <f t="shared" si="3"/>
        <v>1997</v>
      </c>
      <c r="B93" s="17">
        <v>2</v>
      </c>
      <c r="C93" s="17">
        <f t="shared" si="2"/>
        <v>0</v>
      </c>
    </row>
    <row r="94" spans="1:3">
      <c r="A94" s="17">
        <f t="shared" si="3"/>
        <v>1997</v>
      </c>
      <c r="B94" s="17">
        <v>3</v>
      </c>
      <c r="C94" s="17">
        <f t="shared" si="2"/>
        <v>0</v>
      </c>
    </row>
    <row r="95" spans="1:3">
      <c r="A95" s="17">
        <f t="shared" si="3"/>
        <v>1997</v>
      </c>
      <c r="B95" s="17">
        <v>4</v>
      </c>
      <c r="C95" s="17">
        <f t="shared" si="2"/>
        <v>0</v>
      </c>
    </row>
    <row r="96" spans="1:3">
      <c r="A96" s="17">
        <f t="shared" si="3"/>
        <v>1997</v>
      </c>
      <c r="B96" s="17">
        <v>5</v>
      </c>
      <c r="C96" s="17">
        <f t="shared" si="2"/>
        <v>0</v>
      </c>
    </row>
    <row r="97" spans="1:3">
      <c r="A97" s="17">
        <f t="shared" si="3"/>
        <v>1997</v>
      </c>
      <c r="B97" s="17">
        <v>6</v>
      </c>
      <c r="C97" s="17">
        <f t="shared" si="2"/>
        <v>0</v>
      </c>
    </row>
    <row r="98" spans="1:3">
      <c r="A98" s="17">
        <f t="shared" si="3"/>
        <v>1997</v>
      </c>
      <c r="B98" s="17">
        <v>7</v>
      </c>
      <c r="C98" s="17">
        <f t="shared" si="2"/>
        <v>0</v>
      </c>
    </row>
    <row r="99" spans="1:3">
      <c r="A99" s="17">
        <f t="shared" si="3"/>
        <v>1997</v>
      </c>
      <c r="B99" s="17">
        <v>8</v>
      </c>
      <c r="C99" s="17">
        <f t="shared" si="2"/>
        <v>0</v>
      </c>
    </row>
    <row r="100" spans="1:3">
      <c r="A100" s="17">
        <f t="shared" si="3"/>
        <v>1997</v>
      </c>
      <c r="B100" s="17">
        <v>9</v>
      </c>
      <c r="C100" s="17">
        <f t="shared" si="2"/>
        <v>0</v>
      </c>
    </row>
    <row r="101" spans="1:3">
      <c r="A101" s="17">
        <f t="shared" si="3"/>
        <v>1997</v>
      </c>
      <c r="B101" s="17">
        <v>10</v>
      </c>
      <c r="C101" s="17">
        <f t="shared" si="2"/>
        <v>0</v>
      </c>
    </row>
    <row r="102" spans="1:3">
      <c r="A102" s="17">
        <f t="shared" si="3"/>
        <v>1997</v>
      </c>
      <c r="B102" s="17">
        <v>11</v>
      </c>
      <c r="C102" s="17">
        <f t="shared" si="2"/>
        <v>0</v>
      </c>
    </row>
    <row r="103" spans="1:3">
      <c r="A103" s="17">
        <f t="shared" si="3"/>
        <v>1997</v>
      </c>
      <c r="B103" s="17">
        <v>12</v>
      </c>
      <c r="C103" s="17">
        <f t="shared" si="2"/>
        <v>0</v>
      </c>
    </row>
    <row r="104" spans="1:3">
      <c r="A104" s="17">
        <f t="shared" si="3"/>
        <v>1998</v>
      </c>
      <c r="B104" s="17">
        <v>1</v>
      </c>
      <c r="C104" s="17">
        <f t="shared" si="2"/>
        <v>0</v>
      </c>
    </row>
    <row r="105" spans="1:3">
      <c r="A105" s="17">
        <f t="shared" si="3"/>
        <v>1998</v>
      </c>
      <c r="B105" s="17">
        <v>2</v>
      </c>
      <c r="C105" s="17">
        <f t="shared" si="2"/>
        <v>0</v>
      </c>
    </row>
    <row r="106" spans="1:3">
      <c r="A106" s="17">
        <f t="shared" si="3"/>
        <v>1998</v>
      </c>
      <c r="B106" s="17">
        <v>3</v>
      </c>
      <c r="C106" s="17">
        <f t="shared" si="2"/>
        <v>0</v>
      </c>
    </row>
    <row r="107" spans="1:3">
      <c r="A107" s="17">
        <f t="shared" si="3"/>
        <v>1998</v>
      </c>
      <c r="B107" s="17">
        <v>4</v>
      </c>
      <c r="C107" s="17">
        <f t="shared" si="2"/>
        <v>0</v>
      </c>
    </row>
    <row r="108" spans="1:3">
      <c r="A108" s="17">
        <f t="shared" si="3"/>
        <v>1998</v>
      </c>
      <c r="B108" s="17">
        <v>5</v>
      </c>
      <c r="C108" s="17">
        <f t="shared" si="2"/>
        <v>0</v>
      </c>
    </row>
    <row r="109" spans="1:3">
      <c r="A109" s="17">
        <f t="shared" si="3"/>
        <v>1998</v>
      </c>
      <c r="B109" s="17">
        <v>6</v>
      </c>
      <c r="C109" s="17">
        <f t="shared" si="2"/>
        <v>0</v>
      </c>
    </row>
    <row r="110" spans="1:3">
      <c r="A110" s="17">
        <f t="shared" si="3"/>
        <v>1998</v>
      </c>
      <c r="B110" s="17">
        <v>7</v>
      </c>
      <c r="C110" s="17">
        <f t="shared" si="2"/>
        <v>0</v>
      </c>
    </row>
    <row r="111" spans="1:3">
      <c r="A111" s="17">
        <f t="shared" si="3"/>
        <v>1998</v>
      </c>
      <c r="B111" s="17">
        <v>8</v>
      </c>
      <c r="C111" s="17">
        <f t="shared" si="2"/>
        <v>0</v>
      </c>
    </row>
    <row r="112" spans="1:3">
      <c r="A112" s="17">
        <f t="shared" si="3"/>
        <v>1998</v>
      </c>
      <c r="B112" s="17">
        <v>9</v>
      </c>
      <c r="C112" s="17">
        <f t="shared" si="2"/>
        <v>0</v>
      </c>
    </row>
    <row r="113" spans="1:3">
      <c r="A113" s="17">
        <f t="shared" si="3"/>
        <v>1998</v>
      </c>
      <c r="B113" s="17">
        <v>10</v>
      </c>
      <c r="C113" s="17">
        <f t="shared" si="2"/>
        <v>0</v>
      </c>
    </row>
    <row r="114" spans="1:3">
      <c r="A114" s="17">
        <f t="shared" si="3"/>
        <v>1998</v>
      </c>
      <c r="B114" s="17">
        <v>11</v>
      </c>
      <c r="C114" s="17">
        <f t="shared" si="2"/>
        <v>0</v>
      </c>
    </row>
    <row r="115" spans="1:3">
      <c r="A115" s="17">
        <f t="shared" si="3"/>
        <v>1998</v>
      </c>
      <c r="B115" s="17">
        <v>12</v>
      </c>
      <c r="C115" s="17">
        <f t="shared" si="2"/>
        <v>0</v>
      </c>
    </row>
    <row r="116" spans="1:3">
      <c r="A116" s="17">
        <f t="shared" si="3"/>
        <v>1999</v>
      </c>
      <c r="B116" s="17">
        <v>1</v>
      </c>
      <c r="C116" s="17">
        <f t="shared" si="2"/>
        <v>0</v>
      </c>
    </row>
    <row r="117" spans="1:3">
      <c r="A117" s="17">
        <f t="shared" si="3"/>
        <v>1999</v>
      </c>
      <c r="B117" s="17">
        <v>2</v>
      </c>
      <c r="C117" s="17">
        <f t="shared" si="2"/>
        <v>0</v>
      </c>
    </row>
    <row r="118" spans="1:3">
      <c r="A118" s="17">
        <f t="shared" si="3"/>
        <v>1999</v>
      </c>
      <c r="B118" s="17">
        <v>3</v>
      </c>
      <c r="C118" s="17">
        <f t="shared" si="2"/>
        <v>0</v>
      </c>
    </row>
    <row r="119" spans="1:3">
      <c r="A119" s="17">
        <f t="shared" si="3"/>
        <v>1999</v>
      </c>
      <c r="B119" s="17">
        <v>4</v>
      </c>
      <c r="C119" s="17">
        <f t="shared" si="2"/>
        <v>0</v>
      </c>
    </row>
    <row r="120" spans="1:3">
      <c r="A120" s="17">
        <f t="shared" si="3"/>
        <v>1999</v>
      </c>
      <c r="B120" s="17">
        <v>5</v>
      </c>
      <c r="C120" s="17">
        <f t="shared" si="2"/>
        <v>0</v>
      </c>
    </row>
    <row r="121" spans="1:3">
      <c r="A121" s="17">
        <f t="shared" si="3"/>
        <v>1999</v>
      </c>
      <c r="B121" s="17">
        <v>6</v>
      </c>
      <c r="C121" s="17">
        <f t="shared" si="2"/>
        <v>0</v>
      </c>
    </row>
    <row r="122" spans="1:3">
      <c r="A122" s="17">
        <f t="shared" si="3"/>
        <v>1999</v>
      </c>
      <c r="B122" s="17">
        <v>7</v>
      </c>
      <c r="C122" s="17">
        <f t="shared" si="2"/>
        <v>0</v>
      </c>
    </row>
    <row r="123" spans="1:3">
      <c r="A123" s="17">
        <f t="shared" si="3"/>
        <v>1999</v>
      </c>
      <c r="B123" s="17">
        <v>8</v>
      </c>
      <c r="C123" s="17">
        <f t="shared" si="2"/>
        <v>0</v>
      </c>
    </row>
    <row r="124" spans="1:3">
      <c r="A124" s="17">
        <f t="shared" si="3"/>
        <v>1999</v>
      </c>
      <c r="B124" s="17">
        <v>9</v>
      </c>
      <c r="C124" s="17">
        <f t="shared" si="2"/>
        <v>0</v>
      </c>
    </row>
    <row r="125" spans="1:3">
      <c r="A125" s="17">
        <f t="shared" si="3"/>
        <v>1999</v>
      </c>
      <c r="B125" s="17">
        <v>10</v>
      </c>
      <c r="C125" s="17">
        <f t="shared" si="2"/>
        <v>0</v>
      </c>
    </row>
    <row r="126" spans="1:3">
      <c r="A126" s="17">
        <f t="shared" si="3"/>
        <v>1999</v>
      </c>
      <c r="B126" s="17">
        <v>11</v>
      </c>
      <c r="C126" s="17">
        <f t="shared" si="2"/>
        <v>0</v>
      </c>
    </row>
    <row r="127" spans="1:3">
      <c r="A127" s="17">
        <f t="shared" si="3"/>
        <v>1999</v>
      </c>
      <c r="B127" s="17">
        <v>12</v>
      </c>
      <c r="C127" s="17">
        <f t="shared" si="2"/>
        <v>0</v>
      </c>
    </row>
    <row r="128" spans="1:3">
      <c r="A128" s="17">
        <f t="shared" si="3"/>
        <v>2000</v>
      </c>
      <c r="B128" s="17">
        <v>1</v>
      </c>
      <c r="C128" s="17">
        <f t="shared" si="2"/>
        <v>19</v>
      </c>
    </row>
    <row r="129" spans="1:3">
      <c r="A129" s="17">
        <f t="shared" si="3"/>
        <v>2000</v>
      </c>
      <c r="B129" s="17">
        <v>2</v>
      </c>
      <c r="C129" s="17">
        <f t="shared" si="2"/>
        <v>19</v>
      </c>
    </row>
    <row r="130" spans="1:3">
      <c r="A130" s="17">
        <f t="shared" si="3"/>
        <v>2000</v>
      </c>
      <c r="B130" s="17">
        <v>3</v>
      </c>
      <c r="C130" s="17">
        <f t="shared" si="2"/>
        <v>19</v>
      </c>
    </row>
    <row r="131" spans="1:3">
      <c r="A131" s="17">
        <f t="shared" si="3"/>
        <v>2000</v>
      </c>
      <c r="B131" s="17">
        <v>4</v>
      </c>
      <c r="C131" s="17">
        <f t="shared" si="2"/>
        <v>19</v>
      </c>
    </row>
    <row r="132" spans="1:3">
      <c r="A132" s="17">
        <f t="shared" si="3"/>
        <v>2000</v>
      </c>
      <c r="B132" s="17">
        <v>5</v>
      </c>
      <c r="C132" s="17">
        <f t="shared" si="2"/>
        <v>19</v>
      </c>
    </row>
    <row r="133" spans="1:3">
      <c r="A133" s="17">
        <f t="shared" si="3"/>
        <v>2000</v>
      </c>
      <c r="B133" s="17">
        <v>6</v>
      </c>
      <c r="C133" s="17">
        <f t="shared" si="2"/>
        <v>19</v>
      </c>
    </row>
    <row r="134" spans="1:3">
      <c r="A134" s="17">
        <f t="shared" si="3"/>
        <v>2000</v>
      </c>
      <c r="B134" s="17">
        <v>7</v>
      </c>
      <c r="C134" s="17">
        <f t="shared" si="2"/>
        <v>19</v>
      </c>
    </row>
    <row r="135" spans="1:3">
      <c r="A135" s="17">
        <f t="shared" si="3"/>
        <v>2000</v>
      </c>
      <c r="B135" s="17">
        <v>8</v>
      </c>
      <c r="C135" s="17">
        <f t="shared" si="2"/>
        <v>19</v>
      </c>
    </row>
    <row r="136" spans="1:3">
      <c r="A136" s="17">
        <f t="shared" si="3"/>
        <v>2000</v>
      </c>
      <c r="B136" s="17">
        <v>9</v>
      </c>
      <c r="C136" s="17">
        <f t="shared" si="2"/>
        <v>19</v>
      </c>
    </row>
    <row r="137" spans="1:3">
      <c r="A137" s="17">
        <f t="shared" si="3"/>
        <v>2000</v>
      </c>
      <c r="B137" s="17">
        <v>10</v>
      </c>
      <c r="C137" s="17">
        <f t="shared" ref="C137:C200" si="4">HLOOKUP(A137,$D$2:$AD$3,2,FALSE)</f>
        <v>19</v>
      </c>
    </row>
    <row r="138" spans="1:3">
      <c r="A138" s="17">
        <f t="shared" ref="A138:A201" si="5">IF(B138=1,A137+1,A137)</f>
        <v>2000</v>
      </c>
      <c r="B138" s="17">
        <v>11</v>
      </c>
      <c r="C138" s="17">
        <f t="shared" si="4"/>
        <v>19</v>
      </c>
    </row>
    <row r="139" spans="1:3">
      <c r="A139" s="17">
        <f t="shared" si="5"/>
        <v>2000</v>
      </c>
      <c r="B139" s="17">
        <v>12</v>
      </c>
      <c r="C139" s="17">
        <f t="shared" si="4"/>
        <v>19</v>
      </c>
    </row>
    <row r="140" spans="1:3">
      <c r="A140" s="17">
        <f t="shared" si="5"/>
        <v>2001</v>
      </c>
      <c r="B140" s="17">
        <v>1</v>
      </c>
      <c r="C140" s="17">
        <f t="shared" si="4"/>
        <v>37</v>
      </c>
    </row>
    <row r="141" spans="1:3">
      <c r="A141" s="17">
        <f t="shared" si="5"/>
        <v>2001</v>
      </c>
      <c r="B141" s="17">
        <v>2</v>
      </c>
      <c r="C141" s="17">
        <f t="shared" si="4"/>
        <v>37</v>
      </c>
    </row>
    <row r="142" spans="1:3">
      <c r="A142" s="17">
        <f t="shared" si="5"/>
        <v>2001</v>
      </c>
      <c r="B142" s="17">
        <v>3</v>
      </c>
      <c r="C142" s="17">
        <f t="shared" si="4"/>
        <v>37</v>
      </c>
    </row>
    <row r="143" spans="1:3">
      <c r="A143" s="17">
        <f t="shared" si="5"/>
        <v>2001</v>
      </c>
      <c r="B143" s="17">
        <v>4</v>
      </c>
      <c r="C143" s="17">
        <f t="shared" si="4"/>
        <v>37</v>
      </c>
    </row>
    <row r="144" spans="1:3">
      <c r="A144" s="17">
        <f t="shared" si="5"/>
        <v>2001</v>
      </c>
      <c r="B144" s="17">
        <v>5</v>
      </c>
      <c r="C144" s="17">
        <f t="shared" si="4"/>
        <v>37</v>
      </c>
    </row>
    <row r="145" spans="1:3">
      <c r="A145" s="17">
        <f t="shared" si="5"/>
        <v>2001</v>
      </c>
      <c r="B145" s="17">
        <v>6</v>
      </c>
      <c r="C145" s="17">
        <f t="shared" si="4"/>
        <v>37</v>
      </c>
    </row>
    <row r="146" spans="1:3">
      <c r="A146" s="17">
        <f t="shared" si="5"/>
        <v>2001</v>
      </c>
      <c r="B146" s="17">
        <v>7</v>
      </c>
      <c r="C146" s="17">
        <f t="shared" si="4"/>
        <v>37</v>
      </c>
    </row>
    <row r="147" spans="1:3">
      <c r="A147" s="17">
        <f t="shared" si="5"/>
        <v>2001</v>
      </c>
      <c r="B147" s="17">
        <v>8</v>
      </c>
      <c r="C147" s="17">
        <f t="shared" si="4"/>
        <v>37</v>
      </c>
    </row>
    <row r="148" spans="1:3">
      <c r="A148" s="17">
        <f t="shared" si="5"/>
        <v>2001</v>
      </c>
      <c r="B148" s="17">
        <v>9</v>
      </c>
      <c r="C148" s="17">
        <f t="shared" si="4"/>
        <v>37</v>
      </c>
    </row>
    <row r="149" spans="1:3">
      <c r="A149" s="17">
        <f t="shared" si="5"/>
        <v>2001</v>
      </c>
      <c r="B149" s="17">
        <v>10</v>
      </c>
      <c r="C149" s="17">
        <f t="shared" si="4"/>
        <v>37</v>
      </c>
    </row>
    <row r="150" spans="1:3">
      <c r="A150" s="17">
        <f t="shared" si="5"/>
        <v>2001</v>
      </c>
      <c r="B150" s="17">
        <v>11</v>
      </c>
      <c r="C150" s="17">
        <f t="shared" si="4"/>
        <v>37</v>
      </c>
    </row>
    <row r="151" spans="1:3">
      <c r="A151" s="17">
        <f t="shared" si="5"/>
        <v>2001</v>
      </c>
      <c r="B151" s="17">
        <v>12</v>
      </c>
      <c r="C151" s="17">
        <f t="shared" si="4"/>
        <v>37</v>
      </c>
    </row>
    <row r="152" spans="1:3">
      <c r="A152" s="17">
        <f t="shared" si="5"/>
        <v>2002</v>
      </c>
      <c r="B152" s="17">
        <v>1</v>
      </c>
      <c r="C152" s="17">
        <f t="shared" si="4"/>
        <v>78</v>
      </c>
    </row>
    <row r="153" spans="1:3">
      <c r="A153" s="17">
        <f t="shared" si="5"/>
        <v>2002</v>
      </c>
      <c r="B153" s="17">
        <v>2</v>
      </c>
      <c r="C153" s="17">
        <f t="shared" si="4"/>
        <v>78</v>
      </c>
    </row>
    <row r="154" spans="1:3">
      <c r="A154" s="17">
        <f t="shared" si="5"/>
        <v>2002</v>
      </c>
      <c r="B154" s="17">
        <v>3</v>
      </c>
      <c r="C154" s="17">
        <f t="shared" si="4"/>
        <v>78</v>
      </c>
    </row>
    <row r="155" spans="1:3">
      <c r="A155" s="17">
        <f t="shared" si="5"/>
        <v>2002</v>
      </c>
      <c r="B155" s="17">
        <v>4</v>
      </c>
      <c r="C155" s="17">
        <f t="shared" si="4"/>
        <v>78</v>
      </c>
    </row>
    <row r="156" spans="1:3">
      <c r="A156" s="17">
        <f t="shared" si="5"/>
        <v>2002</v>
      </c>
      <c r="B156" s="17">
        <v>5</v>
      </c>
      <c r="C156" s="17">
        <f t="shared" si="4"/>
        <v>78</v>
      </c>
    </row>
    <row r="157" spans="1:3">
      <c r="A157" s="17">
        <f t="shared" si="5"/>
        <v>2002</v>
      </c>
      <c r="B157" s="17">
        <v>6</v>
      </c>
      <c r="C157" s="17">
        <f t="shared" si="4"/>
        <v>78</v>
      </c>
    </row>
    <row r="158" spans="1:3">
      <c r="A158" s="17">
        <f t="shared" si="5"/>
        <v>2002</v>
      </c>
      <c r="B158" s="17">
        <v>7</v>
      </c>
      <c r="C158" s="17">
        <f t="shared" si="4"/>
        <v>78</v>
      </c>
    </row>
    <row r="159" spans="1:3">
      <c r="A159" s="17">
        <f t="shared" si="5"/>
        <v>2002</v>
      </c>
      <c r="B159" s="17">
        <v>8</v>
      </c>
      <c r="C159" s="17">
        <f t="shared" si="4"/>
        <v>78</v>
      </c>
    </row>
    <row r="160" spans="1:3">
      <c r="A160" s="17">
        <f t="shared" si="5"/>
        <v>2002</v>
      </c>
      <c r="B160" s="17">
        <v>9</v>
      </c>
      <c r="C160" s="17">
        <f t="shared" si="4"/>
        <v>78</v>
      </c>
    </row>
    <row r="161" spans="1:3">
      <c r="A161" s="17">
        <f t="shared" si="5"/>
        <v>2002</v>
      </c>
      <c r="B161" s="17">
        <v>10</v>
      </c>
      <c r="C161" s="17">
        <f t="shared" si="4"/>
        <v>78</v>
      </c>
    </row>
    <row r="162" spans="1:3">
      <c r="A162" s="17">
        <f t="shared" si="5"/>
        <v>2002</v>
      </c>
      <c r="B162" s="17">
        <v>11</v>
      </c>
      <c r="C162" s="17">
        <f t="shared" si="4"/>
        <v>78</v>
      </c>
    </row>
    <row r="163" spans="1:3">
      <c r="A163" s="17">
        <f t="shared" si="5"/>
        <v>2002</v>
      </c>
      <c r="B163" s="17">
        <v>12</v>
      </c>
      <c r="C163" s="17">
        <f t="shared" si="4"/>
        <v>78</v>
      </c>
    </row>
    <row r="164" spans="1:3">
      <c r="A164" s="17">
        <f t="shared" si="5"/>
        <v>2003</v>
      </c>
      <c r="B164" s="17">
        <v>1</v>
      </c>
      <c r="C164" s="17">
        <f t="shared" si="4"/>
        <v>144</v>
      </c>
    </row>
    <row r="165" spans="1:3">
      <c r="A165" s="17">
        <f t="shared" si="5"/>
        <v>2003</v>
      </c>
      <c r="B165" s="17">
        <v>2</v>
      </c>
      <c r="C165" s="17">
        <f t="shared" si="4"/>
        <v>144</v>
      </c>
    </row>
    <row r="166" spans="1:3">
      <c r="A166" s="17">
        <f t="shared" si="5"/>
        <v>2003</v>
      </c>
      <c r="B166" s="17">
        <v>3</v>
      </c>
      <c r="C166" s="17">
        <f t="shared" si="4"/>
        <v>144</v>
      </c>
    </row>
    <row r="167" spans="1:3">
      <c r="A167" s="17">
        <f t="shared" si="5"/>
        <v>2003</v>
      </c>
      <c r="B167" s="17">
        <v>4</v>
      </c>
      <c r="C167" s="17">
        <f t="shared" si="4"/>
        <v>144</v>
      </c>
    </row>
    <row r="168" spans="1:3">
      <c r="A168" s="17">
        <f t="shared" si="5"/>
        <v>2003</v>
      </c>
      <c r="B168" s="17">
        <v>5</v>
      </c>
      <c r="C168" s="17">
        <f t="shared" si="4"/>
        <v>144</v>
      </c>
    </row>
    <row r="169" spans="1:3">
      <c r="A169" s="17">
        <f t="shared" si="5"/>
        <v>2003</v>
      </c>
      <c r="B169" s="17">
        <v>6</v>
      </c>
      <c r="C169" s="17">
        <f t="shared" si="4"/>
        <v>144</v>
      </c>
    </row>
    <row r="170" spans="1:3">
      <c r="A170" s="17">
        <f t="shared" si="5"/>
        <v>2003</v>
      </c>
      <c r="B170" s="17">
        <v>7</v>
      </c>
      <c r="C170" s="17">
        <f t="shared" si="4"/>
        <v>144</v>
      </c>
    </row>
    <row r="171" spans="1:3">
      <c r="A171" s="17">
        <f t="shared" si="5"/>
        <v>2003</v>
      </c>
      <c r="B171" s="17">
        <v>8</v>
      </c>
      <c r="C171" s="17">
        <f t="shared" si="4"/>
        <v>144</v>
      </c>
    </row>
    <row r="172" spans="1:3">
      <c r="A172" s="17">
        <f t="shared" si="5"/>
        <v>2003</v>
      </c>
      <c r="B172" s="17">
        <v>9</v>
      </c>
      <c r="C172" s="17">
        <f t="shared" si="4"/>
        <v>144</v>
      </c>
    </row>
    <row r="173" spans="1:3">
      <c r="A173" s="17">
        <f t="shared" si="5"/>
        <v>2003</v>
      </c>
      <c r="B173" s="17">
        <v>10</v>
      </c>
      <c r="C173" s="17">
        <f t="shared" si="4"/>
        <v>144</v>
      </c>
    </row>
    <row r="174" spans="1:3">
      <c r="A174" s="17">
        <f t="shared" si="5"/>
        <v>2003</v>
      </c>
      <c r="B174" s="17">
        <v>11</v>
      </c>
      <c r="C174" s="17">
        <f t="shared" si="4"/>
        <v>144</v>
      </c>
    </row>
    <row r="175" spans="1:3">
      <c r="A175" s="17">
        <f t="shared" si="5"/>
        <v>2003</v>
      </c>
      <c r="B175" s="17">
        <v>12</v>
      </c>
      <c r="C175" s="17">
        <f t="shared" si="4"/>
        <v>144</v>
      </c>
    </row>
    <row r="176" spans="1:3">
      <c r="A176" s="17">
        <f t="shared" si="5"/>
        <v>2004</v>
      </c>
      <c r="B176" s="17">
        <v>1</v>
      </c>
      <c r="C176" s="17">
        <f t="shared" si="4"/>
        <v>266</v>
      </c>
    </row>
    <row r="177" spans="1:3">
      <c r="A177" s="17">
        <f t="shared" si="5"/>
        <v>2004</v>
      </c>
      <c r="B177" s="17">
        <v>2</v>
      </c>
      <c r="C177" s="17">
        <f t="shared" si="4"/>
        <v>266</v>
      </c>
    </row>
    <row r="178" spans="1:3">
      <c r="A178" s="17">
        <f t="shared" si="5"/>
        <v>2004</v>
      </c>
      <c r="B178" s="17">
        <v>3</v>
      </c>
      <c r="C178" s="17">
        <f t="shared" si="4"/>
        <v>266</v>
      </c>
    </row>
    <row r="179" spans="1:3">
      <c r="A179" s="17">
        <f t="shared" si="5"/>
        <v>2004</v>
      </c>
      <c r="B179" s="17">
        <v>4</v>
      </c>
      <c r="C179" s="17">
        <f t="shared" si="4"/>
        <v>266</v>
      </c>
    </row>
    <row r="180" spans="1:3">
      <c r="A180" s="17">
        <f t="shared" si="5"/>
        <v>2004</v>
      </c>
      <c r="B180" s="17">
        <v>5</v>
      </c>
      <c r="C180" s="17">
        <f t="shared" si="4"/>
        <v>266</v>
      </c>
    </row>
    <row r="181" spans="1:3">
      <c r="A181" s="17">
        <f t="shared" si="5"/>
        <v>2004</v>
      </c>
      <c r="B181" s="17">
        <v>6</v>
      </c>
      <c r="C181" s="17">
        <f t="shared" si="4"/>
        <v>266</v>
      </c>
    </row>
    <row r="182" spans="1:3">
      <c r="A182" s="17">
        <f t="shared" si="5"/>
        <v>2004</v>
      </c>
      <c r="B182" s="17">
        <v>7</v>
      </c>
      <c r="C182" s="17">
        <f t="shared" si="4"/>
        <v>266</v>
      </c>
    </row>
    <row r="183" spans="1:3">
      <c r="A183" s="17">
        <f t="shared" si="5"/>
        <v>2004</v>
      </c>
      <c r="B183" s="17">
        <v>8</v>
      </c>
      <c r="C183" s="17">
        <f t="shared" si="4"/>
        <v>266</v>
      </c>
    </row>
    <row r="184" spans="1:3">
      <c r="A184" s="17">
        <f t="shared" si="5"/>
        <v>2004</v>
      </c>
      <c r="B184" s="17">
        <v>9</v>
      </c>
      <c r="C184" s="17">
        <f t="shared" si="4"/>
        <v>266</v>
      </c>
    </row>
    <row r="185" spans="1:3">
      <c r="A185" s="17">
        <f t="shared" si="5"/>
        <v>2004</v>
      </c>
      <c r="B185" s="17">
        <v>10</v>
      </c>
      <c r="C185" s="17">
        <f t="shared" si="4"/>
        <v>266</v>
      </c>
    </row>
    <row r="186" spans="1:3">
      <c r="A186" s="17">
        <f t="shared" si="5"/>
        <v>2004</v>
      </c>
      <c r="B186" s="17">
        <v>11</v>
      </c>
      <c r="C186" s="17">
        <f t="shared" si="4"/>
        <v>266</v>
      </c>
    </row>
    <row r="187" spans="1:3">
      <c r="A187" s="17">
        <f t="shared" si="5"/>
        <v>2004</v>
      </c>
      <c r="B187" s="17">
        <v>12</v>
      </c>
      <c r="C187" s="17">
        <f t="shared" si="4"/>
        <v>266</v>
      </c>
    </row>
    <row r="188" spans="1:3">
      <c r="A188" s="17">
        <f t="shared" si="5"/>
        <v>2005</v>
      </c>
      <c r="B188" s="17">
        <v>1</v>
      </c>
      <c r="C188" s="17">
        <f t="shared" si="4"/>
        <v>631</v>
      </c>
    </row>
    <row r="189" spans="1:3">
      <c r="A189" s="17">
        <f t="shared" si="5"/>
        <v>2005</v>
      </c>
      <c r="B189" s="17">
        <v>2</v>
      </c>
      <c r="C189" s="17">
        <f t="shared" si="4"/>
        <v>631</v>
      </c>
    </row>
    <row r="190" spans="1:3">
      <c r="A190" s="17">
        <f t="shared" si="5"/>
        <v>2005</v>
      </c>
      <c r="B190" s="17">
        <v>3</v>
      </c>
      <c r="C190" s="17">
        <f t="shared" si="4"/>
        <v>631</v>
      </c>
    </row>
    <row r="191" spans="1:3">
      <c r="A191" s="17">
        <f t="shared" si="5"/>
        <v>2005</v>
      </c>
      <c r="B191" s="17">
        <v>4</v>
      </c>
      <c r="C191" s="17">
        <f t="shared" si="4"/>
        <v>631</v>
      </c>
    </row>
    <row r="192" spans="1:3">
      <c r="A192" s="17">
        <f t="shared" si="5"/>
        <v>2005</v>
      </c>
      <c r="B192" s="17">
        <v>5</v>
      </c>
      <c r="C192" s="17">
        <f t="shared" si="4"/>
        <v>631</v>
      </c>
    </row>
    <row r="193" spans="1:3">
      <c r="A193" s="17">
        <f t="shared" si="5"/>
        <v>2005</v>
      </c>
      <c r="B193" s="17">
        <v>6</v>
      </c>
      <c r="C193" s="17">
        <f t="shared" si="4"/>
        <v>631</v>
      </c>
    </row>
    <row r="194" spans="1:3">
      <c r="A194" s="17">
        <f t="shared" si="5"/>
        <v>2005</v>
      </c>
      <c r="B194" s="17">
        <v>7</v>
      </c>
      <c r="C194" s="17">
        <f t="shared" si="4"/>
        <v>631</v>
      </c>
    </row>
    <row r="195" spans="1:3">
      <c r="A195" s="17">
        <f t="shared" si="5"/>
        <v>2005</v>
      </c>
      <c r="B195" s="17">
        <v>8</v>
      </c>
      <c r="C195" s="17">
        <f t="shared" si="4"/>
        <v>631</v>
      </c>
    </row>
    <row r="196" spans="1:3">
      <c r="A196" s="17">
        <f t="shared" si="5"/>
        <v>2005</v>
      </c>
      <c r="B196" s="17">
        <v>9</v>
      </c>
      <c r="C196" s="17">
        <f t="shared" si="4"/>
        <v>631</v>
      </c>
    </row>
    <row r="197" spans="1:3">
      <c r="A197" s="17">
        <f t="shared" si="5"/>
        <v>2005</v>
      </c>
      <c r="B197" s="17">
        <v>10</v>
      </c>
      <c r="C197" s="17">
        <f t="shared" si="4"/>
        <v>631</v>
      </c>
    </row>
    <row r="198" spans="1:3">
      <c r="A198" s="17">
        <f t="shared" si="5"/>
        <v>2005</v>
      </c>
      <c r="B198" s="17">
        <v>11</v>
      </c>
      <c r="C198" s="17">
        <f t="shared" si="4"/>
        <v>631</v>
      </c>
    </row>
    <row r="199" spans="1:3">
      <c r="A199" s="17">
        <f t="shared" si="5"/>
        <v>2005</v>
      </c>
      <c r="B199" s="17">
        <v>12</v>
      </c>
      <c r="C199" s="17">
        <f t="shared" si="4"/>
        <v>631</v>
      </c>
    </row>
    <row r="200" spans="1:3">
      <c r="A200" s="17">
        <f t="shared" si="5"/>
        <v>2006</v>
      </c>
      <c r="B200" s="17">
        <v>1</v>
      </c>
      <c r="C200" s="17">
        <f t="shared" si="4"/>
        <v>1079</v>
      </c>
    </row>
    <row r="201" spans="1:3">
      <c r="A201" s="17">
        <f t="shared" si="5"/>
        <v>2006</v>
      </c>
      <c r="B201" s="17">
        <v>2</v>
      </c>
      <c r="C201" s="17">
        <f t="shared" ref="C201:C264" si="6">HLOOKUP(A201,$D$2:$AD$3,2,FALSE)</f>
        <v>1079</v>
      </c>
    </row>
    <row r="202" spans="1:3">
      <c r="A202" s="17">
        <f t="shared" ref="A202:A265" si="7">IF(B202=1,A201+1,A201)</f>
        <v>2006</v>
      </c>
      <c r="B202" s="17">
        <v>3</v>
      </c>
      <c r="C202" s="17">
        <f t="shared" si="6"/>
        <v>1079</v>
      </c>
    </row>
    <row r="203" spans="1:3">
      <c r="A203" s="17">
        <f t="shared" si="7"/>
        <v>2006</v>
      </c>
      <c r="B203" s="17">
        <v>4</v>
      </c>
      <c r="C203" s="17">
        <f t="shared" si="6"/>
        <v>1079</v>
      </c>
    </row>
    <row r="204" spans="1:3">
      <c r="A204" s="17">
        <f t="shared" si="7"/>
        <v>2006</v>
      </c>
      <c r="B204" s="17">
        <v>5</v>
      </c>
      <c r="C204" s="17">
        <f t="shared" si="6"/>
        <v>1079</v>
      </c>
    </row>
    <row r="205" spans="1:3">
      <c r="A205" s="17">
        <f t="shared" si="7"/>
        <v>2006</v>
      </c>
      <c r="B205" s="17">
        <v>6</v>
      </c>
      <c r="C205" s="17">
        <f t="shared" si="6"/>
        <v>1079</v>
      </c>
    </row>
    <row r="206" spans="1:3">
      <c r="A206" s="17">
        <f t="shared" si="7"/>
        <v>2006</v>
      </c>
      <c r="B206" s="17">
        <v>7</v>
      </c>
      <c r="C206" s="17">
        <f t="shared" si="6"/>
        <v>1079</v>
      </c>
    </row>
    <row r="207" spans="1:3">
      <c r="A207" s="17">
        <f t="shared" si="7"/>
        <v>2006</v>
      </c>
      <c r="B207" s="17">
        <v>8</v>
      </c>
      <c r="C207" s="17">
        <f t="shared" si="6"/>
        <v>1079</v>
      </c>
    </row>
    <row r="208" spans="1:3">
      <c r="A208" s="17">
        <f t="shared" si="7"/>
        <v>2006</v>
      </c>
      <c r="B208" s="17">
        <v>9</v>
      </c>
      <c r="C208" s="17">
        <f t="shared" si="6"/>
        <v>1079</v>
      </c>
    </row>
    <row r="209" spans="1:3">
      <c r="A209" s="17">
        <f t="shared" si="7"/>
        <v>2006</v>
      </c>
      <c r="B209" s="17">
        <v>10</v>
      </c>
      <c r="C209" s="17">
        <f t="shared" si="6"/>
        <v>1079</v>
      </c>
    </row>
    <row r="210" spans="1:3">
      <c r="A210" s="17">
        <f t="shared" si="7"/>
        <v>2006</v>
      </c>
      <c r="B210" s="17">
        <v>11</v>
      </c>
      <c r="C210" s="17">
        <f t="shared" si="6"/>
        <v>1079</v>
      </c>
    </row>
    <row r="211" spans="1:3">
      <c r="A211" s="17">
        <f t="shared" si="7"/>
        <v>2006</v>
      </c>
      <c r="B211" s="17">
        <v>12</v>
      </c>
      <c r="C211" s="17">
        <f t="shared" si="6"/>
        <v>1079</v>
      </c>
    </row>
    <row r="212" spans="1:3">
      <c r="A212" s="17">
        <f t="shared" si="7"/>
        <v>2007</v>
      </c>
      <c r="B212" s="17">
        <v>1</v>
      </c>
      <c r="C212" s="17">
        <f t="shared" si="6"/>
        <v>1447</v>
      </c>
    </row>
    <row r="213" spans="1:3">
      <c r="A213" s="17">
        <f t="shared" si="7"/>
        <v>2007</v>
      </c>
      <c r="B213" s="17">
        <v>2</v>
      </c>
      <c r="C213" s="17">
        <f t="shared" si="6"/>
        <v>1447</v>
      </c>
    </row>
    <row r="214" spans="1:3">
      <c r="A214" s="17">
        <f t="shared" si="7"/>
        <v>2007</v>
      </c>
      <c r="B214" s="17">
        <v>3</v>
      </c>
      <c r="C214" s="17">
        <f t="shared" si="6"/>
        <v>1447</v>
      </c>
    </row>
    <row r="215" spans="1:3">
      <c r="A215" s="17">
        <f t="shared" si="7"/>
        <v>2007</v>
      </c>
      <c r="B215" s="17">
        <v>4</v>
      </c>
      <c r="C215" s="17">
        <f t="shared" si="6"/>
        <v>1447</v>
      </c>
    </row>
    <row r="216" spans="1:3">
      <c r="A216" s="17">
        <f t="shared" si="7"/>
        <v>2007</v>
      </c>
      <c r="B216" s="17">
        <v>5</v>
      </c>
      <c r="C216" s="17">
        <f t="shared" si="6"/>
        <v>1447</v>
      </c>
    </row>
    <row r="217" spans="1:3">
      <c r="A217" s="17">
        <f t="shared" si="7"/>
        <v>2007</v>
      </c>
      <c r="B217" s="17">
        <v>6</v>
      </c>
      <c r="C217" s="17">
        <f t="shared" si="6"/>
        <v>1447</v>
      </c>
    </row>
    <row r="218" spans="1:3">
      <c r="A218" s="17">
        <f t="shared" si="7"/>
        <v>2007</v>
      </c>
      <c r="B218" s="17">
        <v>7</v>
      </c>
      <c r="C218" s="17">
        <f t="shared" si="6"/>
        <v>1447</v>
      </c>
    </row>
    <row r="219" spans="1:3">
      <c r="A219" s="17">
        <f t="shared" si="7"/>
        <v>2007</v>
      </c>
      <c r="B219" s="17">
        <v>8</v>
      </c>
      <c r="C219" s="17">
        <f t="shared" si="6"/>
        <v>1447</v>
      </c>
    </row>
    <row r="220" spans="1:3">
      <c r="A220" s="17">
        <f t="shared" si="7"/>
        <v>2007</v>
      </c>
      <c r="B220" s="17">
        <v>9</v>
      </c>
      <c r="C220" s="17">
        <f t="shared" si="6"/>
        <v>1447</v>
      </c>
    </row>
    <row r="221" spans="1:3">
      <c r="A221" s="17">
        <f t="shared" si="7"/>
        <v>2007</v>
      </c>
      <c r="B221" s="17">
        <v>10</v>
      </c>
      <c r="C221" s="17">
        <f t="shared" si="6"/>
        <v>1447</v>
      </c>
    </row>
    <row r="222" spans="1:3">
      <c r="A222" s="17">
        <f t="shared" si="7"/>
        <v>2007</v>
      </c>
      <c r="B222" s="17">
        <v>11</v>
      </c>
      <c r="C222" s="17">
        <f t="shared" si="6"/>
        <v>1447</v>
      </c>
    </row>
    <row r="223" spans="1:3">
      <c r="A223" s="17">
        <f t="shared" si="7"/>
        <v>2007</v>
      </c>
      <c r="B223" s="17">
        <v>12</v>
      </c>
      <c r="C223" s="17">
        <f t="shared" si="6"/>
        <v>1447</v>
      </c>
    </row>
    <row r="224" spans="1:3">
      <c r="A224" s="17">
        <f t="shared" si="7"/>
        <v>2008</v>
      </c>
      <c r="B224" s="17">
        <v>1</v>
      </c>
      <c r="C224" s="17">
        <f t="shared" si="6"/>
        <v>1976</v>
      </c>
    </row>
    <row r="225" spans="1:3">
      <c r="A225" s="17">
        <f t="shared" si="7"/>
        <v>2008</v>
      </c>
      <c r="B225" s="17">
        <v>2</v>
      </c>
      <c r="C225" s="17">
        <f t="shared" si="6"/>
        <v>1976</v>
      </c>
    </row>
    <row r="226" spans="1:3">
      <c r="A226" s="17">
        <f t="shared" si="7"/>
        <v>2008</v>
      </c>
      <c r="B226" s="17">
        <v>3</v>
      </c>
      <c r="C226" s="17">
        <f t="shared" si="6"/>
        <v>1976</v>
      </c>
    </row>
    <row r="227" spans="1:3">
      <c r="A227" s="17">
        <f t="shared" si="7"/>
        <v>2008</v>
      </c>
      <c r="B227" s="17">
        <v>4</v>
      </c>
      <c r="C227" s="17">
        <f t="shared" si="6"/>
        <v>1976</v>
      </c>
    </row>
    <row r="228" spans="1:3">
      <c r="A228" s="17">
        <f t="shared" si="7"/>
        <v>2008</v>
      </c>
      <c r="B228" s="17">
        <v>5</v>
      </c>
      <c r="C228" s="17">
        <f t="shared" si="6"/>
        <v>1976</v>
      </c>
    </row>
    <row r="229" spans="1:3">
      <c r="A229" s="17">
        <f t="shared" si="7"/>
        <v>2008</v>
      </c>
      <c r="B229" s="17">
        <v>6</v>
      </c>
      <c r="C229" s="17">
        <f t="shared" si="6"/>
        <v>1976</v>
      </c>
    </row>
    <row r="230" spans="1:3">
      <c r="A230" s="17">
        <f t="shared" si="7"/>
        <v>2008</v>
      </c>
      <c r="B230" s="17">
        <v>7</v>
      </c>
      <c r="C230" s="17">
        <f t="shared" si="6"/>
        <v>1976</v>
      </c>
    </row>
    <row r="231" spans="1:3">
      <c r="A231" s="17">
        <f t="shared" si="7"/>
        <v>2008</v>
      </c>
      <c r="B231" s="17">
        <v>8</v>
      </c>
      <c r="C231" s="17">
        <f t="shared" si="6"/>
        <v>1976</v>
      </c>
    </row>
    <row r="232" spans="1:3">
      <c r="A232" s="17">
        <f t="shared" si="7"/>
        <v>2008</v>
      </c>
      <c r="B232" s="17">
        <v>9</v>
      </c>
      <c r="C232" s="17">
        <f t="shared" si="6"/>
        <v>1976</v>
      </c>
    </row>
    <row r="233" spans="1:3">
      <c r="A233" s="17">
        <f t="shared" si="7"/>
        <v>2008</v>
      </c>
      <c r="B233" s="17">
        <v>10</v>
      </c>
      <c r="C233" s="17">
        <f t="shared" si="6"/>
        <v>1976</v>
      </c>
    </row>
    <row r="234" spans="1:3">
      <c r="A234" s="17">
        <f t="shared" si="7"/>
        <v>2008</v>
      </c>
      <c r="B234" s="17">
        <v>11</v>
      </c>
      <c r="C234" s="17">
        <f t="shared" si="6"/>
        <v>1976</v>
      </c>
    </row>
    <row r="235" spans="1:3">
      <c r="A235" s="17">
        <f t="shared" si="7"/>
        <v>2008</v>
      </c>
      <c r="B235" s="17">
        <v>12</v>
      </c>
      <c r="C235" s="17">
        <f t="shared" si="6"/>
        <v>1976</v>
      </c>
    </row>
    <row r="236" spans="1:3">
      <c r="A236" s="17">
        <f t="shared" si="7"/>
        <v>2009</v>
      </c>
      <c r="B236" s="17">
        <v>1</v>
      </c>
      <c r="C236" s="17">
        <f t="shared" si="6"/>
        <v>2704</v>
      </c>
    </row>
    <row r="237" spans="1:3">
      <c r="A237" s="17">
        <f t="shared" si="7"/>
        <v>2009</v>
      </c>
      <c r="B237" s="17">
        <v>2</v>
      </c>
      <c r="C237" s="17">
        <f t="shared" si="6"/>
        <v>2704</v>
      </c>
    </row>
    <row r="238" spans="1:3">
      <c r="A238" s="17">
        <f t="shared" si="7"/>
        <v>2009</v>
      </c>
      <c r="B238" s="17">
        <v>3</v>
      </c>
      <c r="C238" s="17">
        <f t="shared" si="6"/>
        <v>2704</v>
      </c>
    </row>
    <row r="239" spans="1:3">
      <c r="A239" s="17">
        <f t="shared" si="7"/>
        <v>2009</v>
      </c>
      <c r="B239" s="17">
        <v>4</v>
      </c>
      <c r="C239" s="17">
        <f t="shared" si="6"/>
        <v>2704</v>
      </c>
    </row>
    <row r="240" spans="1:3">
      <c r="A240" s="17">
        <f t="shared" si="7"/>
        <v>2009</v>
      </c>
      <c r="B240" s="17">
        <v>5</v>
      </c>
      <c r="C240" s="17">
        <f t="shared" si="6"/>
        <v>2704</v>
      </c>
    </row>
    <row r="241" spans="1:3">
      <c r="A241" s="17">
        <f t="shared" si="7"/>
        <v>2009</v>
      </c>
      <c r="B241" s="17">
        <v>6</v>
      </c>
      <c r="C241" s="17">
        <f t="shared" si="6"/>
        <v>2704</v>
      </c>
    </row>
    <row r="242" spans="1:3">
      <c r="A242" s="17">
        <f t="shared" si="7"/>
        <v>2009</v>
      </c>
      <c r="B242" s="17">
        <v>7</v>
      </c>
      <c r="C242" s="17">
        <f t="shared" si="6"/>
        <v>2704</v>
      </c>
    </row>
    <row r="243" spans="1:3">
      <c r="A243" s="17">
        <f t="shared" si="7"/>
        <v>2009</v>
      </c>
      <c r="B243" s="17">
        <v>8</v>
      </c>
      <c r="C243" s="17">
        <f t="shared" si="6"/>
        <v>2704</v>
      </c>
    </row>
    <row r="244" spans="1:3">
      <c r="A244" s="17">
        <f t="shared" si="7"/>
        <v>2009</v>
      </c>
      <c r="B244" s="17">
        <v>9</v>
      </c>
      <c r="C244" s="17">
        <f t="shared" si="6"/>
        <v>2704</v>
      </c>
    </row>
    <row r="245" spans="1:3">
      <c r="A245" s="17">
        <f t="shared" si="7"/>
        <v>2009</v>
      </c>
      <c r="B245" s="17">
        <v>10</v>
      </c>
      <c r="C245" s="17">
        <f t="shared" si="6"/>
        <v>2704</v>
      </c>
    </row>
    <row r="246" spans="1:3">
      <c r="A246" s="17">
        <f t="shared" si="7"/>
        <v>2009</v>
      </c>
      <c r="B246" s="17">
        <v>11</v>
      </c>
      <c r="C246" s="17">
        <f t="shared" si="6"/>
        <v>2704</v>
      </c>
    </row>
    <row r="247" spans="1:3">
      <c r="A247" s="17">
        <f t="shared" si="7"/>
        <v>2009</v>
      </c>
      <c r="B247" s="17">
        <v>12</v>
      </c>
      <c r="C247" s="17">
        <f t="shared" si="6"/>
        <v>2704</v>
      </c>
    </row>
    <row r="248" spans="1:3">
      <c r="A248" s="17">
        <f t="shared" si="7"/>
        <v>2010</v>
      </c>
      <c r="B248" s="17">
        <v>1</v>
      </c>
      <c r="C248" s="17">
        <f t="shared" si="6"/>
        <v>4472</v>
      </c>
    </row>
    <row r="249" spans="1:3">
      <c r="A249" s="17">
        <f t="shared" si="7"/>
        <v>2010</v>
      </c>
      <c r="B249" s="17">
        <v>2</v>
      </c>
      <c r="C249" s="17">
        <f t="shared" si="6"/>
        <v>4472</v>
      </c>
    </row>
    <row r="250" spans="1:3">
      <c r="A250" s="17">
        <f t="shared" si="7"/>
        <v>2010</v>
      </c>
      <c r="B250" s="17">
        <v>3</v>
      </c>
      <c r="C250" s="17">
        <f t="shared" si="6"/>
        <v>4472</v>
      </c>
    </row>
    <row r="251" spans="1:3">
      <c r="A251" s="17">
        <f t="shared" si="7"/>
        <v>2010</v>
      </c>
      <c r="B251" s="17">
        <v>4</v>
      </c>
      <c r="C251" s="17">
        <f t="shared" si="6"/>
        <v>4472</v>
      </c>
    </row>
    <row r="252" spans="1:3">
      <c r="A252" s="17">
        <f t="shared" si="7"/>
        <v>2010</v>
      </c>
      <c r="B252" s="17">
        <v>5</v>
      </c>
      <c r="C252" s="17">
        <f t="shared" si="6"/>
        <v>4472</v>
      </c>
    </row>
    <row r="253" spans="1:3">
      <c r="A253" s="17">
        <f t="shared" si="7"/>
        <v>2010</v>
      </c>
      <c r="B253" s="17">
        <v>6</v>
      </c>
      <c r="C253" s="17">
        <f t="shared" si="6"/>
        <v>4472</v>
      </c>
    </row>
    <row r="254" spans="1:3">
      <c r="A254" s="17">
        <f t="shared" si="7"/>
        <v>2010</v>
      </c>
      <c r="B254" s="17">
        <v>7</v>
      </c>
      <c r="C254" s="17">
        <f t="shared" si="6"/>
        <v>4472</v>
      </c>
    </row>
    <row r="255" spans="1:3">
      <c r="A255" s="17">
        <f t="shared" si="7"/>
        <v>2010</v>
      </c>
      <c r="B255" s="17">
        <v>8</v>
      </c>
      <c r="C255" s="17">
        <f t="shared" si="6"/>
        <v>4472</v>
      </c>
    </row>
    <row r="256" spans="1:3">
      <c r="A256" s="17">
        <f t="shared" si="7"/>
        <v>2010</v>
      </c>
      <c r="B256" s="17">
        <v>9</v>
      </c>
      <c r="C256" s="17">
        <f t="shared" si="6"/>
        <v>4472</v>
      </c>
    </row>
    <row r="257" spans="1:3">
      <c r="A257" s="17">
        <f t="shared" si="7"/>
        <v>2010</v>
      </c>
      <c r="B257" s="17">
        <v>10</v>
      </c>
      <c r="C257" s="17">
        <f t="shared" si="6"/>
        <v>4472</v>
      </c>
    </row>
    <row r="258" spans="1:3">
      <c r="A258" s="17">
        <f t="shared" si="7"/>
        <v>2010</v>
      </c>
      <c r="B258" s="17">
        <v>11</v>
      </c>
      <c r="C258" s="17">
        <f t="shared" si="6"/>
        <v>4472</v>
      </c>
    </row>
    <row r="259" spans="1:3">
      <c r="A259" s="17">
        <f t="shared" si="7"/>
        <v>2010</v>
      </c>
      <c r="B259" s="17">
        <v>12</v>
      </c>
      <c r="C259" s="17">
        <f t="shared" si="6"/>
        <v>4472</v>
      </c>
    </row>
    <row r="260" spans="1:3">
      <c r="A260" s="17">
        <f t="shared" si="7"/>
        <v>2011</v>
      </c>
      <c r="B260" s="17">
        <v>1</v>
      </c>
      <c r="C260" s="17">
        <f t="shared" si="6"/>
        <v>6618</v>
      </c>
    </row>
    <row r="261" spans="1:3">
      <c r="A261" s="17">
        <f t="shared" si="7"/>
        <v>2011</v>
      </c>
      <c r="B261" s="17">
        <v>2</v>
      </c>
      <c r="C261" s="17">
        <f t="shared" si="6"/>
        <v>6618</v>
      </c>
    </row>
    <row r="262" spans="1:3">
      <c r="A262" s="17">
        <f t="shared" si="7"/>
        <v>2011</v>
      </c>
      <c r="B262" s="17">
        <v>3</v>
      </c>
      <c r="C262" s="17">
        <f t="shared" si="6"/>
        <v>6618</v>
      </c>
    </row>
    <row r="263" spans="1:3">
      <c r="A263" s="17">
        <f t="shared" si="7"/>
        <v>2011</v>
      </c>
      <c r="B263" s="17">
        <v>4</v>
      </c>
      <c r="C263" s="17">
        <f t="shared" si="6"/>
        <v>6618</v>
      </c>
    </row>
    <row r="264" spans="1:3">
      <c r="A264" s="17">
        <f t="shared" si="7"/>
        <v>2011</v>
      </c>
      <c r="B264" s="17">
        <v>5</v>
      </c>
      <c r="C264" s="17">
        <f t="shared" si="6"/>
        <v>6618</v>
      </c>
    </row>
    <row r="265" spans="1:3">
      <c r="A265" s="17">
        <f t="shared" si="7"/>
        <v>2011</v>
      </c>
      <c r="B265" s="17">
        <v>6</v>
      </c>
      <c r="C265" s="17">
        <f t="shared" ref="C265:C319" si="8">HLOOKUP(A265,$D$2:$AD$3,2,FALSE)</f>
        <v>6618</v>
      </c>
    </row>
    <row r="266" spans="1:3">
      <c r="A266" s="17">
        <f t="shared" ref="A266:A319" si="9">IF(B266=1,A265+1,A265)</f>
        <v>2011</v>
      </c>
      <c r="B266" s="17">
        <v>7</v>
      </c>
      <c r="C266" s="17">
        <f t="shared" si="8"/>
        <v>6618</v>
      </c>
    </row>
    <row r="267" spans="1:3">
      <c r="A267" s="17">
        <f t="shared" si="9"/>
        <v>2011</v>
      </c>
      <c r="B267" s="17">
        <v>8</v>
      </c>
      <c r="C267" s="17">
        <f t="shared" si="8"/>
        <v>6618</v>
      </c>
    </row>
    <row r="268" spans="1:3">
      <c r="A268" s="17">
        <f t="shared" si="9"/>
        <v>2011</v>
      </c>
      <c r="B268" s="17">
        <v>9</v>
      </c>
      <c r="C268" s="17">
        <f t="shared" si="8"/>
        <v>6618</v>
      </c>
    </row>
    <row r="269" spans="1:3">
      <c r="A269" s="17">
        <f t="shared" si="9"/>
        <v>2011</v>
      </c>
      <c r="B269" s="17">
        <v>10</v>
      </c>
      <c r="C269" s="17">
        <f t="shared" si="8"/>
        <v>6618</v>
      </c>
    </row>
    <row r="270" spans="1:3">
      <c r="A270" s="17">
        <f t="shared" si="9"/>
        <v>2011</v>
      </c>
      <c r="B270" s="17">
        <v>11</v>
      </c>
      <c r="C270" s="17">
        <f t="shared" si="8"/>
        <v>6618</v>
      </c>
    </row>
    <row r="271" spans="1:3">
      <c r="A271" s="17">
        <f t="shared" si="9"/>
        <v>2011</v>
      </c>
      <c r="B271" s="17">
        <v>12</v>
      </c>
      <c r="C271" s="17">
        <f t="shared" si="8"/>
        <v>6618</v>
      </c>
    </row>
    <row r="272" spans="1:3">
      <c r="A272" s="17">
        <f t="shared" si="9"/>
        <v>2012</v>
      </c>
      <c r="B272" s="17">
        <v>1</v>
      </c>
      <c r="C272" s="17">
        <f t="shared" si="8"/>
        <v>8113</v>
      </c>
    </row>
    <row r="273" spans="1:3">
      <c r="A273" s="17">
        <f t="shared" si="9"/>
        <v>2012</v>
      </c>
      <c r="B273" s="17">
        <v>2</v>
      </c>
      <c r="C273" s="17">
        <f t="shared" si="8"/>
        <v>8113</v>
      </c>
    </row>
    <row r="274" spans="1:3">
      <c r="A274" s="17">
        <f t="shared" si="9"/>
        <v>2012</v>
      </c>
      <c r="B274" s="17">
        <v>3</v>
      </c>
      <c r="C274" s="17">
        <f t="shared" si="8"/>
        <v>8113</v>
      </c>
    </row>
    <row r="275" spans="1:3">
      <c r="A275" s="17">
        <f t="shared" si="9"/>
        <v>2012</v>
      </c>
      <c r="B275" s="17">
        <v>4</v>
      </c>
      <c r="C275" s="17">
        <f t="shared" si="8"/>
        <v>8113</v>
      </c>
    </row>
    <row r="276" spans="1:3">
      <c r="A276" s="17">
        <f t="shared" si="9"/>
        <v>2012</v>
      </c>
      <c r="B276" s="17">
        <v>5</v>
      </c>
      <c r="C276" s="17">
        <f t="shared" si="8"/>
        <v>8113</v>
      </c>
    </row>
    <row r="277" spans="1:3">
      <c r="A277" s="17">
        <f t="shared" si="9"/>
        <v>2012</v>
      </c>
      <c r="B277" s="17">
        <v>6</v>
      </c>
      <c r="C277" s="17">
        <f t="shared" si="8"/>
        <v>8113</v>
      </c>
    </row>
    <row r="278" spans="1:3">
      <c r="A278" s="17">
        <f t="shared" si="9"/>
        <v>2012</v>
      </c>
      <c r="B278" s="17">
        <v>7</v>
      </c>
      <c r="C278" s="17">
        <f t="shared" si="8"/>
        <v>8113</v>
      </c>
    </row>
    <row r="279" spans="1:3">
      <c r="A279" s="17">
        <f t="shared" si="9"/>
        <v>2012</v>
      </c>
      <c r="B279" s="17">
        <v>8</v>
      </c>
      <c r="C279" s="17">
        <f t="shared" si="8"/>
        <v>8113</v>
      </c>
    </row>
    <row r="280" spans="1:3">
      <c r="A280" s="17">
        <f t="shared" si="9"/>
        <v>2012</v>
      </c>
      <c r="B280" s="17">
        <v>9</v>
      </c>
      <c r="C280" s="17">
        <f t="shared" si="8"/>
        <v>8113</v>
      </c>
    </row>
    <row r="281" spans="1:3">
      <c r="A281" s="17">
        <f t="shared" si="9"/>
        <v>2012</v>
      </c>
      <c r="B281" s="17">
        <v>10</v>
      </c>
      <c r="C281" s="17">
        <f t="shared" si="8"/>
        <v>8113</v>
      </c>
    </row>
    <row r="282" spans="1:3">
      <c r="A282" s="17">
        <f t="shared" si="9"/>
        <v>2012</v>
      </c>
      <c r="B282" s="17">
        <v>11</v>
      </c>
      <c r="C282" s="17">
        <f t="shared" si="8"/>
        <v>8113</v>
      </c>
    </row>
    <row r="283" spans="1:3">
      <c r="A283" s="17">
        <f t="shared" si="9"/>
        <v>2012</v>
      </c>
      <c r="B283" s="17">
        <v>12</v>
      </c>
      <c r="C283" s="17">
        <f t="shared" si="8"/>
        <v>8113</v>
      </c>
    </row>
    <row r="284" spans="1:3">
      <c r="A284" s="17">
        <f t="shared" si="9"/>
        <v>2013</v>
      </c>
      <c r="B284" s="17">
        <v>1</v>
      </c>
      <c r="C284" s="17">
        <f t="shared" si="8"/>
        <v>8625</v>
      </c>
    </row>
    <row r="285" spans="1:3">
      <c r="A285" s="17">
        <f t="shared" si="9"/>
        <v>2013</v>
      </c>
      <c r="B285" s="17">
        <v>2</v>
      </c>
      <c r="C285" s="17">
        <f t="shared" si="8"/>
        <v>8625</v>
      </c>
    </row>
    <row r="286" spans="1:3">
      <c r="A286" s="17">
        <f t="shared" si="9"/>
        <v>2013</v>
      </c>
      <c r="B286" s="17">
        <v>3</v>
      </c>
      <c r="C286" s="17">
        <f t="shared" si="8"/>
        <v>8625</v>
      </c>
    </row>
    <row r="287" spans="1:3">
      <c r="A287" s="17">
        <f t="shared" si="9"/>
        <v>2013</v>
      </c>
      <c r="B287" s="17">
        <v>4</v>
      </c>
      <c r="C287" s="17">
        <f t="shared" si="8"/>
        <v>8625</v>
      </c>
    </row>
    <row r="288" spans="1:3">
      <c r="A288" s="17">
        <f t="shared" si="9"/>
        <v>2013</v>
      </c>
      <c r="B288" s="17">
        <v>5</v>
      </c>
      <c r="C288" s="17">
        <f t="shared" si="8"/>
        <v>8625</v>
      </c>
    </row>
    <row r="289" spans="1:3">
      <c r="A289" s="17">
        <f t="shared" si="9"/>
        <v>2013</v>
      </c>
      <c r="B289" s="17">
        <v>6</v>
      </c>
      <c r="C289" s="17">
        <f t="shared" si="8"/>
        <v>8625</v>
      </c>
    </row>
    <row r="290" spans="1:3">
      <c r="A290" s="17">
        <f t="shared" si="9"/>
        <v>2013</v>
      </c>
      <c r="B290" s="17">
        <v>7</v>
      </c>
      <c r="C290" s="17">
        <f t="shared" si="8"/>
        <v>8625</v>
      </c>
    </row>
    <row r="291" spans="1:3">
      <c r="A291" s="17">
        <f t="shared" si="9"/>
        <v>2013</v>
      </c>
      <c r="B291" s="17">
        <v>8</v>
      </c>
      <c r="C291" s="17">
        <f t="shared" si="8"/>
        <v>8625</v>
      </c>
    </row>
    <row r="292" spans="1:3">
      <c r="A292" s="17">
        <f t="shared" si="9"/>
        <v>2013</v>
      </c>
      <c r="B292" s="17">
        <v>9</v>
      </c>
      <c r="C292" s="17">
        <f t="shared" si="8"/>
        <v>8625</v>
      </c>
    </row>
    <row r="293" spans="1:3">
      <c r="A293" s="17">
        <f t="shared" si="9"/>
        <v>2013</v>
      </c>
      <c r="B293" s="17">
        <v>10</v>
      </c>
      <c r="C293" s="17">
        <f t="shared" si="8"/>
        <v>8625</v>
      </c>
    </row>
    <row r="294" spans="1:3">
      <c r="A294" s="17">
        <f t="shared" si="9"/>
        <v>2013</v>
      </c>
      <c r="B294" s="17">
        <v>11</v>
      </c>
      <c r="C294" s="17">
        <f t="shared" si="8"/>
        <v>8625</v>
      </c>
    </row>
    <row r="295" spans="1:3">
      <c r="A295" s="17">
        <f t="shared" si="9"/>
        <v>2013</v>
      </c>
      <c r="B295" s="17">
        <v>12</v>
      </c>
      <c r="C295" s="17">
        <f t="shared" si="8"/>
        <v>8625</v>
      </c>
    </row>
    <row r="296" spans="1:3">
      <c r="A296" s="17">
        <f t="shared" si="9"/>
        <v>2014</v>
      </c>
      <c r="B296" s="17">
        <v>1</v>
      </c>
      <c r="C296" s="17">
        <f t="shared" si="8"/>
        <v>9609</v>
      </c>
    </row>
    <row r="297" spans="1:3">
      <c r="A297" s="17">
        <f t="shared" si="9"/>
        <v>2014</v>
      </c>
      <c r="B297" s="17">
        <v>2</v>
      </c>
      <c r="C297" s="17">
        <f t="shared" si="8"/>
        <v>9609</v>
      </c>
    </row>
    <row r="298" spans="1:3">
      <c r="A298" s="17">
        <f t="shared" si="9"/>
        <v>2014</v>
      </c>
      <c r="B298" s="17">
        <v>3</v>
      </c>
      <c r="C298" s="17">
        <f t="shared" si="8"/>
        <v>9609</v>
      </c>
    </row>
    <row r="299" spans="1:3">
      <c r="A299" s="17">
        <f t="shared" si="9"/>
        <v>2014</v>
      </c>
      <c r="B299" s="17">
        <v>4</v>
      </c>
      <c r="C299" s="17">
        <f t="shared" si="8"/>
        <v>9609</v>
      </c>
    </row>
    <row r="300" spans="1:3">
      <c r="A300" s="17">
        <f t="shared" si="9"/>
        <v>2014</v>
      </c>
      <c r="B300" s="17">
        <v>5</v>
      </c>
      <c r="C300" s="17">
        <f t="shared" si="8"/>
        <v>9609</v>
      </c>
    </row>
    <row r="301" spans="1:3">
      <c r="A301" s="17">
        <f t="shared" si="9"/>
        <v>2014</v>
      </c>
      <c r="B301" s="17">
        <v>6</v>
      </c>
      <c r="C301" s="17">
        <f t="shared" si="8"/>
        <v>9609</v>
      </c>
    </row>
    <row r="302" spans="1:3">
      <c r="A302" s="17">
        <f t="shared" si="9"/>
        <v>2014</v>
      </c>
      <c r="B302" s="17">
        <v>7</v>
      </c>
      <c r="C302" s="17">
        <f t="shared" si="8"/>
        <v>9609</v>
      </c>
    </row>
    <row r="303" spans="1:3">
      <c r="A303" s="17">
        <f t="shared" si="9"/>
        <v>2014</v>
      </c>
      <c r="B303" s="17">
        <v>8</v>
      </c>
      <c r="C303" s="17">
        <f t="shared" si="8"/>
        <v>9609</v>
      </c>
    </row>
    <row r="304" spans="1:3">
      <c r="A304" s="17">
        <f t="shared" si="9"/>
        <v>2014</v>
      </c>
      <c r="B304" s="17">
        <v>9</v>
      </c>
      <c r="C304" s="17">
        <f t="shared" si="8"/>
        <v>9609</v>
      </c>
    </row>
    <row r="305" spans="1:3">
      <c r="A305" s="17">
        <f t="shared" si="9"/>
        <v>2014</v>
      </c>
      <c r="B305" s="17">
        <v>10</v>
      </c>
      <c r="C305" s="17">
        <f t="shared" si="8"/>
        <v>9609</v>
      </c>
    </row>
    <row r="306" spans="1:3">
      <c r="A306" s="17">
        <f t="shared" si="9"/>
        <v>2014</v>
      </c>
      <c r="B306" s="17">
        <v>11</v>
      </c>
      <c r="C306" s="17">
        <f t="shared" si="8"/>
        <v>9609</v>
      </c>
    </row>
    <row r="307" spans="1:3">
      <c r="A307" s="17">
        <f t="shared" si="9"/>
        <v>2014</v>
      </c>
      <c r="B307" s="17">
        <v>12</v>
      </c>
      <c r="C307" s="17">
        <f t="shared" si="8"/>
        <v>9609</v>
      </c>
    </row>
    <row r="308" spans="1:3">
      <c r="A308" s="17">
        <f t="shared" si="9"/>
        <v>2015</v>
      </c>
      <c r="B308" s="17">
        <v>1</v>
      </c>
      <c r="C308" s="17">
        <f t="shared" si="8"/>
        <v>9529</v>
      </c>
    </row>
    <row r="309" spans="1:3">
      <c r="A309" s="17">
        <f t="shared" si="9"/>
        <v>2015</v>
      </c>
      <c r="B309" s="17">
        <v>2</v>
      </c>
      <c r="C309" s="17">
        <f t="shared" si="8"/>
        <v>9529</v>
      </c>
    </row>
    <row r="310" spans="1:3">
      <c r="A310" s="17">
        <f t="shared" si="9"/>
        <v>2015</v>
      </c>
      <c r="B310" s="17">
        <v>3</v>
      </c>
      <c r="C310" s="17">
        <f t="shared" si="8"/>
        <v>9529</v>
      </c>
    </row>
    <row r="311" spans="1:3">
      <c r="A311" s="17">
        <f t="shared" si="9"/>
        <v>2015</v>
      </c>
      <c r="B311" s="17">
        <v>4</v>
      </c>
      <c r="C311" s="17">
        <f t="shared" si="8"/>
        <v>9529</v>
      </c>
    </row>
    <row r="312" spans="1:3">
      <c r="A312" s="17">
        <f t="shared" si="9"/>
        <v>2015</v>
      </c>
      <c r="B312" s="17">
        <v>5</v>
      </c>
      <c r="C312" s="17">
        <f t="shared" si="8"/>
        <v>9529</v>
      </c>
    </row>
    <row r="313" spans="1:3">
      <c r="A313" s="17">
        <f t="shared" si="9"/>
        <v>2015</v>
      </c>
      <c r="B313" s="17">
        <v>6</v>
      </c>
      <c r="C313" s="17">
        <f t="shared" si="8"/>
        <v>9529</v>
      </c>
    </row>
    <row r="314" spans="1:3">
      <c r="A314" s="17">
        <f t="shared" si="9"/>
        <v>2015</v>
      </c>
      <c r="B314" s="17">
        <v>7</v>
      </c>
      <c r="C314" s="17">
        <f t="shared" si="8"/>
        <v>9529</v>
      </c>
    </row>
    <row r="315" spans="1:3">
      <c r="A315" s="17">
        <f t="shared" si="9"/>
        <v>2015</v>
      </c>
      <c r="B315" s="17">
        <v>8</v>
      </c>
      <c r="C315" s="17">
        <f t="shared" si="8"/>
        <v>9529</v>
      </c>
    </row>
    <row r="316" spans="1:3">
      <c r="A316" s="17">
        <f t="shared" si="9"/>
        <v>2015</v>
      </c>
      <c r="B316" s="17">
        <v>9</v>
      </c>
      <c r="C316" s="17">
        <f t="shared" si="8"/>
        <v>9529</v>
      </c>
    </row>
    <row r="317" spans="1:3">
      <c r="A317" s="17">
        <f t="shared" si="9"/>
        <v>2015</v>
      </c>
      <c r="B317" s="17">
        <v>10</v>
      </c>
      <c r="C317" s="17">
        <f t="shared" si="8"/>
        <v>9529</v>
      </c>
    </row>
    <row r="318" spans="1:3">
      <c r="A318" s="17">
        <f t="shared" si="9"/>
        <v>2015</v>
      </c>
      <c r="B318" s="17">
        <v>11</v>
      </c>
      <c r="C318" s="17">
        <f t="shared" si="8"/>
        <v>9529</v>
      </c>
    </row>
    <row r="319" spans="1:3">
      <c r="A319" s="17">
        <f t="shared" si="9"/>
        <v>2015</v>
      </c>
      <c r="B319" s="17">
        <v>12</v>
      </c>
      <c r="C319" s="17">
        <f t="shared" si="8"/>
        <v>9529</v>
      </c>
    </row>
  </sheetData>
  <hyperlinks>
    <hyperlink ref="A1" location="Index!A1" display="Go to Index" xr:uid="{00000000-0004-0000-1400-000000000000}"/>
    <hyperlink ref="B1" location="Sources!A1" display="Go to Sources" xr:uid="{00000000-0004-0000-1400-000001000000}"/>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AE26"/>
  <sheetViews>
    <sheetView workbookViewId="0">
      <selection activeCell="E30" sqref="E30"/>
    </sheetView>
  </sheetViews>
  <sheetFormatPr defaultColWidth="10.75" defaultRowHeight="15" outlineLevelRow="1"/>
  <cols>
    <col min="1" max="1" width="38" style="17" bestFit="1" customWidth="1"/>
    <col min="2" max="2" width="12.25" style="17" bestFit="1" customWidth="1"/>
    <col min="3" max="3" width="13.75" style="17" bestFit="1" customWidth="1"/>
    <col min="4" max="11" width="3.75" style="16" bestFit="1" customWidth="1"/>
    <col min="12" max="17" width="5.75" style="16" bestFit="1" customWidth="1"/>
    <col min="18" max="22" width="6.75" style="16" bestFit="1" customWidth="1"/>
    <col min="23" max="23" width="4.75" style="16" bestFit="1" customWidth="1"/>
    <col min="24" max="26" width="5.5" style="16" bestFit="1" customWidth="1"/>
    <col min="27" max="30" width="4.75" style="16" bestFit="1" customWidth="1"/>
    <col min="31" max="16384" width="10.75" style="17"/>
  </cols>
  <sheetData>
    <row r="1" spans="1:31">
      <c r="A1" s="13" t="s">
        <v>27</v>
      </c>
      <c r="B1" s="13" t="s">
        <v>26</v>
      </c>
      <c r="C1" s="16"/>
    </row>
    <row r="2" spans="1:31">
      <c r="A2" s="18" t="s">
        <v>25</v>
      </c>
      <c r="B2" s="18" t="s">
        <v>24</v>
      </c>
      <c r="C2" s="18" t="s">
        <v>23</v>
      </c>
      <c r="D2" s="16">
        <v>1990</v>
      </c>
      <c r="E2" s="16">
        <v>1991</v>
      </c>
      <c r="F2" s="16">
        <v>1992</v>
      </c>
      <c r="G2" s="16">
        <v>1993</v>
      </c>
      <c r="H2" s="16">
        <v>1994</v>
      </c>
      <c r="I2" s="16">
        <v>1995</v>
      </c>
      <c r="J2" s="16">
        <v>1996</v>
      </c>
      <c r="K2" s="16">
        <v>1997</v>
      </c>
      <c r="L2" s="16">
        <v>1998</v>
      </c>
      <c r="M2" s="16">
        <v>1999</v>
      </c>
      <c r="N2" s="16">
        <v>2000</v>
      </c>
      <c r="O2" s="16">
        <v>2001</v>
      </c>
      <c r="P2" s="16">
        <v>2002</v>
      </c>
      <c r="Q2" s="16">
        <v>2003</v>
      </c>
      <c r="R2" s="16">
        <v>2004</v>
      </c>
      <c r="S2" s="16">
        <v>2005</v>
      </c>
      <c r="T2" s="16">
        <v>2006</v>
      </c>
      <c r="U2" s="16">
        <v>2007</v>
      </c>
      <c r="V2" s="16">
        <v>2008</v>
      </c>
      <c r="W2" s="16">
        <v>2009</v>
      </c>
      <c r="X2" s="16">
        <v>2010</v>
      </c>
      <c r="Y2" s="16">
        <v>2011</v>
      </c>
      <c r="Z2" s="16">
        <v>2012</v>
      </c>
      <c r="AA2" s="16">
        <v>2013</v>
      </c>
      <c r="AB2" s="16">
        <v>2014</v>
      </c>
      <c r="AC2" s="16">
        <v>2015</v>
      </c>
      <c r="AD2" s="16">
        <v>2016</v>
      </c>
    </row>
    <row r="3" spans="1:31">
      <c r="A3" s="17" t="s">
        <v>29</v>
      </c>
      <c r="B3" s="19" t="s">
        <v>30</v>
      </c>
      <c r="C3" s="20" t="s">
        <v>31</v>
      </c>
      <c r="D3" s="21"/>
      <c r="E3" s="21"/>
      <c r="F3" s="21"/>
      <c r="G3" s="21"/>
      <c r="H3" s="21"/>
      <c r="I3" s="21"/>
      <c r="J3" s="21"/>
      <c r="K3" s="21"/>
      <c r="L3" s="22">
        <f>L24</f>
        <v>1500</v>
      </c>
      <c r="M3" s="22">
        <f t="shared" ref="M3:V3" si="0">M24</f>
        <v>2500</v>
      </c>
      <c r="N3" s="22">
        <f t="shared" si="0"/>
        <v>3070</v>
      </c>
      <c r="O3" s="22">
        <f t="shared" si="0"/>
        <v>4041</v>
      </c>
      <c r="P3" s="22">
        <f t="shared" si="0"/>
        <v>4310</v>
      </c>
      <c r="Q3" s="22">
        <f t="shared" si="0"/>
        <v>6548</v>
      </c>
      <c r="R3" s="22">
        <f t="shared" si="0"/>
        <v>17176</v>
      </c>
      <c r="S3" s="22">
        <f t="shared" si="0"/>
        <v>22299</v>
      </c>
      <c r="T3" s="22">
        <f t="shared" si="0"/>
        <v>29635</v>
      </c>
      <c r="U3" s="22">
        <f t="shared" si="0"/>
        <v>40425</v>
      </c>
      <c r="V3" s="22">
        <f t="shared" si="0"/>
        <v>53300</v>
      </c>
      <c r="W3" s="22">
        <f>W25</f>
        <v>63000</v>
      </c>
      <c r="X3" s="22">
        <f t="shared" ref="X3:AD3" si="1">X25</f>
        <v>128000</v>
      </c>
      <c r="Y3" s="22">
        <f t="shared" si="1"/>
        <v>128000</v>
      </c>
      <c r="Z3" s="22">
        <f t="shared" si="1"/>
        <v>100000</v>
      </c>
      <c r="AA3" s="22">
        <f t="shared" si="1"/>
        <v>57500</v>
      </c>
      <c r="AB3" s="22">
        <f t="shared" si="1"/>
        <v>47500</v>
      </c>
      <c r="AC3" s="22">
        <f t="shared" si="1"/>
        <v>47500</v>
      </c>
      <c r="AD3" s="22">
        <f t="shared" si="1"/>
        <v>38300</v>
      </c>
    </row>
    <row r="4" spans="1:31">
      <c r="A4" s="17" t="str">
        <f t="shared" ref="A4:A12" si="2">CONCATENATE("German PV industry jobs - ",A15)</f>
        <v>German PV industry jobs - Supplier</v>
      </c>
      <c r="B4" s="19" t="s">
        <v>32</v>
      </c>
      <c r="C4" s="20" t="s">
        <v>31</v>
      </c>
      <c r="N4" s="16">
        <f>N15</f>
        <v>666</v>
      </c>
      <c r="O4" s="16">
        <f t="shared" ref="O4:V4" si="3">O15</f>
        <v>666</v>
      </c>
      <c r="P4" s="16">
        <f t="shared" si="3"/>
        <v>713</v>
      </c>
      <c r="Q4" s="16">
        <f t="shared" si="3"/>
        <v>761</v>
      </c>
      <c r="R4" s="16">
        <f t="shared" si="3"/>
        <v>1379</v>
      </c>
      <c r="S4" s="16">
        <f t="shared" si="3"/>
        <v>1937</v>
      </c>
      <c r="T4" s="16">
        <f t="shared" si="3"/>
        <v>3036</v>
      </c>
      <c r="U4" s="16">
        <f t="shared" si="3"/>
        <v>6212</v>
      </c>
      <c r="V4" s="16">
        <f t="shared" si="3"/>
        <v>8994</v>
      </c>
    </row>
    <row r="5" spans="1:31">
      <c r="A5" s="17" t="str">
        <f t="shared" si="2"/>
        <v>German PV industry jobs - Silicon</v>
      </c>
      <c r="B5" s="19" t="s">
        <v>32</v>
      </c>
      <c r="C5" s="20" t="s">
        <v>31</v>
      </c>
      <c r="N5" s="16">
        <f t="shared" ref="N5:V12" si="4">N16</f>
        <v>84</v>
      </c>
      <c r="O5" s="16">
        <f t="shared" si="4"/>
        <v>119</v>
      </c>
      <c r="P5" s="16">
        <f t="shared" si="4"/>
        <v>151</v>
      </c>
      <c r="Q5" s="16">
        <f t="shared" si="4"/>
        <v>217</v>
      </c>
      <c r="R5" s="16">
        <f t="shared" si="4"/>
        <v>295</v>
      </c>
      <c r="S5" s="16">
        <f t="shared" si="4"/>
        <v>475</v>
      </c>
      <c r="T5" s="16">
        <f t="shared" si="4"/>
        <v>531</v>
      </c>
      <c r="U5" s="16">
        <f t="shared" si="4"/>
        <v>668</v>
      </c>
      <c r="V5" s="16">
        <f t="shared" si="4"/>
        <v>1130</v>
      </c>
    </row>
    <row r="6" spans="1:31">
      <c r="A6" s="17" t="str">
        <f t="shared" si="2"/>
        <v>German PV industry jobs - Wafer</v>
      </c>
      <c r="B6" s="19" t="s">
        <v>32</v>
      </c>
      <c r="C6" s="20" t="s">
        <v>31</v>
      </c>
      <c r="N6" s="16">
        <f t="shared" si="4"/>
        <v>122</v>
      </c>
      <c r="O6" s="16">
        <f t="shared" si="4"/>
        <v>173</v>
      </c>
      <c r="P6" s="16">
        <f t="shared" si="4"/>
        <v>219</v>
      </c>
      <c r="Q6" s="16">
        <f t="shared" si="4"/>
        <v>316</v>
      </c>
      <c r="R6" s="16">
        <f t="shared" si="4"/>
        <v>428</v>
      </c>
      <c r="S6" s="16">
        <f t="shared" si="4"/>
        <v>690</v>
      </c>
      <c r="T6" s="16">
        <f t="shared" si="4"/>
        <v>996</v>
      </c>
      <c r="U6" s="16">
        <f t="shared" si="4"/>
        <v>1469</v>
      </c>
      <c r="V6" s="16">
        <f t="shared" si="4"/>
        <v>2323</v>
      </c>
    </row>
    <row r="7" spans="1:31">
      <c r="A7" s="17" t="s">
        <v>29</v>
      </c>
      <c r="B7" s="19" t="s">
        <v>32</v>
      </c>
      <c r="C7" s="20" t="s">
        <v>31</v>
      </c>
      <c r="N7" s="16">
        <f t="shared" si="4"/>
        <v>260</v>
      </c>
      <c r="O7" s="16">
        <f t="shared" si="4"/>
        <v>368</v>
      </c>
      <c r="P7" s="16">
        <f t="shared" si="4"/>
        <v>465</v>
      </c>
      <c r="Q7" s="16">
        <f t="shared" si="4"/>
        <v>671</v>
      </c>
      <c r="R7" s="16">
        <f t="shared" si="4"/>
        <v>909</v>
      </c>
      <c r="S7" s="16">
        <f t="shared" si="4"/>
        <v>1465</v>
      </c>
      <c r="T7" s="16">
        <f t="shared" si="4"/>
        <v>1877</v>
      </c>
      <c r="U7" s="16">
        <f t="shared" si="4"/>
        <v>2804</v>
      </c>
      <c r="V7" s="16">
        <f t="shared" si="4"/>
        <v>4395</v>
      </c>
    </row>
    <row r="8" spans="1:31">
      <c r="A8" s="17" t="str">
        <f t="shared" si="2"/>
        <v>German PV industry jobs - Modules</v>
      </c>
      <c r="B8" s="19" t="s">
        <v>32</v>
      </c>
      <c r="C8" s="20" t="s">
        <v>31</v>
      </c>
      <c r="N8" s="16">
        <f t="shared" si="4"/>
        <v>275</v>
      </c>
      <c r="O8" s="16">
        <f t="shared" si="4"/>
        <v>389</v>
      </c>
      <c r="P8" s="16">
        <f t="shared" si="4"/>
        <v>492</v>
      </c>
      <c r="Q8" s="16">
        <f t="shared" si="4"/>
        <v>710</v>
      </c>
      <c r="R8" s="16">
        <f t="shared" si="4"/>
        <v>962</v>
      </c>
      <c r="S8" s="16">
        <f t="shared" si="4"/>
        <v>1550</v>
      </c>
      <c r="T8" s="16">
        <f t="shared" si="4"/>
        <v>2022</v>
      </c>
      <c r="U8" s="16">
        <f t="shared" si="4"/>
        <v>2937</v>
      </c>
      <c r="V8" s="16">
        <f t="shared" si="4"/>
        <v>4605</v>
      </c>
    </row>
    <row r="9" spans="1:31">
      <c r="A9" s="17" t="str">
        <f t="shared" si="2"/>
        <v>German PV industry jobs - Modules (thin film)</v>
      </c>
      <c r="B9" s="19" t="s">
        <v>32</v>
      </c>
      <c r="C9" s="20" t="s">
        <v>31</v>
      </c>
      <c r="N9" s="16">
        <f t="shared" si="4"/>
        <v>88</v>
      </c>
      <c r="O9" s="16">
        <f t="shared" si="4"/>
        <v>124</v>
      </c>
      <c r="P9" s="16">
        <f t="shared" si="4"/>
        <v>157</v>
      </c>
      <c r="Q9" s="16">
        <f t="shared" si="4"/>
        <v>226</v>
      </c>
      <c r="R9" s="16">
        <f t="shared" si="4"/>
        <v>307</v>
      </c>
      <c r="S9" s="16">
        <f t="shared" si="4"/>
        <v>495</v>
      </c>
      <c r="T9" s="16">
        <f t="shared" si="4"/>
        <v>828</v>
      </c>
      <c r="U9" s="16">
        <f t="shared" si="4"/>
        <v>2136</v>
      </c>
      <c r="V9" s="16">
        <f t="shared" si="4"/>
        <v>3767</v>
      </c>
    </row>
    <row r="10" spans="1:31">
      <c r="A10" s="17" t="str">
        <f t="shared" si="2"/>
        <v>German PV industry jobs - BOS</v>
      </c>
      <c r="B10" s="19" t="s">
        <v>32</v>
      </c>
      <c r="C10" s="20" t="s">
        <v>31</v>
      </c>
      <c r="N10" s="16">
        <f t="shared" si="4"/>
        <v>306</v>
      </c>
      <c r="O10" s="16">
        <f t="shared" si="4"/>
        <v>433</v>
      </c>
      <c r="P10" s="16">
        <f t="shared" si="4"/>
        <v>548</v>
      </c>
      <c r="Q10" s="16">
        <f t="shared" si="4"/>
        <v>790</v>
      </c>
      <c r="R10" s="16">
        <f t="shared" si="4"/>
        <v>1071</v>
      </c>
      <c r="S10" s="16">
        <f t="shared" si="4"/>
        <v>1727</v>
      </c>
      <c r="T10" s="16">
        <f t="shared" si="4"/>
        <v>2067</v>
      </c>
      <c r="U10" s="16">
        <f t="shared" si="4"/>
        <v>3338</v>
      </c>
      <c r="V10" s="16">
        <f t="shared" si="4"/>
        <v>4709</v>
      </c>
    </row>
    <row r="11" spans="1:31">
      <c r="A11" s="17" t="str">
        <f t="shared" si="2"/>
        <v>German PV industry jobs - Distributors</v>
      </c>
      <c r="B11" s="19" t="s">
        <v>32</v>
      </c>
      <c r="C11" s="20" t="s">
        <v>31</v>
      </c>
      <c r="N11" s="16">
        <f t="shared" si="4"/>
        <v>769</v>
      </c>
      <c r="O11" s="16">
        <f t="shared" si="4"/>
        <v>769</v>
      </c>
      <c r="P11" s="16">
        <f t="shared" si="4"/>
        <v>865</v>
      </c>
      <c r="Q11" s="16">
        <f t="shared" si="4"/>
        <v>1057</v>
      </c>
      <c r="R11" s="16">
        <f t="shared" si="4"/>
        <v>1825</v>
      </c>
      <c r="S11" s="16">
        <f t="shared" si="4"/>
        <v>1960</v>
      </c>
      <c r="T11" s="16">
        <f t="shared" si="4"/>
        <v>2278</v>
      </c>
      <c r="U11" s="16">
        <f t="shared" si="4"/>
        <v>2861</v>
      </c>
      <c r="V11" s="16">
        <f t="shared" si="4"/>
        <v>4845</v>
      </c>
    </row>
    <row r="12" spans="1:31">
      <c r="A12" s="17" t="str">
        <f t="shared" si="2"/>
        <v>German PV industry jobs - Installer</v>
      </c>
      <c r="B12" s="19" t="s">
        <v>32</v>
      </c>
      <c r="C12" s="20" t="s">
        <v>31</v>
      </c>
      <c r="N12" s="16">
        <f t="shared" si="4"/>
        <v>500</v>
      </c>
      <c r="O12" s="16">
        <f t="shared" si="4"/>
        <v>1000</v>
      </c>
      <c r="P12" s="16">
        <f t="shared" si="4"/>
        <v>700</v>
      </c>
      <c r="Q12" s="16">
        <f t="shared" si="4"/>
        <v>1800</v>
      </c>
      <c r="R12" s="16">
        <f t="shared" si="4"/>
        <v>10000</v>
      </c>
      <c r="S12" s="16">
        <f t="shared" si="4"/>
        <v>12000</v>
      </c>
      <c r="T12" s="16">
        <f t="shared" si="4"/>
        <v>16000</v>
      </c>
      <c r="U12" s="16">
        <f t="shared" si="4"/>
        <v>18000</v>
      </c>
      <c r="V12" s="16">
        <f t="shared" si="4"/>
        <v>18532</v>
      </c>
    </row>
    <row r="14" spans="1:31" hidden="1" outlineLevel="1">
      <c r="D14" s="21"/>
      <c r="E14" s="21"/>
      <c r="F14" s="21"/>
      <c r="G14" s="21"/>
      <c r="H14" s="21"/>
      <c r="I14" s="21"/>
      <c r="J14" s="21"/>
      <c r="K14" s="21"/>
      <c r="L14" s="21"/>
      <c r="M14" s="21"/>
      <c r="N14" s="21"/>
      <c r="O14" s="21"/>
      <c r="P14" s="21"/>
      <c r="Q14" s="21"/>
      <c r="R14" s="21"/>
      <c r="S14" s="21"/>
      <c r="T14" s="21"/>
      <c r="U14" s="21"/>
      <c r="V14" s="21"/>
      <c r="W14" s="21"/>
      <c r="X14" s="21"/>
      <c r="Y14" s="21"/>
      <c r="Z14" s="21"/>
      <c r="AA14" s="21"/>
      <c r="AB14" s="21"/>
      <c r="AC14" s="21"/>
      <c r="AD14" s="21"/>
    </row>
    <row r="15" spans="1:31" hidden="1" outlineLevel="1">
      <c r="A15" s="17" t="s">
        <v>33</v>
      </c>
      <c r="B15" s="17" t="s">
        <v>32</v>
      </c>
      <c r="N15" s="16">
        <v>666</v>
      </c>
      <c r="O15" s="16">
        <v>666</v>
      </c>
      <c r="P15" s="16">
        <v>713</v>
      </c>
      <c r="Q15" s="16">
        <v>761</v>
      </c>
      <c r="R15" s="16">
        <v>1379</v>
      </c>
      <c r="S15" s="16">
        <v>1937</v>
      </c>
      <c r="T15" s="16">
        <v>3036</v>
      </c>
      <c r="U15" s="16">
        <v>6212</v>
      </c>
      <c r="V15" s="16">
        <v>8994</v>
      </c>
      <c r="W15" s="23">
        <v>9032</v>
      </c>
      <c r="X15" s="23">
        <v>10002</v>
      </c>
      <c r="Y15" s="23">
        <v>11587</v>
      </c>
      <c r="Z15" s="23">
        <v>13074</v>
      </c>
      <c r="AA15" s="23">
        <v>14638</v>
      </c>
      <c r="AE15" s="17" t="s">
        <v>34</v>
      </c>
    </row>
    <row r="16" spans="1:31" hidden="1" outlineLevel="1">
      <c r="A16" s="17" t="s">
        <v>35</v>
      </c>
      <c r="B16" s="17" t="s">
        <v>32</v>
      </c>
      <c r="N16" s="16">
        <v>84</v>
      </c>
      <c r="O16" s="16">
        <v>119</v>
      </c>
      <c r="P16" s="16">
        <v>151</v>
      </c>
      <c r="Q16" s="16">
        <v>217</v>
      </c>
      <c r="R16" s="16">
        <v>295</v>
      </c>
      <c r="S16" s="16">
        <v>475</v>
      </c>
      <c r="T16" s="16">
        <v>531</v>
      </c>
      <c r="U16" s="16">
        <v>668</v>
      </c>
      <c r="V16" s="16">
        <v>1130</v>
      </c>
      <c r="W16" s="23">
        <v>1389</v>
      </c>
      <c r="X16" s="23">
        <v>1606</v>
      </c>
      <c r="Y16" s="23">
        <v>1810</v>
      </c>
      <c r="Z16" s="23">
        <v>2086</v>
      </c>
      <c r="AA16" s="23">
        <v>2552</v>
      </c>
    </row>
    <row r="17" spans="1:30" hidden="1" outlineLevel="1">
      <c r="A17" s="17" t="s">
        <v>36</v>
      </c>
      <c r="B17" s="17" t="s">
        <v>32</v>
      </c>
      <c r="N17" s="16">
        <v>122</v>
      </c>
      <c r="O17" s="16">
        <v>173</v>
      </c>
      <c r="P17" s="16">
        <v>219</v>
      </c>
      <c r="Q17" s="16">
        <v>316</v>
      </c>
      <c r="R17" s="16">
        <v>428</v>
      </c>
      <c r="S17" s="16">
        <v>690</v>
      </c>
      <c r="T17" s="16">
        <v>996</v>
      </c>
      <c r="U17" s="16">
        <v>1469</v>
      </c>
      <c r="V17" s="16">
        <v>2323</v>
      </c>
      <c r="W17" s="23">
        <v>2509</v>
      </c>
      <c r="X17" s="23">
        <v>2597</v>
      </c>
      <c r="Y17" s="23">
        <v>2651</v>
      </c>
      <c r="Z17" s="23">
        <v>2808</v>
      </c>
      <c r="AA17" s="23">
        <v>2836</v>
      </c>
    </row>
    <row r="18" spans="1:30" hidden="1" outlineLevel="1">
      <c r="A18" s="17" t="s">
        <v>37</v>
      </c>
      <c r="B18" s="17" t="s">
        <v>32</v>
      </c>
      <c r="N18" s="16">
        <v>260</v>
      </c>
      <c r="O18" s="16">
        <v>368</v>
      </c>
      <c r="P18" s="16">
        <v>465</v>
      </c>
      <c r="Q18" s="16">
        <v>671</v>
      </c>
      <c r="R18" s="16">
        <v>909</v>
      </c>
      <c r="S18" s="16">
        <v>1465</v>
      </c>
      <c r="T18" s="16">
        <v>1877</v>
      </c>
      <c r="U18" s="16">
        <v>2804</v>
      </c>
      <c r="V18" s="16">
        <v>4395</v>
      </c>
      <c r="W18" s="23">
        <v>4547</v>
      </c>
      <c r="X18" s="23">
        <v>4604</v>
      </c>
      <c r="Y18" s="23">
        <v>4717</v>
      </c>
      <c r="Z18" s="23">
        <v>4813</v>
      </c>
      <c r="AA18" s="23">
        <v>4963</v>
      </c>
    </row>
    <row r="19" spans="1:30" hidden="1" outlineLevel="1">
      <c r="A19" s="17" t="s">
        <v>38</v>
      </c>
      <c r="B19" s="17" t="s">
        <v>32</v>
      </c>
      <c r="N19" s="16">
        <v>275</v>
      </c>
      <c r="O19" s="16">
        <v>389</v>
      </c>
      <c r="P19" s="16">
        <v>492</v>
      </c>
      <c r="Q19" s="16">
        <v>710</v>
      </c>
      <c r="R19" s="16">
        <v>962</v>
      </c>
      <c r="S19" s="16">
        <v>1550</v>
      </c>
      <c r="T19" s="16">
        <v>2022</v>
      </c>
      <c r="U19" s="16">
        <v>2937</v>
      </c>
      <c r="V19" s="16">
        <v>4605</v>
      </c>
      <c r="W19" s="23">
        <v>4816</v>
      </c>
      <c r="X19" s="23">
        <v>4840</v>
      </c>
      <c r="Y19" s="23">
        <v>5048</v>
      </c>
      <c r="Z19" s="23">
        <v>5188</v>
      </c>
      <c r="AA19" s="23">
        <v>5388</v>
      </c>
    </row>
    <row r="20" spans="1:30" hidden="1" outlineLevel="1">
      <c r="A20" s="17" t="s">
        <v>39</v>
      </c>
      <c r="B20" s="17" t="s">
        <v>32</v>
      </c>
      <c r="N20" s="16">
        <v>88</v>
      </c>
      <c r="O20" s="16">
        <v>124</v>
      </c>
      <c r="P20" s="16">
        <v>157</v>
      </c>
      <c r="Q20" s="16">
        <v>226</v>
      </c>
      <c r="R20" s="16">
        <v>307</v>
      </c>
      <c r="S20" s="16">
        <v>495</v>
      </c>
      <c r="T20" s="16">
        <v>828</v>
      </c>
      <c r="U20" s="16">
        <v>2136</v>
      </c>
      <c r="V20" s="16">
        <v>3767</v>
      </c>
      <c r="W20" s="23">
        <v>4189</v>
      </c>
      <c r="X20" s="23">
        <v>4510</v>
      </c>
      <c r="Y20" s="23">
        <v>5405</v>
      </c>
      <c r="Z20" s="23">
        <v>5642</v>
      </c>
      <c r="AA20" s="23">
        <v>6097</v>
      </c>
    </row>
    <row r="21" spans="1:30" hidden="1" outlineLevel="1">
      <c r="A21" s="17" t="s">
        <v>40</v>
      </c>
      <c r="B21" s="17" t="s">
        <v>32</v>
      </c>
      <c r="N21" s="16">
        <v>306</v>
      </c>
      <c r="O21" s="16">
        <v>433</v>
      </c>
      <c r="P21" s="16">
        <v>548</v>
      </c>
      <c r="Q21" s="16">
        <v>790</v>
      </c>
      <c r="R21" s="16">
        <v>1071</v>
      </c>
      <c r="S21" s="16">
        <v>1727</v>
      </c>
      <c r="T21" s="16">
        <v>2067</v>
      </c>
      <c r="U21" s="16">
        <v>3338</v>
      </c>
      <c r="V21" s="16">
        <v>4709</v>
      </c>
      <c r="W21" s="23">
        <v>4950</v>
      </c>
      <c r="X21" s="23">
        <v>5454</v>
      </c>
      <c r="Y21" s="23">
        <v>5864</v>
      </c>
      <c r="Z21" s="23">
        <v>6204</v>
      </c>
      <c r="AA21" s="23">
        <v>6522</v>
      </c>
    </row>
    <row r="22" spans="1:30" hidden="1" outlineLevel="1">
      <c r="A22" s="17" t="s">
        <v>41</v>
      </c>
      <c r="B22" s="17" t="s">
        <v>32</v>
      </c>
      <c r="N22" s="16">
        <v>769</v>
      </c>
      <c r="O22" s="16">
        <v>769</v>
      </c>
      <c r="P22" s="16">
        <v>865</v>
      </c>
      <c r="Q22" s="16">
        <v>1057</v>
      </c>
      <c r="R22" s="16">
        <v>1825</v>
      </c>
      <c r="S22" s="16">
        <v>1960</v>
      </c>
      <c r="T22" s="16">
        <v>2278</v>
      </c>
      <c r="U22" s="16">
        <v>2861</v>
      </c>
      <c r="V22" s="16">
        <v>4845</v>
      </c>
      <c r="W22" s="23">
        <v>4587</v>
      </c>
      <c r="X22" s="23">
        <v>5257</v>
      </c>
      <c r="Y22" s="23">
        <v>5927</v>
      </c>
      <c r="Z22" s="23">
        <v>7033</v>
      </c>
      <c r="AA22" s="23">
        <v>8532</v>
      </c>
    </row>
    <row r="23" spans="1:30" hidden="1" outlineLevel="1">
      <c r="A23" s="17" t="s">
        <v>42</v>
      </c>
      <c r="B23" s="17" t="s">
        <v>32</v>
      </c>
      <c r="N23" s="16">
        <v>500</v>
      </c>
      <c r="O23" s="16">
        <v>1000</v>
      </c>
      <c r="P23" s="16">
        <v>700</v>
      </c>
      <c r="Q23" s="16">
        <v>1800</v>
      </c>
      <c r="R23" s="16">
        <v>10000</v>
      </c>
      <c r="S23" s="16">
        <v>12000</v>
      </c>
      <c r="T23" s="16">
        <v>16000</v>
      </c>
      <c r="U23" s="16">
        <v>18000</v>
      </c>
      <c r="V23" s="16">
        <v>18532</v>
      </c>
      <c r="W23" s="23">
        <v>18000</v>
      </c>
      <c r="X23" s="23">
        <v>17100</v>
      </c>
      <c r="Y23" s="23">
        <v>16500</v>
      </c>
      <c r="Z23" s="23">
        <v>16200</v>
      </c>
      <c r="AA23" s="23">
        <v>15950</v>
      </c>
    </row>
    <row r="24" spans="1:30" hidden="1" outlineLevel="1">
      <c r="A24" s="17" t="s">
        <v>43</v>
      </c>
      <c r="B24" s="17" t="s">
        <v>32</v>
      </c>
      <c r="L24" s="24">
        <v>1500</v>
      </c>
      <c r="M24" s="24">
        <v>2500</v>
      </c>
      <c r="N24" s="24">
        <f>SUM(N15:N23)</f>
        <v>3070</v>
      </c>
      <c r="O24" s="24">
        <f t="shared" ref="O24:AA24" si="5">SUM(O15:O23)</f>
        <v>4041</v>
      </c>
      <c r="P24" s="24">
        <f t="shared" si="5"/>
        <v>4310</v>
      </c>
      <c r="Q24" s="24">
        <f t="shared" si="5"/>
        <v>6548</v>
      </c>
      <c r="R24" s="24">
        <f t="shared" si="5"/>
        <v>17176</v>
      </c>
      <c r="S24" s="24">
        <f t="shared" si="5"/>
        <v>22299</v>
      </c>
      <c r="T24" s="24">
        <f t="shared" si="5"/>
        <v>29635</v>
      </c>
      <c r="U24" s="24">
        <f t="shared" si="5"/>
        <v>40425</v>
      </c>
      <c r="V24" s="24">
        <f t="shared" si="5"/>
        <v>53300</v>
      </c>
      <c r="W24" s="16">
        <f t="shared" si="5"/>
        <v>54019</v>
      </c>
      <c r="X24" s="16">
        <f t="shared" si="5"/>
        <v>55970</v>
      </c>
      <c r="Y24" s="16">
        <f t="shared" si="5"/>
        <v>59509</v>
      </c>
      <c r="Z24" s="16">
        <f t="shared" si="5"/>
        <v>63048</v>
      </c>
      <c r="AA24" s="16">
        <f t="shared" si="5"/>
        <v>67478</v>
      </c>
    </row>
    <row r="25" spans="1:30" hidden="1" outlineLevel="1">
      <c r="A25" s="17" t="s">
        <v>43</v>
      </c>
      <c r="B25" s="17" t="s">
        <v>44</v>
      </c>
      <c r="W25" s="24">
        <v>63000</v>
      </c>
      <c r="X25" s="24">
        <v>128000</v>
      </c>
      <c r="Y25" s="24">
        <v>128000</v>
      </c>
      <c r="Z25" s="24">
        <v>100000</v>
      </c>
      <c r="AA25" s="24">
        <v>57500</v>
      </c>
      <c r="AB25" s="24">
        <v>47500</v>
      </c>
      <c r="AC25" s="24">
        <v>47500</v>
      </c>
      <c r="AD25" s="24">
        <v>38300</v>
      </c>
    </row>
    <row r="26" spans="1:30" collapsed="1"/>
  </sheetData>
  <hyperlinks>
    <hyperlink ref="A1" location="Index!A1" display="Go to Index" xr:uid="{00000000-0004-0000-1500-000000000000}"/>
    <hyperlink ref="B1" location="Sources!A1" display="Go to Sources" xr:uid="{00000000-0004-0000-1500-000001000000}"/>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LE29"/>
  <sheetViews>
    <sheetView workbookViewId="0">
      <selection activeCell="D3" sqref="D3"/>
    </sheetView>
  </sheetViews>
  <sheetFormatPr defaultColWidth="10.75" defaultRowHeight="15" outlineLevelRow="1"/>
  <cols>
    <col min="1" max="1" width="50.25" style="3" bestFit="1" customWidth="1"/>
    <col min="2" max="3" width="10.75" style="3"/>
    <col min="4" max="4" width="5.25" style="4" bestFit="1" customWidth="1"/>
    <col min="5" max="7" width="5.5" style="4" bestFit="1" customWidth="1"/>
    <col min="8" max="8" width="5.75" style="4" bestFit="1" customWidth="1"/>
    <col min="9" max="10" width="8" style="4" bestFit="1" customWidth="1"/>
    <col min="11" max="12" width="5.5" style="4" bestFit="1" customWidth="1"/>
    <col min="13" max="13" width="5.25" style="4" bestFit="1" customWidth="1"/>
    <col min="14" max="14" width="5.75" style="4" bestFit="1" customWidth="1"/>
    <col min="15" max="15" width="5.5" style="4" bestFit="1" customWidth="1"/>
    <col min="16" max="16" width="5.25" style="4" bestFit="1" customWidth="1"/>
    <col min="17" max="17" width="5.5" style="4" bestFit="1" customWidth="1"/>
    <col min="18" max="22" width="5.75" style="4" bestFit="1" customWidth="1"/>
    <col min="23" max="29" width="6.75" style="4" bestFit="1" customWidth="1"/>
    <col min="30" max="30" width="5.5" style="4" bestFit="1" customWidth="1"/>
    <col min="31" max="31" width="5.25" style="4" bestFit="1" customWidth="1"/>
    <col min="32" max="32" width="5.75" style="4" bestFit="1" customWidth="1"/>
    <col min="33" max="33" width="5.25" style="4" bestFit="1" customWidth="1"/>
    <col min="34" max="34" width="4.75" style="4" bestFit="1" customWidth="1"/>
    <col min="35" max="36" width="5.5" style="4" bestFit="1" customWidth="1"/>
    <col min="37" max="37" width="5.25" style="4" bestFit="1" customWidth="1"/>
    <col min="38" max="38" width="5.75" style="4" bestFit="1" customWidth="1"/>
    <col min="39" max="39" width="5.5" style="4" bestFit="1" customWidth="1"/>
    <col min="40" max="40" width="5.25" style="4" bestFit="1" customWidth="1"/>
    <col min="41" max="42" width="5.5" style="4" bestFit="1" customWidth="1"/>
    <col min="43" max="43" width="5.25" style="4" bestFit="1" customWidth="1"/>
    <col min="44" max="44" width="5.75" style="4" bestFit="1" customWidth="1"/>
    <col min="45" max="45" width="5.25" style="4" bestFit="1" customWidth="1"/>
    <col min="46" max="46" width="4.75" style="4" bestFit="1" customWidth="1"/>
    <col min="47" max="48" width="5.5" style="4" bestFit="1" customWidth="1"/>
    <col min="49" max="49" width="5.25" style="4" bestFit="1" customWidth="1"/>
    <col min="50" max="50" width="5.75" style="4" bestFit="1" customWidth="1"/>
    <col min="51" max="51" width="5.5" style="4" bestFit="1" customWidth="1"/>
    <col min="52" max="52" width="5.25" style="4" bestFit="1" customWidth="1"/>
    <col min="53" max="54" width="5.5" style="4" bestFit="1" customWidth="1"/>
    <col min="55" max="55" width="5.25" style="4" bestFit="1" customWidth="1"/>
    <col min="56" max="56" width="5.75" style="4" bestFit="1" customWidth="1"/>
    <col min="57" max="57" width="5.25" style="4" bestFit="1" customWidth="1"/>
    <col min="58" max="58" width="4.75" style="4" bestFit="1" customWidth="1"/>
    <col min="59" max="60" width="5.5" style="4" bestFit="1" customWidth="1"/>
    <col min="61" max="61" width="5.25" style="4" bestFit="1" customWidth="1"/>
    <col min="62" max="62" width="5.75" style="4" bestFit="1" customWidth="1"/>
    <col min="63" max="63" width="5.5" style="4" bestFit="1" customWidth="1"/>
    <col min="64" max="64" width="5.25" style="4" bestFit="1" customWidth="1"/>
    <col min="65" max="66" width="5.5" style="4" bestFit="1" customWidth="1"/>
    <col min="67" max="67" width="5.25" style="4" bestFit="1" customWidth="1"/>
    <col min="68" max="68" width="5.75" style="4" bestFit="1" customWidth="1"/>
    <col min="69" max="69" width="5.25" style="4" bestFit="1" customWidth="1"/>
    <col min="70" max="70" width="4.75" style="4" bestFit="1" customWidth="1"/>
    <col min="71" max="72" width="5.5" style="4" bestFit="1" customWidth="1"/>
    <col min="73" max="73" width="5.25" style="4" bestFit="1" customWidth="1"/>
    <col min="74" max="74" width="5.75" style="4" bestFit="1" customWidth="1"/>
    <col min="75" max="75" width="5.5" style="4" bestFit="1" customWidth="1"/>
    <col min="76" max="76" width="5.25" style="4" bestFit="1" customWidth="1"/>
    <col min="77" max="78" width="5.5" style="4" bestFit="1" customWidth="1"/>
    <col min="79" max="79" width="5.25" style="4" bestFit="1" customWidth="1"/>
    <col min="80" max="80" width="5.75" style="4" bestFit="1" customWidth="1"/>
    <col min="81" max="81" width="5.25" style="4" bestFit="1" customWidth="1"/>
    <col min="82" max="82" width="4.75" style="4" bestFit="1" customWidth="1"/>
    <col min="83" max="84" width="5.5" style="4" bestFit="1" customWidth="1"/>
    <col min="85" max="85" width="5.25" style="4" bestFit="1" customWidth="1"/>
    <col min="86" max="86" width="5.75" style="4" bestFit="1" customWidth="1"/>
    <col min="87" max="87" width="5.5" style="4" bestFit="1" customWidth="1"/>
    <col min="88" max="88" width="5.25" style="4" bestFit="1" customWidth="1"/>
    <col min="89" max="90" width="5.5" style="4" bestFit="1" customWidth="1"/>
    <col min="91" max="91" width="5.25" style="4" bestFit="1" customWidth="1"/>
    <col min="92" max="92" width="5.75" style="4" bestFit="1" customWidth="1"/>
    <col min="93" max="93" width="5.25" style="4" bestFit="1" customWidth="1"/>
    <col min="94" max="94" width="4.75" style="4" bestFit="1" customWidth="1"/>
    <col min="95" max="96" width="5.5" style="4" bestFit="1" customWidth="1"/>
    <col min="97" max="97" width="5.25" style="4" bestFit="1" customWidth="1"/>
    <col min="98" max="98" width="5.75" style="4" bestFit="1" customWidth="1"/>
    <col min="99" max="99" width="5.5" style="4" bestFit="1" customWidth="1"/>
    <col min="100" max="100" width="5.25" style="4" bestFit="1" customWidth="1"/>
    <col min="101" max="102" width="5.5" style="4" bestFit="1" customWidth="1"/>
    <col min="103" max="103" width="5.25" style="4" bestFit="1" customWidth="1"/>
    <col min="104" max="104" width="5.75" style="4" bestFit="1" customWidth="1"/>
    <col min="105" max="105" width="5.25" style="4" bestFit="1" customWidth="1"/>
    <col min="106" max="106" width="4.75" style="4" bestFit="1" customWidth="1"/>
    <col min="107" max="108" width="5.5" style="4" bestFit="1" customWidth="1"/>
    <col min="109" max="109" width="5.25" style="4" bestFit="1" customWidth="1"/>
    <col min="110" max="110" width="5.75" style="4" bestFit="1" customWidth="1"/>
    <col min="111" max="111" width="5.5" style="4" bestFit="1" customWidth="1"/>
    <col min="112" max="112" width="5.25" style="4" bestFit="1" customWidth="1"/>
    <col min="113" max="114" width="5.5" style="4" bestFit="1" customWidth="1"/>
    <col min="115" max="115" width="5.25" style="4" bestFit="1" customWidth="1"/>
    <col min="116" max="116" width="5.75" style="4" bestFit="1" customWidth="1"/>
    <col min="117" max="117" width="5.25" style="4" bestFit="1" customWidth="1"/>
    <col min="118" max="118" width="4.75" style="4" bestFit="1" customWidth="1"/>
    <col min="119" max="120" width="5.5" style="4" bestFit="1" customWidth="1"/>
    <col min="121" max="121" width="5.25" style="4" bestFit="1" customWidth="1"/>
    <col min="122" max="122" width="5.75" style="4" bestFit="1" customWidth="1"/>
    <col min="123" max="123" width="5.5" style="4" bestFit="1" customWidth="1"/>
    <col min="124" max="124" width="5.25" style="4" bestFit="1" customWidth="1"/>
    <col min="125" max="126" width="5.5" style="4" bestFit="1" customWidth="1"/>
    <col min="127" max="127" width="5.25" style="4" bestFit="1" customWidth="1"/>
    <col min="128" max="128" width="5.75" style="4" bestFit="1" customWidth="1"/>
    <col min="129" max="129" width="5.25" style="4" bestFit="1" customWidth="1"/>
    <col min="130" max="130" width="4.75" style="4" bestFit="1" customWidth="1"/>
    <col min="131" max="132" width="5.5" style="4" bestFit="1" customWidth="1"/>
    <col min="133" max="133" width="5.25" style="4" bestFit="1" customWidth="1"/>
    <col min="134" max="134" width="5.75" style="4" bestFit="1" customWidth="1"/>
    <col min="135" max="135" width="5.5" style="4" bestFit="1" customWidth="1"/>
    <col min="136" max="136" width="5.25" style="4" bestFit="1" customWidth="1"/>
    <col min="137" max="138" width="5.5" style="4" bestFit="1" customWidth="1"/>
    <col min="139" max="139" width="5.25" style="4" bestFit="1" customWidth="1"/>
    <col min="140" max="140" width="5.75" style="4" bestFit="1" customWidth="1"/>
    <col min="141" max="141" width="5.25" style="4" bestFit="1" customWidth="1"/>
    <col min="142" max="142" width="4.75" style="4" bestFit="1" customWidth="1"/>
    <col min="143" max="144" width="5.5" style="4" bestFit="1" customWidth="1"/>
    <col min="145" max="145" width="5.25" style="4" bestFit="1" customWidth="1"/>
    <col min="146" max="146" width="5.75" style="4" bestFit="1" customWidth="1"/>
    <col min="147" max="147" width="5.5" style="4" bestFit="1" customWidth="1"/>
    <col min="148" max="148" width="5.25" style="4" bestFit="1" customWidth="1"/>
    <col min="149" max="150" width="5.5" style="4" bestFit="1" customWidth="1"/>
    <col min="151" max="151" width="5.25" style="4" bestFit="1" customWidth="1"/>
    <col min="152" max="152" width="5.75" style="4" bestFit="1" customWidth="1"/>
    <col min="153" max="153" width="5.25" style="4" bestFit="1" customWidth="1"/>
    <col min="154" max="154" width="4.75" style="4" bestFit="1" customWidth="1"/>
    <col min="155" max="156" width="5.5" style="4" bestFit="1" customWidth="1"/>
    <col min="157" max="157" width="5.25" style="4" bestFit="1" customWidth="1"/>
    <col min="158" max="158" width="5.75" style="4" bestFit="1" customWidth="1"/>
    <col min="159" max="159" width="5.5" style="4" bestFit="1" customWidth="1"/>
    <col min="160" max="160" width="5.25" style="4" bestFit="1" customWidth="1"/>
    <col min="161" max="162" width="5.5" style="4" bestFit="1" customWidth="1"/>
    <col min="163" max="163" width="5.25" style="4" bestFit="1" customWidth="1"/>
    <col min="164" max="164" width="5.75" style="4" bestFit="1" customWidth="1"/>
    <col min="165" max="165" width="5.25" style="4" bestFit="1" customWidth="1"/>
    <col min="166" max="166" width="4.75" style="4" bestFit="1" customWidth="1"/>
    <col min="167" max="168" width="5.5" style="4" bestFit="1" customWidth="1"/>
    <col min="169" max="169" width="5.25" style="4" bestFit="1" customWidth="1"/>
    <col min="170" max="170" width="5.75" style="4" bestFit="1" customWidth="1"/>
    <col min="171" max="171" width="5.5" style="4" bestFit="1" customWidth="1"/>
    <col min="172" max="172" width="5.25" style="4" bestFit="1" customWidth="1"/>
    <col min="173" max="174" width="5.5" style="4" bestFit="1" customWidth="1"/>
    <col min="175" max="175" width="5.25" style="4" bestFit="1" customWidth="1"/>
    <col min="176" max="176" width="5.75" style="4" bestFit="1" customWidth="1"/>
    <col min="177" max="177" width="5.25" style="4" bestFit="1" customWidth="1"/>
    <col min="178" max="178" width="4.75" style="4" bestFit="1" customWidth="1"/>
    <col min="179" max="180" width="5.5" style="4" bestFit="1" customWidth="1"/>
    <col min="181" max="181" width="5.25" style="4" bestFit="1" customWidth="1"/>
    <col min="182" max="182" width="5.75" style="4" bestFit="1" customWidth="1"/>
    <col min="183" max="183" width="5.5" style="4" bestFit="1" customWidth="1"/>
    <col min="184" max="184" width="5.25" style="4" bestFit="1" customWidth="1"/>
    <col min="185" max="186" width="5.5" style="4" bestFit="1" customWidth="1"/>
    <col min="187" max="187" width="5.25" style="4" bestFit="1" customWidth="1"/>
    <col min="188" max="188" width="5.75" style="4" bestFit="1" customWidth="1"/>
    <col min="189" max="189" width="5.25" style="4" bestFit="1" customWidth="1"/>
    <col min="190" max="190" width="4.75" style="4" bestFit="1" customWidth="1"/>
    <col min="191" max="192" width="5.5" style="4" bestFit="1" customWidth="1"/>
    <col min="193" max="193" width="5.25" style="4" bestFit="1" customWidth="1"/>
    <col min="194" max="194" width="5.75" style="4" bestFit="1" customWidth="1"/>
    <col min="195" max="195" width="5.5" style="4" bestFit="1" customWidth="1"/>
    <col min="196" max="196" width="5.25" style="4" bestFit="1" customWidth="1"/>
    <col min="197" max="198" width="5.5" style="4" bestFit="1" customWidth="1"/>
    <col min="199" max="199" width="5.25" style="4" bestFit="1" customWidth="1"/>
    <col min="200" max="200" width="5.75" style="4" bestFit="1" customWidth="1"/>
    <col min="201" max="201" width="5.25" style="4" bestFit="1" customWidth="1"/>
    <col min="202" max="202" width="4.75" style="4" bestFit="1" customWidth="1"/>
    <col min="203" max="204" width="5.5" style="4" bestFit="1" customWidth="1"/>
    <col min="205" max="205" width="5.25" style="4" bestFit="1" customWidth="1"/>
    <col min="206" max="206" width="5.75" style="4" bestFit="1" customWidth="1"/>
    <col min="207" max="207" width="5.5" style="4" bestFit="1" customWidth="1"/>
    <col min="208" max="208" width="5.25" style="4" bestFit="1" customWidth="1"/>
    <col min="209" max="210" width="5.5" style="4" bestFit="1" customWidth="1"/>
    <col min="211" max="211" width="5.25" style="4" bestFit="1" customWidth="1"/>
    <col min="212" max="212" width="5.75" style="4" bestFit="1" customWidth="1"/>
    <col min="213" max="213" width="5.25" style="4" bestFit="1" customWidth="1"/>
    <col min="214" max="214" width="4.75" style="4" bestFit="1" customWidth="1"/>
    <col min="215" max="216" width="5.5" style="4" bestFit="1" customWidth="1"/>
    <col min="217" max="217" width="5.25" style="4" bestFit="1" customWidth="1"/>
    <col min="218" max="218" width="5.75" style="4" bestFit="1" customWidth="1"/>
    <col min="219" max="219" width="5.5" style="4" bestFit="1" customWidth="1"/>
    <col min="220" max="220" width="5.25" style="4" bestFit="1" customWidth="1"/>
    <col min="221" max="222" width="5.5" style="4" bestFit="1" customWidth="1"/>
    <col min="223" max="223" width="5.25" style="4" bestFit="1" customWidth="1"/>
    <col min="224" max="224" width="5.75" style="4" bestFit="1" customWidth="1"/>
    <col min="225" max="225" width="5.25" style="4" bestFit="1" customWidth="1"/>
    <col min="226" max="226" width="4.75" style="4" bestFit="1" customWidth="1"/>
    <col min="227" max="228" width="5.5" style="4" bestFit="1" customWidth="1"/>
    <col min="229" max="229" width="5.25" style="4" bestFit="1" customWidth="1"/>
    <col min="230" max="230" width="5.75" style="4" bestFit="1" customWidth="1"/>
    <col min="231" max="231" width="5.5" style="4" bestFit="1" customWidth="1"/>
    <col min="232" max="232" width="5.25" style="4" bestFit="1" customWidth="1"/>
    <col min="233" max="234" width="5.5" style="4" bestFit="1" customWidth="1"/>
    <col min="235" max="235" width="5.25" style="4" bestFit="1" customWidth="1"/>
    <col min="236" max="236" width="5.75" style="4" bestFit="1" customWidth="1"/>
    <col min="237" max="237" width="5.25" style="4" bestFit="1" customWidth="1"/>
    <col min="238" max="238" width="4.75" style="4" bestFit="1" customWidth="1"/>
    <col min="239" max="240" width="5.5" style="4" bestFit="1" customWidth="1"/>
    <col min="241" max="241" width="5.25" style="4" bestFit="1" customWidth="1"/>
    <col min="242" max="242" width="5.75" style="4" bestFit="1" customWidth="1"/>
    <col min="243" max="243" width="5.5" style="4" bestFit="1" customWidth="1"/>
    <col min="244" max="244" width="5.25" style="4" bestFit="1" customWidth="1"/>
    <col min="245" max="246" width="5.5" style="4" bestFit="1" customWidth="1"/>
    <col min="247" max="247" width="5.25" style="4" bestFit="1" customWidth="1"/>
    <col min="248" max="248" width="5.75" style="4" bestFit="1" customWidth="1"/>
    <col min="249" max="249" width="5.25" style="4" bestFit="1" customWidth="1"/>
    <col min="250" max="250" width="4.75" style="4" bestFit="1" customWidth="1"/>
    <col min="251" max="252" width="5.5" style="4" bestFit="1" customWidth="1"/>
    <col min="253" max="253" width="5.25" style="4" bestFit="1" customWidth="1"/>
    <col min="254" max="254" width="5.75" style="4" bestFit="1" customWidth="1"/>
    <col min="255" max="255" width="5.5" style="4" bestFit="1" customWidth="1"/>
    <col min="256" max="256" width="5.25" style="4" bestFit="1" customWidth="1"/>
    <col min="257" max="258" width="5.5" style="4" bestFit="1" customWidth="1"/>
    <col min="259" max="259" width="5.25" style="4" bestFit="1" customWidth="1"/>
    <col min="260" max="260" width="5.75" style="4" bestFit="1" customWidth="1"/>
    <col min="261" max="261" width="5.25" style="4" bestFit="1" customWidth="1"/>
    <col min="262" max="262" width="4.75" style="4" bestFit="1" customWidth="1"/>
    <col min="263" max="264" width="5.5" style="4" bestFit="1" customWidth="1"/>
    <col min="265" max="265" width="5.25" style="4" bestFit="1" customWidth="1"/>
    <col min="266" max="266" width="5.75" style="4" bestFit="1" customWidth="1"/>
    <col min="267" max="267" width="5.5" style="4" bestFit="1" customWidth="1"/>
    <col min="268" max="268" width="5.25" style="4" bestFit="1" customWidth="1"/>
    <col min="269" max="270" width="5.5" style="4" bestFit="1" customWidth="1"/>
    <col min="271" max="271" width="5.25" style="4" bestFit="1" customWidth="1"/>
    <col min="272" max="272" width="5.75" style="4" bestFit="1" customWidth="1"/>
    <col min="273" max="273" width="5.25" style="4" bestFit="1" customWidth="1"/>
    <col min="274" max="274" width="4.75" style="4" bestFit="1" customWidth="1"/>
    <col min="275" max="276" width="5.5" style="4" bestFit="1" customWidth="1"/>
    <col min="277" max="277" width="5.25" style="4" bestFit="1" customWidth="1"/>
    <col min="278" max="278" width="5.75" style="4" bestFit="1" customWidth="1"/>
    <col min="279" max="279" width="5.5" style="4" bestFit="1" customWidth="1"/>
    <col min="280" max="280" width="5.25" style="4" bestFit="1" customWidth="1"/>
    <col min="281" max="282" width="5.5" style="4" bestFit="1" customWidth="1"/>
    <col min="283" max="283" width="5.25" style="4" bestFit="1" customWidth="1"/>
    <col min="284" max="284" width="5.75" style="4" bestFit="1" customWidth="1"/>
    <col min="285" max="285" width="5.25" style="4" bestFit="1" customWidth="1"/>
    <col min="286" max="286" width="4.75" style="4" bestFit="1" customWidth="1"/>
    <col min="287" max="288" width="5.5" style="4" bestFit="1" customWidth="1"/>
    <col min="289" max="289" width="5.25" style="4" bestFit="1" customWidth="1"/>
    <col min="290" max="290" width="5.75" style="4" bestFit="1" customWidth="1"/>
    <col min="291" max="291" width="5.5" style="4" bestFit="1" customWidth="1"/>
    <col min="292" max="292" width="5.25" style="4" bestFit="1" customWidth="1"/>
    <col min="293" max="294" width="5.5" style="4" bestFit="1" customWidth="1"/>
    <col min="295" max="295" width="5.25" style="4" bestFit="1" customWidth="1"/>
    <col min="296" max="296" width="5.75" style="4" bestFit="1" customWidth="1"/>
    <col min="297" max="297" width="5.25" style="4" bestFit="1" customWidth="1"/>
    <col min="298" max="298" width="4.75" style="4" bestFit="1" customWidth="1"/>
    <col min="299" max="300" width="5.5" style="4" bestFit="1" customWidth="1"/>
    <col min="301" max="301" width="5.25" style="4" bestFit="1" customWidth="1"/>
    <col min="302" max="302" width="5.75" style="4" bestFit="1" customWidth="1"/>
    <col min="303" max="303" width="5.5" style="4" bestFit="1" customWidth="1"/>
    <col min="304" max="304" width="5.25" style="4" bestFit="1" customWidth="1"/>
    <col min="305" max="305" width="5.5" style="4" bestFit="1" customWidth="1"/>
    <col min="306" max="307" width="7.75" style="4" bestFit="1" customWidth="1"/>
    <col min="308" max="308" width="8.5" style="4" bestFit="1" customWidth="1"/>
    <col min="309" max="309" width="7.75" style="4" bestFit="1" customWidth="1"/>
    <col min="310" max="312" width="8.5" style="4" bestFit="1" customWidth="1"/>
    <col min="313" max="314" width="7.75" style="4" bestFit="1" customWidth="1"/>
    <col min="315" max="315" width="8.5" style="4" bestFit="1" customWidth="1"/>
    <col min="316" max="317" width="7.75" style="4" bestFit="1" customWidth="1"/>
    <col min="318" max="16384" width="10.75" style="3"/>
  </cols>
  <sheetData>
    <row r="1" spans="1:317">
      <c r="A1" s="13" t="s">
        <v>27</v>
      </c>
      <c r="B1" s="13" t="s">
        <v>26</v>
      </c>
      <c r="C1" s="4"/>
    </row>
    <row r="2" spans="1:317">
      <c r="A2" s="12" t="s">
        <v>25</v>
      </c>
      <c r="B2" s="12" t="s">
        <v>24</v>
      </c>
      <c r="C2" s="11" t="s">
        <v>23</v>
      </c>
      <c r="D2" s="4">
        <v>1990</v>
      </c>
      <c r="E2" s="4">
        <v>1991</v>
      </c>
      <c r="F2" s="4">
        <v>1992</v>
      </c>
      <c r="G2" s="4">
        <v>1993</v>
      </c>
      <c r="H2" s="4">
        <v>1994</v>
      </c>
      <c r="I2" s="4">
        <v>1995</v>
      </c>
      <c r="J2" s="4">
        <v>1996</v>
      </c>
      <c r="K2" s="4">
        <v>1997</v>
      </c>
      <c r="L2" s="4">
        <v>1998</v>
      </c>
      <c r="M2" s="4">
        <v>1999</v>
      </c>
      <c r="N2" s="4">
        <v>2000</v>
      </c>
      <c r="O2" s="4">
        <v>2001</v>
      </c>
      <c r="P2" s="4">
        <v>2002</v>
      </c>
      <c r="Q2" s="4">
        <v>2003</v>
      </c>
      <c r="R2" s="4">
        <v>2004</v>
      </c>
      <c r="S2" s="4">
        <v>2005</v>
      </c>
      <c r="T2" s="4">
        <v>2006</v>
      </c>
      <c r="U2" s="4">
        <v>2007</v>
      </c>
      <c r="V2" s="4">
        <v>2008</v>
      </c>
      <c r="W2" s="4">
        <v>2009</v>
      </c>
      <c r="X2" s="4">
        <v>2010</v>
      </c>
      <c r="Y2" s="4">
        <v>2011</v>
      </c>
      <c r="Z2" s="4">
        <v>2012</v>
      </c>
      <c r="AA2" s="4">
        <v>2013</v>
      </c>
      <c r="AB2" s="4">
        <v>2014</v>
      </c>
      <c r="AC2" s="4">
        <v>2015</v>
      </c>
    </row>
    <row r="3" spans="1:317">
      <c r="A3" s="3" t="s">
        <v>22</v>
      </c>
      <c r="B3" s="7" t="s">
        <v>21</v>
      </c>
      <c r="C3" s="7" t="s">
        <v>1</v>
      </c>
      <c r="D3" s="10">
        <v>2</v>
      </c>
      <c r="E3" s="10">
        <v>2</v>
      </c>
      <c r="F3" s="10">
        <v>6</v>
      </c>
      <c r="G3" s="10">
        <v>9</v>
      </c>
      <c r="H3" s="10">
        <v>12</v>
      </c>
      <c r="I3" s="10">
        <v>18</v>
      </c>
      <c r="J3" s="10">
        <v>28</v>
      </c>
      <c r="K3" s="10">
        <v>42</v>
      </c>
      <c r="L3" s="10">
        <v>54</v>
      </c>
      <c r="M3" s="10">
        <v>70</v>
      </c>
      <c r="N3" s="10">
        <v>114</v>
      </c>
      <c r="O3" s="10">
        <v>176</v>
      </c>
      <c r="P3" s="10">
        <v>296</v>
      </c>
      <c r="Q3" s="10">
        <v>435</v>
      </c>
      <c r="R3" s="10">
        <v>1105</v>
      </c>
      <c r="S3" s="10">
        <v>2056</v>
      </c>
      <c r="T3" s="10">
        <v>2899</v>
      </c>
      <c r="U3" s="10">
        <v>4170</v>
      </c>
      <c r="V3" s="10">
        <v>6120</v>
      </c>
      <c r="W3" s="10">
        <v>10566</v>
      </c>
      <c r="X3" s="10">
        <v>17944</v>
      </c>
      <c r="Y3" s="10">
        <v>25429</v>
      </c>
      <c r="Z3" s="10">
        <v>33033</v>
      </c>
      <c r="AA3" s="10">
        <v>36337</v>
      </c>
      <c r="AB3" s="10">
        <v>38343</v>
      </c>
      <c r="AC3" s="10">
        <v>39698</v>
      </c>
    </row>
    <row r="5" spans="1:317">
      <c r="A5" s="3" t="s">
        <v>20</v>
      </c>
    </row>
    <row r="7" spans="1:317" hidden="1" outlineLevel="1">
      <c r="C7" s="3" t="s">
        <v>19</v>
      </c>
      <c r="D7" s="4">
        <v>2008</v>
      </c>
      <c r="E7" s="4">
        <v>2009</v>
      </c>
      <c r="F7" s="4">
        <v>2010</v>
      </c>
      <c r="G7" s="4">
        <v>2011</v>
      </c>
      <c r="H7" s="4">
        <v>2012</v>
      </c>
      <c r="I7" s="4">
        <v>2013</v>
      </c>
      <c r="J7" s="4">
        <v>2014</v>
      </c>
    </row>
    <row r="8" spans="1:317" hidden="1" outlineLevel="1">
      <c r="A8" s="8" t="s">
        <v>18</v>
      </c>
      <c r="B8" s="3" t="s">
        <v>2</v>
      </c>
      <c r="C8" s="7" t="s">
        <v>1</v>
      </c>
      <c r="D8" s="4">
        <v>1245</v>
      </c>
      <c r="E8" s="4">
        <v>1772</v>
      </c>
      <c r="F8" s="4">
        <v>2907</v>
      </c>
      <c r="G8" s="4">
        <v>3753</v>
      </c>
      <c r="H8" s="4">
        <v>5838</v>
      </c>
      <c r="I8" s="4">
        <v>6111.8</v>
      </c>
      <c r="J8" s="4">
        <v>4984.5</v>
      </c>
      <c r="K8" s="9"/>
      <c r="M8" s="5"/>
    </row>
    <row r="9" spans="1:317" hidden="1" outlineLevel="1">
      <c r="A9" s="8" t="s">
        <v>17</v>
      </c>
      <c r="B9" s="3" t="s">
        <v>2</v>
      </c>
      <c r="C9" s="7" t="s">
        <v>1</v>
      </c>
      <c r="D9" s="4">
        <v>2359</v>
      </c>
      <c r="E9" s="4">
        <v>3955</v>
      </c>
      <c r="F9" s="4">
        <v>6365</v>
      </c>
      <c r="G9" s="4">
        <v>7961</v>
      </c>
      <c r="H9" s="4">
        <v>9700.5</v>
      </c>
      <c r="I9" s="4">
        <v>10424.700000000001</v>
      </c>
      <c r="J9" s="4">
        <v>11099.8</v>
      </c>
      <c r="K9" s="6"/>
      <c r="M9" s="5"/>
      <c r="LE9" s="3"/>
    </row>
    <row r="10" spans="1:317" hidden="1" outlineLevel="1">
      <c r="A10" s="8" t="s">
        <v>16</v>
      </c>
      <c r="B10" s="3" t="s">
        <v>2</v>
      </c>
      <c r="C10" s="7" t="s">
        <v>1</v>
      </c>
      <c r="D10" s="4">
        <v>11</v>
      </c>
      <c r="E10" s="4">
        <v>19</v>
      </c>
      <c r="F10" s="4">
        <v>68</v>
      </c>
      <c r="G10" s="4">
        <v>50</v>
      </c>
      <c r="H10" s="4">
        <v>63.2</v>
      </c>
      <c r="I10" s="4">
        <v>68.599999999999994</v>
      </c>
      <c r="J10" s="4">
        <v>80.5</v>
      </c>
      <c r="K10" s="6"/>
      <c r="M10" s="5"/>
      <c r="LE10" s="3"/>
    </row>
    <row r="11" spans="1:317" hidden="1" outlineLevel="1">
      <c r="A11" s="8" t="s">
        <v>15</v>
      </c>
      <c r="B11" s="3" t="s">
        <v>2</v>
      </c>
      <c r="C11" s="7" t="s">
        <v>1</v>
      </c>
      <c r="D11" s="4">
        <v>72</v>
      </c>
      <c r="E11" s="4">
        <v>219</v>
      </c>
      <c r="F11" s="4">
        <v>638</v>
      </c>
      <c r="G11" s="4">
        <v>1313</v>
      </c>
      <c r="H11" s="4">
        <v>2576.1</v>
      </c>
      <c r="I11" s="4">
        <v>2711.2</v>
      </c>
      <c r="J11" s="4">
        <v>2901</v>
      </c>
      <c r="K11" s="6"/>
      <c r="M11" s="5"/>
      <c r="LE11" s="3"/>
    </row>
    <row r="12" spans="1:317" hidden="1" outlineLevel="1">
      <c r="A12" s="8" t="s">
        <v>14</v>
      </c>
      <c r="B12" s="3" t="s">
        <v>2</v>
      </c>
      <c r="C12" s="7" t="s">
        <v>1</v>
      </c>
      <c r="D12" s="4">
        <v>4</v>
      </c>
      <c r="E12" s="4">
        <v>5</v>
      </c>
      <c r="F12" s="4">
        <v>14</v>
      </c>
      <c r="G12" s="4">
        <v>30</v>
      </c>
      <c r="H12" s="4">
        <v>32.299999999999997</v>
      </c>
      <c r="I12" s="4">
        <v>35.299999999999997</v>
      </c>
      <c r="J12" s="4">
        <v>39.9</v>
      </c>
      <c r="K12" s="6"/>
      <c r="M12" s="5"/>
      <c r="LE12" s="3"/>
    </row>
    <row r="13" spans="1:317" hidden="1" outlineLevel="1">
      <c r="A13" s="8" t="s">
        <v>13</v>
      </c>
      <c r="B13" s="3" t="s">
        <v>2</v>
      </c>
      <c r="C13" s="7" t="s">
        <v>1</v>
      </c>
      <c r="D13" s="4">
        <v>7</v>
      </c>
      <c r="E13" s="4">
        <v>9</v>
      </c>
      <c r="F13" s="4">
        <v>27</v>
      </c>
      <c r="G13" s="4">
        <v>25</v>
      </c>
      <c r="H13" s="4">
        <v>32.1</v>
      </c>
      <c r="I13" s="4">
        <v>35.799999999999997</v>
      </c>
      <c r="J13" s="4">
        <v>36.5</v>
      </c>
      <c r="K13" s="6"/>
      <c r="M13" s="5"/>
      <c r="LE13" s="3"/>
    </row>
    <row r="14" spans="1:317" hidden="1" outlineLevel="1">
      <c r="A14" s="8" t="s">
        <v>12</v>
      </c>
      <c r="B14" s="3" t="s">
        <v>2</v>
      </c>
      <c r="C14" s="7" t="s">
        <v>1</v>
      </c>
      <c r="D14" s="4">
        <v>350</v>
      </c>
      <c r="E14" s="4">
        <v>549</v>
      </c>
      <c r="F14" s="4">
        <v>868</v>
      </c>
      <c r="G14" s="4">
        <v>1174</v>
      </c>
      <c r="H14" s="4">
        <v>1520.9</v>
      </c>
      <c r="I14" s="4">
        <v>1661.8</v>
      </c>
      <c r="J14" s="4">
        <v>1768.5</v>
      </c>
      <c r="K14" s="6"/>
      <c r="M14" s="5"/>
      <c r="LE14" s="3"/>
    </row>
    <row r="15" spans="1:317" hidden="1" outlineLevel="1">
      <c r="A15" s="8" t="s">
        <v>11</v>
      </c>
      <c r="B15" s="3" t="s">
        <v>2</v>
      </c>
      <c r="C15" s="7" t="s">
        <v>1</v>
      </c>
      <c r="D15" s="4">
        <v>352</v>
      </c>
      <c r="E15" s="4">
        <v>709</v>
      </c>
      <c r="F15" s="4">
        <v>1479</v>
      </c>
      <c r="G15" s="4">
        <v>2051</v>
      </c>
      <c r="H15" s="4">
        <v>3045.1</v>
      </c>
      <c r="I15" s="4">
        <v>3257.4</v>
      </c>
      <c r="J15" s="4">
        <v>3490.6</v>
      </c>
      <c r="K15" s="6"/>
      <c r="M15" s="5"/>
      <c r="LE15" s="3"/>
    </row>
    <row r="16" spans="1:317" hidden="1" outlineLevel="1">
      <c r="A16" s="8" t="s">
        <v>10</v>
      </c>
      <c r="B16" s="3" t="s">
        <v>2</v>
      </c>
      <c r="C16" s="7" t="s">
        <v>1</v>
      </c>
      <c r="D16" s="4">
        <v>48</v>
      </c>
      <c r="E16" s="4">
        <v>88</v>
      </c>
      <c r="F16" s="4">
        <v>263</v>
      </c>
      <c r="G16" s="4">
        <v>455</v>
      </c>
      <c r="H16" s="4">
        <v>957.7</v>
      </c>
      <c r="I16" s="4">
        <v>1098.5</v>
      </c>
      <c r="J16" s="4">
        <v>1337.9</v>
      </c>
      <c r="K16" s="6"/>
      <c r="M16" s="5"/>
      <c r="LE16" s="3"/>
    </row>
    <row r="17" spans="1:317" hidden="1" outlineLevel="1">
      <c r="A17" s="8" t="s">
        <v>9</v>
      </c>
      <c r="B17" s="3" t="s">
        <v>2</v>
      </c>
      <c r="C17" s="7" t="s">
        <v>1</v>
      </c>
      <c r="D17" s="4">
        <v>617</v>
      </c>
      <c r="E17" s="4">
        <v>1046</v>
      </c>
      <c r="F17" s="4">
        <v>1925</v>
      </c>
      <c r="G17" s="4">
        <v>2601</v>
      </c>
      <c r="H17" s="4">
        <v>3582</v>
      </c>
      <c r="I17" s="4">
        <v>3878.5</v>
      </c>
      <c r="J17" s="4">
        <v>4234.8999999999996</v>
      </c>
      <c r="K17" s="6"/>
      <c r="M17" s="5"/>
      <c r="LE17" s="3"/>
    </row>
    <row r="18" spans="1:317" hidden="1" outlineLevel="1">
      <c r="A18" s="8" t="s">
        <v>8</v>
      </c>
      <c r="B18" s="3" t="s">
        <v>2</v>
      </c>
      <c r="C18" s="7" t="s">
        <v>1</v>
      </c>
      <c r="D18" s="4">
        <v>332</v>
      </c>
      <c r="E18" s="4">
        <v>504</v>
      </c>
      <c r="F18" s="4">
        <v>841</v>
      </c>
      <c r="G18" s="4">
        <v>1124</v>
      </c>
      <c r="H18" s="4">
        <v>1528.2</v>
      </c>
      <c r="I18" s="4">
        <v>1670.8</v>
      </c>
      <c r="J18" s="4">
        <v>1862.2</v>
      </c>
      <c r="K18" s="6"/>
      <c r="M18" s="5"/>
      <c r="LE18" s="3"/>
    </row>
    <row r="19" spans="1:317" hidden="1" outlineLevel="1">
      <c r="A19" s="8" t="s">
        <v>7</v>
      </c>
      <c r="B19" s="3" t="s">
        <v>2</v>
      </c>
      <c r="C19" s="7" t="s">
        <v>1</v>
      </c>
      <c r="D19" s="4">
        <v>67</v>
      </c>
      <c r="E19" s="4">
        <v>100</v>
      </c>
      <c r="F19" s="4">
        <v>158</v>
      </c>
      <c r="G19" s="4">
        <v>218</v>
      </c>
      <c r="H19" s="4">
        <v>318.8</v>
      </c>
      <c r="I19" s="4">
        <v>365.4</v>
      </c>
      <c r="J19" s="4">
        <v>407.3</v>
      </c>
      <c r="K19" s="6"/>
      <c r="M19" s="5"/>
      <c r="LE19" s="3"/>
    </row>
    <row r="20" spans="1:317" hidden="1" outlineLevel="1">
      <c r="A20" s="8" t="s">
        <v>6</v>
      </c>
      <c r="B20" s="3" t="s">
        <v>2</v>
      </c>
      <c r="C20" s="7" t="s">
        <v>1</v>
      </c>
      <c r="D20" s="4">
        <v>168</v>
      </c>
      <c r="E20" s="4">
        <v>288</v>
      </c>
      <c r="F20" s="4">
        <v>529</v>
      </c>
      <c r="G20" s="4">
        <v>836</v>
      </c>
      <c r="H20" s="4">
        <v>1280.8</v>
      </c>
      <c r="I20" s="4">
        <v>1412.3</v>
      </c>
      <c r="J20" s="4">
        <v>1575.1</v>
      </c>
      <c r="K20" s="6"/>
      <c r="M20" s="5"/>
      <c r="LE20" s="3"/>
    </row>
    <row r="21" spans="1:317" hidden="1" outlineLevel="1">
      <c r="A21" s="8" t="s">
        <v>5</v>
      </c>
      <c r="B21" s="3" t="s">
        <v>2</v>
      </c>
      <c r="C21" s="7" t="s">
        <v>1</v>
      </c>
      <c r="D21" s="4">
        <v>94</v>
      </c>
      <c r="E21" s="4">
        <v>181</v>
      </c>
      <c r="F21" s="4">
        <v>450</v>
      </c>
      <c r="G21" s="4">
        <v>817</v>
      </c>
      <c r="H21" s="4">
        <v>1377.9</v>
      </c>
      <c r="I21" s="4">
        <v>1556.1</v>
      </c>
      <c r="J21" s="4">
        <v>1828.7</v>
      </c>
      <c r="K21" s="6"/>
      <c r="M21" s="5"/>
      <c r="LE21" s="3"/>
    </row>
    <row r="22" spans="1:317" hidden="1" outlineLevel="1">
      <c r="A22" s="8" t="s">
        <v>4</v>
      </c>
      <c r="B22" s="3" t="s">
        <v>2</v>
      </c>
      <c r="C22" s="7" t="s">
        <v>1</v>
      </c>
      <c r="D22" s="4">
        <v>159</v>
      </c>
      <c r="E22" s="4">
        <v>310</v>
      </c>
      <c r="F22" s="4">
        <v>695</v>
      </c>
      <c r="G22" s="4">
        <v>992</v>
      </c>
      <c r="H22" s="4">
        <v>1351.5</v>
      </c>
      <c r="I22" s="4">
        <v>1407.8</v>
      </c>
      <c r="J22" s="4">
        <v>1468.6</v>
      </c>
      <c r="K22" s="6"/>
      <c r="M22" s="5"/>
      <c r="LE22" s="3"/>
    </row>
    <row r="23" spans="1:317" hidden="1" outlineLevel="1">
      <c r="A23" s="8" t="s">
        <v>3</v>
      </c>
      <c r="B23" s="3" t="s">
        <v>2</v>
      </c>
      <c r="C23" s="7" t="s">
        <v>1</v>
      </c>
      <c r="D23" s="4">
        <v>95</v>
      </c>
      <c r="E23" s="4">
        <v>159</v>
      </c>
      <c r="F23" s="4">
        <v>327</v>
      </c>
      <c r="G23" s="4">
        <v>467</v>
      </c>
      <c r="H23" s="4">
        <v>871.7</v>
      </c>
      <c r="I23" s="4">
        <v>1013.9</v>
      </c>
      <c r="J23" s="4">
        <v>1119.9000000000001</v>
      </c>
      <c r="K23" s="6"/>
      <c r="M23" s="5"/>
      <c r="LE23" s="3"/>
    </row>
    <row r="24" spans="1:317" collapsed="1">
      <c r="K24" s="3"/>
      <c r="L24" s="3"/>
      <c r="LE24" s="3"/>
    </row>
    <row r="25" spans="1:317">
      <c r="D25" s="3"/>
      <c r="E25" s="3"/>
      <c r="F25" s="3"/>
      <c r="G25" s="3"/>
      <c r="H25" s="3"/>
      <c r="I25" s="3"/>
      <c r="J25" s="3"/>
      <c r="K25" s="3"/>
      <c r="L25" s="3"/>
      <c r="LE25" s="3"/>
    </row>
    <row r="26" spans="1:317">
      <c r="D26" s="3"/>
      <c r="E26" s="3"/>
      <c r="F26" s="3"/>
      <c r="G26" s="3"/>
      <c r="H26" s="3"/>
      <c r="I26" s="3"/>
      <c r="J26" s="3"/>
      <c r="K26" s="3"/>
      <c r="L26" s="3"/>
      <c r="LE26" s="3"/>
    </row>
    <row r="27" spans="1:317">
      <c r="LE27" s="3"/>
    </row>
    <row r="28" spans="1:317">
      <c r="LE28" s="3"/>
    </row>
    <row r="29" spans="1:317">
      <c r="LE29" s="3"/>
    </row>
  </sheetData>
  <hyperlinks>
    <hyperlink ref="A1" location="Index!A1" display="Go to Index" xr:uid="{00000000-0004-0000-1600-000000000000}"/>
    <hyperlink ref="B1" location="Sources!A1" display="Go to Sources" xr:uid="{00000000-0004-0000-1600-000001000000}"/>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LG41"/>
  <sheetViews>
    <sheetView zoomScale="80" zoomScaleNormal="80" zoomScalePageLayoutView="80" workbookViewId="0">
      <pane xSplit="1" topLeftCell="B1" activePane="topRight" state="frozen"/>
      <selection pane="topRight" activeCell="BA49" sqref="BA49"/>
    </sheetView>
  </sheetViews>
  <sheetFormatPr defaultColWidth="10.75" defaultRowHeight="15" outlineLevelRow="1" outlineLevelCol="1"/>
  <cols>
    <col min="1" max="1" width="55.25" style="17" bestFit="1" customWidth="1"/>
    <col min="2" max="2" width="30.25" style="17" customWidth="1"/>
    <col min="3" max="3" width="12.75" style="17" bestFit="1" customWidth="1"/>
    <col min="4" max="43" width="5.75" style="17" hidden="1" customWidth="1" outlineLevel="1"/>
    <col min="44" max="44" width="5.75" style="17" customWidth="1" collapsed="1"/>
    <col min="45" max="69" width="5.75" style="17" customWidth="1"/>
    <col min="70" max="16384" width="10.75" style="17"/>
  </cols>
  <sheetData>
    <row r="1" spans="1:319" ht="15" customHeight="1">
      <c r="A1" s="39" t="s">
        <v>27</v>
      </c>
      <c r="B1" s="39" t="s">
        <v>26</v>
      </c>
      <c r="D1" s="40"/>
    </row>
    <row r="2" spans="1:319">
      <c r="A2" s="18" t="s">
        <v>25</v>
      </c>
      <c r="B2" s="18" t="s">
        <v>24</v>
      </c>
      <c r="C2" s="36" t="s">
        <v>23</v>
      </c>
      <c r="D2" s="96">
        <v>1950</v>
      </c>
      <c r="E2" s="96">
        <v>1951</v>
      </c>
      <c r="F2" s="96">
        <v>1952</v>
      </c>
      <c r="G2" s="96">
        <v>1953</v>
      </c>
      <c r="H2" s="96">
        <v>1954</v>
      </c>
      <c r="I2" s="96">
        <v>1955</v>
      </c>
      <c r="J2" s="96">
        <v>1956</v>
      </c>
      <c r="K2" s="96">
        <v>1957</v>
      </c>
      <c r="L2" s="96">
        <v>1958</v>
      </c>
      <c r="M2" s="96">
        <v>1959</v>
      </c>
      <c r="N2" s="96">
        <v>1960</v>
      </c>
      <c r="O2" s="96">
        <v>1961</v>
      </c>
      <c r="P2" s="96">
        <v>1962</v>
      </c>
      <c r="Q2" s="96">
        <v>1963</v>
      </c>
      <c r="R2" s="96">
        <v>1964</v>
      </c>
      <c r="S2" s="96">
        <v>1965</v>
      </c>
      <c r="T2" s="96">
        <v>1966</v>
      </c>
      <c r="U2" s="96">
        <v>1967</v>
      </c>
      <c r="V2" s="96">
        <v>1968</v>
      </c>
      <c r="W2" s="96">
        <v>1969</v>
      </c>
      <c r="X2" s="96">
        <v>1970</v>
      </c>
      <c r="Y2" s="96">
        <v>1971</v>
      </c>
      <c r="Z2" s="96">
        <v>1972</v>
      </c>
      <c r="AA2" s="96">
        <v>1973</v>
      </c>
      <c r="AB2" s="96">
        <v>1974</v>
      </c>
      <c r="AC2" s="96">
        <v>1975</v>
      </c>
      <c r="AD2" s="96">
        <v>1976</v>
      </c>
      <c r="AE2" s="96">
        <v>1977</v>
      </c>
      <c r="AF2" s="96">
        <v>1978</v>
      </c>
      <c r="AG2" s="96">
        <v>1979</v>
      </c>
      <c r="AH2" s="96">
        <v>1980</v>
      </c>
      <c r="AI2" s="96">
        <v>1981</v>
      </c>
      <c r="AJ2" s="96">
        <v>1982</v>
      </c>
      <c r="AK2" s="96">
        <v>1983</v>
      </c>
      <c r="AL2" s="96">
        <v>1984</v>
      </c>
      <c r="AM2" s="96">
        <v>1985</v>
      </c>
      <c r="AN2" s="96">
        <v>1986</v>
      </c>
      <c r="AO2" s="96">
        <v>1987</v>
      </c>
      <c r="AP2" s="96">
        <v>1988</v>
      </c>
      <c r="AQ2" s="96">
        <v>1989</v>
      </c>
      <c r="AR2" s="96">
        <v>1990</v>
      </c>
      <c r="AS2" s="96">
        <v>1991</v>
      </c>
      <c r="AT2" s="96">
        <v>1992</v>
      </c>
      <c r="AU2" s="96">
        <v>1993</v>
      </c>
      <c r="AV2" s="96">
        <v>1994</v>
      </c>
      <c r="AW2" s="96">
        <v>1995</v>
      </c>
      <c r="AX2" s="96">
        <v>1996</v>
      </c>
      <c r="AY2" s="96">
        <v>1997</v>
      </c>
      <c r="AZ2" s="96">
        <v>1998</v>
      </c>
      <c r="BA2" s="96">
        <v>1999</v>
      </c>
      <c r="BB2" s="96">
        <v>2000</v>
      </c>
      <c r="BC2" s="96">
        <v>2001</v>
      </c>
      <c r="BD2" s="97">
        <v>2002</v>
      </c>
      <c r="BE2" s="96">
        <v>2003</v>
      </c>
      <c r="BF2" s="96">
        <v>2004</v>
      </c>
      <c r="BG2" s="96">
        <v>2005</v>
      </c>
      <c r="BH2" s="96">
        <v>2006</v>
      </c>
      <c r="BI2" s="96">
        <v>2007</v>
      </c>
      <c r="BJ2" s="96">
        <v>2008</v>
      </c>
      <c r="BK2" s="96">
        <v>2009</v>
      </c>
      <c r="BL2" s="96">
        <v>2010</v>
      </c>
      <c r="BM2" s="96">
        <v>2011</v>
      </c>
      <c r="BN2" s="96">
        <v>2012</v>
      </c>
      <c r="BO2" s="96">
        <v>2013</v>
      </c>
      <c r="BP2" s="96">
        <v>2014</v>
      </c>
      <c r="BQ2" s="96">
        <v>2015</v>
      </c>
      <c r="BR2" s="37"/>
      <c r="BS2" s="37"/>
      <c r="BT2" s="37"/>
      <c r="BU2" s="37"/>
      <c r="BV2" s="37"/>
      <c r="BW2" s="37"/>
      <c r="BX2" s="37"/>
      <c r="BY2" s="37"/>
      <c r="BZ2" s="37"/>
      <c r="CA2" s="37"/>
      <c r="CB2" s="37"/>
      <c r="CC2" s="37"/>
      <c r="CD2" s="37"/>
      <c r="CE2" s="37"/>
      <c r="CF2" s="37"/>
      <c r="CG2" s="37"/>
      <c r="CH2" s="37"/>
      <c r="CI2" s="37"/>
      <c r="CJ2" s="37"/>
      <c r="CK2" s="37"/>
      <c r="CL2" s="37"/>
      <c r="CM2" s="37"/>
      <c r="CN2" s="37"/>
      <c r="CO2" s="37"/>
      <c r="CP2" s="37"/>
      <c r="CQ2" s="37"/>
      <c r="CR2" s="37"/>
      <c r="CS2" s="37"/>
      <c r="CT2" s="37"/>
      <c r="CU2" s="37"/>
      <c r="CV2" s="37"/>
      <c r="CW2" s="37"/>
      <c r="CX2" s="37"/>
      <c r="CY2" s="37"/>
      <c r="CZ2" s="37"/>
      <c r="DA2" s="37"/>
      <c r="DB2" s="37"/>
      <c r="DC2" s="37"/>
      <c r="DD2" s="37"/>
      <c r="DE2" s="37"/>
      <c r="DF2" s="37"/>
      <c r="DG2" s="37"/>
      <c r="DH2" s="37"/>
      <c r="DI2" s="37"/>
      <c r="DJ2" s="37"/>
      <c r="DK2" s="37"/>
      <c r="DL2" s="37"/>
      <c r="DM2" s="37"/>
      <c r="DN2" s="37"/>
      <c r="DO2" s="37"/>
      <c r="DP2" s="37"/>
      <c r="DQ2" s="37"/>
      <c r="DR2" s="37"/>
      <c r="DS2" s="37"/>
      <c r="DT2" s="37"/>
      <c r="DU2" s="37"/>
      <c r="DV2" s="37"/>
      <c r="DW2" s="37"/>
      <c r="DX2" s="37"/>
      <c r="DY2" s="37"/>
      <c r="DZ2" s="37"/>
      <c r="EA2" s="37"/>
      <c r="EB2" s="37"/>
      <c r="EC2" s="37"/>
      <c r="ED2" s="37"/>
      <c r="EE2" s="37"/>
      <c r="EF2" s="37"/>
      <c r="EG2" s="37"/>
      <c r="EH2" s="37"/>
      <c r="EI2" s="37"/>
      <c r="EJ2" s="37"/>
      <c r="EK2" s="37"/>
      <c r="EL2" s="37"/>
      <c r="EM2" s="37"/>
      <c r="EN2" s="37"/>
      <c r="EO2" s="37"/>
      <c r="EP2" s="37"/>
      <c r="EQ2" s="37"/>
      <c r="ER2" s="37"/>
      <c r="ES2" s="37"/>
      <c r="ET2" s="37"/>
      <c r="EU2" s="37"/>
      <c r="EV2" s="37"/>
      <c r="EW2" s="37"/>
      <c r="EX2" s="37"/>
      <c r="EY2" s="37"/>
      <c r="EZ2" s="37"/>
      <c r="FA2" s="37"/>
      <c r="FB2" s="37"/>
      <c r="FC2" s="37"/>
      <c r="FD2" s="37"/>
      <c r="FE2" s="37"/>
      <c r="FF2" s="37"/>
      <c r="FG2" s="37"/>
      <c r="FH2" s="37"/>
      <c r="FI2" s="37"/>
      <c r="FJ2" s="37"/>
      <c r="FK2" s="37"/>
      <c r="FL2" s="37"/>
      <c r="FM2" s="37"/>
      <c r="FN2" s="37"/>
      <c r="FO2" s="37"/>
      <c r="FP2" s="37"/>
      <c r="FQ2" s="37"/>
      <c r="FR2" s="37"/>
      <c r="FS2" s="37"/>
      <c r="FT2" s="37"/>
      <c r="FU2" s="37"/>
      <c r="FV2" s="37"/>
      <c r="FW2" s="37"/>
      <c r="FX2" s="37"/>
      <c r="FY2" s="37"/>
      <c r="FZ2" s="37"/>
      <c r="GA2" s="37"/>
      <c r="GB2" s="37"/>
      <c r="GC2" s="37"/>
      <c r="GD2" s="37"/>
      <c r="GE2" s="37"/>
      <c r="GF2" s="37"/>
      <c r="GG2" s="37"/>
      <c r="GH2" s="37"/>
      <c r="GI2" s="37"/>
      <c r="GJ2" s="37"/>
      <c r="GK2" s="37"/>
      <c r="GL2" s="37"/>
      <c r="GM2" s="37"/>
      <c r="GN2" s="37"/>
      <c r="GO2" s="37"/>
      <c r="GP2" s="37"/>
      <c r="GQ2" s="37"/>
      <c r="GR2" s="37"/>
      <c r="GS2" s="37"/>
      <c r="GT2" s="37"/>
      <c r="GU2" s="37"/>
      <c r="GV2" s="37"/>
      <c r="GW2" s="37"/>
      <c r="GX2" s="37"/>
      <c r="GY2" s="37"/>
      <c r="GZ2" s="37"/>
      <c r="HA2" s="37"/>
      <c r="HB2" s="37"/>
      <c r="HC2" s="37"/>
      <c r="HD2" s="37"/>
      <c r="HE2" s="37"/>
      <c r="HF2" s="37"/>
      <c r="HG2" s="37"/>
      <c r="HH2" s="37"/>
      <c r="HI2" s="37"/>
      <c r="HJ2" s="37"/>
      <c r="HK2" s="37"/>
      <c r="HL2" s="37"/>
      <c r="HM2" s="37"/>
      <c r="HN2" s="37"/>
      <c r="HO2" s="37"/>
      <c r="HP2" s="37"/>
      <c r="HQ2" s="37"/>
      <c r="HR2" s="37"/>
      <c r="HS2" s="37"/>
      <c r="HT2" s="37"/>
      <c r="HU2" s="37"/>
      <c r="HV2" s="37"/>
      <c r="HW2" s="37"/>
      <c r="HX2" s="37"/>
      <c r="HY2" s="37"/>
      <c r="HZ2" s="37"/>
      <c r="IA2" s="37"/>
      <c r="IB2" s="37"/>
      <c r="IC2" s="37"/>
      <c r="ID2" s="37"/>
      <c r="IE2" s="37"/>
      <c r="IF2" s="37"/>
      <c r="IG2" s="37"/>
      <c r="IH2" s="37"/>
      <c r="II2" s="37"/>
      <c r="IJ2" s="37"/>
      <c r="IK2" s="37"/>
      <c r="IL2" s="37"/>
      <c r="IM2" s="37"/>
      <c r="IN2" s="37"/>
      <c r="IO2" s="37"/>
      <c r="IP2" s="37"/>
      <c r="IQ2" s="37"/>
      <c r="IR2" s="37"/>
      <c r="IS2" s="37"/>
      <c r="IT2" s="37"/>
      <c r="IU2" s="37"/>
      <c r="IV2" s="37"/>
      <c r="IW2" s="37"/>
      <c r="IX2" s="37"/>
      <c r="IY2" s="37"/>
      <c r="IZ2" s="37"/>
      <c r="JA2" s="37"/>
      <c r="JB2" s="37"/>
      <c r="JC2" s="37"/>
      <c r="JD2" s="37"/>
      <c r="JE2" s="37"/>
      <c r="JF2" s="37"/>
      <c r="JG2" s="37"/>
      <c r="JH2" s="37"/>
      <c r="JI2" s="37"/>
      <c r="JJ2" s="37"/>
      <c r="JK2" s="37"/>
      <c r="JL2" s="37"/>
      <c r="JM2" s="37"/>
      <c r="JN2" s="37"/>
      <c r="JO2" s="37"/>
      <c r="JP2" s="37"/>
      <c r="JQ2" s="37"/>
      <c r="JR2" s="37"/>
      <c r="JS2" s="37"/>
      <c r="JT2" s="37"/>
      <c r="JU2" s="37"/>
      <c r="JV2" s="37"/>
      <c r="JW2" s="37"/>
      <c r="JX2" s="37"/>
      <c r="JY2" s="37"/>
      <c r="JZ2" s="37"/>
      <c r="KA2" s="37"/>
      <c r="KB2" s="37"/>
      <c r="KC2" s="37"/>
      <c r="KD2" s="37"/>
      <c r="KE2" s="37"/>
      <c r="KF2" s="37"/>
      <c r="KG2" s="37"/>
      <c r="KH2" s="37"/>
      <c r="KI2" s="37"/>
      <c r="KJ2" s="37"/>
      <c r="KK2" s="37"/>
      <c r="KL2" s="37"/>
      <c r="KM2" s="37"/>
      <c r="KN2" s="37"/>
      <c r="KO2" s="37"/>
      <c r="KP2" s="37"/>
      <c r="KQ2" s="37"/>
      <c r="KR2" s="37"/>
      <c r="KS2" s="37"/>
      <c r="KT2" s="37"/>
      <c r="KU2" s="37"/>
      <c r="KV2" s="37"/>
      <c r="KW2" s="37"/>
      <c r="KX2" s="37"/>
      <c r="KY2" s="37"/>
      <c r="KZ2" s="37"/>
      <c r="LA2" s="37"/>
      <c r="LB2" s="37"/>
      <c r="LC2" s="37"/>
      <c r="LD2" s="37"/>
      <c r="LE2" s="37"/>
      <c r="LF2" s="37"/>
      <c r="LG2" s="37"/>
    </row>
    <row r="3" spans="1:319">
      <c r="A3" s="98" t="s">
        <v>250</v>
      </c>
      <c r="B3" s="99" t="s">
        <v>251</v>
      </c>
      <c r="C3" s="42" t="s">
        <v>252</v>
      </c>
      <c r="D3" s="96"/>
      <c r="E3" s="96"/>
      <c r="F3" s="96"/>
      <c r="G3" s="96"/>
      <c r="H3" s="96"/>
      <c r="I3" s="96"/>
      <c r="J3" s="96"/>
      <c r="K3" s="96"/>
      <c r="L3" s="96"/>
      <c r="M3" s="96"/>
      <c r="N3" s="96"/>
      <c r="O3" s="96"/>
      <c r="P3" s="96"/>
      <c r="Q3" s="96"/>
      <c r="R3" s="96"/>
      <c r="S3" s="96"/>
      <c r="T3" s="96"/>
      <c r="U3" s="96"/>
      <c r="V3" s="96"/>
      <c r="W3" s="96"/>
      <c r="X3" s="96"/>
      <c r="Y3" s="96"/>
      <c r="Z3" s="96"/>
      <c r="AA3" s="96"/>
      <c r="AB3" s="96"/>
      <c r="AC3" s="96"/>
      <c r="AD3" s="96"/>
      <c r="AE3" s="96"/>
      <c r="AF3" s="96"/>
      <c r="AG3" s="96"/>
      <c r="AH3" s="96"/>
      <c r="AI3" s="96"/>
      <c r="AJ3" s="96"/>
      <c r="AK3" s="96"/>
      <c r="AL3" s="96"/>
      <c r="AM3" s="96"/>
      <c r="AN3" s="96"/>
      <c r="AO3" s="96"/>
      <c r="AP3" s="96"/>
      <c r="AQ3" s="96"/>
      <c r="AR3" s="96"/>
      <c r="AS3" s="96"/>
      <c r="AT3" s="96"/>
      <c r="AU3" s="96"/>
      <c r="AV3" s="96"/>
      <c r="AW3" s="96"/>
      <c r="AX3" s="100">
        <v>32.86</v>
      </c>
      <c r="AY3" s="100">
        <v>28.86</v>
      </c>
      <c r="AZ3" s="100">
        <v>28.58</v>
      </c>
      <c r="BA3" s="100">
        <v>27.49</v>
      </c>
      <c r="BB3" s="100">
        <v>25.09</v>
      </c>
      <c r="BC3" s="100">
        <v>24.97</v>
      </c>
      <c r="BD3" s="100">
        <v>27.09</v>
      </c>
      <c r="BE3" s="100">
        <v>33.56</v>
      </c>
      <c r="BF3" s="100">
        <v>37.25</v>
      </c>
      <c r="BG3" s="100">
        <v>37.79</v>
      </c>
      <c r="BH3" s="100">
        <v>38.85</v>
      </c>
      <c r="BI3" s="100">
        <v>43.24</v>
      </c>
      <c r="BJ3" s="100">
        <v>46.75</v>
      </c>
      <c r="BK3" s="100">
        <v>45.27</v>
      </c>
      <c r="BL3" s="100">
        <v>43.82</v>
      </c>
      <c r="BM3" s="100">
        <v>47.08</v>
      </c>
      <c r="BN3" s="100">
        <v>45.4</v>
      </c>
      <c r="BO3" s="100">
        <v>48.29</v>
      </c>
      <c r="BP3" s="100">
        <v>49.47</v>
      </c>
      <c r="BQ3" s="100">
        <v>42.42</v>
      </c>
      <c r="BR3" s="37"/>
      <c r="BS3" s="37"/>
      <c r="BT3" s="37"/>
      <c r="BU3" s="37"/>
      <c r="BV3" s="37"/>
      <c r="BW3" s="37"/>
      <c r="BX3" s="37"/>
      <c r="BY3" s="37"/>
      <c r="BZ3" s="37"/>
      <c r="CA3" s="37"/>
      <c r="CB3" s="37"/>
      <c r="CC3" s="37"/>
      <c r="CD3" s="37"/>
      <c r="CE3" s="37"/>
      <c r="CF3" s="37"/>
      <c r="CG3" s="37"/>
      <c r="CH3" s="37"/>
      <c r="CI3" s="37"/>
      <c r="CJ3" s="37"/>
      <c r="CK3" s="37"/>
      <c r="CL3" s="37"/>
      <c r="CM3" s="37"/>
      <c r="CN3" s="37"/>
      <c r="CO3" s="37"/>
      <c r="CP3" s="37"/>
      <c r="CQ3" s="37"/>
      <c r="CR3" s="37"/>
      <c r="CS3" s="37"/>
      <c r="CT3" s="37"/>
      <c r="CU3" s="37"/>
      <c r="CV3" s="37"/>
      <c r="CW3" s="37"/>
      <c r="CX3" s="37"/>
      <c r="CY3" s="37"/>
      <c r="CZ3" s="37"/>
      <c r="DA3" s="37"/>
      <c r="DB3" s="37"/>
      <c r="DC3" s="37"/>
      <c r="DD3" s="37"/>
      <c r="DE3" s="37"/>
      <c r="DF3" s="37"/>
      <c r="DG3" s="37"/>
      <c r="DH3" s="37"/>
      <c r="DI3" s="37"/>
      <c r="DJ3" s="37"/>
      <c r="DK3" s="37"/>
      <c r="DL3" s="37"/>
      <c r="DM3" s="37"/>
      <c r="DN3" s="37"/>
      <c r="DO3" s="37"/>
      <c r="DP3" s="37"/>
      <c r="DQ3" s="37"/>
      <c r="DR3" s="37"/>
      <c r="DS3" s="37"/>
      <c r="DT3" s="37"/>
      <c r="DU3" s="37"/>
      <c r="DV3" s="37"/>
      <c r="DW3" s="37"/>
      <c r="DX3" s="37"/>
      <c r="DY3" s="37"/>
      <c r="DZ3" s="37"/>
      <c r="EA3" s="37"/>
      <c r="EB3" s="37"/>
      <c r="EC3" s="37"/>
      <c r="ED3" s="37"/>
      <c r="EE3" s="37"/>
      <c r="EF3" s="37"/>
      <c r="EG3" s="37"/>
      <c r="EH3" s="37"/>
      <c r="EI3" s="37"/>
      <c r="EJ3" s="37"/>
      <c r="EK3" s="37"/>
      <c r="EL3" s="37"/>
      <c r="EM3" s="37"/>
      <c r="EN3" s="37"/>
      <c r="EO3" s="37"/>
      <c r="EP3" s="37"/>
      <c r="EQ3" s="37"/>
      <c r="ER3" s="37"/>
      <c r="ES3" s="37"/>
      <c r="ET3" s="37"/>
      <c r="EU3" s="37"/>
      <c r="EV3" s="37"/>
      <c r="EW3" s="37"/>
      <c r="EX3" s="37"/>
      <c r="EY3" s="37"/>
      <c r="EZ3" s="37"/>
      <c r="FA3" s="37"/>
      <c r="FB3" s="37"/>
      <c r="FC3" s="37"/>
      <c r="FD3" s="37"/>
      <c r="FE3" s="37"/>
      <c r="FF3" s="37"/>
      <c r="FG3" s="37"/>
      <c r="FH3" s="37"/>
      <c r="FI3" s="37"/>
      <c r="FJ3" s="37"/>
      <c r="FK3" s="37"/>
      <c r="FL3" s="37"/>
      <c r="FM3" s="37"/>
      <c r="FN3" s="37"/>
      <c r="FO3" s="37"/>
      <c r="FP3" s="37"/>
      <c r="FQ3" s="37"/>
      <c r="FR3" s="37"/>
      <c r="FS3" s="37"/>
      <c r="FT3" s="37"/>
      <c r="FU3" s="37"/>
      <c r="FV3" s="37"/>
      <c r="FW3" s="37"/>
      <c r="FX3" s="37"/>
      <c r="FY3" s="37"/>
      <c r="FZ3" s="37"/>
      <c r="GA3" s="37"/>
      <c r="GB3" s="37"/>
      <c r="GC3" s="37"/>
      <c r="GD3" s="37"/>
      <c r="GE3" s="37"/>
      <c r="GF3" s="37"/>
      <c r="GG3" s="37"/>
      <c r="GH3" s="37"/>
      <c r="GI3" s="37"/>
      <c r="GJ3" s="37"/>
      <c r="GK3" s="37"/>
      <c r="GL3" s="37"/>
      <c r="GM3" s="37"/>
      <c r="GN3" s="37"/>
      <c r="GO3" s="37"/>
      <c r="GP3" s="37"/>
      <c r="GQ3" s="37"/>
      <c r="GR3" s="37"/>
      <c r="GS3" s="37"/>
      <c r="GT3" s="37"/>
      <c r="GU3" s="37"/>
      <c r="GV3" s="37"/>
      <c r="GW3" s="37"/>
      <c r="GX3" s="37"/>
      <c r="GY3" s="37"/>
      <c r="GZ3" s="37"/>
      <c r="HA3" s="37"/>
      <c r="HB3" s="37"/>
      <c r="HC3" s="37"/>
      <c r="HD3" s="37"/>
      <c r="HE3" s="37"/>
      <c r="HF3" s="37"/>
      <c r="HG3" s="37"/>
      <c r="HH3" s="37"/>
      <c r="HI3" s="37"/>
      <c r="HJ3" s="37"/>
      <c r="HK3" s="37"/>
      <c r="HL3" s="37"/>
      <c r="HM3" s="37"/>
      <c r="HN3" s="37"/>
      <c r="HO3" s="37"/>
      <c r="HP3" s="37"/>
      <c r="HQ3" s="37"/>
      <c r="HR3" s="37"/>
      <c r="HS3" s="37"/>
      <c r="HT3" s="37"/>
      <c r="HU3" s="37"/>
      <c r="HV3" s="37"/>
      <c r="HW3" s="37"/>
      <c r="HX3" s="37"/>
      <c r="HY3" s="37"/>
      <c r="HZ3" s="37"/>
      <c r="IA3" s="37"/>
      <c r="IB3" s="37"/>
      <c r="IC3" s="37"/>
      <c r="ID3" s="37"/>
      <c r="IE3" s="37"/>
      <c r="IF3" s="37"/>
      <c r="IG3" s="37"/>
      <c r="IH3" s="37"/>
      <c r="II3" s="37"/>
      <c r="IJ3" s="37"/>
      <c r="IK3" s="37"/>
      <c r="IL3" s="37"/>
      <c r="IM3" s="37"/>
      <c r="IN3" s="37"/>
      <c r="IO3" s="37"/>
      <c r="IP3" s="37"/>
      <c r="IQ3" s="37"/>
      <c r="IR3" s="37"/>
      <c r="IS3" s="37"/>
      <c r="IT3" s="37"/>
      <c r="IU3" s="37"/>
      <c r="IV3" s="37"/>
      <c r="IW3" s="37"/>
      <c r="IX3" s="37"/>
      <c r="IY3" s="37"/>
      <c r="IZ3" s="37"/>
      <c r="JA3" s="37"/>
      <c r="JB3" s="37"/>
      <c r="JC3" s="37"/>
      <c r="JD3" s="37"/>
      <c r="JE3" s="37"/>
      <c r="JF3" s="37"/>
      <c r="JG3" s="37"/>
      <c r="JH3" s="37"/>
      <c r="JI3" s="37"/>
      <c r="JJ3" s="37"/>
      <c r="JK3" s="37"/>
      <c r="JL3" s="37"/>
      <c r="JM3" s="37"/>
      <c r="JN3" s="37"/>
      <c r="JO3" s="37"/>
      <c r="JP3" s="37"/>
      <c r="JQ3" s="37"/>
      <c r="JR3" s="37"/>
      <c r="JS3" s="37"/>
      <c r="JT3" s="37"/>
      <c r="JU3" s="37"/>
      <c r="JV3" s="37"/>
      <c r="JW3" s="37"/>
      <c r="JX3" s="37"/>
      <c r="JY3" s="37"/>
      <c r="JZ3" s="37"/>
      <c r="KA3" s="37"/>
      <c r="KB3" s="37"/>
      <c r="KC3" s="37"/>
      <c r="KD3" s="37"/>
      <c r="KE3" s="37"/>
      <c r="KF3" s="37"/>
      <c r="KG3" s="37"/>
      <c r="KH3" s="37"/>
      <c r="KI3" s="37"/>
      <c r="KJ3" s="37"/>
      <c r="KK3" s="37"/>
      <c r="KL3" s="37"/>
      <c r="KM3" s="37"/>
      <c r="KN3" s="37"/>
      <c r="KO3" s="37"/>
      <c r="KP3" s="37"/>
      <c r="KQ3" s="37"/>
      <c r="KR3" s="37"/>
      <c r="KS3" s="37"/>
      <c r="KT3" s="37"/>
      <c r="KU3" s="37"/>
      <c r="KV3" s="37"/>
      <c r="KW3" s="37"/>
      <c r="KX3" s="37"/>
      <c r="KY3" s="37"/>
      <c r="KZ3" s="37"/>
      <c r="LA3" s="37"/>
      <c r="LB3" s="37"/>
      <c r="LC3" s="37"/>
      <c r="LD3" s="37"/>
      <c r="LE3" s="37"/>
      <c r="LF3" s="37"/>
      <c r="LG3" s="37"/>
    </row>
    <row r="4" spans="1:319">
      <c r="A4" s="98" t="s">
        <v>253</v>
      </c>
      <c r="B4" s="99" t="s">
        <v>251</v>
      </c>
      <c r="C4" s="42" t="s">
        <v>252</v>
      </c>
      <c r="D4" s="96"/>
      <c r="E4" s="96"/>
      <c r="F4" s="96"/>
      <c r="G4" s="96"/>
      <c r="H4" s="96"/>
      <c r="I4" s="96"/>
      <c r="J4" s="96"/>
      <c r="K4" s="96"/>
      <c r="L4" s="96"/>
      <c r="M4" s="96"/>
      <c r="N4" s="96"/>
      <c r="O4" s="96"/>
      <c r="P4" s="96"/>
      <c r="Q4" s="96"/>
      <c r="R4" s="96"/>
      <c r="S4" s="96"/>
      <c r="T4" s="96"/>
      <c r="U4" s="96"/>
      <c r="V4" s="96"/>
      <c r="W4" s="96"/>
      <c r="X4" s="96"/>
      <c r="Y4" s="96"/>
      <c r="Z4" s="96"/>
      <c r="AA4" s="96"/>
      <c r="AB4" s="96"/>
      <c r="AC4" s="96"/>
      <c r="AD4" s="96"/>
      <c r="AE4" s="96"/>
      <c r="AF4" s="96"/>
      <c r="AG4" s="96"/>
      <c r="AH4" s="96"/>
      <c r="AI4" s="96"/>
      <c r="AJ4" s="96"/>
      <c r="AK4" s="96"/>
      <c r="AL4" s="96"/>
      <c r="AM4" s="96"/>
      <c r="AN4" s="96"/>
      <c r="AO4" s="96"/>
      <c r="AP4" s="96"/>
      <c r="AQ4" s="96"/>
      <c r="AR4" s="96"/>
      <c r="AS4" s="96"/>
      <c r="AT4" s="96"/>
      <c r="AU4" s="96"/>
      <c r="AV4" s="96"/>
      <c r="AW4" s="96"/>
      <c r="AX4" s="100">
        <v>22.46</v>
      </c>
      <c r="AY4" s="100">
        <v>23.04</v>
      </c>
      <c r="AZ4" s="100">
        <v>23.48</v>
      </c>
      <c r="BA4" s="100">
        <v>24.01</v>
      </c>
      <c r="BB4" s="100">
        <v>24.95</v>
      </c>
      <c r="BC4" s="100">
        <v>26.21</v>
      </c>
      <c r="BD4" s="100">
        <v>27.35</v>
      </c>
      <c r="BE4" s="100">
        <v>28.56</v>
      </c>
      <c r="BF4" s="100">
        <v>29.3</v>
      </c>
      <c r="BG4" s="100">
        <v>30.13</v>
      </c>
      <c r="BH4" s="100">
        <v>30.47</v>
      </c>
      <c r="BI4" s="100">
        <v>32.07</v>
      </c>
      <c r="BJ4" s="100">
        <v>32.78</v>
      </c>
      <c r="BK4" s="100">
        <v>34.19</v>
      </c>
      <c r="BL4" s="100">
        <v>34.75</v>
      </c>
      <c r="BM4" s="100">
        <v>35.51</v>
      </c>
      <c r="BN4" s="100">
        <v>35.700000000000003</v>
      </c>
      <c r="BO4" s="100">
        <v>36.49</v>
      </c>
      <c r="BP4" s="100">
        <v>37.04</v>
      </c>
      <c r="BQ4" s="100">
        <v>37.71</v>
      </c>
      <c r="BR4" s="37"/>
      <c r="BS4" s="37"/>
      <c r="BT4" s="37"/>
      <c r="BU4" s="37"/>
      <c r="BV4" s="37"/>
      <c r="BW4" s="37"/>
      <c r="BX4" s="37"/>
      <c r="BY4" s="37"/>
      <c r="BZ4" s="37"/>
      <c r="CA4" s="37"/>
      <c r="CB4" s="37"/>
      <c r="CC4" s="37"/>
      <c r="CD4" s="37"/>
      <c r="CE4" s="37"/>
      <c r="CF4" s="37"/>
      <c r="CG4" s="37"/>
      <c r="CH4" s="37"/>
      <c r="CI4" s="37"/>
      <c r="CJ4" s="37"/>
      <c r="CK4" s="37"/>
      <c r="CL4" s="37"/>
      <c r="CM4" s="37"/>
      <c r="CN4" s="37"/>
      <c r="CO4" s="37"/>
      <c r="CP4" s="37"/>
      <c r="CQ4" s="37"/>
      <c r="CR4" s="37"/>
      <c r="CS4" s="37"/>
      <c r="CT4" s="37"/>
      <c r="CU4" s="37"/>
      <c r="CV4" s="37"/>
      <c r="CW4" s="37"/>
      <c r="CX4" s="37"/>
      <c r="CY4" s="37"/>
      <c r="CZ4" s="37"/>
      <c r="DA4" s="37"/>
      <c r="DB4" s="37"/>
      <c r="DC4" s="37"/>
      <c r="DD4" s="37"/>
      <c r="DE4" s="37"/>
      <c r="DF4" s="37"/>
      <c r="DG4" s="37"/>
      <c r="DH4" s="37"/>
      <c r="DI4" s="37"/>
      <c r="DJ4" s="37"/>
      <c r="DK4" s="37"/>
      <c r="DL4" s="37"/>
      <c r="DM4" s="37"/>
      <c r="DN4" s="37"/>
      <c r="DO4" s="37"/>
      <c r="DP4" s="37"/>
      <c r="DQ4" s="37"/>
      <c r="DR4" s="37"/>
      <c r="DS4" s="37"/>
      <c r="DT4" s="37"/>
      <c r="DU4" s="37"/>
      <c r="DV4" s="37"/>
      <c r="DW4" s="37"/>
      <c r="DX4" s="37"/>
      <c r="DY4" s="37"/>
      <c r="DZ4" s="37"/>
      <c r="EA4" s="37"/>
      <c r="EB4" s="37"/>
      <c r="EC4" s="37"/>
      <c r="ED4" s="37"/>
      <c r="EE4" s="37"/>
      <c r="EF4" s="37"/>
      <c r="EG4" s="37"/>
      <c r="EH4" s="37"/>
      <c r="EI4" s="37"/>
      <c r="EJ4" s="37"/>
      <c r="EK4" s="37"/>
      <c r="EL4" s="37"/>
      <c r="EM4" s="37"/>
      <c r="EN4" s="37"/>
      <c r="EO4" s="37"/>
      <c r="EP4" s="37"/>
      <c r="EQ4" s="37"/>
      <c r="ER4" s="37"/>
      <c r="ES4" s="37"/>
      <c r="ET4" s="37"/>
      <c r="EU4" s="37"/>
      <c r="EV4" s="37"/>
      <c r="EW4" s="37"/>
      <c r="EX4" s="37"/>
      <c r="EY4" s="37"/>
      <c r="EZ4" s="37"/>
      <c r="FA4" s="37"/>
      <c r="FB4" s="37"/>
      <c r="FC4" s="37"/>
      <c r="FD4" s="37"/>
      <c r="FE4" s="37"/>
      <c r="FF4" s="37"/>
      <c r="FG4" s="37"/>
      <c r="FH4" s="37"/>
      <c r="FI4" s="37"/>
      <c r="FJ4" s="37"/>
      <c r="FK4" s="37"/>
      <c r="FL4" s="37"/>
      <c r="FM4" s="37"/>
      <c r="FN4" s="37"/>
      <c r="FO4" s="37"/>
      <c r="FP4" s="37"/>
      <c r="FQ4" s="37"/>
      <c r="FR4" s="37"/>
      <c r="FS4" s="37"/>
      <c r="FT4" s="37"/>
      <c r="FU4" s="37"/>
      <c r="FV4" s="37"/>
      <c r="FW4" s="37"/>
      <c r="FX4" s="37"/>
      <c r="FY4" s="37"/>
      <c r="FZ4" s="37"/>
      <c r="GA4" s="37"/>
      <c r="GB4" s="37"/>
      <c r="GC4" s="37"/>
      <c r="GD4" s="37"/>
      <c r="GE4" s="37"/>
      <c r="GF4" s="37"/>
      <c r="GG4" s="37"/>
      <c r="GH4" s="37"/>
      <c r="GI4" s="37"/>
      <c r="GJ4" s="37"/>
      <c r="GK4" s="37"/>
      <c r="GL4" s="37"/>
      <c r="GM4" s="37"/>
      <c r="GN4" s="37"/>
      <c r="GO4" s="37"/>
      <c r="GP4" s="37"/>
      <c r="GQ4" s="37"/>
      <c r="GR4" s="37"/>
      <c r="GS4" s="37"/>
      <c r="GT4" s="37"/>
      <c r="GU4" s="37"/>
      <c r="GV4" s="37"/>
      <c r="GW4" s="37"/>
      <c r="GX4" s="37"/>
      <c r="GY4" s="37"/>
      <c r="GZ4" s="37"/>
      <c r="HA4" s="37"/>
      <c r="HB4" s="37"/>
      <c r="HC4" s="37"/>
      <c r="HD4" s="37"/>
      <c r="HE4" s="37"/>
      <c r="HF4" s="37"/>
      <c r="HG4" s="37"/>
      <c r="HH4" s="37"/>
      <c r="HI4" s="37"/>
      <c r="HJ4" s="37"/>
      <c r="HK4" s="37"/>
      <c r="HL4" s="37"/>
      <c r="HM4" s="37"/>
      <c r="HN4" s="37"/>
      <c r="HO4" s="37"/>
      <c r="HP4" s="37"/>
      <c r="HQ4" s="37"/>
      <c r="HR4" s="37"/>
      <c r="HS4" s="37"/>
      <c r="HT4" s="37"/>
      <c r="HU4" s="37"/>
      <c r="HV4" s="37"/>
      <c r="HW4" s="37"/>
      <c r="HX4" s="37"/>
      <c r="HY4" s="37"/>
      <c r="HZ4" s="37"/>
      <c r="IA4" s="37"/>
      <c r="IB4" s="37"/>
      <c r="IC4" s="37"/>
      <c r="ID4" s="37"/>
      <c r="IE4" s="37"/>
      <c r="IF4" s="37"/>
      <c r="IG4" s="37"/>
      <c r="IH4" s="37"/>
      <c r="II4" s="37"/>
      <c r="IJ4" s="37"/>
      <c r="IK4" s="37"/>
      <c r="IL4" s="37"/>
      <c r="IM4" s="37"/>
      <c r="IN4" s="37"/>
      <c r="IO4" s="37"/>
      <c r="IP4" s="37"/>
      <c r="IQ4" s="37"/>
      <c r="IR4" s="37"/>
      <c r="IS4" s="37"/>
      <c r="IT4" s="37"/>
      <c r="IU4" s="37"/>
      <c r="IV4" s="37"/>
      <c r="IW4" s="37"/>
      <c r="IX4" s="37"/>
      <c r="IY4" s="37"/>
      <c r="IZ4" s="37"/>
      <c r="JA4" s="37"/>
      <c r="JB4" s="37"/>
      <c r="JC4" s="37"/>
      <c r="JD4" s="37"/>
      <c r="JE4" s="37"/>
      <c r="JF4" s="37"/>
      <c r="JG4" s="37"/>
      <c r="JH4" s="37"/>
      <c r="JI4" s="37"/>
      <c r="JJ4" s="37"/>
      <c r="JK4" s="37"/>
      <c r="JL4" s="37"/>
      <c r="JM4" s="37"/>
      <c r="JN4" s="37"/>
      <c r="JO4" s="37"/>
      <c r="JP4" s="37"/>
      <c r="JQ4" s="37"/>
      <c r="JR4" s="37"/>
      <c r="JS4" s="37"/>
      <c r="JT4" s="37"/>
      <c r="JU4" s="37"/>
      <c r="JV4" s="37"/>
      <c r="JW4" s="37"/>
      <c r="JX4" s="37"/>
      <c r="JY4" s="37"/>
      <c r="JZ4" s="37"/>
      <c r="KA4" s="37"/>
      <c r="KB4" s="37"/>
      <c r="KC4" s="37"/>
      <c r="KD4" s="37"/>
      <c r="KE4" s="37"/>
      <c r="KF4" s="37"/>
      <c r="KG4" s="37"/>
      <c r="KH4" s="37"/>
      <c r="KI4" s="37"/>
      <c r="KJ4" s="37"/>
      <c r="KK4" s="37"/>
      <c r="KL4" s="37"/>
      <c r="KM4" s="37"/>
      <c r="KN4" s="37"/>
      <c r="KO4" s="37"/>
      <c r="KP4" s="37"/>
      <c r="KQ4" s="37"/>
      <c r="KR4" s="37"/>
      <c r="KS4" s="37"/>
      <c r="KT4" s="37"/>
      <c r="KU4" s="37"/>
      <c r="KV4" s="37"/>
      <c r="KW4" s="37"/>
      <c r="KX4" s="37"/>
      <c r="KY4" s="37"/>
      <c r="KZ4" s="37"/>
      <c r="LA4" s="37"/>
      <c r="LB4" s="37"/>
      <c r="LC4" s="37"/>
      <c r="LD4" s="37"/>
      <c r="LE4" s="37"/>
      <c r="LF4" s="37"/>
      <c r="LG4" s="37"/>
    </row>
    <row r="5" spans="1:319">
      <c r="A5" s="98" t="s">
        <v>254</v>
      </c>
      <c r="B5" s="99" t="s">
        <v>255</v>
      </c>
      <c r="C5" s="42" t="s">
        <v>252</v>
      </c>
      <c r="D5" s="96"/>
      <c r="E5" s="96"/>
      <c r="F5" s="96"/>
      <c r="G5" s="96"/>
      <c r="H5" s="96"/>
      <c r="I5" s="96"/>
      <c r="J5" s="96"/>
      <c r="K5" s="96"/>
      <c r="L5" s="96"/>
      <c r="M5" s="96"/>
      <c r="N5" s="96"/>
      <c r="O5" s="96"/>
      <c r="P5" s="96"/>
      <c r="Q5" s="96"/>
      <c r="R5" s="96"/>
      <c r="S5" s="96"/>
      <c r="T5" s="96"/>
      <c r="U5" s="96"/>
      <c r="V5" s="96"/>
      <c r="W5" s="96"/>
      <c r="X5" s="96"/>
      <c r="Y5" s="96"/>
      <c r="Z5" s="96"/>
      <c r="AA5" s="96"/>
      <c r="AB5" s="96"/>
      <c r="AC5" s="96"/>
      <c r="AD5" s="96"/>
      <c r="AE5" s="96"/>
      <c r="AF5" s="96"/>
      <c r="AG5" s="96"/>
      <c r="AH5" s="96"/>
      <c r="AI5" s="96"/>
      <c r="AJ5" s="96"/>
      <c r="AK5" s="96"/>
      <c r="AL5" s="96"/>
      <c r="AM5" s="96"/>
      <c r="AN5" s="96"/>
      <c r="AO5" s="96"/>
      <c r="AP5" s="96"/>
      <c r="AQ5" s="96"/>
      <c r="AR5" s="96"/>
      <c r="AS5" s="96"/>
      <c r="AT5" s="96"/>
      <c r="AU5" s="96"/>
      <c r="AV5" s="96"/>
      <c r="AW5" s="96"/>
      <c r="AX5" s="101">
        <f t="shared" ref="AX5:BC5" si="0">AX22/($BD$22/$BD$17)</f>
        <v>0.35620767494356659</v>
      </c>
      <c r="AY5" s="101">
        <f t="shared" si="0"/>
        <v>0.36343115124153497</v>
      </c>
      <c r="AZ5" s="101">
        <f t="shared" si="0"/>
        <v>0.38194130925507902</v>
      </c>
      <c r="BA5" s="101">
        <f t="shared" si="0"/>
        <v>0.4270880361173815</v>
      </c>
      <c r="BB5" s="101">
        <f t="shared" si="0"/>
        <v>0.47584650112866816</v>
      </c>
      <c r="BC5" s="101">
        <f t="shared" si="0"/>
        <v>0.52776523702031608</v>
      </c>
      <c r="BD5" s="100">
        <v>0.6</v>
      </c>
      <c r="BE5" s="100">
        <v>0.68</v>
      </c>
      <c r="BF5" s="100">
        <v>0.74</v>
      </c>
      <c r="BG5" s="100">
        <v>0.83</v>
      </c>
      <c r="BH5" s="100">
        <v>0.95</v>
      </c>
      <c r="BI5" s="100">
        <v>1.21</v>
      </c>
      <c r="BJ5" s="100">
        <v>1.59</v>
      </c>
      <c r="BK5" s="100">
        <v>1.74</v>
      </c>
      <c r="BL5" s="100">
        <v>1.98</v>
      </c>
      <c r="BM5" s="100">
        <v>2.62</v>
      </c>
      <c r="BN5" s="100">
        <v>3.07</v>
      </c>
      <c r="BO5" s="100">
        <v>4.12</v>
      </c>
      <c r="BP5" s="102" t="e">
        <f>NA()</f>
        <v>#N/A</v>
      </c>
      <c r="BQ5" s="102" t="e">
        <f>NA()</f>
        <v>#N/A</v>
      </c>
      <c r="BR5" s="37"/>
      <c r="BS5" s="37"/>
      <c r="BT5" s="37"/>
      <c r="BU5" s="37"/>
      <c r="BV5" s="37"/>
      <c r="BW5" s="37"/>
      <c r="BX5" s="37"/>
      <c r="BY5" s="37"/>
      <c r="BZ5" s="37"/>
      <c r="CA5" s="37"/>
      <c r="CB5" s="37"/>
      <c r="CC5" s="37"/>
      <c r="CD5" s="37"/>
      <c r="CE5" s="37"/>
      <c r="CF5" s="37"/>
      <c r="CG5" s="37"/>
      <c r="CH5" s="37"/>
      <c r="CI5" s="37"/>
      <c r="CJ5" s="37"/>
      <c r="CK5" s="37"/>
      <c r="CL5" s="37"/>
      <c r="CM5" s="37"/>
      <c r="CN5" s="37"/>
      <c r="CO5" s="37"/>
      <c r="CP5" s="37"/>
      <c r="CQ5" s="37"/>
      <c r="CR5" s="37"/>
      <c r="CS5" s="37"/>
      <c r="CT5" s="37"/>
      <c r="CU5" s="37"/>
      <c r="CV5" s="37"/>
      <c r="CW5" s="37"/>
      <c r="CX5" s="37"/>
      <c r="CY5" s="37"/>
      <c r="CZ5" s="37"/>
      <c r="DA5" s="37"/>
      <c r="DB5" s="37"/>
      <c r="DC5" s="37"/>
      <c r="DD5" s="37"/>
      <c r="DE5" s="37"/>
      <c r="DF5" s="37"/>
      <c r="DG5" s="37"/>
      <c r="DH5" s="37"/>
      <c r="DI5" s="37"/>
      <c r="DJ5" s="37"/>
      <c r="DK5" s="37"/>
      <c r="DL5" s="37"/>
      <c r="DM5" s="37"/>
      <c r="DN5" s="37"/>
      <c r="DO5" s="37"/>
      <c r="DP5" s="37"/>
      <c r="DQ5" s="37"/>
      <c r="DR5" s="37"/>
      <c r="DS5" s="37"/>
      <c r="DT5" s="37"/>
      <c r="DU5" s="37"/>
      <c r="DV5" s="37"/>
      <c r="DW5" s="37"/>
      <c r="DX5" s="37"/>
      <c r="DY5" s="37"/>
      <c r="DZ5" s="37"/>
      <c r="EA5" s="37"/>
      <c r="EB5" s="37"/>
      <c r="EC5" s="37"/>
      <c r="ED5" s="37"/>
      <c r="EE5" s="37"/>
      <c r="EF5" s="37"/>
      <c r="EG5" s="37"/>
      <c r="EH5" s="37"/>
      <c r="EI5" s="37"/>
      <c r="EJ5" s="37"/>
      <c r="EK5" s="37"/>
      <c r="EL5" s="37"/>
      <c r="EM5" s="37"/>
      <c r="EN5" s="37"/>
      <c r="EO5" s="37"/>
      <c r="EP5" s="37"/>
      <c r="EQ5" s="37"/>
      <c r="ER5" s="37"/>
      <c r="ES5" s="37"/>
      <c r="ET5" s="37"/>
      <c r="EU5" s="37"/>
      <c r="EV5" s="37"/>
      <c r="EW5" s="37"/>
      <c r="EX5" s="37"/>
      <c r="EY5" s="37"/>
      <c r="EZ5" s="37"/>
      <c r="FA5" s="37"/>
      <c r="FB5" s="37"/>
      <c r="FC5" s="37"/>
      <c r="FD5" s="37"/>
      <c r="FE5" s="37"/>
      <c r="FF5" s="37"/>
      <c r="FG5" s="37"/>
      <c r="FH5" s="37"/>
      <c r="FI5" s="37"/>
      <c r="FJ5" s="37"/>
      <c r="FK5" s="37"/>
      <c r="FL5" s="37"/>
      <c r="FM5" s="37"/>
      <c r="FN5" s="37"/>
      <c r="FO5" s="37"/>
      <c r="FP5" s="37"/>
      <c r="FQ5" s="37"/>
      <c r="FR5" s="37"/>
      <c r="FS5" s="37"/>
      <c r="FT5" s="37"/>
      <c r="FU5" s="37"/>
      <c r="FV5" s="37"/>
      <c r="FW5" s="37"/>
      <c r="FX5" s="37"/>
      <c r="FY5" s="37"/>
      <c r="FZ5" s="37"/>
      <c r="GA5" s="37"/>
      <c r="GB5" s="37"/>
      <c r="GC5" s="37"/>
      <c r="GD5" s="37"/>
      <c r="GE5" s="37"/>
      <c r="GF5" s="37"/>
      <c r="GG5" s="37"/>
      <c r="GH5" s="37"/>
      <c r="GI5" s="37"/>
      <c r="GJ5" s="37"/>
      <c r="GK5" s="37"/>
      <c r="GL5" s="37"/>
      <c r="GM5" s="37"/>
      <c r="GN5" s="37"/>
      <c r="GO5" s="37"/>
      <c r="GP5" s="37"/>
      <c r="GQ5" s="37"/>
      <c r="GR5" s="37"/>
      <c r="GS5" s="37"/>
      <c r="GT5" s="37"/>
      <c r="GU5" s="37"/>
      <c r="GV5" s="37"/>
      <c r="GW5" s="37"/>
      <c r="GX5" s="37"/>
      <c r="GY5" s="37"/>
      <c r="GZ5" s="37"/>
      <c r="HA5" s="37"/>
      <c r="HB5" s="37"/>
      <c r="HC5" s="37"/>
      <c r="HD5" s="37"/>
      <c r="HE5" s="37"/>
      <c r="HF5" s="37"/>
      <c r="HG5" s="37"/>
      <c r="HH5" s="37"/>
      <c r="HI5" s="37"/>
      <c r="HJ5" s="37"/>
      <c r="HK5" s="37"/>
      <c r="HL5" s="37"/>
      <c r="HM5" s="37"/>
      <c r="HN5" s="37"/>
      <c r="HO5" s="37"/>
      <c r="HP5" s="37"/>
      <c r="HQ5" s="37"/>
      <c r="HR5" s="37"/>
      <c r="HS5" s="37"/>
      <c r="HT5" s="37"/>
      <c r="HU5" s="37"/>
      <c r="HV5" s="37"/>
      <c r="HW5" s="37"/>
      <c r="HX5" s="37"/>
      <c r="HY5" s="37"/>
      <c r="HZ5" s="37"/>
      <c r="IA5" s="37"/>
      <c r="IB5" s="37"/>
      <c r="IC5" s="37"/>
      <c r="ID5" s="37"/>
      <c r="IE5" s="37"/>
      <c r="IF5" s="37"/>
      <c r="IG5" s="37"/>
      <c r="IH5" s="37"/>
      <c r="II5" s="37"/>
      <c r="IJ5" s="37"/>
      <c r="IK5" s="37"/>
      <c r="IL5" s="37"/>
      <c r="IM5" s="37"/>
      <c r="IN5" s="37"/>
      <c r="IO5" s="37"/>
      <c r="IP5" s="37"/>
      <c r="IQ5" s="37"/>
      <c r="IR5" s="37"/>
      <c r="IS5" s="37"/>
      <c r="IT5" s="37"/>
      <c r="IU5" s="37"/>
      <c r="IV5" s="37"/>
      <c r="IW5" s="37"/>
      <c r="IX5" s="37"/>
      <c r="IY5" s="37"/>
      <c r="IZ5" s="37"/>
      <c r="JA5" s="37"/>
      <c r="JB5" s="37"/>
      <c r="JC5" s="37"/>
      <c r="JD5" s="37"/>
      <c r="JE5" s="37"/>
      <c r="JF5" s="37"/>
      <c r="JG5" s="37"/>
      <c r="JH5" s="37"/>
      <c r="JI5" s="37"/>
      <c r="JJ5" s="37"/>
      <c r="JK5" s="37"/>
      <c r="JL5" s="37"/>
      <c r="JM5" s="37"/>
      <c r="JN5" s="37"/>
      <c r="JO5" s="37"/>
      <c r="JP5" s="37"/>
      <c r="JQ5" s="37"/>
      <c r="JR5" s="37"/>
      <c r="JS5" s="37"/>
      <c r="JT5" s="37"/>
      <c r="JU5" s="37"/>
      <c r="JV5" s="37"/>
      <c r="JW5" s="37"/>
      <c r="JX5" s="37"/>
      <c r="JY5" s="37"/>
      <c r="JZ5" s="37"/>
      <c r="KA5" s="37"/>
      <c r="KB5" s="37"/>
      <c r="KC5" s="37"/>
      <c r="KD5" s="37"/>
      <c r="KE5" s="37"/>
      <c r="KF5" s="37"/>
      <c r="KG5" s="37"/>
      <c r="KH5" s="37"/>
      <c r="KI5" s="37"/>
      <c r="KJ5" s="37"/>
      <c r="KK5" s="37"/>
      <c r="KL5" s="37"/>
      <c r="KM5" s="37"/>
      <c r="KN5" s="37"/>
      <c r="KO5" s="37"/>
      <c r="KP5" s="37"/>
      <c r="KQ5" s="37"/>
      <c r="KR5" s="37"/>
      <c r="KS5" s="37"/>
      <c r="KT5" s="37"/>
      <c r="KU5" s="37"/>
      <c r="KV5" s="37"/>
      <c r="KW5" s="37"/>
      <c r="KX5" s="37"/>
      <c r="KY5" s="37"/>
      <c r="KZ5" s="37"/>
      <c r="LA5" s="37"/>
      <c r="LB5" s="37"/>
      <c r="LC5" s="37"/>
      <c r="LD5" s="37"/>
      <c r="LE5" s="37"/>
      <c r="LF5" s="37"/>
      <c r="LG5" s="37"/>
    </row>
    <row r="6" spans="1:319">
      <c r="A6" s="46"/>
      <c r="B6" s="103"/>
      <c r="C6" s="47"/>
      <c r="D6" s="96"/>
      <c r="E6" s="96"/>
      <c r="F6" s="96"/>
      <c r="G6" s="96"/>
      <c r="H6" s="96"/>
      <c r="I6" s="96"/>
      <c r="J6" s="96"/>
      <c r="K6" s="96"/>
      <c r="L6" s="96"/>
      <c r="M6" s="96"/>
      <c r="N6" s="96"/>
      <c r="O6" s="96"/>
      <c r="P6" s="96"/>
      <c r="Q6" s="96"/>
      <c r="R6" s="96"/>
      <c r="S6" s="96"/>
      <c r="T6" s="96"/>
      <c r="U6" s="96"/>
      <c r="V6" s="96"/>
      <c r="W6" s="96"/>
      <c r="X6" s="96"/>
      <c r="Y6" s="96"/>
      <c r="Z6" s="96"/>
      <c r="AA6" s="96"/>
      <c r="AB6" s="96"/>
      <c r="AC6" s="96"/>
      <c r="AD6" s="96"/>
      <c r="AE6" s="96"/>
      <c r="AF6" s="96"/>
      <c r="AG6" s="96"/>
      <c r="AH6" s="96"/>
      <c r="AI6" s="96"/>
      <c r="AJ6" s="96"/>
      <c r="AK6" s="96"/>
      <c r="AL6" s="96"/>
      <c r="AM6" s="96"/>
      <c r="AN6" s="96"/>
      <c r="AO6" s="96"/>
      <c r="AP6" s="96"/>
      <c r="AQ6" s="96"/>
      <c r="AR6" s="96"/>
      <c r="AS6" s="96"/>
      <c r="AT6" s="96"/>
      <c r="AU6" s="96"/>
      <c r="AV6" s="96"/>
      <c r="AW6" s="96"/>
      <c r="AX6" s="96"/>
      <c r="AY6" s="96"/>
      <c r="AZ6" s="96"/>
      <c r="BA6" s="96"/>
      <c r="BB6" s="96"/>
      <c r="BC6" s="96"/>
      <c r="BD6" s="97"/>
      <c r="BE6" s="96"/>
      <c r="BF6" s="96"/>
      <c r="BG6" s="96"/>
      <c r="BH6" s="96"/>
      <c r="BI6" s="96"/>
      <c r="BJ6" s="96"/>
      <c r="BK6" s="96"/>
      <c r="BL6" s="96"/>
      <c r="BM6" s="96"/>
      <c r="BN6" s="96"/>
      <c r="BO6" s="96"/>
      <c r="BP6" s="96"/>
      <c r="BQ6" s="96"/>
      <c r="BR6" s="37"/>
      <c r="BS6" s="37"/>
      <c r="BT6" s="37"/>
      <c r="BU6" s="37"/>
      <c r="BV6" s="37"/>
      <c r="BW6" s="37"/>
      <c r="BX6" s="37"/>
      <c r="BY6" s="37"/>
      <c r="BZ6" s="37"/>
      <c r="CA6" s="37"/>
      <c r="CB6" s="37"/>
      <c r="CC6" s="37"/>
      <c r="CD6" s="37"/>
      <c r="CE6" s="37"/>
      <c r="CF6" s="37"/>
      <c r="CG6" s="37"/>
      <c r="CH6" s="37"/>
      <c r="CI6" s="37"/>
      <c r="CJ6" s="37"/>
      <c r="CK6" s="37"/>
      <c r="CL6" s="37"/>
      <c r="CM6" s="37"/>
      <c r="CN6" s="37"/>
      <c r="CO6" s="37"/>
      <c r="CP6" s="37"/>
      <c r="CQ6" s="37"/>
      <c r="CR6" s="37"/>
      <c r="CS6" s="37"/>
      <c r="CT6" s="37"/>
      <c r="CU6" s="37"/>
      <c r="CV6" s="37"/>
      <c r="CW6" s="37"/>
      <c r="CX6" s="37"/>
      <c r="CY6" s="37"/>
      <c r="CZ6" s="37"/>
      <c r="DA6" s="37"/>
      <c r="DB6" s="37"/>
      <c r="DC6" s="37"/>
      <c r="DD6" s="37"/>
      <c r="DE6" s="37"/>
      <c r="DF6" s="37"/>
      <c r="DG6" s="37"/>
      <c r="DH6" s="37"/>
      <c r="DI6" s="37"/>
      <c r="DJ6" s="37"/>
      <c r="DK6" s="37"/>
      <c r="DL6" s="37"/>
      <c r="DM6" s="37"/>
      <c r="DN6" s="37"/>
      <c r="DO6" s="37"/>
      <c r="DP6" s="37"/>
      <c r="DQ6" s="37"/>
      <c r="DR6" s="37"/>
      <c r="DS6" s="37"/>
      <c r="DT6" s="37"/>
      <c r="DU6" s="37"/>
      <c r="DV6" s="37"/>
      <c r="DW6" s="37"/>
      <c r="DX6" s="37"/>
      <c r="DY6" s="37"/>
      <c r="DZ6" s="37"/>
      <c r="EA6" s="37"/>
      <c r="EB6" s="37"/>
      <c r="EC6" s="37"/>
      <c r="ED6" s="37"/>
      <c r="EE6" s="37"/>
      <c r="EF6" s="37"/>
      <c r="EG6" s="37"/>
      <c r="EH6" s="37"/>
      <c r="EI6" s="37"/>
      <c r="EJ6" s="37"/>
      <c r="EK6" s="37"/>
      <c r="EL6" s="37"/>
      <c r="EM6" s="37"/>
      <c r="EN6" s="37"/>
      <c r="EO6" s="37"/>
      <c r="EP6" s="37"/>
      <c r="EQ6" s="37"/>
      <c r="ER6" s="37"/>
      <c r="ES6" s="37"/>
      <c r="ET6" s="37"/>
      <c r="EU6" s="37"/>
      <c r="EV6" s="37"/>
      <c r="EW6" s="37"/>
      <c r="EX6" s="37"/>
      <c r="EY6" s="37"/>
      <c r="EZ6" s="37"/>
      <c r="FA6" s="37"/>
      <c r="FB6" s="37"/>
      <c r="FC6" s="37"/>
      <c r="FD6" s="37"/>
      <c r="FE6" s="37"/>
      <c r="FF6" s="37"/>
      <c r="FG6" s="37"/>
      <c r="FH6" s="37"/>
      <c r="FI6" s="37"/>
      <c r="FJ6" s="37"/>
      <c r="FK6" s="37"/>
      <c r="FL6" s="37"/>
      <c r="FM6" s="37"/>
      <c r="FN6" s="37"/>
      <c r="FO6" s="37"/>
      <c r="FP6" s="37"/>
      <c r="FQ6" s="37"/>
      <c r="FR6" s="37"/>
      <c r="FS6" s="37"/>
      <c r="FT6" s="37"/>
      <c r="FU6" s="37"/>
      <c r="FV6" s="37"/>
      <c r="FW6" s="37"/>
      <c r="FX6" s="37"/>
      <c r="FY6" s="37"/>
      <c r="FZ6" s="37"/>
      <c r="GA6" s="37"/>
      <c r="GB6" s="37"/>
      <c r="GC6" s="37"/>
      <c r="GD6" s="37"/>
      <c r="GE6" s="37"/>
      <c r="GF6" s="37"/>
      <c r="GG6" s="37"/>
      <c r="GH6" s="37"/>
      <c r="GI6" s="37"/>
      <c r="GJ6" s="37"/>
      <c r="GK6" s="37"/>
      <c r="GL6" s="37"/>
      <c r="GM6" s="37"/>
      <c r="GN6" s="37"/>
      <c r="GO6" s="37"/>
      <c r="GP6" s="37"/>
      <c r="GQ6" s="37"/>
      <c r="GR6" s="37"/>
      <c r="GS6" s="37"/>
      <c r="GT6" s="37"/>
      <c r="GU6" s="37"/>
      <c r="GV6" s="37"/>
      <c r="GW6" s="37"/>
      <c r="GX6" s="37"/>
      <c r="GY6" s="37"/>
      <c r="GZ6" s="37"/>
      <c r="HA6" s="37"/>
      <c r="HB6" s="37"/>
      <c r="HC6" s="37"/>
      <c r="HD6" s="37"/>
      <c r="HE6" s="37"/>
      <c r="HF6" s="37"/>
      <c r="HG6" s="37"/>
      <c r="HH6" s="37"/>
      <c r="HI6" s="37"/>
      <c r="HJ6" s="37"/>
      <c r="HK6" s="37"/>
      <c r="HL6" s="37"/>
      <c r="HM6" s="37"/>
      <c r="HN6" s="37"/>
      <c r="HO6" s="37"/>
      <c r="HP6" s="37"/>
      <c r="HQ6" s="37"/>
      <c r="HR6" s="37"/>
      <c r="HS6" s="37"/>
      <c r="HT6" s="37"/>
      <c r="HU6" s="37"/>
      <c r="HV6" s="37"/>
      <c r="HW6" s="37"/>
      <c r="HX6" s="37"/>
      <c r="HY6" s="37"/>
      <c r="HZ6" s="37"/>
      <c r="IA6" s="37"/>
      <c r="IB6" s="37"/>
      <c r="IC6" s="37"/>
      <c r="ID6" s="37"/>
      <c r="IE6" s="37"/>
      <c r="IF6" s="37"/>
      <c r="IG6" s="37"/>
      <c r="IH6" s="37"/>
      <c r="II6" s="37"/>
      <c r="IJ6" s="37"/>
      <c r="IK6" s="37"/>
      <c r="IL6" s="37"/>
      <c r="IM6" s="37"/>
      <c r="IN6" s="37"/>
      <c r="IO6" s="37"/>
      <c r="IP6" s="37"/>
      <c r="IQ6" s="37"/>
      <c r="IR6" s="37"/>
      <c r="IS6" s="37"/>
      <c r="IT6" s="37"/>
      <c r="IU6" s="37"/>
      <c r="IV6" s="37"/>
      <c r="IW6" s="37"/>
      <c r="IX6" s="37"/>
      <c r="IY6" s="37"/>
      <c r="IZ6" s="37"/>
      <c r="JA6" s="37"/>
      <c r="JB6" s="37"/>
      <c r="JC6" s="37"/>
      <c r="JD6" s="37"/>
      <c r="JE6" s="37"/>
      <c r="JF6" s="37"/>
      <c r="JG6" s="37"/>
      <c r="JH6" s="37"/>
      <c r="JI6" s="37"/>
      <c r="JJ6" s="37"/>
      <c r="JK6" s="37"/>
      <c r="JL6" s="37"/>
      <c r="JM6" s="37"/>
      <c r="JN6" s="37"/>
      <c r="JO6" s="37"/>
      <c r="JP6" s="37"/>
      <c r="JQ6" s="37"/>
      <c r="JR6" s="37"/>
      <c r="JS6" s="37"/>
      <c r="JT6" s="37"/>
      <c r="JU6" s="37"/>
      <c r="JV6" s="37"/>
      <c r="JW6" s="37"/>
      <c r="JX6" s="37"/>
      <c r="JY6" s="37"/>
      <c r="JZ6" s="37"/>
      <c r="KA6" s="37"/>
      <c r="KB6" s="37"/>
      <c r="KC6" s="37"/>
      <c r="KD6" s="37"/>
      <c r="KE6" s="37"/>
      <c r="KF6" s="37"/>
      <c r="KG6" s="37"/>
      <c r="KH6" s="37"/>
      <c r="KI6" s="37"/>
      <c r="KJ6" s="37"/>
      <c r="KK6" s="37"/>
      <c r="KL6" s="37"/>
      <c r="KM6" s="37"/>
      <c r="KN6" s="37"/>
      <c r="KO6" s="37"/>
      <c r="KP6" s="37"/>
      <c r="KQ6" s="37"/>
      <c r="KR6" s="37"/>
      <c r="KS6" s="37"/>
      <c r="KT6" s="37"/>
      <c r="KU6" s="37"/>
      <c r="KV6" s="37"/>
      <c r="KW6" s="37"/>
      <c r="KX6" s="37"/>
      <c r="KY6" s="37"/>
      <c r="KZ6" s="37"/>
      <c r="LA6" s="37"/>
      <c r="LB6" s="37"/>
      <c r="LC6" s="37"/>
      <c r="LD6" s="37"/>
      <c r="LE6" s="37"/>
      <c r="LF6" s="37"/>
      <c r="LG6" s="37"/>
    </row>
    <row r="7" spans="1:319" hidden="1" outlineLevel="1">
      <c r="A7" s="17" t="s">
        <v>256</v>
      </c>
      <c r="B7" s="38" t="s">
        <v>257</v>
      </c>
      <c r="C7" s="20" t="s">
        <v>258</v>
      </c>
      <c r="D7" s="48"/>
      <c r="E7" s="48"/>
      <c r="F7" s="48"/>
      <c r="G7" s="48"/>
      <c r="H7" s="48"/>
      <c r="I7" s="48"/>
      <c r="J7" s="48"/>
      <c r="K7" s="48"/>
      <c r="L7" s="48"/>
      <c r="M7" s="48"/>
      <c r="N7" s="48"/>
      <c r="O7" s="48"/>
      <c r="P7" s="48"/>
      <c r="Q7" s="48"/>
      <c r="R7" s="48"/>
      <c r="S7" s="48"/>
      <c r="T7" s="48"/>
      <c r="U7" s="48"/>
      <c r="V7" s="48"/>
      <c r="W7" s="48"/>
      <c r="X7" s="48"/>
      <c r="Y7" s="48"/>
      <c r="Z7" s="48"/>
      <c r="AA7" s="48"/>
      <c r="AB7" s="48"/>
      <c r="AC7" s="48"/>
      <c r="AD7" s="48"/>
      <c r="AE7" s="48"/>
      <c r="AF7" s="48"/>
      <c r="AG7" s="48"/>
      <c r="AH7" s="48"/>
      <c r="AI7" s="48"/>
      <c r="AJ7" s="48"/>
      <c r="AK7" s="48"/>
      <c r="AL7" s="48"/>
      <c r="AM7" s="48"/>
      <c r="AN7" s="48"/>
      <c r="AO7" s="48"/>
      <c r="AP7" s="48"/>
      <c r="AQ7" s="48"/>
      <c r="AR7" s="48"/>
      <c r="AS7" s="48"/>
      <c r="AT7" s="48"/>
      <c r="AU7" s="48"/>
      <c r="AV7" s="48"/>
      <c r="AW7" s="48"/>
      <c r="AX7" s="48"/>
      <c r="AY7" s="48"/>
      <c r="AZ7" s="48"/>
      <c r="BA7" s="48"/>
      <c r="BB7" s="48">
        <v>27.7</v>
      </c>
      <c r="BC7" s="48"/>
      <c r="BD7" s="48"/>
      <c r="BE7" s="48"/>
      <c r="BF7" s="48">
        <v>31.2</v>
      </c>
      <c r="BG7" s="48">
        <v>30.5</v>
      </c>
      <c r="BH7" s="48">
        <v>31.6</v>
      </c>
      <c r="BI7" s="48">
        <v>31.8</v>
      </c>
      <c r="BJ7" s="48">
        <v>32.5</v>
      </c>
      <c r="BK7" s="48">
        <v>33.1</v>
      </c>
      <c r="BL7" s="48">
        <v>33.200000000000003</v>
      </c>
      <c r="BM7" s="48">
        <v>34.5</v>
      </c>
      <c r="BN7" s="48">
        <v>35.200000000000003</v>
      </c>
      <c r="BO7" s="48">
        <v>36.299999999999997</v>
      </c>
      <c r="BP7" s="48">
        <v>37.1</v>
      </c>
      <c r="BQ7" s="48">
        <v>38</v>
      </c>
      <c r="BR7" s="37"/>
      <c r="BS7" s="37"/>
      <c r="BT7" s="37"/>
      <c r="BU7" s="37"/>
      <c r="BV7" s="37"/>
      <c r="BW7" s="37"/>
      <c r="BX7" s="37"/>
      <c r="BY7" s="37"/>
      <c r="BZ7" s="37"/>
      <c r="CA7" s="37"/>
      <c r="CB7" s="37"/>
      <c r="CC7" s="37"/>
      <c r="CD7" s="37"/>
      <c r="CE7" s="37"/>
      <c r="CF7" s="37"/>
      <c r="CG7" s="37"/>
      <c r="CH7" s="37"/>
      <c r="CI7" s="37"/>
      <c r="CJ7" s="37"/>
      <c r="CK7" s="37"/>
      <c r="CL7" s="37"/>
      <c r="CM7" s="37"/>
      <c r="CN7" s="37"/>
      <c r="CO7" s="37"/>
      <c r="CP7" s="37"/>
      <c r="CQ7" s="37"/>
      <c r="CR7" s="37"/>
      <c r="CS7" s="37"/>
      <c r="CT7" s="37"/>
      <c r="CU7" s="37"/>
      <c r="CV7" s="37"/>
      <c r="CW7" s="37"/>
      <c r="CX7" s="37"/>
      <c r="CY7" s="37"/>
      <c r="CZ7" s="37"/>
      <c r="DA7" s="37"/>
      <c r="DB7" s="37"/>
      <c r="DC7" s="37"/>
      <c r="DD7" s="37"/>
      <c r="DE7" s="37"/>
      <c r="DF7" s="37"/>
      <c r="DG7" s="37"/>
      <c r="DH7" s="37"/>
      <c r="DI7" s="37"/>
      <c r="DJ7" s="37"/>
      <c r="DK7" s="37"/>
      <c r="DL7" s="37"/>
      <c r="DM7" s="37"/>
      <c r="DN7" s="37"/>
      <c r="DO7" s="37"/>
      <c r="DP7" s="37"/>
      <c r="DQ7" s="37"/>
      <c r="DR7" s="37"/>
      <c r="DS7" s="37"/>
      <c r="DT7" s="37"/>
      <c r="DU7" s="37"/>
      <c r="DV7" s="37"/>
      <c r="DW7" s="37"/>
      <c r="DX7" s="37"/>
      <c r="DY7" s="37"/>
      <c r="DZ7" s="37"/>
      <c r="EA7" s="37"/>
      <c r="EB7" s="37"/>
      <c r="EC7" s="37"/>
      <c r="ED7" s="37"/>
      <c r="EE7" s="37"/>
      <c r="EF7" s="37"/>
      <c r="EG7" s="37"/>
      <c r="EH7" s="37"/>
      <c r="EI7" s="37"/>
      <c r="EJ7" s="37"/>
      <c r="EK7" s="37"/>
      <c r="EL7" s="37"/>
      <c r="EM7" s="37"/>
      <c r="EN7" s="37"/>
      <c r="EO7" s="37"/>
      <c r="EP7" s="37"/>
      <c r="EQ7" s="37"/>
      <c r="ER7" s="37"/>
      <c r="ES7" s="37"/>
      <c r="ET7" s="37"/>
      <c r="EU7" s="37"/>
      <c r="EV7" s="37"/>
      <c r="EW7" s="37"/>
      <c r="EX7" s="37"/>
      <c r="EY7" s="37"/>
      <c r="EZ7" s="37"/>
      <c r="FA7" s="37"/>
      <c r="FB7" s="37"/>
      <c r="FC7" s="37"/>
      <c r="FD7" s="37"/>
      <c r="FE7" s="37"/>
      <c r="FF7" s="37"/>
      <c r="FG7" s="37"/>
      <c r="FH7" s="37"/>
      <c r="FI7" s="37"/>
      <c r="FJ7" s="37"/>
      <c r="FK7" s="37"/>
      <c r="FL7" s="37"/>
      <c r="FM7" s="37"/>
      <c r="FN7" s="37"/>
      <c r="FO7" s="37"/>
      <c r="FP7" s="37"/>
      <c r="FQ7" s="37"/>
      <c r="FR7" s="37"/>
      <c r="FS7" s="37"/>
      <c r="FT7" s="37"/>
      <c r="FU7" s="37"/>
      <c r="FV7" s="37"/>
      <c r="FW7" s="37"/>
      <c r="FX7" s="37"/>
      <c r="FY7" s="37"/>
      <c r="FZ7" s="37"/>
      <c r="GA7" s="37"/>
      <c r="GB7" s="37"/>
      <c r="GC7" s="37"/>
      <c r="GD7" s="37"/>
      <c r="GE7" s="37"/>
      <c r="GF7" s="37"/>
      <c r="GG7" s="37"/>
      <c r="GH7" s="37"/>
      <c r="GI7" s="37"/>
      <c r="GJ7" s="37"/>
      <c r="GK7" s="37"/>
      <c r="GL7" s="37"/>
      <c r="GM7" s="37"/>
      <c r="GN7" s="37"/>
      <c r="GO7" s="37"/>
      <c r="GP7" s="37"/>
      <c r="GQ7" s="37"/>
      <c r="GR7" s="37"/>
      <c r="GS7" s="37"/>
      <c r="GT7" s="37"/>
      <c r="GU7" s="37"/>
      <c r="GV7" s="37"/>
      <c r="GW7" s="37"/>
      <c r="GX7" s="37"/>
      <c r="GY7" s="37"/>
      <c r="GZ7" s="37"/>
      <c r="HA7" s="37"/>
      <c r="HB7" s="37"/>
      <c r="HC7" s="37"/>
      <c r="HD7" s="37"/>
      <c r="HE7" s="37"/>
      <c r="HF7" s="37"/>
      <c r="HG7" s="37"/>
      <c r="HH7" s="37"/>
      <c r="HI7" s="37"/>
      <c r="HJ7" s="37"/>
      <c r="HK7" s="37"/>
      <c r="HL7" s="37"/>
      <c r="HM7" s="37"/>
      <c r="HN7" s="37"/>
      <c r="HO7" s="37"/>
      <c r="HP7" s="37"/>
      <c r="HQ7" s="37"/>
      <c r="HR7" s="37"/>
      <c r="HS7" s="37"/>
      <c r="HT7" s="37"/>
      <c r="HU7" s="37"/>
      <c r="HV7" s="37"/>
      <c r="HW7" s="37"/>
      <c r="HX7" s="37"/>
      <c r="HY7" s="37"/>
      <c r="HZ7" s="37"/>
      <c r="IA7" s="37"/>
      <c r="IB7" s="37"/>
      <c r="IC7" s="37"/>
      <c r="ID7" s="37"/>
      <c r="IE7" s="37"/>
      <c r="IF7" s="37"/>
      <c r="IG7" s="37"/>
      <c r="IH7" s="37"/>
      <c r="II7" s="37"/>
      <c r="IJ7" s="37"/>
      <c r="IK7" s="37"/>
      <c r="IL7" s="37"/>
      <c r="IM7" s="37"/>
      <c r="IN7" s="37"/>
      <c r="IO7" s="37"/>
      <c r="IP7" s="37"/>
      <c r="IQ7" s="37"/>
      <c r="IR7" s="37"/>
      <c r="IS7" s="37"/>
      <c r="IT7" s="37"/>
      <c r="IU7" s="37"/>
      <c r="IV7" s="37"/>
      <c r="IW7" s="37"/>
      <c r="IX7" s="37"/>
      <c r="IY7" s="37"/>
      <c r="IZ7" s="37"/>
      <c r="JA7" s="37"/>
      <c r="JB7" s="37"/>
      <c r="JC7" s="37"/>
      <c r="JD7" s="37"/>
      <c r="JE7" s="37"/>
      <c r="JF7" s="37"/>
      <c r="JG7" s="37"/>
      <c r="JH7" s="37"/>
      <c r="JI7" s="37"/>
      <c r="JJ7" s="37"/>
      <c r="JK7" s="37"/>
      <c r="JL7" s="37"/>
      <c r="JM7" s="37"/>
      <c r="JN7" s="37"/>
      <c r="JO7" s="37"/>
      <c r="JP7" s="37"/>
      <c r="JQ7" s="37"/>
      <c r="JR7" s="37"/>
      <c r="JS7" s="37"/>
      <c r="JT7" s="37"/>
      <c r="JU7" s="37"/>
      <c r="JV7" s="37"/>
      <c r="JW7" s="37"/>
      <c r="JX7" s="37"/>
      <c r="JY7" s="37"/>
      <c r="JZ7" s="37"/>
      <c r="KA7" s="37"/>
      <c r="KB7" s="37"/>
      <c r="KC7" s="37"/>
      <c r="KD7" s="37"/>
      <c r="KE7" s="37"/>
      <c r="KF7" s="37"/>
      <c r="KG7" s="37"/>
      <c r="KH7" s="37"/>
      <c r="KI7" s="37"/>
      <c r="KJ7" s="37"/>
      <c r="KK7" s="37"/>
      <c r="KL7" s="37"/>
      <c r="KM7" s="37"/>
      <c r="KN7" s="37"/>
      <c r="KO7" s="37"/>
      <c r="KP7" s="37"/>
      <c r="KQ7" s="37"/>
      <c r="KR7" s="37"/>
      <c r="KS7" s="37"/>
      <c r="KT7" s="37"/>
      <c r="KU7" s="37"/>
      <c r="KV7" s="37"/>
      <c r="KW7" s="37"/>
      <c r="KX7" s="37"/>
      <c r="KY7" s="37"/>
      <c r="KZ7" s="37"/>
      <c r="LA7" s="37"/>
      <c r="LB7" s="37"/>
      <c r="LC7" s="37"/>
      <c r="LD7" s="37"/>
      <c r="LE7" s="37"/>
      <c r="LF7" s="37"/>
      <c r="LG7" s="37"/>
    </row>
    <row r="8" spans="1:319" hidden="1" outlineLevel="1">
      <c r="A8" s="17" t="s">
        <v>259</v>
      </c>
      <c r="B8" s="38" t="s">
        <v>260</v>
      </c>
      <c r="C8" s="20" t="s">
        <v>258</v>
      </c>
      <c r="D8" s="48"/>
      <c r="E8" s="48"/>
      <c r="F8" s="48"/>
      <c r="G8" s="48"/>
      <c r="H8" s="48"/>
      <c r="I8" s="48"/>
      <c r="J8" s="48"/>
      <c r="K8" s="48"/>
      <c r="L8" s="48"/>
      <c r="M8" s="48"/>
      <c r="N8" s="48"/>
      <c r="O8" s="48"/>
      <c r="P8" s="48"/>
      <c r="Q8" s="48"/>
      <c r="R8" s="48"/>
      <c r="S8" s="48"/>
      <c r="T8" s="48"/>
      <c r="U8" s="48"/>
      <c r="V8" s="48"/>
      <c r="W8" s="48"/>
      <c r="X8" s="48"/>
      <c r="Y8" s="48"/>
      <c r="Z8" s="48"/>
      <c r="AA8" s="48"/>
      <c r="AB8" s="48"/>
      <c r="AC8" s="48"/>
      <c r="AD8" s="48"/>
      <c r="AE8" s="48"/>
      <c r="AF8" s="48"/>
      <c r="AG8" s="48"/>
      <c r="AH8" s="48"/>
      <c r="AI8" s="48"/>
      <c r="AJ8" s="48"/>
      <c r="AK8" s="48"/>
      <c r="AL8" s="48"/>
      <c r="AM8" s="48"/>
      <c r="AN8" s="48"/>
      <c r="AO8" s="48"/>
      <c r="AP8" s="48"/>
      <c r="AQ8" s="48"/>
      <c r="AR8" s="48"/>
      <c r="AS8" s="48"/>
      <c r="AT8" s="48"/>
      <c r="AU8" s="48"/>
      <c r="AV8" s="48"/>
      <c r="AW8" s="48"/>
      <c r="AX8" s="48"/>
      <c r="AY8" s="48"/>
      <c r="AZ8" s="48"/>
      <c r="BA8" s="48"/>
      <c r="BB8" s="48"/>
      <c r="BC8" s="48"/>
      <c r="BD8" s="48"/>
      <c r="BE8" s="48"/>
      <c r="BF8" s="48"/>
      <c r="BG8" s="48"/>
      <c r="BH8" s="48"/>
      <c r="BI8" s="48"/>
      <c r="BJ8" s="48"/>
      <c r="BK8" s="48"/>
      <c r="BL8" s="48"/>
      <c r="BM8" s="48"/>
      <c r="BN8" s="48">
        <v>46.8</v>
      </c>
      <c r="BO8" s="48">
        <v>46.4</v>
      </c>
      <c r="BP8" s="48">
        <v>44.1</v>
      </c>
      <c r="BQ8" s="48">
        <v>46.4</v>
      </c>
      <c r="BR8" s="37"/>
      <c r="BS8" s="37"/>
      <c r="BT8" s="37"/>
      <c r="BU8" s="37"/>
      <c r="BV8" s="37"/>
      <c r="BW8" s="37"/>
      <c r="BX8" s="37"/>
      <c r="BY8" s="37"/>
      <c r="BZ8" s="37"/>
      <c r="CA8" s="37"/>
      <c r="CB8" s="37"/>
      <c r="CC8" s="37"/>
      <c r="CD8" s="37"/>
      <c r="CE8" s="37"/>
      <c r="CF8" s="37"/>
      <c r="CG8" s="37"/>
      <c r="CH8" s="37"/>
      <c r="CI8" s="37"/>
      <c r="CJ8" s="37"/>
      <c r="CK8" s="37"/>
      <c r="CL8" s="37"/>
      <c r="CM8" s="37"/>
      <c r="CN8" s="37"/>
      <c r="CO8" s="37"/>
      <c r="CP8" s="37"/>
      <c r="CQ8" s="37"/>
      <c r="CR8" s="37"/>
      <c r="CS8" s="37"/>
      <c r="CT8" s="37"/>
      <c r="CU8" s="37"/>
      <c r="CV8" s="37"/>
      <c r="CW8" s="37"/>
      <c r="CX8" s="37"/>
      <c r="CY8" s="37"/>
      <c r="CZ8" s="37"/>
      <c r="DA8" s="37"/>
      <c r="DB8" s="37"/>
      <c r="DC8" s="37"/>
      <c r="DD8" s="37"/>
      <c r="DE8" s="37"/>
      <c r="DF8" s="37"/>
      <c r="DG8" s="37"/>
      <c r="DH8" s="37"/>
      <c r="DI8" s="37"/>
      <c r="DJ8" s="37"/>
      <c r="DK8" s="37"/>
      <c r="DL8" s="37"/>
      <c r="DM8" s="37"/>
      <c r="DN8" s="37"/>
      <c r="DO8" s="37"/>
      <c r="DP8" s="37"/>
      <c r="DQ8" s="37"/>
      <c r="DR8" s="37"/>
      <c r="DS8" s="37"/>
      <c r="DT8" s="37"/>
      <c r="DU8" s="37"/>
      <c r="DV8" s="37"/>
      <c r="DW8" s="37"/>
      <c r="DX8" s="37"/>
      <c r="DY8" s="37"/>
      <c r="DZ8" s="37"/>
      <c r="EA8" s="37"/>
      <c r="EB8" s="37"/>
      <c r="EC8" s="37"/>
      <c r="ED8" s="37"/>
      <c r="EE8" s="37"/>
      <c r="EF8" s="37"/>
      <c r="EG8" s="37"/>
      <c r="EH8" s="37"/>
      <c r="EI8" s="37"/>
      <c r="EJ8" s="37"/>
      <c r="EK8" s="37"/>
      <c r="EL8" s="37"/>
      <c r="EM8" s="37"/>
      <c r="EN8" s="37"/>
      <c r="EO8" s="37"/>
      <c r="EP8" s="37"/>
      <c r="EQ8" s="37"/>
      <c r="ER8" s="37"/>
      <c r="ES8" s="37"/>
      <c r="ET8" s="37"/>
      <c r="EU8" s="37"/>
      <c r="EV8" s="37"/>
      <c r="EW8" s="37"/>
      <c r="EX8" s="37"/>
      <c r="EY8" s="37"/>
      <c r="EZ8" s="37"/>
      <c r="FA8" s="37"/>
      <c r="FB8" s="37"/>
      <c r="FC8" s="37"/>
      <c r="FD8" s="37"/>
      <c r="FE8" s="37"/>
      <c r="FF8" s="37"/>
      <c r="FG8" s="37"/>
      <c r="FH8" s="37"/>
      <c r="FI8" s="37"/>
      <c r="FJ8" s="37"/>
      <c r="FK8" s="37"/>
      <c r="FL8" s="37"/>
      <c r="FM8" s="37"/>
      <c r="FN8" s="37"/>
      <c r="FO8" s="37"/>
      <c r="FP8" s="37"/>
      <c r="FQ8" s="37"/>
      <c r="FR8" s="37"/>
      <c r="FS8" s="37"/>
      <c r="FT8" s="37"/>
      <c r="FU8" s="37"/>
      <c r="FV8" s="37"/>
      <c r="FW8" s="37"/>
      <c r="FX8" s="37"/>
      <c r="FY8" s="37"/>
      <c r="FZ8" s="37"/>
      <c r="GA8" s="37"/>
      <c r="GB8" s="37"/>
      <c r="GC8" s="37"/>
      <c r="GD8" s="37"/>
      <c r="GE8" s="37"/>
      <c r="GF8" s="37"/>
      <c r="GG8" s="37"/>
      <c r="GH8" s="37"/>
      <c r="GI8" s="37"/>
      <c r="GJ8" s="37"/>
      <c r="GK8" s="37"/>
      <c r="GL8" s="37"/>
      <c r="GM8" s="37"/>
      <c r="GN8" s="37"/>
      <c r="GO8" s="37"/>
      <c r="GP8" s="37"/>
      <c r="GQ8" s="37"/>
      <c r="GR8" s="37"/>
      <c r="GS8" s="37"/>
      <c r="GT8" s="37"/>
      <c r="GU8" s="37"/>
      <c r="GV8" s="37"/>
      <c r="GW8" s="37"/>
      <c r="GX8" s="37"/>
      <c r="GY8" s="37"/>
      <c r="GZ8" s="37"/>
      <c r="HA8" s="37"/>
      <c r="HB8" s="37"/>
      <c r="HC8" s="37"/>
      <c r="HD8" s="37"/>
      <c r="HE8" s="37"/>
      <c r="HF8" s="37"/>
      <c r="HG8" s="37"/>
      <c r="HH8" s="37"/>
      <c r="HI8" s="37"/>
      <c r="HJ8" s="37"/>
      <c r="HK8" s="37"/>
      <c r="HL8" s="37"/>
      <c r="HM8" s="37"/>
      <c r="HN8" s="37"/>
      <c r="HO8" s="37"/>
      <c r="HP8" s="37"/>
      <c r="HQ8" s="37"/>
      <c r="HR8" s="37"/>
      <c r="HS8" s="37"/>
      <c r="HT8" s="37"/>
      <c r="HU8" s="37"/>
      <c r="HV8" s="37"/>
      <c r="HW8" s="37"/>
      <c r="HX8" s="37"/>
      <c r="HY8" s="37"/>
      <c r="HZ8" s="37"/>
      <c r="IA8" s="37"/>
      <c r="IB8" s="37"/>
      <c r="IC8" s="37"/>
      <c r="ID8" s="37"/>
      <c r="IE8" s="37"/>
      <c r="IF8" s="37"/>
      <c r="IG8" s="37"/>
      <c r="IH8" s="37"/>
      <c r="II8" s="37"/>
      <c r="IJ8" s="37"/>
      <c r="IK8" s="37"/>
      <c r="IL8" s="37"/>
      <c r="IM8" s="37"/>
      <c r="IN8" s="37"/>
      <c r="IO8" s="37"/>
      <c r="IP8" s="37"/>
      <c r="IQ8" s="37"/>
      <c r="IR8" s="37"/>
      <c r="IS8" s="37"/>
      <c r="IT8" s="37"/>
      <c r="IU8" s="37"/>
      <c r="IV8" s="37"/>
      <c r="IW8" s="37"/>
      <c r="IX8" s="37"/>
      <c r="IY8" s="37"/>
      <c r="IZ8" s="37"/>
      <c r="JA8" s="37"/>
      <c r="JB8" s="37"/>
      <c r="JC8" s="37"/>
      <c r="JD8" s="37"/>
      <c r="JE8" s="37"/>
      <c r="JF8" s="37"/>
      <c r="JG8" s="37"/>
      <c r="JH8" s="37"/>
      <c r="JI8" s="37"/>
      <c r="JJ8" s="37"/>
      <c r="JK8" s="37"/>
      <c r="JL8" s="37"/>
      <c r="JM8" s="37"/>
      <c r="JN8" s="37"/>
      <c r="JO8" s="37"/>
      <c r="JP8" s="37"/>
      <c r="JQ8" s="37"/>
      <c r="JR8" s="37"/>
      <c r="JS8" s="37"/>
      <c r="JT8" s="37"/>
      <c r="JU8" s="37"/>
      <c r="JV8" s="37"/>
      <c r="JW8" s="37"/>
      <c r="JX8" s="37"/>
      <c r="JY8" s="37"/>
      <c r="JZ8" s="37"/>
      <c r="KA8" s="37"/>
      <c r="KB8" s="37"/>
      <c r="KC8" s="37"/>
      <c r="KD8" s="37"/>
      <c r="KE8" s="37"/>
      <c r="KF8" s="37"/>
      <c r="KG8" s="37"/>
      <c r="KH8" s="37"/>
      <c r="KI8" s="37"/>
      <c r="KJ8" s="37"/>
      <c r="KK8" s="37"/>
      <c r="KL8" s="37"/>
      <c r="KM8" s="37"/>
      <c r="KN8" s="37"/>
      <c r="KO8" s="37"/>
      <c r="KP8" s="37"/>
      <c r="KQ8" s="37"/>
      <c r="KR8" s="37"/>
      <c r="KS8" s="37"/>
      <c r="KT8" s="37"/>
      <c r="KU8" s="37"/>
      <c r="KV8" s="37"/>
      <c r="KW8" s="37"/>
      <c r="KX8" s="37"/>
      <c r="KY8" s="37"/>
      <c r="KZ8" s="37"/>
      <c r="LA8" s="37"/>
      <c r="LB8" s="37"/>
      <c r="LC8" s="37"/>
      <c r="LD8" s="37"/>
      <c r="LE8" s="37"/>
      <c r="LF8" s="37"/>
      <c r="LG8" s="37"/>
    </row>
    <row r="9" spans="1:319" hidden="1" outlineLevel="1">
      <c r="A9" s="17" t="s">
        <v>261</v>
      </c>
      <c r="B9" s="38" t="s">
        <v>262</v>
      </c>
      <c r="C9" s="104" t="s">
        <v>263</v>
      </c>
      <c r="D9" s="48"/>
      <c r="E9" s="48"/>
      <c r="F9" s="48"/>
      <c r="G9" s="48"/>
      <c r="H9" s="48"/>
      <c r="I9" s="48"/>
      <c r="J9" s="48"/>
      <c r="K9" s="48"/>
      <c r="L9" s="48"/>
      <c r="M9" s="48"/>
      <c r="N9" s="48"/>
      <c r="O9" s="48"/>
      <c r="P9" s="48"/>
      <c r="Q9" s="48"/>
      <c r="R9" s="48"/>
      <c r="S9" s="48"/>
      <c r="T9" s="48"/>
      <c r="U9" s="48"/>
      <c r="V9" s="48"/>
      <c r="W9" s="48"/>
      <c r="X9" s="48"/>
      <c r="Y9" s="48"/>
      <c r="Z9" s="48"/>
      <c r="AA9" s="48"/>
      <c r="AB9" s="48"/>
      <c r="AC9" s="48"/>
      <c r="AD9" s="48"/>
      <c r="AE9" s="48"/>
      <c r="AF9" s="48"/>
      <c r="AG9" s="48"/>
      <c r="AH9" s="48"/>
      <c r="AI9" s="48"/>
      <c r="AJ9" s="48"/>
      <c r="AK9" s="48"/>
      <c r="AL9" s="48"/>
      <c r="AM9" s="48"/>
      <c r="AN9" s="48"/>
      <c r="AO9" s="48"/>
      <c r="AP9" s="48"/>
      <c r="AQ9" s="48"/>
      <c r="AR9" s="48">
        <v>118.5031</v>
      </c>
      <c r="AS9" s="48">
        <v>115.2681</v>
      </c>
      <c r="AT9" s="48">
        <v>122.6091</v>
      </c>
      <c r="AU9" s="48">
        <v>126.2632</v>
      </c>
      <c r="AV9" s="48">
        <v>126.6069</v>
      </c>
      <c r="AW9" s="48">
        <v>133.6677</v>
      </c>
      <c r="AX9" s="48">
        <v>127.5159</v>
      </c>
      <c r="AY9" s="48">
        <v>117.536</v>
      </c>
      <c r="AZ9" s="48">
        <v>119.6957</v>
      </c>
      <c r="BA9" s="48">
        <v>118.73860000000001</v>
      </c>
      <c r="BB9" s="48">
        <v>110.631</v>
      </c>
      <c r="BC9" s="48">
        <v>107.1416</v>
      </c>
      <c r="BD9" s="48">
        <v>107.1347</v>
      </c>
      <c r="BE9" s="48">
        <v>112.52030000000001</v>
      </c>
      <c r="BF9" s="48">
        <v>112.5742</v>
      </c>
      <c r="BG9" s="48">
        <v>107.5468</v>
      </c>
      <c r="BH9" s="48">
        <v>102.6681</v>
      </c>
      <c r="BI9" s="48">
        <v>100.3809</v>
      </c>
      <c r="BJ9" s="48">
        <v>100</v>
      </c>
      <c r="BK9" s="48">
        <v>104.5121</v>
      </c>
      <c r="BL9" s="48">
        <v>98.793800000000005</v>
      </c>
      <c r="BM9" s="48">
        <v>97.428100000000001</v>
      </c>
      <c r="BN9" s="48">
        <v>95.409599999999998</v>
      </c>
      <c r="BO9" s="48">
        <v>98.816400000000002</v>
      </c>
      <c r="BP9" s="48">
        <v>101.5604</v>
      </c>
      <c r="BQ9" s="48">
        <v>98.288399999999996</v>
      </c>
      <c r="BR9" s="105" t="s">
        <v>264</v>
      </c>
      <c r="BS9" s="37"/>
      <c r="BT9" s="37"/>
      <c r="BU9" s="37"/>
      <c r="BV9" s="37"/>
      <c r="BW9" s="37"/>
      <c r="BX9" s="37"/>
      <c r="BY9" s="37"/>
      <c r="BZ9" s="37"/>
      <c r="CA9" s="37"/>
      <c r="CB9" s="37"/>
      <c r="CC9" s="37"/>
      <c r="CD9" s="37"/>
      <c r="CE9" s="37"/>
      <c r="CF9" s="37"/>
      <c r="CG9" s="37"/>
      <c r="CH9" s="37"/>
      <c r="CI9" s="37"/>
      <c r="CJ9" s="37"/>
      <c r="CK9" s="37"/>
      <c r="CL9" s="37"/>
      <c r="CM9" s="37"/>
      <c r="CN9" s="37"/>
      <c r="CO9" s="37"/>
      <c r="CP9" s="37"/>
      <c r="CQ9" s="37"/>
      <c r="CR9" s="37"/>
      <c r="CS9" s="37"/>
      <c r="CT9" s="37"/>
      <c r="CU9" s="37"/>
      <c r="CV9" s="37"/>
      <c r="CW9" s="37"/>
      <c r="CX9" s="37"/>
      <c r="CY9" s="37"/>
      <c r="CZ9" s="37"/>
      <c r="DA9" s="37"/>
      <c r="DB9" s="37"/>
      <c r="DC9" s="37"/>
      <c r="DD9" s="37"/>
      <c r="DE9" s="37"/>
      <c r="DF9" s="37"/>
      <c r="DG9" s="37"/>
      <c r="DH9" s="37"/>
      <c r="DI9" s="37"/>
      <c r="DJ9" s="37"/>
      <c r="DK9" s="37"/>
      <c r="DL9" s="37"/>
      <c r="DM9" s="37"/>
      <c r="DN9" s="37"/>
      <c r="DO9" s="37"/>
      <c r="DP9" s="37"/>
      <c r="DQ9" s="37"/>
      <c r="DR9" s="37"/>
      <c r="DS9" s="37"/>
      <c r="DT9" s="37"/>
      <c r="DU9" s="37"/>
      <c r="DV9" s="37"/>
      <c r="DW9" s="37"/>
      <c r="DX9" s="37"/>
      <c r="DY9" s="37"/>
      <c r="DZ9" s="37"/>
      <c r="EA9" s="37"/>
      <c r="EB9" s="37"/>
      <c r="EC9" s="37"/>
      <c r="ED9" s="37"/>
      <c r="EE9" s="37"/>
      <c r="EF9" s="37"/>
      <c r="EG9" s="37"/>
      <c r="EH9" s="37"/>
      <c r="EI9" s="37"/>
      <c r="EJ9" s="37"/>
      <c r="EK9" s="37"/>
      <c r="EL9" s="37"/>
      <c r="EM9" s="37"/>
      <c r="EN9" s="37"/>
      <c r="EO9" s="37"/>
      <c r="EP9" s="37"/>
      <c r="EQ9" s="37"/>
      <c r="ER9" s="37"/>
      <c r="ES9" s="37"/>
      <c r="ET9" s="37"/>
      <c r="EU9" s="37"/>
      <c r="EV9" s="37"/>
      <c r="EW9" s="37"/>
      <c r="EX9" s="37"/>
      <c r="EY9" s="37"/>
      <c r="EZ9" s="37"/>
      <c r="FA9" s="37"/>
      <c r="FB9" s="37"/>
      <c r="FC9" s="37"/>
      <c r="FD9" s="37"/>
      <c r="FE9" s="37"/>
      <c r="FF9" s="37"/>
      <c r="FG9" s="37"/>
      <c r="FH9" s="37"/>
      <c r="FI9" s="37"/>
      <c r="FJ9" s="37"/>
      <c r="FK9" s="37"/>
      <c r="FL9" s="37"/>
      <c r="FM9" s="37"/>
      <c r="FN9" s="37"/>
      <c r="FO9" s="37"/>
      <c r="FP9" s="37"/>
      <c r="FQ9" s="37"/>
      <c r="FR9" s="37"/>
      <c r="FS9" s="37"/>
      <c r="FT9" s="37"/>
      <c r="FU9" s="37"/>
      <c r="FV9" s="37"/>
      <c r="FW9" s="37"/>
      <c r="FX9" s="37"/>
      <c r="FY9" s="37"/>
      <c r="FZ9" s="37"/>
      <c r="GA9" s="37"/>
      <c r="GB9" s="37"/>
      <c r="GC9" s="37"/>
      <c r="GD9" s="37"/>
      <c r="GE9" s="37"/>
      <c r="GF9" s="37"/>
      <c r="GG9" s="37"/>
      <c r="GH9" s="37"/>
      <c r="GI9" s="37"/>
      <c r="GJ9" s="37"/>
      <c r="GK9" s="37"/>
      <c r="GL9" s="37"/>
      <c r="GM9" s="37"/>
      <c r="GN9" s="37"/>
      <c r="GO9" s="37"/>
      <c r="GP9" s="37"/>
      <c r="GQ9" s="37"/>
      <c r="GR9" s="37"/>
      <c r="GS9" s="37"/>
      <c r="GT9" s="37"/>
      <c r="GU9" s="37"/>
      <c r="GV9" s="37"/>
      <c r="GW9" s="37"/>
      <c r="GX9" s="37"/>
      <c r="GY9" s="37"/>
      <c r="GZ9" s="37"/>
      <c r="HA9" s="37"/>
      <c r="HB9" s="37"/>
      <c r="HC9" s="37"/>
      <c r="HD9" s="37"/>
      <c r="HE9" s="37"/>
      <c r="HF9" s="37"/>
      <c r="HG9" s="37"/>
      <c r="HH9" s="37"/>
      <c r="HI9" s="37"/>
      <c r="HJ9" s="37"/>
      <c r="HK9" s="37"/>
      <c r="HL9" s="37"/>
      <c r="HM9" s="37"/>
      <c r="HN9" s="37"/>
      <c r="HO9" s="37"/>
      <c r="HP9" s="37"/>
      <c r="HQ9" s="37"/>
      <c r="HR9" s="37"/>
      <c r="HS9" s="37"/>
      <c r="HT9" s="37"/>
      <c r="HU9" s="37"/>
      <c r="HV9" s="37"/>
      <c r="HW9" s="37"/>
      <c r="HX9" s="37"/>
      <c r="HY9" s="37"/>
      <c r="HZ9" s="37"/>
      <c r="IA9" s="37"/>
      <c r="IB9" s="37"/>
      <c r="IC9" s="37"/>
      <c r="ID9" s="37"/>
      <c r="IE9" s="37"/>
      <c r="IF9" s="37"/>
      <c r="IG9" s="37"/>
      <c r="IH9" s="37"/>
      <c r="II9" s="37"/>
      <c r="IJ9" s="37"/>
      <c r="IK9" s="37"/>
      <c r="IL9" s="37"/>
      <c r="IM9" s="37"/>
      <c r="IN9" s="37"/>
      <c r="IO9" s="37"/>
      <c r="IP9" s="37"/>
      <c r="IQ9" s="37"/>
      <c r="IR9" s="37"/>
      <c r="IS9" s="37"/>
      <c r="IT9" s="37"/>
      <c r="IU9" s="37"/>
      <c r="IV9" s="37"/>
      <c r="IW9" s="37"/>
      <c r="IX9" s="37"/>
      <c r="IY9" s="37"/>
      <c r="IZ9" s="37"/>
      <c r="JA9" s="37"/>
      <c r="JB9" s="37"/>
      <c r="JC9" s="37"/>
      <c r="JD9" s="37"/>
      <c r="JE9" s="37"/>
      <c r="JF9" s="37"/>
      <c r="JG9" s="37"/>
      <c r="JH9" s="37"/>
      <c r="JI9" s="37"/>
      <c r="JJ9" s="37"/>
      <c r="JK9" s="37"/>
      <c r="JL9" s="37"/>
      <c r="JM9" s="37"/>
      <c r="JN9" s="37"/>
      <c r="JO9" s="37"/>
      <c r="JP9" s="37"/>
      <c r="JQ9" s="37"/>
      <c r="JR9" s="37"/>
      <c r="JS9" s="37"/>
      <c r="JT9" s="37"/>
      <c r="JU9" s="37"/>
      <c r="JV9" s="37"/>
      <c r="JW9" s="37"/>
      <c r="JX9" s="37"/>
      <c r="JY9" s="37"/>
      <c r="JZ9" s="37"/>
      <c r="KA9" s="37"/>
      <c r="KB9" s="37"/>
      <c r="KC9" s="37"/>
      <c r="KD9" s="37"/>
      <c r="KE9" s="37"/>
      <c r="KF9" s="37"/>
      <c r="KG9" s="37"/>
      <c r="KH9" s="37"/>
      <c r="KI9" s="37"/>
      <c r="KJ9" s="37"/>
      <c r="KK9" s="37"/>
      <c r="KL9" s="37"/>
      <c r="KM9" s="37"/>
      <c r="KN9" s="37"/>
      <c r="KO9" s="37"/>
      <c r="KP9" s="37"/>
      <c r="KQ9" s="37"/>
      <c r="KR9" s="37"/>
      <c r="KS9" s="37"/>
      <c r="KT9" s="37"/>
      <c r="KU9" s="37"/>
      <c r="KV9" s="37"/>
      <c r="KW9" s="37"/>
      <c r="KX9" s="37"/>
      <c r="KY9" s="37"/>
      <c r="KZ9" s="37"/>
      <c r="LA9" s="37"/>
      <c r="LB9" s="37"/>
      <c r="LC9" s="37"/>
      <c r="LD9" s="37"/>
      <c r="LE9" s="37"/>
      <c r="LF9" s="37"/>
      <c r="LG9" s="37"/>
    </row>
    <row r="10" spans="1:319" hidden="1" outlineLevel="1">
      <c r="A10" s="17" t="s">
        <v>265</v>
      </c>
      <c r="B10" s="38" t="s">
        <v>266</v>
      </c>
      <c r="C10" s="104" t="s">
        <v>263</v>
      </c>
      <c r="D10" s="48"/>
      <c r="E10" s="48"/>
      <c r="F10" s="48"/>
      <c r="G10" s="48"/>
      <c r="H10" s="48"/>
      <c r="I10" s="48"/>
      <c r="J10" s="48"/>
      <c r="K10" s="48"/>
      <c r="L10" s="48"/>
      <c r="M10" s="48"/>
      <c r="N10" s="48"/>
      <c r="O10" s="48"/>
      <c r="P10" s="48"/>
      <c r="Q10" s="48"/>
      <c r="R10" s="48"/>
      <c r="S10" s="48"/>
      <c r="T10" s="48"/>
      <c r="U10" s="48"/>
      <c r="V10" s="48"/>
      <c r="W10" s="48"/>
      <c r="X10" s="48"/>
      <c r="Y10" s="48"/>
      <c r="Z10" s="48"/>
      <c r="AA10" s="48"/>
      <c r="AB10" s="48"/>
      <c r="AC10" s="48"/>
      <c r="AD10" s="48"/>
      <c r="AE10" s="48"/>
      <c r="AF10" s="48"/>
      <c r="AG10" s="48"/>
      <c r="AH10" s="48"/>
      <c r="AI10" s="48"/>
      <c r="AJ10" s="48"/>
      <c r="AK10" s="48"/>
      <c r="AL10" s="48"/>
      <c r="AM10" s="48"/>
      <c r="AN10" s="48"/>
      <c r="AO10" s="48"/>
      <c r="AP10" s="48"/>
      <c r="AQ10" s="48"/>
      <c r="AR10" s="48">
        <v>53.951500000000003</v>
      </c>
      <c r="AS10" s="48">
        <v>49.690899999999999</v>
      </c>
      <c r="AT10" s="48">
        <v>47.105899999999998</v>
      </c>
      <c r="AU10" s="48">
        <v>49.052900000000001</v>
      </c>
      <c r="AV10" s="48">
        <v>35.351900000000001</v>
      </c>
      <c r="AW10" s="48">
        <v>38.327300000000001</v>
      </c>
      <c r="AX10" s="48">
        <v>40.936399999999999</v>
      </c>
      <c r="AY10" s="48">
        <v>43.857700000000001</v>
      </c>
      <c r="AZ10" s="48">
        <v>49.634500000000003</v>
      </c>
      <c r="BA10" s="48">
        <v>53.898299999999999</v>
      </c>
      <c r="BB10" s="48">
        <v>59.024299999999997</v>
      </c>
      <c r="BC10" s="48">
        <v>64.637</v>
      </c>
      <c r="BD10" s="48">
        <v>70.237099999999998</v>
      </c>
      <c r="BE10" s="48">
        <v>71.881500000000003</v>
      </c>
      <c r="BF10" s="48">
        <v>73.874399999999994</v>
      </c>
      <c r="BG10" s="48">
        <v>78.024500000000003</v>
      </c>
      <c r="BH10" s="48">
        <v>83.824799999999996</v>
      </c>
      <c r="BI10" s="48">
        <v>88.204300000000003</v>
      </c>
      <c r="BJ10" s="48">
        <v>99.8309</v>
      </c>
      <c r="BK10" s="48">
        <v>110.10169999999999</v>
      </c>
      <c r="BL10" s="48">
        <v>113.8835</v>
      </c>
      <c r="BM10" s="48">
        <v>118.41540000000001</v>
      </c>
      <c r="BN10" s="48">
        <v>126.9971</v>
      </c>
      <c r="BO10" s="48">
        <v>136.0275</v>
      </c>
      <c r="BP10" s="48">
        <v>141.86680000000001</v>
      </c>
      <c r="BQ10" s="48">
        <v>155.0111</v>
      </c>
      <c r="BR10" s="105" t="s">
        <v>264</v>
      </c>
    </row>
    <row r="11" spans="1:319" hidden="1" outlineLevel="1">
      <c r="A11" s="17" t="s">
        <v>267</v>
      </c>
      <c r="B11" s="38" t="s">
        <v>268</v>
      </c>
      <c r="C11" s="104" t="s">
        <v>263</v>
      </c>
      <c r="D11" s="48"/>
      <c r="E11" s="48"/>
      <c r="F11" s="48"/>
      <c r="G11" s="48"/>
      <c r="H11" s="48"/>
      <c r="I11" s="48"/>
      <c r="J11" s="48"/>
      <c r="K11" s="48"/>
      <c r="L11" s="48"/>
      <c r="M11" s="48"/>
      <c r="N11" s="48"/>
      <c r="O11" s="48"/>
      <c r="P11" s="48"/>
      <c r="Q11" s="48"/>
      <c r="R11" s="48"/>
      <c r="S11" s="48"/>
      <c r="T11" s="48"/>
      <c r="U11" s="48"/>
      <c r="V11" s="48"/>
      <c r="W11" s="48"/>
      <c r="X11" s="48"/>
      <c r="Y11" s="48"/>
      <c r="Z11" s="48"/>
      <c r="AA11" s="48"/>
      <c r="AB11" s="48"/>
      <c r="AC11" s="48"/>
      <c r="AD11" s="48"/>
      <c r="AE11" s="48"/>
      <c r="AF11" s="48"/>
      <c r="AG11" s="48"/>
      <c r="AH11" s="48"/>
      <c r="AI11" s="48"/>
      <c r="AJ11" s="48"/>
      <c r="AK11" s="48"/>
      <c r="AL11" s="48"/>
      <c r="AM11" s="48"/>
      <c r="AN11" s="48"/>
      <c r="AO11" s="48"/>
      <c r="AP11" s="48"/>
      <c r="AQ11" s="48"/>
      <c r="AR11" s="48">
        <v>142.72130000000001</v>
      </c>
      <c r="AS11" s="48">
        <v>137.34039999999999</v>
      </c>
      <c r="AT11" s="48">
        <v>124.2697</v>
      </c>
      <c r="AU11" s="48">
        <v>150.3741</v>
      </c>
      <c r="AV11" s="48">
        <v>144.48990000000001</v>
      </c>
      <c r="AW11" s="48">
        <v>134.87309999999999</v>
      </c>
      <c r="AX11" s="48">
        <v>130.006</v>
      </c>
      <c r="AY11" s="48">
        <v>130.5968</v>
      </c>
      <c r="AZ11" s="48">
        <v>141.39510000000001</v>
      </c>
      <c r="BA11" s="48">
        <v>141.9118</v>
      </c>
      <c r="BB11" s="48">
        <v>143.5197</v>
      </c>
      <c r="BC11" s="48">
        <v>150.82089999999999</v>
      </c>
      <c r="BD11" s="48">
        <v>149.41249999999999</v>
      </c>
      <c r="BE11" s="48">
        <v>143.22380000000001</v>
      </c>
      <c r="BF11" s="48">
        <v>134.13130000000001</v>
      </c>
      <c r="BG11" s="48">
        <v>126.1824</v>
      </c>
      <c r="BH11" s="48">
        <v>121.0196</v>
      </c>
      <c r="BI11" s="48">
        <v>110.2449</v>
      </c>
      <c r="BJ11" s="48">
        <v>99.872500000000002</v>
      </c>
      <c r="BK11" s="48">
        <v>110.47239999999999</v>
      </c>
      <c r="BL11" s="48">
        <v>96.321700000000007</v>
      </c>
      <c r="BM11" s="48">
        <v>85.596900000000005</v>
      </c>
      <c r="BN11" s="48">
        <v>83.137699999999995</v>
      </c>
      <c r="BO11" s="48">
        <v>80.694000000000003</v>
      </c>
      <c r="BP11" s="48">
        <v>81.609099999999998</v>
      </c>
      <c r="BQ11" s="48">
        <v>85.914100000000005</v>
      </c>
      <c r="BR11" s="105" t="s">
        <v>264</v>
      </c>
    </row>
    <row r="12" spans="1:319" hidden="1" outlineLevel="1">
      <c r="A12" s="17" t="s">
        <v>256</v>
      </c>
      <c r="B12" s="38" t="s">
        <v>269</v>
      </c>
      <c r="C12" s="104" t="s">
        <v>270</v>
      </c>
      <c r="D12" s="48"/>
      <c r="E12" s="48"/>
      <c r="F12" s="48"/>
      <c r="G12" s="48"/>
      <c r="H12" s="48"/>
      <c r="I12" s="48"/>
      <c r="J12" s="48"/>
      <c r="K12" s="48"/>
      <c r="L12" s="48"/>
      <c r="M12" s="48"/>
      <c r="N12" s="48"/>
      <c r="O12" s="48"/>
      <c r="P12" s="48"/>
      <c r="Q12" s="48"/>
      <c r="R12" s="48"/>
      <c r="S12" s="48"/>
      <c r="T12" s="48"/>
      <c r="U12" s="48"/>
      <c r="V12" s="48"/>
      <c r="W12" s="48"/>
      <c r="X12" s="48"/>
      <c r="Y12" s="48"/>
      <c r="Z12" s="48"/>
      <c r="AA12" s="48"/>
      <c r="AB12" s="48"/>
      <c r="AC12" s="48"/>
      <c r="AD12" s="48"/>
      <c r="AE12" s="48"/>
      <c r="AF12" s="48"/>
      <c r="AG12" s="48"/>
      <c r="AH12" s="48"/>
      <c r="AI12" s="48"/>
      <c r="AJ12" s="48"/>
      <c r="AK12" s="48"/>
      <c r="AL12" s="48"/>
      <c r="AM12" s="48"/>
      <c r="AN12" s="48"/>
      <c r="AO12" s="48"/>
      <c r="AP12" s="48"/>
      <c r="AQ12" s="48"/>
      <c r="AR12" s="48">
        <v>87.56</v>
      </c>
      <c r="AS12" s="48">
        <v>90.39</v>
      </c>
      <c r="AT12" s="48">
        <v>97.19</v>
      </c>
      <c r="AU12" s="48">
        <v>101.49</v>
      </c>
      <c r="AV12" s="48">
        <v>99.05</v>
      </c>
      <c r="AW12" s="48">
        <v>101.82</v>
      </c>
      <c r="AX12" s="48">
        <v>102.87</v>
      </c>
      <c r="AY12" s="48">
        <v>99.54</v>
      </c>
      <c r="AZ12" s="48">
        <v>100.2</v>
      </c>
      <c r="BA12" s="48">
        <v>99.81</v>
      </c>
      <c r="BB12" s="48">
        <v>98.36</v>
      </c>
      <c r="BC12" s="48">
        <v>99.26</v>
      </c>
      <c r="BD12" s="48">
        <v>99.82</v>
      </c>
      <c r="BE12" s="48">
        <v>98.94</v>
      </c>
      <c r="BF12" s="48">
        <v>94.93</v>
      </c>
      <c r="BG12" s="48">
        <v>92.79</v>
      </c>
      <c r="BH12" s="48">
        <v>90.24</v>
      </c>
      <c r="BI12" s="48">
        <v>88.48</v>
      </c>
      <c r="BJ12" s="48">
        <v>94.83</v>
      </c>
      <c r="BK12" s="48">
        <v>108.33</v>
      </c>
      <c r="BL12" s="48">
        <v>100</v>
      </c>
      <c r="BM12" s="48" t="s">
        <v>271</v>
      </c>
      <c r="BN12" s="48" t="s">
        <v>271</v>
      </c>
      <c r="BO12" s="48" t="s">
        <v>271</v>
      </c>
      <c r="BP12" s="48" t="s">
        <v>271</v>
      </c>
      <c r="BQ12" s="48" t="s">
        <v>271</v>
      </c>
      <c r="BR12" s="37"/>
      <c r="BS12" s="37"/>
      <c r="BT12" s="37"/>
      <c r="BU12" s="37"/>
      <c r="BV12" s="37"/>
      <c r="BW12" s="37"/>
      <c r="BX12" s="37"/>
      <c r="BY12" s="37"/>
      <c r="BZ12" s="37"/>
      <c r="CA12" s="37"/>
      <c r="CB12" s="37"/>
      <c r="CC12" s="37"/>
      <c r="CD12" s="37"/>
      <c r="CE12" s="37"/>
      <c r="CF12" s="37"/>
      <c r="CG12" s="37"/>
      <c r="CH12" s="37"/>
      <c r="CI12" s="37"/>
      <c r="CJ12" s="37"/>
      <c r="CK12" s="37"/>
      <c r="CL12" s="37"/>
      <c r="CM12" s="37"/>
      <c r="CN12" s="37"/>
      <c r="CO12" s="37"/>
      <c r="CP12" s="37"/>
      <c r="CQ12" s="37"/>
      <c r="CR12" s="37"/>
      <c r="CS12" s="37"/>
      <c r="CT12" s="37"/>
      <c r="CU12" s="37"/>
      <c r="CV12" s="37"/>
      <c r="CW12" s="37"/>
      <c r="CX12" s="37"/>
      <c r="CY12" s="37"/>
      <c r="CZ12" s="37"/>
      <c r="DA12" s="37"/>
      <c r="DB12" s="37"/>
      <c r="DC12" s="37"/>
      <c r="DD12" s="37"/>
      <c r="DE12" s="37"/>
      <c r="DF12" s="37"/>
      <c r="DG12" s="37"/>
      <c r="DH12" s="37"/>
      <c r="DI12" s="37"/>
      <c r="DJ12" s="37"/>
      <c r="DK12" s="37"/>
      <c r="DL12" s="37"/>
      <c r="DM12" s="37"/>
      <c r="DN12" s="37"/>
      <c r="DO12" s="37"/>
      <c r="DP12" s="37"/>
      <c r="DQ12" s="37"/>
      <c r="DR12" s="37"/>
      <c r="DS12" s="37"/>
      <c r="DT12" s="37"/>
      <c r="DU12" s="37"/>
      <c r="DV12" s="37"/>
      <c r="DW12" s="37"/>
      <c r="DX12" s="37"/>
      <c r="DY12" s="37"/>
      <c r="DZ12" s="37"/>
      <c r="EA12" s="37"/>
      <c r="EB12" s="37"/>
      <c r="EC12" s="37"/>
      <c r="ED12" s="37"/>
      <c r="EE12" s="37"/>
      <c r="EF12" s="37"/>
      <c r="EG12" s="37"/>
      <c r="EH12" s="37"/>
      <c r="EI12" s="37"/>
      <c r="EJ12" s="37"/>
      <c r="EK12" s="37"/>
      <c r="EL12" s="37"/>
      <c r="EM12" s="37"/>
      <c r="EN12" s="37"/>
      <c r="EO12" s="37"/>
      <c r="EP12" s="37"/>
      <c r="EQ12" s="37"/>
      <c r="ER12" s="37"/>
      <c r="ES12" s="37"/>
      <c r="ET12" s="37"/>
      <c r="EU12" s="37"/>
      <c r="EV12" s="37"/>
      <c r="EW12" s="37"/>
      <c r="EX12" s="37"/>
      <c r="EY12" s="37"/>
      <c r="EZ12" s="37"/>
      <c r="FA12" s="37"/>
      <c r="FB12" s="37"/>
      <c r="FC12" s="37"/>
      <c r="FD12" s="37"/>
      <c r="FE12" s="37"/>
      <c r="FF12" s="37"/>
      <c r="FG12" s="37"/>
      <c r="FH12" s="37"/>
      <c r="FI12" s="37"/>
      <c r="FJ12" s="37"/>
      <c r="FK12" s="37"/>
      <c r="FL12" s="37"/>
      <c r="FM12" s="37"/>
      <c r="FN12" s="37"/>
      <c r="FO12" s="37"/>
      <c r="FP12" s="37"/>
      <c r="FQ12" s="37"/>
      <c r="FR12" s="37"/>
      <c r="FS12" s="37"/>
      <c r="FT12" s="37"/>
      <c r="FU12" s="37"/>
      <c r="FV12" s="37"/>
      <c r="FW12" s="37"/>
      <c r="FX12" s="37"/>
      <c r="FY12" s="37"/>
      <c r="FZ12" s="37"/>
      <c r="GA12" s="37"/>
      <c r="GB12" s="37"/>
      <c r="GC12" s="37"/>
      <c r="GD12" s="37"/>
      <c r="GE12" s="37"/>
      <c r="GF12" s="37"/>
      <c r="GG12" s="37"/>
      <c r="GH12" s="37"/>
      <c r="GI12" s="37"/>
      <c r="GJ12" s="37"/>
      <c r="GK12" s="37"/>
      <c r="GL12" s="37"/>
      <c r="GM12" s="37"/>
      <c r="GN12" s="37"/>
      <c r="GO12" s="37"/>
      <c r="GP12" s="37"/>
      <c r="GQ12" s="37"/>
      <c r="GR12" s="37"/>
      <c r="GS12" s="37"/>
      <c r="GT12" s="37"/>
      <c r="GU12" s="37"/>
      <c r="GV12" s="37"/>
      <c r="GW12" s="37"/>
      <c r="GX12" s="37"/>
      <c r="GY12" s="37"/>
      <c r="GZ12" s="37"/>
      <c r="HA12" s="37"/>
      <c r="HB12" s="37"/>
      <c r="HC12" s="37"/>
      <c r="HD12" s="37"/>
      <c r="HE12" s="37"/>
      <c r="HF12" s="37"/>
      <c r="HG12" s="37"/>
      <c r="HH12" s="37"/>
      <c r="HI12" s="37"/>
      <c r="HJ12" s="37"/>
      <c r="HK12" s="37"/>
      <c r="HL12" s="37"/>
      <c r="HM12" s="37"/>
      <c r="HN12" s="37"/>
      <c r="HO12" s="37"/>
      <c r="HP12" s="37"/>
      <c r="HQ12" s="37"/>
      <c r="HR12" s="37"/>
      <c r="HS12" s="37"/>
      <c r="HT12" s="37"/>
      <c r="HU12" s="37"/>
      <c r="HV12" s="37"/>
      <c r="HW12" s="37"/>
      <c r="HX12" s="37"/>
      <c r="HY12" s="37"/>
      <c r="HZ12" s="37"/>
      <c r="IA12" s="37"/>
      <c r="IB12" s="37"/>
      <c r="IC12" s="37"/>
      <c r="ID12" s="37"/>
      <c r="IE12" s="37"/>
      <c r="IF12" s="37"/>
      <c r="IG12" s="37"/>
      <c r="IH12" s="37"/>
      <c r="II12" s="37"/>
      <c r="IJ12" s="37"/>
      <c r="IK12" s="37"/>
      <c r="IL12" s="37"/>
      <c r="IM12" s="37"/>
      <c r="IN12" s="37"/>
      <c r="IO12" s="37"/>
      <c r="IP12" s="37"/>
      <c r="IQ12" s="37"/>
      <c r="IR12" s="37"/>
      <c r="IS12" s="37"/>
      <c r="IT12" s="37"/>
      <c r="IU12" s="37"/>
      <c r="IV12" s="37"/>
      <c r="IW12" s="37"/>
      <c r="IX12" s="37"/>
      <c r="IY12" s="37"/>
      <c r="IZ12" s="37"/>
      <c r="JA12" s="37"/>
      <c r="JB12" s="37"/>
      <c r="JC12" s="37"/>
      <c r="JD12" s="37"/>
      <c r="JE12" s="37"/>
      <c r="JF12" s="37"/>
      <c r="JG12" s="37"/>
      <c r="JH12" s="37"/>
      <c r="JI12" s="37"/>
      <c r="JJ12" s="37"/>
      <c r="JK12" s="37"/>
      <c r="JL12" s="37"/>
      <c r="JM12" s="37"/>
      <c r="JN12" s="37"/>
      <c r="JO12" s="37"/>
      <c r="JP12" s="37"/>
      <c r="JQ12" s="37"/>
      <c r="JR12" s="37"/>
      <c r="JS12" s="37"/>
      <c r="JT12" s="37"/>
      <c r="JU12" s="37"/>
      <c r="JV12" s="37"/>
      <c r="JW12" s="37"/>
      <c r="JX12" s="37"/>
      <c r="JY12" s="37"/>
      <c r="JZ12" s="37"/>
      <c r="KA12" s="37"/>
      <c r="KB12" s="37"/>
      <c r="KC12" s="37"/>
      <c r="KD12" s="37"/>
      <c r="KE12" s="37"/>
      <c r="KF12" s="37"/>
      <c r="KG12" s="37"/>
      <c r="KH12" s="37"/>
      <c r="KI12" s="37"/>
      <c r="KJ12" s="37"/>
      <c r="KK12" s="37"/>
      <c r="KL12" s="37"/>
      <c r="KM12" s="37"/>
      <c r="KN12" s="37"/>
      <c r="KO12" s="37"/>
      <c r="KP12" s="37"/>
      <c r="KQ12" s="37"/>
      <c r="KR12" s="37"/>
      <c r="KS12" s="37"/>
      <c r="KT12" s="37"/>
      <c r="KU12" s="37"/>
      <c r="KV12" s="37"/>
      <c r="KW12" s="37"/>
      <c r="KX12" s="37"/>
      <c r="KY12" s="37"/>
      <c r="KZ12" s="37"/>
      <c r="LA12" s="37"/>
      <c r="LB12" s="37"/>
      <c r="LC12" s="37"/>
      <c r="LD12" s="37"/>
      <c r="LE12" s="37"/>
      <c r="LF12" s="37"/>
      <c r="LG12" s="37"/>
    </row>
    <row r="13" spans="1:319" hidden="1" outlineLevel="1">
      <c r="A13" s="95"/>
      <c r="B13" s="19"/>
      <c r="C13" s="20"/>
      <c r="D13" s="48"/>
      <c r="E13" s="48"/>
      <c r="F13" s="48"/>
      <c r="G13" s="48"/>
      <c r="H13" s="48"/>
      <c r="I13" s="48"/>
      <c r="J13" s="48"/>
      <c r="K13" s="48"/>
      <c r="L13" s="48"/>
      <c r="M13" s="48"/>
      <c r="N13" s="48"/>
      <c r="O13" s="48"/>
      <c r="P13" s="48"/>
      <c r="Q13" s="48"/>
      <c r="R13" s="48"/>
      <c r="S13" s="48"/>
      <c r="T13" s="48"/>
      <c r="U13" s="48"/>
      <c r="V13" s="48"/>
      <c r="W13" s="48"/>
      <c r="X13" s="48"/>
      <c r="Y13" s="48"/>
      <c r="Z13" s="48"/>
      <c r="AA13" s="48"/>
      <c r="AB13" s="48"/>
      <c r="AC13" s="48"/>
      <c r="AD13" s="48"/>
      <c r="AE13" s="48"/>
      <c r="AF13" s="48"/>
      <c r="AG13" s="48"/>
      <c r="AH13" s="48"/>
      <c r="AI13" s="48"/>
      <c r="AJ13" s="48"/>
      <c r="AK13" s="48"/>
      <c r="AL13" s="48"/>
      <c r="AM13" s="48"/>
      <c r="AN13" s="48"/>
      <c r="AO13" s="48"/>
      <c r="AP13" s="48"/>
      <c r="AQ13" s="48"/>
      <c r="AR13" s="48"/>
      <c r="AS13" s="48"/>
      <c r="AT13" s="48"/>
      <c r="AU13" s="48"/>
      <c r="AV13" s="48"/>
      <c r="AW13" s="48"/>
      <c r="AX13" s="48"/>
      <c r="AY13" s="48"/>
      <c r="AZ13" s="48"/>
      <c r="BA13" s="48"/>
      <c r="BB13" s="106"/>
      <c r="BC13" s="106"/>
      <c r="BD13" s="106"/>
      <c r="BE13" s="106"/>
      <c r="BF13" s="106"/>
      <c r="BG13" s="106"/>
      <c r="BH13" s="106"/>
      <c r="BI13" s="106"/>
      <c r="BJ13" s="106"/>
      <c r="BK13" s="106"/>
      <c r="BL13" s="106"/>
      <c r="BM13" s="48"/>
      <c r="BN13" s="48"/>
      <c r="BO13" s="48"/>
      <c r="BP13" s="48"/>
      <c r="BQ13" s="48"/>
      <c r="BR13" s="37"/>
      <c r="BS13" s="37"/>
      <c r="BT13" s="37"/>
      <c r="BU13" s="37"/>
      <c r="BV13" s="37"/>
      <c r="BW13" s="37"/>
      <c r="BX13" s="37"/>
      <c r="BY13" s="37"/>
      <c r="BZ13" s="37"/>
      <c r="CA13" s="37"/>
      <c r="CB13" s="37"/>
      <c r="CC13" s="37"/>
      <c r="CD13" s="37"/>
      <c r="CE13" s="37"/>
      <c r="CF13" s="37"/>
      <c r="CG13" s="37"/>
      <c r="CH13" s="37"/>
      <c r="CI13" s="37"/>
      <c r="CJ13" s="37"/>
      <c r="CK13" s="37"/>
      <c r="CL13" s="37"/>
      <c r="CM13" s="37"/>
      <c r="CN13" s="37"/>
      <c r="CO13" s="37"/>
      <c r="CP13" s="37"/>
      <c r="CQ13" s="37"/>
      <c r="CR13" s="37"/>
      <c r="CS13" s="37"/>
      <c r="CT13" s="37"/>
      <c r="CU13" s="37"/>
      <c r="CV13" s="37"/>
      <c r="CW13" s="37"/>
      <c r="CX13" s="37"/>
      <c r="CY13" s="37"/>
      <c r="CZ13" s="37"/>
      <c r="DA13" s="37"/>
      <c r="DB13" s="37"/>
      <c r="DC13" s="37"/>
      <c r="DD13" s="37"/>
      <c r="DE13" s="37"/>
      <c r="DF13" s="37"/>
      <c r="DG13" s="37"/>
      <c r="DH13" s="37"/>
      <c r="DI13" s="37"/>
      <c r="DJ13" s="37"/>
      <c r="DK13" s="37"/>
      <c r="DL13" s="37"/>
      <c r="DM13" s="37"/>
      <c r="DN13" s="37"/>
      <c r="DO13" s="37"/>
      <c r="DP13" s="37"/>
      <c r="DQ13" s="37"/>
      <c r="DR13" s="37"/>
      <c r="DS13" s="37"/>
      <c r="DT13" s="37"/>
      <c r="DU13" s="37"/>
      <c r="DV13" s="37"/>
      <c r="DW13" s="37"/>
      <c r="DX13" s="37"/>
      <c r="DY13" s="37"/>
      <c r="DZ13" s="37"/>
      <c r="EA13" s="37"/>
      <c r="EB13" s="37"/>
      <c r="EC13" s="37"/>
      <c r="ED13" s="37"/>
      <c r="EE13" s="37"/>
      <c r="EF13" s="37"/>
      <c r="EG13" s="37"/>
      <c r="EH13" s="37"/>
      <c r="EI13" s="37"/>
      <c r="EJ13" s="37"/>
      <c r="EK13" s="37"/>
      <c r="EL13" s="37"/>
      <c r="EM13" s="37"/>
      <c r="EN13" s="37"/>
      <c r="EO13" s="37"/>
      <c r="EP13" s="37"/>
      <c r="EQ13" s="37"/>
      <c r="ER13" s="37"/>
      <c r="ES13" s="37"/>
      <c r="ET13" s="37"/>
      <c r="EU13" s="37"/>
      <c r="EV13" s="37"/>
      <c r="EW13" s="37"/>
      <c r="EX13" s="37"/>
      <c r="EY13" s="37"/>
      <c r="EZ13" s="37"/>
      <c r="FA13" s="37"/>
      <c r="FB13" s="37"/>
      <c r="FC13" s="37"/>
      <c r="FD13" s="37"/>
      <c r="FE13" s="37"/>
      <c r="FF13" s="37"/>
      <c r="FG13" s="37"/>
      <c r="FH13" s="37"/>
      <c r="FI13" s="37"/>
      <c r="FJ13" s="37"/>
      <c r="FK13" s="37"/>
      <c r="FL13" s="37"/>
      <c r="FM13" s="37"/>
      <c r="FN13" s="37"/>
      <c r="FO13" s="37"/>
      <c r="FP13" s="37"/>
      <c r="FQ13" s="37"/>
      <c r="FR13" s="37"/>
      <c r="FS13" s="37"/>
      <c r="FT13" s="37"/>
      <c r="FU13" s="37"/>
      <c r="FV13" s="37"/>
      <c r="FW13" s="37"/>
      <c r="FX13" s="37"/>
      <c r="FY13" s="37"/>
      <c r="FZ13" s="37"/>
      <c r="GA13" s="37"/>
      <c r="GB13" s="37"/>
      <c r="GC13" s="37"/>
      <c r="GD13" s="37"/>
      <c r="GE13" s="37"/>
      <c r="GF13" s="37"/>
      <c r="GG13" s="37"/>
      <c r="GH13" s="37"/>
      <c r="GI13" s="37"/>
      <c r="GJ13" s="37"/>
      <c r="GK13" s="37"/>
      <c r="GL13" s="37"/>
      <c r="GM13" s="37"/>
      <c r="GN13" s="37"/>
      <c r="GO13" s="37"/>
      <c r="GP13" s="37"/>
      <c r="GQ13" s="37"/>
      <c r="GR13" s="37"/>
      <c r="GS13" s="37"/>
      <c r="GT13" s="37"/>
      <c r="GU13" s="37"/>
      <c r="GV13" s="37"/>
      <c r="GW13" s="37"/>
      <c r="GX13" s="37"/>
      <c r="GY13" s="37"/>
      <c r="GZ13" s="37"/>
      <c r="HA13" s="37"/>
      <c r="HB13" s="37"/>
      <c r="HC13" s="37"/>
      <c r="HD13" s="37"/>
      <c r="HE13" s="37"/>
      <c r="HF13" s="37"/>
      <c r="HG13" s="37"/>
      <c r="HH13" s="37"/>
      <c r="HI13" s="37"/>
      <c r="HJ13" s="37"/>
      <c r="HK13" s="37"/>
      <c r="HL13" s="37"/>
      <c r="HM13" s="37"/>
      <c r="HN13" s="37"/>
      <c r="HO13" s="37"/>
      <c r="HP13" s="37"/>
      <c r="HQ13" s="37"/>
      <c r="HR13" s="37"/>
      <c r="HS13" s="37"/>
      <c r="HT13" s="37"/>
      <c r="HU13" s="37"/>
      <c r="HV13" s="37"/>
      <c r="HW13" s="37"/>
      <c r="HX13" s="37"/>
      <c r="HY13" s="37"/>
      <c r="HZ13" s="37"/>
      <c r="IA13" s="37"/>
      <c r="IB13" s="37"/>
      <c r="IC13" s="37"/>
      <c r="ID13" s="37"/>
      <c r="IE13" s="37"/>
      <c r="IF13" s="37"/>
      <c r="IG13" s="37"/>
      <c r="IH13" s="37"/>
      <c r="II13" s="37"/>
      <c r="IJ13" s="37"/>
      <c r="IK13" s="37"/>
      <c r="IL13" s="37"/>
      <c r="IM13" s="37"/>
      <c r="IN13" s="37"/>
      <c r="IO13" s="37"/>
      <c r="IP13" s="37"/>
      <c r="IQ13" s="37"/>
      <c r="IR13" s="37"/>
      <c r="IS13" s="37"/>
      <c r="IT13" s="37"/>
      <c r="IU13" s="37"/>
      <c r="IV13" s="37"/>
      <c r="IW13" s="37"/>
      <c r="IX13" s="37"/>
      <c r="IY13" s="37"/>
      <c r="IZ13" s="37"/>
      <c r="JA13" s="37"/>
      <c r="JB13" s="37"/>
      <c r="JC13" s="37"/>
      <c r="JD13" s="37"/>
      <c r="JE13" s="37"/>
      <c r="JF13" s="37"/>
      <c r="JG13" s="37"/>
      <c r="JH13" s="37"/>
      <c r="JI13" s="37"/>
      <c r="JJ13" s="37"/>
      <c r="JK13" s="37"/>
      <c r="JL13" s="37"/>
      <c r="JM13" s="37"/>
      <c r="JN13" s="37"/>
      <c r="JO13" s="37"/>
      <c r="JP13" s="37"/>
      <c r="JQ13" s="37"/>
      <c r="JR13" s="37"/>
      <c r="JS13" s="37"/>
      <c r="JT13" s="37"/>
      <c r="JU13" s="37"/>
      <c r="JV13" s="37"/>
      <c r="JW13" s="37"/>
      <c r="JX13" s="37"/>
      <c r="JY13" s="37"/>
      <c r="JZ13" s="37"/>
      <c r="KA13" s="37"/>
      <c r="KB13" s="37"/>
      <c r="KC13" s="37"/>
      <c r="KD13" s="37"/>
      <c r="KE13" s="37"/>
      <c r="KF13" s="37"/>
      <c r="KG13" s="37"/>
      <c r="KH13" s="37"/>
      <c r="KI13" s="37"/>
      <c r="KJ13" s="37"/>
      <c r="KK13" s="37"/>
      <c r="KL13" s="37"/>
      <c r="KM13" s="37"/>
      <c r="KN13" s="37"/>
      <c r="KO13" s="37"/>
      <c r="KP13" s="37"/>
      <c r="KQ13" s="37"/>
      <c r="KR13" s="37"/>
      <c r="KS13" s="37"/>
      <c r="KT13" s="37"/>
      <c r="KU13" s="37"/>
      <c r="KV13" s="37"/>
      <c r="KW13" s="37"/>
      <c r="KX13" s="37"/>
      <c r="KY13" s="37"/>
      <c r="KZ13" s="37"/>
      <c r="LA13" s="37"/>
      <c r="LB13" s="37"/>
      <c r="LC13" s="37"/>
      <c r="LD13" s="37"/>
      <c r="LE13" s="37"/>
      <c r="LF13" s="37"/>
      <c r="LG13" s="37"/>
    </row>
    <row r="14" spans="1:319" hidden="1" outlineLevel="1">
      <c r="A14" s="98" t="s">
        <v>272</v>
      </c>
      <c r="B14" s="107" t="s">
        <v>273</v>
      </c>
      <c r="C14" s="20" t="s">
        <v>274</v>
      </c>
      <c r="D14" s="48"/>
      <c r="E14" s="48"/>
      <c r="F14" s="48"/>
      <c r="G14" s="48"/>
      <c r="H14" s="48"/>
      <c r="I14" s="48"/>
      <c r="J14" s="48"/>
      <c r="K14" s="48"/>
      <c r="L14" s="48"/>
      <c r="M14" s="48"/>
      <c r="N14" s="48"/>
      <c r="O14" s="48"/>
      <c r="P14" s="48"/>
      <c r="Q14" s="48"/>
      <c r="R14" s="48"/>
      <c r="S14" s="48"/>
      <c r="T14" s="48"/>
      <c r="U14" s="48"/>
      <c r="V14" s="48"/>
      <c r="W14" s="48"/>
      <c r="X14" s="48"/>
      <c r="Y14" s="48"/>
      <c r="Z14" s="48"/>
      <c r="AA14" s="48"/>
      <c r="AB14" s="48"/>
      <c r="AC14" s="48"/>
      <c r="AD14" s="48"/>
      <c r="AE14" s="48"/>
      <c r="AF14" s="48"/>
      <c r="AG14" s="48"/>
      <c r="AH14" s="48"/>
      <c r="AI14" s="48"/>
      <c r="AJ14" s="48"/>
      <c r="AK14" s="48"/>
      <c r="AL14" s="48"/>
      <c r="AM14" s="48"/>
      <c r="AN14" s="48"/>
      <c r="AO14" s="48"/>
      <c r="AP14" s="48"/>
      <c r="AQ14" s="48"/>
      <c r="AR14" s="48"/>
      <c r="AS14" s="48"/>
      <c r="AT14" s="48"/>
      <c r="AU14" s="48"/>
      <c r="AV14" s="48"/>
      <c r="AW14" s="48"/>
      <c r="AX14" s="48"/>
      <c r="AY14" s="48"/>
      <c r="AZ14" s="48"/>
      <c r="BA14" s="48"/>
      <c r="BB14" s="106"/>
      <c r="BC14" s="106"/>
      <c r="BD14" s="106"/>
      <c r="BE14" s="106"/>
      <c r="BF14" s="106"/>
      <c r="BG14" s="106"/>
      <c r="BH14" s="106"/>
      <c r="BI14" s="106"/>
      <c r="BJ14" s="106">
        <v>30.64</v>
      </c>
      <c r="BK14" s="106">
        <v>32.409999999999997</v>
      </c>
      <c r="BL14" s="106">
        <v>33.11</v>
      </c>
      <c r="BM14" s="48">
        <v>35.299999999999997</v>
      </c>
      <c r="BN14" s="48">
        <v>36.409999999999997</v>
      </c>
      <c r="BO14" s="48"/>
      <c r="BP14" s="48"/>
      <c r="BQ14" s="48"/>
    </row>
    <row r="15" spans="1:319" hidden="1" outlineLevel="1">
      <c r="A15" s="98" t="s">
        <v>275</v>
      </c>
      <c r="B15" s="107" t="s">
        <v>273</v>
      </c>
      <c r="C15" s="20" t="s">
        <v>274</v>
      </c>
      <c r="D15" s="48"/>
      <c r="E15" s="48"/>
      <c r="F15" s="48"/>
      <c r="G15" s="48"/>
      <c r="H15" s="48"/>
      <c r="I15" s="48"/>
      <c r="J15" s="48"/>
      <c r="K15" s="48"/>
      <c r="L15" s="48"/>
      <c r="M15" s="48"/>
      <c r="N15" s="48"/>
      <c r="O15" s="48"/>
      <c r="P15" s="48"/>
      <c r="Q15" s="48"/>
      <c r="R15" s="48"/>
      <c r="S15" s="48"/>
      <c r="T15" s="48"/>
      <c r="U15" s="48"/>
      <c r="V15" s="48"/>
      <c r="W15" s="48"/>
      <c r="X15" s="48"/>
      <c r="Y15" s="48"/>
      <c r="Z15" s="48"/>
      <c r="AA15" s="48"/>
      <c r="AB15" s="48"/>
      <c r="AC15" s="48"/>
      <c r="AD15" s="48"/>
      <c r="AE15" s="48"/>
      <c r="AF15" s="48"/>
      <c r="AG15" s="48"/>
      <c r="AH15" s="48"/>
      <c r="AI15" s="48"/>
      <c r="AJ15" s="48"/>
      <c r="AK15" s="48"/>
      <c r="AL15" s="48"/>
      <c r="AM15" s="48"/>
      <c r="AN15" s="48"/>
      <c r="AO15" s="48"/>
      <c r="AP15" s="48"/>
      <c r="AQ15" s="48"/>
      <c r="AR15" s="48"/>
      <c r="AS15" s="48"/>
      <c r="AT15" s="48"/>
      <c r="AU15" s="48"/>
      <c r="AV15" s="48"/>
      <c r="AW15" s="48"/>
      <c r="AX15" s="48"/>
      <c r="AY15" s="48"/>
      <c r="AZ15" s="48"/>
      <c r="BA15" s="48"/>
      <c r="BB15" s="106"/>
      <c r="BC15" s="106"/>
      <c r="BD15" s="106"/>
      <c r="BE15" s="106"/>
      <c r="BF15" s="106"/>
      <c r="BG15" s="106"/>
      <c r="BH15" s="106"/>
      <c r="BI15" s="106"/>
      <c r="BJ15" s="106">
        <v>50.68</v>
      </c>
      <c r="BK15" s="106">
        <v>49.17</v>
      </c>
      <c r="BL15" s="106">
        <v>47.05</v>
      </c>
      <c r="BM15" s="48">
        <v>50.42</v>
      </c>
      <c r="BN15" s="48">
        <v>49.52</v>
      </c>
      <c r="BO15" s="48"/>
      <c r="BP15" s="48"/>
      <c r="BQ15" s="48"/>
    </row>
    <row r="16" spans="1:319" hidden="1" outlineLevel="1">
      <c r="A16" s="98" t="s">
        <v>276</v>
      </c>
      <c r="B16" s="107" t="s">
        <v>273</v>
      </c>
      <c r="C16" s="20" t="s">
        <v>274</v>
      </c>
      <c r="D16" s="48"/>
      <c r="E16" s="48"/>
      <c r="F16" s="48"/>
      <c r="G16" s="48"/>
      <c r="H16" s="48"/>
      <c r="I16" s="48"/>
      <c r="J16" s="48"/>
      <c r="K16" s="48"/>
      <c r="L16" s="48"/>
      <c r="M16" s="48"/>
      <c r="N16" s="48"/>
      <c r="O16" s="48"/>
      <c r="P16" s="48"/>
      <c r="Q16" s="48"/>
      <c r="R16" s="48"/>
      <c r="S16" s="48"/>
      <c r="T16" s="48"/>
      <c r="U16" s="48"/>
      <c r="V16" s="48"/>
      <c r="W16" s="48"/>
      <c r="X16" s="48"/>
      <c r="Y16" s="48"/>
      <c r="Z16" s="48"/>
      <c r="AA16" s="48"/>
      <c r="AB16" s="48"/>
      <c r="AC16" s="48"/>
      <c r="AD16" s="48"/>
      <c r="AE16" s="48"/>
      <c r="AF16" s="48"/>
      <c r="AG16" s="48"/>
      <c r="AH16" s="48"/>
      <c r="AI16" s="48"/>
      <c r="AJ16" s="48"/>
      <c r="AK16" s="48"/>
      <c r="AL16" s="48"/>
      <c r="AM16" s="48"/>
      <c r="AN16" s="48"/>
      <c r="AO16" s="48"/>
      <c r="AP16" s="48"/>
      <c r="AQ16" s="48"/>
      <c r="AR16" s="48"/>
      <c r="AS16" s="48"/>
      <c r="AT16" s="48"/>
      <c r="AU16" s="48"/>
      <c r="AV16" s="48"/>
      <c r="AW16" s="48"/>
      <c r="AX16" s="48"/>
      <c r="AY16" s="48"/>
      <c r="AZ16" s="48"/>
      <c r="BA16" s="48"/>
      <c r="BB16" s="106"/>
      <c r="BC16" s="106"/>
      <c r="BD16" s="106"/>
      <c r="BE16" s="106"/>
      <c r="BF16" s="106"/>
      <c r="BG16" s="106"/>
      <c r="BH16" s="106"/>
      <c r="BI16" s="106"/>
      <c r="BJ16" s="106">
        <v>6.21</v>
      </c>
      <c r="BK16" s="106">
        <v>5.78</v>
      </c>
      <c r="BL16" s="106">
        <v>5.83</v>
      </c>
      <c r="BM16" s="48">
        <v>6.11</v>
      </c>
      <c r="BN16" s="48">
        <v>6.02</v>
      </c>
      <c r="BO16" s="48"/>
      <c r="BP16" s="48"/>
      <c r="BQ16" s="48"/>
    </row>
    <row r="17" spans="1:69" hidden="1" outlineLevel="1">
      <c r="A17" s="98" t="s">
        <v>277</v>
      </c>
      <c r="B17" s="107" t="s">
        <v>278</v>
      </c>
      <c r="C17" s="20" t="s">
        <v>274</v>
      </c>
      <c r="D17" s="48"/>
      <c r="E17" s="48"/>
      <c r="F17" s="48"/>
      <c r="G17" s="48"/>
      <c r="H17" s="48"/>
      <c r="I17" s="48"/>
      <c r="J17" s="48"/>
      <c r="K17" s="48"/>
      <c r="L17" s="48"/>
      <c r="M17" s="48"/>
      <c r="N17" s="48"/>
      <c r="O17" s="48"/>
      <c r="P17" s="48"/>
      <c r="Q17" s="48"/>
      <c r="R17" s="48"/>
      <c r="S17" s="48"/>
      <c r="T17" s="48"/>
      <c r="U17" s="48"/>
      <c r="V17" s="48"/>
      <c r="W17" s="48"/>
      <c r="X17" s="48"/>
      <c r="Y17" s="48"/>
      <c r="Z17" s="48"/>
      <c r="AA17" s="48"/>
      <c r="AB17" s="48"/>
      <c r="AC17" s="48"/>
      <c r="AD17" s="48"/>
      <c r="AE17" s="48"/>
      <c r="AF17" s="48"/>
      <c r="AG17" s="48"/>
      <c r="AH17" s="48"/>
      <c r="AI17" s="48"/>
      <c r="AJ17" s="48"/>
      <c r="AK17" s="48"/>
      <c r="AL17" s="48"/>
      <c r="AM17" s="48"/>
      <c r="AN17" s="48"/>
      <c r="AO17" s="48"/>
      <c r="AP17" s="48"/>
      <c r="AQ17" s="48"/>
      <c r="AR17" s="48"/>
      <c r="AS17" s="48"/>
      <c r="AT17" s="48"/>
      <c r="AU17" s="48"/>
      <c r="AV17" s="48"/>
      <c r="AW17" s="48"/>
      <c r="AX17" s="48"/>
      <c r="AY17" s="48"/>
      <c r="AZ17" s="48"/>
      <c r="BA17" s="48"/>
      <c r="BB17" s="106"/>
      <c r="BC17" s="106"/>
      <c r="BD17" s="106">
        <v>0.6</v>
      </c>
      <c r="BE17" s="106">
        <v>0.68</v>
      </c>
      <c r="BF17" s="106">
        <v>0.74</v>
      </c>
      <c r="BG17" s="106">
        <v>0.83</v>
      </c>
      <c r="BH17" s="106">
        <v>0.95</v>
      </c>
      <c r="BI17" s="106">
        <v>1.21</v>
      </c>
      <c r="BJ17" s="106">
        <v>1.59</v>
      </c>
      <c r="BK17" s="106">
        <v>1.74</v>
      </c>
      <c r="BL17" s="106"/>
      <c r="BM17" s="48"/>
      <c r="BN17" s="48"/>
      <c r="BO17" s="48"/>
      <c r="BP17" s="48"/>
      <c r="BQ17" s="48"/>
    </row>
    <row r="18" spans="1:69" hidden="1" outlineLevel="1">
      <c r="A18" s="98" t="s">
        <v>279</v>
      </c>
      <c r="B18" s="38" t="s">
        <v>278</v>
      </c>
      <c r="C18" s="20" t="s">
        <v>274</v>
      </c>
      <c r="D18" s="48"/>
      <c r="E18" s="48"/>
      <c r="F18" s="48"/>
      <c r="G18" s="48"/>
      <c r="H18" s="48"/>
      <c r="I18" s="48"/>
      <c r="J18" s="48"/>
      <c r="K18" s="48"/>
      <c r="L18" s="48"/>
      <c r="M18" s="48"/>
      <c r="N18" s="48"/>
      <c r="O18" s="48"/>
      <c r="P18" s="48"/>
      <c r="Q18" s="48"/>
      <c r="R18" s="48"/>
      <c r="S18" s="48"/>
      <c r="T18" s="48"/>
      <c r="U18" s="48"/>
      <c r="V18" s="48"/>
      <c r="W18" s="48"/>
      <c r="X18" s="48"/>
      <c r="Y18" s="48"/>
      <c r="Z18" s="48"/>
      <c r="AA18" s="48"/>
      <c r="AB18" s="48"/>
      <c r="AC18" s="48"/>
      <c r="AD18" s="48"/>
      <c r="AE18" s="48"/>
      <c r="AF18" s="48"/>
      <c r="AG18" s="48"/>
      <c r="AH18" s="48"/>
      <c r="AI18" s="48"/>
      <c r="AJ18" s="48"/>
      <c r="AK18" s="48"/>
      <c r="AL18" s="48"/>
      <c r="AM18" s="48"/>
      <c r="AN18" s="48"/>
      <c r="AO18" s="48"/>
      <c r="AP18" s="48"/>
      <c r="AQ18" s="48"/>
      <c r="AR18" s="48"/>
      <c r="AS18" s="48"/>
      <c r="AT18" s="48"/>
      <c r="AU18" s="48"/>
      <c r="AV18" s="48"/>
      <c r="AW18" s="48"/>
      <c r="AX18" s="48"/>
      <c r="AY18" s="48"/>
      <c r="AZ18" s="48"/>
      <c r="BA18" s="48"/>
      <c r="BB18" s="106"/>
      <c r="BC18" s="106"/>
      <c r="BD18" s="106">
        <v>0.73</v>
      </c>
      <c r="BE18" s="106">
        <v>0.81</v>
      </c>
      <c r="BF18" s="106">
        <v>0.85</v>
      </c>
      <c r="BG18" s="106">
        <v>0.91</v>
      </c>
      <c r="BH18" s="106">
        <v>0.95</v>
      </c>
      <c r="BI18" s="106">
        <v>1.17</v>
      </c>
      <c r="BJ18" s="106">
        <v>1.26</v>
      </c>
      <c r="BK18" s="106">
        <v>1.24</v>
      </c>
      <c r="BL18" s="106">
        <v>1.46</v>
      </c>
      <c r="BM18" s="48"/>
      <c r="BN18" s="48"/>
      <c r="BO18" s="48"/>
      <c r="BP18" s="48"/>
      <c r="BQ18" s="48"/>
    </row>
    <row r="19" spans="1:69" hidden="1" outlineLevel="1">
      <c r="A19" s="98" t="s">
        <v>253</v>
      </c>
      <c r="B19" s="60" t="s">
        <v>280</v>
      </c>
      <c r="C19" s="20" t="s">
        <v>274</v>
      </c>
      <c r="D19" s="48"/>
      <c r="E19" s="48"/>
      <c r="F19" s="48"/>
      <c r="G19" s="48"/>
      <c r="H19" s="48"/>
      <c r="I19" s="48"/>
      <c r="J19" s="48"/>
      <c r="K19" s="48"/>
      <c r="L19" s="48"/>
      <c r="M19" s="48"/>
      <c r="N19" s="48"/>
      <c r="O19" s="48"/>
      <c r="P19" s="48"/>
      <c r="Q19" s="48"/>
      <c r="R19" s="48"/>
      <c r="S19" s="48"/>
      <c r="T19" s="48"/>
      <c r="U19" s="48"/>
      <c r="V19" s="48"/>
      <c r="W19" s="48"/>
      <c r="X19" s="48"/>
      <c r="Y19" s="48"/>
      <c r="Z19" s="48"/>
      <c r="AA19" s="48"/>
      <c r="AB19" s="48"/>
      <c r="AC19" s="48"/>
      <c r="AD19" s="48"/>
      <c r="AE19" s="48"/>
      <c r="AF19" s="48"/>
      <c r="AG19" s="48"/>
      <c r="AH19" s="48"/>
      <c r="AI19" s="48"/>
      <c r="AJ19" s="48"/>
      <c r="AK19" s="48"/>
      <c r="AL19" s="48"/>
      <c r="AM19" s="48"/>
      <c r="AN19" s="48"/>
      <c r="AO19" s="48"/>
      <c r="AP19" s="48"/>
      <c r="AQ19" s="48"/>
      <c r="AR19" s="48"/>
      <c r="AS19" s="48"/>
      <c r="AT19" s="48"/>
      <c r="AU19" s="48"/>
      <c r="AV19" s="48"/>
      <c r="AW19" s="48"/>
      <c r="AX19" s="48">
        <v>22.468134644523932</v>
      </c>
      <c r="AY19" s="48">
        <v>23.043302865620699</v>
      </c>
      <c r="AZ19" s="48">
        <v>23.489436106993967</v>
      </c>
      <c r="BA19" s="48">
        <v>24.018513414308295</v>
      </c>
      <c r="BB19" s="106">
        <v>24.961752294920377</v>
      </c>
      <c r="BC19" s="106">
        <v>26.220673609099485</v>
      </c>
      <c r="BD19" s="108">
        <v>27.361962376238456</v>
      </c>
      <c r="BE19" s="106">
        <v>28.567516201740599</v>
      </c>
      <c r="BF19" s="106">
        <v>29.310140659078716</v>
      </c>
      <c r="BG19" s="106">
        <v>30.13909308986057</v>
      </c>
      <c r="BH19" s="106">
        <v>30.48215865911251</v>
      </c>
      <c r="BI19" s="106">
        <v>32.073971669584843</v>
      </c>
      <c r="BJ19" s="106">
        <v>32.778036037150891</v>
      </c>
      <c r="BK19" s="106">
        <v>34.191204900035551</v>
      </c>
      <c r="BL19" s="106">
        <v>34.806767157079534</v>
      </c>
      <c r="BM19" s="48">
        <v>35.511663503335328</v>
      </c>
      <c r="BN19" s="48">
        <v>35.669028005633578</v>
      </c>
      <c r="BO19" s="48"/>
      <c r="BP19" s="48"/>
      <c r="BQ19" s="48"/>
    </row>
    <row r="20" spans="1:69" hidden="1" outlineLevel="1">
      <c r="A20" s="98" t="s">
        <v>250</v>
      </c>
      <c r="B20" s="60" t="s">
        <v>280</v>
      </c>
      <c r="C20" s="20" t="s">
        <v>274</v>
      </c>
      <c r="D20" s="48"/>
      <c r="E20" s="48"/>
      <c r="F20" s="48"/>
      <c r="G20" s="48"/>
      <c r="H20" s="48"/>
      <c r="I20" s="48"/>
      <c r="J20" s="48"/>
      <c r="K20" s="48"/>
      <c r="L20" s="48"/>
      <c r="M20" s="48"/>
      <c r="N20" s="48"/>
      <c r="O20" s="48"/>
      <c r="P20" s="48"/>
      <c r="Q20" s="48"/>
      <c r="R20" s="48"/>
      <c r="S20" s="48"/>
      <c r="T20" s="48"/>
      <c r="U20" s="48"/>
      <c r="V20" s="48"/>
      <c r="W20" s="48"/>
      <c r="X20" s="48"/>
      <c r="Y20" s="48"/>
      <c r="Z20" s="48"/>
      <c r="AA20" s="48"/>
      <c r="AB20" s="48"/>
      <c r="AC20" s="48"/>
      <c r="AD20" s="48"/>
      <c r="AE20" s="48"/>
      <c r="AF20" s="48"/>
      <c r="AG20" s="48"/>
      <c r="AH20" s="48"/>
      <c r="AI20" s="48"/>
      <c r="AJ20" s="48"/>
      <c r="AK20" s="48"/>
      <c r="AL20" s="48"/>
      <c r="AM20" s="48"/>
      <c r="AN20" s="48"/>
      <c r="AO20" s="48"/>
      <c r="AP20" s="48"/>
      <c r="AQ20" s="48"/>
      <c r="AR20" s="48"/>
      <c r="AS20" s="48"/>
      <c r="AT20" s="48"/>
      <c r="AU20" s="48"/>
      <c r="AV20" s="48"/>
      <c r="AW20" s="48"/>
      <c r="AX20" s="48">
        <v>33.219320320888748</v>
      </c>
      <c r="AY20" s="48">
        <v>29.162050180413331</v>
      </c>
      <c r="AZ20" s="48">
        <v>28.917146327523717</v>
      </c>
      <c r="BA20" s="48">
        <v>27.572783074583281</v>
      </c>
      <c r="BB20" s="106">
        <v>25.411181667978031</v>
      </c>
      <c r="BC20" s="106">
        <v>25.314563085587469</v>
      </c>
      <c r="BD20" s="108">
        <v>27.630308304700275</v>
      </c>
      <c r="BE20" s="106">
        <v>33.99878469740068</v>
      </c>
      <c r="BF20" s="106">
        <v>37.718552186403699</v>
      </c>
      <c r="BG20" s="106">
        <v>38.031864259865436</v>
      </c>
      <c r="BH20" s="106">
        <v>39.373302154890681</v>
      </c>
      <c r="BI20" s="106">
        <v>43.50021992015742</v>
      </c>
      <c r="BJ20" s="106">
        <v>47.534531985302934</v>
      </c>
      <c r="BK20" s="106">
        <v>45.75818387943292</v>
      </c>
      <c r="BL20" s="106">
        <v>43.837589580491844</v>
      </c>
      <c r="BM20" s="48">
        <v>47.416386373919138</v>
      </c>
      <c r="BN20" s="48">
        <v>45.792069954856949</v>
      </c>
      <c r="BO20" s="48"/>
      <c r="BP20" s="48"/>
      <c r="BQ20" s="48"/>
    </row>
    <row r="21" spans="1:69" hidden="1" outlineLevel="1">
      <c r="A21" s="98" t="s">
        <v>281</v>
      </c>
      <c r="B21" s="60" t="s">
        <v>280</v>
      </c>
      <c r="C21" s="20" t="s">
        <v>274</v>
      </c>
      <c r="D21" s="48"/>
      <c r="E21" s="48"/>
      <c r="F21" s="48"/>
      <c r="G21" s="48"/>
      <c r="H21" s="48"/>
      <c r="I21" s="48"/>
      <c r="J21" s="48"/>
      <c r="K21" s="48"/>
      <c r="L21" s="48"/>
      <c r="M21" s="48"/>
      <c r="N21" s="48"/>
      <c r="O21" s="48"/>
      <c r="P21" s="48"/>
      <c r="Q21" s="48"/>
      <c r="R21" s="48"/>
      <c r="S21" s="48"/>
      <c r="T21" s="48"/>
      <c r="U21" s="48"/>
      <c r="V21" s="48"/>
      <c r="W21" s="48"/>
      <c r="X21" s="48"/>
      <c r="Y21" s="48"/>
      <c r="Z21" s="48"/>
      <c r="AA21" s="48"/>
      <c r="AB21" s="48"/>
      <c r="AC21" s="48"/>
      <c r="AD21" s="48"/>
      <c r="AE21" s="48"/>
      <c r="AF21" s="48"/>
      <c r="AG21" s="48"/>
      <c r="AH21" s="48"/>
      <c r="AI21" s="48"/>
      <c r="AJ21" s="48"/>
      <c r="AK21" s="48"/>
      <c r="AL21" s="48"/>
      <c r="AM21" s="48"/>
      <c r="AN21" s="48"/>
      <c r="AO21" s="48"/>
      <c r="AP21" s="48"/>
      <c r="AQ21" s="48"/>
      <c r="AR21" s="48"/>
      <c r="AS21" s="48"/>
      <c r="AT21" s="48"/>
      <c r="AU21" s="48"/>
      <c r="AV21" s="48"/>
      <c r="AW21" s="48"/>
      <c r="AX21" s="48">
        <v>3.0451371238926961</v>
      </c>
      <c r="AY21" s="48">
        <v>3.4714283006446238</v>
      </c>
      <c r="AZ21" s="48">
        <v>3.5745588669147716</v>
      </c>
      <c r="BA21" s="48">
        <v>4.0196574856956309</v>
      </c>
      <c r="BB21" s="106">
        <v>4.6950337625187553</v>
      </c>
      <c r="BC21" s="106">
        <v>5.4118959705654675</v>
      </c>
      <c r="BD21" s="106">
        <v>5.5907402252849892</v>
      </c>
      <c r="BE21" s="106">
        <v>5.3082807910875198</v>
      </c>
      <c r="BF21" s="106">
        <v>5.2559766110481281</v>
      </c>
      <c r="BG21" s="106">
        <v>5.6136029653194024</v>
      </c>
      <c r="BH21" s="106">
        <v>5.8771236868793633</v>
      </c>
      <c r="BI21" s="106">
        <v>6.1701091346101418</v>
      </c>
      <c r="BJ21" s="106">
        <v>6.473212273287043</v>
      </c>
      <c r="BK21" s="106">
        <v>5.6993219335754395</v>
      </c>
      <c r="BL21" s="106">
        <v>6.1408717279708469</v>
      </c>
      <c r="BM21" s="48">
        <v>6.490390828729903</v>
      </c>
      <c r="BN21" s="48">
        <v>6.3644280252431429</v>
      </c>
      <c r="BO21" s="48"/>
      <c r="BP21" s="48"/>
      <c r="BQ21" s="48"/>
    </row>
    <row r="22" spans="1:69" hidden="1" outlineLevel="1">
      <c r="A22" s="98" t="s">
        <v>282</v>
      </c>
      <c r="B22" s="107" t="s">
        <v>283</v>
      </c>
      <c r="C22" s="104" t="s">
        <v>284</v>
      </c>
      <c r="D22" s="48"/>
      <c r="E22" s="48"/>
      <c r="F22" s="48"/>
      <c r="G22" s="48"/>
      <c r="H22" s="48"/>
      <c r="I22" s="48"/>
      <c r="J22" s="48"/>
      <c r="K22" s="48"/>
      <c r="L22" s="48"/>
      <c r="M22" s="48"/>
      <c r="N22" s="48"/>
      <c r="O22" s="48"/>
      <c r="P22" s="48"/>
      <c r="Q22" s="48"/>
      <c r="R22" s="48"/>
      <c r="S22" s="48"/>
      <c r="T22" s="48"/>
      <c r="U22" s="48"/>
      <c r="V22" s="48"/>
      <c r="W22" s="48"/>
      <c r="X22" s="48"/>
      <c r="Y22" s="48"/>
      <c r="Z22" s="48"/>
      <c r="AA22" s="48"/>
      <c r="AB22" s="48"/>
      <c r="AC22" s="48"/>
      <c r="AD22" s="48"/>
      <c r="AE22" s="48"/>
      <c r="AF22" s="48"/>
      <c r="AG22" s="48"/>
      <c r="AH22" s="48"/>
      <c r="AI22" s="48"/>
      <c r="AJ22" s="48"/>
      <c r="AK22" s="48"/>
      <c r="AL22" s="48"/>
      <c r="AM22" s="48"/>
      <c r="AN22" s="48"/>
      <c r="AO22" s="48"/>
      <c r="AP22" s="48"/>
      <c r="AQ22" s="48"/>
      <c r="AR22" s="61">
        <v>611</v>
      </c>
      <c r="AS22" s="61">
        <v>642</v>
      </c>
      <c r="AT22" s="61">
        <v>681</v>
      </c>
      <c r="AU22" s="61">
        <v>745</v>
      </c>
      <c r="AV22" s="61">
        <v>762</v>
      </c>
      <c r="AW22" s="61">
        <v>787</v>
      </c>
      <c r="AX22" s="109">
        <v>789</v>
      </c>
      <c r="AY22" s="109">
        <v>805</v>
      </c>
      <c r="AZ22" s="109">
        <v>846</v>
      </c>
      <c r="BA22" s="109">
        <v>946</v>
      </c>
      <c r="BB22" s="110">
        <v>1054</v>
      </c>
      <c r="BC22" s="110">
        <v>1169</v>
      </c>
      <c r="BD22" s="111">
        <v>1329</v>
      </c>
      <c r="BE22" s="106"/>
      <c r="BF22" s="106"/>
      <c r="BG22" s="106"/>
      <c r="BH22" s="106"/>
      <c r="BI22" s="106"/>
      <c r="BJ22" s="106"/>
      <c r="BK22" s="106"/>
      <c r="BL22" s="106"/>
      <c r="BM22" s="48"/>
      <c r="BN22" s="48"/>
      <c r="BO22" s="48"/>
      <c r="BP22" s="48"/>
      <c r="BQ22" s="48"/>
    </row>
    <row r="23" spans="1:69" hidden="1" outlineLevel="1">
      <c r="A23" s="98" t="s">
        <v>285</v>
      </c>
      <c r="B23" s="107" t="s">
        <v>286</v>
      </c>
      <c r="C23" s="104" t="s">
        <v>287</v>
      </c>
      <c r="D23" s="48">
        <v>6.0516068139816124</v>
      </c>
      <c r="E23" s="48">
        <v>6.6525191604315221</v>
      </c>
      <c r="F23" s="48">
        <v>7.0827158416100167</v>
      </c>
      <c r="G23" s="48">
        <v>7.469286195140862</v>
      </c>
      <c r="H23" s="48">
        <v>7.817723248343138</v>
      </c>
      <c r="I23" s="48">
        <v>8.1052604804032118</v>
      </c>
      <c r="J23" s="48">
        <v>8.6275617304639542</v>
      </c>
      <c r="K23" s="48">
        <v>9.1462165308857415</v>
      </c>
      <c r="L23" s="48">
        <v>9.5832813553654272</v>
      </c>
      <c r="M23" s="48">
        <v>9.9186741630524775</v>
      </c>
      <c r="N23" s="48">
        <v>10.341653688432768</v>
      </c>
      <c r="O23" s="48">
        <v>10.645682820252093</v>
      </c>
      <c r="P23" s="48">
        <v>11.028537552405213</v>
      </c>
      <c r="Q23" s="48">
        <v>11.330051673981149</v>
      </c>
      <c r="R23" s="48">
        <v>11.793021200662013</v>
      </c>
      <c r="S23" s="48">
        <v>12.045112494642106</v>
      </c>
      <c r="T23" s="48">
        <v>12.568276721748632</v>
      </c>
      <c r="U23" s="48">
        <v>13.273354861105755</v>
      </c>
      <c r="V23" s="48">
        <v>14.264194257865483</v>
      </c>
      <c r="W23" s="48">
        <v>15.308744192347989</v>
      </c>
      <c r="X23" s="48">
        <v>16.39344924489254</v>
      </c>
      <c r="Y23" s="48">
        <v>17.358219310861404</v>
      </c>
      <c r="Z23" s="48">
        <v>18.252236114780246</v>
      </c>
      <c r="AA23" s="48">
        <v>19.647024846128065</v>
      </c>
      <c r="AB23" s="48">
        <v>21.816347277282368</v>
      </c>
      <c r="AC23" s="48">
        <v>24.474068183592362</v>
      </c>
      <c r="AD23" s="48">
        <v>26.485354020799829</v>
      </c>
      <c r="AE23" s="48">
        <v>28.850605835917499</v>
      </c>
      <c r="AF23" s="48">
        <v>31.173542505952696</v>
      </c>
      <c r="AG23" s="48">
        <v>34.178730484471942</v>
      </c>
      <c r="AH23" s="48">
        <v>38.226997492793544</v>
      </c>
      <c r="AI23" s="48">
        <v>42.064948373022901</v>
      </c>
      <c r="AJ23" s="48">
        <v>45.937317537478805</v>
      </c>
      <c r="AK23" s="48">
        <v>47.326919503342815</v>
      </c>
      <c r="AL23" s="48">
        <v>48.930602516185871</v>
      </c>
      <c r="AM23" s="48">
        <v>51.433348916281219</v>
      </c>
      <c r="AN23" s="48">
        <v>53.83821246149688</v>
      </c>
      <c r="AO23" s="48">
        <v>55.563012511778368</v>
      </c>
      <c r="AP23" s="48">
        <v>57.537948108253381</v>
      </c>
      <c r="AQ23" s="48">
        <v>59.27127914293051</v>
      </c>
      <c r="AR23" s="48">
        <v>62.136291036562177</v>
      </c>
      <c r="AS23" s="48">
        <v>65.818592959590362</v>
      </c>
      <c r="AT23" s="48">
        <v>68.929378703323479</v>
      </c>
      <c r="AU23" s="48">
        <v>70.482283284876175</v>
      </c>
      <c r="AV23" s="48">
        <v>72.247936717081203</v>
      </c>
      <c r="AW23" s="48">
        <v>73.391776881653826</v>
      </c>
      <c r="AX23" s="48">
        <v>74.635089130363497</v>
      </c>
      <c r="AY23" s="48">
        <v>76.45787214313701</v>
      </c>
      <c r="AZ23" s="48">
        <v>81.203886688023744</v>
      </c>
      <c r="BA23" s="48">
        <v>84.763659212589033</v>
      </c>
      <c r="BB23" s="106">
        <v>91.322202698609502</v>
      </c>
      <c r="BC23" s="106">
        <v>94.779967234034686</v>
      </c>
      <c r="BD23" s="106">
        <v>100</v>
      </c>
      <c r="BE23" s="106">
        <v>107.99608728770606</v>
      </c>
      <c r="BF23" s="106">
        <v>108.85406111219358</v>
      </c>
      <c r="BG23" s="106">
        <v>112.48639459390188</v>
      </c>
      <c r="BH23" s="106">
        <v>114.7613074616395</v>
      </c>
      <c r="BI23" s="106">
        <v>118.4537479912033</v>
      </c>
      <c r="BJ23" s="106">
        <v>123.51410594639387</v>
      </c>
      <c r="BK23" s="106">
        <v>128.57509545369271</v>
      </c>
      <c r="BL23" s="106">
        <v>130.01859816390186</v>
      </c>
      <c r="BM23" s="48">
        <v>133.45978919304025</v>
      </c>
      <c r="BN23" s="48"/>
      <c r="BO23" s="48"/>
      <c r="BP23" s="48"/>
      <c r="BQ23" s="48"/>
    </row>
    <row r="24" spans="1:69" hidden="1" outlineLevel="1">
      <c r="A24" s="98" t="s">
        <v>288</v>
      </c>
      <c r="B24" s="107" t="s">
        <v>286</v>
      </c>
      <c r="C24" s="104" t="s">
        <v>287</v>
      </c>
      <c r="D24" s="48">
        <v>1.1039512287185091</v>
      </c>
      <c r="E24" s="48">
        <v>1.2898468335756932</v>
      </c>
      <c r="F24" s="48">
        <v>1.3600538720909621</v>
      </c>
      <c r="G24" s="48">
        <v>1.4373180513928372</v>
      </c>
      <c r="H24" s="48">
        <v>1.5109870324042505</v>
      </c>
      <c r="I24" s="48">
        <v>1.6412804453151031</v>
      </c>
      <c r="J24" s="48">
        <v>1.7940726530184699</v>
      </c>
      <c r="K24" s="48">
        <v>2.0093692067901441</v>
      </c>
      <c r="L24" s="48">
        <v>2.1745436832710712</v>
      </c>
      <c r="M24" s="48">
        <v>2.378009739541119</v>
      </c>
      <c r="N24" s="48">
        <v>2.682760524695202</v>
      </c>
      <c r="O24" s="48">
        <v>3.1228101249700635</v>
      </c>
      <c r="P24" s="48">
        <v>3.5559724581592929</v>
      </c>
      <c r="Q24" s="48">
        <v>3.7971532153796508</v>
      </c>
      <c r="R24" s="48">
        <v>4.1299579624870093</v>
      </c>
      <c r="S24" s="48">
        <v>4.5146668191043142</v>
      </c>
      <c r="T24" s="48">
        <v>4.8937127234924782</v>
      </c>
      <c r="U24" s="48">
        <v>5.1819710725845773</v>
      </c>
      <c r="V24" s="48">
        <v>5.5628801077881089</v>
      </c>
      <c r="W24" s="48">
        <v>6.1943099728911788</v>
      </c>
      <c r="X24" s="48">
        <v>7.8265917207898381</v>
      </c>
      <c r="Y24" s="48">
        <v>9.1927410194540649</v>
      </c>
      <c r="Z24" s="48">
        <v>11.087799305792265</v>
      </c>
      <c r="AA24" s="48">
        <v>15.100668268111692</v>
      </c>
      <c r="AB24" s="48">
        <v>17.603957046913319</v>
      </c>
      <c r="AC24" s="48">
        <v>20.422499959119108</v>
      </c>
      <c r="AD24" s="48">
        <v>21.426987739394136</v>
      </c>
      <c r="AE24" s="48">
        <v>25.393031154402134</v>
      </c>
      <c r="AF24" s="48">
        <v>31.581331788345057</v>
      </c>
      <c r="AG24" s="48">
        <v>37.087527078343243</v>
      </c>
      <c r="AH24" s="48">
        <v>40.647649803621633</v>
      </c>
      <c r="AI24" s="48">
        <v>34.703715798498251</v>
      </c>
      <c r="AJ24" s="48">
        <v>34.279642405046879</v>
      </c>
      <c r="AK24" s="48">
        <v>34.084972531071394</v>
      </c>
      <c r="AL24" s="48">
        <v>31.999191447574699</v>
      </c>
      <c r="AM24" s="48">
        <v>32.795140462114595</v>
      </c>
      <c r="AN24" s="48">
        <v>46.214523654558405</v>
      </c>
      <c r="AO24" s="48">
        <v>58.271815303919652</v>
      </c>
      <c r="AP24" s="48">
        <v>62.100899194373973</v>
      </c>
      <c r="AQ24" s="48">
        <v>60.971736715812874</v>
      </c>
      <c r="AR24" s="48">
        <v>76.2733301708748</v>
      </c>
      <c r="AS24" s="48">
        <v>78.944251655732231</v>
      </c>
      <c r="AT24" s="48">
        <v>92.05712499514722</v>
      </c>
      <c r="AU24" s="48">
        <v>92.295851340575368</v>
      </c>
      <c r="AV24" s="48">
        <v>98.453798266267839</v>
      </c>
      <c r="AW24" s="48">
        <v>117.65811468386653</v>
      </c>
      <c r="AX24" s="48">
        <v>117.26235541382941</v>
      </c>
      <c r="AY24" s="48">
        <v>103.5348052391782</v>
      </c>
      <c r="AZ24" s="48">
        <v>103.87037306100895</v>
      </c>
      <c r="BA24" s="48">
        <v>101.7982119716426</v>
      </c>
      <c r="BB24" s="106">
        <v>92.651449067777833</v>
      </c>
      <c r="BC24" s="106">
        <v>92.686351244941847</v>
      </c>
      <c r="BD24" s="106">
        <v>100</v>
      </c>
      <c r="BE24" s="106">
        <v>122.15611670324176</v>
      </c>
      <c r="BF24" s="106">
        <v>134.99727734477506</v>
      </c>
      <c r="BG24" s="106">
        <v>136.69595090045362</v>
      </c>
      <c r="BH24" s="106">
        <v>143.42502969675593</v>
      </c>
      <c r="BI24" s="106">
        <v>157.92520193278796</v>
      </c>
      <c r="BJ24" s="106">
        <v>174.01151197996657</v>
      </c>
      <c r="BK24" s="106">
        <v>171.68115424082012</v>
      </c>
      <c r="BL24" s="106">
        <v>160.79130647130773</v>
      </c>
      <c r="BM24" s="48">
        <v>172.61099607047231</v>
      </c>
      <c r="BN24" s="48"/>
      <c r="BO24" s="48"/>
      <c r="BP24" s="48"/>
      <c r="BQ24" s="48"/>
    </row>
    <row r="25" spans="1:69" hidden="1" outlineLevel="1">
      <c r="A25" s="98" t="s">
        <v>289</v>
      </c>
      <c r="B25" s="107" t="s">
        <v>286</v>
      </c>
      <c r="C25" s="104" t="s">
        <v>287</v>
      </c>
      <c r="D25" s="48">
        <v>0.53401253340418176</v>
      </c>
      <c r="E25" s="48">
        <v>0.68168770167284987</v>
      </c>
      <c r="F25" s="48">
        <v>0.78712768628848051</v>
      </c>
      <c r="G25" s="48">
        <v>0.82544244473940021</v>
      </c>
      <c r="H25" s="48">
        <v>0.90550246827280545</v>
      </c>
      <c r="I25" s="48">
        <v>0.94845097428904479</v>
      </c>
      <c r="J25" s="48">
        <v>0.98860675039535062</v>
      </c>
      <c r="K25" s="48">
        <v>1.0375556549811136</v>
      </c>
      <c r="L25" s="48">
        <v>1.0568925224854298</v>
      </c>
      <c r="M25" s="48">
        <v>1.178014960894864</v>
      </c>
      <c r="N25" s="48">
        <v>1.3017931215843157</v>
      </c>
      <c r="O25" s="48">
        <v>1.5102808095652003</v>
      </c>
      <c r="P25" s="48">
        <v>1.7263929685002424</v>
      </c>
      <c r="Q25" s="48">
        <v>1.9245804118252128</v>
      </c>
      <c r="R25" s="48">
        <v>2.161344681930581</v>
      </c>
      <c r="S25" s="48">
        <v>2.4357072291722237</v>
      </c>
      <c r="T25" s="48">
        <v>2.679116492156131</v>
      </c>
      <c r="U25" s="48">
        <v>3.002888296939525</v>
      </c>
      <c r="V25" s="48">
        <v>3.5090001045731407</v>
      </c>
      <c r="W25" s="48">
        <v>4.1842935395740817</v>
      </c>
      <c r="X25" s="48">
        <v>4.9805594601803209</v>
      </c>
      <c r="Y25" s="48">
        <v>5.9395286780888368</v>
      </c>
      <c r="Z25" s="48">
        <v>7.8340975961897641</v>
      </c>
      <c r="AA25" s="48">
        <v>10.716320430854132</v>
      </c>
      <c r="AB25" s="48">
        <v>13.053293686707049</v>
      </c>
      <c r="AC25" s="48">
        <v>14.940610271184809</v>
      </c>
      <c r="AD25" s="48">
        <v>16.109354135210573</v>
      </c>
      <c r="AE25" s="48">
        <v>19.662145976496408</v>
      </c>
      <c r="AF25" s="48">
        <v>26.936262923298688</v>
      </c>
      <c r="AG25" s="48">
        <v>27.378452217032233</v>
      </c>
      <c r="AH25" s="48">
        <v>28.038638364801059</v>
      </c>
      <c r="AI25" s="48">
        <v>30.862564837817263</v>
      </c>
      <c r="AJ25" s="48">
        <v>28.673676136910949</v>
      </c>
      <c r="AK25" s="48">
        <v>30.877455726404541</v>
      </c>
      <c r="AL25" s="48">
        <v>31.821339886038828</v>
      </c>
      <c r="AM25" s="48">
        <v>32.853593653836384</v>
      </c>
      <c r="AN25" s="48">
        <v>48.511513314214163</v>
      </c>
      <c r="AO25" s="48">
        <v>58.172729036755442</v>
      </c>
      <c r="AP25" s="48">
        <v>67.222212025603127</v>
      </c>
      <c r="AQ25" s="48">
        <v>66.109798202616787</v>
      </c>
      <c r="AR25" s="48">
        <v>67.235171903431961</v>
      </c>
      <c r="AS25" s="48">
        <v>77.10820245038596</v>
      </c>
      <c r="AT25" s="48">
        <v>84.838368173140182</v>
      </c>
      <c r="AU25" s="48">
        <v>99.481008628382725</v>
      </c>
      <c r="AV25" s="48">
        <v>110.19450273586881</v>
      </c>
      <c r="AW25" s="48">
        <v>123.82993529012147</v>
      </c>
      <c r="AX25" s="48">
        <v>107.97431883082218</v>
      </c>
      <c r="AY25" s="48">
        <v>100.28418677975195</v>
      </c>
      <c r="AZ25" s="48">
        <v>94.984171805320258</v>
      </c>
      <c r="BA25" s="48">
        <v>109.25093817881884</v>
      </c>
      <c r="BB25" s="106">
        <v>114.58179200742001</v>
      </c>
      <c r="BC25" s="106">
        <v>102.90192528746623</v>
      </c>
      <c r="BD25" s="106">
        <v>100</v>
      </c>
      <c r="BE25" s="106">
        <v>105.7041048839469</v>
      </c>
      <c r="BF25" s="106">
        <v>111.98416232831528</v>
      </c>
      <c r="BG25" s="106">
        <v>108.31296715196714</v>
      </c>
      <c r="BH25" s="106">
        <v>100.93479905026588</v>
      </c>
      <c r="BI25" s="106">
        <v>99.429585163456608</v>
      </c>
      <c r="BJ25" s="106">
        <v>117.18326679264521</v>
      </c>
      <c r="BK25" s="106">
        <v>129.7776693769176</v>
      </c>
      <c r="BL25" s="106">
        <v>136.91757531610153</v>
      </c>
      <c r="BM25" s="48">
        <v>153.9682374529151</v>
      </c>
      <c r="BN25" s="48"/>
      <c r="BO25" s="48"/>
      <c r="BP25" s="48"/>
      <c r="BQ25" s="48"/>
    </row>
    <row r="26" spans="1:69" hidden="1" outlineLevel="1">
      <c r="A26" s="98" t="s">
        <v>285</v>
      </c>
      <c r="B26" s="107" t="s">
        <v>290</v>
      </c>
      <c r="C26" s="20" t="s">
        <v>274</v>
      </c>
      <c r="D26" s="48">
        <f>$BD$26*D23/100</f>
        <v>1.6558383795995315</v>
      </c>
      <c r="E26" s="48">
        <f t="shared" ref="E26:BB26" si="1">$BD$26*E23/100</f>
        <v>1.8202597897493273</v>
      </c>
      <c r="F26" s="48">
        <f t="shared" si="1"/>
        <v>1.9379700437972136</v>
      </c>
      <c r="G26" s="48">
        <f t="shared" si="1"/>
        <v>2.0437432784880154</v>
      </c>
      <c r="H26" s="48">
        <f t="shared" si="1"/>
        <v>2.1390824938900961</v>
      </c>
      <c r="I26" s="48">
        <f t="shared" si="1"/>
        <v>2.217758323144051</v>
      </c>
      <c r="J26" s="48">
        <f t="shared" si="1"/>
        <v>2.3606701946762945</v>
      </c>
      <c r="K26" s="48">
        <f t="shared" si="1"/>
        <v>2.5025843260302589</v>
      </c>
      <c r="L26" s="48">
        <f t="shared" si="1"/>
        <v>2.6221738388641631</v>
      </c>
      <c r="M26" s="48">
        <f t="shared" si="1"/>
        <v>2.7139438927161037</v>
      </c>
      <c r="N26" s="48">
        <f t="shared" si="1"/>
        <v>2.8296793913098504</v>
      </c>
      <c r="O26" s="48">
        <f t="shared" si="1"/>
        <v>2.9128677279710589</v>
      </c>
      <c r="P26" s="48">
        <f t="shared" si="1"/>
        <v>3.0176242957384436</v>
      </c>
      <c r="Q26" s="48">
        <f t="shared" si="1"/>
        <v>3.1001244762430975</v>
      </c>
      <c r="R26" s="48">
        <f t="shared" si="1"/>
        <v>3.2268020239469646</v>
      </c>
      <c r="S26" s="48">
        <f t="shared" si="1"/>
        <v>3.2957791489595705</v>
      </c>
      <c r="T26" s="48">
        <f t="shared" si="1"/>
        <v>3.4389271479463961</v>
      </c>
      <c r="U26" s="48">
        <f t="shared" si="1"/>
        <v>3.6318503631603751</v>
      </c>
      <c r="V26" s="48">
        <f t="shared" si="1"/>
        <v>3.9029634661107195</v>
      </c>
      <c r="W26" s="48">
        <f t="shared" si="1"/>
        <v>4.188772826184846</v>
      </c>
      <c r="X26" s="48">
        <f t="shared" si="1"/>
        <v>4.4855694145552443</v>
      </c>
      <c r="Y26" s="48">
        <f t="shared" si="1"/>
        <v>4.7495494370228553</v>
      </c>
      <c r="Z26" s="48">
        <f t="shared" si="1"/>
        <v>4.9941699785483786</v>
      </c>
      <c r="AA26" s="48">
        <f t="shared" si="1"/>
        <v>5.3758115464477827</v>
      </c>
      <c r="AB26" s="48">
        <f t="shared" si="1"/>
        <v>5.9693807338795235</v>
      </c>
      <c r="AC26" s="48">
        <f t="shared" si="1"/>
        <v>6.6965853283294878</v>
      </c>
      <c r="AD26" s="48">
        <f t="shared" si="1"/>
        <v>7.2469126023848078</v>
      </c>
      <c r="AE26" s="48">
        <f t="shared" si="1"/>
        <v>7.8940919141406019</v>
      </c>
      <c r="AF26" s="48">
        <f t="shared" si="1"/>
        <v>8.5296929718194789</v>
      </c>
      <c r="AG26" s="48">
        <f t="shared" si="1"/>
        <v>9.3519713758371559</v>
      </c>
      <c r="AH26" s="48">
        <f t="shared" si="1"/>
        <v>10.459656671543787</v>
      </c>
      <c r="AI26" s="48">
        <f t="shared" si="1"/>
        <v>11.509795347410657</v>
      </c>
      <c r="AJ26" s="48">
        <f t="shared" si="1"/>
        <v>12.56935154125814</v>
      </c>
      <c r="AK26" s="48">
        <f t="shared" si="1"/>
        <v>12.949573908337321</v>
      </c>
      <c r="AL26" s="48">
        <f t="shared" si="1"/>
        <v>13.388373050945566</v>
      </c>
      <c r="AM26" s="48">
        <f t="shared" si="1"/>
        <v>14.073173579312318</v>
      </c>
      <c r="AN26" s="48">
        <f t="shared" si="1"/>
        <v>14.7311914377541</v>
      </c>
      <c r="AO26" s="48">
        <f t="shared" si="1"/>
        <v>15.203130578577463</v>
      </c>
      <c r="AP26" s="48">
        <f t="shared" si="1"/>
        <v>15.743511713439895</v>
      </c>
      <c r="AQ26" s="48">
        <f t="shared" si="1"/>
        <v>16.217785099003919</v>
      </c>
      <c r="AR26" s="48">
        <f t="shared" si="1"/>
        <v>17.00170857541417</v>
      </c>
      <c r="AS26" s="48">
        <f t="shared" si="1"/>
        <v>18.009258642172647</v>
      </c>
      <c r="AT26" s="48">
        <f t="shared" si="1"/>
        <v>18.860430666978292</v>
      </c>
      <c r="AU26" s="48">
        <f t="shared" si="1"/>
        <v>19.285335834321625</v>
      </c>
      <c r="AV26" s="48">
        <f t="shared" si="1"/>
        <v>19.768453262136326</v>
      </c>
      <c r="AW26" s="48">
        <f t="shared" si="1"/>
        <v>20.081430377610992</v>
      </c>
      <c r="AX26" s="48">
        <f t="shared" si="1"/>
        <v>20.421625007322099</v>
      </c>
      <c r="AY26" s="48">
        <f t="shared" si="1"/>
        <v>20.92037420947765</v>
      </c>
      <c r="AZ26" s="48">
        <f t="shared" si="1"/>
        <v>22.218976923620367</v>
      </c>
      <c r="BA26" s="48">
        <f t="shared" si="1"/>
        <v>23.193000542471591</v>
      </c>
      <c r="BB26" s="106">
        <f t="shared" si="1"/>
        <v>24.987546743545749</v>
      </c>
      <c r="BC26" s="106">
        <f>$BD$26*BC23/100</f>
        <v>25.933658974787708</v>
      </c>
      <c r="BD26" s="108">
        <f>BD19</f>
        <v>27.361962376238456</v>
      </c>
      <c r="BE26" s="106">
        <f>$BD$26*BE23/100</f>
        <v>29.549848771471776</v>
      </c>
      <c r="BF26" s="106">
        <f t="shared" ref="BF26:BM27" si="2">$BD$26*BF23/100</f>
        <v>29.784607246526022</v>
      </c>
      <c r="BG26" s="106">
        <f t="shared" si="2"/>
        <v>30.778484967170563</v>
      </c>
      <c r="BH26" s="106">
        <f t="shared" si="2"/>
        <v>31.400945770133134</v>
      </c>
      <c r="BI26" s="106">
        <f t="shared" si="2"/>
        <v>32.411269958597366</v>
      </c>
      <c r="BJ26" s="106">
        <f t="shared" si="2"/>
        <v>33.795883198399594</v>
      </c>
      <c r="BK26" s="106">
        <f t="shared" si="2"/>
        <v>35.180669243252083</v>
      </c>
      <c r="BL26" s="106">
        <f t="shared" si="2"/>
        <v>35.575639911719492</v>
      </c>
      <c r="BM26" s="48">
        <f t="shared" si="2"/>
        <v>36.517217306406828</v>
      </c>
      <c r="BN26" s="48"/>
      <c r="BO26" s="48"/>
      <c r="BP26" s="48"/>
      <c r="BQ26" s="48"/>
    </row>
    <row r="27" spans="1:69" hidden="1" outlineLevel="1">
      <c r="A27" s="98" t="s">
        <v>288</v>
      </c>
      <c r="B27" s="38"/>
      <c r="C27" s="20" t="s">
        <v>274</v>
      </c>
      <c r="D27" s="48">
        <f t="shared" ref="D27:BB27" si="3">$BD$27*D24/100</f>
        <v>0.30502512802845094</v>
      </c>
      <c r="E27" s="48">
        <f t="shared" si="3"/>
        <v>0.35638865677537829</v>
      </c>
      <c r="F27" s="48">
        <f t="shared" si="3"/>
        <v>0.37578707796874672</v>
      </c>
      <c r="G27" s="48">
        <f t="shared" si="3"/>
        <v>0.39713540891895127</v>
      </c>
      <c r="H27" s="48">
        <f t="shared" si="3"/>
        <v>0.41749037549733586</v>
      </c>
      <c r="I27" s="48">
        <f t="shared" si="3"/>
        <v>0.45349084718532062</v>
      </c>
      <c r="J27" s="48">
        <f t="shared" si="3"/>
        <v>0.49570780523931879</v>
      </c>
      <c r="K27" s="48">
        <f t="shared" si="3"/>
        <v>0.55519490681582728</v>
      </c>
      <c r="L27" s="48">
        <f t="shared" si="3"/>
        <v>0.600833123908182</v>
      </c>
      <c r="M27" s="48">
        <f t="shared" si="3"/>
        <v>0.65705142255101123</v>
      </c>
      <c r="N27" s="48">
        <f t="shared" si="3"/>
        <v>0.74125500405007916</v>
      </c>
      <c r="O27" s="48">
        <f t="shared" si="3"/>
        <v>0.86284206529962448</v>
      </c>
      <c r="P27" s="48">
        <f t="shared" si="3"/>
        <v>0.98252615341964156</v>
      </c>
      <c r="Q27" s="48">
        <f t="shared" si="3"/>
        <v>1.0491651402112372</v>
      </c>
      <c r="R27" s="48">
        <f t="shared" si="3"/>
        <v>1.1411201178896784</v>
      </c>
      <c r="S27" s="48">
        <f t="shared" si="3"/>
        <v>1.2474163610485269</v>
      </c>
      <c r="T27" s="48">
        <f t="shared" si="3"/>
        <v>1.3521479130473162</v>
      </c>
      <c r="U27" s="48">
        <f t="shared" si="3"/>
        <v>1.4317945836155024</v>
      </c>
      <c r="V27" s="48">
        <f t="shared" si="3"/>
        <v>1.5370409244026977</v>
      </c>
      <c r="W27" s="48">
        <f t="shared" si="3"/>
        <v>1.7115069428586287</v>
      </c>
      <c r="X27" s="48">
        <f t="shared" si="3"/>
        <v>2.1625114222043789</v>
      </c>
      <c r="Y27" s="48">
        <f t="shared" si="3"/>
        <v>2.5399826853278054</v>
      </c>
      <c r="Z27" s="48">
        <f t="shared" si="3"/>
        <v>3.0635931323968197</v>
      </c>
      <c r="AA27" s="48">
        <f t="shared" si="3"/>
        <v>4.1723611985493037</v>
      </c>
      <c r="AB27" s="48">
        <f t="shared" si="3"/>
        <v>4.8640276058891603</v>
      </c>
      <c r="AC27" s="48">
        <f t="shared" si="3"/>
        <v>5.6427997022318968</v>
      </c>
      <c r="AD27" s="48">
        <f t="shared" si="3"/>
        <v>5.9203427728049283</v>
      </c>
      <c r="AE27" s="48">
        <f t="shared" si="3"/>
        <v>7.0161727958699007</v>
      </c>
      <c r="AF27" s="48">
        <f t="shared" si="3"/>
        <v>8.7260193398500512</v>
      </c>
      <c r="AG27" s="48">
        <f t="shared" si="3"/>
        <v>10.247398074335436</v>
      </c>
      <c r="AH27" s="48">
        <f t="shared" si="3"/>
        <v>11.231070959355552</v>
      </c>
      <c r="AI27" s="48">
        <f t="shared" si="3"/>
        <v>9.5887436683120431</v>
      </c>
      <c r="AJ27" s="48">
        <f t="shared" si="3"/>
        <v>9.4715708822632241</v>
      </c>
      <c r="AK27" s="48">
        <f t="shared" si="3"/>
        <v>9.4177829959074266</v>
      </c>
      <c r="AL27" s="48">
        <f t="shared" si="3"/>
        <v>8.8414752519761723</v>
      </c>
      <c r="AM27" s="48">
        <f t="shared" si="3"/>
        <v>9.0613984186417689</v>
      </c>
      <c r="AN27" s="48">
        <f t="shared" si="3"/>
        <v>12.769215367303126</v>
      </c>
      <c r="AO27" s="48">
        <f t="shared" si="3"/>
        <v>16.10068222321852</v>
      </c>
      <c r="AP27" s="48">
        <f t="shared" si="3"/>
        <v>17.158669907396657</v>
      </c>
      <c r="AQ27" s="48">
        <f t="shared" si="3"/>
        <v>16.84667883330923</v>
      </c>
      <c r="AR27" s="48">
        <f t="shared" si="3"/>
        <v>21.074556280474681</v>
      </c>
      <c r="AS27" s="48">
        <f t="shared" si="3"/>
        <v>21.812540121317266</v>
      </c>
      <c r="AT27" s="48">
        <f t="shared" si="3"/>
        <v>25.435667452602473</v>
      </c>
      <c r="AU27" s="48">
        <f t="shared" si="3"/>
        <v>25.501628277848816</v>
      </c>
      <c r="AV27" s="48">
        <f t="shared" si="3"/>
        <v>27.203087998657455</v>
      </c>
      <c r="AW27" s="48">
        <f t="shared" si="3"/>
        <v>32.50929983265015</v>
      </c>
      <c r="AX27" s="48">
        <f t="shared" si="3"/>
        <v>32.399950326194464</v>
      </c>
      <c r="AY27" s="48">
        <f t="shared" si="3"/>
        <v>28.60698589025591</v>
      </c>
      <c r="AZ27" s="48">
        <f t="shared" si="3"/>
        <v>28.699704313999113</v>
      </c>
      <c r="BA27" s="48">
        <f t="shared" si="3"/>
        <v>28.127159816437157</v>
      </c>
      <c r="BB27" s="106">
        <f t="shared" si="3"/>
        <v>25.599881026199363</v>
      </c>
      <c r="BC27" s="106">
        <f>$BD$27*BC24/100</f>
        <v>25.609524605354832</v>
      </c>
      <c r="BD27" s="108">
        <f>BD20</f>
        <v>27.630308304700275</v>
      </c>
      <c r="BE27" s="106">
        <f>$BD$26*BE24/100</f>
        <v>33.424310692614952</v>
      </c>
      <c r="BF27" s="106">
        <f t="shared" si="2"/>
        <v>36.937904236023634</v>
      </c>
      <c r="BG27" s="106">
        <f t="shared" si="2"/>
        <v>37.402694655223513</v>
      </c>
      <c r="BH27" s="106">
        <f t="shared" si="2"/>
        <v>39.243902663735192</v>
      </c>
      <c r="BI27" s="106">
        <f t="shared" si="2"/>
        <v>43.211434335448047</v>
      </c>
      <c r="BJ27" s="106">
        <f t="shared" si="2"/>
        <v>47.612964438282127</v>
      </c>
      <c r="BK27" s="106">
        <f t="shared" si="2"/>
        <v>46.975332830465113</v>
      </c>
      <c r="BL27" s="106">
        <f t="shared" si="2"/>
        <v>43.995656780941488</v>
      </c>
      <c r="BM27" s="48">
        <f t="shared" si="2"/>
        <v>47.22975580205307</v>
      </c>
      <c r="BN27" s="48"/>
      <c r="BO27" s="48"/>
      <c r="BP27" s="48"/>
      <c r="BQ27" s="48"/>
    </row>
    <row r="28" spans="1:69" hidden="1" outlineLevel="1">
      <c r="A28" s="17" t="s">
        <v>288</v>
      </c>
      <c r="B28" s="38" t="s">
        <v>291</v>
      </c>
      <c r="C28" s="20" t="s">
        <v>274</v>
      </c>
      <c r="D28" s="48"/>
      <c r="E28" s="48"/>
      <c r="F28" s="48"/>
      <c r="G28" s="48"/>
      <c r="H28" s="48"/>
      <c r="I28" s="48"/>
      <c r="J28" s="48"/>
      <c r="K28" s="48"/>
      <c r="L28" s="48"/>
      <c r="M28" s="48"/>
      <c r="N28" s="48"/>
      <c r="O28" s="48"/>
      <c r="P28" s="48"/>
      <c r="Q28" s="48"/>
      <c r="R28" s="48"/>
      <c r="S28" s="48"/>
      <c r="T28" s="48"/>
      <c r="U28" s="48"/>
      <c r="V28" s="48"/>
      <c r="W28" s="48"/>
      <c r="X28" s="48"/>
      <c r="Y28" s="48"/>
      <c r="Z28" s="48"/>
      <c r="AA28" s="48"/>
      <c r="AB28" s="48"/>
      <c r="AC28" s="48"/>
      <c r="AD28" s="48"/>
      <c r="AE28" s="48"/>
      <c r="AF28" s="48"/>
      <c r="AG28" s="48"/>
      <c r="AH28" s="48"/>
      <c r="AI28" s="48"/>
      <c r="AJ28" s="48"/>
      <c r="AK28" s="48"/>
      <c r="AL28" s="48"/>
      <c r="AM28" s="48"/>
      <c r="AN28" s="48"/>
      <c r="AO28" s="48"/>
      <c r="AP28" s="48"/>
      <c r="AQ28" s="48"/>
      <c r="AR28" s="48"/>
      <c r="AS28" s="48"/>
      <c r="AT28" s="48"/>
      <c r="AU28" s="48"/>
      <c r="AV28" s="48"/>
      <c r="AW28" s="48"/>
      <c r="AX28" s="43">
        <v>32.86</v>
      </c>
      <c r="AY28" s="43">
        <v>28.86</v>
      </c>
      <c r="AZ28" s="43">
        <v>28.58</v>
      </c>
      <c r="BA28" s="43">
        <v>27.49</v>
      </c>
      <c r="BB28" s="43">
        <v>25.09</v>
      </c>
      <c r="BC28" s="43">
        <v>24.97</v>
      </c>
      <c r="BD28" s="43">
        <v>27.09</v>
      </c>
      <c r="BE28" s="43">
        <v>33.56</v>
      </c>
      <c r="BF28" s="43">
        <v>37.25</v>
      </c>
      <c r="BG28" s="43">
        <v>37.79</v>
      </c>
      <c r="BH28" s="43">
        <v>38.85</v>
      </c>
      <c r="BI28" s="43">
        <v>43.24</v>
      </c>
      <c r="BJ28" s="43">
        <v>46.75</v>
      </c>
      <c r="BK28" s="43">
        <v>45.27</v>
      </c>
      <c r="BL28" s="43">
        <v>43.82</v>
      </c>
      <c r="BM28" s="43">
        <v>47.08</v>
      </c>
      <c r="BN28" s="43">
        <v>45.4</v>
      </c>
      <c r="BO28" s="43">
        <v>48.29</v>
      </c>
      <c r="BP28" s="43">
        <v>49.47</v>
      </c>
      <c r="BQ28" s="43">
        <v>42.42</v>
      </c>
    </row>
    <row r="29" spans="1:69" hidden="1" outlineLevel="1">
      <c r="A29" s="17" t="s">
        <v>289</v>
      </c>
      <c r="B29" s="38" t="s">
        <v>291</v>
      </c>
      <c r="C29" s="20" t="s">
        <v>274</v>
      </c>
      <c r="D29" s="48"/>
      <c r="E29" s="48"/>
      <c r="F29" s="48"/>
      <c r="G29" s="48"/>
      <c r="H29" s="48"/>
      <c r="I29" s="48"/>
      <c r="J29" s="48"/>
      <c r="K29" s="48"/>
      <c r="L29" s="48"/>
      <c r="M29" s="48"/>
      <c r="N29" s="48"/>
      <c r="O29" s="48"/>
      <c r="P29" s="48"/>
      <c r="Q29" s="48"/>
      <c r="R29" s="48"/>
      <c r="S29" s="48"/>
      <c r="T29" s="48"/>
      <c r="U29" s="48"/>
      <c r="V29" s="48"/>
      <c r="W29" s="48"/>
      <c r="X29" s="48"/>
      <c r="Y29" s="48"/>
      <c r="Z29" s="48"/>
      <c r="AA29" s="48"/>
      <c r="AB29" s="48"/>
      <c r="AC29" s="48"/>
      <c r="AD29" s="48"/>
      <c r="AE29" s="48"/>
      <c r="AF29" s="48"/>
      <c r="AG29" s="48"/>
      <c r="AH29" s="48"/>
      <c r="AI29" s="48"/>
      <c r="AJ29" s="48"/>
      <c r="AK29" s="48"/>
      <c r="AL29" s="48"/>
      <c r="AM29" s="48"/>
      <c r="AN29" s="48"/>
      <c r="AO29" s="48"/>
      <c r="AP29" s="48"/>
      <c r="AQ29" s="48"/>
      <c r="AR29" s="48"/>
      <c r="AS29" s="48"/>
      <c r="AT29" s="48"/>
      <c r="AU29" s="48"/>
      <c r="AV29" s="48"/>
      <c r="AW29" s="48"/>
      <c r="AX29" s="48">
        <v>23.67</v>
      </c>
      <c r="AY29" s="48">
        <v>22</v>
      </c>
      <c r="AZ29" s="48">
        <v>20.6</v>
      </c>
      <c r="BA29" s="48">
        <v>23.55</v>
      </c>
      <c r="BB29" s="48">
        <v>25.03</v>
      </c>
      <c r="BC29" s="48">
        <v>22.44</v>
      </c>
      <c r="BD29" s="48">
        <v>21.45</v>
      </c>
      <c r="BE29" s="48">
        <v>23.41</v>
      </c>
      <c r="BF29" s="48">
        <v>25.26</v>
      </c>
      <c r="BG29" s="48">
        <v>25.23</v>
      </c>
      <c r="BH29" s="48">
        <v>24.03</v>
      </c>
      <c r="BI29" s="48">
        <v>23.72</v>
      </c>
      <c r="BJ29" s="48">
        <v>27.48</v>
      </c>
      <c r="BK29" s="48">
        <v>30.06</v>
      </c>
      <c r="BL29" s="48">
        <v>31.75</v>
      </c>
      <c r="BM29" s="48">
        <v>35.659999999999997</v>
      </c>
      <c r="BN29" s="48">
        <v>35.25</v>
      </c>
      <c r="BO29" s="48">
        <v>28.85</v>
      </c>
      <c r="BP29" s="48">
        <v>26.94</v>
      </c>
      <c r="BQ29" s="48">
        <v>23.6</v>
      </c>
    </row>
    <row r="30" spans="1:69" hidden="1" outlineLevel="1">
      <c r="A30" s="17" t="s">
        <v>292</v>
      </c>
      <c r="B30" s="38" t="s">
        <v>291</v>
      </c>
      <c r="C30" s="20" t="s">
        <v>274</v>
      </c>
      <c r="D30" s="48"/>
      <c r="E30" s="48"/>
      <c r="F30" s="48"/>
      <c r="G30" s="48"/>
      <c r="H30" s="48"/>
      <c r="I30" s="48"/>
      <c r="J30" s="48"/>
      <c r="K30" s="48"/>
      <c r="L30" s="48"/>
      <c r="M30" s="48"/>
      <c r="N30" s="48"/>
      <c r="O30" s="48"/>
      <c r="P30" s="48"/>
      <c r="Q30" s="48"/>
      <c r="R30" s="48"/>
      <c r="S30" s="48"/>
      <c r="T30" s="48"/>
      <c r="U30" s="48"/>
      <c r="V30" s="48"/>
      <c r="W30" s="48"/>
      <c r="X30" s="48"/>
      <c r="Y30" s="48"/>
      <c r="Z30" s="48"/>
      <c r="AA30" s="48"/>
      <c r="AB30" s="48"/>
      <c r="AC30" s="48"/>
      <c r="AD30" s="48"/>
      <c r="AE30" s="48"/>
      <c r="AF30" s="48"/>
      <c r="AG30" s="48"/>
      <c r="AH30" s="48"/>
      <c r="AI30" s="48"/>
      <c r="AJ30" s="48"/>
      <c r="AK30" s="48"/>
      <c r="AL30" s="48"/>
      <c r="AM30" s="48"/>
      <c r="AN30" s="48"/>
      <c r="AO30" s="48"/>
      <c r="AP30" s="48"/>
      <c r="AQ30" s="48"/>
      <c r="AR30" s="48"/>
      <c r="AS30" s="48"/>
      <c r="AT30" s="48"/>
      <c r="AU30" s="48"/>
      <c r="AV30" s="48"/>
      <c r="AW30" s="48"/>
      <c r="AX30" s="48">
        <v>3.05</v>
      </c>
      <c r="AY30" s="48">
        <v>3.47</v>
      </c>
      <c r="AZ30" s="48">
        <v>3.58</v>
      </c>
      <c r="BA30" s="48">
        <v>4.0199999999999996</v>
      </c>
      <c r="BB30" s="48">
        <v>4.7</v>
      </c>
      <c r="BC30" s="48">
        <v>5.41</v>
      </c>
      <c r="BD30" s="48">
        <v>5.59</v>
      </c>
      <c r="BE30" s="48">
        <v>5.31</v>
      </c>
      <c r="BF30" s="48">
        <v>5.26</v>
      </c>
      <c r="BG30" s="48">
        <v>5.61</v>
      </c>
      <c r="BH30" s="48">
        <v>5.88</v>
      </c>
      <c r="BI30" s="48">
        <v>6.17</v>
      </c>
      <c r="BJ30" s="48">
        <v>6.48</v>
      </c>
      <c r="BK30" s="48">
        <v>5.69</v>
      </c>
      <c r="BL30" s="48">
        <v>6.13</v>
      </c>
      <c r="BM30" s="48">
        <v>6.49</v>
      </c>
      <c r="BN30" s="48">
        <v>6.35</v>
      </c>
      <c r="BO30" s="48">
        <v>6.8</v>
      </c>
      <c r="BP30" s="48">
        <v>6.76</v>
      </c>
      <c r="BQ30" s="48">
        <v>5.9</v>
      </c>
    </row>
    <row r="31" spans="1:69" hidden="1" outlineLevel="1">
      <c r="A31" s="17" t="s">
        <v>293</v>
      </c>
      <c r="B31" s="38" t="s">
        <v>291</v>
      </c>
      <c r="C31" s="20" t="s">
        <v>274</v>
      </c>
      <c r="D31" s="48"/>
      <c r="E31" s="48"/>
      <c r="F31" s="48"/>
      <c r="G31" s="48"/>
      <c r="H31" s="48"/>
      <c r="I31" s="48"/>
      <c r="J31" s="48"/>
      <c r="K31" s="48"/>
      <c r="L31" s="48"/>
      <c r="M31" s="48"/>
      <c r="N31" s="48"/>
      <c r="O31" s="48"/>
      <c r="P31" s="48"/>
      <c r="Q31" s="48"/>
      <c r="R31" s="48"/>
      <c r="S31" s="48"/>
      <c r="T31" s="48"/>
      <c r="U31" s="48"/>
      <c r="V31" s="48"/>
      <c r="W31" s="48"/>
      <c r="X31" s="48"/>
      <c r="Y31" s="48"/>
      <c r="Z31" s="48"/>
      <c r="AA31" s="48"/>
      <c r="AB31" s="48"/>
      <c r="AC31" s="48"/>
      <c r="AD31" s="48"/>
      <c r="AE31" s="48"/>
      <c r="AF31" s="48"/>
      <c r="AG31" s="48"/>
      <c r="AH31" s="48"/>
      <c r="AI31" s="48"/>
      <c r="AJ31" s="48"/>
      <c r="AK31" s="48"/>
      <c r="AL31" s="48"/>
      <c r="AM31" s="48"/>
      <c r="AN31" s="48"/>
      <c r="AO31" s="48"/>
      <c r="AP31" s="48"/>
      <c r="AQ31" s="48"/>
      <c r="AR31" s="48"/>
      <c r="AS31" s="48"/>
      <c r="AT31" s="48"/>
      <c r="AU31" s="48"/>
      <c r="AV31" s="48"/>
      <c r="AW31" s="48"/>
      <c r="AX31" s="48">
        <v>7.08</v>
      </c>
      <c r="AY31" s="48">
        <v>7.07</v>
      </c>
      <c r="AZ31" s="48">
        <v>6.35</v>
      </c>
      <c r="BA31" s="48">
        <v>6.8</v>
      </c>
      <c r="BB31" s="48">
        <v>7.31</v>
      </c>
      <c r="BC31" s="48">
        <v>7.16</v>
      </c>
      <c r="BD31" s="48">
        <v>6.83</v>
      </c>
      <c r="BE31" s="48">
        <v>6.96</v>
      </c>
      <c r="BF31" s="48">
        <v>7.27</v>
      </c>
      <c r="BG31" s="48">
        <v>7.92</v>
      </c>
      <c r="BH31" s="48">
        <v>8.0500000000000007</v>
      </c>
      <c r="BI31" s="48">
        <v>8.18</v>
      </c>
      <c r="BJ31" s="48">
        <v>8.69</v>
      </c>
      <c r="BK31" s="48">
        <v>7.77</v>
      </c>
      <c r="BL31" s="48">
        <v>8.31</v>
      </c>
      <c r="BM31" s="48">
        <v>9.2799999999999994</v>
      </c>
      <c r="BN31" s="48">
        <v>9.4</v>
      </c>
      <c r="BO31" s="48">
        <v>9.41</v>
      </c>
      <c r="BP31" s="48">
        <v>9.49</v>
      </c>
      <c r="BQ31" s="48">
        <v>9.51</v>
      </c>
    </row>
    <row r="32" spans="1:69" hidden="1" outlineLevel="1">
      <c r="A32" s="17" t="s">
        <v>285</v>
      </c>
      <c r="B32" s="38" t="s">
        <v>291</v>
      </c>
      <c r="C32" s="20" t="s">
        <v>274</v>
      </c>
      <c r="D32" s="48"/>
      <c r="E32" s="48"/>
      <c r="F32" s="48"/>
      <c r="G32" s="48"/>
      <c r="H32" s="48"/>
      <c r="I32" s="48"/>
      <c r="J32" s="48"/>
      <c r="K32" s="48"/>
      <c r="L32" s="48"/>
      <c r="M32" s="48"/>
      <c r="N32" s="48"/>
      <c r="O32" s="48"/>
      <c r="P32" s="48"/>
      <c r="Q32" s="48"/>
      <c r="R32" s="48"/>
      <c r="S32" s="48"/>
      <c r="T32" s="48"/>
      <c r="U32" s="48"/>
      <c r="V32" s="48"/>
      <c r="W32" s="48"/>
      <c r="X32" s="48"/>
      <c r="Y32" s="48"/>
      <c r="Z32" s="48"/>
      <c r="AA32" s="48"/>
      <c r="AB32" s="48"/>
      <c r="AC32" s="48"/>
      <c r="AD32" s="48"/>
      <c r="AE32" s="48"/>
      <c r="AF32" s="48"/>
      <c r="AG32" s="48"/>
      <c r="AH32" s="48"/>
      <c r="AI32" s="48"/>
      <c r="AJ32" s="48"/>
      <c r="AK32" s="48"/>
      <c r="AL32" s="48"/>
      <c r="AM32" s="48"/>
      <c r="AN32" s="48"/>
      <c r="AO32" s="48"/>
      <c r="AP32" s="48"/>
      <c r="AQ32" s="48"/>
      <c r="AR32" s="48"/>
      <c r="AS32" s="48"/>
      <c r="AT32" s="48"/>
      <c r="AU32" s="48"/>
      <c r="AV32" s="48"/>
      <c r="AW32" s="48"/>
      <c r="AX32" s="100">
        <v>22.46</v>
      </c>
      <c r="AY32" s="100">
        <v>23.04</v>
      </c>
      <c r="AZ32" s="100">
        <v>23.48</v>
      </c>
      <c r="BA32" s="100">
        <v>24.01</v>
      </c>
      <c r="BB32" s="100">
        <v>24.95</v>
      </c>
      <c r="BC32" s="100">
        <v>26.21</v>
      </c>
      <c r="BD32" s="100">
        <v>27.35</v>
      </c>
      <c r="BE32" s="100">
        <v>28.56</v>
      </c>
      <c r="BF32" s="100">
        <v>29.3</v>
      </c>
      <c r="BG32" s="100">
        <v>30.13</v>
      </c>
      <c r="BH32" s="100">
        <v>30.47</v>
      </c>
      <c r="BI32" s="100">
        <v>32.07</v>
      </c>
      <c r="BJ32" s="100">
        <v>32.78</v>
      </c>
      <c r="BK32" s="100">
        <v>34.19</v>
      </c>
      <c r="BL32" s="100">
        <v>34.75</v>
      </c>
      <c r="BM32" s="100">
        <v>35.51</v>
      </c>
      <c r="BN32" s="100">
        <v>35.700000000000003</v>
      </c>
      <c r="BO32" s="100">
        <v>36.49</v>
      </c>
      <c r="BP32" s="100">
        <v>37.04</v>
      </c>
      <c r="BQ32" s="100">
        <v>37.71</v>
      </c>
    </row>
    <row r="33" spans="1:70" hidden="1" outlineLevel="1">
      <c r="A33" s="17" t="s">
        <v>294</v>
      </c>
      <c r="B33" s="38" t="s">
        <v>295</v>
      </c>
      <c r="C33" s="20" t="s">
        <v>274</v>
      </c>
      <c r="D33" s="48"/>
      <c r="E33" s="48"/>
      <c r="F33" s="48"/>
      <c r="G33" s="48"/>
      <c r="H33" s="48"/>
      <c r="I33" s="48"/>
      <c r="J33" s="48"/>
      <c r="K33" s="48"/>
      <c r="L33" s="48"/>
      <c r="M33" s="48"/>
      <c r="N33" s="48"/>
      <c r="O33" s="48"/>
      <c r="P33" s="48"/>
      <c r="Q33" s="48"/>
      <c r="R33" s="48"/>
      <c r="S33" s="48"/>
      <c r="T33" s="48"/>
      <c r="U33" s="48"/>
      <c r="V33" s="48"/>
      <c r="W33" s="48"/>
      <c r="X33" s="48"/>
      <c r="Y33" s="48"/>
      <c r="Z33" s="48"/>
      <c r="AA33" s="48"/>
      <c r="AB33" s="48"/>
      <c r="AC33" s="48"/>
      <c r="AD33" s="48"/>
      <c r="AE33" s="48"/>
      <c r="AF33" s="48"/>
      <c r="AG33" s="48"/>
      <c r="AH33" s="48"/>
      <c r="AI33" s="48"/>
      <c r="AJ33" s="48"/>
      <c r="AK33" s="48"/>
      <c r="AL33" s="48"/>
      <c r="AM33" s="48"/>
      <c r="AN33" s="48"/>
      <c r="AO33" s="48"/>
      <c r="AP33" s="48"/>
      <c r="AQ33" s="48"/>
      <c r="AR33" s="48"/>
      <c r="AS33" s="48"/>
      <c r="AT33" s="48"/>
      <c r="AU33" s="48"/>
      <c r="AV33" s="48"/>
      <c r="AW33" s="48"/>
      <c r="AX33" s="100"/>
      <c r="AY33" s="100"/>
      <c r="AZ33" s="100"/>
      <c r="BA33" s="100"/>
      <c r="BB33" s="100"/>
      <c r="BC33" s="100"/>
      <c r="BD33" s="100">
        <v>0.6</v>
      </c>
      <c r="BE33" s="100">
        <v>0.68</v>
      </c>
      <c r="BF33" s="100">
        <v>0.74</v>
      </c>
      <c r="BG33" s="100">
        <v>0.83</v>
      </c>
      <c r="BH33" s="100">
        <v>0.95</v>
      </c>
      <c r="BI33" s="100">
        <v>1.21</v>
      </c>
      <c r="BJ33" s="100">
        <v>1.59</v>
      </c>
      <c r="BK33" s="100">
        <v>1.74</v>
      </c>
      <c r="BL33" s="100">
        <v>1.98</v>
      </c>
      <c r="BM33" s="100">
        <v>2.62</v>
      </c>
      <c r="BN33" s="100">
        <v>3.07</v>
      </c>
      <c r="BO33" s="100">
        <v>4.12</v>
      </c>
      <c r="BP33" s="100"/>
      <c r="BQ33" s="100"/>
    </row>
    <row r="34" spans="1:70" hidden="1" outlineLevel="1">
      <c r="A34" s="17" t="s">
        <v>288</v>
      </c>
      <c r="B34" s="38" t="s">
        <v>296</v>
      </c>
      <c r="C34" s="20" t="s">
        <v>274</v>
      </c>
      <c r="D34" s="48"/>
      <c r="E34" s="48"/>
      <c r="F34" s="48"/>
      <c r="G34" s="48"/>
      <c r="H34" s="48"/>
      <c r="I34" s="48"/>
      <c r="J34" s="48"/>
      <c r="K34" s="48"/>
      <c r="L34" s="48"/>
      <c r="M34" s="48"/>
      <c r="N34" s="48"/>
      <c r="O34" s="48"/>
      <c r="P34" s="48"/>
      <c r="Q34" s="48"/>
      <c r="R34" s="48"/>
      <c r="S34" s="48"/>
      <c r="T34" s="48"/>
      <c r="U34" s="48"/>
      <c r="V34" s="48"/>
      <c r="W34" s="48"/>
      <c r="X34" s="48"/>
      <c r="Y34" s="48"/>
      <c r="Z34" s="48"/>
      <c r="AA34" s="48"/>
      <c r="AB34" s="48"/>
      <c r="AC34" s="48"/>
      <c r="AD34" s="48"/>
      <c r="AE34" s="48"/>
      <c r="AF34" s="48"/>
      <c r="AG34" s="48"/>
      <c r="AH34" s="48"/>
      <c r="AI34" s="48"/>
      <c r="AJ34" s="48"/>
      <c r="AK34" s="48"/>
      <c r="AL34" s="48"/>
      <c r="AM34" s="48"/>
      <c r="AN34" s="48"/>
      <c r="AO34" s="48"/>
      <c r="AP34" s="48"/>
      <c r="AQ34" s="48"/>
      <c r="AR34" s="48">
        <f>AR9*$BJ$15/100</f>
        <v>60.057371080000003</v>
      </c>
      <c r="AS34" s="48">
        <f t="shared" ref="AS34:BQ34" si="4">AS9*$BJ$15/100</f>
        <v>58.41787308</v>
      </c>
      <c r="AT34" s="48">
        <f t="shared" si="4"/>
        <v>62.138291879999997</v>
      </c>
      <c r="AU34" s="48">
        <f t="shared" si="4"/>
        <v>63.99018976</v>
      </c>
      <c r="AV34" s="48">
        <f t="shared" si="4"/>
        <v>64.164376919999995</v>
      </c>
      <c r="AW34" s="48">
        <f t="shared" si="4"/>
        <v>67.742790360000001</v>
      </c>
      <c r="AX34" s="48">
        <f t="shared" si="4"/>
        <v>64.625058120000006</v>
      </c>
      <c r="AY34" s="48">
        <f t="shared" si="4"/>
        <v>59.567244799999997</v>
      </c>
      <c r="AZ34" s="48">
        <f t="shared" si="4"/>
        <v>60.661780759999999</v>
      </c>
      <c r="BA34" s="48">
        <f t="shared" si="4"/>
        <v>60.176722479999995</v>
      </c>
      <c r="BB34" s="48">
        <f t="shared" si="4"/>
        <v>56.067790800000004</v>
      </c>
      <c r="BC34" s="48">
        <f t="shared" si="4"/>
        <v>54.299362879999997</v>
      </c>
      <c r="BD34" s="48">
        <f t="shared" si="4"/>
        <v>54.29586596</v>
      </c>
      <c r="BE34" s="48">
        <f t="shared" si="4"/>
        <v>57.025288040000007</v>
      </c>
      <c r="BF34" s="48">
        <f t="shared" si="4"/>
        <v>57.052604559999999</v>
      </c>
      <c r="BG34" s="48">
        <f t="shared" si="4"/>
        <v>54.504718240000003</v>
      </c>
      <c r="BH34" s="48">
        <f t="shared" si="4"/>
        <v>52.032193079999999</v>
      </c>
      <c r="BI34" s="48">
        <f t="shared" si="4"/>
        <v>50.873040119999999</v>
      </c>
      <c r="BJ34" s="48">
        <f t="shared" si="4"/>
        <v>50.68</v>
      </c>
      <c r="BK34" s="48">
        <f t="shared" si="4"/>
        <v>52.966732280000002</v>
      </c>
      <c r="BL34" s="48">
        <f t="shared" si="4"/>
        <v>50.068697840000006</v>
      </c>
      <c r="BM34" s="48">
        <f t="shared" si="4"/>
        <v>49.376561080000002</v>
      </c>
      <c r="BN34" s="48">
        <f t="shared" si="4"/>
        <v>48.353585279999997</v>
      </c>
      <c r="BO34" s="48">
        <f t="shared" si="4"/>
        <v>50.080151520000001</v>
      </c>
      <c r="BP34" s="48">
        <f t="shared" si="4"/>
        <v>51.470810720000003</v>
      </c>
      <c r="BQ34" s="48">
        <f t="shared" si="4"/>
        <v>49.812561119999998</v>
      </c>
    </row>
    <row r="35" spans="1:70" hidden="1" outlineLevel="1">
      <c r="A35" s="17" t="s">
        <v>294</v>
      </c>
      <c r="B35" s="38" t="s">
        <v>296</v>
      </c>
      <c r="C35" s="20" t="s">
        <v>274</v>
      </c>
      <c r="D35" s="48"/>
      <c r="E35" s="48"/>
      <c r="F35" s="48"/>
      <c r="G35" s="48"/>
      <c r="H35" s="48"/>
      <c r="I35" s="48"/>
      <c r="J35" s="48"/>
      <c r="K35" s="48"/>
      <c r="L35" s="48"/>
      <c r="M35" s="48"/>
      <c r="N35" s="48"/>
      <c r="O35" s="48"/>
      <c r="P35" s="48"/>
      <c r="Q35" s="48"/>
      <c r="R35" s="48"/>
      <c r="S35" s="48"/>
      <c r="T35" s="48"/>
      <c r="U35" s="48"/>
      <c r="V35" s="48"/>
      <c r="W35" s="48"/>
      <c r="X35" s="48"/>
      <c r="Y35" s="48"/>
      <c r="Z35" s="48"/>
      <c r="AA35" s="48"/>
      <c r="AB35" s="48"/>
      <c r="AC35" s="48"/>
      <c r="AD35" s="48"/>
      <c r="AE35" s="48"/>
      <c r="AF35" s="48"/>
      <c r="AG35" s="48"/>
      <c r="AH35" s="48"/>
      <c r="AI35" s="48"/>
      <c r="AJ35" s="48"/>
      <c r="AK35" s="48"/>
      <c r="AL35" s="48"/>
      <c r="AM35" s="48"/>
      <c r="AN35" s="48"/>
      <c r="AO35" s="48"/>
      <c r="AP35" s="48"/>
      <c r="AQ35" s="48"/>
      <c r="AR35" s="48">
        <f>AR10*$BJ$17/100</f>
        <v>0.85782885000000009</v>
      </c>
      <c r="AS35" s="48">
        <f t="shared" ref="AS35:BQ35" si="5">AS10*$BJ$17/100</f>
        <v>0.79008531000000004</v>
      </c>
      <c r="AT35" s="48">
        <f t="shared" si="5"/>
        <v>0.74898381000000003</v>
      </c>
      <c r="AU35" s="48">
        <f t="shared" si="5"/>
        <v>0.77994110999999999</v>
      </c>
      <c r="AV35" s="48">
        <f t="shared" si="5"/>
        <v>0.56209521000000007</v>
      </c>
      <c r="AW35" s="48">
        <f t="shared" si="5"/>
        <v>0.60940407000000008</v>
      </c>
      <c r="AX35" s="48">
        <f t="shared" si="5"/>
        <v>0.65088875999999996</v>
      </c>
      <c r="AY35" s="48">
        <f t="shared" si="5"/>
        <v>0.69733743000000004</v>
      </c>
      <c r="AZ35" s="48">
        <f t="shared" si="5"/>
        <v>0.7891885500000001</v>
      </c>
      <c r="BA35" s="48">
        <f t="shared" si="5"/>
        <v>0.85698297000000001</v>
      </c>
      <c r="BB35" s="48">
        <f t="shared" si="5"/>
        <v>0.93848637000000001</v>
      </c>
      <c r="BC35" s="48">
        <f t="shared" si="5"/>
        <v>1.0277282999999999</v>
      </c>
      <c r="BD35" s="48">
        <f t="shared" si="5"/>
        <v>1.11676989</v>
      </c>
      <c r="BE35" s="48">
        <f t="shared" si="5"/>
        <v>1.1429158500000001</v>
      </c>
      <c r="BF35" s="48">
        <f t="shared" si="5"/>
        <v>1.1746029600000001</v>
      </c>
      <c r="BG35" s="48">
        <f t="shared" si="5"/>
        <v>1.2405895500000002</v>
      </c>
      <c r="BH35" s="48">
        <f t="shared" si="5"/>
        <v>1.33281432</v>
      </c>
      <c r="BI35" s="48">
        <f t="shared" si="5"/>
        <v>1.4024483700000001</v>
      </c>
      <c r="BJ35" s="48">
        <f t="shared" si="5"/>
        <v>1.58731131</v>
      </c>
      <c r="BK35" s="48">
        <f t="shared" si="5"/>
        <v>1.7506170299999999</v>
      </c>
      <c r="BL35" s="48">
        <f t="shared" si="5"/>
        <v>1.8107476500000002</v>
      </c>
      <c r="BM35" s="48">
        <f t="shared" si="5"/>
        <v>1.8828048600000002</v>
      </c>
      <c r="BN35" s="48">
        <f t="shared" si="5"/>
        <v>2.0192538900000003</v>
      </c>
      <c r="BO35" s="48">
        <f t="shared" si="5"/>
        <v>2.1628372499999999</v>
      </c>
      <c r="BP35" s="48">
        <f t="shared" si="5"/>
        <v>2.2556821200000003</v>
      </c>
      <c r="BQ35" s="48">
        <f t="shared" si="5"/>
        <v>2.4646764900000004</v>
      </c>
    </row>
    <row r="36" spans="1:70" hidden="1" outlineLevel="1">
      <c r="A36" s="17" t="s">
        <v>297</v>
      </c>
      <c r="B36" s="38" t="s">
        <v>296</v>
      </c>
      <c r="C36" s="20" t="s">
        <v>274</v>
      </c>
      <c r="D36" s="48"/>
      <c r="E36" s="48"/>
      <c r="F36" s="48"/>
      <c r="G36" s="48"/>
      <c r="H36" s="48"/>
      <c r="I36" s="48"/>
      <c r="J36" s="48"/>
      <c r="K36" s="48"/>
      <c r="L36" s="48"/>
      <c r="M36" s="48"/>
      <c r="N36" s="48"/>
      <c r="O36" s="48"/>
      <c r="P36" s="48"/>
      <c r="Q36" s="48"/>
      <c r="R36" s="48"/>
      <c r="S36" s="48"/>
      <c r="T36" s="48"/>
      <c r="U36" s="48"/>
      <c r="V36" s="48"/>
      <c r="W36" s="48"/>
      <c r="X36" s="48"/>
      <c r="Y36" s="48"/>
      <c r="Z36" s="48"/>
      <c r="AA36" s="48"/>
      <c r="AB36" s="48"/>
      <c r="AC36" s="48"/>
      <c r="AD36" s="48"/>
      <c r="AE36" s="48"/>
      <c r="AF36" s="48"/>
      <c r="AG36" s="48"/>
      <c r="AH36" s="48"/>
      <c r="AI36" s="48"/>
      <c r="AJ36" s="48"/>
      <c r="AK36" s="48"/>
      <c r="AL36" s="48"/>
      <c r="AM36" s="48"/>
      <c r="AN36" s="48"/>
      <c r="AO36" s="48"/>
      <c r="AP36" s="48"/>
      <c r="AQ36" s="48"/>
      <c r="AR36" s="48">
        <f>AR11*$BJ$14/100</f>
        <v>43.729806320000009</v>
      </c>
      <c r="AS36" s="48">
        <f t="shared" ref="AS36:BQ36" si="6">AS11*$BJ$14/100</f>
        <v>42.081098560000001</v>
      </c>
      <c r="AT36" s="48">
        <f t="shared" si="6"/>
        <v>38.076236080000001</v>
      </c>
      <c r="AU36" s="48">
        <f t="shared" si="6"/>
        <v>46.074624240000006</v>
      </c>
      <c r="AV36" s="48">
        <f t="shared" si="6"/>
        <v>44.271705360000006</v>
      </c>
      <c r="AW36" s="48">
        <f t="shared" si="6"/>
        <v>41.325117840000004</v>
      </c>
      <c r="AX36" s="48">
        <f t="shared" si="6"/>
        <v>39.833838399999998</v>
      </c>
      <c r="AY36" s="48">
        <f t="shared" si="6"/>
        <v>40.014859520000002</v>
      </c>
      <c r="AZ36" s="48">
        <f t="shared" si="6"/>
        <v>43.323458640000005</v>
      </c>
      <c r="BA36" s="48">
        <f t="shared" si="6"/>
        <v>43.481775519999999</v>
      </c>
      <c r="BB36" s="48">
        <f t="shared" si="6"/>
        <v>43.974436080000004</v>
      </c>
      <c r="BC36" s="48">
        <f t="shared" si="6"/>
        <v>46.211523759999999</v>
      </c>
      <c r="BD36" s="48">
        <f t="shared" si="6"/>
        <v>45.779989999999998</v>
      </c>
      <c r="BE36" s="48">
        <f t="shared" si="6"/>
        <v>43.883772320000006</v>
      </c>
      <c r="BF36" s="48">
        <f t="shared" si="6"/>
        <v>41.09783032</v>
      </c>
      <c r="BG36" s="48">
        <f t="shared" si="6"/>
        <v>38.662287360000001</v>
      </c>
      <c r="BH36" s="48">
        <f t="shared" si="6"/>
        <v>37.08040544</v>
      </c>
      <c r="BI36" s="48">
        <f t="shared" si="6"/>
        <v>33.779037360000004</v>
      </c>
      <c r="BJ36" s="48">
        <f t="shared" si="6"/>
        <v>30.600934000000002</v>
      </c>
      <c r="BK36" s="48">
        <f t="shared" si="6"/>
        <v>33.84874336</v>
      </c>
      <c r="BL36" s="48">
        <f t="shared" si="6"/>
        <v>29.512968880000003</v>
      </c>
      <c r="BM36" s="48">
        <f t="shared" si="6"/>
        <v>26.226890160000004</v>
      </c>
      <c r="BN36" s="48">
        <f t="shared" si="6"/>
        <v>25.473391280000001</v>
      </c>
      <c r="BO36" s="48">
        <f t="shared" si="6"/>
        <v>24.724641599999998</v>
      </c>
      <c r="BP36" s="48">
        <f t="shared" si="6"/>
        <v>25.005028240000001</v>
      </c>
      <c r="BQ36" s="48">
        <f t="shared" si="6"/>
        <v>26.324080240000004</v>
      </c>
    </row>
    <row r="37" spans="1:70" collapsed="1">
      <c r="B37" s="38" t="s">
        <v>298</v>
      </c>
      <c r="C37" s="17">
        <v>37</v>
      </c>
    </row>
    <row r="38" spans="1:70">
      <c r="B38" s="38" t="s">
        <v>299</v>
      </c>
      <c r="C38" s="20"/>
      <c r="AR38" s="17">
        <f>AR3*$C37</f>
        <v>0</v>
      </c>
      <c r="AS38" s="17">
        <f t="shared" ref="AS38:BP38" si="7">AS3*$C37</f>
        <v>0</v>
      </c>
      <c r="AT38" s="17">
        <f t="shared" si="7"/>
        <v>0</v>
      </c>
      <c r="AU38" s="17">
        <f t="shared" si="7"/>
        <v>0</v>
      </c>
      <c r="AV38" s="17">
        <f t="shared" si="7"/>
        <v>0</v>
      </c>
      <c r="AW38" s="17">
        <f t="shared" si="7"/>
        <v>0</v>
      </c>
      <c r="AX38" s="17">
        <f t="shared" si="7"/>
        <v>1215.82</v>
      </c>
      <c r="AY38" s="17">
        <f t="shared" si="7"/>
        <v>1067.82</v>
      </c>
      <c r="AZ38" s="17">
        <f t="shared" si="7"/>
        <v>1057.46</v>
      </c>
      <c r="BA38" s="17">
        <f t="shared" si="7"/>
        <v>1017.13</v>
      </c>
      <c r="BB38" s="17">
        <f t="shared" si="7"/>
        <v>928.33</v>
      </c>
      <c r="BC38" s="17">
        <f t="shared" si="7"/>
        <v>923.89</v>
      </c>
      <c r="BD38" s="17">
        <f t="shared" si="7"/>
        <v>1002.33</v>
      </c>
      <c r="BE38" s="17">
        <f t="shared" si="7"/>
        <v>1241.72</v>
      </c>
      <c r="BF38" s="17">
        <f t="shared" si="7"/>
        <v>1378.25</v>
      </c>
      <c r="BG38" s="17">
        <f t="shared" si="7"/>
        <v>1398.23</v>
      </c>
      <c r="BH38" s="17">
        <f t="shared" si="7"/>
        <v>1437.45</v>
      </c>
      <c r="BI38" s="17">
        <f t="shared" si="7"/>
        <v>1599.88</v>
      </c>
      <c r="BJ38" s="17">
        <f t="shared" si="7"/>
        <v>1729.75</v>
      </c>
      <c r="BK38" s="17">
        <f t="shared" si="7"/>
        <v>1674.99</v>
      </c>
      <c r="BL38" s="17">
        <f t="shared" si="7"/>
        <v>1621.34</v>
      </c>
      <c r="BM38" s="17">
        <f t="shared" si="7"/>
        <v>1741.96</v>
      </c>
      <c r="BN38" s="17">
        <f t="shared" si="7"/>
        <v>1679.8</v>
      </c>
      <c r="BO38" s="17">
        <f t="shared" si="7"/>
        <v>1786.73</v>
      </c>
      <c r="BP38" s="17">
        <f t="shared" si="7"/>
        <v>1830.3899999999999</v>
      </c>
      <c r="BQ38" s="17">
        <f>BQ3*$C37</f>
        <v>1569.54</v>
      </c>
    </row>
    <row r="39" spans="1:70">
      <c r="B39" s="38" t="s">
        <v>300</v>
      </c>
      <c r="AS39" s="17">
        <f>AS38*AS41</f>
        <v>0</v>
      </c>
      <c r="AT39" s="17">
        <f t="shared" ref="AT39:BQ39" si="8">AT38*AT41</f>
        <v>0</v>
      </c>
      <c r="AU39" s="17">
        <f t="shared" si="8"/>
        <v>0</v>
      </c>
      <c r="AV39" s="17">
        <f t="shared" si="8"/>
        <v>0</v>
      </c>
      <c r="AW39" s="17">
        <f t="shared" si="8"/>
        <v>0</v>
      </c>
      <c r="AX39" s="17">
        <f t="shared" si="8"/>
        <v>1568.9208760399999</v>
      </c>
      <c r="AY39" s="17">
        <f t="shared" si="8"/>
        <v>1208.1860068199999</v>
      </c>
      <c r="AZ39" s="17">
        <f t="shared" si="8"/>
        <v>1178.8363162600001</v>
      </c>
      <c r="BA39" s="17">
        <f t="shared" si="8"/>
        <v>1084.1883637699998</v>
      </c>
      <c r="BB39" s="17">
        <f t="shared" si="8"/>
        <v>857.41672796</v>
      </c>
      <c r="BC39" s="17">
        <f t="shared" si="8"/>
        <v>827.40909119000003</v>
      </c>
      <c r="BD39" s="17">
        <f t="shared" si="8"/>
        <v>947.77718742000002</v>
      </c>
      <c r="BE39" s="17">
        <f t="shared" si="8"/>
        <v>1404.5690945600002</v>
      </c>
      <c r="BF39" s="17">
        <f t="shared" si="8"/>
        <v>1714.4644397500001</v>
      </c>
      <c r="BG39" s="17">
        <f t="shared" si="8"/>
        <v>1739.55751822</v>
      </c>
      <c r="BH39" s="17">
        <f t="shared" si="8"/>
        <v>1804.89528135</v>
      </c>
      <c r="BI39" s="17">
        <f t="shared" si="8"/>
        <v>2192.6003426400002</v>
      </c>
      <c r="BJ39" s="17">
        <f t="shared" si="8"/>
        <v>2544.0384612500002</v>
      </c>
      <c r="BK39" s="17">
        <f t="shared" si="8"/>
        <v>2336.2073774099999</v>
      </c>
      <c r="BL39" s="17">
        <f t="shared" si="8"/>
        <v>2149.4023312999998</v>
      </c>
      <c r="BM39" s="17">
        <f t="shared" si="8"/>
        <v>2424.6863828</v>
      </c>
      <c r="BN39" s="17">
        <f t="shared" si="8"/>
        <v>2158.1885622</v>
      </c>
      <c r="BO39" s="17">
        <f t="shared" si="8"/>
        <v>2372.9882741399997</v>
      </c>
      <c r="BP39" s="17">
        <f t="shared" si="8"/>
        <v>2431.6749453899997</v>
      </c>
      <c r="BQ39" s="17">
        <f t="shared" si="8"/>
        <v>1741.4250340199999</v>
      </c>
      <c r="BR39" s="17">
        <f>AVERAGE(AX39:BQ39)</f>
        <v>1734.3716307244999</v>
      </c>
    </row>
    <row r="41" spans="1:70">
      <c r="B41" s="20" t="s">
        <v>243</v>
      </c>
      <c r="D41" s="17" t="s">
        <v>243</v>
      </c>
      <c r="E41" s="17" t="s">
        <v>243</v>
      </c>
      <c r="F41" s="17" t="s">
        <v>243</v>
      </c>
      <c r="G41" s="17" t="s">
        <v>243</v>
      </c>
      <c r="H41" s="17" t="s">
        <v>243</v>
      </c>
      <c r="I41" s="17" t="s">
        <v>243</v>
      </c>
      <c r="J41" s="17" t="s">
        <v>243</v>
      </c>
      <c r="K41" s="17" t="s">
        <v>243</v>
      </c>
      <c r="L41" s="17" t="s">
        <v>243</v>
      </c>
      <c r="M41" s="17" t="s">
        <v>243</v>
      </c>
      <c r="N41" s="17" t="s">
        <v>243</v>
      </c>
      <c r="O41" s="17" t="s">
        <v>243</v>
      </c>
      <c r="P41" s="17" t="s">
        <v>243</v>
      </c>
      <c r="Q41" s="17" t="s">
        <v>243</v>
      </c>
      <c r="R41" s="17" t="s">
        <v>243</v>
      </c>
      <c r="S41" s="17" t="s">
        <v>243</v>
      </c>
      <c r="T41" s="17" t="s">
        <v>243</v>
      </c>
      <c r="U41" s="17" t="s">
        <v>243</v>
      </c>
      <c r="V41" s="17" t="s">
        <v>243</v>
      </c>
      <c r="W41" s="17" t="s">
        <v>243</v>
      </c>
      <c r="X41" s="17" t="s">
        <v>243</v>
      </c>
      <c r="Y41" s="17" t="s">
        <v>243</v>
      </c>
      <c r="Z41" s="17" t="s">
        <v>243</v>
      </c>
      <c r="AA41" s="17" t="s">
        <v>243</v>
      </c>
      <c r="AB41" s="17" t="s">
        <v>243</v>
      </c>
      <c r="AR41" s="34"/>
      <c r="AS41" s="34">
        <v>1.236353</v>
      </c>
      <c r="AT41" s="34">
        <v>1.301715</v>
      </c>
      <c r="AU41" s="34">
        <v>1.1846719999999999</v>
      </c>
      <c r="AV41" s="34">
        <v>1.201994</v>
      </c>
      <c r="AW41" s="34">
        <v>1.332457</v>
      </c>
      <c r="AX41" s="34">
        <v>1.290422</v>
      </c>
      <c r="AY41" s="34">
        <v>1.131451</v>
      </c>
      <c r="AZ41" s="34">
        <v>1.114781</v>
      </c>
      <c r="BA41" s="34">
        <v>1.0659289999999999</v>
      </c>
      <c r="BB41" s="34">
        <v>0.92361199999999999</v>
      </c>
      <c r="BC41" s="34">
        <v>0.89557100000000001</v>
      </c>
      <c r="BD41" s="34">
        <v>0.94557400000000003</v>
      </c>
      <c r="BE41" s="34">
        <v>1.131148</v>
      </c>
      <c r="BF41" s="34">
        <v>1.243943</v>
      </c>
      <c r="BG41" s="34">
        <v>1.2441139999999999</v>
      </c>
      <c r="BH41" s="34">
        <v>1.2556229999999999</v>
      </c>
      <c r="BI41" s="34">
        <v>1.3704780000000001</v>
      </c>
      <c r="BJ41" s="34">
        <v>1.470755</v>
      </c>
      <c r="BK41" s="34">
        <v>1.3947590000000001</v>
      </c>
      <c r="BL41" s="34">
        <v>1.3256950000000001</v>
      </c>
      <c r="BM41" s="34">
        <v>1.3919299999999999</v>
      </c>
      <c r="BN41" s="34">
        <v>1.284789</v>
      </c>
      <c r="BO41" s="34">
        <v>1.3281179999999999</v>
      </c>
      <c r="BP41" s="34">
        <v>1.3285009999999999</v>
      </c>
      <c r="BQ41" s="34">
        <v>1.109513</v>
      </c>
    </row>
  </sheetData>
  <hyperlinks>
    <hyperlink ref="A1" location="Index!A1" display="Go to Index" xr:uid="{00000000-0004-0000-1700-000000000000}"/>
    <hyperlink ref="B1" location="Sources!A1" display="Go to Sources" xr:uid="{00000000-0004-0000-1700-000001000000}"/>
  </hyperlinks>
  <pageMargins left="0.7" right="0.7" top="0.75" bottom="0.75" header="0.3" footer="0.3"/>
  <pageSetup orientation="portrait" horizontalDpi="1200" verticalDpi="1200"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24</vt:i4>
      </vt:variant>
      <vt:variant>
        <vt:lpstr>Named Ranges</vt:lpstr>
      </vt:variant>
      <vt:variant>
        <vt:i4>1</vt:i4>
      </vt:variant>
    </vt:vector>
  </HeadingPairs>
  <TitlesOfParts>
    <vt:vector size="25" baseType="lpstr">
      <vt:lpstr>01_state_data</vt:lpstr>
      <vt:lpstr>02_inst_data</vt:lpstr>
      <vt:lpstr>03_PV_cost</vt:lpstr>
      <vt:lpstr>04_PV_eff</vt:lpstr>
      <vt:lpstr>05_elect_price_c&amp;i&amp;u</vt:lpstr>
      <vt:lpstr>05_elect_price_res</vt:lpstr>
      <vt:lpstr>07_RoW_DEP</vt:lpstr>
      <vt:lpstr>08_KEV-Bezüger 2016</vt:lpstr>
      <vt:lpstr>08_cat_prob</vt:lpstr>
      <vt:lpstr>09_interest_rate</vt:lpstr>
      <vt:lpstr>06_Inv_EIV</vt:lpstr>
      <vt:lpstr>06_FIT_KEV</vt:lpstr>
      <vt:lpstr>parameter_summary</vt:lpstr>
      <vt:lpstr>parameter_for_export</vt:lpstr>
      <vt:lpstr>PV_inf</vt:lpstr>
      <vt:lpstr>IndustrySupport</vt:lpstr>
      <vt:lpstr>GridCarbonIntensity</vt:lpstr>
      <vt:lpstr>InterestRate</vt:lpstr>
      <vt:lpstr>FIT</vt:lpstr>
      <vt:lpstr>PV_life</vt:lpstr>
      <vt:lpstr>POL_cost</vt:lpstr>
      <vt:lpstr>JOB</vt:lpstr>
      <vt:lpstr>DEP</vt:lpstr>
      <vt:lpstr>LAB</vt:lpstr>
      <vt:lpstr>'08_KEV-Bezüger 2016'!Print_Area</vt:lpstr>
    </vt:vector>
  </TitlesOfParts>
  <Company>ETH Zuerich</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Christof Knoeri</dc:creator>
  <cp:lastModifiedBy>iA</cp:lastModifiedBy>
  <dcterms:created xsi:type="dcterms:W3CDTF">2016-03-10T10:36:22Z</dcterms:created>
  <dcterms:modified xsi:type="dcterms:W3CDTF">2019-05-11T18:28:24Z</dcterms:modified>
</cp:coreProperties>
</file>